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omments1.xml" ContentType="application/vnd.openxmlformats-officedocument.spreadsheetml.comments+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P:\GIMINSKI LUKASZ\WYMIANA\na stronę WWW\usługi dodatkowe\monitoring\"/>
    </mc:Choice>
  </mc:AlternateContent>
  <xr:revisionPtr revIDLastSave="0" documentId="8_{962B0F9E-30C0-4780-8977-9A0BCAD27BD8}" xr6:coauthVersionLast="47" xr6:coauthVersionMax="47" xr10:uidLastSave="{00000000-0000-0000-0000-000000000000}"/>
  <workbookProtection workbookAlgorithmName="SHA-512" workbookHashValue="IXe7sT4FlDmcRyAezxMcszGnCojmAuTx1qe5ACBUEc+Upe14pf/Ge6cQ59oqlaGNWwIwbEAFnj3nSvZLS911JQ==" workbookSaltValue="/RGCxlDXEaEOybGVFsUF7g==" workbookSpinCount="100000" lockStructure="1"/>
  <bookViews>
    <workbookView xWindow="696" yWindow="1476" windowWidth="29016" windowHeight="12120" tabRatio="847" xr2:uid="{00000000-000D-0000-FFFF-FFFF00000000}"/>
  </bookViews>
  <sheets>
    <sheet name="ankieta ESG" sheetId="2" r:id="rId1"/>
    <sheet name="instrukcja" sheetId="54" r:id="rId2"/>
    <sheet name="raport" sheetId="55" state="hidden" r:id="rId3"/>
    <sheet name="AMA" sheetId="13" state="hidden" r:id="rId4"/>
    <sheet name="ocena" sheetId="42" state="hidden" r:id="rId5"/>
    <sheet name="listy" sheetId="20" state="hidden" r:id="rId6"/>
    <sheet name="PKD" sheetId="24" state="hidden" r:id="rId7"/>
    <sheet name="gminy" sheetId="41" state="hidden" r:id="rId8"/>
    <sheet name="emisje branżowe" sheetId="39" state="hidden" r:id="rId9"/>
    <sheet name="kalkulator GHG" sheetId="26" state="hidden" r:id="rId10"/>
    <sheet name="&gt;&gt; wskaźniki emisji GHG" sheetId="27" state="veryHidden" r:id="rId11"/>
    <sheet name="Zakres 1 Piece i pojazdy" sheetId="28" state="veryHidden" r:id="rId12"/>
    <sheet name="Zakres 1 Nawozy" sheetId="29" state="veryHidden" r:id="rId13"/>
    <sheet name="Zakres 1 Zwierzęta" sheetId="30" state="veryHidden" r:id="rId14"/>
    <sheet name="&gt;&gt; źródła danych" sheetId="31" state="veryHidden" r:id="rId15"/>
    <sheet name="KOBiZE" sheetId="32" state="veryHidden" r:id="rId16"/>
    <sheet name="URE" sheetId="33" state="veryHidden" r:id="rId17"/>
    <sheet name="DEFRA - Paliwa" sheetId="34" state="veryHidden" r:id="rId18"/>
    <sheet name="DEFRA - Bioenergia" sheetId="35" state="veryHidden" r:id="rId19"/>
    <sheet name="Passenger vehicles" sheetId="36" state="veryHidden" r:id="rId20"/>
    <sheet name="Delivery vehicles" sheetId="37" state="veryHidden" r:id="rId21"/>
    <sheet name="SECR kWh UK electricity for EVs" sheetId="38" state="veryHidden" r:id="rId22"/>
  </sheets>
  <definedNames>
    <definedName name="_xlnm._FilterDatabase" localSheetId="8" hidden="1">'emisje branżowe'!$B$3:$I$3</definedName>
    <definedName name="_xlnm._FilterDatabase" localSheetId="7" hidden="1">gminy!$B$11:$F$2345</definedName>
    <definedName name="_xlnm._FilterDatabase" localSheetId="6" hidden="1">PKD!$B$3:$I$1385</definedName>
    <definedName name="biomasa">listy!$I$8:$J$8</definedName>
    <definedName name="Ciężarowy">listy!$Q$5:$R$5</definedName>
    <definedName name="drewno">listy!$I$5:$J$5</definedName>
    <definedName name="gaz">listy!$I$7:$J$7</definedName>
    <definedName name="GMINA_DYNAM_1">OFFSET(listy!$AP$4,,,COUNTIF(listy!$AP$4:$AP$2337,"?*"))</definedName>
    <definedName name="GMINA_DYNAM_10">OFFSET(listy!$CI$4,,,COUNTIF(listy!$CI$4:$CI$2337,"?*"))</definedName>
    <definedName name="GMINA_DYNAM_2">OFFSET(listy!$AU$4,,,COUNTIF(listy!$AU$4:$AU$2337,"?*"))</definedName>
    <definedName name="GMINA_DYNAM_3">OFFSET(listy!$AZ$4,,,COUNTIF(listy!$AZ$4:$AZ$2337,"?*"))</definedName>
    <definedName name="GMINA_DYNAM_4">OFFSET(listy!$BE$4,,,COUNTIF(listy!$BE$4:$BE$2337,"?*"))</definedName>
    <definedName name="GMINA_DYNAM_5">OFFSET(listy!$BJ$4,,,COUNTIF(listy!$BJ$4:$BJ$2337,"?*"))</definedName>
    <definedName name="GMINA_DYNAM_6">OFFSET(listy!$BO$4,,,COUNTIF(listy!$BO$4:$BO$2337,"?*"))</definedName>
    <definedName name="GMINA_DYNAM_7">OFFSET(listy!$BT$4,,,COUNTIF(listy!$BT$4:$BT$2337,"?*"))</definedName>
    <definedName name="GMINA_DYNAM_8">OFFSET(listy!$BY$4,,,COUNTIF(listy!$BY$4:$BY$2337,"?*"))</definedName>
    <definedName name="GMINA_DYNAM_9">OFFSET(listy!$CD$4,,,COUNTIF(listy!$CD$4:$CD$2337,"?*"))</definedName>
    <definedName name="KOD_PKD_DYNAM">OFFSET(listy!$E$4,,,COUNTIF(listy!$E$4:$E$1385,"?*"))</definedName>
    <definedName name="nazwa">#REF!</definedName>
    <definedName name="_xlnm.Print_Area" localSheetId="0">'ankieta ESG'!$C$2:$J$260</definedName>
    <definedName name="olej_opałowy">listy!$I$6:$K$6</definedName>
    <definedName name="Osobowy">listy!$Q$4</definedName>
    <definedName name="Rolnicza">listy!$Q$6:$R$6</definedName>
    <definedName name="węgiel">listy!$I$4:$J$4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9" i="13" l="1"/>
  <c r="G60" i="13"/>
  <c r="G61" i="13"/>
  <c r="G62" i="13"/>
  <c r="G63" i="13"/>
  <c r="G58" i="13"/>
  <c r="I157" i="2"/>
  <c r="I156" i="2"/>
  <c r="I155" i="2"/>
  <c r="I154" i="2"/>
  <c r="I153" i="2"/>
  <c r="I152" i="2"/>
  <c r="I151" i="2"/>
  <c r="I150" i="2"/>
  <c r="I149" i="2"/>
  <c r="I148" i="2"/>
  <c r="I147" i="2"/>
  <c r="I146" i="2"/>
  <c r="I145" i="2"/>
  <c r="I144" i="2"/>
  <c r="I143" i="2"/>
  <c r="I132" i="2"/>
  <c r="I131" i="2"/>
  <c r="B2" i="55"/>
  <c r="G2" i="55"/>
  <c r="C2" i="55"/>
  <c r="T2" i="55"/>
  <c r="J2" i="55"/>
  <c r="H2" i="55"/>
  <c r="F2" i="55"/>
  <c r="E2" i="55"/>
  <c r="D2" i="55"/>
  <c r="C5" i="13"/>
  <c r="C6" i="13" l="1"/>
  <c r="B6" i="13"/>
  <c r="O180" i="2" l="1"/>
  <c r="G10" i="2"/>
  <c r="I2" i="39" l="1"/>
  <c r="H2" i="39"/>
  <c r="M106" i="2" s="1"/>
  <c r="D46" i="2" s="1"/>
  <c r="O20" i="2" l="1"/>
  <c r="O19" i="2"/>
  <c r="J78" i="2"/>
  <c r="J77" i="2"/>
  <c r="J76" i="2"/>
  <c r="J75" i="2"/>
  <c r="J74" i="2"/>
  <c r="J73" i="2"/>
  <c r="J72" i="2"/>
  <c r="J71" i="2"/>
  <c r="J70" i="2"/>
  <c r="J69" i="2"/>
  <c r="J68" i="2"/>
  <c r="J67" i="2"/>
  <c r="J66" i="2"/>
  <c r="J65" i="2"/>
  <c r="J64" i="2"/>
  <c r="J57" i="2"/>
  <c r="J55" i="2"/>
  <c r="N20" i="2" a="1"/>
  <c r="N20" i="2" s="1"/>
  <c r="N19" i="2" a="1"/>
  <c r="N19" i="2" s="1"/>
  <c r="M219" i="2"/>
  <c r="K54" i="26"/>
  <c r="K55" i="26"/>
  <c r="K53" i="26"/>
  <c r="K60" i="26"/>
  <c r="P12" i="26"/>
  <c r="H110" i="13"/>
  <c r="L5" i="28" l="1"/>
  <c r="L6" i="28"/>
  <c r="K65" i="26" l="1"/>
  <c r="G8" i="2" a="1"/>
  <c r="C187" i="2" a="1"/>
  <c r="C181" i="2" a="1"/>
  <c r="C188" i="2" a="1"/>
  <c r="C189" i="2" a="1"/>
  <c r="C185" i="2" a="1"/>
  <c r="C186" i="2" a="1"/>
  <c r="C183" i="2" a="1"/>
  <c r="C182" i="2" a="1"/>
  <c r="C180" i="2" a="1"/>
  <c r="C184" i="2" a="1"/>
  <c r="C189" i="2" l="1"/>
  <c r="C188" i="2"/>
  <c r="C187" i="2"/>
  <c r="C186" i="2"/>
  <c r="C185" i="2"/>
  <c r="C184" i="2"/>
  <c r="C183" i="2"/>
  <c r="C182" i="2"/>
  <c r="C181" i="2"/>
  <c r="C180" i="2"/>
  <c r="G8" i="2"/>
  <c r="G30" i="42"/>
  <c r="G31" i="42"/>
  <c r="O143" i="2" l="1"/>
  <c r="L38" i="42"/>
  <c r="O38" i="42" s="1"/>
  <c r="G2" i="39"/>
  <c r="C10" i="13" l="1"/>
  <c r="N14" i="2" a="1"/>
  <c r="N14" i="2" s="1"/>
  <c r="C66" i="13"/>
  <c r="C67" i="13"/>
  <c r="C65" i="13"/>
  <c r="H66" i="13"/>
  <c r="H67" i="13"/>
  <c r="H65" i="13"/>
  <c r="C59" i="13"/>
  <c r="C60" i="13"/>
  <c r="C61" i="13"/>
  <c r="C62" i="13"/>
  <c r="C63" i="13"/>
  <c r="C58" i="13"/>
  <c r="C37" i="13"/>
  <c r="C38" i="13"/>
  <c r="C39" i="13"/>
  <c r="C40" i="13"/>
  <c r="C36" i="13"/>
  <c r="H37" i="13"/>
  <c r="I37" i="13"/>
  <c r="H38" i="13"/>
  <c r="I38" i="13"/>
  <c r="H39" i="13"/>
  <c r="I39" i="13"/>
  <c r="H40" i="13"/>
  <c r="I40" i="13"/>
  <c r="H36" i="13"/>
  <c r="I36" i="13"/>
  <c r="G43" i="13"/>
  <c r="H43" i="13"/>
  <c r="I43" i="13"/>
  <c r="J43" i="13"/>
  <c r="C43" i="13"/>
  <c r="G44" i="13"/>
  <c r="H44" i="13"/>
  <c r="I44" i="13"/>
  <c r="J44" i="13"/>
  <c r="C44" i="13"/>
  <c r="G45" i="13"/>
  <c r="H45" i="13"/>
  <c r="I45" i="13"/>
  <c r="J45" i="13"/>
  <c r="C45" i="13"/>
  <c r="G46" i="13"/>
  <c r="H46" i="13"/>
  <c r="I46" i="13"/>
  <c r="J46" i="13"/>
  <c r="C46" i="13"/>
  <c r="G47" i="13"/>
  <c r="H47" i="13"/>
  <c r="I47" i="13"/>
  <c r="J47" i="13"/>
  <c r="C47" i="13"/>
  <c r="G48" i="13"/>
  <c r="H48" i="13"/>
  <c r="I48" i="13"/>
  <c r="J48" i="13"/>
  <c r="C48" i="13"/>
  <c r="G49" i="13"/>
  <c r="H49" i="13"/>
  <c r="I49" i="13"/>
  <c r="J49" i="13"/>
  <c r="C49" i="13"/>
  <c r="G50" i="13"/>
  <c r="H50" i="13"/>
  <c r="I50" i="13"/>
  <c r="J50" i="13"/>
  <c r="C50" i="13"/>
  <c r="G51" i="13"/>
  <c r="H51" i="13"/>
  <c r="I51" i="13"/>
  <c r="J51" i="13"/>
  <c r="C51" i="13"/>
  <c r="G52" i="13"/>
  <c r="H52" i="13"/>
  <c r="I52" i="13"/>
  <c r="J52" i="13"/>
  <c r="C52" i="13"/>
  <c r="G53" i="13"/>
  <c r="H53" i="13"/>
  <c r="I53" i="13"/>
  <c r="J53" i="13"/>
  <c r="C53" i="13"/>
  <c r="G54" i="13"/>
  <c r="H54" i="13"/>
  <c r="I54" i="13"/>
  <c r="J54" i="13"/>
  <c r="C54" i="13"/>
  <c r="G55" i="13"/>
  <c r="H55" i="13"/>
  <c r="I55" i="13"/>
  <c r="J55" i="13"/>
  <c r="C55" i="13"/>
  <c r="G56" i="13"/>
  <c r="H56" i="13"/>
  <c r="I56" i="13"/>
  <c r="J56" i="13"/>
  <c r="C56" i="13"/>
  <c r="J42" i="13"/>
  <c r="I42" i="13"/>
  <c r="C42" i="13"/>
  <c r="H42" i="13"/>
  <c r="G42" i="13"/>
  <c r="C74" i="13" l="1"/>
  <c r="C73" i="13"/>
  <c r="G74" i="13"/>
  <c r="G73" i="13"/>
  <c r="J77" i="13"/>
  <c r="I77" i="13"/>
  <c r="H77" i="13"/>
  <c r="J76" i="13"/>
  <c r="I76" i="13"/>
  <c r="H76" i="13"/>
  <c r="H101" i="13"/>
  <c r="I101" i="13"/>
  <c r="H102" i="13"/>
  <c r="I102" i="13"/>
  <c r="H103" i="13"/>
  <c r="I103" i="13"/>
  <c r="H104" i="13"/>
  <c r="I104" i="13"/>
  <c r="H105" i="13"/>
  <c r="I105" i="13"/>
  <c r="H106" i="13"/>
  <c r="I106" i="13"/>
  <c r="H107" i="13"/>
  <c r="I107" i="13"/>
  <c r="H108" i="13"/>
  <c r="I108" i="13"/>
  <c r="H109" i="13"/>
  <c r="I109" i="13"/>
  <c r="I110" i="13"/>
  <c r="H111" i="13"/>
  <c r="I111" i="13"/>
  <c r="C101" i="13"/>
  <c r="C102" i="13"/>
  <c r="C103" i="13"/>
  <c r="C104" i="13"/>
  <c r="C105" i="13"/>
  <c r="C106" i="13"/>
  <c r="C107" i="13"/>
  <c r="C108" i="13"/>
  <c r="C109" i="13"/>
  <c r="C100" i="13"/>
  <c r="I100" i="13"/>
  <c r="H100" i="13"/>
  <c r="G101" i="13"/>
  <c r="G102" i="13"/>
  <c r="G103" i="13"/>
  <c r="G104" i="13"/>
  <c r="G105" i="13"/>
  <c r="G106" i="13"/>
  <c r="G107" i="13"/>
  <c r="G108" i="13"/>
  <c r="G109" i="13"/>
  <c r="G110" i="13"/>
  <c r="G111" i="13"/>
  <c r="G100" i="13"/>
  <c r="C111" i="13"/>
  <c r="C110" i="13"/>
  <c r="C126" i="13"/>
  <c r="C125" i="13"/>
  <c r="C124" i="13"/>
  <c r="C123" i="13"/>
  <c r="C122" i="13"/>
  <c r="C121" i="13"/>
  <c r="C120" i="13"/>
  <c r="C119" i="13"/>
  <c r="C118" i="13"/>
  <c r="C117" i="13"/>
  <c r="C116" i="13"/>
  <c r="C115" i="13"/>
  <c r="C114" i="13"/>
  <c r="C113" i="13"/>
  <c r="C112" i="13"/>
  <c r="C99" i="13"/>
  <c r="C98" i="13"/>
  <c r="C97" i="13"/>
  <c r="C96" i="13"/>
  <c r="C75" i="13"/>
  <c r="C71" i="13"/>
  <c r="C70" i="13"/>
  <c r="C69" i="13"/>
  <c r="C95" i="13"/>
  <c r="C79" i="13"/>
  <c r="C64" i="13"/>
  <c r="C57" i="13"/>
  <c r="C41" i="13"/>
  <c r="C33" i="13"/>
  <c r="C35" i="13"/>
  <c r="C32" i="13"/>
  <c r="C31" i="13"/>
  <c r="C30" i="13"/>
  <c r="C29" i="13"/>
  <c r="C28" i="13"/>
  <c r="C15" i="13"/>
  <c r="C14" i="13"/>
  <c r="C13" i="13"/>
  <c r="C12" i="13"/>
  <c r="C11" i="13"/>
  <c r="C9" i="13"/>
  <c r="C8" i="13"/>
  <c r="C7" i="13"/>
  <c r="C77" i="13" l="1"/>
  <c r="O131" i="2"/>
  <c r="G13" i="42" s="1"/>
  <c r="C76" i="13" l="1"/>
  <c r="G21" i="42"/>
  <c r="D2" i="24"/>
  <c r="L46" i="42" l="1"/>
  <c r="G22" i="42"/>
  <c r="G23" i="42"/>
  <c r="G47" i="42"/>
  <c r="G46" i="42"/>
  <c r="G45" i="42"/>
  <c r="G44" i="42"/>
  <c r="G43" i="42"/>
  <c r="G42" i="42"/>
  <c r="G41" i="42"/>
  <c r="G40" i="42"/>
  <c r="G39" i="42"/>
  <c r="G38" i="42"/>
  <c r="G37" i="42"/>
  <c r="G36" i="42"/>
  <c r="G35" i="42"/>
  <c r="G34" i="42"/>
  <c r="G33" i="42"/>
  <c r="G32" i="42"/>
  <c r="G29" i="42"/>
  <c r="G28" i="42"/>
  <c r="G20" i="42"/>
  <c r="G19" i="42"/>
  <c r="G16" i="42"/>
  <c r="G15" i="42"/>
  <c r="G14" i="42"/>
  <c r="H20" i="26" l="1"/>
  <c r="H21" i="26"/>
  <c r="H22" i="26"/>
  <c r="H23" i="26"/>
  <c r="H24" i="26"/>
  <c r="H25" i="26"/>
  <c r="H26" i="26"/>
  <c r="H27" i="26"/>
  <c r="H28" i="26"/>
  <c r="H29" i="26"/>
  <c r="H30" i="26"/>
  <c r="H31" i="26"/>
  <c r="H32" i="26"/>
  <c r="H33" i="26"/>
  <c r="H34" i="26"/>
  <c r="H35" i="26"/>
  <c r="H36" i="26"/>
  <c r="H37" i="26"/>
  <c r="H38" i="26"/>
  <c r="G20" i="26"/>
  <c r="G21" i="26"/>
  <c r="G22" i="26"/>
  <c r="G23" i="26"/>
  <c r="G24" i="26"/>
  <c r="G25" i="26"/>
  <c r="G26" i="26"/>
  <c r="G27" i="26"/>
  <c r="G28" i="26"/>
  <c r="G29" i="26"/>
  <c r="G30" i="26"/>
  <c r="G31" i="26"/>
  <c r="G32" i="26"/>
  <c r="G33" i="26"/>
  <c r="G34" i="26"/>
  <c r="G35" i="26"/>
  <c r="G36" i="26"/>
  <c r="G37" i="26"/>
  <c r="G38" i="26"/>
  <c r="F20" i="26"/>
  <c r="F21" i="26"/>
  <c r="F22" i="26"/>
  <c r="F23" i="26"/>
  <c r="F24" i="26"/>
  <c r="F25" i="26"/>
  <c r="F26" i="26"/>
  <c r="F27" i="26"/>
  <c r="F28" i="26"/>
  <c r="F29" i="26"/>
  <c r="F30" i="26"/>
  <c r="F31" i="26"/>
  <c r="F32" i="26"/>
  <c r="F33" i="26"/>
  <c r="F34" i="26"/>
  <c r="F35" i="26"/>
  <c r="F36" i="26"/>
  <c r="F37" i="26"/>
  <c r="F38" i="26"/>
  <c r="E20" i="26"/>
  <c r="E21" i="26"/>
  <c r="E22" i="26"/>
  <c r="E23" i="26"/>
  <c r="E24" i="26"/>
  <c r="E25" i="26"/>
  <c r="E26" i="26"/>
  <c r="E27" i="26"/>
  <c r="E28" i="26"/>
  <c r="E29" i="26"/>
  <c r="E30" i="26"/>
  <c r="E31" i="26"/>
  <c r="E32" i="26"/>
  <c r="E33" i="26"/>
  <c r="E34" i="26"/>
  <c r="E35" i="26"/>
  <c r="E36" i="26"/>
  <c r="E37" i="26"/>
  <c r="E38" i="26"/>
  <c r="C20" i="26"/>
  <c r="C21" i="26"/>
  <c r="C22" i="26"/>
  <c r="C23" i="26"/>
  <c r="C24" i="26"/>
  <c r="C25" i="26"/>
  <c r="C26" i="26"/>
  <c r="C27" i="26"/>
  <c r="C28" i="26"/>
  <c r="C29" i="26"/>
  <c r="C30" i="26"/>
  <c r="C31" i="26"/>
  <c r="C32" i="26"/>
  <c r="C33" i="26"/>
  <c r="C34" i="26"/>
  <c r="C35" i="26"/>
  <c r="C36" i="26"/>
  <c r="C37" i="26"/>
  <c r="C38" i="26"/>
  <c r="K27" i="26" l="1"/>
  <c r="K26" i="26"/>
  <c r="K38" i="26"/>
  <c r="K37" i="26"/>
  <c r="K36" i="26"/>
  <c r="L29" i="26"/>
  <c r="K35" i="26"/>
  <c r="L31" i="26"/>
  <c r="K25" i="26"/>
  <c r="K24" i="26"/>
  <c r="K34" i="26"/>
  <c r="L35" i="26"/>
  <c r="L30" i="26"/>
  <c r="L28" i="26"/>
  <c r="L34" i="26"/>
  <c r="L36" i="26"/>
  <c r="L37" i="26"/>
  <c r="L38" i="26"/>
  <c r="K22" i="26"/>
  <c r="L22" i="26"/>
  <c r="K23" i="26"/>
  <c r="L23" i="26"/>
  <c r="L24" i="26"/>
  <c r="L25" i="26"/>
  <c r="L26" i="26"/>
  <c r="L27" i="26"/>
  <c r="K28" i="26"/>
  <c r="K29" i="26"/>
  <c r="K30" i="26"/>
  <c r="K31" i="26"/>
  <c r="K32" i="26"/>
  <c r="L32" i="26"/>
  <c r="K33" i="26"/>
  <c r="L33" i="26"/>
  <c r="L21" i="26"/>
  <c r="K21" i="26"/>
  <c r="L20" i="26"/>
  <c r="K20" i="26"/>
  <c r="C19" i="26"/>
  <c r="H14" i="26" l="1"/>
  <c r="F14" i="26"/>
  <c r="D14" i="26"/>
  <c r="K14" i="26" s="1"/>
  <c r="AM4" i="20" l="1"/>
  <c r="AM5" i="20" l="1"/>
  <c r="I2" i="24"/>
  <c r="H2" i="24"/>
  <c r="G2" i="24"/>
  <c r="F2" i="24"/>
  <c r="E2" i="24"/>
  <c r="O18" i="2"/>
  <c r="G49" i="42"/>
  <c r="G48" i="42"/>
  <c r="L42" i="42" l="1"/>
  <c r="O42" i="42" s="1"/>
  <c r="C20" i="13"/>
  <c r="O14" i="2"/>
  <c r="C16" i="13" s="1"/>
  <c r="O16" i="2"/>
  <c r="C18" i="13" s="1"/>
  <c r="L31" i="42"/>
  <c r="L26" i="42"/>
  <c r="L43" i="42"/>
  <c r="O43" i="42" s="1"/>
  <c r="AM6" i="20"/>
  <c r="AM7" i="20" s="1"/>
  <c r="M31" i="42" l="1"/>
  <c r="M134" i="2"/>
  <c r="D114" i="2" s="1"/>
  <c r="AM8" i="20"/>
  <c r="AM9" i="20" s="1"/>
  <c r="B4" i="20"/>
  <c r="C3" i="41"/>
  <c r="F3" i="41" s="1"/>
  <c r="C4" i="41"/>
  <c r="F4" i="41" s="1"/>
  <c r="C5" i="41"/>
  <c r="F5" i="41" s="1"/>
  <c r="C6" i="41"/>
  <c r="F6" i="41" s="1"/>
  <c r="C7" i="41"/>
  <c r="F7" i="41" s="1"/>
  <c r="C8" i="41"/>
  <c r="F8" i="41" s="1"/>
  <c r="C9" i="41"/>
  <c r="F9" i="41" s="1"/>
  <c r="C10" i="41"/>
  <c r="F10" i="41" s="1"/>
  <c r="C2" i="41"/>
  <c r="C81" i="13"/>
  <c r="C34" i="13" l="1"/>
  <c r="C72" i="13"/>
  <c r="AM10" i="20"/>
  <c r="F2" i="41"/>
  <c r="M180" i="2" s="1"/>
  <c r="D2" i="41"/>
  <c r="E10" i="41"/>
  <c r="D10" i="41"/>
  <c r="D9" i="41"/>
  <c r="E9" i="41"/>
  <c r="E8" i="41"/>
  <c r="D8" i="41"/>
  <c r="E7" i="41"/>
  <c r="D7" i="41"/>
  <c r="E6" i="41"/>
  <c r="D6" i="41"/>
  <c r="D5" i="41"/>
  <c r="E5" i="41"/>
  <c r="E4" i="41"/>
  <c r="D4" i="41"/>
  <c r="E3" i="41"/>
  <c r="D3" i="41"/>
  <c r="E2" i="41"/>
  <c r="B5" i="20"/>
  <c r="B6" i="20" s="1"/>
  <c r="M182" i="2"/>
  <c r="J102" i="13" s="1"/>
  <c r="M183" i="2"/>
  <c r="J103" i="13" s="1"/>
  <c r="J100" i="13" l="1"/>
  <c r="AM11" i="20"/>
  <c r="AM12" i="20" s="1"/>
  <c r="M181" i="2"/>
  <c r="J101" i="13" s="1"/>
  <c r="M184" i="2"/>
  <c r="J104" i="13" s="1"/>
  <c r="M188" i="2"/>
  <c r="J108" i="13" s="1"/>
  <c r="M187" i="2"/>
  <c r="J107" i="13" s="1"/>
  <c r="M189" i="2"/>
  <c r="J109" i="13" s="1"/>
  <c r="M186" i="2"/>
  <c r="J106" i="13" s="1"/>
  <c r="M185" i="2"/>
  <c r="J105" i="13" s="1"/>
  <c r="B7" i="20"/>
  <c r="B8" i="20" s="1"/>
  <c r="G17" i="42" l="1"/>
  <c r="G18" i="42"/>
  <c r="AM13" i="20"/>
  <c r="B9" i="20"/>
  <c r="L29" i="42" l="1"/>
  <c r="AM14" i="20"/>
  <c r="B10" i="20"/>
  <c r="M29" i="42" l="1"/>
  <c r="AM15" i="20"/>
  <c r="B11" i="20"/>
  <c r="AM16" i="20" l="1"/>
  <c r="B12" i="20"/>
  <c r="AM17" i="20" l="1"/>
  <c r="B13" i="20"/>
  <c r="AM18" i="20" l="1"/>
  <c r="B14" i="20"/>
  <c r="AM19" i="20" l="1"/>
  <c r="AM20" i="20" s="1"/>
  <c r="AM21" i="20" s="1"/>
  <c r="AM22" i="20" s="1"/>
  <c r="AM23" i="20" s="1"/>
  <c r="AM24" i="20" s="1"/>
  <c r="AM25" i="20" s="1"/>
  <c r="AM26" i="20" s="1"/>
  <c r="AM27" i="20" s="1"/>
  <c r="AM28" i="20" s="1"/>
  <c r="AM29" i="20" s="1"/>
  <c r="AM30" i="20" s="1"/>
  <c r="AM31" i="20" s="1"/>
  <c r="AM32" i="20" s="1"/>
  <c r="AM33" i="20" s="1"/>
  <c r="AM34" i="20" s="1"/>
  <c r="AM35" i="20" s="1"/>
  <c r="AM36" i="20" s="1"/>
  <c r="AM37" i="20" s="1"/>
  <c r="AM38" i="20" s="1"/>
  <c r="AM39" i="20" s="1"/>
  <c r="AM40" i="20" s="1"/>
  <c r="AM41" i="20" s="1"/>
  <c r="AM42" i="20" s="1"/>
  <c r="AM43" i="20" s="1"/>
  <c r="AM44" i="20" s="1"/>
  <c r="AM45" i="20" s="1"/>
  <c r="AM46" i="20" s="1"/>
  <c r="AM47" i="20" s="1"/>
  <c r="AM48" i="20" s="1"/>
  <c r="AM49" i="20" s="1"/>
  <c r="AM50" i="20" s="1"/>
  <c r="AM51" i="20" s="1"/>
  <c r="AM52" i="20" s="1"/>
  <c r="AM53" i="20" s="1"/>
  <c r="AM54" i="20" s="1"/>
  <c r="AM55" i="20" s="1"/>
  <c r="AM56" i="20" s="1"/>
  <c r="AM57" i="20" s="1"/>
  <c r="AM58" i="20" s="1"/>
  <c r="AM59" i="20" s="1"/>
  <c r="AM60" i="20" s="1"/>
  <c r="AM61" i="20" s="1"/>
  <c r="AM62" i="20" s="1"/>
  <c r="AM63" i="20" s="1"/>
  <c r="AM64" i="20" s="1"/>
  <c r="AM65" i="20" s="1"/>
  <c r="AM66" i="20" s="1"/>
  <c r="AM67" i="20" s="1"/>
  <c r="AM68" i="20" s="1"/>
  <c r="AM69" i="20" s="1"/>
  <c r="AM70" i="20" s="1"/>
  <c r="AM71" i="20" s="1"/>
  <c r="AM72" i="20" s="1"/>
  <c r="AM73" i="20" s="1"/>
  <c r="AM74" i="20" s="1"/>
  <c r="AM75" i="20" s="1"/>
  <c r="AM76" i="20" s="1"/>
  <c r="AM77" i="20" s="1"/>
  <c r="AM78" i="20" s="1"/>
  <c r="AM79" i="20" s="1"/>
  <c r="AM80" i="20" s="1"/>
  <c r="AM81" i="20" s="1"/>
  <c r="AM82" i="20" s="1"/>
  <c r="AM83" i="20" s="1"/>
  <c r="AM84" i="20" s="1"/>
  <c r="AM85" i="20" s="1"/>
  <c r="AM86" i="20" s="1"/>
  <c r="AM87" i="20" s="1"/>
  <c r="AM88" i="20" s="1"/>
  <c r="AM89" i="20" s="1"/>
  <c r="AM90" i="20" s="1"/>
  <c r="AM91" i="20" s="1"/>
  <c r="AM92" i="20" s="1"/>
  <c r="AM93" i="20" s="1"/>
  <c r="AM94" i="20" s="1"/>
  <c r="AM95" i="20" s="1"/>
  <c r="AM96" i="20" s="1"/>
  <c r="AM97" i="20" s="1"/>
  <c r="AM98" i="20" s="1"/>
  <c r="AM99" i="20" s="1"/>
  <c r="AM100" i="20" s="1"/>
  <c r="AM101" i="20" s="1"/>
  <c r="AM102" i="20" s="1"/>
  <c r="AM103" i="20" s="1"/>
  <c r="AM104" i="20" s="1"/>
  <c r="AM105" i="20" s="1"/>
  <c r="AM106" i="20" s="1"/>
  <c r="AM107" i="20" s="1"/>
  <c r="AM108" i="20" s="1"/>
  <c r="AM109" i="20" s="1"/>
  <c r="AM110" i="20" s="1"/>
  <c r="AM111" i="20" s="1"/>
  <c r="AM112" i="20" s="1"/>
  <c r="AM113" i="20" s="1"/>
  <c r="AM114" i="20" s="1"/>
  <c r="AM115" i="20" s="1"/>
  <c r="AM116" i="20" s="1"/>
  <c r="AM117" i="20" s="1"/>
  <c r="AM118" i="20" s="1"/>
  <c r="AM119" i="20" s="1"/>
  <c r="AM120" i="20" s="1"/>
  <c r="AM121" i="20" s="1"/>
  <c r="AM122" i="20" s="1"/>
  <c r="AM123" i="20" s="1"/>
  <c r="AM124" i="20" s="1"/>
  <c r="AM125" i="20" s="1"/>
  <c r="AM126" i="20" s="1"/>
  <c r="AM127" i="20" s="1"/>
  <c r="AM128" i="20" s="1"/>
  <c r="AM129" i="20" s="1"/>
  <c r="AM130" i="20" s="1"/>
  <c r="AM131" i="20" s="1"/>
  <c r="AM132" i="20" s="1"/>
  <c r="AM133" i="20" s="1"/>
  <c r="AM134" i="20" s="1"/>
  <c r="AM135" i="20" s="1"/>
  <c r="AM136" i="20" s="1"/>
  <c r="AM137" i="20" s="1"/>
  <c r="AM138" i="20" s="1"/>
  <c r="AM139" i="20" s="1"/>
  <c r="AM140" i="20" s="1"/>
  <c r="AM141" i="20" s="1"/>
  <c r="AM142" i="20" s="1"/>
  <c r="AM143" i="20" s="1"/>
  <c r="AM144" i="20" s="1"/>
  <c r="AM145" i="20" s="1"/>
  <c r="AM146" i="20" s="1"/>
  <c r="AM147" i="20" s="1"/>
  <c r="AM148" i="20" s="1"/>
  <c r="AM149" i="20" s="1"/>
  <c r="AM150" i="20" s="1"/>
  <c r="AM151" i="20" s="1"/>
  <c r="AM152" i="20" s="1"/>
  <c r="AM153" i="20" s="1"/>
  <c r="AM154" i="20" s="1"/>
  <c r="AM155" i="20" s="1"/>
  <c r="AM156" i="20" s="1"/>
  <c r="AM157" i="20" s="1"/>
  <c r="AM158" i="20" s="1"/>
  <c r="AM159" i="20" s="1"/>
  <c r="AM160" i="20" s="1"/>
  <c r="AM161" i="20" s="1"/>
  <c r="AM162" i="20" s="1"/>
  <c r="AM163" i="20" s="1"/>
  <c r="AM164" i="20" s="1"/>
  <c r="AM165" i="20" s="1"/>
  <c r="AM166" i="20" s="1"/>
  <c r="AM167" i="20" s="1"/>
  <c r="AM168" i="20" s="1"/>
  <c r="AM169" i="20" s="1"/>
  <c r="AM170" i="20" s="1"/>
  <c r="AM171" i="20" s="1"/>
  <c r="AM172" i="20" s="1"/>
  <c r="AM173" i="20" s="1"/>
  <c r="AM174" i="20" s="1"/>
  <c r="AM175" i="20" s="1"/>
  <c r="AM176" i="20" s="1"/>
  <c r="AM177" i="20" s="1"/>
  <c r="AM178" i="20" s="1"/>
  <c r="AM179" i="20" s="1"/>
  <c r="AM180" i="20" s="1"/>
  <c r="AM181" i="20" s="1"/>
  <c r="AM182" i="20" s="1"/>
  <c r="AM183" i="20" s="1"/>
  <c r="AM184" i="20" s="1"/>
  <c r="AM185" i="20" s="1"/>
  <c r="AM186" i="20" s="1"/>
  <c r="AM187" i="20" s="1"/>
  <c r="AM188" i="20" s="1"/>
  <c r="AM189" i="20" s="1"/>
  <c r="AM190" i="20" s="1"/>
  <c r="AM191" i="20" s="1"/>
  <c r="AM192" i="20" s="1"/>
  <c r="AM193" i="20" s="1"/>
  <c r="AM194" i="20" s="1"/>
  <c r="AM195" i="20" s="1"/>
  <c r="AM196" i="20" s="1"/>
  <c r="AM197" i="20" s="1"/>
  <c r="AM198" i="20" s="1"/>
  <c r="AM199" i="20" s="1"/>
  <c r="AM200" i="20" s="1"/>
  <c r="AM201" i="20" s="1"/>
  <c r="AM202" i="20" s="1"/>
  <c r="AM203" i="20" s="1"/>
  <c r="AM204" i="20" s="1"/>
  <c r="AM205" i="20" s="1"/>
  <c r="AM206" i="20" s="1"/>
  <c r="AM207" i="20" s="1"/>
  <c r="AM208" i="20" s="1"/>
  <c r="AM209" i="20" s="1"/>
  <c r="AM210" i="20" s="1"/>
  <c r="AM211" i="20" s="1"/>
  <c r="AM212" i="20" s="1"/>
  <c r="AM213" i="20" s="1"/>
  <c r="AM214" i="20" s="1"/>
  <c r="AM215" i="20" s="1"/>
  <c r="AM216" i="20" s="1"/>
  <c r="AM217" i="20" s="1"/>
  <c r="AM218" i="20" s="1"/>
  <c r="AM219" i="20" s="1"/>
  <c r="AM220" i="20" s="1"/>
  <c r="AM221" i="20" s="1"/>
  <c r="AM222" i="20" s="1"/>
  <c r="AM223" i="20" s="1"/>
  <c r="AM224" i="20" s="1"/>
  <c r="AM225" i="20" s="1"/>
  <c r="AM226" i="20" s="1"/>
  <c r="AM227" i="20" s="1"/>
  <c r="AM228" i="20" s="1"/>
  <c r="AM229" i="20" s="1"/>
  <c r="AM230" i="20" s="1"/>
  <c r="AM231" i="20" s="1"/>
  <c r="AM232" i="20" s="1"/>
  <c r="AM233" i="20" s="1"/>
  <c r="AM234" i="20" s="1"/>
  <c r="AM235" i="20" s="1"/>
  <c r="AM236" i="20" s="1"/>
  <c r="AM237" i="20" s="1"/>
  <c r="AM238" i="20" s="1"/>
  <c r="AM239" i="20" s="1"/>
  <c r="AM240" i="20" s="1"/>
  <c r="AM241" i="20" s="1"/>
  <c r="AM242" i="20" s="1"/>
  <c r="AM243" i="20" s="1"/>
  <c r="AM244" i="20" s="1"/>
  <c r="AM245" i="20" s="1"/>
  <c r="AM246" i="20" s="1"/>
  <c r="AM247" i="20" s="1"/>
  <c r="AM248" i="20" s="1"/>
  <c r="AM249" i="20" s="1"/>
  <c r="AM250" i="20" s="1"/>
  <c r="AM251" i="20" s="1"/>
  <c r="AM252" i="20" s="1"/>
  <c r="AM253" i="20" s="1"/>
  <c r="AM254" i="20" s="1"/>
  <c r="AM255" i="20" s="1"/>
  <c r="AM256" i="20" s="1"/>
  <c r="AM257" i="20" s="1"/>
  <c r="AM258" i="20" s="1"/>
  <c r="AM259" i="20" s="1"/>
  <c r="AM260" i="20" s="1"/>
  <c r="AM261" i="20" s="1"/>
  <c r="AM262" i="20" s="1"/>
  <c r="AM263" i="20" s="1"/>
  <c r="AM264" i="20" s="1"/>
  <c r="AM265" i="20" s="1"/>
  <c r="AM266" i="20" s="1"/>
  <c r="AM267" i="20" s="1"/>
  <c r="AM268" i="20" s="1"/>
  <c r="AM269" i="20" s="1"/>
  <c r="AM270" i="20" s="1"/>
  <c r="AM271" i="20" s="1"/>
  <c r="AM272" i="20" s="1"/>
  <c r="AM273" i="20" s="1"/>
  <c r="AM274" i="20" s="1"/>
  <c r="AM275" i="20" s="1"/>
  <c r="AM276" i="20" s="1"/>
  <c r="AM277" i="20" s="1"/>
  <c r="AM278" i="20" s="1"/>
  <c r="AM279" i="20" s="1"/>
  <c r="AM280" i="20" s="1"/>
  <c r="AM281" i="20" s="1"/>
  <c r="AM282" i="20" s="1"/>
  <c r="AM283" i="20" s="1"/>
  <c r="AM284" i="20" s="1"/>
  <c r="AM285" i="20" s="1"/>
  <c r="AM286" i="20" s="1"/>
  <c r="AM287" i="20" s="1"/>
  <c r="AM288" i="20" s="1"/>
  <c r="AM289" i="20" s="1"/>
  <c r="AM290" i="20" s="1"/>
  <c r="AM291" i="20" s="1"/>
  <c r="AM292" i="20" s="1"/>
  <c r="AM293" i="20" s="1"/>
  <c r="AM294" i="20" s="1"/>
  <c r="AM295" i="20" s="1"/>
  <c r="AM296" i="20" s="1"/>
  <c r="AM297" i="20" s="1"/>
  <c r="AM298" i="20" s="1"/>
  <c r="AM299" i="20" s="1"/>
  <c r="AM300" i="20" s="1"/>
  <c r="AM301" i="20" s="1"/>
  <c r="AM302" i="20" s="1"/>
  <c r="AM303" i="20" s="1"/>
  <c r="AM304" i="20" s="1"/>
  <c r="AM305" i="20" s="1"/>
  <c r="AM306" i="20" s="1"/>
  <c r="AM307" i="20" s="1"/>
  <c r="AM308" i="20" s="1"/>
  <c r="AM309" i="20" s="1"/>
  <c r="AM310" i="20" s="1"/>
  <c r="AM311" i="20" s="1"/>
  <c r="AM312" i="20" s="1"/>
  <c r="AM313" i="20" s="1"/>
  <c r="AM314" i="20" s="1"/>
  <c r="AM315" i="20" s="1"/>
  <c r="AM316" i="20" s="1"/>
  <c r="AM317" i="20" s="1"/>
  <c r="AM318" i="20" s="1"/>
  <c r="AM319" i="20" s="1"/>
  <c r="AM320" i="20" s="1"/>
  <c r="AM321" i="20" s="1"/>
  <c r="AM322" i="20" s="1"/>
  <c r="AM323" i="20" s="1"/>
  <c r="AM324" i="20" s="1"/>
  <c r="AM325" i="20" s="1"/>
  <c r="AM326" i="20" s="1"/>
  <c r="AM327" i="20" s="1"/>
  <c r="AM328" i="20" s="1"/>
  <c r="AM329" i="20" s="1"/>
  <c r="AM330" i="20" s="1"/>
  <c r="AM331" i="20" s="1"/>
  <c r="AM332" i="20" s="1"/>
  <c r="AM333" i="20" s="1"/>
  <c r="AM334" i="20" s="1"/>
  <c r="AM335" i="20" s="1"/>
  <c r="AM336" i="20" s="1"/>
  <c r="AM337" i="20" s="1"/>
  <c r="AM338" i="20" s="1"/>
  <c r="AM339" i="20" s="1"/>
  <c r="AM340" i="20" s="1"/>
  <c r="AM341" i="20" s="1"/>
  <c r="AM342" i="20" s="1"/>
  <c r="AM343" i="20" s="1"/>
  <c r="AM344" i="20" s="1"/>
  <c r="AM345" i="20" s="1"/>
  <c r="AM346" i="20" s="1"/>
  <c r="AM347" i="20" s="1"/>
  <c r="AM348" i="20" s="1"/>
  <c r="AM349" i="20" s="1"/>
  <c r="AM350" i="20" s="1"/>
  <c r="AM351" i="20" s="1"/>
  <c r="AM352" i="20" s="1"/>
  <c r="AM353" i="20" s="1"/>
  <c r="AM354" i="20" s="1"/>
  <c r="AM355" i="20" s="1"/>
  <c r="AM356" i="20" s="1"/>
  <c r="AM357" i="20" s="1"/>
  <c r="AM358" i="20" s="1"/>
  <c r="AM359" i="20" s="1"/>
  <c r="AM360" i="20" s="1"/>
  <c r="AM361" i="20" s="1"/>
  <c r="AM362" i="20" s="1"/>
  <c r="AM363" i="20" s="1"/>
  <c r="AM364" i="20" s="1"/>
  <c r="AM365" i="20" s="1"/>
  <c r="AM366" i="20" s="1"/>
  <c r="AM367" i="20" s="1"/>
  <c r="AM368" i="20" s="1"/>
  <c r="AM369" i="20" s="1"/>
  <c r="AM370" i="20" s="1"/>
  <c r="AM371" i="20" s="1"/>
  <c r="AM372" i="20" s="1"/>
  <c r="AM373" i="20" s="1"/>
  <c r="AM374" i="20" s="1"/>
  <c r="AM375" i="20" s="1"/>
  <c r="AM376" i="20" s="1"/>
  <c r="AM377" i="20" s="1"/>
  <c r="AM378" i="20" s="1"/>
  <c r="AM379" i="20" s="1"/>
  <c r="AM380" i="20" s="1"/>
  <c r="AM381" i="20" s="1"/>
  <c r="AM382" i="20" s="1"/>
  <c r="AM383" i="20" s="1"/>
  <c r="AM384" i="20" s="1"/>
  <c r="AM385" i="20" s="1"/>
  <c r="AM386" i="20" s="1"/>
  <c r="AM387" i="20" s="1"/>
  <c r="AM388" i="20" s="1"/>
  <c r="AM389" i="20" s="1"/>
  <c r="AM390" i="20" s="1"/>
  <c r="AM391" i="20" s="1"/>
  <c r="AM392" i="20" s="1"/>
  <c r="AM393" i="20" s="1"/>
  <c r="AM394" i="20" s="1"/>
  <c r="AM395" i="20" s="1"/>
  <c r="AM396" i="20" s="1"/>
  <c r="AM397" i="20" s="1"/>
  <c r="AM398" i="20" s="1"/>
  <c r="AM399" i="20" s="1"/>
  <c r="AM400" i="20" s="1"/>
  <c r="AM401" i="20" s="1"/>
  <c r="AM402" i="20" s="1"/>
  <c r="AM403" i="20" s="1"/>
  <c r="AM404" i="20" s="1"/>
  <c r="AM405" i="20" s="1"/>
  <c r="AM406" i="20" s="1"/>
  <c r="AM407" i="20" s="1"/>
  <c r="AM408" i="20" s="1"/>
  <c r="AM409" i="20" s="1"/>
  <c r="AM410" i="20" s="1"/>
  <c r="AM411" i="20" s="1"/>
  <c r="AM412" i="20" s="1"/>
  <c r="AM413" i="20" s="1"/>
  <c r="AM414" i="20" s="1"/>
  <c r="AM415" i="20" s="1"/>
  <c r="AM416" i="20" s="1"/>
  <c r="AM417" i="20" s="1"/>
  <c r="AM418" i="20" s="1"/>
  <c r="AM419" i="20" s="1"/>
  <c r="AM420" i="20" s="1"/>
  <c r="AM421" i="20" s="1"/>
  <c r="AM422" i="20" s="1"/>
  <c r="AM423" i="20" s="1"/>
  <c r="AM424" i="20" s="1"/>
  <c r="AM425" i="20" s="1"/>
  <c r="AM426" i="20" s="1"/>
  <c r="AM427" i="20" s="1"/>
  <c r="AM428" i="20" s="1"/>
  <c r="AM429" i="20" s="1"/>
  <c r="AM430" i="20" s="1"/>
  <c r="AM431" i="20" s="1"/>
  <c r="AM432" i="20" s="1"/>
  <c r="AM433" i="20" s="1"/>
  <c r="AM434" i="20" s="1"/>
  <c r="AM435" i="20" s="1"/>
  <c r="AM436" i="20" s="1"/>
  <c r="AM437" i="20" s="1"/>
  <c r="AM438" i="20" s="1"/>
  <c r="AM439" i="20" s="1"/>
  <c r="AM440" i="20" s="1"/>
  <c r="AM441" i="20" s="1"/>
  <c r="AM442" i="20" s="1"/>
  <c r="AM443" i="20" s="1"/>
  <c r="AM444" i="20" s="1"/>
  <c r="AM445" i="20" s="1"/>
  <c r="AM446" i="20" s="1"/>
  <c r="AM447" i="20" s="1"/>
  <c r="AM448" i="20" s="1"/>
  <c r="AM449" i="20" s="1"/>
  <c r="AM450" i="20" s="1"/>
  <c r="AM451" i="20" s="1"/>
  <c r="AM452" i="20" s="1"/>
  <c r="AM453" i="20" s="1"/>
  <c r="AM454" i="20" s="1"/>
  <c r="AM455" i="20" s="1"/>
  <c r="AM456" i="20" s="1"/>
  <c r="AM457" i="20" s="1"/>
  <c r="AM458" i="20" s="1"/>
  <c r="AM459" i="20" s="1"/>
  <c r="AM460" i="20" s="1"/>
  <c r="AM461" i="20" s="1"/>
  <c r="AM462" i="20" s="1"/>
  <c r="AM463" i="20" s="1"/>
  <c r="AM464" i="20" s="1"/>
  <c r="AM465" i="20" s="1"/>
  <c r="AM466" i="20" s="1"/>
  <c r="AM467" i="20" s="1"/>
  <c r="AM468" i="20" s="1"/>
  <c r="AM469" i="20" s="1"/>
  <c r="AM470" i="20" s="1"/>
  <c r="AM471" i="20" s="1"/>
  <c r="AM472" i="20" s="1"/>
  <c r="AM473" i="20" s="1"/>
  <c r="AM474" i="20" s="1"/>
  <c r="AM475" i="20" s="1"/>
  <c r="AM476" i="20" s="1"/>
  <c r="AM477" i="20" s="1"/>
  <c r="AM478" i="20" s="1"/>
  <c r="AM479" i="20" s="1"/>
  <c r="AM480" i="20" s="1"/>
  <c r="AM481" i="20" s="1"/>
  <c r="AM482" i="20" s="1"/>
  <c r="AM483" i="20" s="1"/>
  <c r="AM484" i="20" s="1"/>
  <c r="AM485" i="20" s="1"/>
  <c r="AM486" i="20" s="1"/>
  <c r="AM487" i="20" s="1"/>
  <c r="AM488" i="20" s="1"/>
  <c r="AM489" i="20" s="1"/>
  <c r="AM490" i="20" s="1"/>
  <c r="AM491" i="20" s="1"/>
  <c r="AM492" i="20" s="1"/>
  <c r="AM493" i="20" s="1"/>
  <c r="AM494" i="20" s="1"/>
  <c r="AM495" i="20" s="1"/>
  <c r="AM496" i="20" s="1"/>
  <c r="AM497" i="20" s="1"/>
  <c r="AM498" i="20" s="1"/>
  <c r="AM499" i="20" s="1"/>
  <c r="AM500" i="20" s="1"/>
  <c r="AM501" i="20" s="1"/>
  <c r="AM502" i="20" s="1"/>
  <c r="AM503" i="20" s="1"/>
  <c r="AM504" i="20" s="1"/>
  <c r="AM505" i="20" s="1"/>
  <c r="AM506" i="20" s="1"/>
  <c r="AM507" i="20" s="1"/>
  <c r="AM508" i="20" s="1"/>
  <c r="AM509" i="20" s="1"/>
  <c r="AM510" i="20" s="1"/>
  <c r="AM511" i="20" s="1"/>
  <c r="AM512" i="20" s="1"/>
  <c r="AM513" i="20" s="1"/>
  <c r="AM514" i="20" s="1"/>
  <c r="AM515" i="20" s="1"/>
  <c r="AM516" i="20" s="1"/>
  <c r="AM517" i="20" s="1"/>
  <c r="AM518" i="20" s="1"/>
  <c r="AM519" i="20" s="1"/>
  <c r="AM520" i="20" s="1"/>
  <c r="AM521" i="20" s="1"/>
  <c r="AM522" i="20" s="1"/>
  <c r="AM523" i="20" s="1"/>
  <c r="AM524" i="20" s="1"/>
  <c r="AM525" i="20" s="1"/>
  <c r="AM526" i="20" s="1"/>
  <c r="AM527" i="20" s="1"/>
  <c r="AM528" i="20" s="1"/>
  <c r="AM529" i="20" s="1"/>
  <c r="AM530" i="20" s="1"/>
  <c r="AM531" i="20" s="1"/>
  <c r="AM532" i="20" s="1"/>
  <c r="AM533" i="20" s="1"/>
  <c r="AM534" i="20" s="1"/>
  <c r="AM535" i="20" s="1"/>
  <c r="AM536" i="20" s="1"/>
  <c r="AM537" i="20" s="1"/>
  <c r="AM538" i="20" s="1"/>
  <c r="AM539" i="20" s="1"/>
  <c r="AM540" i="20" s="1"/>
  <c r="AM541" i="20" s="1"/>
  <c r="AM542" i="20" s="1"/>
  <c r="AM543" i="20" s="1"/>
  <c r="AM544" i="20" s="1"/>
  <c r="AM545" i="20" s="1"/>
  <c r="AM546" i="20" s="1"/>
  <c r="AM547" i="20" s="1"/>
  <c r="AM548" i="20" s="1"/>
  <c r="AM549" i="20" s="1"/>
  <c r="AM550" i="20" s="1"/>
  <c r="AM551" i="20" s="1"/>
  <c r="AM552" i="20" s="1"/>
  <c r="AM553" i="20" s="1"/>
  <c r="AM554" i="20" s="1"/>
  <c r="AM555" i="20" s="1"/>
  <c r="AM556" i="20" s="1"/>
  <c r="AM557" i="20" s="1"/>
  <c r="AM558" i="20" s="1"/>
  <c r="AM559" i="20" s="1"/>
  <c r="AM560" i="20" s="1"/>
  <c r="AM561" i="20" s="1"/>
  <c r="AM562" i="20" s="1"/>
  <c r="AM563" i="20" s="1"/>
  <c r="AM564" i="20" s="1"/>
  <c r="AM565" i="20" s="1"/>
  <c r="AM566" i="20" s="1"/>
  <c r="AM567" i="20" s="1"/>
  <c r="AM568" i="20" s="1"/>
  <c r="AM569" i="20" s="1"/>
  <c r="AM570" i="20" s="1"/>
  <c r="AM571" i="20" s="1"/>
  <c r="AM572" i="20" s="1"/>
  <c r="AM573" i="20" s="1"/>
  <c r="AM574" i="20" s="1"/>
  <c r="AM575" i="20" s="1"/>
  <c r="AM576" i="20" s="1"/>
  <c r="AM577" i="20" s="1"/>
  <c r="AM578" i="20" s="1"/>
  <c r="AM579" i="20" s="1"/>
  <c r="AM580" i="20" s="1"/>
  <c r="AM581" i="20" s="1"/>
  <c r="AM582" i="20" s="1"/>
  <c r="AM583" i="20" s="1"/>
  <c r="AM584" i="20" s="1"/>
  <c r="AM585" i="20" s="1"/>
  <c r="AM586" i="20" s="1"/>
  <c r="AM587" i="20" s="1"/>
  <c r="AM588" i="20" s="1"/>
  <c r="AM589" i="20" s="1"/>
  <c r="AM590" i="20" s="1"/>
  <c r="AM591" i="20" s="1"/>
  <c r="AM592" i="20" s="1"/>
  <c r="AM593" i="20" s="1"/>
  <c r="AM594" i="20" s="1"/>
  <c r="AM595" i="20" s="1"/>
  <c r="AM596" i="20" s="1"/>
  <c r="AM597" i="20" s="1"/>
  <c r="AM598" i="20" s="1"/>
  <c r="AM599" i="20" s="1"/>
  <c r="AM600" i="20" s="1"/>
  <c r="AM601" i="20" s="1"/>
  <c r="AM602" i="20" s="1"/>
  <c r="AM603" i="20" s="1"/>
  <c r="AM604" i="20" s="1"/>
  <c r="AM605" i="20" s="1"/>
  <c r="AM606" i="20" s="1"/>
  <c r="AM607" i="20" s="1"/>
  <c r="AM608" i="20" s="1"/>
  <c r="AM609" i="20" s="1"/>
  <c r="AM610" i="20" s="1"/>
  <c r="AM611" i="20" s="1"/>
  <c r="AM612" i="20" s="1"/>
  <c r="AM613" i="20" s="1"/>
  <c r="AM614" i="20" s="1"/>
  <c r="AM615" i="20" s="1"/>
  <c r="AM616" i="20" s="1"/>
  <c r="AM617" i="20" s="1"/>
  <c r="AM618" i="20" s="1"/>
  <c r="AM619" i="20" s="1"/>
  <c r="AM620" i="20" s="1"/>
  <c r="AM621" i="20" s="1"/>
  <c r="AM622" i="20" s="1"/>
  <c r="AM623" i="20" s="1"/>
  <c r="AM624" i="20" s="1"/>
  <c r="AM625" i="20" s="1"/>
  <c r="AM626" i="20" s="1"/>
  <c r="AM627" i="20" s="1"/>
  <c r="AM628" i="20" s="1"/>
  <c r="AM629" i="20" s="1"/>
  <c r="AM630" i="20" s="1"/>
  <c r="AM631" i="20" s="1"/>
  <c r="AM632" i="20" s="1"/>
  <c r="AM633" i="20" s="1"/>
  <c r="AM634" i="20" s="1"/>
  <c r="AM635" i="20" s="1"/>
  <c r="AM636" i="20" s="1"/>
  <c r="AM637" i="20" s="1"/>
  <c r="AM638" i="20" s="1"/>
  <c r="AM639" i="20" s="1"/>
  <c r="AM640" i="20" s="1"/>
  <c r="AM641" i="20" s="1"/>
  <c r="AM642" i="20" s="1"/>
  <c r="AM643" i="20" s="1"/>
  <c r="AM644" i="20" s="1"/>
  <c r="AM645" i="20" s="1"/>
  <c r="AM646" i="20" s="1"/>
  <c r="AM647" i="20" s="1"/>
  <c r="AM648" i="20" s="1"/>
  <c r="AM649" i="20" s="1"/>
  <c r="AM650" i="20" s="1"/>
  <c r="AM651" i="20" s="1"/>
  <c r="AM652" i="20" s="1"/>
  <c r="AM653" i="20" s="1"/>
  <c r="AM654" i="20" s="1"/>
  <c r="AM655" i="20" s="1"/>
  <c r="AM656" i="20" s="1"/>
  <c r="AM657" i="20" s="1"/>
  <c r="AM658" i="20" s="1"/>
  <c r="AM659" i="20" s="1"/>
  <c r="AM660" i="20" s="1"/>
  <c r="AM661" i="20" s="1"/>
  <c r="AM662" i="20" s="1"/>
  <c r="AM663" i="20" s="1"/>
  <c r="AM664" i="20" s="1"/>
  <c r="AM665" i="20" s="1"/>
  <c r="AM666" i="20" s="1"/>
  <c r="AM667" i="20" s="1"/>
  <c r="AM668" i="20" s="1"/>
  <c r="AM669" i="20" s="1"/>
  <c r="AM670" i="20" s="1"/>
  <c r="AM671" i="20" s="1"/>
  <c r="AM672" i="20" s="1"/>
  <c r="AM673" i="20" s="1"/>
  <c r="AM674" i="20" s="1"/>
  <c r="AM675" i="20" s="1"/>
  <c r="AM676" i="20" s="1"/>
  <c r="AM677" i="20" s="1"/>
  <c r="AM678" i="20" s="1"/>
  <c r="AM679" i="20" s="1"/>
  <c r="AM680" i="20" s="1"/>
  <c r="AM681" i="20" s="1"/>
  <c r="AM682" i="20" s="1"/>
  <c r="AM683" i="20" s="1"/>
  <c r="AM684" i="20" s="1"/>
  <c r="AM685" i="20" s="1"/>
  <c r="AM686" i="20" s="1"/>
  <c r="AM687" i="20" s="1"/>
  <c r="AM688" i="20" s="1"/>
  <c r="AM689" i="20" s="1"/>
  <c r="AM690" i="20" s="1"/>
  <c r="AM691" i="20" s="1"/>
  <c r="AM692" i="20" s="1"/>
  <c r="AM693" i="20" s="1"/>
  <c r="AM694" i="20" s="1"/>
  <c r="AM695" i="20" s="1"/>
  <c r="AM696" i="20" s="1"/>
  <c r="AM697" i="20" s="1"/>
  <c r="AM698" i="20" s="1"/>
  <c r="AM699" i="20" s="1"/>
  <c r="AM700" i="20" s="1"/>
  <c r="AM701" i="20" s="1"/>
  <c r="AM702" i="20" s="1"/>
  <c r="AM703" i="20" s="1"/>
  <c r="AM704" i="20" s="1"/>
  <c r="AM705" i="20" s="1"/>
  <c r="AM706" i="20" s="1"/>
  <c r="AM707" i="20" s="1"/>
  <c r="AM708" i="20" s="1"/>
  <c r="AM709" i="20" s="1"/>
  <c r="AM710" i="20" s="1"/>
  <c r="AM711" i="20" s="1"/>
  <c r="AM712" i="20" s="1"/>
  <c r="AM713" i="20" s="1"/>
  <c r="AM714" i="20" s="1"/>
  <c r="AM715" i="20" s="1"/>
  <c r="AM716" i="20" s="1"/>
  <c r="AM717" i="20" s="1"/>
  <c r="AM718" i="20" s="1"/>
  <c r="AM719" i="20" s="1"/>
  <c r="AM720" i="20" s="1"/>
  <c r="AM721" i="20" s="1"/>
  <c r="AM722" i="20" s="1"/>
  <c r="AM723" i="20" s="1"/>
  <c r="AM724" i="20" s="1"/>
  <c r="AM725" i="20" s="1"/>
  <c r="AM726" i="20" s="1"/>
  <c r="AM727" i="20" s="1"/>
  <c r="AM728" i="20" s="1"/>
  <c r="AM729" i="20" s="1"/>
  <c r="AM730" i="20" s="1"/>
  <c r="AM731" i="20" s="1"/>
  <c r="AM732" i="20" s="1"/>
  <c r="AM733" i="20" s="1"/>
  <c r="AM734" i="20" s="1"/>
  <c r="AM735" i="20" s="1"/>
  <c r="AM736" i="20" s="1"/>
  <c r="AM737" i="20" s="1"/>
  <c r="AM738" i="20" s="1"/>
  <c r="AM739" i="20" s="1"/>
  <c r="AM740" i="20" s="1"/>
  <c r="AM741" i="20" s="1"/>
  <c r="AM742" i="20" s="1"/>
  <c r="AM743" i="20" s="1"/>
  <c r="AM744" i="20" s="1"/>
  <c r="AM745" i="20" s="1"/>
  <c r="AM746" i="20" s="1"/>
  <c r="AM747" i="20" s="1"/>
  <c r="AM748" i="20" s="1"/>
  <c r="AM749" i="20" s="1"/>
  <c r="AM750" i="20" s="1"/>
  <c r="AM751" i="20" s="1"/>
  <c r="AM752" i="20" s="1"/>
  <c r="AM753" i="20" s="1"/>
  <c r="AM754" i="20" s="1"/>
  <c r="AM755" i="20" s="1"/>
  <c r="AM756" i="20" s="1"/>
  <c r="AM757" i="20" s="1"/>
  <c r="AM758" i="20" s="1"/>
  <c r="AM759" i="20" s="1"/>
  <c r="AM760" i="20" s="1"/>
  <c r="AM761" i="20" s="1"/>
  <c r="AM762" i="20" s="1"/>
  <c r="AM763" i="20" s="1"/>
  <c r="AM764" i="20" s="1"/>
  <c r="AM765" i="20" s="1"/>
  <c r="AM766" i="20" s="1"/>
  <c r="AM767" i="20" s="1"/>
  <c r="AM768" i="20" s="1"/>
  <c r="AM769" i="20" s="1"/>
  <c r="AM770" i="20" s="1"/>
  <c r="AM771" i="20" s="1"/>
  <c r="AM772" i="20" s="1"/>
  <c r="AM773" i="20" s="1"/>
  <c r="AM774" i="20" s="1"/>
  <c r="AM775" i="20" s="1"/>
  <c r="AM776" i="20" s="1"/>
  <c r="AM777" i="20" s="1"/>
  <c r="AM778" i="20" s="1"/>
  <c r="AM779" i="20" s="1"/>
  <c r="AM780" i="20" s="1"/>
  <c r="AM781" i="20" s="1"/>
  <c r="AM782" i="20" s="1"/>
  <c r="AM783" i="20" s="1"/>
  <c r="AM784" i="20" s="1"/>
  <c r="AM785" i="20" s="1"/>
  <c r="AM786" i="20" s="1"/>
  <c r="AM787" i="20" s="1"/>
  <c r="AM788" i="20" s="1"/>
  <c r="AM789" i="20" s="1"/>
  <c r="AM790" i="20" s="1"/>
  <c r="AM791" i="20" s="1"/>
  <c r="AM792" i="20" s="1"/>
  <c r="AM793" i="20" s="1"/>
  <c r="AM794" i="20" s="1"/>
  <c r="AM795" i="20" s="1"/>
  <c r="AM796" i="20" s="1"/>
  <c r="AM797" i="20" s="1"/>
  <c r="AM798" i="20" s="1"/>
  <c r="AM799" i="20" s="1"/>
  <c r="AM800" i="20" s="1"/>
  <c r="AM801" i="20" s="1"/>
  <c r="AM802" i="20" s="1"/>
  <c r="AM803" i="20" s="1"/>
  <c r="AM804" i="20" s="1"/>
  <c r="AM805" i="20" s="1"/>
  <c r="AM806" i="20" s="1"/>
  <c r="AM807" i="20" s="1"/>
  <c r="AM808" i="20" s="1"/>
  <c r="AM809" i="20" s="1"/>
  <c r="AM810" i="20" s="1"/>
  <c r="AM811" i="20" s="1"/>
  <c r="AM812" i="20" s="1"/>
  <c r="AM813" i="20" s="1"/>
  <c r="AM814" i="20" s="1"/>
  <c r="AM815" i="20" s="1"/>
  <c r="AM816" i="20" s="1"/>
  <c r="AM817" i="20" s="1"/>
  <c r="AM818" i="20" s="1"/>
  <c r="AM819" i="20" s="1"/>
  <c r="AM820" i="20" s="1"/>
  <c r="AM821" i="20" s="1"/>
  <c r="AM822" i="20" s="1"/>
  <c r="AM823" i="20" s="1"/>
  <c r="AM824" i="20" s="1"/>
  <c r="AM825" i="20" s="1"/>
  <c r="AM826" i="20" s="1"/>
  <c r="AM827" i="20" s="1"/>
  <c r="AM828" i="20" s="1"/>
  <c r="AM829" i="20" s="1"/>
  <c r="AM830" i="20" s="1"/>
  <c r="AM831" i="20" s="1"/>
  <c r="AM832" i="20" s="1"/>
  <c r="AM833" i="20" s="1"/>
  <c r="AM834" i="20" s="1"/>
  <c r="AM835" i="20" s="1"/>
  <c r="AM836" i="20" s="1"/>
  <c r="AM837" i="20" s="1"/>
  <c r="AM838" i="20" s="1"/>
  <c r="AM839" i="20" s="1"/>
  <c r="AM840" i="20" s="1"/>
  <c r="AM841" i="20" s="1"/>
  <c r="AM842" i="20" s="1"/>
  <c r="AM843" i="20" s="1"/>
  <c r="AM844" i="20" s="1"/>
  <c r="AM845" i="20" s="1"/>
  <c r="AM846" i="20" s="1"/>
  <c r="AM847" i="20" s="1"/>
  <c r="AM848" i="20" s="1"/>
  <c r="AM849" i="20" s="1"/>
  <c r="AM850" i="20" s="1"/>
  <c r="AM851" i="20" s="1"/>
  <c r="AM852" i="20" s="1"/>
  <c r="AM853" i="20" s="1"/>
  <c r="AM854" i="20" s="1"/>
  <c r="AM855" i="20" s="1"/>
  <c r="AM856" i="20" s="1"/>
  <c r="AM857" i="20" s="1"/>
  <c r="AM858" i="20" s="1"/>
  <c r="AM859" i="20" s="1"/>
  <c r="AM860" i="20" s="1"/>
  <c r="AM861" i="20" s="1"/>
  <c r="AM862" i="20" s="1"/>
  <c r="AM863" i="20" s="1"/>
  <c r="AM864" i="20" s="1"/>
  <c r="AM865" i="20" s="1"/>
  <c r="AM866" i="20" s="1"/>
  <c r="AM867" i="20" s="1"/>
  <c r="AM868" i="20" s="1"/>
  <c r="AM869" i="20" s="1"/>
  <c r="AM870" i="20" s="1"/>
  <c r="AM871" i="20" s="1"/>
  <c r="AM872" i="20" s="1"/>
  <c r="AM873" i="20" s="1"/>
  <c r="AM874" i="20" s="1"/>
  <c r="AM875" i="20" s="1"/>
  <c r="AM876" i="20" s="1"/>
  <c r="AM877" i="20" s="1"/>
  <c r="AM878" i="20" s="1"/>
  <c r="AM879" i="20" s="1"/>
  <c r="AM880" i="20" s="1"/>
  <c r="AM881" i="20" s="1"/>
  <c r="AM882" i="20" s="1"/>
  <c r="AM883" i="20" s="1"/>
  <c r="AM884" i="20" s="1"/>
  <c r="AM885" i="20" s="1"/>
  <c r="AM886" i="20" s="1"/>
  <c r="AM887" i="20" s="1"/>
  <c r="AM888" i="20" s="1"/>
  <c r="AM889" i="20" s="1"/>
  <c r="AM890" i="20" s="1"/>
  <c r="AM891" i="20" s="1"/>
  <c r="AM892" i="20" s="1"/>
  <c r="AM893" i="20" s="1"/>
  <c r="AM894" i="20" s="1"/>
  <c r="AM895" i="20" s="1"/>
  <c r="AM896" i="20" s="1"/>
  <c r="AM897" i="20" s="1"/>
  <c r="AM898" i="20" s="1"/>
  <c r="AM899" i="20" s="1"/>
  <c r="AM900" i="20" s="1"/>
  <c r="AM901" i="20" s="1"/>
  <c r="AM902" i="20" s="1"/>
  <c r="AM903" i="20" s="1"/>
  <c r="AM904" i="20" s="1"/>
  <c r="AM905" i="20" s="1"/>
  <c r="AM906" i="20" s="1"/>
  <c r="AM907" i="20" s="1"/>
  <c r="AM908" i="20" s="1"/>
  <c r="AM909" i="20" s="1"/>
  <c r="AM910" i="20" s="1"/>
  <c r="AM911" i="20" s="1"/>
  <c r="AM912" i="20" s="1"/>
  <c r="AM913" i="20" s="1"/>
  <c r="AM914" i="20" s="1"/>
  <c r="AM915" i="20" s="1"/>
  <c r="AM916" i="20" s="1"/>
  <c r="AM917" i="20" s="1"/>
  <c r="AM918" i="20" s="1"/>
  <c r="AM919" i="20" s="1"/>
  <c r="AM920" i="20" s="1"/>
  <c r="AM921" i="20" s="1"/>
  <c r="AM922" i="20" s="1"/>
  <c r="AM923" i="20" s="1"/>
  <c r="AM924" i="20" s="1"/>
  <c r="AM925" i="20" s="1"/>
  <c r="AM926" i="20" s="1"/>
  <c r="AM927" i="20" s="1"/>
  <c r="AM928" i="20" s="1"/>
  <c r="AM929" i="20" s="1"/>
  <c r="AM930" i="20" s="1"/>
  <c r="AM931" i="20" s="1"/>
  <c r="AM932" i="20" s="1"/>
  <c r="AM933" i="20" s="1"/>
  <c r="AM934" i="20" s="1"/>
  <c r="AM935" i="20" s="1"/>
  <c r="AM936" i="20" s="1"/>
  <c r="AM937" i="20" s="1"/>
  <c r="AM938" i="20" s="1"/>
  <c r="AM939" i="20" s="1"/>
  <c r="AM940" i="20" s="1"/>
  <c r="AM941" i="20" s="1"/>
  <c r="AM942" i="20" s="1"/>
  <c r="AM943" i="20" s="1"/>
  <c r="AM944" i="20" s="1"/>
  <c r="AM945" i="20" s="1"/>
  <c r="AM946" i="20" s="1"/>
  <c r="AM947" i="20" s="1"/>
  <c r="AM948" i="20" s="1"/>
  <c r="AM949" i="20" s="1"/>
  <c r="AM950" i="20" s="1"/>
  <c r="AM951" i="20" s="1"/>
  <c r="AM952" i="20" s="1"/>
  <c r="AM953" i="20" s="1"/>
  <c r="AM954" i="20" s="1"/>
  <c r="AM955" i="20" s="1"/>
  <c r="AM956" i="20" s="1"/>
  <c r="AM957" i="20" s="1"/>
  <c r="AM958" i="20" s="1"/>
  <c r="AM959" i="20" s="1"/>
  <c r="AM960" i="20" s="1"/>
  <c r="AM961" i="20" s="1"/>
  <c r="AM962" i="20" s="1"/>
  <c r="AM963" i="20" s="1"/>
  <c r="AM964" i="20" s="1"/>
  <c r="AM965" i="20" s="1"/>
  <c r="AM966" i="20" s="1"/>
  <c r="AM967" i="20" s="1"/>
  <c r="AM968" i="20" s="1"/>
  <c r="AM969" i="20" s="1"/>
  <c r="AM970" i="20" s="1"/>
  <c r="AM971" i="20" s="1"/>
  <c r="AM972" i="20" s="1"/>
  <c r="AM973" i="20" s="1"/>
  <c r="AM974" i="20" s="1"/>
  <c r="AM975" i="20" s="1"/>
  <c r="AM976" i="20" s="1"/>
  <c r="AM977" i="20" s="1"/>
  <c r="AM978" i="20" s="1"/>
  <c r="AM979" i="20" s="1"/>
  <c r="AM980" i="20" s="1"/>
  <c r="AM981" i="20" s="1"/>
  <c r="AM982" i="20" s="1"/>
  <c r="AM983" i="20" s="1"/>
  <c r="AM984" i="20" s="1"/>
  <c r="AM985" i="20" s="1"/>
  <c r="AM986" i="20" s="1"/>
  <c r="AM987" i="20" s="1"/>
  <c r="AM988" i="20" s="1"/>
  <c r="AM989" i="20" s="1"/>
  <c r="AM990" i="20" s="1"/>
  <c r="AM991" i="20" s="1"/>
  <c r="AM992" i="20" s="1"/>
  <c r="AM993" i="20" s="1"/>
  <c r="AM994" i="20" s="1"/>
  <c r="AM995" i="20" s="1"/>
  <c r="AM996" i="20" s="1"/>
  <c r="AM997" i="20" s="1"/>
  <c r="AM998" i="20" s="1"/>
  <c r="AM999" i="20" s="1"/>
  <c r="AM1000" i="20" s="1"/>
  <c r="AM1001" i="20" s="1"/>
  <c r="AM1002" i="20" s="1"/>
  <c r="AM1003" i="20" s="1"/>
  <c r="AM1004" i="20" s="1"/>
  <c r="AM1005" i="20" s="1"/>
  <c r="AM1006" i="20" s="1"/>
  <c r="AM1007" i="20" s="1"/>
  <c r="AM1008" i="20" s="1"/>
  <c r="AM1009" i="20" s="1"/>
  <c r="AM1010" i="20" s="1"/>
  <c r="AM1011" i="20" s="1"/>
  <c r="AM1012" i="20" s="1"/>
  <c r="AM1013" i="20" s="1"/>
  <c r="AM1014" i="20" s="1"/>
  <c r="AM1015" i="20" s="1"/>
  <c r="AM1016" i="20" s="1"/>
  <c r="AM1017" i="20" s="1"/>
  <c r="AM1018" i="20" s="1"/>
  <c r="AM1019" i="20" s="1"/>
  <c r="AM1020" i="20" s="1"/>
  <c r="AM1021" i="20" s="1"/>
  <c r="AM1022" i="20" s="1"/>
  <c r="AM1023" i="20" s="1"/>
  <c r="AM1024" i="20" s="1"/>
  <c r="AM1025" i="20" s="1"/>
  <c r="AM1026" i="20" s="1"/>
  <c r="AM1027" i="20" s="1"/>
  <c r="AM1028" i="20" s="1"/>
  <c r="AM1029" i="20" s="1"/>
  <c r="AM1030" i="20" s="1"/>
  <c r="AM1031" i="20" s="1"/>
  <c r="AM1032" i="20" s="1"/>
  <c r="AM1033" i="20" s="1"/>
  <c r="AM1034" i="20" s="1"/>
  <c r="AM1035" i="20" s="1"/>
  <c r="AM1036" i="20" s="1"/>
  <c r="AM1037" i="20" s="1"/>
  <c r="AM1038" i="20" s="1"/>
  <c r="AM1039" i="20" s="1"/>
  <c r="AM1040" i="20" s="1"/>
  <c r="AM1041" i="20" s="1"/>
  <c r="AM1042" i="20" s="1"/>
  <c r="AM1043" i="20" s="1"/>
  <c r="AM1044" i="20" s="1"/>
  <c r="AM1045" i="20" s="1"/>
  <c r="AM1046" i="20" s="1"/>
  <c r="AM1047" i="20" s="1"/>
  <c r="AM1048" i="20" s="1"/>
  <c r="AM1049" i="20" s="1"/>
  <c r="AM1050" i="20" s="1"/>
  <c r="AM1051" i="20" s="1"/>
  <c r="AM1052" i="20" s="1"/>
  <c r="AM1053" i="20" s="1"/>
  <c r="AM1054" i="20" s="1"/>
  <c r="AM1055" i="20" s="1"/>
  <c r="AM1056" i="20" s="1"/>
  <c r="AM1057" i="20" s="1"/>
  <c r="AM1058" i="20" s="1"/>
  <c r="AM1059" i="20" s="1"/>
  <c r="AM1060" i="20" s="1"/>
  <c r="AM1061" i="20" s="1"/>
  <c r="AM1062" i="20" s="1"/>
  <c r="AM1063" i="20" s="1"/>
  <c r="AM1064" i="20" s="1"/>
  <c r="AM1065" i="20" s="1"/>
  <c r="AM1066" i="20" s="1"/>
  <c r="AM1067" i="20" s="1"/>
  <c r="AM1068" i="20" s="1"/>
  <c r="AM1069" i="20" s="1"/>
  <c r="AM1070" i="20" s="1"/>
  <c r="AM1071" i="20" s="1"/>
  <c r="AM1072" i="20" s="1"/>
  <c r="AM1073" i="20" s="1"/>
  <c r="AM1074" i="20" s="1"/>
  <c r="AM1075" i="20" s="1"/>
  <c r="AM1076" i="20" s="1"/>
  <c r="AM1077" i="20" s="1"/>
  <c r="AM1078" i="20" s="1"/>
  <c r="AM1079" i="20" s="1"/>
  <c r="AM1080" i="20" s="1"/>
  <c r="AM1081" i="20" s="1"/>
  <c r="AM1082" i="20" s="1"/>
  <c r="AM1083" i="20" s="1"/>
  <c r="AM1084" i="20" s="1"/>
  <c r="AM1085" i="20" s="1"/>
  <c r="AM1086" i="20" s="1"/>
  <c r="AM1087" i="20" s="1"/>
  <c r="AM1088" i="20" s="1"/>
  <c r="AM1089" i="20" s="1"/>
  <c r="AM1090" i="20" s="1"/>
  <c r="AM1091" i="20" s="1"/>
  <c r="AM1092" i="20" s="1"/>
  <c r="AM1093" i="20" s="1"/>
  <c r="AM1094" i="20" s="1"/>
  <c r="AM1095" i="20" s="1"/>
  <c r="AM1096" i="20" s="1"/>
  <c r="AM1097" i="20" s="1"/>
  <c r="AM1098" i="20" s="1"/>
  <c r="AM1099" i="20" s="1"/>
  <c r="AM1100" i="20" s="1"/>
  <c r="AM1101" i="20" s="1"/>
  <c r="AM1102" i="20" s="1"/>
  <c r="AM1103" i="20" s="1"/>
  <c r="AM1104" i="20" s="1"/>
  <c r="AM1105" i="20" s="1"/>
  <c r="AM1106" i="20" s="1"/>
  <c r="AM1107" i="20" s="1"/>
  <c r="AM1108" i="20" s="1"/>
  <c r="AM1109" i="20" s="1"/>
  <c r="AM1110" i="20" s="1"/>
  <c r="AM1111" i="20" s="1"/>
  <c r="AM1112" i="20" s="1"/>
  <c r="AM1113" i="20" s="1"/>
  <c r="AM1114" i="20" s="1"/>
  <c r="AM1115" i="20" s="1"/>
  <c r="AM1116" i="20" s="1"/>
  <c r="AM1117" i="20" s="1"/>
  <c r="AM1118" i="20" s="1"/>
  <c r="AM1119" i="20" s="1"/>
  <c r="AM1120" i="20" s="1"/>
  <c r="AM1121" i="20" s="1"/>
  <c r="AM1122" i="20" s="1"/>
  <c r="AM1123" i="20" s="1"/>
  <c r="AM1124" i="20" s="1"/>
  <c r="AM1125" i="20" s="1"/>
  <c r="AM1126" i="20" s="1"/>
  <c r="AM1127" i="20" s="1"/>
  <c r="AM1128" i="20" s="1"/>
  <c r="AM1129" i="20" s="1"/>
  <c r="AM1130" i="20" s="1"/>
  <c r="AM1131" i="20" s="1"/>
  <c r="AM1132" i="20" s="1"/>
  <c r="AM1133" i="20" s="1"/>
  <c r="AM1134" i="20" s="1"/>
  <c r="AM1135" i="20" s="1"/>
  <c r="AM1136" i="20" s="1"/>
  <c r="AM1137" i="20" s="1"/>
  <c r="AM1138" i="20" s="1"/>
  <c r="AM1139" i="20" s="1"/>
  <c r="AM1140" i="20" s="1"/>
  <c r="AM1141" i="20" s="1"/>
  <c r="AM1142" i="20" s="1"/>
  <c r="AM1143" i="20" s="1"/>
  <c r="AM1144" i="20" s="1"/>
  <c r="AM1145" i="20" s="1"/>
  <c r="AM1146" i="20" s="1"/>
  <c r="AM1147" i="20" s="1"/>
  <c r="AM1148" i="20" s="1"/>
  <c r="AM1149" i="20" s="1"/>
  <c r="AM1150" i="20" s="1"/>
  <c r="AM1151" i="20" s="1"/>
  <c r="AM1152" i="20" s="1"/>
  <c r="AM1153" i="20" s="1"/>
  <c r="AM1154" i="20" s="1"/>
  <c r="AM1155" i="20" s="1"/>
  <c r="AM1156" i="20" s="1"/>
  <c r="AM1157" i="20" s="1"/>
  <c r="AM1158" i="20" s="1"/>
  <c r="AM1159" i="20" s="1"/>
  <c r="AM1160" i="20" s="1"/>
  <c r="AM1161" i="20" s="1"/>
  <c r="AM1162" i="20" s="1"/>
  <c r="AM1163" i="20" s="1"/>
  <c r="AM1164" i="20" s="1"/>
  <c r="AM1165" i="20" s="1"/>
  <c r="AM1166" i="20" s="1"/>
  <c r="AM1167" i="20" s="1"/>
  <c r="AM1168" i="20" s="1"/>
  <c r="AM1169" i="20" s="1"/>
  <c r="AM1170" i="20" s="1"/>
  <c r="AM1171" i="20" s="1"/>
  <c r="AM1172" i="20" s="1"/>
  <c r="AM1173" i="20" s="1"/>
  <c r="AM1174" i="20" s="1"/>
  <c r="AM1175" i="20" s="1"/>
  <c r="AM1176" i="20" s="1"/>
  <c r="AM1177" i="20" s="1"/>
  <c r="AM1178" i="20" s="1"/>
  <c r="AM1179" i="20" s="1"/>
  <c r="AM1180" i="20" s="1"/>
  <c r="AM1181" i="20" s="1"/>
  <c r="AM1182" i="20" s="1"/>
  <c r="AM1183" i="20" s="1"/>
  <c r="AM1184" i="20" s="1"/>
  <c r="AM1185" i="20" s="1"/>
  <c r="AM1186" i="20" s="1"/>
  <c r="AM1187" i="20" s="1"/>
  <c r="AM1188" i="20" s="1"/>
  <c r="AM1189" i="20" s="1"/>
  <c r="AM1190" i="20" s="1"/>
  <c r="AM1191" i="20" s="1"/>
  <c r="AM1192" i="20" s="1"/>
  <c r="AM1193" i="20" s="1"/>
  <c r="AM1194" i="20" s="1"/>
  <c r="AM1195" i="20" s="1"/>
  <c r="AM1196" i="20" s="1"/>
  <c r="AM1197" i="20" s="1"/>
  <c r="AM1198" i="20" s="1"/>
  <c r="AM1199" i="20" s="1"/>
  <c r="AM1200" i="20" s="1"/>
  <c r="AM1201" i="20" s="1"/>
  <c r="AM1202" i="20" s="1"/>
  <c r="AM1203" i="20" s="1"/>
  <c r="AM1204" i="20" s="1"/>
  <c r="AM1205" i="20" s="1"/>
  <c r="AM1206" i="20" s="1"/>
  <c r="AM1207" i="20" s="1"/>
  <c r="AM1208" i="20" s="1"/>
  <c r="AM1209" i="20" s="1"/>
  <c r="AM1210" i="20" s="1"/>
  <c r="AM1211" i="20" s="1"/>
  <c r="AM1212" i="20" s="1"/>
  <c r="AM1213" i="20" s="1"/>
  <c r="AM1214" i="20" s="1"/>
  <c r="AM1215" i="20" s="1"/>
  <c r="AM1216" i="20" s="1"/>
  <c r="AM1217" i="20" s="1"/>
  <c r="AM1218" i="20" s="1"/>
  <c r="AM1219" i="20" s="1"/>
  <c r="AM1220" i="20" s="1"/>
  <c r="AM1221" i="20" s="1"/>
  <c r="AM1222" i="20" s="1"/>
  <c r="AM1223" i="20" s="1"/>
  <c r="AM1224" i="20" s="1"/>
  <c r="AM1225" i="20" s="1"/>
  <c r="AM1226" i="20" s="1"/>
  <c r="AM1227" i="20" s="1"/>
  <c r="AM1228" i="20" s="1"/>
  <c r="AM1229" i="20" s="1"/>
  <c r="AM1230" i="20" s="1"/>
  <c r="AM1231" i="20" s="1"/>
  <c r="AM1232" i="20" s="1"/>
  <c r="AM1233" i="20" s="1"/>
  <c r="AM1234" i="20" s="1"/>
  <c r="AM1235" i="20" s="1"/>
  <c r="AM1236" i="20" s="1"/>
  <c r="AM1237" i="20" s="1"/>
  <c r="AM1238" i="20" s="1"/>
  <c r="AM1239" i="20" s="1"/>
  <c r="AM1240" i="20" s="1"/>
  <c r="AM1241" i="20" s="1"/>
  <c r="AM1242" i="20" s="1"/>
  <c r="AM1243" i="20" s="1"/>
  <c r="AM1244" i="20" s="1"/>
  <c r="AM1245" i="20" s="1"/>
  <c r="AM1246" i="20" s="1"/>
  <c r="AM1247" i="20" s="1"/>
  <c r="AM1248" i="20" s="1"/>
  <c r="AM1249" i="20" s="1"/>
  <c r="AM1250" i="20" s="1"/>
  <c r="AM1251" i="20" s="1"/>
  <c r="AM1252" i="20" s="1"/>
  <c r="AM1253" i="20" s="1"/>
  <c r="AM1254" i="20" s="1"/>
  <c r="AM1255" i="20" s="1"/>
  <c r="AM1256" i="20" s="1"/>
  <c r="AM1257" i="20" s="1"/>
  <c r="AM1258" i="20" s="1"/>
  <c r="AM1259" i="20" s="1"/>
  <c r="AM1260" i="20" s="1"/>
  <c r="AM1261" i="20" s="1"/>
  <c r="AM1262" i="20" s="1"/>
  <c r="AM1263" i="20" s="1"/>
  <c r="AM1264" i="20" s="1"/>
  <c r="AM1265" i="20" s="1"/>
  <c r="AM1266" i="20" s="1"/>
  <c r="AM1267" i="20" s="1"/>
  <c r="AM1268" i="20" s="1"/>
  <c r="AM1269" i="20" s="1"/>
  <c r="AM1270" i="20" s="1"/>
  <c r="AM1271" i="20" s="1"/>
  <c r="AM1272" i="20" s="1"/>
  <c r="AM1273" i="20" s="1"/>
  <c r="AM1274" i="20" s="1"/>
  <c r="AM1275" i="20" s="1"/>
  <c r="AM1276" i="20" s="1"/>
  <c r="AM1277" i="20" s="1"/>
  <c r="AM1278" i="20" s="1"/>
  <c r="AM1279" i="20" s="1"/>
  <c r="AM1280" i="20" s="1"/>
  <c r="AM1281" i="20" s="1"/>
  <c r="AM1282" i="20" s="1"/>
  <c r="AM1283" i="20" s="1"/>
  <c r="AM1284" i="20" s="1"/>
  <c r="AM1285" i="20" s="1"/>
  <c r="AM1286" i="20" s="1"/>
  <c r="AM1287" i="20" s="1"/>
  <c r="AM1288" i="20" s="1"/>
  <c r="AM1289" i="20" s="1"/>
  <c r="AM1290" i="20" s="1"/>
  <c r="AM1291" i="20" s="1"/>
  <c r="AM1292" i="20" s="1"/>
  <c r="AM1293" i="20" s="1"/>
  <c r="AM1294" i="20" s="1"/>
  <c r="AM1295" i="20" s="1"/>
  <c r="AM1296" i="20" s="1"/>
  <c r="AM1297" i="20" s="1"/>
  <c r="AM1298" i="20" s="1"/>
  <c r="AM1299" i="20" s="1"/>
  <c r="AM1300" i="20" s="1"/>
  <c r="AM1301" i="20" s="1"/>
  <c r="AM1302" i="20" s="1"/>
  <c r="AM1303" i="20" s="1"/>
  <c r="AM1304" i="20" s="1"/>
  <c r="AM1305" i="20" s="1"/>
  <c r="AM1306" i="20" s="1"/>
  <c r="AM1307" i="20" s="1"/>
  <c r="AM1308" i="20" s="1"/>
  <c r="AM1309" i="20" s="1"/>
  <c r="AM1310" i="20" s="1"/>
  <c r="AM1311" i="20" s="1"/>
  <c r="AM1312" i="20" s="1"/>
  <c r="AM1313" i="20" s="1"/>
  <c r="AM1314" i="20" s="1"/>
  <c r="AM1315" i="20" s="1"/>
  <c r="AM1316" i="20" s="1"/>
  <c r="AM1317" i="20" s="1"/>
  <c r="AM1318" i="20" s="1"/>
  <c r="AM1319" i="20" s="1"/>
  <c r="AM1320" i="20" s="1"/>
  <c r="AM1321" i="20" s="1"/>
  <c r="AM1322" i="20" s="1"/>
  <c r="AM1323" i="20" s="1"/>
  <c r="AM1324" i="20" s="1"/>
  <c r="AM1325" i="20" s="1"/>
  <c r="AM1326" i="20" s="1"/>
  <c r="AM1327" i="20" s="1"/>
  <c r="AM1328" i="20" s="1"/>
  <c r="AM1329" i="20" s="1"/>
  <c r="AM1330" i="20" s="1"/>
  <c r="AM1331" i="20" s="1"/>
  <c r="AM1332" i="20" s="1"/>
  <c r="AM1333" i="20" s="1"/>
  <c r="AM1334" i="20" s="1"/>
  <c r="AM1335" i="20" s="1"/>
  <c r="AM1336" i="20" s="1"/>
  <c r="AM1337" i="20" s="1"/>
  <c r="AM1338" i="20" s="1"/>
  <c r="AM1339" i="20" s="1"/>
  <c r="AM1340" i="20" s="1"/>
  <c r="AM1341" i="20" s="1"/>
  <c r="AM1342" i="20" s="1"/>
  <c r="AM1343" i="20" s="1"/>
  <c r="AM1344" i="20" s="1"/>
  <c r="AM1345" i="20" s="1"/>
  <c r="AM1346" i="20" s="1"/>
  <c r="AM1347" i="20" s="1"/>
  <c r="AM1348" i="20" s="1"/>
  <c r="AM1349" i="20" s="1"/>
  <c r="AM1350" i="20" s="1"/>
  <c r="AM1351" i="20" s="1"/>
  <c r="AM1352" i="20" s="1"/>
  <c r="AM1353" i="20" s="1"/>
  <c r="AM1354" i="20" s="1"/>
  <c r="AM1355" i="20" s="1"/>
  <c r="AM1356" i="20" s="1"/>
  <c r="AM1357" i="20" s="1"/>
  <c r="AM1358" i="20" s="1"/>
  <c r="AM1359" i="20" s="1"/>
  <c r="AM1360" i="20" s="1"/>
  <c r="AM1361" i="20" s="1"/>
  <c r="AM1362" i="20" s="1"/>
  <c r="AM1363" i="20" s="1"/>
  <c r="AM1364" i="20" s="1"/>
  <c r="AM1365" i="20" s="1"/>
  <c r="AM1366" i="20" s="1"/>
  <c r="AM1367" i="20" s="1"/>
  <c r="AM1368" i="20" s="1"/>
  <c r="AM1369" i="20" s="1"/>
  <c r="AM1370" i="20" s="1"/>
  <c r="AM1371" i="20" s="1"/>
  <c r="AM1372" i="20" s="1"/>
  <c r="AM1373" i="20" s="1"/>
  <c r="AM1374" i="20" s="1"/>
  <c r="AM1375" i="20" s="1"/>
  <c r="AM1376" i="20" s="1"/>
  <c r="AM1377" i="20" s="1"/>
  <c r="AM1378" i="20" s="1"/>
  <c r="AM1379" i="20" s="1"/>
  <c r="AM1380" i="20" s="1"/>
  <c r="AM1381" i="20" s="1"/>
  <c r="AM1382" i="20" s="1"/>
  <c r="AM1383" i="20" s="1"/>
  <c r="AM1384" i="20" s="1"/>
  <c r="AM1385" i="20" s="1"/>
  <c r="AM1386" i="20" s="1"/>
  <c r="AM1387" i="20" s="1"/>
  <c r="AM1388" i="20" s="1"/>
  <c r="AM1389" i="20" s="1"/>
  <c r="AM1390" i="20" s="1"/>
  <c r="AM1391" i="20" s="1"/>
  <c r="AM1392" i="20" s="1"/>
  <c r="AM1393" i="20" s="1"/>
  <c r="AM1394" i="20" s="1"/>
  <c r="AM1395" i="20" s="1"/>
  <c r="AM1396" i="20" s="1"/>
  <c r="AM1397" i="20" s="1"/>
  <c r="AM1398" i="20" s="1"/>
  <c r="AM1399" i="20" s="1"/>
  <c r="AM1400" i="20" s="1"/>
  <c r="AM1401" i="20" s="1"/>
  <c r="AM1402" i="20" s="1"/>
  <c r="AM1403" i="20" s="1"/>
  <c r="AM1404" i="20" s="1"/>
  <c r="AM1405" i="20" s="1"/>
  <c r="AM1406" i="20" s="1"/>
  <c r="AM1407" i="20" s="1"/>
  <c r="AM1408" i="20" s="1"/>
  <c r="AM1409" i="20" s="1"/>
  <c r="AM1410" i="20" s="1"/>
  <c r="AM1411" i="20" s="1"/>
  <c r="AM1412" i="20" s="1"/>
  <c r="AM1413" i="20" s="1"/>
  <c r="AM1414" i="20" s="1"/>
  <c r="AM1415" i="20" s="1"/>
  <c r="AM1416" i="20" s="1"/>
  <c r="AM1417" i="20" s="1"/>
  <c r="AM1418" i="20" s="1"/>
  <c r="AM1419" i="20" s="1"/>
  <c r="AM1420" i="20" s="1"/>
  <c r="AM1421" i="20" s="1"/>
  <c r="AM1422" i="20" s="1"/>
  <c r="AM1423" i="20" s="1"/>
  <c r="AM1424" i="20" s="1"/>
  <c r="AM1425" i="20" s="1"/>
  <c r="AM1426" i="20" s="1"/>
  <c r="AM1427" i="20" s="1"/>
  <c r="AM1428" i="20" s="1"/>
  <c r="AM1429" i="20" s="1"/>
  <c r="AM1430" i="20" s="1"/>
  <c r="AM1431" i="20" s="1"/>
  <c r="AM1432" i="20" s="1"/>
  <c r="AM1433" i="20" s="1"/>
  <c r="AM1434" i="20" s="1"/>
  <c r="AM1435" i="20" s="1"/>
  <c r="AM1436" i="20" s="1"/>
  <c r="AM1437" i="20" s="1"/>
  <c r="AM1438" i="20" s="1"/>
  <c r="AM1439" i="20" s="1"/>
  <c r="AM1440" i="20" s="1"/>
  <c r="AM1441" i="20" s="1"/>
  <c r="AM1442" i="20" s="1"/>
  <c r="AM1443" i="20" s="1"/>
  <c r="AM1444" i="20" s="1"/>
  <c r="AM1445" i="20" s="1"/>
  <c r="AM1446" i="20" s="1"/>
  <c r="AM1447" i="20" s="1"/>
  <c r="AM1448" i="20" s="1"/>
  <c r="AM1449" i="20" s="1"/>
  <c r="AM1450" i="20" s="1"/>
  <c r="AM1451" i="20" s="1"/>
  <c r="AM1452" i="20" s="1"/>
  <c r="AM1453" i="20" s="1"/>
  <c r="AM1454" i="20" s="1"/>
  <c r="AM1455" i="20" s="1"/>
  <c r="AM1456" i="20" s="1"/>
  <c r="AM1457" i="20" s="1"/>
  <c r="AM1458" i="20" s="1"/>
  <c r="AM1459" i="20" s="1"/>
  <c r="AM1460" i="20" s="1"/>
  <c r="AM1461" i="20" s="1"/>
  <c r="AM1462" i="20" s="1"/>
  <c r="AM1463" i="20" s="1"/>
  <c r="AM1464" i="20" s="1"/>
  <c r="AM1465" i="20" s="1"/>
  <c r="AM1466" i="20" s="1"/>
  <c r="AM1467" i="20" s="1"/>
  <c r="AM1468" i="20" s="1"/>
  <c r="AM1469" i="20" s="1"/>
  <c r="AM1470" i="20" s="1"/>
  <c r="AM1471" i="20" s="1"/>
  <c r="AM1472" i="20" s="1"/>
  <c r="AM1473" i="20" s="1"/>
  <c r="AM1474" i="20" s="1"/>
  <c r="AM1475" i="20" s="1"/>
  <c r="AM1476" i="20" s="1"/>
  <c r="AM1477" i="20" s="1"/>
  <c r="AM1478" i="20" s="1"/>
  <c r="AM1479" i="20" s="1"/>
  <c r="AM1480" i="20" s="1"/>
  <c r="AM1481" i="20" s="1"/>
  <c r="AM1482" i="20" s="1"/>
  <c r="AM1483" i="20" s="1"/>
  <c r="AM1484" i="20" s="1"/>
  <c r="AM1485" i="20" s="1"/>
  <c r="AM1486" i="20" s="1"/>
  <c r="AM1487" i="20" s="1"/>
  <c r="AM1488" i="20" s="1"/>
  <c r="AM1489" i="20" s="1"/>
  <c r="AM1490" i="20" s="1"/>
  <c r="AM1491" i="20" s="1"/>
  <c r="AM1492" i="20" s="1"/>
  <c r="AM1493" i="20" s="1"/>
  <c r="AM1494" i="20" s="1"/>
  <c r="AM1495" i="20" s="1"/>
  <c r="AM1496" i="20" s="1"/>
  <c r="AM1497" i="20" s="1"/>
  <c r="AM1498" i="20" s="1"/>
  <c r="AM1499" i="20" s="1"/>
  <c r="AM1500" i="20" s="1"/>
  <c r="AM1501" i="20" s="1"/>
  <c r="AM1502" i="20" s="1"/>
  <c r="AM1503" i="20" s="1"/>
  <c r="AM1504" i="20" s="1"/>
  <c r="AM1505" i="20" s="1"/>
  <c r="AM1506" i="20" s="1"/>
  <c r="AM1507" i="20" s="1"/>
  <c r="AM1508" i="20" s="1"/>
  <c r="AM1509" i="20" s="1"/>
  <c r="AM1510" i="20" s="1"/>
  <c r="AM1511" i="20" s="1"/>
  <c r="AM1512" i="20" s="1"/>
  <c r="AM1513" i="20" s="1"/>
  <c r="AM1514" i="20" s="1"/>
  <c r="AM1515" i="20" s="1"/>
  <c r="AM1516" i="20" s="1"/>
  <c r="AM1517" i="20" s="1"/>
  <c r="AM1518" i="20" s="1"/>
  <c r="AM1519" i="20" s="1"/>
  <c r="AM1520" i="20" s="1"/>
  <c r="AM1521" i="20" s="1"/>
  <c r="AM1522" i="20" s="1"/>
  <c r="AM1523" i="20" s="1"/>
  <c r="AM1524" i="20" s="1"/>
  <c r="AM1525" i="20" s="1"/>
  <c r="AM1526" i="20" s="1"/>
  <c r="AM1527" i="20" s="1"/>
  <c r="AM1528" i="20" s="1"/>
  <c r="AM1529" i="20" s="1"/>
  <c r="AM1530" i="20" s="1"/>
  <c r="AM1531" i="20" s="1"/>
  <c r="AM1532" i="20" s="1"/>
  <c r="AM1533" i="20" s="1"/>
  <c r="AM1534" i="20" s="1"/>
  <c r="AM1535" i="20" s="1"/>
  <c r="AM1536" i="20" s="1"/>
  <c r="AM1537" i="20" s="1"/>
  <c r="AM1538" i="20" s="1"/>
  <c r="AM1539" i="20" s="1"/>
  <c r="AM1540" i="20" s="1"/>
  <c r="AM1541" i="20" s="1"/>
  <c r="AM1542" i="20" s="1"/>
  <c r="AM1543" i="20" s="1"/>
  <c r="AM1544" i="20" s="1"/>
  <c r="AM1545" i="20" s="1"/>
  <c r="AM1546" i="20" s="1"/>
  <c r="AM1547" i="20" s="1"/>
  <c r="AM1548" i="20" s="1"/>
  <c r="AM1549" i="20" s="1"/>
  <c r="AM1550" i="20" s="1"/>
  <c r="AM1551" i="20" s="1"/>
  <c r="AM1552" i="20" s="1"/>
  <c r="AM1553" i="20" s="1"/>
  <c r="AM1554" i="20" s="1"/>
  <c r="AM1555" i="20" s="1"/>
  <c r="AM1556" i="20" s="1"/>
  <c r="AM1557" i="20" s="1"/>
  <c r="AM1558" i="20" s="1"/>
  <c r="AM1559" i="20" s="1"/>
  <c r="AM1560" i="20" s="1"/>
  <c r="AM1561" i="20" s="1"/>
  <c r="AM1562" i="20" s="1"/>
  <c r="AM1563" i="20" s="1"/>
  <c r="AM1564" i="20" s="1"/>
  <c r="AM1565" i="20" s="1"/>
  <c r="AM1566" i="20" s="1"/>
  <c r="AM1567" i="20" s="1"/>
  <c r="AM1568" i="20" s="1"/>
  <c r="AM1569" i="20" s="1"/>
  <c r="AM1570" i="20" s="1"/>
  <c r="AM1571" i="20" s="1"/>
  <c r="AM1572" i="20" s="1"/>
  <c r="AM1573" i="20" s="1"/>
  <c r="AM1574" i="20" s="1"/>
  <c r="AM1575" i="20" s="1"/>
  <c r="AM1576" i="20" s="1"/>
  <c r="AM1577" i="20" s="1"/>
  <c r="AM1578" i="20" s="1"/>
  <c r="AM1579" i="20" s="1"/>
  <c r="AM1580" i="20" s="1"/>
  <c r="AM1581" i="20" s="1"/>
  <c r="AM1582" i="20" s="1"/>
  <c r="AM1583" i="20" s="1"/>
  <c r="AM1584" i="20" s="1"/>
  <c r="AM1585" i="20" s="1"/>
  <c r="AM1586" i="20" s="1"/>
  <c r="AM1587" i="20" s="1"/>
  <c r="AM1588" i="20" s="1"/>
  <c r="AM1589" i="20" s="1"/>
  <c r="AM1590" i="20" s="1"/>
  <c r="AM1591" i="20" s="1"/>
  <c r="AM1592" i="20" s="1"/>
  <c r="AM1593" i="20" s="1"/>
  <c r="AM1594" i="20" s="1"/>
  <c r="AM1595" i="20" s="1"/>
  <c r="AM1596" i="20" s="1"/>
  <c r="AM1597" i="20" s="1"/>
  <c r="AM1598" i="20" s="1"/>
  <c r="AM1599" i="20" s="1"/>
  <c r="AM1600" i="20" s="1"/>
  <c r="AM1601" i="20" s="1"/>
  <c r="AM1602" i="20" s="1"/>
  <c r="AM1603" i="20" s="1"/>
  <c r="AM1604" i="20" s="1"/>
  <c r="AM1605" i="20" s="1"/>
  <c r="AM1606" i="20" s="1"/>
  <c r="AM1607" i="20" s="1"/>
  <c r="AM1608" i="20" s="1"/>
  <c r="AM1609" i="20" s="1"/>
  <c r="AM1610" i="20" s="1"/>
  <c r="AM1611" i="20" s="1"/>
  <c r="AM1612" i="20" s="1"/>
  <c r="AM1613" i="20" s="1"/>
  <c r="AM1614" i="20" s="1"/>
  <c r="AM1615" i="20" s="1"/>
  <c r="AM1616" i="20" s="1"/>
  <c r="AM1617" i="20" s="1"/>
  <c r="AM1618" i="20" s="1"/>
  <c r="AM1619" i="20" s="1"/>
  <c r="AM1620" i="20" s="1"/>
  <c r="AM1621" i="20" s="1"/>
  <c r="AM1622" i="20" s="1"/>
  <c r="AM1623" i="20" s="1"/>
  <c r="AM1624" i="20" s="1"/>
  <c r="AM1625" i="20" s="1"/>
  <c r="AM1626" i="20" s="1"/>
  <c r="AM1627" i="20" s="1"/>
  <c r="AM1628" i="20" s="1"/>
  <c r="AM1629" i="20" s="1"/>
  <c r="AM1630" i="20" s="1"/>
  <c r="AM1631" i="20" s="1"/>
  <c r="AM1632" i="20" s="1"/>
  <c r="AM1633" i="20" s="1"/>
  <c r="AM1634" i="20" s="1"/>
  <c r="AM1635" i="20" s="1"/>
  <c r="AM1636" i="20" s="1"/>
  <c r="AM1637" i="20" s="1"/>
  <c r="AM1638" i="20" s="1"/>
  <c r="AM1639" i="20" s="1"/>
  <c r="AM1640" i="20" s="1"/>
  <c r="AM1641" i="20" s="1"/>
  <c r="AM1642" i="20" s="1"/>
  <c r="AM1643" i="20" s="1"/>
  <c r="AM1644" i="20" s="1"/>
  <c r="AM1645" i="20" s="1"/>
  <c r="AM1646" i="20" s="1"/>
  <c r="AM1647" i="20" s="1"/>
  <c r="AM1648" i="20" s="1"/>
  <c r="AM1649" i="20" s="1"/>
  <c r="AM1650" i="20" s="1"/>
  <c r="AM1651" i="20" s="1"/>
  <c r="AM1652" i="20" s="1"/>
  <c r="AM1653" i="20" s="1"/>
  <c r="AM1654" i="20" s="1"/>
  <c r="AM1655" i="20" s="1"/>
  <c r="AM1656" i="20" s="1"/>
  <c r="AM1657" i="20" s="1"/>
  <c r="AM1658" i="20" s="1"/>
  <c r="AM1659" i="20" s="1"/>
  <c r="AM1660" i="20" s="1"/>
  <c r="AM1661" i="20" s="1"/>
  <c r="AM1662" i="20" s="1"/>
  <c r="AM1663" i="20" s="1"/>
  <c r="AM1664" i="20" s="1"/>
  <c r="AM1665" i="20" s="1"/>
  <c r="AM1666" i="20" s="1"/>
  <c r="AM1667" i="20" s="1"/>
  <c r="AM1668" i="20" s="1"/>
  <c r="AM1669" i="20" s="1"/>
  <c r="AM1670" i="20" s="1"/>
  <c r="AM1671" i="20" s="1"/>
  <c r="AM1672" i="20" s="1"/>
  <c r="AM1673" i="20" s="1"/>
  <c r="AM1674" i="20" s="1"/>
  <c r="AM1675" i="20" s="1"/>
  <c r="AM1676" i="20" s="1"/>
  <c r="AM1677" i="20" s="1"/>
  <c r="AM1678" i="20" s="1"/>
  <c r="AM1679" i="20" s="1"/>
  <c r="AM1680" i="20" s="1"/>
  <c r="AM1681" i="20" s="1"/>
  <c r="AM1682" i="20" s="1"/>
  <c r="AM1683" i="20" s="1"/>
  <c r="AM1684" i="20" s="1"/>
  <c r="AM1685" i="20" s="1"/>
  <c r="AM1686" i="20" s="1"/>
  <c r="AM1687" i="20" s="1"/>
  <c r="AM1688" i="20" s="1"/>
  <c r="AM1689" i="20" s="1"/>
  <c r="AM1690" i="20" s="1"/>
  <c r="AM1691" i="20" s="1"/>
  <c r="AM1692" i="20" s="1"/>
  <c r="AM1693" i="20" s="1"/>
  <c r="AM1694" i="20" s="1"/>
  <c r="AM1695" i="20" s="1"/>
  <c r="AM1696" i="20" s="1"/>
  <c r="AM1697" i="20" s="1"/>
  <c r="AM1698" i="20" s="1"/>
  <c r="AM1699" i="20" s="1"/>
  <c r="AM1700" i="20" s="1"/>
  <c r="AM1701" i="20" s="1"/>
  <c r="AM1702" i="20" s="1"/>
  <c r="AM1703" i="20" s="1"/>
  <c r="AM1704" i="20" s="1"/>
  <c r="AM1705" i="20" s="1"/>
  <c r="AM1706" i="20" s="1"/>
  <c r="AM1707" i="20" s="1"/>
  <c r="AM1708" i="20" s="1"/>
  <c r="AM1709" i="20" s="1"/>
  <c r="AM1710" i="20" s="1"/>
  <c r="AM1711" i="20" s="1"/>
  <c r="AM1712" i="20" s="1"/>
  <c r="AM1713" i="20" s="1"/>
  <c r="AM1714" i="20" s="1"/>
  <c r="AM1715" i="20" s="1"/>
  <c r="AM1716" i="20" s="1"/>
  <c r="AM1717" i="20" s="1"/>
  <c r="AM1718" i="20" s="1"/>
  <c r="AM1719" i="20" s="1"/>
  <c r="AM1720" i="20" s="1"/>
  <c r="AM1721" i="20" s="1"/>
  <c r="AM1722" i="20" s="1"/>
  <c r="AM1723" i="20" s="1"/>
  <c r="AM1724" i="20" s="1"/>
  <c r="AM1725" i="20" s="1"/>
  <c r="AM1726" i="20" s="1"/>
  <c r="AM1727" i="20" s="1"/>
  <c r="AM1728" i="20" s="1"/>
  <c r="AM1729" i="20" s="1"/>
  <c r="AM1730" i="20" s="1"/>
  <c r="AM1731" i="20" s="1"/>
  <c r="AM1732" i="20" s="1"/>
  <c r="AM1733" i="20" s="1"/>
  <c r="AM1734" i="20" s="1"/>
  <c r="AM1735" i="20" s="1"/>
  <c r="AM1736" i="20" s="1"/>
  <c r="AM1737" i="20" s="1"/>
  <c r="AM1738" i="20" s="1"/>
  <c r="AM1739" i="20" s="1"/>
  <c r="AM1740" i="20" s="1"/>
  <c r="AM1741" i="20" s="1"/>
  <c r="AM1742" i="20" s="1"/>
  <c r="AM1743" i="20" s="1"/>
  <c r="AM1744" i="20" s="1"/>
  <c r="AM1745" i="20" s="1"/>
  <c r="AM1746" i="20" s="1"/>
  <c r="AM1747" i="20" s="1"/>
  <c r="AM1748" i="20" s="1"/>
  <c r="AM1749" i="20" s="1"/>
  <c r="AM1750" i="20" s="1"/>
  <c r="AM1751" i="20" s="1"/>
  <c r="AM1752" i="20" s="1"/>
  <c r="AM1753" i="20" s="1"/>
  <c r="AM1754" i="20" s="1"/>
  <c r="AM1755" i="20" s="1"/>
  <c r="AM1756" i="20" s="1"/>
  <c r="AM1757" i="20" s="1"/>
  <c r="AM1758" i="20" s="1"/>
  <c r="AM1759" i="20" s="1"/>
  <c r="AM1760" i="20" s="1"/>
  <c r="AM1761" i="20" s="1"/>
  <c r="AM1762" i="20" s="1"/>
  <c r="AM1763" i="20" s="1"/>
  <c r="AM1764" i="20" s="1"/>
  <c r="AM1765" i="20" s="1"/>
  <c r="AM1766" i="20" s="1"/>
  <c r="AM1767" i="20" s="1"/>
  <c r="AM1768" i="20" s="1"/>
  <c r="AM1769" i="20" s="1"/>
  <c r="AM1770" i="20" s="1"/>
  <c r="AM1771" i="20" s="1"/>
  <c r="AM1772" i="20" s="1"/>
  <c r="AM1773" i="20" s="1"/>
  <c r="AM1774" i="20" s="1"/>
  <c r="AM1775" i="20" s="1"/>
  <c r="AM1776" i="20" s="1"/>
  <c r="AM1777" i="20" s="1"/>
  <c r="AM1778" i="20" s="1"/>
  <c r="AM1779" i="20" s="1"/>
  <c r="AM1780" i="20" s="1"/>
  <c r="AM1781" i="20" s="1"/>
  <c r="AM1782" i="20" s="1"/>
  <c r="AM1783" i="20" s="1"/>
  <c r="AM1784" i="20" s="1"/>
  <c r="AM1785" i="20" s="1"/>
  <c r="AM1786" i="20" s="1"/>
  <c r="AM1787" i="20" s="1"/>
  <c r="AM1788" i="20" s="1"/>
  <c r="AM1789" i="20" s="1"/>
  <c r="AM1790" i="20" s="1"/>
  <c r="AM1791" i="20" s="1"/>
  <c r="AM1792" i="20" s="1"/>
  <c r="AM1793" i="20" s="1"/>
  <c r="AM1794" i="20" s="1"/>
  <c r="AM1795" i="20" s="1"/>
  <c r="AM1796" i="20" s="1"/>
  <c r="AM1797" i="20" s="1"/>
  <c r="AM1798" i="20" s="1"/>
  <c r="AM1799" i="20" s="1"/>
  <c r="AM1800" i="20" s="1"/>
  <c r="AM1801" i="20" s="1"/>
  <c r="AM1802" i="20" s="1"/>
  <c r="AM1803" i="20" s="1"/>
  <c r="AM1804" i="20" s="1"/>
  <c r="AM1805" i="20" s="1"/>
  <c r="AM1806" i="20" s="1"/>
  <c r="AM1807" i="20" s="1"/>
  <c r="AM1808" i="20" s="1"/>
  <c r="AM1809" i="20" s="1"/>
  <c r="AM1810" i="20" s="1"/>
  <c r="AM1811" i="20" s="1"/>
  <c r="AM1812" i="20" s="1"/>
  <c r="AM1813" i="20" s="1"/>
  <c r="AM1814" i="20" s="1"/>
  <c r="AM1815" i="20" s="1"/>
  <c r="AM1816" i="20" s="1"/>
  <c r="AM1817" i="20" s="1"/>
  <c r="AM1818" i="20" s="1"/>
  <c r="AM1819" i="20" s="1"/>
  <c r="AM1820" i="20" s="1"/>
  <c r="AM1821" i="20" s="1"/>
  <c r="AM1822" i="20" s="1"/>
  <c r="AM1823" i="20" s="1"/>
  <c r="AM1824" i="20" s="1"/>
  <c r="AM1825" i="20" s="1"/>
  <c r="AM1826" i="20" s="1"/>
  <c r="AM1827" i="20" s="1"/>
  <c r="AM1828" i="20" s="1"/>
  <c r="AM1829" i="20" s="1"/>
  <c r="AM1830" i="20" s="1"/>
  <c r="AM1831" i="20" s="1"/>
  <c r="AM1832" i="20" s="1"/>
  <c r="AM1833" i="20" s="1"/>
  <c r="AM1834" i="20" s="1"/>
  <c r="AM1835" i="20" s="1"/>
  <c r="AM1836" i="20" s="1"/>
  <c r="AM1837" i="20" s="1"/>
  <c r="AM1838" i="20" s="1"/>
  <c r="AM1839" i="20" s="1"/>
  <c r="AM1840" i="20" s="1"/>
  <c r="AM1841" i="20" s="1"/>
  <c r="AM1842" i="20" s="1"/>
  <c r="AM1843" i="20" s="1"/>
  <c r="AM1844" i="20" s="1"/>
  <c r="AM1845" i="20" s="1"/>
  <c r="AM1846" i="20" s="1"/>
  <c r="AM1847" i="20" s="1"/>
  <c r="AM1848" i="20" s="1"/>
  <c r="AM1849" i="20" s="1"/>
  <c r="AM1850" i="20" s="1"/>
  <c r="AM1851" i="20" s="1"/>
  <c r="AM1852" i="20" s="1"/>
  <c r="AM1853" i="20" s="1"/>
  <c r="AM1854" i="20" s="1"/>
  <c r="AM1855" i="20" s="1"/>
  <c r="AM1856" i="20" s="1"/>
  <c r="AM1857" i="20" s="1"/>
  <c r="AM1858" i="20" s="1"/>
  <c r="AM1859" i="20" s="1"/>
  <c r="AM1860" i="20" s="1"/>
  <c r="AM1861" i="20" s="1"/>
  <c r="AM1862" i="20" s="1"/>
  <c r="AM1863" i="20" s="1"/>
  <c r="AM1864" i="20" s="1"/>
  <c r="AM1865" i="20" s="1"/>
  <c r="AM1866" i="20" s="1"/>
  <c r="AM1867" i="20" s="1"/>
  <c r="AM1868" i="20" s="1"/>
  <c r="AM1869" i="20" s="1"/>
  <c r="AM1870" i="20" s="1"/>
  <c r="AM1871" i="20" s="1"/>
  <c r="AM1872" i="20" s="1"/>
  <c r="AM1873" i="20" s="1"/>
  <c r="AM1874" i="20" s="1"/>
  <c r="AM1875" i="20" s="1"/>
  <c r="AM1876" i="20" s="1"/>
  <c r="AM1877" i="20" s="1"/>
  <c r="AM1878" i="20" s="1"/>
  <c r="AM1879" i="20" s="1"/>
  <c r="AM1880" i="20" s="1"/>
  <c r="AM1881" i="20" s="1"/>
  <c r="AM1882" i="20" s="1"/>
  <c r="AM1883" i="20" s="1"/>
  <c r="AM1884" i="20" s="1"/>
  <c r="AM1885" i="20" s="1"/>
  <c r="AM1886" i="20" s="1"/>
  <c r="AM1887" i="20" s="1"/>
  <c r="AM1888" i="20" s="1"/>
  <c r="AM1889" i="20" s="1"/>
  <c r="AM1890" i="20" s="1"/>
  <c r="AM1891" i="20" s="1"/>
  <c r="AM1892" i="20" s="1"/>
  <c r="AM1893" i="20" s="1"/>
  <c r="AM1894" i="20" s="1"/>
  <c r="AM1895" i="20" s="1"/>
  <c r="AM1896" i="20" s="1"/>
  <c r="AM1897" i="20" s="1"/>
  <c r="AM1898" i="20" s="1"/>
  <c r="AM1899" i="20" s="1"/>
  <c r="AM1900" i="20" s="1"/>
  <c r="AM1901" i="20" s="1"/>
  <c r="AM1902" i="20" s="1"/>
  <c r="AM1903" i="20" s="1"/>
  <c r="AM1904" i="20" s="1"/>
  <c r="AM1905" i="20" s="1"/>
  <c r="AM1906" i="20" s="1"/>
  <c r="AM1907" i="20" s="1"/>
  <c r="AM1908" i="20" s="1"/>
  <c r="AM1909" i="20" s="1"/>
  <c r="AM1910" i="20" s="1"/>
  <c r="AM1911" i="20" s="1"/>
  <c r="AM1912" i="20" s="1"/>
  <c r="AM1913" i="20" s="1"/>
  <c r="AM1914" i="20" s="1"/>
  <c r="AM1915" i="20" s="1"/>
  <c r="AM1916" i="20" s="1"/>
  <c r="AM1917" i="20" s="1"/>
  <c r="AM1918" i="20" s="1"/>
  <c r="AM1919" i="20" s="1"/>
  <c r="AM1920" i="20" s="1"/>
  <c r="AM1921" i="20" s="1"/>
  <c r="AM1922" i="20" s="1"/>
  <c r="AM1923" i="20" s="1"/>
  <c r="AM1924" i="20" s="1"/>
  <c r="AM1925" i="20" s="1"/>
  <c r="AM1926" i="20" s="1"/>
  <c r="AM1927" i="20" s="1"/>
  <c r="AM1928" i="20" s="1"/>
  <c r="AM1929" i="20" s="1"/>
  <c r="AM1930" i="20" s="1"/>
  <c r="AM1931" i="20" s="1"/>
  <c r="AM1932" i="20" s="1"/>
  <c r="AM1933" i="20" s="1"/>
  <c r="AM1934" i="20" s="1"/>
  <c r="AM1935" i="20" s="1"/>
  <c r="AM1936" i="20" s="1"/>
  <c r="AM1937" i="20" s="1"/>
  <c r="AM1938" i="20" s="1"/>
  <c r="AM1939" i="20" s="1"/>
  <c r="AM1940" i="20" s="1"/>
  <c r="AM1941" i="20" s="1"/>
  <c r="AM1942" i="20" s="1"/>
  <c r="AM1943" i="20" s="1"/>
  <c r="AM1944" i="20" s="1"/>
  <c r="AM1945" i="20" s="1"/>
  <c r="AM1946" i="20" s="1"/>
  <c r="AM1947" i="20" s="1"/>
  <c r="AM1948" i="20" s="1"/>
  <c r="AM1949" i="20" s="1"/>
  <c r="AM1950" i="20" s="1"/>
  <c r="AM1951" i="20" s="1"/>
  <c r="AM1952" i="20" s="1"/>
  <c r="AM1953" i="20" s="1"/>
  <c r="AM1954" i="20" s="1"/>
  <c r="AM1955" i="20" s="1"/>
  <c r="AM1956" i="20" s="1"/>
  <c r="AM1957" i="20" s="1"/>
  <c r="AM1958" i="20" s="1"/>
  <c r="AM1959" i="20" s="1"/>
  <c r="AM1960" i="20" s="1"/>
  <c r="AM1961" i="20" s="1"/>
  <c r="AM1962" i="20" s="1"/>
  <c r="AM1963" i="20" s="1"/>
  <c r="AM1964" i="20" s="1"/>
  <c r="AM1965" i="20" s="1"/>
  <c r="AM1966" i="20" s="1"/>
  <c r="AM1967" i="20" s="1"/>
  <c r="AM1968" i="20" s="1"/>
  <c r="AM1969" i="20" s="1"/>
  <c r="AM1970" i="20" s="1"/>
  <c r="AM1971" i="20" s="1"/>
  <c r="AM1972" i="20" s="1"/>
  <c r="AM1973" i="20" s="1"/>
  <c r="AM1974" i="20" s="1"/>
  <c r="AM1975" i="20" s="1"/>
  <c r="AM1976" i="20" s="1"/>
  <c r="AM1977" i="20" s="1"/>
  <c r="AM1978" i="20" s="1"/>
  <c r="AM1979" i="20" s="1"/>
  <c r="AM1980" i="20" s="1"/>
  <c r="AM1981" i="20" s="1"/>
  <c r="AM1982" i="20" s="1"/>
  <c r="AM1983" i="20" s="1"/>
  <c r="AM1984" i="20" s="1"/>
  <c r="AM1985" i="20" s="1"/>
  <c r="AM1986" i="20" s="1"/>
  <c r="AM1987" i="20" s="1"/>
  <c r="AM1988" i="20" s="1"/>
  <c r="AM1989" i="20" s="1"/>
  <c r="AM1990" i="20" s="1"/>
  <c r="AM1991" i="20" s="1"/>
  <c r="AM1992" i="20" s="1"/>
  <c r="AM1993" i="20" s="1"/>
  <c r="AM1994" i="20" s="1"/>
  <c r="AM1995" i="20" s="1"/>
  <c r="AM1996" i="20" s="1"/>
  <c r="AM1997" i="20" s="1"/>
  <c r="AM1998" i="20" s="1"/>
  <c r="AM1999" i="20" s="1"/>
  <c r="AM2000" i="20" s="1"/>
  <c r="AM2001" i="20" s="1"/>
  <c r="AM2002" i="20" s="1"/>
  <c r="AM2003" i="20" s="1"/>
  <c r="AM2004" i="20" s="1"/>
  <c r="AM2005" i="20" s="1"/>
  <c r="AM2006" i="20" s="1"/>
  <c r="AM2007" i="20" s="1"/>
  <c r="AM2008" i="20" s="1"/>
  <c r="AM2009" i="20" s="1"/>
  <c r="AM2010" i="20" s="1"/>
  <c r="AM2011" i="20" s="1"/>
  <c r="AM2012" i="20" s="1"/>
  <c r="AM2013" i="20" s="1"/>
  <c r="AM2014" i="20" s="1"/>
  <c r="AM2015" i="20" s="1"/>
  <c r="AM2016" i="20" s="1"/>
  <c r="AM2017" i="20" s="1"/>
  <c r="AM2018" i="20" s="1"/>
  <c r="AM2019" i="20" s="1"/>
  <c r="AM2020" i="20" s="1"/>
  <c r="AM2021" i="20" s="1"/>
  <c r="AM2022" i="20" s="1"/>
  <c r="AM2023" i="20" s="1"/>
  <c r="AM2024" i="20" s="1"/>
  <c r="AM2025" i="20" s="1"/>
  <c r="AM2026" i="20" s="1"/>
  <c r="AM2027" i="20" s="1"/>
  <c r="AM2028" i="20" s="1"/>
  <c r="AM2029" i="20" s="1"/>
  <c r="AM2030" i="20" s="1"/>
  <c r="AM2031" i="20" s="1"/>
  <c r="AM2032" i="20" s="1"/>
  <c r="AM2033" i="20" s="1"/>
  <c r="AM2034" i="20" s="1"/>
  <c r="AM2035" i="20" s="1"/>
  <c r="AM2036" i="20" s="1"/>
  <c r="AM2037" i="20" s="1"/>
  <c r="AM2038" i="20" s="1"/>
  <c r="AM2039" i="20" s="1"/>
  <c r="AM2040" i="20" s="1"/>
  <c r="AM2041" i="20" s="1"/>
  <c r="AM2042" i="20" s="1"/>
  <c r="AM2043" i="20" s="1"/>
  <c r="AM2044" i="20" s="1"/>
  <c r="AM2045" i="20" s="1"/>
  <c r="AM2046" i="20" s="1"/>
  <c r="AM2047" i="20" s="1"/>
  <c r="AM2048" i="20" s="1"/>
  <c r="AM2049" i="20" s="1"/>
  <c r="AM2050" i="20" s="1"/>
  <c r="AM2051" i="20" s="1"/>
  <c r="AM2052" i="20" s="1"/>
  <c r="AM2053" i="20" s="1"/>
  <c r="AM2054" i="20" s="1"/>
  <c r="AM2055" i="20" s="1"/>
  <c r="AM2056" i="20" s="1"/>
  <c r="AM2057" i="20" s="1"/>
  <c r="AM2058" i="20" s="1"/>
  <c r="AM2059" i="20" s="1"/>
  <c r="AM2060" i="20" s="1"/>
  <c r="AM2061" i="20" s="1"/>
  <c r="AM2062" i="20" s="1"/>
  <c r="AM2063" i="20" s="1"/>
  <c r="AM2064" i="20" s="1"/>
  <c r="AM2065" i="20" s="1"/>
  <c r="AM2066" i="20" s="1"/>
  <c r="AM2067" i="20" s="1"/>
  <c r="AM2068" i="20" s="1"/>
  <c r="AM2069" i="20" s="1"/>
  <c r="AM2070" i="20" s="1"/>
  <c r="AM2071" i="20" s="1"/>
  <c r="AM2072" i="20" s="1"/>
  <c r="AM2073" i="20" s="1"/>
  <c r="AM2074" i="20" s="1"/>
  <c r="AM2075" i="20" s="1"/>
  <c r="AM2076" i="20" s="1"/>
  <c r="AM2077" i="20" s="1"/>
  <c r="AM2078" i="20" s="1"/>
  <c r="AM2079" i="20" s="1"/>
  <c r="AM2080" i="20" s="1"/>
  <c r="AM2081" i="20" s="1"/>
  <c r="AM2082" i="20" s="1"/>
  <c r="AM2083" i="20" s="1"/>
  <c r="AM2084" i="20" s="1"/>
  <c r="AM2085" i="20" s="1"/>
  <c r="AM2086" i="20" s="1"/>
  <c r="AM2087" i="20" s="1"/>
  <c r="AM2088" i="20" s="1"/>
  <c r="AM2089" i="20" s="1"/>
  <c r="AM2090" i="20" s="1"/>
  <c r="AM2091" i="20" s="1"/>
  <c r="AM2092" i="20" s="1"/>
  <c r="AM2093" i="20" s="1"/>
  <c r="AM2094" i="20" s="1"/>
  <c r="AM2095" i="20" s="1"/>
  <c r="AM2096" i="20" s="1"/>
  <c r="AM2097" i="20" s="1"/>
  <c r="AM2098" i="20" s="1"/>
  <c r="AM2099" i="20" s="1"/>
  <c r="AM2100" i="20" s="1"/>
  <c r="AM2101" i="20" s="1"/>
  <c r="AM2102" i="20" s="1"/>
  <c r="AM2103" i="20" s="1"/>
  <c r="AM2104" i="20" s="1"/>
  <c r="AM2105" i="20" s="1"/>
  <c r="AM2106" i="20" s="1"/>
  <c r="AM2107" i="20" s="1"/>
  <c r="AM2108" i="20" s="1"/>
  <c r="AM2109" i="20" s="1"/>
  <c r="AM2110" i="20" s="1"/>
  <c r="AM2111" i="20" s="1"/>
  <c r="AM2112" i="20" s="1"/>
  <c r="AM2113" i="20" s="1"/>
  <c r="AM2114" i="20" s="1"/>
  <c r="AM2115" i="20" s="1"/>
  <c r="AM2116" i="20" s="1"/>
  <c r="AM2117" i="20" s="1"/>
  <c r="AM2118" i="20" s="1"/>
  <c r="AM2119" i="20" s="1"/>
  <c r="AM2120" i="20" s="1"/>
  <c r="AM2121" i="20" s="1"/>
  <c r="AM2122" i="20" s="1"/>
  <c r="AM2123" i="20" s="1"/>
  <c r="AM2124" i="20" s="1"/>
  <c r="AM2125" i="20" s="1"/>
  <c r="AM2126" i="20" s="1"/>
  <c r="AM2127" i="20" s="1"/>
  <c r="AM2128" i="20" s="1"/>
  <c r="AM2129" i="20" s="1"/>
  <c r="AM2130" i="20" s="1"/>
  <c r="AM2131" i="20" s="1"/>
  <c r="AM2132" i="20" s="1"/>
  <c r="AM2133" i="20" s="1"/>
  <c r="AM2134" i="20" s="1"/>
  <c r="AM2135" i="20" s="1"/>
  <c r="AM2136" i="20" s="1"/>
  <c r="AM2137" i="20" s="1"/>
  <c r="AM2138" i="20" s="1"/>
  <c r="AM2139" i="20" s="1"/>
  <c r="AM2140" i="20" s="1"/>
  <c r="AM2141" i="20" s="1"/>
  <c r="AM2142" i="20" s="1"/>
  <c r="AM2143" i="20" s="1"/>
  <c r="AM2144" i="20" s="1"/>
  <c r="AM2145" i="20" s="1"/>
  <c r="AM2146" i="20" s="1"/>
  <c r="AM2147" i="20" s="1"/>
  <c r="AM2148" i="20" s="1"/>
  <c r="AM2149" i="20" s="1"/>
  <c r="AM2150" i="20" s="1"/>
  <c r="AM2151" i="20" s="1"/>
  <c r="AM2152" i="20" s="1"/>
  <c r="AM2153" i="20" s="1"/>
  <c r="AM2154" i="20" s="1"/>
  <c r="AM2155" i="20" s="1"/>
  <c r="AM2156" i="20" s="1"/>
  <c r="AM2157" i="20" s="1"/>
  <c r="AM2158" i="20" s="1"/>
  <c r="AM2159" i="20" s="1"/>
  <c r="AM2160" i="20" s="1"/>
  <c r="AM2161" i="20" s="1"/>
  <c r="AM2162" i="20" s="1"/>
  <c r="AM2163" i="20" s="1"/>
  <c r="AM2164" i="20" s="1"/>
  <c r="AM2165" i="20" s="1"/>
  <c r="AM2166" i="20" s="1"/>
  <c r="AM2167" i="20" s="1"/>
  <c r="AM2168" i="20" s="1"/>
  <c r="AM2169" i="20" s="1"/>
  <c r="AM2170" i="20" s="1"/>
  <c r="AM2171" i="20" s="1"/>
  <c r="AM2172" i="20" s="1"/>
  <c r="AM2173" i="20" s="1"/>
  <c r="AM2174" i="20" s="1"/>
  <c r="AM2175" i="20" s="1"/>
  <c r="AM2176" i="20" s="1"/>
  <c r="AM2177" i="20" s="1"/>
  <c r="AM2178" i="20" s="1"/>
  <c r="AM2179" i="20" s="1"/>
  <c r="AM2180" i="20" s="1"/>
  <c r="AM2181" i="20" s="1"/>
  <c r="AM2182" i="20" s="1"/>
  <c r="AM2183" i="20" s="1"/>
  <c r="AM2184" i="20" s="1"/>
  <c r="AM2185" i="20" s="1"/>
  <c r="AM2186" i="20" s="1"/>
  <c r="AM2187" i="20" s="1"/>
  <c r="AM2188" i="20" s="1"/>
  <c r="AM2189" i="20" s="1"/>
  <c r="AM2190" i="20" s="1"/>
  <c r="AM2191" i="20" s="1"/>
  <c r="AM2192" i="20" s="1"/>
  <c r="AM2193" i="20" s="1"/>
  <c r="AM2194" i="20" s="1"/>
  <c r="AM2195" i="20" s="1"/>
  <c r="AM2196" i="20" s="1"/>
  <c r="AM2197" i="20" s="1"/>
  <c r="AM2198" i="20" s="1"/>
  <c r="AM2199" i="20" s="1"/>
  <c r="AM2200" i="20" s="1"/>
  <c r="AM2201" i="20" s="1"/>
  <c r="AM2202" i="20" s="1"/>
  <c r="AM2203" i="20" s="1"/>
  <c r="AM2204" i="20" s="1"/>
  <c r="AM2205" i="20" s="1"/>
  <c r="AM2206" i="20" s="1"/>
  <c r="AM2207" i="20" s="1"/>
  <c r="AM2208" i="20" s="1"/>
  <c r="AM2209" i="20" s="1"/>
  <c r="AM2210" i="20" s="1"/>
  <c r="AM2211" i="20" s="1"/>
  <c r="AM2212" i="20" s="1"/>
  <c r="AM2213" i="20" s="1"/>
  <c r="AM2214" i="20" s="1"/>
  <c r="AM2215" i="20" s="1"/>
  <c r="AM2216" i="20" s="1"/>
  <c r="AM2217" i="20" s="1"/>
  <c r="AM2218" i="20" s="1"/>
  <c r="AM2219" i="20" s="1"/>
  <c r="AM2220" i="20" s="1"/>
  <c r="AM2221" i="20" s="1"/>
  <c r="AM2222" i="20" s="1"/>
  <c r="AM2223" i="20" s="1"/>
  <c r="AM2224" i="20" s="1"/>
  <c r="AM2225" i="20" s="1"/>
  <c r="AM2226" i="20" s="1"/>
  <c r="AM2227" i="20" s="1"/>
  <c r="AM2228" i="20" s="1"/>
  <c r="AM2229" i="20" s="1"/>
  <c r="AM2230" i="20" s="1"/>
  <c r="AM2231" i="20" s="1"/>
  <c r="AM2232" i="20" s="1"/>
  <c r="AM2233" i="20" s="1"/>
  <c r="AM2234" i="20" s="1"/>
  <c r="AM2235" i="20" s="1"/>
  <c r="AM2236" i="20" s="1"/>
  <c r="AM2237" i="20" s="1"/>
  <c r="AM2238" i="20" s="1"/>
  <c r="AM2239" i="20" s="1"/>
  <c r="AM2240" i="20" s="1"/>
  <c r="AM2241" i="20" s="1"/>
  <c r="AM2242" i="20" s="1"/>
  <c r="AM2243" i="20" s="1"/>
  <c r="AM2244" i="20" s="1"/>
  <c r="AM2245" i="20" s="1"/>
  <c r="AM2246" i="20" s="1"/>
  <c r="AM2247" i="20" s="1"/>
  <c r="AM2248" i="20" s="1"/>
  <c r="AM2249" i="20" s="1"/>
  <c r="AM2250" i="20" s="1"/>
  <c r="AM2251" i="20" s="1"/>
  <c r="AM2252" i="20" s="1"/>
  <c r="AM2253" i="20" s="1"/>
  <c r="AM2254" i="20" s="1"/>
  <c r="AM2255" i="20" s="1"/>
  <c r="AM2256" i="20" s="1"/>
  <c r="AM2257" i="20" s="1"/>
  <c r="AM2258" i="20" s="1"/>
  <c r="AM2259" i="20" s="1"/>
  <c r="AM2260" i="20" s="1"/>
  <c r="AM2261" i="20" s="1"/>
  <c r="AM2262" i="20" s="1"/>
  <c r="AM2263" i="20" s="1"/>
  <c r="AM2264" i="20" s="1"/>
  <c r="AM2265" i="20" s="1"/>
  <c r="AM2266" i="20" s="1"/>
  <c r="AM2267" i="20" s="1"/>
  <c r="AM2268" i="20" s="1"/>
  <c r="AM2269" i="20" s="1"/>
  <c r="AM2270" i="20" s="1"/>
  <c r="AM2271" i="20" s="1"/>
  <c r="AM2272" i="20" s="1"/>
  <c r="AM2273" i="20" s="1"/>
  <c r="AM2274" i="20" s="1"/>
  <c r="AM2275" i="20" s="1"/>
  <c r="AM2276" i="20" s="1"/>
  <c r="AM2277" i="20" s="1"/>
  <c r="AM2278" i="20" s="1"/>
  <c r="AM2279" i="20" s="1"/>
  <c r="AM2280" i="20" s="1"/>
  <c r="AM2281" i="20" s="1"/>
  <c r="AM2282" i="20" s="1"/>
  <c r="AM2283" i="20" s="1"/>
  <c r="AM2284" i="20" s="1"/>
  <c r="AM2285" i="20" s="1"/>
  <c r="AM2286" i="20" s="1"/>
  <c r="AM2287" i="20" s="1"/>
  <c r="AM2288" i="20" s="1"/>
  <c r="AM2289" i="20" s="1"/>
  <c r="AM2290" i="20" s="1"/>
  <c r="AM2291" i="20" s="1"/>
  <c r="AM2292" i="20" s="1"/>
  <c r="AM2293" i="20" s="1"/>
  <c r="AM2294" i="20" s="1"/>
  <c r="AM2295" i="20" s="1"/>
  <c r="AM2296" i="20" s="1"/>
  <c r="AM2297" i="20" s="1"/>
  <c r="AM2298" i="20" s="1"/>
  <c r="AM2299" i="20" s="1"/>
  <c r="AM2300" i="20" s="1"/>
  <c r="AM2301" i="20" s="1"/>
  <c r="AM2302" i="20" s="1"/>
  <c r="AM2303" i="20" s="1"/>
  <c r="AM2304" i="20" s="1"/>
  <c r="AM2305" i="20" s="1"/>
  <c r="AM2306" i="20" s="1"/>
  <c r="AM2307" i="20" s="1"/>
  <c r="AM2308" i="20" s="1"/>
  <c r="AM2309" i="20" s="1"/>
  <c r="AM2310" i="20" s="1"/>
  <c r="B15" i="20"/>
  <c r="AM2311" i="20" l="1"/>
  <c r="AM2312" i="20" s="1"/>
  <c r="AM2313" i="20" s="1"/>
  <c r="AM2314" i="20" s="1"/>
  <c r="AM2315" i="20" s="1"/>
  <c r="AM2316" i="20" s="1"/>
  <c r="AM2317" i="20" s="1"/>
  <c r="AM2318" i="20" s="1"/>
  <c r="AM2319" i="20" s="1"/>
  <c r="AM2320" i="20" s="1"/>
  <c r="AM2321" i="20" s="1"/>
  <c r="AM2322" i="20" s="1"/>
  <c r="AM2323" i="20" s="1"/>
  <c r="AM2324" i="20" s="1"/>
  <c r="AM2325" i="20" s="1"/>
  <c r="AM2326" i="20" s="1"/>
  <c r="AM2327" i="20" s="1"/>
  <c r="AM2328" i="20" s="1"/>
  <c r="AM2329" i="20" s="1"/>
  <c r="AM2330" i="20" s="1"/>
  <c r="AM2331" i="20" s="1"/>
  <c r="AM2332" i="20" s="1"/>
  <c r="AM2333" i="20" s="1"/>
  <c r="AM2334" i="20" s="1"/>
  <c r="AM2335" i="20" s="1"/>
  <c r="AM2336" i="20" s="1"/>
  <c r="AM2337" i="20" s="1"/>
  <c r="B16" i="20"/>
  <c r="AP84" i="20" l="1"/>
  <c r="AP48" i="20"/>
  <c r="AP69" i="20"/>
  <c r="AP135" i="20"/>
  <c r="AP92" i="20"/>
  <c r="AP1435" i="20"/>
  <c r="AP371" i="20"/>
  <c r="AP87" i="20"/>
  <c r="AP7" i="20"/>
  <c r="AP5" i="20"/>
  <c r="AP6" i="20"/>
  <c r="AP8" i="20"/>
  <c r="AP10" i="20"/>
  <c r="AP12" i="20"/>
  <c r="AP9" i="20"/>
  <c r="AP11" i="20"/>
  <c r="AP13" i="20"/>
  <c r="AP80" i="20"/>
  <c r="AP1093" i="20"/>
  <c r="AP36" i="20"/>
  <c r="AP74" i="20"/>
  <c r="AP132" i="20"/>
  <c r="AP38" i="20"/>
  <c r="AP56" i="20"/>
  <c r="AP47" i="20"/>
  <c r="AP121" i="20"/>
  <c r="AP22" i="20"/>
  <c r="AP16" i="20"/>
  <c r="AP28" i="20"/>
  <c r="AP51" i="20"/>
  <c r="AP14" i="20"/>
  <c r="AP81" i="20"/>
  <c r="AP85" i="20"/>
  <c r="AP15" i="20"/>
  <c r="AP42" i="20"/>
  <c r="AP44" i="20"/>
  <c r="AP17" i="20"/>
  <c r="AP127" i="20"/>
  <c r="AP113" i="20"/>
  <c r="AP29" i="20"/>
  <c r="AP82" i="20"/>
  <c r="AP60" i="20"/>
  <c r="AP18" i="20"/>
  <c r="AP1499" i="20"/>
  <c r="AP480" i="20"/>
  <c r="AP998" i="20"/>
  <c r="AP199" i="20"/>
  <c r="AP1582" i="20"/>
  <c r="AP2235" i="20"/>
  <c r="AP1447" i="20"/>
  <c r="AP284" i="20"/>
  <c r="AP2251" i="20"/>
  <c r="AP1545" i="20"/>
  <c r="AP1664" i="20"/>
  <c r="AP557" i="20"/>
  <c r="AP618" i="20"/>
  <c r="AP1089" i="20"/>
  <c r="AP78" i="20"/>
  <c r="AP1913" i="20"/>
  <c r="AP418" i="20"/>
  <c r="AP218" i="20"/>
  <c r="AP2001" i="20"/>
  <c r="AP780" i="20"/>
  <c r="AP1062" i="20"/>
  <c r="AP828" i="20"/>
  <c r="AP1101" i="20"/>
  <c r="AP1968" i="20"/>
  <c r="AP1672" i="20"/>
  <c r="AP1468" i="20"/>
  <c r="AP986" i="20"/>
  <c r="AP837" i="20"/>
  <c r="AP1411" i="20"/>
  <c r="AP2167" i="20"/>
  <c r="AP222" i="20"/>
  <c r="AP1932" i="20"/>
  <c r="AP1264" i="20"/>
  <c r="AP944" i="20"/>
  <c r="AP974" i="20"/>
  <c r="AP1494" i="20"/>
  <c r="AP2102" i="20"/>
  <c r="AP129" i="20"/>
  <c r="AP1565" i="20"/>
  <c r="AP1746" i="20"/>
  <c r="AP274" i="20"/>
  <c r="AP473" i="20"/>
  <c r="AP1768" i="20"/>
  <c r="AP1254" i="20"/>
  <c r="AP433" i="20"/>
  <c r="AP1552" i="20"/>
  <c r="AP2217" i="20"/>
  <c r="AP420" i="20"/>
  <c r="AP807" i="20"/>
  <c r="AP438" i="20"/>
  <c r="AP2212" i="20"/>
  <c r="AP808" i="20"/>
  <c r="AP2232" i="20"/>
  <c r="AP236" i="20"/>
  <c r="AP1992" i="20"/>
  <c r="AP31" i="20"/>
  <c r="AP2284" i="20"/>
  <c r="AP1033" i="20"/>
  <c r="AP1986" i="20"/>
  <c r="AP1438" i="20"/>
  <c r="AP908" i="20"/>
  <c r="AP597" i="20"/>
  <c r="AP300" i="20"/>
  <c r="AP1269" i="20"/>
  <c r="AP1661" i="20"/>
  <c r="AP1091" i="20"/>
  <c r="AP1578" i="20"/>
  <c r="AP620" i="20"/>
  <c r="AP939" i="20"/>
  <c r="AP483" i="20"/>
  <c r="AP867" i="20"/>
  <c r="AP317" i="20"/>
  <c r="AP834" i="20"/>
  <c r="AP1085" i="20"/>
  <c r="AP1779" i="20"/>
  <c r="AP2291" i="20"/>
  <c r="AP635" i="20"/>
  <c r="AP83" i="20"/>
  <c r="AP655" i="20"/>
  <c r="AP551" i="20"/>
  <c r="AP821" i="20"/>
  <c r="AP230" i="20"/>
  <c r="AP1836" i="20"/>
  <c r="AP202" i="20"/>
  <c r="AP536" i="20"/>
  <c r="AP287" i="20"/>
  <c r="AP1390" i="20"/>
  <c r="AP648" i="20"/>
  <c r="AP1801" i="20"/>
  <c r="AP1258" i="20"/>
  <c r="AP2036" i="20"/>
  <c r="AP947" i="20"/>
  <c r="AP1858" i="20"/>
  <c r="AP1331" i="20"/>
  <c r="AP1522" i="20"/>
  <c r="AP1926" i="20"/>
  <c r="AP1727" i="20"/>
  <c r="AP1040" i="20"/>
  <c r="AP396" i="20"/>
  <c r="AP1615" i="20"/>
  <c r="AP871" i="20"/>
  <c r="AP425" i="20"/>
  <c r="AP1690" i="20"/>
  <c r="AP534" i="20"/>
  <c r="AP1464" i="20"/>
  <c r="AP1737" i="20"/>
  <c r="AP590" i="20"/>
  <c r="AP544" i="20"/>
  <c r="AP613" i="20"/>
  <c r="AP1184" i="20"/>
  <c r="AP265" i="20"/>
  <c r="AP2300" i="20"/>
  <c r="AP1596" i="20"/>
  <c r="AP1265" i="20"/>
  <c r="AP509" i="20"/>
  <c r="AP830" i="20"/>
  <c r="AP779" i="20"/>
  <c r="AP552" i="20"/>
  <c r="AP1810" i="20"/>
  <c r="AP2243" i="20"/>
  <c r="AP783" i="20"/>
  <c r="AP1382" i="20"/>
  <c r="AP2285" i="20"/>
  <c r="AP1099" i="20"/>
  <c r="AP978" i="20"/>
  <c r="AP412" i="20"/>
  <c r="AP279" i="20"/>
  <c r="AP1952" i="20"/>
  <c r="AP663" i="20"/>
  <c r="AP2112" i="20"/>
  <c r="AP2144" i="20"/>
  <c r="AP2185" i="20"/>
  <c r="AP1253" i="20"/>
  <c r="AP1238" i="20"/>
  <c r="AP743" i="20"/>
  <c r="AP2151" i="20"/>
  <c r="AP2138" i="20"/>
  <c r="AP600" i="20"/>
  <c r="AP1966" i="20"/>
  <c r="AP2004" i="20"/>
  <c r="AP764" i="20"/>
  <c r="AP553" i="20"/>
  <c r="AP1781" i="20"/>
  <c r="AP1884" i="20"/>
  <c r="AP1246" i="20"/>
  <c r="AP1679" i="20"/>
  <c r="AP794" i="20"/>
  <c r="AP1290" i="20"/>
  <c r="AP2121" i="20"/>
  <c r="AP2170" i="20"/>
  <c r="AP1144" i="20"/>
  <c r="AP1551" i="20"/>
  <c r="AP865" i="20"/>
  <c r="AP1543" i="20"/>
  <c r="AP876" i="20"/>
  <c r="AP1116" i="20"/>
  <c r="AP993" i="20"/>
  <c r="AP516" i="20"/>
  <c r="AP781" i="20"/>
  <c r="AP488" i="20"/>
  <c r="AP1942" i="20"/>
  <c r="AP90" i="20"/>
  <c r="AP1670" i="20"/>
  <c r="AP1504" i="20"/>
  <c r="AP614" i="20"/>
  <c r="AP2152" i="20"/>
  <c r="AP1388" i="20"/>
  <c r="AP138" i="20"/>
  <c r="AP409" i="20"/>
  <c r="AP1900" i="20"/>
  <c r="AP255" i="20"/>
  <c r="AP1250" i="20"/>
  <c r="AP1929" i="20"/>
  <c r="AP2010" i="20"/>
  <c r="AP448" i="20"/>
  <c r="AP2203" i="20"/>
  <c r="AP859" i="20"/>
  <c r="AP131" i="20"/>
  <c r="AP1925" i="20"/>
  <c r="AP714" i="20"/>
  <c r="AP1813" i="20"/>
  <c r="AP2301" i="20"/>
  <c r="AP946" i="20"/>
  <c r="AP1626" i="20"/>
  <c r="AP801" i="20"/>
  <c r="AP1767" i="20"/>
  <c r="AP252" i="20"/>
  <c r="AP2110" i="20"/>
  <c r="AP2158" i="20"/>
  <c r="AP2018" i="20"/>
  <c r="AP755" i="20"/>
  <c r="AP984" i="20"/>
  <c r="AP183" i="20"/>
  <c r="AP2064" i="20"/>
  <c r="AP1609" i="20"/>
  <c r="AP258" i="20"/>
  <c r="AP1851" i="20"/>
  <c r="AP154" i="20"/>
  <c r="AP899" i="20"/>
  <c r="AP1671" i="20"/>
  <c r="AP369" i="20"/>
  <c r="AP661" i="20"/>
  <c r="AP1760" i="20"/>
  <c r="AP1510" i="20"/>
  <c r="AP1043" i="20"/>
  <c r="AP1640" i="20"/>
  <c r="AP64" i="20"/>
  <c r="AP630" i="20"/>
  <c r="AP1216" i="20"/>
  <c r="AP1947" i="20"/>
  <c r="AP422" i="20"/>
  <c r="AP1651" i="20"/>
  <c r="AP472" i="20"/>
  <c r="AP2012" i="20"/>
  <c r="AP26" i="20"/>
  <c r="AP2286" i="20"/>
  <c r="AP1502" i="20"/>
  <c r="AP96" i="20"/>
  <c r="AP1202" i="20"/>
  <c r="AP30" i="20"/>
  <c r="AP2184" i="20"/>
  <c r="AP238" i="20"/>
  <c r="AP1817" i="20"/>
  <c r="AP971" i="20"/>
  <c r="AP359" i="20"/>
  <c r="AP1536" i="20"/>
  <c r="AP110" i="20"/>
  <c r="AP1142" i="20"/>
  <c r="AP1206" i="20"/>
  <c r="AP905" i="20"/>
  <c r="AP1766" i="20"/>
  <c r="AP234" i="20"/>
  <c r="AP1580" i="20"/>
  <c r="AP41" i="20"/>
  <c r="AP1308" i="20"/>
  <c r="AP49" i="20"/>
  <c r="AP349" i="20"/>
  <c r="AP1612" i="20"/>
  <c r="AP334" i="20"/>
  <c r="AP1457" i="20"/>
  <c r="AP1217" i="20"/>
  <c r="AP126" i="20"/>
  <c r="AP995" i="20"/>
  <c r="AP2171" i="20"/>
  <c r="AP2067" i="20"/>
  <c r="AP1910" i="20"/>
  <c r="AP964" i="20"/>
  <c r="AP965" i="20"/>
  <c r="AP962" i="20"/>
  <c r="AP796" i="20"/>
  <c r="AP1915" i="20"/>
  <c r="AP98" i="20"/>
  <c r="AP2032" i="20"/>
  <c r="AP378" i="20"/>
  <c r="AP1026" i="20"/>
  <c r="AP1898" i="20"/>
  <c r="AP1667" i="20"/>
  <c r="AP1156" i="20"/>
  <c r="AP715" i="20"/>
  <c r="AP1920" i="20"/>
  <c r="AP744" i="20"/>
  <c r="AP468" i="20"/>
  <c r="AP836" i="20"/>
  <c r="AP1843" i="20"/>
  <c r="AP696" i="20"/>
  <c r="AP738" i="20"/>
  <c r="AP2154" i="20"/>
  <c r="AP1921" i="20"/>
  <c r="AP1061" i="20"/>
  <c r="AP1259" i="20"/>
  <c r="AP295" i="20"/>
  <c r="AP1017" i="20"/>
  <c r="AP2026" i="20"/>
  <c r="AP405" i="20"/>
  <c r="AP400" i="20"/>
  <c r="AP105" i="20"/>
  <c r="AP1208" i="20"/>
  <c r="AP1674" i="20"/>
  <c r="AP1318" i="20"/>
  <c r="AP987" i="20"/>
  <c r="AP1324" i="20"/>
  <c r="AP282" i="20"/>
  <c r="AP1310" i="20"/>
  <c r="AP980" i="20"/>
  <c r="AP2252" i="20"/>
  <c r="AP2033" i="20"/>
  <c r="AP1182" i="20"/>
  <c r="AP2106" i="20"/>
  <c r="AP860" i="20"/>
  <c r="AP979" i="20"/>
  <c r="AP874" i="20"/>
  <c r="AP1979" i="20"/>
  <c r="AP608" i="20"/>
  <c r="AP1367" i="20"/>
  <c r="AP221" i="20"/>
  <c r="AP495" i="20"/>
  <c r="AP1557" i="20"/>
  <c r="AP848" i="20"/>
  <c r="AP1653" i="20"/>
  <c r="AP576" i="20"/>
  <c r="AP1237" i="20"/>
  <c r="AP2336" i="20"/>
  <c r="AP1608" i="20"/>
  <c r="AP435" i="20"/>
  <c r="AP65" i="20"/>
  <c r="AP880" i="20"/>
  <c r="AP2066" i="20"/>
  <c r="AP692" i="20"/>
  <c r="AP2323" i="20"/>
  <c r="AP1692" i="20"/>
  <c r="AP2099" i="20"/>
  <c r="AP933" i="20"/>
  <c r="AP607" i="20"/>
  <c r="AP365" i="20"/>
  <c r="AP1610" i="20"/>
  <c r="AP997" i="20"/>
  <c r="AP2146" i="20"/>
  <c r="AP571" i="20"/>
  <c r="AP961" i="20"/>
  <c r="AP2039" i="20"/>
  <c r="AP1739" i="20"/>
  <c r="AP761" i="20"/>
  <c r="AP206" i="20"/>
  <c r="AP1176" i="20"/>
  <c r="AP1314" i="20"/>
  <c r="AP1414" i="20"/>
  <c r="AP2266" i="20"/>
  <c r="AP273" i="20"/>
  <c r="AP133" i="20"/>
  <c r="AP2090" i="20"/>
  <c r="AP2124" i="20"/>
  <c r="AP2135" i="20"/>
  <c r="AP496" i="20"/>
  <c r="AP2256" i="20"/>
  <c r="AP776" i="20"/>
  <c r="AP1573" i="20"/>
  <c r="AP413" i="20"/>
  <c r="AP2132" i="20"/>
  <c r="AP1183" i="20"/>
  <c r="AP861" i="20"/>
  <c r="AP2159" i="20"/>
  <c r="AP1058" i="20"/>
  <c r="AP1647" i="20"/>
  <c r="AP1419" i="20"/>
  <c r="AP1041" i="20"/>
  <c r="AP1255" i="20"/>
  <c r="AP2206" i="20"/>
  <c r="AP1872" i="20"/>
  <c r="AP292" i="20"/>
  <c r="AP1490" i="20"/>
  <c r="AP1128" i="20"/>
  <c r="AP864" i="20"/>
  <c r="AP585" i="20"/>
  <c r="AP237" i="20"/>
  <c r="AP1862" i="20"/>
  <c r="AP1857" i="20"/>
  <c r="AP1555" i="20"/>
  <c r="AP885" i="20"/>
  <c r="AP1657" i="20"/>
  <c r="AP2002" i="20"/>
  <c r="AP1848" i="20"/>
  <c r="AP427" i="20"/>
  <c r="AP59" i="20"/>
  <c r="AP869" i="20"/>
  <c r="AP1981" i="20"/>
  <c r="AP1994" i="20"/>
  <c r="AP2278" i="20"/>
  <c r="AP2128" i="20"/>
  <c r="AP278" i="20"/>
  <c r="AP2169" i="20"/>
  <c r="AP747" i="20"/>
  <c r="AP646" i="20"/>
  <c r="AP784" i="20"/>
  <c r="AP1566" i="20"/>
  <c r="AP616" i="20"/>
  <c r="AP1316" i="20"/>
  <c r="AP1227" i="20"/>
  <c r="AP2279" i="20"/>
  <c r="AP1328" i="20"/>
  <c r="AP798" i="20"/>
  <c r="AP1080" i="20"/>
  <c r="AP1461" i="20"/>
  <c r="AP1039" i="20"/>
  <c r="AP950" i="20"/>
  <c r="AP768" i="20"/>
  <c r="AP1364" i="20"/>
  <c r="AP1812" i="20"/>
  <c r="AP1995" i="20"/>
  <c r="AP2335" i="20"/>
  <c r="AP2182" i="20"/>
  <c r="AP793" i="20"/>
  <c r="AP1645" i="20"/>
  <c r="AP257" i="20"/>
  <c r="AP2048" i="20"/>
  <c r="AP24" i="20"/>
  <c r="AP2295" i="20"/>
  <c r="AP1171" i="20"/>
  <c r="AP392" i="20"/>
  <c r="AP520" i="20"/>
  <c r="AP1700" i="20"/>
  <c r="AP1890" i="20"/>
  <c r="AP1081" i="20"/>
  <c r="AP1038" i="20"/>
  <c r="AP1230" i="20"/>
  <c r="AP1295" i="20"/>
  <c r="AP992" i="20"/>
  <c r="AP232" i="20"/>
  <c r="AP1087" i="20"/>
  <c r="AP1347" i="20"/>
  <c r="AP1126" i="20"/>
  <c r="AP1999" i="20"/>
  <c r="AP1720" i="20"/>
  <c r="AP1011" i="20"/>
  <c r="AP441" i="20"/>
  <c r="AP626" i="20"/>
  <c r="AP1558" i="20"/>
  <c r="AP2061" i="20"/>
  <c r="AP866" i="20"/>
  <c r="AP1681" i="20"/>
  <c r="AP711" i="20"/>
  <c r="AP2055" i="20"/>
  <c r="AP2060" i="20"/>
  <c r="AP180" i="20"/>
  <c r="AP187" i="20"/>
  <c r="AP66" i="20"/>
  <c r="AP1548" i="20"/>
  <c r="AP2332" i="20"/>
  <c r="AP943" i="20"/>
  <c r="AP240" i="20"/>
  <c r="AP2100" i="20"/>
  <c r="AP1195" i="20"/>
  <c r="AP1280" i="20"/>
  <c r="AP2137" i="20"/>
  <c r="AP1710" i="20"/>
  <c r="AP2075" i="20"/>
  <c r="AP1735" i="20"/>
  <c r="AP2187" i="20"/>
  <c r="AP545" i="20"/>
  <c r="AP528" i="20"/>
  <c r="AP823" i="20"/>
  <c r="AP2173" i="20"/>
  <c r="AP310" i="20"/>
  <c r="AP1025" i="20"/>
  <c r="AP1162" i="20"/>
  <c r="AP100" i="20"/>
  <c r="AP268" i="20"/>
  <c r="AP804" i="20"/>
  <c r="AP604" i="20"/>
  <c r="AP2035" i="20"/>
  <c r="AP2007" i="20"/>
  <c r="AP2172" i="20"/>
  <c r="AP445" i="20"/>
  <c r="AP408" i="20"/>
  <c r="AP817" i="20"/>
  <c r="AP685" i="20"/>
  <c r="AP34" i="20"/>
  <c r="AP491" i="20"/>
  <c r="AP1505" i="20"/>
  <c r="AP1753" i="20"/>
  <c r="AP1296" i="20"/>
  <c r="AP1829" i="20"/>
  <c r="AP1340" i="20"/>
  <c r="AP1138" i="20"/>
  <c r="AP2098" i="20"/>
  <c r="AP2271" i="20"/>
  <c r="AP294" i="20"/>
  <c r="AP1153" i="20"/>
  <c r="AP927" i="20"/>
  <c r="AP385" i="20"/>
  <c r="AP1315" i="20"/>
  <c r="AP1793" i="20"/>
  <c r="AP2157" i="20"/>
  <c r="AP1181" i="20"/>
  <c r="AP1973" i="20"/>
  <c r="AP567" i="20"/>
  <c r="AP923" i="20"/>
  <c r="AP149" i="20"/>
  <c r="AP1500" i="20"/>
  <c r="AP1491" i="20"/>
  <c r="AP1059" i="20"/>
  <c r="AP863" i="20"/>
  <c r="AP1521" i="20"/>
  <c r="AP2210" i="20"/>
  <c r="AP414" i="20"/>
  <c r="AP2063" i="20"/>
  <c r="AP1104" i="20"/>
  <c r="AP1889" i="20"/>
  <c r="AP1292" i="20"/>
  <c r="AP976" i="20"/>
  <c r="AP598" i="20"/>
  <c r="AP2176" i="20"/>
  <c r="AP2257" i="20"/>
  <c r="AP1756" i="20"/>
  <c r="AP1166" i="20"/>
  <c r="AP1086" i="20"/>
  <c r="AP485" i="20"/>
  <c r="AP393" i="20"/>
  <c r="AP1416" i="20"/>
  <c r="AP1891" i="20"/>
  <c r="AP1110" i="20"/>
  <c r="AP157" i="20"/>
  <c r="AP1252" i="20"/>
  <c r="AP1451" i="20"/>
  <c r="AP2089" i="20"/>
  <c r="AP124" i="20"/>
  <c r="AP1379" i="20"/>
  <c r="AP2319" i="20"/>
  <c r="AP2050" i="20"/>
  <c r="AP654" i="20"/>
  <c r="AP1482" i="20"/>
  <c r="AP1204" i="20"/>
  <c r="AP198" i="20"/>
  <c r="AP572" i="20"/>
  <c r="AP1901" i="20"/>
  <c r="AP982" i="20"/>
  <c r="AP1865" i="20"/>
  <c r="AP637" i="20"/>
  <c r="AP917" i="20"/>
  <c r="AP750" i="20"/>
  <c r="AP2101" i="20"/>
  <c r="AP1078" i="20"/>
  <c r="AP1899" i="20"/>
  <c r="AP562" i="20"/>
  <c r="AP1937" i="20"/>
  <c r="AP1479" i="20"/>
  <c r="AP428" i="20"/>
  <c r="AP628" i="20"/>
  <c r="AP1387" i="20"/>
  <c r="AP459" i="20"/>
  <c r="AP2017" i="20"/>
  <c r="AP376" i="20"/>
  <c r="AP1719" i="20"/>
  <c r="AP2077" i="20"/>
  <c r="AP1631" i="20"/>
  <c r="AP1119" i="20"/>
  <c r="AP490" i="20"/>
  <c r="AP1154" i="20"/>
  <c r="AP948" i="20"/>
  <c r="AP1953" i="20"/>
  <c r="AP981" i="20"/>
  <c r="AP1444" i="20"/>
  <c r="AP1531" i="20"/>
  <c r="AP245" i="20"/>
  <c r="AP21" i="20"/>
  <c r="AP1118" i="20"/>
  <c r="AP579" i="20"/>
  <c r="AP862" i="20"/>
  <c r="AP259" i="20"/>
  <c r="AP1088" i="20"/>
  <c r="AP1761" i="20"/>
  <c r="AP1581" i="20"/>
  <c r="AP2022" i="20"/>
  <c r="AP147" i="20"/>
  <c r="AP356" i="20"/>
  <c r="AP1988" i="20"/>
  <c r="AP785" i="20"/>
  <c r="AP58" i="20"/>
  <c r="AP1725" i="20"/>
  <c r="AP2168" i="20"/>
  <c r="AP2141" i="20"/>
  <c r="AP1641" i="20"/>
  <c r="AP1706" i="20"/>
  <c r="AP720" i="20"/>
  <c r="AP164" i="20"/>
  <c r="AP72" i="20"/>
  <c r="AP461" i="20"/>
  <c r="AP2196" i="20"/>
  <c r="AP1200" i="20"/>
  <c r="AP1707" i="20"/>
  <c r="AP302" i="20"/>
  <c r="AP1401" i="20"/>
  <c r="AP727" i="20"/>
  <c r="AP2253" i="20"/>
  <c r="AP1825" i="20"/>
  <c r="AP1019" i="20"/>
  <c r="AP1064" i="20"/>
  <c r="AP492" i="20"/>
  <c r="AP640" i="20"/>
  <c r="AP1109" i="20"/>
  <c r="AP538" i="20"/>
  <c r="AP2044" i="20"/>
  <c r="AP1943" i="20"/>
  <c r="AP1786" i="20"/>
  <c r="AP966" i="20"/>
  <c r="AP893" i="20"/>
  <c r="AP723" i="20"/>
  <c r="AP1458" i="20"/>
  <c r="AP937" i="20"/>
  <c r="AP97" i="20"/>
  <c r="AP2008" i="20"/>
  <c r="AP1854" i="20"/>
  <c r="AP1996" i="20"/>
  <c r="AP1037" i="20"/>
  <c r="AP1815" i="20"/>
  <c r="AP2228" i="20"/>
  <c r="AP1496" i="20"/>
  <c r="AP1445" i="20"/>
  <c r="AP642" i="20"/>
  <c r="AP1883" i="20"/>
  <c r="AP651" i="20"/>
  <c r="AP1554" i="20"/>
  <c r="AP1470" i="20"/>
  <c r="AP1436" i="20"/>
  <c r="AP530" i="20"/>
  <c r="AP894" i="20"/>
  <c r="AP1478" i="20"/>
  <c r="AP1270" i="20"/>
  <c r="AP1758" i="20"/>
  <c r="AP19" i="20"/>
  <c r="AP2087" i="20"/>
  <c r="AP390" i="20"/>
  <c r="AP1574" i="20"/>
  <c r="AP1362" i="20"/>
  <c r="AP277" i="20"/>
  <c r="AP2147" i="20"/>
  <c r="AP449" i="20"/>
  <c r="AP1375" i="20"/>
  <c r="AP2162" i="20"/>
  <c r="AP1400" i="20"/>
  <c r="AP1343" i="20"/>
  <c r="AP372" i="20"/>
  <c r="AP2053" i="20"/>
  <c r="AP32" i="20"/>
  <c r="AP815" i="20"/>
  <c r="AP916" i="20"/>
  <c r="AP1385" i="20"/>
  <c r="AP2166" i="20"/>
  <c r="AP2045" i="20"/>
  <c r="AP2322" i="20"/>
  <c r="AP1125" i="20"/>
  <c r="AP497" i="20"/>
  <c r="AP1003" i="20"/>
  <c r="AP2329" i="20"/>
  <c r="AP1918" i="20"/>
  <c r="AP1386" i="20"/>
  <c r="AP1518" i="20"/>
  <c r="AP619" i="20"/>
  <c r="AP879" i="20"/>
  <c r="AP2259" i="20"/>
  <c r="AP1620" i="20"/>
  <c r="AP1595" i="20"/>
  <c r="AP2095" i="20"/>
  <c r="AP1764" i="20"/>
  <c r="AP1599" i="20"/>
  <c r="AP1879" i="20"/>
  <c r="AP1170" i="20"/>
  <c r="AP766" i="20"/>
  <c r="AP416" i="20"/>
  <c r="AP1194" i="20"/>
  <c r="AP424" i="20"/>
  <c r="AP1833" i="20"/>
  <c r="AP117" i="20"/>
  <c r="AP699" i="20"/>
  <c r="AP1635" i="20"/>
  <c r="AP1668" i="20"/>
  <c r="AP88" i="20"/>
  <c r="AP2313" i="20"/>
  <c r="AP141" i="20"/>
  <c r="AP1699" i="20"/>
  <c r="AP873" i="20"/>
  <c r="AP1320" i="20"/>
  <c r="AP2058" i="20"/>
  <c r="AP452" i="20"/>
  <c r="AP453" i="20"/>
  <c r="AP189" i="20"/>
  <c r="AP991" i="20"/>
  <c r="AP2183" i="20"/>
  <c r="AP1439" i="20"/>
  <c r="AP220" i="20"/>
  <c r="AP2153" i="20"/>
  <c r="AP820" i="20"/>
  <c r="AP241" i="20"/>
  <c r="AP954" i="20"/>
  <c r="AP955" i="20"/>
  <c r="AP1394" i="20"/>
  <c r="AP1523" i="20"/>
  <c r="AP889" i="20"/>
  <c r="AP612" i="20"/>
  <c r="AP368" i="20"/>
  <c r="AP1077" i="20"/>
  <c r="AP1405" i="20"/>
  <c r="AP156" i="20"/>
  <c r="AP732" i="20"/>
  <c r="AP455" i="20"/>
  <c r="AP1276" i="20"/>
  <c r="AP588" i="20"/>
  <c r="AP1263" i="20"/>
  <c r="AP1917" i="20"/>
  <c r="AP922" i="20"/>
  <c r="AP342" i="20"/>
  <c r="AP2233" i="20"/>
  <c r="AP932" i="20"/>
  <c r="AP1111" i="20"/>
  <c r="AP691" i="20"/>
  <c r="AP936" i="20"/>
  <c r="AP1663" i="20"/>
  <c r="AP1683" i="20"/>
  <c r="AP1135" i="20"/>
  <c r="AP967" i="20"/>
  <c r="AP697" i="20"/>
  <c r="AP1718" i="20"/>
  <c r="AP1938" i="20"/>
  <c r="AP1342" i="20"/>
  <c r="AP741" i="20"/>
  <c r="AP542" i="20"/>
  <c r="AP1175" i="20"/>
  <c r="AP1193" i="20"/>
  <c r="AP2289" i="20"/>
  <c r="AP938" i="20"/>
  <c r="AP352" i="20"/>
  <c r="AP1244" i="20"/>
  <c r="AP1207" i="20"/>
  <c r="AP1197" i="20"/>
  <c r="AP467" i="20"/>
  <c r="AP163" i="20"/>
  <c r="AP260" i="20"/>
  <c r="AP2255" i="20"/>
  <c r="AP857" i="20"/>
  <c r="AP622" i="20"/>
  <c r="AP1563" i="20"/>
  <c r="AP1757" i="20"/>
  <c r="AP526" i="20"/>
  <c r="AP2030" i="20"/>
  <c r="AP2080" i="20"/>
  <c r="AP1415" i="20"/>
  <c r="AP2122" i="20"/>
  <c r="AP1129" i="20"/>
  <c r="AP2125" i="20"/>
  <c r="AP406" i="20"/>
  <c r="AP2246" i="20"/>
  <c r="AP841" i="20"/>
  <c r="AP633" i="20"/>
  <c r="AP690" i="20"/>
  <c r="AP675" i="20"/>
  <c r="AP1623" i="20"/>
  <c r="AP27" i="20"/>
  <c r="AP2304" i="20"/>
  <c r="AP1391" i="20"/>
  <c r="AP261" i="20"/>
  <c r="AP1712" i="20"/>
  <c r="AP791" i="20"/>
  <c r="AP882" i="20"/>
  <c r="AP2283" i="20"/>
  <c r="AP1406" i="20"/>
  <c r="AP672" i="20"/>
  <c r="AP1103" i="20"/>
  <c r="AP2245" i="20"/>
  <c r="AP770" i="20"/>
  <c r="AP816" i="20"/>
  <c r="AP431" i="20"/>
  <c r="AP306" i="20"/>
  <c r="AP1785" i="20"/>
  <c r="AP1205" i="20"/>
  <c r="AP102" i="20"/>
  <c r="AP831" i="20"/>
  <c r="AP186" i="20"/>
  <c r="AP177" i="20"/>
  <c r="AP225" i="20"/>
  <c r="AP494" i="20"/>
  <c r="AP1598" i="20"/>
  <c r="AP35" i="20"/>
  <c r="AP835" i="20"/>
  <c r="AP1272" i="20"/>
  <c r="AP1148" i="20"/>
  <c r="AP762" i="20"/>
  <c r="AP2327" i="20"/>
  <c r="AP2083" i="20"/>
  <c r="AP1924" i="20"/>
  <c r="AP1187" i="20"/>
  <c r="AP2318" i="20"/>
  <c r="AP1493" i="20"/>
  <c r="AP555" i="20"/>
  <c r="AP2134" i="20"/>
  <c r="AP1368" i="20"/>
  <c r="AP1285" i="20"/>
  <c r="AP733" i="20"/>
  <c r="AP169" i="20"/>
  <c r="AP2306" i="20"/>
  <c r="AP1114" i="20"/>
  <c r="AP1133" i="20"/>
  <c r="AP671" i="20"/>
  <c r="AP1014" i="20"/>
  <c r="AP759" i="20"/>
  <c r="AP1575" i="20"/>
  <c r="AP1791" i="20"/>
  <c r="AP773" i="20"/>
  <c r="AP1549" i="20"/>
  <c r="AP71" i="20"/>
  <c r="AP119" i="20"/>
  <c r="AP1341" i="20"/>
  <c r="AP1211" i="20"/>
  <c r="AP2309" i="20"/>
  <c r="AP695" i="20"/>
  <c r="AP1433" i="20"/>
  <c r="AP2165" i="20"/>
  <c r="AP1529" i="20"/>
  <c r="AP901" i="20"/>
  <c r="AP208" i="20"/>
  <c r="AP2321" i="20"/>
  <c r="AP2091" i="20"/>
  <c r="AP561" i="20"/>
  <c r="AP1508" i="20"/>
  <c r="AP1380" i="20"/>
  <c r="AP155" i="20"/>
  <c r="AP1173" i="20"/>
  <c r="AP1454" i="20"/>
  <c r="AP1997" i="20"/>
  <c r="AP2197" i="20"/>
  <c r="AP73" i="20"/>
  <c r="AP1906" i="20"/>
  <c r="AP1662" i="20"/>
  <c r="AP323" i="20"/>
  <c r="AP2241" i="20"/>
  <c r="AP1407" i="20"/>
  <c r="AP2111" i="20"/>
  <c r="AP1097" i="20"/>
  <c r="AP196" i="20"/>
  <c r="AP1437" i="20"/>
  <c r="AP1327" i="20"/>
  <c r="AP316" i="20"/>
  <c r="AP596" i="20"/>
  <c r="AP1402" i="20"/>
  <c r="AP444" i="20"/>
  <c r="AP583" i="20"/>
  <c r="AP1030" i="20"/>
  <c r="AP168" i="20"/>
  <c r="AP200" i="20"/>
  <c r="AP1042" i="20"/>
  <c r="AP1617" i="20"/>
  <c r="AP1936" i="20"/>
  <c r="AP2225" i="20"/>
  <c r="AP1511" i="20"/>
  <c r="AP1948" i="20"/>
  <c r="AP2041" i="20"/>
  <c r="AP681" i="20"/>
  <c r="AP67" i="20"/>
  <c r="AP1273" i="20"/>
  <c r="AP1546" i="20"/>
  <c r="AP153" i="20"/>
  <c r="AP89" i="20"/>
  <c r="AP1376" i="20"/>
  <c r="AP814" i="20"/>
  <c r="AP2281" i="20"/>
  <c r="AP639" i="20"/>
  <c r="AP327" i="20"/>
  <c r="AP688" i="20"/>
  <c r="AP689" i="20"/>
  <c r="AP2174" i="20"/>
  <c r="AP55" i="20"/>
  <c r="AP2109" i="20"/>
  <c r="AP2068" i="20"/>
  <c r="AP1611" i="20"/>
  <c r="AP471" i="20"/>
  <c r="AP958" i="20"/>
  <c r="AP1539" i="20"/>
  <c r="AP2082" i="20"/>
  <c r="AP1961" i="20"/>
  <c r="AP818" i="20"/>
  <c r="AP797" i="20"/>
  <c r="AP109" i="20"/>
  <c r="AP1366" i="20"/>
  <c r="AP1174" i="20"/>
  <c r="AP1084" i="20"/>
  <c r="AP1630" i="20"/>
  <c r="AP1102" i="20"/>
  <c r="AP2021" i="20"/>
  <c r="AP786" i="20"/>
  <c r="AP2119" i="20"/>
  <c r="AP1807" i="20"/>
  <c r="AP2240" i="20"/>
  <c r="AP311" i="20"/>
  <c r="AP54" i="20"/>
  <c r="AP763" i="20"/>
  <c r="AP173" i="20"/>
  <c r="AP1780" i="20"/>
  <c r="AP482" i="20"/>
  <c r="AP842" i="20"/>
  <c r="AP1540" i="20"/>
  <c r="AP1466" i="20"/>
  <c r="AP254" i="20"/>
  <c r="AP1673" i="20"/>
  <c r="AP568" i="20"/>
  <c r="AP2310" i="20"/>
  <c r="AP676" i="20"/>
  <c r="AP1951" i="20"/>
  <c r="AP2324" i="20"/>
  <c r="AP450" i="20"/>
  <c r="AP446" i="20"/>
  <c r="AP1844" i="20"/>
  <c r="AP489" i="20"/>
  <c r="AP609" i="20"/>
  <c r="AP286" i="20"/>
  <c r="AP1874" i="20"/>
  <c r="AP1456" i="20"/>
  <c r="AP1122" i="20"/>
  <c r="AP2160" i="20"/>
  <c r="AP603" i="20"/>
  <c r="AP1357" i="20"/>
  <c r="AP1477" i="20"/>
  <c r="AP1594" i="20"/>
  <c r="AP606" i="20"/>
  <c r="AP1778" i="20"/>
  <c r="AP1417" i="20"/>
  <c r="AP1146" i="20"/>
  <c r="AP188" i="20"/>
  <c r="AP1257" i="20"/>
  <c r="AP1243" i="20"/>
  <c r="AP2000" i="20"/>
  <c r="AP216" i="20"/>
  <c r="AP649" i="20"/>
  <c r="AP581" i="20"/>
  <c r="AP1492" i="20"/>
  <c r="AP2059" i="20"/>
  <c r="AP128" i="20"/>
  <c r="AP53" i="20"/>
  <c r="AP849" i="20"/>
  <c r="AP890" i="20"/>
  <c r="AP745" i="20"/>
  <c r="AP757" i="20"/>
  <c r="AP1167" i="20"/>
  <c r="AP436" i="20"/>
  <c r="AP175" i="20"/>
  <c r="AP2079" i="20"/>
  <c r="AP1804" i="20"/>
  <c r="AP1303" i="20"/>
  <c r="AP660" i="20"/>
  <c r="AP1082" i="20"/>
  <c r="AP1358" i="20"/>
  <c r="AP508" i="20"/>
  <c r="AP1689" i="20"/>
  <c r="AP795" i="20"/>
  <c r="AP140" i="20"/>
  <c r="AP1186" i="20"/>
  <c r="AP2200" i="20"/>
  <c r="AP1905" i="20"/>
  <c r="AP1845" i="20"/>
  <c r="AP1538" i="20"/>
  <c r="AP1907" i="20"/>
  <c r="AP595" i="20"/>
  <c r="AP381" i="20"/>
  <c r="AP621" i="20"/>
  <c r="AP584" i="20"/>
  <c r="AP262" i="20"/>
  <c r="AP503" i="20"/>
  <c r="AP1421" i="20"/>
  <c r="AP112" i="20"/>
  <c r="AP1527" i="20"/>
  <c r="AP161" i="20"/>
  <c r="AP960" i="20"/>
  <c r="AP326" i="20"/>
  <c r="AP2316" i="20"/>
  <c r="AP1425" i="20"/>
  <c r="AP1935" i="20"/>
  <c r="AP758" i="20"/>
  <c r="AP891" i="20"/>
  <c r="AP367" i="20"/>
  <c r="AP2189" i="20"/>
  <c r="AP195" i="20"/>
  <c r="AP2216" i="20"/>
  <c r="AP1569" i="20"/>
  <c r="AP339" i="20"/>
  <c r="AP1351" i="20"/>
  <c r="AP1333" i="20"/>
  <c r="AP543" i="20"/>
  <c r="AP1908" i="20"/>
  <c r="AP107" i="20"/>
  <c r="AP1873" i="20"/>
  <c r="AP1736" i="20"/>
  <c r="AP1987" i="20"/>
  <c r="AP1277" i="20"/>
  <c r="AP2292" i="20"/>
  <c r="AP345" i="20"/>
  <c r="AP1797" i="20"/>
  <c r="AP591" i="20"/>
  <c r="AP1958" i="20"/>
  <c r="AP2239" i="20"/>
  <c r="AP2092" i="20"/>
  <c r="AP1403" i="20"/>
  <c r="AP1687" i="20"/>
  <c r="AP1607" i="20"/>
  <c r="AP1704" i="20"/>
  <c r="AP307" i="20"/>
  <c r="AP506" i="20"/>
  <c r="AP1323" i="20"/>
  <c r="AP2199" i="20"/>
  <c r="AP887" i="20"/>
  <c r="AP1016" i="20"/>
  <c r="AP470" i="20"/>
  <c r="AP1589" i="20"/>
  <c r="AP62" i="20"/>
  <c r="AP1247" i="20"/>
  <c r="AP1730" i="20"/>
  <c r="AP1776" i="20"/>
  <c r="AP205" i="20"/>
  <c r="AP1241" i="20"/>
  <c r="AP248" i="20"/>
  <c r="AP1201" i="20"/>
  <c r="AP1139" i="20"/>
  <c r="AP1015" i="20"/>
  <c r="AP347" i="20"/>
  <c r="AP1828" i="20"/>
  <c r="AP1365" i="20"/>
  <c r="AP1856" i="20"/>
  <c r="AP1130" i="20"/>
  <c r="AP1949" i="20"/>
  <c r="AP678" i="20"/>
  <c r="AP1410" i="20"/>
  <c r="AP740" i="20"/>
  <c r="AP593" i="20"/>
  <c r="AP1219" i="20"/>
  <c r="AP725" i="20"/>
  <c r="AP1180" i="20"/>
  <c r="AP79" i="20"/>
  <c r="AP1105" i="20"/>
  <c r="AP1319" i="20"/>
  <c r="AP443" i="20"/>
  <c r="AP351" i="20"/>
  <c r="AP1231" i="20"/>
  <c r="AP811" i="20"/>
  <c r="AP52" i="20"/>
  <c r="AP1983" i="20"/>
  <c r="AP702" i="20"/>
  <c r="AP266" i="20"/>
  <c r="AP1528" i="20"/>
  <c r="AP399" i="20"/>
  <c r="AP1726" i="20"/>
  <c r="AP1560" i="20"/>
  <c r="AP531" i="20"/>
  <c r="AP915" i="20"/>
  <c r="AP1998" i="20"/>
  <c r="AP2265" i="20"/>
  <c r="AP1076" i="20"/>
  <c r="AP1971" i="20"/>
  <c r="AP1422" i="20"/>
  <c r="AP577" i="20"/>
  <c r="AP1152" i="20"/>
  <c r="AP1001" i="20"/>
  <c r="AP397" i="20"/>
  <c r="AP1750" i="20"/>
  <c r="AP1098" i="20"/>
  <c r="AP645" i="20"/>
  <c r="AP914" i="20"/>
  <c r="AP769" i="20"/>
  <c r="AP2277" i="20"/>
  <c r="AP1519" i="20"/>
  <c r="AP1452" i="20"/>
  <c r="AP623" i="20"/>
  <c r="AP919" i="20"/>
  <c r="AP1007" i="20"/>
  <c r="AP1751" i="20"/>
  <c r="AP694" i="20"/>
  <c r="AP900" i="20"/>
  <c r="AP2204" i="20"/>
  <c r="AP1287" i="20"/>
  <c r="AP549" i="20"/>
  <c r="AP215" i="20"/>
  <c r="AP411" i="20"/>
  <c r="AP500" i="20"/>
  <c r="AP1398" i="20"/>
  <c r="AP511" i="20"/>
  <c r="AP272" i="20"/>
  <c r="AP963" i="20"/>
  <c r="AP570" i="20"/>
  <c r="AP513" i="20"/>
  <c r="AP2130" i="20"/>
  <c r="AP358" i="20"/>
  <c r="AP1627" i="20"/>
  <c r="AP1711" i="20"/>
  <c r="AP2052" i="20"/>
  <c r="AP61" i="20"/>
  <c r="AP1722" i="20"/>
  <c r="AP1248" i="20"/>
  <c r="AP136" i="20"/>
  <c r="AP1556" i="20"/>
  <c r="AP1115" i="20"/>
  <c r="AP419" i="20"/>
  <c r="AP94" i="20"/>
  <c r="AP1215" i="20"/>
  <c r="AP68" i="20"/>
  <c r="AP1928" i="20"/>
  <c r="AP1239" i="20"/>
  <c r="AP1847" i="20"/>
  <c r="AP1990" i="20"/>
  <c r="AP1597" i="20"/>
  <c r="AP1991" i="20"/>
  <c r="AP1107" i="20"/>
  <c r="AP182" i="20"/>
  <c r="AP994" i="20"/>
  <c r="AP1832" i="20"/>
  <c r="AP929" i="20"/>
  <c r="AP2250" i="20"/>
  <c r="AP819" i="20"/>
  <c r="AP2299" i="20"/>
  <c r="AP800" i="20"/>
  <c r="AP253" i="20"/>
  <c r="AP2149" i="20"/>
  <c r="AP1512" i="20"/>
  <c r="AP1054" i="20"/>
  <c r="AP379" i="20"/>
  <c r="AP360" i="20"/>
  <c r="AP2227" i="20"/>
  <c r="AP2108" i="20"/>
  <c r="AP1448" i="20"/>
  <c r="AP1894" i="20"/>
  <c r="AP532" i="20"/>
  <c r="AP239" i="20"/>
  <c r="AP644" i="20"/>
  <c r="AP2038" i="20"/>
  <c r="AP1240" i="20"/>
  <c r="AP160" i="20"/>
  <c r="AP190" i="20"/>
  <c r="AP1604" i="20"/>
  <c r="AP251" i="20"/>
  <c r="AP1459" i="20"/>
  <c r="AP320" i="20"/>
  <c r="AP667" i="20"/>
  <c r="AP1821" i="20"/>
  <c r="AP179" i="20"/>
  <c r="AP1294" i="20"/>
  <c r="AP1000" i="20"/>
  <c r="AP1586" i="20"/>
  <c r="AP2073" i="20"/>
  <c r="AP1475" i="20"/>
  <c r="AP2009" i="20"/>
  <c r="AP1420" i="20"/>
  <c r="AP181" i="20"/>
  <c r="AP1691" i="20"/>
  <c r="AP340" i="20"/>
  <c r="AP2325" i="20"/>
  <c r="AP2025" i="20"/>
  <c r="AP1473" i="20"/>
  <c r="AP1705" i="20"/>
  <c r="AP703" i="20"/>
  <c r="AP430" i="20"/>
  <c r="AP1985" i="20"/>
  <c r="AP1977" i="20"/>
  <c r="AP1852" i="20"/>
  <c r="AP487" i="20"/>
  <c r="AP1888" i="20"/>
  <c r="AP1826" i="20"/>
  <c r="AP2065" i="20"/>
  <c r="AP1169" i="20"/>
  <c r="AP1955" i="20"/>
  <c r="AP617" i="20"/>
  <c r="AP93" i="20"/>
  <c r="AP1509" i="20"/>
  <c r="AP610" i="20"/>
  <c r="AP1336" i="20"/>
  <c r="AP558" i="20"/>
  <c r="AP605" i="20"/>
  <c r="AP1312" i="20"/>
  <c r="AP440" i="20"/>
  <c r="AP2019" i="20"/>
  <c r="AP1060" i="20"/>
  <c r="AP101" i="20"/>
  <c r="AP1962" i="20"/>
  <c r="AP778" i="20"/>
  <c r="AP1636" i="20"/>
  <c r="AP1006" i="20"/>
  <c r="AP1056" i="20"/>
  <c r="AP1659" i="20"/>
  <c r="AP1775" i="20"/>
  <c r="AP1373" i="20"/>
  <c r="AP1809" i="20"/>
  <c r="AP1369" i="20"/>
  <c r="AP517" i="20"/>
  <c r="AP1256" i="20"/>
  <c r="AP1541" i="20"/>
  <c r="AP855" i="20"/>
  <c r="AP1168" i="20"/>
  <c r="AP1939" i="20"/>
  <c r="AP1680" i="20"/>
  <c r="AP2181" i="20"/>
  <c r="AP1886" i="20"/>
  <c r="AP1261" i="20"/>
  <c r="AP806" i="20"/>
  <c r="AP395" i="20"/>
  <c r="AP951" i="20"/>
  <c r="AP1507" i="20"/>
  <c r="AP1922" i="20"/>
  <c r="AP2105" i="20"/>
  <c r="AP1771" i="20"/>
  <c r="AP1488" i="20"/>
  <c r="AP652" i="20"/>
  <c r="AP2218" i="20"/>
  <c r="AP247" i="20"/>
  <c r="AP1799" i="20"/>
  <c r="AP150" i="20"/>
  <c r="AP920" i="20"/>
  <c r="AP474" i="20"/>
  <c r="AP1298" i="20"/>
  <c r="AP332" i="20"/>
  <c r="AP1934" i="20"/>
  <c r="AP33" i="20"/>
  <c r="AP227" i="20"/>
  <c r="AP1190" i="20"/>
  <c r="AP275" i="20"/>
  <c r="AP1322" i="20"/>
  <c r="AP924" i="20"/>
  <c r="AP1338" i="20"/>
  <c r="AP872" i="20"/>
  <c r="AP824" i="20"/>
  <c r="AP1431" i="20"/>
  <c r="AP2275" i="20"/>
  <c r="AP662" i="20"/>
  <c r="AP782" i="20"/>
  <c r="AP1305" i="20"/>
  <c r="AP2249" i="20"/>
  <c r="AP1628" i="20"/>
  <c r="AP263" i="20"/>
  <c r="AP271" i="20"/>
  <c r="AP1012" i="20"/>
  <c r="AP881" i="20"/>
  <c r="AP1428" i="20"/>
  <c r="AP2071" i="20"/>
  <c r="AP1157" i="20"/>
  <c r="AP1361" i="20"/>
  <c r="AP1046" i="20"/>
  <c r="AP726" i="20"/>
  <c r="AP2244" i="20"/>
  <c r="AP1067" i="20"/>
  <c r="AP1697" i="20"/>
  <c r="AP1903" i="20"/>
  <c r="AP594" i="20"/>
  <c r="AP1481" i="20"/>
  <c r="AP402" i="20"/>
  <c r="AP722" i="20"/>
  <c r="AP1731" i="20"/>
  <c r="AP2047" i="20"/>
  <c r="AP481" i="20"/>
  <c r="AP1850" i="20"/>
  <c r="AP2230" i="20"/>
  <c r="AP1559" i="20"/>
  <c r="AP707" i="20"/>
  <c r="AP350" i="20"/>
  <c r="AP704" i="20"/>
  <c r="AP1074" i="20"/>
  <c r="AP466" i="20"/>
  <c r="AP728" i="20"/>
  <c r="AP1124" i="20"/>
  <c r="AP2302" i="20"/>
  <c r="AP1131" i="20"/>
  <c r="AP280" i="20"/>
  <c r="AP1299" i="20"/>
  <c r="AP1765" i="20"/>
  <c r="AP2043" i="20"/>
  <c r="AP1694" i="20"/>
  <c r="AP2123" i="20"/>
  <c r="AP996" i="20"/>
  <c r="AP1896" i="20"/>
  <c r="AP1413" i="20"/>
  <c r="AP1498" i="20"/>
  <c r="AP285" i="20"/>
  <c r="AP1073" i="20"/>
  <c r="AP1621" i="20"/>
  <c r="AP1286" i="20"/>
  <c r="AP2270" i="20"/>
  <c r="AP1830" i="20"/>
  <c r="AP95" i="20"/>
  <c r="AP1228" i="20"/>
  <c r="AP1317" i="20"/>
  <c r="AP50" i="20"/>
  <c r="AP1688" i="20"/>
  <c r="AP2078" i="20"/>
  <c r="AP375" i="20"/>
  <c r="AP1395" i="20"/>
  <c r="AP1798" i="20"/>
  <c r="AP498" i="20"/>
  <c r="AP1429" i="20"/>
  <c r="AP2242" i="20"/>
  <c r="AP410" i="20"/>
  <c r="AP1075" i="20"/>
  <c r="AP1759" i="20"/>
  <c r="AP2333" i="20"/>
  <c r="AP45" i="20"/>
  <c r="AP1446" i="20"/>
  <c r="AP144" i="20"/>
  <c r="AP1846" i="20"/>
  <c r="AP2126" i="20"/>
  <c r="AP507" i="20"/>
  <c r="AP2220" i="20"/>
  <c r="AP1677" i="20"/>
  <c r="AP2161" i="20"/>
  <c r="AP754" i="20"/>
  <c r="AP1550" i="20"/>
  <c r="AP321" i="20"/>
  <c r="AP774" i="20"/>
  <c r="AP1535" i="20"/>
  <c r="AP1984" i="20"/>
  <c r="AP75" i="20"/>
  <c r="AP478" i="20"/>
  <c r="AP771" i="20"/>
  <c r="AP1956" i="20"/>
  <c r="AP564" i="20"/>
  <c r="AP1696" i="20"/>
  <c r="AP106" i="20"/>
  <c r="AP162" i="20"/>
  <c r="AP1381" i="20"/>
  <c r="AP1729" i="20"/>
  <c r="AP1698" i="20"/>
  <c r="AP787" i="20"/>
  <c r="AP1029" i="20"/>
  <c r="AP736" i="20"/>
  <c r="AP197" i="20"/>
  <c r="AP166" i="20"/>
  <c r="AP985" i="20"/>
  <c r="AP2142" i="20"/>
  <c r="AP1909" i="20"/>
  <c r="AP1120" i="20"/>
  <c r="AP23" i="20"/>
  <c r="AP479" i="20"/>
  <c r="AP139" i="20"/>
  <c r="AP1106" i="20"/>
  <c r="AP2208" i="20"/>
  <c r="AP659" i="20"/>
  <c r="AP931" i="20"/>
  <c r="AP911" i="20"/>
  <c r="AP1506" i="20"/>
  <c r="AP2094" i="20"/>
  <c r="AP451" i="20"/>
  <c r="AP2224" i="20"/>
  <c r="AP1728" i="20"/>
  <c r="AP344" i="20"/>
  <c r="AP462" i="20"/>
  <c r="AP1876" i="20"/>
  <c r="AP335" i="20"/>
  <c r="AP1354" i="20"/>
  <c r="AP346" i="20"/>
  <c r="AP2096" i="20"/>
  <c r="AP43" i="20"/>
  <c r="AP1842" i="20"/>
  <c r="AP2268" i="20"/>
  <c r="AP1975" i="20"/>
  <c r="AP1334" i="20"/>
  <c r="AP1827" i="20"/>
  <c r="AP355" i="20"/>
  <c r="AP1311" i="20"/>
  <c r="AP1721" i="20"/>
  <c r="AP904" i="20"/>
  <c r="AP1974" i="20"/>
  <c r="AP1251" i="20"/>
  <c r="AP1654" i="20"/>
  <c r="AP505" i="20"/>
  <c r="AP1893" i="20"/>
  <c r="AP499" i="20"/>
  <c r="AP319" i="20"/>
  <c r="AP1520" i="20"/>
  <c r="AP1882" i="20"/>
  <c r="AP331" i="20"/>
  <c r="AP219" i="20"/>
  <c r="AP1788" i="20"/>
  <c r="AP2205" i="20"/>
  <c r="AP641" i="20"/>
  <c r="AP1820" i="20"/>
  <c r="AP897" i="20"/>
  <c r="AP918" i="20"/>
  <c r="AP1462" i="20"/>
  <c r="AP1960" i="20"/>
  <c r="AP1638" i="20"/>
  <c r="AP313" i="20"/>
  <c r="AP1147" i="20"/>
  <c r="AP231" i="20"/>
  <c r="AP2330" i="20"/>
  <c r="AP91" i="20"/>
  <c r="AP299" i="20"/>
  <c r="AP2120" i="20"/>
  <c r="AP756" i="20"/>
  <c r="AP1100" i="20"/>
  <c r="AP1408" i="20"/>
  <c r="AP1021" i="20"/>
  <c r="AP643" i="20"/>
  <c r="AP1811" i="20"/>
  <c r="AP432" i="20"/>
  <c r="AP629" i="20"/>
  <c r="AP1695" i="20"/>
  <c r="AP1027" i="20"/>
  <c r="AP244" i="20"/>
  <c r="AP810" i="20"/>
  <c r="AP2015" i="20"/>
  <c r="AP928" i="20"/>
  <c r="AP1389" i="20"/>
  <c r="AP1460" i="20"/>
  <c r="AP1716" i="20"/>
  <c r="AP1912" i="20"/>
  <c r="AP2269" i="20"/>
  <c r="AP1568" i="20"/>
  <c r="AP2195" i="20"/>
  <c r="AP1805" i="20"/>
  <c r="AP1682" i="20"/>
  <c r="AP1619" i="20"/>
  <c r="AP1976" i="20"/>
  <c r="AP896" i="20"/>
  <c r="AP1185" i="20"/>
  <c r="AP559" i="20"/>
  <c r="AP1348" i="20"/>
  <c r="AP57" i="20"/>
  <c r="AP37" i="20"/>
  <c r="AP1302" i="20"/>
  <c r="AP1266" i="20"/>
  <c r="AP1808" i="20"/>
  <c r="AP717" i="20"/>
  <c r="AP2049" i="20"/>
  <c r="AP2190" i="20"/>
  <c r="AP2188" i="20"/>
  <c r="AP1337" i="20"/>
  <c r="AP875" i="20"/>
  <c r="AP2178" i="20"/>
  <c r="AP1465" i="20"/>
  <c r="AP1744" i="20"/>
  <c r="AP589" i="20"/>
  <c r="AP802" i="20"/>
  <c r="AP1503" i="20"/>
  <c r="AP1048" i="20"/>
  <c r="AP2207" i="20"/>
  <c r="AP668" i="20"/>
  <c r="AP108" i="20"/>
  <c r="AP2085" i="20"/>
  <c r="AP437" i="20"/>
  <c r="AP521" i="20"/>
  <c r="AP565" i="20"/>
  <c r="AP210" i="20"/>
  <c r="AP143" i="20"/>
  <c r="AP813" i="20"/>
  <c r="AP2288" i="20"/>
  <c r="AP1284" i="20"/>
  <c r="AP464" i="20"/>
  <c r="AP1355" i="20"/>
  <c r="AP1028" i="20"/>
  <c r="AP2263" i="20"/>
  <c r="AP1584" i="20"/>
  <c r="AP956" i="20"/>
  <c r="AP77" i="20"/>
  <c r="AP281" i="20"/>
  <c r="AP456" i="20"/>
  <c r="AP315" i="20"/>
  <c r="AP1268" i="20"/>
  <c r="AP2315" i="20"/>
  <c r="AP146" i="20"/>
  <c r="AP63" i="20"/>
  <c r="AP1486" i="20"/>
  <c r="AP2131" i="20"/>
  <c r="AP1957" i="20"/>
  <c r="AP1489" i="20"/>
  <c r="AP959" i="20"/>
  <c r="AP256" i="20"/>
  <c r="AP1332" i="20"/>
  <c r="AP2209" i="20"/>
  <c r="AP1652" i="20"/>
  <c r="AP765" i="20"/>
  <c r="AP1249" i="20"/>
  <c r="AP447" i="20"/>
  <c r="AP582" i="20"/>
  <c r="AP1070" i="20"/>
  <c r="AP1686" i="20"/>
  <c r="AP912" i="20"/>
  <c r="AP556" i="20"/>
  <c r="AP843" i="20"/>
  <c r="AP172" i="20"/>
  <c r="AP1179" i="20"/>
  <c r="AP1740" i="20"/>
  <c r="AP1360" i="20"/>
  <c r="AP1137" i="20"/>
  <c r="AP1143" i="20"/>
  <c r="AP2140" i="20"/>
  <c r="AP458" i="20"/>
  <c r="AP1161" i="20"/>
  <c r="AP753" i="20"/>
  <c r="AP1732" i="20"/>
  <c r="AP790" i="20"/>
  <c r="AP312" i="20"/>
  <c r="AP1708" i="20"/>
  <c r="AP382" i="20"/>
  <c r="AP2307" i="20"/>
  <c r="AP1752" i="20"/>
  <c r="AP343" i="20"/>
  <c r="AP246" i="20"/>
  <c r="AP1742" i="20"/>
  <c r="AP353" i="20"/>
  <c r="AP868" i="20"/>
  <c r="AP599" i="20"/>
  <c r="AP634" i="20"/>
  <c r="AP1214" i="20"/>
  <c r="AP1092" i="20"/>
  <c r="AP2180" i="20"/>
  <c r="AP151" i="20"/>
  <c r="AP1931" i="20"/>
  <c r="AP1864" i="20"/>
  <c r="AP1279" i="20"/>
  <c r="AP134" i="20"/>
  <c r="AP191" i="20"/>
  <c r="AP1940" i="20"/>
  <c r="AP192" i="20"/>
  <c r="AP1013" i="20"/>
  <c r="AP2223" i="20"/>
  <c r="AP1897" i="20"/>
  <c r="AP656" i="20"/>
  <c r="AP2028" i="20"/>
  <c r="AP1442" i="20"/>
  <c r="AP1497" i="20"/>
  <c r="AP718" i="20"/>
  <c r="AP235" i="20"/>
  <c r="AP1234" i="20"/>
  <c r="AP1307" i="20"/>
  <c r="AP288" i="20"/>
  <c r="AP1911" i="20"/>
  <c r="AP1823" i="20"/>
  <c r="AP1072" i="20"/>
  <c r="AP1887" i="20"/>
  <c r="AP1590" i="20"/>
  <c r="AP1980" i="20"/>
  <c r="AP122" i="20"/>
  <c r="AP554" i="20"/>
  <c r="AP1321" i="20"/>
  <c r="AP249" i="20"/>
  <c r="AP1567" i="20"/>
  <c r="AP760" i="20"/>
  <c r="AP1396" i="20"/>
  <c r="AP1747" i="20"/>
  <c r="AP1860" i="20"/>
  <c r="AP1052" i="20"/>
  <c r="AP1572" i="20"/>
  <c r="AP1693" i="20"/>
  <c r="AP1577" i="20"/>
  <c r="AP269" i="20"/>
  <c r="AP1229" i="20"/>
  <c r="AP665" i="20"/>
  <c r="AP398" i="20"/>
  <c r="AP1212" i="20"/>
  <c r="AP884" i="20"/>
  <c r="AP510" i="20"/>
  <c r="AP2177" i="20"/>
  <c r="AP1412" i="20"/>
  <c r="AP1196" i="20"/>
  <c r="AP2298" i="20"/>
  <c r="AP46" i="20"/>
  <c r="AP1853" i="20"/>
  <c r="AP1982" i="20"/>
  <c r="AP2328" i="20"/>
  <c r="AP99" i="20"/>
  <c r="AP515" i="20"/>
  <c r="AP374" i="20"/>
  <c r="AP1108" i="20"/>
  <c r="AP627" i="20"/>
  <c r="AP1941" i="20"/>
  <c r="AP1035" i="20"/>
  <c r="AP1149" i="20"/>
  <c r="AP1226" i="20"/>
  <c r="AP387" i="20"/>
  <c r="AP1606" i="20"/>
  <c r="AP421" i="20"/>
  <c r="AP70" i="20"/>
  <c r="AP2084" i="20"/>
  <c r="AP417" i="20"/>
  <c r="AP361" i="20"/>
  <c r="AP1297" i="20"/>
  <c r="AP2056" i="20"/>
  <c r="AP1702" i="20"/>
  <c r="AP735" i="20"/>
  <c r="AP1834" i="20"/>
  <c r="AP1352" i="20"/>
  <c r="AP1159" i="20"/>
  <c r="AP1044" i="20"/>
  <c r="AP1819" i="20"/>
  <c r="AP999" i="20"/>
  <c r="AP148" i="20"/>
  <c r="AP1356" i="20"/>
  <c r="AP706" i="20"/>
  <c r="AP2145" i="20"/>
  <c r="AP1288" i="20"/>
  <c r="AP394" i="20"/>
  <c r="AP1587" i="20"/>
  <c r="AP2293" i="20"/>
  <c r="AP1923" i="20"/>
  <c r="AP990" i="20"/>
  <c r="AP1723" i="20"/>
  <c r="AP632" i="20"/>
  <c r="AP788" i="20"/>
  <c r="AP193" i="20"/>
  <c r="AP39" i="20"/>
  <c r="AP1192" i="20"/>
  <c r="AP1117" i="20"/>
  <c r="AP370" i="20"/>
  <c r="AP40" i="20"/>
  <c r="AP913" i="20"/>
  <c r="AP386" i="20"/>
  <c r="AP730" i="20"/>
  <c r="AP805" i="20"/>
  <c r="AP86" i="20"/>
  <c r="AP952" i="20"/>
  <c r="AP1867" i="20"/>
  <c r="AP111" i="20"/>
  <c r="AP1655" i="20"/>
  <c r="AP2331" i="20"/>
  <c r="AP638" i="20"/>
  <c r="AP615" i="20"/>
  <c r="AP934" i="20"/>
  <c r="AP1326" i="20"/>
  <c r="AP1330" i="20"/>
  <c r="AP1022" i="20"/>
  <c r="AP2211" i="20"/>
  <c r="AP1024" i="20"/>
  <c r="AP1172" i="20"/>
  <c r="AP767" i="20"/>
  <c r="AP25" i="20"/>
  <c r="AP2264" i="20"/>
  <c r="AP289" i="20"/>
  <c r="AP185" i="20"/>
  <c r="AP586" i="20"/>
  <c r="AP1629" i="20"/>
  <c r="AP2337" i="20"/>
  <c r="AP1585" i="20"/>
  <c r="AP1774" i="20"/>
  <c r="AP1141" i="20"/>
  <c r="AP158" i="20"/>
  <c r="AP2024" i="20"/>
  <c r="AP1579" i="20"/>
  <c r="AP328" i="20"/>
  <c r="AP1714" i="20"/>
  <c r="AP1658" i="20"/>
  <c r="AP270" i="20"/>
  <c r="AP522" i="20"/>
  <c r="AP2116" i="20"/>
  <c r="AP1643" i="20"/>
  <c r="AP1282" i="20"/>
  <c r="AP20" i="20"/>
  <c r="AP2317" i="20"/>
  <c r="AP291" i="20"/>
  <c r="AP1547" i="20"/>
  <c r="AP1600" i="20"/>
  <c r="AP1309" i="20"/>
  <c r="AP1950" i="20"/>
  <c r="AP539" i="20"/>
  <c r="AP844" i="20"/>
  <c r="AP1335" i="20"/>
  <c r="AP2070" i="20"/>
  <c r="AP1993" i="20"/>
  <c r="AP540" i="20"/>
  <c r="AP650" i="20"/>
  <c r="AP1094" i="20"/>
  <c r="AP851" i="20"/>
  <c r="AP404" i="20"/>
  <c r="AP1816" i="20"/>
  <c r="AP1743" i="20"/>
  <c r="AP701" i="20"/>
  <c r="AP2155" i="20"/>
  <c r="AP721" i="20"/>
  <c r="AP1648" i="20"/>
  <c r="AP1371" i="20"/>
  <c r="AP1849" i="20"/>
  <c r="AP1053" i="20"/>
  <c r="AP1633" i="20"/>
  <c r="AP167" i="20"/>
  <c r="AP477" i="20"/>
  <c r="AP751" i="20"/>
  <c r="AP130" i="20"/>
  <c r="AP968" i="20"/>
  <c r="AP2014" i="20"/>
  <c r="AP1525" i="20"/>
  <c r="AP243" i="20"/>
  <c r="AP407" i="20"/>
  <c r="AP1861" i="20"/>
  <c r="AP298" i="20"/>
  <c r="AP792" i="20"/>
  <c r="AP460" i="20"/>
  <c r="AP2037" i="20"/>
  <c r="AP104" i="20"/>
  <c r="AP1542" i="20"/>
  <c r="AP2054" i="20"/>
  <c r="AP1210" i="20"/>
  <c r="AP957" i="20"/>
  <c r="AP2027" i="20"/>
  <c r="AP1363" i="20"/>
  <c r="AP519" i="20"/>
  <c r="AP1933" i="20"/>
  <c r="AP276" i="20"/>
  <c r="AP1121" i="20"/>
  <c r="AP2226" i="20"/>
  <c r="AP1418" i="20"/>
  <c r="AP1576" i="20"/>
  <c r="AP2013" i="20"/>
  <c r="AP1293" i="20"/>
  <c r="AP2282" i="20"/>
  <c r="AP2139" i="20"/>
  <c r="AP724" i="20"/>
  <c r="AP1866" i="20"/>
  <c r="AP1163" i="20"/>
  <c r="AP687" i="20"/>
  <c r="AP679" i="20"/>
  <c r="AP2031" i="20"/>
  <c r="AP475" i="20"/>
  <c r="AP601" i="20"/>
  <c r="AP1020" i="20"/>
  <c r="AP1796" i="20"/>
  <c r="AP2276" i="20"/>
  <c r="AP1221" i="20"/>
  <c r="AP748" i="20"/>
  <c r="AP1603" i="20"/>
  <c r="AP1487" i="20"/>
  <c r="AP1050" i="20"/>
  <c r="AP454" i="20"/>
  <c r="AP1501" i="20"/>
  <c r="AP2201" i="20"/>
  <c r="AP174" i="20"/>
  <c r="AP434" i="20"/>
  <c r="AP283" i="20"/>
  <c r="AP1002" i="20"/>
  <c r="AP682" i="20"/>
  <c r="AP2103" i="20"/>
  <c r="AP403" i="20"/>
  <c r="AP1463" i="20"/>
  <c r="AP2062" i="20"/>
  <c r="AP677" i="20"/>
  <c r="AP1783" i="20"/>
  <c r="AP902" i="20"/>
  <c r="AP1123" i="20"/>
  <c r="AP152" i="20"/>
  <c r="AP1213" i="20"/>
  <c r="AP1150" i="20"/>
  <c r="AP1870" i="20"/>
  <c r="AP1313" i="20"/>
  <c r="AP301" i="20"/>
  <c r="AP214" i="20"/>
  <c r="AP1675" i="20"/>
  <c r="AP1188" i="20"/>
  <c r="AP384" i="20"/>
  <c r="AP194" i="20"/>
  <c r="AP1639" i="20"/>
  <c r="AP1964" i="20"/>
  <c r="AP673" i="20"/>
  <c r="AP1892" i="20"/>
  <c r="AP674" i="20"/>
  <c r="AP1954" i="20"/>
  <c r="AP1450" i="20"/>
  <c r="AP1134" i="20"/>
  <c r="AP1066" i="20"/>
  <c r="AP670" i="20"/>
  <c r="AP845" i="20"/>
  <c r="AP2247" i="20"/>
  <c r="AP1835" i="20"/>
  <c r="AP1634" i="20"/>
  <c r="AP1426" i="20"/>
  <c r="AP569" i="20"/>
  <c r="AP293" i="20"/>
  <c r="AP1218" i="20"/>
  <c r="AP973" i="20"/>
  <c r="AP2057" i="20"/>
  <c r="AP1235" i="20"/>
  <c r="AP1676" i="20"/>
  <c r="AP809" i="20"/>
  <c r="AP465" i="20"/>
  <c r="AP535" i="20"/>
  <c r="AP749" i="20"/>
  <c r="AP988" i="20"/>
  <c r="AP524" i="20"/>
  <c r="AP2198" i="20"/>
  <c r="AP226" i="20"/>
  <c r="AP1773" i="20"/>
  <c r="AP476" i="20"/>
  <c r="AP1533" i="20"/>
  <c r="AP1069" i="20"/>
  <c r="AP1789" i="20"/>
  <c r="AP713" i="20"/>
  <c r="AP2023" i="20"/>
  <c r="AP1427" i="20"/>
  <c r="AP1904" i="20"/>
  <c r="AP2334" i="20"/>
  <c r="AP501" i="20"/>
  <c r="AP2294" i="20"/>
  <c r="AP1632" i="20"/>
  <c r="AP772" i="20"/>
  <c r="AP1795" i="20"/>
  <c r="AP631" i="20"/>
  <c r="AP546" i="20"/>
  <c r="AP469" i="20"/>
  <c r="AP1047" i="20"/>
  <c r="AP1189" i="20"/>
  <c r="AP1275" i="20"/>
  <c r="AP1350" i="20"/>
  <c r="AP1794" i="20"/>
  <c r="AP1158" i="20"/>
  <c r="AP2236" i="20"/>
  <c r="AP827" i="20"/>
  <c r="AP909" i="20"/>
  <c r="AP2267" i="20"/>
  <c r="AP953" i="20"/>
  <c r="AP297" i="20"/>
  <c r="AP1838" i="20"/>
  <c r="AP1524" i="20"/>
  <c r="AP1467" i="20"/>
  <c r="AP203" i="20"/>
  <c r="AP2274" i="20"/>
  <c r="AP2093" i="20"/>
  <c r="AP2051" i="20"/>
  <c r="AP1453" i="20"/>
  <c r="AP1127" i="20"/>
  <c r="AP348" i="20"/>
  <c r="AP1944" i="20"/>
  <c r="AP657" i="20"/>
  <c r="AP1409" i="20"/>
  <c r="AP1291" i="20"/>
  <c r="AP1855" i="20"/>
  <c r="AP898" i="20"/>
  <c r="AP1233" i="20"/>
  <c r="AP716" i="20"/>
  <c r="AP705" i="20"/>
  <c r="AP925" i="20"/>
  <c r="AP1404" i="20"/>
  <c r="AP2175" i="20"/>
  <c r="AP1616" i="20"/>
  <c r="AP2202" i="20"/>
  <c r="AP1051" i="20"/>
  <c r="AP548" i="20"/>
  <c r="AP888" i="20"/>
  <c r="AP550" i="20"/>
  <c r="AP442" i="20"/>
  <c r="AP2104" i="20"/>
  <c r="AP2314" i="20"/>
  <c r="AP1701" i="20"/>
  <c r="AP1023" i="20"/>
  <c r="AP2186" i="20"/>
  <c r="AP1734" i="20"/>
  <c r="AP463" i="20"/>
  <c r="AP1151" i="20"/>
  <c r="AP850" i="20"/>
  <c r="AP1191" i="20"/>
  <c r="AP1242" i="20"/>
  <c r="AP1236" i="20"/>
  <c r="AP2129" i="20"/>
  <c r="AP1036" i="20"/>
  <c r="AP680" i="20"/>
  <c r="AP2262" i="20"/>
  <c r="AP1164" i="20"/>
  <c r="AP1245" i="20"/>
  <c r="AP228" i="20"/>
  <c r="AP1359" i="20"/>
  <c r="AP2143" i="20"/>
  <c r="AP1514" i="20"/>
  <c r="AP1434" i="20"/>
  <c r="AP1602" i="20"/>
  <c r="AP309" i="20"/>
  <c r="AP2248" i="20"/>
  <c r="AP1476" i="20"/>
  <c r="AP2003" i="20"/>
  <c r="AP664" i="20"/>
  <c r="AP159" i="20"/>
  <c r="AP2088" i="20"/>
  <c r="AP324" i="20"/>
  <c r="AP1517" i="20"/>
  <c r="AP1469" i="20"/>
  <c r="AP921" i="20"/>
  <c r="AP1370" i="20"/>
  <c r="AP2193" i="20"/>
  <c r="AP1281" i="20"/>
  <c r="AP2320" i="20"/>
  <c r="AP123" i="20"/>
  <c r="AP1537" i="20"/>
  <c r="AP1397" i="20"/>
  <c r="AP1831" i="20"/>
  <c r="AP1784" i="20"/>
  <c r="AP2117" i="20"/>
  <c r="AP930" i="20"/>
  <c r="AP1484" i="20"/>
  <c r="AP318" i="20"/>
  <c r="AP2040" i="20"/>
  <c r="AP1770" i="20"/>
  <c r="AP211" i="20"/>
  <c r="AP826" i="20"/>
  <c r="AP1644" i="20"/>
  <c r="AP1032" i="20"/>
  <c r="AP700" i="20"/>
  <c r="AP1096" i="20"/>
  <c r="AP333" i="20"/>
  <c r="AP303" i="20"/>
  <c r="AP1666" i="20"/>
  <c r="AP1090" i="20"/>
  <c r="AP2148" i="20"/>
  <c r="AP975" i="20"/>
  <c r="AP391" i="20"/>
  <c r="AP1763" i="20"/>
  <c r="AP325" i="20"/>
  <c r="AP1822" i="20"/>
  <c r="AP775" i="20"/>
  <c r="AP518" i="20"/>
  <c r="AP1818" i="20"/>
  <c r="AP829" i="20"/>
  <c r="AP2280" i="20"/>
  <c r="AP1223" i="20"/>
  <c r="AP423" i="20"/>
  <c r="AP1749" i="20"/>
  <c r="AP949" i="20"/>
  <c r="AP698" i="20"/>
  <c r="AP2020" i="20"/>
  <c r="AP1978" i="20"/>
  <c r="AP2229" i="20"/>
  <c r="AP541" i="20"/>
  <c r="AP336" i="20"/>
  <c r="AP329" i="20"/>
  <c r="AP658" i="20"/>
  <c r="AP1660" i="20"/>
  <c r="AP708" i="20"/>
  <c r="AP1715" i="20"/>
  <c r="AP803" i="20"/>
  <c r="AP362" i="20"/>
  <c r="AP1902" i="20"/>
  <c r="AP439" i="20"/>
  <c r="AP1877" i="20"/>
  <c r="AP1814" i="20"/>
  <c r="AP415" i="20"/>
  <c r="AP380" i="20"/>
  <c r="AP1724" i="20"/>
  <c r="AP1065" i="20"/>
  <c r="AP213" i="20"/>
  <c r="AP1553" i="20"/>
  <c r="AP1685" i="20"/>
  <c r="AP527" i="20"/>
  <c r="AP886" i="20"/>
  <c r="AP145" i="20"/>
  <c r="AP1930" i="20"/>
  <c r="AP116" i="20"/>
  <c r="AP1471" i="20"/>
  <c r="AP1583" i="20"/>
  <c r="AP1384" i="20"/>
  <c r="AP2118" i="20"/>
  <c r="AP1010" i="20"/>
  <c r="AP1769" i="20"/>
  <c r="AP1530" i="20"/>
  <c r="AP388" i="20"/>
  <c r="AP2029" i="20"/>
  <c r="AP1203" i="20"/>
  <c r="AP2005" i="20"/>
  <c r="AP1591" i="20"/>
  <c r="AP839" i="20"/>
  <c r="AP1592" i="20"/>
  <c r="AP1480" i="20"/>
  <c r="AP870" i="20"/>
  <c r="AP1339" i="20"/>
  <c r="AP903" i="20"/>
  <c r="AP125" i="20"/>
  <c r="AP1198" i="20"/>
  <c r="AP229" i="20"/>
  <c r="AP2191" i="20"/>
  <c r="AP354" i="20"/>
  <c r="AP580" i="20"/>
  <c r="AP1684" i="20"/>
  <c r="AP812" i="20"/>
  <c r="AP1965" i="20"/>
  <c r="AP684" i="20"/>
  <c r="AP1837" i="20"/>
  <c r="AP2076" i="20"/>
  <c r="AP1472" i="20"/>
  <c r="AP926" i="20"/>
  <c r="AP1474" i="20"/>
  <c r="AP854" i="20"/>
  <c r="AP895" i="20"/>
  <c r="AP1132" i="20"/>
  <c r="AP752" i="20"/>
  <c r="AP2016" i="20"/>
  <c r="AP2221" i="20"/>
  <c r="AP2115" i="20"/>
  <c r="AP1927" i="20"/>
  <c r="AP1841" i="20"/>
  <c r="AP1570" i="20"/>
  <c r="AP1140" i="20"/>
  <c r="AP1738" i="20"/>
  <c r="AP592" i="20"/>
  <c r="AP176" i="20"/>
  <c r="AP832" i="20"/>
  <c r="AP1669" i="20"/>
  <c r="AP611" i="20"/>
  <c r="AP1178" i="20"/>
  <c r="AP1432" i="20"/>
  <c r="AP799" i="20"/>
  <c r="AP2296" i="20"/>
  <c r="AP1441" i="20"/>
  <c r="AP314" i="20"/>
  <c r="AP1972" i="20"/>
  <c r="AP1300" i="20"/>
  <c r="AP1483" i="20"/>
  <c r="AP2312" i="20"/>
  <c r="AP907" i="20"/>
  <c r="AP578" i="20"/>
  <c r="AP2231" i="20"/>
  <c r="AP337" i="20"/>
  <c r="AP822" i="20"/>
  <c r="AP1301" i="20"/>
  <c r="AP1095" i="20"/>
  <c r="AP847" i="20"/>
  <c r="AP1895" i="20"/>
  <c r="AP1424" i="20"/>
  <c r="AP2258" i="20"/>
  <c r="AP1790" i="20"/>
  <c r="AP737" i="20"/>
  <c r="AP1878" i="20"/>
  <c r="AP1267" i="20"/>
  <c r="AP1665" i="20"/>
  <c r="AP1443" i="20"/>
  <c r="AP1792" i="20"/>
  <c r="AP2107" i="20"/>
  <c r="AP686" i="20"/>
  <c r="AP170" i="20"/>
  <c r="AP429" i="20"/>
  <c r="AP2194" i="20"/>
  <c r="AP1304" i="20"/>
  <c r="AP1325" i="20"/>
  <c r="AP712" i="20"/>
  <c r="AP1863" i="20"/>
  <c r="AP1005" i="20"/>
  <c r="AP2254" i="20"/>
  <c r="AP636" i="20"/>
  <c r="AP1824" i="20"/>
  <c r="AP1329" i="20"/>
  <c r="AP212" i="20"/>
  <c r="AP1399" i="20"/>
  <c r="AP1871" i="20"/>
  <c r="AP1485" i="20"/>
  <c r="AP1646" i="20"/>
  <c r="AP308" i="20"/>
  <c r="AP296" i="20"/>
  <c r="AP1289" i="20"/>
  <c r="AP103" i="20"/>
  <c r="AP1225" i="20"/>
  <c r="AP1875" i="20"/>
  <c r="AP2214" i="20"/>
  <c r="AP1262" i="20"/>
  <c r="AP204" i="20"/>
  <c r="AP1625" i="20"/>
  <c r="AP1055" i="20"/>
  <c r="AP1440" i="20"/>
  <c r="AP364" i="20"/>
  <c r="AP1274" i="20"/>
  <c r="AP1963" i="20"/>
  <c r="AP171" i="20"/>
  <c r="AP1113" i="20"/>
  <c r="AP201" i="20"/>
  <c r="AP1224" i="20"/>
  <c r="AP1049" i="20"/>
  <c r="AP217" i="20"/>
  <c r="AP1155" i="20"/>
  <c r="AP2034" i="20"/>
  <c r="AP709" i="20"/>
  <c r="AP1306" i="20"/>
  <c r="AP1649" i="20"/>
  <c r="AP940" i="20"/>
  <c r="AP1057" i="20"/>
  <c r="AP1717" i="20"/>
  <c r="AP1564" i="20"/>
  <c r="AP137" i="20"/>
  <c r="AP493" i="20"/>
  <c r="AP1840" i="20"/>
  <c r="AP525" i="20"/>
  <c r="AP502" i="20"/>
  <c r="AP224" i="20"/>
  <c r="AP1800" i="20"/>
  <c r="AP305" i="20"/>
  <c r="AP1613" i="20"/>
  <c r="AP983" i="20"/>
  <c r="AP250" i="20"/>
  <c r="AP1637" i="20"/>
  <c r="AP729" i="20"/>
  <c r="AP2290" i="20"/>
  <c r="AP683" i="20"/>
  <c r="AP1430" i="20"/>
  <c r="AP1969" i="20"/>
  <c r="AP2273" i="20"/>
  <c r="AP739" i="20"/>
  <c r="AP1945" i="20"/>
  <c r="AP2326" i="20"/>
  <c r="AP1009" i="20"/>
  <c r="AP547" i="20"/>
  <c r="AP2042" i="20"/>
  <c r="AP977" i="20"/>
  <c r="AP1859" i="20"/>
  <c r="AP1593" i="20"/>
  <c r="AP1136" i="20"/>
  <c r="AP1733" i="20"/>
  <c r="AP514" i="20"/>
  <c r="AP838" i="20"/>
  <c r="AP941" i="20"/>
  <c r="AP1068" i="20"/>
  <c r="AP2006" i="20"/>
  <c r="AP1622" i="20"/>
  <c r="AP1232" i="20"/>
  <c r="AP2046" i="20"/>
  <c r="AP1614" i="20"/>
  <c r="AP2011" i="20"/>
  <c r="AP2163" i="20"/>
  <c r="AP877" i="20"/>
  <c r="AP1762" i="20"/>
  <c r="AP1703" i="20"/>
  <c r="AP710" i="20"/>
  <c r="AP504" i="20"/>
  <c r="AP1199" i="20"/>
  <c r="AP2238" i="20"/>
  <c r="AP742" i="20"/>
  <c r="AP2086" i="20"/>
  <c r="AP624" i="20"/>
  <c r="AP1018" i="20"/>
  <c r="AP942" i="20"/>
  <c r="AP1372" i="20"/>
  <c r="AP1377" i="20"/>
  <c r="AP719" i="20"/>
  <c r="AP972" i="20"/>
  <c r="AP1868" i="20"/>
  <c r="AP457" i="20"/>
  <c r="AP1349" i="20"/>
  <c r="AP1031" i="20"/>
  <c r="AP2260" i="20"/>
  <c r="AP1455" i="20"/>
  <c r="AP693" i="20"/>
  <c r="AP1650" i="20"/>
  <c r="AP1083" i="20"/>
  <c r="AP76" i="20"/>
  <c r="AP1642" i="20"/>
  <c r="AP1748" i="20"/>
  <c r="AP833" i="20"/>
  <c r="AP2303" i="20"/>
  <c r="AP858" i="20"/>
  <c r="AP878" i="20"/>
  <c r="AP533" i="20"/>
  <c r="AP264" i="20"/>
  <c r="AP2069" i="20"/>
  <c r="AP1869" i="20"/>
  <c r="AP1063" i="20"/>
  <c r="AP2127" i="20"/>
  <c r="AP575" i="20"/>
  <c r="AP1045" i="20"/>
  <c r="AP846" i="20"/>
  <c r="AP2074" i="20"/>
  <c r="AP883" i="20"/>
  <c r="AP777" i="20"/>
  <c r="AP1571" i="20"/>
  <c r="AP1802" i="20"/>
  <c r="AP1160" i="20"/>
  <c r="AP366" i="20"/>
  <c r="AP2156" i="20"/>
  <c r="AP115" i="20"/>
  <c r="AP2237" i="20"/>
  <c r="AP1919" i="20"/>
  <c r="AP647" i="20"/>
  <c r="AP1278" i="20"/>
  <c r="AP114" i="20"/>
  <c r="AP363" i="20"/>
  <c r="AP341" i="20"/>
  <c r="AP1112" i="20"/>
  <c r="AP118" i="20"/>
  <c r="AP207" i="20"/>
  <c r="AP2192" i="20"/>
  <c r="AP322" i="20"/>
  <c r="AP1755" i="20"/>
  <c r="AP401" i="20"/>
  <c r="AP746" i="20"/>
  <c r="AP1881" i="20"/>
  <c r="AP945" i="20"/>
  <c r="AP1392" i="20"/>
  <c r="AP910" i="20"/>
  <c r="AP2272" i="20"/>
  <c r="AP267" i="20"/>
  <c r="AP1516" i="20"/>
  <c r="AP1601" i="20"/>
  <c r="AP1970" i="20"/>
  <c r="AP1618" i="20"/>
  <c r="AP1378" i="20"/>
  <c r="AP1283" i="20"/>
  <c r="AP1532" i="20"/>
  <c r="AP2133" i="20"/>
  <c r="AP1741" i="20"/>
  <c r="AP1709" i="20"/>
  <c r="AP1787" i="20"/>
  <c r="AP1678" i="20"/>
  <c r="AP1806" i="20"/>
  <c r="AP1880" i="20"/>
  <c r="AP2081" i="20"/>
  <c r="AP1772" i="20"/>
  <c r="AP1344" i="20"/>
  <c r="AP1393" i="20"/>
  <c r="AP2234" i="20"/>
  <c r="AP1079" i="20"/>
  <c r="AP486" i="20"/>
  <c r="AP563" i="20"/>
  <c r="AP1374" i="20"/>
  <c r="AP573" i="20"/>
  <c r="AP856" i="20"/>
  <c r="AP574" i="20"/>
  <c r="AP1624" i="20"/>
  <c r="AP1222" i="20"/>
  <c r="AP1916" i="20"/>
  <c r="AP1008" i="20"/>
  <c r="AP1839" i="20"/>
  <c r="AP373" i="20"/>
  <c r="AP2219" i="20"/>
  <c r="AP1745" i="20"/>
  <c r="AP383" i="20"/>
  <c r="AP120" i="20"/>
  <c r="AP989" i="20"/>
  <c r="AP566" i="20"/>
  <c r="AP560" i="20"/>
  <c r="AP1423" i="20"/>
  <c r="AP1534" i="20"/>
  <c r="AP2305" i="20"/>
  <c r="AP666" i="20"/>
  <c r="AP357" i="20"/>
  <c r="AP1271" i="20"/>
  <c r="AP852" i="20"/>
  <c r="AP1544" i="20"/>
  <c r="AP731" i="20"/>
  <c r="AP669" i="20"/>
  <c r="AP1177" i="20"/>
  <c r="AP1782" i="20"/>
  <c r="AP1526" i="20"/>
  <c r="AP2297" i="20"/>
  <c r="AP1989" i="20"/>
  <c r="AP935" i="20"/>
  <c r="AP184" i="20"/>
  <c r="AP1260" i="20"/>
  <c r="AP1515" i="20"/>
  <c r="AP853" i="20"/>
  <c r="AP233" i="20"/>
  <c r="AP1513" i="20"/>
  <c r="AP2164" i="20"/>
  <c r="AP1656" i="20"/>
  <c r="AP825" i="20"/>
  <c r="AP1959" i="20"/>
  <c r="AP1754" i="20"/>
  <c r="AP2097" i="20"/>
  <c r="AP142" i="20"/>
  <c r="AP330" i="20"/>
  <c r="AP178" i="20"/>
  <c r="AP587" i="20"/>
  <c r="AP1346" i="20"/>
  <c r="AP1220" i="20"/>
  <c r="AP1588" i="20"/>
  <c r="AP734" i="20"/>
  <c r="AP970" i="20"/>
  <c r="AP2308" i="20"/>
  <c r="AP1071" i="20"/>
  <c r="AP1605" i="20"/>
  <c r="AP1165" i="20"/>
  <c r="AP2114" i="20"/>
  <c r="AP223" i="20"/>
  <c r="AP1449" i="20"/>
  <c r="AP1383" i="20"/>
  <c r="AP906" i="20"/>
  <c r="AP537" i="20"/>
  <c r="AP209" i="20"/>
  <c r="AP2136" i="20"/>
  <c r="AP789" i="20"/>
  <c r="AP2179" i="20"/>
  <c r="AP426" i="20"/>
  <c r="AP1946" i="20"/>
  <c r="AP1353" i="20"/>
  <c r="AP840" i="20"/>
  <c r="AP389" i="20"/>
  <c r="AP602" i="20"/>
  <c r="AP1713" i="20"/>
  <c r="AP165" i="20"/>
  <c r="AP1885" i="20"/>
  <c r="AP1803" i="20"/>
  <c r="AP338" i="20"/>
  <c r="AP1561" i="20"/>
  <c r="AP1562" i="20"/>
  <c r="AP1034" i="20"/>
  <c r="AP290" i="20"/>
  <c r="AP2113" i="20"/>
  <c r="AP1914" i="20"/>
  <c r="AP1345" i="20"/>
  <c r="AP2311" i="20"/>
  <c r="AP653" i="20"/>
  <c r="AP2261" i="20"/>
  <c r="AP1145" i="20"/>
  <c r="AP1209" i="20"/>
  <c r="AP969" i="20"/>
  <c r="AP892" i="20"/>
  <c r="AP2150" i="20"/>
  <c r="AP1004" i="20"/>
  <c r="AP512" i="20"/>
  <c r="AP1495" i="20"/>
  <c r="AP625" i="20"/>
  <c r="AP523" i="20"/>
  <c r="AP377" i="20"/>
  <c r="AP529" i="20"/>
  <c r="AP304" i="20"/>
  <c r="AP1777" i="20"/>
  <c r="AP484" i="20"/>
  <c r="AP242" i="20"/>
  <c r="AP2222" i="20"/>
  <c r="AP1967" i="20"/>
  <c r="AP2215" i="20"/>
  <c r="AP2287" i="20"/>
  <c r="AP2072" i="20"/>
  <c r="AP2213" i="20"/>
  <c r="B17" i="20"/>
  <c r="B18" i="20" s="1"/>
  <c r="B19" i="20" l="1"/>
  <c r="B20" i="20" l="1"/>
  <c r="B21" i="20" s="1"/>
  <c r="B22" i="20" l="1"/>
  <c r="B23" i="20" s="1"/>
  <c r="B24" i="20" l="1"/>
  <c r="B25" i="20" s="1"/>
  <c r="B26" i="20" s="1"/>
  <c r="B27" i="20" s="1"/>
  <c r="B28" i="20" s="1"/>
  <c r="B29" i="20" s="1"/>
  <c r="B30" i="20" s="1"/>
  <c r="B31" i="20" s="1"/>
  <c r="B32" i="20" s="1"/>
  <c r="B33" i="20" s="1"/>
  <c r="B34" i="20" s="1"/>
  <c r="B35" i="20" s="1"/>
  <c r="B36" i="20" s="1"/>
  <c r="B37" i="20" s="1"/>
  <c r="B38" i="20" s="1"/>
  <c r="B39" i="20" s="1"/>
  <c r="B40" i="20" s="1"/>
  <c r="B41" i="20" s="1"/>
  <c r="B42" i="20" s="1"/>
  <c r="B43" i="20" s="1"/>
  <c r="B44" i="20" s="1"/>
  <c r="B45" i="20" s="1"/>
  <c r="B46" i="20" s="1"/>
  <c r="B47" i="20" s="1"/>
  <c r="B48" i="20" s="1"/>
  <c r="B49" i="20" s="1"/>
  <c r="B50" i="20" s="1"/>
  <c r="B51" i="20" s="1"/>
  <c r="B52" i="20" s="1"/>
  <c r="B53" i="20" s="1"/>
  <c r="B54" i="20" s="1"/>
  <c r="B55" i="20" s="1"/>
  <c r="B56" i="20" s="1"/>
  <c r="B57" i="20" s="1"/>
  <c r="B58" i="20" s="1"/>
  <c r="B59" i="20" s="1"/>
  <c r="B60" i="20" s="1"/>
  <c r="B61" i="20" s="1"/>
  <c r="B62" i="20" s="1"/>
  <c r="B63" i="20" s="1"/>
  <c r="B64" i="20" s="1"/>
  <c r="B65" i="20" s="1"/>
  <c r="B66" i="20" s="1"/>
  <c r="B67" i="20" s="1"/>
  <c r="B68" i="20" s="1"/>
  <c r="B69" i="20" s="1"/>
  <c r="B70" i="20" s="1"/>
  <c r="B71" i="20" s="1"/>
  <c r="B72" i="20" s="1"/>
  <c r="B73" i="20" s="1"/>
  <c r="B74" i="20" s="1"/>
  <c r="B75" i="20" s="1"/>
  <c r="B76" i="20" s="1"/>
  <c r="B77" i="20" s="1"/>
  <c r="B78" i="20" s="1"/>
  <c r="B79" i="20" s="1"/>
  <c r="B80" i="20" s="1"/>
  <c r="B81" i="20" s="1"/>
  <c r="B82" i="20" s="1"/>
  <c r="B83" i="20" s="1"/>
  <c r="B84" i="20" s="1"/>
  <c r="B85" i="20" s="1"/>
  <c r="B86" i="20" s="1"/>
  <c r="B87" i="20" s="1"/>
  <c r="B88" i="20" s="1"/>
  <c r="B89" i="20" s="1"/>
  <c r="B90" i="20" s="1"/>
  <c r="B91" i="20" s="1"/>
  <c r="B92" i="20" s="1"/>
  <c r="B93" i="20" s="1"/>
  <c r="B94" i="20" s="1"/>
  <c r="B95" i="20" s="1"/>
  <c r="B96" i="20" s="1"/>
  <c r="B97" i="20" s="1"/>
  <c r="B98" i="20" s="1"/>
  <c r="B99" i="20" s="1"/>
  <c r="B100" i="20" s="1"/>
  <c r="B101" i="20" s="1"/>
  <c r="B102" i="20" s="1"/>
  <c r="B103" i="20" s="1"/>
  <c r="B104" i="20" s="1"/>
  <c r="B105" i="20" s="1"/>
  <c r="B106" i="20" s="1"/>
  <c r="B107" i="20" s="1"/>
  <c r="B108" i="20" s="1"/>
  <c r="B109" i="20" s="1"/>
  <c r="B110" i="20" s="1"/>
  <c r="B111" i="20" s="1"/>
  <c r="B112" i="20" s="1"/>
  <c r="B113" i="20" s="1"/>
  <c r="B114" i="20" s="1"/>
  <c r="B115" i="20" s="1"/>
  <c r="B116" i="20" s="1"/>
  <c r="B117" i="20" s="1"/>
  <c r="B118" i="20" s="1"/>
  <c r="B119" i="20" s="1"/>
  <c r="B120" i="20" s="1"/>
  <c r="B121" i="20" s="1"/>
  <c r="B122" i="20" s="1"/>
  <c r="B123" i="20" s="1"/>
  <c r="B124" i="20" s="1"/>
  <c r="B125" i="20" s="1"/>
  <c r="B126" i="20" s="1"/>
  <c r="B127" i="20" s="1"/>
  <c r="B128" i="20" s="1"/>
  <c r="B129" i="20" s="1"/>
  <c r="B130" i="20" s="1"/>
  <c r="B131" i="20" s="1"/>
  <c r="B132" i="20" s="1"/>
  <c r="B133" i="20" s="1"/>
  <c r="B134" i="20" s="1"/>
  <c r="B135" i="20" s="1"/>
  <c r="B136" i="20" s="1"/>
  <c r="B137" i="20" s="1"/>
  <c r="B138" i="20" s="1"/>
  <c r="B139" i="20" s="1"/>
  <c r="B140" i="20" s="1"/>
  <c r="B141" i="20" s="1"/>
  <c r="B142" i="20" s="1"/>
  <c r="B143" i="20" s="1"/>
  <c r="B144" i="20" s="1"/>
  <c r="B145" i="20" s="1"/>
  <c r="B146" i="20" s="1"/>
  <c r="B147" i="20" s="1"/>
  <c r="B148" i="20" s="1"/>
  <c r="B149" i="20" s="1"/>
  <c r="B150" i="20" s="1"/>
  <c r="B151" i="20" s="1"/>
  <c r="B152" i="20" s="1"/>
  <c r="B153" i="20" s="1"/>
  <c r="B154" i="20" s="1"/>
  <c r="B155" i="20" s="1"/>
  <c r="B156" i="20" s="1"/>
  <c r="B157" i="20" s="1"/>
  <c r="B158" i="20" s="1"/>
  <c r="B159" i="20" s="1"/>
  <c r="B160" i="20" s="1"/>
  <c r="B161" i="20" s="1"/>
  <c r="B162" i="20" s="1"/>
  <c r="B163" i="20" s="1"/>
  <c r="B164" i="20" s="1"/>
  <c r="B165" i="20" s="1"/>
  <c r="B166" i="20" s="1"/>
  <c r="B167" i="20" s="1"/>
  <c r="B168" i="20" s="1"/>
  <c r="B169" i="20" s="1"/>
  <c r="B170" i="20" s="1"/>
  <c r="B171" i="20" s="1"/>
  <c r="B172" i="20" s="1"/>
  <c r="B173" i="20" s="1"/>
  <c r="B174" i="20" s="1"/>
  <c r="B175" i="20" s="1"/>
  <c r="B176" i="20" s="1"/>
  <c r="B177" i="20" s="1"/>
  <c r="B178" i="20" s="1"/>
  <c r="B179" i="20" s="1"/>
  <c r="B180" i="20" s="1"/>
  <c r="B181" i="20" s="1"/>
  <c r="B182" i="20" s="1"/>
  <c r="B183" i="20" s="1"/>
  <c r="B184" i="20" s="1"/>
  <c r="B185" i="20" s="1"/>
  <c r="B186" i="20" s="1"/>
  <c r="B187" i="20" s="1"/>
  <c r="B188" i="20" s="1"/>
  <c r="B189" i="20" s="1"/>
  <c r="B190" i="20" s="1"/>
  <c r="B191" i="20" s="1"/>
  <c r="B192" i="20" s="1"/>
  <c r="B193" i="20" s="1"/>
  <c r="B194" i="20" s="1"/>
  <c r="B195" i="20" s="1"/>
  <c r="B196" i="20" s="1"/>
  <c r="B197" i="20" s="1"/>
  <c r="B198" i="20" s="1"/>
  <c r="B199" i="20" s="1"/>
  <c r="B200" i="20" s="1"/>
  <c r="B201" i="20" s="1"/>
  <c r="B202" i="20" s="1"/>
  <c r="B203" i="20" s="1"/>
  <c r="B204" i="20" s="1"/>
  <c r="B205" i="20" s="1"/>
  <c r="B206" i="20" s="1"/>
  <c r="B207" i="20" s="1"/>
  <c r="B208" i="20" s="1"/>
  <c r="B209" i="20" s="1"/>
  <c r="B210" i="20" s="1"/>
  <c r="B211" i="20" s="1"/>
  <c r="B212" i="20" s="1"/>
  <c r="B213" i="20" s="1"/>
  <c r="B214" i="20" s="1"/>
  <c r="B215" i="20" s="1"/>
  <c r="B216" i="20" s="1"/>
  <c r="B217" i="20" s="1"/>
  <c r="B218" i="20" s="1"/>
  <c r="B219" i="20" s="1"/>
  <c r="B220" i="20" s="1"/>
  <c r="B221" i="20" s="1"/>
  <c r="B222" i="20" s="1"/>
  <c r="B223" i="20" s="1"/>
  <c r="B224" i="20" s="1"/>
  <c r="B225" i="20" s="1"/>
  <c r="B226" i="20" s="1"/>
  <c r="B227" i="20" s="1"/>
  <c r="B228" i="20" s="1"/>
  <c r="B229" i="20" s="1"/>
  <c r="B230" i="20" s="1"/>
  <c r="B231" i="20" s="1"/>
  <c r="B232" i="20" s="1"/>
  <c r="B233" i="20" s="1"/>
  <c r="B234" i="20" s="1"/>
  <c r="B235" i="20" s="1"/>
  <c r="B236" i="20" s="1"/>
  <c r="B237" i="20" s="1"/>
  <c r="B238" i="20" s="1"/>
  <c r="B239" i="20" s="1"/>
  <c r="B240" i="20" s="1"/>
  <c r="B241" i="20" s="1"/>
  <c r="B242" i="20" s="1"/>
  <c r="B243" i="20" s="1"/>
  <c r="B244" i="20" s="1"/>
  <c r="B245" i="20" s="1"/>
  <c r="B246" i="20" s="1"/>
  <c r="B247" i="20" s="1"/>
  <c r="B248" i="20" s="1"/>
  <c r="B249" i="20" s="1"/>
  <c r="B250" i="20" s="1"/>
  <c r="B251" i="20" s="1"/>
  <c r="B252" i="20" s="1"/>
  <c r="B253" i="20" s="1"/>
  <c r="B254" i="20" s="1"/>
  <c r="B255" i="20" s="1"/>
  <c r="B256" i="20" s="1"/>
  <c r="B257" i="20" s="1"/>
  <c r="B258" i="20" s="1"/>
  <c r="B259" i="20" s="1"/>
  <c r="B260" i="20" s="1"/>
  <c r="B261" i="20" s="1"/>
  <c r="B262" i="20" s="1"/>
  <c r="B263" i="20" s="1"/>
  <c r="B264" i="20" s="1"/>
  <c r="B265" i="20" s="1"/>
  <c r="B266" i="20" s="1"/>
  <c r="B267" i="20" s="1"/>
  <c r="B268" i="20" s="1"/>
  <c r="B269" i="20" s="1"/>
  <c r="B270" i="20" s="1"/>
  <c r="B271" i="20" s="1"/>
  <c r="B272" i="20" s="1"/>
  <c r="B273" i="20" s="1"/>
  <c r="B274" i="20" s="1"/>
  <c r="B275" i="20" s="1"/>
  <c r="B276" i="20" s="1"/>
  <c r="B277" i="20" s="1"/>
  <c r="B278" i="20" s="1"/>
  <c r="B279" i="20" s="1"/>
  <c r="B280" i="20" s="1"/>
  <c r="B281" i="20" s="1"/>
  <c r="B282" i="20" s="1"/>
  <c r="B283" i="20" s="1"/>
  <c r="B284" i="20" s="1"/>
  <c r="B285" i="20" s="1"/>
  <c r="B286" i="20" s="1"/>
  <c r="B287" i="20" s="1"/>
  <c r="B288" i="20" s="1"/>
  <c r="B289" i="20" s="1"/>
  <c r="B290" i="20" s="1"/>
  <c r="B291" i="20" s="1"/>
  <c r="B292" i="20" s="1"/>
  <c r="B293" i="20" s="1"/>
  <c r="B294" i="20" s="1"/>
  <c r="B295" i="20" s="1"/>
  <c r="B296" i="20" s="1"/>
  <c r="B297" i="20" s="1"/>
  <c r="B298" i="20" s="1"/>
  <c r="B299" i="20" s="1"/>
  <c r="B300" i="20" s="1"/>
  <c r="B301" i="20" s="1"/>
  <c r="B302" i="20" s="1"/>
  <c r="B303" i="20" s="1"/>
  <c r="B304" i="20" s="1"/>
  <c r="B305" i="20" s="1"/>
  <c r="B306" i="20" s="1"/>
  <c r="B307" i="20" s="1"/>
  <c r="B308" i="20" s="1"/>
  <c r="B309" i="20" s="1"/>
  <c r="B310" i="20" s="1"/>
  <c r="B311" i="20" s="1"/>
  <c r="B312" i="20" s="1"/>
  <c r="B313" i="20" s="1"/>
  <c r="B314" i="20" s="1"/>
  <c r="B315" i="20" s="1"/>
  <c r="B316" i="20" s="1"/>
  <c r="B317" i="20" s="1"/>
  <c r="B318" i="20" s="1"/>
  <c r="B319" i="20" s="1"/>
  <c r="B320" i="20" s="1"/>
  <c r="B321" i="20" s="1"/>
  <c r="B322" i="20" s="1"/>
  <c r="B323" i="20" s="1"/>
  <c r="B324" i="20" s="1"/>
  <c r="B325" i="20" s="1"/>
  <c r="B326" i="20" s="1"/>
  <c r="B327" i="20" s="1"/>
  <c r="B328" i="20" s="1"/>
  <c r="B329" i="20" s="1"/>
  <c r="B330" i="20" s="1"/>
  <c r="B331" i="20" s="1"/>
  <c r="B332" i="20" s="1"/>
  <c r="B333" i="20" s="1"/>
  <c r="B334" i="20" s="1"/>
  <c r="B335" i="20" s="1"/>
  <c r="B336" i="20" s="1"/>
  <c r="B337" i="20" s="1"/>
  <c r="B338" i="20" s="1"/>
  <c r="B339" i="20" s="1"/>
  <c r="B340" i="20" s="1"/>
  <c r="B341" i="20" s="1"/>
  <c r="B342" i="20" s="1"/>
  <c r="B343" i="20" s="1"/>
  <c r="B344" i="20" s="1"/>
  <c r="B345" i="20" s="1"/>
  <c r="B346" i="20" s="1"/>
  <c r="B347" i="20" s="1"/>
  <c r="B348" i="20" s="1"/>
  <c r="B349" i="20" s="1"/>
  <c r="B350" i="20" s="1"/>
  <c r="B351" i="20" s="1"/>
  <c r="B352" i="20" s="1"/>
  <c r="B353" i="20" s="1"/>
  <c r="B354" i="20" s="1"/>
  <c r="B355" i="20" s="1"/>
  <c r="B356" i="20" s="1"/>
  <c r="B357" i="20" s="1"/>
  <c r="B358" i="20" s="1"/>
  <c r="B359" i="20" s="1"/>
  <c r="B360" i="20" s="1"/>
  <c r="B361" i="20" s="1"/>
  <c r="B362" i="20" s="1"/>
  <c r="B363" i="20" s="1"/>
  <c r="B364" i="20" s="1"/>
  <c r="B365" i="20" s="1"/>
  <c r="B366" i="20" s="1"/>
  <c r="B367" i="20" s="1"/>
  <c r="B368" i="20" s="1"/>
  <c r="B369" i="20" s="1"/>
  <c r="B370" i="20" s="1"/>
  <c r="B371" i="20" s="1"/>
  <c r="B372" i="20" s="1"/>
  <c r="B373" i="20" s="1"/>
  <c r="B374" i="20" s="1"/>
  <c r="B375" i="20" s="1"/>
  <c r="B376" i="20" s="1"/>
  <c r="B377" i="20" s="1"/>
  <c r="B378" i="20" s="1"/>
  <c r="B379" i="20" s="1"/>
  <c r="B380" i="20" s="1"/>
  <c r="B381" i="20" s="1"/>
  <c r="B382" i="20" s="1"/>
  <c r="B383" i="20" s="1"/>
  <c r="B384" i="20" s="1"/>
  <c r="B385" i="20" s="1"/>
  <c r="B386" i="20" s="1"/>
  <c r="B387" i="20" s="1"/>
  <c r="B388" i="20" s="1"/>
  <c r="B389" i="20" s="1"/>
  <c r="B390" i="20" s="1"/>
  <c r="B391" i="20" s="1"/>
  <c r="B392" i="20" s="1"/>
  <c r="B393" i="20" s="1"/>
  <c r="B394" i="20" s="1"/>
  <c r="B395" i="20" s="1"/>
  <c r="B396" i="20" s="1"/>
  <c r="B397" i="20" s="1"/>
  <c r="B398" i="20" s="1"/>
  <c r="B399" i="20" s="1"/>
  <c r="B400" i="20" s="1"/>
  <c r="B401" i="20" s="1"/>
  <c r="B402" i="20" s="1"/>
  <c r="B403" i="20" s="1"/>
  <c r="B404" i="20" s="1"/>
  <c r="B405" i="20" s="1"/>
  <c r="B406" i="20" s="1"/>
  <c r="B407" i="20" s="1"/>
  <c r="B408" i="20" s="1"/>
  <c r="B409" i="20" s="1"/>
  <c r="B410" i="20" s="1"/>
  <c r="B411" i="20" s="1"/>
  <c r="B412" i="20" s="1"/>
  <c r="B413" i="20" s="1"/>
  <c r="B414" i="20" s="1"/>
  <c r="B415" i="20" s="1"/>
  <c r="B416" i="20" s="1"/>
  <c r="B417" i="20" s="1"/>
  <c r="B418" i="20" s="1"/>
  <c r="B419" i="20" s="1"/>
  <c r="B420" i="20" s="1"/>
  <c r="B421" i="20" s="1"/>
  <c r="B422" i="20" s="1"/>
  <c r="B423" i="20" s="1"/>
  <c r="B424" i="20" s="1"/>
  <c r="B425" i="20" s="1"/>
  <c r="B426" i="20" s="1"/>
  <c r="B427" i="20" s="1"/>
  <c r="B428" i="20" s="1"/>
  <c r="B429" i="20" s="1"/>
  <c r="B430" i="20" s="1"/>
  <c r="B431" i="20" s="1"/>
  <c r="B432" i="20" s="1"/>
  <c r="B433" i="20" s="1"/>
  <c r="B434" i="20" s="1"/>
  <c r="B435" i="20" s="1"/>
  <c r="B436" i="20" s="1"/>
  <c r="B437" i="20" s="1"/>
  <c r="B438" i="20" s="1"/>
  <c r="B439" i="20" s="1"/>
  <c r="B440" i="20" s="1"/>
  <c r="B441" i="20" s="1"/>
  <c r="B442" i="20" s="1"/>
  <c r="B443" i="20" s="1"/>
  <c r="B444" i="20" s="1"/>
  <c r="B445" i="20" s="1"/>
  <c r="B446" i="20" s="1"/>
  <c r="B447" i="20" s="1"/>
  <c r="B448" i="20" s="1"/>
  <c r="B449" i="20" s="1"/>
  <c r="B450" i="20" s="1"/>
  <c r="B451" i="20" s="1"/>
  <c r="B452" i="20" s="1"/>
  <c r="B453" i="20" s="1"/>
  <c r="B454" i="20" s="1"/>
  <c r="B455" i="20" s="1"/>
  <c r="B456" i="20" s="1"/>
  <c r="B457" i="20" s="1"/>
  <c r="B458" i="20" s="1"/>
  <c r="B459" i="20" s="1"/>
  <c r="B460" i="20" s="1"/>
  <c r="B461" i="20" s="1"/>
  <c r="B462" i="20" s="1"/>
  <c r="B463" i="20" s="1"/>
  <c r="B464" i="20" s="1"/>
  <c r="B465" i="20" s="1"/>
  <c r="B466" i="20" s="1"/>
  <c r="B467" i="20" s="1"/>
  <c r="B468" i="20" s="1"/>
  <c r="B469" i="20" s="1"/>
  <c r="B470" i="20" s="1"/>
  <c r="B471" i="20" s="1"/>
  <c r="B472" i="20" s="1"/>
  <c r="B473" i="20" s="1"/>
  <c r="B474" i="20" s="1"/>
  <c r="B475" i="20" s="1"/>
  <c r="B476" i="20" s="1"/>
  <c r="B477" i="20" s="1"/>
  <c r="B478" i="20" s="1"/>
  <c r="B479" i="20" s="1"/>
  <c r="B480" i="20" s="1"/>
  <c r="B481" i="20" s="1"/>
  <c r="B482" i="20" s="1"/>
  <c r="B483" i="20" s="1"/>
  <c r="B484" i="20" s="1"/>
  <c r="B485" i="20" s="1"/>
  <c r="B486" i="20" s="1"/>
  <c r="B487" i="20" s="1"/>
  <c r="B488" i="20" s="1"/>
  <c r="B489" i="20" s="1"/>
  <c r="B490" i="20" s="1"/>
  <c r="B491" i="20" s="1"/>
  <c r="B492" i="20" s="1"/>
  <c r="B493" i="20" s="1"/>
  <c r="B494" i="20" s="1"/>
  <c r="B495" i="20" s="1"/>
  <c r="B496" i="20" s="1"/>
  <c r="B497" i="20" s="1"/>
  <c r="B498" i="20" s="1"/>
  <c r="B499" i="20" s="1"/>
  <c r="B500" i="20" s="1"/>
  <c r="B501" i="20" s="1"/>
  <c r="B502" i="20" s="1"/>
  <c r="B503" i="20" s="1"/>
  <c r="B504" i="20" s="1"/>
  <c r="B505" i="20" s="1"/>
  <c r="B506" i="20" s="1"/>
  <c r="B507" i="20" s="1"/>
  <c r="B508" i="20" s="1"/>
  <c r="B509" i="20" s="1"/>
  <c r="B510" i="20" s="1"/>
  <c r="B511" i="20" s="1"/>
  <c r="B512" i="20" s="1"/>
  <c r="B513" i="20" s="1"/>
  <c r="B514" i="20" s="1"/>
  <c r="B515" i="20" s="1"/>
  <c r="B516" i="20" s="1"/>
  <c r="B517" i="20" s="1"/>
  <c r="B518" i="20" s="1"/>
  <c r="B519" i="20" s="1"/>
  <c r="B520" i="20" s="1"/>
  <c r="B521" i="20" s="1"/>
  <c r="B522" i="20" s="1"/>
  <c r="B523" i="20" s="1"/>
  <c r="B524" i="20" s="1"/>
  <c r="B525" i="20" s="1"/>
  <c r="B526" i="20" s="1"/>
  <c r="B527" i="20" s="1"/>
  <c r="B528" i="20" s="1"/>
  <c r="B529" i="20" s="1"/>
  <c r="B530" i="20" s="1"/>
  <c r="B531" i="20" s="1"/>
  <c r="B532" i="20" s="1"/>
  <c r="B533" i="20" s="1"/>
  <c r="B534" i="20" s="1"/>
  <c r="B535" i="20" s="1"/>
  <c r="B536" i="20" s="1"/>
  <c r="B537" i="20" s="1"/>
  <c r="B538" i="20" s="1"/>
  <c r="B539" i="20" s="1"/>
  <c r="B540" i="20" s="1"/>
  <c r="B541" i="20" s="1"/>
  <c r="B542" i="20" s="1"/>
  <c r="B543" i="20" s="1"/>
  <c r="B544" i="20" s="1"/>
  <c r="B545" i="20" s="1"/>
  <c r="B546" i="20" s="1"/>
  <c r="B547" i="20" s="1"/>
  <c r="B548" i="20" s="1"/>
  <c r="B549" i="20" s="1"/>
  <c r="B550" i="20" s="1"/>
  <c r="B551" i="20" s="1"/>
  <c r="B552" i="20" s="1"/>
  <c r="B553" i="20" s="1"/>
  <c r="B554" i="20" s="1"/>
  <c r="B555" i="20" s="1"/>
  <c r="B556" i="20" s="1"/>
  <c r="B557" i="20" s="1"/>
  <c r="B558" i="20" s="1"/>
  <c r="B559" i="20" s="1"/>
  <c r="B560" i="20" s="1"/>
  <c r="B561" i="20" s="1"/>
  <c r="B562" i="20" s="1"/>
  <c r="B563" i="20" s="1"/>
  <c r="B564" i="20" s="1"/>
  <c r="B565" i="20" s="1"/>
  <c r="B566" i="20" s="1"/>
  <c r="B567" i="20" s="1"/>
  <c r="B568" i="20" s="1"/>
  <c r="B569" i="20" s="1"/>
  <c r="B570" i="20" s="1"/>
  <c r="B571" i="20" s="1"/>
  <c r="B572" i="20" s="1"/>
  <c r="B573" i="20" s="1"/>
  <c r="B574" i="20" s="1"/>
  <c r="B575" i="20" s="1"/>
  <c r="B576" i="20" s="1"/>
  <c r="B577" i="20" s="1"/>
  <c r="B578" i="20" s="1"/>
  <c r="B579" i="20" s="1"/>
  <c r="B580" i="20" s="1"/>
  <c r="B581" i="20" s="1"/>
  <c r="B582" i="20" s="1"/>
  <c r="B583" i="20" s="1"/>
  <c r="B584" i="20" s="1"/>
  <c r="B585" i="20" s="1"/>
  <c r="B586" i="20" s="1"/>
  <c r="B587" i="20" s="1"/>
  <c r="B588" i="20" s="1"/>
  <c r="B589" i="20" s="1"/>
  <c r="B590" i="20" s="1"/>
  <c r="B591" i="20" s="1"/>
  <c r="B592" i="20" s="1"/>
  <c r="B593" i="20" s="1"/>
  <c r="B594" i="20" s="1"/>
  <c r="B595" i="20" s="1"/>
  <c r="B596" i="20" s="1"/>
  <c r="B597" i="20" s="1"/>
  <c r="B598" i="20" s="1"/>
  <c r="B599" i="20" s="1"/>
  <c r="B600" i="20" s="1"/>
  <c r="B601" i="20" s="1"/>
  <c r="B602" i="20" s="1"/>
  <c r="B603" i="20" s="1"/>
  <c r="B604" i="20" s="1"/>
  <c r="B605" i="20" s="1"/>
  <c r="B606" i="20" s="1"/>
  <c r="B607" i="20" s="1"/>
  <c r="B608" i="20" s="1"/>
  <c r="B609" i="20" s="1"/>
  <c r="B610" i="20" s="1"/>
  <c r="B611" i="20" s="1"/>
  <c r="B612" i="20" s="1"/>
  <c r="B613" i="20" s="1"/>
  <c r="B614" i="20" s="1"/>
  <c r="B615" i="20" s="1"/>
  <c r="B616" i="20" s="1"/>
  <c r="B617" i="20" s="1"/>
  <c r="B618" i="20" s="1"/>
  <c r="B619" i="20" s="1"/>
  <c r="B620" i="20" s="1"/>
  <c r="B621" i="20" s="1"/>
  <c r="B622" i="20" s="1"/>
  <c r="B623" i="20" s="1"/>
  <c r="B624" i="20" s="1"/>
  <c r="B625" i="20" s="1"/>
  <c r="B626" i="20" s="1"/>
  <c r="B627" i="20" s="1"/>
  <c r="B628" i="20" s="1"/>
  <c r="B629" i="20" s="1"/>
  <c r="B630" i="20" s="1"/>
  <c r="B631" i="20" s="1"/>
  <c r="B632" i="20" s="1"/>
  <c r="B633" i="20" s="1"/>
  <c r="B634" i="20" s="1"/>
  <c r="B635" i="20" s="1"/>
  <c r="B636" i="20" s="1"/>
  <c r="B637" i="20" s="1"/>
  <c r="B638" i="20" s="1"/>
  <c r="B639" i="20" s="1"/>
  <c r="B640" i="20" s="1"/>
  <c r="B641" i="20" s="1"/>
  <c r="B642" i="20" s="1"/>
  <c r="B643" i="20" s="1"/>
  <c r="B644" i="20" s="1"/>
  <c r="B645" i="20" s="1"/>
  <c r="B646" i="20" s="1"/>
  <c r="B647" i="20" s="1"/>
  <c r="B648" i="20" s="1"/>
  <c r="B649" i="20" s="1"/>
  <c r="B650" i="20" s="1"/>
  <c r="B651" i="20" s="1"/>
  <c r="B652" i="20" s="1"/>
  <c r="B653" i="20" s="1"/>
  <c r="B654" i="20" s="1"/>
  <c r="B655" i="20" s="1"/>
  <c r="B656" i="20" s="1"/>
  <c r="B657" i="20" s="1"/>
  <c r="B658" i="20" s="1"/>
  <c r="B659" i="20" s="1"/>
  <c r="B660" i="20" s="1"/>
  <c r="B661" i="20" s="1"/>
  <c r="B662" i="20" s="1"/>
  <c r="B663" i="20" s="1"/>
  <c r="B664" i="20" s="1"/>
  <c r="B665" i="20" s="1"/>
  <c r="B666" i="20" s="1"/>
  <c r="B667" i="20" s="1"/>
  <c r="B668" i="20" s="1"/>
  <c r="B669" i="20" s="1"/>
  <c r="B670" i="20" s="1"/>
  <c r="B671" i="20" s="1"/>
  <c r="B672" i="20" s="1"/>
  <c r="B673" i="20" s="1"/>
  <c r="B674" i="20" s="1"/>
  <c r="B675" i="20" s="1"/>
  <c r="B676" i="20" s="1"/>
  <c r="B677" i="20" s="1"/>
  <c r="B678" i="20" s="1"/>
  <c r="B679" i="20" s="1"/>
  <c r="B680" i="20" s="1"/>
  <c r="B681" i="20" s="1"/>
  <c r="B682" i="20" s="1"/>
  <c r="B683" i="20" s="1"/>
  <c r="B684" i="20" s="1"/>
  <c r="B685" i="20" s="1"/>
  <c r="B686" i="20" s="1"/>
  <c r="B687" i="20" s="1"/>
  <c r="B688" i="20" s="1"/>
  <c r="B689" i="20" s="1"/>
  <c r="B690" i="20" s="1"/>
  <c r="B691" i="20" s="1"/>
  <c r="B692" i="20" s="1"/>
  <c r="B693" i="20" s="1"/>
  <c r="B694" i="20" s="1"/>
  <c r="B695" i="20" s="1"/>
  <c r="B696" i="20" s="1"/>
  <c r="B697" i="20" s="1"/>
  <c r="B698" i="20" s="1"/>
  <c r="B699" i="20" s="1"/>
  <c r="B700" i="20" s="1"/>
  <c r="B701" i="20" s="1"/>
  <c r="B702" i="20" l="1"/>
  <c r="B703" i="20" s="1"/>
  <c r="B704" i="20" s="1"/>
  <c r="B705" i="20" s="1"/>
  <c r="B706" i="20" s="1"/>
  <c r="B707" i="20" s="1"/>
  <c r="B708" i="20" s="1"/>
  <c r="B709" i="20" s="1"/>
  <c r="B710" i="20" s="1"/>
  <c r="B711" i="20" s="1"/>
  <c r="B712" i="20" s="1"/>
  <c r="B713" i="20" s="1"/>
  <c r="B714" i="20" s="1"/>
  <c r="B715" i="20" s="1"/>
  <c r="B716" i="20" s="1"/>
  <c r="B717" i="20" s="1"/>
  <c r="B718" i="20" s="1"/>
  <c r="B719" i="20" s="1"/>
  <c r="B720" i="20" s="1"/>
  <c r="B721" i="20" s="1"/>
  <c r="B722" i="20" s="1"/>
  <c r="B723" i="20" s="1"/>
  <c r="B724" i="20" s="1"/>
  <c r="B725" i="20" s="1"/>
  <c r="B726" i="20" s="1"/>
  <c r="B727" i="20" s="1"/>
  <c r="B728" i="20" s="1"/>
  <c r="B729" i="20" s="1"/>
  <c r="B730" i="20" s="1"/>
  <c r="B731" i="20" s="1"/>
  <c r="B732" i="20" s="1"/>
  <c r="B733" i="20" s="1"/>
  <c r="B734" i="20" s="1"/>
  <c r="B735" i="20" s="1"/>
  <c r="B736" i="20" s="1"/>
  <c r="B737" i="20" s="1"/>
  <c r="B738" i="20" s="1"/>
  <c r="B739" i="20" s="1"/>
  <c r="B740" i="20" s="1"/>
  <c r="B741" i="20" s="1"/>
  <c r="B742" i="20" s="1"/>
  <c r="B743" i="20" s="1"/>
  <c r="B744" i="20" s="1"/>
  <c r="B745" i="20" s="1"/>
  <c r="B746" i="20" s="1"/>
  <c r="B747" i="20" s="1"/>
  <c r="B748" i="20" s="1"/>
  <c r="B749" i="20" s="1"/>
  <c r="B750" i="20" s="1"/>
  <c r="B751" i="20" s="1"/>
  <c r="B752" i="20" s="1"/>
  <c r="B753" i="20" s="1"/>
  <c r="B754" i="20" s="1"/>
  <c r="B755" i="20" s="1"/>
  <c r="B756" i="20" s="1"/>
  <c r="B757" i="20" s="1"/>
  <c r="B758" i="20" s="1"/>
  <c r="B759" i="20" s="1"/>
  <c r="B760" i="20" s="1"/>
  <c r="B761" i="20" s="1"/>
  <c r="B762" i="20" s="1"/>
  <c r="B763" i="20" s="1"/>
  <c r="B764" i="20" s="1"/>
  <c r="B765" i="20" s="1"/>
  <c r="B766" i="20" s="1"/>
  <c r="B767" i="20" s="1"/>
  <c r="B768" i="20" s="1"/>
  <c r="B769" i="20" s="1"/>
  <c r="B770" i="20" s="1"/>
  <c r="B771" i="20" s="1"/>
  <c r="B772" i="20" s="1"/>
  <c r="B773" i="20" s="1"/>
  <c r="B774" i="20" s="1"/>
  <c r="B775" i="20" s="1"/>
  <c r="B776" i="20" s="1"/>
  <c r="B777" i="20" s="1"/>
  <c r="B778" i="20" s="1"/>
  <c r="B779" i="20" s="1"/>
  <c r="B780" i="20" s="1"/>
  <c r="B781" i="20" s="1"/>
  <c r="B782" i="20" s="1"/>
  <c r="B783" i="20" s="1"/>
  <c r="B784" i="20" s="1"/>
  <c r="B785" i="20" s="1"/>
  <c r="B786" i="20" s="1"/>
  <c r="B787" i="20" s="1"/>
  <c r="B788" i="20" s="1"/>
  <c r="B789" i="20" s="1"/>
  <c r="B790" i="20" s="1"/>
  <c r="B791" i="20" s="1"/>
  <c r="B792" i="20" s="1"/>
  <c r="B793" i="20" s="1"/>
  <c r="B794" i="20" s="1"/>
  <c r="B795" i="20" s="1"/>
  <c r="B796" i="20" s="1"/>
  <c r="B797" i="20" s="1"/>
  <c r="B798" i="20" s="1"/>
  <c r="B799" i="20" s="1"/>
  <c r="B800" i="20" s="1"/>
  <c r="B801" i="20" s="1"/>
  <c r="B802" i="20" s="1"/>
  <c r="B803" i="20" s="1"/>
  <c r="B804" i="20" s="1"/>
  <c r="B805" i="20" s="1"/>
  <c r="B806" i="20" s="1"/>
  <c r="B807" i="20" s="1"/>
  <c r="B808" i="20" s="1"/>
  <c r="B809" i="20" s="1"/>
  <c r="B810" i="20" s="1"/>
  <c r="B811" i="20" s="1"/>
  <c r="B812" i="20" s="1"/>
  <c r="B813" i="20" s="1"/>
  <c r="B814" i="20" s="1"/>
  <c r="B815" i="20" s="1"/>
  <c r="B816" i="20" s="1"/>
  <c r="B817" i="20" s="1"/>
  <c r="B818" i="20" s="1"/>
  <c r="B819" i="20" s="1"/>
  <c r="B820" i="20" s="1"/>
  <c r="B821" i="20" s="1"/>
  <c r="B822" i="20" s="1"/>
  <c r="B823" i="20" s="1"/>
  <c r="B824" i="20" s="1"/>
  <c r="B825" i="20" s="1"/>
  <c r="B826" i="20" s="1"/>
  <c r="B827" i="20" s="1"/>
  <c r="B828" i="20" s="1"/>
  <c r="B829" i="20" s="1"/>
  <c r="B830" i="20" s="1"/>
  <c r="B831" i="20" s="1"/>
  <c r="B832" i="20" s="1"/>
  <c r="B833" i="20" s="1"/>
  <c r="B834" i="20" s="1"/>
  <c r="B835" i="20" s="1"/>
  <c r="B836" i="20" s="1"/>
  <c r="B837" i="20" s="1"/>
  <c r="B838" i="20" s="1"/>
  <c r="B839" i="20" s="1"/>
  <c r="B840" i="20" s="1"/>
  <c r="B841" i="20" s="1"/>
  <c r="B842" i="20" s="1"/>
  <c r="B843" i="20" s="1"/>
  <c r="B844" i="20" s="1"/>
  <c r="B845" i="20" s="1"/>
  <c r="B846" i="20" s="1"/>
  <c r="B847" i="20" s="1"/>
  <c r="B848" i="20" s="1"/>
  <c r="B849" i="20" s="1"/>
  <c r="B850" i="20" s="1"/>
  <c r="B851" i="20" s="1"/>
  <c r="B852" i="20" s="1"/>
  <c r="B853" i="20" s="1"/>
  <c r="B854" i="20" s="1"/>
  <c r="B855" i="20" s="1"/>
  <c r="B856" i="20" s="1"/>
  <c r="B857" i="20" s="1"/>
  <c r="B858" i="20" s="1"/>
  <c r="B859" i="20" s="1"/>
  <c r="B860" i="20" s="1"/>
  <c r="B861" i="20" s="1"/>
  <c r="B862" i="20" s="1"/>
  <c r="B863" i="20" s="1"/>
  <c r="B864" i="20" s="1"/>
  <c r="B865" i="20" s="1"/>
  <c r="B866" i="20" s="1"/>
  <c r="B867" i="20" s="1"/>
  <c r="B868" i="20" s="1"/>
  <c r="B869" i="20" s="1"/>
  <c r="B870" i="20" s="1"/>
  <c r="B871" i="20" s="1"/>
  <c r="B872" i="20" s="1"/>
  <c r="B873" i="20" s="1"/>
  <c r="B874" i="20" s="1"/>
  <c r="B875" i="20" s="1"/>
  <c r="B876" i="20" s="1"/>
  <c r="B877" i="20" s="1"/>
  <c r="B878" i="20" s="1"/>
  <c r="B879" i="20" s="1"/>
  <c r="B880" i="20" s="1"/>
  <c r="B881" i="20" s="1"/>
  <c r="B882" i="20" s="1"/>
  <c r="B883" i="20" s="1"/>
  <c r="B884" i="20" s="1"/>
  <c r="B885" i="20" s="1"/>
  <c r="B886" i="20" s="1"/>
  <c r="B887" i="20" s="1"/>
  <c r="B888" i="20" s="1"/>
  <c r="B889" i="20" s="1"/>
  <c r="B890" i="20" s="1"/>
  <c r="B891" i="20" s="1"/>
  <c r="B892" i="20" s="1"/>
  <c r="B893" i="20" s="1"/>
  <c r="B894" i="20" s="1"/>
  <c r="B895" i="20" s="1"/>
  <c r="B896" i="20" s="1"/>
  <c r="B897" i="20" s="1"/>
  <c r="B898" i="20" s="1"/>
  <c r="B899" i="20" s="1"/>
  <c r="B900" i="20" s="1"/>
  <c r="B901" i="20" s="1"/>
  <c r="B902" i="20" s="1"/>
  <c r="B903" i="20" s="1"/>
  <c r="B904" i="20" s="1"/>
  <c r="B905" i="20" s="1"/>
  <c r="B906" i="20" s="1"/>
  <c r="B907" i="20" s="1"/>
  <c r="B908" i="20" s="1"/>
  <c r="B909" i="20" s="1"/>
  <c r="B910" i="20" s="1"/>
  <c r="B911" i="20" s="1"/>
  <c r="B912" i="20" s="1"/>
  <c r="B913" i="20" s="1"/>
  <c r="B914" i="20" s="1"/>
  <c r="B915" i="20" s="1"/>
  <c r="B916" i="20" s="1"/>
  <c r="B917" i="20" s="1"/>
  <c r="B918" i="20" s="1"/>
  <c r="B919" i="20" s="1"/>
  <c r="B920" i="20" s="1"/>
  <c r="B921" i="20" s="1"/>
  <c r="B922" i="20" s="1"/>
  <c r="B923" i="20" s="1"/>
  <c r="B924" i="20" s="1"/>
  <c r="B925" i="20" s="1"/>
  <c r="B926" i="20" s="1"/>
  <c r="B927" i="20" s="1"/>
  <c r="B928" i="20" s="1"/>
  <c r="B929" i="20" s="1"/>
  <c r="B930" i="20" s="1"/>
  <c r="B931" i="20" s="1"/>
  <c r="B932" i="20" s="1"/>
  <c r="B933" i="20" s="1"/>
  <c r="B934" i="20" s="1"/>
  <c r="B935" i="20" s="1"/>
  <c r="B936" i="20" s="1"/>
  <c r="B937" i="20" s="1"/>
  <c r="B938" i="20" s="1"/>
  <c r="B939" i="20" s="1"/>
  <c r="B940" i="20" s="1"/>
  <c r="B941" i="20" s="1"/>
  <c r="B942" i="20" s="1"/>
  <c r="B943" i="20" s="1"/>
  <c r="B944" i="20" s="1"/>
  <c r="B945" i="20" s="1"/>
  <c r="B946" i="20" s="1"/>
  <c r="B947" i="20" s="1"/>
  <c r="B948" i="20" s="1"/>
  <c r="B949" i="20" s="1"/>
  <c r="B950" i="20" s="1"/>
  <c r="B951" i="20" s="1"/>
  <c r="B952" i="20" s="1"/>
  <c r="B953" i="20" s="1"/>
  <c r="B954" i="20" s="1"/>
  <c r="B955" i="20" s="1"/>
  <c r="B956" i="20" s="1"/>
  <c r="B957" i="20" s="1"/>
  <c r="B958" i="20" s="1"/>
  <c r="B959" i="20" s="1"/>
  <c r="B960" i="20" s="1"/>
  <c r="B961" i="20" s="1"/>
  <c r="B962" i="20" s="1"/>
  <c r="B963" i="20" s="1"/>
  <c r="B964" i="20" s="1"/>
  <c r="B965" i="20" s="1"/>
  <c r="B966" i="20" s="1"/>
  <c r="B967" i="20" s="1"/>
  <c r="B968" i="20" s="1"/>
  <c r="B969" i="20" s="1"/>
  <c r="B970" i="20" s="1"/>
  <c r="B971" i="20" s="1"/>
  <c r="B972" i="20" s="1"/>
  <c r="B973" i="20" s="1"/>
  <c r="B974" i="20" s="1"/>
  <c r="B975" i="20" s="1"/>
  <c r="B976" i="20" s="1"/>
  <c r="B977" i="20" s="1"/>
  <c r="B978" i="20" s="1"/>
  <c r="B979" i="20" s="1"/>
  <c r="B980" i="20" s="1"/>
  <c r="B981" i="20" s="1"/>
  <c r="B982" i="20" s="1"/>
  <c r="B983" i="20" s="1"/>
  <c r="B984" i="20" s="1"/>
  <c r="B985" i="20" s="1"/>
  <c r="B986" i="20" s="1"/>
  <c r="B987" i="20" s="1"/>
  <c r="B988" i="20" s="1"/>
  <c r="B989" i="20" s="1"/>
  <c r="B990" i="20" s="1"/>
  <c r="B991" i="20" s="1"/>
  <c r="B992" i="20" s="1"/>
  <c r="B993" i="20" s="1"/>
  <c r="B994" i="20" s="1"/>
  <c r="B995" i="20" s="1"/>
  <c r="B996" i="20" s="1"/>
  <c r="B997" i="20" s="1"/>
  <c r="B998" i="20" s="1"/>
  <c r="B999" i="20" s="1"/>
  <c r="B1000" i="20" s="1"/>
  <c r="B1001" i="20" s="1"/>
  <c r="B1002" i="20" s="1"/>
  <c r="B1003" i="20" s="1"/>
  <c r="B1004" i="20" s="1"/>
  <c r="B1005" i="20" s="1"/>
  <c r="B1006" i="20" s="1"/>
  <c r="B1007" i="20" s="1"/>
  <c r="B1008" i="20" s="1"/>
  <c r="B1009" i="20" s="1"/>
  <c r="B1010" i="20" s="1"/>
  <c r="B1011" i="20" s="1"/>
  <c r="B1012" i="20" s="1"/>
  <c r="B1013" i="20" s="1"/>
  <c r="B1014" i="20" s="1"/>
  <c r="B1015" i="20" s="1"/>
  <c r="B1016" i="20" s="1"/>
  <c r="B1017" i="20" s="1"/>
  <c r="B1018" i="20" s="1"/>
  <c r="B1019" i="20" s="1"/>
  <c r="B1020" i="20" s="1"/>
  <c r="B1021" i="20" s="1"/>
  <c r="B1022" i="20" s="1"/>
  <c r="B1023" i="20" s="1"/>
  <c r="B1024" i="20" s="1"/>
  <c r="B1025" i="20" s="1"/>
  <c r="B1026" i="20" s="1"/>
  <c r="B1027" i="20" s="1"/>
  <c r="B1028" i="20" s="1"/>
  <c r="B1029" i="20" s="1"/>
  <c r="B1030" i="20" s="1"/>
  <c r="B1031" i="20" s="1"/>
  <c r="B1032" i="20" s="1"/>
  <c r="B1033" i="20" s="1"/>
  <c r="B1034" i="20" s="1"/>
  <c r="B1035" i="20" s="1"/>
  <c r="B1036" i="20" s="1"/>
  <c r="B1037" i="20" s="1"/>
  <c r="B1038" i="20" s="1"/>
  <c r="B1039" i="20" s="1"/>
  <c r="B1040" i="20" s="1"/>
  <c r="B1041" i="20" s="1"/>
  <c r="B1042" i="20" s="1"/>
  <c r="B1043" i="20" s="1"/>
  <c r="B1044" i="20" s="1"/>
  <c r="B1045" i="20" s="1"/>
  <c r="B1046" i="20" s="1"/>
  <c r="B1047" i="20" s="1"/>
  <c r="B1048" i="20" s="1"/>
  <c r="B1049" i="20" s="1"/>
  <c r="B1050" i="20" s="1"/>
  <c r="B1051" i="20" s="1"/>
  <c r="B1052" i="20" s="1"/>
  <c r="B1053" i="20" s="1"/>
  <c r="B1054" i="20" s="1"/>
  <c r="B1055" i="20" s="1"/>
  <c r="B1056" i="20" s="1"/>
  <c r="B1057" i="20" s="1"/>
  <c r="B1058" i="20" s="1"/>
  <c r="B1059" i="20" s="1"/>
  <c r="B1060" i="20" s="1"/>
  <c r="B1061" i="20" s="1"/>
  <c r="B1062" i="20" s="1"/>
  <c r="B1063" i="20" s="1"/>
  <c r="B1064" i="20" s="1"/>
  <c r="B1065" i="20" s="1"/>
  <c r="B1066" i="20" s="1"/>
  <c r="B1067" i="20" s="1"/>
  <c r="B1068" i="20" s="1"/>
  <c r="B1069" i="20" s="1"/>
  <c r="B1070" i="20" s="1"/>
  <c r="B1071" i="20" s="1"/>
  <c r="B1072" i="20" s="1"/>
  <c r="B1073" i="20" s="1"/>
  <c r="B1074" i="20" s="1"/>
  <c r="B1075" i="20" s="1"/>
  <c r="B1076" i="20" s="1"/>
  <c r="B1077" i="20" s="1"/>
  <c r="B1078" i="20" s="1"/>
  <c r="B1079" i="20" s="1"/>
  <c r="B1080" i="20" s="1"/>
  <c r="B1081" i="20" s="1"/>
  <c r="B1082" i="20" s="1"/>
  <c r="B1083" i="20" s="1"/>
  <c r="B1084" i="20" s="1"/>
  <c r="B1085" i="20" s="1"/>
  <c r="B1086" i="20" s="1"/>
  <c r="B1087" i="20" s="1"/>
  <c r="B1088" i="20" s="1"/>
  <c r="B1089" i="20" s="1"/>
  <c r="B1090" i="20" s="1"/>
  <c r="B1091" i="20" s="1"/>
  <c r="B1092" i="20" s="1"/>
  <c r="B1093" i="20" s="1"/>
  <c r="B1094" i="20" s="1"/>
  <c r="B1095" i="20" s="1"/>
  <c r="B1096" i="20" s="1"/>
  <c r="B1097" i="20" s="1"/>
  <c r="B1098" i="20" s="1"/>
  <c r="B1099" i="20" s="1"/>
  <c r="B1100" i="20" s="1"/>
  <c r="B1101" i="20" s="1"/>
  <c r="B1102" i="20" s="1"/>
  <c r="B1103" i="20" s="1"/>
  <c r="B1104" i="20" s="1"/>
  <c r="B1105" i="20" s="1"/>
  <c r="B1106" i="20" s="1"/>
  <c r="B1107" i="20" s="1"/>
  <c r="B1108" i="20" s="1"/>
  <c r="B1109" i="20" s="1"/>
  <c r="B1110" i="20" s="1"/>
  <c r="B1111" i="20" s="1"/>
  <c r="B1112" i="20" s="1"/>
  <c r="B1113" i="20" s="1"/>
  <c r="B1114" i="20" s="1"/>
  <c r="B1115" i="20" s="1"/>
  <c r="B1116" i="20" s="1"/>
  <c r="B1117" i="20" s="1"/>
  <c r="B1118" i="20" s="1"/>
  <c r="B1119" i="20" s="1"/>
  <c r="B1120" i="20" s="1"/>
  <c r="B1121" i="20" s="1"/>
  <c r="B1122" i="20" s="1"/>
  <c r="B1123" i="20" s="1"/>
  <c r="B1124" i="20" s="1"/>
  <c r="B1125" i="20" s="1"/>
  <c r="B1126" i="20" s="1"/>
  <c r="B1127" i="20" s="1"/>
  <c r="B1128" i="20" s="1"/>
  <c r="B1129" i="20" s="1"/>
  <c r="B1130" i="20" s="1"/>
  <c r="B1131" i="20" s="1"/>
  <c r="B1132" i="20" s="1"/>
  <c r="B1133" i="20" s="1"/>
  <c r="B1134" i="20" s="1"/>
  <c r="B1135" i="20" s="1"/>
  <c r="B1136" i="20" s="1"/>
  <c r="B1137" i="20" s="1"/>
  <c r="B1138" i="20" s="1"/>
  <c r="B1139" i="20" s="1"/>
  <c r="B1140" i="20" s="1"/>
  <c r="B1141" i="20" s="1"/>
  <c r="B1142" i="20" s="1"/>
  <c r="B1143" i="20" s="1"/>
  <c r="B1144" i="20" s="1"/>
  <c r="B1145" i="20" s="1"/>
  <c r="B1146" i="20" s="1"/>
  <c r="B1147" i="20" s="1"/>
  <c r="B1148" i="20" s="1"/>
  <c r="B1149" i="20" s="1"/>
  <c r="B1150" i="20" s="1"/>
  <c r="B1151" i="20" s="1"/>
  <c r="B1152" i="20" s="1"/>
  <c r="B1153" i="20" s="1"/>
  <c r="B1154" i="20" s="1"/>
  <c r="B1155" i="20" s="1"/>
  <c r="B1156" i="20" s="1"/>
  <c r="B1157" i="20" s="1"/>
  <c r="B1158" i="20" s="1"/>
  <c r="B1159" i="20" s="1"/>
  <c r="B1160" i="20" s="1"/>
  <c r="B1161" i="20" s="1"/>
  <c r="B1162" i="20" s="1"/>
  <c r="B1163" i="20" s="1"/>
  <c r="B1164" i="20" s="1"/>
  <c r="B1165" i="20" s="1"/>
  <c r="B1166" i="20" s="1"/>
  <c r="B1167" i="20" s="1"/>
  <c r="B1168" i="20" s="1"/>
  <c r="B1169" i="20" s="1"/>
  <c r="B1170" i="20" s="1"/>
  <c r="B1171" i="20" s="1"/>
  <c r="B1172" i="20" s="1"/>
  <c r="B1173" i="20" s="1"/>
  <c r="B1174" i="20" s="1"/>
  <c r="B1175" i="20" s="1"/>
  <c r="B1176" i="20" s="1"/>
  <c r="B1177" i="20" s="1"/>
  <c r="B1178" i="20" s="1"/>
  <c r="B1179" i="20" s="1"/>
  <c r="B1180" i="20" s="1"/>
  <c r="B1181" i="20" s="1"/>
  <c r="B1182" i="20" s="1"/>
  <c r="B1183" i="20" s="1"/>
  <c r="B1184" i="20" s="1"/>
  <c r="B1185" i="20" s="1"/>
  <c r="B1186" i="20" s="1"/>
  <c r="B1187" i="20" s="1"/>
  <c r="B1188" i="20" s="1"/>
  <c r="B1189" i="20" s="1"/>
  <c r="B1190" i="20" s="1"/>
  <c r="B1191" i="20" s="1"/>
  <c r="B1192" i="20" s="1"/>
  <c r="B1193" i="20" s="1"/>
  <c r="B1194" i="20" s="1"/>
  <c r="B1195" i="20" s="1"/>
  <c r="B1196" i="20" s="1"/>
  <c r="B1197" i="20" s="1"/>
  <c r="B1198" i="20" s="1"/>
  <c r="B1199" i="20" s="1"/>
  <c r="B1200" i="20" s="1"/>
  <c r="B1201" i="20" s="1"/>
  <c r="B1202" i="20" s="1"/>
  <c r="B1203" i="20" s="1"/>
  <c r="B1204" i="20" s="1"/>
  <c r="B1205" i="20" s="1"/>
  <c r="B1206" i="20" s="1"/>
  <c r="B1207" i="20" s="1"/>
  <c r="B1208" i="20" s="1"/>
  <c r="B1209" i="20" s="1"/>
  <c r="B1210" i="20" s="1"/>
  <c r="B1211" i="20" s="1"/>
  <c r="B1212" i="20" s="1"/>
  <c r="B1213" i="20" s="1"/>
  <c r="B1214" i="20" s="1"/>
  <c r="B1215" i="20" s="1"/>
  <c r="B1216" i="20" s="1"/>
  <c r="B1217" i="20" s="1"/>
  <c r="B1218" i="20" s="1"/>
  <c r="B1219" i="20" s="1"/>
  <c r="B1220" i="20" s="1"/>
  <c r="B1221" i="20" s="1"/>
  <c r="B1222" i="20" s="1"/>
  <c r="B1223" i="20" s="1"/>
  <c r="B1224" i="20" s="1"/>
  <c r="B1225" i="20" s="1"/>
  <c r="B1226" i="20" s="1"/>
  <c r="B1227" i="20" s="1"/>
  <c r="B1228" i="20" s="1"/>
  <c r="B1229" i="20" s="1"/>
  <c r="B1230" i="20" s="1"/>
  <c r="B1231" i="20" s="1"/>
  <c r="B1232" i="20" s="1"/>
  <c r="B1233" i="20" s="1"/>
  <c r="B1234" i="20" s="1"/>
  <c r="B1235" i="20" s="1"/>
  <c r="B1236" i="20" s="1"/>
  <c r="B1237" i="20" s="1"/>
  <c r="B1238" i="20" s="1"/>
  <c r="B1239" i="20" s="1"/>
  <c r="B1240" i="20" s="1"/>
  <c r="B1241" i="20" s="1"/>
  <c r="B1242" i="20" s="1"/>
  <c r="B1243" i="20" s="1"/>
  <c r="B1244" i="20" s="1"/>
  <c r="B1245" i="20" s="1"/>
  <c r="B1246" i="20" s="1"/>
  <c r="B1247" i="20" s="1"/>
  <c r="B1248" i="20" s="1"/>
  <c r="B1249" i="20" s="1"/>
  <c r="B1250" i="20" s="1"/>
  <c r="B1251" i="20" s="1"/>
  <c r="B1252" i="20" s="1"/>
  <c r="B1253" i="20" s="1"/>
  <c r="B1254" i="20" s="1"/>
  <c r="B1255" i="20" s="1"/>
  <c r="B1256" i="20" s="1"/>
  <c r="B1257" i="20" s="1"/>
  <c r="B1258" i="20" s="1"/>
  <c r="B1259" i="20" s="1"/>
  <c r="B1260" i="20" s="1"/>
  <c r="B1261" i="20" s="1"/>
  <c r="B1262" i="20" s="1"/>
  <c r="B1263" i="20" s="1"/>
  <c r="B1264" i="20" s="1"/>
  <c r="B1265" i="20" s="1"/>
  <c r="B1266" i="20" s="1"/>
  <c r="B1267" i="20" s="1"/>
  <c r="B1268" i="20" s="1"/>
  <c r="B1269" i="20" s="1"/>
  <c r="B1270" i="20" s="1"/>
  <c r="B1271" i="20" s="1"/>
  <c r="B1272" i="20" s="1"/>
  <c r="B1273" i="20" s="1"/>
  <c r="B1274" i="20" s="1"/>
  <c r="B1275" i="20" s="1"/>
  <c r="B1276" i="20" s="1"/>
  <c r="B1277" i="20" s="1"/>
  <c r="B1278" i="20" s="1"/>
  <c r="B1279" i="20" s="1"/>
  <c r="B1280" i="20" s="1"/>
  <c r="B1281" i="20" s="1"/>
  <c r="B1282" i="20" s="1"/>
  <c r="B1283" i="20" s="1"/>
  <c r="B1284" i="20" s="1"/>
  <c r="B1285" i="20" s="1"/>
  <c r="B1286" i="20" s="1"/>
  <c r="B1287" i="20" s="1"/>
  <c r="B1288" i="20" s="1"/>
  <c r="B1289" i="20" s="1"/>
  <c r="B1290" i="20" s="1"/>
  <c r="B1291" i="20" s="1"/>
  <c r="B1292" i="20" s="1"/>
  <c r="B1293" i="20" s="1"/>
  <c r="B1294" i="20" s="1"/>
  <c r="B1295" i="20" s="1"/>
  <c r="B1296" i="20" s="1"/>
  <c r="B1297" i="20" s="1"/>
  <c r="B1298" i="20" s="1"/>
  <c r="B1299" i="20" s="1"/>
  <c r="B1300" i="20" s="1"/>
  <c r="B1301" i="20" s="1"/>
  <c r="B1302" i="20" s="1"/>
  <c r="B1303" i="20" s="1"/>
  <c r="B1304" i="20" s="1"/>
  <c r="B1305" i="20" s="1"/>
  <c r="B1306" i="20" s="1"/>
  <c r="B1307" i="20" s="1"/>
  <c r="B1308" i="20" s="1"/>
  <c r="B1309" i="20" s="1"/>
  <c r="B1310" i="20" s="1"/>
  <c r="B1311" i="20" s="1"/>
  <c r="B1312" i="20" s="1"/>
  <c r="B1313" i="20" s="1"/>
  <c r="B1314" i="20" s="1"/>
  <c r="B1315" i="20" s="1"/>
  <c r="B1316" i="20" s="1"/>
  <c r="B1317" i="20" s="1"/>
  <c r="B1318" i="20" s="1"/>
  <c r="B1319" i="20" s="1"/>
  <c r="B1320" i="20" s="1"/>
  <c r="B1321" i="20" s="1"/>
  <c r="B1322" i="20" s="1"/>
  <c r="B1323" i="20" s="1"/>
  <c r="B1324" i="20" s="1"/>
  <c r="B1325" i="20" s="1"/>
  <c r="B1326" i="20" s="1"/>
  <c r="B1327" i="20" s="1"/>
  <c r="B1328" i="20" s="1"/>
  <c r="B1329" i="20" s="1"/>
  <c r="B1330" i="20" s="1"/>
  <c r="B1331" i="20" s="1"/>
  <c r="B1332" i="20" s="1"/>
  <c r="B1333" i="20" s="1"/>
  <c r="B1334" i="20" s="1"/>
  <c r="B1335" i="20" s="1"/>
  <c r="B1336" i="20" s="1"/>
  <c r="B1337" i="20" s="1"/>
  <c r="B1338" i="20" s="1"/>
  <c r="B1339" i="20" s="1"/>
  <c r="B1340" i="20" s="1"/>
  <c r="B1341" i="20" s="1"/>
  <c r="B1342" i="20" s="1"/>
  <c r="B1343" i="20" s="1"/>
  <c r="B1344" i="20" s="1"/>
  <c r="B1345" i="20" s="1"/>
  <c r="B1346" i="20" s="1"/>
  <c r="B1347" i="20" s="1"/>
  <c r="B1348" i="20" s="1"/>
  <c r="B1349" i="20" s="1"/>
  <c r="B1350" i="20" s="1"/>
  <c r="B1351" i="20" s="1"/>
  <c r="B1352" i="20" s="1"/>
  <c r="B1353" i="20" s="1"/>
  <c r="B1354" i="20" s="1"/>
  <c r="B1355" i="20" s="1"/>
  <c r="B1356" i="20" s="1"/>
  <c r="B1357" i="20" s="1"/>
  <c r="B1358" i="20" s="1"/>
  <c r="B1359" i="20" s="1"/>
  <c r="B1360" i="20" s="1"/>
  <c r="B1361" i="20" s="1"/>
  <c r="B1362" i="20" s="1"/>
  <c r="B1363" i="20" s="1"/>
  <c r="B1364" i="20" s="1"/>
  <c r="B1365" i="20" s="1"/>
  <c r="B1366" i="20" s="1"/>
  <c r="B1367" i="20" s="1"/>
  <c r="B1368" i="20" s="1"/>
  <c r="B1369" i="20" s="1"/>
  <c r="B1370" i="20" s="1"/>
  <c r="B1371" i="20" s="1"/>
  <c r="B1372" i="20" s="1"/>
  <c r="B1373" i="20" s="1"/>
  <c r="B1374" i="20" s="1"/>
  <c r="B1375" i="20" s="1"/>
  <c r="B1376" i="20" s="1"/>
  <c r="B1377" i="20" s="1"/>
  <c r="B1378" i="20" s="1"/>
  <c r="B1379" i="20" s="1"/>
  <c r="B1380" i="20" s="1"/>
  <c r="B1381" i="20" s="1"/>
  <c r="B1382" i="20" s="1"/>
  <c r="B1383" i="20" s="1"/>
  <c r="B1384" i="20" s="1"/>
  <c r="B1385" i="20" s="1"/>
  <c r="E4" i="20" l="1"/>
  <c r="E31" i="20"/>
  <c r="E21" i="20"/>
  <c r="E36" i="20"/>
  <c r="E7" i="20"/>
  <c r="E10" i="20"/>
  <c r="E17" i="20"/>
  <c r="E12" i="20"/>
  <c r="E15" i="20"/>
  <c r="E14" i="20"/>
  <c r="E8" i="20"/>
  <c r="E13" i="20"/>
  <c r="E11" i="20"/>
  <c r="E6" i="20"/>
  <c r="E9" i="20"/>
  <c r="E5" i="20"/>
  <c r="E16" i="20"/>
  <c r="E19" i="20"/>
  <c r="E18" i="20"/>
  <c r="E20" i="20"/>
  <c r="E23" i="20"/>
  <c r="E22" i="20"/>
  <c r="E1316" i="20"/>
  <c r="E114" i="20"/>
  <c r="E658" i="20"/>
  <c r="E478" i="20"/>
  <c r="E562" i="20"/>
  <c r="E778" i="20"/>
  <c r="E435" i="20"/>
  <c r="E241" i="20"/>
  <c r="E518" i="20"/>
  <c r="E772" i="20"/>
  <c r="E1253" i="20"/>
  <c r="E1199" i="20"/>
  <c r="E814" i="20"/>
  <c r="E68" i="20"/>
  <c r="E256" i="20"/>
  <c r="E500" i="20"/>
  <c r="E756" i="20"/>
  <c r="E1256" i="20"/>
  <c r="E35" i="20"/>
  <c r="E425" i="20"/>
  <c r="E782" i="20"/>
  <c r="E973" i="20"/>
  <c r="E190" i="20"/>
  <c r="E59" i="20"/>
  <c r="E387" i="20"/>
  <c r="E711" i="20"/>
  <c r="E1108" i="20"/>
  <c r="E37" i="20"/>
  <c r="E306" i="20"/>
  <c r="E1180" i="20"/>
  <c r="E474" i="20"/>
  <c r="E1137" i="20"/>
  <c r="E226" i="20"/>
  <c r="E749" i="20"/>
  <c r="E632" i="20"/>
  <c r="E122" i="20"/>
  <c r="E30" i="20"/>
  <c r="E812" i="20"/>
  <c r="E643" i="20"/>
  <c r="E1315" i="20"/>
  <c r="E703" i="20"/>
  <c r="E927" i="20"/>
  <c r="E356" i="20"/>
  <c r="E1044" i="20"/>
  <c r="E140" i="20"/>
  <c r="E57" i="20"/>
  <c r="E1286" i="20"/>
  <c r="E865" i="20"/>
  <c r="E132" i="20"/>
  <c r="E556" i="20"/>
  <c r="E904" i="20"/>
  <c r="E390" i="20"/>
  <c r="E415" i="20"/>
  <c r="E529" i="20"/>
  <c r="E834" i="20"/>
  <c r="E225" i="20"/>
  <c r="E427" i="20"/>
  <c r="E238" i="20"/>
  <c r="E1011" i="20"/>
  <c r="E856" i="20"/>
  <c r="E515" i="20"/>
  <c r="E1122" i="20"/>
  <c r="E184" i="20"/>
  <c r="E809" i="20"/>
  <c r="E668" i="20"/>
  <c r="E1134" i="20"/>
  <c r="E98" i="20"/>
  <c r="E644" i="20"/>
  <c r="E394" i="20"/>
  <c r="E461" i="20"/>
  <c r="E636" i="20"/>
  <c r="E248" i="20"/>
  <c r="E49" i="20"/>
  <c r="E484" i="20"/>
  <c r="E1027" i="20"/>
  <c r="E499" i="20"/>
  <c r="E245" i="20"/>
  <c r="E1240" i="20"/>
  <c r="E714" i="20"/>
  <c r="E592" i="20"/>
  <c r="E791" i="20"/>
  <c r="E1339" i="20"/>
  <c r="E399" i="20"/>
  <c r="E1222" i="20"/>
  <c r="E91" i="20"/>
  <c r="E210" i="20"/>
  <c r="E1251" i="20"/>
  <c r="E25" i="20"/>
  <c r="E451" i="20"/>
  <c r="E854" i="20"/>
  <c r="E804" i="20"/>
  <c r="E396" i="20"/>
  <c r="E265" i="20"/>
  <c r="E1187" i="20"/>
  <c r="E320" i="20"/>
  <c r="E1322" i="20"/>
  <c r="E916" i="20"/>
  <c r="E1220" i="20"/>
  <c r="E1101" i="20"/>
  <c r="E380" i="20"/>
  <c r="E852" i="20"/>
  <c r="E664" i="20"/>
  <c r="E850" i="20"/>
  <c r="E136" i="20"/>
  <c r="E905" i="20"/>
  <c r="E204" i="20"/>
  <c r="E1033" i="20"/>
  <c r="E242" i="20"/>
  <c r="E305" i="20"/>
  <c r="E1244" i="20"/>
  <c r="E360" i="20"/>
  <c r="E1139" i="20"/>
  <c r="E876" i="20"/>
  <c r="E722" i="20"/>
  <c r="E1190" i="20"/>
  <c r="E581" i="20"/>
  <c r="E1144" i="20"/>
  <c r="E400" i="20"/>
  <c r="E492" i="20"/>
  <c r="E1009" i="20"/>
  <c r="E543" i="20"/>
  <c r="E577" i="20"/>
  <c r="E817" i="20"/>
  <c r="E605" i="20"/>
  <c r="E797" i="20"/>
  <c r="E1301" i="20"/>
  <c r="E1089" i="20"/>
  <c r="E493" i="20"/>
  <c r="E206" i="20"/>
  <c r="E376" i="20"/>
  <c r="E45" i="20"/>
  <c r="E816" i="20"/>
  <c r="E383" i="20"/>
  <c r="E80" i="20"/>
  <c r="E63" i="20"/>
  <c r="E1041" i="20"/>
  <c r="E368" i="20"/>
  <c r="E1204" i="20"/>
  <c r="E993" i="20"/>
  <c r="E879" i="20"/>
  <c r="E322" i="20"/>
  <c r="E646" i="20"/>
  <c r="E121" i="20"/>
  <c r="E158" i="20"/>
  <c r="E138" i="20"/>
  <c r="E1217" i="20"/>
  <c r="E765" i="20"/>
  <c r="E906" i="20"/>
  <c r="E434" i="20"/>
  <c r="E995" i="20"/>
  <c r="E1087" i="20"/>
  <c r="E826" i="20"/>
  <c r="E1185" i="20"/>
  <c r="E52" i="20"/>
  <c r="E325" i="20"/>
  <c r="E1332" i="20"/>
  <c r="E585" i="20"/>
  <c r="E1309" i="20"/>
  <c r="E616" i="20"/>
  <c r="E759" i="20"/>
  <c r="E178" i="20"/>
  <c r="E931" i="20"/>
  <c r="E1370" i="20"/>
  <c r="E627" i="20"/>
  <c r="E1026" i="20"/>
  <c r="E788" i="20"/>
  <c r="E768" i="20"/>
  <c r="E89" i="20"/>
  <c r="E149" i="20"/>
  <c r="E1197" i="20"/>
  <c r="E283" i="20"/>
  <c r="E840" i="20"/>
  <c r="E1028" i="20"/>
  <c r="E514" i="20"/>
  <c r="E694" i="20"/>
  <c r="E580" i="20"/>
  <c r="E1158" i="20"/>
  <c r="E88" i="20"/>
  <c r="E1346" i="20"/>
  <c r="E479" i="20"/>
  <c r="E1320" i="20"/>
  <c r="E793" i="20"/>
  <c r="E162" i="20"/>
  <c r="E1282" i="20"/>
  <c r="E624" i="20"/>
  <c r="E1142" i="20"/>
  <c r="E1265" i="20"/>
  <c r="E821" i="20"/>
  <c r="E349" i="20"/>
  <c r="E1310" i="20"/>
  <c r="E258" i="20"/>
  <c r="E539" i="20"/>
  <c r="E33" i="20"/>
  <c r="E831" i="20"/>
  <c r="E959" i="20"/>
  <c r="E229" i="20"/>
  <c r="E1259" i="20"/>
  <c r="E1110" i="20"/>
  <c r="E1049" i="20"/>
  <c r="E542" i="20"/>
  <c r="E770" i="20"/>
  <c r="E420" i="20"/>
  <c r="E1379" i="20"/>
  <c r="E976" i="20"/>
  <c r="E621" i="20"/>
  <c r="E395" i="20"/>
  <c r="E1358" i="20"/>
  <c r="E447" i="20"/>
  <c r="E761" i="20"/>
  <c r="E1066" i="20"/>
  <c r="E1141" i="20"/>
  <c r="E553" i="20"/>
  <c r="E629" i="20"/>
  <c r="E189" i="20"/>
  <c r="E882" i="20"/>
  <c r="E501" i="20"/>
  <c r="E1098" i="20"/>
  <c r="E369" i="20"/>
  <c r="E532" i="20"/>
  <c r="E137" i="20"/>
  <c r="E1001" i="20"/>
  <c r="E1250" i="20"/>
  <c r="E1057" i="20"/>
  <c r="E526" i="20"/>
  <c r="E186" i="20"/>
  <c r="E818" i="20"/>
  <c r="E1278" i="20"/>
  <c r="E666" i="20"/>
  <c r="E1021" i="20"/>
  <c r="E733" i="20"/>
  <c r="E38" i="20"/>
  <c r="E1120" i="20"/>
  <c r="E472" i="20"/>
  <c r="E1058" i="20"/>
  <c r="E66" i="20"/>
  <c r="E232" i="20"/>
  <c r="E953" i="20"/>
  <c r="E1177" i="20"/>
  <c r="E886" i="20"/>
  <c r="E1328" i="20"/>
  <c r="E890" i="20"/>
  <c r="E386" i="20"/>
  <c r="E915" i="20"/>
  <c r="E147" i="20"/>
  <c r="E216" i="20"/>
  <c r="E667" i="20"/>
  <c r="E1018" i="20"/>
  <c r="E1126" i="20"/>
  <c r="E1072" i="20"/>
  <c r="E404" i="20"/>
  <c r="E173" i="20"/>
  <c r="E187" i="20"/>
  <c r="E1183" i="20"/>
  <c r="E1008" i="20"/>
  <c r="E1349" i="20"/>
  <c r="E533" i="20"/>
  <c r="E328" i="20"/>
  <c r="E431" i="20"/>
  <c r="E652" i="20"/>
  <c r="E584" i="20"/>
  <c r="E583" i="20"/>
  <c r="E1357" i="20"/>
  <c r="E983" i="20"/>
  <c r="E288" i="20"/>
  <c r="E406" i="20"/>
  <c r="E1236" i="20"/>
  <c r="E1352" i="20"/>
  <c r="E259" i="20"/>
  <c r="E851" i="20"/>
  <c r="E120" i="20"/>
  <c r="E398" i="20"/>
  <c r="E1228" i="20"/>
  <c r="E610" i="20"/>
  <c r="E942" i="20"/>
  <c r="E910" i="20"/>
  <c r="E426" i="20"/>
  <c r="E862" i="20"/>
  <c r="E53" i="20"/>
  <c r="E928" i="20"/>
  <c r="E102" i="20"/>
  <c r="E487" i="20"/>
  <c r="E1118" i="20"/>
  <c r="E130" i="20"/>
  <c r="E739" i="20"/>
  <c r="E432" i="20"/>
  <c r="E424" i="20"/>
  <c r="E654" i="20"/>
  <c r="E377" i="20"/>
  <c r="E1252" i="20"/>
  <c r="E541" i="20"/>
  <c r="E24" i="20"/>
  <c r="E1082" i="20"/>
  <c r="E688" i="20"/>
  <c r="E699" i="20"/>
  <c r="E1059" i="20"/>
  <c r="E84" i="20"/>
  <c r="E438" i="20"/>
  <c r="E372" i="20"/>
  <c r="E729" i="20"/>
  <c r="E1081" i="20"/>
  <c r="E200" i="20"/>
  <c r="E836" i="20"/>
  <c r="E1302" i="20"/>
  <c r="E784" i="20"/>
  <c r="E118" i="20"/>
  <c r="E222" i="20"/>
  <c r="E348" i="20"/>
  <c r="E104" i="20"/>
  <c r="E780" i="20"/>
  <c r="E491" i="20"/>
  <c r="E1353" i="20"/>
  <c r="E735" i="20"/>
  <c r="E141" i="20"/>
  <c r="E839" i="20"/>
  <c r="E857" i="20"/>
  <c r="E869" i="20"/>
  <c r="E943" i="20"/>
  <c r="E617" i="20"/>
  <c r="E662" i="20"/>
  <c r="E676" i="20"/>
  <c r="E578" i="20"/>
  <c r="E899" i="20"/>
  <c r="E291" i="20"/>
  <c r="E287" i="20"/>
  <c r="E1129" i="20"/>
  <c r="E920" i="20"/>
  <c r="E1365" i="20"/>
  <c r="E660" i="20"/>
  <c r="E594" i="20"/>
  <c r="E1189" i="20"/>
  <c r="E413" i="20"/>
  <c r="E935" i="20"/>
  <c r="E1152" i="20"/>
  <c r="E366" i="20"/>
  <c r="E436" i="20"/>
  <c r="E449" i="20"/>
  <c r="E958" i="20"/>
  <c r="E679" i="20"/>
  <c r="E1051" i="20"/>
  <c r="E1203" i="20"/>
  <c r="E520" i="20"/>
  <c r="E477" i="20"/>
  <c r="E1006" i="20"/>
  <c r="E1285" i="20"/>
  <c r="E1243" i="20"/>
  <c r="E1242" i="20"/>
  <c r="E648" i="20"/>
  <c r="E559" i="20"/>
  <c r="E160" i="20"/>
  <c r="E417" i="20"/>
  <c r="E497" i="20"/>
  <c r="E732" i="20"/>
  <c r="E1016" i="20"/>
  <c r="E230" i="20"/>
  <c r="E675" i="20"/>
  <c r="E72" i="20"/>
  <c r="E753" i="20"/>
  <c r="E769" i="20"/>
  <c r="E1247" i="20"/>
  <c r="E607" i="20"/>
  <c r="E313" i="20"/>
  <c r="E290" i="20"/>
  <c r="E201" i="20"/>
  <c r="E1010" i="20"/>
  <c r="E123" i="20"/>
  <c r="E527" i="20"/>
  <c r="E352" i="20"/>
  <c r="E921" i="20"/>
  <c r="E641" i="20"/>
  <c r="E41" i="20"/>
  <c r="E587" i="20"/>
  <c r="E1248" i="20"/>
  <c r="E508" i="20"/>
  <c r="E1168" i="20"/>
  <c r="E1111" i="20"/>
  <c r="E309" i="20"/>
  <c r="E511" i="20"/>
  <c r="E1257" i="20"/>
  <c r="E773" i="20"/>
  <c r="E509" i="20"/>
  <c r="E631" i="20"/>
  <c r="E940" i="20"/>
  <c r="E1078" i="20"/>
  <c r="E785" i="20"/>
  <c r="E298" i="20"/>
  <c r="E564" i="20"/>
  <c r="E56" i="20"/>
  <c r="E702" i="20"/>
  <c r="E240" i="20"/>
  <c r="E810" i="20"/>
  <c r="E640" i="20"/>
  <c r="E1291" i="20"/>
  <c r="E517" i="20"/>
  <c r="E1385" i="20"/>
  <c r="E724" i="20"/>
  <c r="E1201" i="20"/>
  <c r="E805" i="20"/>
  <c r="E1336" i="20"/>
  <c r="E521" i="20"/>
  <c r="E110" i="20"/>
  <c r="E1261" i="20"/>
  <c r="E327" i="20"/>
  <c r="E103" i="20"/>
  <c r="E488" i="20"/>
  <c r="E843" i="20"/>
  <c r="E1097" i="20"/>
  <c r="E986" i="20"/>
  <c r="E925" i="20"/>
  <c r="E1191" i="20"/>
  <c r="E914" i="20"/>
  <c r="E1038" i="20"/>
  <c r="E758" i="20"/>
  <c r="E1157" i="20"/>
  <c r="E43" i="20"/>
  <c r="E799" i="20"/>
  <c r="E207" i="20"/>
  <c r="E691" i="20"/>
  <c r="E872" i="20"/>
  <c r="E156" i="20"/>
  <c r="E169" i="20"/>
  <c r="E728" i="20"/>
  <c r="E428" i="20"/>
  <c r="E1369" i="20"/>
  <c r="E1206" i="20"/>
  <c r="E482" i="20"/>
  <c r="E1114" i="20"/>
  <c r="E597" i="20"/>
  <c r="E1306" i="20"/>
  <c r="E1367" i="20"/>
  <c r="E625" i="20"/>
  <c r="E1176" i="20"/>
  <c r="E708" i="20"/>
  <c r="E794" i="20"/>
  <c r="E938" i="20"/>
  <c r="E99" i="20"/>
  <c r="E355" i="20"/>
  <c r="E174" i="20"/>
  <c r="E880" i="20"/>
  <c r="E853" i="20"/>
  <c r="E127" i="20"/>
  <c r="E930" i="20"/>
  <c r="E789" i="20"/>
  <c r="E829" i="20"/>
  <c r="E991" i="20"/>
  <c r="E1113" i="20"/>
  <c r="E1131" i="20"/>
  <c r="E364" i="20"/>
  <c r="E1169" i="20"/>
  <c r="E546" i="20"/>
  <c r="E214" i="20"/>
  <c r="E504" i="20"/>
  <c r="E726" i="20"/>
  <c r="E901" i="20"/>
  <c r="E100" i="20"/>
  <c r="E996" i="20"/>
  <c r="E889" i="20"/>
  <c r="E918" i="20"/>
  <c r="E1138" i="20"/>
  <c r="E1135" i="20"/>
  <c r="E1186" i="20"/>
  <c r="E1115" i="20"/>
  <c r="E535" i="20"/>
  <c r="E1030" i="20"/>
  <c r="E1281" i="20"/>
  <c r="E1213" i="20"/>
  <c r="E289" i="20"/>
  <c r="E742" i="20"/>
  <c r="E907" i="20"/>
  <c r="E937" i="20"/>
  <c r="E135" i="20"/>
  <c r="E997" i="20"/>
  <c r="E1084" i="20"/>
  <c r="E950" i="20"/>
  <c r="E175" i="20"/>
  <c r="E1019" i="20"/>
  <c r="E987" i="20"/>
  <c r="E883" i="20"/>
  <c r="E1343" i="20"/>
  <c r="E1054" i="20"/>
  <c r="E948" i="20"/>
  <c r="E332" i="20"/>
  <c r="E1172" i="20"/>
  <c r="E569" i="20"/>
  <c r="E701" i="20"/>
  <c r="E1024" i="20"/>
  <c r="E278" i="20"/>
  <c r="E572" i="20"/>
  <c r="E107" i="20"/>
  <c r="E811" i="20"/>
  <c r="E653" i="20"/>
  <c r="E249" i="20"/>
  <c r="E1003" i="20"/>
  <c r="E1112" i="20"/>
  <c r="E1163" i="20"/>
  <c r="E598" i="20"/>
  <c r="E46" i="20"/>
  <c r="E1255" i="20"/>
  <c r="E677" i="20"/>
  <c r="E534" i="20"/>
  <c r="E445" i="20"/>
  <c r="E180" i="20"/>
  <c r="E1314" i="20"/>
  <c r="E502" i="20"/>
  <c r="E139" i="20"/>
  <c r="E54" i="20"/>
  <c r="E574" i="20"/>
  <c r="E1275" i="20"/>
  <c r="E1086" i="20"/>
  <c r="E941" i="20"/>
  <c r="E913" i="20"/>
  <c r="E838" i="20"/>
  <c r="E528" i="20"/>
  <c r="E1023" i="20"/>
  <c r="E649" i="20"/>
  <c r="E1270" i="20"/>
  <c r="E1116" i="20"/>
  <c r="E537" i="20"/>
  <c r="E1363" i="20"/>
  <c r="E800" i="20"/>
  <c r="E475" i="20"/>
  <c r="E337" i="20"/>
  <c r="E693" i="20"/>
  <c r="E409" i="20"/>
  <c r="E519" i="20"/>
  <c r="E146" i="20"/>
  <c r="E1014" i="20"/>
  <c r="E450" i="20"/>
  <c r="E495" i="20"/>
  <c r="E362" i="20"/>
  <c r="E1280" i="20"/>
  <c r="E755" i="20"/>
  <c r="E706" i="20"/>
  <c r="E319" i="20"/>
  <c r="E379" i="20"/>
  <c r="E164" i="20"/>
  <c r="E713" i="20"/>
  <c r="E700" i="20"/>
  <c r="E272" i="20"/>
  <c r="E775" i="20"/>
  <c r="E792" i="20"/>
  <c r="E777" i="20"/>
  <c r="E193" i="20"/>
  <c r="E264" i="20"/>
  <c r="E832" i="20"/>
  <c r="E1171" i="20"/>
  <c r="E1341" i="20"/>
  <c r="E296" i="20"/>
  <c r="E1350" i="20"/>
  <c r="E312" i="20"/>
  <c r="E710" i="20"/>
  <c r="E1361" i="20"/>
  <c r="E678" i="20"/>
  <c r="E1062" i="20"/>
  <c r="E65" i="20"/>
  <c r="E333" i="20"/>
  <c r="E1317" i="20"/>
  <c r="E176" i="20"/>
  <c r="E1304" i="20"/>
  <c r="E1216" i="20"/>
  <c r="E717" i="20"/>
  <c r="E1077" i="20"/>
  <c r="E1017" i="20"/>
  <c r="E727" i="20"/>
  <c r="E671" i="20"/>
  <c r="E955" i="20"/>
  <c r="E344" i="20"/>
  <c r="E1241" i="20"/>
  <c r="E522" i="20"/>
  <c r="E71" i="20"/>
  <c r="E381" i="20"/>
  <c r="E315" i="20"/>
  <c r="E1381" i="20"/>
  <c r="E612" i="20"/>
  <c r="E185" i="20"/>
  <c r="E1178" i="20"/>
  <c r="E975" i="20"/>
  <c r="E301" i="20"/>
  <c r="E960" i="20"/>
  <c r="E179" i="20"/>
  <c r="E81" i="20"/>
  <c r="E231" i="20"/>
  <c r="E686" i="20"/>
  <c r="E374" i="20"/>
  <c r="E1368" i="20"/>
  <c r="E1245" i="20"/>
  <c r="E350" i="20"/>
  <c r="E596" i="20"/>
  <c r="E191" i="20"/>
  <c r="E635" i="20"/>
  <c r="E108" i="20"/>
  <c r="E503" i="20"/>
  <c r="E442" i="20"/>
  <c r="E891" i="20"/>
  <c r="E1005" i="20"/>
  <c r="E849" i="20"/>
  <c r="E1378" i="20"/>
  <c r="E58" i="20"/>
  <c r="E669" i="20"/>
  <c r="E885" i="20"/>
  <c r="E999" i="20"/>
  <c r="E863" i="20"/>
  <c r="E871" i="20"/>
  <c r="E370" i="20"/>
  <c r="E1277" i="20"/>
  <c r="E1193" i="20"/>
  <c r="E1295" i="20"/>
  <c r="E294" i="20"/>
  <c r="E1263" i="20"/>
  <c r="E271" i="20"/>
  <c r="E1047" i="20"/>
  <c r="E634" i="20"/>
  <c r="E1181" i="20"/>
  <c r="E1298" i="20"/>
  <c r="E254" i="20"/>
  <c r="E719" i="20"/>
  <c r="E845" i="20"/>
  <c r="E473" i="20"/>
  <c r="E881" i="20"/>
  <c r="E384" i="20"/>
  <c r="E1025" i="20"/>
  <c r="E109" i="20"/>
  <c r="E615" i="20"/>
  <c r="E269" i="20"/>
  <c r="E467" i="20"/>
  <c r="E1305" i="20"/>
  <c r="E825" i="20"/>
  <c r="E208" i="20"/>
  <c r="E1002" i="20"/>
  <c r="E730" i="20"/>
  <c r="E557" i="20"/>
  <c r="E1045" i="20"/>
  <c r="E1268" i="20"/>
  <c r="E468" i="20"/>
  <c r="E633" i="20"/>
  <c r="E837" i="20"/>
  <c r="E776" i="20"/>
  <c r="E619" i="20"/>
  <c r="E1202" i="20"/>
  <c r="E300" i="20"/>
  <c r="E452" i="20"/>
  <c r="E822" i="20"/>
  <c r="E738" i="20"/>
  <c r="E982" i="20"/>
  <c r="E1055" i="20"/>
  <c r="E106" i="20"/>
  <c r="E813" i="20"/>
  <c r="E79" i="20"/>
  <c r="E1000" i="20"/>
  <c r="E1070" i="20"/>
  <c r="E129" i="20"/>
  <c r="E964" i="20"/>
  <c r="E1063" i="20"/>
  <c r="E752" i="20"/>
  <c r="E1013" i="20"/>
  <c r="E1207" i="20"/>
  <c r="E952" i="20"/>
  <c r="E418" i="20"/>
  <c r="E1188" i="20"/>
  <c r="E1308" i="20"/>
  <c r="E454" i="20"/>
  <c r="E1109" i="20"/>
  <c r="E1145" i="20"/>
  <c r="E330" i="20"/>
  <c r="E830" i="20"/>
  <c r="E687" i="20"/>
  <c r="E496" i="20"/>
  <c r="E159" i="20"/>
  <c r="E1238" i="20"/>
  <c r="E1221" i="20"/>
  <c r="E1148" i="20"/>
  <c r="E1303" i="20"/>
  <c r="E661" i="20"/>
  <c r="E471" i="20"/>
  <c r="E1377" i="20"/>
  <c r="E1095" i="20"/>
  <c r="E347" i="20"/>
  <c r="E1354" i="20"/>
  <c r="E433" i="20"/>
  <c r="E551" i="20"/>
  <c r="E148" i="20"/>
  <c r="E1083" i="20"/>
  <c r="E1042" i="20"/>
  <c r="E391" i="20"/>
  <c r="E524" i="20"/>
  <c r="E1271" i="20"/>
  <c r="E602" i="20"/>
  <c r="E323" i="20"/>
  <c r="E1195" i="20"/>
  <c r="E680" i="20"/>
  <c r="E446" i="20"/>
  <c r="E1153" i="20"/>
  <c r="E737" i="20"/>
  <c r="E196" i="20"/>
  <c r="E76" i="20"/>
  <c r="E604" i="20"/>
  <c r="E650" i="20"/>
  <c r="E97" i="20"/>
  <c r="E824" i="20"/>
  <c r="E994" i="20"/>
  <c r="E213" i="20"/>
  <c r="E359" i="20"/>
  <c r="E647" i="20"/>
  <c r="E689" i="20"/>
  <c r="E565" i="20"/>
  <c r="E659" i="20"/>
  <c r="E244" i="20"/>
  <c r="E1340" i="20"/>
  <c r="E1133" i="20"/>
  <c r="E978" i="20"/>
  <c r="E858" i="20"/>
  <c r="E590" i="20"/>
  <c r="E469" i="20"/>
  <c r="E947" i="20"/>
  <c r="E357" i="20"/>
  <c r="E936" i="20"/>
  <c r="E1300" i="20"/>
  <c r="E221" i="20"/>
  <c r="E979" i="20"/>
  <c r="E623" i="20"/>
  <c r="E1383" i="20"/>
  <c r="E763" i="20"/>
  <c r="E1215" i="20"/>
  <c r="E1036" i="20"/>
  <c r="E1218" i="20"/>
  <c r="E1102" i="20"/>
  <c r="E51" i="20"/>
  <c r="E1325" i="20"/>
  <c r="E1312" i="20"/>
  <c r="E116" i="20"/>
  <c r="E246" i="20"/>
  <c r="E277" i="20"/>
  <c r="E731" i="20"/>
  <c r="E966" i="20"/>
  <c r="E1234" i="20"/>
  <c r="E741" i="20"/>
  <c r="E1200" i="20"/>
  <c r="E767" i="20"/>
  <c r="E540" i="20"/>
  <c r="E847" i="20"/>
  <c r="E389" i="20"/>
  <c r="E1039" i="20"/>
  <c r="E946" i="20"/>
  <c r="E295" i="20"/>
  <c r="E608" i="20"/>
  <c r="E218" i="20"/>
  <c r="E1323" i="20"/>
  <c r="E286" i="20"/>
  <c r="E900" i="20"/>
  <c r="E64" i="20"/>
  <c r="E257" i="20"/>
  <c r="E1198" i="20"/>
  <c r="E919" i="20"/>
  <c r="E335" i="20"/>
  <c r="E1235" i="20"/>
  <c r="E859" i="20"/>
  <c r="E867" i="20"/>
  <c r="E340" i="20"/>
  <c r="E234" i="20"/>
  <c r="E781" i="20"/>
  <c r="E712" i="20"/>
  <c r="E723" i="20"/>
  <c r="E1324" i="20"/>
  <c r="E281" i="20"/>
  <c r="E582" i="20"/>
  <c r="E827" i="20"/>
  <c r="E1210" i="20"/>
  <c r="E171" i="20"/>
  <c r="E1155" i="20"/>
  <c r="E1090" i="20"/>
  <c r="E945" i="20"/>
  <c r="E416" i="20"/>
  <c r="E698" i="20"/>
  <c r="E1224" i="20"/>
  <c r="E637" i="20"/>
  <c r="E361" i="20"/>
  <c r="E131" i="20"/>
  <c r="E1182" i="20"/>
  <c r="E55" i="20"/>
  <c r="E202" i="20"/>
  <c r="E378" i="20"/>
  <c r="E489" i="20"/>
  <c r="E1166" i="20"/>
  <c r="E250" i="20"/>
  <c r="E1258" i="20"/>
  <c r="E203" i="20"/>
  <c r="E786" i="20"/>
  <c r="E974" i="20"/>
  <c r="E595" i="20"/>
  <c r="E642" i="20"/>
  <c r="E548" i="20"/>
  <c r="E884" i="20"/>
  <c r="E547" i="20"/>
  <c r="E1124" i="20"/>
  <c r="E1214" i="20"/>
  <c r="E1196" i="20"/>
  <c r="E1162" i="20"/>
  <c r="E1296" i="20"/>
  <c r="E1321" i="20"/>
  <c r="E494" i="20"/>
  <c r="E972" i="20"/>
  <c r="E841" i="20"/>
  <c r="E614" i="20"/>
  <c r="E464" i="20"/>
  <c r="E985" i="20"/>
  <c r="E74" i="20"/>
  <c r="E105" i="20"/>
  <c r="E172" i="20"/>
  <c r="E823" i="20"/>
  <c r="E807" i="20"/>
  <c r="E483" i="20"/>
  <c r="E1156" i="20"/>
  <c r="E684" i="20"/>
  <c r="E961" i="20"/>
  <c r="E1067" i="20"/>
  <c r="E923" i="20"/>
  <c r="E410" i="20"/>
  <c r="E299" i="20"/>
  <c r="E766" i="20"/>
  <c r="E385" i="20"/>
  <c r="E1035" i="20"/>
  <c r="E338" i="20"/>
  <c r="E897" i="20"/>
  <c r="E275" i="20"/>
  <c r="E421" i="20"/>
  <c r="E828" i="20"/>
  <c r="E1069" i="20"/>
  <c r="E411" i="20"/>
  <c r="E463" i="20"/>
  <c r="E606" i="20"/>
  <c r="E155" i="20"/>
  <c r="E1355" i="20"/>
  <c r="E951" i="20"/>
  <c r="E165" i="20"/>
  <c r="E911" i="20"/>
  <c r="E93" i="20"/>
  <c r="E819" i="20"/>
  <c r="E1104" i="20"/>
  <c r="E166" i="20"/>
  <c r="E573" i="20"/>
  <c r="E611" i="20"/>
  <c r="E665" i="20"/>
  <c r="E351" i="20"/>
  <c r="E1233" i="20"/>
  <c r="E1292" i="20"/>
  <c r="E170" i="20"/>
  <c r="E95" i="20"/>
  <c r="E620" i="20"/>
  <c r="E1173" i="20"/>
  <c r="E219" i="20"/>
  <c r="E439" i="20"/>
  <c r="E544" i="20"/>
  <c r="E67" i="20"/>
  <c r="E1327" i="20"/>
  <c r="E622" i="20"/>
  <c r="E570" i="20"/>
  <c r="E317" i="20"/>
  <c r="E536" i="20"/>
  <c r="E1230" i="20"/>
  <c r="E388" i="20"/>
  <c r="E310" i="20"/>
  <c r="E326" i="20"/>
  <c r="E209" i="20"/>
  <c r="E1099" i="20"/>
  <c r="E1151" i="20"/>
  <c r="E568" i="20"/>
  <c r="E1043" i="20"/>
  <c r="E1264" i="20"/>
  <c r="E481" i="20"/>
  <c r="E282" i="20"/>
  <c r="E984" i="20"/>
  <c r="E1313" i="20"/>
  <c r="E480" i="20"/>
  <c r="E1106" i="20"/>
  <c r="E459" i="20"/>
  <c r="E270" i="20"/>
  <c r="E453" i="20"/>
  <c r="E235" i="20"/>
  <c r="E1064" i="20"/>
  <c r="E944" i="20"/>
  <c r="E549" i="20"/>
  <c r="E1074" i="20"/>
  <c r="E934" i="20"/>
  <c r="E751" i="20"/>
  <c r="E1107" i="20"/>
  <c r="E681" i="20"/>
  <c r="E929" i="20"/>
  <c r="E353" i="20"/>
  <c r="E167" i="20"/>
  <c r="E696" i="20"/>
  <c r="E62" i="20"/>
  <c r="E922" i="20"/>
  <c r="E538" i="20"/>
  <c r="E354" i="20"/>
  <c r="E437" i="20"/>
  <c r="E709" i="20"/>
  <c r="E842" i="20"/>
  <c r="E683" i="20"/>
  <c r="E267" i="20"/>
  <c r="E1040" i="20"/>
  <c r="E764" i="20"/>
  <c r="E1007" i="20"/>
  <c r="E152" i="20"/>
  <c r="E523" i="20"/>
  <c r="E1348" i="20"/>
  <c r="E212" i="20"/>
  <c r="E220" i="20"/>
  <c r="E571" i="20"/>
  <c r="E1260" i="20"/>
  <c r="E407" i="20"/>
  <c r="E1232" i="20"/>
  <c r="E1279" i="20"/>
  <c r="E458" i="20"/>
  <c r="E39" i="20"/>
  <c r="E924" i="20"/>
  <c r="E965" i="20"/>
  <c r="E1012" i="20"/>
  <c r="E279" i="20"/>
  <c r="E971" i="20"/>
  <c r="E224" i="20"/>
  <c r="E1192" i="20"/>
  <c r="E422" i="20"/>
  <c r="E197" i="20"/>
  <c r="E308" i="20"/>
  <c r="E402" i="20"/>
  <c r="E613" i="20"/>
  <c r="E1205" i="20"/>
  <c r="E895" i="20"/>
  <c r="E181" i="20"/>
  <c r="E798" i="20"/>
  <c r="E342" i="20"/>
  <c r="E32" i="20"/>
  <c r="E1032" i="20"/>
  <c r="E962" i="20"/>
  <c r="E743" i="20"/>
  <c r="E1290" i="20"/>
  <c r="E989" i="20"/>
  <c r="E1174" i="20"/>
  <c r="E1366" i="20"/>
  <c r="E864" i="20"/>
  <c r="E1161" i="20"/>
  <c r="E29" i="20"/>
  <c r="E217" i="20"/>
  <c r="E307" i="20"/>
  <c r="E600" i="20"/>
  <c r="E690" i="20"/>
  <c r="E145" i="20"/>
  <c r="E142" i="20"/>
  <c r="E860" i="20"/>
  <c r="E414" i="20"/>
  <c r="E47" i="20"/>
  <c r="E932" i="20"/>
  <c r="E695" i="20"/>
  <c r="E1184" i="20"/>
  <c r="E371" i="20"/>
  <c r="E720" i="20"/>
  <c r="E343" i="20"/>
  <c r="E563" i="20"/>
  <c r="E321" i="20"/>
  <c r="E490" i="20"/>
  <c r="E1329" i="20"/>
  <c r="E251" i="20"/>
  <c r="E1132" i="20"/>
  <c r="E1227" i="20"/>
  <c r="E412" i="20"/>
  <c r="E346" i="20"/>
  <c r="E1219" i="20"/>
  <c r="E750" i="20"/>
  <c r="E844" i="20"/>
  <c r="E516" i="20"/>
  <c r="E237" i="20"/>
  <c r="E304" i="20"/>
  <c r="E260" i="20"/>
  <c r="E790" i="20"/>
  <c r="E192" i="20"/>
  <c r="E746" i="20"/>
  <c r="E363" i="20"/>
  <c r="E1273" i="20"/>
  <c r="E87" i="20"/>
  <c r="E555" i="20"/>
  <c r="E1048" i="20"/>
  <c r="E1335" i="20"/>
  <c r="E1376" i="20"/>
  <c r="E848" i="20"/>
  <c r="E1147" i="20"/>
  <c r="E1262" i="20"/>
  <c r="E285" i="20"/>
  <c r="E697" i="20"/>
  <c r="E419" i="20"/>
  <c r="E721" i="20"/>
  <c r="E1121" i="20"/>
  <c r="E1294" i="20"/>
  <c r="E405" i="20"/>
  <c r="E78" i="20"/>
  <c r="E1075" i="20"/>
  <c r="E707" i="20"/>
  <c r="E75" i="20"/>
  <c r="E558" i="20"/>
  <c r="E205" i="20"/>
  <c r="E284" i="20"/>
  <c r="E94" i="20"/>
  <c r="E554" i="20"/>
  <c r="E968" i="20"/>
  <c r="E101" i="20"/>
  <c r="E579" i="20"/>
  <c r="E1307" i="20"/>
  <c r="E1374" i="20"/>
  <c r="E198" i="20"/>
  <c r="E143" i="20"/>
  <c r="E1094" i="20"/>
  <c r="E85" i="20"/>
  <c r="E1150" i="20"/>
  <c r="E1239" i="20"/>
  <c r="E908" i="20"/>
  <c r="E954" i="20"/>
  <c r="E133" i="20"/>
  <c r="E1061" i="20"/>
  <c r="E345" i="20"/>
  <c r="E1342" i="20"/>
  <c r="E1065" i="20"/>
  <c r="E1276" i="20"/>
  <c r="E970" i="20"/>
  <c r="E69" i="20"/>
  <c r="E866" i="20"/>
  <c r="E1326" i="20"/>
  <c r="E628" i="20"/>
  <c r="E1105" i="20"/>
  <c r="E1269" i="20"/>
  <c r="E796" i="20"/>
  <c r="E373" i="20"/>
  <c r="E1229" i="20"/>
  <c r="E274" i="20"/>
  <c r="E1080" i="20"/>
  <c r="E855" i="20"/>
  <c r="E957" i="20"/>
  <c r="E1037" i="20"/>
  <c r="E988" i="20"/>
  <c r="E1371" i="20"/>
  <c r="E525" i="20"/>
  <c r="E969" i="20"/>
  <c r="E1091" i="20"/>
  <c r="E575" i="20"/>
  <c r="E1096" i="20"/>
  <c r="E77" i="20"/>
  <c r="E898" i="20"/>
  <c r="E888" i="20"/>
  <c r="E266" i="20"/>
  <c r="E334" i="20"/>
  <c r="E126" i="20"/>
  <c r="E128" i="20"/>
  <c r="E815" i="20"/>
  <c r="E1160" i="20"/>
  <c r="E382" i="20"/>
  <c r="E90" i="20"/>
  <c r="E795" i="20"/>
  <c r="E144" i="20"/>
  <c r="E253" i="20"/>
  <c r="E1345" i="20"/>
  <c r="E1288" i="20"/>
  <c r="E939" i="20"/>
  <c r="E1175" i="20"/>
  <c r="E26" i="20"/>
  <c r="E754" i="20"/>
  <c r="E263" i="20"/>
  <c r="E1170" i="20"/>
  <c r="E1231" i="20"/>
  <c r="E456" i="20"/>
  <c r="E576" i="20"/>
  <c r="E673" i="20"/>
  <c r="E618" i="20"/>
  <c r="E912" i="20"/>
  <c r="E188" i="20"/>
  <c r="E757" i="20"/>
  <c r="E1337" i="20"/>
  <c r="E715" i="20"/>
  <c r="E893" i="20"/>
  <c r="E1360" i="20"/>
  <c r="E457" i="20"/>
  <c r="E1372" i="20"/>
  <c r="E168" i="20"/>
  <c r="E875" i="20"/>
  <c r="E774" i="20"/>
  <c r="E949" i="20"/>
  <c r="E215" i="20"/>
  <c r="E833" i="20"/>
  <c r="E96" i="20"/>
  <c r="E393" i="20"/>
  <c r="E243" i="20"/>
  <c r="E336" i="20"/>
  <c r="E441" i="20"/>
  <c r="E1299" i="20"/>
  <c r="E1165" i="20"/>
  <c r="E963" i="20"/>
  <c r="E682" i="20"/>
  <c r="E1347" i="20"/>
  <c r="E27" i="20"/>
  <c r="E545" i="20"/>
  <c r="E239" i="20"/>
  <c r="E462" i="20"/>
  <c r="E1029" i="20"/>
  <c r="E909" i="20"/>
  <c r="E748" i="20"/>
  <c r="E403" i="20"/>
  <c r="E868" i="20"/>
  <c r="E531" i="20"/>
  <c r="E86" i="20"/>
  <c r="E60" i="20"/>
  <c r="E1356" i="20"/>
  <c r="E998" i="20"/>
  <c r="E1212" i="20"/>
  <c r="E339" i="20"/>
  <c r="E302" i="20"/>
  <c r="E1143" i="20"/>
  <c r="E552" i="20"/>
  <c r="E1226" i="20"/>
  <c r="E657" i="20"/>
  <c r="E760" i="20"/>
  <c r="E486" i="20"/>
  <c r="E887" i="20"/>
  <c r="E1319" i="20"/>
  <c r="E311" i="20"/>
  <c r="E408" i="20"/>
  <c r="E744" i="20"/>
  <c r="E134" i="20"/>
  <c r="E1076" i="20"/>
  <c r="E655" i="20"/>
  <c r="E512" i="20"/>
  <c r="E42" i="20"/>
  <c r="E1146" i="20"/>
  <c r="E656" i="20"/>
  <c r="E1364" i="20"/>
  <c r="E115" i="20"/>
  <c r="E1068" i="20"/>
  <c r="E803" i="20"/>
  <c r="E1127" i="20"/>
  <c r="E113" i="20"/>
  <c r="E718" i="20"/>
  <c r="E316" i="20"/>
  <c r="E1283" i="20"/>
  <c r="E430" i="20"/>
  <c r="E626" i="20"/>
  <c r="E1060" i="20"/>
  <c r="E603" i="20"/>
  <c r="E367" i="20"/>
  <c r="E324" i="20"/>
  <c r="E498" i="20"/>
  <c r="E877" i="20"/>
  <c r="E977" i="20"/>
  <c r="E292" i="20"/>
  <c r="E588" i="20"/>
  <c r="E1093" i="20"/>
  <c r="E1092" i="20"/>
  <c r="E460" i="20"/>
  <c r="E870" i="20"/>
  <c r="E177" i="20"/>
  <c r="E846" i="20"/>
  <c r="E567" i="20"/>
  <c r="E1359" i="20"/>
  <c r="E40" i="20"/>
  <c r="E874" i="20"/>
  <c r="E1318" i="20"/>
  <c r="E194" i="20"/>
  <c r="E1117" i="20"/>
  <c r="E1274" i="20"/>
  <c r="E303" i="20"/>
  <c r="E124" i="20"/>
  <c r="E1088" i="20"/>
  <c r="E199" i="20"/>
  <c r="E745" i="20"/>
  <c r="E392" i="20"/>
  <c r="E1119" i="20"/>
  <c r="E586" i="20"/>
  <c r="E591" i="20"/>
  <c r="E211" i="20"/>
  <c r="E466" i="20"/>
  <c r="E314" i="20"/>
  <c r="E1136" i="20"/>
  <c r="E261" i="20"/>
  <c r="E1237" i="20"/>
  <c r="E835" i="20"/>
  <c r="E297" i="20"/>
  <c r="E375" i="20"/>
  <c r="E268" i="20"/>
  <c r="E507" i="20"/>
  <c r="E663" i="20"/>
  <c r="E329" i="20"/>
  <c r="E28" i="20"/>
  <c r="E561" i="20"/>
  <c r="E992" i="20"/>
  <c r="E1125" i="20"/>
  <c r="E82" i="20"/>
  <c r="E429" i="20"/>
  <c r="E1073" i="20"/>
  <c r="E1266" i="20"/>
  <c r="E125" i="20"/>
  <c r="E470" i="20"/>
  <c r="E1223" i="20"/>
  <c r="E762" i="20"/>
  <c r="E293" i="20"/>
  <c r="E560" i="20"/>
  <c r="E236" i="20"/>
  <c r="E1079" i="20"/>
  <c r="E223" i="20"/>
  <c r="E1246" i="20"/>
  <c r="E716" i="20"/>
  <c r="E273" i="20"/>
  <c r="E157" i="20"/>
  <c r="E734" i="20"/>
  <c r="E401" i="20"/>
  <c r="E444" i="20"/>
  <c r="E771" i="20"/>
  <c r="E1382" i="20"/>
  <c r="E151" i="20"/>
  <c r="E1289" i="20"/>
  <c r="E1022" i="20"/>
  <c r="E1249" i="20"/>
  <c r="E808" i="20"/>
  <c r="E153" i="20"/>
  <c r="E1015" i="20"/>
  <c r="E1373" i="20"/>
  <c r="E255" i="20"/>
  <c r="E233" i="20"/>
  <c r="E485" i="20"/>
  <c r="E645" i="20"/>
  <c r="E1052" i="20"/>
  <c r="E1311" i="20"/>
  <c r="E672" i="20"/>
  <c r="E34" i="20"/>
  <c r="E83" i="20"/>
  <c r="E1164" i="20"/>
  <c r="E601" i="20"/>
  <c r="E1293" i="20"/>
  <c r="E1209" i="20"/>
  <c r="E902" i="20"/>
  <c r="E44" i="20"/>
  <c r="E1375" i="20"/>
  <c r="E903" i="20"/>
  <c r="E1331" i="20"/>
  <c r="E639" i="20"/>
  <c r="E1297" i="20"/>
  <c r="E50" i="20"/>
  <c r="E111" i="20"/>
  <c r="E861" i="20"/>
  <c r="E530" i="20"/>
  <c r="E513" i="20"/>
  <c r="E967" i="20"/>
  <c r="E1149" i="20"/>
  <c r="E262" i="20"/>
  <c r="E926" i="20"/>
  <c r="E465" i="20"/>
  <c r="E878" i="20"/>
  <c r="E956" i="20"/>
  <c r="E117" i="20"/>
  <c r="E506" i="20"/>
  <c r="E476" i="20"/>
  <c r="E1034" i="20"/>
  <c r="E112" i="20"/>
  <c r="E1334" i="20"/>
  <c r="E276" i="20"/>
  <c r="E1267" i="20"/>
  <c r="E917" i="20"/>
  <c r="E802" i="20"/>
  <c r="E1351" i="20"/>
  <c r="E397" i="20"/>
  <c r="E443" i="20"/>
  <c r="E593" i="20"/>
  <c r="E981" i="20"/>
  <c r="E1100" i="20"/>
  <c r="E630" i="20"/>
  <c r="E1254" i="20"/>
  <c r="E1225" i="20"/>
  <c r="E894" i="20"/>
  <c r="E1211" i="20"/>
  <c r="E154" i="20"/>
  <c r="E1053" i="20"/>
  <c r="E228" i="20"/>
  <c r="E736" i="20"/>
  <c r="E70" i="20"/>
  <c r="E182" i="20"/>
  <c r="E1004" i="20"/>
  <c r="E670" i="20"/>
  <c r="E455" i="20"/>
  <c r="E1103" i="20"/>
  <c r="E1287" i="20"/>
  <c r="E787" i="20"/>
  <c r="E638" i="20"/>
  <c r="E247" i="20"/>
  <c r="E980" i="20"/>
  <c r="E1338" i="20"/>
  <c r="E990" i="20"/>
  <c r="E705" i="20"/>
  <c r="E505" i="20"/>
  <c r="E195" i="20"/>
  <c r="E685" i="20"/>
  <c r="E1130" i="20"/>
  <c r="E550" i="20"/>
  <c r="E1362" i="20"/>
  <c r="E163" i="20"/>
  <c r="E183" i="20"/>
  <c r="E1167" i="20"/>
  <c r="E510" i="20"/>
  <c r="E119" i="20"/>
  <c r="E1208" i="20"/>
  <c r="E1020" i="20"/>
  <c r="E331" i="20"/>
  <c r="E318" i="20"/>
  <c r="E806" i="20"/>
  <c r="E1031" i="20"/>
  <c r="E599" i="20"/>
  <c r="E1333" i="20"/>
  <c r="E161" i="20"/>
  <c r="E1154" i="20"/>
  <c r="E1159" i="20"/>
  <c r="E892" i="20"/>
  <c r="E820" i="20"/>
  <c r="E1046" i="20"/>
  <c r="E1194" i="20"/>
  <c r="E1071" i="20"/>
  <c r="E1128" i="20"/>
  <c r="E779" i="20"/>
  <c r="E566" i="20"/>
  <c r="E423" i="20"/>
  <c r="E609" i="20"/>
  <c r="E440" i="20"/>
  <c r="E150" i="20"/>
  <c r="E1272" i="20"/>
  <c r="E1085" i="20"/>
  <c r="E1056" i="20"/>
  <c r="E1140" i="20"/>
  <c r="E73" i="20"/>
  <c r="E692" i="20"/>
  <c r="E740" i="20"/>
  <c r="E1380" i="20"/>
  <c r="E1330" i="20"/>
  <c r="E747" i="20"/>
  <c r="E1284" i="20"/>
  <c r="E725" i="20"/>
  <c r="E589" i="20"/>
  <c r="E801" i="20"/>
  <c r="E674" i="20"/>
  <c r="E365" i="20"/>
  <c r="E1050" i="20"/>
  <c r="E873" i="20"/>
  <c r="E1123" i="20"/>
  <c r="E358" i="20"/>
  <c r="E48" i="20"/>
  <c r="E227" i="20"/>
  <c r="E783" i="20"/>
  <c r="E280" i="20"/>
  <c r="E1179" i="20"/>
  <c r="E61" i="20"/>
  <c r="E933" i="20"/>
  <c r="E252" i="20"/>
  <c r="E1384" i="20"/>
  <c r="E1344" i="20"/>
  <c r="E92" i="20"/>
  <c r="E448" i="20"/>
  <c r="E896" i="20"/>
  <c r="E651" i="20"/>
  <c r="E341" i="20"/>
  <c r="E704" i="20"/>
  <c r="E3" i="20" l="1" a="1"/>
  <c r="E3" i="20" s="1"/>
  <c r="AR4" i="20" l="1"/>
  <c r="CF4" i="20"/>
  <c r="CA4" i="20"/>
  <c r="BV4" i="20"/>
  <c r="BQ4" i="20"/>
  <c r="BL4" i="20"/>
  <c r="BL5" i="20" s="1"/>
  <c r="BL6" i="20" s="1"/>
  <c r="BL7" i="20" s="1"/>
  <c r="BG4" i="20"/>
  <c r="BB4" i="20"/>
  <c r="AW4" i="20"/>
  <c r="AW5" i="20" s="1"/>
  <c r="AW6" i="20" s="1"/>
  <c r="BB5" i="20" l="1"/>
  <c r="BB6" i="20" s="1"/>
  <c r="BB7" i="20" s="1"/>
  <c r="BB8" i="20" s="1"/>
  <c r="BG5" i="20"/>
  <c r="BQ5" i="20"/>
  <c r="BQ6" i="20" s="1"/>
  <c r="BV5" i="20"/>
  <c r="CA5" i="20"/>
  <c r="CA6" i="20" s="1"/>
  <c r="CA7" i="20" s="1"/>
  <c r="AR5" i="20"/>
  <c r="AR6" i="20" s="1"/>
  <c r="CF5" i="20"/>
  <c r="BL8" i="20"/>
  <c r="AW7" i="20"/>
  <c r="AW8" i="20" s="1"/>
  <c r="BB9" i="20" l="1"/>
  <c r="BB10" i="20" s="1"/>
  <c r="BG6" i="20"/>
  <c r="BG7" i="20" s="1"/>
  <c r="BQ7" i="20"/>
  <c r="BV6" i="20"/>
  <c r="CF6" i="20"/>
  <c r="CF7" i="20" s="1"/>
  <c r="AR7" i="20"/>
  <c r="CA8" i="20"/>
  <c r="BL9" i="20"/>
  <c r="AW9" i="20"/>
  <c r="E19" i="26"/>
  <c r="K19" i="26" s="1"/>
  <c r="BB11" i="20" l="1"/>
  <c r="BL10" i="20"/>
  <c r="BL11" i="20" s="1"/>
  <c r="BG8" i="20"/>
  <c r="BQ8" i="20"/>
  <c r="BV7" i="20"/>
  <c r="CA9" i="20"/>
  <c r="CF8" i="20"/>
  <c r="AR8" i="20"/>
  <c r="AW10" i="20"/>
  <c r="N18" i="2" a="1"/>
  <c r="N18" i="2" s="1"/>
  <c r="N17" i="2" a="1"/>
  <c r="N17" i="2" s="1"/>
  <c r="N16" i="2" a="1"/>
  <c r="N16" i="2" s="1"/>
  <c r="N15" i="2" a="1"/>
  <c r="N15" i="2" s="1"/>
  <c r="BB12" i="20" l="1"/>
  <c r="BB13" i="20" s="1"/>
  <c r="BG9" i="20"/>
  <c r="BG10" i="20" s="1"/>
  <c r="BQ9" i="20"/>
  <c r="CA10" i="20"/>
  <c r="CA11" i="20" s="1"/>
  <c r="CA12" i="20" s="1"/>
  <c r="CA13" i="20" s="1"/>
  <c r="BV8" i="20"/>
  <c r="CF9" i="20"/>
  <c r="AR9" i="20"/>
  <c r="BL12" i="20"/>
  <c r="AW11" i="20"/>
  <c r="BB14" i="20" l="1"/>
  <c r="BB15" i="20" s="1"/>
  <c r="BG11" i="20"/>
  <c r="BQ10" i="20"/>
  <c r="BV9" i="20"/>
  <c r="CF10" i="20"/>
  <c r="CF11" i="20" s="1"/>
  <c r="AR10" i="20"/>
  <c r="CA14" i="20"/>
  <c r="BL13" i="20"/>
  <c r="AW12" i="20"/>
  <c r="O17" i="2"/>
  <c r="N90" i="2" l="1"/>
  <c r="O90" i="2"/>
  <c r="O53" i="2"/>
  <c r="G27" i="42"/>
  <c r="G26" i="42"/>
  <c r="O102" i="2"/>
  <c r="O119" i="2"/>
  <c r="O64" i="2"/>
  <c r="O124" i="2"/>
  <c r="C19" i="13"/>
  <c r="G24" i="42"/>
  <c r="G25" i="42"/>
  <c r="M26" i="42"/>
  <c r="L41" i="42"/>
  <c r="O41" i="42" s="1"/>
  <c r="BQ11" i="20"/>
  <c r="BQ12" i="20" s="1"/>
  <c r="BQ13" i="20" s="1"/>
  <c r="BB16" i="20"/>
  <c r="BG12" i="20"/>
  <c r="BG13" i="20" s="1"/>
  <c r="BV10" i="20"/>
  <c r="CF12" i="20"/>
  <c r="AR11" i="20"/>
  <c r="CA15" i="20"/>
  <c r="BL14" i="20"/>
  <c r="BL15" i="20" s="1"/>
  <c r="AW13" i="20"/>
  <c r="J106" i="2" l="1"/>
  <c r="R2" i="55" s="1"/>
  <c r="L40" i="42"/>
  <c r="O40" i="42" s="1"/>
  <c r="L33" i="42"/>
  <c r="BB17" i="20"/>
  <c r="BB18" i="20" s="1"/>
  <c r="BG14" i="20"/>
  <c r="BQ14" i="20"/>
  <c r="CF13" i="20"/>
  <c r="BV11" i="20"/>
  <c r="AR12" i="20"/>
  <c r="AR13" i="20" s="1"/>
  <c r="AR14" i="20" s="1"/>
  <c r="CA16" i="20"/>
  <c r="BL16" i="20"/>
  <c r="BL17" i="20" s="1"/>
  <c r="AW14" i="20"/>
  <c r="H11" i="26"/>
  <c r="H12" i="26"/>
  <c r="H13" i="26"/>
  <c r="H10" i="26"/>
  <c r="F11" i="26"/>
  <c r="F12" i="26"/>
  <c r="F13" i="26"/>
  <c r="F10" i="26"/>
  <c r="D11" i="26"/>
  <c r="K11" i="26" s="1"/>
  <c r="D12" i="26"/>
  <c r="K12" i="26" s="1"/>
  <c r="D13" i="26"/>
  <c r="K13" i="26" s="1"/>
  <c r="L14" i="26"/>
  <c r="D10" i="26"/>
  <c r="K10" i="26" s="1"/>
  <c r="H19" i="26"/>
  <c r="L19" i="26" s="1"/>
  <c r="G19" i="26"/>
  <c r="F19" i="26"/>
  <c r="F44" i="26"/>
  <c r="F45" i="26"/>
  <c r="F46" i="26"/>
  <c r="F47" i="26"/>
  <c r="F48" i="26"/>
  <c r="F43" i="26"/>
  <c r="G54" i="26"/>
  <c r="G55" i="26"/>
  <c r="G53" i="26"/>
  <c r="E54" i="26"/>
  <c r="E55" i="26"/>
  <c r="E53" i="26"/>
  <c r="F60" i="26"/>
  <c r="F65" i="26"/>
  <c r="C65" i="26"/>
  <c r="C60" i="26"/>
  <c r="D106" i="2" l="1"/>
  <c r="L60" i="26"/>
  <c r="J119" i="2" s="1"/>
  <c r="L53" i="26"/>
  <c r="J102" i="2" s="1"/>
  <c r="L55" i="26"/>
  <c r="J104" i="2" s="1"/>
  <c r="L54" i="26"/>
  <c r="J103" i="2" s="1"/>
  <c r="M33" i="42"/>
  <c r="L12" i="26"/>
  <c r="L11" i="26"/>
  <c r="J54" i="2" s="1"/>
  <c r="L13" i="26"/>
  <c r="J56" i="2" s="1"/>
  <c r="L10" i="26"/>
  <c r="J53" i="2" s="1"/>
  <c r="L16" i="26"/>
  <c r="BB19" i="20"/>
  <c r="CF14" i="20"/>
  <c r="CF15" i="20" s="1"/>
  <c r="CF16" i="20" s="1"/>
  <c r="BG15" i="20"/>
  <c r="BL18" i="20"/>
  <c r="BQ15" i="20"/>
  <c r="BV12" i="20"/>
  <c r="AR15" i="20"/>
  <c r="AR16" i="20" s="1"/>
  <c r="CA17" i="20"/>
  <c r="AW15" i="20"/>
  <c r="K44" i="26"/>
  <c r="L44" i="26" s="1"/>
  <c r="J91" i="2" s="1"/>
  <c r="K45" i="26"/>
  <c r="L45" i="26" s="1"/>
  <c r="J92" i="2" s="1"/>
  <c r="K46" i="26"/>
  <c r="L46" i="26" s="1"/>
  <c r="J93" i="2" s="1"/>
  <c r="K47" i="26"/>
  <c r="L47" i="26" s="1"/>
  <c r="J94" i="2" s="1"/>
  <c r="K48" i="26"/>
  <c r="L48" i="26" s="1"/>
  <c r="J95" i="2" s="1"/>
  <c r="K43" i="26"/>
  <c r="L43" i="26" s="1"/>
  <c r="J90" i="2" s="1"/>
  <c r="D2" i="29"/>
  <c r="M3" i="30"/>
  <c r="M8" i="30" s="1"/>
  <c r="O3" i="30"/>
  <c r="O4" i="30"/>
  <c r="O5" i="30"/>
  <c r="O6" i="30"/>
  <c r="M6" i="30" s="1"/>
  <c r="M7" i="30"/>
  <c r="O7" i="30"/>
  <c r="D3" i="29"/>
  <c r="D4" i="29"/>
  <c r="F5" i="28"/>
  <c r="F6" i="28"/>
  <c r="F7" i="28"/>
  <c r="F8" i="28"/>
  <c r="F9" i="28"/>
  <c r="F10" i="28"/>
  <c r="F11" i="28"/>
  <c r="F12" i="28"/>
  <c r="F13" i="28"/>
  <c r="F14" i="28"/>
  <c r="F15" i="28"/>
  <c r="F16" i="28"/>
  <c r="L65" i="26"/>
  <c r="J124" i="2" s="1"/>
  <c r="F18" i="28" l="1"/>
  <c r="F17" i="28"/>
  <c r="L50" i="26"/>
  <c r="BB20" i="20"/>
  <c r="BB21" i="20" s="1"/>
  <c r="BB22" i="20" s="1"/>
  <c r="BG16" i="20"/>
  <c r="BG17" i="20" s="1"/>
  <c r="BL19" i="20"/>
  <c r="BQ16" i="20"/>
  <c r="BV13" i="20"/>
  <c r="BV14" i="20" s="1"/>
  <c r="CF17" i="20"/>
  <c r="CF18" i="20" s="1"/>
  <c r="AR17" i="20"/>
  <c r="AR18" i="20" s="1"/>
  <c r="CA18" i="20"/>
  <c r="AW16" i="20"/>
  <c r="AW17" i="20" s="1"/>
  <c r="AW18" i="20" s="1"/>
  <c r="AW19" i="20" s="1"/>
  <c r="AW20" i="20" s="1"/>
  <c r="AW21" i="20" s="1"/>
  <c r="AW22" i="20" s="1"/>
  <c r="AW23" i="20" s="1"/>
  <c r="AW24" i="20" s="1"/>
  <c r="AW25" i="20" s="1"/>
  <c r="AW26" i="20" s="1"/>
  <c r="AW27" i="20" s="1"/>
  <c r="AW28" i="20" s="1"/>
  <c r="AW29" i="20" s="1"/>
  <c r="AW30" i="20" s="1"/>
  <c r="AW31" i="20" s="1"/>
  <c r="AW32" i="20" s="1"/>
  <c r="AW33" i="20" s="1"/>
  <c r="AW34" i="20" s="1"/>
  <c r="AW35" i="20" s="1"/>
  <c r="AW36" i="20" s="1"/>
  <c r="AW37" i="20" s="1"/>
  <c r="AW38" i="20" s="1"/>
  <c r="AW39" i="20" s="1"/>
  <c r="AW40" i="20" s="1"/>
  <c r="AW41" i="20" s="1"/>
  <c r="AW42" i="20" s="1"/>
  <c r="AW43" i="20" s="1"/>
  <c r="AW44" i="20" s="1"/>
  <c r="AW45" i="20" s="1"/>
  <c r="AW46" i="20" s="1"/>
  <c r="AW47" i="20" s="1"/>
  <c r="AW48" i="20" s="1"/>
  <c r="AW49" i="20" s="1"/>
  <c r="AW50" i="20" s="1"/>
  <c r="AW51" i="20" s="1"/>
  <c r="AW52" i="20" s="1"/>
  <c r="AW53" i="20" s="1"/>
  <c r="AW54" i="20" s="1"/>
  <c r="AW55" i="20" s="1"/>
  <c r="AW56" i="20" s="1"/>
  <c r="AW57" i="20" s="1"/>
  <c r="AW58" i="20" s="1"/>
  <c r="AW59" i="20" s="1"/>
  <c r="AW60" i="20" s="1"/>
  <c r="AW61" i="20" s="1"/>
  <c r="AW62" i="20" s="1"/>
  <c r="AW63" i="20" s="1"/>
  <c r="AW64" i="20" s="1"/>
  <c r="AW65" i="20" s="1"/>
  <c r="AW66" i="20" s="1"/>
  <c r="AW67" i="20" s="1"/>
  <c r="AW68" i="20" s="1"/>
  <c r="AW69" i="20" s="1"/>
  <c r="AW70" i="20" s="1"/>
  <c r="AW71" i="20" s="1"/>
  <c r="AW72" i="20" s="1"/>
  <c r="AW73" i="20" s="1"/>
  <c r="AW74" i="20" s="1"/>
  <c r="AW75" i="20" s="1"/>
  <c r="AW76" i="20" s="1"/>
  <c r="AW77" i="20" s="1"/>
  <c r="AW78" i="20" s="1"/>
  <c r="AW79" i="20" s="1"/>
  <c r="AW80" i="20" s="1"/>
  <c r="AW81" i="20" s="1"/>
  <c r="AW82" i="20" s="1"/>
  <c r="AW83" i="20" s="1"/>
  <c r="AW84" i="20" s="1"/>
  <c r="AW85" i="20" s="1"/>
  <c r="AW86" i="20" s="1"/>
  <c r="AW87" i="20" s="1"/>
  <c r="AW88" i="20" s="1"/>
  <c r="AW89" i="20" s="1"/>
  <c r="AW90" i="20" s="1"/>
  <c r="AW91" i="20" s="1"/>
  <c r="AW92" i="20" s="1"/>
  <c r="AW93" i="20" s="1"/>
  <c r="AW94" i="20" s="1"/>
  <c r="AW95" i="20" s="1"/>
  <c r="AW96" i="20" s="1"/>
  <c r="AW97" i="20" s="1"/>
  <c r="AW98" i="20" s="1"/>
  <c r="AW99" i="20" s="1"/>
  <c r="AW100" i="20" s="1"/>
  <c r="AW101" i="20" s="1"/>
  <c r="AW102" i="20" s="1"/>
  <c r="AW103" i="20" s="1"/>
  <c r="AW104" i="20" s="1"/>
  <c r="AW105" i="20" s="1"/>
  <c r="AW106" i="20" s="1"/>
  <c r="AW107" i="20" s="1"/>
  <c r="AW108" i="20" s="1"/>
  <c r="AW109" i="20" s="1"/>
  <c r="AW110" i="20" s="1"/>
  <c r="AW111" i="20" s="1"/>
  <c r="AW112" i="20" s="1"/>
  <c r="AW113" i="20" s="1"/>
  <c r="AW114" i="20" s="1"/>
  <c r="AW115" i="20" s="1"/>
  <c r="AW116" i="20" s="1"/>
  <c r="AW117" i="20" s="1"/>
  <c r="AW118" i="20" s="1"/>
  <c r="AW119" i="20" s="1"/>
  <c r="AW120" i="20" s="1"/>
  <c r="AW121" i="20" s="1"/>
  <c r="AW122" i="20" s="1"/>
  <c r="AW123" i="20" s="1"/>
  <c r="AW124" i="20" s="1"/>
  <c r="AW125" i="20" s="1"/>
  <c r="AW126" i="20" s="1"/>
  <c r="AW127" i="20" s="1"/>
  <c r="AW128" i="20" s="1"/>
  <c r="AW129" i="20" s="1"/>
  <c r="AW130" i="20" s="1"/>
  <c r="AW131" i="20" s="1"/>
  <c r="AW132" i="20" s="1"/>
  <c r="AW133" i="20" s="1"/>
  <c r="AW134" i="20" s="1"/>
  <c r="AW135" i="20" s="1"/>
  <c r="AW136" i="20" s="1"/>
  <c r="AW137" i="20" s="1"/>
  <c r="AW138" i="20" s="1"/>
  <c r="AW139" i="20" s="1"/>
  <c r="AW140" i="20" s="1"/>
  <c r="AW141" i="20" s="1"/>
  <c r="AW142" i="20" s="1"/>
  <c r="AW143" i="20" s="1"/>
  <c r="AW144" i="20" s="1"/>
  <c r="AW145" i="20" s="1"/>
  <c r="AW146" i="20" s="1"/>
  <c r="AW147" i="20" s="1"/>
  <c r="AW148" i="20" s="1"/>
  <c r="AW149" i="20" s="1"/>
  <c r="AW150" i="20" s="1"/>
  <c r="AW151" i="20" s="1"/>
  <c r="AW152" i="20" s="1"/>
  <c r="AW153" i="20" s="1"/>
  <c r="AW154" i="20" s="1"/>
  <c r="AW155" i="20" s="1"/>
  <c r="AW156" i="20" s="1"/>
  <c r="AW157" i="20" s="1"/>
  <c r="AW158" i="20" s="1"/>
  <c r="AW159" i="20" s="1"/>
  <c r="AW160" i="20" s="1"/>
  <c r="AW161" i="20" s="1"/>
  <c r="AW162" i="20" s="1"/>
  <c r="AW163" i="20" s="1"/>
  <c r="AW164" i="20" s="1"/>
  <c r="AW165" i="20" s="1"/>
  <c r="AW166" i="20" s="1"/>
  <c r="AW167" i="20" s="1"/>
  <c r="AW168" i="20" s="1"/>
  <c r="AW169" i="20" s="1"/>
  <c r="AW170" i="20" s="1"/>
  <c r="AW171" i="20" s="1"/>
  <c r="AW172" i="20" s="1"/>
  <c r="AW173" i="20" s="1"/>
  <c r="AW174" i="20" s="1"/>
  <c r="AW175" i="20" s="1"/>
  <c r="AW176" i="20" s="1"/>
  <c r="AW177" i="20" s="1"/>
  <c r="AW178" i="20" s="1"/>
  <c r="AW179" i="20" s="1"/>
  <c r="AW180" i="20" s="1"/>
  <c r="AW181" i="20" s="1"/>
  <c r="AW182" i="20" s="1"/>
  <c r="AW183" i="20" s="1"/>
  <c r="AW184" i="20" s="1"/>
  <c r="AW185" i="20" s="1"/>
  <c r="AW186" i="20" s="1"/>
  <c r="AW187" i="20" s="1"/>
  <c r="AW188" i="20" s="1"/>
  <c r="AW189" i="20" s="1"/>
  <c r="AW190" i="20" s="1"/>
  <c r="AW191" i="20" s="1"/>
  <c r="AW192" i="20" s="1"/>
  <c r="AW193" i="20" s="1"/>
  <c r="AW194" i="20" s="1"/>
  <c r="AW195" i="20" s="1"/>
  <c r="AW196" i="20" s="1"/>
  <c r="AW197" i="20" s="1"/>
  <c r="AW198" i="20" s="1"/>
  <c r="AW199" i="20" s="1"/>
  <c r="AW200" i="20" s="1"/>
  <c r="AW201" i="20" s="1"/>
  <c r="AW202" i="20" s="1"/>
  <c r="AW203" i="20" s="1"/>
  <c r="AW204" i="20" s="1"/>
  <c r="AW205" i="20" s="1"/>
  <c r="AW206" i="20" s="1"/>
  <c r="AW207" i="20" s="1"/>
  <c r="AW208" i="20" s="1"/>
  <c r="AW209" i="20" s="1"/>
  <c r="AW210" i="20" s="1"/>
  <c r="AW211" i="20" s="1"/>
  <c r="AW212" i="20" s="1"/>
  <c r="AW213" i="20" s="1"/>
  <c r="AW214" i="20" s="1"/>
  <c r="AW215" i="20" s="1"/>
  <c r="AW216" i="20" s="1"/>
  <c r="AW217" i="20" s="1"/>
  <c r="AW218" i="20" s="1"/>
  <c r="AW219" i="20" s="1"/>
  <c r="AW220" i="20" s="1"/>
  <c r="AW221" i="20" s="1"/>
  <c r="AW222" i="20" s="1"/>
  <c r="AW223" i="20" s="1"/>
  <c r="AW224" i="20" s="1"/>
  <c r="AW225" i="20" s="1"/>
  <c r="AW226" i="20" s="1"/>
  <c r="AW227" i="20" s="1"/>
  <c r="AW228" i="20" s="1"/>
  <c r="AW229" i="20" s="1"/>
  <c r="AW230" i="20" s="1"/>
  <c r="AW231" i="20" s="1"/>
  <c r="AW232" i="20" s="1"/>
  <c r="AW233" i="20" s="1"/>
  <c r="AW234" i="20" s="1"/>
  <c r="AW235" i="20" s="1"/>
  <c r="AW236" i="20" s="1"/>
  <c r="AW237" i="20" s="1"/>
  <c r="AW238" i="20" s="1"/>
  <c r="AW239" i="20" s="1"/>
  <c r="AW240" i="20" s="1"/>
  <c r="AW241" i="20" s="1"/>
  <c r="AW242" i="20" s="1"/>
  <c r="AW243" i="20" s="1"/>
  <c r="AW244" i="20" s="1"/>
  <c r="AW245" i="20" s="1"/>
  <c r="AW246" i="20" s="1"/>
  <c r="AW247" i="20" s="1"/>
  <c r="AW248" i="20" s="1"/>
  <c r="AW249" i="20" s="1"/>
  <c r="AW250" i="20" s="1"/>
  <c r="AW251" i="20" s="1"/>
  <c r="AW252" i="20" s="1"/>
  <c r="AW253" i="20" s="1"/>
  <c r="AW254" i="20" s="1"/>
  <c r="AW255" i="20" s="1"/>
  <c r="AW256" i="20" s="1"/>
  <c r="AW257" i="20" s="1"/>
  <c r="AW258" i="20" s="1"/>
  <c r="AW259" i="20" s="1"/>
  <c r="AW260" i="20" s="1"/>
  <c r="AW261" i="20" s="1"/>
  <c r="AW262" i="20" s="1"/>
  <c r="AW263" i="20" s="1"/>
  <c r="AW264" i="20" s="1"/>
  <c r="AW265" i="20" s="1"/>
  <c r="AW266" i="20" s="1"/>
  <c r="AW267" i="20" s="1"/>
  <c r="AW268" i="20" s="1"/>
  <c r="AW269" i="20" s="1"/>
  <c r="AW270" i="20" s="1"/>
  <c r="AW271" i="20" s="1"/>
  <c r="AW272" i="20" s="1"/>
  <c r="AW273" i="20" s="1"/>
  <c r="AW274" i="20" s="1"/>
  <c r="AW275" i="20" s="1"/>
  <c r="AW276" i="20" s="1"/>
  <c r="AW277" i="20" s="1"/>
  <c r="AW278" i="20" s="1"/>
  <c r="AW279" i="20" s="1"/>
  <c r="AW280" i="20" s="1"/>
  <c r="AW281" i="20" s="1"/>
  <c r="AW282" i="20" s="1"/>
  <c r="AW283" i="20" s="1"/>
  <c r="AW284" i="20" s="1"/>
  <c r="AW285" i="20" s="1"/>
  <c r="AW286" i="20" s="1"/>
  <c r="AW287" i="20" s="1"/>
  <c r="AW288" i="20" s="1"/>
  <c r="AW289" i="20" s="1"/>
  <c r="AW290" i="20" s="1"/>
  <c r="AW291" i="20" s="1"/>
  <c r="AW292" i="20" s="1"/>
  <c r="AW293" i="20" s="1"/>
  <c r="AW294" i="20" s="1"/>
  <c r="AW295" i="20" s="1"/>
  <c r="AW296" i="20" s="1"/>
  <c r="AW297" i="20" s="1"/>
  <c r="AW298" i="20" s="1"/>
  <c r="AW299" i="20" s="1"/>
  <c r="AW300" i="20" s="1"/>
  <c r="AW301" i="20" s="1"/>
  <c r="AW302" i="20" s="1"/>
  <c r="AW303" i="20" s="1"/>
  <c r="AW304" i="20" s="1"/>
  <c r="AW305" i="20" s="1"/>
  <c r="AW306" i="20" s="1"/>
  <c r="AW307" i="20" s="1"/>
  <c r="AW308" i="20" s="1"/>
  <c r="AW309" i="20" s="1"/>
  <c r="AW310" i="20" s="1"/>
  <c r="AW311" i="20" s="1"/>
  <c r="AW312" i="20" s="1"/>
  <c r="AW313" i="20" s="1"/>
  <c r="AW314" i="20" s="1"/>
  <c r="AW315" i="20" s="1"/>
  <c r="AW316" i="20" s="1"/>
  <c r="AW317" i="20" s="1"/>
  <c r="AW318" i="20" s="1"/>
  <c r="AW319" i="20" s="1"/>
  <c r="AW320" i="20" s="1"/>
  <c r="AW321" i="20" s="1"/>
  <c r="AW322" i="20" s="1"/>
  <c r="AW323" i="20" s="1"/>
  <c r="AW324" i="20" s="1"/>
  <c r="AW325" i="20" s="1"/>
  <c r="AW326" i="20" s="1"/>
  <c r="AW327" i="20" s="1"/>
  <c r="AW328" i="20" s="1"/>
  <c r="AW329" i="20" s="1"/>
  <c r="AW330" i="20" s="1"/>
  <c r="AW331" i="20" s="1"/>
  <c r="AW332" i="20" s="1"/>
  <c r="AW333" i="20" s="1"/>
  <c r="AW334" i="20" s="1"/>
  <c r="AW335" i="20" s="1"/>
  <c r="AW336" i="20" s="1"/>
  <c r="AW337" i="20" s="1"/>
  <c r="AW338" i="20" s="1"/>
  <c r="AW339" i="20" s="1"/>
  <c r="AW340" i="20" s="1"/>
  <c r="AW341" i="20" s="1"/>
  <c r="AW342" i="20" s="1"/>
  <c r="AW343" i="20" s="1"/>
  <c r="AW344" i="20" s="1"/>
  <c r="AW345" i="20" s="1"/>
  <c r="AW346" i="20" s="1"/>
  <c r="AW347" i="20" s="1"/>
  <c r="AW348" i="20" s="1"/>
  <c r="AW349" i="20" s="1"/>
  <c r="AW350" i="20" s="1"/>
  <c r="AW351" i="20" s="1"/>
  <c r="AW352" i="20" s="1"/>
  <c r="AW353" i="20" s="1"/>
  <c r="AW354" i="20" s="1"/>
  <c r="AW355" i="20" s="1"/>
  <c r="AW356" i="20" s="1"/>
  <c r="AW357" i="20" s="1"/>
  <c r="AW358" i="20" s="1"/>
  <c r="AW359" i="20" s="1"/>
  <c r="AW360" i="20" s="1"/>
  <c r="AW361" i="20" s="1"/>
  <c r="AW362" i="20" s="1"/>
  <c r="AW363" i="20" s="1"/>
  <c r="AW364" i="20" s="1"/>
  <c r="AW365" i="20" s="1"/>
  <c r="AW366" i="20" s="1"/>
  <c r="AW367" i="20" s="1"/>
  <c r="AW368" i="20" s="1"/>
  <c r="AW369" i="20" s="1"/>
  <c r="AW370" i="20" s="1"/>
  <c r="AW371" i="20" s="1"/>
  <c r="AW372" i="20" s="1"/>
  <c r="AW373" i="20" s="1"/>
  <c r="AW374" i="20" s="1"/>
  <c r="AW375" i="20" s="1"/>
  <c r="AW376" i="20" s="1"/>
  <c r="AW377" i="20" s="1"/>
  <c r="AW378" i="20" s="1"/>
  <c r="AW379" i="20" s="1"/>
  <c r="AW380" i="20" s="1"/>
  <c r="AW381" i="20" s="1"/>
  <c r="AW382" i="20" s="1"/>
  <c r="AW383" i="20" s="1"/>
  <c r="AW384" i="20" s="1"/>
  <c r="AW385" i="20" s="1"/>
  <c r="AW386" i="20" s="1"/>
  <c r="AW387" i="20" s="1"/>
  <c r="AW388" i="20" s="1"/>
  <c r="AW389" i="20" s="1"/>
  <c r="AW390" i="20" s="1"/>
  <c r="AW391" i="20" s="1"/>
  <c r="AW392" i="20" s="1"/>
  <c r="AW393" i="20" s="1"/>
  <c r="AW394" i="20" s="1"/>
  <c r="AW395" i="20" s="1"/>
  <c r="AW396" i="20" s="1"/>
  <c r="AW397" i="20" s="1"/>
  <c r="AW398" i="20" s="1"/>
  <c r="AW399" i="20" s="1"/>
  <c r="AW400" i="20" s="1"/>
  <c r="AW401" i="20" s="1"/>
  <c r="AW402" i="20" s="1"/>
  <c r="AW403" i="20" s="1"/>
  <c r="AW404" i="20" s="1"/>
  <c r="AW405" i="20" s="1"/>
  <c r="AW406" i="20" s="1"/>
  <c r="AW407" i="20" s="1"/>
  <c r="AW408" i="20" s="1"/>
  <c r="AW409" i="20" s="1"/>
  <c r="AW410" i="20" s="1"/>
  <c r="AW411" i="20" s="1"/>
  <c r="AW412" i="20" s="1"/>
  <c r="AW413" i="20" s="1"/>
  <c r="AW414" i="20" s="1"/>
  <c r="AW415" i="20" s="1"/>
  <c r="AW416" i="20" s="1"/>
  <c r="AW417" i="20" s="1"/>
  <c r="AW418" i="20" s="1"/>
  <c r="AW419" i="20" s="1"/>
  <c r="AW420" i="20" s="1"/>
  <c r="AW421" i="20" s="1"/>
  <c r="AW422" i="20" s="1"/>
  <c r="AW423" i="20" s="1"/>
  <c r="AW424" i="20" s="1"/>
  <c r="AW425" i="20" s="1"/>
  <c r="AW426" i="20" s="1"/>
  <c r="AW427" i="20" s="1"/>
  <c r="AW428" i="20" s="1"/>
  <c r="AW429" i="20" s="1"/>
  <c r="AW430" i="20" s="1"/>
  <c r="AW431" i="20" s="1"/>
  <c r="AW432" i="20" s="1"/>
  <c r="AW433" i="20" s="1"/>
  <c r="AW434" i="20" s="1"/>
  <c r="AW435" i="20" s="1"/>
  <c r="AW436" i="20" s="1"/>
  <c r="AW437" i="20" s="1"/>
  <c r="AW438" i="20" s="1"/>
  <c r="AW439" i="20" s="1"/>
  <c r="AW440" i="20" s="1"/>
  <c r="AW441" i="20" s="1"/>
  <c r="AW442" i="20" s="1"/>
  <c r="AW443" i="20" s="1"/>
  <c r="AW444" i="20" s="1"/>
  <c r="AW445" i="20" s="1"/>
  <c r="AW446" i="20" s="1"/>
  <c r="AW447" i="20" s="1"/>
  <c r="AW448" i="20" s="1"/>
  <c r="AW449" i="20" s="1"/>
  <c r="AW450" i="20" s="1"/>
  <c r="AW451" i="20" s="1"/>
  <c r="AW452" i="20" s="1"/>
  <c r="AW453" i="20" s="1"/>
  <c r="AW454" i="20" s="1"/>
  <c r="AW455" i="20" s="1"/>
  <c r="AW456" i="20" s="1"/>
  <c r="AW457" i="20" s="1"/>
  <c r="AW458" i="20" s="1"/>
  <c r="AW459" i="20" s="1"/>
  <c r="AW460" i="20" s="1"/>
  <c r="AW461" i="20" s="1"/>
  <c r="AW462" i="20" s="1"/>
  <c r="AW463" i="20" s="1"/>
  <c r="AW464" i="20" s="1"/>
  <c r="AW465" i="20" s="1"/>
  <c r="AW466" i="20" s="1"/>
  <c r="AW467" i="20" s="1"/>
  <c r="AW468" i="20" s="1"/>
  <c r="AW469" i="20" s="1"/>
  <c r="AW470" i="20" s="1"/>
  <c r="AW471" i="20" s="1"/>
  <c r="AW472" i="20" s="1"/>
  <c r="AW473" i="20" s="1"/>
  <c r="AW474" i="20" s="1"/>
  <c r="AW475" i="20" s="1"/>
  <c r="AW476" i="20" s="1"/>
  <c r="AW477" i="20" s="1"/>
  <c r="AW478" i="20" s="1"/>
  <c r="AW479" i="20" s="1"/>
  <c r="AW480" i="20" s="1"/>
  <c r="AW481" i="20" s="1"/>
  <c r="AW482" i="20" s="1"/>
  <c r="AW483" i="20" s="1"/>
  <c r="AW484" i="20" s="1"/>
  <c r="AW485" i="20" s="1"/>
  <c r="AW486" i="20" s="1"/>
  <c r="AW487" i="20" s="1"/>
  <c r="AW488" i="20" s="1"/>
  <c r="AW489" i="20" s="1"/>
  <c r="AW490" i="20" s="1"/>
  <c r="AW491" i="20" s="1"/>
  <c r="AW492" i="20" s="1"/>
  <c r="AW493" i="20" s="1"/>
  <c r="AW494" i="20" s="1"/>
  <c r="AW495" i="20" s="1"/>
  <c r="AW496" i="20" s="1"/>
  <c r="AW497" i="20" s="1"/>
  <c r="AW498" i="20" s="1"/>
  <c r="AW499" i="20" s="1"/>
  <c r="AW500" i="20" s="1"/>
  <c r="AW501" i="20" s="1"/>
  <c r="AW502" i="20" s="1"/>
  <c r="AW503" i="20" s="1"/>
  <c r="AW504" i="20" s="1"/>
  <c r="AW505" i="20" s="1"/>
  <c r="AW506" i="20" s="1"/>
  <c r="AW507" i="20" s="1"/>
  <c r="AW508" i="20" s="1"/>
  <c r="AW509" i="20" s="1"/>
  <c r="AW510" i="20" s="1"/>
  <c r="AW511" i="20" s="1"/>
  <c r="AW512" i="20" s="1"/>
  <c r="AW513" i="20" s="1"/>
  <c r="AW514" i="20" s="1"/>
  <c r="AW515" i="20" s="1"/>
  <c r="AW516" i="20" s="1"/>
  <c r="AW517" i="20" s="1"/>
  <c r="AW518" i="20" s="1"/>
  <c r="AW519" i="20" s="1"/>
  <c r="AW520" i="20" s="1"/>
  <c r="AW521" i="20" s="1"/>
  <c r="AW522" i="20" s="1"/>
  <c r="AW523" i="20" s="1"/>
  <c r="AW524" i="20" s="1"/>
  <c r="AW525" i="20" s="1"/>
  <c r="AW526" i="20" s="1"/>
  <c r="AW527" i="20" s="1"/>
  <c r="AW528" i="20" s="1"/>
  <c r="AW529" i="20" s="1"/>
  <c r="AW530" i="20" s="1"/>
  <c r="AW531" i="20" s="1"/>
  <c r="AW532" i="20" s="1"/>
  <c r="AW533" i="20" s="1"/>
  <c r="AW534" i="20" s="1"/>
  <c r="AW535" i="20" s="1"/>
  <c r="AW536" i="20" s="1"/>
  <c r="AW537" i="20" s="1"/>
  <c r="AW538" i="20" s="1"/>
  <c r="AW539" i="20" s="1"/>
  <c r="AW540" i="20" s="1"/>
  <c r="AW541" i="20" s="1"/>
  <c r="AW542" i="20" s="1"/>
  <c r="AW543" i="20" s="1"/>
  <c r="AW544" i="20" s="1"/>
  <c r="AW545" i="20" s="1"/>
  <c r="AW546" i="20" s="1"/>
  <c r="AW547" i="20" s="1"/>
  <c r="AW548" i="20" s="1"/>
  <c r="AW549" i="20" s="1"/>
  <c r="AW550" i="20" s="1"/>
  <c r="AW551" i="20" s="1"/>
  <c r="AW552" i="20" s="1"/>
  <c r="AW553" i="20" s="1"/>
  <c r="AW554" i="20" s="1"/>
  <c r="AW555" i="20" s="1"/>
  <c r="AW556" i="20" s="1"/>
  <c r="AW557" i="20" s="1"/>
  <c r="AW558" i="20" s="1"/>
  <c r="AW559" i="20" s="1"/>
  <c r="AW560" i="20" s="1"/>
  <c r="AW561" i="20" s="1"/>
  <c r="AW562" i="20" s="1"/>
  <c r="AW563" i="20" s="1"/>
  <c r="AW564" i="20" s="1"/>
  <c r="AW565" i="20" s="1"/>
  <c r="AW566" i="20" s="1"/>
  <c r="AW567" i="20" s="1"/>
  <c r="AW568" i="20" s="1"/>
  <c r="AW569" i="20" s="1"/>
  <c r="AW570" i="20" s="1"/>
  <c r="AW571" i="20" s="1"/>
  <c r="AW572" i="20" s="1"/>
  <c r="AW573" i="20" s="1"/>
  <c r="AW574" i="20" s="1"/>
  <c r="AW575" i="20" s="1"/>
  <c r="AW576" i="20" s="1"/>
  <c r="AW577" i="20" s="1"/>
  <c r="AW578" i="20" s="1"/>
  <c r="AW579" i="20" s="1"/>
  <c r="AW580" i="20" s="1"/>
  <c r="AW581" i="20" s="1"/>
  <c r="AW582" i="20" s="1"/>
  <c r="AW583" i="20" s="1"/>
  <c r="AW584" i="20" s="1"/>
  <c r="AW585" i="20" s="1"/>
  <c r="AW586" i="20" s="1"/>
  <c r="AW587" i="20" s="1"/>
  <c r="AW588" i="20" s="1"/>
  <c r="AW589" i="20" s="1"/>
  <c r="AW590" i="20" s="1"/>
  <c r="AW591" i="20" s="1"/>
  <c r="AW592" i="20" s="1"/>
  <c r="AW593" i="20" s="1"/>
  <c r="AW594" i="20" s="1"/>
  <c r="AW595" i="20" s="1"/>
  <c r="AW596" i="20" s="1"/>
  <c r="AW597" i="20" s="1"/>
  <c r="AW598" i="20" s="1"/>
  <c r="AW599" i="20" s="1"/>
  <c r="AW600" i="20" s="1"/>
  <c r="AW601" i="20" s="1"/>
  <c r="AW602" i="20" s="1"/>
  <c r="AW603" i="20" s="1"/>
  <c r="AW604" i="20" s="1"/>
  <c r="AW605" i="20" s="1"/>
  <c r="AW606" i="20" s="1"/>
  <c r="AW607" i="20" s="1"/>
  <c r="AW608" i="20" s="1"/>
  <c r="AW609" i="20" s="1"/>
  <c r="AW610" i="20" s="1"/>
  <c r="AW611" i="20" s="1"/>
  <c r="AW612" i="20" s="1"/>
  <c r="AW613" i="20" s="1"/>
  <c r="AW614" i="20" s="1"/>
  <c r="AW615" i="20" s="1"/>
  <c r="AW616" i="20" s="1"/>
  <c r="AW617" i="20" s="1"/>
  <c r="AW618" i="20" s="1"/>
  <c r="AW619" i="20" s="1"/>
  <c r="AW620" i="20" s="1"/>
  <c r="AW621" i="20" s="1"/>
  <c r="AW622" i="20" s="1"/>
  <c r="AW623" i="20" s="1"/>
  <c r="AW624" i="20" s="1"/>
  <c r="AW625" i="20" s="1"/>
  <c r="AW626" i="20" s="1"/>
  <c r="AW627" i="20" s="1"/>
  <c r="AW628" i="20" s="1"/>
  <c r="AW629" i="20" s="1"/>
  <c r="AW630" i="20" s="1"/>
  <c r="AW631" i="20" s="1"/>
  <c r="AW632" i="20" s="1"/>
  <c r="AW633" i="20" s="1"/>
  <c r="AW634" i="20" s="1"/>
  <c r="AW635" i="20" s="1"/>
  <c r="AW636" i="20" s="1"/>
  <c r="AW637" i="20" s="1"/>
  <c r="AW638" i="20" s="1"/>
  <c r="AW639" i="20" s="1"/>
  <c r="AW640" i="20" s="1"/>
  <c r="AW641" i="20" s="1"/>
  <c r="AW642" i="20" s="1"/>
  <c r="AW643" i="20" s="1"/>
  <c r="AW644" i="20" s="1"/>
  <c r="AW645" i="20" s="1"/>
  <c r="AW646" i="20" s="1"/>
  <c r="AW647" i="20" s="1"/>
  <c r="AW648" i="20" s="1"/>
  <c r="AW649" i="20" s="1"/>
  <c r="AW650" i="20" s="1"/>
  <c r="AW651" i="20" s="1"/>
  <c r="AW652" i="20" s="1"/>
  <c r="AW653" i="20" s="1"/>
  <c r="AW654" i="20" s="1"/>
  <c r="AW655" i="20" s="1"/>
  <c r="AW656" i="20" s="1"/>
  <c r="AW657" i="20" s="1"/>
  <c r="AW658" i="20" s="1"/>
  <c r="AW659" i="20" s="1"/>
  <c r="AW660" i="20" s="1"/>
  <c r="AW661" i="20" s="1"/>
  <c r="AW662" i="20" s="1"/>
  <c r="AW663" i="20" s="1"/>
  <c r="AW664" i="20" s="1"/>
  <c r="AW665" i="20" s="1"/>
  <c r="AW666" i="20" s="1"/>
  <c r="AW667" i="20" s="1"/>
  <c r="AW668" i="20" s="1"/>
  <c r="AW669" i="20" s="1"/>
  <c r="AW670" i="20" s="1"/>
  <c r="AW671" i="20" s="1"/>
  <c r="AW672" i="20" s="1"/>
  <c r="AW673" i="20" s="1"/>
  <c r="AW674" i="20" s="1"/>
  <c r="AW675" i="20" s="1"/>
  <c r="AW676" i="20" s="1"/>
  <c r="AW677" i="20" s="1"/>
  <c r="AW678" i="20" s="1"/>
  <c r="AW679" i="20" s="1"/>
  <c r="AW680" i="20" s="1"/>
  <c r="AW681" i="20" s="1"/>
  <c r="AW682" i="20" s="1"/>
  <c r="AW683" i="20" s="1"/>
  <c r="AW684" i="20" s="1"/>
  <c r="AW685" i="20" s="1"/>
  <c r="AW686" i="20" s="1"/>
  <c r="AW687" i="20" s="1"/>
  <c r="AW688" i="20" s="1"/>
  <c r="AW689" i="20" s="1"/>
  <c r="AW690" i="20" s="1"/>
  <c r="AW691" i="20" s="1"/>
  <c r="AW692" i="20" s="1"/>
  <c r="AW693" i="20" s="1"/>
  <c r="AW694" i="20" s="1"/>
  <c r="AW695" i="20" s="1"/>
  <c r="AW696" i="20" s="1"/>
  <c r="AW697" i="20" s="1"/>
  <c r="AW698" i="20" s="1"/>
  <c r="AW699" i="20" s="1"/>
  <c r="AW700" i="20" s="1"/>
  <c r="AW701" i="20" s="1"/>
  <c r="AW702" i="20" s="1"/>
  <c r="AW703" i="20" s="1"/>
  <c r="AW704" i="20" s="1"/>
  <c r="AW705" i="20" s="1"/>
  <c r="AW706" i="20" s="1"/>
  <c r="AW707" i="20" s="1"/>
  <c r="AW708" i="20" s="1"/>
  <c r="AW709" i="20" s="1"/>
  <c r="AW710" i="20" s="1"/>
  <c r="AW711" i="20" s="1"/>
  <c r="AW712" i="20" s="1"/>
  <c r="AW713" i="20" s="1"/>
  <c r="AW714" i="20" s="1"/>
  <c r="AW715" i="20" s="1"/>
  <c r="AW716" i="20" s="1"/>
  <c r="AW717" i="20" s="1"/>
  <c r="AW718" i="20" s="1"/>
  <c r="AW719" i="20" s="1"/>
  <c r="AW720" i="20" s="1"/>
  <c r="AW721" i="20" s="1"/>
  <c r="AW722" i="20" s="1"/>
  <c r="AW723" i="20" s="1"/>
  <c r="AW724" i="20" s="1"/>
  <c r="AW725" i="20" s="1"/>
  <c r="AW726" i="20" s="1"/>
  <c r="AW727" i="20" s="1"/>
  <c r="AW728" i="20" s="1"/>
  <c r="AW729" i="20" s="1"/>
  <c r="AW730" i="20" s="1"/>
  <c r="AW731" i="20" s="1"/>
  <c r="AW732" i="20" s="1"/>
  <c r="AW733" i="20" s="1"/>
  <c r="AW734" i="20" s="1"/>
  <c r="AW735" i="20" s="1"/>
  <c r="AW736" i="20" s="1"/>
  <c r="AW737" i="20" s="1"/>
  <c r="AW738" i="20" s="1"/>
  <c r="AW739" i="20" s="1"/>
  <c r="AW740" i="20" s="1"/>
  <c r="AW741" i="20" s="1"/>
  <c r="AW742" i="20" s="1"/>
  <c r="AW743" i="20" s="1"/>
  <c r="AW744" i="20" s="1"/>
  <c r="AW745" i="20" s="1"/>
  <c r="AW746" i="20" s="1"/>
  <c r="AW747" i="20" s="1"/>
  <c r="AW748" i="20" s="1"/>
  <c r="AW749" i="20" s="1"/>
  <c r="AW750" i="20" s="1"/>
  <c r="AW751" i="20" s="1"/>
  <c r="AW752" i="20" s="1"/>
  <c r="AW753" i="20" s="1"/>
  <c r="AW754" i="20" s="1"/>
  <c r="AW755" i="20" s="1"/>
  <c r="AW756" i="20" s="1"/>
  <c r="AW757" i="20" s="1"/>
  <c r="AW758" i="20" s="1"/>
  <c r="AW759" i="20" s="1"/>
  <c r="AW760" i="20" s="1"/>
  <c r="AW761" i="20" s="1"/>
  <c r="AW762" i="20" s="1"/>
  <c r="AW763" i="20" s="1"/>
  <c r="AW764" i="20" s="1"/>
  <c r="AW765" i="20" s="1"/>
  <c r="AW766" i="20" s="1"/>
  <c r="AW767" i="20" s="1"/>
  <c r="AW768" i="20" s="1"/>
  <c r="AW769" i="20" s="1"/>
  <c r="AW770" i="20" s="1"/>
  <c r="AW771" i="20" s="1"/>
  <c r="AW772" i="20" s="1"/>
  <c r="AW773" i="20" s="1"/>
  <c r="AW774" i="20" s="1"/>
  <c r="AW775" i="20" s="1"/>
  <c r="AW776" i="20" s="1"/>
  <c r="AW777" i="20" s="1"/>
  <c r="AW778" i="20" s="1"/>
  <c r="AW779" i="20" s="1"/>
  <c r="AW780" i="20" s="1"/>
  <c r="AW781" i="20" s="1"/>
  <c r="AW782" i="20" s="1"/>
  <c r="AW783" i="20" s="1"/>
  <c r="AW784" i="20" s="1"/>
  <c r="AW785" i="20" s="1"/>
  <c r="AW786" i="20" s="1"/>
  <c r="AW787" i="20" s="1"/>
  <c r="AW788" i="20" s="1"/>
  <c r="AW789" i="20" s="1"/>
  <c r="AW790" i="20" s="1"/>
  <c r="AW791" i="20" s="1"/>
  <c r="AW792" i="20" s="1"/>
  <c r="AW793" i="20" s="1"/>
  <c r="AW794" i="20" s="1"/>
  <c r="AW795" i="20" s="1"/>
  <c r="AW796" i="20" s="1"/>
  <c r="AW797" i="20" s="1"/>
  <c r="AW798" i="20" s="1"/>
  <c r="AW799" i="20" s="1"/>
  <c r="AW800" i="20" s="1"/>
  <c r="AW801" i="20" s="1"/>
  <c r="AW802" i="20" s="1"/>
  <c r="AW803" i="20" s="1"/>
  <c r="AW804" i="20" s="1"/>
  <c r="AW805" i="20" s="1"/>
  <c r="AW806" i="20" s="1"/>
  <c r="AW807" i="20" s="1"/>
  <c r="AW808" i="20" s="1"/>
  <c r="AW809" i="20" s="1"/>
  <c r="AW810" i="20" s="1"/>
  <c r="AW811" i="20" s="1"/>
  <c r="AW812" i="20" s="1"/>
  <c r="AW813" i="20" s="1"/>
  <c r="AW814" i="20" s="1"/>
  <c r="AW815" i="20" s="1"/>
  <c r="AW816" i="20" s="1"/>
  <c r="AW817" i="20" s="1"/>
  <c r="AW818" i="20" s="1"/>
  <c r="AW819" i="20" s="1"/>
  <c r="AW820" i="20" s="1"/>
  <c r="AW821" i="20" s="1"/>
  <c r="AW822" i="20" s="1"/>
  <c r="AW823" i="20" s="1"/>
  <c r="AW824" i="20" s="1"/>
  <c r="AW825" i="20" s="1"/>
  <c r="AW826" i="20" s="1"/>
  <c r="AW827" i="20" s="1"/>
  <c r="AW828" i="20" s="1"/>
  <c r="AW829" i="20" s="1"/>
  <c r="AW830" i="20" s="1"/>
  <c r="AW831" i="20" s="1"/>
  <c r="AW832" i="20" s="1"/>
  <c r="AW833" i="20" s="1"/>
  <c r="AW834" i="20" s="1"/>
  <c r="AW835" i="20" s="1"/>
  <c r="AW836" i="20" s="1"/>
  <c r="AW837" i="20" s="1"/>
  <c r="AW838" i="20" s="1"/>
  <c r="AW839" i="20" s="1"/>
  <c r="AW840" i="20" s="1"/>
  <c r="AW841" i="20" s="1"/>
  <c r="AW842" i="20" s="1"/>
  <c r="AW843" i="20" s="1"/>
  <c r="AW844" i="20" s="1"/>
  <c r="AW845" i="20" s="1"/>
  <c r="AW846" i="20" s="1"/>
  <c r="AW847" i="20" s="1"/>
  <c r="AW848" i="20" s="1"/>
  <c r="AW849" i="20" s="1"/>
  <c r="AW850" i="20" s="1"/>
  <c r="AW851" i="20" s="1"/>
  <c r="AW852" i="20" s="1"/>
  <c r="AW853" i="20" s="1"/>
  <c r="AW854" i="20" s="1"/>
  <c r="AW855" i="20" s="1"/>
  <c r="AW856" i="20" s="1"/>
  <c r="AW857" i="20" s="1"/>
  <c r="AW858" i="20" s="1"/>
  <c r="AW859" i="20" s="1"/>
  <c r="AW860" i="20" s="1"/>
  <c r="AW861" i="20" s="1"/>
  <c r="AW862" i="20" s="1"/>
  <c r="AW863" i="20" s="1"/>
  <c r="AW864" i="20" s="1"/>
  <c r="AW865" i="20" s="1"/>
  <c r="AW866" i="20" s="1"/>
  <c r="AW867" i="20" s="1"/>
  <c r="AW868" i="20" s="1"/>
  <c r="AW869" i="20" s="1"/>
  <c r="AW870" i="20" s="1"/>
  <c r="AW871" i="20" s="1"/>
  <c r="AW872" i="20" s="1"/>
  <c r="AW873" i="20" s="1"/>
  <c r="AW874" i="20" s="1"/>
  <c r="AW875" i="20" s="1"/>
  <c r="AW876" i="20" s="1"/>
  <c r="AW877" i="20" s="1"/>
  <c r="AW878" i="20" s="1"/>
  <c r="AW879" i="20" s="1"/>
  <c r="AW880" i="20" s="1"/>
  <c r="AW881" i="20" s="1"/>
  <c r="AW882" i="20" s="1"/>
  <c r="AW883" i="20" s="1"/>
  <c r="AW884" i="20" s="1"/>
  <c r="AW885" i="20" s="1"/>
  <c r="AW886" i="20" s="1"/>
  <c r="AW887" i="20" s="1"/>
  <c r="AW888" i="20" s="1"/>
  <c r="AW889" i="20" s="1"/>
  <c r="AW890" i="20" s="1"/>
  <c r="AW891" i="20" s="1"/>
  <c r="AW892" i="20" s="1"/>
  <c r="AW893" i="20" s="1"/>
  <c r="AW894" i="20" s="1"/>
  <c r="AW895" i="20" s="1"/>
  <c r="AW896" i="20" s="1"/>
  <c r="AW897" i="20" s="1"/>
  <c r="AW898" i="20" s="1"/>
  <c r="AW899" i="20" s="1"/>
  <c r="AW900" i="20" s="1"/>
  <c r="AW901" i="20" s="1"/>
  <c r="AW902" i="20" s="1"/>
  <c r="AW903" i="20" s="1"/>
  <c r="AW904" i="20" s="1"/>
  <c r="AW905" i="20" s="1"/>
  <c r="AW906" i="20" s="1"/>
  <c r="AW907" i="20" s="1"/>
  <c r="AW908" i="20" s="1"/>
  <c r="AW909" i="20" s="1"/>
  <c r="AW910" i="20" s="1"/>
  <c r="AW911" i="20" s="1"/>
  <c r="AW912" i="20" s="1"/>
  <c r="AW913" i="20" s="1"/>
  <c r="AW914" i="20" s="1"/>
  <c r="AW915" i="20" s="1"/>
  <c r="AW916" i="20" s="1"/>
  <c r="AW917" i="20" s="1"/>
  <c r="AW918" i="20" s="1"/>
  <c r="AW919" i="20" s="1"/>
  <c r="AW920" i="20" s="1"/>
  <c r="AW921" i="20" s="1"/>
  <c r="AW922" i="20" s="1"/>
  <c r="AW923" i="20" s="1"/>
  <c r="AW924" i="20" s="1"/>
  <c r="AW925" i="20" s="1"/>
  <c r="AW926" i="20" s="1"/>
  <c r="AW927" i="20" s="1"/>
  <c r="AW928" i="20" s="1"/>
  <c r="AW929" i="20" s="1"/>
  <c r="AW930" i="20" s="1"/>
  <c r="AW931" i="20" s="1"/>
  <c r="AW932" i="20" s="1"/>
  <c r="AW933" i="20" s="1"/>
  <c r="AW934" i="20" s="1"/>
  <c r="AW935" i="20" s="1"/>
  <c r="AW936" i="20" s="1"/>
  <c r="AW937" i="20" s="1"/>
  <c r="AW938" i="20" s="1"/>
  <c r="AW939" i="20" s="1"/>
  <c r="AW940" i="20" s="1"/>
  <c r="AW941" i="20" s="1"/>
  <c r="AW942" i="20" s="1"/>
  <c r="AW943" i="20" s="1"/>
  <c r="AW944" i="20" s="1"/>
  <c r="AW945" i="20" s="1"/>
  <c r="AW946" i="20" s="1"/>
  <c r="AW947" i="20" s="1"/>
  <c r="AW948" i="20" s="1"/>
  <c r="AW949" i="20" s="1"/>
  <c r="AW950" i="20" s="1"/>
  <c r="AW951" i="20" s="1"/>
  <c r="AW952" i="20" s="1"/>
  <c r="AW953" i="20" s="1"/>
  <c r="AW954" i="20" s="1"/>
  <c r="AW955" i="20" s="1"/>
  <c r="AW956" i="20" s="1"/>
  <c r="AW957" i="20" s="1"/>
  <c r="AW958" i="20" s="1"/>
  <c r="AW959" i="20" s="1"/>
  <c r="AW960" i="20" s="1"/>
  <c r="AW961" i="20" s="1"/>
  <c r="AW962" i="20" s="1"/>
  <c r="AW963" i="20" s="1"/>
  <c r="AW964" i="20" s="1"/>
  <c r="AW965" i="20" s="1"/>
  <c r="AW966" i="20" s="1"/>
  <c r="AW967" i="20" s="1"/>
  <c r="AW968" i="20" s="1"/>
  <c r="AW969" i="20" s="1"/>
  <c r="AW970" i="20" s="1"/>
  <c r="AW971" i="20" s="1"/>
  <c r="AW972" i="20" s="1"/>
  <c r="AW973" i="20" s="1"/>
  <c r="AW974" i="20" s="1"/>
  <c r="AW975" i="20" s="1"/>
  <c r="AW976" i="20" s="1"/>
  <c r="AW977" i="20" s="1"/>
  <c r="AW978" i="20" s="1"/>
  <c r="AW979" i="20" s="1"/>
  <c r="AW980" i="20" s="1"/>
  <c r="AW981" i="20" s="1"/>
  <c r="AW982" i="20" s="1"/>
  <c r="AW983" i="20" s="1"/>
  <c r="AW984" i="20" s="1"/>
  <c r="AW985" i="20" s="1"/>
  <c r="AW986" i="20" s="1"/>
  <c r="AW987" i="20" s="1"/>
  <c r="AW988" i="20" s="1"/>
  <c r="AW989" i="20" s="1"/>
  <c r="AW990" i="20" s="1"/>
  <c r="AW991" i="20" s="1"/>
  <c r="AW992" i="20" s="1"/>
  <c r="AW993" i="20" s="1"/>
  <c r="AW994" i="20" s="1"/>
  <c r="AW995" i="20" s="1"/>
  <c r="AW996" i="20" s="1"/>
  <c r="AW997" i="20" s="1"/>
  <c r="AW998" i="20" s="1"/>
  <c r="AW999" i="20" s="1"/>
  <c r="AW1000" i="20" s="1"/>
  <c r="AW1001" i="20" s="1"/>
  <c r="AW1002" i="20" s="1"/>
  <c r="AW1003" i="20" s="1"/>
  <c r="AW1004" i="20" s="1"/>
  <c r="AW1005" i="20" s="1"/>
  <c r="AW1006" i="20" s="1"/>
  <c r="AW1007" i="20" s="1"/>
  <c r="AW1008" i="20" s="1"/>
  <c r="AW1009" i="20" s="1"/>
  <c r="AW1010" i="20" s="1"/>
  <c r="AW1011" i="20" s="1"/>
  <c r="AW1012" i="20" s="1"/>
  <c r="AW1013" i="20" s="1"/>
  <c r="AW1014" i="20" s="1"/>
  <c r="AW1015" i="20" s="1"/>
  <c r="AW1016" i="20" s="1"/>
  <c r="AW1017" i="20" s="1"/>
  <c r="AW1018" i="20" s="1"/>
  <c r="AW1019" i="20" s="1"/>
  <c r="AW1020" i="20" s="1"/>
  <c r="AW1021" i="20" s="1"/>
  <c r="AW1022" i="20" s="1"/>
  <c r="AW1023" i="20" s="1"/>
  <c r="AW1024" i="20" s="1"/>
  <c r="AW1025" i="20" s="1"/>
  <c r="AW1026" i="20" s="1"/>
  <c r="AW1027" i="20" s="1"/>
  <c r="AW1028" i="20" s="1"/>
  <c r="AW1029" i="20" s="1"/>
  <c r="AW1030" i="20" s="1"/>
  <c r="AW1031" i="20" s="1"/>
  <c r="AW1032" i="20" s="1"/>
  <c r="AW1033" i="20" s="1"/>
  <c r="AW1034" i="20" s="1"/>
  <c r="AW1035" i="20" s="1"/>
  <c r="AW1036" i="20" s="1"/>
  <c r="AW1037" i="20" s="1"/>
  <c r="AW1038" i="20" s="1"/>
  <c r="AW1039" i="20" s="1"/>
  <c r="AW1040" i="20" s="1"/>
  <c r="AW1041" i="20" s="1"/>
  <c r="AW1042" i="20" s="1"/>
  <c r="AW1043" i="20" s="1"/>
  <c r="AW1044" i="20" s="1"/>
  <c r="AW1045" i="20" s="1"/>
  <c r="AW1046" i="20" s="1"/>
  <c r="AW1047" i="20" s="1"/>
  <c r="AW1048" i="20" s="1"/>
  <c r="AW1049" i="20" s="1"/>
  <c r="AW1050" i="20" s="1"/>
  <c r="AW1051" i="20" s="1"/>
  <c r="AW1052" i="20" s="1"/>
  <c r="AW1053" i="20" s="1"/>
  <c r="AW1054" i="20" s="1"/>
  <c r="AW1055" i="20" s="1"/>
  <c r="AW1056" i="20" s="1"/>
  <c r="AW1057" i="20" s="1"/>
  <c r="AW1058" i="20" s="1"/>
  <c r="AW1059" i="20" s="1"/>
  <c r="AW1060" i="20" s="1"/>
  <c r="AW1061" i="20" s="1"/>
  <c r="AW1062" i="20" s="1"/>
  <c r="AW1063" i="20" s="1"/>
  <c r="AW1064" i="20" s="1"/>
  <c r="AW1065" i="20" s="1"/>
  <c r="AW1066" i="20" s="1"/>
  <c r="AW1067" i="20" s="1"/>
  <c r="AW1068" i="20" s="1"/>
  <c r="AW1069" i="20" s="1"/>
  <c r="AW1070" i="20" s="1"/>
  <c r="AW1071" i="20" s="1"/>
  <c r="AW1072" i="20" s="1"/>
  <c r="AW1073" i="20" s="1"/>
  <c r="AW1074" i="20" s="1"/>
  <c r="AW1075" i="20" s="1"/>
  <c r="AW1076" i="20" s="1"/>
  <c r="AW1077" i="20" s="1"/>
  <c r="AW1078" i="20" s="1"/>
  <c r="AW1079" i="20" s="1"/>
  <c r="AW1080" i="20" s="1"/>
  <c r="AW1081" i="20" s="1"/>
  <c r="AW1082" i="20" s="1"/>
  <c r="AW1083" i="20" s="1"/>
  <c r="AW1084" i="20" s="1"/>
  <c r="AW1085" i="20" s="1"/>
  <c r="AW1086" i="20" s="1"/>
  <c r="AW1087" i="20" s="1"/>
  <c r="AW1088" i="20" s="1"/>
  <c r="AW1089" i="20" s="1"/>
  <c r="AW1090" i="20" s="1"/>
  <c r="AW1091" i="20" s="1"/>
  <c r="AW1092" i="20" s="1"/>
  <c r="AW1093" i="20" s="1"/>
  <c r="AW1094" i="20" s="1"/>
  <c r="AW1095" i="20" s="1"/>
  <c r="AW1096" i="20" s="1"/>
  <c r="AW1097" i="20" s="1"/>
  <c r="AW1098" i="20" s="1"/>
  <c r="AW1099" i="20" s="1"/>
  <c r="AW1100" i="20" s="1"/>
  <c r="AW1101" i="20" s="1"/>
  <c r="AW1102" i="20" s="1"/>
  <c r="AW1103" i="20" s="1"/>
  <c r="AW1104" i="20" s="1"/>
  <c r="AW1105" i="20" s="1"/>
  <c r="AW1106" i="20" s="1"/>
  <c r="AW1107" i="20" s="1"/>
  <c r="AW1108" i="20" s="1"/>
  <c r="AW1109" i="20" s="1"/>
  <c r="AW1110" i="20" s="1"/>
  <c r="AW1111" i="20" s="1"/>
  <c r="AW1112" i="20" s="1"/>
  <c r="AW1113" i="20" s="1"/>
  <c r="AW1114" i="20" s="1"/>
  <c r="AW1115" i="20" s="1"/>
  <c r="AW1116" i="20" s="1"/>
  <c r="AW1117" i="20" s="1"/>
  <c r="AW1118" i="20" s="1"/>
  <c r="AW1119" i="20" s="1"/>
  <c r="AW1120" i="20" s="1"/>
  <c r="AW1121" i="20" s="1"/>
  <c r="AW1122" i="20" s="1"/>
  <c r="AW1123" i="20" s="1"/>
  <c r="AW1124" i="20" s="1"/>
  <c r="AW1125" i="20" s="1"/>
  <c r="AW1126" i="20" s="1"/>
  <c r="AW1127" i="20" s="1"/>
  <c r="AW1128" i="20" s="1"/>
  <c r="AW1129" i="20" s="1"/>
  <c r="AW1130" i="20" s="1"/>
  <c r="AW1131" i="20" s="1"/>
  <c r="AW1132" i="20" s="1"/>
  <c r="AW1133" i="20" s="1"/>
  <c r="AW1134" i="20" s="1"/>
  <c r="AW1135" i="20" s="1"/>
  <c r="AW1136" i="20" s="1"/>
  <c r="AW1137" i="20" s="1"/>
  <c r="AW1138" i="20" s="1"/>
  <c r="AW1139" i="20" s="1"/>
  <c r="AW1140" i="20" s="1"/>
  <c r="AW1141" i="20" s="1"/>
  <c r="AW1142" i="20" s="1"/>
  <c r="AW1143" i="20" s="1"/>
  <c r="AW1144" i="20" s="1"/>
  <c r="AW1145" i="20" s="1"/>
  <c r="AW1146" i="20" s="1"/>
  <c r="AW1147" i="20" s="1"/>
  <c r="AW1148" i="20" s="1"/>
  <c r="AW1149" i="20" s="1"/>
  <c r="AW1150" i="20" s="1"/>
  <c r="AW1151" i="20" s="1"/>
  <c r="AW1152" i="20" s="1"/>
  <c r="AW1153" i="20" s="1"/>
  <c r="AW1154" i="20" s="1"/>
  <c r="AW1155" i="20" s="1"/>
  <c r="AW1156" i="20" s="1"/>
  <c r="AW1157" i="20" s="1"/>
  <c r="AW1158" i="20" s="1"/>
  <c r="AW1159" i="20" s="1"/>
  <c r="AW1160" i="20" s="1"/>
  <c r="AW1161" i="20" s="1"/>
  <c r="AW1162" i="20" s="1"/>
  <c r="AW1163" i="20" s="1"/>
  <c r="AW1164" i="20" s="1"/>
  <c r="AW1165" i="20" s="1"/>
  <c r="AW1166" i="20" s="1"/>
  <c r="AW1167" i="20" s="1"/>
  <c r="AW1168" i="20" s="1"/>
  <c r="AW1169" i="20" s="1"/>
  <c r="AW1170" i="20" s="1"/>
  <c r="AW1171" i="20" s="1"/>
  <c r="AW1172" i="20" s="1"/>
  <c r="AW1173" i="20" s="1"/>
  <c r="AW1174" i="20" s="1"/>
  <c r="AW1175" i="20" s="1"/>
  <c r="AW1176" i="20" s="1"/>
  <c r="AW1177" i="20" s="1"/>
  <c r="AW1178" i="20" s="1"/>
  <c r="AW1179" i="20" s="1"/>
  <c r="AW1180" i="20" s="1"/>
  <c r="AW1181" i="20" s="1"/>
  <c r="AW1182" i="20" s="1"/>
  <c r="AW1183" i="20" s="1"/>
  <c r="AW1184" i="20" s="1"/>
  <c r="AW1185" i="20" s="1"/>
  <c r="AW1186" i="20" s="1"/>
  <c r="AW1187" i="20" s="1"/>
  <c r="AW1188" i="20" s="1"/>
  <c r="AW1189" i="20" s="1"/>
  <c r="AW1190" i="20" s="1"/>
  <c r="AW1191" i="20" s="1"/>
  <c r="AW1192" i="20" s="1"/>
  <c r="AW1193" i="20" s="1"/>
  <c r="AW1194" i="20" s="1"/>
  <c r="AW1195" i="20" s="1"/>
  <c r="AW1196" i="20" s="1"/>
  <c r="AW1197" i="20" s="1"/>
  <c r="AW1198" i="20" s="1"/>
  <c r="AW1199" i="20" s="1"/>
  <c r="AW1200" i="20" s="1"/>
  <c r="AW1201" i="20" s="1"/>
  <c r="AW1202" i="20" s="1"/>
  <c r="AW1203" i="20" s="1"/>
  <c r="AW1204" i="20" s="1"/>
  <c r="AW1205" i="20" s="1"/>
  <c r="AW1206" i="20" s="1"/>
  <c r="AW1207" i="20" s="1"/>
  <c r="AW1208" i="20" s="1"/>
  <c r="AW1209" i="20" s="1"/>
  <c r="AW1210" i="20" s="1"/>
  <c r="AW1211" i="20" s="1"/>
  <c r="AW1212" i="20" s="1"/>
  <c r="AW1213" i="20" s="1"/>
  <c r="AW1214" i="20" s="1"/>
  <c r="AW1215" i="20" s="1"/>
  <c r="AW1216" i="20" s="1"/>
  <c r="AW1217" i="20" s="1"/>
  <c r="AW1218" i="20" s="1"/>
  <c r="AW1219" i="20" s="1"/>
  <c r="AW1220" i="20" s="1"/>
  <c r="AW1221" i="20" s="1"/>
  <c r="AW1222" i="20" s="1"/>
  <c r="AW1223" i="20" s="1"/>
  <c r="AW1224" i="20" s="1"/>
  <c r="AW1225" i="20" s="1"/>
  <c r="AW1226" i="20" s="1"/>
  <c r="AW1227" i="20" s="1"/>
  <c r="AW1228" i="20" s="1"/>
  <c r="AW1229" i="20" s="1"/>
  <c r="AW1230" i="20" s="1"/>
  <c r="AW1231" i="20" s="1"/>
  <c r="AW1232" i="20" s="1"/>
  <c r="AW1233" i="20" s="1"/>
  <c r="AW1234" i="20" s="1"/>
  <c r="AW1235" i="20" s="1"/>
  <c r="AW1236" i="20" s="1"/>
  <c r="AW1237" i="20" s="1"/>
  <c r="AW1238" i="20" s="1"/>
  <c r="AW1239" i="20" s="1"/>
  <c r="AW1240" i="20" s="1"/>
  <c r="AW1241" i="20" s="1"/>
  <c r="AW1242" i="20" s="1"/>
  <c r="AW1243" i="20" s="1"/>
  <c r="AW1244" i="20" s="1"/>
  <c r="AW1245" i="20" s="1"/>
  <c r="AW1246" i="20" s="1"/>
  <c r="AW1247" i="20" s="1"/>
  <c r="AW1248" i="20" s="1"/>
  <c r="AW1249" i="20" s="1"/>
  <c r="AW1250" i="20" s="1"/>
  <c r="AW1251" i="20" s="1"/>
  <c r="AW1252" i="20" s="1"/>
  <c r="AW1253" i="20" s="1"/>
  <c r="AW1254" i="20" s="1"/>
  <c r="AW1255" i="20" s="1"/>
  <c r="AW1256" i="20" s="1"/>
  <c r="AW1257" i="20" s="1"/>
  <c r="AW1258" i="20" s="1"/>
  <c r="AW1259" i="20" s="1"/>
  <c r="AW1260" i="20" s="1"/>
  <c r="AW1261" i="20" s="1"/>
  <c r="AW1262" i="20" s="1"/>
  <c r="AW1263" i="20" s="1"/>
  <c r="AW1264" i="20" s="1"/>
  <c r="AW1265" i="20" s="1"/>
  <c r="AW1266" i="20" s="1"/>
  <c r="AW1267" i="20" s="1"/>
  <c r="AW1268" i="20" s="1"/>
  <c r="AW1269" i="20" s="1"/>
  <c r="AW1270" i="20" s="1"/>
  <c r="AW1271" i="20" s="1"/>
  <c r="AW1272" i="20" s="1"/>
  <c r="AW1273" i="20" s="1"/>
  <c r="AW1274" i="20" s="1"/>
  <c r="AW1275" i="20" s="1"/>
  <c r="AW1276" i="20" s="1"/>
  <c r="AW1277" i="20" s="1"/>
  <c r="AW1278" i="20" s="1"/>
  <c r="AW1279" i="20" s="1"/>
  <c r="AW1280" i="20" s="1"/>
  <c r="AW1281" i="20" s="1"/>
  <c r="AW1282" i="20" s="1"/>
  <c r="AW1283" i="20" s="1"/>
  <c r="AW1284" i="20" s="1"/>
  <c r="AW1285" i="20" s="1"/>
  <c r="AW1286" i="20" s="1"/>
  <c r="AW1287" i="20" s="1"/>
  <c r="AW1288" i="20" s="1"/>
  <c r="AW1289" i="20" s="1"/>
  <c r="AW1290" i="20" s="1"/>
  <c r="AW1291" i="20" s="1"/>
  <c r="AW1292" i="20" s="1"/>
  <c r="AW1293" i="20" s="1"/>
  <c r="AW1294" i="20" s="1"/>
  <c r="AW1295" i="20" s="1"/>
  <c r="AW1296" i="20" s="1"/>
  <c r="AW1297" i="20" s="1"/>
  <c r="AW1298" i="20" s="1"/>
  <c r="AW1299" i="20" s="1"/>
  <c r="AW1300" i="20" s="1"/>
  <c r="AW1301" i="20" s="1"/>
  <c r="AW1302" i="20" s="1"/>
  <c r="AW1303" i="20" s="1"/>
  <c r="AW1304" i="20" s="1"/>
  <c r="AW1305" i="20" s="1"/>
  <c r="AW1306" i="20" s="1"/>
  <c r="AW1307" i="20" s="1"/>
  <c r="AW1308" i="20" s="1"/>
  <c r="AW1309" i="20" s="1"/>
  <c r="AW1310" i="20" s="1"/>
  <c r="AW1311" i="20" s="1"/>
  <c r="AW1312" i="20" s="1"/>
  <c r="AW1313" i="20" s="1"/>
  <c r="AW1314" i="20" s="1"/>
  <c r="AW1315" i="20" s="1"/>
  <c r="AW1316" i="20" s="1"/>
  <c r="AW1317" i="20" s="1"/>
  <c r="AW1318" i="20" s="1"/>
  <c r="AW1319" i="20" s="1"/>
  <c r="AW1320" i="20" s="1"/>
  <c r="AW1321" i="20" s="1"/>
  <c r="AW1322" i="20" s="1"/>
  <c r="AW1323" i="20" s="1"/>
  <c r="AW1324" i="20" s="1"/>
  <c r="AW1325" i="20" s="1"/>
  <c r="AW1326" i="20" s="1"/>
  <c r="AW1327" i="20" s="1"/>
  <c r="AW1328" i="20" s="1"/>
  <c r="AW1329" i="20" s="1"/>
  <c r="AW1330" i="20" s="1"/>
  <c r="AW1331" i="20" s="1"/>
  <c r="AW1332" i="20" s="1"/>
  <c r="AW1333" i="20" s="1"/>
  <c r="AW1334" i="20" s="1"/>
  <c r="AW1335" i="20" s="1"/>
  <c r="AW1336" i="20" s="1"/>
  <c r="AW1337" i="20" s="1"/>
  <c r="AW1338" i="20" s="1"/>
  <c r="AW1339" i="20" s="1"/>
  <c r="AW1340" i="20" s="1"/>
  <c r="AW1341" i="20" s="1"/>
  <c r="AW1342" i="20" s="1"/>
  <c r="AW1343" i="20" s="1"/>
  <c r="AW1344" i="20" s="1"/>
  <c r="AW1345" i="20" s="1"/>
  <c r="AW1346" i="20" s="1"/>
  <c r="AW1347" i="20" s="1"/>
  <c r="AW1348" i="20" s="1"/>
  <c r="AW1349" i="20" s="1"/>
  <c r="AW1350" i="20" s="1"/>
  <c r="AW1351" i="20" s="1"/>
  <c r="AW1352" i="20" s="1"/>
  <c r="AW1353" i="20" s="1"/>
  <c r="AW1354" i="20" s="1"/>
  <c r="AW1355" i="20" s="1"/>
  <c r="AW1356" i="20" s="1"/>
  <c r="AW1357" i="20" s="1"/>
  <c r="AW1358" i="20" s="1"/>
  <c r="AW1359" i="20" s="1"/>
  <c r="AW1360" i="20" s="1"/>
  <c r="AW1361" i="20" s="1"/>
  <c r="AW1362" i="20" s="1"/>
  <c r="AW1363" i="20" s="1"/>
  <c r="AW1364" i="20" s="1"/>
  <c r="AW1365" i="20" s="1"/>
  <c r="AW1366" i="20" s="1"/>
  <c r="AW1367" i="20" s="1"/>
  <c r="AW1368" i="20" s="1"/>
  <c r="AW1369" i="20" s="1"/>
  <c r="AW1370" i="20" s="1"/>
  <c r="AW1371" i="20" s="1"/>
  <c r="AW1372" i="20" s="1"/>
  <c r="AW1373" i="20" s="1"/>
  <c r="AW1374" i="20" s="1"/>
  <c r="AW1375" i="20" s="1"/>
  <c r="AW1376" i="20" s="1"/>
  <c r="AW1377" i="20" s="1"/>
  <c r="AW1378" i="20" s="1"/>
  <c r="AW1379" i="20" s="1"/>
  <c r="AW1380" i="20" s="1"/>
  <c r="AW1381" i="20" s="1"/>
  <c r="AW1382" i="20" s="1"/>
  <c r="AW1383" i="20" s="1"/>
  <c r="AW1384" i="20" s="1"/>
  <c r="AW1385" i="20" s="1"/>
  <c r="AW1386" i="20" s="1"/>
  <c r="AW1387" i="20" s="1"/>
  <c r="AW1388" i="20" s="1"/>
  <c r="AW1389" i="20" s="1"/>
  <c r="AW1390" i="20" s="1"/>
  <c r="AW1391" i="20" s="1"/>
  <c r="AW1392" i="20" s="1"/>
  <c r="AW1393" i="20" s="1"/>
  <c r="AW1394" i="20" s="1"/>
  <c r="AW1395" i="20" s="1"/>
  <c r="AW1396" i="20" s="1"/>
  <c r="AW1397" i="20" s="1"/>
  <c r="AW1398" i="20" s="1"/>
  <c r="AW1399" i="20" s="1"/>
  <c r="AW1400" i="20" s="1"/>
  <c r="AW1401" i="20" s="1"/>
  <c r="AW1402" i="20" s="1"/>
  <c r="AW1403" i="20" s="1"/>
  <c r="AW1404" i="20" s="1"/>
  <c r="AW1405" i="20" s="1"/>
  <c r="AW1406" i="20" s="1"/>
  <c r="AW1407" i="20" s="1"/>
  <c r="AW1408" i="20" s="1"/>
  <c r="AW1409" i="20" s="1"/>
  <c r="AW1410" i="20" s="1"/>
  <c r="AW1411" i="20" s="1"/>
  <c r="AW1412" i="20" s="1"/>
  <c r="AW1413" i="20" s="1"/>
  <c r="AW1414" i="20" s="1"/>
  <c r="AW1415" i="20" s="1"/>
  <c r="AW1416" i="20" s="1"/>
  <c r="AW1417" i="20" s="1"/>
  <c r="AW1418" i="20" s="1"/>
  <c r="AW1419" i="20" s="1"/>
  <c r="AW1420" i="20" s="1"/>
  <c r="AW1421" i="20" s="1"/>
  <c r="AW1422" i="20" s="1"/>
  <c r="AW1423" i="20" s="1"/>
  <c r="AW1424" i="20" s="1"/>
  <c r="AW1425" i="20" s="1"/>
  <c r="AW1426" i="20" s="1"/>
  <c r="AW1427" i="20" s="1"/>
  <c r="AW1428" i="20" s="1"/>
  <c r="AW1429" i="20" s="1"/>
  <c r="AW1430" i="20" s="1"/>
  <c r="AW1431" i="20" s="1"/>
  <c r="AW1432" i="20" s="1"/>
  <c r="AW1433" i="20" s="1"/>
  <c r="AW1434" i="20" s="1"/>
  <c r="AW1435" i="20" s="1"/>
  <c r="AW1436" i="20" s="1"/>
  <c r="AW1437" i="20" s="1"/>
  <c r="AW1438" i="20" s="1"/>
  <c r="AW1439" i="20" s="1"/>
  <c r="AW1440" i="20" s="1"/>
  <c r="AW1441" i="20" s="1"/>
  <c r="AW1442" i="20" s="1"/>
  <c r="AW1443" i="20" s="1"/>
  <c r="AW1444" i="20" s="1"/>
  <c r="AW1445" i="20" s="1"/>
  <c r="AW1446" i="20" s="1"/>
  <c r="AW1447" i="20" s="1"/>
  <c r="AW1448" i="20" s="1"/>
  <c r="AW1449" i="20" s="1"/>
  <c r="AW1450" i="20" s="1"/>
  <c r="AW1451" i="20" s="1"/>
  <c r="AW1452" i="20" s="1"/>
  <c r="AW1453" i="20" s="1"/>
  <c r="AW1454" i="20" s="1"/>
  <c r="AW1455" i="20" s="1"/>
  <c r="AW1456" i="20" s="1"/>
  <c r="AW1457" i="20" s="1"/>
  <c r="AW1458" i="20" s="1"/>
  <c r="AW1459" i="20" s="1"/>
  <c r="AW1460" i="20" s="1"/>
  <c r="AW1461" i="20" s="1"/>
  <c r="AW1462" i="20" s="1"/>
  <c r="AW1463" i="20" s="1"/>
  <c r="AW1464" i="20" s="1"/>
  <c r="AW1465" i="20" s="1"/>
  <c r="AW1466" i="20" s="1"/>
  <c r="AW1467" i="20" s="1"/>
  <c r="AW1468" i="20" s="1"/>
  <c r="AW1469" i="20" s="1"/>
  <c r="AW1470" i="20" s="1"/>
  <c r="AW1471" i="20" s="1"/>
  <c r="AW1472" i="20" s="1"/>
  <c r="AW1473" i="20" s="1"/>
  <c r="AW1474" i="20" s="1"/>
  <c r="AW1475" i="20" s="1"/>
  <c r="AW1476" i="20" s="1"/>
  <c r="AW1477" i="20" s="1"/>
  <c r="AW1478" i="20" s="1"/>
  <c r="AW1479" i="20" s="1"/>
  <c r="AW1480" i="20" s="1"/>
  <c r="AW1481" i="20" s="1"/>
  <c r="AW1482" i="20" s="1"/>
  <c r="AW1483" i="20" s="1"/>
  <c r="AW1484" i="20" s="1"/>
  <c r="AW1485" i="20" s="1"/>
  <c r="AW1486" i="20" s="1"/>
  <c r="AW1487" i="20" s="1"/>
  <c r="AW1488" i="20" s="1"/>
  <c r="AW1489" i="20" s="1"/>
  <c r="AW1490" i="20" s="1"/>
  <c r="AW1491" i="20" s="1"/>
  <c r="AW1492" i="20" s="1"/>
  <c r="AW1493" i="20" s="1"/>
  <c r="AW1494" i="20" s="1"/>
  <c r="AW1495" i="20" s="1"/>
  <c r="AW1496" i="20" s="1"/>
  <c r="AW1497" i="20" s="1"/>
  <c r="AW1498" i="20" s="1"/>
  <c r="AW1499" i="20" s="1"/>
  <c r="AW1500" i="20" s="1"/>
  <c r="AW1501" i="20" s="1"/>
  <c r="AW1502" i="20" s="1"/>
  <c r="AW1503" i="20" s="1"/>
  <c r="AW1504" i="20" s="1"/>
  <c r="AW1505" i="20" s="1"/>
  <c r="AW1506" i="20" s="1"/>
  <c r="AW1507" i="20" s="1"/>
  <c r="AW1508" i="20" s="1"/>
  <c r="AW1509" i="20" s="1"/>
  <c r="AW1510" i="20" s="1"/>
  <c r="AW1511" i="20" s="1"/>
  <c r="AW1512" i="20" s="1"/>
  <c r="AW1513" i="20" s="1"/>
  <c r="AW1514" i="20" s="1"/>
  <c r="AW1515" i="20" s="1"/>
  <c r="AW1516" i="20" s="1"/>
  <c r="AW1517" i="20" s="1"/>
  <c r="AW1518" i="20" s="1"/>
  <c r="AW1519" i="20" s="1"/>
  <c r="AW1520" i="20" s="1"/>
  <c r="AW1521" i="20" s="1"/>
  <c r="AW1522" i="20" s="1"/>
  <c r="AW1523" i="20" s="1"/>
  <c r="AW1524" i="20" s="1"/>
  <c r="AW1525" i="20" s="1"/>
  <c r="AW1526" i="20" s="1"/>
  <c r="AW1527" i="20" s="1"/>
  <c r="AW1528" i="20" s="1"/>
  <c r="AW1529" i="20" s="1"/>
  <c r="AW1530" i="20" s="1"/>
  <c r="AW1531" i="20" s="1"/>
  <c r="AW1532" i="20" s="1"/>
  <c r="AW1533" i="20" s="1"/>
  <c r="AW1534" i="20" s="1"/>
  <c r="AW1535" i="20" s="1"/>
  <c r="AW1536" i="20" s="1"/>
  <c r="AW1537" i="20" s="1"/>
  <c r="AW1538" i="20" s="1"/>
  <c r="AW1539" i="20" s="1"/>
  <c r="AW1540" i="20" s="1"/>
  <c r="AW1541" i="20" s="1"/>
  <c r="AW1542" i="20" s="1"/>
  <c r="AW1543" i="20" s="1"/>
  <c r="AW1544" i="20" s="1"/>
  <c r="AW1545" i="20" s="1"/>
  <c r="AW1546" i="20" s="1"/>
  <c r="AW1547" i="20" s="1"/>
  <c r="AW1548" i="20" s="1"/>
  <c r="AW1549" i="20" s="1"/>
  <c r="AW1550" i="20" s="1"/>
  <c r="AW1551" i="20" s="1"/>
  <c r="AW1552" i="20" s="1"/>
  <c r="AW1553" i="20" s="1"/>
  <c r="AW1554" i="20" s="1"/>
  <c r="AW1555" i="20" s="1"/>
  <c r="AW1556" i="20" s="1"/>
  <c r="AW1557" i="20" s="1"/>
  <c r="AW1558" i="20" s="1"/>
  <c r="AW1559" i="20" s="1"/>
  <c r="AW1560" i="20" s="1"/>
  <c r="AW1561" i="20" s="1"/>
  <c r="AW1562" i="20" s="1"/>
  <c r="AW1563" i="20" s="1"/>
  <c r="AW1564" i="20" s="1"/>
  <c r="AW1565" i="20" s="1"/>
  <c r="AW1566" i="20" s="1"/>
  <c r="AW1567" i="20" s="1"/>
  <c r="AW1568" i="20" s="1"/>
  <c r="AW1569" i="20" s="1"/>
  <c r="AW1570" i="20" s="1"/>
  <c r="AW1571" i="20" s="1"/>
  <c r="AW1572" i="20" s="1"/>
  <c r="AW1573" i="20" s="1"/>
  <c r="AW1574" i="20" s="1"/>
  <c r="AW1575" i="20" s="1"/>
  <c r="AW1576" i="20" s="1"/>
  <c r="AW1577" i="20" s="1"/>
  <c r="AW1578" i="20" s="1"/>
  <c r="AW1579" i="20" s="1"/>
  <c r="AW1580" i="20" s="1"/>
  <c r="AW1581" i="20" s="1"/>
  <c r="AW1582" i="20" s="1"/>
  <c r="AW1583" i="20" s="1"/>
  <c r="AW1584" i="20" s="1"/>
  <c r="AW1585" i="20" s="1"/>
  <c r="AW1586" i="20" s="1"/>
  <c r="AW1587" i="20" s="1"/>
  <c r="AW1588" i="20" s="1"/>
  <c r="AW1589" i="20" s="1"/>
  <c r="AW1590" i="20" s="1"/>
  <c r="AW1591" i="20" s="1"/>
  <c r="AW1592" i="20" s="1"/>
  <c r="AW1593" i="20" s="1"/>
  <c r="AW1594" i="20" s="1"/>
  <c r="AW1595" i="20" s="1"/>
  <c r="AW1596" i="20" s="1"/>
  <c r="AW1597" i="20" s="1"/>
  <c r="AW1598" i="20" s="1"/>
  <c r="AW1599" i="20" s="1"/>
  <c r="AW1600" i="20" s="1"/>
  <c r="AW1601" i="20" s="1"/>
  <c r="AW1602" i="20" s="1"/>
  <c r="AW1603" i="20" s="1"/>
  <c r="AW1604" i="20" s="1"/>
  <c r="AW1605" i="20" s="1"/>
  <c r="AW1606" i="20" s="1"/>
  <c r="AW1607" i="20" s="1"/>
  <c r="AW1608" i="20" s="1"/>
  <c r="AW1609" i="20" s="1"/>
  <c r="AW1610" i="20" s="1"/>
  <c r="AW1611" i="20" s="1"/>
  <c r="AW1612" i="20" s="1"/>
  <c r="AW1613" i="20" s="1"/>
  <c r="AW1614" i="20" s="1"/>
  <c r="AW1615" i="20" s="1"/>
  <c r="AW1616" i="20" s="1"/>
  <c r="AW1617" i="20" s="1"/>
  <c r="AW1618" i="20" s="1"/>
  <c r="AW1619" i="20" s="1"/>
  <c r="AW1620" i="20" s="1"/>
  <c r="AW1621" i="20" s="1"/>
  <c r="AW1622" i="20" s="1"/>
  <c r="AW1623" i="20" s="1"/>
  <c r="AW1624" i="20" s="1"/>
  <c r="AW1625" i="20" s="1"/>
  <c r="AW1626" i="20" s="1"/>
  <c r="AW1627" i="20" s="1"/>
  <c r="AW1628" i="20" s="1"/>
  <c r="AW1629" i="20" s="1"/>
  <c r="AW1630" i="20" s="1"/>
  <c r="AW1631" i="20" s="1"/>
  <c r="AW1632" i="20" s="1"/>
  <c r="AW1633" i="20" s="1"/>
  <c r="AW1634" i="20" s="1"/>
  <c r="AW1635" i="20" s="1"/>
  <c r="AW1636" i="20" s="1"/>
  <c r="AW1637" i="20" s="1"/>
  <c r="AW1638" i="20" s="1"/>
  <c r="AW1639" i="20" s="1"/>
  <c r="AW1640" i="20" s="1"/>
  <c r="AW1641" i="20" s="1"/>
  <c r="AW1642" i="20" s="1"/>
  <c r="AW1643" i="20" s="1"/>
  <c r="AW1644" i="20" s="1"/>
  <c r="AW1645" i="20" s="1"/>
  <c r="AW1646" i="20" s="1"/>
  <c r="AW1647" i="20" s="1"/>
  <c r="AW1648" i="20" s="1"/>
  <c r="AW1649" i="20" s="1"/>
  <c r="AW1650" i="20" s="1"/>
  <c r="AW1651" i="20" s="1"/>
  <c r="AW1652" i="20" s="1"/>
  <c r="AW1653" i="20" s="1"/>
  <c r="AW1654" i="20" s="1"/>
  <c r="AW1655" i="20" s="1"/>
  <c r="AW1656" i="20" s="1"/>
  <c r="AW1657" i="20" s="1"/>
  <c r="AW1658" i="20" s="1"/>
  <c r="AW1659" i="20" s="1"/>
  <c r="AW1660" i="20" s="1"/>
  <c r="AW1661" i="20" s="1"/>
  <c r="AW1662" i="20" s="1"/>
  <c r="AW1663" i="20" s="1"/>
  <c r="AW1664" i="20" s="1"/>
  <c r="AW1665" i="20" s="1"/>
  <c r="AW1666" i="20" s="1"/>
  <c r="AW1667" i="20" s="1"/>
  <c r="AW1668" i="20" s="1"/>
  <c r="AW1669" i="20" s="1"/>
  <c r="AW1670" i="20" s="1"/>
  <c r="AW1671" i="20" s="1"/>
  <c r="AW1672" i="20" s="1"/>
  <c r="AW1673" i="20" s="1"/>
  <c r="AW1674" i="20" s="1"/>
  <c r="AW1675" i="20" s="1"/>
  <c r="AW1676" i="20" s="1"/>
  <c r="AW1677" i="20" s="1"/>
  <c r="AW1678" i="20" s="1"/>
  <c r="AW1679" i="20" s="1"/>
  <c r="AW1680" i="20" s="1"/>
  <c r="AW1681" i="20" s="1"/>
  <c r="AW1682" i="20" s="1"/>
  <c r="AW1683" i="20" s="1"/>
  <c r="AW1684" i="20" s="1"/>
  <c r="AW1685" i="20" s="1"/>
  <c r="AW1686" i="20" s="1"/>
  <c r="AW1687" i="20" s="1"/>
  <c r="AW1688" i="20" s="1"/>
  <c r="AW1689" i="20" s="1"/>
  <c r="AW1690" i="20" s="1"/>
  <c r="AW1691" i="20" s="1"/>
  <c r="AW1692" i="20" s="1"/>
  <c r="AW1693" i="20" s="1"/>
  <c r="AW1694" i="20" s="1"/>
  <c r="AW1695" i="20" s="1"/>
  <c r="AW1696" i="20" s="1"/>
  <c r="AW1697" i="20" s="1"/>
  <c r="AW1698" i="20" s="1"/>
  <c r="AW1699" i="20" s="1"/>
  <c r="AW1700" i="20" s="1"/>
  <c r="AW1701" i="20" s="1"/>
  <c r="AW1702" i="20" s="1"/>
  <c r="AW1703" i="20" s="1"/>
  <c r="AW1704" i="20" s="1"/>
  <c r="AW1705" i="20" s="1"/>
  <c r="AW1706" i="20" s="1"/>
  <c r="AW1707" i="20" s="1"/>
  <c r="AW1708" i="20" s="1"/>
  <c r="AW1709" i="20" s="1"/>
  <c r="AW1710" i="20" s="1"/>
  <c r="AW1711" i="20" s="1"/>
  <c r="AW1712" i="20" s="1"/>
  <c r="AW1713" i="20" s="1"/>
  <c r="AW1714" i="20" s="1"/>
  <c r="AW1715" i="20" s="1"/>
  <c r="AW1716" i="20" s="1"/>
  <c r="AW1717" i="20" s="1"/>
  <c r="AW1718" i="20" s="1"/>
  <c r="AW1719" i="20" s="1"/>
  <c r="AW1720" i="20" s="1"/>
  <c r="AW1721" i="20" s="1"/>
  <c r="AW1722" i="20" s="1"/>
  <c r="AW1723" i="20" s="1"/>
  <c r="AW1724" i="20" s="1"/>
  <c r="AW1725" i="20" s="1"/>
  <c r="AW1726" i="20" s="1"/>
  <c r="AW1727" i="20" s="1"/>
  <c r="AW1728" i="20" s="1"/>
  <c r="AW1729" i="20" s="1"/>
  <c r="AW1730" i="20" s="1"/>
  <c r="AW1731" i="20" s="1"/>
  <c r="AW1732" i="20" s="1"/>
  <c r="AW1733" i="20" s="1"/>
  <c r="AW1734" i="20" s="1"/>
  <c r="AW1735" i="20" s="1"/>
  <c r="AW1736" i="20" s="1"/>
  <c r="AW1737" i="20" s="1"/>
  <c r="AW1738" i="20" s="1"/>
  <c r="AW1739" i="20" s="1"/>
  <c r="AW1740" i="20" s="1"/>
  <c r="AW1741" i="20" s="1"/>
  <c r="AW1742" i="20" s="1"/>
  <c r="AW1743" i="20" s="1"/>
  <c r="AW1744" i="20" s="1"/>
  <c r="AW1745" i="20" s="1"/>
  <c r="AW1746" i="20" s="1"/>
  <c r="AW1747" i="20" s="1"/>
  <c r="AW1748" i="20" s="1"/>
  <c r="AW1749" i="20" s="1"/>
  <c r="AW1750" i="20" s="1"/>
  <c r="AW1751" i="20" s="1"/>
  <c r="AW1752" i="20" s="1"/>
  <c r="AW1753" i="20" s="1"/>
  <c r="AW1754" i="20" s="1"/>
  <c r="AW1755" i="20" s="1"/>
  <c r="AW1756" i="20" s="1"/>
  <c r="AW1757" i="20" s="1"/>
  <c r="AW1758" i="20" s="1"/>
  <c r="AW1759" i="20" s="1"/>
  <c r="AW1760" i="20" s="1"/>
  <c r="AW1761" i="20" s="1"/>
  <c r="AW1762" i="20" s="1"/>
  <c r="AW1763" i="20" s="1"/>
  <c r="AW1764" i="20" s="1"/>
  <c r="AW1765" i="20" s="1"/>
  <c r="AW1766" i="20" s="1"/>
  <c r="AW1767" i="20" s="1"/>
  <c r="AW1768" i="20" s="1"/>
  <c r="AW1769" i="20" s="1"/>
  <c r="AW1770" i="20" s="1"/>
  <c r="AW1771" i="20" s="1"/>
  <c r="AW1772" i="20" s="1"/>
  <c r="AW1773" i="20" s="1"/>
  <c r="AW1774" i="20" s="1"/>
  <c r="AW1775" i="20" s="1"/>
  <c r="AW1776" i="20" s="1"/>
  <c r="AW1777" i="20" s="1"/>
  <c r="AW1778" i="20" s="1"/>
  <c r="AW1779" i="20" s="1"/>
  <c r="AW1780" i="20" s="1"/>
  <c r="AW1781" i="20" s="1"/>
  <c r="AW1782" i="20" s="1"/>
  <c r="AW1783" i="20" s="1"/>
  <c r="AW1784" i="20" s="1"/>
  <c r="AW1785" i="20" s="1"/>
  <c r="AW1786" i="20" s="1"/>
  <c r="AW1787" i="20" s="1"/>
  <c r="AW1788" i="20" s="1"/>
  <c r="AW1789" i="20" s="1"/>
  <c r="AW1790" i="20" s="1"/>
  <c r="AW1791" i="20" s="1"/>
  <c r="AW1792" i="20" s="1"/>
  <c r="AW1793" i="20" s="1"/>
  <c r="AW1794" i="20" s="1"/>
  <c r="AW1795" i="20" s="1"/>
  <c r="AW1796" i="20" s="1"/>
  <c r="AW1797" i="20" s="1"/>
  <c r="AW1798" i="20" s="1"/>
  <c r="AW1799" i="20" s="1"/>
  <c r="AW1800" i="20" s="1"/>
  <c r="AW1801" i="20" s="1"/>
  <c r="AW1802" i="20" s="1"/>
  <c r="AW1803" i="20" s="1"/>
  <c r="AW1804" i="20" s="1"/>
  <c r="AW1805" i="20" s="1"/>
  <c r="AW1806" i="20" s="1"/>
  <c r="AW1807" i="20" s="1"/>
  <c r="AW1808" i="20" s="1"/>
  <c r="AW1809" i="20" s="1"/>
  <c r="AW1810" i="20" s="1"/>
  <c r="AW1811" i="20" s="1"/>
  <c r="AW1812" i="20" s="1"/>
  <c r="AW1813" i="20" s="1"/>
  <c r="AW1814" i="20" s="1"/>
  <c r="AW1815" i="20" s="1"/>
  <c r="AW1816" i="20" s="1"/>
  <c r="AW1817" i="20" s="1"/>
  <c r="AW1818" i="20" s="1"/>
  <c r="AW1819" i="20" s="1"/>
  <c r="AW1820" i="20" s="1"/>
  <c r="AW1821" i="20" s="1"/>
  <c r="AW1822" i="20" s="1"/>
  <c r="AW1823" i="20" s="1"/>
  <c r="AW1824" i="20" s="1"/>
  <c r="AW1825" i="20" s="1"/>
  <c r="AW1826" i="20" s="1"/>
  <c r="AW1827" i="20" s="1"/>
  <c r="AW1828" i="20" s="1"/>
  <c r="AW1829" i="20" s="1"/>
  <c r="AW1830" i="20" s="1"/>
  <c r="AW1831" i="20" s="1"/>
  <c r="AW1832" i="20" s="1"/>
  <c r="AW1833" i="20" s="1"/>
  <c r="AW1834" i="20" s="1"/>
  <c r="AW1835" i="20" s="1"/>
  <c r="AW1836" i="20" s="1"/>
  <c r="AW1837" i="20" s="1"/>
  <c r="AW1838" i="20" s="1"/>
  <c r="AW1839" i="20" s="1"/>
  <c r="AW1840" i="20" s="1"/>
  <c r="AW1841" i="20" s="1"/>
  <c r="AW1842" i="20" s="1"/>
  <c r="AW1843" i="20" s="1"/>
  <c r="AW1844" i="20" s="1"/>
  <c r="AW1845" i="20" s="1"/>
  <c r="AW1846" i="20" s="1"/>
  <c r="AW1847" i="20" s="1"/>
  <c r="AW1848" i="20" s="1"/>
  <c r="AW1849" i="20" s="1"/>
  <c r="AW1850" i="20" s="1"/>
  <c r="AW1851" i="20" s="1"/>
  <c r="AW1852" i="20" s="1"/>
  <c r="AW1853" i="20" s="1"/>
  <c r="AW1854" i="20" s="1"/>
  <c r="AW1855" i="20" s="1"/>
  <c r="AW1856" i="20" s="1"/>
  <c r="AW1857" i="20" s="1"/>
  <c r="AW1858" i="20" s="1"/>
  <c r="AW1859" i="20" s="1"/>
  <c r="AW1860" i="20" s="1"/>
  <c r="AW1861" i="20" s="1"/>
  <c r="AW1862" i="20" s="1"/>
  <c r="AW1863" i="20" s="1"/>
  <c r="AW1864" i="20" s="1"/>
  <c r="AW1865" i="20" s="1"/>
  <c r="AW1866" i="20" s="1"/>
  <c r="AW1867" i="20" s="1"/>
  <c r="AW1868" i="20" s="1"/>
  <c r="AW1869" i="20" s="1"/>
  <c r="AW1870" i="20" s="1"/>
  <c r="AW1871" i="20" s="1"/>
  <c r="AW1872" i="20" s="1"/>
  <c r="AW1873" i="20" s="1"/>
  <c r="AW1874" i="20" s="1"/>
  <c r="AW1875" i="20" s="1"/>
  <c r="AW1876" i="20" s="1"/>
  <c r="AW1877" i="20" s="1"/>
  <c r="AW1878" i="20" s="1"/>
  <c r="AW1879" i="20" s="1"/>
  <c r="AW1880" i="20" s="1"/>
  <c r="AW1881" i="20" s="1"/>
  <c r="AW1882" i="20" s="1"/>
  <c r="AW1883" i="20" s="1"/>
  <c r="AW1884" i="20" s="1"/>
  <c r="AW1885" i="20" s="1"/>
  <c r="AW1886" i="20" s="1"/>
  <c r="AW1887" i="20" s="1"/>
  <c r="AW1888" i="20" s="1"/>
  <c r="AW1889" i="20" s="1"/>
  <c r="AW1890" i="20" s="1"/>
  <c r="AW1891" i="20" s="1"/>
  <c r="AW1892" i="20" s="1"/>
  <c r="AW1893" i="20" s="1"/>
  <c r="AW1894" i="20" s="1"/>
  <c r="AW1895" i="20" s="1"/>
  <c r="AW1896" i="20" s="1"/>
  <c r="AW1897" i="20" s="1"/>
  <c r="AW1898" i="20" s="1"/>
  <c r="AW1899" i="20" s="1"/>
  <c r="AW1900" i="20" s="1"/>
  <c r="AW1901" i="20" s="1"/>
  <c r="AW1902" i="20" s="1"/>
  <c r="AW1903" i="20" s="1"/>
  <c r="AW1904" i="20" s="1"/>
  <c r="AW1905" i="20" s="1"/>
  <c r="AW1906" i="20" s="1"/>
  <c r="AW1907" i="20" s="1"/>
  <c r="AW1908" i="20" s="1"/>
  <c r="AW1909" i="20" s="1"/>
  <c r="AW1910" i="20" s="1"/>
  <c r="AW1911" i="20" s="1"/>
  <c r="AW1912" i="20" s="1"/>
  <c r="AW1913" i="20" s="1"/>
  <c r="AW1914" i="20" s="1"/>
  <c r="AW1915" i="20" s="1"/>
  <c r="AW1916" i="20" s="1"/>
  <c r="AW1917" i="20" s="1"/>
  <c r="AW1918" i="20" s="1"/>
  <c r="AW1919" i="20" s="1"/>
  <c r="AW1920" i="20" s="1"/>
  <c r="AW1921" i="20" s="1"/>
  <c r="AW1922" i="20" s="1"/>
  <c r="AW1923" i="20" s="1"/>
  <c r="AW1924" i="20" s="1"/>
  <c r="AW1925" i="20" s="1"/>
  <c r="AW1926" i="20" s="1"/>
  <c r="AW1927" i="20" s="1"/>
  <c r="AW1928" i="20" s="1"/>
  <c r="AW1929" i="20" s="1"/>
  <c r="AW1930" i="20" s="1"/>
  <c r="AW1931" i="20" s="1"/>
  <c r="AW1932" i="20" s="1"/>
  <c r="AW1933" i="20" s="1"/>
  <c r="AW1934" i="20" s="1"/>
  <c r="AW1935" i="20" s="1"/>
  <c r="AW1936" i="20" s="1"/>
  <c r="AW1937" i="20" s="1"/>
  <c r="AW1938" i="20" s="1"/>
  <c r="AW1939" i="20" s="1"/>
  <c r="AW1940" i="20" s="1"/>
  <c r="AW1941" i="20" s="1"/>
  <c r="AW1942" i="20" s="1"/>
  <c r="AW1943" i="20" s="1"/>
  <c r="AW1944" i="20" s="1"/>
  <c r="AW1945" i="20" s="1"/>
  <c r="AW1946" i="20" s="1"/>
  <c r="AW1947" i="20" s="1"/>
  <c r="AW1948" i="20" s="1"/>
  <c r="AW1949" i="20" s="1"/>
  <c r="AW1950" i="20" s="1"/>
  <c r="AW1951" i="20" s="1"/>
  <c r="AW1952" i="20" s="1"/>
  <c r="AW1953" i="20" s="1"/>
  <c r="AW1954" i="20" s="1"/>
  <c r="AW1955" i="20" s="1"/>
  <c r="AW1956" i="20" s="1"/>
  <c r="AW1957" i="20" s="1"/>
  <c r="AW1958" i="20" s="1"/>
  <c r="AW1959" i="20" s="1"/>
  <c r="AW1960" i="20" s="1"/>
  <c r="AW1961" i="20" s="1"/>
  <c r="AW1962" i="20" s="1"/>
  <c r="AW1963" i="20" s="1"/>
  <c r="AW1964" i="20" s="1"/>
  <c r="AW1965" i="20" s="1"/>
  <c r="AW1966" i="20" s="1"/>
  <c r="AW1967" i="20" s="1"/>
  <c r="AW1968" i="20" s="1"/>
  <c r="AW1969" i="20" s="1"/>
  <c r="AW1970" i="20" s="1"/>
  <c r="AW1971" i="20" s="1"/>
  <c r="AW1972" i="20" s="1"/>
  <c r="AW1973" i="20" s="1"/>
  <c r="AW1974" i="20" s="1"/>
  <c r="AW1975" i="20" s="1"/>
  <c r="AW1976" i="20" s="1"/>
  <c r="AW1977" i="20" s="1"/>
  <c r="AW1978" i="20" s="1"/>
  <c r="AW1979" i="20" s="1"/>
  <c r="AW1980" i="20" s="1"/>
  <c r="AW1981" i="20" s="1"/>
  <c r="AW1982" i="20" s="1"/>
  <c r="AW1983" i="20" s="1"/>
  <c r="AW1984" i="20" s="1"/>
  <c r="AW1985" i="20" s="1"/>
  <c r="AW1986" i="20" s="1"/>
  <c r="AW1987" i="20" s="1"/>
  <c r="AW1988" i="20" s="1"/>
  <c r="AW1989" i="20" s="1"/>
  <c r="AW1990" i="20" s="1"/>
  <c r="AW1991" i="20" s="1"/>
  <c r="AW1992" i="20" s="1"/>
  <c r="AW1993" i="20" s="1"/>
  <c r="AW1994" i="20" s="1"/>
  <c r="AW1995" i="20" s="1"/>
  <c r="AW1996" i="20" s="1"/>
  <c r="AW1997" i="20" s="1"/>
  <c r="AW1998" i="20" s="1"/>
  <c r="AW1999" i="20" s="1"/>
  <c r="AW2000" i="20" s="1"/>
  <c r="AW2001" i="20" s="1"/>
  <c r="AW2002" i="20" s="1"/>
  <c r="AW2003" i="20" s="1"/>
  <c r="AW2004" i="20" s="1"/>
  <c r="AW2005" i="20" s="1"/>
  <c r="AW2006" i="20" s="1"/>
  <c r="AW2007" i="20" s="1"/>
  <c r="AW2008" i="20" s="1"/>
  <c r="AW2009" i="20" s="1"/>
  <c r="AW2010" i="20" s="1"/>
  <c r="AW2011" i="20" s="1"/>
  <c r="AW2012" i="20" s="1"/>
  <c r="AW2013" i="20" s="1"/>
  <c r="AW2014" i="20" s="1"/>
  <c r="AW2015" i="20" s="1"/>
  <c r="AW2016" i="20" s="1"/>
  <c r="AW2017" i="20" s="1"/>
  <c r="AW2018" i="20" s="1"/>
  <c r="AW2019" i="20" s="1"/>
  <c r="AW2020" i="20" s="1"/>
  <c r="AW2021" i="20" s="1"/>
  <c r="AW2022" i="20" s="1"/>
  <c r="AW2023" i="20" s="1"/>
  <c r="AW2024" i="20" s="1"/>
  <c r="AW2025" i="20" s="1"/>
  <c r="AW2026" i="20" s="1"/>
  <c r="AW2027" i="20" s="1"/>
  <c r="AW2028" i="20" s="1"/>
  <c r="AW2029" i="20" s="1"/>
  <c r="AW2030" i="20" s="1"/>
  <c r="AW2031" i="20" s="1"/>
  <c r="AW2032" i="20" s="1"/>
  <c r="AW2033" i="20" s="1"/>
  <c r="AW2034" i="20" s="1"/>
  <c r="AW2035" i="20" s="1"/>
  <c r="AW2036" i="20" s="1"/>
  <c r="AW2037" i="20" s="1"/>
  <c r="AW2038" i="20" s="1"/>
  <c r="AW2039" i="20" s="1"/>
  <c r="AW2040" i="20" s="1"/>
  <c r="AW2041" i="20" s="1"/>
  <c r="AW2042" i="20" s="1"/>
  <c r="AW2043" i="20" s="1"/>
  <c r="AW2044" i="20" s="1"/>
  <c r="AW2045" i="20" s="1"/>
  <c r="AW2046" i="20" s="1"/>
  <c r="AW2047" i="20" s="1"/>
  <c r="AW2048" i="20" s="1"/>
  <c r="AW2049" i="20" s="1"/>
  <c r="AW2050" i="20" s="1"/>
  <c r="AW2051" i="20" s="1"/>
  <c r="AW2052" i="20" s="1"/>
  <c r="AW2053" i="20" s="1"/>
  <c r="AW2054" i="20" s="1"/>
  <c r="AW2055" i="20" s="1"/>
  <c r="AW2056" i="20" s="1"/>
  <c r="AW2057" i="20" s="1"/>
  <c r="AW2058" i="20" s="1"/>
  <c r="AW2059" i="20" s="1"/>
  <c r="AW2060" i="20" s="1"/>
  <c r="AW2061" i="20" s="1"/>
  <c r="AW2062" i="20" s="1"/>
  <c r="AW2063" i="20" s="1"/>
  <c r="AW2064" i="20" s="1"/>
  <c r="AW2065" i="20" s="1"/>
  <c r="AW2066" i="20" s="1"/>
  <c r="AW2067" i="20" s="1"/>
  <c r="AW2068" i="20" s="1"/>
  <c r="AW2069" i="20" s="1"/>
  <c r="AW2070" i="20" s="1"/>
  <c r="AW2071" i="20" s="1"/>
  <c r="AW2072" i="20" s="1"/>
  <c r="AW2073" i="20" s="1"/>
  <c r="AW2074" i="20" s="1"/>
  <c r="AW2075" i="20" s="1"/>
  <c r="AW2076" i="20" s="1"/>
  <c r="AW2077" i="20" s="1"/>
  <c r="AW2078" i="20" s="1"/>
  <c r="AW2079" i="20" s="1"/>
  <c r="AW2080" i="20" s="1"/>
  <c r="AW2081" i="20" s="1"/>
  <c r="AW2082" i="20" s="1"/>
  <c r="AW2083" i="20" s="1"/>
  <c r="AW2084" i="20" s="1"/>
  <c r="AW2085" i="20" s="1"/>
  <c r="AW2086" i="20" s="1"/>
  <c r="AW2087" i="20" s="1"/>
  <c r="AW2088" i="20" s="1"/>
  <c r="AW2089" i="20" s="1"/>
  <c r="AW2090" i="20" s="1"/>
  <c r="AW2091" i="20" s="1"/>
  <c r="AW2092" i="20" s="1"/>
  <c r="AW2093" i="20" s="1"/>
  <c r="AW2094" i="20" s="1"/>
  <c r="AW2095" i="20" s="1"/>
  <c r="AW2096" i="20" s="1"/>
  <c r="AW2097" i="20" s="1"/>
  <c r="AW2098" i="20" s="1"/>
  <c r="AW2099" i="20" s="1"/>
  <c r="AW2100" i="20" s="1"/>
  <c r="AW2101" i="20" s="1"/>
  <c r="AW2102" i="20" s="1"/>
  <c r="AW2103" i="20" s="1"/>
  <c r="AW2104" i="20" s="1"/>
  <c r="AW2105" i="20" s="1"/>
  <c r="AW2106" i="20" s="1"/>
  <c r="AW2107" i="20" s="1"/>
  <c r="AW2108" i="20" s="1"/>
  <c r="AW2109" i="20" s="1"/>
  <c r="AW2110" i="20" s="1"/>
  <c r="AW2111" i="20" s="1"/>
  <c r="AW2112" i="20" s="1"/>
  <c r="AW2113" i="20" s="1"/>
  <c r="AW2114" i="20" s="1"/>
  <c r="AW2115" i="20" s="1"/>
  <c r="AW2116" i="20" s="1"/>
  <c r="AW2117" i="20" s="1"/>
  <c r="AW2118" i="20" s="1"/>
  <c r="AW2119" i="20" s="1"/>
  <c r="AW2120" i="20" s="1"/>
  <c r="AW2121" i="20" s="1"/>
  <c r="AW2122" i="20" s="1"/>
  <c r="AW2123" i="20" s="1"/>
  <c r="AW2124" i="20" s="1"/>
  <c r="AW2125" i="20" s="1"/>
  <c r="AW2126" i="20" s="1"/>
  <c r="AW2127" i="20" s="1"/>
  <c r="AW2128" i="20" s="1"/>
  <c r="AW2129" i="20" s="1"/>
  <c r="AW2130" i="20" s="1"/>
  <c r="AW2131" i="20" s="1"/>
  <c r="AW2132" i="20" s="1"/>
  <c r="AW2133" i="20" s="1"/>
  <c r="AW2134" i="20" s="1"/>
  <c r="AW2135" i="20" s="1"/>
  <c r="AW2136" i="20" s="1"/>
  <c r="AW2137" i="20" s="1"/>
  <c r="AW2138" i="20" s="1"/>
  <c r="AW2139" i="20" s="1"/>
  <c r="AW2140" i="20" s="1"/>
  <c r="AW2141" i="20" s="1"/>
  <c r="AW2142" i="20" s="1"/>
  <c r="AW2143" i="20" s="1"/>
  <c r="AW2144" i="20" s="1"/>
  <c r="AW2145" i="20" s="1"/>
  <c r="AW2146" i="20" s="1"/>
  <c r="AW2147" i="20" s="1"/>
  <c r="AW2148" i="20" s="1"/>
  <c r="AW2149" i="20" s="1"/>
  <c r="AW2150" i="20" s="1"/>
  <c r="AW2151" i="20" s="1"/>
  <c r="AW2152" i="20" s="1"/>
  <c r="AW2153" i="20" s="1"/>
  <c r="AW2154" i="20" s="1"/>
  <c r="AW2155" i="20" s="1"/>
  <c r="AW2156" i="20" s="1"/>
  <c r="AW2157" i="20" s="1"/>
  <c r="AW2158" i="20" s="1"/>
  <c r="AW2159" i="20" s="1"/>
  <c r="AW2160" i="20" s="1"/>
  <c r="AW2161" i="20" s="1"/>
  <c r="AW2162" i="20" s="1"/>
  <c r="AW2163" i="20" s="1"/>
  <c r="AW2164" i="20" s="1"/>
  <c r="AW2165" i="20" s="1"/>
  <c r="AW2166" i="20" s="1"/>
  <c r="AW2167" i="20" s="1"/>
  <c r="AW2168" i="20" s="1"/>
  <c r="AW2169" i="20" s="1"/>
  <c r="AW2170" i="20" s="1"/>
  <c r="AW2171" i="20" s="1"/>
  <c r="AW2172" i="20" s="1"/>
  <c r="AW2173" i="20" s="1"/>
  <c r="AW2174" i="20" s="1"/>
  <c r="AW2175" i="20" s="1"/>
  <c r="AW2176" i="20" s="1"/>
  <c r="AW2177" i="20" s="1"/>
  <c r="AW2178" i="20" s="1"/>
  <c r="AW2179" i="20" s="1"/>
  <c r="AW2180" i="20" s="1"/>
  <c r="AW2181" i="20" s="1"/>
  <c r="AW2182" i="20" s="1"/>
  <c r="AW2183" i="20" s="1"/>
  <c r="AW2184" i="20" s="1"/>
  <c r="AW2185" i="20" s="1"/>
  <c r="AW2186" i="20" s="1"/>
  <c r="AW2187" i="20" s="1"/>
  <c r="AW2188" i="20" s="1"/>
  <c r="AW2189" i="20" s="1"/>
  <c r="AW2190" i="20" s="1"/>
  <c r="AW2191" i="20" s="1"/>
  <c r="AW2192" i="20" s="1"/>
  <c r="AW2193" i="20" s="1"/>
  <c r="AW2194" i="20" s="1"/>
  <c r="AW2195" i="20" s="1"/>
  <c r="AW2196" i="20" s="1"/>
  <c r="AW2197" i="20" s="1"/>
  <c r="AW2198" i="20" s="1"/>
  <c r="AW2199" i="20" s="1"/>
  <c r="AW2200" i="20" s="1"/>
  <c r="AW2201" i="20" s="1"/>
  <c r="AW2202" i="20" s="1"/>
  <c r="AW2203" i="20" s="1"/>
  <c r="AW2204" i="20" s="1"/>
  <c r="AW2205" i="20" s="1"/>
  <c r="AW2206" i="20" s="1"/>
  <c r="AW2207" i="20" s="1"/>
  <c r="AW2208" i="20" s="1"/>
  <c r="AW2209" i="20" s="1"/>
  <c r="AW2210" i="20" s="1"/>
  <c r="AW2211" i="20" s="1"/>
  <c r="AW2212" i="20" s="1"/>
  <c r="AW2213" i="20" s="1"/>
  <c r="AW2214" i="20" s="1"/>
  <c r="AW2215" i="20" s="1"/>
  <c r="AW2216" i="20" s="1"/>
  <c r="AW2217" i="20" s="1"/>
  <c r="AW2218" i="20" s="1"/>
  <c r="AW2219" i="20" s="1"/>
  <c r="AW2220" i="20" s="1"/>
  <c r="AW2221" i="20" s="1"/>
  <c r="AW2222" i="20" s="1"/>
  <c r="AW2223" i="20" s="1"/>
  <c r="AW2224" i="20" s="1"/>
  <c r="AW2225" i="20" s="1"/>
  <c r="AW2226" i="20" s="1"/>
  <c r="AW2227" i="20" s="1"/>
  <c r="AW2228" i="20" s="1"/>
  <c r="AW2229" i="20" s="1"/>
  <c r="AW2230" i="20" s="1"/>
  <c r="AW2231" i="20" s="1"/>
  <c r="AW2232" i="20" s="1"/>
  <c r="AW2233" i="20" s="1"/>
  <c r="AW2234" i="20" s="1"/>
  <c r="AW2235" i="20" s="1"/>
  <c r="AW2236" i="20" s="1"/>
  <c r="AW2237" i="20" s="1"/>
  <c r="AW2238" i="20" s="1"/>
  <c r="AW2239" i="20" s="1"/>
  <c r="AW2240" i="20" s="1"/>
  <c r="AW2241" i="20" s="1"/>
  <c r="AW2242" i="20" s="1"/>
  <c r="AW2243" i="20" s="1"/>
  <c r="AW2244" i="20" s="1"/>
  <c r="AW2245" i="20" s="1"/>
  <c r="AW2246" i="20" s="1"/>
  <c r="AW2247" i="20" s="1"/>
  <c r="AW2248" i="20" s="1"/>
  <c r="AW2249" i="20" s="1"/>
  <c r="AW2250" i="20" s="1"/>
  <c r="AW2251" i="20" s="1"/>
  <c r="AW2252" i="20" s="1"/>
  <c r="AW2253" i="20" s="1"/>
  <c r="AW2254" i="20" s="1"/>
  <c r="AW2255" i="20" s="1"/>
  <c r="AW2256" i="20" s="1"/>
  <c r="AW2257" i="20" s="1"/>
  <c r="AW2258" i="20" s="1"/>
  <c r="AW2259" i="20" s="1"/>
  <c r="AW2260" i="20" s="1"/>
  <c r="AW2261" i="20" s="1"/>
  <c r="AW2262" i="20" s="1"/>
  <c r="AW2263" i="20" s="1"/>
  <c r="AW2264" i="20" s="1"/>
  <c r="AW2265" i="20" s="1"/>
  <c r="AW2266" i="20" s="1"/>
  <c r="AW2267" i="20" s="1"/>
  <c r="AW2268" i="20" s="1"/>
  <c r="AW2269" i="20" s="1"/>
  <c r="AW2270" i="20" s="1"/>
  <c r="AW2271" i="20" s="1"/>
  <c r="AW2272" i="20" s="1"/>
  <c r="AW2273" i="20" s="1"/>
  <c r="AW2274" i="20" s="1"/>
  <c r="AW2275" i="20" s="1"/>
  <c r="AW2276" i="20" s="1"/>
  <c r="AW2277" i="20" s="1"/>
  <c r="AW2278" i="20" s="1"/>
  <c r="AW2279" i="20" s="1"/>
  <c r="AW2280" i="20" s="1"/>
  <c r="AW2281" i="20" s="1"/>
  <c r="AW2282" i="20" s="1"/>
  <c r="AW2283" i="20" s="1"/>
  <c r="AW2284" i="20" s="1"/>
  <c r="AW2285" i="20" s="1"/>
  <c r="AW2286" i="20" s="1"/>
  <c r="AW2287" i="20" s="1"/>
  <c r="AW2288" i="20" s="1"/>
  <c r="AW2289" i="20" s="1"/>
  <c r="AW2290" i="20" s="1"/>
  <c r="AW2291" i="20" s="1"/>
  <c r="AW2292" i="20" s="1"/>
  <c r="AW2293" i="20" s="1"/>
  <c r="AW2294" i="20" s="1"/>
  <c r="AW2295" i="20" s="1"/>
  <c r="AW2296" i="20" s="1"/>
  <c r="AW2297" i="20" s="1"/>
  <c r="AW2298" i="20" s="1"/>
  <c r="AW2299" i="20" s="1"/>
  <c r="AW2300" i="20" s="1"/>
  <c r="AW2301" i="20" s="1"/>
  <c r="AW2302" i="20" s="1"/>
  <c r="AW2303" i="20" s="1"/>
  <c r="AW2304" i="20" s="1"/>
  <c r="AW2305" i="20" s="1"/>
  <c r="AW2306" i="20" s="1"/>
  <c r="AW2307" i="20" s="1"/>
  <c r="AW2308" i="20" s="1"/>
  <c r="AW2309" i="20" s="1"/>
  <c r="AW2310" i="20" s="1"/>
  <c r="AW2311" i="20" s="1"/>
  <c r="AW2312" i="20" s="1"/>
  <c r="AW2313" i="20" s="1"/>
  <c r="AW2314" i="20" s="1"/>
  <c r="AW2315" i="20" s="1"/>
  <c r="AW2316" i="20" s="1"/>
  <c r="AW2317" i="20" s="1"/>
  <c r="AW2318" i="20" s="1"/>
  <c r="AW2319" i="20" s="1"/>
  <c r="AW2320" i="20" s="1"/>
  <c r="AW2321" i="20" s="1"/>
  <c r="AW2322" i="20" s="1"/>
  <c r="AW2323" i="20" s="1"/>
  <c r="AW2324" i="20" s="1"/>
  <c r="AW2325" i="20" s="1"/>
  <c r="AW2326" i="20" s="1"/>
  <c r="AW2327" i="20" s="1"/>
  <c r="AW2328" i="20" s="1"/>
  <c r="AW2329" i="20" s="1"/>
  <c r="AW2330" i="20" s="1"/>
  <c r="AW2331" i="20" s="1"/>
  <c r="AW2332" i="20" s="1"/>
  <c r="AW2333" i="20" s="1"/>
  <c r="AW2334" i="20" s="1"/>
  <c r="AW2335" i="20" s="1"/>
  <c r="AW2336" i="20" s="1"/>
  <c r="AW2337" i="20" s="1"/>
  <c r="AZ1059" i="20" s="1"/>
  <c r="L7" i="26"/>
  <c r="L62" i="26"/>
  <c r="L57" i="26"/>
  <c r="F19" i="28"/>
  <c r="F21" i="28"/>
  <c r="M5" i="30"/>
  <c r="M4" i="30"/>
  <c r="F22" i="28" l="1"/>
  <c r="F23" i="28"/>
  <c r="F24" i="28"/>
  <c r="F20" i="28"/>
  <c r="L5" i="26"/>
  <c r="BB23" i="20"/>
  <c r="BB24" i="20" s="1"/>
  <c r="BB25" i="20" s="1"/>
  <c r="BB26" i="20" s="1"/>
  <c r="BB27" i="20" s="1"/>
  <c r="BB28" i="20" s="1"/>
  <c r="BB29" i="20" s="1"/>
  <c r="BB30" i="20" s="1"/>
  <c r="BB31" i="20" s="1"/>
  <c r="BB32" i="20" s="1"/>
  <c r="BB33" i="20" s="1"/>
  <c r="BB34" i="20" s="1"/>
  <c r="BB35" i="20" s="1"/>
  <c r="BB36" i="20" s="1"/>
  <c r="BB37" i="20" s="1"/>
  <c r="BB38" i="20" s="1"/>
  <c r="BB39" i="20" s="1"/>
  <c r="BB40" i="20" s="1"/>
  <c r="BB41" i="20" s="1"/>
  <c r="BB42" i="20" s="1"/>
  <c r="BB43" i="20" s="1"/>
  <c r="BB44" i="20" s="1"/>
  <c r="BB45" i="20" s="1"/>
  <c r="BB46" i="20" s="1"/>
  <c r="BB47" i="20" s="1"/>
  <c r="BB48" i="20" s="1"/>
  <c r="BB49" i="20" s="1"/>
  <c r="BB50" i="20" s="1"/>
  <c r="BB51" i="20" s="1"/>
  <c r="BB52" i="20" s="1"/>
  <c r="BB53" i="20" s="1"/>
  <c r="BB54" i="20" s="1"/>
  <c r="BB55" i="20" s="1"/>
  <c r="BB56" i="20" s="1"/>
  <c r="BB57" i="20" s="1"/>
  <c r="BB58" i="20" s="1"/>
  <c r="BB59" i="20" s="1"/>
  <c r="BB60" i="20" s="1"/>
  <c r="BB61" i="20" s="1"/>
  <c r="BB62" i="20" s="1"/>
  <c r="BB63" i="20" s="1"/>
  <c r="BB64" i="20" s="1"/>
  <c r="BB65" i="20" s="1"/>
  <c r="BB66" i="20" s="1"/>
  <c r="BB67" i="20" s="1"/>
  <c r="BB68" i="20" s="1"/>
  <c r="BB69" i="20" s="1"/>
  <c r="BB70" i="20" s="1"/>
  <c r="BB71" i="20" s="1"/>
  <c r="BB72" i="20" s="1"/>
  <c r="BB73" i="20" s="1"/>
  <c r="BB74" i="20" s="1"/>
  <c r="BB75" i="20" s="1"/>
  <c r="BB76" i="20" s="1"/>
  <c r="BB77" i="20" s="1"/>
  <c r="BB78" i="20" s="1"/>
  <c r="BB79" i="20" s="1"/>
  <c r="BB80" i="20" s="1"/>
  <c r="BB81" i="20" s="1"/>
  <c r="BB82" i="20" s="1"/>
  <c r="BB83" i="20" s="1"/>
  <c r="BB84" i="20" s="1"/>
  <c r="BB85" i="20" s="1"/>
  <c r="BB86" i="20" s="1"/>
  <c r="BB87" i="20" s="1"/>
  <c r="BB88" i="20" s="1"/>
  <c r="BB89" i="20" s="1"/>
  <c r="BB90" i="20" s="1"/>
  <c r="BB91" i="20" s="1"/>
  <c r="BB92" i="20" s="1"/>
  <c r="BB93" i="20" s="1"/>
  <c r="BB94" i="20" s="1"/>
  <c r="BB95" i="20" s="1"/>
  <c r="BB96" i="20" s="1"/>
  <c r="BB97" i="20" s="1"/>
  <c r="BB98" i="20" s="1"/>
  <c r="BB99" i="20" s="1"/>
  <c r="BB100" i="20" s="1"/>
  <c r="BB101" i="20" s="1"/>
  <c r="BB102" i="20" s="1"/>
  <c r="BB103" i="20" s="1"/>
  <c r="BB104" i="20" s="1"/>
  <c r="BB105" i="20" s="1"/>
  <c r="BB106" i="20" s="1"/>
  <c r="BB107" i="20" s="1"/>
  <c r="BB108" i="20" s="1"/>
  <c r="BB109" i="20" s="1"/>
  <c r="BB110" i="20" s="1"/>
  <c r="BB111" i="20" s="1"/>
  <c r="BB112" i="20" s="1"/>
  <c r="BB113" i="20" s="1"/>
  <c r="BB114" i="20" s="1"/>
  <c r="BB115" i="20" s="1"/>
  <c r="BB116" i="20" s="1"/>
  <c r="BB117" i="20" s="1"/>
  <c r="BB118" i="20" s="1"/>
  <c r="BB119" i="20" s="1"/>
  <c r="BB120" i="20" s="1"/>
  <c r="BB121" i="20" s="1"/>
  <c r="BB122" i="20" s="1"/>
  <c r="BB123" i="20" s="1"/>
  <c r="BB124" i="20" s="1"/>
  <c r="BB125" i="20" s="1"/>
  <c r="BB126" i="20" s="1"/>
  <c r="BB127" i="20" s="1"/>
  <c r="BB128" i="20" s="1"/>
  <c r="BB129" i="20" s="1"/>
  <c r="BB130" i="20" s="1"/>
  <c r="BB131" i="20" s="1"/>
  <c r="BB132" i="20" s="1"/>
  <c r="BB133" i="20" s="1"/>
  <c r="BB134" i="20" s="1"/>
  <c r="BB135" i="20" s="1"/>
  <c r="BB136" i="20" s="1"/>
  <c r="BB137" i="20" s="1"/>
  <c r="BB138" i="20" s="1"/>
  <c r="BB139" i="20" s="1"/>
  <c r="BB140" i="20" s="1"/>
  <c r="BB141" i="20" s="1"/>
  <c r="BB142" i="20" s="1"/>
  <c r="BB143" i="20" s="1"/>
  <c r="BB144" i="20" s="1"/>
  <c r="BB145" i="20" s="1"/>
  <c r="BB146" i="20" s="1"/>
  <c r="BB147" i="20" s="1"/>
  <c r="BB148" i="20" s="1"/>
  <c r="BB149" i="20" s="1"/>
  <c r="BB150" i="20" s="1"/>
  <c r="BB151" i="20" s="1"/>
  <c r="BB152" i="20" s="1"/>
  <c r="BB153" i="20" s="1"/>
  <c r="BB154" i="20" s="1"/>
  <c r="BB155" i="20" s="1"/>
  <c r="BB156" i="20" s="1"/>
  <c r="BB157" i="20" s="1"/>
  <c r="BB158" i="20" s="1"/>
  <c r="BB159" i="20" s="1"/>
  <c r="BB160" i="20" s="1"/>
  <c r="BB161" i="20" s="1"/>
  <c r="BB162" i="20" s="1"/>
  <c r="BB163" i="20" s="1"/>
  <c r="BB164" i="20" s="1"/>
  <c r="BB165" i="20" s="1"/>
  <c r="BB166" i="20" s="1"/>
  <c r="BB167" i="20" s="1"/>
  <c r="BB168" i="20" s="1"/>
  <c r="BB169" i="20" s="1"/>
  <c r="BB170" i="20" s="1"/>
  <c r="BB171" i="20" s="1"/>
  <c r="BB172" i="20" s="1"/>
  <c r="BB173" i="20" s="1"/>
  <c r="BB174" i="20" s="1"/>
  <c r="BB175" i="20" s="1"/>
  <c r="BB176" i="20" s="1"/>
  <c r="BB177" i="20" s="1"/>
  <c r="BB178" i="20" s="1"/>
  <c r="BB179" i="20" s="1"/>
  <c r="BB180" i="20" s="1"/>
  <c r="BB181" i="20" s="1"/>
  <c r="BB182" i="20" s="1"/>
  <c r="BB183" i="20" s="1"/>
  <c r="BB184" i="20" s="1"/>
  <c r="BB185" i="20" s="1"/>
  <c r="BB186" i="20" s="1"/>
  <c r="BB187" i="20" s="1"/>
  <c r="BB188" i="20" s="1"/>
  <c r="BB189" i="20" s="1"/>
  <c r="BB190" i="20" s="1"/>
  <c r="BB191" i="20" s="1"/>
  <c r="BB192" i="20" s="1"/>
  <c r="BB193" i="20" s="1"/>
  <c r="BB194" i="20" s="1"/>
  <c r="BB195" i="20" s="1"/>
  <c r="BB196" i="20" s="1"/>
  <c r="BB197" i="20" s="1"/>
  <c r="BB198" i="20" s="1"/>
  <c r="BB199" i="20" s="1"/>
  <c r="BB200" i="20" s="1"/>
  <c r="BB201" i="20" s="1"/>
  <c r="BB202" i="20" s="1"/>
  <c r="BB203" i="20" s="1"/>
  <c r="BB204" i="20" s="1"/>
  <c r="BB205" i="20" s="1"/>
  <c r="BB206" i="20" s="1"/>
  <c r="BB207" i="20" s="1"/>
  <c r="BB208" i="20" s="1"/>
  <c r="BB209" i="20" s="1"/>
  <c r="BB210" i="20" s="1"/>
  <c r="BB211" i="20" s="1"/>
  <c r="BB212" i="20" s="1"/>
  <c r="BB213" i="20" s="1"/>
  <c r="BB214" i="20" s="1"/>
  <c r="BB215" i="20" s="1"/>
  <c r="BB216" i="20" s="1"/>
  <c r="BB217" i="20" s="1"/>
  <c r="BB218" i="20" s="1"/>
  <c r="BB219" i="20" s="1"/>
  <c r="BB220" i="20" s="1"/>
  <c r="BB221" i="20" s="1"/>
  <c r="BB222" i="20" s="1"/>
  <c r="BB223" i="20" s="1"/>
  <c r="BB224" i="20" s="1"/>
  <c r="BB225" i="20" s="1"/>
  <c r="BB226" i="20" s="1"/>
  <c r="BB227" i="20" s="1"/>
  <c r="BB228" i="20" s="1"/>
  <c r="BB229" i="20" s="1"/>
  <c r="BB230" i="20" s="1"/>
  <c r="BB231" i="20" s="1"/>
  <c r="BB232" i="20" s="1"/>
  <c r="BB233" i="20" s="1"/>
  <c r="BB234" i="20" s="1"/>
  <c r="BB235" i="20" s="1"/>
  <c r="BB236" i="20" s="1"/>
  <c r="BB237" i="20" s="1"/>
  <c r="BB238" i="20" s="1"/>
  <c r="BB239" i="20" s="1"/>
  <c r="BB240" i="20" s="1"/>
  <c r="BB241" i="20" s="1"/>
  <c r="BB242" i="20" s="1"/>
  <c r="BB243" i="20" s="1"/>
  <c r="BB244" i="20" s="1"/>
  <c r="BB245" i="20" s="1"/>
  <c r="BB246" i="20" s="1"/>
  <c r="BB247" i="20" s="1"/>
  <c r="BB248" i="20" s="1"/>
  <c r="BB249" i="20" s="1"/>
  <c r="BB250" i="20" s="1"/>
  <c r="BB251" i="20" s="1"/>
  <c r="BB252" i="20" s="1"/>
  <c r="BB253" i="20" s="1"/>
  <c r="BB254" i="20" s="1"/>
  <c r="BB255" i="20" s="1"/>
  <c r="BB256" i="20" s="1"/>
  <c r="BB257" i="20" s="1"/>
  <c r="BB258" i="20" s="1"/>
  <c r="BB259" i="20" s="1"/>
  <c r="BB260" i="20" s="1"/>
  <c r="BB261" i="20" s="1"/>
  <c r="BB262" i="20" s="1"/>
  <c r="BB263" i="20" s="1"/>
  <c r="BB264" i="20" s="1"/>
  <c r="BB265" i="20" s="1"/>
  <c r="BB266" i="20" s="1"/>
  <c r="BB267" i="20" s="1"/>
  <c r="BB268" i="20" s="1"/>
  <c r="BB269" i="20" s="1"/>
  <c r="BB270" i="20" s="1"/>
  <c r="BB271" i="20" s="1"/>
  <c r="BB272" i="20" s="1"/>
  <c r="BB273" i="20" s="1"/>
  <c r="BB274" i="20" s="1"/>
  <c r="BB275" i="20" s="1"/>
  <c r="BB276" i="20" s="1"/>
  <c r="BB277" i="20" s="1"/>
  <c r="BB278" i="20" s="1"/>
  <c r="BB279" i="20" s="1"/>
  <c r="BB280" i="20" s="1"/>
  <c r="BB281" i="20" s="1"/>
  <c r="BB282" i="20" s="1"/>
  <c r="BB283" i="20" s="1"/>
  <c r="BB284" i="20" s="1"/>
  <c r="BB285" i="20" s="1"/>
  <c r="BB286" i="20" s="1"/>
  <c r="BB287" i="20" s="1"/>
  <c r="BB288" i="20" s="1"/>
  <c r="BB289" i="20" s="1"/>
  <c r="BB290" i="20" s="1"/>
  <c r="BB291" i="20" s="1"/>
  <c r="BB292" i="20" s="1"/>
  <c r="BB293" i="20" s="1"/>
  <c r="BB294" i="20" s="1"/>
  <c r="BB295" i="20" s="1"/>
  <c r="BB296" i="20" s="1"/>
  <c r="BB297" i="20" s="1"/>
  <c r="BB298" i="20" s="1"/>
  <c r="BB299" i="20" s="1"/>
  <c r="BB300" i="20" s="1"/>
  <c r="BB301" i="20" s="1"/>
  <c r="BB302" i="20" s="1"/>
  <c r="BB303" i="20" s="1"/>
  <c r="BB304" i="20" s="1"/>
  <c r="BB305" i="20" s="1"/>
  <c r="BB306" i="20" s="1"/>
  <c r="BB307" i="20" s="1"/>
  <c r="BB308" i="20" s="1"/>
  <c r="BB309" i="20" s="1"/>
  <c r="BB310" i="20" s="1"/>
  <c r="BB311" i="20" s="1"/>
  <c r="BB312" i="20" s="1"/>
  <c r="BB313" i="20" s="1"/>
  <c r="BB314" i="20" s="1"/>
  <c r="BB315" i="20" s="1"/>
  <c r="BB316" i="20" s="1"/>
  <c r="BB317" i="20" s="1"/>
  <c r="BB318" i="20" s="1"/>
  <c r="BB319" i="20" s="1"/>
  <c r="BB320" i="20" s="1"/>
  <c r="BB321" i="20" s="1"/>
  <c r="BB322" i="20" s="1"/>
  <c r="BB323" i="20" s="1"/>
  <c r="BB324" i="20" s="1"/>
  <c r="BB325" i="20" s="1"/>
  <c r="BB326" i="20" s="1"/>
  <c r="BB327" i="20" s="1"/>
  <c r="BB328" i="20" s="1"/>
  <c r="BB329" i="20" s="1"/>
  <c r="BB330" i="20" s="1"/>
  <c r="BB331" i="20" s="1"/>
  <c r="BB332" i="20" s="1"/>
  <c r="BB333" i="20" s="1"/>
  <c r="BB334" i="20" s="1"/>
  <c r="BB335" i="20" s="1"/>
  <c r="BB336" i="20" s="1"/>
  <c r="BB337" i="20" s="1"/>
  <c r="BB338" i="20" s="1"/>
  <c r="BB339" i="20" s="1"/>
  <c r="BB340" i="20" s="1"/>
  <c r="BB341" i="20" s="1"/>
  <c r="BB342" i="20" s="1"/>
  <c r="BB343" i="20" s="1"/>
  <c r="BB344" i="20" s="1"/>
  <c r="BB345" i="20" s="1"/>
  <c r="BB346" i="20" s="1"/>
  <c r="BB347" i="20" s="1"/>
  <c r="BB348" i="20" s="1"/>
  <c r="BB349" i="20" s="1"/>
  <c r="BB350" i="20" s="1"/>
  <c r="BB351" i="20" s="1"/>
  <c r="BB352" i="20" s="1"/>
  <c r="BB353" i="20" s="1"/>
  <c r="BB354" i="20" s="1"/>
  <c r="BB355" i="20" s="1"/>
  <c r="BB356" i="20" s="1"/>
  <c r="BB357" i="20" s="1"/>
  <c r="BB358" i="20" s="1"/>
  <c r="BB359" i="20" s="1"/>
  <c r="BB360" i="20" s="1"/>
  <c r="BB361" i="20" s="1"/>
  <c r="BB362" i="20" s="1"/>
  <c r="BB363" i="20" s="1"/>
  <c r="BB364" i="20" s="1"/>
  <c r="BB365" i="20" s="1"/>
  <c r="BB366" i="20" s="1"/>
  <c r="BB367" i="20" s="1"/>
  <c r="BB368" i="20" s="1"/>
  <c r="BB369" i="20" s="1"/>
  <c r="BB370" i="20" s="1"/>
  <c r="BB371" i="20" s="1"/>
  <c r="BB372" i="20" s="1"/>
  <c r="BB373" i="20" s="1"/>
  <c r="BB374" i="20" s="1"/>
  <c r="BB375" i="20" s="1"/>
  <c r="BB376" i="20" s="1"/>
  <c r="BB377" i="20" s="1"/>
  <c r="BB378" i="20" s="1"/>
  <c r="BB379" i="20" s="1"/>
  <c r="BB380" i="20" s="1"/>
  <c r="BB381" i="20" s="1"/>
  <c r="BB382" i="20" s="1"/>
  <c r="BB383" i="20" s="1"/>
  <c r="BB384" i="20" s="1"/>
  <c r="BB385" i="20" s="1"/>
  <c r="BB386" i="20" s="1"/>
  <c r="BB387" i="20" s="1"/>
  <c r="BB388" i="20" s="1"/>
  <c r="BB389" i="20" s="1"/>
  <c r="BB390" i="20" s="1"/>
  <c r="BB391" i="20" s="1"/>
  <c r="BB392" i="20" s="1"/>
  <c r="BB393" i="20" s="1"/>
  <c r="BB394" i="20" s="1"/>
  <c r="BB395" i="20" s="1"/>
  <c r="BB396" i="20" s="1"/>
  <c r="BB397" i="20" s="1"/>
  <c r="BB398" i="20" s="1"/>
  <c r="BB399" i="20" s="1"/>
  <c r="BB400" i="20" s="1"/>
  <c r="BB401" i="20" s="1"/>
  <c r="BB402" i="20" s="1"/>
  <c r="BB403" i="20" s="1"/>
  <c r="BB404" i="20" s="1"/>
  <c r="BB405" i="20" s="1"/>
  <c r="BB406" i="20" s="1"/>
  <c r="BB407" i="20" s="1"/>
  <c r="BB408" i="20" s="1"/>
  <c r="BB409" i="20" s="1"/>
  <c r="BB410" i="20" s="1"/>
  <c r="BB411" i="20" s="1"/>
  <c r="BB412" i="20" s="1"/>
  <c r="BB413" i="20" s="1"/>
  <c r="BB414" i="20" s="1"/>
  <c r="BB415" i="20" s="1"/>
  <c r="BB416" i="20" s="1"/>
  <c r="BB417" i="20" s="1"/>
  <c r="BB418" i="20" s="1"/>
  <c r="BB419" i="20" s="1"/>
  <c r="BB420" i="20" s="1"/>
  <c r="BB421" i="20" s="1"/>
  <c r="BB422" i="20" s="1"/>
  <c r="BB423" i="20" s="1"/>
  <c r="BB424" i="20" s="1"/>
  <c r="BB425" i="20" s="1"/>
  <c r="BB426" i="20" s="1"/>
  <c r="BB427" i="20" s="1"/>
  <c r="BB428" i="20" s="1"/>
  <c r="BB429" i="20" s="1"/>
  <c r="BB430" i="20" s="1"/>
  <c r="BB431" i="20" s="1"/>
  <c r="BB432" i="20" s="1"/>
  <c r="BB433" i="20" s="1"/>
  <c r="BB434" i="20" s="1"/>
  <c r="BB435" i="20" s="1"/>
  <c r="BB436" i="20" s="1"/>
  <c r="BB437" i="20" s="1"/>
  <c r="BB438" i="20" s="1"/>
  <c r="BB439" i="20" s="1"/>
  <c r="BB440" i="20" s="1"/>
  <c r="BB441" i="20" s="1"/>
  <c r="BB442" i="20" s="1"/>
  <c r="BB443" i="20" s="1"/>
  <c r="BB444" i="20" s="1"/>
  <c r="BB445" i="20" s="1"/>
  <c r="BB446" i="20" s="1"/>
  <c r="BB447" i="20" s="1"/>
  <c r="BB448" i="20" s="1"/>
  <c r="BB449" i="20" s="1"/>
  <c r="BB450" i="20" s="1"/>
  <c r="BB451" i="20" s="1"/>
  <c r="BB452" i="20" s="1"/>
  <c r="BB453" i="20" s="1"/>
  <c r="BB454" i="20" s="1"/>
  <c r="BB455" i="20" s="1"/>
  <c r="BB456" i="20" s="1"/>
  <c r="BB457" i="20" s="1"/>
  <c r="BB458" i="20" s="1"/>
  <c r="BB459" i="20" s="1"/>
  <c r="BB460" i="20" s="1"/>
  <c r="BB461" i="20" s="1"/>
  <c r="BB462" i="20" s="1"/>
  <c r="BB463" i="20" s="1"/>
  <c r="BB464" i="20" s="1"/>
  <c r="BB465" i="20" s="1"/>
  <c r="BB466" i="20" s="1"/>
  <c r="BB467" i="20" s="1"/>
  <c r="BB468" i="20" s="1"/>
  <c r="BB469" i="20" s="1"/>
  <c r="BB470" i="20" s="1"/>
  <c r="BB471" i="20" s="1"/>
  <c r="BB472" i="20" s="1"/>
  <c r="BB473" i="20" s="1"/>
  <c r="BB474" i="20" s="1"/>
  <c r="BB475" i="20" s="1"/>
  <c r="BB476" i="20" s="1"/>
  <c r="BB477" i="20" s="1"/>
  <c r="BB478" i="20" s="1"/>
  <c r="BB479" i="20" s="1"/>
  <c r="BB480" i="20" s="1"/>
  <c r="BB481" i="20" s="1"/>
  <c r="BB482" i="20" s="1"/>
  <c r="BB483" i="20" s="1"/>
  <c r="BB484" i="20" s="1"/>
  <c r="BB485" i="20" s="1"/>
  <c r="BB486" i="20" s="1"/>
  <c r="BB487" i="20" s="1"/>
  <c r="BB488" i="20" s="1"/>
  <c r="BB489" i="20" s="1"/>
  <c r="BB490" i="20" s="1"/>
  <c r="BB491" i="20" s="1"/>
  <c r="BB492" i="20" s="1"/>
  <c r="BB493" i="20" s="1"/>
  <c r="BB494" i="20" s="1"/>
  <c r="BB495" i="20" s="1"/>
  <c r="BB496" i="20" s="1"/>
  <c r="BB497" i="20" s="1"/>
  <c r="BB498" i="20" s="1"/>
  <c r="BB499" i="20" s="1"/>
  <c r="BB500" i="20" s="1"/>
  <c r="BB501" i="20" s="1"/>
  <c r="BB502" i="20" s="1"/>
  <c r="BB503" i="20" s="1"/>
  <c r="BB504" i="20" s="1"/>
  <c r="BB505" i="20" s="1"/>
  <c r="BB506" i="20" s="1"/>
  <c r="BB507" i="20" s="1"/>
  <c r="BB508" i="20" s="1"/>
  <c r="BB509" i="20" s="1"/>
  <c r="BB510" i="20" s="1"/>
  <c r="BB511" i="20" s="1"/>
  <c r="BB512" i="20" s="1"/>
  <c r="BB513" i="20" s="1"/>
  <c r="BB514" i="20" s="1"/>
  <c r="BB515" i="20" s="1"/>
  <c r="BB516" i="20" s="1"/>
  <c r="BB517" i="20" s="1"/>
  <c r="BB518" i="20" s="1"/>
  <c r="BB519" i="20" s="1"/>
  <c r="BB520" i="20" s="1"/>
  <c r="BB521" i="20" s="1"/>
  <c r="BB522" i="20" s="1"/>
  <c r="BB523" i="20" s="1"/>
  <c r="BB524" i="20" s="1"/>
  <c r="BB525" i="20" s="1"/>
  <c r="BB526" i="20" s="1"/>
  <c r="BB527" i="20" s="1"/>
  <c r="BB528" i="20" s="1"/>
  <c r="BB529" i="20" s="1"/>
  <c r="BB530" i="20" s="1"/>
  <c r="BB531" i="20" s="1"/>
  <c r="BB532" i="20" s="1"/>
  <c r="BB533" i="20" s="1"/>
  <c r="BB534" i="20" s="1"/>
  <c r="BB535" i="20" s="1"/>
  <c r="BB536" i="20" s="1"/>
  <c r="BB537" i="20" s="1"/>
  <c r="BB538" i="20" s="1"/>
  <c r="BB539" i="20" s="1"/>
  <c r="BB540" i="20" s="1"/>
  <c r="BB541" i="20" s="1"/>
  <c r="BB542" i="20" s="1"/>
  <c r="BB543" i="20" s="1"/>
  <c r="BB544" i="20" s="1"/>
  <c r="BB545" i="20" s="1"/>
  <c r="BB546" i="20" s="1"/>
  <c r="BB547" i="20" s="1"/>
  <c r="BB548" i="20" s="1"/>
  <c r="BB549" i="20" s="1"/>
  <c r="BB550" i="20" s="1"/>
  <c r="BB551" i="20" s="1"/>
  <c r="BB552" i="20" s="1"/>
  <c r="BB553" i="20" s="1"/>
  <c r="BB554" i="20" s="1"/>
  <c r="BB555" i="20" s="1"/>
  <c r="BB556" i="20" s="1"/>
  <c r="BB557" i="20" s="1"/>
  <c r="BB558" i="20" s="1"/>
  <c r="BB559" i="20" s="1"/>
  <c r="BB560" i="20" s="1"/>
  <c r="BB561" i="20" s="1"/>
  <c r="BB562" i="20" s="1"/>
  <c r="BB563" i="20" s="1"/>
  <c r="BB564" i="20" s="1"/>
  <c r="BB565" i="20" s="1"/>
  <c r="BB566" i="20" s="1"/>
  <c r="BB567" i="20" s="1"/>
  <c r="BB568" i="20" s="1"/>
  <c r="BB569" i="20" s="1"/>
  <c r="BB570" i="20" s="1"/>
  <c r="BB571" i="20" s="1"/>
  <c r="BB572" i="20" s="1"/>
  <c r="BB573" i="20" s="1"/>
  <c r="BB574" i="20" s="1"/>
  <c r="BB575" i="20" s="1"/>
  <c r="BB576" i="20" s="1"/>
  <c r="BB577" i="20" s="1"/>
  <c r="BB578" i="20" s="1"/>
  <c r="BB579" i="20" s="1"/>
  <c r="BB580" i="20" s="1"/>
  <c r="BB581" i="20" s="1"/>
  <c r="BB582" i="20" s="1"/>
  <c r="BB583" i="20" s="1"/>
  <c r="BB584" i="20" s="1"/>
  <c r="BB585" i="20" s="1"/>
  <c r="BB586" i="20" s="1"/>
  <c r="BB587" i="20" s="1"/>
  <c r="BB588" i="20" s="1"/>
  <c r="BB589" i="20" s="1"/>
  <c r="BB590" i="20" s="1"/>
  <c r="BB591" i="20" s="1"/>
  <c r="BB592" i="20" s="1"/>
  <c r="BB593" i="20" s="1"/>
  <c r="BB594" i="20" s="1"/>
  <c r="BB595" i="20" s="1"/>
  <c r="BB596" i="20" s="1"/>
  <c r="BB597" i="20" s="1"/>
  <c r="BB598" i="20" s="1"/>
  <c r="BB599" i="20" s="1"/>
  <c r="BB600" i="20" s="1"/>
  <c r="BB601" i="20" s="1"/>
  <c r="BB602" i="20" s="1"/>
  <c r="BB603" i="20" s="1"/>
  <c r="BB604" i="20" s="1"/>
  <c r="BB605" i="20" s="1"/>
  <c r="BB606" i="20" s="1"/>
  <c r="BB607" i="20" s="1"/>
  <c r="BB608" i="20" s="1"/>
  <c r="BB609" i="20" s="1"/>
  <c r="BB610" i="20" s="1"/>
  <c r="BB611" i="20" s="1"/>
  <c r="BB612" i="20" s="1"/>
  <c r="BB613" i="20" s="1"/>
  <c r="BB614" i="20" s="1"/>
  <c r="BB615" i="20" s="1"/>
  <c r="BB616" i="20" s="1"/>
  <c r="BB617" i="20" s="1"/>
  <c r="BB618" i="20" s="1"/>
  <c r="BB619" i="20" s="1"/>
  <c r="BB620" i="20" s="1"/>
  <c r="BB621" i="20" s="1"/>
  <c r="BB622" i="20" s="1"/>
  <c r="BB623" i="20" s="1"/>
  <c r="BB624" i="20" s="1"/>
  <c r="BB625" i="20" s="1"/>
  <c r="BB626" i="20" s="1"/>
  <c r="BB627" i="20" s="1"/>
  <c r="BB628" i="20" s="1"/>
  <c r="BB629" i="20" s="1"/>
  <c r="BB630" i="20" s="1"/>
  <c r="BB631" i="20" s="1"/>
  <c r="BB632" i="20" s="1"/>
  <c r="BB633" i="20" s="1"/>
  <c r="BB634" i="20" s="1"/>
  <c r="BB635" i="20" s="1"/>
  <c r="BB636" i="20" s="1"/>
  <c r="BB637" i="20" s="1"/>
  <c r="BB638" i="20" s="1"/>
  <c r="BB639" i="20" s="1"/>
  <c r="BB640" i="20" s="1"/>
  <c r="BB641" i="20" s="1"/>
  <c r="BB642" i="20" s="1"/>
  <c r="BB643" i="20" s="1"/>
  <c r="BB644" i="20" s="1"/>
  <c r="BB645" i="20" s="1"/>
  <c r="BB646" i="20" s="1"/>
  <c r="BB647" i="20" s="1"/>
  <c r="BB648" i="20" s="1"/>
  <c r="BB649" i="20" s="1"/>
  <c r="BB650" i="20" s="1"/>
  <c r="BB651" i="20" s="1"/>
  <c r="BB652" i="20" s="1"/>
  <c r="BB653" i="20" s="1"/>
  <c r="BB654" i="20" s="1"/>
  <c r="BB655" i="20" s="1"/>
  <c r="BB656" i="20" s="1"/>
  <c r="BB657" i="20" s="1"/>
  <c r="BB658" i="20" s="1"/>
  <c r="BB659" i="20" s="1"/>
  <c r="BB660" i="20" s="1"/>
  <c r="BB661" i="20" s="1"/>
  <c r="BB662" i="20" s="1"/>
  <c r="BB663" i="20" s="1"/>
  <c r="BB664" i="20" s="1"/>
  <c r="BB665" i="20" s="1"/>
  <c r="BB666" i="20" s="1"/>
  <c r="BB667" i="20" s="1"/>
  <c r="BB668" i="20" s="1"/>
  <c r="BB669" i="20" s="1"/>
  <c r="BB670" i="20" s="1"/>
  <c r="BB671" i="20" s="1"/>
  <c r="BB672" i="20" s="1"/>
  <c r="BB673" i="20" s="1"/>
  <c r="BB674" i="20" s="1"/>
  <c r="BB675" i="20" s="1"/>
  <c r="BB676" i="20" s="1"/>
  <c r="BB677" i="20" s="1"/>
  <c r="BB678" i="20" s="1"/>
  <c r="BB679" i="20" s="1"/>
  <c r="BB680" i="20" s="1"/>
  <c r="BB681" i="20" s="1"/>
  <c r="BB682" i="20" s="1"/>
  <c r="BB683" i="20" s="1"/>
  <c r="BB684" i="20" s="1"/>
  <c r="BB685" i="20" s="1"/>
  <c r="BB686" i="20" s="1"/>
  <c r="BB687" i="20" s="1"/>
  <c r="BB688" i="20" s="1"/>
  <c r="BB689" i="20" s="1"/>
  <c r="BB690" i="20" s="1"/>
  <c r="BB691" i="20" s="1"/>
  <c r="BB692" i="20" s="1"/>
  <c r="BB693" i="20" s="1"/>
  <c r="BB694" i="20" s="1"/>
  <c r="BB695" i="20" s="1"/>
  <c r="BB696" i="20" s="1"/>
  <c r="BB697" i="20" s="1"/>
  <c r="BB698" i="20" s="1"/>
  <c r="BB699" i="20" s="1"/>
  <c r="BB700" i="20" s="1"/>
  <c r="BB701" i="20" s="1"/>
  <c r="BB702" i="20" s="1"/>
  <c r="BB703" i="20" s="1"/>
  <c r="BB704" i="20" s="1"/>
  <c r="BB705" i="20" s="1"/>
  <c r="BB706" i="20" s="1"/>
  <c r="BB707" i="20" s="1"/>
  <c r="BB708" i="20" s="1"/>
  <c r="BB709" i="20" s="1"/>
  <c r="BB710" i="20" s="1"/>
  <c r="BB711" i="20" s="1"/>
  <c r="BB712" i="20" s="1"/>
  <c r="BB713" i="20" s="1"/>
  <c r="BB714" i="20" s="1"/>
  <c r="BB715" i="20" s="1"/>
  <c r="BB716" i="20" s="1"/>
  <c r="BB717" i="20" s="1"/>
  <c r="BB718" i="20" s="1"/>
  <c r="BB719" i="20" s="1"/>
  <c r="BB720" i="20" s="1"/>
  <c r="BB721" i="20" s="1"/>
  <c r="BB722" i="20" s="1"/>
  <c r="BB723" i="20" s="1"/>
  <c r="BB724" i="20" s="1"/>
  <c r="BB725" i="20" s="1"/>
  <c r="BB726" i="20" s="1"/>
  <c r="BB727" i="20" s="1"/>
  <c r="BB728" i="20" s="1"/>
  <c r="BB729" i="20" s="1"/>
  <c r="BB730" i="20" s="1"/>
  <c r="BB731" i="20" s="1"/>
  <c r="BB732" i="20" s="1"/>
  <c r="BB733" i="20" s="1"/>
  <c r="BB734" i="20" s="1"/>
  <c r="BB735" i="20" s="1"/>
  <c r="BB736" i="20" s="1"/>
  <c r="BB737" i="20" s="1"/>
  <c r="BB738" i="20" s="1"/>
  <c r="BB739" i="20" s="1"/>
  <c r="BB740" i="20" s="1"/>
  <c r="BB741" i="20" s="1"/>
  <c r="BB742" i="20" s="1"/>
  <c r="BB743" i="20" s="1"/>
  <c r="BB744" i="20" s="1"/>
  <c r="BB745" i="20" s="1"/>
  <c r="BB746" i="20" s="1"/>
  <c r="BB747" i="20" s="1"/>
  <c r="BB748" i="20" s="1"/>
  <c r="BB749" i="20" s="1"/>
  <c r="BB750" i="20" s="1"/>
  <c r="BB751" i="20" s="1"/>
  <c r="BB752" i="20" s="1"/>
  <c r="BB753" i="20" s="1"/>
  <c r="BB754" i="20" s="1"/>
  <c r="BB755" i="20" s="1"/>
  <c r="BB756" i="20" s="1"/>
  <c r="BB757" i="20" s="1"/>
  <c r="BB758" i="20" s="1"/>
  <c r="BB759" i="20" s="1"/>
  <c r="BB760" i="20" s="1"/>
  <c r="BB761" i="20" s="1"/>
  <c r="BB762" i="20" s="1"/>
  <c r="BB763" i="20" s="1"/>
  <c r="BB764" i="20" s="1"/>
  <c r="BB765" i="20" s="1"/>
  <c r="BB766" i="20" s="1"/>
  <c r="BB767" i="20" s="1"/>
  <c r="BB768" i="20" s="1"/>
  <c r="BB769" i="20" s="1"/>
  <c r="BB770" i="20" s="1"/>
  <c r="BB771" i="20" s="1"/>
  <c r="BB772" i="20" s="1"/>
  <c r="BB773" i="20" s="1"/>
  <c r="BB774" i="20" s="1"/>
  <c r="BB775" i="20" s="1"/>
  <c r="BB776" i="20" s="1"/>
  <c r="BB777" i="20" s="1"/>
  <c r="BB778" i="20" s="1"/>
  <c r="BB779" i="20" s="1"/>
  <c r="BB780" i="20" s="1"/>
  <c r="BB781" i="20" s="1"/>
  <c r="BB782" i="20" s="1"/>
  <c r="BB783" i="20" s="1"/>
  <c r="BB784" i="20" s="1"/>
  <c r="BB785" i="20" s="1"/>
  <c r="BB786" i="20" s="1"/>
  <c r="BB787" i="20" s="1"/>
  <c r="BB788" i="20" s="1"/>
  <c r="BB789" i="20" s="1"/>
  <c r="BB790" i="20" s="1"/>
  <c r="BB791" i="20" s="1"/>
  <c r="BB792" i="20" s="1"/>
  <c r="BB793" i="20" s="1"/>
  <c r="BB794" i="20" s="1"/>
  <c r="BB795" i="20" s="1"/>
  <c r="BB796" i="20" s="1"/>
  <c r="BB797" i="20" s="1"/>
  <c r="BB798" i="20" s="1"/>
  <c r="BB799" i="20" s="1"/>
  <c r="BB800" i="20" s="1"/>
  <c r="BB801" i="20" s="1"/>
  <c r="BB802" i="20" s="1"/>
  <c r="BB803" i="20" s="1"/>
  <c r="BB804" i="20" s="1"/>
  <c r="BB805" i="20" s="1"/>
  <c r="BB806" i="20" s="1"/>
  <c r="BB807" i="20" s="1"/>
  <c r="BB808" i="20" s="1"/>
  <c r="BB809" i="20" s="1"/>
  <c r="BB810" i="20" s="1"/>
  <c r="BB811" i="20" s="1"/>
  <c r="BB812" i="20" s="1"/>
  <c r="BB813" i="20" s="1"/>
  <c r="BB814" i="20" s="1"/>
  <c r="BB815" i="20" s="1"/>
  <c r="BB816" i="20" s="1"/>
  <c r="BB817" i="20" s="1"/>
  <c r="BB818" i="20" s="1"/>
  <c r="BB819" i="20" s="1"/>
  <c r="BB820" i="20" s="1"/>
  <c r="BB821" i="20" s="1"/>
  <c r="BB822" i="20" s="1"/>
  <c r="BB823" i="20" s="1"/>
  <c r="BB824" i="20" s="1"/>
  <c r="BB825" i="20" s="1"/>
  <c r="BB826" i="20" s="1"/>
  <c r="BB827" i="20" s="1"/>
  <c r="BB828" i="20" s="1"/>
  <c r="BB829" i="20" s="1"/>
  <c r="BB830" i="20" s="1"/>
  <c r="BB831" i="20" s="1"/>
  <c r="BB832" i="20" s="1"/>
  <c r="BB833" i="20" s="1"/>
  <c r="BB834" i="20" s="1"/>
  <c r="BB835" i="20" s="1"/>
  <c r="BB836" i="20" s="1"/>
  <c r="BB837" i="20" s="1"/>
  <c r="BB838" i="20" s="1"/>
  <c r="BB839" i="20" s="1"/>
  <c r="BB840" i="20" s="1"/>
  <c r="BB841" i="20" s="1"/>
  <c r="BB842" i="20" s="1"/>
  <c r="BB843" i="20" s="1"/>
  <c r="BB844" i="20" s="1"/>
  <c r="BB845" i="20" s="1"/>
  <c r="BB846" i="20" s="1"/>
  <c r="BB847" i="20" s="1"/>
  <c r="BB848" i="20" s="1"/>
  <c r="BB849" i="20" s="1"/>
  <c r="BB850" i="20" s="1"/>
  <c r="BB851" i="20" s="1"/>
  <c r="BB852" i="20" s="1"/>
  <c r="BB853" i="20" s="1"/>
  <c r="BB854" i="20" s="1"/>
  <c r="BB855" i="20" s="1"/>
  <c r="BB856" i="20" s="1"/>
  <c r="BB857" i="20" s="1"/>
  <c r="BB858" i="20" s="1"/>
  <c r="BB859" i="20" s="1"/>
  <c r="BB860" i="20" s="1"/>
  <c r="BB861" i="20" s="1"/>
  <c r="BB862" i="20" s="1"/>
  <c r="BB863" i="20" s="1"/>
  <c r="BB864" i="20" s="1"/>
  <c r="BB865" i="20" s="1"/>
  <c r="BB866" i="20" s="1"/>
  <c r="BB867" i="20" s="1"/>
  <c r="BB868" i="20" s="1"/>
  <c r="BB869" i="20" s="1"/>
  <c r="BB870" i="20" s="1"/>
  <c r="BB871" i="20" s="1"/>
  <c r="BB872" i="20" s="1"/>
  <c r="BB873" i="20" s="1"/>
  <c r="BB874" i="20" s="1"/>
  <c r="BB875" i="20" s="1"/>
  <c r="BB876" i="20" s="1"/>
  <c r="BB877" i="20" s="1"/>
  <c r="BB878" i="20" s="1"/>
  <c r="BB879" i="20" s="1"/>
  <c r="BB880" i="20" s="1"/>
  <c r="BB881" i="20" s="1"/>
  <c r="BB882" i="20" s="1"/>
  <c r="BB883" i="20" s="1"/>
  <c r="BB884" i="20" s="1"/>
  <c r="BB885" i="20" s="1"/>
  <c r="BB886" i="20" s="1"/>
  <c r="BB887" i="20" s="1"/>
  <c r="BB888" i="20" s="1"/>
  <c r="BB889" i="20" s="1"/>
  <c r="BB890" i="20" s="1"/>
  <c r="BB891" i="20" s="1"/>
  <c r="BB892" i="20" s="1"/>
  <c r="BB893" i="20" s="1"/>
  <c r="BB894" i="20" s="1"/>
  <c r="BB895" i="20" s="1"/>
  <c r="BB896" i="20" s="1"/>
  <c r="BB897" i="20" s="1"/>
  <c r="BB898" i="20" s="1"/>
  <c r="BB899" i="20" s="1"/>
  <c r="BB900" i="20" s="1"/>
  <c r="BB901" i="20" s="1"/>
  <c r="BB902" i="20" s="1"/>
  <c r="BB903" i="20" s="1"/>
  <c r="BB904" i="20" s="1"/>
  <c r="BB905" i="20" s="1"/>
  <c r="BB906" i="20" s="1"/>
  <c r="BB907" i="20" s="1"/>
  <c r="BB908" i="20" s="1"/>
  <c r="BB909" i="20" s="1"/>
  <c r="BB910" i="20" s="1"/>
  <c r="BB911" i="20" s="1"/>
  <c r="BB912" i="20" s="1"/>
  <c r="BB913" i="20" s="1"/>
  <c r="BB914" i="20" s="1"/>
  <c r="BB915" i="20" s="1"/>
  <c r="BB916" i="20" s="1"/>
  <c r="BB917" i="20" s="1"/>
  <c r="BB918" i="20" s="1"/>
  <c r="BB919" i="20" s="1"/>
  <c r="BB920" i="20" s="1"/>
  <c r="BB921" i="20" s="1"/>
  <c r="BB922" i="20" s="1"/>
  <c r="BB923" i="20" s="1"/>
  <c r="BB924" i="20" s="1"/>
  <c r="BB925" i="20" s="1"/>
  <c r="BB926" i="20" s="1"/>
  <c r="BB927" i="20" s="1"/>
  <c r="BB928" i="20" s="1"/>
  <c r="BB929" i="20" s="1"/>
  <c r="BB930" i="20" s="1"/>
  <c r="BB931" i="20" s="1"/>
  <c r="BB932" i="20" s="1"/>
  <c r="BB933" i="20" s="1"/>
  <c r="BB934" i="20" s="1"/>
  <c r="BB935" i="20" s="1"/>
  <c r="BB936" i="20" s="1"/>
  <c r="BB937" i="20" s="1"/>
  <c r="BB938" i="20" s="1"/>
  <c r="BB939" i="20" s="1"/>
  <c r="BB940" i="20" s="1"/>
  <c r="BB941" i="20" s="1"/>
  <c r="BB942" i="20" s="1"/>
  <c r="BB943" i="20" s="1"/>
  <c r="BB944" i="20" s="1"/>
  <c r="BB945" i="20" s="1"/>
  <c r="BB946" i="20" s="1"/>
  <c r="BB947" i="20" s="1"/>
  <c r="BB948" i="20" s="1"/>
  <c r="BB949" i="20" s="1"/>
  <c r="BB950" i="20" s="1"/>
  <c r="BB951" i="20" s="1"/>
  <c r="BB952" i="20" s="1"/>
  <c r="BB953" i="20" s="1"/>
  <c r="BB954" i="20" s="1"/>
  <c r="BB955" i="20" s="1"/>
  <c r="BB956" i="20" s="1"/>
  <c r="BB957" i="20" s="1"/>
  <c r="BB958" i="20" s="1"/>
  <c r="BB959" i="20" s="1"/>
  <c r="BB960" i="20" s="1"/>
  <c r="BB961" i="20" s="1"/>
  <c r="BB962" i="20" s="1"/>
  <c r="BB963" i="20" s="1"/>
  <c r="BB964" i="20" s="1"/>
  <c r="BB965" i="20" s="1"/>
  <c r="BB966" i="20" s="1"/>
  <c r="BB967" i="20" s="1"/>
  <c r="BB968" i="20" s="1"/>
  <c r="BB969" i="20" s="1"/>
  <c r="BB970" i="20" s="1"/>
  <c r="BB971" i="20" s="1"/>
  <c r="BB972" i="20" s="1"/>
  <c r="BB973" i="20" s="1"/>
  <c r="BB974" i="20" s="1"/>
  <c r="BB975" i="20" s="1"/>
  <c r="BB976" i="20" s="1"/>
  <c r="BB977" i="20" s="1"/>
  <c r="BB978" i="20" s="1"/>
  <c r="BB979" i="20" s="1"/>
  <c r="BB980" i="20" s="1"/>
  <c r="BB981" i="20" s="1"/>
  <c r="BB982" i="20" s="1"/>
  <c r="BB983" i="20" s="1"/>
  <c r="BB984" i="20" s="1"/>
  <c r="BB985" i="20" s="1"/>
  <c r="BB986" i="20" s="1"/>
  <c r="BB987" i="20" s="1"/>
  <c r="BB988" i="20" s="1"/>
  <c r="BB989" i="20" s="1"/>
  <c r="BB990" i="20" s="1"/>
  <c r="BB991" i="20" s="1"/>
  <c r="BB992" i="20" s="1"/>
  <c r="BB993" i="20" s="1"/>
  <c r="BB994" i="20" s="1"/>
  <c r="BB995" i="20" s="1"/>
  <c r="BB996" i="20" s="1"/>
  <c r="BB997" i="20" s="1"/>
  <c r="BB998" i="20" s="1"/>
  <c r="BB999" i="20" s="1"/>
  <c r="BB1000" i="20" s="1"/>
  <c r="BB1001" i="20" s="1"/>
  <c r="BB1002" i="20" s="1"/>
  <c r="BB1003" i="20" s="1"/>
  <c r="BB1004" i="20" s="1"/>
  <c r="BB1005" i="20" s="1"/>
  <c r="BB1006" i="20" s="1"/>
  <c r="BB1007" i="20" s="1"/>
  <c r="BB1008" i="20" s="1"/>
  <c r="BB1009" i="20" s="1"/>
  <c r="BB1010" i="20" s="1"/>
  <c r="BB1011" i="20" s="1"/>
  <c r="BB1012" i="20" s="1"/>
  <c r="BB1013" i="20" s="1"/>
  <c r="BB1014" i="20" s="1"/>
  <c r="BB1015" i="20" s="1"/>
  <c r="BB1016" i="20" s="1"/>
  <c r="BB1017" i="20" s="1"/>
  <c r="BB1018" i="20" s="1"/>
  <c r="BB1019" i="20" s="1"/>
  <c r="BB1020" i="20" s="1"/>
  <c r="BB1021" i="20" s="1"/>
  <c r="BB1022" i="20" s="1"/>
  <c r="BB1023" i="20" s="1"/>
  <c r="BB1024" i="20" s="1"/>
  <c r="BB1025" i="20" s="1"/>
  <c r="BB1026" i="20" s="1"/>
  <c r="BB1027" i="20" s="1"/>
  <c r="BB1028" i="20" s="1"/>
  <c r="BB1029" i="20" s="1"/>
  <c r="BB1030" i="20" s="1"/>
  <c r="BB1031" i="20" s="1"/>
  <c r="BB1032" i="20" s="1"/>
  <c r="BB1033" i="20" s="1"/>
  <c r="BB1034" i="20" s="1"/>
  <c r="BB1035" i="20" s="1"/>
  <c r="BB1036" i="20" s="1"/>
  <c r="BB1037" i="20" s="1"/>
  <c r="BB1038" i="20" s="1"/>
  <c r="BB1039" i="20" s="1"/>
  <c r="BB1040" i="20" s="1"/>
  <c r="BB1041" i="20" s="1"/>
  <c r="BB1042" i="20" s="1"/>
  <c r="BB1043" i="20" s="1"/>
  <c r="BB1044" i="20" s="1"/>
  <c r="BB1045" i="20" s="1"/>
  <c r="BB1046" i="20" s="1"/>
  <c r="BB1047" i="20" s="1"/>
  <c r="BB1048" i="20" s="1"/>
  <c r="BB1049" i="20" s="1"/>
  <c r="BB1050" i="20" s="1"/>
  <c r="BB1051" i="20" s="1"/>
  <c r="BB1052" i="20" s="1"/>
  <c r="BB1053" i="20" s="1"/>
  <c r="BB1054" i="20" s="1"/>
  <c r="BB1055" i="20" s="1"/>
  <c r="BB1056" i="20" s="1"/>
  <c r="BB1057" i="20" s="1"/>
  <c r="BB1058" i="20" s="1"/>
  <c r="BB1059" i="20" s="1"/>
  <c r="BB1060" i="20" s="1"/>
  <c r="BB1061" i="20" s="1"/>
  <c r="BB1062" i="20" s="1"/>
  <c r="BB1063" i="20" s="1"/>
  <c r="BB1064" i="20" s="1"/>
  <c r="BB1065" i="20" s="1"/>
  <c r="BB1066" i="20" s="1"/>
  <c r="BB1067" i="20" s="1"/>
  <c r="BB1068" i="20" s="1"/>
  <c r="BB1069" i="20" s="1"/>
  <c r="BB1070" i="20" s="1"/>
  <c r="BB1071" i="20" s="1"/>
  <c r="BB1072" i="20" s="1"/>
  <c r="BB1073" i="20" s="1"/>
  <c r="BB1074" i="20" s="1"/>
  <c r="BB1075" i="20" s="1"/>
  <c r="BB1076" i="20" s="1"/>
  <c r="BB1077" i="20" s="1"/>
  <c r="BB1078" i="20" s="1"/>
  <c r="BB1079" i="20" s="1"/>
  <c r="BB1080" i="20" s="1"/>
  <c r="BB1081" i="20" s="1"/>
  <c r="BB1082" i="20" s="1"/>
  <c r="BB1083" i="20" s="1"/>
  <c r="BB1084" i="20" s="1"/>
  <c r="BB1085" i="20" s="1"/>
  <c r="BB1086" i="20" s="1"/>
  <c r="BB1087" i="20" s="1"/>
  <c r="BB1088" i="20" s="1"/>
  <c r="BB1089" i="20" s="1"/>
  <c r="BB1090" i="20" s="1"/>
  <c r="BB1091" i="20" s="1"/>
  <c r="BB1092" i="20" s="1"/>
  <c r="BB1093" i="20" s="1"/>
  <c r="BB1094" i="20" s="1"/>
  <c r="BB1095" i="20" s="1"/>
  <c r="BB1096" i="20" s="1"/>
  <c r="BB1097" i="20" s="1"/>
  <c r="BB1098" i="20" s="1"/>
  <c r="BB1099" i="20" s="1"/>
  <c r="BB1100" i="20" s="1"/>
  <c r="BB1101" i="20" s="1"/>
  <c r="BB1102" i="20" s="1"/>
  <c r="BB1103" i="20" s="1"/>
  <c r="BB1104" i="20" s="1"/>
  <c r="BB1105" i="20" s="1"/>
  <c r="BB1106" i="20" s="1"/>
  <c r="BB1107" i="20" s="1"/>
  <c r="BB1108" i="20" s="1"/>
  <c r="BB1109" i="20" s="1"/>
  <c r="BB1110" i="20" s="1"/>
  <c r="BB1111" i="20" s="1"/>
  <c r="BB1112" i="20" s="1"/>
  <c r="BB1113" i="20" s="1"/>
  <c r="BB1114" i="20" s="1"/>
  <c r="BB1115" i="20" s="1"/>
  <c r="BB1116" i="20" s="1"/>
  <c r="BB1117" i="20" s="1"/>
  <c r="BB1118" i="20" s="1"/>
  <c r="BB1119" i="20" s="1"/>
  <c r="BB1120" i="20" s="1"/>
  <c r="BB1121" i="20" s="1"/>
  <c r="BB1122" i="20" s="1"/>
  <c r="BB1123" i="20" s="1"/>
  <c r="BB1124" i="20" s="1"/>
  <c r="BB1125" i="20" s="1"/>
  <c r="BB1126" i="20" s="1"/>
  <c r="BB1127" i="20" s="1"/>
  <c r="BB1128" i="20" s="1"/>
  <c r="BB1129" i="20" s="1"/>
  <c r="BB1130" i="20" s="1"/>
  <c r="BB1131" i="20" s="1"/>
  <c r="BB1132" i="20" s="1"/>
  <c r="BB1133" i="20" s="1"/>
  <c r="BB1134" i="20" s="1"/>
  <c r="BB1135" i="20" s="1"/>
  <c r="BB1136" i="20" s="1"/>
  <c r="BB1137" i="20" s="1"/>
  <c r="BB1138" i="20" s="1"/>
  <c r="BB1139" i="20" s="1"/>
  <c r="BB1140" i="20" s="1"/>
  <c r="BB1141" i="20" s="1"/>
  <c r="BB1142" i="20" s="1"/>
  <c r="BB1143" i="20" s="1"/>
  <c r="BB1144" i="20" s="1"/>
  <c r="BB1145" i="20" s="1"/>
  <c r="BB1146" i="20" s="1"/>
  <c r="BB1147" i="20" s="1"/>
  <c r="BB1148" i="20" s="1"/>
  <c r="BB1149" i="20" s="1"/>
  <c r="BB1150" i="20" s="1"/>
  <c r="BB1151" i="20" s="1"/>
  <c r="BB1152" i="20" s="1"/>
  <c r="BB1153" i="20" s="1"/>
  <c r="BB1154" i="20" s="1"/>
  <c r="BB1155" i="20" s="1"/>
  <c r="BB1156" i="20" s="1"/>
  <c r="BB1157" i="20" s="1"/>
  <c r="BB1158" i="20" s="1"/>
  <c r="BB1159" i="20" s="1"/>
  <c r="BB1160" i="20" s="1"/>
  <c r="BB1161" i="20" s="1"/>
  <c r="BB1162" i="20" s="1"/>
  <c r="BB1163" i="20" s="1"/>
  <c r="BB1164" i="20" s="1"/>
  <c r="BB1165" i="20" s="1"/>
  <c r="BB1166" i="20" s="1"/>
  <c r="BB1167" i="20" s="1"/>
  <c r="BB1168" i="20" s="1"/>
  <c r="BB1169" i="20" s="1"/>
  <c r="BB1170" i="20" s="1"/>
  <c r="BB1171" i="20" s="1"/>
  <c r="BB1172" i="20" s="1"/>
  <c r="BB1173" i="20" s="1"/>
  <c r="BB1174" i="20" s="1"/>
  <c r="BB1175" i="20" s="1"/>
  <c r="BB1176" i="20" s="1"/>
  <c r="BB1177" i="20" s="1"/>
  <c r="BB1178" i="20" s="1"/>
  <c r="BB1179" i="20" s="1"/>
  <c r="BB1180" i="20" s="1"/>
  <c r="BB1181" i="20" s="1"/>
  <c r="BB1182" i="20" s="1"/>
  <c r="BB1183" i="20" s="1"/>
  <c r="BB1184" i="20" s="1"/>
  <c r="BB1185" i="20" s="1"/>
  <c r="BB1186" i="20" s="1"/>
  <c r="BB1187" i="20" s="1"/>
  <c r="BB1188" i="20" s="1"/>
  <c r="BB1189" i="20" s="1"/>
  <c r="BB1190" i="20" s="1"/>
  <c r="BB1191" i="20" s="1"/>
  <c r="BB1192" i="20" s="1"/>
  <c r="BB1193" i="20" s="1"/>
  <c r="BB1194" i="20" s="1"/>
  <c r="BB1195" i="20" s="1"/>
  <c r="BB1196" i="20" s="1"/>
  <c r="BB1197" i="20" s="1"/>
  <c r="BB1198" i="20" s="1"/>
  <c r="BB1199" i="20" s="1"/>
  <c r="BB1200" i="20" s="1"/>
  <c r="BB1201" i="20" s="1"/>
  <c r="BB1202" i="20" s="1"/>
  <c r="BB1203" i="20" s="1"/>
  <c r="BB1204" i="20" s="1"/>
  <c r="BB1205" i="20" s="1"/>
  <c r="BB1206" i="20" s="1"/>
  <c r="BB1207" i="20" s="1"/>
  <c r="BB1208" i="20" s="1"/>
  <c r="BB1209" i="20" s="1"/>
  <c r="BB1210" i="20" s="1"/>
  <c r="BB1211" i="20" s="1"/>
  <c r="BB1212" i="20" s="1"/>
  <c r="BB1213" i="20" s="1"/>
  <c r="BB1214" i="20" s="1"/>
  <c r="BB1215" i="20" s="1"/>
  <c r="BB1216" i="20" s="1"/>
  <c r="BB1217" i="20" s="1"/>
  <c r="BB1218" i="20" s="1"/>
  <c r="BB1219" i="20" s="1"/>
  <c r="BB1220" i="20" s="1"/>
  <c r="BB1221" i="20" s="1"/>
  <c r="BB1222" i="20" s="1"/>
  <c r="BB1223" i="20" s="1"/>
  <c r="BB1224" i="20" s="1"/>
  <c r="BB1225" i="20" s="1"/>
  <c r="BB1226" i="20" s="1"/>
  <c r="BB1227" i="20" s="1"/>
  <c r="BB1228" i="20" s="1"/>
  <c r="BB1229" i="20" s="1"/>
  <c r="BB1230" i="20" s="1"/>
  <c r="BB1231" i="20" s="1"/>
  <c r="BB1232" i="20" s="1"/>
  <c r="BB1233" i="20" s="1"/>
  <c r="BB1234" i="20" s="1"/>
  <c r="BB1235" i="20" s="1"/>
  <c r="BB1236" i="20" s="1"/>
  <c r="BB1237" i="20" s="1"/>
  <c r="BB1238" i="20" s="1"/>
  <c r="BB1239" i="20" s="1"/>
  <c r="BB1240" i="20" s="1"/>
  <c r="BB1241" i="20" s="1"/>
  <c r="BB1242" i="20" s="1"/>
  <c r="BB1243" i="20" s="1"/>
  <c r="BB1244" i="20" s="1"/>
  <c r="BB1245" i="20" s="1"/>
  <c r="BB1246" i="20" s="1"/>
  <c r="BB1247" i="20" s="1"/>
  <c r="BB1248" i="20" s="1"/>
  <c r="BB1249" i="20" s="1"/>
  <c r="BB1250" i="20" s="1"/>
  <c r="BB1251" i="20" s="1"/>
  <c r="BB1252" i="20" s="1"/>
  <c r="BB1253" i="20" s="1"/>
  <c r="BB1254" i="20" s="1"/>
  <c r="BB1255" i="20" s="1"/>
  <c r="BB1256" i="20" s="1"/>
  <c r="BB1257" i="20" s="1"/>
  <c r="BB1258" i="20" s="1"/>
  <c r="BB1259" i="20" s="1"/>
  <c r="BB1260" i="20" s="1"/>
  <c r="BB1261" i="20" s="1"/>
  <c r="BB1262" i="20" s="1"/>
  <c r="BB1263" i="20" s="1"/>
  <c r="BB1264" i="20" s="1"/>
  <c r="BB1265" i="20" s="1"/>
  <c r="BB1266" i="20" s="1"/>
  <c r="BB1267" i="20" s="1"/>
  <c r="BB1268" i="20" s="1"/>
  <c r="BB1269" i="20" s="1"/>
  <c r="BB1270" i="20" s="1"/>
  <c r="BB1271" i="20" s="1"/>
  <c r="BB1272" i="20" s="1"/>
  <c r="BB1273" i="20" s="1"/>
  <c r="BB1274" i="20" s="1"/>
  <c r="BB1275" i="20" s="1"/>
  <c r="BB1276" i="20" s="1"/>
  <c r="BB1277" i="20" s="1"/>
  <c r="BB1278" i="20" s="1"/>
  <c r="BB1279" i="20" s="1"/>
  <c r="BB1280" i="20" s="1"/>
  <c r="BB1281" i="20" s="1"/>
  <c r="BB1282" i="20" s="1"/>
  <c r="BB1283" i="20" s="1"/>
  <c r="BB1284" i="20" s="1"/>
  <c r="BB1285" i="20" s="1"/>
  <c r="BB1286" i="20" s="1"/>
  <c r="BB1287" i="20" s="1"/>
  <c r="BB1288" i="20" s="1"/>
  <c r="BB1289" i="20" s="1"/>
  <c r="BB1290" i="20" s="1"/>
  <c r="BB1291" i="20" s="1"/>
  <c r="BB1292" i="20" s="1"/>
  <c r="BB1293" i="20" s="1"/>
  <c r="BB1294" i="20" s="1"/>
  <c r="BB1295" i="20" s="1"/>
  <c r="BB1296" i="20" s="1"/>
  <c r="BB1297" i="20" s="1"/>
  <c r="BB1298" i="20" s="1"/>
  <c r="BB1299" i="20" s="1"/>
  <c r="BB1300" i="20" s="1"/>
  <c r="BB1301" i="20" s="1"/>
  <c r="BB1302" i="20" s="1"/>
  <c r="BB1303" i="20" s="1"/>
  <c r="BB1304" i="20" s="1"/>
  <c r="BB1305" i="20" s="1"/>
  <c r="BB1306" i="20" s="1"/>
  <c r="BB1307" i="20" s="1"/>
  <c r="BB1308" i="20" s="1"/>
  <c r="BB1309" i="20" s="1"/>
  <c r="BB1310" i="20" s="1"/>
  <c r="BB1311" i="20" s="1"/>
  <c r="BB1312" i="20" s="1"/>
  <c r="BB1313" i="20" s="1"/>
  <c r="BB1314" i="20" s="1"/>
  <c r="BB1315" i="20" s="1"/>
  <c r="BB1316" i="20" s="1"/>
  <c r="BB1317" i="20" s="1"/>
  <c r="BB1318" i="20" s="1"/>
  <c r="BB1319" i="20" s="1"/>
  <c r="BB1320" i="20" s="1"/>
  <c r="BB1321" i="20" s="1"/>
  <c r="BB1322" i="20" s="1"/>
  <c r="BB1323" i="20" s="1"/>
  <c r="BB1324" i="20" s="1"/>
  <c r="BB1325" i="20" s="1"/>
  <c r="BB1326" i="20" s="1"/>
  <c r="BB1327" i="20" s="1"/>
  <c r="BB1328" i="20" s="1"/>
  <c r="BB1329" i="20" s="1"/>
  <c r="BB1330" i="20" s="1"/>
  <c r="BB1331" i="20" s="1"/>
  <c r="BB1332" i="20" s="1"/>
  <c r="BB1333" i="20" s="1"/>
  <c r="BB1334" i="20" s="1"/>
  <c r="BB1335" i="20" s="1"/>
  <c r="BB1336" i="20" s="1"/>
  <c r="BB1337" i="20" s="1"/>
  <c r="BB1338" i="20" s="1"/>
  <c r="BB1339" i="20" s="1"/>
  <c r="BB1340" i="20" s="1"/>
  <c r="BB1341" i="20" s="1"/>
  <c r="BB1342" i="20" s="1"/>
  <c r="BB1343" i="20" s="1"/>
  <c r="BB1344" i="20" s="1"/>
  <c r="BB1345" i="20" s="1"/>
  <c r="BB1346" i="20" s="1"/>
  <c r="BB1347" i="20" s="1"/>
  <c r="BB1348" i="20" s="1"/>
  <c r="BB1349" i="20" s="1"/>
  <c r="BB1350" i="20" s="1"/>
  <c r="BB1351" i="20" s="1"/>
  <c r="BB1352" i="20" s="1"/>
  <c r="BB1353" i="20" s="1"/>
  <c r="BB1354" i="20" s="1"/>
  <c r="BB1355" i="20" s="1"/>
  <c r="BB1356" i="20" s="1"/>
  <c r="BB1357" i="20" s="1"/>
  <c r="BB1358" i="20" s="1"/>
  <c r="BB1359" i="20" s="1"/>
  <c r="BB1360" i="20" s="1"/>
  <c r="BB1361" i="20" s="1"/>
  <c r="BB1362" i="20" s="1"/>
  <c r="BB1363" i="20" s="1"/>
  <c r="BB1364" i="20" s="1"/>
  <c r="BB1365" i="20" s="1"/>
  <c r="BB1366" i="20" s="1"/>
  <c r="BB1367" i="20" s="1"/>
  <c r="BB1368" i="20" s="1"/>
  <c r="BB1369" i="20" s="1"/>
  <c r="BB1370" i="20" s="1"/>
  <c r="BB1371" i="20" s="1"/>
  <c r="BB1372" i="20" s="1"/>
  <c r="BB1373" i="20" s="1"/>
  <c r="BB1374" i="20" s="1"/>
  <c r="BB1375" i="20" s="1"/>
  <c r="BB1376" i="20" s="1"/>
  <c r="BB1377" i="20" s="1"/>
  <c r="BB1378" i="20" s="1"/>
  <c r="BB1379" i="20" s="1"/>
  <c r="BB1380" i="20" s="1"/>
  <c r="BB1381" i="20" s="1"/>
  <c r="BB1382" i="20" s="1"/>
  <c r="BB1383" i="20" s="1"/>
  <c r="BB1384" i="20" s="1"/>
  <c r="BB1385" i="20" s="1"/>
  <c r="BB1386" i="20" s="1"/>
  <c r="BB1387" i="20" s="1"/>
  <c r="BB1388" i="20" s="1"/>
  <c r="BB1389" i="20" s="1"/>
  <c r="BB1390" i="20" s="1"/>
  <c r="BB1391" i="20" s="1"/>
  <c r="BB1392" i="20" s="1"/>
  <c r="BB1393" i="20" s="1"/>
  <c r="BB1394" i="20" s="1"/>
  <c r="BB1395" i="20" s="1"/>
  <c r="BB1396" i="20" s="1"/>
  <c r="BB1397" i="20" s="1"/>
  <c r="BB1398" i="20" s="1"/>
  <c r="BB1399" i="20" s="1"/>
  <c r="BB1400" i="20" s="1"/>
  <c r="BB1401" i="20" s="1"/>
  <c r="BB1402" i="20" s="1"/>
  <c r="BB1403" i="20" s="1"/>
  <c r="BB1404" i="20" s="1"/>
  <c r="BB1405" i="20" s="1"/>
  <c r="BB1406" i="20" s="1"/>
  <c r="BB1407" i="20" s="1"/>
  <c r="BB1408" i="20" s="1"/>
  <c r="BB1409" i="20" s="1"/>
  <c r="BB1410" i="20" s="1"/>
  <c r="BB1411" i="20" s="1"/>
  <c r="BB1412" i="20" s="1"/>
  <c r="BB1413" i="20" s="1"/>
  <c r="BB1414" i="20" s="1"/>
  <c r="BB1415" i="20" s="1"/>
  <c r="BB1416" i="20" s="1"/>
  <c r="BB1417" i="20" s="1"/>
  <c r="BB1418" i="20" s="1"/>
  <c r="BB1419" i="20" s="1"/>
  <c r="BB1420" i="20" s="1"/>
  <c r="BB1421" i="20" s="1"/>
  <c r="BB1422" i="20" s="1"/>
  <c r="BB1423" i="20" s="1"/>
  <c r="BB1424" i="20" s="1"/>
  <c r="BB1425" i="20" s="1"/>
  <c r="BB1426" i="20" s="1"/>
  <c r="BB1427" i="20" s="1"/>
  <c r="BB1428" i="20" s="1"/>
  <c r="BB1429" i="20" s="1"/>
  <c r="BB1430" i="20" s="1"/>
  <c r="BB1431" i="20" s="1"/>
  <c r="BB1432" i="20" s="1"/>
  <c r="BB1433" i="20" s="1"/>
  <c r="BB1434" i="20" s="1"/>
  <c r="BB1435" i="20" s="1"/>
  <c r="BB1436" i="20" s="1"/>
  <c r="BB1437" i="20" s="1"/>
  <c r="BB1438" i="20" s="1"/>
  <c r="BB1439" i="20" s="1"/>
  <c r="BB1440" i="20" s="1"/>
  <c r="BB1441" i="20" s="1"/>
  <c r="BB1442" i="20" s="1"/>
  <c r="BB1443" i="20" s="1"/>
  <c r="BB1444" i="20" s="1"/>
  <c r="BB1445" i="20" s="1"/>
  <c r="BB1446" i="20" s="1"/>
  <c r="BB1447" i="20" s="1"/>
  <c r="BB1448" i="20" s="1"/>
  <c r="BB1449" i="20" s="1"/>
  <c r="BB1450" i="20" s="1"/>
  <c r="BB1451" i="20" s="1"/>
  <c r="BB1452" i="20" s="1"/>
  <c r="BB1453" i="20" s="1"/>
  <c r="BB1454" i="20" s="1"/>
  <c r="BB1455" i="20" s="1"/>
  <c r="BB1456" i="20" s="1"/>
  <c r="BB1457" i="20" s="1"/>
  <c r="BB1458" i="20" s="1"/>
  <c r="BB1459" i="20" s="1"/>
  <c r="BB1460" i="20" s="1"/>
  <c r="BB1461" i="20" s="1"/>
  <c r="BB1462" i="20" s="1"/>
  <c r="BB1463" i="20" s="1"/>
  <c r="BB1464" i="20" s="1"/>
  <c r="BB1465" i="20" s="1"/>
  <c r="BB1466" i="20" s="1"/>
  <c r="BB1467" i="20" s="1"/>
  <c r="BB1468" i="20" s="1"/>
  <c r="BB1469" i="20" s="1"/>
  <c r="BB1470" i="20" s="1"/>
  <c r="BB1471" i="20" s="1"/>
  <c r="BB1472" i="20" s="1"/>
  <c r="BB1473" i="20" s="1"/>
  <c r="BB1474" i="20" s="1"/>
  <c r="BB1475" i="20" s="1"/>
  <c r="BB1476" i="20" s="1"/>
  <c r="BB1477" i="20" s="1"/>
  <c r="BB1478" i="20" s="1"/>
  <c r="BB1479" i="20" s="1"/>
  <c r="BB1480" i="20" s="1"/>
  <c r="BB1481" i="20" s="1"/>
  <c r="BB1482" i="20" s="1"/>
  <c r="BB1483" i="20" s="1"/>
  <c r="BB1484" i="20" s="1"/>
  <c r="BB1485" i="20" s="1"/>
  <c r="BB1486" i="20" s="1"/>
  <c r="BB1487" i="20" s="1"/>
  <c r="BB1488" i="20" s="1"/>
  <c r="BB1489" i="20" s="1"/>
  <c r="BB1490" i="20" s="1"/>
  <c r="BB1491" i="20" s="1"/>
  <c r="BB1492" i="20" s="1"/>
  <c r="BB1493" i="20" s="1"/>
  <c r="BB1494" i="20" s="1"/>
  <c r="BB1495" i="20" s="1"/>
  <c r="BB1496" i="20" s="1"/>
  <c r="BB1497" i="20" s="1"/>
  <c r="BB1498" i="20" s="1"/>
  <c r="BB1499" i="20" s="1"/>
  <c r="BB1500" i="20" s="1"/>
  <c r="BB1501" i="20" s="1"/>
  <c r="BB1502" i="20" s="1"/>
  <c r="BB1503" i="20" s="1"/>
  <c r="BB1504" i="20" s="1"/>
  <c r="BB1505" i="20" s="1"/>
  <c r="BB1506" i="20" s="1"/>
  <c r="BB1507" i="20" s="1"/>
  <c r="BB1508" i="20" s="1"/>
  <c r="BB1509" i="20" s="1"/>
  <c r="BB1510" i="20" s="1"/>
  <c r="BB1511" i="20" s="1"/>
  <c r="BB1512" i="20" s="1"/>
  <c r="BB1513" i="20" s="1"/>
  <c r="BB1514" i="20" s="1"/>
  <c r="BB1515" i="20" s="1"/>
  <c r="BB1516" i="20" s="1"/>
  <c r="BB1517" i="20" s="1"/>
  <c r="BB1518" i="20" s="1"/>
  <c r="BB1519" i="20" s="1"/>
  <c r="BB1520" i="20" s="1"/>
  <c r="BB1521" i="20" s="1"/>
  <c r="BB1522" i="20" s="1"/>
  <c r="BB1523" i="20" s="1"/>
  <c r="BB1524" i="20" s="1"/>
  <c r="BB1525" i="20" s="1"/>
  <c r="BB1526" i="20" s="1"/>
  <c r="BB1527" i="20" s="1"/>
  <c r="BB1528" i="20" s="1"/>
  <c r="BB1529" i="20" s="1"/>
  <c r="BB1530" i="20" s="1"/>
  <c r="BB1531" i="20" s="1"/>
  <c r="BB1532" i="20" s="1"/>
  <c r="BB1533" i="20" s="1"/>
  <c r="BB1534" i="20" s="1"/>
  <c r="BB1535" i="20" s="1"/>
  <c r="BB1536" i="20" s="1"/>
  <c r="BB1537" i="20" s="1"/>
  <c r="BB1538" i="20" s="1"/>
  <c r="BB1539" i="20" s="1"/>
  <c r="BB1540" i="20" s="1"/>
  <c r="BB1541" i="20" s="1"/>
  <c r="BB1542" i="20" s="1"/>
  <c r="BB1543" i="20" s="1"/>
  <c r="BB1544" i="20" s="1"/>
  <c r="BB1545" i="20" s="1"/>
  <c r="BB1546" i="20" s="1"/>
  <c r="BB1547" i="20" s="1"/>
  <c r="BB1548" i="20" s="1"/>
  <c r="BB1549" i="20" s="1"/>
  <c r="BB1550" i="20" s="1"/>
  <c r="BB1551" i="20" s="1"/>
  <c r="BB1552" i="20" s="1"/>
  <c r="BB1553" i="20" s="1"/>
  <c r="BB1554" i="20" s="1"/>
  <c r="BB1555" i="20" s="1"/>
  <c r="BB1556" i="20" s="1"/>
  <c r="BB1557" i="20" s="1"/>
  <c r="BB1558" i="20" s="1"/>
  <c r="BB1559" i="20" s="1"/>
  <c r="BB1560" i="20" s="1"/>
  <c r="BB1561" i="20" s="1"/>
  <c r="BB1562" i="20" s="1"/>
  <c r="BB1563" i="20" s="1"/>
  <c r="BB1564" i="20" s="1"/>
  <c r="BB1565" i="20" s="1"/>
  <c r="BB1566" i="20" s="1"/>
  <c r="BB1567" i="20" s="1"/>
  <c r="BB1568" i="20" s="1"/>
  <c r="BB1569" i="20" s="1"/>
  <c r="BB1570" i="20" s="1"/>
  <c r="BB1571" i="20" s="1"/>
  <c r="BB1572" i="20" s="1"/>
  <c r="BB1573" i="20" s="1"/>
  <c r="BB1574" i="20" s="1"/>
  <c r="BB1575" i="20" s="1"/>
  <c r="BB1576" i="20" s="1"/>
  <c r="BB1577" i="20" s="1"/>
  <c r="BB1578" i="20" s="1"/>
  <c r="BB1579" i="20" s="1"/>
  <c r="BB1580" i="20" s="1"/>
  <c r="BB1581" i="20" s="1"/>
  <c r="BB1582" i="20" s="1"/>
  <c r="BB1583" i="20" s="1"/>
  <c r="BB1584" i="20" s="1"/>
  <c r="BB1585" i="20" s="1"/>
  <c r="BB1586" i="20" s="1"/>
  <c r="BB1587" i="20" s="1"/>
  <c r="BB1588" i="20" s="1"/>
  <c r="BB1589" i="20" s="1"/>
  <c r="BB1590" i="20" s="1"/>
  <c r="BB1591" i="20" s="1"/>
  <c r="BB1592" i="20" s="1"/>
  <c r="BB1593" i="20" s="1"/>
  <c r="BB1594" i="20" s="1"/>
  <c r="BB1595" i="20" s="1"/>
  <c r="BB1596" i="20" s="1"/>
  <c r="BB1597" i="20" s="1"/>
  <c r="BB1598" i="20" s="1"/>
  <c r="BB1599" i="20" s="1"/>
  <c r="BB1600" i="20" s="1"/>
  <c r="BB1601" i="20" s="1"/>
  <c r="BB1602" i="20" s="1"/>
  <c r="BB1603" i="20" s="1"/>
  <c r="BB1604" i="20" s="1"/>
  <c r="BB1605" i="20" s="1"/>
  <c r="BB1606" i="20" s="1"/>
  <c r="BB1607" i="20" s="1"/>
  <c r="BB1608" i="20" s="1"/>
  <c r="BB1609" i="20" s="1"/>
  <c r="BB1610" i="20" s="1"/>
  <c r="BB1611" i="20" s="1"/>
  <c r="BB1612" i="20" s="1"/>
  <c r="BB1613" i="20" s="1"/>
  <c r="BB1614" i="20" s="1"/>
  <c r="BB1615" i="20" s="1"/>
  <c r="BB1616" i="20" s="1"/>
  <c r="BB1617" i="20" s="1"/>
  <c r="BB1618" i="20" s="1"/>
  <c r="BB1619" i="20" s="1"/>
  <c r="BB1620" i="20" s="1"/>
  <c r="BB1621" i="20" s="1"/>
  <c r="BB1622" i="20" s="1"/>
  <c r="BB1623" i="20" s="1"/>
  <c r="BB1624" i="20" s="1"/>
  <c r="BB1625" i="20" s="1"/>
  <c r="BB1626" i="20" s="1"/>
  <c r="BB1627" i="20" s="1"/>
  <c r="BB1628" i="20" s="1"/>
  <c r="BB1629" i="20" s="1"/>
  <c r="BB1630" i="20" s="1"/>
  <c r="BB1631" i="20" s="1"/>
  <c r="BB1632" i="20" s="1"/>
  <c r="BB1633" i="20" s="1"/>
  <c r="BB1634" i="20" s="1"/>
  <c r="BB1635" i="20" s="1"/>
  <c r="BB1636" i="20" s="1"/>
  <c r="BB1637" i="20" s="1"/>
  <c r="BB1638" i="20" s="1"/>
  <c r="BB1639" i="20" s="1"/>
  <c r="BB1640" i="20" s="1"/>
  <c r="BB1641" i="20" s="1"/>
  <c r="BB1642" i="20" s="1"/>
  <c r="BB1643" i="20" s="1"/>
  <c r="BB1644" i="20" s="1"/>
  <c r="BB1645" i="20" s="1"/>
  <c r="BB1646" i="20" s="1"/>
  <c r="BB1647" i="20" s="1"/>
  <c r="BB1648" i="20" s="1"/>
  <c r="BB1649" i="20" s="1"/>
  <c r="BB1650" i="20" s="1"/>
  <c r="BB1651" i="20" s="1"/>
  <c r="BB1652" i="20" s="1"/>
  <c r="BB1653" i="20" s="1"/>
  <c r="BB1654" i="20" s="1"/>
  <c r="BB1655" i="20" s="1"/>
  <c r="BB1656" i="20" s="1"/>
  <c r="BB1657" i="20" s="1"/>
  <c r="BB1658" i="20" s="1"/>
  <c r="BB1659" i="20" s="1"/>
  <c r="BB1660" i="20" s="1"/>
  <c r="BB1661" i="20" s="1"/>
  <c r="BB1662" i="20" s="1"/>
  <c r="BB1663" i="20" s="1"/>
  <c r="BB1664" i="20" s="1"/>
  <c r="BB1665" i="20" s="1"/>
  <c r="BB1666" i="20" s="1"/>
  <c r="BB1667" i="20" s="1"/>
  <c r="BB1668" i="20" s="1"/>
  <c r="BB1669" i="20" s="1"/>
  <c r="BB1670" i="20" s="1"/>
  <c r="BB1671" i="20" s="1"/>
  <c r="BB1672" i="20" s="1"/>
  <c r="BB1673" i="20" s="1"/>
  <c r="BB1674" i="20" s="1"/>
  <c r="BB1675" i="20" s="1"/>
  <c r="BB1676" i="20" s="1"/>
  <c r="BB1677" i="20" s="1"/>
  <c r="BB1678" i="20" s="1"/>
  <c r="BB1679" i="20" s="1"/>
  <c r="BB1680" i="20" s="1"/>
  <c r="BB1681" i="20" s="1"/>
  <c r="BB1682" i="20" s="1"/>
  <c r="BB1683" i="20" s="1"/>
  <c r="BB1684" i="20" s="1"/>
  <c r="BB1685" i="20" s="1"/>
  <c r="BB1686" i="20" s="1"/>
  <c r="BB1687" i="20" s="1"/>
  <c r="BB1688" i="20" s="1"/>
  <c r="BB1689" i="20" s="1"/>
  <c r="BB1690" i="20" s="1"/>
  <c r="BB1691" i="20" s="1"/>
  <c r="BB1692" i="20" s="1"/>
  <c r="BB1693" i="20" s="1"/>
  <c r="BB1694" i="20" s="1"/>
  <c r="BB1695" i="20" s="1"/>
  <c r="BB1696" i="20" s="1"/>
  <c r="BB1697" i="20" s="1"/>
  <c r="BB1698" i="20" s="1"/>
  <c r="BB1699" i="20" s="1"/>
  <c r="BB1700" i="20" s="1"/>
  <c r="BB1701" i="20" s="1"/>
  <c r="BB1702" i="20" s="1"/>
  <c r="BB1703" i="20" s="1"/>
  <c r="BB1704" i="20" s="1"/>
  <c r="BB1705" i="20" s="1"/>
  <c r="BB1706" i="20" s="1"/>
  <c r="BB1707" i="20" s="1"/>
  <c r="BB1708" i="20" s="1"/>
  <c r="BB1709" i="20" s="1"/>
  <c r="BB1710" i="20" s="1"/>
  <c r="BB1711" i="20" s="1"/>
  <c r="BB1712" i="20" s="1"/>
  <c r="BB1713" i="20" s="1"/>
  <c r="BB1714" i="20" s="1"/>
  <c r="BB1715" i="20" s="1"/>
  <c r="BB1716" i="20" s="1"/>
  <c r="BB1717" i="20" s="1"/>
  <c r="BB1718" i="20" s="1"/>
  <c r="BB1719" i="20" s="1"/>
  <c r="BB1720" i="20" s="1"/>
  <c r="BB1721" i="20" s="1"/>
  <c r="BB1722" i="20" s="1"/>
  <c r="BB1723" i="20" s="1"/>
  <c r="BB1724" i="20" s="1"/>
  <c r="BB1725" i="20" s="1"/>
  <c r="BB1726" i="20" s="1"/>
  <c r="BB1727" i="20" s="1"/>
  <c r="BB1728" i="20" s="1"/>
  <c r="BB1729" i="20" s="1"/>
  <c r="BB1730" i="20" s="1"/>
  <c r="BB1731" i="20" s="1"/>
  <c r="BB1732" i="20" s="1"/>
  <c r="BB1733" i="20" s="1"/>
  <c r="BB1734" i="20" s="1"/>
  <c r="BB1735" i="20" s="1"/>
  <c r="BB1736" i="20" s="1"/>
  <c r="BB1737" i="20" s="1"/>
  <c r="BB1738" i="20" s="1"/>
  <c r="BB1739" i="20" s="1"/>
  <c r="BB1740" i="20" s="1"/>
  <c r="BB1741" i="20" s="1"/>
  <c r="BB1742" i="20" s="1"/>
  <c r="BB1743" i="20" s="1"/>
  <c r="BB1744" i="20" s="1"/>
  <c r="BB1745" i="20" s="1"/>
  <c r="BB1746" i="20" s="1"/>
  <c r="BB1747" i="20" s="1"/>
  <c r="BB1748" i="20" s="1"/>
  <c r="BB1749" i="20" s="1"/>
  <c r="BB1750" i="20" s="1"/>
  <c r="BB1751" i="20" s="1"/>
  <c r="BB1752" i="20" s="1"/>
  <c r="BB1753" i="20" s="1"/>
  <c r="BB1754" i="20" s="1"/>
  <c r="BB1755" i="20" s="1"/>
  <c r="BB1756" i="20" s="1"/>
  <c r="BB1757" i="20" s="1"/>
  <c r="BB1758" i="20" s="1"/>
  <c r="BB1759" i="20" s="1"/>
  <c r="BB1760" i="20" s="1"/>
  <c r="BB1761" i="20" s="1"/>
  <c r="BB1762" i="20" s="1"/>
  <c r="BB1763" i="20" s="1"/>
  <c r="BB1764" i="20" s="1"/>
  <c r="BB1765" i="20" s="1"/>
  <c r="BB1766" i="20" s="1"/>
  <c r="BB1767" i="20" s="1"/>
  <c r="BB1768" i="20" s="1"/>
  <c r="BB1769" i="20" s="1"/>
  <c r="BB1770" i="20" s="1"/>
  <c r="BB1771" i="20" s="1"/>
  <c r="BB1772" i="20" s="1"/>
  <c r="BB1773" i="20" s="1"/>
  <c r="BB1774" i="20" s="1"/>
  <c r="BB1775" i="20" s="1"/>
  <c r="BB1776" i="20" s="1"/>
  <c r="BB1777" i="20" s="1"/>
  <c r="BB1778" i="20" s="1"/>
  <c r="BB1779" i="20" s="1"/>
  <c r="BB1780" i="20" s="1"/>
  <c r="BB1781" i="20" s="1"/>
  <c r="BB1782" i="20" s="1"/>
  <c r="BB1783" i="20" s="1"/>
  <c r="BB1784" i="20" s="1"/>
  <c r="BB1785" i="20" s="1"/>
  <c r="BB1786" i="20" s="1"/>
  <c r="BB1787" i="20" s="1"/>
  <c r="BB1788" i="20" s="1"/>
  <c r="BB1789" i="20" s="1"/>
  <c r="BB1790" i="20" s="1"/>
  <c r="BB1791" i="20" s="1"/>
  <c r="BB1792" i="20" s="1"/>
  <c r="BB1793" i="20" s="1"/>
  <c r="BB1794" i="20" s="1"/>
  <c r="BB1795" i="20" s="1"/>
  <c r="BB1796" i="20" s="1"/>
  <c r="BB1797" i="20" s="1"/>
  <c r="BB1798" i="20" s="1"/>
  <c r="BB1799" i="20" s="1"/>
  <c r="BB1800" i="20" s="1"/>
  <c r="BB1801" i="20" s="1"/>
  <c r="BB1802" i="20" s="1"/>
  <c r="BB1803" i="20" s="1"/>
  <c r="BB1804" i="20" s="1"/>
  <c r="BB1805" i="20" s="1"/>
  <c r="BB1806" i="20" s="1"/>
  <c r="BB1807" i="20" s="1"/>
  <c r="BB1808" i="20" s="1"/>
  <c r="BB1809" i="20" s="1"/>
  <c r="BB1810" i="20" s="1"/>
  <c r="BB1811" i="20" s="1"/>
  <c r="BB1812" i="20" s="1"/>
  <c r="BB1813" i="20" s="1"/>
  <c r="BB1814" i="20" s="1"/>
  <c r="BB1815" i="20" s="1"/>
  <c r="BB1816" i="20" s="1"/>
  <c r="BB1817" i="20" s="1"/>
  <c r="BB1818" i="20" s="1"/>
  <c r="BB1819" i="20" s="1"/>
  <c r="BB1820" i="20" s="1"/>
  <c r="BB1821" i="20" s="1"/>
  <c r="BB1822" i="20" s="1"/>
  <c r="BB1823" i="20" s="1"/>
  <c r="BB1824" i="20" s="1"/>
  <c r="BB1825" i="20" s="1"/>
  <c r="BB1826" i="20" s="1"/>
  <c r="BB1827" i="20" s="1"/>
  <c r="BB1828" i="20" s="1"/>
  <c r="BB1829" i="20" s="1"/>
  <c r="BB1830" i="20" s="1"/>
  <c r="BB1831" i="20" s="1"/>
  <c r="BB1832" i="20" s="1"/>
  <c r="BB1833" i="20" s="1"/>
  <c r="BB1834" i="20" s="1"/>
  <c r="BB1835" i="20" s="1"/>
  <c r="BB1836" i="20" s="1"/>
  <c r="BB1837" i="20" s="1"/>
  <c r="BB1838" i="20" s="1"/>
  <c r="BB1839" i="20" s="1"/>
  <c r="BB1840" i="20" s="1"/>
  <c r="BB1841" i="20" s="1"/>
  <c r="BB1842" i="20" s="1"/>
  <c r="BB1843" i="20" s="1"/>
  <c r="BB1844" i="20" s="1"/>
  <c r="BB1845" i="20" s="1"/>
  <c r="BB1846" i="20" s="1"/>
  <c r="BB1847" i="20" s="1"/>
  <c r="BB1848" i="20" s="1"/>
  <c r="BB1849" i="20" s="1"/>
  <c r="BB1850" i="20" s="1"/>
  <c r="BB1851" i="20" s="1"/>
  <c r="BB1852" i="20" s="1"/>
  <c r="BB1853" i="20" s="1"/>
  <c r="BB1854" i="20" s="1"/>
  <c r="BB1855" i="20" s="1"/>
  <c r="BB1856" i="20" s="1"/>
  <c r="BB1857" i="20" s="1"/>
  <c r="BB1858" i="20" s="1"/>
  <c r="BB1859" i="20" s="1"/>
  <c r="BB1860" i="20" s="1"/>
  <c r="BB1861" i="20" s="1"/>
  <c r="BB1862" i="20" s="1"/>
  <c r="BB1863" i="20" s="1"/>
  <c r="BB1864" i="20" s="1"/>
  <c r="BB1865" i="20" s="1"/>
  <c r="BB1866" i="20" s="1"/>
  <c r="BB1867" i="20" s="1"/>
  <c r="BB1868" i="20" s="1"/>
  <c r="BB1869" i="20" s="1"/>
  <c r="BB1870" i="20" s="1"/>
  <c r="BB1871" i="20" s="1"/>
  <c r="BB1872" i="20" s="1"/>
  <c r="BB1873" i="20" s="1"/>
  <c r="BB1874" i="20" s="1"/>
  <c r="BB1875" i="20" s="1"/>
  <c r="BB1876" i="20" s="1"/>
  <c r="BB1877" i="20" s="1"/>
  <c r="BB1878" i="20" s="1"/>
  <c r="BB1879" i="20" s="1"/>
  <c r="BB1880" i="20" s="1"/>
  <c r="BB1881" i="20" s="1"/>
  <c r="BB1882" i="20" s="1"/>
  <c r="BB1883" i="20" s="1"/>
  <c r="BB1884" i="20" s="1"/>
  <c r="BB1885" i="20" s="1"/>
  <c r="BB1886" i="20" s="1"/>
  <c r="BB1887" i="20" s="1"/>
  <c r="BB1888" i="20" s="1"/>
  <c r="BB1889" i="20" s="1"/>
  <c r="BB1890" i="20" s="1"/>
  <c r="BB1891" i="20" s="1"/>
  <c r="BB1892" i="20" s="1"/>
  <c r="BB1893" i="20" s="1"/>
  <c r="BB1894" i="20" s="1"/>
  <c r="BB1895" i="20" s="1"/>
  <c r="BB1896" i="20" s="1"/>
  <c r="BB1897" i="20" s="1"/>
  <c r="BB1898" i="20" s="1"/>
  <c r="BB1899" i="20" s="1"/>
  <c r="BB1900" i="20" s="1"/>
  <c r="BB1901" i="20" s="1"/>
  <c r="BB1902" i="20" s="1"/>
  <c r="BB1903" i="20" s="1"/>
  <c r="BB1904" i="20" s="1"/>
  <c r="BB1905" i="20" s="1"/>
  <c r="BB1906" i="20" s="1"/>
  <c r="BB1907" i="20" s="1"/>
  <c r="BB1908" i="20" s="1"/>
  <c r="BB1909" i="20" s="1"/>
  <c r="BB1910" i="20" s="1"/>
  <c r="BB1911" i="20" s="1"/>
  <c r="BB1912" i="20" s="1"/>
  <c r="BB1913" i="20" s="1"/>
  <c r="BB1914" i="20" s="1"/>
  <c r="BB1915" i="20" s="1"/>
  <c r="BB1916" i="20" s="1"/>
  <c r="BB1917" i="20" s="1"/>
  <c r="BB1918" i="20" s="1"/>
  <c r="BB1919" i="20" s="1"/>
  <c r="BB1920" i="20" s="1"/>
  <c r="BB1921" i="20" s="1"/>
  <c r="BB1922" i="20" s="1"/>
  <c r="BB1923" i="20" s="1"/>
  <c r="BB1924" i="20" s="1"/>
  <c r="BB1925" i="20" s="1"/>
  <c r="BB1926" i="20" s="1"/>
  <c r="BB1927" i="20" s="1"/>
  <c r="BB1928" i="20" s="1"/>
  <c r="BB1929" i="20" s="1"/>
  <c r="BB1930" i="20" s="1"/>
  <c r="BB1931" i="20" s="1"/>
  <c r="BB1932" i="20" s="1"/>
  <c r="BB1933" i="20" s="1"/>
  <c r="BB1934" i="20" s="1"/>
  <c r="BB1935" i="20" s="1"/>
  <c r="BB1936" i="20" s="1"/>
  <c r="BB1937" i="20" s="1"/>
  <c r="BB1938" i="20" s="1"/>
  <c r="BB1939" i="20" s="1"/>
  <c r="BB1940" i="20" s="1"/>
  <c r="BB1941" i="20" s="1"/>
  <c r="BB1942" i="20" s="1"/>
  <c r="BB1943" i="20" s="1"/>
  <c r="BB1944" i="20" s="1"/>
  <c r="BB1945" i="20" s="1"/>
  <c r="BB1946" i="20" s="1"/>
  <c r="BB1947" i="20" s="1"/>
  <c r="BB1948" i="20" s="1"/>
  <c r="BB1949" i="20" s="1"/>
  <c r="BB1950" i="20" s="1"/>
  <c r="BB1951" i="20" s="1"/>
  <c r="BB1952" i="20" s="1"/>
  <c r="BB1953" i="20" s="1"/>
  <c r="BB1954" i="20" s="1"/>
  <c r="BB1955" i="20" s="1"/>
  <c r="BB1956" i="20" s="1"/>
  <c r="BB1957" i="20" s="1"/>
  <c r="BB1958" i="20" s="1"/>
  <c r="BB1959" i="20" s="1"/>
  <c r="BB1960" i="20" s="1"/>
  <c r="BB1961" i="20" s="1"/>
  <c r="BB1962" i="20" s="1"/>
  <c r="BB1963" i="20" s="1"/>
  <c r="BB1964" i="20" s="1"/>
  <c r="BB1965" i="20" s="1"/>
  <c r="BB1966" i="20" s="1"/>
  <c r="BB1967" i="20" s="1"/>
  <c r="BB1968" i="20" s="1"/>
  <c r="BB1969" i="20" s="1"/>
  <c r="BB1970" i="20" s="1"/>
  <c r="BB1971" i="20" s="1"/>
  <c r="BB1972" i="20" s="1"/>
  <c r="BB1973" i="20" s="1"/>
  <c r="BB1974" i="20" s="1"/>
  <c r="BB1975" i="20" s="1"/>
  <c r="BB1976" i="20" s="1"/>
  <c r="BB1977" i="20" s="1"/>
  <c r="BB1978" i="20" s="1"/>
  <c r="BB1979" i="20" s="1"/>
  <c r="BB1980" i="20" s="1"/>
  <c r="BB1981" i="20" s="1"/>
  <c r="BB1982" i="20" s="1"/>
  <c r="BB1983" i="20" s="1"/>
  <c r="BB1984" i="20" s="1"/>
  <c r="BB1985" i="20" s="1"/>
  <c r="BB1986" i="20" s="1"/>
  <c r="BB1987" i="20" s="1"/>
  <c r="BB1988" i="20" s="1"/>
  <c r="BB1989" i="20" s="1"/>
  <c r="BB1990" i="20" s="1"/>
  <c r="BB1991" i="20" s="1"/>
  <c r="BB1992" i="20" s="1"/>
  <c r="BB1993" i="20" s="1"/>
  <c r="BB1994" i="20" s="1"/>
  <c r="BB1995" i="20" s="1"/>
  <c r="BB1996" i="20" s="1"/>
  <c r="BB1997" i="20" s="1"/>
  <c r="BB1998" i="20" s="1"/>
  <c r="BB1999" i="20" s="1"/>
  <c r="BB2000" i="20" s="1"/>
  <c r="BB2001" i="20" s="1"/>
  <c r="BB2002" i="20" s="1"/>
  <c r="BB2003" i="20" s="1"/>
  <c r="BB2004" i="20" s="1"/>
  <c r="BB2005" i="20" s="1"/>
  <c r="BB2006" i="20" s="1"/>
  <c r="BB2007" i="20" s="1"/>
  <c r="BB2008" i="20" s="1"/>
  <c r="BB2009" i="20" s="1"/>
  <c r="BB2010" i="20" s="1"/>
  <c r="BB2011" i="20" s="1"/>
  <c r="BB2012" i="20" s="1"/>
  <c r="BB2013" i="20" s="1"/>
  <c r="BB2014" i="20" s="1"/>
  <c r="BB2015" i="20" s="1"/>
  <c r="BB2016" i="20" s="1"/>
  <c r="BB2017" i="20" s="1"/>
  <c r="BB2018" i="20" s="1"/>
  <c r="BB2019" i="20" s="1"/>
  <c r="BB2020" i="20" s="1"/>
  <c r="BB2021" i="20" s="1"/>
  <c r="BB2022" i="20" s="1"/>
  <c r="BB2023" i="20" s="1"/>
  <c r="BB2024" i="20" s="1"/>
  <c r="BB2025" i="20" s="1"/>
  <c r="BB2026" i="20" s="1"/>
  <c r="BB2027" i="20" s="1"/>
  <c r="BB2028" i="20" s="1"/>
  <c r="BB2029" i="20" s="1"/>
  <c r="BB2030" i="20" s="1"/>
  <c r="BB2031" i="20" s="1"/>
  <c r="BB2032" i="20" s="1"/>
  <c r="BB2033" i="20" s="1"/>
  <c r="BB2034" i="20" s="1"/>
  <c r="BB2035" i="20" s="1"/>
  <c r="BB2036" i="20" s="1"/>
  <c r="BB2037" i="20" s="1"/>
  <c r="BB2038" i="20" s="1"/>
  <c r="BB2039" i="20" s="1"/>
  <c r="BB2040" i="20" s="1"/>
  <c r="BB2041" i="20" s="1"/>
  <c r="BB2042" i="20" s="1"/>
  <c r="BB2043" i="20" s="1"/>
  <c r="BB2044" i="20" s="1"/>
  <c r="BB2045" i="20" s="1"/>
  <c r="BB2046" i="20" s="1"/>
  <c r="BB2047" i="20" s="1"/>
  <c r="BB2048" i="20" s="1"/>
  <c r="BB2049" i="20" s="1"/>
  <c r="BB2050" i="20" s="1"/>
  <c r="BB2051" i="20" s="1"/>
  <c r="BB2052" i="20" s="1"/>
  <c r="BB2053" i="20" s="1"/>
  <c r="BB2054" i="20" s="1"/>
  <c r="BB2055" i="20" s="1"/>
  <c r="BB2056" i="20" s="1"/>
  <c r="BB2057" i="20" s="1"/>
  <c r="BB2058" i="20" s="1"/>
  <c r="BB2059" i="20" s="1"/>
  <c r="BB2060" i="20" s="1"/>
  <c r="BB2061" i="20" s="1"/>
  <c r="BB2062" i="20" s="1"/>
  <c r="BB2063" i="20" s="1"/>
  <c r="BB2064" i="20" s="1"/>
  <c r="BB2065" i="20" s="1"/>
  <c r="BB2066" i="20" s="1"/>
  <c r="BB2067" i="20" s="1"/>
  <c r="BB2068" i="20" s="1"/>
  <c r="BB2069" i="20" s="1"/>
  <c r="BB2070" i="20" s="1"/>
  <c r="BB2071" i="20" s="1"/>
  <c r="BB2072" i="20" s="1"/>
  <c r="BB2073" i="20" s="1"/>
  <c r="BB2074" i="20" s="1"/>
  <c r="BB2075" i="20" s="1"/>
  <c r="BB2076" i="20" s="1"/>
  <c r="BB2077" i="20" s="1"/>
  <c r="BB2078" i="20" s="1"/>
  <c r="BB2079" i="20" s="1"/>
  <c r="BB2080" i="20" s="1"/>
  <c r="BB2081" i="20" s="1"/>
  <c r="BB2082" i="20" s="1"/>
  <c r="BB2083" i="20" s="1"/>
  <c r="BB2084" i="20" s="1"/>
  <c r="BB2085" i="20" s="1"/>
  <c r="BB2086" i="20" s="1"/>
  <c r="BB2087" i="20" s="1"/>
  <c r="BB2088" i="20" s="1"/>
  <c r="BB2089" i="20" s="1"/>
  <c r="BB2090" i="20" s="1"/>
  <c r="BB2091" i="20" s="1"/>
  <c r="BB2092" i="20" s="1"/>
  <c r="BB2093" i="20" s="1"/>
  <c r="BB2094" i="20" s="1"/>
  <c r="BB2095" i="20" s="1"/>
  <c r="BB2096" i="20" s="1"/>
  <c r="BB2097" i="20" s="1"/>
  <c r="BB2098" i="20" s="1"/>
  <c r="BB2099" i="20" s="1"/>
  <c r="BB2100" i="20" s="1"/>
  <c r="BB2101" i="20" s="1"/>
  <c r="BB2102" i="20" s="1"/>
  <c r="BB2103" i="20" s="1"/>
  <c r="BB2104" i="20" s="1"/>
  <c r="BB2105" i="20" s="1"/>
  <c r="BB2106" i="20" s="1"/>
  <c r="BB2107" i="20" s="1"/>
  <c r="BB2108" i="20" s="1"/>
  <c r="BB2109" i="20" s="1"/>
  <c r="BB2110" i="20" s="1"/>
  <c r="BB2111" i="20" s="1"/>
  <c r="BB2112" i="20" s="1"/>
  <c r="BB2113" i="20" s="1"/>
  <c r="BB2114" i="20" s="1"/>
  <c r="BB2115" i="20" s="1"/>
  <c r="BB2116" i="20" s="1"/>
  <c r="BB2117" i="20" s="1"/>
  <c r="BB2118" i="20" s="1"/>
  <c r="BB2119" i="20" s="1"/>
  <c r="BB2120" i="20" s="1"/>
  <c r="BB2121" i="20" s="1"/>
  <c r="BB2122" i="20" s="1"/>
  <c r="BB2123" i="20" s="1"/>
  <c r="BB2124" i="20" s="1"/>
  <c r="BB2125" i="20" s="1"/>
  <c r="BB2126" i="20" s="1"/>
  <c r="BB2127" i="20" s="1"/>
  <c r="BB2128" i="20" s="1"/>
  <c r="BB2129" i="20" s="1"/>
  <c r="BB2130" i="20" s="1"/>
  <c r="BB2131" i="20" s="1"/>
  <c r="BB2132" i="20" s="1"/>
  <c r="BB2133" i="20" s="1"/>
  <c r="BB2134" i="20" s="1"/>
  <c r="BB2135" i="20" s="1"/>
  <c r="BB2136" i="20" s="1"/>
  <c r="BB2137" i="20" s="1"/>
  <c r="BB2138" i="20" s="1"/>
  <c r="BB2139" i="20" s="1"/>
  <c r="BB2140" i="20" s="1"/>
  <c r="BB2141" i="20" s="1"/>
  <c r="BB2142" i="20" s="1"/>
  <c r="BB2143" i="20" s="1"/>
  <c r="BB2144" i="20" s="1"/>
  <c r="BB2145" i="20" s="1"/>
  <c r="BB2146" i="20" s="1"/>
  <c r="BB2147" i="20" s="1"/>
  <c r="BB2148" i="20" s="1"/>
  <c r="BB2149" i="20" s="1"/>
  <c r="BB2150" i="20" s="1"/>
  <c r="BB2151" i="20" s="1"/>
  <c r="BB2152" i="20" s="1"/>
  <c r="BB2153" i="20" s="1"/>
  <c r="BB2154" i="20" s="1"/>
  <c r="BB2155" i="20" s="1"/>
  <c r="BB2156" i="20" s="1"/>
  <c r="BB2157" i="20" s="1"/>
  <c r="BB2158" i="20" s="1"/>
  <c r="BB2159" i="20" s="1"/>
  <c r="BB2160" i="20" s="1"/>
  <c r="BB2161" i="20" s="1"/>
  <c r="BB2162" i="20" s="1"/>
  <c r="BB2163" i="20" s="1"/>
  <c r="BB2164" i="20" s="1"/>
  <c r="BB2165" i="20" s="1"/>
  <c r="BB2166" i="20" s="1"/>
  <c r="BB2167" i="20" s="1"/>
  <c r="BB2168" i="20" s="1"/>
  <c r="BB2169" i="20" s="1"/>
  <c r="BB2170" i="20" s="1"/>
  <c r="BB2171" i="20" s="1"/>
  <c r="BB2172" i="20" s="1"/>
  <c r="BB2173" i="20" s="1"/>
  <c r="BB2174" i="20" s="1"/>
  <c r="BB2175" i="20" s="1"/>
  <c r="BB2176" i="20" s="1"/>
  <c r="BB2177" i="20" s="1"/>
  <c r="BB2178" i="20" s="1"/>
  <c r="BB2179" i="20" s="1"/>
  <c r="BB2180" i="20" s="1"/>
  <c r="BB2181" i="20" s="1"/>
  <c r="BB2182" i="20" s="1"/>
  <c r="BB2183" i="20" s="1"/>
  <c r="BB2184" i="20" s="1"/>
  <c r="BB2185" i="20" s="1"/>
  <c r="BB2186" i="20" s="1"/>
  <c r="BB2187" i="20" s="1"/>
  <c r="BB2188" i="20" s="1"/>
  <c r="BB2189" i="20" s="1"/>
  <c r="BB2190" i="20" s="1"/>
  <c r="BB2191" i="20" s="1"/>
  <c r="BB2192" i="20" s="1"/>
  <c r="BB2193" i="20" s="1"/>
  <c r="BB2194" i="20" s="1"/>
  <c r="BB2195" i="20" s="1"/>
  <c r="BB2196" i="20" s="1"/>
  <c r="BB2197" i="20" s="1"/>
  <c r="BB2198" i="20" s="1"/>
  <c r="BB2199" i="20" s="1"/>
  <c r="BB2200" i="20" s="1"/>
  <c r="BB2201" i="20" s="1"/>
  <c r="BB2202" i="20" s="1"/>
  <c r="BB2203" i="20" s="1"/>
  <c r="BB2204" i="20" s="1"/>
  <c r="BB2205" i="20" s="1"/>
  <c r="BB2206" i="20" s="1"/>
  <c r="BB2207" i="20" s="1"/>
  <c r="BB2208" i="20" s="1"/>
  <c r="BB2209" i="20" s="1"/>
  <c r="BB2210" i="20" s="1"/>
  <c r="BB2211" i="20" s="1"/>
  <c r="BB2212" i="20" s="1"/>
  <c r="BB2213" i="20" s="1"/>
  <c r="BB2214" i="20" s="1"/>
  <c r="BB2215" i="20" s="1"/>
  <c r="BB2216" i="20" s="1"/>
  <c r="BB2217" i="20" s="1"/>
  <c r="BB2218" i="20" s="1"/>
  <c r="BB2219" i="20" s="1"/>
  <c r="BB2220" i="20" s="1"/>
  <c r="BB2221" i="20" s="1"/>
  <c r="BB2222" i="20" s="1"/>
  <c r="BB2223" i="20" s="1"/>
  <c r="BB2224" i="20" s="1"/>
  <c r="BB2225" i="20" s="1"/>
  <c r="BB2226" i="20" s="1"/>
  <c r="BB2227" i="20" s="1"/>
  <c r="BB2228" i="20" s="1"/>
  <c r="BB2229" i="20" s="1"/>
  <c r="BB2230" i="20" s="1"/>
  <c r="BB2231" i="20" s="1"/>
  <c r="BB2232" i="20" s="1"/>
  <c r="BB2233" i="20" s="1"/>
  <c r="BB2234" i="20" s="1"/>
  <c r="BB2235" i="20" s="1"/>
  <c r="BB2236" i="20" s="1"/>
  <c r="BB2237" i="20" s="1"/>
  <c r="BB2238" i="20" s="1"/>
  <c r="BB2239" i="20" s="1"/>
  <c r="BB2240" i="20" s="1"/>
  <c r="BB2241" i="20" s="1"/>
  <c r="BB2242" i="20" s="1"/>
  <c r="BB2243" i="20" s="1"/>
  <c r="BB2244" i="20" s="1"/>
  <c r="BB2245" i="20" s="1"/>
  <c r="BB2246" i="20" s="1"/>
  <c r="BB2247" i="20" s="1"/>
  <c r="BB2248" i="20" s="1"/>
  <c r="BB2249" i="20" s="1"/>
  <c r="BB2250" i="20" s="1"/>
  <c r="BB2251" i="20" s="1"/>
  <c r="BB2252" i="20" s="1"/>
  <c r="BB2253" i="20" s="1"/>
  <c r="BB2254" i="20" s="1"/>
  <c r="BB2255" i="20" s="1"/>
  <c r="BB2256" i="20" s="1"/>
  <c r="BB2257" i="20" s="1"/>
  <c r="BB2258" i="20" s="1"/>
  <c r="BB2259" i="20" s="1"/>
  <c r="BB2260" i="20" s="1"/>
  <c r="BB2261" i="20" s="1"/>
  <c r="BB2262" i="20" s="1"/>
  <c r="BB2263" i="20" s="1"/>
  <c r="BB2264" i="20" s="1"/>
  <c r="BB2265" i="20" s="1"/>
  <c r="BB2266" i="20" s="1"/>
  <c r="BB2267" i="20" s="1"/>
  <c r="BB2268" i="20" s="1"/>
  <c r="BB2269" i="20" s="1"/>
  <c r="BB2270" i="20" s="1"/>
  <c r="BB2271" i="20" s="1"/>
  <c r="BB2272" i="20" s="1"/>
  <c r="BB2273" i="20" s="1"/>
  <c r="BB2274" i="20" s="1"/>
  <c r="BB2275" i="20" s="1"/>
  <c r="BB2276" i="20" s="1"/>
  <c r="BB2277" i="20" s="1"/>
  <c r="BB2278" i="20" s="1"/>
  <c r="BB2279" i="20" s="1"/>
  <c r="BB2280" i="20" s="1"/>
  <c r="BB2281" i="20" s="1"/>
  <c r="BB2282" i="20" s="1"/>
  <c r="BB2283" i="20" s="1"/>
  <c r="BB2284" i="20" s="1"/>
  <c r="BB2285" i="20" s="1"/>
  <c r="BB2286" i="20" s="1"/>
  <c r="BB2287" i="20" s="1"/>
  <c r="BB2288" i="20" s="1"/>
  <c r="BB2289" i="20" s="1"/>
  <c r="BB2290" i="20" s="1"/>
  <c r="BB2291" i="20" s="1"/>
  <c r="BB2292" i="20" s="1"/>
  <c r="BB2293" i="20" s="1"/>
  <c r="BB2294" i="20" s="1"/>
  <c r="BB2295" i="20" s="1"/>
  <c r="BB2296" i="20" s="1"/>
  <c r="BB2297" i="20" s="1"/>
  <c r="BB2298" i="20" s="1"/>
  <c r="BB2299" i="20" s="1"/>
  <c r="BB2300" i="20" s="1"/>
  <c r="BB2301" i="20" s="1"/>
  <c r="BB2302" i="20" s="1"/>
  <c r="BB2303" i="20" s="1"/>
  <c r="BB2304" i="20" s="1"/>
  <c r="BB2305" i="20" s="1"/>
  <c r="BB2306" i="20" s="1"/>
  <c r="BB2307" i="20" s="1"/>
  <c r="BB2308" i="20" s="1"/>
  <c r="BB2309" i="20" s="1"/>
  <c r="BB2310" i="20" s="1"/>
  <c r="BB2311" i="20" s="1"/>
  <c r="BB2312" i="20" s="1"/>
  <c r="BB2313" i="20" s="1"/>
  <c r="BB2314" i="20" s="1"/>
  <c r="BB2315" i="20" s="1"/>
  <c r="BB2316" i="20" s="1"/>
  <c r="BB2317" i="20" s="1"/>
  <c r="BB2318" i="20" s="1"/>
  <c r="BB2319" i="20" s="1"/>
  <c r="BB2320" i="20" s="1"/>
  <c r="BB2321" i="20" s="1"/>
  <c r="BB2322" i="20" s="1"/>
  <c r="BB2323" i="20" s="1"/>
  <c r="BB2324" i="20" s="1"/>
  <c r="BB2325" i="20" s="1"/>
  <c r="BB2326" i="20" s="1"/>
  <c r="BB2327" i="20" s="1"/>
  <c r="BB2328" i="20" s="1"/>
  <c r="BB2329" i="20" s="1"/>
  <c r="BB2330" i="20" s="1"/>
  <c r="BB2331" i="20" s="1"/>
  <c r="BB2332" i="20" s="1"/>
  <c r="BB2333" i="20" s="1"/>
  <c r="BB2334" i="20" s="1"/>
  <c r="BB2335" i="20" s="1"/>
  <c r="BB2336" i="20" s="1"/>
  <c r="BB2337" i="20" s="1"/>
  <c r="BG18" i="20"/>
  <c r="BG19" i="20" s="1"/>
  <c r="BL20" i="20"/>
  <c r="BL21" i="20" s="1"/>
  <c r="BQ17" i="20"/>
  <c r="BQ18" i="20" s="1"/>
  <c r="CF19" i="20"/>
  <c r="CF20" i="20" s="1"/>
  <c r="CF21" i="20" s="1"/>
  <c r="CF22" i="20" s="1"/>
  <c r="CF23" i="20" s="1"/>
  <c r="CF24" i="20" s="1"/>
  <c r="CF25" i="20" s="1"/>
  <c r="CF26" i="20" s="1"/>
  <c r="CF27" i="20" s="1"/>
  <c r="CF28" i="20" s="1"/>
  <c r="CF29" i="20" s="1"/>
  <c r="CF30" i="20" s="1"/>
  <c r="CF31" i="20" s="1"/>
  <c r="CF32" i="20" s="1"/>
  <c r="CF33" i="20" s="1"/>
  <c r="CF34" i="20" s="1"/>
  <c r="CF35" i="20" s="1"/>
  <c r="CF36" i="20" s="1"/>
  <c r="CF37" i="20" s="1"/>
  <c r="CF38" i="20" s="1"/>
  <c r="CF39" i="20" s="1"/>
  <c r="CF40" i="20" s="1"/>
  <c r="CF41" i="20" s="1"/>
  <c r="CF42" i="20" s="1"/>
  <c r="CF43" i="20" s="1"/>
  <c r="CF44" i="20" s="1"/>
  <c r="CF45" i="20" s="1"/>
  <c r="CF46" i="20" s="1"/>
  <c r="CF47" i="20" s="1"/>
  <c r="CF48" i="20" s="1"/>
  <c r="CF49" i="20" s="1"/>
  <c r="CF50" i="20" s="1"/>
  <c r="CF51" i="20" s="1"/>
  <c r="CF52" i="20" s="1"/>
  <c r="CF53" i="20" s="1"/>
  <c r="CF54" i="20" s="1"/>
  <c r="CF55" i="20" s="1"/>
  <c r="CF56" i="20" s="1"/>
  <c r="CF57" i="20" s="1"/>
  <c r="CF58" i="20" s="1"/>
  <c r="CF59" i="20" s="1"/>
  <c r="CF60" i="20" s="1"/>
  <c r="CF61" i="20" s="1"/>
  <c r="CF62" i="20" s="1"/>
  <c r="CF63" i="20" s="1"/>
  <c r="CF64" i="20" s="1"/>
  <c r="CF65" i="20" s="1"/>
  <c r="CF66" i="20" s="1"/>
  <c r="CF67" i="20" s="1"/>
  <c r="CF68" i="20" s="1"/>
  <c r="CF69" i="20" s="1"/>
  <c r="CF70" i="20" s="1"/>
  <c r="CF71" i="20" s="1"/>
  <c r="CF72" i="20" s="1"/>
  <c r="CF73" i="20" s="1"/>
  <c r="CF74" i="20" s="1"/>
  <c r="CF75" i="20" s="1"/>
  <c r="CF76" i="20" s="1"/>
  <c r="CF77" i="20" s="1"/>
  <c r="CF78" i="20" s="1"/>
  <c r="CF79" i="20" s="1"/>
  <c r="CF80" i="20" s="1"/>
  <c r="CF81" i="20" s="1"/>
  <c r="CF82" i="20" s="1"/>
  <c r="CF83" i="20" s="1"/>
  <c r="CF84" i="20" s="1"/>
  <c r="CF85" i="20" s="1"/>
  <c r="CF86" i="20" s="1"/>
  <c r="CF87" i="20" s="1"/>
  <c r="CF88" i="20" s="1"/>
  <c r="CF89" i="20" s="1"/>
  <c r="CF90" i="20" s="1"/>
  <c r="CF91" i="20" s="1"/>
  <c r="CF92" i="20" s="1"/>
  <c r="CF93" i="20" s="1"/>
  <c r="CF94" i="20" s="1"/>
  <c r="CF95" i="20" s="1"/>
  <c r="CF96" i="20" s="1"/>
  <c r="CF97" i="20" s="1"/>
  <c r="CF98" i="20" s="1"/>
  <c r="CF99" i="20" s="1"/>
  <c r="CF100" i="20" s="1"/>
  <c r="CF101" i="20" s="1"/>
  <c r="CF102" i="20" s="1"/>
  <c r="CF103" i="20" s="1"/>
  <c r="CF104" i="20" s="1"/>
  <c r="CF105" i="20" s="1"/>
  <c r="CF106" i="20" s="1"/>
  <c r="CF107" i="20" s="1"/>
  <c r="CF108" i="20" s="1"/>
  <c r="CF109" i="20" s="1"/>
  <c r="CF110" i="20" s="1"/>
  <c r="CF111" i="20" s="1"/>
  <c r="CF112" i="20" s="1"/>
  <c r="CF113" i="20" s="1"/>
  <c r="CF114" i="20" s="1"/>
  <c r="CF115" i="20" s="1"/>
  <c r="CF116" i="20" s="1"/>
  <c r="CF117" i="20" s="1"/>
  <c r="CF118" i="20" s="1"/>
  <c r="CF119" i="20" s="1"/>
  <c r="CF120" i="20" s="1"/>
  <c r="CF121" i="20" s="1"/>
  <c r="CF122" i="20" s="1"/>
  <c r="CF123" i="20" s="1"/>
  <c r="CF124" i="20" s="1"/>
  <c r="CF125" i="20" s="1"/>
  <c r="CF126" i="20" s="1"/>
  <c r="CF127" i="20" s="1"/>
  <c r="CF128" i="20" s="1"/>
  <c r="CF129" i="20" s="1"/>
  <c r="CF130" i="20" s="1"/>
  <c r="CF131" i="20" s="1"/>
  <c r="CF132" i="20" s="1"/>
  <c r="CF133" i="20" s="1"/>
  <c r="CF134" i="20" s="1"/>
  <c r="CF135" i="20" s="1"/>
  <c r="CF136" i="20" s="1"/>
  <c r="CF137" i="20" s="1"/>
  <c r="CF138" i="20" s="1"/>
  <c r="CF139" i="20" s="1"/>
  <c r="CF140" i="20" s="1"/>
  <c r="CF141" i="20" s="1"/>
  <c r="CF142" i="20" s="1"/>
  <c r="CF143" i="20" s="1"/>
  <c r="CF144" i="20" s="1"/>
  <c r="CF145" i="20" s="1"/>
  <c r="CF146" i="20" s="1"/>
  <c r="CF147" i="20" s="1"/>
  <c r="CF148" i="20" s="1"/>
  <c r="CF149" i="20" s="1"/>
  <c r="CF150" i="20" s="1"/>
  <c r="CF151" i="20" s="1"/>
  <c r="CF152" i="20" s="1"/>
  <c r="CF153" i="20" s="1"/>
  <c r="CF154" i="20" s="1"/>
  <c r="CF155" i="20" s="1"/>
  <c r="CF156" i="20" s="1"/>
  <c r="CF157" i="20" s="1"/>
  <c r="CF158" i="20" s="1"/>
  <c r="CF159" i="20" s="1"/>
  <c r="CF160" i="20" s="1"/>
  <c r="CF161" i="20" s="1"/>
  <c r="CF162" i="20" s="1"/>
  <c r="CF163" i="20" s="1"/>
  <c r="CF164" i="20" s="1"/>
  <c r="CF165" i="20" s="1"/>
  <c r="CF166" i="20" s="1"/>
  <c r="CF167" i="20" s="1"/>
  <c r="CF168" i="20" s="1"/>
  <c r="CF169" i="20" s="1"/>
  <c r="CF170" i="20" s="1"/>
  <c r="CF171" i="20" s="1"/>
  <c r="CF172" i="20" s="1"/>
  <c r="CF173" i="20" s="1"/>
  <c r="CF174" i="20" s="1"/>
  <c r="CF175" i="20" s="1"/>
  <c r="CF176" i="20" s="1"/>
  <c r="CF177" i="20" s="1"/>
  <c r="CF178" i="20" s="1"/>
  <c r="CF179" i="20" s="1"/>
  <c r="CF180" i="20" s="1"/>
  <c r="CF181" i="20" s="1"/>
  <c r="CF182" i="20" s="1"/>
  <c r="CF183" i="20" s="1"/>
  <c r="CF184" i="20" s="1"/>
  <c r="CF185" i="20" s="1"/>
  <c r="CF186" i="20" s="1"/>
  <c r="CF187" i="20" s="1"/>
  <c r="CF188" i="20" s="1"/>
  <c r="CF189" i="20" s="1"/>
  <c r="CF190" i="20" s="1"/>
  <c r="CF191" i="20" s="1"/>
  <c r="CF192" i="20" s="1"/>
  <c r="CF193" i="20" s="1"/>
  <c r="CF194" i="20" s="1"/>
  <c r="CF195" i="20" s="1"/>
  <c r="CF196" i="20" s="1"/>
  <c r="CF197" i="20" s="1"/>
  <c r="CF198" i="20" s="1"/>
  <c r="CF199" i="20" s="1"/>
  <c r="CF200" i="20" s="1"/>
  <c r="CF201" i="20" s="1"/>
  <c r="CF202" i="20" s="1"/>
  <c r="CF203" i="20" s="1"/>
  <c r="CF204" i="20" s="1"/>
  <c r="CF205" i="20" s="1"/>
  <c r="CF206" i="20" s="1"/>
  <c r="CF207" i="20" s="1"/>
  <c r="CF208" i="20" s="1"/>
  <c r="CF209" i="20" s="1"/>
  <c r="CF210" i="20" s="1"/>
  <c r="CF211" i="20" s="1"/>
  <c r="CF212" i="20" s="1"/>
  <c r="CF213" i="20" s="1"/>
  <c r="CF214" i="20" s="1"/>
  <c r="CF215" i="20" s="1"/>
  <c r="CF216" i="20" s="1"/>
  <c r="CF217" i="20" s="1"/>
  <c r="CF218" i="20" s="1"/>
  <c r="CF219" i="20" s="1"/>
  <c r="CF220" i="20" s="1"/>
  <c r="CF221" i="20" s="1"/>
  <c r="CF222" i="20" s="1"/>
  <c r="CF223" i="20" s="1"/>
  <c r="CF224" i="20" s="1"/>
  <c r="CF225" i="20" s="1"/>
  <c r="CF226" i="20" s="1"/>
  <c r="CF227" i="20" s="1"/>
  <c r="CF228" i="20" s="1"/>
  <c r="CF229" i="20" s="1"/>
  <c r="CF230" i="20" s="1"/>
  <c r="CF231" i="20" s="1"/>
  <c r="CF232" i="20" s="1"/>
  <c r="CF233" i="20" s="1"/>
  <c r="CF234" i="20" s="1"/>
  <c r="CF235" i="20" s="1"/>
  <c r="CF236" i="20" s="1"/>
  <c r="CF237" i="20" s="1"/>
  <c r="CF238" i="20" s="1"/>
  <c r="CF239" i="20" s="1"/>
  <c r="CF240" i="20" s="1"/>
  <c r="CF241" i="20" s="1"/>
  <c r="CF242" i="20" s="1"/>
  <c r="CF243" i="20" s="1"/>
  <c r="CF244" i="20" s="1"/>
  <c r="CF245" i="20" s="1"/>
  <c r="CF246" i="20" s="1"/>
  <c r="CF247" i="20" s="1"/>
  <c r="CF248" i="20" s="1"/>
  <c r="CF249" i="20" s="1"/>
  <c r="CF250" i="20" s="1"/>
  <c r="CF251" i="20" s="1"/>
  <c r="CF252" i="20" s="1"/>
  <c r="CF253" i="20" s="1"/>
  <c r="CF254" i="20" s="1"/>
  <c r="CF255" i="20" s="1"/>
  <c r="CF256" i="20" s="1"/>
  <c r="CF257" i="20" s="1"/>
  <c r="CF258" i="20" s="1"/>
  <c r="CF259" i="20" s="1"/>
  <c r="CF260" i="20" s="1"/>
  <c r="CF261" i="20" s="1"/>
  <c r="CF262" i="20" s="1"/>
  <c r="CF263" i="20" s="1"/>
  <c r="CF264" i="20" s="1"/>
  <c r="CF265" i="20" s="1"/>
  <c r="CF266" i="20" s="1"/>
  <c r="CF267" i="20" s="1"/>
  <c r="CF268" i="20" s="1"/>
  <c r="CF269" i="20" s="1"/>
  <c r="CF270" i="20" s="1"/>
  <c r="CF271" i="20" s="1"/>
  <c r="CF272" i="20" s="1"/>
  <c r="CF273" i="20" s="1"/>
  <c r="CF274" i="20" s="1"/>
  <c r="CF275" i="20" s="1"/>
  <c r="CF276" i="20" s="1"/>
  <c r="CF277" i="20" s="1"/>
  <c r="CF278" i="20" s="1"/>
  <c r="CF279" i="20" s="1"/>
  <c r="CF280" i="20" s="1"/>
  <c r="CF281" i="20" s="1"/>
  <c r="CF282" i="20" s="1"/>
  <c r="CF283" i="20" s="1"/>
  <c r="CF284" i="20" s="1"/>
  <c r="CF285" i="20" s="1"/>
  <c r="CF286" i="20" s="1"/>
  <c r="CF287" i="20" s="1"/>
  <c r="CF288" i="20" s="1"/>
  <c r="CF289" i="20" s="1"/>
  <c r="CF290" i="20" s="1"/>
  <c r="CF291" i="20" s="1"/>
  <c r="CF292" i="20" s="1"/>
  <c r="CF293" i="20" s="1"/>
  <c r="CF294" i="20" s="1"/>
  <c r="CF295" i="20" s="1"/>
  <c r="CF296" i="20" s="1"/>
  <c r="CF297" i="20" s="1"/>
  <c r="CF298" i="20" s="1"/>
  <c r="CF299" i="20" s="1"/>
  <c r="CF300" i="20" s="1"/>
  <c r="CF301" i="20" s="1"/>
  <c r="CF302" i="20" s="1"/>
  <c r="CF303" i="20" s="1"/>
  <c r="CF304" i="20" s="1"/>
  <c r="CF305" i="20" s="1"/>
  <c r="CF306" i="20" s="1"/>
  <c r="CF307" i="20" s="1"/>
  <c r="CF308" i="20" s="1"/>
  <c r="CF309" i="20" s="1"/>
  <c r="CF310" i="20" s="1"/>
  <c r="CF311" i="20" s="1"/>
  <c r="CF312" i="20" s="1"/>
  <c r="CF313" i="20" s="1"/>
  <c r="CF314" i="20" s="1"/>
  <c r="CF315" i="20" s="1"/>
  <c r="CF316" i="20" s="1"/>
  <c r="CF317" i="20" s="1"/>
  <c r="CF318" i="20" s="1"/>
  <c r="CF319" i="20" s="1"/>
  <c r="CF320" i="20" s="1"/>
  <c r="CF321" i="20" s="1"/>
  <c r="CF322" i="20" s="1"/>
  <c r="CF323" i="20" s="1"/>
  <c r="CF324" i="20" s="1"/>
  <c r="CF325" i="20" s="1"/>
  <c r="CF326" i="20" s="1"/>
  <c r="CF327" i="20" s="1"/>
  <c r="CF328" i="20" s="1"/>
  <c r="CF329" i="20" s="1"/>
  <c r="CF330" i="20" s="1"/>
  <c r="CF331" i="20" s="1"/>
  <c r="CF332" i="20" s="1"/>
  <c r="CF333" i="20" s="1"/>
  <c r="CF334" i="20" s="1"/>
  <c r="CF335" i="20" s="1"/>
  <c r="CF336" i="20" s="1"/>
  <c r="CF337" i="20" s="1"/>
  <c r="CF338" i="20" s="1"/>
  <c r="CF339" i="20" s="1"/>
  <c r="CF340" i="20" s="1"/>
  <c r="CF341" i="20" s="1"/>
  <c r="CF342" i="20" s="1"/>
  <c r="CF343" i="20" s="1"/>
  <c r="CF344" i="20" s="1"/>
  <c r="CF345" i="20" s="1"/>
  <c r="CF346" i="20" s="1"/>
  <c r="CF347" i="20" s="1"/>
  <c r="CF348" i="20" s="1"/>
  <c r="CF349" i="20" s="1"/>
  <c r="CF350" i="20" s="1"/>
  <c r="CF351" i="20" s="1"/>
  <c r="CF352" i="20" s="1"/>
  <c r="CF353" i="20" s="1"/>
  <c r="CF354" i="20" s="1"/>
  <c r="CF355" i="20" s="1"/>
  <c r="CF356" i="20" s="1"/>
  <c r="CF357" i="20" s="1"/>
  <c r="CF358" i="20" s="1"/>
  <c r="CF359" i="20" s="1"/>
  <c r="CF360" i="20" s="1"/>
  <c r="CF361" i="20" s="1"/>
  <c r="CF362" i="20" s="1"/>
  <c r="CF363" i="20" s="1"/>
  <c r="CF364" i="20" s="1"/>
  <c r="CF365" i="20" s="1"/>
  <c r="CF366" i="20" s="1"/>
  <c r="CF367" i="20" s="1"/>
  <c r="CF368" i="20" s="1"/>
  <c r="CF369" i="20" s="1"/>
  <c r="CF370" i="20" s="1"/>
  <c r="CF371" i="20" s="1"/>
  <c r="CF372" i="20" s="1"/>
  <c r="CF373" i="20" s="1"/>
  <c r="CF374" i="20" s="1"/>
  <c r="CF375" i="20" s="1"/>
  <c r="CF376" i="20" s="1"/>
  <c r="CF377" i="20" s="1"/>
  <c r="CF378" i="20" s="1"/>
  <c r="CF379" i="20" s="1"/>
  <c r="CF380" i="20" s="1"/>
  <c r="CF381" i="20" s="1"/>
  <c r="CF382" i="20" s="1"/>
  <c r="CF383" i="20" s="1"/>
  <c r="CF384" i="20" s="1"/>
  <c r="CF385" i="20" s="1"/>
  <c r="CF386" i="20" s="1"/>
  <c r="CF387" i="20" s="1"/>
  <c r="CF388" i="20" s="1"/>
  <c r="CF389" i="20" s="1"/>
  <c r="CF390" i="20" s="1"/>
  <c r="CF391" i="20" s="1"/>
  <c r="CF392" i="20" s="1"/>
  <c r="CF393" i="20" s="1"/>
  <c r="CF394" i="20" s="1"/>
  <c r="CF395" i="20" s="1"/>
  <c r="CF396" i="20" s="1"/>
  <c r="CF397" i="20" s="1"/>
  <c r="CF398" i="20" s="1"/>
  <c r="CF399" i="20" s="1"/>
  <c r="CF400" i="20" s="1"/>
  <c r="CF401" i="20" s="1"/>
  <c r="CF402" i="20" s="1"/>
  <c r="CF403" i="20" s="1"/>
  <c r="CF404" i="20" s="1"/>
  <c r="CF405" i="20" s="1"/>
  <c r="CF406" i="20" s="1"/>
  <c r="CF407" i="20" s="1"/>
  <c r="CF408" i="20" s="1"/>
  <c r="CF409" i="20" s="1"/>
  <c r="CF410" i="20" s="1"/>
  <c r="CF411" i="20" s="1"/>
  <c r="CF412" i="20" s="1"/>
  <c r="CF413" i="20" s="1"/>
  <c r="CF414" i="20" s="1"/>
  <c r="CF415" i="20" s="1"/>
  <c r="CF416" i="20" s="1"/>
  <c r="CF417" i="20" s="1"/>
  <c r="CF418" i="20" s="1"/>
  <c r="CF419" i="20" s="1"/>
  <c r="CF420" i="20" s="1"/>
  <c r="CF421" i="20" s="1"/>
  <c r="CF422" i="20" s="1"/>
  <c r="CF423" i="20" s="1"/>
  <c r="CF424" i="20" s="1"/>
  <c r="CF425" i="20" s="1"/>
  <c r="CF426" i="20" s="1"/>
  <c r="CF427" i="20" s="1"/>
  <c r="CF428" i="20" s="1"/>
  <c r="CF429" i="20" s="1"/>
  <c r="CF430" i="20" s="1"/>
  <c r="CF431" i="20" s="1"/>
  <c r="CF432" i="20" s="1"/>
  <c r="CF433" i="20" s="1"/>
  <c r="CF434" i="20" s="1"/>
  <c r="CF435" i="20" s="1"/>
  <c r="CF436" i="20" s="1"/>
  <c r="CF437" i="20" s="1"/>
  <c r="CF438" i="20" s="1"/>
  <c r="CF439" i="20" s="1"/>
  <c r="CF440" i="20" s="1"/>
  <c r="CF441" i="20" s="1"/>
  <c r="CF442" i="20" s="1"/>
  <c r="CF443" i="20" s="1"/>
  <c r="CF444" i="20" s="1"/>
  <c r="CF445" i="20" s="1"/>
  <c r="CF446" i="20" s="1"/>
  <c r="CF447" i="20" s="1"/>
  <c r="CF448" i="20" s="1"/>
  <c r="CF449" i="20" s="1"/>
  <c r="CF450" i="20" s="1"/>
  <c r="CF451" i="20" s="1"/>
  <c r="CF452" i="20" s="1"/>
  <c r="CF453" i="20" s="1"/>
  <c r="CF454" i="20" s="1"/>
  <c r="CF455" i="20" s="1"/>
  <c r="CF456" i="20" s="1"/>
  <c r="CF457" i="20" s="1"/>
  <c r="CF458" i="20" s="1"/>
  <c r="CF459" i="20" s="1"/>
  <c r="CF460" i="20" s="1"/>
  <c r="CF461" i="20" s="1"/>
  <c r="CF462" i="20" s="1"/>
  <c r="CF463" i="20" s="1"/>
  <c r="CF464" i="20" s="1"/>
  <c r="CF465" i="20" s="1"/>
  <c r="CF466" i="20" s="1"/>
  <c r="CF467" i="20" s="1"/>
  <c r="CF468" i="20" s="1"/>
  <c r="CF469" i="20" s="1"/>
  <c r="CF470" i="20" s="1"/>
  <c r="CF471" i="20" s="1"/>
  <c r="CF472" i="20" s="1"/>
  <c r="CF473" i="20" s="1"/>
  <c r="CF474" i="20" s="1"/>
  <c r="CF475" i="20" s="1"/>
  <c r="CF476" i="20" s="1"/>
  <c r="CF477" i="20" s="1"/>
  <c r="CF478" i="20" s="1"/>
  <c r="CF479" i="20" s="1"/>
  <c r="CF480" i="20" s="1"/>
  <c r="CF481" i="20" s="1"/>
  <c r="CF482" i="20" s="1"/>
  <c r="CF483" i="20" s="1"/>
  <c r="CF484" i="20" s="1"/>
  <c r="CF485" i="20" s="1"/>
  <c r="CF486" i="20" s="1"/>
  <c r="CF487" i="20" s="1"/>
  <c r="CF488" i="20" s="1"/>
  <c r="CF489" i="20" s="1"/>
  <c r="CF490" i="20" s="1"/>
  <c r="CF491" i="20" s="1"/>
  <c r="CF492" i="20" s="1"/>
  <c r="CF493" i="20" s="1"/>
  <c r="CF494" i="20" s="1"/>
  <c r="CF495" i="20" s="1"/>
  <c r="CF496" i="20" s="1"/>
  <c r="CF497" i="20" s="1"/>
  <c r="CF498" i="20" s="1"/>
  <c r="CF499" i="20" s="1"/>
  <c r="CF500" i="20" s="1"/>
  <c r="CF501" i="20" s="1"/>
  <c r="CF502" i="20" s="1"/>
  <c r="CF503" i="20" s="1"/>
  <c r="CF504" i="20" s="1"/>
  <c r="CF505" i="20" s="1"/>
  <c r="CF506" i="20" s="1"/>
  <c r="CF507" i="20" s="1"/>
  <c r="CF508" i="20" s="1"/>
  <c r="CF509" i="20" s="1"/>
  <c r="CF510" i="20" s="1"/>
  <c r="CF511" i="20" s="1"/>
  <c r="CF512" i="20" s="1"/>
  <c r="CF513" i="20" s="1"/>
  <c r="CF514" i="20" s="1"/>
  <c r="CF515" i="20" s="1"/>
  <c r="CF516" i="20" s="1"/>
  <c r="CF517" i="20" s="1"/>
  <c r="CF518" i="20" s="1"/>
  <c r="CF519" i="20" s="1"/>
  <c r="CF520" i="20" s="1"/>
  <c r="CF521" i="20" s="1"/>
  <c r="CF522" i="20" s="1"/>
  <c r="CF523" i="20" s="1"/>
  <c r="CF524" i="20" s="1"/>
  <c r="CF525" i="20" s="1"/>
  <c r="CF526" i="20" s="1"/>
  <c r="CF527" i="20" s="1"/>
  <c r="CF528" i="20" s="1"/>
  <c r="CF529" i="20" s="1"/>
  <c r="CF530" i="20" s="1"/>
  <c r="CF531" i="20" s="1"/>
  <c r="CF532" i="20" s="1"/>
  <c r="CF533" i="20" s="1"/>
  <c r="CF534" i="20" s="1"/>
  <c r="CF535" i="20" s="1"/>
  <c r="CF536" i="20" s="1"/>
  <c r="CF537" i="20" s="1"/>
  <c r="CF538" i="20" s="1"/>
  <c r="CF539" i="20" s="1"/>
  <c r="CF540" i="20" s="1"/>
  <c r="CF541" i="20" s="1"/>
  <c r="CF542" i="20" s="1"/>
  <c r="CF543" i="20" s="1"/>
  <c r="CF544" i="20" s="1"/>
  <c r="CF545" i="20" s="1"/>
  <c r="CF546" i="20" s="1"/>
  <c r="CF547" i="20" s="1"/>
  <c r="CF548" i="20" s="1"/>
  <c r="CF549" i="20" s="1"/>
  <c r="CF550" i="20" s="1"/>
  <c r="CF551" i="20" s="1"/>
  <c r="CF552" i="20" s="1"/>
  <c r="CF553" i="20" s="1"/>
  <c r="CF554" i="20" s="1"/>
  <c r="CF555" i="20" s="1"/>
  <c r="CF556" i="20" s="1"/>
  <c r="CF557" i="20" s="1"/>
  <c r="CF558" i="20" s="1"/>
  <c r="CF559" i="20" s="1"/>
  <c r="CF560" i="20" s="1"/>
  <c r="CF561" i="20" s="1"/>
  <c r="CF562" i="20" s="1"/>
  <c r="CF563" i="20" s="1"/>
  <c r="CF564" i="20" s="1"/>
  <c r="CF565" i="20" s="1"/>
  <c r="CF566" i="20" s="1"/>
  <c r="CF567" i="20" s="1"/>
  <c r="CF568" i="20" s="1"/>
  <c r="CF569" i="20" s="1"/>
  <c r="CF570" i="20" s="1"/>
  <c r="CF571" i="20" s="1"/>
  <c r="CF572" i="20" s="1"/>
  <c r="CF573" i="20" s="1"/>
  <c r="CF574" i="20" s="1"/>
  <c r="CF575" i="20" s="1"/>
  <c r="CF576" i="20" s="1"/>
  <c r="CF577" i="20" s="1"/>
  <c r="CF578" i="20" s="1"/>
  <c r="CF579" i="20" s="1"/>
  <c r="CF580" i="20" s="1"/>
  <c r="CF581" i="20" s="1"/>
  <c r="CF582" i="20" s="1"/>
  <c r="CF583" i="20" s="1"/>
  <c r="CF584" i="20" s="1"/>
  <c r="CF585" i="20" s="1"/>
  <c r="CF586" i="20" s="1"/>
  <c r="CF587" i="20" s="1"/>
  <c r="CF588" i="20" s="1"/>
  <c r="CF589" i="20" s="1"/>
  <c r="CF590" i="20" s="1"/>
  <c r="CF591" i="20" s="1"/>
  <c r="CF592" i="20" s="1"/>
  <c r="CF593" i="20" s="1"/>
  <c r="CF594" i="20" s="1"/>
  <c r="CF595" i="20" s="1"/>
  <c r="CF596" i="20" s="1"/>
  <c r="CF597" i="20" s="1"/>
  <c r="CF598" i="20" s="1"/>
  <c r="CF599" i="20" s="1"/>
  <c r="CF600" i="20" s="1"/>
  <c r="CF601" i="20" s="1"/>
  <c r="CF602" i="20" s="1"/>
  <c r="CF603" i="20" s="1"/>
  <c r="CF604" i="20" s="1"/>
  <c r="CF605" i="20" s="1"/>
  <c r="CF606" i="20" s="1"/>
  <c r="CF607" i="20" s="1"/>
  <c r="CF608" i="20" s="1"/>
  <c r="CF609" i="20" s="1"/>
  <c r="CF610" i="20" s="1"/>
  <c r="CF611" i="20" s="1"/>
  <c r="CF612" i="20" s="1"/>
  <c r="CF613" i="20" s="1"/>
  <c r="CF614" i="20" s="1"/>
  <c r="CF615" i="20" s="1"/>
  <c r="CF616" i="20" s="1"/>
  <c r="CF617" i="20" s="1"/>
  <c r="CF618" i="20" s="1"/>
  <c r="CF619" i="20" s="1"/>
  <c r="CF620" i="20" s="1"/>
  <c r="CF621" i="20" s="1"/>
  <c r="CF622" i="20" s="1"/>
  <c r="CF623" i="20" s="1"/>
  <c r="CF624" i="20" s="1"/>
  <c r="CF625" i="20" s="1"/>
  <c r="CF626" i="20" s="1"/>
  <c r="CF627" i="20" s="1"/>
  <c r="CF628" i="20" s="1"/>
  <c r="CF629" i="20" s="1"/>
  <c r="CF630" i="20" s="1"/>
  <c r="CF631" i="20" s="1"/>
  <c r="CF632" i="20" s="1"/>
  <c r="CF633" i="20" s="1"/>
  <c r="CF634" i="20" s="1"/>
  <c r="CF635" i="20" s="1"/>
  <c r="CF636" i="20" s="1"/>
  <c r="CF637" i="20" s="1"/>
  <c r="CF638" i="20" s="1"/>
  <c r="CF639" i="20" s="1"/>
  <c r="CF640" i="20" s="1"/>
  <c r="CF641" i="20" s="1"/>
  <c r="CF642" i="20" s="1"/>
  <c r="CF643" i="20" s="1"/>
  <c r="CF644" i="20" s="1"/>
  <c r="CF645" i="20" s="1"/>
  <c r="CF646" i="20" s="1"/>
  <c r="CF647" i="20" s="1"/>
  <c r="CF648" i="20" s="1"/>
  <c r="CF649" i="20" s="1"/>
  <c r="CF650" i="20" s="1"/>
  <c r="CF651" i="20" s="1"/>
  <c r="CF652" i="20" s="1"/>
  <c r="CF653" i="20" s="1"/>
  <c r="CF654" i="20" s="1"/>
  <c r="CF655" i="20" s="1"/>
  <c r="CF656" i="20" s="1"/>
  <c r="CF657" i="20" s="1"/>
  <c r="CF658" i="20" s="1"/>
  <c r="CF659" i="20" s="1"/>
  <c r="CF660" i="20" s="1"/>
  <c r="CF661" i="20" s="1"/>
  <c r="CF662" i="20" s="1"/>
  <c r="CF663" i="20" s="1"/>
  <c r="CF664" i="20" s="1"/>
  <c r="CF665" i="20" s="1"/>
  <c r="CF666" i="20" s="1"/>
  <c r="CF667" i="20" s="1"/>
  <c r="CF668" i="20" s="1"/>
  <c r="CF669" i="20" s="1"/>
  <c r="CF670" i="20" s="1"/>
  <c r="CF671" i="20" s="1"/>
  <c r="CF672" i="20" s="1"/>
  <c r="CF673" i="20" s="1"/>
  <c r="CF674" i="20" s="1"/>
  <c r="CF675" i="20" s="1"/>
  <c r="CF676" i="20" s="1"/>
  <c r="CF677" i="20" s="1"/>
  <c r="CF678" i="20" s="1"/>
  <c r="CF679" i="20" s="1"/>
  <c r="CF680" i="20" s="1"/>
  <c r="CF681" i="20" s="1"/>
  <c r="CF682" i="20" s="1"/>
  <c r="CF683" i="20" s="1"/>
  <c r="CF684" i="20" s="1"/>
  <c r="CF685" i="20" s="1"/>
  <c r="CF686" i="20" s="1"/>
  <c r="CF687" i="20" s="1"/>
  <c r="CF688" i="20" s="1"/>
  <c r="CF689" i="20" s="1"/>
  <c r="CF690" i="20" s="1"/>
  <c r="CF691" i="20" s="1"/>
  <c r="CF692" i="20" s="1"/>
  <c r="CF693" i="20" s="1"/>
  <c r="CF694" i="20" s="1"/>
  <c r="CF695" i="20" s="1"/>
  <c r="CF696" i="20" s="1"/>
  <c r="CF697" i="20" s="1"/>
  <c r="CF698" i="20" s="1"/>
  <c r="CF699" i="20" s="1"/>
  <c r="CF700" i="20" s="1"/>
  <c r="CF701" i="20" s="1"/>
  <c r="CF702" i="20" s="1"/>
  <c r="CF703" i="20" s="1"/>
  <c r="CF704" i="20" s="1"/>
  <c r="CF705" i="20" s="1"/>
  <c r="CF706" i="20" s="1"/>
  <c r="CF707" i="20" s="1"/>
  <c r="CF708" i="20" s="1"/>
  <c r="CF709" i="20" s="1"/>
  <c r="CF710" i="20" s="1"/>
  <c r="CF711" i="20" s="1"/>
  <c r="CF712" i="20" s="1"/>
  <c r="CF713" i="20" s="1"/>
  <c r="CF714" i="20" s="1"/>
  <c r="CF715" i="20" s="1"/>
  <c r="CF716" i="20" s="1"/>
  <c r="CF717" i="20" s="1"/>
  <c r="CF718" i="20" s="1"/>
  <c r="CF719" i="20" s="1"/>
  <c r="CF720" i="20" s="1"/>
  <c r="CF721" i="20" s="1"/>
  <c r="CF722" i="20" s="1"/>
  <c r="CF723" i="20" s="1"/>
  <c r="CF724" i="20" s="1"/>
  <c r="CF725" i="20" s="1"/>
  <c r="CF726" i="20" s="1"/>
  <c r="CF727" i="20" s="1"/>
  <c r="CF728" i="20" s="1"/>
  <c r="CF729" i="20" s="1"/>
  <c r="CF730" i="20" s="1"/>
  <c r="CF731" i="20" s="1"/>
  <c r="CF732" i="20" s="1"/>
  <c r="CF733" i="20" s="1"/>
  <c r="CF734" i="20" s="1"/>
  <c r="CF735" i="20" s="1"/>
  <c r="CF736" i="20" s="1"/>
  <c r="CF737" i="20" s="1"/>
  <c r="CF738" i="20" s="1"/>
  <c r="CF739" i="20" s="1"/>
  <c r="CF740" i="20" s="1"/>
  <c r="CF741" i="20" s="1"/>
  <c r="CF742" i="20" s="1"/>
  <c r="CF743" i="20" s="1"/>
  <c r="CF744" i="20" s="1"/>
  <c r="CF745" i="20" s="1"/>
  <c r="CF746" i="20" s="1"/>
  <c r="CF747" i="20" s="1"/>
  <c r="CF748" i="20" s="1"/>
  <c r="CF749" i="20" s="1"/>
  <c r="CF750" i="20" s="1"/>
  <c r="CF751" i="20" s="1"/>
  <c r="CF752" i="20" s="1"/>
  <c r="CF753" i="20" s="1"/>
  <c r="CF754" i="20" s="1"/>
  <c r="CF755" i="20" s="1"/>
  <c r="CF756" i="20" s="1"/>
  <c r="CF757" i="20" s="1"/>
  <c r="CF758" i="20" s="1"/>
  <c r="CF759" i="20" s="1"/>
  <c r="CF760" i="20" s="1"/>
  <c r="CF761" i="20" s="1"/>
  <c r="CF762" i="20" s="1"/>
  <c r="CF763" i="20" s="1"/>
  <c r="CF764" i="20" s="1"/>
  <c r="CF765" i="20" s="1"/>
  <c r="CF766" i="20" s="1"/>
  <c r="CF767" i="20" s="1"/>
  <c r="CF768" i="20" s="1"/>
  <c r="CF769" i="20" s="1"/>
  <c r="CF770" i="20" s="1"/>
  <c r="CF771" i="20" s="1"/>
  <c r="CF772" i="20" s="1"/>
  <c r="CF773" i="20" s="1"/>
  <c r="CF774" i="20" s="1"/>
  <c r="CF775" i="20" s="1"/>
  <c r="CF776" i="20" s="1"/>
  <c r="CF777" i="20" s="1"/>
  <c r="CF778" i="20" s="1"/>
  <c r="CF779" i="20" s="1"/>
  <c r="CF780" i="20" s="1"/>
  <c r="CF781" i="20" s="1"/>
  <c r="CF782" i="20" s="1"/>
  <c r="CF783" i="20" s="1"/>
  <c r="CF784" i="20" s="1"/>
  <c r="CF785" i="20" s="1"/>
  <c r="CF786" i="20" s="1"/>
  <c r="CF787" i="20" s="1"/>
  <c r="CF788" i="20" s="1"/>
  <c r="CF789" i="20" s="1"/>
  <c r="CF790" i="20" s="1"/>
  <c r="CF791" i="20" s="1"/>
  <c r="CF792" i="20" s="1"/>
  <c r="CF793" i="20" s="1"/>
  <c r="CF794" i="20" s="1"/>
  <c r="CF795" i="20" s="1"/>
  <c r="CF796" i="20" s="1"/>
  <c r="CF797" i="20" s="1"/>
  <c r="CF798" i="20" s="1"/>
  <c r="CF799" i="20" s="1"/>
  <c r="CF800" i="20" s="1"/>
  <c r="CF801" i="20" s="1"/>
  <c r="CF802" i="20" s="1"/>
  <c r="CF803" i="20" s="1"/>
  <c r="CF804" i="20" s="1"/>
  <c r="CF805" i="20" s="1"/>
  <c r="CF806" i="20" s="1"/>
  <c r="CF807" i="20" s="1"/>
  <c r="CF808" i="20" s="1"/>
  <c r="CF809" i="20" s="1"/>
  <c r="CF810" i="20" s="1"/>
  <c r="CF811" i="20" s="1"/>
  <c r="CF812" i="20" s="1"/>
  <c r="CF813" i="20" s="1"/>
  <c r="CF814" i="20" s="1"/>
  <c r="CF815" i="20" s="1"/>
  <c r="CF816" i="20" s="1"/>
  <c r="CF817" i="20" s="1"/>
  <c r="CF818" i="20" s="1"/>
  <c r="CF819" i="20" s="1"/>
  <c r="CF820" i="20" s="1"/>
  <c r="CF821" i="20" s="1"/>
  <c r="CF822" i="20" s="1"/>
  <c r="CF823" i="20" s="1"/>
  <c r="CF824" i="20" s="1"/>
  <c r="CF825" i="20" s="1"/>
  <c r="CF826" i="20" s="1"/>
  <c r="CF827" i="20" s="1"/>
  <c r="CF828" i="20" s="1"/>
  <c r="CF829" i="20" s="1"/>
  <c r="CF830" i="20" s="1"/>
  <c r="CF831" i="20" s="1"/>
  <c r="CF832" i="20" s="1"/>
  <c r="CF833" i="20" s="1"/>
  <c r="CF834" i="20" s="1"/>
  <c r="CF835" i="20" s="1"/>
  <c r="CF836" i="20" s="1"/>
  <c r="CF837" i="20" s="1"/>
  <c r="CF838" i="20" s="1"/>
  <c r="CF839" i="20" s="1"/>
  <c r="CF840" i="20" s="1"/>
  <c r="CF841" i="20" s="1"/>
  <c r="CF842" i="20" s="1"/>
  <c r="CF843" i="20" s="1"/>
  <c r="CF844" i="20" s="1"/>
  <c r="CF845" i="20" s="1"/>
  <c r="CF846" i="20" s="1"/>
  <c r="CF847" i="20" s="1"/>
  <c r="CF848" i="20" s="1"/>
  <c r="CF849" i="20" s="1"/>
  <c r="CF850" i="20" s="1"/>
  <c r="CF851" i="20" s="1"/>
  <c r="CF852" i="20" s="1"/>
  <c r="CF853" i="20" s="1"/>
  <c r="CF854" i="20" s="1"/>
  <c r="CF855" i="20" s="1"/>
  <c r="CF856" i="20" s="1"/>
  <c r="CF857" i="20" s="1"/>
  <c r="CF858" i="20" s="1"/>
  <c r="CF859" i="20" s="1"/>
  <c r="CF860" i="20" s="1"/>
  <c r="CF861" i="20" s="1"/>
  <c r="CF862" i="20" s="1"/>
  <c r="CF863" i="20" s="1"/>
  <c r="CF864" i="20" s="1"/>
  <c r="CF865" i="20" s="1"/>
  <c r="CF866" i="20" s="1"/>
  <c r="CF867" i="20" s="1"/>
  <c r="CF868" i="20" s="1"/>
  <c r="CF869" i="20" s="1"/>
  <c r="CF870" i="20" s="1"/>
  <c r="CF871" i="20" s="1"/>
  <c r="CF872" i="20" s="1"/>
  <c r="CF873" i="20" s="1"/>
  <c r="CF874" i="20" s="1"/>
  <c r="CF875" i="20" s="1"/>
  <c r="CF876" i="20" s="1"/>
  <c r="CF877" i="20" s="1"/>
  <c r="CF878" i="20" s="1"/>
  <c r="CF879" i="20" s="1"/>
  <c r="CF880" i="20" s="1"/>
  <c r="CF881" i="20" s="1"/>
  <c r="CF882" i="20" s="1"/>
  <c r="CF883" i="20" s="1"/>
  <c r="CF884" i="20" s="1"/>
  <c r="CF885" i="20" s="1"/>
  <c r="CF886" i="20" s="1"/>
  <c r="CF887" i="20" s="1"/>
  <c r="CF888" i="20" s="1"/>
  <c r="CF889" i="20" s="1"/>
  <c r="CF890" i="20" s="1"/>
  <c r="CF891" i="20" s="1"/>
  <c r="CF892" i="20" s="1"/>
  <c r="CF893" i="20" s="1"/>
  <c r="CF894" i="20" s="1"/>
  <c r="CF895" i="20" s="1"/>
  <c r="CF896" i="20" s="1"/>
  <c r="CF897" i="20" s="1"/>
  <c r="CF898" i="20" s="1"/>
  <c r="CF899" i="20" s="1"/>
  <c r="CF900" i="20" s="1"/>
  <c r="CF901" i="20" s="1"/>
  <c r="CF902" i="20" s="1"/>
  <c r="CF903" i="20" s="1"/>
  <c r="CF904" i="20" s="1"/>
  <c r="CF905" i="20" s="1"/>
  <c r="CF906" i="20" s="1"/>
  <c r="CF907" i="20" s="1"/>
  <c r="CF908" i="20" s="1"/>
  <c r="CF909" i="20" s="1"/>
  <c r="CF910" i="20" s="1"/>
  <c r="CF911" i="20" s="1"/>
  <c r="CF912" i="20" s="1"/>
  <c r="CF913" i="20" s="1"/>
  <c r="CF914" i="20" s="1"/>
  <c r="CF915" i="20" s="1"/>
  <c r="CF916" i="20" s="1"/>
  <c r="CF917" i="20" s="1"/>
  <c r="CF918" i="20" s="1"/>
  <c r="CF919" i="20" s="1"/>
  <c r="CF920" i="20" s="1"/>
  <c r="CF921" i="20" s="1"/>
  <c r="CF922" i="20" s="1"/>
  <c r="CF923" i="20" s="1"/>
  <c r="CF924" i="20" s="1"/>
  <c r="CF925" i="20" s="1"/>
  <c r="CF926" i="20" s="1"/>
  <c r="CF927" i="20" s="1"/>
  <c r="CF928" i="20" s="1"/>
  <c r="CF929" i="20" s="1"/>
  <c r="CF930" i="20" s="1"/>
  <c r="CF931" i="20" s="1"/>
  <c r="CF932" i="20" s="1"/>
  <c r="CF933" i="20" s="1"/>
  <c r="CF934" i="20" s="1"/>
  <c r="CF935" i="20" s="1"/>
  <c r="CF936" i="20" s="1"/>
  <c r="CF937" i="20" s="1"/>
  <c r="CF938" i="20" s="1"/>
  <c r="CF939" i="20" s="1"/>
  <c r="CF940" i="20" s="1"/>
  <c r="CF941" i="20" s="1"/>
  <c r="CF942" i="20" s="1"/>
  <c r="CF943" i="20" s="1"/>
  <c r="CF944" i="20" s="1"/>
  <c r="CF945" i="20" s="1"/>
  <c r="CF946" i="20" s="1"/>
  <c r="CF947" i="20" s="1"/>
  <c r="CF948" i="20" s="1"/>
  <c r="CF949" i="20" s="1"/>
  <c r="CF950" i="20" s="1"/>
  <c r="CF951" i="20" s="1"/>
  <c r="CF952" i="20" s="1"/>
  <c r="CF953" i="20" s="1"/>
  <c r="CF954" i="20" s="1"/>
  <c r="CF955" i="20" s="1"/>
  <c r="CF956" i="20" s="1"/>
  <c r="CF957" i="20" s="1"/>
  <c r="CF958" i="20" s="1"/>
  <c r="CF959" i="20" s="1"/>
  <c r="CF960" i="20" s="1"/>
  <c r="CF961" i="20" s="1"/>
  <c r="CF962" i="20" s="1"/>
  <c r="CF963" i="20" s="1"/>
  <c r="CF964" i="20" s="1"/>
  <c r="CF965" i="20" s="1"/>
  <c r="CF966" i="20" s="1"/>
  <c r="CF967" i="20" s="1"/>
  <c r="CF968" i="20" s="1"/>
  <c r="CF969" i="20" s="1"/>
  <c r="CF970" i="20" s="1"/>
  <c r="CF971" i="20" s="1"/>
  <c r="CF972" i="20" s="1"/>
  <c r="CF973" i="20" s="1"/>
  <c r="CF974" i="20" s="1"/>
  <c r="CF975" i="20" s="1"/>
  <c r="CF976" i="20" s="1"/>
  <c r="CF977" i="20" s="1"/>
  <c r="CF978" i="20" s="1"/>
  <c r="CF979" i="20" s="1"/>
  <c r="CF980" i="20" s="1"/>
  <c r="CF981" i="20" s="1"/>
  <c r="CF982" i="20" s="1"/>
  <c r="CF983" i="20" s="1"/>
  <c r="CF984" i="20" s="1"/>
  <c r="CF985" i="20" s="1"/>
  <c r="CF986" i="20" s="1"/>
  <c r="CF987" i="20" s="1"/>
  <c r="CF988" i="20" s="1"/>
  <c r="CF989" i="20" s="1"/>
  <c r="CF990" i="20" s="1"/>
  <c r="CF991" i="20" s="1"/>
  <c r="CF992" i="20" s="1"/>
  <c r="CF993" i="20" s="1"/>
  <c r="CF994" i="20" s="1"/>
  <c r="CF995" i="20" s="1"/>
  <c r="CF996" i="20" s="1"/>
  <c r="CF997" i="20" s="1"/>
  <c r="CF998" i="20" s="1"/>
  <c r="CF999" i="20" s="1"/>
  <c r="CF1000" i="20" s="1"/>
  <c r="CF1001" i="20" s="1"/>
  <c r="CF1002" i="20" s="1"/>
  <c r="CF1003" i="20" s="1"/>
  <c r="CF1004" i="20" s="1"/>
  <c r="CF1005" i="20" s="1"/>
  <c r="CF1006" i="20" s="1"/>
  <c r="CF1007" i="20" s="1"/>
  <c r="CF1008" i="20" s="1"/>
  <c r="CF1009" i="20" s="1"/>
  <c r="CF1010" i="20" s="1"/>
  <c r="CF1011" i="20" s="1"/>
  <c r="CF1012" i="20" s="1"/>
  <c r="CF1013" i="20" s="1"/>
  <c r="CF1014" i="20" s="1"/>
  <c r="CF1015" i="20" s="1"/>
  <c r="CF1016" i="20" s="1"/>
  <c r="CF1017" i="20" s="1"/>
  <c r="CF1018" i="20" s="1"/>
  <c r="CF1019" i="20" s="1"/>
  <c r="CF1020" i="20" s="1"/>
  <c r="CF1021" i="20" s="1"/>
  <c r="CF1022" i="20" s="1"/>
  <c r="CF1023" i="20" s="1"/>
  <c r="CF1024" i="20" s="1"/>
  <c r="CF1025" i="20" s="1"/>
  <c r="CF1026" i="20" s="1"/>
  <c r="CF1027" i="20" s="1"/>
  <c r="CF1028" i="20" s="1"/>
  <c r="CF1029" i="20" s="1"/>
  <c r="CF1030" i="20" s="1"/>
  <c r="CF1031" i="20" s="1"/>
  <c r="CF1032" i="20" s="1"/>
  <c r="CF1033" i="20" s="1"/>
  <c r="CF1034" i="20" s="1"/>
  <c r="CF1035" i="20" s="1"/>
  <c r="CF1036" i="20" s="1"/>
  <c r="CF1037" i="20" s="1"/>
  <c r="CF1038" i="20" s="1"/>
  <c r="CF1039" i="20" s="1"/>
  <c r="CF1040" i="20" s="1"/>
  <c r="CF1041" i="20" s="1"/>
  <c r="CF1042" i="20" s="1"/>
  <c r="CF1043" i="20" s="1"/>
  <c r="CF1044" i="20" s="1"/>
  <c r="CF1045" i="20" s="1"/>
  <c r="CF1046" i="20" s="1"/>
  <c r="CF1047" i="20" s="1"/>
  <c r="CF1048" i="20" s="1"/>
  <c r="CF1049" i="20" s="1"/>
  <c r="CF1050" i="20" s="1"/>
  <c r="CF1051" i="20" s="1"/>
  <c r="CF1052" i="20" s="1"/>
  <c r="CF1053" i="20" s="1"/>
  <c r="CF1054" i="20" s="1"/>
  <c r="CF1055" i="20" s="1"/>
  <c r="CF1056" i="20" s="1"/>
  <c r="CF1057" i="20" s="1"/>
  <c r="CF1058" i="20" s="1"/>
  <c r="CF1059" i="20" s="1"/>
  <c r="CF1060" i="20" s="1"/>
  <c r="CF1061" i="20" s="1"/>
  <c r="CF1062" i="20" s="1"/>
  <c r="CF1063" i="20" s="1"/>
  <c r="CF1064" i="20" s="1"/>
  <c r="CF1065" i="20" s="1"/>
  <c r="CF1066" i="20" s="1"/>
  <c r="CF1067" i="20" s="1"/>
  <c r="CF1068" i="20" s="1"/>
  <c r="CF1069" i="20" s="1"/>
  <c r="CF1070" i="20" s="1"/>
  <c r="CF1071" i="20" s="1"/>
  <c r="CF1072" i="20" s="1"/>
  <c r="CF1073" i="20" s="1"/>
  <c r="CF1074" i="20" s="1"/>
  <c r="CF1075" i="20" s="1"/>
  <c r="CF1076" i="20" s="1"/>
  <c r="CF1077" i="20" s="1"/>
  <c r="CF1078" i="20" s="1"/>
  <c r="CF1079" i="20" s="1"/>
  <c r="CF1080" i="20" s="1"/>
  <c r="CF1081" i="20" s="1"/>
  <c r="CF1082" i="20" s="1"/>
  <c r="CF1083" i="20" s="1"/>
  <c r="CF1084" i="20" s="1"/>
  <c r="CF1085" i="20" s="1"/>
  <c r="CF1086" i="20" s="1"/>
  <c r="CF1087" i="20" s="1"/>
  <c r="CF1088" i="20" s="1"/>
  <c r="CF1089" i="20" s="1"/>
  <c r="CF1090" i="20" s="1"/>
  <c r="CF1091" i="20" s="1"/>
  <c r="CF1092" i="20" s="1"/>
  <c r="CF1093" i="20" s="1"/>
  <c r="CF1094" i="20" s="1"/>
  <c r="CF1095" i="20" s="1"/>
  <c r="CF1096" i="20" s="1"/>
  <c r="CF1097" i="20" s="1"/>
  <c r="CF1098" i="20" s="1"/>
  <c r="CF1099" i="20" s="1"/>
  <c r="CF1100" i="20" s="1"/>
  <c r="CF1101" i="20" s="1"/>
  <c r="CF1102" i="20" s="1"/>
  <c r="CF1103" i="20" s="1"/>
  <c r="CF1104" i="20" s="1"/>
  <c r="CF1105" i="20" s="1"/>
  <c r="CF1106" i="20" s="1"/>
  <c r="CF1107" i="20" s="1"/>
  <c r="CF1108" i="20" s="1"/>
  <c r="CF1109" i="20" s="1"/>
  <c r="CF1110" i="20" s="1"/>
  <c r="CF1111" i="20" s="1"/>
  <c r="CF1112" i="20" s="1"/>
  <c r="CF1113" i="20" s="1"/>
  <c r="CF1114" i="20" s="1"/>
  <c r="CF1115" i="20" s="1"/>
  <c r="CF1116" i="20" s="1"/>
  <c r="CF1117" i="20" s="1"/>
  <c r="CF1118" i="20" s="1"/>
  <c r="CF1119" i="20" s="1"/>
  <c r="CF1120" i="20" s="1"/>
  <c r="CF1121" i="20" s="1"/>
  <c r="CF1122" i="20" s="1"/>
  <c r="CF1123" i="20" s="1"/>
  <c r="CF1124" i="20" s="1"/>
  <c r="CF1125" i="20" s="1"/>
  <c r="CF1126" i="20" s="1"/>
  <c r="CF1127" i="20" s="1"/>
  <c r="CF1128" i="20" s="1"/>
  <c r="CF1129" i="20" s="1"/>
  <c r="CF1130" i="20" s="1"/>
  <c r="CF1131" i="20" s="1"/>
  <c r="CF1132" i="20" s="1"/>
  <c r="CF1133" i="20" s="1"/>
  <c r="CF1134" i="20" s="1"/>
  <c r="CF1135" i="20" s="1"/>
  <c r="CF1136" i="20" s="1"/>
  <c r="CF1137" i="20" s="1"/>
  <c r="CF1138" i="20" s="1"/>
  <c r="CF1139" i="20" s="1"/>
  <c r="CF1140" i="20" s="1"/>
  <c r="CF1141" i="20" s="1"/>
  <c r="CF1142" i="20" s="1"/>
  <c r="CF1143" i="20" s="1"/>
  <c r="CF1144" i="20" s="1"/>
  <c r="CF1145" i="20" s="1"/>
  <c r="CF1146" i="20" s="1"/>
  <c r="CF1147" i="20" s="1"/>
  <c r="CF1148" i="20" s="1"/>
  <c r="CF1149" i="20" s="1"/>
  <c r="CF1150" i="20" s="1"/>
  <c r="CF1151" i="20" s="1"/>
  <c r="CF1152" i="20" s="1"/>
  <c r="CF1153" i="20" s="1"/>
  <c r="CF1154" i="20" s="1"/>
  <c r="CF1155" i="20" s="1"/>
  <c r="CF1156" i="20" s="1"/>
  <c r="CF1157" i="20" s="1"/>
  <c r="CF1158" i="20" s="1"/>
  <c r="CF1159" i="20" s="1"/>
  <c r="CF1160" i="20" s="1"/>
  <c r="CF1161" i="20" s="1"/>
  <c r="CF1162" i="20" s="1"/>
  <c r="CF1163" i="20" s="1"/>
  <c r="CF1164" i="20" s="1"/>
  <c r="CF1165" i="20" s="1"/>
  <c r="CF1166" i="20" s="1"/>
  <c r="CF1167" i="20" s="1"/>
  <c r="CF1168" i="20" s="1"/>
  <c r="CF1169" i="20" s="1"/>
  <c r="CF1170" i="20" s="1"/>
  <c r="CF1171" i="20" s="1"/>
  <c r="CF1172" i="20" s="1"/>
  <c r="CF1173" i="20" s="1"/>
  <c r="CF1174" i="20" s="1"/>
  <c r="CF1175" i="20" s="1"/>
  <c r="CF1176" i="20" s="1"/>
  <c r="CF1177" i="20" s="1"/>
  <c r="CF1178" i="20" s="1"/>
  <c r="CF1179" i="20" s="1"/>
  <c r="CF1180" i="20" s="1"/>
  <c r="CF1181" i="20" s="1"/>
  <c r="CF1182" i="20" s="1"/>
  <c r="CF1183" i="20" s="1"/>
  <c r="CF1184" i="20" s="1"/>
  <c r="CF1185" i="20" s="1"/>
  <c r="CF1186" i="20" s="1"/>
  <c r="CF1187" i="20" s="1"/>
  <c r="CF1188" i="20" s="1"/>
  <c r="CF1189" i="20" s="1"/>
  <c r="CF1190" i="20" s="1"/>
  <c r="CF1191" i="20" s="1"/>
  <c r="CF1192" i="20" s="1"/>
  <c r="CF1193" i="20" s="1"/>
  <c r="CF1194" i="20" s="1"/>
  <c r="CF1195" i="20" s="1"/>
  <c r="CF1196" i="20" s="1"/>
  <c r="CF1197" i="20" s="1"/>
  <c r="CF1198" i="20" s="1"/>
  <c r="CF1199" i="20" s="1"/>
  <c r="CF1200" i="20" s="1"/>
  <c r="CF1201" i="20" s="1"/>
  <c r="CF1202" i="20" s="1"/>
  <c r="CF1203" i="20" s="1"/>
  <c r="CF1204" i="20" s="1"/>
  <c r="CF1205" i="20" s="1"/>
  <c r="CF1206" i="20" s="1"/>
  <c r="CF1207" i="20" s="1"/>
  <c r="CF1208" i="20" s="1"/>
  <c r="CF1209" i="20" s="1"/>
  <c r="CF1210" i="20" s="1"/>
  <c r="CF1211" i="20" s="1"/>
  <c r="CF1212" i="20" s="1"/>
  <c r="CF1213" i="20" s="1"/>
  <c r="CF1214" i="20" s="1"/>
  <c r="CF1215" i="20" s="1"/>
  <c r="CF1216" i="20" s="1"/>
  <c r="CF1217" i="20" s="1"/>
  <c r="CF1218" i="20" s="1"/>
  <c r="CF1219" i="20" s="1"/>
  <c r="CF1220" i="20" s="1"/>
  <c r="CF1221" i="20" s="1"/>
  <c r="CF1222" i="20" s="1"/>
  <c r="CF1223" i="20" s="1"/>
  <c r="CF1224" i="20" s="1"/>
  <c r="CF1225" i="20" s="1"/>
  <c r="CF1226" i="20" s="1"/>
  <c r="CF1227" i="20" s="1"/>
  <c r="CF1228" i="20" s="1"/>
  <c r="CF1229" i="20" s="1"/>
  <c r="CF1230" i="20" s="1"/>
  <c r="CF1231" i="20" s="1"/>
  <c r="CF1232" i="20" s="1"/>
  <c r="CF1233" i="20" s="1"/>
  <c r="CF1234" i="20" s="1"/>
  <c r="CF1235" i="20" s="1"/>
  <c r="CF1236" i="20" s="1"/>
  <c r="CF1237" i="20" s="1"/>
  <c r="CF1238" i="20" s="1"/>
  <c r="CF1239" i="20" s="1"/>
  <c r="CF1240" i="20" s="1"/>
  <c r="CF1241" i="20" s="1"/>
  <c r="CF1242" i="20" s="1"/>
  <c r="CF1243" i="20" s="1"/>
  <c r="CF1244" i="20" s="1"/>
  <c r="CF1245" i="20" s="1"/>
  <c r="CF1246" i="20" s="1"/>
  <c r="CF1247" i="20" s="1"/>
  <c r="CF1248" i="20" s="1"/>
  <c r="CF1249" i="20" s="1"/>
  <c r="CF1250" i="20" s="1"/>
  <c r="CF1251" i="20" s="1"/>
  <c r="CF1252" i="20" s="1"/>
  <c r="CF1253" i="20" s="1"/>
  <c r="CF1254" i="20" s="1"/>
  <c r="CF1255" i="20" s="1"/>
  <c r="CF1256" i="20" s="1"/>
  <c r="CF1257" i="20" s="1"/>
  <c r="CF1258" i="20" s="1"/>
  <c r="CF1259" i="20" s="1"/>
  <c r="CF1260" i="20" s="1"/>
  <c r="CF1261" i="20" s="1"/>
  <c r="CF1262" i="20" s="1"/>
  <c r="CF1263" i="20" s="1"/>
  <c r="CF1264" i="20" s="1"/>
  <c r="CF1265" i="20" s="1"/>
  <c r="CF1266" i="20" s="1"/>
  <c r="CF1267" i="20" s="1"/>
  <c r="CF1268" i="20" s="1"/>
  <c r="CF1269" i="20" s="1"/>
  <c r="CF1270" i="20" s="1"/>
  <c r="CF1271" i="20" s="1"/>
  <c r="CF1272" i="20" s="1"/>
  <c r="CF1273" i="20" s="1"/>
  <c r="CF1274" i="20" s="1"/>
  <c r="CF1275" i="20" s="1"/>
  <c r="CF1276" i="20" s="1"/>
  <c r="CF1277" i="20" s="1"/>
  <c r="CF1278" i="20" s="1"/>
  <c r="CF1279" i="20" s="1"/>
  <c r="CF1280" i="20" s="1"/>
  <c r="CF1281" i="20" s="1"/>
  <c r="CF1282" i="20" s="1"/>
  <c r="CF1283" i="20" s="1"/>
  <c r="CF1284" i="20" s="1"/>
  <c r="CF1285" i="20" s="1"/>
  <c r="CF1286" i="20" s="1"/>
  <c r="CF1287" i="20" s="1"/>
  <c r="CF1288" i="20" s="1"/>
  <c r="CF1289" i="20" s="1"/>
  <c r="CF1290" i="20" s="1"/>
  <c r="CF1291" i="20" s="1"/>
  <c r="CF1292" i="20" s="1"/>
  <c r="CF1293" i="20" s="1"/>
  <c r="CF1294" i="20" s="1"/>
  <c r="CF1295" i="20" s="1"/>
  <c r="CF1296" i="20" s="1"/>
  <c r="CF1297" i="20" s="1"/>
  <c r="CF1298" i="20" s="1"/>
  <c r="CF1299" i="20" s="1"/>
  <c r="CF1300" i="20" s="1"/>
  <c r="CF1301" i="20" s="1"/>
  <c r="CF1302" i="20" s="1"/>
  <c r="CF1303" i="20" s="1"/>
  <c r="CF1304" i="20" s="1"/>
  <c r="CF1305" i="20" s="1"/>
  <c r="CF1306" i="20" s="1"/>
  <c r="CF1307" i="20" s="1"/>
  <c r="CF1308" i="20" s="1"/>
  <c r="CF1309" i="20" s="1"/>
  <c r="CF1310" i="20" s="1"/>
  <c r="CF1311" i="20" s="1"/>
  <c r="CF1312" i="20" s="1"/>
  <c r="CF1313" i="20" s="1"/>
  <c r="CF1314" i="20" s="1"/>
  <c r="CF1315" i="20" s="1"/>
  <c r="CF1316" i="20" s="1"/>
  <c r="CF1317" i="20" s="1"/>
  <c r="CF1318" i="20" s="1"/>
  <c r="CF1319" i="20" s="1"/>
  <c r="CF1320" i="20" s="1"/>
  <c r="CF1321" i="20" s="1"/>
  <c r="CF1322" i="20" s="1"/>
  <c r="CF1323" i="20" s="1"/>
  <c r="CF1324" i="20" s="1"/>
  <c r="CF1325" i="20" s="1"/>
  <c r="CF1326" i="20" s="1"/>
  <c r="CF1327" i="20" s="1"/>
  <c r="CF1328" i="20" s="1"/>
  <c r="CF1329" i="20" s="1"/>
  <c r="CF1330" i="20" s="1"/>
  <c r="CF1331" i="20" s="1"/>
  <c r="CF1332" i="20" s="1"/>
  <c r="CF1333" i="20" s="1"/>
  <c r="CF1334" i="20" s="1"/>
  <c r="CF1335" i="20" s="1"/>
  <c r="CF1336" i="20" s="1"/>
  <c r="CF1337" i="20" s="1"/>
  <c r="CF1338" i="20" s="1"/>
  <c r="CF1339" i="20" s="1"/>
  <c r="CF1340" i="20" s="1"/>
  <c r="CF1341" i="20" s="1"/>
  <c r="CF1342" i="20" s="1"/>
  <c r="CF1343" i="20" s="1"/>
  <c r="CF1344" i="20" s="1"/>
  <c r="CF1345" i="20" s="1"/>
  <c r="CF1346" i="20" s="1"/>
  <c r="CF1347" i="20" s="1"/>
  <c r="CF1348" i="20" s="1"/>
  <c r="CF1349" i="20" s="1"/>
  <c r="CF1350" i="20" s="1"/>
  <c r="CF1351" i="20" s="1"/>
  <c r="CF1352" i="20" s="1"/>
  <c r="CF1353" i="20" s="1"/>
  <c r="CF1354" i="20" s="1"/>
  <c r="CF1355" i="20" s="1"/>
  <c r="CF1356" i="20" s="1"/>
  <c r="CF1357" i="20" s="1"/>
  <c r="CF1358" i="20" s="1"/>
  <c r="CF1359" i="20" s="1"/>
  <c r="CF1360" i="20" s="1"/>
  <c r="CF1361" i="20" s="1"/>
  <c r="CF1362" i="20" s="1"/>
  <c r="CF1363" i="20" s="1"/>
  <c r="CF1364" i="20" s="1"/>
  <c r="CF1365" i="20" s="1"/>
  <c r="CF1366" i="20" s="1"/>
  <c r="CF1367" i="20" s="1"/>
  <c r="CF1368" i="20" s="1"/>
  <c r="CF1369" i="20" s="1"/>
  <c r="CF1370" i="20" s="1"/>
  <c r="CF1371" i="20" s="1"/>
  <c r="CF1372" i="20" s="1"/>
  <c r="CF1373" i="20" s="1"/>
  <c r="CF1374" i="20" s="1"/>
  <c r="CF1375" i="20" s="1"/>
  <c r="CF1376" i="20" s="1"/>
  <c r="CF1377" i="20" s="1"/>
  <c r="CF1378" i="20" s="1"/>
  <c r="CF1379" i="20" s="1"/>
  <c r="CF1380" i="20" s="1"/>
  <c r="CF1381" i="20" s="1"/>
  <c r="CF1382" i="20" s="1"/>
  <c r="CF1383" i="20" s="1"/>
  <c r="CF1384" i="20" s="1"/>
  <c r="CF1385" i="20" s="1"/>
  <c r="CF1386" i="20" s="1"/>
  <c r="CF1387" i="20" s="1"/>
  <c r="CF1388" i="20" s="1"/>
  <c r="CF1389" i="20" s="1"/>
  <c r="CF1390" i="20" s="1"/>
  <c r="CF1391" i="20" s="1"/>
  <c r="CF1392" i="20" s="1"/>
  <c r="CF1393" i="20" s="1"/>
  <c r="CF1394" i="20" s="1"/>
  <c r="CF1395" i="20" s="1"/>
  <c r="CF1396" i="20" s="1"/>
  <c r="CF1397" i="20" s="1"/>
  <c r="CF1398" i="20" s="1"/>
  <c r="CF1399" i="20" s="1"/>
  <c r="CF1400" i="20" s="1"/>
  <c r="CF1401" i="20" s="1"/>
  <c r="CF1402" i="20" s="1"/>
  <c r="CF1403" i="20" s="1"/>
  <c r="CF1404" i="20" s="1"/>
  <c r="CF1405" i="20" s="1"/>
  <c r="CF1406" i="20" s="1"/>
  <c r="CF1407" i="20" s="1"/>
  <c r="CF1408" i="20" s="1"/>
  <c r="CF1409" i="20" s="1"/>
  <c r="CF1410" i="20" s="1"/>
  <c r="CF1411" i="20" s="1"/>
  <c r="CF1412" i="20" s="1"/>
  <c r="CF1413" i="20" s="1"/>
  <c r="CF1414" i="20" s="1"/>
  <c r="CF1415" i="20" s="1"/>
  <c r="CF1416" i="20" s="1"/>
  <c r="CF1417" i="20" s="1"/>
  <c r="CF1418" i="20" s="1"/>
  <c r="CF1419" i="20" s="1"/>
  <c r="CF1420" i="20" s="1"/>
  <c r="CF1421" i="20" s="1"/>
  <c r="CF1422" i="20" s="1"/>
  <c r="CF1423" i="20" s="1"/>
  <c r="CF1424" i="20" s="1"/>
  <c r="CF1425" i="20" s="1"/>
  <c r="CF1426" i="20" s="1"/>
  <c r="CF1427" i="20" s="1"/>
  <c r="CF1428" i="20" s="1"/>
  <c r="CF1429" i="20" s="1"/>
  <c r="CF1430" i="20" s="1"/>
  <c r="CF1431" i="20" s="1"/>
  <c r="CF1432" i="20" s="1"/>
  <c r="CF1433" i="20" s="1"/>
  <c r="CF1434" i="20" s="1"/>
  <c r="CF1435" i="20" s="1"/>
  <c r="CF1436" i="20" s="1"/>
  <c r="CF1437" i="20" s="1"/>
  <c r="CF1438" i="20" s="1"/>
  <c r="CF1439" i="20" s="1"/>
  <c r="CF1440" i="20" s="1"/>
  <c r="CF1441" i="20" s="1"/>
  <c r="CF1442" i="20" s="1"/>
  <c r="CF1443" i="20" s="1"/>
  <c r="CF1444" i="20" s="1"/>
  <c r="CF1445" i="20" s="1"/>
  <c r="CF1446" i="20" s="1"/>
  <c r="CF1447" i="20" s="1"/>
  <c r="CF1448" i="20" s="1"/>
  <c r="CF1449" i="20" s="1"/>
  <c r="CF1450" i="20" s="1"/>
  <c r="CF1451" i="20" s="1"/>
  <c r="CF1452" i="20" s="1"/>
  <c r="CF1453" i="20" s="1"/>
  <c r="CF1454" i="20" s="1"/>
  <c r="CF1455" i="20" s="1"/>
  <c r="CF1456" i="20" s="1"/>
  <c r="CF1457" i="20" s="1"/>
  <c r="CF1458" i="20" s="1"/>
  <c r="CF1459" i="20" s="1"/>
  <c r="CF1460" i="20" s="1"/>
  <c r="CF1461" i="20" s="1"/>
  <c r="CF1462" i="20" s="1"/>
  <c r="CF1463" i="20" s="1"/>
  <c r="CF1464" i="20" s="1"/>
  <c r="CF1465" i="20" s="1"/>
  <c r="CF1466" i="20" s="1"/>
  <c r="CF1467" i="20" s="1"/>
  <c r="CF1468" i="20" s="1"/>
  <c r="CF1469" i="20" s="1"/>
  <c r="CF1470" i="20" s="1"/>
  <c r="CF1471" i="20" s="1"/>
  <c r="CF1472" i="20" s="1"/>
  <c r="CF1473" i="20" s="1"/>
  <c r="CF1474" i="20" s="1"/>
  <c r="CF1475" i="20" s="1"/>
  <c r="CF1476" i="20" s="1"/>
  <c r="CF1477" i="20" s="1"/>
  <c r="CF1478" i="20" s="1"/>
  <c r="CF1479" i="20" s="1"/>
  <c r="CF1480" i="20" s="1"/>
  <c r="CF1481" i="20" s="1"/>
  <c r="CF1482" i="20" s="1"/>
  <c r="CF1483" i="20" s="1"/>
  <c r="CF1484" i="20" s="1"/>
  <c r="CF1485" i="20" s="1"/>
  <c r="CF1486" i="20" s="1"/>
  <c r="CF1487" i="20" s="1"/>
  <c r="CF1488" i="20" s="1"/>
  <c r="CF1489" i="20" s="1"/>
  <c r="CF1490" i="20" s="1"/>
  <c r="CF1491" i="20" s="1"/>
  <c r="CF1492" i="20" s="1"/>
  <c r="CF1493" i="20" s="1"/>
  <c r="CF1494" i="20" s="1"/>
  <c r="CF1495" i="20" s="1"/>
  <c r="CF1496" i="20" s="1"/>
  <c r="CF1497" i="20" s="1"/>
  <c r="CF1498" i="20" s="1"/>
  <c r="CF1499" i="20" s="1"/>
  <c r="CF1500" i="20" s="1"/>
  <c r="CF1501" i="20" s="1"/>
  <c r="CF1502" i="20" s="1"/>
  <c r="CF1503" i="20" s="1"/>
  <c r="CF1504" i="20" s="1"/>
  <c r="CF1505" i="20" s="1"/>
  <c r="CF1506" i="20" s="1"/>
  <c r="CF1507" i="20" s="1"/>
  <c r="CF1508" i="20" s="1"/>
  <c r="CF1509" i="20" s="1"/>
  <c r="CF1510" i="20" s="1"/>
  <c r="CF1511" i="20" s="1"/>
  <c r="CF1512" i="20" s="1"/>
  <c r="CF1513" i="20" s="1"/>
  <c r="CF1514" i="20" s="1"/>
  <c r="CF1515" i="20" s="1"/>
  <c r="CF1516" i="20" s="1"/>
  <c r="CF1517" i="20" s="1"/>
  <c r="CF1518" i="20" s="1"/>
  <c r="CF1519" i="20" s="1"/>
  <c r="CF1520" i="20" s="1"/>
  <c r="CF1521" i="20" s="1"/>
  <c r="CF1522" i="20" s="1"/>
  <c r="CF1523" i="20" s="1"/>
  <c r="CF1524" i="20" s="1"/>
  <c r="CF1525" i="20" s="1"/>
  <c r="CF1526" i="20" s="1"/>
  <c r="CF1527" i="20" s="1"/>
  <c r="CF1528" i="20" s="1"/>
  <c r="CF1529" i="20" s="1"/>
  <c r="CF1530" i="20" s="1"/>
  <c r="CF1531" i="20" s="1"/>
  <c r="CF1532" i="20" s="1"/>
  <c r="CF1533" i="20" s="1"/>
  <c r="CF1534" i="20" s="1"/>
  <c r="CF1535" i="20" s="1"/>
  <c r="CF1536" i="20" s="1"/>
  <c r="CF1537" i="20" s="1"/>
  <c r="CF1538" i="20" s="1"/>
  <c r="CF1539" i="20" s="1"/>
  <c r="CF1540" i="20" s="1"/>
  <c r="CF1541" i="20" s="1"/>
  <c r="CF1542" i="20" s="1"/>
  <c r="CF1543" i="20" s="1"/>
  <c r="CF1544" i="20" s="1"/>
  <c r="CF1545" i="20" s="1"/>
  <c r="CF1546" i="20" s="1"/>
  <c r="CF1547" i="20" s="1"/>
  <c r="CF1548" i="20" s="1"/>
  <c r="CF1549" i="20" s="1"/>
  <c r="CF1550" i="20" s="1"/>
  <c r="CF1551" i="20" s="1"/>
  <c r="CF1552" i="20" s="1"/>
  <c r="CF1553" i="20" s="1"/>
  <c r="CF1554" i="20" s="1"/>
  <c r="CF1555" i="20" s="1"/>
  <c r="CF1556" i="20" s="1"/>
  <c r="CF1557" i="20" s="1"/>
  <c r="CF1558" i="20" s="1"/>
  <c r="CF1559" i="20" s="1"/>
  <c r="CF1560" i="20" s="1"/>
  <c r="CF1561" i="20" s="1"/>
  <c r="CF1562" i="20" s="1"/>
  <c r="CF1563" i="20" s="1"/>
  <c r="CF1564" i="20" s="1"/>
  <c r="CF1565" i="20" s="1"/>
  <c r="CF1566" i="20" s="1"/>
  <c r="CF1567" i="20" s="1"/>
  <c r="CF1568" i="20" s="1"/>
  <c r="CF1569" i="20" s="1"/>
  <c r="CF1570" i="20" s="1"/>
  <c r="CF1571" i="20" s="1"/>
  <c r="CF1572" i="20" s="1"/>
  <c r="CF1573" i="20" s="1"/>
  <c r="CF1574" i="20" s="1"/>
  <c r="CF1575" i="20" s="1"/>
  <c r="CF1576" i="20" s="1"/>
  <c r="CF1577" i="20" s="1"/>
  <c r="CF1578" i="20" s="1"/>
  <c r="CF1579" i="20" s="1"/>
  <c r="CF1580" i="20" s="1"/>
  <c r="CF1581" i="20" s="1"/>
  <c r="CF1582" i="20" s="1"/>
  <c r="CF1583" i="20" s="1"/>
  <c r="CF1584" i="20" s="1"/>
  <c r="CF1585" i="20" s="1"/>
  <c r="CF1586" i="20" s="1"/>
  <c r="CF1587" i="20" s="1"/>
  <c r="CF1588" i="20" s="1"/>
  <c r="CF1589" i="20" s="1"/>
  <c r="CF1590" i="20" s="1"/>
  <c r="CF1591" i="20" s="1"/>
  <c r="CF1592" i="20" s="1"/>
  <c r="CF1593" i="20" s="1"/>
  <c r="CF1594" i="20" s="1"/>
  <c r="CF1595" i="20" s="1"/>
  <c r="CF1596" i="20" s="1"/>
  <c r="CF1597" i="20" s="1"/>
  <c r="CF1598" i="20" s="1"/>
  <c r="CF1599" i="20" s="1"/>
  <c r="CF1600" i="20" s="1"/>
  <c r="CF1601" i="20" s="1"/>
  <c r="CF1602" i="20" s="1"/>
  <c r="CF1603" i="20" s="1"/>
  <c r="CF1604" i="20" s="1"/>
  <c r="CF1605" i="20" s="1"/>
  <c r="CF1606" i="20" s="1"/>
  <c r="CF1607" i="20" s="1"/>
  <c r="CF1608" i="20" s="1"/>
  <c r="CF1609" i="20" s="1"/>
  <c r="CF1610" i="20" s="1"/>
  <c r="CF1611" i="20" s="1"/>
  <c r="CF1612" i="20" s="1"/>
  <c r="CF1613" i="20" s="1"/>
  <c r="CF1614" i="20" s="1"/>
  <c r="CF1615" i="20" s="1"/>
  <c r="CF1616" i="20" s="1"/>
  <c r="CF1617" i="20" s="1"/>
  <c r="CF1618" i="20" s="1"/>
  <c r="CF1619" i="20" s="1"/>
  <c r="CF1620" i="20" s="1"/>
  <c r="CF1621" i="20" s="1"/>
  <c r="CF1622" i="20" s="1"/>
  <c r="CF1623" i="20" s="1"/>
  <c r="CF1624" i="20" s="1"/>
  <c r="CF1625" i="20" s="1"/>
  <c r="CF1626" i="20" s="1"/>
  <c r="CF1627" i="20" s="1"/>
  <c r="CF1628" i="20" s="1"/>
  <c r="CF1629" i="20" s="1"/>
  <c r="CF1630" i="20" s="1"/>
  <c r="CF1631" i="20" s="1"/>
  <c r="CF1632" i="20" s="1"/>
  <c r="CF1633" i="20" s="1"/>
  <c r="CF1634" i="20" s="1"/>
  <c r="CF1635" i="20" s="1"/>
  <c r="CF1636" i="20" s="1"/>
  <c r="CF1637" i="20" s="1"/>
  <c r="CF1638" i="20" s="1"/>
  <c r="CF1639" i="20" s="1"/>
  <c r="CF1640" i="20" s="1"/>
  <c r="CF1641" i="20" s="1"/>
  <c r="CF1642" i="20" s="1"/>
  <c r="CF1643" i="20" s="1"/>
  <c r="CF1644" i="20" s="1"/>
  <c r="CF1645" i="20" s="1"/>
  <c r="CF1646" i="20" s="1"/>
  <c r="CF1647" i="20" s="1"/>
  <c r="CF1648" i="20" s="1"/>
  <c r="CF1649" i="20" s="1"/>
  <c r="CF1650" i="20" s="1"/>
  <c r="CF1651" i="20" s="1"/>
  <c r="CF1652" i="20" s="1"/>
  <c r="CF1653" i="20" s="1"/>
  <c r="CF1654" i="20" s="1"/>
  <c r="CF1655" i="20" s="1"/>
  <c r="CF1656" i="20" s="1"/>
  <c r="CF1657" i="20" s="1"/>
  <c r="CF1658" i="20" s="1"/>
  <c r="CF1659" i="20" s="1"/>
  <c r="CF1660" i="20" s="1"/>
  <c r="CF1661" i="20" s="1"/>
  <c r="CF1662" i="20" s="1"/>
  <c r="CF1663" i="20" s="1"/>
  <c r="CF1664" i="20" s="1"/>
  <c r="CF1665" i="20" s="1"/>
  <c r="CF1666" i="20" s="1"/>
  <c r="CF1667" i="20" s="1"/>
  <c r="CF1668" i="20" s="1"/>
  <c r="CF1669" i="20" s="1"/>
  <c r="CF1670" i="20" s="1"/>
  <c r="CF1671" i="20" s="1"/>
  <c r="CF1672" i="20" s="1"/>
  <c r="CF1673" i="20" s="1"/>
  <c r="CF1674" i="20" s="1"/>
  <c r="CF1675" i="20" s="1"/>
  <c r="CF1676" i="20" s="1"/>
  <c r="CF1677" i="20" s="1"/>
  <c r="CF1678" i="20" s="1"/>
  <c r="CF1679" i="20" s="1"/>
  <c r="CF1680" i="20" s="1"/>
  <c r="CF1681" i="20" s="1"/>
  <c r="CF1682" i="20" s="1"/>
  <c r="CF1683" i="20" s="1"/>
  <c r="CF1684" i="20" s="1"/>
  <c r="CF1685" i="20" s="1"/>
  <c r="CF1686" i="20" s="1"/>
  <c r="CF1687" i="20" s="1"/>
  <c r="CF1688" i="20" s="1"/>
  <c r="CF1689" i="20" s="1"/>
  <c r="CF1690" i="20" s="1"/>
  <c r="CF1691" i="20" s="1"/>
  <c r="CF1692" i="20" s="1"/>
  <c r="CF1693" i="20" s="1"/>
  <c r="CF1694" i="20" s="1"/>
  <c r="CF1695" i="20" s="1"/>
  <c r="CF1696" i="20" s="1"/>
  <c r="CF1697" i="20" s="1"/>
  <c r="CF1698" i="20" s="1"/>
  <c r="CF1699" i="20" s="1"/>
  <c r="CF1700" i="20" s="1"/>
  <c r="CF1701" i="20" s="1"/>
  <c r="CF1702" i="20" s="1"/>
  <c r="CF1703" i="20" s="1"/>
  <c r="CF1704" i="20" s="1"/>
  <c r="CF1705" i="20" s="1"/>
  <c r="CF1706" i="20" s="1"/>
  <c r="CF1707" i="20" s="1"/>
  <c r="CF1708" i="20" s="1"/>
  <c r="CF1709" i="20" s="1"/>
  <c r="CF1710" i="20" s="1"/>
  <c r="CF1711" i="20" s="1"/>
  <c r="CF1712" i="20" s="1"/>
  <c r="CF1713" i="20" s="1"/>
  <c r="CF1714" i="20" s="1"/>
  <c r="CF1715" i="20" s="1"/>
  <c r="CF1716" i="20" s="1"/>
  <c r="CF1717" i="20" s="1"/>
  <c r="CF1718" i="20" s="1"/>
  <c r="CF1719" i="20" s="1"/>
  <c r="CF1720" i="20" s="1"/>
  <c r="CF1721" i="20" s="1"/>
  <c r="CF1722" i="20" s="1"/>
  <c r="CF1723" i="20" s="1"/>
  <c r="CF1724" i="20" s="1"/>
  <c r="CF1725" i="20" s="1"/>
  <c r="CF1726" i="20" s="1"/>
  <c r="CF1727" i="20" s="1"/>
  <c r="CF1728" i="20" s="1"/>
  <c r="CF1729" i="20" s="1"/>
  <c r="CF1730" i="20" s="1"/>
  <c r="CF1731" i="20" s="1"/>
  <c r="CF1732" i="20" s="1"/>
  <c r="CF1733" i="20" s="1"/>
  <c r="CF1734" i="20" s="1"/>
  <c r="CF1735" i="20" s="1"/>
  <c r="CF1736" i="20" s="1"/>
  <c r="CF1737" i="20" s="1"/>
  <c r="CF1738" i="20" s="1"/>
  <c r="CF1739" i="20" s="1"/>
  <c r="CF1740" i="20" s="1"/>
  <c r="CF1741" i="20" s="1"/>
  <c r="CF1742" i="20" s="1"/>
  <c r="CF1743" i="20" s="1"/>
  <c r="CF1744" i="20" s="1"/>
  <c r="CF1745" i="20" s="1"/>
  <c r="CF1746" i="20" s="1"/>
  <c r="CF1747" i="20" s="1"/>
  <c r="CF1748" i="20" s="1"/>
  <c r="CF1749" i="20" s="1"/>
  <c r="CF1750" i="20" s="1"/>
  <c r="CF1751" i="20" s="1"/>
  <c r="CF1752" i="20" s="1"/>
  <c r="CF1753" i="20" s="1"/>
  <c r="CF1754" i="20" s="1"/>
  <c r="CF1755" i="20" s="1"/>
  <c r="CF1756" i="20" s="1"/>
  <c r="CF1757" i="20" s="1"/>
  <c r="CF1758" i="20" s="1"/>
  <c r="CF1759" i="20" s="1"/>
  <c r="CF1760" i="20" s="1"/>
  <c r="CF1761" i="20" s="1"/>
  <c r="CF1762" i="20" s="1"/>
  <c r="CF1763" i="20" s="1"/>
  <c r="CF1764" i="20" s="1"/>
  <c r="CF1765" i="20" s="1"/>
  <c r="CF1766" i="20" s="1"/>
  <c r="CF1767" i="20" s="1"/>
  <c r="CF1768" i="20" s="1"/>
  <c r="CF1769" i="20" s="1"/>
  <c r="CF1770" i="20" s="1"/>
  <c r="CF1771" i="20" s="1"/>
  <c r="CF1772" i="20" s="1"/>
  <c r="CF1773" i="20" s="1"/>
  <c r="CF1774" i="20" s="1"/>
  <c r="CF1775" i="20" s="1"/>
  <c r="CF1776" i="20" s="1"/>
  <c r="CF1777" i="20" s="1"/>
  <c r="CF1778" i="20" s="1"/>
  <c r="CF1779" i="20" s="1"/>
  <c r="CF1780" i="20" s="1"/>
  <c r="CF1781" i="20" s="1"/>
  <c r="CF1782" i="20" s="1"/>
  <c r="CF1783" i="20" s="1"/>
  <c r="CF1784" i="20" s="1"/>
  <c r="CF1785" i="20" s="1"/>
  <c r="CF1786" i="20" s="1"/>
  <c r="CF1787" i="20" s="1"/>
  <c r="CF1788" i="20" s="1"/>
  <c r="CF1789" i="20" s="1"/>
  <c r="CF1790" i="20" s="1"/>
  <c r="CF1791" i="20" s="1"/>
  <c r="CF1792" i="20" s="1"/>
  <c r="CF1793" i="20" s="1"/>
  <c r="CF1794" i="20" s="1"/>
  <c r="CF1795" i="20" s="1"/>
  <c r="CF1796" i="20" s="1"/>
  <c r="CF1797" i="20" s="1"/>
  <c r="CF1798" i="20" s="1"/>
  <c r="CF1799" i="20" s="1"/>
  <c r="CF1800" i="20" s="1"/>
  <c r="CF1801" i="20" s="1"/>
  <c r="CF1802" i="20" s="1"/>
  <c r="CF1803" i="20" s="1"/>
  <c r="CF1804" i="20" s="1"/>
  <c r="CF1805" i="20" s="1"/>
  <c r="CF1806" i="20" s="1"/>
  <c r="CF1807" i="20" s="1"/>
  <c r="CF1808" i="20" s="1"/>
  <c r="CF1809" i="20" s="1"/>
  <c r="CF1810" i="20" s="1"/>
  <c r="CF1811" i="20" s="1"/>
  <c r="CF1812" i="20" s="1"/>
  <c r="CF1813" i="20" s="1"/>
  <c r="CF1814" i="20" s="1"/>
  <c r="CF1815" i="20" s="1"/>
  <c r="CF1816" i="20" s="1"/>
  <c r="CF1817" i="20" s="1"/>
  <c r="CF1818" i="20" s="1"/>
  <c r="CF1819" i="20" s="1"/>
  <c r="CF1820" i="20" s="1"/>
  <c r="CF1821" i="20" s="1"/>
  <c r="CF1822" i="20" s="1"/>
  <c r="CF1823" i="20" s="1"/>
  <c r="CF1824" i="20" s="1"/>
  <c r="CF1825" i="20" s="1"/>
  <c r="CF1826" i="20" s="1"/>
  <c r="CF1827" i="20" s="1"/>
  <c r="CF1828" i="20" s="1"/>
  <c r="CF1829" i="20" s="1"/>
  <c r="CF1830" i="20" s="1"/>
  <c r="CF1831" i="20" s="1"/>
  <c r="CF1832" i="20" s="1"/>
  <c r="CF1833" i="20" s="1"/>
  <c r="CF1834" i="20" s="1"/>
  <c r="CF1835" i="20" s="1"/>
  <c r="CF1836" i="20" s="1"/>
  <c r="CF1837" i="20" s="1"/>
  <c r="CF1838" i="20" s="1"/>
  <c r="CF1839" i="20" s="1"/>
  <c r="CF1840" i="20" s="1"/>
  <c r="CF1841" i="20" s="1"/>
  <c r="CF1842" i="20" s="1"/>
  <c r="CF1843" i="20" s="1"/>
  <c r="CF1844" i="20" s="1"/>
  <c r="CF1845" i="20" s="1"/>
  <c r="CF1846" i="20" s="1"/>
  <c r="CF1847" i="20" s="1"/>
  <c r="CF1848" i="20" s="1"/>
  <c r="CF1849" i="20" s="1"/>
  <c r="CF1850" i="20" s="1"/>
  <c r="CF1851" i="20" s="1"/>
  <c r="CF1852" i="20" s="1"/>
  <c r="CF1853" i="20" s="1"/>
  <c r="CF1854" i="20" s="1"/>
  <c r="CF1855" i="20" s="1"/>
  <c r="CF1856" i="20" s="1"/>
  <c r="CF1857" i="20" s="1"/>
  <c r="CF1858" i="20" s="1"/>
  <c r="CF1859" i="20" s="1"/>
  <c r="CF1860" i="20" s="1"/>
  <c r="CF1861" i="20" s="1"/>
  <c r="CF1862" i="20" s="1"/>
  <c r="CF1863" i="20" s="1"/>
  <c r="CF1864" i="20" s="1"/>
  <c r="CF1865" i="20" s="1"/>
  <c r="CF1866" i="20" s="1"/>
  <c r="CF1867" i="20" s="1"/>
  <c r="CF1868" i="20" s="1"/>
  <c r="CF1869" i="20" s="1"/>
  <c r="CF1870" i="20" s="1"/>
  <c r="CF1871" i="20" s="1"/>
  <c r="CF1872" i="20" s="1"/>
  <c r="CF1873" i="20" s="1"/>
  <c r="CF1874" i="20" s="1"/>
  <c r="CF1875" i="20" s="1"/>
  <c r="CF1876" i="20" s="1"/>
  <c r="CF1877" i="20" s="1"/>
  <c r="CF1878" i="20" s="1"/>
  <c r="CF1879" i="20" s="1"/>
  <c r="CF1880" i="20" s="1"/>
  <c r="CF1881" i="20" s="1"/>
  <c r="CF1882" i="20" s="1"/>
  <c r="CF1883" i="20" s="1"/>
  <c r="CF1884" i="20" s="1"/>
  <c r="CF1885" i="20" s="1"/>
  <c r="CF1886" i="20" s="1"/>
  <c r="CF1887" i="20" s="1"/>
  <c r="CF1888" i="20" s="1"/>
  <c r="CF1889" i="20" s="1"/>
  <c r="CF1890" i="20" s="1"/>
  <c r="CF1891" i="20" s="1"/>
  <c r="CF1892" i="20" s="1"/>
  <c r="CF1893" i="20" s="1"/>
  <c r="CF1894" i="20" s="1"/>
  <c r="CF1895" i="20" s="1"/>
  <c r="CF1896" i="20" s="1"/>
  <c r="CF1897" i="20" s="1"/>
  <c r="CF1898" i="20" s="1"/>
  <c r="CF1899" i="20" s="1"/>
  <c r="CF1900" i="20" s="1"/>
  <c r="CF1901" i="20" s="1"/>
  <c r="CF1902" i="20" s="1"/>
  <c r="CF1903" i="20" s="1"/>
  <c r="CF1904" i="20" s="1"/>
  <c r="CF1905" i="20" s="1"/>
  <c r="CF1906" i="20" s="1"/>
  <c r="CF1907" i="20" s="1"/>
  <c r="CF1908" i="20" s="1"/>
  <c r="CF1909" i="20" s="1"/>
  <c r="CF1910" i="20" s="1"/>
  <c r="CF1911" i="20" s="1"/>
  <c r="CF1912" i="20" s="1"/>
  <c r="CF1913" i="20" s="1"/>
  <c r="CF1914" i="20" s="1"/>
  <c r="CF1915" i="20" s="1"/>
  <c r="CF1916" i="20" s="1"/>
  <c r="CF1917" i="20" s="1"/>
  <c r="CF1918" i="20" s="1"/>
  <c r="CF1919" i="20" s="1"/>
  <c r="CF1920" i="20" s="1"/>
  <c r="CF1921" i="20" s="1"/>
  <c r="CF1922" i="20" s="1"/>
  <c r="CF1923" i="20" s="1"/>
  <c r="CF1924" i="20" s="1"/>
  <c r="CF1925" i="20" s="1"/>
  <c r="CF1926" i="20" s="1"/>
  <c r="CF1927" i="20" s="1"/>
  <c r="CF1928" i="20" s="1"/>
  <c r="CF1929" i="20" s="1"/>
  <c r="CF1930" i="20" s="1"/>
  <c r="CF1931" i="20" s="1"/>
  <c r="CF1932" i="20" s="1"/>
  <c r="CF1933" i="20" s="1"/>
  <c r="CF1934" i="20" s="1"/>
  <c r="CF1935" i="20" s="1"/>
  <c r="CF1936" i="20" s="1"/>
  <c r="CF1937" i="20" s="1"/>
  <c r="CF1938" i="20" s="1"/>
  <c r="CF1939" i="20" s="1"/>
  <c r="CF1940" i="20" s="1"/>
  <c r="CF1941" i="20" s="1"/>
  <c r="CF1942" i="20" s="1"/>
  <c r="CF1943" i="20" s="1"/>
  <c r="CF1944" i="20" s="1"/>
  <c r="CF1945" i="20" s="1"/>
  <c r="CF1946" i="20" s="1"/>
  <c r="CF1947" i="20" s="1"/>
  <c r="CF1948" i="20" s="1"/>
  <c r="CF1949" i="20" s="1"/>
  <c r="CF1950" i="20" s="1"/>
  <c r="CF1951" i="20" s="1"/>
  <c r="CF1952" i="20" s="1"/>
  <c r="CF1953" i="20" s="1"/>
  <c r="CF1954" i="20" s="1"/>
  <c r="CF1955" i="20" s="1"/>
  <c r="CF1956" i="20" s="1"/>
  <c r="CF1957" i="20" s="1"/>
  <c r="CF1958" i="20" s="1"/>
  <c r="CF1959" i="20" s="1"/>
  <c r="CF1960" i="20" s="1"/>
  <c r="CF1961" i="20" s="1"/>
  <c r="CF1962" i="20" s="1"/>
  <c r="CF1963" i="20" s="1"/>
  <c r="CF1964" i="20" s="1"/>
  <c r="CF1965" i="20" s="1"/>
  <c r="CF1966" i="20" s="1"/>
  <c r="CF1967" i="20" s="1"/>
  <c r="CF1968" i="20" s="1"/>
  <c r="CF1969" i="20" s="1"/>
  <c r="CF1970" i="20" s="1"/>
  <c r="CF1971" i="20" s="1"/>
  <c r="CF1972" i="20" s="1"/>
  <c r="CF1973" i="20" s="1"/>
  <c r="CF1974" i="20" s="1"/>
  <c r="CF1975" i="20" s="1"/>
  <c r="CF1976" i="20" s="1"/>
  <c r="CF1977" i="20" s="1"/>
  <c r="CF1978" i="20" s="1"/>
  <c r="CF1979" i="20" s="1"/>
  <c r="CF1980" i="20" s="1"/>
  <c r="CF1981" i="20" s="1"/>
  <c r="CF1982" i="20" s="1"/>
  <c r="CF1983" i="20" s="1"/>
  <c r="CF1984" i="20" s="1"/>
  <c r="CF1985" i="20" s="1"/>
  <c r="CF1986" i="20" s="1"/>
  <c r="CF1987" i="20" s="1"/>
  <c r="CF1988" i="20" s="1"/>
  <c r="CF1989" i="20" s="1"/>
  <c r="CF1990" i="20" s="1"/>
  <c r="CF1991" i="20" s="1"/>
  <c r="CF1992" i="20" s="1"/>
  <c r="CF1993" i="20" s="1"/>
  <c r="CF1994" i="20" s="1"/>
  <c r="CF1995" i="20" s="1"/>
  <c r="CF1996" i="20" s="1"/>
  <c r="CF1997" i="20" s="1"/>
  <c r="CF1998" i="20" s="1"/>
  <c r="CF1999" i="20" s="1"/>
  <c r="CF2000" i="20" s="1"/>
  <c r="CF2001" i="20" s="1"/>
  <c r="CF2002" i="20" s="1"/>
  <c r="CF2003" i="20" s="1"/>
  <c r="CF2004" i="20" s="1"/>
  <c r="CF2005" i="20" s="1"/>
  <c r="CF2006" i="20" s="1"/>
  <c r="CF2007" i="20" s="1"/>
  <c r="CF2008" i="20" s="1"/>
  <c r="CF2009" i="20" s="1"/>
  <c r="CF2010" i="20" s="1"/>
  <c r="CF2011" i="20" s="1"/>
  <c r="CF2012" i="20" s="1"/>
  <c r="CF2013" i="20" s="1"/>
  <c r="CF2014" i="20" s="1"/>
  <c r="CF2015" i="20" s="1"/>
  <c r="CF2016" i="20" s="1"/>
  <c r="CF2017" i="20" s="1"/>
  <c r="CF2018" i="20" s="1"/>
  <c r="CF2019" i="20" s="1"/>
  <c r="CF2020" i="20" s="1"/>
  <c r="CF2021" i="20" s="1"/>
  <c r="CF2022" i="20" s="1"/>
  <c r="CF2023" i="20" s="1"/>
  <c r="CF2024" i="20" s="1"/>
  <c r="CF2025" i="20" s="1"/>
  <c r="CF2026" i="20" s="1"/>
  <c r="CF2027" i="20" s="1"/>
  <c r="CF2028" i="20" s="1"/>
  <c r="CF2029" i="20" s="1"/>
  <c r="CF2030" i="20" s="1"/>
  <c r="CF2031" i="20" s="1"/>
  <c r="CF2032" i="20" s="1"/>
  <c r="CF2033" i="20" s="1"/>
  <c r="CF2034" i="20" s="1"/>
  <c r="CF2035" i="20" s="1"/>
  <c r="CF2036" i="20" s="1"/>
  <c r="CF2037" i="20" s="1"/>
  <c r="CF2038" i="20" s="1"/>
  <c r="CF2039" i="20" s="1"/>
  <c r="CF2040" i="20" s="1"/>
  <c r="CF2041" i="20" s="1"/>
  <c r="CF2042" i="20" s="1"/>
  <c r="CF2043" i="20" s="1"/>
  <c r="CF2044" i="20" s="1"/>
  <c r="CF2045" i="20" s="1"/>
  <c r="CF2046" i="20" s="1"/>
  <c r="CF2047" i="20" s="1"/>
  <c r="CF2048" i="20" s="1"/>
  <c r="CF2049" i="20" s="1"/>
  <c r="CF2050" i="20" s="1"/>
  <c r="CF2051" i="20" s="1"/>
  <c r="CF2052" i="20" s="1"/>
  <c r="CF2053" i="20" s="1"/>
  <c r="CF2054" i="20" s="1"/>
  <c r="CF2055" i="20" s="1"/>
  <c r="CF2056" i="20" s="1"/>
  <c r="CF2057" i="20" s="1"/>
  <c r="CF2058" i="20" s="1"/>
  <c r="CF2059" i="20" s="1"/>
  <c r="CF2060" i="20" s="1"/>
  <c r="CF2061" i="20" s="1"/>
  <c r="CF2062" i="20" s="1"/>
  <c r="CF2063" i="20" s="1"/>
  <c r="CF2064" i="20" s="1"/>
  <c r="CF2065" i="20" s="1"/>
  <c r="CF2066" i="20" s="1"/>
  <c r="CF2067" i="20" s="1"/>
  <c r="CF2068" i="20" s="1"/>
  <c r="CF2069" i="20" s="1"/>
  <c r="CF2070" i="20" s="1"/>
  <c r="CF2071" i="20" s="1"/>
  <c r="CF2072" i="20" s="1"/>
  <c r="CF2073" i="20" s="1"/>
  <c r="CF2074" i="20" s="1"/>
  <c r="CF2075" i="20" s="1"/>
  <c r="CF2076" i="20" s="1"/>
  <c r="CF2077" i="20" s="1"/>
  <c r="CF2078" i="20" s="1"/>
  <c r="CF2079" i="20" s="1"/>
  <c r="CF2080" i="20" s="1"/>
  <c r="CF2081" i="20" s="1"/>
  <c r="CF2082" i="20" s="1"/>
  <c r="CF2083" i="20" s="1"/>
  <c r="CF2084" i="20" s="1"/>
  <c r="CF2085" i="20" s="1"/>
  <c r="CF2086" i="20" s="1"/>
  <c r="CF2087" i="20" s="1"/>
  <c r="CF2088" i="20" s="1"/>
  <c r="CF2089" i="20" s="1"/>
  <c r="CF2090" i="20" s="1"/>
  <c r="CF2091" i="20" s="1"/>
  <c r="CF2092" i="20" s="1"/>
  <c r="CF2093" i="20" s="1"/>
  <c r="CF2094" i="20" s="1"/>
  <c r="CF2095" i="20" s="1"/>
  <c r="CF2096" i="20" s="1"/>
  <c r="CF2097" i="20" s="1"/>
  <c r="CF2098" i="20" s="1"/>
  <c r="CF2099" i="20" s="1"/>
  <c r="CF2100" i="20" s="1"/>
  <c r="CF2101" i="20" s="1"/>
  <c r="CF2102" i="20" s="1"/>
  <c r="CF2103" i="20" s="1"/>
  <c r="CF2104" i="20" s="1"/>
  <c r="CF2105" i="20" s="1"/>
  <c r="CF2106" i="20" s="1"/>
  <c r="CF2107" i="20" s="1"/>
  <c r="CF2108" i="20" s="1"/>
  <c r="CF2109" i="20" s="1"/>
  <c r="CF2110" i="20" s="1"/>
  <c r="CF2111" i="20" s="1"/>
  <c r="CF2112" i="20" s="1"/>
  <c r="CF2113" i="20" s="1"/>
  <c r="CF2114" i="20" s="1"/>
  <c r="CF2115" i="20" s="1"/>
  <c r="CF2116" i="20" s="1"/>
  <c r="CF2117" i="20" s="1"/>
  <c r="CF2118" i="20" s="1"/>
  <c r="CF2119" i="20" s="1"/>
  <c r="CF2120" i="20" s="1"/>
  <c r="CF2121" i="20" s="1"/>
  <c r="CF2122" i="20" s="1"/>
  <c r="CF2123" i="20" s="1"/>
  <c r="CF2124" i="20" s="1"/>
  <c r="CF2125" i="20" s="1"/>
  <c r="CF2126" i="20" s="1"/>
  <c r="CF2127" i="20" s="1"/>
  <c r="CF2128" i="20" s="1"/>
  <c r="CF2129" i="20" s="1"/>
  <c r="CF2130" i="20" s="1"/>
  <c r="CF2131" i="20" s="1"/>
  <c r="CF2132" i="20" s="1"/>
  <c r="CF2133" i="20" s="1"/>
  <c r="CF2134" i="20" s="1"/>
  <c r="CF2135" i="20" s="1"/>
  <c r="CF2136" i="20" s="1"/>
  <c r="CF2137" i="20" s="1"/>
  <c r="CF2138" i="20" s="1"/>
  <c r="CF2139" i="20" s="1"/>
  <c r="CF2140" i="20" s="1"/>
  <c r="CF2141" i="20" s="1"/>
  <c r="CF2142" i="20" s="1"/>
  <c r="CF2143" i="20" s="1"/>
  <c r="CF2144" i="20" s="1"/>
  <c r="CF2145" i="20" s="1"/>
  <c r="CF2146" i="20" s="1"/>
  <c r="CF2147" i="20" s="1"/>
  <c r="CF2148" i="20" s="1"/>
  <c r="CF2149" i="20" s="1"/>
  <c r="CF2150" i="20" s="1"/>
  <c r="CF2151" i="20" s="1"/>
  <c r="CF2152" i="20" s="1"/>
  <c r="CF2153" i="20" s="1"/>
  <c r="CF2154" i="20" s="1"/>
  <c r="CF2155" i="20" s="1"/>
  <c r="CF2156" i="20" s="1"/>
  <c r="CF2157" i="20" s="1"/>
  <c r="CF2158" i="20" s="1"/>
  <c r="CF2159" i="20" s="1"/>
  <c r="CF2160" i="20" s="1"/>
  <c r="CF2161" i="20" s="1"/>
  <c r="CF2162" i="20" s="1"/>
  <c r="CF2163" i="20" s="1"/>
  <c r="CF2164" i="20" s="1"/>
  <c r="CF2165" i="20" s="1"/>
  <c r="CF2166" i="20" s="1"/>
  <c r="CF2167" i="20" s="1"/>
  <c r="CF2168" i="20" s="1"/>
  <c r="CF2169" i="20" s="1"/>
  <c r="CF2170" i="20" s="1"/>
  <c r="CF2171" i="20" s="1"/>
  <c r="CF2172" i="20" s="1"/>
  <c r="CF2173" i="20" s="1"/>
  <c r="CF2174" i="20" s="1"/>
  <c r="CF2175" i="20" s="1"/>
  <c r="CF2176" i="20" s="1"/>
  <c r="CF2177" i="20" s="1"/>
  <c r="CF2178" i="20" s="1"/>
  <c r="CF2179" i="20" s="1"/>
  <c r="CF2180" i="20" s="1"/>
  <c r="CF2181" i="20" s="1"/>
  <c r="CF2182" i="20" s="1"/>
  <c r="CF2183" i="20" s="1"/>
  <c r="CF2184" i="20" s="1"/>
  <c r="CF2185" i="20" s="1"/>
  <c r="CF2186" i="20" s="1"/>
  <c r="CF2187" i="20" s="1"/>
  <c r="CF2188" i="20" s="1"/>
  <c r="CF2189" i="20" s="1"/>
  <c r="CF2190" i="20" s="1"/>
  <c r="CF2191" i="20" s="1"/>
  <c r="CF2192" i="20" s="1"/>
  <c r="CF2193" i="20" s="1"/>
  <c r="CF2194" i="20" s="1"/>
  <c r="CF2195" i="20" s="1"/>
  <c r="CF2196" i="20" s="1"/>
  <c r="CF2197" i="20" s="1"/>
  <c r="CF2198" i="20" s="1"/>
  <c r="CF2199" i="20" s="1"/>
  <c r="CF2200" i="20" s="1"/>
  <c r="CF2201" i="20" s="1"/>
  <c r="CF2202" i="20" s="1"/>
  <c r="CF2203" i="20" s="1"/>
  <c r="CF2204" i="20" s="1"/>
  <c r="CF2205" i="20" s="1"/>
  <c r="CF2206" i="20" s="1"/>
  <c r="CF2207" i="20" s="1"/>
  <c r="CF2208" i="20" s="1"/>
  <c r="CF2209" i="20" s="1"/>
  <c r="CF2210" i="20" s="1"/>
  <c r="CF2211" i="20" s="1"/>
  <c r="CF2212" i="20" s="1"/>
  <c r="CF2213" i="20" s="1"/>
  <c r="CF2214" i="20" s="1"/>
  <c r="CF2215" i="20" s="1"/>
  <c r="CF2216" i="20" s="1"/>
  <c r="CF2217" i="20" s="1"/>
  <c r="CF2218" i="20" s="1"/>
  <c r="CF2219" i="20" s="1"/>
  <c r="CF2220" i="20" s="1"/>
  <c r="CF2221" i="20" s="1"/>
  <c r="CF2222" i="20" s="1"/>
  <c r="CF2223" i="20" s="1"/>
  <c r="CF2224" i="20" s="1"/>
  <c r="CF2225" i="20" s="1"/>
  <c r="CF2226" i="20" s="1"/>
  <c r="CF2227" i="20" s="1"/>
  <c r="CF2228" i="20" s="1"/>
  <c r="CF2229" i="20" s="1"/>
  <c r="CF2230" i="20" s="1"/>
  <c r="CF2231" i="20" s="1"/>
  <c r="CF2232" i="20" s="1"/>
  <c r="CF2233" i="20" s="1"/>
  <c r="CF2234" i="20" s="1"/>
  <c r="CF2235" i="20" s="1"/>
  <c r="CF2236" i="20" s="1"/>
  <c r="CF2237" i="20" s="1"/>
  <c r="CF2238" i="20" s="1"/>
  <c r="CF2239" i="20" s="1"/>
  <c r="CF2240" i="20" s="1"/>
  <c r="CF2241" i="20" s="1"/>
  <c r="CF2242" i="20" s="1"/>
  <c r="CF2243" i="20" s="1"/>
  <c r="CF2244" i="20" s="1"/>
  <c r="CF2245" i="20" s="1"/>
  <c r="CF2246" i="20" s="1"/>
  <c r="CF2247" i="20" s="1"/>
  <c r="CF2248" i="20" s="1"/>
  <c r="CF2249" i="20" s="1"/>
  <c r="CF2250" i="20" s="1"/>
  <c r="CF2251" i="20" s="1"/>
  <c r="CF2252" i="20" s="1"/>
  <c r="CF2253" i="20" s="1"/>
  <c r="CF2254" i="20" s="1"/>
  <c r="CF2255" i="20" s="1"/>
  <c r="CF2256" i="20" s="1"/>
  <c r="CF2257" i="20" s="1"/>
  <c r="CF2258" i="20" s="1"/>
  <c r="CF2259" i="20" s="1"/>
  <c r="CF2260" i="20" s="1"/>
  <c r="CF2261" i="20" s="1"/>
  <c r="CF2262" i="20" s="1"/>
  <c r="CF2263" i="20" s="1"/>
  <c r="CF2264" i="20" s="1"/>
  <c r="CF2265" i="20" s="1"/>
  <c r="CF2266" i="20" s="1"/>
  <c r="CF2267" i="20" s="1"/>
  <c r="CF2268" i="20" s="1"/>
  <c r="CF2269" i="20" s="1"/>
  <c r="CF2270" i="20" s="1"/>
  <c r="CF2271" i="20" s="1"/>
  <c r="CF2272" i="20" s="1"/>
  <c r="CF2273" i="20" s="1"/>
  <c r="CF2274" i="20" s="1"/>
  <c r="CF2275" i="20" s="1"/>
  <c r="CF2276" i="20" s="1"/>
  <c r="CF2277" i="20" s="1"/>
  <c r="CF2278" i="20" s="1"/>
  <c r="CF2279" i="20" s="1"/>
  <c r="CF2280" i="20" s="1"/>
  <c r="CF2281" i="20" s="1"/>
  <c r="CF2282" i="20" s="1"/>
  <c r="CF2283" i="20" s="1"/>
  <c r="CF2284" i="20" s="1"/>
  <c r="CF2285" i="20" s="1"/>
  <c r="CF2286" i="20" s="1"/>
  <c r="CF2287" i="20" s="1"/>
  <c r="CF2288" i="20" s="1"/>
  <c r="CF2289" i="20" s="1"/>
  <c r="CF2290" i="20" s="1"/>
  <c r="CF2291" i="20" s="1"/>
  <c r="CF2292" i="20" s="1"/>
  <c r="CF2293" i="20" s="1"/>
  <c r="CF2294" i="20" s="1"/>
  <c r="CF2295" i="20" s="1"/>
  <c r="CF2296" i="20" s="1"/>
  <c r="CF2297" i="20" s="1"/>
  <c r="CF2298" i="20" s="1"/>
  <c r="CF2299" i="20" s="1"/>
  <c r="CF2300" i="20" s="1"/>
  <c r="CF2301" i="20" s="1"/>
  <c r="CF2302" i="20" s="1"/>
  <c r="CF2303" i="20" s="1"/>
  <c r="CF2304" i="20" s="1"/>
  <c r="CF2305" i="20" s="1"/>
  <c r="CF2306" i="20" s="1"/>
  <c r="CF2307" i="20" s="1"/>
  <c r="CF2308" i="20" s="1"/>
  <c r="CF2309" i="20" s="1"/>
  <c r="CF2310" i="20" s="1"/>
  <c r="CF2311" i="20" s="1"/>
  <c r="CF2312" i="20" s="1"/>
  <c r="CF2313" i="20" s="1"/>
  <c r="CF2314" i="20" s="1"/>
  <c r="CF2315" i="20" s="1"/>
  <c r="CF2316" i="20" s="1"/>
  <c r="CF2317" i="20" s="1"/>
  <c r="CF2318" i="20" s="1"/>
  <c r="CF2319" i="20" s="1"/>
  <c r="CF2320" i="20" s="1"/>
  <c r="CF2321" i="20" s="1"/>
  <c r="CF2322" i="20" s="1"/>
  <c r="CF2323" i="20" s="1"/>
  <c r="CF2324" i="20" s="1"/>
  <c r="CF2325" i="20" s="1"/>
  <c r="CF2326" i="20" s="1"/>
  <c r="CF2327" i="20" s="1"/>
  <c r="CF2328" i="20" s="1"/>
  <c r="CF2329" i="20" s="1"/>
  <c r="CF2330" i="20" s="1"/>
  <c r="CF2331" i="20" s="1"/>
  <c r="CF2332" i="20" s="1"/>
  <c r="CF2333" i="20" s="1"/>
  <c r="CF2334" i="20" s="1"/>
  <c r="CF2335" i="20" s="1"/>
  <c r="CF2336" i="20" s="1"/>
  <c r="CF2337" i="20" s="1"/>
  <c r="BV15" i="20"/>
  <c r="AZ1350" i="20"/>
  <c r="AZ1309" i="20"/>
  <c r="AZ1018" i="20"/>
  <c r="AZ2162" i="20"/>
  <c r="AZ1597" i="20"/>
  <c r="AZ1143" i="20"/>
  <c r="AZ200" i="20"/>
  <c r="AZ720" i="20"/>
  <c r="AZ1875" i="20"/>
  <c r="AZ2187" i="20"/>
  <c r="AZ2310" i="20"/>
  <c r="AZ1863" i="20"/>
  <c r="AZ1732" i="20"/>
  <c r="AZ2137" i="20"/>
  <c r="AZ2014" i="20"/>
  <c r="AZ274" i="20"/>
  <c r="AZ1400" i="20"/>
  <c r="AZ1910" i="20"/>
  <c r="AZ1853" i="20"/>
  <c r="AZ986" i="20"/>
  <c r="AZ1592" i="20"/>
  <c r="AZ1626" i="20"/>
  <c r="AZ1117" i="20"/>
  <c r="AZ1826" i="20"/>
  <c r="AZ1369" i="20"/>
  <c r="AZ885" i="20"/>
  <c r="AZ1824" i="20"/>
  <c r="AZ1929" i="20"/>
  <c r="AZ1745" i="20"/>
  <c r="AZ2153" i="20"/>
  <c r="AZ1720" i="20"/>
  <c r="AZ1513" i="20"/>
  <c r="AZ1016" i="20"/>
  <c r="AZ2235" i="20"/>
  <c r="AZ2215" i="20"/>
  <c r="AZ2206" i="20"/>
  <c r="AZ1985" i="20"/>
  <c r="AZ741" i="20"/>
  <c r="AZ1463" i="20"/>
  <c r="AZ1536" i="20"/>
  <c r="AZ1374" i="20"/>
  <c r="AZ830" i="20"/>
  <c r="AZ2074" i="20"/>
  <c r="AZ1760" i="20"/>
  <c r="AZ2071" i="20"/>
  <c r="AZ1310" i="20"/>
  <c r="AZ2301" i="20"/>
  <c r="AZ1187" i="20"/>
  <c r="AZ2085" i="20"/>
  <c r="AZ323" i="20"/>
  <c r="AZ1822" i="20"/>
  <c r="AZ455" i="20"/>
  <c r="AZ2330" i="20"/>
  <c r="AZ1362" i="20"/>
  <c r="AZ1280" i="20"/>
  <c r="AZ1916" i="20"/>
  <c r="AZ939" i="20"/>
  <c r="AZ2113" i="20"/>
  <c r="AZ214" i="20"/>
  <c r="AZ1478" i="20"/>
  <c r="AZ2058" i="20"/>
  <c r="AZ2061" i="20"/>
  <c r="AZ1100" i="20"/>
  <c r="AZ1658" i="20"/>
  <c r="AZ1311" i="20"/>
  <c r="AZ928" i="20"/>
  <c r="AZ1702" i="20"/>
  <c r="AZ1952" i="20"/>
  <c r="AZ2158" i="20"/>
  <c r="AZ1709" i="20"/>
  <c r="AZ390" i="20"/>
  <c r="AZ2291" i="20"/>
  <c r="AZ1932" i="20"/>
  <c r="AZ1598" i="20"/>
  <c r="AZ1674" i="20"/>
  <c r="AZ1049" i="20"/>
  <c r="AZ2108" i="20"/>
  <c r="AZ458" i="20"/>
  <c r="AZ1267" i="20"/>
  <c r="AZ672" i="20"/>
  <c r="AZ2054" i="20"/>
  <c r="AZ2321" i="20"/>
  <c r="AZ2022" i="20"/>
  <c r="AZ414" i="20"/>
  <c r="AZ542" i="20"/>
  <c r="AZ2006" i="20"/>
  <c r="AZ1530" i="20"/>
  <c r="AZ1333" i="20"/>
  <c r="AZ429" i="20"/>
  <c r="AZ192" i="20"/>
  <c r="AZ548" i="20"/>
  <c r="AZ1448" i="20"/>
  <c r="AZ2259" i="20"/>
  <c r="AZ1800" i="20"/>
  <c r="AZ2323" i="20"/>
  <c r="AZ2292" i="20"/>
  <c r="AZ1308" i="20"/>
  <c r="AZ638" i="20"/>
  <c r="AZ2218" i="20"/>
  <c r="AZ2068" i="20"/>
  <c r="AZ2282" i="20"/>
  <c r="AZ2227" i="20"/>
  <c r="AZ195" i="20"/>
  <c r="AZ1011" i="20"/>
  <c r="AZ2286" i="20"/>
  <c r="AZ452" i="20"/>
  <c r="AZ2110" i="20"/>
  <c r="AZ380" i="20"/>
  <c r="AZ1086" i="20"/>
  <c r="AZ383" i="20"/>
  <c r="AZ1214" i="20"/>
  <c r="AZ803" i="20"/>
  <c r="AZ288" i="20"/>
  <c r="AZ797" i="20"/>
  <c r="AZ2077" i="20"/>
  <c r="AZ351" i="20"/>
  <c r="AZ1392" i="20"/>
  <c r="AZ969" i="20"/>
  <c r="AZ1517" i="20"/>
  <c r="AZ1182" i="20"/>
  <c r="AZ1691" i="20"/>
  <c r="AZ1058" i="20"/>
  <c r="AZ38" i="20"/>
  <c r="AZ1460" i="20"/>
  <c r="AZ461" i="20"/>
  <c r="AZ1590" i="20"/>
  <c r="AZ714" i="20"/>
  <c r="AZ1240" i="20"/>
  <c r="AZ1543" i="20"/>
  <c r="AZ2233" i="20"/>
  <c r="AZ1027" i="20"/>
  <c r="AZ1186" i="20"/>
  <c r="AZ907" i="20"/>
  <c r="AZ762" i="20"/>
  <c r="AZ1450" i="20"/>
  <c r="AZ618" i="20"/>
  <c r="AZ642" i="20"/>
  <c r="AZ219" i="20"/>
  <c r="AZ988" i="20"/>
  <c r="AZ246" i="20"/>
  <c r="AZ132" i="20"/>
  <c r="AZ1735" i="20"/>
  <c r="AZ1740" i="20"/>
  <c r="AZ342" i="20"/>
  <c r="AZ2332" i="20"/>
  <c r="AZ13" i="20"/>
  <c r="AZ1907" i="20"/>
  <c r="AZ1391" i="20"/>
  <c r="AZ1921" i="20"/>
  <c r="AZ1194" i="20"/>
  <c r="AZ1542" i="20"/>
  <c r="AZ2141" i="20"/>
  <c r="AZ291" i="20"/>
  <c r="AZ1666" i="20"/>
  <c r="AZ290" i="20"/>
  <c r="AZ842" i="20"/>
  <c r="AZ1195" i="20"/>
  <c r="AZ1159" i="20"/>
  <c r="AZ174" i="20"/>
  <c r="AZ509" i="20"/>
  <c r="AZ2237" i="20"/>
  <c r="AZ604" i="20"/>
  <c r="AZ1079" i="20"/>
  <c r="AZ774" i="20"/>
  <c r="AZ1873" i="20"/>
  <c r="AZ218" i="20"/>
  <c r="AZ150" i="20"/>
  <c r="AZ231" i="20"/>
  <c r="AZ424" i="20"/>
  <c r="AZ2256" i="20"/>
  <c r="AZ1562" i="20"/>
  <c r="AZ968" i="20"/>
  <c r="AZ1624" i="20"/>
  <c r="AZ2333" i="20"/>
  <c r="AZ224" i="20"/>
  <c r="AZ66" i="20"/>
  <c r="AZ64" i="20"/>
  <c r="AZ27" i="20"/>
  <c r="AZ143" i="20"/>
  <c r="AZ1236" i="20"/>
  <c r="AZ955" i="20"/>
  <c r="AZ839" i="20"/>
  <c r="AZ272" i="20"/>
  <c r="AZ346" i="20"/>
  <c r="AZ873" i="20"/>
  <c r="AZ1856" i="20"/>
  <c r="AZ320" i="20"/>
  <c r="AZ807" i="20"/>
  <c r="AZ2221" i="20"/>
  <c r="AZ436" i="20"/>
  <c r="AZ368" i="20"/>
  <c r="AZ709" i="20"/>
  <c r="AZ1331" i="20"/>
  <c r="AZ204" i="20"/>
  <c r="AZ133" i="20"/>
  <c r="AZ922" i="20"/>
  <c r="AZ1082" i="20"/>
  <c r="AZ904" i="20"/>
  <c r="AZ21" i="20"/>
  <c r="AZ738" i="20"/>
  <c r="AZ1653" i="20"/>
  <c r="AZ1054" i="20"/>
  <c r="AZ117" i="20"/>
  <c r="AZ707" i="20"/>
  <c r="AZ640" i="20"/>
  <c r="AZ1668" i="20"/>
  <c r="AZ409" i="20"/>
  <c r="AZ151" i="20"/>
  <c r="AZ746" i="20"/>
  <c r="AZ1109" i="20"/>
  <c r="AZ375" i="20"/>
  <c r="AZ184" i="20"/>
  <c r="AZ2089" i="20"/>
  <c r="AZ297" i="20"/>
  <c r="AZ740" i="20"/>
  <c r="AZ1316" i="20"/>
  <c r="AZ207" i="20"/>
  <c r="AZ1063" i="20"/>
  <c r="AZ261" i="20"/>
  <c r="AZ482" i="20"/>
  <c r="AZ2209" i="20"/>
  <c r="AZ833" i="20"/>
  <c r="AZ1534" i="20"/>
  <c r="AZ755" i="20"/>
  <c r="AZ1198" i="20"/>
  <c r="AZ2018" i="20"/>
  <c r="AZ840" i="20"/>
  <c r="AZ1539" i="20"/>
  <c r="AZ1075" i="20"/>
  <c r="AZ1943" i="20"/>
  <c r="AZ1160" i="20"/>
  <c r="AZ2015" i="20"/>
  <c r="AZ1632" i="20"/>
  <c r="AZ347" i="20"/>
  <c r="AZ577" i="20"/>
  <c r="AZ359" i="20"/>
  <c r="AZ879" i="20"/>
  <c r="AZ1275" i="20"/>
  <c r="AZ485" i="20"/>
  <c r="AZ67" i="20"/>
  <c r="AZ128" i="20"/>
  <c r="AZ971" i="20"/>
  <c r="AZ973" i="20"/>
  <c r="AZ695" i="20"/>
  <c r="AZ585" i="20"/>
  <c r="AZ2284" i="20"/>
  <c r="AZ2183" i="20"/>
  <c r="AZ1612" i="20"/>
  <c r="AZ1491" i="20"/>
  <c r="AZ462" i="20"/>
  <c r="AZ1546" i="20"/>
  <c r="AZ169" i="20"/>
  <c r="AZ416" i="20"/>
  <c r="AZ190" i="20"/>
  <c r="AZ850" i="20"/>
  <c r="AZ181" i="20"/>
  <c r="AZ745" i="20"/>
  <c r="AZ510" i="20"/>
  <c r="AZ820" i="20"/>
  <c r="AZ1498" i="20"/>
  <c r="AZ561" i="20"/>
  <c r="AZ96" i="20"/>
  <c r="AZ371" i="20"/>
  <c r="AZ1858" i="20"/>
  <c r="AZ2177" i="20"/>
  <c r="AZ46" i="20"/>
  <c r="AZ228" i="20"/>
  <c r="AZ245" i="20"/>
  <c r="AZ1704" i="20"/>
  <c r="AZ756" i="20"/>
  <c r="AZ2254" i="20"/>
  <c r="AZ1454" i="20"/>
  <c r="AZ94" i="20"/>
  <c r="AZ43" i="20"/>
  <c r="AZ935" i="20"/>
  <c r="AZ693" i="20"/>
  <c r="AZ747" i="20"/>
  <c r="AZ63" i="20"/>
  <c r="AZ238" i="20"/>
  <c r="AZ520" i="20"/>
  <c r="AZ437" i="20"/>
  <c r="AZ919" i="20"/>
  <c r="AZ318" i="20"/>
  <c r="AZ863" i="20"/>
  <c r="AZ1293" i="20"/>
  <c r="AZ1411" i="20"/>
  <c r="AZ244" i="20"/>
  <c r="AZ23" i="20"/>
  <c r="AZ173" i="20"/>
  <c r="AZ1817" i="20"/>
  <c r="AZ1326" i="20"/>
  <c r="AZ829" i="20"/>
  <c r="AZ179" i="20"/>
  <c r="AZ42" i="20"/>
  <c r="AZ5" i="20"/>
  <c r="AZ659" i="20"/>
  <c r="AZ689" i="20"/>
  <c r="AZ735" i="20"/>
  <c r="AZ392" i="20"/>
  <c r="AZ1963" i="20"/>
  <c r="AZ311" i="20"/>
  <c r="AZ154" i="20"/>
  <c r="AZ80" i="20"/>
  <c r="AZ377" i="20"/>
  <c r="AZ2002" i="20"/>
  <c r="AZ324" i="20"/>
  <c r="AZ243" i="20"/>
  <c r="AZ979" i="20"/>
  <c r="AZ2148" i="20"/>
  <c r="AZ589" i="20"/>
  <c r="AZ1409" i="20"/>
  <c r="AZ556" i="20"/>
  <c r="AZ1464" i="20"/>
  <c r="AZ247" i="20"/>
  <c r="AZ1067" i="20"/>
  <c r="AZ87" i="20"/>
  <c r="AZ445" i="20"/>
  <c r="AZ421" i="20"/>
  <c r="AZ639" i="20"/>
  <c r="AZ669" i="20"/>
  <c r="AZ851" i="20"/>
  <c r="AZ1586" i="20"/>
  <c r="AZ788" i="20"/>
  <c r="AZ751" i="20"/>
  <c r="AZ2142" i="20"/>
  <c r="AZ1678" i="20"/>
  <c r="AZ489" i="20"/>
  <c r="AZ808" i="20"/>
  <c r="AZ153" i="20"/>
  <c r="AZ1503" i="20"/>
  <c r="AZ2050" i="20"/>
  <c r="AZ1014" i="20"/>
  <c r="AZ428" i="20"/>
  <c r="AZ1206" i="20"/>
  <c r="AZ1607" i="20"/>
  <c r="AZ488" i="20"/>
  <c r="AZ322" i="20"/>
  <c r="AZ1403" i="20"/>
  <c r="AZ465" i="20"/>
  <c r="AZ1865" i="20"/>
  <c r="AZ1579" i="20"/>
  <c r="AZ239" i="20"/>
  <c r="AZ113" i="20"/>
  <c r="AZ2053" i="20"/>
  <c r="AZ41" i="20"/>
  <c r="AZ872" i="20"/>
  <c r="AZ279" i="20"/>
  <c r="AZ2161" i="20"/>
  <c r="AZ1763" i="20"/>
  <c r="AZ553" i="20"/>
  <c r="AZ1609" i="20"/>
  <c r="AZ726" i="20"/>
  <c r="AZ1928" i="20"/>
  <c r="AZ771" i="20"/>
  <c r="AZ605" i="20"/>
  <c r="AZ391" i="20"/>
  <c r="AZ572" i="20"/>
  <c r="AZ631" i="20"/>
  <c r="AZ570" i="20"/>
  <c r="AZ1696" i="20"/>
  <c r="AZ44" i="20"/>
  <c r="AZ701" i="20"/>
  <c r="AZ698" i="20"/>
  <c r="AZ867" i="20"/>
  <c r="AZ682" i="20"/>
  <c r="AZ17" i="20"/>
  <c r="AZ927" i="20"/>
  <c r="AZ1484" i="20"/>
  <c r="AZ487" i="20"/>
  <c r="AZ856" i="20"/>
  <c r="AZ104" i="20"/>
  <c r="AZ748" i="20"/>
  <c r="AZ1939" i="20"/>
  <c r="AZ1373" i="20"/>
  <c r="AZ700" i="20"/>
  <c r="AZ1447" i="20"/>
  <c r="AZ541" i="20"/>
  <c r="AZ991" i="20"/>
  <c r="AZ616" i="20"/>
  <c r="AZ418" i="20"/>
  <c r="AZ439" i="20"/>
  <c r="AZ837" i="20"/>
  <c r="AZ321" i="20"/>
  <c r="AZ1978" i="20"/>
  <c r="AZ787" i="20"/>
  <c r="AZ2069" i="20"/>
  <c r="AZ2082" i="20"/>
  <c r="AZ1285" i="20"/>
  <c r="AZ2118" i="20"/>
  <c r="AZ2020" i="20"/>
  <c r="AZ1118" i="20"/>
  <c r="AZ1749" i="20"/>
  <c r="AZ2172" i="20"/>
  <c r="AZ1725" i="20"/>
  <c r="AZ2097" i="20"/>
  <c r="AZ813" i="20"/>
  <c r="AZ1459" i="20"/>
  <c r="AZ1328" i="20"/>
  <c r="AZ599" i="20"/>
  <c r="AZ1778" i="20"/>
  <c r="AZ1440" i="20"/>
  <c r="AZ2045" i="20"/>
  <c r="AZ633" i="20"/>
  <c r="AZ809" i="20"/>
  <c r="AZ1115" i="20"/>
  <c r="AZ824" i="20"/>
  <c r="AZ1945" i="20"/>
  <c r="AZ1155" i="20"/>
  <c r="AZ2019" i="20"/>
  <c r="AZ1412" i="20"/>
  <c r="AZ676" i="20"/>
  <c r="AZ1220" i="20"/>
  <c r="AZ2096" i="20"/>
  <c r="AZ760" i="20"/>
  <c r="AZ141" i="20"/>
  <c r="AZ1925" i="20"/>
  <c r="AZ2095" i="20"/>
  <c r="AZ1017" i="20"/>
  <c r="AZ100" i="20"/>
  <c r="AZ472" i="20"/>
  <c r="AZ1176" i="20"/>
  <c r="AZ800" i="20"/>
  <c r="AZ1723" i="20"/>
  <c r="AZ1977" i="20"/>
  <c r="AZ1655" i="20"/>
  <c r="AZ1811" i="20"/>
  <c r="AZ828" i="20"/>
  <c r="AZ954" i="20"/>
  <c r="AZ534" i="20"/>
  <c r="AZ1610" i="20"/>
  <c r="AZ1552" i="20"/>
  <c r="AZ1991" i="20"/>
  <c r="AZ1885" i="20"/>
  <c r="AZ1680" i="20"/>
  <c r="AZ978" i="20"/>
  <c r="AZ586" i="20"/>
  <c r="AZ549" i="20"/>
  <c r="AZ1077" i="20"/>
  <c r="AZ1974" i="20"/>
  <c r="AZ994" i="20"/>
  <c r="AZ99" i="20"/>
  <c r="AZ956" i="20"/>
  <c r="AZ2133" i="20"/>
  <c r="AZ300" i="20"/>
  <c r="AZ1915" i="20"/>
  <c r="AZ355" i="20"/>
  <c r="AZ1606" i="20"/>
  <c r="AZ1031" i="20"/>
  <c r="AZ1495" i="20"/>
  <c r="AZ2003" i="20"/>
  <c r="AZ305" i="20"/>
  <c r="AZ1518" i="20"/>
  <c r="AZ1402" i="20"/>
  <c r="AZ1203" i="20"/>
  <c r="AZ157" i="20"/>
  <c r="AZ1965" i="20"/>
  <c r="AZ896" i="20"/>
  <c r="AZ1623" i="20"/>
  <c r="AZ1804" i="20"/>
  <c r="AZ137" i="20"/>
  <c r="AZ1076" i="20"/>
  <c r="AZ1211" i="20"/>
  <c r="AZ29" i="20"/>
  <c r="AZ1918" i="20"/>
  <c r="AZ1860" i="20"/>
  <c r="AZ1437" i="20"/>
  <c r="AZ1788" i="20"/>
  <c r="AZ2169" i="20"/>
  <c r="AZ627" i="20"/>
  <c r="AZ1475" i="20"/>
  <c r="AZ130" i="20"/>
  <c r="AZ1112" i="20"/>
  <c r="AZ579" i="20"/>
  <c r="AZ144" i="20"/>
  <c r="AZ283" i="20"/>
  <c r="AZ473" i="20"/>
  <c r="AZ188" i="20"/>
  <c r="AZ749" i="20"/>
  <c r="AZ1033" i="20"/>
  <c r="AZ1071" i="20"/>
  <c r="AZ187" i="20"/>
  <c r="AZ78" i="20"/>
  <c r="AZ1436" i="20"/>
  <c r="AZ931" i="20"/>
  <c r="AZ1181" i="20"/>
  <c r="AZ1512" i="20"/>
  <c r="AZ834" i="20"/>
  <c r="AZ1175" i="20"/>
  <c r="AZ212" i="20"/>
  <c r="AZ916" i="20"/>
  <c r="AZ977" i="20"/>
  <c r="AZ2163" i="20"/>
  <c r="AZ1769" i="20"/>
  <c r="AZ1750" i="20"/>
  <c r="AZ524" i="20"/>
  <c r="AZ558" i="20"/>
  <c r="AZ514" i="20"/>
  <c r="AZ1593" i="20"/>
  <c r="AZ508" i="20"/>
  <c r="AZ356" i="20"/>
  <c r="AZ119" i="20"/>
  <c r="AZ905" i="20"/>
  <c r="AZ388" i="20"/>
  <c r="AZ1903" i="20"/>
  <c r="AZ167" i="20"/>
  <c r="AZ1905" i="20"/>
  <c r="AZ354" i="20"/>
  <c r="AZ365" i="20"/>
  <c r="AZ1156" i="20"/>
  <c r="AZ2329" i="20"/>
  <c r="AZ10" i="20"/>
  <c r="AZ16" i="20"/>
  <c r="AZ101" i="20"/>
  <c r="AZ1770" i="20"/>
  <c r="AZ620" i="20"/>
  <c r="AZ4" i="20"/>
  <c r="AZ2048" i="20"/>
  <c r="AZ1565" i="20"/>
  <c r="AZ124" i="20"/>
  <c r="AZ79" i="20"/>
  <c r="AZ1364" i="20"/>
  <c r="AZ854" i="20"/>
  <c r="AZ161" i="20"/>
  <c r="AZ667" i="20"/>
  <c r="AZ504" i="20"/>
  <c r="AZ1872" i="20"/>
  <c r="AZ395" i="20"/>
  <c r="AZ1663" i="20"/>
  <c r="AZ518" i="20"/>
  <c r="AZ1111" i="20"/>
  <c r="AZ657" i="20"/>
  <c r="AZ648" i="20"/>
  <c r="AZ1734" i="20"/>
  <c r="AZ1681" i="20"/>
  <c r="AZ1040" i="20"/>
  <c r="AZ433" i="20"/>
  <c r="AZ479" i="20"/>
  <c r="AZ1006" i="20"/>
  <c r="AZ517" i="20"/>
  <c r="AZ1787" i="20"/>
  <c r="AZ623" i="20"/>
  <c r="AZ515" i="20"/>
  <c r="AZ1995" i="20"/>
  <c r="AZ946" i="20"/>
  <c r="AZ1001" i="20"/>
  <c r="AZ785" i="20"/>
  <c r="AZ1476" i="20"/>
  <c r="AZ1359" i="20"/>
  <c r="AZ270" i="20"/>
  <c r="AZ2175" i="20"/>
  <c r="AZ186" i="20"/>
  <c r="AZ2173" i="20"/>
  <c r="AZ660" i="20"/>
  <c r="AZ251" i="20"/>
  <c r="AZ306" i="20"/>
  <c r="AZ205" i="20"/>
  <c r="AZ1842" i="20"/>
  <c r="AZ1399" i="20"/>
  <c r="AZ450" i="20"/>
  <c r="AZ568" i="20"/>
  <c r="AZ1489" i="20"/>
  <c r="AZ2000" i="20"/>
  <c r="AZ1629" i="20"/>
  <c r="AZ196" i="20"/>
  <c r="AZ1961" i="20"/>
  <c r="AZ401" i="20"/>
  <c r="AZ1635" i="20"/>
  <c r="AZ804" i="20"/>
  <c r="AZ1124" i="20"/>
  <c r="AZ427" i="20"/>
  <c r="AZ1358" i="20"/>
  <c r="AZ617" i="20"/>
  <c r="AZ1583" i="20"/>
  <c r="AZ1871" i="20"/>
  <c r="AZ299" i="20"/>
  <c r="AZ1157" i="20"/>
  <c r="AZ1413" i="20"/>
  <c r="AZ191" i="20"/>
  <c r="AZ2193" i="20"/>
  <c r="AZ1367" i="20"/>
  <c r="AZ782" i="20"/>
  <c r="AZ175" i="20"/>
  <c r="AZ486" i="20"/>
  <c r="AZ298" i="20"/>
  <c r="AZ2298" i="20"/>
  <c r="AZ1608" i="20"/>
  <c r="AZ114" i="20"/>
  <c r="AZ1241" i="20"/>
  <c r="AZ1338" i="20"/>
  <c r="AZ1791" i="20"/>
  <c r="AZ366" i="20"/>
  <c r="AZ1405" i="20"/>
  <c r="AZ2052" i="20"/>
  <c r="AZ336" i="20"/>
  <c r="AZ1924" i="20"/>
  <c r="AZ1746" i="20"/>
  <c r="AZ563" i="20"/>
  <c r="AZ123" i="20"/>
  <c r="AZ177" i="20"/>
  <c r="AZ1013" i="20"/>
  <c r="AZ2156" i="20"/>
  <c r="AZ1773" i="20"/>
  <c r="AZ494" i="20"/>
  <c r="AZ1532" i="20"/>
  <c r="AZ9" i="20"/>
  <c r="AZ1166" i="20"/>
  <c r="AZ1622" i="20"/>
  <c r="AZ2111" i="20"/>
  <c r="AZ852" i="20"/>
  <c r="AZ624" i="20"/>
  <c r="AZ1390" i="20"/>
  <c r="AZ1088" i="20"/>
  <c r="AZ1172" i="20"/>
  <c r="AZ2060" i="20"/>
  <c r="AZ684" i="20"/>
  <c r="AZ1727" i="20"/>
  <c r="AZ665" i="20"/>
  <c r="AZ73" i="20"/>
  <c r="AZ1327" i="20"/>
  <c r="AZ393" i="20"/>
  <c r="AZ1990" i="20"/>
  <c r="AZ997" i="20"/>
  <c r="AZ555" i="20"/>
  <c r="AZ1601" i="20"/>
  <c r="AZ1869" i="20"/>
  <c r="AZ959" i="20"/>
  <c r="AZ25" i="20"/>
  <c r="AZ559" i="20"/>
  <c r="AZ757" i="20"/>
  <c r="AZ865" i="20"/>
  <c r="AZ1638" i="20"/>
  <c r="AZ1179" i="20"/>
  <c r="AZ912" i="20"/>
  <c r="AZ1323" i="20"/>
  <c r="AZ1780" i="20"/>
  <c r="AZ947" i="20"/>
  <c r="AZ1935" i="20"/>
  <c r="AZ2242" i="20"/>
  <c r="AZ1571" i="20"/>
  <c r="AZ793" i="20"/>
  <c r="AZ673" i="20"/>
  <c r="AZ827" i="20"/>
  <c r="AZ160" i="20"/>
  <c r="AZ471" i="20"/>
  <c r="AZ1105" i="20"/>
  <c r="AZ170" i="20"/>
  <c r="AZ987" i="20"/>
  <c r="AZ848" i="20"/>
  <c r="AZ562" i="20"/>
  <c r="AZ836" i="20"/>
  <c r="AZ1983" i="20"/>
  <c r="AZ225" i="20"/>
  <c r="AZ1813" i="20"/>
  <c r="AZ1404" i="20"/>
  <c r="AZ109" i="20"/>
  <c r="AZ1508" i="20"/>
  <c r="AZ1008" i="20"/>
  <c r="AZ2145" i="20"/>
  <c r="AZ890" i="20"/>
  <c r="AZ1026" i="20"/>
  <c r="AZ2155" i="20"/>
  <c r="AZ716" i="20"/>
  <c r="AZ1726" i="20"/>
  <c r="AZ802" i="20"/>
  <c r="AZ1661" i="20"/>
  <c r="AZ944" i="20"/>
  <c r="AZ1434" i="20"/>
  <c r="AZ1715" i="20"/>
  <c r="AZ1039" i="20"/>
  <c r="AZ353" i="20"/>
  <c r="AZ1255" i="20"/>
  <c r="AZ1692" i="20"/>
  <c r="AZ268" i="20"/>
  <c r="AZ86" i="20"/>
  <c r="AZ1591" i="20"/>
  <c r="AZ1302" i="20"/>
  <c r="AZ85" i="20"/>
  <c r="AZ1208" i="20"/>
  <c r="AZ878" i="20"/>
  <c r="AZ1370" i="20"/>
  <c r="AZ1262" i="20"/>
  <c r="AZ1314" i="20"/>
  <c r="AZ1069" i="20"/>
  <c r="AZ1469" i="20"/>
  <c r="AZ273" i="20"/>
  <c r="AZ2160" i="20"/>
  <c r="AZ619" i="20"/>
  <c r="AZ2127" i="20"/>
  <c r="AZ286" i="20"/>
  <c r="AZ1009" i="20"/>
  <c r="AZ1806" i="20"/>
  <c r="AZ338" i="20"/>
  <c r="AZ1005" i="20"/>
  <c r="AZ1588" i="20"/>
  <c r="AZ1036" i="20"/>
  <c r="AZ1955" i="20"/>
  <c r="AZ1523" i="20"/>
  <c r="AZ764" i="20"/>
  <c r="AZ1315" i="20"/>
  <c r="AZ539" i="20"/>
  <c r="AZ77" i="20"/>
  <c r="AZ83" i="20"/>
  <c r="AZ1451" i="20"/>
  <c r="AZ1396" i="20"/>
  <c r="AZ309" i="20"/>
  <c r="AZ58" i="20"/>
  <c r="AZ1786" i="20"/>
  <c r="AZ307" i="20"/>
  <c r="AZ2115" i="20"/>
  <c r="AZ1886" i="20"/>
  <c r="AZ526" i="20"/>
  <c r="AZ752" i="20"/>
  <c r="AZ2065" i="20"/>
  <c r="AZ234" i="20"/>
  <c r="AZ2188" i="20"/>
  <c r="AZ2094" i="20"/>
  <c r="AZ949" i="20"/>
  <c r="AZ1843" i="20"/>
  <c r="AZ702" i="20"/>
  <c r="AZ1793" i="20"/>
  <c r="AZ110" i="20"/>
  <c r="AZ723" i="20"/>
  <c r="AZ2316" i="20"/>
  <c r="AZ1047" i="20"/>
  <c r="AZ1522" i="20"/>
  <c r="AZ511" i="20"/>
  <c r="AZ796" i="20"/>
  <c r="AZ1318" i="20"/>
  <c r="AZ519" i="20"/>
  <c r="AZ601" i="20"/>
  <c r="AZ199" i="20"/>
  <c r="AZ1292" i="20"/>
  <c r="AZ1123" i="20"/>
  <c r="AZ37" i="20"/>
  <c r="AZ1887" i="20"/>
  <c r="AZ185" i="20"/>
  <c r="AZ256" i="20"/>
  <c r="AZ1966" i="20"/>
  <c r="AZ1200" i="20"/>
  <c r="AZ32" i="20"/>
  <c r="AZ1649" i="20"/>
  <c r="AZ1183" i="20"/>
  <c r="AZ2032" i="20"/>
  <c r="AZ678" i="20"/>
  <c r="AZ2267" i="20"/>
  <c r="AZ1114" i="20"/>
  <c r="AZ1273" i="20"/>
  <c r="AZ325" i="20"/>
  <c r="AZ1207" i="20"/>
  <c r="AZ1533" i="20"/>
  <c r="AZ1738" i="20"/>
  <c r="AZ917" i="20"/>
  <c r="AZ1461" i="20"/>
  <c r="AZ870" i="20"/>
  <c r="AZ1908" i="20"/>
  <c r="AZ2119" i="20"/>
  <c r="AZ1306" i="20"/>
  <c r="AZ1587" i="20"/>
  <c r="AZ656" i="20"/>
  <c r="AZ923" i="20"/>
  <c r="AZ1363" i="20"/>
  <c r="AZ1662" i="20"/>
  <c r="AZ1679" i="20"/>
  <c r="AZ2084" i="20"/>
  <c r="AZ463" i="20"/>
  <c r="AZ2179" i="20"/>
  <c r="AZ2313" i="20"/>
  <c r="AZ1010" i="20"/>
  <c r="AZ860" i="20"/>
  <c r="AZ2143" i="20"/>
  <c r="AZ1566" i="20"/>
  <c r="AZ135" i="20"/>
  <c r="AZ1866" i="20"/>
  <c r="AZ609" i="20"/>
  <c r="AZ2034" i="20"/>
  <c r="AZ373" i="20"/>
  <c r="AZ1325" i="20"/>
  <c r="AZ1269" i="20"/>
  <c r="AZ1835" i="20"/>
  <c r="AZ1480" i="20"/>
  <c r="AZ1051" i="20"/>
  <c r="AZ961" i="20"/>
  <c r="AZ11" i="20"/>
  <c r="AZ34" i="20"/>
  <c r="AZ1994" i="20"/>
  <c r="AZ1119" i="20"/>
  <c r="AZ163" i="20"/>
  <c r="AZ1332" i="20"/>
  <c r="AZ1341" i="20"/>
  <c r="AZ339" i="20"/>
  <c r="AZ621" i="20"/>
  <c r="AZ2083" i="20"/>
  <c r="AZ265" i="20"/>
  <c r="AZ223" i="20"/>
  <c r="AZ1468" i="20"/>
  <c r="AZ172" i="20"/>
  <c r="AZ2285" i="20"/>
  <c r="AZ1163" i="20"/>
  <c r="AZ344" i="20"/>
  <c r="AZ871" i="20"/>
  <c r="AZ877" i="20"/>
  <c r="AZ1210" i="20"/>
  <c r="AZ765" i="20"/>
  <c r="AZ1931" i="20"/>
  <c r="AZ48" i="20"/>
  <c r="AZ1379" i="20"/>
  <c r="AZ1233" i="20"/>
  <c r="AZ315" i="20"/>
  <c r="AZ2222" i="20"/>
  <c r="AZ1953" i="20"/>
  <c r="AZ492" i="20"/>
  <c r="AZ1754" i="20"/>
  <c r="AZ1510" i="20"/>
  <c r="AZ600" i="20"/>
  <c r="AZ1271" i="20"/>
  <c r="AZ858" i="20"/>
  <c r="AZ649" i="20"/>
  <c r="AZ1015" i="20"/>
  <c r="AZ57" i="20"/>
  <c r="AZ379" i="20"/>
  <c r="AZ1126" i="20"/>
  <c r="AZ18" i="20"/>
  <c r="AZ68" i="20"/>
  <c r="AZ1199" i="20"/>
  <c r="AZ2009" i="20"/>
  <c r="AZ730" i="20"/>
  <c r="AZ1805" i="20"/>
  <c r="AZ1335" i="20"/>
  <c r="AZ724" i="20"/>
  <c r="AZ1138" i="20"/>
  <c r="AZ1526" i="20"/>
  <c r="AZ1102" i="20"/>
  <c r="AZ1098" i="20"/>
  <c r="AZ1849" i="20"/>
  <c r="AZ227" i="20"/>
  <c r="AZ942" i="20"/>
  <c r="AZ142" i="20"/>
  <c r="AZ189" i="20"/>
  <c r="AZ811" i="20"/>
  <c r="AZ744" i="20"/>
  <c r="AZ215" i="20"/>
  <c r="AZ607" i="20"/>
  <c r="AZ208" i="20"/>
  <c r="AZ176" i="20"/>
  <c r="AZ1002" i="20"/>
  <c r="AZ1380" i="20"/>
  <c r="AZ1559" i="20"/>
  <c r="AZ33" i="20"/>
  <c r="AZ898" i="20"/>
  <c r="AZ442" i="20"/>
  <c r="AZ378" i="20"/>
  <c r="AZ546" i="20"/>
  <c r="AZ333" i="20"/>
  <c r="AZ615" i="20"/>
  <c r="AZ650" i="20"/>
  <c r="AZ835" i="20"/>
  <c r="AZ20" i="20"/>
  <c r="AZ329" i="20"/>
  <c r="AZ1278" i="20"/>
  <c r="AZ129" i="20"/>
  <c r="AZ1152" i="20"/>
  <c r="AZ652" i="20"/>
  <c r="AZ287" i="20"/>
  <c r="AZ310" i="20"/>
  <c r="AZ277" i="20"/>
  <c r="AZ2174" i="20"/>
  <c r="AZ1848" i="20"/>
  <c r="AZ1621" i="20"/>
  <c r="AZ781" i="20"/>
  <c r="AZ1934" i="20"/>
  <c r="AZ1140" i="20"/>
  <c r="AZ750" i="20"/>
  <c r="AZ1477" i="20"/>
  <c r="AZ411" i="20"/>
  <c r="AZ1490" i="20"/>
  <c r="AZ282" i="20"/>
  <c r="AZ770" i="20"/>
  <c r="AZ966" i="20"/>
  <c r="AZ1133" i="20"/>
  <c r="AZ1136" i="20"/>
  <c r="AZ460" i="20"/>
  <c r="AZ1519" i="20"/>
  <c r="AZ1234" i="20"/>
  <c r="AZ75" i="20"/>
  <c r="AZ552" i="20"/>
  <c r="AZ2130" i="20"/>
  <c r="AZ975" i="20"/>
  <c r="AZ1050" i="20"/>
  <c r="AZ1007" i="20"/>
  <c r="AZ1066" i="20"/>
  <c r="AZ883" i="20"/>
  <c r="AZ1656" i="20"/>
  <c r="AZ267" i="20"/>
  <c r="AZ1184" i="20"/>
  <c r="AZ1672" i="20"/>
  <c r="AZ30" i="20"/>
  <c r="AZ406" i="20"/>
  <c r="AZ731" i="20"/>
  <c r="AZ183" i="20"/>
  <c r="AZ1502" i="20"/>
  <c r="AZ1251" i="20"/>
  <c r="AZ2317" i="20"/>
  <c r="AZ685" i="20"/>
  <c r="AZ1614" i="20"/>
  <c r="AZ1577" i="20"/>
  <c r="AZ891" i="20"/>
  <c r="AZ1802" i="20"/>
  <c r="AZ1807" i="20"/>
  <c r="AZ1043" i="20"/>
  <c r="AZ98" i="20"/>
  <c r="AZ367" i="20"/>
  <c r="AZ1213" i="20"/>
  <c r="AZ216" i="20"/>
  <c r="AZ591" i="20"/>
  <c r="AZ1874" i="20"/>
  <c r="AZ1258" i="20"/>
  <c r="AZ1299" i="20"/>
  <c r="AZ478" i="20"/>
  <c r="AZ2300" i="20"/>
  <c r="AZ989" i="20"/>
  <c r="AZ1132" i="20"/>
  <c r="AZ703" i="20"/>
  <c r="AZ914" i="20"/>
  <c r="AZ1191" i="20"/>
  <c r="AZ1828" i="20"/>
  <c r="AZ715" i="20"/>
  <c r="AZ426" i="20"/>
  <c r="AZ328" i="20"/>
  <c r="AZ387" i="20"/>
  <c r="AZ1247" i="20"/>
  <c r="AZ1917" i="20"/>
  <c r="AZ984" i="20"/>
  <c r="AZ1048" i="20"/>
  <c r="AZ180" i="20"/>
  <c r="AZ874" i="20"/>
  <c r="AZ2322" i="20"/>
  <c r="AZ1345" i="20"/>
  <c r="AZ1346" i="20"/>
  <c r="AZ869" i="20"/>
  <c r="AZ2319" i="20"/>
  <c r="AZ1148" i="20"/>
  <c r="AZ24" i="20"/>
  <c r="AZ316" i="20"/>
  <c r="AZ340" i="20"/>
  <c r="AZ957" i="20"/>
  <c r="AZ2028" i="20"/>
  <c r="AZ443" i="20"/>
  <c r="AZ1024" i="20"/>
  <c r="AZ438" i="20"/>
  <c r="AZ630" i="20"/>
  <c r="AZ303" i="20"/>
  <c r="AZ490" i="20"/>
  <c r="AZ1090" i="20"/>
  <c r="AZ341" i="20"/>
  <c r="AZ671" i="20"/>
  <c r="AZ138" i="20"/>
  <c r="AZ2232" i="20"/>
  <c r="AZ1706" i="20"/>
  <c r="AZ531" i="20"/>
  <c r="AZ1544" i="20"/>
  <c r="AZ733" i="20"/>
  <c r="AZ1710" i="20"/>
  <c r="AZ102" i="20"/>
  <c r="AZ1982" i="20"/>
  <c r="AZ1776" i="20"/>
  <c r="AZ1731" i="20"/>
  <c r="AZ1056" i="20"/>
  <c r="AZ590" i="20"/>
  <c r="AZ1827" i="20"/>
  <c r="AZ2010" i="20"/>
  <c r="AZ2057" i="20"/>
  <c r="AZ1758" i="20"/>
  <c r="AZ1619" i="20"/>
  <c r="AZ276" i="20"/>
  <c r="AZ1000" i="20"/>
  <c r="AZ565" i="20"/>
  <c r="AZ1128" i="20"/>
  <c r="AZ1046" i="20"/>
  <c r="AZ1250" i="20"/>
  <c r="AZ93" i="20"/>
  <c r="AZ1580" i="20"/>
  <c r="AZ253" i="20"/>
  <c r="AZ2184" i="20"/>
  <c r="AZ403" i="20"/>
  <c r="AZ122" i="20"/>
  <c r="AZ448" i="20"/>
  <c r="AZ264" i="20"/>
  <c r="AZ821" i="20"/>
  <c r="AZ1294" i="20"/>
  <c r="AZ156" i="20"/>
  <c r="AZ1204" i="20"/>
  <c r="AZ125" i="20"/>
  <c r="AZ1428" i="20"/>
  <c r="AZ1582" i="20"/>
  <c r="AZ644" i="20"/>
  <c r="AZ1846" i="20"/>
  <c r="AZ2318" i="20"/>
  <c r="AZ1942" i="20"/>
  <c r="AZ278" i="20"/>
  <c r="AZ1535" i="20"/>
  <c r="AZ345" i="20"/>
  <c r="AZ1600" i="20"/>
  <c r="AZ89" i="20"/>
  <c r="AZ466" i="20"/>
  <c r="AZ522" i="20"/>
  <c r="AZ1659" i="20"/>
  <c r="AZ405" i="20"/>
  <c r="AZ2196" i="20"/>
  <c r="AZ1103" i="20"/>
  <c r="AZ1739" i="20"/>
  <c r="AZ147" i="20"/>
  <c r="AZ1540" i="20"/>
  <c r="AZ1957" i="20"/>
  <c r="AZ1677" i="20"/>
  <c r="AZ484" i="20"/>
  <c r="AZ2181" i="20"/>
  <c r="AZ776" i="20"/>
  <c r="AZ2101" i="20"/>
  <c r="AZ1261" i="20"/>
  <c r="AZ1564" i="20"/>
  <c r="AZ40" i="20"/>
  <c r="AZ582" i="20"/>
  <c r="AZ1243" i="20"/>
  <c r="AZ2224" i="20"/>
  <c r="AZ1427" i="20"/>
  <c r="AZ661" i="20"/>
  <c r="AZ1304" i="20"/>
  <c r="AZ512" i="20"/>
  <c r="AZ2124" i="20"/>
  <c r="AZ182" i="20"/>
  <c r="AZ1120" i="20"/>
  <c r="AZ284" i="20"/>
  <c r="AZ889" i="20"/>
  <c r="AZ1222" i="20"/>
  <c r="AZ162" i="20"/>
  <c r="AZ1141" i="20"/>
  <c r="AZ1633" i="20"/>
  <c r="AZ2246" i="20"/>
  <c r="AZ535" i="20"/>
  <c r="AZ1150" i="20"/>
  <c r="AZ992" i="20"/>
  <c r="AZ474" i="20"/>
  <c r="AZ294" i="20"/>
  <c r="AZ8" i="20"/>
  <c r="AZ691" i="20"/>
  <c r="AZ1909" i="20"/>
  <c r="AZ2244" i="20"/>
  <c r="AZ1697" i="20"/>
  <c r="AZ2204" i="20"/>
  <c r="AZ2234" i="20"/>
  <c r="AZ1239" i="20"/>
  <c r="AZ1823" i="20"/>
  <c r="AZ732" i="20"/>
  <c r="AZ1263" i="20"/>
  <c r="AZ985" i="20"/>
  <c r="AZ1435" i="20"/>
  <c r="AZ220" i="20"/>
  <c r="AZ876" i="20"/>
  <c r="AZ1481" i="20"/>
  <c r="AZ374" i="20"/>
  <c r="AZ1433" i="20"/>
  <c r="AZ1707" i="20"/>
  <c r="AZ1971" i="20"/>
  <c r="AZ1643" i="20"/>
  <c r="AZ1815" i="20"/>
  <c r="AZ1368" i="20"/>
  <c r="AZ1992" i="20"/>
  <c r="AZ2280" i="20"/>
  <c r="AZ976" i="20"/>
  <c r="AZ397" i="20"/>
  <c r="AZ999" i="20"/>
  <c r="AZ1231" i="20"/>
  <c r="AZ2016" i="20"/>
  <c r="AZ945" i="20"/>
  <c r="AZ2129" i="20"/>
  <c r="AZ363" i="20"/>
  <c r="AZ647" i="20"/>
  <c r="AZ1859" i="20"/>
  <c r="AZ1465" i="20"/>
  <c r="AZ753" i="20"/>
  <c r="AZ628" i="20"/>
  <c r="AZ1237" i="20"/>
  <c r="AZ932" i="20"/>
  <c r="AZ1889" i="20"/>
  <c r="AZ2138" i="20"/>
  <c r="AZ2075" i="20"/>
  <c r="AZ1190" i="20"/>
  <c r="AZ528" i="20"/>
  <c r="AZ496" i="20"/>
  <c r="AZ2100" i="20"/>
  <c r="AZ413" i="20"/>
  <c r="AZ1968" i="20"/>
  <c r="AZ1356" i="20"/>
  <c r="AZ761" i="20"/>
  <c r="AZ382" i="20"/>
  <c r="AZ766" i="20"/>
  <c r="AZ2081" i="20"/>
  <c r="AZ2287" i="20"/>
  <c r="AZ1224" i="20"/>
  <c r="AZ59" i="20"/>
  <c r="AZ1453" i="20"/>
  <c r="AZ1868" i="20"/>
  <c r="AZ15" i="20"/>
  <c r="AZ729" i="20"/>
  <c r="AZ772" i="20"/>
  <c r="AZ759" i="20"/>
  <c r="AZ1838" i="20"/>
  <c r="AZ1145" i="20"/>
  <c r="AZ1209" i="20"/>
  <c r="AZ1161" i="20"/>
  <c r="AZ1634" i="20"/>
  <c r="AZ337" i="20"/>
  <c r="AZ2121" i="20"/>
  <c r="AZ1669" i="20"/>
  <c r="AZ1761" i="20"/>
  <c r="AZ1797" i="20"/>
  <c r="AZ831" i="20"/>
  <c r="AZ1665" i="20"/>
  <c r="AZ293" i="20"/>
  <c r="AZ88" i="20"/>
  <c r="AZ810" i="20"/>
  <c r="AZ981" i="20"/>
  <c r="AZ206" i="20"/>
  <c r="AZ728" i="20"/>
  <c r="AZ2311" i="20"/>
  <c r="AZ1819" i="20"/>
  <c r="AZ1628" i="20"/>
  <c r="AZ1162" i="20"/>
  <c r="AZ843" i="20"/>
  <c r="AZ1689" i="20"/>
  <c r="AZ1329" i="20"/>
  <c r="AZ832" i="20"/>
  <c r="AZ84" i="20"/>
  <c r="AZ1072" i="20"/>
  <c r="AZ134" i="20"/>
  <c r="AZ2294" i="20"/>
  <c r="AZ1575" i="20"/>
  <c r="AZ12" i="20"/>
  <c r="AZ1964" i="20"/>
  <c r="AZ2326" i="20"/>
  <c r="AZ334" i="20"/>
  <c r="AZ1022" i="20"/>
  <c r="AZ7" i="20"/>
  <c r="AZ606" i="20"/>
  <c r="AZ105" i="20"/>
  <c r="AZ1851" i="20"/>
  <c r="AZ364" i="20"/>
  <c r="AZ645" i="20"/>
  <c r="AZ704" i="20"/>
  <c r="AZ1091" i="20"/>
  <c r="AZ786" i="20"/>
  <c r="AZ1514" i="20"/>
  <c r="AZ252" i="20"/>
  <c r="AZ1283" i="20"/>
  <c r="AZ1189" i="20"/>
  <c r="AZ825" i="20"/>
  <c r="AZ866" i="20"/>
  <c r="AZ1303" i="20"/>
  <c r="AZ2070" i="20"/>
  <c r="AZ1288" i="20"/>
  <c r="AZ2203" i="20"/>
  <c r="AZ1894" i="20"/>
  <c r="AZ2139" i="20"/>
  <c r="AZ2039" i="20"/>
  <c r="AZ1911" i="20"/>
  <c r="AZ1958" i="20"/>
  <c r="AZ1188" i="20"/>
  <c r="AZ1927" i="20"/>
  <c r="AZ1933" i="20"/>
  <c r="AZ507" i="20"/>
  <c r="AZ2008" i="20"/>
  <c r="AZ1913" i="20"/>
  <c r="AZ1097" i="20"/>
  <c r="AZ1891" i="20"/>
  <c r="AZ587" i="20"/>
  <c r="AZ651" i="20"/>
  <c r="AZ773" i="20"/>
  <c r="AZ725" i="20"/>
  <c r="AZ532" i="20"/>
  <c r="AZ554" i="20"/>
  <c r="AZ545" i="20"/>
  <c r="AZ475" i="20"/>
  <c r="AZ557" i="20"/>
  <c r="AZ595" i="20"/>
  <c r="AZ1352" i="20"/>
  <c r="AZ498" i="20"/>
  <c r="AZ594" i="20"/>
  <c r="AZ739" i="20"/>
  <c r="AZ159" i="20"/>
  <c r="AZ1158" i="20"/>
  <c r="AZ408" i="20"/>
  <c r="AZ434" i="20"/>
  <c r="AZ523" i="20"/>
  <c r="AZ2334" i="20"/>
  <c r="AZ690" i="20"/>
  <c r="AZ1424" i="20"/>
  <c r="AZ61" i="20"/>
  <c r="AZ699" i="20"/>
  <c r="AZ734" i="20"/>
  <c r="AZ217" i="20"/>
  <c r="AZ783" i="20"/>
  <c r="AZ1289" i="20"/>
  <c r="AZ1122" i="20"/>
  <c r="AZ2004" i="20"/>
  <c r="AZ1884" i="20"/>
  <c r="AZ2207" i="20"/>
  <c r="AZ1030" i="20"/>
  <c r="AZ193" i="20"/>
  <c r="AZ362" i="20"/>
  <c r="AZ335" i="20"/>
  <c r="AZ491" i="20"/>
  <c r="AZ521" i="20"/>
  <c r="AZ1941" i="20"/>
  <c r="AZ566" i="20"/>
  <c r="AZ1926" i="20"/>
  <c r="AZ943" i="20"/>
  <c r="AZ711" i="20"/>
  <c r="AZ1135" i="20"/>
  <c r="AZ112" i="20"/>
  <c r="AZ887" i="20"/>
  <c r="AZ1862" i="20"/>
  <c r="AZ235" i="20"/>
  <c r="AZ255" i="20"/>
  <c r="AZ1682" i="20"/>
  <c r="AZ127" i="20"/>
  <c r="AZ1078" i="20"/>
  <c r="AZ1657" i="20"/>
  <c r="AZ571" i="20"/>
  <c r="AZ49" i="20"/>
  <c r="AZ2029" i="20"/>
  <c r="AZ259" i="20"/>
  <c r="AZ1950" i="20"/>
  <c r="AZ2192" i="20"/>
  <c r="AZ210" i="20"/>
  <c r="AZ1116" i="20"/>
  <c r="AZ480" i="20"/>
  <c r="AZ1563" i="20"/>
  <c r="AZ39" i="20"/>
  <c r="AZ2249" i="20"/>
  <c r="AZ826" i="20"/>
  <c r="AZ1803" i="20"/>
  <c r="AZ758" i="20"/>
  <c r="AZ1752" i="20"/>
  <c r="AZ1537" i="20"/>
  <c r="AZ2103" i="20"/>
  <c r="AZ1979" i="20"/>
  <c r="AZ583" i="20"/>
  <c r="AZ237" i="20"/>
  <c r="AZ65" i="20"/>
  <c r="AZ1307" i="20"/>
  <c r="AZ1319" i="20"/>
  <c r="AZ2331" i="20"/>
  <c r="AZ1443" i="20"/>
  <c r="AZ655" i="20"/>
  <c r="AZ1660" i="20"/>
  <c r="AZ597" i="20"/>
  <c r="AZ1246" i="20"/>
  <c r="AZ1003" i="20"/>
  <c r="AZ2213" i="20"/>
  <c r="AZ936" i="20"/>
  <c r="AZ1053" i="20"/>
  <c r="AZ115" i="20"/>
  <c r="AZ694" i="20"/>
  <c r="AZ451" i="20"/>
  <c r="AZ1585" i="20"/>
  <c r="AZ1205" i="20"/>
  <c r="AZ281" i="20"/>
  <c r="AZ1439" i="20"/>
  <c r="AZ849" i="20"/>
  <c r="AZ666" i="20"/>
  <c r="AZ1762" i="20"/>
  <c r="AZ69" i="20"/>
  <c r="AZ791" i="20"/>
  <c r="AZ670" i="20"/>
  <c r="AZ543" i="20"/>
  <c r="AZ1134" i="20"/>
  <c r="AZ1772" i="20"/>
  <c r="AZ229" i="20"/>
  <c r="AZ1556" i="20"/>
  <c r="AZ1235" i="20"/>
  <c r="AZ497" i="20"/>
  <c r="AZ1313" i="20"/>
  <c r="AZ107" i="20"/>
  <c r="AZ1185" i="20"/>
  <c r="AZ1698" i="20"/>
  <c r="AZ1798" i="20"/>
  <c r="AZ1202" i="20"/>
  <c r="AZ1146" i="20"/>
  <c r="AZ213" i="20"/>
  <c r="AZ1938" i="20"/>
  <c r="AZ1426" i="20"/>
  <c r="AZ1035" i="20"/>
  <c r="AZ1611" i="20"/>
  <c r="AZ263" i="20"/>
  <c r="AZ106" i="20"/>
  <c r="AZ795" i="20"/>
  <c r="AZ1753" i="20"/>
  <c r="AZ2036" i="20"/>
  <c r="AZ1032" i="20"/>
  <c r="AZ2182" i="20"/>
  <c r="AZ1801" i="20"/>
  <c r="AZ262" i="20"/>
  <c r="AZ1286" i="20"/>
  <c r="AZ1956" i="20"/>
  <c r="AZ1901" i="20"/>
  <c r="AZ76" i="20"/>
  <c r="AZ2088" i="20"/>
  <c r="AZ407" i="20"/>
  <c r="AZ1432" i="20"/>
  <c r="AZ2125" i="20"/>
  <c r="AZ1529" i="20"/>
  <c r="AZ697" i="20"/>
  <c r="AZ431" i="20"/>
  <c r="AZ139" i="20"/>
  <c r="AZ603" i="20"/>
  <c r="AZ1497" i="20"/>
  <c r="AZ90" i="20"/>
  <c r="AZ457" i="20"/>
  <c r="AZ1296" i="20"/>
  <c r="AZ754" i="20"/>
  <c r="AZ1829" i="20"/>
  <c r="AZ469" i="20"/>
  <c r="AZ1353" i="20"/>
  <c r="AZ1906" i="20"/>
  <c r="AZ52" i="20"/>
  <c r="AZ1470" i="20"/>
  <c r="AZ459" i="20"/>
  <c r="AZ166" i="20"/>
  <c r="AZ592" i="20"/>
  <c r="AZ1201" i="20"/>
  <c r="AZ1820" i="20"/>
  <c r="AZ972" i="20"/>
  <c r="AZ2299" i="20"/>
  <c r="AZ1167" i="20"/>
  <c r="AZ136" i="20"/>
  <c r="AZ1422" i="20"/>
  <c r="AZ995" i="20"/>
  <c r="AZ2257" i="20"/>
  <c r="AZ1631" i="20"/>
  <c r="AZ612" i="20"/>
  <c r="AZ894" i="20"/>
  <c r="AZ148" i="20"/>
  <c r="AZ575" i="20"/>
  <c r="AZ2274" i="20"/>
  <c r="AZ536" i="20"/>
  <c r="AZ1549" i="20"/>
  <c r="AZ2265" i="20"/>
  <c r="AZ1567" i="20"/>
  <c r="AZ965" i="20"/>
  <c r="AZ1976" i="20"/>
  <c r="AZ47" i="20"/>
  <c r="AZ544" i="20"/>
  <c r="AZ1252" i="20"/>
  <c r="AZ1630" i="20"/>
  <c r="AZ1355" i="20"/>
  <c r="AZ503" i="20"/>
  <c r="AZ1639" i="20"/>
  <c r="AZ537" i="20"/>
  <c r="AZ70" i="20"/>
  <c r="AZ1021" i="20"/>
  <c r="AZ681" i="20"/>
  <c r="AZ447" i="20"/>
  <c r="AZ312" i="20"/>
  <c r="AZ1700" i="20"/>
  <c r="AZ899" i="20"/>
  <c r="AZ1444" i="20"/>
  <c r="AZ527" i="20"/>
  <c r="AZ1238" i="20"/>
  <c r="AZ1850" i="20"/>
  <c r="AZ2005" i="20"/>
  <c r="AZ722" i="20"/>
  <c r="AZ2228" i="20"/>
  <c r="AZ343" i="20"/>
  <c r="AZ56" i="20"/>
  <c r="AZ1264" i="20"/>
  <c r="AZ440" i="20"/>
  <c r="AZ970" i="20"/>
  <c r="AZ2066" i="20"/>
  <c r="AZ198" i="20"/>
  <c r="AZ2112" i="20"/>
  <c r="AZ2315" i="20"/>
  <c r="AZ1831" i="20"/>
  <c r="AZ1388" i="20"/>
  <c r="AZ958" i="20"/>
  <c r="AZ550" i="20"/>
  <c r="AZ330" i="20"/>
  <c r="AZ211" i="20"/>
  <c r="AZ737" i="20"/>
  <c r="AZ422" i="20"/>
  <c r="AZ778" i="20"/>
  <c r="AZ1483" i="20"/>
  <c r="AZ1767" i="20"/>
  <c r="AZ2049" i="20"/>
  <c r="AZ513" i="20"/>
  <c r="AZ1357" i="20"/>
  <c r="AZ598" i="20"/>
  <c r="AZ1504" i="20"/>
  <c r="AZ950" i="20"/>
  <c r="AZ2027" i="20"/>
  <c r="AZ1456" i="20"/>
  <c r="AZ1259" i="20"/>
  <c r="AZ1774" i="20"/>
  <c r="AZ2245" i="20"/>
  <c r="AZ2271" i="20"/>
  <c r="AZ1092" i="20"/>
  <c r="AZ2128" i="20"/>
  <c r="AZ1989" i="20"/>
  <c r="AZ1651" i="20"/>
  <c r="AZ1295" i="20"/>
  <c r="AZ501" i="20"/>
  <c r="AZ1095" i="20"/>
  <c r="AZ1730" i="20"/>
  <c r="AZ241" i="20"/>
  <c r="AZ2312" i="20"/>
  <c r="AZ1406" i="20"/>
  <c r="AZ680" i="20"/>
  <c r="AZ369" i="20"/>
  <c r="AZ712" i="20"/>
  <c r="AZ178" i="20"/>
  <c r="AZ1810" i="20"/>
  <c r="AZ2201" i="20"/>
  <c r="AZ2166" i="20"/>
  <c r="AZ72" i="20"/>
  <c r="AZ2320" i="20"/>
  <c r="AZ2067" i="20"/>
  <c r="AZ2220" i="20"/>
  <c r="AZ838" i="20"/>
  <c r="AZ799" i="20"/>
  <c r="AZ2261" i="20"/>
  <c r="AZ1616" i="20"/>
  <c r="AZ1900" i="20"/>
  <c r="AZ2078" i="20"/>
  <c r="AZ529" i="20"/>
  <c r="AZ1500" i="20"/>
  <c r="AZ861" i="20"/>
  <c r="AZ1857" i="20"/>
  <c r="AZ1485" i="20"/>
  <c r="AZ1227" i="20"/>
  <c r="AZ1265" i="20"/>
  <c r="AZ1101" i="20"/>
  <c r="AZ1446" i="20"/>
  <c r="AZ1625" i="20"/>
  <c r="AZ2021" i="20"/>
  <c r="AZ2164" i="20"/>
  <c r="AZ2107" i="20"/>
  <c r="AZ1981" i="20"/>
  <c r="AZ823" i="20"/>
  <c r="AZ258" i="20"/>
  <c r="AZ1452" i="20"/>
  <c r="AZ845" i="20"/>
  <c r="AZ398" i="20"/>
  <c r="AZ1417" i="20"/>
  <c r="AZ819" i="20"/>
  <c r="AZ769" i="20"/>
  <c r="AZ662" i="20"/>
  <c r="AZ1944" i="20"/>
  <c r="AZ126" i="20"/>
  <c r="AZ62" i="20"/>
  <c r="AZ844" i="20"/>
  <c r="AZ1171" i="20"/>
  <c r="AZ1052" i="20"/>
  <c r="AZ993" i="20"/>
  <c r="AZ1984" i="20"/>
  <c r="AZ2278" i="20"/>
  <c r="AZ435" i="20"/>
  <c r="AZ1038" i="20"/>
  <c r="AZ1922" i="20"/>
  <c r="AZ95" i="20"/>
  <c r="AZ404" i="20"/>
  <c r="AZ1270" i="20"/>
  <c r="AZ1896" i="20"/>
  <c r="AZ26" i="20"/>
  <c r="AZ675" i="20"/>
  <c r="AZ453" i="20"/>
  <c r="AZ301" i="20"/>
  <c r="AZ925" i="20"/>
  <c r="AZ1219" i="20"/>
  <c r="AZ483" i="20"/>
  <c r="AZ1420" i="20"/>
  <c r="AZ1845" i="20"/>
  <c r="AZ481" i="20"/>
  <c r="AZ449" i="20"/>
  <c r="AZ1192" i="20"/>
  <c r="AZ233" i="20"/>
  <c r="AZ1637" i="20"/>
  <c r="AZ637" i="20"/>
  <c r="AZ384" i="20"/>
  <c r="AZ1959" i="20"/>
  <c r="AZ573" i="20"/>
  <c r="AZ767" i="20"/>
  <c r="AZ423" i="20"/>
  <c r="AZ576" i="20"/>
  <c r="AZ884" i="20"/>
  <c r="AZ1408" i="20"/>
  <c r="AZ1764" i="20"/>
  <c r="AZ567" i="20"/>
  <c r="AZ1142" i="20"/>
  <c r="AZ1298" i="20"/>
  <c r="AZ1153" i="20"/>
  <c r="AZ629" i="20"/>
  <c r="AZ1065" i="20"/>
  <c r="AZ1733" i="20"/>
  <c r="AZ314" i="20"/>
  <c r="AZ1012" i="20"/>
  <c r="AZ271" i="20"/>
  <c r="AZ1282" i="20"/>
  <c r="AZ2080" i="20"/>
  <c r="AZ444" i="20"/>
  <c r="AZ643" i="20"/>
  <c r="AZ289" i="20"/>
  <c r="AZ1230" i="20"/>
  <c r="AZ1893" i="20"/>
  <c r="AZ632" i="20"/>
  <c r="AZ1225" i="20"/>
  <c r="AZ2304" i="20"/>
  <c r="AZ2126" i="20"/>
  <c r="AZ197" i="20"/>
  <c r="AZ853" i="20"/>
  <c r="AZ348" i="20"/>
  <c r="AZ202" i="20"/>
  <c r="AZ1425" i="20"/>
  <c r="AZ1524" i="20"/>
  <c r="AZ1398" i="20"/>
  <c r="AZ454" i="20"/>
  <c r="AZ817" i="20"/>
  <c r="AZ1717" i="20"/>
  <c r="AZ1949" i="20"/>
  <c r="AZ2037" i="20"/>
  <c r="AZ1482" i="20"/>
  <c r="AZ1821" i="20"/>
  <c r="AZ1217" i="20"/>
  <c r="AZ1349" i="20"/>
  <c r="AZ1034" i="20"/>
  <c r="AZ1736" i="20"/>
  <c r="AZ658" i="20"/>
  <c r="AZ1339" i="20"/>
  <c r="AZ352" i="20"/>
  <c r="AZ1389" i="20"/>
  <c r="AZ668" i="20"/>
  <c r="AZ784" i="20"/>
  <c r="AZ2157" i="20"/>
  <c r="AZ165" i="20"/>
  <c r="AZ892" i="20"/>
  <c r="AZ201" i="20"/>
  <c r="AZ622" i="20"/>
  <c r="AZ1242" i="20"/>
  <c r="AZ158" i="20"/>
  <c r="AZ376" i="20"/>
  <c r="AZ402" i="20"/>
  <c r="AZ280" i="20"/>
  <c r="AZ1570" i="20"/>
  <c r="AZ394" i="20"/>
  <c r="AZ705" i="20"/>
  <c r="AZ257" i="20"/>
  <c r="AZ710" i="20"/>
  <c r="AZ1297" i="20"/>
  <c r="AZ641" i="20"/>
  <c r="AZ2109" i="20"/>
  <c r="AZ736" i="20"/>
  <c r="AZ332" i="20"/>
  <c r="AZ1139" i="20"/>
  <c r="AZ2063" i="20"/>
  <c r="AZ581" i="20"/>
  <c r="AZ2041" i="20"/>
  <c r="AZ998" i="20"/>
  <c r="AZ1695" i="20"/>
  <c r="AZ610" i="20"/>
  <c r="AZ2167" i="20"/>
  <c r="AZ399" i="20"/>
  <c r="AZ895" i="20"/>
  <c r="AZ1174" i="20"/>
  <c r="AZ1479" i="20"/>
  <c r="AZ857" i="20"/>
  <c r="AZ6" i="20"/>
  <c r="AZ203" i="20"/>
  <c r="AZ708" i="20"/>
  <c r="AZ1004" i="20"/>
  <c r="AZ696" i="20"/>
  <c r="AZ55" i="20"/>
  <c r="AZ713" i="20"/>
  <c r="AZ1768" i="20"/>
  <c r="AZ111" i="20"/>
  <c r="AZ812" i="20"/>
  <c r="AZ588" i="20"/>
  <c r="AZ361" i="20"/>
  <c r="AZ688" i="20"/>
  <c r="AZ1083" i="20"/>
  <c r="AZ381" i="20"/>
  <c r="AZ2040" i="20"/>
  <c r="AZ901" i="20"/>
  <c r="AZ2012" i="20"/>
  <c r="AZ525" i="20"/>
  <c r="AZ1572" i="20"/>
  <c r="AZ506" i="20"/>
  <c r="AZ578" i="20"/>
  <c r="AZ2123" i="20"/>
  <c r="AZ1226" i="20"/>
  <c r="AZ2328" i="20"/>
  <c r="AZ53" i="20"/>
  <c r="AZ92" i="20"/>
  <c r="AZ2236" i="20"/>
  <c r="AZ1322" i="20"/>
  <c r="AZ2072" i="20"/>
  <c r="AZ875" i="20"/>
  <c r="AZ2210" i="20"/>
  <c r="AZ1055" i="20"/>
  <c r="AZ1441" i="20"/>
  <c r="AZ420" i="20"/>
  <c r="AZ930" i="20"/>
  <c r="AZ2165" i="20"/>
  <c r="AZ1840" i="20"/>
  <c r="AZ456" i="20"/>
  <c r="AZ547" i="20"/>
  <c r="AZ2102" i="20"/>
  <c r="AZ221" i="20"/>
  <c r="AZ1751" i="20"/>
  <c r="AZ1589" i="20"/>
  <c r="AZ815" i="20"/>
  <c r="AZ1431" i="20"/>
  <c r="AZ319" i="20"/>
  <c r="AZ1347" i="20"/>
  <c r="AZ1291" i="20"/>
  <c r="AZ1569" i="20"/>
  <c r="AZ1312" i="20"/>
  <c r="AZ1212" i="20"/>
  <c r="AZ1397" i="20"/>
  <c r="AZ131" i="20"/>
  <c r="AZ1320" i="20"/>
  <c r="AZ779" i="20"/>
  <c r="AZ1703" i="20"/>
  <c r="AZ91" i="20"/>
  <c r="AZ613" i="20"/>
  <c r="AZ893" i="20"/>
  <c r="AZ2038" i="20"/>
  <c r="AZ248" i="20"/>
  <c r="AZ1790" i="20"/>
  <c r="AZ1279" i="20"/>
  <c r="AZ1348" i="20"/>
  <c r="AZ249" i="20"/>
  <c r="AZ250" i="20"/>
  <c r="AZ859" i="20"/>
  <c r="AZ2309" i="20"/>
  <c r="AZ1025" i="20"/>
  <c r="AZ915" i="20"/>
  <c r="AZ222" i="20"/>
  <c r="AZ635" i="20"/>
  <c r="AZ260" i="20"/>
  <c r="AZ1019" i="20"/>
  <c r="AZ285" i="20"/>
  <c r="AZ2302" i="20"/>
  <c r="AZ792" i="20"/>
  <c r="AZ2295" i="20"/>
  <c r="AZ2185" i="20"/>
  <c r="AZ1948" i="20"/>
  <c r="AZ1330" i="20"/>
  <c r="AZ1605" i="20"/>
  <c r="AZ1765" i="20"/>
  <c r="AZ14" i="20"/>
  <c r="AZ1555" i="20"/>
  <c r="AZ1951" i="20"/>
  <c r="AZ2198" i="20"/>
  <c r="AZ790" i="20"/>
  <c r="AZ2001" i="20"/>
  <c r="AZ2180" i="20"/>
  <c r="AZ982" i="20"/>
  <c r="AZ1673" i="20"/>
  <c r="AZ1718" i="20"/>
  <c r="AZ1281" i="20"/>
  <c r="AZ358" i="20"/>
  <c r="AZ1044" i="20"/>
  <c r="AZ2023" i="20"/>
  <c r="AZ1687" i="20"/>
  <c r="AZ168" i="20"/>
  <c r="AZ1382" i="20"/>
  <c r="AZ1418" i="20"/>
  <c r="AZ798" i="20"/>
  <c r="AZ2268" i="20"/>
  <c r="AZ1568" i="20"/>
  <c r="AZ1919" i="20"/>
  <c r="AZ1268" i="20"/>
  <c r="AZ1430" i="20"/>
  <c r="AZ149" i="20"/>
  <c r="AZ108" i="20"/>
  <c r="AZ1410" i="20"/>
  <c r="AZ806" i="20"/>
  <c r="AZ855" i="20"/>
  <c r="AZ990" i="20"/>
  <c r="AZ881" i="20"/>
  <c r="AZ1486" i="20"/>
  <c r="AZ2025" i="20"/>
  <c r="AZ1618" i="20"/>
  <c r="AZ2033" i="20"/>
  <c r="AZ1376" i="20"/>
  <c r="AZ1878" i="20"/>
  <c r="AZ2231" i="20"/>
  <c r="AZ937" i="20"/>
  <c r="AZ1381" i="20"/>
  <c r="AZ1511" i="20"/>
  <c r="AZ103" i="20"/>
  <c r="AZ1351" i="20"/>
  <c r="AZ1711" i="20"/>
  <c r="AZ1960" i="20"/>
  <c r="AZ2252" i="20"/>
  <c r="AZ349" i="20"/>
  <c r="AZ1642" i="20"/>
  <c r="AZ1110" i="20"/>
  <c r="AZ780" i="20"/>
  <c r="AZ1833" i="20"/>
  <c r="AZ1897" i="20"/>
  <c r="AZ1987" i="20"/>
  <c r="AZ1496" i="20"/>
  <c r="AZ822" i="20"/>
  <c r="AZ967" i="20"/>
  <c r="AZ1652" i="20"/>
  <c r="AZ155" i="20"/>
  <c r="AZ1545" i="20"/>
  <c r="AZ1344" i="20"/>
  <c r="AZ593" i="20"/>
  <c r="AZ1584" i="20"/>
  <c r="AZ2217" i="20"/>
  <c r="AZ385" i="20"/>
  <c r="AZ1438" i="20"/>
  <c r="AZ634" i="20"/>
  <c r="AZ602" i="20"/>
  <c r="AZ1620" i="20"/>
  <c r="AZ209" i="20"/>
  <c r="AZ516" i="20"/>
  <c r="AZ1149" i="20"/>
  <c r="AZ2314" i="20"/>
  <c r="AZ140" i="20"/>
  <c r="AZ2197" i="20"/>
  <c r="AZ1462" i="20"/>
  <c r="AZ1290" i="20"/>
  <c r="AZ1664" i="20"/>
  <c r="AZ1713" i="20"/>
  <c r="AZ1260" i="20"/>
  <c r="AZ2216" i="20"/>
  <c r="AZ1340" i="20"/>
  <c r="AZ2199" i="20"/>
  <c r="AZ2230" i="20"/>
  <c r="AZ1416" i="20"/>
  <c r="AZ929" i="20"/>
  <c r="AZ1844" i="20"/>
  <c r="AZ1473" i="20"/>
  <c r="AZ1930" i="20"/>
  <c r="AZ918" i="20"/>
  <c r="AZ2132" i="20"/>
  <c r="AZ719" i="20"/>
  <c r="AZ2150" i="20"/>
  <c r="AZ1914" i="20"/>
  <c r="AZ1466" i="20"/>
  <c r="AZ569" i="20"/>
  <c r="AZ1675" i="20"/>
  <c r="AZ1365" i="20"/>
  <c r="AZ1062" i="20"/>
  <c r="AZ1137" i="20"/>
  <c r="AZ1336" i="20"/>
  <c r="AZ679" i="20"/>
  <c r="AZ1131" i="20"/>
  <c r="AZ1899" i="20"/>
  <c r="AZ308" i="20"/>
  <c r="AZ2117" i="20"/>
  <c r="AZ236" i="20"/>
  <c r="AZ1085" i="20"/>
  <c r="AZ499" i="20"/>
  <c r="AZ1061" i="20"/>
  <c r="AZ370" i="20"/>
  <c r="AZ1121" i="20"/>
  <c r="AZ476" i="20"/>
  <c r="AZ868" i="20"/>
  <c r="AZ97" i="20"/>
  <c r="AZ654" i="20"/>
  <c r="AZ304" i="20"/>
  <c r="AZ533" i="20"/>
  <c r="AZ1947" i="20"/>
  <c r="AZ2017" i="20"/>
  <c r="AZ1093" i="20"/>
  <c r="AZ2283" i="20"/>
  <c r="AZ847" i="20"/>
  <c r="AZ1068" i="20"/>
  <c r="AZ903" i="20"/>
  <c r="AZ768" i="20"/>
  <c r="AZ1377" i="20"/>
  <c r="AZ1342" i="20"/>
  <c r="AZ1509" i="20"/>
  <c r="AZ706" i="20"/>
  <c r="AZ292" i="20"/>
  <c r="AZ677" i="20"/>
  <c r="AZ1394" i="20"/>
  <c r="AZ1775" i="20"/>
  <c r="AZ82" i="20"/>
  <c r="AZ1654" i="20"/>
  <c r="AZ302" i="20"/>
  <c r="AZ1074" i="20"/>
  <c r="AZ1180" i="20"/>
  <c r="AZ897" i="20"/>
  <c r="AZ1747" i="20"/>
  <c r="AZ801" i="20"/>
  <c r="AZ145" i="20"/>
  <c r="AZ1547" i="20"/>
  <c r="AZ1895" i="20"/>
  <c r="AZ1442" i="20"/>
  <c r="AZ909" i="20"/>
  <c r="AZ687" i="20"/>
  <c r="AZ664" i="20"/>
  <c r="AZ31" i="20"/>
  <c r="AZ538" i="20"/>
  <c r="AZ1701" i="20"/>
  <c r="AZ1084" i="20"/>
  <c r="AZ1248" i="20"/>
  <c r="AZ888" i="20"/>
  <c r="AZ1784" i="20"/>
  <c r="AZ410" i="20"/>
  <c r="AZ1721" i="20"/>
  <c r="AZ2214" i="20"/>
  <c r="AZ1471" i="20"/>
  <c r="AZ2104" i="20"/>
  <c r="AZ2194" i="20"/>
  <c r="AZ2171" i="20"/>
  <c r="AZ1712" i="20"/>
  <c r="AZ1472" i="20"/>
  <c r="AZ1249" i="20"/>
  <c r="AZ19" i="20"/>
  <c r="AZ910" i="20"/>
  <c r="AZ611" i="20"/>
  <c r="AZ1615" i="20"/>
  <c r="AZ900" i="20"/>
  <c r="AZ1967" i="20"/>
  <c r="AZ1087" i="20"/>
  <c r="AZ51" i="20"/>
  <c r="AZ372" i="20"/>
  <c r="AZ1561" i="20"/>
  <c r="AZ1378" i="20"/>
  <c r="AZ1232" i="20"/>
  <c r="AZ1693" i="20"/>
  <c r="AZ608" i="20"/>
  <c r="AZ653" i="20"/>
  <c r="AZ1354" i="20"/>
  <c r="AZ1151" i="20"/>
  <c r="AZ1107" i="20"/>
  <c r="AZ45" i="20"/>
  <c r="AZ1595" i="20"/>
  <c r="AZ2189" i="20"/>
  <c r="AZ1445" i="20"/>
  <c r="AZ805" i="20"/>
  <c r="AZ1173" i="20"/>
  <c r="AZ2241" i="20"/>
  <c r="AZ1644" i="20"/>
  <c r="AZ1467" i="20"/>
  <c r="AZ646" i="20"/>
  <c r="AZ1892" i="20"/>
  <c r="AZ2116" i="20"/>
  <c r="AZ1343" i="20"/>
  <c r="AZ1127" i="20"/>
  <c r="AZ1108" i="20"/>
  <c r="AZ1832" i="20"/>
  <c r="AZ1954" i="20"/>
  <c r="AZ2098" i="20"/>
  <c r="AZ1371" i="20"/>
  <c r="AZ1274" i="20"/>
  <c r="AZ721" i="20"/>
  <c r="AZ28" i="20"/>
  <c r="AZ2176" i="20"/>
  <c r="AZ560" i="20"/>
  <c r="AZ1104" i="20"/>
  <c r="AZ596" i="20"/>
  <c r="AZ1300" i="20"/>
  <c r="AZ386" i="20"/>
  <c r="AZ74" i="20"/>
  <c r="AZ924" i="20"/>
  <c r="AZ1386" i="20"/>
  <c r="AZ1060" i="20"/>
  <c r="AZ1244" i="20"/>
  <c r="AZ1742" i="20"/>
  <c r="AZ1814" i="20"/>
  <c r="AZ1487" i="20"/>
  <c r="AZ1178" i="20"/>
  <c r="AZ794" i="20"/>
  <c r="AZ171" i="20"/>
  <c r="AZ164" i="20"/>
  <c r="AZ1980" i="20"/>
  <c r="AZ920" i="20"/>
  <c r="AZ841" i="20"/>
  <c r="AZ1094" i="20"/>
  <c r="AZ846" i="20"/>
  <c r="AZ983" i="20"/>
  <c r="AZ663" i="20"/>
  <c r="AZ880" i="20"/>
  <c r="AZ2327" i="20"/>
  <c r="AZ683" i="20"/>
  <c r="AZ2208" i="20"/>
  <c r="AZ908" i="20"/>
  <c r="AZ1560" i="20"/>
  <c r="AZ1792" i="20"/>
  <c r="AZ1550" i="20"/>
  <c r="AZ2013" i="20"/>
  <c r="AZ1581" i="20"/>
  <c r="AZ1998" i="20"/>
  <c r="AZ2272" i="20"/>
  <c r="AZ54" i="20"/>
  <c r="AZ2253" i="20"/>
  <c r="AZ50" i="20"/>
  <c r="AZ1756" i="20"/>
  <c r="AZ1839" i="20"/>
  <c r="AZ327" i="20"/>
  <c r="AZ2079" i="20"/>
  <c r="AZ296" i="20"/>
  <c r="AZ232" i="20"/>
  <c r="AZ389" i="20"/>
  <c r="AZ464" i="20"/>
  <c r="AZ564" i="20"/>
  <c r="AZ1558" i="20"/>
  <c r="AZ1594" i="20"/>
  <c r="AZ1361" i="20"/>
  <c r="AZ1755" i="20"/>
  <c r="AZ692" i="20"/>
  <c r="AZ2146" i="20"/>
  <c r="AZ1366" i="20"/>
  <c r="AZ2306" i="20"/>
  <c r="AZ1741" i="20"/>
  <c r="AZ1613" i="20"/>
  <c r="AZ505" i="20"/>
  <c r="AZ2055" i="20"/>
  <c r="AZ906" i="20"/>
  <c r="AZ1170" i="20"/>
  <c r="AZ1867" i="20"/>
  <c r="AZ1474" i="20"/>
  <c r="AZ1667" i="20"/>
  <c r="AZ269" i="20"/>
  <c r="AZ1221" i="20"/>
  <c r="AZ317" i="20"/>
  <c r="AZ1890" i="20"/>
  <c r="AZ1401" i="20"/>
  <c r="AZ1847" i="20"/>
  <c r="AZ441" i="20"/>
  <c r="AZ911" i="20"/>
  <c r="AZ230" i="20"/>
  <c r="AZ417" i="20"/>
  <c r="AZ1888" i="20"/>
  <c r="AZ415" i="20"/>
  <c r="AZ35" i="20"/>
  <c r="AZ580" i="20"/>
  <c r="AZ1904" i="20"/>
  <c r="AZ882" i="20"/>
  <c r="AZ953" i="20"/>
  <c r="AZ996" i="20"/>
  <c r="AZ1421" i="20"/>
  <c r="AZ763" i="20"/>
  <c r="AZ1144" i="20"/>
  <c r="AZ1795" i="20"/>
  <c r="AZ1375" i="20"/>
  <c r="AZ226" i="20"/>
  <c r="AZ313" i="20"/>
  <c r="AZ1729" i="20"/>
  <c r="AZ1099" i="20"/>
  <c r="AZ2076" i="20"/>
  <c r="AZ938" i="20"/>
  <c r="AZ2031" i="20"/>
  <c r="AZ2276" i="20"/>
  <c r="AZ2073" i="20"/>
  <c r="AZ1879" i="20"/>
  <c r="AZ775" i="20"/>
  <c r="AZ1645" i="20"/>
  <c r="AZ1986" i="20"/>
  <c r="AZ2308" i="20"/>
  <c r="AZ2239" i="20"/>
  <c r="AZ2030" i="20"/>
  <c r="AZ1993" i="20"/>
  <c r="AZ2093" i="20"/>
  <c r="AZ964" i="20"/>
  <c r="AZ1920" i="20"/>
  <c r="AZ2007" i="20"/>
  <c r="AZ1045" i="20"/>
  <c r="AZ1165" i="20"/>
  <c r="AZ913" i="20"/>
  <c r="AZ727" i="20"/>
  <c r="AZ1507" i="20"/>
  <c r="AZ2087" i="20"/>
  <c r="AZ2043" i="20"/>
  <c r="AZ1266" i="20"/>
  <c r="AZ400" i="20"/>
  <c r="AZ1257" i="20"/>
  <c r="AZ2086" i="20"/>
  <c r="AZ2106" i="20"/>
  <c r="AZ1912" i="20"/>
  <c r="AZ2131" i="20"/>
  <c r="AZ2044" i="20"/>
  <c r="AZ2289" i="20"/>
  <c r="AZ1603" i="20"/>
  <c r="AZ626" i="20"/>
  <c r="AZ118" i="20"/>
  <c r="AZ1737" i="20"/>
  <c r="AZ1877" i="20"/>
  <c r="AZ71" i="20"/>
  <c r="AZ1783" i="20"/>
  <c r="AZ1384" i="20"/>
  <c r="AZ1728" i="20"/>
  <c r="AZ1284" i="20"/>
  <c r="AZ1708" i="20"/>
  <c r="AZ1640" i="20"/>
  <c r="AZ1506" i="20"/>
  <c r="AZ2303" i="20"/>
  <c r="AZ1096" i="20"/>
  <c r="AZ636" i="20"/>
  <c r="AZ1538" i="20"/>
  <c r="AZ1197" i="20"/>
  <c r="AZ1553" i="20"/>
  <c r="AZ1999" i="20"/>
  <c r="AZ818" i="20"/>
  <c r="AZ1881" i="20"/>
  <c r="AZ1719" i="20"/>
  <c r="AZ1816" i="20"/>
  <c r="AZ419" i="20"/>
  <c r="AZ1023" i="20"/>
  <c r="AZ1705" i="20"/>
  <c r="AZ2046" i="20"/>
  <c r="AZ1057" i="20"/>
  <c r="AZ1531" i="20"/>
  <c r="AZ1499" i="20"/>
  <c r="AZ266" i="20"/>
  <c r="AZ1253" i="20"/>
  <c r="AZ1216" i="20"/>
  <c r="AZ789" i="20"/>
  <c r="AZ934" i="20"/>
  <c r="AZ1106" i="20"/>
  <c r="AZ1962" i="20"/>
  <c r="AZ1923" i="20"/>
  <c r="AZ674" i="20"/>
  <c r="AZ742" i="20"/>
  <c r="AZ1722" i="20"/>
  <c r="AZ1272" i="20"/>
  <c r="AZ1081" i="20"/>
  <c r="AZ326" i="20"/>
  <c r="AZ2024" i="20"/>
  <c r="AZ2105" i="20"/>
  <c r="AZ1147" i="20"/>
  <c r="AZ1997" i="20"/>
  <c r="AZ2062" i="20"/>
  <c r="AZ2296" i="20"/>
  <c r="AZ1748" i="20"/>
  <c r="AZ625" i="20"/>
  <c r="AZ1164" i="20"/>
  <c r="AZ2260" i="20"/>
  <c r="AZ2250" i="20"/>
  <c r="AZ2247" i="20"/>
  <c r="AZ1988" i="20"/>
  <c r="AZ1276" i="20"/>
  <c r="AZ1648" i="20"/>
  <c r="AZ1602" i="20"/>
  <c r="AZ1113" i="20"/>
  <c r="AZ1321" i="20"/>
  <c r="AZ921" i="20"/>
  <c r="AZ1515" i="20"/>
  <c r="AZ1836" i="20"/>
  <c r="AZ2205" i="20"/>
  <c r="AZ116" i="20"/>
  <c r="AZ1429" i="20"/>
  <c r="AZ1488" i="20"/>
  <c r="AZ1383" i="20"/>
  <c r="AZ902" i="20"/>
  <c r="AZ60" i="20"/>
  <c r="AZ1541" i="20"/>
  <c r="AZ1525" i="20"/>
  <c r="AZ1799" i="20"/>
  <c r="AZ1837" i="20"/>
  <c r="AZ2134" i="20"/>
  <c r="AZ1528" i="20"/>
  <c r="AZ1492" i="20"/>
  <c r="AZ2200" i="20"/>
  <c r="AZ1647" i="20"/>
  <c r="AZ1169" i="20"/>
  <c r="AZ1457" i="20"/>
  <c r="AZ1688" i="20"/>
  <c r="AZ2238" i="20"/>
  <c r="AZ1596" i="20"/>
  <c r="AZ1777" i="20"/>
  <c r="AZ1520" i="20"/>
  <c r="AZ121" i="20"/>
  <c r="AZ1936" i="20"/>
  <c r="AZ2225" i="20"/>
  <c r="AZ430" i="20"/>
  <c r="AZ2305" i="20"/>
  <c r="AZ1393" i="20"/>
  <c r="AZ1193" i="20"/>
  <c r="AZ152" i="20"/>
  <c r="AZ1686" i="20"/>
  <c r="AZ1834" i="20"/>
  <c r="AZ1256" i="20"/>
  <c r="AZ1449" i="20"/>
  <c r="AZ2090" i="20"/>
  <c r="AZ1129" i="20"/>
  <c r="AZ864" i="20"/>
  <c r="AZ2151" i="20"/>
  <c r="AZ1809" i="20"/>
  <c r="AZ1385" i="20"/>
  <c r="AZ2258" i="20"/>
  <c r="AZ1670" i="20"/>
  <c r="AZ862" i="20"/>
  <c r="AZ1650" i="20"/>
  <c r="AZ540" i="20"/>
  <c r="AZ2229" i="20"/>
  <c r="AZ1671" i="20"/>
  <c r="AZ1714" i="20"/>
  <c r="AZ194" i="20"/>
  <c r="AZ357" i="20"/>
  <c r="AZ1627" i="20"/>
  <c r="AZ1324" i="20"/>
  <c r="AZ2195" i="20"/>
  <c r="AZ1317" i="20"/>
  <c r="AZ1759" i="20"/>
  <c r="AZ2336" i="20"/>
  <c r="AZ1699" i="20"/>
  <c r="AZ2144" i="20"/>
  <c r="AZ1505" i="20"/>
  <c r="AZ1940" i="20"/>
  <c r="AZ2178" i="20"/>
  <c r="AZ396" i="20"/>
  <c r="AZ468" i="20"/>
  <c r="AZ1277" i="20"/>
  <c r="AZ2262" i="20"/>
  <c r="AZ412" i="20"/>
  <c r="AZ240" i="20"/>
  <c r="AZ940" i="20"/>
  <c r="AZ1864" i="20"/>
  <c r="AZ1372" i="20"/>
  <c r="AZ1684" i="20"/>
  <c r="AZ1744" i="20"/>
  <c r="AZ1516" i="20"/>
  <c r="AZ1419" i="20"/>
  <c r="AZ1301" i="20"/>
  <c r="AZ2092" i="20"/>
  <c r="AZ1223" i="20"/>
  <c r="AZ1883" i="20"/>
  <c r="AZ2270" i="20"/>
  <c r="AZ1796" i="20"/>
  <c r="AZ1196" i="20"/>
  <c r="AZ926" i="20"/>
  <c r="AZ1646" i="20"/>
  <c r="AZ425" i="20"/>
  <c r="AZ467" i="20"/>
  <c r="AZ816" i="20"/>
  <c r="AZ2202" i="20"/>
  <c r="AZ2264" i="20"/>
  <c r="AZ1387" i="20"/>
  <c r="AZ2152" i="20"/>
  <c r="AZ1215" i="20"/>
  <c r="AZ502" i="20"/>
  <c r="AZ743" i="20"/>
  <c r="AZ1415" i="20"/>
  <c r="AZ2154" i="20"/>
  <c r="AZ1781" i="20"/>
  <c r="AZ933" i="20"/>
  <c r="AZ962" i="20"/>
  <c r="AZ500" i="20"/>
  <c r="AZ36" i="20"/>
  <c r="AZ1636" i="20"/>
  <c r="AZ1757" i="20"/>
  <c r="AZ2011" i="20"/>
  <c r="AZ1493" i="20"/>
  <c r="AZ1305" i="20"/>
  <c r="AZ1414" i="20"/>
  <c r="AZ2297" i="20"/>
  <c r="AZ963" i="20"/>
  <c r="AZ1996" i="20"/>
  <c r="AZ1969" i="20"/>
  <c r="AZ2279" i="20"/>
  <c r="AZ1789" i="20"/>
  <c r="AZ2059" i="20"/>
  <c r="AZ1070" i="20"/>
  <c r="AZ446" i="20"/>
  <c r="AZ1641" i="20"/>
  <c r="AZ2170" i="20"/>
  <c r="AZ2159" i="20"/>
  <c r="AZ1042" i="20"/>
  <c r="AZ1218" i="20"/>
  <c r="AZ1975" i="20"/>
  <c r="AZ1130" i="20"/>
  <c r="AZ1970" i="20"/>
  <c r="AZ1902" i="20"/>
  <c r="AZ2275" i="20"/>
  <c r="AZ1037" i="20"/>
  <c r="AZ2035" i="20"/>
  <c r="AZ1554" i="20"/>
  <c r="AZ1882" i="20"/>
  <c r="AZ2288" i="20"/>
  <c r="AZ2277" i="20"/>
  <c r="AZ1455" i="20"/>
  <c r="AZ22" i="20"/>
  <c r="AZ1287" i="20"/>
  <c r="AZ2240" i="20"/>
  <c r="AZ2136" i="20"/>
  <c r="AZ1020" i="20"/>
  <c r="AZ1527" i="20"/>
  <c r="AZ980" i="20"/>
  <c r="AZ1551" i="20"/>
  <c r="AZ952" i="20"/>
  <c r="AZ477" i="20"/>
  <c r="AZ1685" i="20"/>
  <c r="AZ1604" i="20"/>
  <c r="AZ2135" i="20"/>
  <c r="AZ2226" i="20"/>
  <c r="AZ718" i="20"/>
  <c r="AZ1808" i="20"/>
  <c r="AZ1501" i="20"/>
  <c r="AZ2168" i="20"/>
  <c r="AZ2140" i="20"/>
  <c r="AZ2251" i="20"/>
  <c r="AZ1337" i="20"/>
  <c r="AZ1779" i="20"/>
  <c r="AZ2290" i="20"/>
  <c r="AZ1080" i="20"/>
  <c r="AZ1841" i="20"/>
  <c r="AZ1334" i="20"/>
  <c r="AZ1154" i="20"/>
  <c r="AZ1407" i="20"/>
  <c r="AZ1855" i="20"/>
  <c r="AZ948" i="20"/>
  <c r="AZ2263" i="20"/>
  <c r="AZ470" i="20"/>
  <c r="AZ1089" i="20"/>
  <c r="AZ2042" i="20"/>
  <c r="AZ2212" i="20"/>
  <c r="AZ530" i="20"/>
  <c r="AZ951" i="20"/>
  <c r="AZ2091" i="20"/>
  <c r="AZ1617" i="20"/>
  <c r="AZ1812" i="20"/>
  <c r="AZ1794" i="20"/>
  <c r="AZ1973" i="20"/>
  <c r="AZ432" i="20"/>
  <c r="AZ1854" i="20"/>
  <c r="AZ960" i="20"/>
  <c r="AZ2122" i="20"/>
  <c r="AZ1870" i="20"/>
  <c r="AZ2147" i="20"/>
  <c r="AZ2248" i="20"/>
  <c r="AZ1690" i="20"/>
  <c r="AZ1573" i="20"/>
  <c r="AZ2324" i="20"/>
  <c r="AZ1494" i="20"/>
  <c r="AZ614" i="20"/>
  <c r="AZ1177" i="20"/>
  <c r="AZ2269" i="20"/>
  <c r="AZ1972" i="20"/>
  <c r="AZ295" i="20"/>
  <c r="AZ120" i="20"/>
  <c r="AZ1716" i="20"/>
  <c r="AZ1228" i="20"/>
  <c r="AZ941" i="20"/>
  <c r="AZ1458" i="20"/>
  <c r="AZ2114" i="20"/>
  <c r="AZ331" i="20"/>
  <c r="AZ1724" i="20"/>
  <c r="AZ2223" i="20"/>
  <c r="AZ974" i="20"/>
  <c r="AZ1743" i="20"/>
  <c r="AZ1766" i="20"/>
  <c r="AZ2243" i="20"/>
  <c r="AZ551" i="20"/>
  <c r="AZ1229" i="20"/>
  <c r="AZ2186" i="20"/>
  <c r="AZ1521" i="20"/>
  <c r="AZ2051" i="20"/>
  <c r="AZ1782" i="20"/>
  <c r="AZ2293" i="20"/>
  <c r="AZ2281" i="20"/>
  <c r="AZ146" i="20"/>
  <c r="AZ2325" i="20"/>
  <c r="AZ1861" i="20"/>
  <c r="AZ886" i="20"/>
  <c r="AZ1785" i="20"/>
  <c r="AZ2191" i="20"/>
  <c r="AZ1073" i="20"/>
  <c r="AZ2064" i="20"/>
  <c r="AZ1694" i="20"/>
  <c r="AZ1125" i="20"/>
  <c r="AZ1395" i="20"/>
  <c r="AZ1576" i="20"/>
  <c r="AZ574" i="20"/>
  <c r="AZ1360" i="20"/>
  <c r="AZ1028" i="20"/>
  <c r="AZ2337" i="20"/>
  <c r="AZ777" i="20"/>
  <c r="AZ2120" i="20"/>
  <c r="AZ1876" i="20"/>
  <c r="AZ1168" i="20"/>
  <c r="AZ1064" i="20"/>
  <c r="AZ1898" i="20"/>
  <c r="AZ2099" i="20"/>
  <c r="AZ254" i="20"/>
  <c r="AZ1423" i="20"/>
  <c r="AZ1937" i="20"/>
  <c r="AZ81" i="20"/>
  <c r="AZ2273" i="20"/>
  <c r="AZ2056" i="20"/>
  <c r="AZ584" i="20"/>
  <c r="AZ1818" i="20"/>
  <c r="AZ1029" i="20"/>
  <c r="AZ2190" i="20"/>
  <c r="AZ686" i="20"/>
  <c r="AZ2211" i="20"/>
  <c r="AZ814" i="20"/>
  <c r="AZ2149" i="20"/>
  <c r="AZ275" i="20"/>
  <c r="AZ1771" i="20"/>
  <c r="AZ1574" i="20"/>
  <c r="AZ1676" i="20"/>
  <c r="AZ1041" i="20"/>
  <c r="AZ495" i="20"/>
  <c r="AZ242" i="20"/>
  <c r="AZ350" i="20"/>
  <c r="AZ1946" i="20"/>
  <c r="AZ1880" i="20"/>
  <c r="AZ1830" i="20"/>
  <c r="AZ2335" i="20"/>
  <c r="AZ1825" i="20"/>
  <c r="AZ1245" i="20"/>
  <c r="AZ2219" i="20"/>
  <c r="AZ1557" i="20"/>
  <c r="AZ1578" i="20"/>
  <c r="AZ360" i="20"/>
  <c r="AZ1683" i="20"/>
  <c r="AZ1599" i="20"/>
  <c r="AZ1254" i="20"/>
  <c r="AZ2026" i="20"/>
  <c r="AZ1548" i="20"/>
  <c r="AZ1852" i="20"/>
  <c r="AZ2307" i="20"/>
  <c r="AZ2255" i="20"/>
  <c r="AZ493" i="20"/>
  <c r="AZ2047" i="20"/>
  <c r="AZ2266" i="20"/>
  <c r="AZ717" i="20"/>
  <c r="AR19" i="20"/>
  <c r="AR20" i="20" s="1"/>
  <c r="CA19" i="20"/>
  <c r="CA20" i="20" s="1"/>
  <c r="CA21" i="20" s="1"/>
  <c r="CA22" i="20" s="1"/>
  <c r="CA23" i="20" s="1"/>
  <c r="CA24" i="20" s="1"/>
  <c r="CA25" i="20" s="1"/>
  <c r="CA26" i="20" s="1"/>
  <c r="CA27" i="20" s="1"/>
  <c r="CA28" i="20" s="1"/>
  <c r="CA29" i="20" s="1"/>
  <c r="CA30" i="20" s="1"/>
  <c r="CA31" i="20" s="1"/>
  <c r="CA32" i="20" s="1"/>
  <c r="CA33" i="20" s="1"/>
  <c r="CA34" i="20" s="1"/>
  <c r="CA35" i="20" s="1"/>
  <c r="CA36" i="20" s="1"/>
  <c r="CA37" i="20" s="1"/>
  <c r="CA38" i="20" s="1"/>
  <c r="CA39" i="20" s="1"/>
  <c r="CA40" i="20" s="1"/>
  <c r="CA41" i="20" s="1"/>
  <c r="CA42" i="20" s="1"/>
  <c r="CA43" i="20" s="1"/>
  <c r="CA44" i="20" s="1"/>
  <c r="CA45" i="20" s="1"/>
  <c r="CA46" i="20" s="1"/>
  <c r="CA47" i="20" s="1"/>
  <c r="CA48" i="20" s="1"/>
  <c r="CA49" i="20" s="1"/>
  <c r="CA50" i="20" s="1"/>
  <c r="CA51" i="20" s="1"/>
  <c r="CA52" i="20" s="1"/>
  <c r="CA53" i="20" s="1"/>
  <c r="CA54" i="20" s="1"/>
  <c r="CA55" i="20" s="1"/>
  <c r="CA56" i="20" s="1"/>
  <c r="CA57" i="20" s="1"/>
  <c r="CA58" i="20" s="1"/>
  <c r="CA59" i="20" s="1"/>
  <c r="CA60" i="20" s="1"/>
  <c r="CA61" i="20" s="1"/>
  <c r="CA62" i="20" s="1"/>
  <c r="CA63" i="20" s="1"/>
  <c r="CA64" i="20" s="1"/>
  <c r="CA65" i="20" s="1"/>
  <c r="CA66" i="20" s="1"/>
  <c r="CA67" i="20" s="1"/>
  <c r="CA68" i="20" s="1"/>
  <c r="CA69" i="20" s="1"/>
  <c r="CA70" i="20" s="1"/>
  <c r="CA71" i="20" s="1"/>
  <c r="CA72" i="20" s="1"/>
  <c r="CA73" i="20" s="1"/>
  <c r="CA74" i="20" s="1"/>
  <c r="CA75" i="20" s="1"/>
  <c r="CA76" i="20" s="1"/>
  <c r="CA77" i="20" s="1"/>
  <c r="CA78" i="20" s="1"/>
  <c r="CA79" i="20" s="1"/>
  <c r="CA80" i="20" s="1"/>
  <c r="CA81" i="20" s="1"/>
  <c r="CA82" i="20" s="1"/>
  <c r="CA83" i="20" s="1"/>
  <c r="CA84" i="20" s="1"/>
  <c r="CA85" i="20" s="1"/>
  <c r="CA86" i="20" s="1"/>
  <c r="CA87" i="20" s="1"/>
  <c r="CA88" i="20" s="1"/>
  <c r="CA89" i="20" s="1"/>
  <c r="CA90" i="20" s="1"/>
  <c r="CA91" i="20" s="1"/>
  <c r="CA92" i="20" s="1"/>
  <c r="CA93" i="20" s="1"/>
  <c r="CA94" i="20" s="1"/>
  <c r="CA95" i="20" s="1"/>
  <c r="CA96" i="20" s="1"/>
  <c r="CA97" i="20" s="1"/>
  <c r="CA98" i="20" s="1"/>
  <c r="CA99" i="20" s="1"/>
  <c r="CA100" i="20" s="1"/>
  <c r="CA101" i="20" s="1"/>
  <c r="CA102" i="20" s="1"/>
  <c r="CA103" i="20" s="1"/>
  <c r="CA104" i="20" s="1"/>
  <c r="CA105" i="20" s="1"/>
  <c r="CA106" i="20" s="1"/>
  <c r="CA107" i="20" s="1"/>
  <c r="CA108" i="20" s="1"/>
  <c r="CA109" i="20" s="1"/>
  <c r="CA110" i="20" s="1"/>
  <c r="CA111" i="20" s="1"/>
  <c r="CA112" i="20" s="1"/>
  <c r="CA113" i="20" s="1"/>
  <c r="CA114" i="20" s="1"/>
  <c r="CA115" i="20" s="1"/>
  <c r="CA116" i="20" s="1"/>
  <c r="CA117" i="20" s="1"/>
  <c r="CA118" i="20" s="1"/>
  <c r="CA119" i="20" s="1"/>
  <c r="CA120" i="20" s="1"/>
  <c r="CA121" i="20" s="1"/>
  <c r="CA122" i="20" s="1"/>
  <c r="CA123" i="20" s="1"/>
  <c r="CA124" i="20" s="1"/>
  <c r="CA125" i="20" s="1"/>
  <c r="CA126" i="20" s="1"/>
  <c r="CA127" i="20" s="1"/>
  <c r="CA128" i="20" s="1"/>
  <c r="CA129" i="20" s="1"/>
  <c r="CA130" i="20" s="1"/>
  <c r="CA131" i="20" s="1"/>
  <c r="CA132" i="20" s="1"/>
  <c r="CA133" i="20" s="1"/>
  <c r="CA134" i="20" s="1"/>
  <c r="CA135" i="20" s="1"/>
  <c r="CA136" i="20" s="1"/>
  <c r="CA137" i="20" s="1"/>
  <c r="CA138" i="20" s="1"/>
  <c r="CA139" i="20" s="1"/>
  <c r="CA140" i="20" s="1"/>
  <c r="CA141" i="20" s="1"/>
  <c r="CA142" i="20" s="1"/>
  <c r="CA143" i="20" s="1"/>
  <c r="CA144" i="20" s="1"/>
  <c r="CA145" i="20" s="1"/>
  <c r="CA146" i="20" s="1"/>
  <c r="CA147" i="20" s="1"/>
  <c r="CA148" i="20" s="1"/>
  <c r="CA149" i="20" s="1"/>
  <c r="CA150" i="20" s="1"/>
  <c r="CA151" i="20" s="1"/>
  <c r="CA152" i="20" s="1"/>
  <c r="CA153" i="20" s="1"/>
  <c r="CA154" i="20" s="1"/>
  <c r="CA155" i="20" s="1"/>
  <c r="CA156" i="20" s="1"/>
  <c r="CA157" i="20" s="1"/>
  <c r="CA158" i="20" s="1"/>
  <c r="CA159" i="20" s="1"/>
  <c r="CA160" i="20" s="1"/>
  <c r="CA161" i="20" s="1"/>
  <c r="CA162" i="20" s="1"/>
  <c r="CA163" i="20" s="1"/>
  <c r="CA164" i="20" s="1"/>
  <c r="CA165" i="20" s="1"/>
  <c r="CA166" i="20" s="1"/>
  <c r="CA167" i="20" s="1"/>
  <c r="CA168" i="20" s="1"/>
  <c r="CA169" i="20" s="1"/>
  <c r="CA170" i="20" s="1"/>
  <c r="CA171" i="20" s="1"/>
  <c r="CA172" i="20" s="1"/>
  <c r="CA173" i="20" s="1"/>
  <c r="CA174" i="20" s="1"/>
  <c r="CA175" i="20" s="1"/>
  <c r="CA176" i="20" s="1"/>
  <c r="CA177" i="20" s="1"/>
  <c r="CA178" i="20" s="1"/>
  <c r="CA179" i="20" s="1"/>
  <c r="CA180" i="20" s="1"/>
  <c r="CA181" i="20" s="1"/>
  <c r="CA182" i="20" s="1"/>
  <c r="CA183" i="20" s="1"/>
  <c r="CA184" i="20" s="1"/>
  <c r="CA185" i="20" s="1"/>
  <c r="CA186" i="20" s="1"/>
  <c r="CA187" i="20" s="1"/>
  <c r="CA188" i="20" s="1"/>
  <c r="CA189" i="20" s="1"/>
  <c r="CA190" i="20" s="1"/>
  <c r="CA191" i="20" s="1"/>
  <c r="CA192" i="20" s="1"/>
  <c r="CA193" i="20" s="1"/>
  <c r="CA194" i="20" s="1"/>
  <c r="CA195" i="20" s="1"/>
  <c r="CA196" i="20" s="1"/>
  <c r="CA197" i="20" s="1"/>
  <c r="CA198" i="20" s="1"/>
  <c r="CA199" i="20" s="1"/>
  <c r="CA200" i="20" s="1"/>
  <c r="CA201" i="20" s="1"/>
  <c r="CA202" i="20" s="1"/>
  <c r="CA203" i="20" s="1"/>
  <c r="CA204" i="20" s="1"/>
  <c r="CA205" i="20" s="1"/>
  <c r="CA206" i="20" s="1"/>
  <c r="CA207" i="20" s="1"/>
  <c r="CA208" i="20" s="1"/>
  <c r="CA209" i="20" s="1"/>
  <c r="CA210" i="20" s="1"/>
  <c r="CA211" i="20" s="1"/>
  <c r="CA212" i="20" s="1"/>
  <c r="CA213" i="20" s="1"/>
  <c r="CA214" i="20" s="1"/>
  <c r="CA215" i="20" s="1"/>
  <c r="CA216" i="20" s="1"/>
  <c r="CA217" i="20" s="1"/>
  <c r="CA218" i="20" s="1"/>
  <c r="CA219" i="20" s="1"/>
  <c r="CA220" i="20" s="1"/>
  <c r="CA221" i="20" s="1"/>
  <c r="CA222" i="20" s="1"/>
  <c r="CA223" i="20" s="1"/>
  <c r="CA224" i="20" s="1"/>
  <c r="CA225" i="20" s="1"/>
  <c r="CA226" i="20" s="1"/>
  <c r="CA227" i="20" s="1"/>
  <c r="CA228" i="20" s="1"/>
  <c r="CA229" i="20" s="1"/>
  <c r="CA230" i="20" s="1"/>
  <c r="CA231" i="20" s="1"/>
  <c r="CA232" i="20" s="1"/>
  <c r="CA233" i="20" s="1"/>
  <c r="CA234" i="20" s="1"/>
  <c r="CA235" i="20" s="1"/>
  <c r="CA236" i="20" s="1"/>
  <c r="CA237" i="20" s="1"/>
  <c r="CA238" i="20" s="1"/>
  <c r="CA239" i="20" s="1"/>
  <c r="CA240" i="20" s="1"/>
  <c r="CA241" i="20" s="1"/>
  <c r="CA242" i="20" s="1"/>
  <c r="CA243" i="20" s="1"/>
  <c r="CA244" i="20" s="1"/>
  <c r="CA245" i="20" s="1"/>
  <c r="CA246" i="20" s="1"/>
  <c r="CA247" i="20" s="1"/>
  <c r="CA248" i="20" s="1"/>
  <c r="CA249" i="20" s="1"/>
  <c r="CA250" i="20" s="1"/>
  <c r="CA251" i="20" s="1"/>
  <c r="CA252" i="20" s="1"/>
  <c r="CA253" i="20" s="1"/>
  <c r="CA254" i="20" s="1"/>
  <c r="CA255" i="20" s="1"/>
  <c r="CA256" i="20" s="1"/>
  <c r="CA257" i="20" s="1"/>
  <c r="CA258" i="20" s="1"/>
  <c r="CA259" i="20" s="1"/>
  <c r="CA260" i="20" s="1"/>
  <c r="CA261" i="20" s="1"/>
  <c r="CA262" i="20" s="1"/>
  <c r="CA263" i="20" s="1"/>
  <c r="CA264" i="20" s="1"/>
  <c r="CA265" i="20" s="1"/>
  <c r="CA266" i="20" s="1"/>
  <c r="CA267" i="20" s="1"/>
  <c r="CA268" i="20" s="1"/>
  <c r="CA269" i="20" s="1"/>
  <c r="CA270" i="20" s="1"/>
  <c r="CA271" i="20" s="1"/>
  <c r="CA272" i="20" s="1"/>
  <c r="CA273" i="20" s="1"/>
  <c r="CA274" i="20" s="1"/>
  <c r="CA275" i="20" s="1"/>
  <c r="CA276" i="20" s="1"/>
  <c r="CA277" i="20" s="1"/>
  <c r="CA278" i="20" s="1"/>
  <c r="CA279" i="20" s="1"/>
  <c r="CA280" i="20" s="1"/>
  <c r="CA281" i="20" s="1"/>
  <c r="CA282" i="20" s="1"/>
  <c r="CA283" i="20" s="1"/>
  <c r="CA284" i="20" s="1"/>
  <c r="CA285" i="20" s="1"/>
  <c r="CA286" i="20" s="1"/>
  <c r="CA287" i="20" s="1"/>
  <c r="CA288" i="20" s="1"/>
  <c r="CA289" i="20" s="1"/>
  <c r="CA290" i="20" s="1"/>
  <c r="CA291" i="20" s="1"/>
  <c r="CA292" i="20" s="1"/>
  <c r="CA293" i="20" s="1"/>
  <c r="CA294" i="20" s="1"/>
  <c r="CA295" i="20" s="1"/>
  <c r="CA296" i="20" s="1"/>
  <c r="CA297" i="20" s="1"/>
  <c r="CA298" i="20" s="1"/>
  <c r="CA299" i="20" s="1"/>
  <c r="CA300" i="20" s="1"/>
  <c r="CA301" i="20" s="1"/>
  <c r="CA302" i="20" s="1"/>
  <c r="CA303" i="20" s="1"/>
  <c r="CA304" i="20" s="1"/>
  <c r="CA305" i="20" s="1"/>
  <c r="CA306" i="20" s="1"/>
  <c r="CA307" i="20" s="1"/>
  <c r="CA308" i="20" s="1"/>
  <c r="CA309" i="20" s="1"/>
  <c r="CA310" i="20" s="1"/>
  <c r="CA311" i="20" s="1"/>
  <c r="CA312" i="20" s="1"/>
  <c r="CA313" i="20" s="1"/>
  <c r="CA314" i="20" s="1"/>
  <c r="CA315" i="20" s="1"/>
  <c r="CA316" i="20" s="1"/>
  <c r="CA317" i="20" s="1"/>
  <c r="CA318" i="20" s="1"/>
  <c r="CA319" i="20" s="1"/>
  <c r="CA320" i="20" s="1"/>
  <c r="CA321" i="20" s="1"/>
  <c r="CA322" i="20" s="1"/>
  <c r="CA323" i="20" s="1"/>
  <c r="CA324" i="20" s="1"/>
  <c r="CA325" i="20" s="1"/>
  <c r="CA326" i="20" s="1"/>
  <c r="CA327" i="20" s="1"/>
  <c r="CA328" i="20" s="1"/>
  <c r="CA329" i="20" s="1"/>
  <c r="CA330" i="20" s="1"/>
  <c r="CA331" i="20" s="1"/>
  <c r="CA332" i="20" s="1"/>
  <c r="CA333" i="20" s="1"/>
  <c r="CA334" i="20" s="1"/>
  <c r="CA335" i="20" s="1"/>
  <c r="CA336" i="20" s="1"/>
  <c r="CA337" i="20" s="1"/>
  <c r="CA338" i="20" s="1"/>
  <c r="CA339" i="20" s="1"/>
  <c r="CA340" i="20" s="1"/>
  <c r="CA341" i="20" s="1"/>
  <c r="CA342" i="20" s="1"/>
  <c r="CA343" i="20" s="1"/>
  <c r="CA344" i="20" s="1"/>
  <c r="CA345" i="20" s="1"/>
  <c r="CA346" i="20" s="1"/>
  <c r="CA347" i="20" s="1"/>
  <c r="CA348" i="20" s="1"/>
  <c r="CA349" i="20" s="1"/>
  <c r="CA350" i="20" s="1"/>
  <c r="CA351" i="20" s="1"/>
  <c r="CA352" i="20" s="1"/>
  <c r="CA353" i="20" s="1"/>
  <c r="CA354" i="20" s="1"/>
  <c r="CA355" i="20" s="1"/>
  <c r="CA356" i="20" s="1"/>
  <c r="CA357" i="20" s="1"/>
  <c r="CA358" i="20" s="1"/>
  <c r="CA359" i="20" s="1"/>
  <c r="CA360" i="20" s="1"/>
  <c r="CA361" i="20" s="1"/>
  <c r="CA362" i="20" s="1"/>
  <c r="CA363" i="20" s="1"/>
  <c r="CA364" i="20" s="1"/>
  <c r="CA365" i="20" s="1"/>
  <c r="CA366" i="20" s="1"/>
  <c r="CA367" i="20" s="1"/>
  <c r="CA368" i="20" s="1"/>
  <c r="CA369" i="20" s="1"/>
  <c r="CA370" i="20" s="1"/>
  <c r="CA371" i="20" s="1"/>
  <c r="CA372" i="20" s="1"/>
  <c r="CA373" i="20" s="1"/>
  <c r="CA374" i="20" s="1"/>
  <c r="CA375" i="20" s="1"/>
  <c r="CA376" i="20" s="1"/>
  <c r="CA377" i="20" s="1"/>
  <c r="CA378" i="20" s="1"/>
  <c r="CA379" i="20" s="1"/>
  <c r="CA380" i="20" s="1"/>
  <c r="CA381" i="20" s="1"/>
  <c r="CA382" i="20" s="1"/>
  <c r="CA383" i="20" s="1"/>
  <c r="CA384" i="20" s="1"/>
  <c r="CA385" i="20" s="1"/>
  <c r="CA386" i="20" s="1"/>
  <c r="CA387" i="20" s="1"/>
  <c r="CA388" i="20" s="1"/>
  <c r="CA389" i="20" s="1"/>
  <c r="CA390" i="20" s="1"/>
  <c r="CA391" i="20" s="1"/>
  <c r="CA392" i="20" s="1"/>
  <c r="CA393" i="20" s="1"/>
  <c r="CA394" i="20" s="1"/>
  <c r="CA395" i="20" s="1"/>
  <c r="CA396" i="20" s="1"/>
  <c r="CA397" i="20" s="1"/>
  <c r="CA398" i="20" s="1"/>
  <c r="CA399" i="20" s="1"/>
  <c r="CA400" i="20" s="1"/>
  <c r="CA401" i="20" s="1"/>
  <c r="CA402" i="20" s="1"/>
  <c r="CA403" i="20" s="1"/>
  <c r="CA404" i="20" s="1"/>
  <c r="CA405" i="20" s="1"/>
  <c r="CA406" i="20" s="1"/>
  <c r="CA407" i="20" s="1"/>
  <c r="CA408" i="20" s="1"/>
  <c r="CA409" i="20" s="1"/>
  <c r="CA410" i="20" s="1"/>
  <c r="CA411" i="20" s="1"/>
  <c r="CA412" i="20" s="1"/>
  <c r="CA413" i="20" s="1"/>
  <c r="CA414" i="20" s="1"/>
  <c r="CA415" i="20" s="1"/>
  <c r="CA416" i="20" s="1"/>
  <c r="CA417" i="20" s="1"/>
  <c r="CA418" i="20" s="1"/>
  <c r="CA419" i="20" s="1"/>
  <c r="CA420" i="20" s="1"/>
  <c r="CA421" i="20" s="1"/>
  <c r="CA422" i="20" s="1"/>
  <c r="CA423" i="20" s="1"/>
  <c r="CA424" i="20" s="1"/>
  <c r="CA425" i="20" s="1"/>
  <c r="CA426" i="20" s="1"/>
  <c r="CA427" i="20" s="1"/>
  <c r="CA428" i="20" s="1"/>
  <c r="CA429" i="20" s="1"/>
  <c r="CA430" i="20" s="1"/>
  <c r="CA431" i="20" s="1"/>
  <c r="CA432" i="20" s="1"/>
  <c r="CA433" i="20" s="1"/>
  <c r="CA434" i="20" s="1"/>
  <c r="CA435" i="20" s="1"/>
  <c r="CA436" i="20" s="1"/>
  <c r="CA437" i="20" s="1"/>
  <c r="CA438" i="20" s="1"/>
  <c r="CA439" i="20" s="1"/>
  <c r="CA440" i="20" s="1"/>
  <c r="CA441" i="20" s="1"/>
  <c r="CA442" i="20" s="1"/>
  <c r="CA443" i="20" s="1"/>
  <c r="CA444" i="20" s="1"/>
  <c r="CA445" i="20" s="1"/>
  <c r="CA446" i="20" s="1"/>
  <c r="CA447" i="20" s="1"/>
  <c r="CA448" i="20" s="1"/>
  <c r="CA449" i="20" s="1"/>
  <c r="CA450" i="20" s="1"/>
  <c r="CA451" i="20" s="1"/>
  <c r="CA452" i="20" s="1"/>
  <c r="CA453" i="20" s="1"/>
  <c r="CA454" i="20" s="1"/>
  <c r="CA455" i="20" s="1"/>
  <c r="CA456" i="20" s="1"/>
  <c r="CA457" i="20" s="1"/>
  <c r="CA458" i="20" s="1"/>
  <c r="CA459" i="20" s="1"/>
  <c r="CA460" i="20" s="1"/>
  <c r="CA461" i="20" s="1"/>
  <c r="CA462" i="20" s="1"/>
  <c r="CA463" i="20" s="1"/>
  <c r="CA464" i="20" s="1"/>
  <c r="CA465" i="20" s="1"/>
  <c r="CA466" i="20" s="1"/>
  <c r="CA467" i="20" s="1"/>
  <c r="CA468" i="20" s="1"/>
  <c r="CA469" i="20" s="1"/>
  <c r="CA470" i="20" s="1"/>
  <c r="CA471" i="20" s="1"/>
  <c r="CA472" i="20" s="1"/>
  <c r="CA473" i="20" s="1"/>
  <c r="CA474" i="20" s="1"/>
  <c r="CA475" i="20" s="1"/>
  <c r="CA476" i="20" s="1"/>
  <c r="CA477" i="20" s="1"/>
  <c r="CA478" i="20" s="1"/>
  <c r="CA479" i="20" s="1"/>
  <c r="CA480" i="20" s="1"/>
  <c r="CA481" i="20" s="1"/>
  <c r="CA482" i="20" s="1"/>
  <c r="CA483" i="20" s="1"/>
  <c r="CA484" i="20" s="1"/>
  <c r="CA485" i="20" s="1"/>
  <c r="CA486" i="20" s="1"/>
  <c r="CA487" i="20" s="1"/>
  <c r="CA488" i="20" s="1"/>
  <c r="CA489" i="20" s="1"/>
  <c r="CA490" i="20" s="1"/>
  <c r="CA491" i="20" s="1"/>
  <c r="CA492" i="20" s="1"/>
  <c r="CA493" i="20" s="1"/>
  <c r="CA494" i="20" s="1"/>
  <c r="CA495" i="20" s="1"/>
  <c r="CA496" i="20" s="1"/>
  <c r="CA497" i="20" s="1"/>
  <c r="CA498" i="20" s="1"/>
  <c r="CA499" i="20" s="1"/>
  <c r="CA500" i="20" s="1"/>
  <c r="CA501" i="20" s="1"/>
  <c r="CA502" i="20" s="1"/>
  <c r="CA503" i="20" s="1"/>
  <c r="CA504" i="20" s="1"/>
  <c r="CA505" i="20" s="1"/>
  <c r="CA506" i="20" s="1"/>
  <c r="CA507" i="20" s="1"/>
  <c r="CA508" i="20" s="1"/>
  <c r="CA509" i="20" s="1"/>
  <c r="CA510" i="20" s="1"/>
  <c r="CA511" i="20" s="1"/>
  <c r="CA512" i="20" s="1"/>
  <c r="CA513" i="20" s="1"/>
  <c r="CA514" i="20" s="1"/>
  <c r="CA515" i="20" s="1"/>
  <c r="CA516" i="20" s="1"/>
  <c r="CA517" i="20" s="1"/>
  <c r="CA518" i="20" s="1"/>
  <c r="CA519" i="20" s="1"/>
  <c r="CA520" i="20" s="1"/>
  <c r="CA521" i="20" s="1"/>
  <c r="CA522" i="20" s="1"/>
  <c r="CA523" i="20" s="1"/>
  <c r="CA524" i="20" s="1"/>
  <c r="CA525" i="20" s="1"/>
  <c r="CA526" i="20" s="1"/>
  <c r="CA527" i="20" s="1"/>
  <c r="CA528" i="20" s="1"/>
  <c r="CA529" i="20" s="1"/>
  <c r="CA530" i="20" s="1"/>
  <c r="CA531" i="20" s="1"/>
  <c r="CA532" i="20" s="1"/>
  <c r="CA533" i="20" s="1"/>
  <c r="CA534" i="20" s="1"/>
  <c r="CA535" i="20" s="1"/>
  <c r="CA536" i="20" s="1"/>
  <c r="CA537" i="20" s="1"/>
  <c r="CA538" i="20" s="1"/>
  <c r="CA539" i="20" s="1"/>
  <c r="CA540" i="20" s="1"/>
  <c r="CA541" i="20" s="1"/>
  <c r="CA542" i="20" s="1"/>
  <c r="CA543" i="20" s="1"/>
  <c r="CA544" i="20" s="1"/>
  <c r="CA545" i="20" s="1"/>
  <c r="CA546" i="20" s="1"/>
  <c r="CA547" i="20" s="1"/>
  <c r="CA548" i="20" s="1"/>
  <c r="CA549" i="20" s="1"/>
  <c r="CA550" i="20" s="1"/>
  <c r="CA551" i="20" s="1"/>
  <c r="CA552" i="20" s="1"/>
  <c r="CA553" i="20" s="1"/>
  <c r="CA554" i="20" s="1"/>
  <c r="CA555" i="20" s="1"/>
  <c r="CA556" i="20" s="1"/>
  <c r="CA557" i="20" s="1"/>
  <c r="CA558" i="20" s="1"/>
  <c r="CA559" i="20" s="1"/>
  <c r="CA560" i="20" s="1"/>
  <c r="CA561" i="20" s="1"/>
  <c r="CA562" i="20" s="1"/>
  <c r="CA563" i="20" s="1"/>
  <c r="CA564" i="20" s="1"/>
  <c r="CA565" i="20" s="1"/>
  <c r="CA566" i="20" s="1"/>
  <c r="CA567" i="20" s="1"/>
  <c r="CA568" i="20" s="1"/>
  <c r="CA569" i="20" s="1"/>
  <c r="CA570" i="20" s="1"/>
  <c r="CA571" i="20" s="1"/>
  <c r="CA572" i="20" s="1"/>
  <c r="CA573" i="20" s="1"/>
  <c r="CA574" i="20" s="1"/>
  <c r="CA575" i="20" s="1"/>
  <c r="CA576" i="20" s="1"/>
  <c r="CA577" i="20" s="1"/>
  <c r="CA578" i="20" s="1"/>
  <c r="CA579" i="20" s="1"/>
  <c r="CA580" i="20" s="1"/>
  <c r="CA581" i="20" s="1"/>
  <c r="CA582" i="20" s="1"/>
  <c r="CA583" i="20" s="1"/>
  <c r="CA584" i="20" s="1"/>
  <c r="CA585" i="20" s="1"/>
  <c r="CA586" i="20" s="1"/>
  <c r="CA587" i="20" s="1"/>
  <c r="CA588" i="20" s="1"/>
  <c r="CA589" i="20" s="1"/>
  <c r="CA590" i="20" s="1"/>
  <c r="CA591" i="20" s="1"/>
  <c r="CA592" i="20" s="1"/>
  <c r="CA593" i="20" s="1"/>
  <c r="CA594" i="20" s="1"/>
  <c r="CA595" i="20" s="1"/>
  <c r="CA596" i="20" s="1"/>
  <c r="CA597" i="20" s="1"/>
  <c r="CA598" i="20" s="1"/>
  <c r="CA599" i="20" s="1"/>
  <c r="CA600" i="20" s="1"/>
  <c r="CA601" i="20" s="1"/>
  <c r="CA602" i="20" s="1"/>
  <c r="CA603" i="20" s="1"/>
  <c r="CA604" i="20" s="1"/>
  <c r="CA605" i="20" s="1"/>
  <c r="CA606" i="20" s="1"/>
  <c r="CA607" i="20" s="1"/>
  <c r="CA608" i="20" s="1"/>
  <c r="CA609" i="20" s="1"/>
  <c r="CA610" i="20" s="1"/>
  <c r="CA611" i="20" s="1"/>
  <c r="CA612" i="20" s="1"/>
  <c r="CA613" i="20" s="1"/>
  <c r="CA614" i="20" s="1"/>
  <c r="CA615" i="20" s="1"/>
  <c r="CA616" i="20" s="1"/>
  <c r="CA617" i="20" s="1"/>
  <c r="CA618" i="20" s="1"/>
  <c r="CA619" i="20" s="1"/>
  <c r="CA620" i="20" s="1"/>
  <c r="CA621" i="20" s="1"/>
  <c r="CA622" i="20" s="1"/>
  <c r="CA623" i="20" s="1"/>
  <c r="CA624" i="20" s="1"/>
  <c r="CA625" i="20" s="1"/>
  <c r="CA626" i="20" s="1"/>
  <c r="CA627" i="20" s="1"/>
  <c r="CA628" i="20" s="1"/>
  <c r="CA629" i="20" s="1"/>
  <c r="CA630" i="20" s="1"/>
  <c r="CA631" i="20" s="1"/>
  <c r="CA632" i="20" s="1"/>
  <c r="CA633" i="20" s="1"/>
  <c r="CA634" i="20" s="1"/>
  <c r="CA635" i="20" s="1"/>
  <c r="CA636" i="20" s="1"/>
  <c r="CA637" i="20" s="1"/>
  <c r="CA638" i="20" s="1"/>
  <c r="CA639" i="20" s="1"/>
  <c r="CA640" i="20" s="1"/>
  <c r="CA641" i="20" s="1"/>
  <c r="CA642" i="20" s="1"/>
  <c r="CA643" i="20" s="1"/>
  <c r="CA644" i="20" s="1"/>
  <c r="CA645" i="20" s="1"/>
  <c r="CA646" i="20" s="1"/>
  <c r="CA647" i="20" s="1"/>
  <c r="CA648" i="20" s="1"/>
  <c r="CA649" i="20" s="1"/>
  <c r="CA650" i="20" s="1"/>
  <c r="CA651" i="20" s="1"/>
  <c r="CA652" i="20" s="1"/>
  <c r="CA653" i="20" s="1"/>
  <c r="CA654" i="20" s="1"/>
  <c r="CA655" i="20" s="1"/>
  <c r="CA656" i="20" s="1"/>
  <c r="CA657" i="20" s="1"/>
  <c r="CA658" i="20" s="1"/>
  <c r="CA659" i="20" s="1"/>
  <c r="CA660" i="20" s="1"/>
  <c r="CA661" i="20" s="1"/>
  <c r="CA662" i="20" s="1"/>
  <c r="CA663" i="20" s="1"/>
  <c r="CA664" i="20" s="1"/>
  <c r="CA665" i="20" s="1"/>
  <c r="CA666" i="20" s="1"/>
  <c r="CA667" i="20" s="1"/>
  <c r="CA668" i="20" s="1"/>
  <c r="CA669" i="20" s="1"/>
  <c r="CA670" i="20" s="1"/>
  <c r="CA671" i="20" s="1"/>
  <c r="CA672" i="20" s="1"/>
  <c r="CA673" i="20" s="1"/>
  <c r="CA674" i="20" s="1"/>
  <c r="CA675" i="20" s="1"/>
  <c r="CA676" i="20" s="1"/>
  <c r="CA677" i="20" s="1"/>
  <c r="CA678" i="20" s="1"/>
  <c r="CA679" i="20" s="1"/>
  <c r="CA680" i="20" s="1"/>
  <c r="CA681" i="20" s="1"/>
  <c r="CA682" i="20" s="1"/>
  <c r="CA683" i="20" s="1"/>
  <c r="CA684" i="20" s="1"/>
  <c r="CA685" i="20" s="1"/>
  <c r="CA686" i="20" s="1"/>
  <c r="CA687" i="20" s="1"/>
  <c r="CA688" i="20" s="1"/>
  <c r="CA689" i="20" s="1"/>
  <c r="CA690" i="20" s="1"/>
  <c r="CA691" i="20" s="1"/>
  <c r="CA692" i="20" s="1"/>
  <c r="CA693" i="20" s="1"/>
  <c r="CA694" i="20" s="1"/>
  <c r="CA695" i="20" s="1"/>
  <c r="CA696" i="20" s="1"/>
  <c r="CA697" i="20" s="1"/>
  <c r="CA698" i="20" s="1"/>
  <c r="CA699" i="20" s="1"/>
  <c r="CA700" i="20" s="1"/>
  <c r="CA701" i="20" s="1"/>
  <c r="CA702" i="20" s="1"/>
  <c r="CA703" i="20" s="1"/>
  <c r="CA704" i="20" s="1"/>
  <c r="CA705" i="20" s="1"/>
  <c r="CA706" i="20" s="1"/>
  <c r="CA707" i="20" s="1"/>
  <c r="CA708" i="20" s="1"/>
  <c r="CA709" i="20" s="1"/>
  <c r="CA710" i="20" s="1"/>
  <c r="CA711" i="20" s="1"/>
  <c r="CA712" i="20" s="1"/>
  <c r="CA713" i="20" s="1"/>
  <c r="CA714" i="20" s="1"/>
  <c r="CA715" i="20" s="1"/>
  <c r="CA716" i="20" s="1"/>
  <c r="CA717" i="20" s="1"/>
  <c r="CA718" i="20" s="1"/>
  <c r="CA719" i="20" s="1"/>
  <c r="CA720" i="20" s="1"/>
  <c r="CA721" i="20" s="1"/>
  <c r="CA722" i="20" s="1"/>
  <c r="CA723" i="20" s="1"/>
  <c r="CA724" i="20" s="1"/>
  <c r="CA725" i="20" s="1"/>
  <c r="CA726" i="20" s="1"/>
  <c r="CA727" i="20" s="1"/>
  <c r="CA728" i="20" s="1"/>
  <c r="CA729" i="20" s="1"/>
  <c r="CA730" i="20" s="1"/>
  <c r="CA731" i="20" s="1"/>
  <c r="CA732" i="20" s="1"/>
  <c r="CA733" i="20" s="1"/>
  <c r="CA734" i="20" s="1"/>
  <c r="CA735" i="20" s="1"/>
  <c r="CA736" i="20" s="1"/>
  <c r="CA737" i="20" s="1"/>
  <c r="CA738" i="20" s="1"/>
  <c r="CA739" i="20" s="1"/>
  <c r="CA740" i="20" s="1"/>
  <c r="CA741" i="20" s="1"/>
  <c r="CA742" i="20" s="1"/>
  <c r="CA743" i="20" s="1"/>
  <c r="CA744" i="20" s="1"/>
  <c r="CA745" i="20" s="1"/>
  <c r="CA746" i="20" s="1"/>
  <c r="CA747" i="20" s="1"/>
  <c r="CA748" i="20" s="1"/>
  <c r="CA749" i="20" s="1"/>
  <c r="CA750" i="20" s="1"/>
  <c r="CA751" i="20" s="1"/>
  <c r="CA752" i="20" s="1"/>
  <c r="CA753" i="20" s="1"/>
  <c r="CA754" i="20" s="1"/>
  <c r="CA755" i="20" s="1"/>
  <c r="CA756" i="20" s="1"/>
  <c r="CA757" i="20" s="1"/>
  <c r="CA758" i="20" s="1"/>
  <c r="CA759" i="20" s="1"/>
  <c r="CA760" i="20" s="1"/>
  <c r="CA761" i="20" s="1"/>
  <c r="CA762" i="20" s="1"/>
  <c r="CA763" i="20" s="1"/>
  <c r="CA764" i="20" s="1"/>
  <c r="CA765" i="20" s="1"/>
  <c r="CA766" i="20" s="1"/>
  <c r="CA767" i="20" s="1"/>
  <c r="CA768" i="20" s="1"/>
  <c r="CA769" i="20" s="1"/>
  <c r="CA770" i="20" s="1"/>
  <c r="CA771" i="20" s="1"/>
  <c r="CA772" i="20" s="1"/>
  <c r="CA773" i="20" s="1"/>
  <c r="CA774" i="20" s="1"/>
  <c r="CA775" i="20" s="1"/>
  <c r="CA776" i="20" s="1"/>
  <c r="CA777" i="20" s="1"/>
  <c r="CA778" i="20" s="1"/>
  <c r="CA779" i="20" s="1"/>
  <c r="CA780" i="20" s="1"/>
  <c r="CA781" i="20" s="1"/>
  <c r="CA782" i="20" s="1"/>
  <c r="CA783" i="20" s="1"/>
  <c r="CA784" i="20" s="1"/>
  <c r="CA785" i="20" s="1"/>
  <c r="CA786" i="20" s="1"/>
  <c r="CA787" i="20" s="1"/>
  <c r="CA788" i="20" s="1"/>
  <c r="CA789" i="20" s="1"/>
  <c r="CA790" i="20" s="1"/>
  <c r="CA791" i="20" s="1"/>
  <c r="CA792" i="20" s="1"/>
  <c r="CA793" i="20" s="1"/>
  <c r="CA794" i="20" s="1"/>
  <c r="CA795" i="20" s="1"/>
  <c r="CA796" i="20" s="1"/>
  <c r="CA797" i="20" s="1"/>
  <c r="CA798" i="20" s="1"/>
  <c r="CA799" i="20" s="1"/>
  <c r="CA800" i="20" s="1"/>
  <c r="CA801" i="20" s="1"/>
  <c r="CA802" i="20" s="1"/>
  <c r="CA803" i="20" s="1"/>
  <c r="CA804" i="20" s="1"/>
  <c r="CA805" i="20" s="1"/>
  <c r="CA806" i="20" s="1"/>
  <c r="CA807" i="20" s="1"/>
  <c r="CA808" i="20" s="1"/>
  <c r="CA809" i="20" s="1"/>
  <c r="CA810" i="20" s="1"/>
  <c r="CA811" i="20" s="1"/>
  <c r="CA812" i="20" s="1"/>
  <c r="CA813" i="20" s="1"/>
  <c r="CA814" i="20" s="1"/>
  <c r="CA815" i="20" s="1"/>
  <c r="CA816" i="20" s="1"/>
  <c r="CA817" i="20" s="1"/>
  <c r="CA818" i="20" s="1"/>
  <c r="CA819" i="20" s="1"/>
  <c r="CA820" i="20" s="1"/>
  <c r="CA821" i="20" s="1"/>
  <c r="CA822" i="20" s="1"/>
  <c r="CA823" i="20" s="1"/>
  <c r="CA824" i="20" s="1"/>
  <c r="CA825" i="20" s="1"/>
  <c r="CA826" i="20" s="1"/>
  <c r="CA827" i="20" s="1"/>
  <c r="CA828" i="20" s="1"/>
  <c r="CA829" i="20" s="1"/>
  <c r="CA830" i="20" s="1"/>
  <c r="CA831" i="20" s="1"/>
  <c r="CA832" i="20" s="1"/>
  <c r="CA833" i="20" s="1"/>
  <c r="CA834" i="20" s="1"/>
  <c r="CA835" i="20" s="1"/>
  <c r="CA836" i="20" s="1"/>
  <c r="CA837" i="20" s="1"/>
  <c r="CA838" i="20" s="1"/>
  <c r="CA839" i="20" s="1"/>
  <c r="CA840" i="20" s="1"/>
  <c r="CA841" i="20" s="1"/>
  <c r="CA842" i="20" s="1"/>
  <c r="CA843" i="20" s="1"/>
  <c r="CA844" i="20" s="1"/>
  <c r="CA845" i="20" s="1"/>
  <c r="CA846" i="20" s="1"/>
  <c r="CA847" i="20" s="1"/>
  <c r="CA848" i="20" s="1"/>
  <c r="CA849" i="20" s="1"/>
  <c r="CA850" i="20" s="1"/>
  <c r="CA851" i="20" s="1"/>
  <c r="CA852" i="20" s="1"/>
  <c r="CA853" i="20" s="1"/>
  <c r="CA854" i="20" s="1"/>
  <c r="CA855" i="20" s="1"/>
  <c r="CA856" i="20" s="1"/>
  <c r="CA857" i="20" s="1"/>
  <c r="CA858" i="20" s="1"/>
  <c r="CA859" i="20" s="1"/>
  <c r="CA860" i="20" s="1"/>
  <c r="CA861" i="20" s="1"/>
  <c r="CA862" i="20" s="1"/>
  <c r="CA863" i="20" s="1"/>
  <c r="CA864" i="20" s="1"/>
  <c r="CA865" i="20" s="1"/>
  <c r="CA866" i="20" s="1"/>
  <c r="CA867" i="20" s="1"/>
  <c r="CA868" i="20" s="1"/>
  <c r="CA869" i="20" s="1"/>
  <c r="CA870" i="20" s="1"/>
  <c r="CA871" i="20" s="1"/>
  <c r="CA872" i="20" s="1"/>
  <c r="CA873" i="20" s="1"/>
  <c r="CA874" i="20" s="1"/>
  <c r="CA875" i="20" s="1"/>
  <c r="CA876" i="20" s="1"/>
  <c r="CA877" i="20" s="1"/>
  <c r="CA878" i="20" s="1"/>
  <c r="CA879" i="20" s="1"/>
  <c r="CA880" i="20" s="1"/>
  <c r="CA881" i="20" s="1"/>
  <c r="CA882" i="20" s="1"/>
  <c r="CA883" i="20" s="1"/>
  <c r="CA884" i="20" s="1"/>
  <c r="CA885" i="20" s="1"/>
  <c r="CA886" i="20" s="1"/>
  <c r="CA887" i="20" s="1"/>
  <c r="CA888" i="20" s="1"/>
  <c r="CA889" i="20" s="1"/>
  <c r="CA890" i="20" s="1"/>
  <c r="CA891" i="20" s="1"/>
  <c r="CA892" i="20" s="1"/>
  <c r="CA893" i="20" s="1"/>
  <c r="CA894" i="20" s="1"/>
  <c r="CA895" i="20" s="1"/>
  <c r="CA896" i="20" s="1"/>
  <c r="CA897" i="20" s="1"/>
  <c r="CA898" i="20" s="1"/>
  <c r="CA899" i="20" s="1"/>
  <c r="CA900" i="20" s="1"/>
  <c r="CA901" i="20" s="1"/>
  <c r="CA902" i="20" s="1"/>
  <c r="CA903" i="20" s="1"/>
  <c r="CA904" i="20" s="1"/>
  <c r="CA905" i="20" s="1"/>
  <c r="CA906" i="20" s="1"/>
  <c r="CA907" i="20" s="1"/>
  <c r="CA908" i="20" s="1"/>
  <c r="CA909" i="20" s="1"/>
  <c r="CA910" i="20" s="1"/>
  <c r="CA911" i="20" s="1"/>
  <c r="CA912" i="20" s="1"/>
  <c r="CA913" i="20" s="1"/>
  <c r="CA914" i="20" s="1"/>
  <c r="CA915" i="20" s="1"/>
  <c r="CA916" i="20" s="1"/>
  <c r="CA917" i="20" s="1"/>
  <c r="CA918" i="20" s="1"/>
  <c r="CA919" i="20" s="1"/>
  <c r="CA920" i="20" s="1"/>
  <c r="CA921" i="20" s="1"/>
  <c r="CA922" i="20" s="1"/>
  <c r="CA923" i="20" s="1"/>
  <c r="CA924" i="20" s="1"/>
  <c r="CA925" i="20" s="1"/>
  <c r="CA926" i="20" s="1"/>
  <c r="CA927" i="20" s="1"/>
  <c r="CA928" i="20" s="1"/>
  <c r="CA929" i="20" s="1"/>
  <c r="CA930" i="20" s="1"/>
  <c r="CA931" i="20" s="1"/>
  <c r="CA932" i="20" s="1"/>
  <c r="CA933" i="20" s="1"/>
  <c r="CA934" i="20" s="1"/>
  <c r="CA935" i="20" s="1"/>
  <c r="CA936" i="20" s="1"/>
  <c r="CA937" i="20" s="1"/>
  <c r="CA938" i="20" s="1"/>
  <c r="CA939" i="20" s="1"/>
  <c r="CA940" i="20" s="1"/>
  <c r="CA941" i="20" s="1"/>
  <c r="CA942" i="20" s="1"/>
  <c r="CA943" i="20" s="1"/>
  <c r="CA944" i="20" s="1"/>
  <c r="CA945" i="20" s="1"/>
  <c r="CA946" i="20" s="1"/>
  <c r="CA947" i="20" s="1"/>
  <c r="CA948" i="20" s="1"/>
  <c r="CA949" i="20" s="1"/>
  <c r="CA950" i="20" s="1"/>
  <c r="CA951" i="20" s="1"/>
  <c r="CA952" i="20" s="1"/>
  <c r="CA953" i="20" s="1"/>
  <c r="CA954" i="20" s="1"/>
  <c r="CA955" i="20" s="1"/>
  <c r="CA956" i="20" s="1"/>
  <c r="CA957" i="20" s="1"/>
  <c r="CA958" i="20" s="1"/>
  <c r="CA959" i="20" s="1"/>
  <c r="CA960" i="20" s="1"/>
  <c r="CA961" i="20" s="1"/>
  <c r="CA962" i="20" s="1"/>
  <c r="CA963" i="20" s="1"/>
  <c r="CA964" i="20" s="1"/>
  <c r="CA965" i="20" s="1"/>
  <c r="CA966" i="20" s="1"/>
  <c r="CA967" i="20" s="1"/>
  <c r="CA968" i="20" s="1"/>
  <c r="CA969" i="20" s="1"/>
  <c r="CA970" i="20" s="1"/>
  <c r="CA971" i="20" s="1"/>
  <c r="CA972" i="20" s="1"/>
  <c r="CA973" i="20" s="1"/>
  <c r="CA974" i="20" s="1"/>
  <c r="CA975" i="20" s="1"/>
  <c r="CA976" i="20" s="1"/>
  <c r="CA977" i="20" s="1"/>
  <c r="CA978" i="20" s="1"/>
  <c r="CA979" i="20" s="1"/>
  <c r="CA980" i="20" s="1"/>
  <c r="CA981" i="20" s="1"/>
  <c r="CA982" i="20" s="1"/>
  <c r="CA983" i="20" s="1"/>
  <c r="CA984" i="20" s="1"/>
  <c r="CA985" i="20" s="1"/>
  <c r="CA986" i="20" s="1"/>
  <c r="CA987" i="20" s="1"/>
  <c r="CA988" i="20" s="1"/>
  <c r="CA989" i="20" s="1"/>
  <c r="CA990" i="20" s="1"/>
  <c r="CA991" i="20" s="1"/>
  <c r="CA992" i="20" s="1"/>
  <c r="CA993" i="20" s="1"/>
  <c r="CA994" i="20" s="1"/>
  <c r="CA995" i="20" s="1"/>
  <c r="CA996" i="20" s="1"/>
  <c r="CA997" i="20" s="1"/>
  <c r="CA998" i="20" s="1"/>
  <c r="CA999" i="20" s="1"/>
  <c r="CA1000" i="20" s="1"/>
  <c r="CA1001" i="20" s="1"/>
  <c r="CA1002" i="20" s="1"/>
  <c r="CA1003" i="20" s="1"/>
  <c r="CA1004" i="20" s="1"/>
  <c r="CA1005" i="20" s="1"/>
  <c r="CA1006" i="20" s="1"/>
  <c r="CA1007" i="20" s="1"/>
  <c r="CA1008" i="20" s="1"/>
  <c r="CA1009" i="20" s="1"/>
  <c r="CA1010" i="20" s="1"/>
  <c r="CA1011" i="20" s="1"/>
  <c r="CA1012" i="20" s="1"/>
  <c r="CA1013" i="20" s="1"/>
  <c r="CA1014" i="20" s="1"/>
  <c r="CA1015" i="20" s="1"/>
  <c r="CA1016" i="20" s="1"/>
  <c r="CA1017" i="20" s="1"/>
  <c r="CA1018" i="20" s="1"/>
  <c r="CA1019" i="20" s="1"/>
  <c r="CA1020" i="20" s="1"/>
  <c r="CA1021" i="20" s="1"/>
  <c r="CA1022" i="20" s="1"/>
  <c r="CA1023" i="20" s="1"/>
  <c r="CA1024" i="20" s="1"/>
  <c r="CA1025" i="20" s="1"/>
  <c r="CA1026" i="20" s="1"/>
  <c r="CA1027" i="20" s="1"/>
  <c r="CA1028" i="20" s="1"/>
  <c r="CA1029" i="20" s="1"/>
  <c r="CA1030" i="20" s="1"/>
  <c r="CA1031" i="20" s="1"/>
  <c r="CA1032" i="20" s="1"/>
  <c r="CA1033" i="20" s="1"/>
  <c r="CA1034" i="20" s="1"/>
  <c r="CA1035" i="20" s="1"/>
  <c r="CA1036" i="20" s="1"/>
  <c r="CA1037" i="20" s="1"/>
  <c r="CA1038" i="20" s="1"/>
  <c r="CA1039" i="20" s="1"/>
  <c r="CA1040" i="20" s="1"/>
  <c r="CA1041" i="20" s="1"/>
  <c r="CA1042" i="20" s="1"/>
  <c r="CA1043" i="20" s="1"/>
  <c r="CA1044" i="20" s="1"/>
  <c r="CA1045" i="20" s="1"/>
  <c r="CA1046" i="20" s="1"/>
  <c r="CA1047" i="20" s="1"/>
  <c r="CA1048" i="20" s="1"/>
  <c r="CA1049" i="20" s="1"/>
  <c r="CA1050" i="20" s="1"/>
  <c r="CA1051" i="20" s="1"/>
  <c r="CA1052" i="20" s="1"/>
  <c r="CA1053" i="20" s="1"/>
  <c r="CA1054" i="20" s="1"/>
  <c r="CA1055" i="20" s="1"/>
  <c r="CA1056" i="20" s="1"/>
  <c r="CA1057" i="20" s="1"/>
  <c r="CA1058" i="20" s="1"/>
  <c r="CA1059" i="20" s="1"/>
  <c r="CA1060" i="20" s="1"/>
  <c r="CA1061" i="20" s="1"/>
  <c r="CA1062" i="20" s="1"/>
  <c r="CA1063" i="20" s="1"/>
  <c r="CA1064" i="20" s="1"/>
  <c r="CA1065" i="20" s="1"/>
  <c r="CA1066" i="20" s="1"/>
  <c r="CA1067" i="20" s="1"/>
  <c r="CA1068" i="20" s="1"/>
  <c r="CA1069" i="20" s="1"/>
  <c r="CA1070" i="20" s="1"/>
  <c r="CA1071" i="20" s="1"/>
  <c r="CA1072" i="20" s="1"/>
  <c r="CA1073" i="20" s="1"/>
  <c r="CA1074" i="20" s="1"/>
  <c r="CA1075" i="20" s="1"/>
  <c r="CA1076" i="20" s="1"/>
  <c r="CA1077" i="20" s="1"/>
  <c r="CA1078" i="20" s="1"/>
  <c r="CA1079" i="20" s="1"/>
  <c r="CA1080" i="20" s="1"/>
  <c r="CA1081" i="20" s="1"/>
  <c r="CA1082" i="20" s="1"/>
  <c r="CA1083" i="20" s="1"/>
  <c r="CA1084" i="20" s="1"/>
  <c r="CA1085" i="20" s="1"/>
  <c r="CA1086" i="20" s="1"/>
  <c r="CA1087" i="20" s="1"/>
  <c r="CA1088" i="20" s="1"/>
  <c r="CA1089" i="20" s="1"/>
  <c r="CA1090" i="20" s="1"/>
  <c r="CA1091" i="20" s="1"/>
  <c r="CA1092" i="20" s="1"/>
  <c r="CA1093" i="20" s="1"/>
  <c r="CA1094" i="20" s="1"/>
  <c r="CA1095" i="20" s="1"/>
  <c r="CA1096" i="20" s="1"/>
  <c r="CA1097" i="20" s="1"/>
  <c r="CA1098" i="20" s="1"/>
  <c r="CA1099" i="20" s="1"/>
  <c r="CA1100" i="20" s="1"/>
  <c r="CA1101" i="20" s="1"/>
  <c r="CA1102" i="20" s="1"/>
  <c r="CA1103" i="20" s="1"/>
  <c r="CA1104" i="20" s="1"/>
  <c r="CA1105" i="20" s="1"/>
  <c r="CA1106" i="20" s="1"/>
  <c r="CA1107" i="20" s="1"/>
  <c r="CA1108" i="20" s="1"/>
  <c r="CA1109" i="20" s="1"/>
  <c r="CA1110" i="20" s="1"/>
  <c r="CA1111" i="20" s="1"/>
  <c r="CA1112" i="20" s="1"/>
  <c r="CA1113" i="20" s="1"/>
  <c r="CA1114" i="20" s="1"/>
  <c r="CA1115" i="20" s="1"/>
  <c r="CA1116" i="20" s="1"/>
  <c r="CA1117" i="20" s="1"/>
  <c r="CA1118" i="20" s="1"/>
  <c r="CA1119" i="20" s="1"/>
  <c r="CA1120" i="20" s="1"/>
  <c r="CA1121" i="20" s="1"/>
  <c r="CA1122" i="20" s="1"/>
  <c r="CA1123" i="20" s="1"/>
  <c r="CA1124" i="20" s="1"/>
  <c r="CA1125" i="20" s="1"/>
  <c r="CA1126" i="20" s="1"/>
  <c r="CA1127" i="20" s="1"/>
  <c r="CA1128" i="20" s="1"/>
  <c r="CA1129" i="20" s="1"/>
  <c r="CA1130" i="20" s="1"/>
  <c r="CA1131" i="20" s="1"/>
  <c r="CA1132" i="20" s="1"/>
  <c r="CA1133" i="20" s="1"/>
  <c r="CA1134" i="20" s="1"/>
  <c r="CA1135" i="20" s="1"/>
  <c r="CA1136" i="20" s="1"/>
  <c r="CA1137" i="20" s="1"/>
  <c r="CA1138" i="20" s="1"/>
  <c r="CA1139" i="20" s="1"/>
  <c r="CA1140" i="20" s="1"/>
  <c r="CA1141" i="20" s="1"/>
  <c r="CA1142" i="20" s="1"/>
  <c r="CA1143" i="20" s="1"/>
  <c r="CA1144" i="20" s="1"/>
  <c r="CA1145" i="20" s="1"/>
  <c r="CA1146" i="20" s="1"/>
  <c r="CA1147" i="20" s="1"/>
  <c r="CA1148" i="20" s="1"/>
  <c r="CA1149" i="20" s="1"/>
  <c r="CA1150" i="20" s="1"/>
  <c r="CA1151" i="20" s="1"/>
  <c r="CA1152" i="20" s="1"/>
  <c r="CA1153" i="20" s="1"/>
  <c r="CA1154" i="20" s="1"/>
  <c r="CA1155" i="20" s="1"/>
  <c r="CA1156" i="20" s="1"/>
  <c r="CA1157" i="20" s="1"/>
  <c r="CA1158" i="20" s="1"/>
  <c r="CA1159" i="20" s="1"/>
  <c r="CA1160" i="20" s="1"/>
  <c r="CA1161" i="20" s="1"/>
  <c r="CA1162" i="20" s="1"/>
  <c r="CA1163" i="20" s="1"/>
  <c r="CA1164" i="20" s="1"/>
  <c r="CA1165" i="20" s="1"/>
  <c r="CA1166" i="20" s="1"/>
  <c r="CA1167" i="20" s="1"/>
  <c r="CA1168" i="20" s="1"/>
  <c r="CA1169" i="20" s="1"/>
  <c r="CA1170" i="20" s="1"/>
  <c r="CA1171" i="20" s="1"/>
  <c r="CA1172" i="20" s="1"/>
  <c r="CA1173" i="20" s="1"/>
  <c r="CA1174" i="20" s="1"/>
  <c r="CA1175" i="20" s="1"/>
  <c r="CA1176" i="20" s="1"/>
  <c r="CA1177" i="20" s="1"/>
  <c r="CA1178" i="20" s="1"/>
  <c r="CA1179" i="20" s="1"/>
  <c r="CA1180" i="20" s="1"/>
  <c r="CA1181" i="20" s="1"/>
  <c r="CA1182" i="20" s="1"/>
  <c r="CA1183" i="20" s="1"/>
  <c r="CA1184" i="20" s="1"/>
  <c r="CA1185" i="20" s="1"/>
  <c r="CA1186" i="20" s="1"/>
  <c r="CA1187" i="20" s="1"/>
  <c r="CA1188" i="20" s="1"/>
  <c r="CA1189" i="20" s="1"/>
  <c r="CA1190" i="20" s="1"/>
  <c r="CA1191" i="20" s="1"/>
  <c r="CA1192" i="20" s="1"/>
  <c r="CA1193" i="20" s="1"/>
  <c r="CA1194" i="20" s="1"/>
  <c r="CA1195" i="20" s="1"/>
  <c r="CA1196" i="20" s="1"/>
  <c r="CA1197" i="20" s="1"/>
  <c r="CA1198" i="20" s="1"/>
  <c r="CA1199" i="20" s="1"/>
  <c r="CA1200" i="20" s="1"/>
  <c r="CA1201" i="20" s="1"/>
  <c r="CA1202" i="20" s="1"/>
  <c r="CA1203" i="20" s="1"/>
  <c r="CA1204" i="20" s="1"/>
  <c r="CA1205" i="20" s="1"/>
  <c r="CA1206" i="20" s="1"/>
  <c r="CA1207" i="20" s="1"/>
  <c r="CA1208" i="20" s="1"/>
  <c r="CA1209" i="20" s="1"/>
  <c r="CA1210" i="20" s="1"/>
  <c r="CA1211" i="20" s="1"/>
  <c r="CA1212" i="20" s="1"/>
  <c r="CA1213" i="20" s="1"/>
  <c r="CA1214" i="20" s="1"/>
  <c r="CA1215" i="20" s="1"/>
  <c r="CA1216" i="20" s="1"/>
  <c r="CA1217" i="20" s="1"/>
  <c r="CA1218" i="20" s="1"/>
  <c r="CA1219" i="20" s="1"/>
  <c r="CA1220" i="20" s="1"/>
  <c r="CA1221" i="20" s="1"/>
  <c r="CA1222" i="20" s="1"/>
  <c r="CA1223" i="20" s="1"/>
  <c r="CA1224" i="20" s="1"/>
  <c r="CA1225" i="20" s="1"/>
  <c r="CA1226" i="20" s="1"/>
  <c r="CA1227" i="20" s="1"/>
  <c r="CA1228" i="20" s="1"/>
  <c r="CA1229" i="20" s="1"/>
  <c r="CA1230" i="20" s="1"/>
  <c r="CA1231" i="20" s="1"/>
  <c r="CA1232" i="20" s="1"/>
  <c r="CA1233" i="20" s="1"/>
  <c r="CA1234" i="20" s="1"/>
  <c r="CA1235" i="20" s="1"/>
  <c r="CA1236" i="20" s="1"/>
  <c r="CA1237" i="20" s="1"/>
  <c r="CA1238" i="20" s="1"/>
  <c r="CA1239" i="20" s="1"/>
  <c r="CA1240" i="20" s="1"/>
  <c r="CA1241" i="20" s="1"/>
  <c r="CA1242" i="20" s="1"/>
  <c r="CA1243" i="20" s="1"/>
  <c r="CA1244" i="20" s="1"/>
  <c r="CA1245" i="20" s="1"/>
  <c r="CA1246" i="20" s="1"/>
  <c r="CA1247" i="20" s="1"/>
  <c r="CA1248" i="20" s="1"/>
  <c r="CA1249" i="20" s="1"/>
  <c r="CA1250" i="20" s="1"/>
  <c r="CA1251" i="20" s="1"/>
  <c r="CA1252" i="20" s="1"/>
  <c r="CA1253" i="20" s="1"/>
  <c r="CA1254" i="20" s="1"/>
  <c r="CA1255" i="20" s="1"/>
  <c r="CA1256" i="20" s="1"/>
  <c r="CA1257" i="20" s="1"/>
  <c r="CA1258" i="20" s="1"/>
  <c r="CA1259" i="20" s="1"/>
  <c r="CA1260" i="20" s="1"/>
  <c r="CA1261" i="20" s="1"/>
  <c r="CA1262" i="20" s="1"/>
  <c r="CA1263" i="20" s="1"/>
  <c r="CA1264" i="20" s="1"/>
  <c r="CA1265" i="20" s="1"/>
  <c r="CA1266" i="20" s="1"/>
  <c r="CA1267" i="20" s="1"/>
  <c r="CA1268" i="20" s="1"/>
  <c r="CA1269" i="20" s="1"/>
  <c r="CA1270" i="20" s="1"/>
  <c r="CA1271" i="20" s="1"/>
  <c r="CA1272" i="20" s="1"/>
  <c r="CA1273" i="20" s="1"/>
  <c r="CA1274" i="20" s="1"/>
  <c r="CA1275" i="20" s="1"/>
  <c r="CA1276" i="20" s="1"/>
  <c r="CA1277" i="20" s="1"/>
  <c r="CA1278" i="20" s="1"/>
  <c r="CA1279" i="20" s="1"/>
  <c r="CA1280" i="20" s="1"/>
  <c r="CA1281" i="20" s="1"/>
  <c r="CA1282" i="20" s="1"/>
  <c r="CA1283" i="20" s="1"/>
  <c r="CA1284" i="20" s="1"/>
  <c r="CA1285" i="20" s="1"/>
  <c r="CA1286" i="20" s="1"/>
  <c r="CA1287" i="20" s="1"/>
  <c r="CA1288" i="20" s="1"/>
  <c r="CA1289" i="20" s="1"/>
  <c r="CA1290" i="20" s="1"/>
  <c r="CA1291" i="20" s="1"/>
  <c r="CA1292" i="20" s="1"/>
  <c r="CA1293" i="20" s="1"/>
  <c r="CA1294" i="20" s="1"/>
  <c r="CA1295" i="20" s="1"/>
  <c r="CA1296" i="20" s="1"/>
  <c r="CA1297" i="20" s="1"/>
  <c r="CA1298" i="20" s="1"/>
  <c r="CA1299" i="20" s="1"/>
  <c r="CA1300" i="20" s="1"/>
  <c r="CA1301" i="20" s="1"/>
  <c r="CA1302" i="20" s="1"/>
  <c r="CA1303" i="20" s="1"/>
  <c r="CA1304" i="20" s="1"/>
  <c r="CA1305" i="20" s="1"/>
  <c r="CA1306" i="20" s="1"/>
  <c r="CA1307" i="20" s="1"/>
  <c r="CA1308" i="20" s="1"/>
  <c r="CA1309" i="20" s="1"/>
  <c r="CA1310" i="20" s="1"/>
  <c r="CA1311" i="20" s="1"/>
  <c r="CA1312" i="20" s="1"/>
  <c r="CA1313" i="20" s="1"/>
  <c r="CA1314" i="20" s="1"/>
  <c r="CA1315" i="20" s="1"/>
  <c r="CA1316" i="20" s="1"/>
  <c r="CA1317" i="20" s="1"/>
  <c r="CA1318" i="20" s="1"/>
  <c r="CA1319" i="20" s="1"/>
  <c r="CA1320" i="20" s="1"/>
  <c r="CA1321" i="20" s="1"/>
  <c r="CA1322" i="20" s="1"/>
  <c r="CA1323" i="20" s="1"/>
  <c r="CA1324" i="20" s="1"/>
  <c r="CA1325" i="20" s="1"/>
  <c r="CA1326" i="20" s="1"/>
  <c r="CA1327" i="20" s="1"/>
  <c r="CA1328" i="20" s="1"/>
  <c r="CA1329" i="20" s="1"/>
  <c r="CA1330" i="20" s="1"/>
  <c r="CA1331" i="20" s="1"/>
  <c r="CA1332" i="20" s="1"/>
  <c r="CA1333" i="20" s="1"/>
  <c r="CA1334" i="20" s="1"/>
  <c r="CA1335" i="20" s="1"/>
  <c r="CA1336" i="20" s="1"/>
  <c r="CA1337" i="20" s="1"/>
  <c r="CA1338" i="20" s="1"/>
  <c r="CA1339" i="20" s="1"/>
  <c r="CA1340" i="20" s="1"/>
  <c r="CA1341" i="20" s="1"/>
  <c r="CA1342" i="20" s="1"/>
  <c r="CA1343" i="20" s="1"/>
  <c r="CA1344" i="20" s="1"/>
  <c r="CA1345" i="20" s="1"/>
  <c r="CA1346" i="20" s="1"/>
  <c r="CA1347" i="20" s="1"/>
  <c r="CA1348" i="20" s="1"/>
  <c r="CA1349" i="20" s="1"/>
  <c r="CA1350" i="20" s="1"/>
  <c r="CA1351" i="20" s="1"/>
  <c r="CA1352" i="20" s="1"/>
  <c r="CA1353" i="20" s="1"/>
  <c r="CA1354" i="20" s="1"/>
  <c r="CA1355" i="20" s="1"/>
  <c r="CA1356" i="20" s="1"/>
  <c r="CA1357" i="20" s="1"/>
  <c r="CA1358" i="20" s="1"/>
  <c r="CA1359" i="20" s="1"/>
  <c r="CA1360" i="20" s="1"/>
  <c r="CA1361" i="20" s="1"/>
  <c r="CA1362" i="20" s="1"/>
  <c r="CA1363" i="20" s="1"/>
  <c r="CA1364" i="20" s="1"/>
  <c r="CA1365" i="20" s="1"/>
  <c r="CA1366" i="20" s="1"/>
  <c r="CA1367" i="20" s="1"/>
  <c r="CA1368" i="20" s="1"/>
  <c r="CA1369" i="20" s="1"/>
  <c r="CA1370" i="20" s="1"/>
  <c r="CA1371" i="20" s="1"/>
  <c r="CA1372" i="20" s="1"/>
  <c r="CA1373" i="20" s="1"/>
  <c r="CA1374" i="20" s="1"/>
  <c r="CA1375" i="20" s="1"/>
  <c r="CA1376" i="20" s="1"/>
  <c r="CA1377" i="20" s="1"/>
  <c r="CA1378" i="20" s="1"/>
  <c r="CA1379" i="20" s="1"/>
  <c r="CA1380" i="20" s="1"/>
  <c r="CA1381" i="20" s="1"/>
  <c r="CA1382" i="20" s="1"/>
  <c r="CA1383" i="20" s="1"/>
  <c r="CA1384" i="20" s="1"/>
  <c r="CA1385" i="20" s="1"/>
  <c r="CA1386" i="20" s="1"/>
  <c r="CA1387" i="20" s="1"/>
  <c r="CA1388" i="20" s="1"/>
  <c r="CA1389" i="20" s="1"/>
  <c r="CA1390" i="20" s="1"/>
  <c r="CA1391" i="20" s="1"/>
  <c r="CA1392" i="20" s="1"/>
  <c r="CA1393" i="20" s="1"/>
  <c r="CA1394" i="20" s="1"/>
  <c r="CA1395" i="20" s="1"/>
  <c r="CA1396" i="20" s="1"/>
  <c r="CA1397" i="20" s="1"/>
  <c r="CA1398" i="20" s="1"/>
  <c r="CA1399" i="20" s="1"/>
  <c r="CA1400" i="20" s="1"/>
  <c r="CA1401" i="20" s="1"/>
  <c r="CA1402" i="20" s="1"/>
  <c r="CA1403" i="20" s="1"/>
  <c r="CA1404" i="20" s="1"/>
  <c r="CA1405" i="20" s="1"/>
  <c r="CA1406" i="20" s="1"/>
  <c r="CA1407" i="20" s="1"/>
  <c r="CA1408" i="20" s="1"/>
  <c r="CA1409" i="20" s="1"/>
  <c r="CA1410" i="20" s="1"/>
  <c r="CA1411" i="20" s="1"/>
  <c r="CA1412" i="20" s="1"/>
  <c r="CA1413" i="20" s="1"/>
  <c r="CA1414" i="20" s="1"/>
  <c r="CA1415" i="20" s="1"/>
  <c r="CA1416" i="20" s="1"/>
  <c r="CA1417" i="20" s="1"/>
  <c r="CA1418" i="20" s="1"/>
  <c r="CA1419" i="20" s="1"/>
  <c r="CA1420" i="20" s="1"/>
  <c r="CA1421" i="20" s="1"/>
  <c r="CA1422" i="20" s="1"/>
  <c r="CA1423" i="20" s="1"/>
  <c r="CA1424" i="20" s="1"/>
  <c r="CA1425" i="20" s="1"/>
  <c r="CA1426" i="20" s="1"/>
  <c r="CA1427" i="20" s="1"/>
  <c r="CA1428" i="20" s="1"/>
  <c r="CA1429" i="20" s="1"/>
  <c r="CA1430" i="20" s="1"/>
  <c r="CA1431" i="20" s="1"/>
  <c r="CA1432" i="20" s="1"/>
  <c r="CA1433" i="20" s="1"/>
  <c r="CA1434" i="20" s="1"/>
  <c r="CA1435" i="20" s="1"/>
  <c r="CA1436" i="20" s="1"/>
  <c r="CA1437" i="20" s="1"/>
  <c r="CA1438" i="20" s="1"/>
  <c r="CA1439" i="20" s="1"/>
  <c r="CA1440" i="20" s="1"/>
  <c r="CA1441" i="20" s="1"/>
  <c r="CA1442" i="20" s="1"/>
  <c r="CA1443" i="20" s="1"/>
  <c r="CA1444" i="20" s="1"/>
  <c r="CA1445" i="20" s="1"/>
  <c r="CA1446" i="20" s="1"/>
  <c r="CA1447" i="20" s="1"/>
  <c r="CA1448" i="20" s="1"/>
  <c r="CA1449" i="20" s="1"/>
  <c r="CA1450" i="20" s="1"/>
  <c r="CA1451" i="20" s="1"/>
  <c r="CA1452" i="20" s="1"/>
  <c r="CA1453" i="20" s="1"/>
  <c r="CA1454" i="20" s="1"/>
  <c r="CA1455" i="20" s="1"/>
  <c r="CA1456" i="20" s="1"/>
  <c r="CA1457" i="20" s="1"/>
  <c r="CA1458" i="20" s="1"/>
  <c r="CA1459" i="20" s="1"/>
  <c r="CA1460" i="20" s="1"/>
  <c r="CA1461" i="20" s="1"/>
  <c r="CA1462" i="20" s="1"/>
  <c r="CA1463" i="20" s="1"/>
  <c r="CA1464" i="20" s="1"/>
  <c r="CA1465" i="20" s="1"/>
  <c r="CA1466" i="20" s="1"/>
  <c r="CA1467" i="20" s="1"/>
  <c r="CA1468" i="20" s="1"/>
  <c r="CA1469" i="20" s="1"/>
  <c r="CA1470" i="20" s="1"/>
  <c r="CA1471" i="20" s="1"/>
  <c r="CA1472" i="20" s="1"/>
  <c r="CA1473" i="20" s="1"/>
  <c r="CA1474" i="20" s="1"/>
  <c r="CA1475" i="20" s="1"/>
  <c r="CA1476" i="20" s="1"/>
  <c r="CA1477" i="20" s="1"/>
  <c r="CA1478" i="20" s="1"/>
  <c r="CA1479" i="20" s="1"/>
  <c r="CA1480" i="20" s="1"/>
  <c r="CA1481" i="20" s="1"/>
  <c r="CA1482" i="20" s="1"/>
  <c r="CA1483" i="20" s="1"/>
  <c r="CA1484" i="20" s="1"/>
  <c r="CA1485" i="20" s="1"/>
  <c r="CA1486" i="20" s="1"/>
  <c r="CA1487" i="20" s="1"/>
  <c r="CA1488" i="20" s="1"/>
  <c r="CA1489" i="20" s="1"/>
  <c r="CA1490" i="20" s="1"/>
  <c r="CA1491" i="20" s="1"/>
  <c r="CA1492" i="20" s="1"/>
  <c r="CA1493" i="20" s="1"/>
  <c r="CA1494" i="20" s="1"/>
  <c r="CA1495" i="20" s="1"/>
  <c r="CA1496" i="20" s="1"/>
  <c r="CA1497" i="20" s="1"/>
  <c r="CA1498" i="20" s="1"/>
  <c r="CA1499" i="20" s="1"/>
  <c r="CA1500" i="20" s="1"/>
  <c r="CA1501" i="20" s="1"/>
  <c r="CA1502" i="20" s="1"/>
  <c r="CA1503" i="20" s="1"/>
  <c r="CA1504" i="20" s="1"/>
  <c r="CA1505" i="20" s="1"/>
  <c r="CA1506" i="20" s="1"/>
  <c r="CA1507" i="20" s="1"/>
  <c r="CA1508" i="20" s="1"/>
  <c r="CA1509" i="20" s="1"/>
  <c r="CA1510" i="20" s="1"/>
  <c r="CA1511" i="20" s="1"/>
  <c r="CA1512" i="20" s="1"/>
  <c r="CA1513" i="20" s="1"/>
  <c r="CA1514" i="20" s="1"/>
  <c r="CA1515" i="20" s="1"/>
  <c r="CA1516" i="20" s="1"/>
  <c r="CA1517" i="20" s="1"/>
  <c r="CA1518" i="20" s="1"/>
  <c r="CA1519" i="20" s="1"/>
  <c r="CA1520" i="20" s="1"/>
  <c r="CA1521" i="20" s="1"/>
  <c r="CA1522" i="20" s="1"/>
  <c r="CA1523" i="20" s="1"/>
  <c r="CA1524" i="20" s="1"/>
  <c r="CA1525" i="20" s="1"/>
  <c r="CA1526" i="20" s="1"/>
  <c r="CA1527" i="20" s="1"/>
  <c r="CA1528" i="20" s="1"/>
  <c r="CA1529" i="20" s="1"/>
  <c r="CA1530" i="20" s="1"/>
  <c r="CA1531" i="20" s="1"/>
  <c r="CA1532" i="20" s="1"/>
  <c r="CA1533" i="20" s="1"/>
  <c r="CA1534" i="20" s="1"/>
  <c r="CA1535" i="20" s="1"/>
  <c r="CA1536" i="20" s="1"/>
  <c r="CA1537" i="20" s="1"/>
  <c r="CA1538" i="20" s="1"/>
  <c r="CA1539" i="20" s="1"/>
  <c r="CA1540" i="20" s="1"/>
  <c r="CA1541" i="20" s="1"/>
  <c r="CA1542" i="20" s="1"/>
  <c r="CA1543" i="20" s="1"/>
  <c r="CA1544" i="20" s="1"/>
  <c r="CA1545" i="20" s="1"/>
  <c r="CA1546" i="20" s="1"/>
  <c r="CA1547" i="20" s="1"/>
  <c r="CA1548" i="20" s="1"/>
  <c r="CA1549" i="20" s="1"/>
  <c r="CA1550" i="20" s="1"/>
  <c r="CA1551" i="20" s="1"/>
  <c r="CA1552" i="20" s="1"/>
  <c r="CA1553" i="20" s="1"/>
  <c r="CA1554" i="20" s="1"/>
  <c r="CA1555" i="20" s="1"/>
  <c r="CA1556" i="20" s="1"/>
  <c r="CA1557" i="20" s="1"/>
  <c r="CA1558" i="20" s="1"/>
  <c r="CA1559" i="20" s="1"/>
  <c r="CA1560" i="20" s="1"/>
  <c r="CA1561" i="20" s="1"/>
  <c r="CA1562" i="20" s="1"/>
  <c r="CA1563" i="20" s="1"/>
  <c r="CA1564" i="20" s="1"/>
  <c r="CA1565" i="20" s="1"/>
  <c r="CA1566" i="20" s="1"/>
  <c r="CA1567" i="20" s="1"/>
  <c r="CA1568" i="20" s="1"/>
  <c r="CA1569" i="20" s="1"/>
  <c r="CA1570" i="20" s="1"/>
  <c r="CA1571" i="20" s="1"/>
  <c r="CA1572" i="20" s="1"/>
  <c r="CA1573" i="20" s="1"/>
  <c r="CA1574" i="20" s="1"/>
  <c r="CA1575" i="20" s="1"/>
  <c r="CA1576" i="20" s="1"/>
  <c r="CA1577" i="20" s="1"/>
  <c r="CA1578" i="20" s="1"/>
  <c r="CA1579" i="20" s="1"/>
  <c r="CA1580" i="20" s="1"/>
  <c r="CA1581" i="20" s="1"/>
  <c r="CA1582" i="20" s="1"/>
  <c r="CA1583" i="20" s="1"/>
  <c r="CA1584" i="20" s="1"/>
  <c r="CA1585" i="20" s="1"/>
  <c r="CA1586" i="20" s="1"/>
  <c r="CA1587" i="20" s="1"/>
  <c r="CA1588" i="20" s="1"/>
  <c r="CA1589" i="20" s="1"/>
  <c r="CA1590" i="20" s="1"/>
  <c r="CA1591" i="20" s="1"/>
  <c r="CA1592" i="20" s="1"/>
  <c r="CA1593" i="20" s="1"/>
  <c r="CA1594" i="20" s="1"/>
  <c r="CA1595" i="20" s="1"/>
  <c r="CA1596" i="20" s="1"/>
  <c r="CA1597" i="20" s="1"/>
  <c r="CA1598" i="20" s="1"/>
  <c r="CA1599" i="20" s="1"/>
  <c r="CA1600" i="20" s="1"/>
  <c r="CA1601" i="20" s="1"/>
  <c r="CA1602" i="20" s="1"/>
  <c r="CA1603" i="20" s="1"/>
  <c r="CA1604" i="20" s="1"/>
  <c r="CA1605" i="20" s="1"/>
  <c r="CA1606" i="20" s="1"/>
  <c r="CA1607" i="20" s="1"/>
  <c r="CA1608" i="20" s="1"/>
  <c r="CA1609" i="20" s="1"/>
  <c r="CA1610" i="20" s="1"/>
  <c r="CA1611" i="20" s="1"/>
  <c r="CA1612" i="20" s="1"/>
  <c r="CA1613" i="20" s="1"/>
  <c r="CA1614" i="20" s="1"/>
  <c r="CA1615" i="20" s="1"/>
  <c r="CA1616" i="20" s="1"/>
  <c r="CA1617" i="20" s="1"/>
  <c r="CA1618" i="20" s="1"/>
  <c r="CA1619" i="20" s="1"/>
  <c r="CA1620" i="20" s="1"/>
  <c r="CA1621" i="20" s="1"/>
  <c r="CA1622" i="20" s="1"/>
  <c r="CA1623" i="20" s="1"/>
  <c r="CA1624" i="20" s="1"/>
  <c r="CA1625" i="20" s="1"/>
  <c r="CA1626" i="20" s="1"/>
  <c r="CA1627" i="20" s="1"/>
  <c r="CA1628" i="20" s="1"/>
  <c r="CA1629" i="20" s="1"/>
  <c r="CA1630" i="20" s="1"/>
  <c r="CA1631" i="20" s="1"/>
  <c r="CA1632" i="20" s="1"/>
  <c r="CA1633" i="20" s="1"/>
  <c r="CA1634" i="20" s="1"/>
  <c r="CA1635" i="20" s="1"/>
  <c r="CA1636" i="20" s="1"/>
  <c r="CA1637" i="20" s="1"/>
  <c r="CA1638" i="20" s="1"/>
  <c r="CA1639" i="20" s="1"/>
  <c r="CA1640" i="20" s="1"/>
  <c r="CA1641" i="20" s="1"/>
  <c r="CA1642" i="20" s="1"/>
  <c r="CA1643" i="20" s="1"/>
  <c r="CA1644" i="20" s="1"/>
  <c r="CA1645" i="20" s="1"/>
  <c r="CA1646" i="20" s="1"/>
  <c r="CA1647" i="20" s="1"/>
  <c r="CA1648" i="20" s="1"/>
  <c r="CA1649" i="20" s="1"/>
  <c r="CA1650" i="20" s="1"/>
  <c r="CA1651" i="20" s="1"/>
  <c r="CA1652" i="20" s="1"/>
  <c r="CA1653" i="20" s="1"/>
  <c r="CA1654" i="20" s="1"/>
  <c r="CA1655" i="20" s="1"/>
  <c r="CA1656" i="20" s="1"/>
  <c r="CA1657" i="20" s="1"/>
  <c r="CA1658" i="20" s="1"/>
  <c r="CA1659" i="20" s="1"/>
  <c r="CA1660" i="20" s="1"/>
  <c r="CA1661" i="20" s="1"/>
  <c r="CA1662" i="20" s="1"/>
  <c r="CA1663" i="20" s="1"/>
  <c r="CA1664" i="20" s="1"/>
  <c r="CA1665" i="20" s="1"/>
  <c r="CA1666" i="20" s="1"/>
  <c r="CA1667" i="20" s="1"/>
  <c r="CA1668" i="20" s="1"/>
  <c r="CA1669" i="20" s="1"/>
  <c r="CA1670" i="20" s="1"/>
  <c r="CA1671" i="20" s="1"/>
  <c r="CA1672" i="20" s="1"/>
  <c r="CA1673" i="20" s="1"/>
  <c r="CA1674" i="20" s="1"/>
  <c r="CA1675" i="20" s="1"/>
  <c r="CA1676" i="20" s="1"/>
  <c r="CA1677" i="20" s="1"/>
  <c r="CA1678" i="20" s="1"/>
  <c r="CA1679" i="20" s="1"/>
  <c r="CA1680" i="20" s="1"/>
  <c r="CA1681" i="20" s="1"/>
  <c r="CA1682" i="20" s="1"/>
  <c r="CA1683" i="20" s="1"/>
  <c r="CA1684" i="20" s="1"/>
  <c r="CA1685" i="20" s="1"/>
  <c r="CA1686" i="20" s="1"/>
  <c r="CA1687" i="20" s="1"/>
  <c r="CA1688" i="20" s="1"/>
  <c r="CA1689" i="20" s="1"/>
  <c r="CA1690" i="20" s="1"/>
  <c r="CA1691" i="20" s="1"/>
  <c r="CA1692" i="20" s="1"/>
  <c r="CA1693" i="20" s="1"/>
  <c r="CA1694" i="20" s="1"/>
  <c r="CA1695" i="20" s="1"/>
  <c r="CA1696" i="20" s="1"/>
  <c r="CA1697" i="20" s="1"/>
  <c r="CA1698" i="20" s="1"/>
  <c r="CA1699" i="20" s="1"/>
  <c r="CA1700" i="20" s="1"/>
  <c r="CA1701" i="20" s="1"/>
  <c r="CA1702" i="20" s="1"/>
  <c r="CA1703" i="20" s="1"/>
  <c r="CA1704" i="20" s="1"/>
  <c r="CA1705" i="20" s="1"/>
  <c r="CA1706" i="20" s="1"/>
  <c r="CA1707" i="20" s="1"/>
  <c r="CA1708" i="20" s="1"/>
  <c r="CA1709" i="20" s="1"/>
  <c r="CA1710" i="20" s="1"/>
  <c r="CA1711" i="20" s="1"/>
  <c r="CA1712" i="20" s="1"/>
  <c r="CA1713" i="20" s="1"/>
  <c r="CA1714" i="20" s="1"/>
  <c r="CA1715" i="20" s="1"/>
  <c r="CA1716" i="20" s="1"/>
  <c r="CA1717" i="20" s="1"/>
  <c r="CA1718" i="20" s="1"/>
  <c r="CA1719" i="20" s="1"/>
  <c r="CA1720" i="20" s="1"/>
  <c r="CA1721" i="20" s="1"/>
  <c r="CA1722" i="20" s="1"/>
  <c r="CA1723" i="20" s="1"/>
  <c r="CA1724" i="20" s="1"/>
  <c r="CA1725" i="20" s="1"/>
  <c r="CA1726" i="20" s="1"/>
  <c r="CA1727" i="20" s="1"/>
  <c r="CA1728" i="20" s="1"/>
  <c r="CA1729" i="20" s="1"/>
  <c r="CA1730" i="20" s="1"/>
  <c r="CA1731" i="20" s="1"/>
  <c r="CA1732" i="20" s="1"/>
  <c r="CA1733" i="20" s="1"/>
  <c r="CA1734" i="20" s="1"/>
  <c r="CA1735" i="20" s="1"/>
  <c r="CA1736" i="20" s="1"/>
  <c r="CA1737" i="20" s="1"/>
  <c r="CA1738" i="20" s="1"/>
  <c r="CA1739" i="20" s="1"/>
  <c r="CA1740" i="20" s="1"/>
  <c r="CA1741" i="20" s="1"/>
  <c r="CA1742" i="20" s="1"/>
  <c r="CA1743" i="20" s="1"/>
  <c r="CA1744" i="20" s="1"/>
  <c r="CA1745" i="20" s="1"/>
  <c r="CA1746" i="20" s="1"/>
  <c r="CA1747" i="20" s="1"/>
  <c r="CA1748" i="20" s="1"/>
  <c r="CA1749" i="20" s="1"/>
  <c r="CA1750" i="20" s="1"/>
  <c r="CA1751" i="20" s="1"/>
  <c r="CA1752" i="20" s="1"/>
  <c r="CA1753" i="20" s="1"/>
  <c r="CA1754" i="20" s="1"/>
  <c r="CA1755" i="20" s="1"/>
  <c r="CA1756" i="20" s="1"/>
  <c r="CA1757" i="20" s="1"/>
  <c r="CA1758" i="20" s="1"/>
  <c r="CA1759" i="20" s="1"/>
  <c r="CA1760" i="20" s="1"/>
  <c r="CA1761" i="20" s="1"/>
  <c r="CA1762" i="20" s="1"/>
  <c r="CA1763" i="20" s="1"/>
  <c r="CA1764" i="20" s="1"/>
  <c r="CA1765" i="20" s="1"/>
  <c r="CA1766" i="20" s="1"/>
  <c r="CA1767" i="20" s="1"/>
  <c r="CA1768" i="20" s="1"/>
  <c r="CA1769" i="20" s="1"/>
  <c r="CA1770" i="20" s="1"/>
  <c r="CA1771" i="20" s="1"/>
  <c r="CA1772" i="20" s="1"/>
  <c r="CA1773" i="20" s="1"/>
  <c r="CA1774" i="20" s="1"/>
  <c r="CA1775" i="20" s="1"/>
  <c r="CA1776" i="20" s="1"/>
  <c r="CA1777" i="20" s="1"/>
  <c r="CA1778" i="20" s="1"/>
  <c r="CA1779" i="20" s="1"/>
  <c r="CA1780" i="20" s="1"/>
  <c r="CA1781" i="20" s="1"/>
  <c r="CA1782" i="20" s="1"/>
  <c r="CA1783" i="20" s="1"/>
  <c r="CA1784" i="20" s="1"/>
  <c r="CA1785" i="20" s="1"/>
  <c r="CA1786" i="20" s="1"/>
  <c r="CA1787" i="20" s="1"/>
  <c r="CA1788" i="20" s="1"/>
  <c r="CA1789" i="20" s="1"/>
  <c r="CA1790" i="20" s="1"/>
  <c r="CA1791" i="20" s="1"/>
  <c r="CA1792" i="20" s="1"/>
  <c r="CA1793" i="20" s="1"/>
  <c r="CA1794" i="20" s="1"/>
  <c r="CA1795" i="20" s="1"/>
  <c r="CA1796" i="20" s="1"/>
  <c r="CA1797" i="20" s="1"/>
  <c r="CA1798" i="20" s="1"/>
  <c r="CA1799" i="20" s="1"/>
  <c r="CA1800" i="20" s="1"/>
  <c r="CA1801" i="20" s="1"/>
  <c r="CA1802" i="20" s="1"/>
  <c r="CA1803" i="20" s="1"/>
  <c r="CA1804" i="20" s="1"/>
  <c r="CA1805" i="20" s="1"/>
  <c r="CA1806" i="20" s="1"/>
  <c r="CA1807" i="20" s="1"/>
  <c r="CA1808" i="20" s="1"/>
  <c r="CA1809" i="20" s="1"/>
  <c r="CA1810" i="20" s="1"/>
  <c r="CA1811" i="20" s="1"/>
  <c r="CA1812" i="20" s="1"/>
  <c r="CA1813" i="20" s="1"/>
  <c r="CA1814" i="20" s="1"/>
  <c r="CA1815" i="20" s="1"/>
  <c r="CA1816" i="20" s="1"/>
  <c r="CA1817" i="20" s="1"/>
  <c r="CA1818" i="20" s="1"/>
  <c r="CA1819" i="20" s="1"/>
  <c r="CA1820" i="20" s="1"/>
  <c r="CA1821" i="20" s="1"/>
  <c r="CA1822" i="20" s="1"/>
  <c r="CA1823" i="20" s="1"/>
  <c r="CA1824" i="20" s="1"/>
  <c r="CA1825" i="20" s="1"/>
  <c r="CA1826" i="20" s="1"/>
  <c r="CA1827" i="20" s="1"/>
  <c r="CA1828" i="20" s="1"/>
  <c r="CA1829" i="20" s="1"/>
  <c r="CA1830" i="20" s="1"/>
  <c r="CA1831" i="20" s="1"/>
  <c r="CA1832" i="20" s="1"/>
  <c r="CA1833" i="20" s="1"/>
  <c r="CA1834" i="20" s="1"/>
  <c r="CA1835" i="20" s="1"/>
  <c r="CA1836" i="20" s="1"/>
  <c r="CA1837" i="20" s="1"/>
  <c r="CA1838" i="20" s="1"/>
  <c r="CA1839" i="20" s="1"/>
  <c r="CA1840" i="20" s="1"/>
  <c r="CA1841" i="20" s="1"/>
  <c r="CA1842" i="20" s="1"/>
  <c r="CA1843" i="20" s="1"/>
  <c r="CA1844" i="20" s="1"/>
  <c r="CA1845" i="20" s="1"/>
  <c r="CA1846" i="20" s="1"/>
  <c r="CA1847" i="20" s="1"/>
  <c r="CA1848" i="20" s="1"/>
  <c r="CA1849" i="20" s="1"/>
  <c r="CA1850" i="20" s="1"/>
  <c r="CA1851" i="20" s="1"/>
  <c r="CA1852" i="20" s="1"/>
  <c r="CA1853" i="20" s="1"/>
  <c r="CA1854" i="20" s="1"/>
  <c r="CA1855" i="20" s="1"/>
  <c r="CA1856" i="20" s="1"/>
  <c r="CA1857" i="20" s="1"/>
  <c r="CA1858" i="20" s="1"/>
  <c r="CA1859" i="20" s="1"/>
  <c r="CA1860" i="20" s="1"/>
  <c r="CA1861" i="20" s="1"/>
  <c r="CA1862" i="20" s="1"/>
  <c r="CA1863" i="20" s="1"/>
  <c r="CA1864" i="20" s="1"/>
  <c r="CA1865" i="20" s="1"/>
  <c r="CA1866" i="20" s="1"/>
  <c r="CA1867" i="20" s="1"/>
  <c r="CA1868" i="20" s="1"/>
  <c r="CA1869" i="20" s="1"/>
  <c r="CA1870" i="20" s="1"/>
  <c r="CA1871" i="20" s="1"/>
  <c r="CA1872" i="20" s="1"/>
  <c r="CA1873" i="20" s="1"/>
  <c r="CA1874" i="20" s="1"/>
  <c r="CA1875" i="20" s="1"/>
  <c r="CA1876" i="20" s="1"/>
  <c r="CA1877" i="20" s="1"/>
  <c r="CA1878" i="20" s="1"/>
  <c r="CA1879" i="20" s="1"/>
  <c r="CA1880" i="20" s="1"/>
  <c r="CA1881" i="20" s="1"/>
  <c r="CA1882" i="20" s="1"/>
  <c r="CA1883" i="20" s="1"/>
  <c r="CA1884" i="20" s="1"/>
  <c r="CA1885" i="20" s="1"/>
  <c r="CA1886" i="20" s="1"/>
  <c r="CA1887" i="20" s="1"/>
  <c r="CA1888" i="20" s="1"/>
  <c r="CA1889" i="20" s="1"/>
  <c r="CA1890" i="20" s="1"/>
  <c r="CA1891" i="20" s="1"/>
  <c r="CA1892" i="20" s="1"/>
  <c r="CA1893" i="20" s="1"/>
  <c r="CA1894" i="20" s="1"/>
  <c r="CA1895" i="20" s="1"/>
  <c r="CA1896" i="20" s="1"/>
  <c r="CA1897" i="20" s="1"/>
  <c r="CA1898" i="20" s="1"/>
  <c r="CA1899" i="20" s="1"/>
  <c r="CA1900" i="20" s="1"/>
  <c r="CA1901" i="20" s="1"/>
  <c r="CA1902" i="20" s="1"/>
  <c r="CA1903" i="20" s="1"/>
  <c r="CA1904" i="20" s="1"/>
  <c r="CA1905" i="20" s="1"/>
  <c r="CA1906" i="20" s="1"/>
  <c r="CA1907" i="20" s="1"/>
  <c r="CA1908" i="20" s="1"/>
  <c r="CA1909" i="20" s="1"/>
  <c r="CA1910" i="20" s="1"/>
  <c r="CA1911" i="20" s="1"/>
  <c r="CA1912" i="20" s="1"/>
  <c r="CA1913" i="20" s="1"/>
  <c r="CA1914" i="20" s="1"/>
  <c r="CA1915" i="20" s="1"/>
  <c r="CA1916" i="20" s="1"/>
  <c r="CA1917" i="20" s="1"/>
  <c r="CA1918" i="20" s="1"/>
  <c r="CA1919" i="20" s="1"/>
  <c r="CA1920" i="20" s="1"/>
  <c r="CA1921" i="20" s="1"/>
  <c r="CA1922" i="20" s="1"/>
  <c r="CA1923" i="20" s="1"/>
  <c r="CA1924" i="20" s="1"/>
  <c r="CA1925" i="20" s="1"/>
  <c r="CA1926" i="20" s="1"/>
  <c r="CA1927" i="20" s="1"/>
  <c r="CA1928" i="20" s="1"/>
  <c r="CA1929" i="20" s="1"/>
  <c r="CA1930" i="20" s="1"/>
  <c r="CA1931" i="20" s="1"/>
  <c r="CA1932" i="20" s="1"/>
  <c r="CA1933" i="20" s="1"/>
  <c r="CA1934" i="20" s="1"/>
  <c r="CA1935" i="20" s="1"/>
  <c r="CA1936" i="20" s="1"/>
  <c r="CA1937" i="20" s="1"/>
  <c r="CA1938" i="20" s="1"/>
  <c r="CA1939" i="20" s="1"/>
  <c r="CA1940" i="20" s="1"/>
  <c r="CA1941" i="20" s="1"/>
  <c r="CA1942" i="20" s="1"/>
  <c r="CA1943" i="20" s="1"/>
  <c r="CA1944" i="20" s="1"/>
  <c r="CA1945" i="20" s="1"/>
  <c r="CA1946" i="20" s="1"/>
  <c r="CA1947" i="20" s="1"/>
  <c r="CA1948" i="20" s="1"/>
  <c r="CA1949" i="20" s="1"/>
  <c r="CA1950" i="20" s="1"/>
  <c r="CA1951" i="20" s="1"/>
  <c r="CA1952" i="20" s="1"/>
  <c r="CA1953" i="20" s="1"/>
  <c r="CA1954" i="20" s="1"/>
  <c r="CA1955" i="20" s="1"/>
  <c r="CA1956" i="20" s="1"/>
  <c r="CA1957" i="20" s="1"/>
  <c r="CA1958" i="20" s="1"/>
  <c r="CA1959" i="20" s="1"/>
  <c r="CA1960" i="20" s="1"/>
  <c r="CA1961" i="20" s="1"/>
  <c r="CA1962" i="20" s="1"/>
  <c r="CA1963" i="20" s="1"/>
  <c r="CA1964" i="20" s="1"/>
  <c r="CA1965" i="20" s="1"/>
  <c r="CA1966" i="20" s="1"/>
  <c r="CA1967" i="20" s="1"/>
  <c r="CA1968" i="20" s="1"/>
  <c r="CA1969" i="20" s="1"/>
  <c r="CA1970" i="20" s="1"/>
  <c r="CA1971" i="20" s="1"/>
  <c r="CA1972" i="20" s="1"/>
  <c r="CA1973" i="20" s="1"/>
  <c r="CA1974" i="20" s="1"/>
  <c r="CA1975" i="20" s="1"/>
  <c r="CA1976" i="20" s="1"/>
  <c r="CA1977" i="20" s="1"/>
  <c r="CA1978" i="20" s="1"/>
  <c r="CA1979" i="20" s="1"/>
  <c r="CA1980" i="20" s="1"/>
  <c r="CA1981" i="20" s="1"/>
  <c r="CA1982" i="20" s="1"/>
  <c r="CA1983" i="20" s="1"/>
  <c r="CA1984" i="20" s="1"/>
  <c r="CA1985" i="20" s="1"/>
  <c r="CA1986" i="20" s="1"/>
  <c r="CA1987" i="20" s="1"/>
  <c r="CA1988" i="20" s="1"/>
  <c r="CA1989" i="20" s="1"/>
  <c r="CA1990" i="20" s="1"/>
  <c r="CA1991" i="20" s="1"/>
  <c r="CA1992" i="20" s="1"/>
  <c r="CA1993" i="20" s="1"/>
  <c r="CA1994" i="20" s="1"/>
  <c r="CA1995" i="20" s="1"/>
  <c r="CA1996" i="20" s="1"/>
  <c r="CA1997" i="20" s="1"/>
  <c r="CA1998" i="20" s="1"/>
  <c r="CA1999" i="20" s="1"/>
  <c r="CA2000" i="20" s="1"/>
  <c r="CA2001" i="20" s="1"/>
  <c r="CA2002" i="20" s="1"/>
  <c r="CA2003" i="20" s="1"/>
  <c r="CA2004" i="20" s="1"/>
  <c r="CA2005" i="20" s="1"/>
  <c r="CA2006" i="20" s="1"/>
  <c r="CA2007" i="20" s="1"/>
  <c r="CA2008" i="20" s="1"/>
  <c r="CA2009" i="20" s="1"/>
  <c r="CA2010" i="20" s="1"/>
  <c r="CA2011" i="20" s="1"/>
  <c r="CA2012" i="20" s="1"/>
  <c r="CA2013" i="20" s="1"/>
  <c r="CA2014" i="20" s="1"/>
  <c r="CA2015" i="20" s="1"/>
  <c r="CA2016" i="20" s="1"/>
  <c r="CA2017" i="20" s="1"/>
  <c r="CA2018" i="20" s="1"/>
  <c r="CA2019" i="20" s="1"/>
  <c r="CA2020" i="20" s="1"/>
  <c r="CA2021" i="20" s="1"/>
  <c r="CA2022" i="20" s="1"/>
  <c r="CA2023" i="20" s="1"/>
  <c r="CA2024" i="20" s="1"/>
  <c r="CA2025" i="20" s="1"/>
  <c r="CA2026" i="20" s="1"/>
  <c r="CA2027" i="20" s="1"/>
  <c r="CA2028" i="20" s="1"/>
  <c r="CA2029" i="20" s="1"/>
  <c r="CA2030" i="20" s="1"/>
  <c r="CA2031" i="20" s="1"/>
  <c r="CA2032" i="20" s="1"/>
  <c r="CA2033" i="20" s="1"/>
  <c r="CA2034" i="20" s="1"/>
  <c r="CA2035" i="20" s="1"/>
  <c r="CA2036" i="20" s="1"/>
  <c r="CA2037" i="20" s="1"/>
  <c r="CA2038" i="20" s="1"/>
  <c r="CA2039" i="20" s="1"/>
  <c r="CA2040" i="20" s="1"/>
  <c r="CA2041" i="20" s="1"/>
  <c r="CA2042" i="20" s="1"/>
  <c r="CA2043" i="20" s="1"/>
  <c r="CA2044" i="20" s="1"/>
  <c r="CA2045" i="20" s="1"/>
  <c r="CA2046" i="20" s="1"/>
  <c r="CA2047" i="20" s="1"/>
  <c r="CA2048" i="20" s="1"/>
  <c r="CA2049" i="20" s="1"/>
  <c r="CA2050" i="20" s="1"/>
  <c r="CA2051" i="20" s="1"/>
  <c r="CA2052" i="20" s="1"/>
  <c r="CA2053" i="20" s="1"/>
  <c r="CA2054" i="20" s="1"/>
  <c r="CA2055" i="20" s="1"/>
  <c r="CA2056" i="20" s="1"/>
  <c r="CA2057" i="20" s="1"/>
  <c r="CA2058" i="20" s="1"/>
  <c r="CA2059" i="20" s="1"/>
  <c r="CA2060" i="20" s="1"/>
  <c r="CA2061" i="20" s="1"/>
  <c r="CA2062" i="20" s="1"/>
  <c r="CA2063" i="20" s="1"/>
  <c r="CA2064" i="20" s="1"/>
  <c r="CA2065" i="20" s="1"/>
  <c r="CA2066" i="20" s="1"/>
  <c r="CA2067" i="20" s="1"/>
  <c r="CA2068" i="20" s="1"/>
  <c r="CA2069" i="20" s="1"/>
  <c r="CA2070" i="20" s="1"/>
  <c r="CA2071" i="20" s="1"/>
  <c r="CA2072" i="20" s="1"/>
  <c r="CA2073" i="20" s="1"/>
  <c r="CA2074" i="20" s="1"/>
  <c r="CA2075" i="20" s="1"/>
  <c r="CA2076" i="20" s="1"/>
  <c r="CA2077" i="20" s="1"/>
  <c r="CA2078" i="20" s="1"/>
  <c r="CA2079" i="20" s="1"/>
  <c r="CA2080" i="20" s="1"/>
  <c r="CA2081" i="20" s="1"/>
  <c r="CA2082" i="20" s="1"/>
  <c r="CA2083" i="20" s="1"/>
  <c r="CA2084" i="20" s="1"/>
  <c r="CA2085" i="20" s="1"/>
  <c r="CA2086" i="20" s="1"/>
  <c r="CA2087" i="20" s="1"/>
  <c r="CA2088" i="20" s="1"/>
  <c r="CA2089" i="20" s="1"/>
  <c r="CA2090" i="20" s="1"/>
  <c r="CA2091" i="20" s="1"/>
  <c r="CA2092" i="20" s="1"/>
  <c r="CA2093" i="20" s="1"/>
  <c r="CA2094" i="20" s="1"/>
  <c r="CA2095" i="20" s="1"/>
  <c r="CA2096" i="20" s="1"/>
  <c r="CA2097" i="20" s="1"/>
  <c r="CA2098" i="20" s="1"/>
  <c r="CA2099" i="20" s="1"/>
  <c r="CA2100" i="20" s="1"/>
  <c r="CA2101" i="20" s="1"/>
  <c r="CA2102" i="20" s="1"/>
  <c r="CA2103" i="20" s="1"/>
  <c r="CA2104" i="20" s="1"/>
  <c r="CA2105" i="20" s="1"/>
  <c r="CA2106" i="20" s="1"/>
  <c r="CA2107" i="20" s="1"/>
  <c r="CA2108" i="20" s="1"/>
  <c r="CA2109" i="20" s="1"/>
  <c r="CA2110" i="20" s="1"/>
  <c r="CA2111" i="20" s="1"/>
  <c r="CA2112" i="20" s="1"/>
  <c r="CA2113" i="20" s="1"/>
  <c r="CA2114" i="20" s="1"/>
  <c r="CA2115" i="20" s="1"/>
  <c r="CA2116" i="20" s="1"/>
  <c r="CA2117" i="20" s="1"/>
  <c r="CA2118" i="20" s="1"/>
  <c r="CA2119" i="20" s="1"/>
  <c r="CA2120" i="20" s="1"/>
  <c r="CA2121" i="20" s="1"/>
  <c r="CA2122" i="20" s="1"/>
  <c r="CA2123" i="20" s="1"/>
  <c r="CA2124" i="20" s="1"/>
  <c r="CA2125" i="20" s="1"/>
  <c r="CA2126" i="20" s="1"/>
  <c r="CA2127" i="20" s="1"/>
  <c r="CA2128" i="20" s="1"/>
  <c r="CA2129" i="20" s="1"/>
  <c r="CA2130" i="20" s="1"/>
  <c r="CA2131" i="20" s="1"/>
  <c r="CA2132" i="20" s="1"/>
  <c r="CA2133" i="20" s="1"/>
  <c r="CA2134" i="20" s="1"/>
  <c r="CA2135" i="20" s="1"/>
  <c r="CA2136" i="20" s="1"/>
  <c r="CA2137" i="20" s="1"/>
  <c r="CA2138" i="20" s="1"/>
  <c r="CA2139" i="20" s="1"/>
  <c r="CA2140" i="20" s="1"/>
  <c r="CA2141" i="20" s="1"/>
  <c r="CA2142" i="20" s="1"/>
  <c r="CA2143" i="20" s="1"/>
  <c r="CA2144" i="20" s="1"/>
  <c r="CA2145" i="20" s="1"/>
  <c r="CA2146" i="20" s="1"/>
  <c r="CA2147" i="20" s="1"/>
  <c r="CA2148" i="20" s="1"/>
  <c r="CA2149" i="20" s="1"/>
  <c r="CA2150" i="20" s="1"/>
  <c r="CA2151" i="20" s="1"/>
  <c r="CA2152" i="20" s="1"/>
  <c r="CA2153" i="20" s="1"/>
  <c r="CA2154" i="20" s="1"/>
  <c r="CA2155" i="20" s="1"/>
  <c r="CA2156" i="20" s="1"/>
  <c r="CA2157" i="20" s="1"/>
  <c r="CA2158" i="20" s="1"/>
  <c r="CA2159" i="20" s="1"/>
  <c r="CA2160" i="20" s="1"/>
  <c r="CA2161" i="20" s="1"/>
  <c r="CA2162" i="20" s="1"/>
  <c r="CA2163" i="20" s="1"/>
  <c r="CA2164" i="20" s="1"/>
  <c r="CA2165" i="20" s="1"/>
  <c r="CA2166" i="20" s="1"/>
  <c r="CA2167" i="20" s="1"/>
  <c r="CA2168" i="20" s="1"/>
  <c r="CA2169" i="20" s="1"/>
  <c r="CA2170" i="20" s="1"/>
  <c r="CA2171" i="20" s="1"/>
  <c r="CA2172" i="20" s="1"/>
  <c r="CA2173" i="20" s="1"/>
  <c r="CA2174" i="20" s="1"/>
  <c r="CA2175" i="20" s="1"/>
  <c r="CA2176" i="20" s="1"/>
  <c r="CA2177" i="20" s="1"/>
  <c r="CA2178" i="20" s="1"/>
  <c r="CA2179" i="20" s="1"/>
  <c r="CA2180" i="20" s="1"/>
  <c r="CA2181" i="20" s="1"/>
  <c r="CA2182" i="20" s="1"/>
  <c r="CA2183" i="20" s="1"/>
  <c r="CA2184" i="20" s="1"/>
  <c r="CA2185" i="20" s="1"/>
  <c r="CA2186" i="20" s="1"/>
  <c r="CA2187" i="20" s="1"/>
  <c r="CA2188" i="20" s="1"/>
  <c r="CA2189" i="20" s="1"/>
  <c r="CA2190" i="20" s="1"/>
  <c r="CA2191" i="20" s="1"/>
  <c r="CA2192" i="20" s="1"/>
  <c r="CA2193" i="20" s="1"/>
  <c r="CA2194" i="20" s="1"/>
  <c r="CA2195" i="20" s="1"/>
  <c r="CA2196" i="20" s="1"/>
  <c r="CA2197" i="20" s="1"/>
  <c r="CA2198" i="20" s="1"/>
  <c r="CA2199" i="20" s="1"/>
  <c r="CA2200" i="20" s="1"/>
  <c r="CA2201" i="20" s="1"/>
  <c r="CA2202" i="20" s="1"/>
  <c r="CA2203" i="20" s="1"/>
  <c r="CA2204" i="20" s="1"/>
  <c r="CA2205" i="20" s="1"/>
  <c r="CA2206" i="20" s="1"/>
  <c r="CA2207" i="20" s="1"/>
  <c r="CA2208" i="20" s="1"/>
  <c r="CA2209" i="20" s="1"/>
  <c r="CA2210" i="20" s="1"/>
  <c r="CA2211" i="20" s="1"/>
  <c r="CA2212" i="20" s="1"/>
  <c r="CA2213" i="20" s="1"/>
  <c r="CA2214" i="20" s="1"/>
  <c r="CA2215" i="20" s="1"/>
  <c r="CA2216" i="20" s="1"/>
  <c r="CA2217" i="20" s="1"/>
  <c r="CA2218" i="20" s="1"/>
  <c r="CA2219" i="20" s="1"/>
  <c r="CA2220" i="20" s="1"/>
  <c r="CA2221" i="20" s="1"/>
  <c r="CA2222" i="20" s="1"/>
  <c r="CA2223" i="20" s="1"/>
  <c r="CA2224" i="20" s="1"/>
  <c r="CA2225" i="20" s="1"/>
  <c r="CA2226" i="20" s="1"/>
  <c r="CA2227" i="20" s="1"/>
  <c r="CA2228" i="20" s="1"/>
  <c r="CA2229" i="20" s="1"/>
  <c r="CA2230" i="20" s="1"/>
  <c r="CA2231" i="20" s="1"/>
  <c r="CA2232" i="20" s="1"/>
  <c r="CA2233" i="20" s="1"/>
  <c r="CA2234" i="20" s="1"/>
  <c r="CA2235" i="20" s="1"/>
  <c r="CA2236" i="20" s="1"/>
  <c r="CA2237" i="20" s="1"/>
  <c r="CA2238" i="20" s="1"/>
  <c r="CA2239" i="20" s="1"/>
  <c r="CA2240" i="20" s="1"/>
  <c r="CA2241" i="20" s="1"/>
  <c r="CA2242" i="20" s="1"/>
  <c r="CA2243" i="20" s="1"/>
  <c r="CA2244" i="20" s="1"/>
  <c r="CA2245" i="20" s="1"/>
  <c r="CA2246" i="20" s="1"/>
  <c r="CA2247" i="20" s="1"/>
  <c r="CA2248" i="20" s="1"/>
  <c r="CA2249" i="20" s="1"/>
  <c r="CA2250" i="20" s="1"/>
  <c r="CA2251" i="20" s="1"/>
  <c r="CA2252" i="20" s="1"/>
  <c r="CA2253" i="20" s="1"/>
  <c r="CA2254" i="20" s="1"/>
  <c r="CA2255" i="20" s="1"/>
  <c r="CA2256" i="20" s="1"/>
  <c r="CA2257" i="20" s="1"/>
  <c r="CA2258" i="20" s="1"/>
  <c r="CA2259" i="20" s="1"/>
  <c r="CA2260" i="20" s="1"/>
  <c r="CA2261" i="20" s="1"/>
  <c r="CA2262" i="20" s="1"/>
  <c r="CA2263" i="20" s="1"/>
  <c r="CA2264" i="20" s="1"/>
  <c r="CA2265" i="20" s="1"/>
  <c r="CA2266" i="20" s="1"/>
  <c r="CA2267" i="20" s="1"/>
  <c r="CA2268" i="20" s="1"/>
  <c r="CA2269" i="20" s="1"/>
  <c r="CA2270" i="20" s="1"/>
  <c r="CA2271" i="20" s="1"/>
  <c r="CA2272" i="20" s="1"/>
  <c r="CA2273" i="20" s="1"/>
  <c r="CA2274" i="20" s="1"/>
  <c r="CA2275" i="20" s="1"/>
  <c r="CA2276" i="20" s="1"/>
  <c r="CA2277" i="20" s="1"/>
  <c r="CA2278" i="20" s="1"/>
  <c r="CA2279" i="20" s="1"/>
  <c r="CA2280" i="20" s="1"/>
  <c r="CA2281" i="20" s="1"/>
  <c r="CA2282" i="20" s="1"/>
  <c r="CA2283" i="20" s="1"/>
  <c r="CA2284" i="20" s="1"/>
  <c r="CA2285" i="20" s="1"/>
  <c r="CA2286" i="20" s="1"/>
  <c r="CA2287" i="20" s="1"/>
  <c r="CA2288" i="20" s="1"/>
  <c r="CA2289" i="20" s="1"/>
  <c r="CA2290" i="20" s="1"/>
  <c r="CA2291" i="20" s="1"/>
  <c r="CA2292" i="20" s="1"/>
  <c r="CA2293" i="20" s="1"/>
  <c r="CA2294" i="20" s="1"/>
  <c r="CA2295" i="20" s="1"/>
  <c r="CA2296" i="20" s="1"/>
  <c r="CA2297" i="20" s="1"/>
  <c r="CA2298" i="20" s="1"/>
  <c r="CA2299" i="20" s="1"/>
  <c r="CA2300" i="20" s="1"/>
  <c r="CA2301" i="20" s="1"/>
  <c r="CA2302" i="20" s="1"/>
  <c r="CA2303" i="20" s="1"/>
  <c r="CA2304" i="20" s="1"/>
  <c r="CA2305" i="20" s="1"/>
  <c r="CA2306" i="20" s="1"/>
  <c r="CA2307" i="20" s="1"/>
  <c r="CA2308" i="20" s="1"/>
  <c r="CA2309" i="20" s="1"/>
  <c r="CA2310" i="20" s="1"/>
  <c r="CA2311" i="20" s="1"/>
  <c r="CA2312" i="20" s="1"/>
  <c r="CA2313" i="20" s="1"/>
  <c r="CA2314" i="20" s="1"/>
  <c r="CA2315" i="20" s="1"/>
  <c r="CA2316" i="20" s="1"/>
  <c r="CA2317" i="20" s="1"/>
  <c r="CA2318" i="20" s="1"/>
  <c r="CA2319" i="20" s="1"/>
  <c r="CA2320" i="20" s="1"/>
  <c r="CA2321" i="20" s="1"/>
  <c r="CA2322" i="20" s="1"/>
  <c r="CA2323" i="20" s="1"/>
  <c r="CA2324" i="20" s="1"/>
  <c r="CA2325" i="20" s="1"/>
  <c r="CA2326" i="20" s="1"/>
  <c r="CA2327" i="20" s="1"/>
  <c r="CA2328" i="20" s="1"/>
  <c r="CA2329" i="20" s="1"/>
  <c r="CA2330" i="20" s="1"/>
  <c r="CA2331" i="20" s="1"/>
  <c r="CA2332" i="20" s="1"/>
  <c r="CA2333" i="20" s="1"/>
  <c r="CA2334" i="20" s="1"/>
  <c r="CA2335" i="20" s="1"/>
  <c r="CA2336" i="20" s="1"/>
  <c r="CA2337" i="20" s="1"/>
  <c r="L40" i="26"/>
  <c r="L4" i="26" s="1"/>
  <c r="M127" i="2" l="1"/>
  <c r="BL22" i="20"/>
  <c r="BL23" i="20" s="1"/>
  <c r="BL24" i="20" s="1"/>
  <c r="BL25" i="20" s="1"/>
  <c r="BL26" i="20" s="1"/>
  <c r="BL27" i="20" s="1"/>
  <c r="BL28" i="20" s="1"/>
  <c r="BL29" i="20" s="1"/>
  <c r="BL30" i="20" s="1"/>
  <c r="BL31" i="20" s="1"/>
  <c r="BL32" i="20" s="1"/>
  <c r="BL33" i="20" s="1"/>
  <c r="BL34" i="20" s="1"/>
  <c r="BL35" i="20" s="1"/>
  <c r="BL36" i="20" s="1"/>
  <c r="BL37" i="20" s="1"/>
  <c r="BL38" i="20" s="1"/>
  <c r="BL39" i="20" s="1"/>
  <c r="BL40" i="20" s="1"/>
  <c r="BL41" i="20" s="1"/>
  <c r="BL42" i="20" s="1"/>
  <c r="BL43" i="20" s="1"/>
  <c r="BL44" i="20" s="1"/>
  <c r="BL45" i="20" s="1"/>
  <c r="BL46" i="20" s="1"/>
  <c r="BL47" i="20" s="1"/>
  <c r="BL48" i="20" s="1"/>
  <c r="BL49" i="20" s="1"/>
  <c r="BL50" i="20" s="1"/>
  <c r="BL51" i="20" s="1"/>
  <c r="BL52" i="20" s="1"/>
  <c r="BL53" i="20" s="1"/>
  <c r="BL54" i="20" s="1"/>
  <c r="BL55" i="20" s="1"/>
  <c r="BL56" i="20" s="1"/>
  <c r="BL57" i="20" s="1"/>
  <c r="BL58" i="20" s="1"/>
  <c r="BL59" i="20" s="1"/>
  <c r="BL60" i="20" s="1"/>
  <c r="BL61" i="20" s="1"/>
  <c r="BL62" i="20" s="1"/>
  <c r="BL63" i="20" s="1"/>
  <c r="BL64" i="20" s="1"/>
  <c r="BL65" i="20" s="1"/>
  <c r="BL66" i="20" s="1"/>
  <c r="BL67" i="20" s="1"/>
  <c r="BL68" i="20" s="1"/>
  <c r="BL69" i="20" s="1"/>
  <c r="BL70" i="20" s="1"/>
  <c r="BL71" i="20" s="1"/>
  <c r="BL72" i="20" s="1"/>
  <c r="BL73" i="20" s="1"/>
  <c r="BL74" i="20" s="1"/>
  <c r="BL75" i="20" s="1"/>
  <c r="BL76" i="20" s="1"/>
  <c r="BL77" i="20" s="1"/>
  <c r="BL78" i="20" s="1"/>
  <c r="BL79" i="20" s="1"/>
  <c r="BL80" i="20" s="1"/>
  <c r="BL81" i="20" s="1"/>
  <c r="BL82" i="20" s="1"/>
  <c r="BL83" i="20" s="1"/>
  <c r="BL84" i="20" s="1"/>
  <c r="BL85" i="20" s="1"/>
  <c r="BL86" i="20" s="1"/>
  <c r="BL87" i="20" s="1"/>
  <c r="BL88" i="20" s="1"/>
  <c r="BL89" i="20" s="1"/>
  <c r="BL90" i="20" s="1"/>
  <c r="BL91" i="20" s="1"/>
  <c r="BL92" i="20" s="1"/>
  <c r="BL93" i="20" s="1"/>
  <c r="BL94" i="20" s="1"/>
  <c r="BL95" i="20" s="1"/>
  <c r="BL96" i="20" s="1"/>
  <c r="BL97" i="20" s="1"/>
  <c r="BL98" i="20" s="1"/>
  <c r="BL99" i="20" s="1"/>
  <c r="BL100" i="20" s="1"/>
  <c r="BL101" i="20" s="1"/>
  <c r="BL102" i="20" s="1"/>
  <c r="BL103" i="20" s="1"/>
  <c r="BL104" i="20" s="1"/>
  <c r="BL105" i="20" s="1"/>
  <c r="BL106" i="20" s="1"/>
  <c r="BL107" i="20" s="1"/>
  <c r="BL108" i="20" s="1"/>
  <c r="BL109" i="20" s="1"/>
  <c r="BL110" i="20" s="1"/>
  <c r="BL111" i="20" s="1"/>
  <c r="BL112" i="20" s="1"/>
  <c r="BL113" i="20" s="1"/>
  <c r="BL114" i="20" s="1"/>
  <c r="BL115" i="20" s="1"/>
  <c r="BL116" i="20" s="1"/>
  <c r="BL117" i="20" s="1"/>
  <c r="BL118" i="20" s="1"/>
  <c r="BL119" i="20" s="1"/>
  <c r="BL120" i="20" s="1"/>
  <c r="BL121" i="20" s="1"/>
  <c r="BL122" i="20" s="1"/>
  <c r="BL123" i="20" s="1"/>
  <c r="BL124" i="20" s="1"/>
  <c r="BL125" i="20" s="1"/>
  <c r="BL126" i="20" s="1"/>
  <c r="BL127" i="20" s="1"/>
  <c r="BL128" i="20" s="1"/>
  <c r="BL129" i="20" s="1"/>
  <c r="BL130" i="20" s="1"/>
  <c r="BL131" i="20" s="1"/>
  <c r="BL132" i="20" s="1"/>
  <c r="BL133" i="20" s="1"/>
  <c r="BL134" i="20" s="1"/>
  <c r="BL135" i="20" s="1"/>
  <c r="BL136" i="20" s="1"/>
  <c r="BL137" i="20" s="1"/>
  <c r="BL138" i="20" s="1"/>
  <c r="BL139" i="20" s="1"/>
  <c r="BL140" i="20" s="1"/>
  <c r="BL141" i="20" s="1"/>
  <c r="BL142" i="20" s="1"/>
  <c r="BL143" i="20" s="1"/>
  <c r="BL144" i="20" s="1"/>
  <c r="BL145" i="20" s="1"/>
  <c r="BL146" i="20" s="1"/>
  <c r="BL147" i="20" s="1"/>
  <c r="BL148" i="20" s="1"/>
  <c r="BL149" i="20" s="1"/>
  <c r="BL150" i="20" s="1"/>
  <c r="BL151" i="20" s="1"/>
  <c r="BL152" i="20" s="1"/>
  <c r="BL153" i="20" s="1"/>
  <c r="BL154" i="20" s="1"/>
  <c r="BL155" i="20" s="1"/>
  <c r="BL156" i="20" s="1"/>
  <c r="BL157" i="20" s="1"/>
  <c r="BL158" i="20" s="1"/>
  <c r="BL159" i="20" s="1"/>
  <c r="BL160" i="20" s="1"/>
  <c r="BL161" i="20" s="1"/>
  <c r="BL162" i="20" s="1"/>
  <c r="BQ19" i="20"/>
  <c r="BQ20" i="20" s="1"/>
  <c r="BQ21" i="20" s="1"/>
  <c r="BQ22" i="20" s="1"/>
  <c r="BQ23" i="20" s="1"/>
  <c r="BQ24" i="20" s="1"/>
  <c r="BQ25" i="20" s="1"/>
  <c r="BQ26" i="20" s="1"/>
  <c r="BQ27" i="20" s="1"/>
  <c r="BQ28" i="20" s="1"/>
  <c r="BQ29" i="20" s="1"/>
  <c r="BQ30" i="20" s="1"/>
  <c r="BQ31" i="20" s="1"/>
  <c r="BQ32" i="20" s="1"/>
  <c r="BQ33" i="20" s="1"/>
  <c r="BQ34" i="20" s="1"/>
  <c r="BQ35" i="20" s="1"/>
  <c r="BQ36" i="20" s="1"/>
  <c r="BQ37" i="20" s="1"/>
  <c r="BQ38" i="20" s="1"/>
  <c r="BQ39" i="20" s="1"/>
  <c r="BQ40" i="20" s="1"/>
  <c r="BQ41" i="20" s="1"/>
  <c r="BQ42" i="20" s="1"/>
  <c r="BQ43" i="20" s="1"/>
  <c r="BQ44" i="20" s="1"/>
  <c r="BQ45" i="20" s="1"/>
  <c r="BQ46" i="20" s="1"/>
  <c r="BQ47" i="20" s="1"/>
  <c r="BQ48" i="20" s="1"/>
  <c r="BQ49" i="20" s="1"/>
  <c r="BQ50" i="20" s="1"/>
  <c r="BQ51" i="20" s="1"/>
  <c r="BQ52" i="20" s="1"/>
  <c r="BQ53" i="20" s="1"/>
  <c r="BQ54" i="20" s="1"/>
  <c r="BQ55" i="20" s="1"/>
  <c r="BQ56" i="20" s="1"/>
  <c r="BQ57" i="20" s="1"/>
  <c r="BQ58" i="20" s="1"/>
  <c r="BQ59" i="20" s="1"/>
  <c r="BQ60" i="20" s="1"/>
  <c r="BQ61" i="20" s="1"/>
  <c r="BQ62" i="20" s="1"/>
  <c r="BQ63" i="20" s="1"/>
  <c r="BQ64" i="20" s="1"/>
  <c r="BQ65" i="20" s="1"/>
  <c r="BQ66" i="20" s="1"/>
  <c r="BQ67" i="20" s="1"/>
  <c r="BQ68" i="20" s="1"/>
  <c r="BQ69" i="20" s="1"/>
  <c r="BQ70" i="20" s="1"/>
  <c r="BQ71" i="20" s="1"/>
  <c r="BQ72" i="20" s="1"/>
  <c r="BQ73" i="20" s="1"/>
  <c r="BQ74" i="20" s="1"/>
  <c r="BQ75" i="20" s="1"/>
  <c r="BQ76" i="20" s="1"/>
  <c r="BQ77" i="20" s="1"/>
  <c r="BQ78" i="20" s="1"/>
  <c r="BQ79" i="20" s="1"/>
  <c r="BQ80" i="20" s="1"/>
  <c r="BQ81" i="20" s="1"/>
  <c r="BQ82" i="20" s="1"/>
  <c r="BQ83" i="20" s="1"/>
  <c r="BQ84" i="20" s="1"/>
  <c r="BQ85" i="20" s="1"/>
  <c r="BQ86" i="20" s="1"/>
  <c r="BQ87" i="20" s="1"/>
  <c r="BQ88" i="20" s="1"/>
  <c r="BQ89" i="20" s="1"/>
  <c r="BQ90" i="20" s="1"/>
  <c r="BQ91" i="20" s="1"/>
  <c r="BQ92" i="20" s="1"/>
  <c r="BQ93" i="20" s="1"/>
  <c r="BQ94" i="20" s="1"/>
  <c r="BQ95" i="20" s="1"/>
  <c r="BQ96" i="20" s="1"/>
  <c r="BQ97" i="20" s="1"/>
  <c r="BQ98" i="20" s="1"/>
  <c r="BQ99" i="20" s="1"/>
  <c r="BQ100" i="20" s="1"/>
  <c r="BQ101" i="20" s="1"/>
  <c r="BQ102" i="20" s="1"/>
  <c r="BQ103" i="20" s="1"/>
  <c r="BQ104" i="20" s="1"/>
  <c r="BQ105" i="20" s="1"/>
  <c r="BQ106" i="20" s="1"/>
  <c r="BQ107" i="20" s="1"/>
  <c r="BQ108" i="20" s="1"/>
  <c r="BQ109" i="20" s="1"/>
  <c r="BQ110" i="20" s="1"/>
  <c r="BQ111" i="20" s="1"/>
  <c r="BQ112" i="20" s="1"/>
  <c r="BQ113" i="20" s="1"/>
  <c r="BQ114" i="20" s="1"/>
  <c r="BQ115" i="20" s="1"/>
  <c r="BQ116" i="20" s="1"/>
  <c r="BQ117" i="20" s="1"/>
  <c r="BQ118" i="20" s="1"/>
  <c r="BQ119" i="20" s="1"/>
  <c r="BQ120" i="20" s="1"/>
  <c r="BQ121" i="20" s="1"/>
  <c r="BQ122" i="20" s="1"/>
  <c r="BQ123" i="20" s="1"/>
  <c r="BQ124" i="20" s="1"/>
  <c r="BQ125" i="20" s="1"/>
  <c r="BQ126" i="20" s="1"/>
  <c r="BQ127" i="20" s="1"/>
  <c r="BQ128" i="20" s="1"/>
  <c r="BQ129" i="20" s="1"/>
  <c r="BQ130" i="20" s="1"/>
  <c r="BQ131" i="20" s="1"/>
  <c r="BQ132" i="20" s="1"/>
  <c r="BQ133" i="20" s="1"/>
  <c r="BQ134" i="20" s="1"/>
  <c r="BQ135" i="20" s="1"/>
  <c r="BQ136" i="20" s="1"/>
  <c r="BQ137" i="20" s="1"/>
  <c r="BQ138" i="20" s="1"/>
  <c r="BQ139" i="20" s="1"/>
  <c r="BQ140" i="20" s="1"/>
  <c r="BQ141" i="20" s="1"/>
  <c r="BQ142" i="20" s="1"/>
  <c r="BQ143" i="20" s="1"/>
  <c r="BQ144" i="20" s="1"/>
  <c r="BQ145" i="20" s="1"/>
  <c r="BQ146" i="20" s="1"/>
  <c r="BQ147" i="20" s="1"/>
  <c r="BQ148" i="20" s="1"/>
  <c r="BQ149" i="20" s="1"/>
  <c r="BQ150" i="20" s="1"/>
  <c r="BQ151" i="20" s="1"/>
  <c r="BQ152" i="20" s="1"/>
  <c r="BQ153" i="20" s="1"/>
  <c r="BQ154" i="20" s="1"/>
  <c r="BQ155" i="20" s="1"/>
  <c r="BQ156" i="20" s="1"/>
  <c r="BQ157" i="20" s="1"/>
  <c r="BQ158" i="20" s="1"/>
  <c r="BQ159" i="20" s="1"/>
  <c r="BQ160" i="20" s="1"/>
  <c r="BQ161" i="20" s="1"/>
  <c r="BQ162" i="20" s="1"/>
  <c r="BQ163" i="20" s="1"/>
  <c r="BQ164" i="20" s="1"/>
  <c r="BQ165" i="20" s="1"/>
  <c r="BQ166" i="20" s="1"/>
  <c r="BQ167" i="20" s="1"/>
  <c r="BQ168" i="20" s="1"/>
  <c r="BQ169" i="20" s="1"/>
  <c r="BQ170" i="20" s="1"/>
  <c r="BQ171" i="20" s="1"/>
  <c r="BQ172" i="20" s="1"/>
  <c r="BQ173" i="20" s="1"/>
  <c r="BQ174" i="20" s="1"/>
  <c r="BQ175" i="20" s="1"/>
  <c r="BQ176" i="20" s="1"/>
  <c r="BQ177" i="20" s="1"/>
  <c r="BQ178" i="20" s="1"/>
  <c r="BQ179" i="20" s="1"/>
  <c r="BQ180" i="20" s="1"/>
  <c r="BQ181" i="20" s="1"/>
  <c r="BQ182" i="20" s="1"/>
  <c r="BQ183" i="20" s="1"/>
  <c r="BQ184" i="20" s="1"/>
  <c r="BQ185" i="20" s="1"/>
  <c r="BQ186" i="20" s="1"/>
  <c r="BQ187" i="20" s="1"/>
  <c r="BQ188" i="20" s="1"/>
  <c r="BQ189" i="20" s="1"/>
  <c r="BQ190" i="20" s="1"/>
  <c r="BQ191" i="20" s="1"/>
  <c r="BQ192" i="20" s="1"/>
  <c r="BQ193" i="20" s="1"/>
  <c r="BQ194" i="20" s="1"/>
  <c r="BQ195" i="20" s="1"/>
  <c r="BQ196" i="20" s="1"/>
  <c r="BQ197" i="20" s="1"/>
  <c r="BQ198" i="20" s="1"/>
  <c r="BQ199" i="20" s="1"/>
  <c r="BQ200" i="20" s="1"/>
  <c r="BQ201" i="20" s="1"/>
  <c r="BQ202" i="20" s="1"/>
  <c r="BQ203" i="20" s="1"/>
  <c r="BQ204" i="20" s="1"/>
  <c r="BQ205" i="20" s="1"/>
  <c r="BQ206" i="20" s="1"/>
  <c r="BQ207" i="20" s="1"/>
  <c r="BQ208" i="20" s="1"/>
  <c r="BQ209" i="20" s="1"/>
  <c r="BQ210" i="20" s="1"/>
  <c r="BQ211" i="20" s="1"/>
  <c r="BQ212" i="20" s="1"/>
  <c r="BQ213" i="20" s="1"/>
  <c r="BQ214" i="20" s="1"/>
  <c r="BQ215" i="20" s="1"/>
  <c r="CD4" i="20"/>
  <c r="CD6" i="20"/>
  <c r="CD5" i="20"/>
  <c r="CD8" i="20"/>
  <c r="CD7" i="20"/>
  <c r="CD9" i="20"/>
  <c r="CD13" i="20"/>
  <c r="CD10" i="20"/>
  <c r="CD12" i="20"/>
  <c r="CD11" i="20"/>
  <c r="CD14" i="20"/>
  <c r="CD15" i="20"/>
  <c r="BO4" i="20"/>
  <c r="CI1356" i="20"/>
  <c r="CI4" i="20"/>
  <c r="CI6" i="20"/>
  <c r="CI5" i="20"/>
  <c r="CI8" i="20"/>
  <c r="CI7" i="20"/>
  <c r="CI9" i="20"/>
  <c r="CI13" i="20"/>
  <c r="CI12" i="20"/>
  <c r="CI11" i="20"/>
  <c r="CI10" i="20"/>
  <c r="CI16" i="20"/>
  <c r="BG20" i="20"/>
  <c r="BG21" i="20" s="1"/>
  <c r="BG22" i="20" s="1"/>
  <c r="BV16" i="20"/>
  <c r="CD350" i="20"/>
  <c r="CD121" i="20"/>
  <c r="CD547" i="20"/>
  <c r="CD2247" i="20"/>
  <c r="CD1983" i="20"/>
  <c r="CD1472" i="20"/>
  <c r="CD2153" i="20"/>
  <c r="CD2103" i="20"/>
  <c r="CD808" i="20"/>
  <c r="CD1588" i="20"/>
  <c r="CD238" i="20"/>
  <c r="CD869" i="20"/>
  <c r="CD768" i="20"/>
  <c r="CD821" i="20"/>
  <c r="CD1525" i="20"/>
  <c r="CD2024" i="20"/>
  <c r="CD1606" i="20"/>
  <c r="CD134" i="20"/>
  <c r="CD1980" i="20"/>
  <c r="CD224" i="20"/>
  <c r="CD1308" i="20"/>
  <c r="CD976" i="20"/>
  <c r="CD799" i="20"/>
  <c r="CD2056" i="20"/>
  <c r="CD2035" i="20"/>
  <c r="CD1112" i="20"/>
  <c r="CD2268" i="20"/>
  <c r="CD235" i="20"/>
  <c r="CD1703" i="20"/>
  <c r="CD604" i="20"/>
  <c r="CD889" i="20"/>
  <c r="CD76" i="20"/>
  <c r="CD1887" i="20"/>
  <c r="CD1056" i="20"/>
  <c r="CD922" i="20"/>
  <c r="CD2230" i="20"/>
  <c r="CD1229" i="20"/>
  <c r="CD664" i="20"/>
  <c r="CD2145" i="20"/>
  <c r="CD585" i="20"/>
  <c r="CD867" i="20"/>
  <c r="CD26" i="20"/>
  <c r="CD1597" i="20"/>
  <c r="CD728" i="20"/>
  <c r="CD852" i="20"/>
  <c r="CD671" i="20"/>
  <c r="CD2048" i="20"/>
  <c r="CD1994" i="20"/>
  <c r="CD1914" i="20"/>
  <c r="CD2069" i="20"/>
  <c r="CD1861" i="20"/>
  <c r="CD2187" i="20"/>
  <c r="CD249" i="20"/>
  <c r="CD1209" i="20"/>
  <c r="CD71" i="20"/>
  <c r="CD292" i="20"/>
  <c r="CD1852" i="20"/>
  <c r="CD1048" i="20"/>
  <c r="CD837" i="20"/>
  <c r="CD393" i="20"/>
  <c r="CD1695" i="20"/>
  <c r="CD2306" i="20"/>
  <c r="CD489" i="20"/>
  <c r="CD1868" i="20"/>
  <c r="CD1956" i="20"/>
  <c r="CD84" i="20"/>
  <c r="CD2320" i="20"/>
  <c r="CD751" i="20"/>
  <c r="CD2071" i="20"/>
  <c r="CD1667" i="20"/>
  <c r="CD1035" i="20"/>
  <c r="CD1824" i="20"/>
  <c r="CD86" i="20"/>
  <c r="CD679" i="20"/>
  <c r="CD1017" i="20"/>
  <c r="CD2095" i="20"/>
  <c r="CD1565" i="20"/>
  <c r="CD2267" i="20"/>
  <c r="CD163" i="20"/>
  <c r="CD226" i="20"/>
  <c r="CD595" i="20"/>
  <c r="CD1624" i="20"/>
  <c r="CD358" i="20"/>
  <c r="CD898" i="20"/>
  <c r="CD1452" i="20"/>
  <c r="CD227" i="20"/>
  <c r="CD2074" i="20"/>
  <c r="CD663" i="20"/>
  <c r="CD905" i="20"/>
  <c r="CD1116" i="20"/>
  <c r="CD1749" i="20"/>
  <c r="CD1001" i="20"/>
  <c r="CD697" i="20"/>
  <c r="CD1019" i="20"/>
  <c r="CD486" i="20"/>
  <c r="CD759" i="20"/>
  <c r="CD1604" i="20"/>
  <c r="CD2332" i="20"/>
  <c r="CD1765" i="20"/>
  <c r="CD1875" i="20"/>
  <c r="CD1550" i="20"/>
  <c r="CD103" i="20"/>
  <c r="CD1738" i="20"/>
  <c r="CD1792" i="20"/>
  <c r="CD1819" i="20"/>
  <c r="CD1353" i="20"/>
  <c r="CD952" i="20"/>
  <c r="CD2229" i="20"/>
  <c r="CD1208" i="20"/>
  <c r="CD2065" i="20"/>
  <c r="CD1626" i="20"/>
  <c r="CD954" i="20"/>
  <c r="CD190" i="20"/>
  <c r="CD455" i="20"/>
  <c r="CD1420" i="20"/>
  <c r="CD1382" i="20"/>
  <c r="CD1067" i="20"/>
  <c r="CD612" i="20"/>
  <c r="CD1134" i="20"/>
  <c r="CD661" i="20"/>
  <c r="CD125" i="20"/>
  <c r="CD668" i="20"/>
  <c r="CD51" i="20"/>
  <c r="CD783" i="20"/>
  <c r="CD531" i="20"/>
  <c r="CD2315" i="20"/>
  <c r="CD2080" i="20"/>
  <c r="CD49" i="20"/>
  <c r="CD175" i="20"/>
  <c r="CD2285" i="20"/>
  <c r="CD1834" i="20"/>
  <c r="CD456" i="20"/>
  <c r="CD1434" i="20"/>
  <c r="CD2052" i="20"/>
  <c r="CD1879" i="20"/>
  <c r="CD1825" i="20"/>
  <c r="CD1866" i="20"/>
  <c r="CD2012" i="20"/>
  <c r="CD1757" i="20"/>
  <c r="CD452" i="20"/>
  <c r="CD1839" i="20"/>
  <c r="CD268" i="20"/>
  <c r="CD1084" i="20"/>
  <c r="CD231" i="20"/>
  <c r="CD351" i="20"/>
  <c r="CD1877" i="20"/>
  <c r="CD1996" i="20"/>
  <c r="CD2289" i="20"/>
  <c r="CD809" i="20"/>
  <c r="CD644" i="20"/>
  <c r="CD1438" i="20"/>
  <c r="CD2308" i="20"/>
  <c r="CD392" i="20"/>
  <c r="CD1036" i="20"/>
  <c r="CD79" i="20"/>
  <c r="CD875" i="20"/>
  <c r="CD1478" i="20"/>
  <c r="CD1104" i="20"/>
  <c r="CD2207" i="20"/>
  <c r="CD1539" i="20"/>
  <c r="CD1479" i="20"/>
  <c r="CD133" i="20"/>
  <c r="CD699" i="20"/>
  <c r="CD1216" i="20"/>
  <c r="CD1481" i="20"/>
  <c r="CD1552" i="20"/>
  <c r="CD160" i="20"/>
  <c r="CD2278" i="20"/>
  <c r="CD571" i="20"/>
  <c r="CD1736" i="20"/>
  <c r="CD715" i="20"/>
  <c r="CD2032" i="20"/>
  <c r="CD2117" i="20"/>
  <c r="CD528" i="20"/>
  <c r="CD2018" i="20"/>
  <c r="CD164" i="20"/>
  <c r="CD992" i="20"/>
  <c r="CD1033" i="20"/>
  <c r="CD1974" i="20"/>
  <c r="CD662" i="20"/>
  <c r="CD1944" i="20"/>
  <c r="CD539" i="20"/>
  <c r="CD1827" i="20"/>
  <c r="CD524" i="20"/>
  <c r="CD247" i="20"/>
  <c r="CD2083" i="20"/>
  <c r="CD2127" i="20"/>
  <c r="CD1512" i="20"/>
  <c r="CD706" i="20"/>
  <c r="CD346" i="20"/>
  <c r="CD1431" i="20"/>
  <c r="CD503" i="20"/>
  <c r="CD213" i="20"/>
  <c r="CD237" i="20"/>
  <c r="CD647" i="20"/>
  <c r="CD769" i="20"/>
  <c r="CD938" i="20"/>
  <c r="CD1628" i="20"/>
  <c r="CD1729" i="20"/>
  <c r="CD1377" i="20"/>
  <c r="CD998" i="20"/>
  <c r="CD157" i="20"/>
  <c r="CD1401" i="20"/>
  <c r="CD1252" i="20"/>
  <c r="CD464" i="20"/>
  <c r="CD59" i="20"/>
  <c r="CD1461" i="20"/>
  <c r="CD1054" i="20"/>
  <c r="CD760" i="20"/>
  <c r="CD401" i="20"/>
  <c r="CD1442" i="20"/>
  <c r="CD1030" i="20"/>
  <c r="CD997" i="20"/>
  <c r="CD963" i="20"/>
  <c r="CD1027" i="20"/>
  <c r="CD1688" i="20"/>
  <c r="CD1158" i="20"/>
  <c r="CD265" i="20"/>
  <c r="CD1748" i="20"/>
  <c r="CD1034" i="20"/>
  <c r="CD2138" i="20"/>
  <c r="CD1143" i="20"/>
  <c r="CD1520" i="20"/>
  <c r="CD859" i="20"/>
  <c r="CD717" i="20"/>
  <c r="CD1543" i="20"/>
  <c r="CD2163" i="20"/>
  <c r="CD2003" i="20"/>
  <c r="CD177" i="20"/>
  <c r="CD2290" i="20"/>
  <c r="CD1059" i="20"/>
  <c r="CD936" i="20"/>
  <c r="CD731" i="20"/>
  <c r="CD931" i="20"/>
  <c r="CD388" i="20"/>
  <c r="CD672" i="20"/>
  <c r="CD1616" i="20"/>
  <c r="CD1363" i="20"/>
  <c r="CD1560" i="20"/>
  <c r="CD587" i="20"/>
  <c r="CD2034" i="20"/>
  <c r="CD894" i="20"/>
  <c r="CD1007" i="20"/>
  <c r="CD477" i="20"/>
  <c r="CD2157" i="20"/>
  <c r="CD860" i="20"/>
  <c r="CD814" i="20"/>
  <c r="CD1097" i="20"/>
  <c r="CD2110" i="20"/>
  <c r="CD74" i="20"/>
  <c r="CD1309" i="20"/>
  <c r="CD1218" i="20"/>
  <c r="CD418" i="20"/>
  <c r="CD511" i="20"/>
  <c r="CD2118" i="20"/>
  <c r="CD1103" i="20"/>
  <c r="CD592" i="20"/>
  <c r="CD690" i="20"/>
  <c r="CD1524" i="20"/>
  <c r="CD921" i="20"/>
  <c r="CD201" i="20"/>
  <c r="CD712" i="20"/>
  <c r="CD582" i="20"/>
  <c r="CD1783" i="20"/>
  <c r="CD900" i="20"/>
  <c r="CD44" i="20"/>
  <c r="CD2026" i="20"/>
  <c r="CD19" i="20"/>
  <c r="CD567" i="20"/>
  <c r="CD1991" i="20"/>
  <c r="CD812" i="20"/>
  <c r="CD666" i="20"/>
  <c r="CD2036" i="20"/>
  <c r="CD1863" i="20"/>
  <c r="CD153" i="20"/>
  <c r="CD1259" i="20"/>
  <c r="CD752" i="20"/>
  <c r="CD1384" i="20"/>
  <c r="CD939" i="20"/>
  <c r="CD1446" i="20"/>
  <c r="CD733" i="20"/>
  <c r="CD2111" i="20"/>
  <c r="CD196" i="20"/>
  <c r="CD118" i="20"/>
  <c r="CD146" i="20"/>
  <c r="CD1002" i="20"/>
  <c r="CD335" i="20"/>
  <c r="CD182" i="20"/>
  <c r="CD858" i="20"/>
  <c r="CD82" i="20"/>
  <c r="CD1717" i="20"/>
  <c r="CD1830" i="20"/>
  <c r="CD2272" i="20"/>
  <c r="CD2168" i="20"/>
  <c r="CD174" i="20"/>
  <c r="CD1917" i="20"/>
  <c r="CD1865" i="20"/>
  <c r="CD849" i="20"/>
  <c r="CD1782" i="20"/>
  <c r="CD2058" i="20"/>
  <c r="CD366" i="20"/>
  <c r="CD1842" i="20"/>
  <c r="CD2239" i="20"/>
  <c r="CD311" i="20"/>
  <c r="CD1705" i="20"/>
  <c r="CD940" i="20"/>
  <c r="CD80" i="20"/>
  <c r="CD1488" i="20"/>
  <c r="CD1310" i="20"/>
  <c r="CD1172" i="20"/>
  <c r="CD202" i="20"/>
  <c r="CD1898" i="20"/>
  <c r="CD945" i="20"/>
  <c r="CD1911" i="20"/>
  <c r="CD1100" i="20"/>
  <c r="CD1495" i="20"/>
  <c r="CD810" i="20"/>
  <c r="CD1574" i="20"/>
  <c r="CD554" i="20"/>
  <c r="CD1262" i="20"/>
  <c r="CD113" i="20"/>
  <c r="CD472" i="20"/>
  <c r="CD439" i="20"/>
  <c r="CD1187" i="20"/>
  <c r="CD1042" i="20"/>
  <c r="CD588" i="20"/>
  <c r="CD835" i="20"/>
  <c r="CD143" i="20"/>
  <c r="CD169" i="20"/>
  <c r="CD2062" i="20"/>
  <c r="CD2280" i="20"/>
  <c r="CD1493" i="20"/>
  <c r="CD313" i="20"/>
  <c r="CD1298" i="20"/>
  <c r="CD901" i="20"/>
  <c r="CD1453" i="20"/>
  <c r="CD608" i="20"/>
  <c r="CD2318" i="20"/>
  <c r="CD131" i="20"/>
  <c r="CD1992" i="20"/>
  <c r="CD1312" i="20"/>
  <c r="CD616" i="20"/>
  <c r="CD1314" i="20"/>
  <c r="CD979" i="20"/>
  <c r="CD96" i="20"/>
  <c r="CD856" i="20"/>
  <c r="CD1681" i="20"/>
  <c r="CD2031" i="20"/>
  <c r="CD278" i="20"/>
  <c r="CD1650" i="20"/>
  <c r="CD288" i="20"/>
  <c r="CD629" i="20"/>
  <c r="CD2150" i="20"/>
  <c r="CD1285" i="20"/>
  <c r="CD825" i="20"/>
  <c r="CD623" i="20"/>
  <c r="CD108" i="20"/>
  <c r="CD43" i="20"/>
  <c r="CD389" i="20"/>
  <c r="CD981" i="20"/>
  <c r="CD501" i="20"/>
  <c r="CD2033" i="20"/>
  <c r="CD453" i="20"/>
  <c r="CD988" i="20"/>
  <c r="CD1121" i="20"/>
  <c r="CD1162" i="20"/>
  <c r="CD2060" i="20"/>
  <c r="CD2217" i="20"/>
  <c r="CD122" i="20"/>
  <c r="CD870" i="20"/>
  <c r="CD515" i="20"/>
  <c r="CD1943" i="20"/>
  <c r="CD628" i="20"/>
  <c r="CD2063" i="20"/>
  <c r="CD713" i="20"/>
  <c r="CD446" i="20"/>
  <c r="CD1551" i="20"/>
  <c r="CD1982" i="20"/>
  <c r="CD895" i="20"/>
  <c r="CD317" i="20"/>
  <c r="CD1414" i="20"/>
  <c r="CD1122" i="20"/>
  <c r="CD2134" i="20"/>
  <c r="CD1532" i="20"/>
  <c r="CD1798" i="20"/>
  <c r="CD1470" i="20"/>
  <c r="CD609" i="20"/>
  <c r="CD72" i="20"/>
  <c r="CD908" i="20"/>
  <c r="CD2188" i="20"/>
  <c r="CD1436" i="20"/>
  <c r="CD1596" i="20"/>
  <c r="CD1284" i="20"/>
  <c r="CD329" i="20"/>
  <c r="CD1622" i="20"/>
  <c r="CD119" i="20"/>
  <c r="CD796" i="20"/>
  <c r="CD1337" i="20"/>
  <c r="CD289" i="20"/>
  <c r="CD907" i="20"/>
  <c r="CD1507" i="20"/>
  <c r="CD1269" i="20"/>
  <c r="CD1090" i="20"/>
  <c r="CD916" i="20"/>
  <c r="CD546" i="20"/>
  <c r="CD442" i="20"/>
  <c r="CD1463" i="20"/>
  <c r="CD871" i="20"/>
  <c r="CD319" i="20"/>
  <c r="CD1494" i="20"/>
  <c r="CD914" i="20"/>
  <c r="CD843" i="20"/>
  <c r="CD379" i="20"/>
  <c r="CD1198" i="20"/>
  <c r="CD627" i="20"/>
  <c r="CD1325" i="20"/>
  <c r="CD1405" i="20"/>
  <c r="CD770" i="20"/>
  <c r="CD89" i="20"/>
  <c r="CD2178" i="20"/>
  <c r="CD68" i="20"/>
  <c r="CD1304" i="20"/>
  <c r="CD1350" i="20"/>
  <c r="CD445" i="20"/>
  <c r="CD1195" i="20"/>
  <c r="CD2085" i="20"/>
  <c r="CD2094" i="20"/>
  <c r="CD893" i="20"/>
  <c r="CD2336" i="20"/>
  <c r="CD580" i="20"/>
  <c r="CD499" i="20"/>
  <c r="CD1617" i="20"/>
  <c r="CD2334" i="20"/>
  <c r="CD1790" i="20"/>
  <c r="CD114" i="20"/>
  <c r="CD40" i="20"/>
  <c r="CD296" i="20"/>
  <c r="CD741" i="20"/>
  <c r="CD229" i="20"/>
  <c r="CD1799" i="20"/>
  <c r="CD1950" i="20"/>
  <c r="CD767" i="20"/>
  <c r="CD912" i="20"/>
  <c r="CD2170" i="20"/>
  <c r="CD844" i="20"/>
  <c r="CD217" i="20"/>
  <c r="CD1843" i="20"/>
  <c r="CD1381" i="20"/>
  <c r="CD167" i="20"/>
  <c r="CD603" i="20"/>
  <c r="CD1190" i="20"/>
  <c r="CD1910" i="20"/>
  <c r="CD1070" i="20"/>
  <c r="CD25" i="20"/>
  <c r="CD1954" i="20"/>
  <c r="CD1505" i="20"/>
  <c r="CD1975" i="20"/>
  <c r="CD610" i="20"/>
  <c r="CD424" i="20"/>
  <c r="CD1458" i="20"/>
  <c r="CD483" i="20"/>
  <c r="CD1870" i="20"/>
  <c r="CD923" i="20"/>
  <c r="CD2075" i="20"/>
  <c r="CD1538" i="20"/>
  <c r="CD1789" i="20"/>
  <c r="CD425" i="20"/>
  <c r="CD1710" i="20"/>
  <c r="CD1655" i="20"/>
  <c r="CD1120" i="20"/>
  <c r="CD1761" i="20"/>
  <c r="CD1004" i="20"/>
  <c r="CD1362" i="20"/>
  <c r="CD1176" i="20"/>
  <c r="CD1920" i="20"/>
  <c r="CD1185" i="20"/>
  <c r="CD564" i="20"/>
  <c r="CD764" i="20"/>
  <c r="CD1510" i="20"/>
  <c r="CD789" i="20"/>
  <c r="CD803" i="20"/>
  <c r="CD1117" i="20"/>
  <c r="CD2271" i="20"/>
  <c r="CD197" i="20"/>
  <c r="CD1171" i="20"/>
  <c r="CD885" i="20"/>
  <c r="CD960" i="20"/>
  <c r="CD437" i="20"/>
  <c r="CD387" i="20"/>
  <c r="CD1204" i="20"/>
  <c r="CD2242" i="20"/>
  <c r="CD433" i="20"/>
  <c r="CD450" i="20"/>
  <c r="CD1016" i="20"/>
  <c r="CD829" i="20"/>
  <c r="CD328" i="20"/>
  <c r="CD892" i="20"/>
  <c r="CD1776" i="20"/>
  <c r="CD149" i="20"/>
  <c r="CD755" i="20"/>
  <c r="CD1771" i="20"/>
  <c r="CD1099" i="20"/>
  <c r="CD553" i="20"/>
  <c r="CD932" i="20"/>
  <c r="CD1801" i="20"/>
  <c r="CD1840" i="20"/>
  <c r="CD1189" i="20"/>
  <c r="CD2244" i="20"/>
  <c r="CD634" i="20"/>
  <c r="CD1756" i="20"/>
  <c r="CD480" i="20"/>
  <c r="CD2196" i="20"/>
  <c r="CD1474" i="20"/>
  <c r="CD1837" i="20"/>
  <c r="CD556" i="20"/>
  <c r="CD171" i="20"/>
  <c r="CD263" i="20"/>
  <c r="CD984" i="20"/>
  <c r="CD128" i="20"/>
  <c r="CD369" i="20"/>
  <c r="CD1146" i="20"/>
  <c r="CD28" i="20"/>
  <c r="CD225" i="20"/>
  <c r="CD1882" i="20"/>
  <c r="CD2009" i="20"/>
  <c r="CD1106" i="20"/>
  <c r="CD738" i="20"/>
  <c r="CD2088" i="20"/>
  <c r="CD786" i="20"/>
  <c r="CD482" i="20"/>
  <c r="CD1829" i="20"/>
  <c r="CD47" i="20"/>
  <c r="CD1930" i="20"/>
  <c r="CD1707" i="20"/>
  <c r="CD702" i="20"/>
  <c r="CD1082" i="20"/>
  <c r="CD87" i="20"/>
  <c r="CD1462" i="20"/>
  <c r="CD475" i="20"/>
  <c r="CD1179" i="20"/>
  <c r="CD754" i="20"/>
  <c r="CD724" i="20"/>
  <c r="CD836" i="20"/>
  <c r="CD1386" i="20"/>
  <c r="CD1024" i="20"/>
  <c r="CD2288" i="20"/>
  <c r="CD1334" i="20"/>
  <c r="CD257" i="20"/>
  <c r="CD1751" i="20"/>
  <c r="CD2081" i="20"/>
  <c r="CD1571" i="20"/>
  <c r="CD881" i="20"/>
  <c r="CD2037" i="20"/>
  <c r="CD320" i="20"/>
  <c r="CD529" i="20"/>
  <c r="CD723" i="20"/>
  <c r="CD30" i="20"/>
  <c r="CD1794" i="20"/>
  <c r="CD633" i="20"/>
  <c r="CD1804" i="20"/>
  <c r="CD1040" i="20"/>
  <c r="CD1335" i="20"/>
  <c r="CD830" i="20"/>
  <c r="CD2020" i="20"/>
  <c r="CD2105" i="20"/>
  <c r="CD417" i="20"/>
  <c r="CD1947" i="20"/>
  <c r="CD1283" i="20"/>
  <c r="CD214" i="20"/>
  <c r="CD1503" i="20"/>
  <c r="CD2321" i="20"/>
  <c r="CD1558" i="20"/>
  <c r="CD700" i="20"/>
  <c r="CD1664" i="20"/>
  <c r="CD1876" i="20"/>
  <c r="CD1689" i="20"/>
  <c r="CD1360" i="20"/>
  <c r="CD1250" i="20"/>
  <c r="CD1806" i="20"/>
  <c r="CD2072" i="20"/>
  <c r="CD1327" i="20"/>
  <c r="CD1159" i="20"/>
  <c r="CD302" i="20"/>
  <c r="CD620" i="20"/>
  <c r="CD1709" i="20"/>
  <c r="CD1867" i="20"/>
  <c r="CD444" i="20"/>
  <c r="CD1125" i="20"/>
  <c r="CD597" i="20"/>
  <c r="CD1009" i="20"/>
  <c r="CD502" i="20"/>
  <c r="CD1045" i="20"/>
  <c r="CD744" i="20"/>
  <c r="CD1424" i="20"/>
  <c r="CD708" i="20"/>
  <c r="CD1521" i="20"/>
  <c r="CD478" i="20"/>
  <c r="CD1967" i="20"/>
  <c r="CD1351" i="20"/>
  <c r="CD729" i="20"/>
  <c r="CD53" i="20"/>
  <c r="CD756" i="20"/>
  <c r="CD2050" i="20"/>
  <c r="CD1060" i="20"/>
  <c r="CD150" i="20"/>
  <c r="CD1124" i="20"/>
  <c r="CD1883" i="20"/>
  <c r="CD2067" i="20"/>
  <c r="CD1660" i="20"/>
  <c r="CD1445" i="20"/>
  <c r="CD1637" i="20"/>
  <c r="CD2270" i="20"/>
  <c r="CD1338" i="20"/>
  <c r="CD785" i="20"/>
  <c r="CD434" i="20"/>
  <c r="CD880" i="20"/>
  <c r="CD2027" i="20"/>
  <c r="CD1395" i="20"/>
  <c r="CD533" i="20"/>
  <c r="CD75" i="20"/>
  <c r="CD1157" i="20"/>
  <c r="CD1110" i="20"/>
  <c r="CD412" i="20"/>
  <c r="CD1764" i="20"/>
  <c r="CD793" i="20"/>
  <c r="CD1224" i="20"/>
  <c r="CD505" i="20"/>
  <c r="CD129" i="20"/>
  <c r="CD17" i="20"/>
  <c r="CD462" i="20"/>
  <c r="CD1698" i="20"/>
  <c r="CD1872" i="20"/>
  <c r="CD1448" i="20"/>
  <c r="CD563" i="20"/>
  <c r="CD780" i="20"/>
  <c r="CD792" i="20"/>
  <c r="CD1425" i="20"/>
  <c r="CD2019" i="20"/>
  <c r="CD246" i="20"/>
  <c r="CD1731" i="20"/>
  <c r="CD800" i="20"/>
  <c r="CD1563" i="20"/>
  <c r="CD959" i="20"/>
  <c r="CD1311" i="20"/>
  <c r="CD1942" i="20"/>
  <c r="CD742" i="20"/>
  <c r="CD41" i="20"/>
  <c r="CD1343" i="20"/>
  <c r="CD299" i="20"/>
  <c r="CD326" i="20"/>
  <c r="CD1841" i="20"/>
  <c r="CD659" i="20"/>
  <c r="CD1592" i="20"/>
  <c r="CD2082" i="20"/>
  <c r="CD506" i="20"/>
  <c r="CD460" i="20"/>
  <c r="CD162" i="20"/>
  <c r="CD1068" i="20"/>
  <c r="CD1926" i="20"/>
  <c r="CD2141" i="20"/>
  <c r="CD887" i="20"/>
  <c r="CD1248" i="20"/>
  <c r="CD271" i="20"/>
  <c r="CD2006" i="20"/>
  <c r="CD2293" i="20"/>
  <c r="CD267" i="20"/>
  <c r="CD191" i="20"/>
  <c r="CD1725" i="20"/>
  <c r="CD2295" i="20"/>
  <c r="CD1548" i="20"/>
  <c r="CD427" i="20"/>
  <c r="CD1810" i="20"/>
  <c r="CD1487" i="20"/>
  <c r="CD698" i="20"/>
  <c r="CD324" i="20"/>
  <c r="CD1591" i="20"/>
  <c r="CD543" i="20"/>
  <c r="CD132" i="20"/>
  <c r="CD1256" i="20"/>
  <c r="CD1047" i="20"/>
  <c r="CD1147" i="20"/>
  <c r="CD2086" i="20"/>
  <c r="CD1674" i="20"/>
  <c r="CD18" i="20"/>
  <c r="CD355" i="20"/>
  <c r="CD832" i="20"/>
  <c r="CD1328" i="20"/>
  <c r="CD2314" i="20"/>
  <c r="CD1277" i="20"/>
  <c r="CD1640" i="20"/>
  <c r="CD1653" i="20"/>
  <c r="CD1265" i="20"/>
  <c r="CD1854" i="20"/>
  <c r="CD1281" i="20"/>
  <c r="CD544" i="20"/>
  <c r="CD1793" i="20"/>
  <c r="CD2101" i="20"/>
  <c r="CD2001" i="20"/>
  <c r="CD386" i="20"/>
  <c r="CD862" i="20"/>
  <c r="CD782" i="20"/>
  <c r="CD115" i="20"/>
  <c r="CD88" i="20"/>
  <c r="CD1575" i="20"/>
  <c r="CD779" i="20"/>
  <c r="CD1549" i="20"/>
  <c r="CD1620" i="20"/>
  <c r="CD243" i="20"/>
  <c r="CD704" i="20"/>
  <c r="CD878" i="20"/>
  <c r="CD1126" i="20"/>
  <c r="CD1896" i="20"/>
  <c r="CD2055" i="20"/>
  <c r="CD701" i="20"/>
  <c r="CD1566" i="20"/>
  <c r="CD2116" i="20"/>
  <c r="CD1708" i="20"/>
  <c r="CD927" i="20"/>
  <c r="CD1559" i="20"/>
  <c r="CD166" i="20"/>
  <c r="CD2225" i="20"/>
  <c r="CD1860" i="20"/>
  <c r="CD1702" i="20"/>
  <c r="CD985" i="20"/>
  <c r="CD1182" i="20"/>
  <c r="CD771" i="20"/>
  <c r="CD2040" i="20"/>
  <c r="CD1957" i="20"/>
  <c r="CD1859" i="20"/>
  <c r="CD420" i="20"/>
  <c r="CD941" i="20"/>
  <c r="CD2070" i="20"/>
  <c r="CD2133" i="20"/>
  <c r="CD438" i="20"/>
  <c r="CD301" i="20"/>
  <c r="CD1979" i="20"/>
  <c r="CD1711" i="20"/>
  <c r="CD1644" i="20"/>
  <c r="CD509" i="20"/>
  <c r="CD1131" i="20"/>
  <c r="CD2054" i="20"/>
  <c r="CD1899" i="20"/>
  <c r="CD1904" i="20"/>
  <c r="CD1646" i="20"/>
  <c r="CD1028" i="20"/>
  <c r="CD409" i="20"/>
  <c r="CD1455" i="20"/>
  <c r="CD432" i="20"/>
  <c r="CD50" i="20"/>
  <c r="CD2068" i="20"/>
  <c r="CD457" i="20"/>
  <c r="CD1484" i="20"/>
  <c r="CD2002" i="20"/>
  <c r="CD1762" i="20"/>
  <c r="CD1129" i="20"/>
  <c r="CD2159" i="20"/>
  <c r="CD790" i="20"/>
  <c r="CD1908" i="20"/>
  <c r="CD309" i="20"/>
  <c r="CD1889" i="20"/>
  <c r="CD994" i="20"/>
  <c r="CD1587" i="20"/>
  <c r="CD848" i="20"/>
  <c r="CD2236" i="20"/>
  <c r="CD1315" i="20"/>
  <c r="CD1699" i="20"/>
  <c r="CD1039" i="20"/>
  <c r="CD602" i="20"/>
  <c r="CD2274" i="20"/>
  <c r="CD2175" i="20"/>
  <c r="CD2221" i="20"/>
  <c r="CD62" i="20"/>
  <c r="CD2091" i="20"/>
  <c r="CD1233" i="20"/>
  <c r="CD240" i="20"/>
  <c r="CD370" i="20"/>
  <c r="CD397" i="20"/>
  <c r="CD1835" i="20"/>
  <c r="CD926" i="20"/>
  <c r="CD1450" i="20"/>
  <c r="CD625" i="20"/>
  <c r="CD1430" i="20"/>
  <c r="CD2014" i="20"/>
  <c r="CD260" i="20"/>
  <c r="CD2129" i="20"/>
  <c r="CD101" i="20"/>
  <c r="CD2257" i="20"/>
  <c r="CD138" i="20"/>
  <c r="CD277" i="20"/>
  <c r="CD521" i="20"/>
  <c r="CD2224" i="20"/>
  <c r="CD172" i="20"/>
  <c r="CD184" i="20"/>
  <c r="CD545" i="20"/>
  <c r="CD967" i="20"/>
  <c r="CD593" i="20"/>
  <c r="CD77" i="20"/>
  <c r="CD2131" i="20"/>
  <c r="CD682" i="20"/>
  <c r="CD946" i="20"/>
  <c r="CD1378" i="20"/>
  <c r="CD1600" i="20"/>
  <c r="CD1890" i="20"/>
  <c r="CD1410" i="20"/>
  <c r="CD330" i="20"/>
  <c r="CD2281" i="20"/>
  <c r="CD1155" i="20"/>
  <c r="CD1264" i="20"/>
  <c r="CD1471" i="20"/>
  <c r="CD2216" i="20"/>
  <c r="CD38" i="20"/>
  <c r="CD1490" i="20"/>
  <c r="CD274" i="20"/>
  <c r="CD1210" i="20"/>
  <c r="CD1981" i="20"/>
  <c r="CD1307" i="20"/>
  <c r="CD1396" i="20"/>
  <c r="CD310" i="20"/>
  <c r="CD2109" i="20"/>
  <c r="CD522" i="20"/>
  <c r="CD29" i="20"/>
  <c r="CD1330" i="20"/>
  <c r="CD92" i="20"/>
  <c r="CD1197" i="20"/>
  <c r="CD1812" i="20"/>
  <c r="CD919" i="20"/>
  <c r="CD896" i="20"/>
  <c r="CD2317" i="20"/>
  <c r="CD1623" i="20"/>
  <c r="CD2213" i="20"/>
  <c r="CD2251" i="20"/>
  <c r="CD1135" i="20"/>
  <c r="CD888" i="20"/>
  <c r="CD1193" i="20"/>
  <c r="CD1293" i="20"/>
  <c r="CD443" i="20"/>
  <c r="CD1358" i="20"/>
  <c r="CD60" i="20"/>
  <c r="CD1196" i="20"/>
  <c r="CD2028" i="20"/>
  <c r="CD1913" i="20"/>
  <c r="CD479" i="20"/>
  <c r="CD2120" i="20"/>
  <c r="CD1049" i="20"/>
  <c r="CD1226" i="20"/>
  <c r="CD658" i="20"/>
  <c r="CD2113" i="20"/>
  <c r="CD35" i="20"/>
  <c r="CD1066" i="20"/>
  <c r="CD513" i="20"/>
  <c r="CD400" i="20"/>
  <c r="CD942" i="20"/>
  <c r="CD1603" i="20"/>
  <c r="CD1986" i="20"/>
  <c r="CD857" i="20"/>
  <c r="CD1659" i="20"/>
  <c r="CD1371" i="20"/>
  <c r="CD2273" i="20"/>
  <c r="CD538" i="20"/>
  <c r="CD187" i="20"/>
  <c r="CD1832" i="20"/>
  <c r="CD861" i="20"/>
  <c r="CD504" i="20"/>
  <c r="CD97" i="20"/>
  <c r="CD983" i="20"/>
  <c r="CD537" i="20"/>
  <c r="CD27" i="20"/>
  <c r="CD391" i="20"/>
  <c r="CD1098" i="20"/>
  <c r="CD2122" i="20"/>
  <c r="CD405" i="20"/>
  <c r="CD1850" i="20"/>
  <c r="CD293" i="20"/>
  <c r="CD1072" i="20"/>
  <c r="CD749" i="20"/>
  <c r="CD924" i="20"/>
  <c r="CD1078" i="20"/>
  <c r="CD540" i="20"/>
  <c r="CD577" i="20"/>
  <c r="CD1903" i="20"/>
  <c r="CD481" i="20"/>
  <c r="CD2240" i="20"/>
  <c r="CD2258" i="20"/>
  <c r="CD200" i="20"/>
  <c r="CD1511" i="20"/>
  <c r="CD1726" i="20"/>
  <c r="CD1654" i="20"/>
  <c r="CD2287" i="20"/>
  <c r="CD1123" i="20"/>
  <c r="CD2284" i="20"/>
  <c r="CD1599" i="20"/>
  <c r="CD718" i="20"/>
  <c r="CD441" i="20"/>
  <c r="CD2190" i="20"/>
  <c r="CD2057" i="20"/>
  <c r="CD90" i="20"/>
  <c r="CD737" i="20"/>
  <c r="CD117" i="20"/>
  <c r="CD727" i="20"/>
  <c r="CD2093" i="20"/>
  <c r="CD1666" i="20"/>
  <c r="CD1815" i="20"/>
  <c r="CD1094" i="20"/>
  <c r="CD1166" i="20"/>
  <c r="CD1238" i="20"/>
  <c r="CD619" i="20"/>
  <c r="CD1053" i="20"/>
  <c r="CD1303" i="20"/>
  <c r="CD817" i="20"/>
  <c r="CD1960" i="20"/>
  <c r="CD1752" i="20"/>
  <c r="CD1063" i="20"/>
  <c r="CD1331" i="20"/>
  <c r="CD683" i="20"/>
  <c r="CD1769" i="20"/>
  <c r="CD1286" i="20"/>
  <c r="CD781" i="20"/>
  <c r="CD2326" i="20"/>
  <c r="CD2313" i="20"/>
  <c r="CD1785" i="20"/>
  <c r="CD1690" i="20"/>
  <c r="CD1092" i="20"/>
  <c r="CD378" i="20"/>
  <c r="CD1202" i="20"/>
  <c r="CD551" i="20"/>
  <c r="CD461" i="20"/>
  <c r="CD1881" i="20"/>
  <c r="CD1369" i="20"/>
  <c r="CD1069" i="20"/>
  <c r="CD492" i="20"/>
  <c r="CD566" i="20"/>
  <c r="CD136" i="20"/>
  <c r="CD1858" i="20"/>
  <c r="CD773" i="20"/>
  <c r="CD356" i="20"/>
  <c r="CD1148" i="20"/>
  <c r="CD1675" i="20"/>
  <c r="CD1426" i="20"/>
  <c r="CD338" i="20"/>
  <c r="CD918" i="20"/>
  <c r="CD408" i="20"/>
  <c r="CD1880" i="20"/>
  <c r="CD1509" i="20"/>
  <c r="CD1775" i="20"/>
  <c r="CD1057" i="20"/>
  <c r="CD2319" i="20"/>
  <c r="CD966" i="20"/>
  <c r="CD497" i="20"/>
  <c r="CD2248" i="20"/>
  <c r="CD314" i="20"/>
  <c r="CD1733" i="20"/>
  <c r="CD552" i="20"/>
  <c r="CD474" i="20"/>
  <c r="CD148" i="20"/>
  <c r="CD1665" i="20"/>
  <c r="CD1221" i="20"/>
  <c r="CD2227" i="20"/>
  <c r="CD402" i="20"/>
  <c r="CD161" i="20"/>
  <c r="CD1577" i="20"/>
  <c r="CD476" i="20"/>
  <c r="CD2241" i="20"/>
  <c r="CD1590" i="20"/>
  <c r="CD784" i="20"/>
  <c r="CD953" i="20"/>
  <c r="CD839" i="20"/>
  <c r="CD1813" i="20"/>
  <c r="CD2238" i="20"/>
  <c r="CD1170" i="20"/>
  <c r="CD640" i="20"/>
  <c r="CD1499" i="20"/>
  <c r="CD1555" i="20"/>
  <c r="CD55" i="20"/>
  <c r="CD1278" i="20"/>
  <c r="CD491" i="20"/>
  <c r="CD1973" i="20"/>
  <c r="CD363" i="20"/>
  <c r="CD1645" i="20"/>
  <c r="CD523" i="20"/>
  <c r="CD1219" i="20"/>
  <c r="CD1672" i="20"/>
  <c r="CD354" i="20"/>
  <c r="CD264" i="20"/>
  <c r="CD1496" i="20"/>
  <c r="CD1254" i="20"/>
  <c r="CD1544" i="20"/>
  <c r="CD1787" i="20"/>
  <c r="CD344" i="20"/>
  <c r="CD1340" i="20"/>
  <c r="CD1612" i="20"/>
  <c r="CD1077" i="20"/>
  <c r="CD746" i="20"/>
  <c r="CD315" i="20"/>
  <c r="CD707" i="20"/>
  <c r="CD322" i="20"/>
  <c r="CD359" i="20"/>
  <c r="CD590" i="20"/>
  <c r="CD982" i="20"/>
  <c r="CD1755" i="20"/>
  <c r="CD1008" i="20"/>
  <c r="CD371" i="20"/>
  <c r="CD449" i="20"/>
  <c r="CD1743" i="20"/>
  <c r="CD995" i="20"/>
  <c r="CD1636" i="20"/>
  <c r="CD2015" i="20"/>
  <c r="CD152" i="20"/>
  <c r="CD2005" i="20"/>
  <c r="CD1498" i="20"/>
  <c r="CD339" i="20"/>
  <c r="CD2193" i="20"/>
  <c r="CD586" i="20"/>
  <c r="CD1403" i="20"/>
  <c r="CD990" i="20"/>
  <c r="CD1167" i="20"/>
  <c r="CD1164" i="20"/>
  <c r="CD1569" i="20"/>
  <c r="CD1545" i="20"/>
  <c r="CD2185" i="20"/>
  <c r="CD520" i="20"/>
  <c r="CD1715" i="20"/>
  <c r="CD1275" i="20"/>
  <c r="CD1227" i="20"/>
  <c r="CD1902" i="20"/>
  <c r="CD1828" i="20"/>
  <c r="CD1139" i="20"/>
  <c r="CD606" i="20"/>
  <c r="CD321" i="20"/>
  <c r="CD16" i="20"/>
  <c r="CD381" i="20"/>
  <c r="CD1022" i="20"/>
  <c r="CD1243" i="20"/>
  <c r="CD541" i="20"/>
  <c r="CD2098" i="20"/>
  <c r="CD365" i="20"/>
  <c r="CD1778" i="20"/>
  <c r="CD1211" i="20"/>
  <c r="CD141" i="20"/>
  <c r="CD48" i="20"/>
  <c r="CD334" i="20"/>
  <c r="CD863" i="20"/>
  <c r="CD1245" i="20"/>
  <c r="CD2174" i="20"/>
  <c r="CD1999" i="20"/>
  <c r="CD345" i="20"/>
  <c r="CD1519" i="20"/>
  <c r="CD2010" i="20"/>
  <c r="CD1901" i="20"/>
  <c r="CD245" i="20"/>
  <c r="CD778" i="20"/>
  <c r="CD2144" i="20"/>
  <c r="CD1632" i="20"/>
  <c r="CD794" i="20"/>
  <c r="CD1367" i="20"/>
  <c r="CD1915" i="20"/>
  <c r="CD805" i="20"/>
  <c r="CD2291" i="20"/>
  <c r="CD1683" i="20"/>
  <c r="CD1447" i="20"/>
  <c r="CD37" i="20"/>
  <c r="CD2137" i="20"/>
  <c r="CD94" i="20"/>
  <c r="CD130" i="20"/>
  <c r="CD637" i="20"/>
  <c r="CD1941" i="20"/>
  <c r="CD1012" i="20"/>
  <c r="CD1133" i="20"/>
  <c r="CD1693" i="20"/>
  <c r="CD1635" i="20"/>
  <c r="CD1010" i="20"/>
  <c r="CD2304" i="20"/>
  <c r="CD865" i="20"/>
  <c r="CD646" i="20"/>
  <c r="CD1192" i="20"/>
  <c r="CD687" i="20"/>
  <c r="CD1844" i="20"/>
  <c r="CD341" i="20"/>
  <c r="CD1144" i="20"/>
  <c r="CD915" i="20"/>
  <c r="CD934" i="20"/>
  <c r="CD823" i="20"/>
  <c r="CD1648" i="20"/>
  <c r="CD1115" i="20"/>
  <c r="CD1379" i="20"/>
  <c r="CD1302" i="20"/>
  <c r="CD1816" i="20"/>
  <c r="CD1477" i="20"/>
  <c r="CD1096" i="20"/>
  <c r="CD1288" i="20"/>
  <c r="CD2218" i="20"/>
  <c r="CD252" i="20"/>
  <c r="CD611" i="20"/>
  <c r="CD2064" i="20"/>
  <c r="CD1742" i="20"/>
  <c r="CD261" i="20"/>
  <c r="CD110" i="20"/>
  <c r="CD2299" i="20"/>
  <c r="CD102" i="20"/>
  <c r="CD1554" i="20"/>
  <c r="CD917" i="20"/>
  <c r="CD1932" i="20"/>
  <c r="CD1332" i="20"/>
  <c r="CD2053" i="20"/>
  <c r="CD375" i="20"/>
  <c r="CD1220" i="20"/>
  <c r="CD1258" i="20"/>
  <c r="CD1506" i="20"/>
  <c r="CD1686" i="20"/>
  <c r="CD1609" i="20"/>
  <c r="CD316" i="20"/>
  <c r="CD2250" i="20"/>
  <c r="CD684" i="20"/>
  <c r="CD1400" i="20"/>
  <c r="CD1712" i="20"/>
  <c r="CD1779" i="20"/>
  <c r="CD1222" i="20"/>
  <c r="CD2214" i="20"/>
  <c r="CD795" i="20"/>
  <c r="CD1948" i="20"/>
  <c r="CD1918" i="20"/>
  <c r="CD352" i="20"/>
  <c r="CD255" i="20"/>
  <c r="CD1533" i="20"/>
  <c r="CD1504" i="20"/>
  <c r="CD120" i="20"/>
  <c r="CD1011" i="20"/>
  <c r="CD2203" i="20"/>
  <c r="CD1747" i="20"/>
  <c r="CD232" i="20"/>
  <c r="CD1300" i="20"/>
  <c r="CD209" i="20"/>
  <c r="CD466" i="20"/>
  <c r="CD864" i="20"/>
  <c r="CD100" i="20"/>
  <c r="CD819" i="20"/>
  <c r="CD973" i="20"/>
  <c r="CD1937" i="20"/>
  <c r="CD1584" i="20"/>
  <c r="CD2211" i="20"/>
  <c r="CD451" i="20"/>
  <c r="CD404" i="20"/>
  <c r="CD841" i="20"/>
  <c r="CD211" i="20"/>
  <c r="CD2307" i="20"/>
  <c r="CD1814" i="20"/>
  <c r="CD1394" i="20"/>
  <c r="CD2143" i="20"/>
  <c r="CD1526" i="20"/>
  <c r="CD1432" i="20"/>
  <c r="CD199" i="20"/>
  <c r="CD147" i="20"/>
  <c r="CD2301" i="20"/>
  <c r="CD1402" i="20"/>
  <c r="CD498" i="20"/>
  <c r="CD1578" i="20"/>
  <c r="CD855" i="20"/>
  <c r="CD824" i="20"/>
  <c r="CD458" i="20"/>
  <c r="CD1602" i="20"/>
  <c r="CD957" i="20"/>
  <c r="CD2146" i="20"/>
  <c r="CD286" i="20"/>
  <c r="CD304" i="20"/>
  <c r="CD66" i="20"/>
  <c r="CD1473" i="20"/>
  <c r="CD357" i="20"/>
  <c r="CD1005" i="20"/>
  <c r="CD648" i="20"/>
  <c r="CD1142" i="20"/>
  <c r="CD831" i="20"/>
  <c r="CD1952" i="20"/>
  <c r="CD1163" i="20"/>
  <c r="CD526" i="20"/>
  <c r="CD732" i="20"/>
  <c r="CD692" i="20"/>
  <c r="CD2253" i="20"/>
  <c r="CD194" i="20"/>
  <c r="CD1118" i="20"/>
  <c r="CD266" i="20"/>
  <c r="CD107" i="20"/>
  <c r="CD1231" i="20"/>
  <c r="CD67" i="20"/>
  <c r="CD421" i="20"/>
  <c r="CD1267" i="20"/>
  <c r="CD39" i="20"/>
  <c r="CD241" i="20"/>
  <c r="CD21" i="20"/>
  <c r="CD325" i="20"/>
  <c r="CD652" i="20"/>
  <c r="CD516" i="20"/>
  <c r="CD1803" i="20"/>
  <c r="CD1514" i="20"/>
  <c r="CD776" i="20"/>
  <c r="CD730" i="20"/>
  <c r="CD1754" i="20"/>
  <c r="CD750" i="20"/>
  <c r="CD584" i="20"/>
  <c r="CD2114" i="20"/>
  <c r="CD1945" i="20"/>
  <c r="CD645" i="20"/>
  <c r="CD1651" i="20"/>
  <c r="CD1356" i="20"/>
  <c r="CD206" i="20"/>
  <c r="CD980" i="20"/>
  <c r="CD23" i="20"/>
  <c r="CD221" i="20"/>
  <c r="CD1015" i="20"/>
  <c r="CD216" i="20"/>
  <c r="CD694" i="20"/>
  <c r="CD964" i="20"/>
  <c r="CD1595" i="20"/>
  <c r="CD306" i="20"/>
  <c r="CD569" i="20"/>
  <c r="CD1568" i="20"/>
  <c r="CD2209" i="20"/>
  <c r="CD406" i="20"/>
  <c r="CD626" i="20"/>
  <c r="CD1802" i="20"/>
  <c r="CD1480" i="20"/>
  <c r="CD1517" i="20"/>
  <c r="CD910" i="20"/>
  <c r="CD688" i="20"/>
  <c r="CD1763" i="20"/>
  <c r="CD111" i="20"/>
  <c r="CD1631" i="20"/>
  <c r="CD1359" i="20"/>
  <c r="CD1594" i="20"/>
  <c r="CD1203" i="20"/>
  <c r="CD343" i="20"/>
  <c r="CD1215" i="20"/>
  <c r="CD929" i="20"/>
  <c r="CD1845" i="20"/>
  <c r="CD714" i="20"/>
  <c r="CD686" i="20"/>
  <c r="CD1823" i="20"/>
  <c r="CD653" i="20"/>
  <c r="CD2008" i="20"/>
  <c r="CD2199" i="20"/>
  <c r="CD340" i="20"/>
  <c r="CD1869" i="20"/>
  <c r="CD527" i="20"/>
  <c r="CD2128" i="20"/>
  <c r="CD2324" i="20"/>
  <c r="CD1897" i="20"/>
  <c r="CD372" i="20"/>
  <c r="CD969" i="20"/>
  <c r="CD947" i="20"/>
  <c r="CD1988" i="20"/>
  <c r="CD1572" i="20"/>
  <c r="CD2323" i="20"/>
  <c r="CD312" i="20"/>
  <c r="CD816" i="20"/>
  <c r="CD512" i="20"/>
  <c r="CD2286" i="20"/>
  <c r="CD937" i="20"/>
  <c r="CD763" i="20"/>
  <c r="CD1613" i="20"/>
  <c r="CD1089" i="20"/>
  <c r="CD1916" i="20"/>
  <c r="CD1886" i="20"/>
  <c r="CD1656" i="20"/>
  <c r="CD1261" i="20"/>
  <c r="CD204" i="20"/>
  <c r="CD840" i="20"/>
  <c r="CD2226" i="20"/>
  <c r="CD1206" i="20"/>
  <c r="CD373" i="20"/>
  <c r="CD318" i="20"/>
  <c r="CD745" i="20"/>
  <c r="CD826" i="20"/>
  <c r="CD1800" i="20"/>
  <c r="CD2046" i="20"/>
  <c r="CD583" i="20"/>
  <c r="CD1207" i="20"/>
  <c r="CD1199" i="20"/>
  <c r="CD1700" i="20"/>
  <c r="CD710" i="20"/>
  <c r="CD765" i="20"/>
  <c r="CD948" i="20"/>
  <c r="CD1884" i="20"/>
  <c r="CD1091" i="20"/>
  <c r="CD2333" i="20"/>
  <c r="CD558" i="20"/>
  <c r="CD562" i="20"/>
  <c r="CD2007" i="20"/>
  <c r="CD2276" i="20"/>
  <c r="CD2013" i="20"/>
  <c r="CD561" i="20"/>
  <c r="CD1177" i="20"/>
  <c r="CD1676" i="20"/>
  <c r="CD1018" i="20"/>
  <c r="CD882" i="20"/>
  <c r="CD1556" i="20"/>
  <c r="CD589" i="20"/>
  <c r="CD58" i="20"/>
  <c r="CD500" i="20"/>
  <c r="CD955" i="20"/>
  <c r="CD137" i="20"/>
  <c r="CD1151" i="20"/>
  <c r="CD348" i="20"/>
  <c r="CD332" i="20"/>
  <c r="CD631" i="20"/>
  <c r="CD2066" i="20"/>
  <c r="CD570" i="20"/>
  <c r="CD415" i="20"/>
  <c r="CD1333" i="20"/>
  <c r="CD91" i="20"/>
  <c r="CD2246" i="20"/>
  <c r="CD542" i="20"/>
  <c r="CD872" i="20"/>
  <c r="CD642" i="20"/>
  <c r="CD1489" i="20"/>
  <c r="CD173" i="20"/>
  <c r="CD2177" i="20"/>
  <c r="CD519" i="20"/>
  <c r="CD594" i="20"/>
  <c r="CD186" i="20"/>
  <c r="CD2300" i="20"/>
  <c r="CD1388" i="20"/>
  <c r="CD1242" i="20"/>
  <c r="CD517" i="20"/>
  <c r="CD1317" i="20"/>
  <c r="CD1630" i="20"/>
  <c r="CD968" i="20"/>
  <c r="CD1663" i="20"/>
  <c r="CD866" i="20"/>
  <c r="CD1408" i="20"/>
  <c r="CD654" i="20"/>
  <c r="CD251" i="20"/>
  <c r="CD632" i="20"/>
  <c r="CD2108" i="20"/>
  <c r="CD1795" i="20"/>
  <c r="CD31" i="20"/>
  <c r="CD1561" i="20"/>
  <c r="CD514" i="20"/>
  <c r="CD32" i="20"/>
  <c r="CD1668" i="20"/>
  <c r="CD1200" i="20"/>
  <c r="CD1893" i="20"/>
  <c r="CD2043" i="20"/>
  <c r="CD2132" i="20"/>
  <c r="CD873" i="20"/>
  <c r="CD1990" i="20"/>
  <c r="CD135" i="20"/>
  <c r="CD670" i="20"/>
  <c r="CD2124" i="20"/>
  <c r="CD140" i="20"/>
  <c r="CD1780" i="20"/>
  <c r="CD1649" i="20"/>
  <c r="CD1987" i="20"/>
  <c r="CD2180" i="20"/>
  <c r="CD205" i="20"/>
  <c r="CD2147" i="20"/>
  <c r="CD1964" i="20"/>
  <c r="CD1906" i="20"/>
  <c r="CD1075" i="20"/>
  <c r="CD403" i="20"/>
  <c r="CD73" i="20"/>
  <c r="CD902" i="20"/>
  <c r="CD1922" i="20"/>
  <c r="CD1788" i="20"/>
  <c r="CD374" i="20"/>
  <c r="CD1759" i="20"/>
  <c r="CD622" i="20"/>
  <c r="CD1673" i="20"/>
  <c r="CD685" i="20"/>
  <c r="CD1273" i="20"/>
  <c r="CD1003" i="20"/>
  <c r="CD1959" i="20"/>
  <c r="CD2283" i="20"/>
  <c r="CD911" i="20"/>
  <c r="CD1062" i="20"/>
  <c r="CD305" i="20"/>
  <c r="CD36" i="20"/>
  <c r="CD2311" i="20"/>
  <c r="CD1820" i="20"/>
  <c r="CD1336" i="20"/>
  <c r="CD1160" i="20"/>
  <c r="CD736" i="20"/>
  <c r="CD414" i="20"/>
  <c r="CD275" i="20"/>
  <c r="CD279" i="20"/>
  <c r="CD1652" i="20"/>
  <c r="CD2059" i="20"/>
  <c r="CD1557" i="20"/>
  <c r="CD34" i="20"/>
  <c r="CD681" i="20"/>
  <c r="CD944" i="20"/>
  <c r="CD276" i="20"/>
  <c r="CD1329" i="20"/>
  <c r="CD2316" i="20"/>
  <c r="CD307" i="20"/>
  <c r="CD2016" i="20"/>
  <c r="CD1972" i="20"/>
  <c r="CD1088" i="20"/>
  <c r="CD2021" i="20"/>
  <c r="CD678" i="20"/>
  <c r="CD1692" i="20"/>
  <c r="CD1951" i="20"/>
  <c r="CD1387" i="20"/>
  <c r="CD1821" i="20"/>
  <c r="CD1582" i="20"/>
  <c r="CD1935" i="20"/>
  <c r="CD581" i="20"/>
  <c r="CD818" i="20"/>
  <c r="CD244" i="20"/>
  <c r="CD2030" i="20"/>
  <c r="CD560" i="20"/>
  <c r="CD1857" i="20"/>
  <c r="CD428" i="20"/>
  <c r="CD2222" i="20"/>
  <c r="CD22" i="20"/>
  <c r="CD57" i="20"/>
  <c r="CD46" i="20"/>
  <c r="CD689" i="20"/>
  <c r="CD753" i="20"/>
  <c r="CD1531" i="20"/>
  <c r="CD290" i="20"/>
  <c r="CD176" i="20"/>
  <c r="CD1031" i="20"/>
  <c r="CD189" i="20"/>
  <c r="CD487" i="20"/>
  <c r="CD81" i="20"/>
  <c r="CD530" i="20"/>
  <c r="CD1984" i="20"/>
  <c r="CD2148" i="20"/>
  <c r="CD291" i="20"/>
  <c r="CD349" i="20"/>
  <c r="CD1290" i="20"/>
  <c r="CD1064" i="20"/>
  <c r="CD1366" i="20"/>
  <c r="CD1130" i="20"/>
  <c r="CD1735" i="20"/>
  <c r="CD883" i="20"/>
  <c r="CD258" i="20"/>
  <c r="CD463" i="20"/>
  <c r="CD2172" i="20"/>
  <c r="CD2158" i="20"/>
  <c r="CD1722" i="20"/>
  <c r="CD986" i="20"/>
  <c r="CD259" i="20"/>
  <c r="CD1180" i="20"/>
  <c r="CD56" i="20"/>
  <c r="CD933" i="20"/>
  <c r="CD639" i="20"/>
  <c r="CD2156" i="20"/>
  <c r="CD95" i="20"/>
  <c r="CD1186" i="20"/>
  <c r="CD1657" i="20"/>
  <c r="CD993" i="20"/>
  <c r="CD1796" i="20"/>
  <c r="CD1266" i="20"/>
  <c r="CD709" i="20"/>
  <c r="CD1280" i="20"/>
  <c r="CD2194" i="20"/>
  <c r="CD1741" i="20"/>
  <c r="CD2294" i="20"/>
  <c r="CD1515" i="20"/>
  <c r="CD1466" i="20"/>
  <c r="CD212" i="20"/>
  <c r="CD1730" i="20"/>
  <c r="CD2303" i="20"/>
  <c r="CD827" i="20"/>
  <c r="CD109" i="20"/>
  <c r="CD2206" i="20"/>
  <c r="CD1361" i="20"/>
  <c r="CD1460" i="20"/>
  <c r="CD1257" i="20"/>
  <c r="CD494" i="20"/>
  <c r="CD64" i="20"/>
  <c r="CD1740" i="20"/>
  <c r="CD1263" i="20"/>
  <c r="CD1153" i="20"/>
  <c r="CD295" i="20"/>
  <c r="CD285" i="20"/>
  <c r="CD1433" i="20"/>
  <c r="CD614" i="20"/>
  <c r="CD1417" i="20"/>
  <c r="CD2243" i="20"/>
  <c r="CD1376" i="20"/>
  <c r="CD215" i="20"/>
  <c r="CD1255" i="20"/>
  <c r="CD1523" i="20"/>
  <c r="CD1320" i="20"/>
  <c r="CD2151" i="20"/>
  <c r="CD2256" i="20"/>
  <c r="CD1770" i="20"/>
  <c r="CD1246" i="20"/>
  <c r="CD1962" i="20"/>
  <c r="CD903" i="20"/>
  <c r="CD1140" i="20"/>
  <c r="CD1601" i="20"/>
  <c r="CD1750" i="20"/>
  <c r="CD198" i="20"/>
  <c r="CD1324" i="20"/>
  <c r="CD242" i="20"/>
  <c r="CD1173" i="20"/>
  <c r="CD1230" i="20"/>
  <c r="CD2201" i="20"/>
  <c r="CD949" i="20"/>
  <c r="CD394" i="20"/>
  <c r="CD834" i="20"/>
  <c r="CD170" i="20"/>
  <c r="CD1225" i="20"/>
  <c r="CD1998" i="20"/>
  <c r="CD188" i="20"/>
  <c r="CD353" i="20"/>
  <c r="CD423" i="20"/>
  <c r="CD429" i="20"/>
  <c r="CD1874" i="20"/>
  <c r="CD775" i="20"/>
  <c r="CD643" i="20"/>
  <c r="CD1435" i="20"/>
  <c r="CD448" i="20"/>
  <c r="CD270" i="20"/>
  <c r="CD1154" i="20"/>
  <c r="CD2165" i="20"/>
  <c r="CD2023" i="20"/>
  <c r="CD950" i="20"/>
  <c r="CD495" i="20"/>
  <c r="CD1083" i="20"/>
  <c r="CD2237" i="20"/>
  <c r="CD1949" i="20"/>
  <c r="CD1354" i="20"/>
  <c r="CD935" i="20"/>
  <c r="CD802" i="20"/>
  <c r="CD716" i="20"/>
  <c r="CD368" i="20"/>
  <c r="CD1235" i="20"/>
  <c r="CD33" i="20"/>
  <c r="CD239" i="20"/>
  <c r="CD925" i="20"/>
  <c r="CD811" i="20"/>
  <c r="CD568" i="20"/>
  <c r="CD2099" i="20"/>
  <c r="CD297" i="20"/>
  <c r="CD1508" i="20"/>
  <c r="CD508" i="20"/>
  <c r="CD847" i="20"/>
  <c r="CD874" i="20"/>
  <c r="CD1541" i="20"/>
  <c r="CD1276" i="20"/>
  <c r="CD362" i="20"/>
  <c r="CD868" i="20"/>
  <c r="CD599" i="20"/>
  <c r="CD977" i="20"/>
  <c r="CD1678" i="20"/>
  <c r="CD757" i="20"/>
  <c r="CD2245" i="20"/>
  <c r="CD411" i="20"/>
  <c r="CD2022" i="20"/>
  <c r="CD123" i="20"/>
  <c r="CD2121" i="20"/>
  <c r="CD1032" i="20"/>
  <c r="CD555" i="20"/>
  <c r="CD601" i="20"/>
  <c r="CD1567" i="20"/>
  <c r="CD2252" i="20"/>
  <c r="CD1797" i="20"/>
  <c r="CD1021" i="20"/>
  <c r="CD1174" i="20"/>
  <c r="CD158" i="20"/>
  <c r="CD1440" i="20"/>
  <c r="CD336" i="20"/>
  <c r="CD2135" i="20"/>
  <c r="CD2044" i="20"/>
  <c r="CD774" i="20"/>
  <c r="CD1971" i="20"/>
  <c r="CD1513" i="20"/>
  <c r="CD624" i="20"/>
  <c r="CD1044" i="20"/>
  <c r="CD2162" i="20"/>
  <c r="CD1156" i="20"/>
  <c r="CD2220" i="20"/>
  <c r="CD1339" i="20"/>
  <c r="CD1900" i="20"/>
  <c r="CD1274" i="20"/>
  <c r="CD1127" i="20"/>
  <c r="CD2090" i="20"/>
  <c r="CD1585" i="20"/>
  <c r="CD1251" i="20"/>
  <c r="CD254" i="20"/>
  <c r="CD897" i="20"/>
  <c r="CD1313" i="20"/>
  <c r="CD958" i="20"/>
  <c r="CD930" i="20"/>
  <c r="CD1073" i="20"/>
  <c r="CD1407" i="20"/>
  <c r="CD1271" i="20"/>
  <c r="CD1241" i="20"/>
  <c r="CD1037" i="20"/>
  <c r="CD1141" i="20"/>
  <c r="CD1701" i="20"/>
  <c r="CD1217" i="20"/>
  <c r="CD2202" i="20"/>
  <c r="CD1385" i="20"/>
  <c r="CD1444" i="20"/>
  <c r="CD1919" i="20"/>
  <c r="CD24" i="20"/>
  <c r="CD1105" i="20"/>
  <c r="CD1564" i="20"/>
  <c r="CD1817" i="20"/>
  <c r="CD1724" i="20"/>
  <c r="CD1181" i="20"/>
  <c r="CD1758" i="20"/>
  <c r="CD1805" i="20"/>
  <c r="CD63" i="20"/>
  <c r="CD331" i="20"/>
  <c r="CD1253" i="20"/>
  <c r="CD431" i="20"/>
  <c r="CD1449" i="20"/>
  <c r="CD2232" i="20"/>
  <c r="CD1955" i="20"/>
  <c r="CD1086" i="20"/>
  <c r="CD1380" i="20"/>
  <c r="CD676" i="20"/>
  <c r="CD1404" i="20"/>
  <c r="CD1279" i="20"/>
  <c r="CD1374" i="20"/>
  <c r="CD180" i="20"/>
  <c r="CD1043" i="20"/>
  <c r="CD1589" i="20"/>
  <c r="CD667" i="20"/>
  <c r="CD183" i="20"/>
  <c r="CD156" i="20"/>
  <c r="CD1611" i="20"/>
  <c r="CD2262" i="20"/>
  <c r="CD2310" i="20"/>
  <c r="CD1995" i="20"/>
  <c r="CD943" i="20"/>
  <c r="CD641" i="20"/>
  <c r="CD1370" i="20"/>
  <c r="CD1399" i="20"/>
  <c r="CD1931" i="20"/>
  <c r="CD510" i="20"/>
  <c r="CD1240" i="20"/>
  <c r="CD126" i="20"/>
  <c r="CD1287" i="20"/>
  <c r="CD613" i="20"/>
  <c r="CD436" i="20"/>
  <c r="CD284" i="20"/>
  <c r="CD2328" i="20"/>
  <c r="CD282" i="20"/>
  <c r="CD1184" i="20"/>
  <c r="CD323" i="20"/>
  <c r="CD422" i="20"/>
  <c r="CD660" i="20"/>
  <c r="CD1428" i="20"/>
  <c r="CD1107" i="20"/>
  <c r="CD1352" i="20"/>
  <c r="CD2231" i="20"/>
  <c r="CD1833" i="20"/>
  <c r="CD2047" i="20"/>
  <c r="CD726" i="20"/>
  <c r="CD596" i="20"/>
  <c r="CD787" i="20"/>
  <c r="CD1885" i="20"/>
  <c r="CD396" i="20"/>
  <c r="CD1737" i="20"/>
  <c r="CD1921" i="20"/>
  <c r="CD1679" i="20"/>
  <c r="CD1419" i="20"/>
  <c r="CD1443" i="20"/>
  <c r="CD876" i="20"/>
  <c r="CD1020" i="20"/>
  <c r="CD1145" i="20"/>
  <c r="CD1247" i="20"/>
  <c r="CD2161" i="20"/>
  <c r="CD1029" i="20"/>
  <c r="CD1128" i="20"/>
  <c r="CD192" i="20"/>
  <c r="CD1809" i="20"/>
  <c r="CD1165" i="20"/>
  <c r="CD680" i="20"/>
  <c r="CD1237" i="20"/>
  <c r="CD2092" i="20"/>
  <c r="CD557" i="20"/>
  <c r="CD1923" i="20"/>
  <c r="CD1891" i="20"/>
  <c r="CD813" i="20"/>
  <c r="CD250" i="20"/>
  <c r="CD347" i="20"/>
  <c r="CD2126" i="20"/>
  <c r="CD144" i="20"/>
  <c r="CD1459" i="20"/>
  <c r="CD1326" i="20"/>
  <c r="CD1704" i="20"/>
  <c r="CD1050" i="20"/>
  <c r="CD1368" i="20"/>
  <c r="CD573" i="20"/>
  <c r="CD195" i="20"/>
  <c r="CD1357" i="20"/>
  <c r="CD419" i="20"/>
  <c r="CD2266" i="20"/>
  <c r="CD484" i="20"/>
  <c r="CD1136" i="20"/>
  <c r="CD1232" i="20"/>
  <c r="CD846" i="20"/>
  <c r="CD996" i="20"/>
  <c r="CD1041" i="20"/>
  <c r="CD956" i="20"/>
  <c r="CD1958" i="20"/>
  <c r="CD2260" i="20"/>
  <c r="CD815" i="20"/>
  <c r="CD1319" i="20"/>
  <c r="CD650" i="20"/>
  <c r="CD655" i="20"/>
  <c r="CD920" i="20"/>
  <c r="CD1282" i="20"/>
  <c r="CD617" i="20"/>
  <c r="CD1610" i="20"/>
  <c r="CD2073" i="20"/>
  <c r="CD78" i="20"/>
  <c r="CD1671" i="20"/>
  <c r="CD1853" i="20"/>
  <c r="CD2029" i="20"/>
  <c r="CD2279" i="20"/>
  <c r="CD2097" i="20"/>
  <c r="CD1553" i="20"/>
  <c r="CD2302" i="20"/>
  <c r="CD1615" i="20"/>
  <c r="CD1718" i="20"/>
  <c r="CD385" i="20"/>
  <c r="CD1629" i="20"/>
  <c r="CD913" i="20"/>
  <c r="CD1108" i="20"/>
  <c r="CD2277" i="20"/>
  <c r="CD721" i="20"/>
  <c r="CD735" i="20"/>
  <c r="CD2149" i="20"/>
  <c r="CD673" i="20"/>
  <c r="CD2269" i="20"/>
  <c r="CD2078" i="20"/>
  <c r="CD488" i="20"/>
  <c r="CD493" i="20"/>
  <c r="CD891" i="20"/>
  <c r="CD1720" i="20"/>
  <c r="CD665" i="20"/>
  <c r="CD2102" i="20"/>
  <c r="CD748" i="20"/>
  <c r="CD1905" i="20"/>
  <c r="CD1643" i="20"/>
  <c r="CD1570" i="20"/>
  <c r="CD2123" i="20"/>
  <c r="CD2115" i="20"/>
  <c r="CD951" i="20"/>
  <c r="CD2096" i="20"/>
  <c r="CD1647" i="20"/>
  <c r="CD962" i="20"/>
  <c r="CD1093" i="20"/>
  <c r="CD2154" i="20"/>
  <c r="CD1223" i="20"/>
  <c r="CD364" i="20"/>
  <c r="CD807" i="20"/>
  <c r="CD1372" i="20"/>
  <c r="CD105" i="20"/>
  <c r="CD703" i="20"/>
  <c r="CD1774" i="20"/>
  <c r="CD233" i="20"/>
  <c r="CD1997" i="20"/>
  <c r="CD2195" i="20"/>
  <c r="CD219" i="20"/>
  <c r="CD656" i="20"/>
  <c r="CD2212" i="20"/>
  <c r="CD1485" i="20"/>
  <c r="CD384" i="20"/>
  <c r="CD1694" i="20"/>
  <c r="CD69" i="20"/>
  <c r="CD218" i="20"/>
  <c r="CD1573" i="20"/>
  <c r="CD2171" i="20"/>
  <c r="CD1345" i="20"/>
  <c r="CD971" i="20"/>
  <c r="CD1614" i="20"/>
  <c r="CD2184" i="20"/>
  <c r="CD2198" i="20"/>
  <c r="CD1687" i="20"/>
  <c r="CD1079" i="20"/>
  <c r="CD574" i="20"/>
  <c r="CD1753" i="20"/>
  <c r="CD2038" i="20"/>
  <c r="CD283" i="20"/>
  <c r="CD1727" i="20"/>
  <c r="CD112" i="20"/>
  <c r="CD2223" i="20"/>
  <c r="CD1026" i="20"/>
  <c r="CD1046" i="20"/>
  <c r="CD471" i="20"/>
  <c r="CD2183" i="20"/>
  <c r="CD207" i="20"/>
  <c r="CD203" i="20"/>
  <c r="CD2039" i="20"/>
  <c r="CD1294" i="20"/>
  <c r="CD1342" i="20"/>
  <c r="CD1966" i="20"/>
  <c r="CD2322" i="20"/>
  <c r="CD600" i="20"/>
  <c r="CD139" i="20"/>
  <c r="CD1912" i="20"/>
  <c r="CD1234" i="20"/>
  <c r="CD2160" i="20"/>
  <c r="CD468" i="20"/>
  <c r="CD1961" i="20"/>
  <c r="CD1475" i="20"/>
  <c r="CD1114" i="20"/>
  <c r="CD1468" i="20"/>
  <c r="CD42" i="20"/>
  <c r="CD1322" i="20"/>
  <c r="CD2045" i="20"/>
  <c r="CD565" i="20"/>
  <c r="CD1270" i="20"/>
  <c r="CD850" i="20"/>
  <c r="CD1169" i="20"/>
  <c r="CD1295" i="20"/>
  <c r="CD2119" i="20"/>
  <c r="CD1095" i="20"/>
  <c r="CD1038" i="20"/>
  <c r="CD1968" i="20"/>
  <c r="CD2297" i="20"/>
  <c r="CD1907" i="20"/>
  <c r="CD1161" i="20"/>
  <c r="CD337" i="20"/>
  <c r="CD1619" i="20"/>
  <c r="CD820" i="20"/>
  <c r="CD719" i="20"/>
  <c r="CD1102" i="20"/>
  <c r="CD104" i="20"/>
  <c r="CD61" i="20"/>
  <c r="CD1422" i="20"/>
  <c r="CD1188" i="20"/>
  <c r="CD1055" i="20"/>
  <c r="CD2210" i="20"/>
  <c r="CD1938" i="20"/>
  <c r="CD1641" i="20"/>
  <c r="CD185" i="20"/>
  <c r="CD1365" i="20"/>
  <c r="CD1836" i="20"/>
  <c r="CD693" i="20"/>
  <c r="CD236" i="20"/>
  <c r="CD798" i="20"/>
  <c r="CD669" i="20"/>
  <c r="CD1137" i="20"/>
  <c r="CD879" i="20"/>
  <c r="CD2049" i="20"/>
  <c r="CD1894" i="20"/>
  <c r="CD747" i="20"/>
  <c r="CD2087" i="20"/>
  <c r="CD2140" i="20"/>
  <c r="CD223" i="20"/>
  <c r="CD2041" i="20"/>
  <c r="CD2233" i="20"/>
  <c r="CD1985" i="20"/>
  <c r="CD1562" i="20"/>
  <c r="CD1993" i="20"/>
  <c r="CD1586" i="20"/>
  <c r="CD1925" i="20"/>
  <c r="CD1392" i="20"/>
  <c r="CD1228" i="20"/>
  <c r="CD490" i="20"/>
  <c r="CD838" i="20"/>
  <c r="CD649" i="20"/>
  <c r="CD1500" i="20"/>
  <c r="CD2125" i="20"/>
  <c r="CD1476" i="20"/>
  <c r="CD220" i="20"/>
  <c r="CD154" i="20"/>
  <c r="CD2309" i="20"/>
  <c r="CD178" i="20"/>
  <c r="CD739" i="20"/>
  <c r="CD151" i="20"/>
  <c r="CD367" i="20"/>
  <c r="CD1746" i="20"/>
  <c r="CD1076" i="20"/>
  <c r="CD761" i="20"/>
  <c r="CD605" i="20"/>
  <c r="CD399" i="20"/>
  <c r="CD791" i="20"/>
  <c r="CD657" i="20"/>
  <c r="CD85" i="20"/>
  <c r="CD1696" i="20"/>
  <c r="CD2061" i="20"/>
  <c r="CD2004" i="20"/>
  <c r="CD2191" i="20"/>
  <c r="CD1074" i="20"/>
  <c r="CD1406" i="20"/>
  <c r="CD1772" i="20"/>
  <c r="CD651" i="20"/>
  <c r="CD1732" i="20"/>
  <c r="CD1491" i="20"/>
  <c r="CD1421" i="20"/>
  <c r="CD1316" i="20"/>
  <c r="CD106" i="20"/>
  <c r="CD2089" i="20"/>
  <c r="CD1822" i="20"/>
  <c r="CD1579" i="20"/>
  <c r="CD2282" i="20"/>
  <c r="CD1454" i="20"/>
  <c r="CD1260" i="20"/>
  <c r="CD1621" i="20"/>
  <c r="CD303" i="20"/>
  <c r="CD1486" i="20"/>
  <c r="CD1457" i="20"/>
  <c r="CD454" i="20"/>
  <c r="CD772" i="20"/>
  <c r="CD1149" i="20"/>
  <c r="CD598" i="20"/>
  <c r="CD1178" i="20"/>
  <c r="CD525" i="20"/>
  <c r="CD1065" i="20"/>
  <c r="CD1878" i="20"/>
  <c r="CD1437" i="20"/>
  <c r="CD116" i="20"/>
  <c r="CD280" i="20"/>
  <c r="CD842" i="20"/>
  <c r="CD70" i="20"/>
  <c r="CD788" i="20"/>
  <c r="CD1349" i="20"/>
  <c r="CD1777" i="20"/>
  <c r="CD1412" i="20"/>
  <c r="CD2025" i="20"/>
  <c r="CD1390" i="20"/>
  <c r="CD1682" i="20"/>
  <c r="CD2331" i="20"/>
  <c r="CD1744" i="20"/>
  <c r="CD1534" i="20"/>
  <c r="CD2192" i="20"/>
  <c r="CD2106" i="20"/>
  <c r="CD426" i="20"/>
  <c r="CD906" i="20"/>
  <c r="CD2215" i="20"/>
  <c r="CD2155" i="20"/>
  <c r="CD1745" i="20"/>
  <c r="CD361" i="20"/>
  <c r="CD1006" i="20"/>
  <c r="CD1291" i="20"/>
  <c r="CD1976" i="20"/>
  <c r="CD965" i="20"/>
  <c r="CD1713" i="20"/>
  <c r="CD430" i="20"/>
  <c r="CD181" i="20"/>
  <c r="CD1348" i="20"/>
  <c r="CD806" i="20"/>
  <c r="CD1723" i="20"/>
  <c r="CD2179" i="20"/>
  <c r="CD93" i="20"/>
  <c r="CD1439" i="20"/>
  <c r="CD696" i="20"/>
  <c r="CD465" i="20"/>
  <c r="CD1706" i="20"/>
  <c r="CD447" i="20"/>
  <c r="CD2169" i="20"/>
  <c r="CD1939" i="20"/>
  <c r="CD1848" i="20"/>
  <c r="CD1862" i="20"/>
  <c r="CD52" i="20"/>
  <c r="CD83" i="20"/>
  <c r="CD1397" i="20"/>
  <c r="CD1684" i="20"/>
  <c r="CD576" i="20"/>
  <c r="CD904" i="20"/>
  <c r="CD1152" i="20"/>
  <c r="CD300" i="20"/>
  <c r="CD273" i="20"/>
  <c r="CD1469" i="20"/>
  <c r="CD208" i="20"/>
  <c r="CD1786" i="20"/>
  <c r="CD928" i="20"/>
  <c r="CD470" i="20"/>
  <c r="CD845" i="20"/>
  <c r="CD407" i="20"/>
  <c r="CD1608" i="20"/>
  <c r="CD193" i="20"/>
  <c r="CD1627" i="20"/>
  <c r="CD380" i="20"/>
  <c r="CD725" i="20"/>
  <c r="CD1415" i="20"/>
  <c r="CD2259" i="20"/>
  <c r="CD549" i="20"/>
  <c r="CD1946" i="20"/>
  <c r="CD1058" i="20"/>
  <c r="CD1598" i="20"/>
  <c r="CD376" i="20"/>
  <c r="CD222" i="20"/>
  <c r="CD991" i="20"/>
  <c r="CD1529" i="20"/>
  <c r="CD899" i="20"/>
  <c r="CD615" i="20"/>
  <c r="CD621" i="20"/>
  <c r="CD1341" i="20"/>
  <c r="CD1212" i="20"/>
  <c r="CD2142" i="20"/>
  <c r="CD1467" i="20"/>
  <c r="CD1418" i="20"/>
  <c r="CD2076" i="20"/>
  <c r="CD1634" i="20"/>
  <c r="CD705" i="20"/>
  <c r="CD98" i="20"/>
  <c r="CD1583" i="20"/>
  <c r="CD1540" i="20"/>
  <c r="CD1965" i="20"/>
  <c r="CD636" i="20"/>
  <c r="CD230" i="20"/>
  <c r="CD333" i="20"/>
  <c r="CD2263" i="20"/>
  <c r="CD1482" i="20"/>
  <c r="CD1697" i="20"/>
  <c r="CD740" i="20"/>
  <c r="CD1205" i="20"/>
  <c r="CD1052" i="20"/>
  <c r="CD398" i="20"/>
  <c r="CD1936" i="20"/>
  <c r="CD572" i="20"/>
  <c r="CD2100" i="20"/>
  <c r="CD382" i="20"/>
  <c r="CD1638" i="20"/>
  <c r="CD1605" i="20"/>
  <c r="CD518" i="20"/>
  <c r="CD159" i="20"/>
  <c r="CD1085" i="20"/>
  <c r="CD797" i="20"/>
  <c r="CD1375" i="20"/>
  <c r="CD1909" i="20"/>
  <c r="CD1398" i="20"/>
  <c r="CD2329" i="20"/>
  <c r="CD1581" i="20"/>
  <c r="CD743" i="20"/>
  <c r="CD987" i="20"/>
  <c r="CD884" i="20"/>
  <c r="CD269" i="20"/>
  <c r="CD1818" i="20"/>
  <c r="CD1680" i="20"/>
  <c r="CD1416" i="20"/>
  <c r="CD2164" i="20"/>
  <c r="CD1429" i="20"/>
  <c r="CD559" i="20"/>
  <c r="CD1924" i="20"/>
  <c r="CD2186" i="20"/>
  <c r="CD1642" i="20"/>
  <c r="CD822" i="20"/>
  <c r="CD677" i="20"/>
  <c r="CD1546" i="20"/>
  <c r="CD1808" i="20"/>
  <c r="CD1109" i="20"/>
  <c r="CD473" i="20"/>
  <c r="CD2017" i="20"/>
  <c r="CD1297" i="20"/>
  <c r="CD2139" i="20"/>
  <c r="CD1989" i="20"/>
  <c r="CD1323" i="20"/>
  <c r="CD210" i="20"/>
  <c r="CD1373" i="20"/>
  <c r="CD1677" i="20"/>
  <c r="CD978" i="20"/>
  <c r="CD45" i="20"/>
  <c r="CD1768" i="20"/>
  <c r="CD1633" i="20"/>
  <c r="CD228" i="20"/>
  <c r="CD308" i="20"/>
  <c r="CD467" i="20"/>
  <c r="CD975" i="20"/>
  <c r="CD253" i="20"/>
  <c r="CD974" i="20"/>
  <c r="CD854" i="20"/>
  <c r="CD1292" i="20"/>
  <c r="CD2130" i="20"/>
  <c r="CD1483" i="20"/>
  <c r="CD1953" i="20"/>
  <c r="CD762" i="20"/>
  <c r="CD1547" i="20"/>
  <c r="CD1413" i="20"/>
  <c r="CD496" i="20"/>
  <c r="CD1119" i="20"/>
  <c r="CD1864" i="20"/>
  <c r="CD1781" i="20"/>
  <c r="CD1871" i="20"/>
  <c r="CD1760" i="20"/>
  <c r="CD695" i="20"/>
  <c r="CD1175" i="20"/>
  <c r="CD1658" i="20"/>
  <c r="CD1892" i="20"/>
  <c r="CD1191" i="20"/>
  <c r="CD1132" i="20"/>
  <c r="CD1873" i="20"/>
  <c r="CD2197" i="20"/>
  <c r="CD2104" i="20"/>
  <c r="CD578" i="20"/>
  <c r="CD2235" i="20"/>
  <c r="CD410" i="20"/>
  <c r="CD155" i="20"/>
  <c r="CD1464" i="20"/>
  <c r="CD734" i="20"/>
  <c r="CD2249" i="20"/>
  <c r="CD1940" i="20"/>
  <c r="CD1838" i="20"/>
  <c r="CD1527" i="20"/>
  <c r="CD127" i="20"/>
  <c r="CD360" i="20"/>
  <c r="CD1734" i="20"/>
  <c r="CD1766" i="20"/>
  <c r="CD2011" i="20"/>
  <c r="CD1593" i="20"/>
  <c r="CD1929" i="20"/>
  <c r="CD262" i="20"/>
  <c r="CD766" i="20"/>
  <c r="CD1784" i="20"/>
  <c r="CD972" i="20"/>
  <c r="CD2182" i="20"/>
  <c r="CD618" i="20"/>
  <c r="CD390" i="20"/>
  <c r="CD833" i="20"/>
  <c r="CD54" i="20"/>
  <c r="CD1518" i="20"/>
  <c r="CD909" i="20"/>
  <c r="CD168" i="20"/>
  <c r="CD2042" i="20"/>
  <c r="CD99" i="20"/>
  <c r="CD1516" i="20"/>
  <c r="CD691" i="20"/>
  <c r="CD1087" i="20"/>
  <c r="CD1101" i="20"/>
  <c r="CD435" i="20"/>
  <c r="CD630" i="20"/>
  <c r="CD2112" i="20"/>
  <c r="CD999" i="20"/>
  <c r="CD2208" i="20"/>
  <c r="CD2264" i="20"/>
  <c r="CD1081" i="20"/>
  <c r="CD507" i="20"/>
  <c r="CD1272" i="20"/>
  <c r="CD2107" i="20"/>
  <c r="CD2261" i="20"/>
  <c r="CD1321" i="20"/>
  <c r="CD1535" i="20"/>
  <c r="CD1856" i="20"/>
  <c r="CD1528" i="20"/>
  <c r="CD1669" i="20"/>
  <c r="CD1391" i="20"/>
  <c r="CD1409" i="20"/>
  <c r="CD256" i="20"/>
  <c r="CD1895" i="20"/>
  <c r="CD758" i="20"/>
  <c r="CD535" i="20"/>
  <c r="CD1051" i="20"/>
  <c r="CD989" i="20"/>
  <c r="CD591" i="20"/>
  <c r="CD1150" i="20"/>
  <c r="CD1497" i="20"/>
  <c r="CD1618" i="20"/>
  <c r="CD2234" i="20"/>
  <c r="CD1969" i="20"/>
  <c r="CD877" i="20"/>
  <c r="CD607" i="20"/>
  <c r="CD294" i="20"/>
  <c r="CD2305" i="20"/>
  <c r="CD1113" i="20"/>
  <c r="CD1427" i="20"/>
  <c r="CD1061" i="20"/>
  <c r="CD124" i="20"/>
  <c r="CD327" i="20"/>
  <c r="CD1773" i="20"/>
  <c r="CD1364" i="20"/>
  <c r="CD1346" i="20"/>
  <c r="CD575" i="20"/>
  <c r="CD828" i="20"/>
  <c r="CD1580" i="20"/>
  <c r="CD1978" i="20"/>
  <c r="CD1383" i="20"/>
  <c r="CD2275" i="20"/>
  <c r="CD2337" i="20"/>
  <c r="CD1721" i="20"/>
  <c r="CD1465" i="20"/>
  <c r="CD1249" i="20"/>
  <c r="CD2000" i="20"/>
  <c r="CD1662" i="20"/>
  <c r="CD2204" i="20"/>
  <c r="CD1576" i="20"/>
  <c r="CD2167" i="20"/>
  <c r="CD536" i="20"/>
  <c r="CD1194" i="20"/>
  <c r="CD579" i="20"/>
  <c r="CD234" i="20"/>
  <c r="CD1625" i="20"/>
  <c r="CD853" i="20"/>
  <c r="CD1289" i="20"/>
  <c r="CD1268" i="20"/>
  <c r="CD1318" i="20"/>
  <c r="CD1451" i="20"/>
  <c r="CD1355" i="20"/>
  <c r="CD1014" i="20"/>
  <c r="CD179" i="20"/>
  <c r="CD1111" i="20"/>
  <c r="CD1306" i="20"/>
  <c r="CD440" i="20"/>
  <c r="CD2077" i="20"/>
  <c r="CD1071" i="20"/>
  <c r="CD20" i="20"/>
  <c r="CD2176" i="20"/>
  <c r="CD281" i="20"/>
  <c r="CD2228" i="20"/>
  <c r="CD1831" i="20"/>
  <c r="CD1000" i="20"/>
  <c r="CD1305" i="20"/>
  <c r="CD961" i="20"/>
  <c r="CD1807" i="20"/>
  <c r="CD2335" i="20"/>
  <c r="CD459" i="20"/>
  <c r="CD2255" i="20"/>
  <c r="CD2181" i="20"/>
  <c r="CD777" i="20"/>
  <c r="CD2152" i="20"/>
  <c r="CD2051" i="20"/>
  <c r="CD416" i="20"/>
  <c r="CD272" i="20"/>
  <c r="CD1670" i="20"/>
  <c r="CD532" i="20"/>
  <c r="CD1244" i="20"/>
  <c r="CD675" i="20"/>
  <c r="CD1826" i="20"/>
  <c r="CD548" i="20"/>
  <c r="CD395" i="20"/>
  <c r="CD2296" i="20"/>
  <c r="CD1977" i="20"/>
  <c r="CD1542" i="20"/>
  <c r="CD1530" i="20"/>
  <c r="CD1138" i="20"/>
  <c r="CD142" i="20"/>
  <c r="CD2292" i="20"/>
  <c r="CD851" i="20"/>
  <c r="CD1963" i="20"/>
  <c r="CD1811" i="20"/>
  <c r="CD413" i="20"/>
  <c r="CD534" i="20"/>
  <c r="CD1296" i="20"/>
  <c r="CD1023" i="20"/>
  <c r="CD485" i="20"/>
  <c r="CD1536" i="20"/>
  <c r="CD1661" i="20"/>
  <c r="CD165" i="20"/>
  <c r="CD1691" i="20"/>
  <c r="CD1847" i="20"/>
  <c r="CD145" i="20"/>
  <c r="CD1201" i="20"/>
  <c r="CD1301" i="20"/>
  <c r="CD970" i="20"/>
  <c r="CD377" i="20"/>
  <c r="CD1213" i="20"/>
  <c r="CD287" i="20"/>
  <c r="CD1933" i="20"/>
  <c r="CD342" i="20"/>
  <c r="CD2173" i="20"/>
  <c r="CD1607" i="20"/>
  <c r="CD298" i="20"/>
  <c r="CD1389" i="20"/>
  <c r="CD2084" i="20"/>
  <c r="CD638" i="20"/>
  <c r="CD1168" i="20"/>
  <c r="CD804" i="20"/>
  <c r="CD1791" i="20"/>
  <c r="CD1739" i="20"/>
  <c r="CD1423" i="20"/>
  <c r="CD1492" i="20"/>
  <c r="CD2136" i="20"/>
  <c r="CD1934" i="20"/>
  <c r="CD2079" i="20"/>
  <c r="CD635" i="20"/>
  <c r="CD1888" i="20"/>
  <c r="CD1846" i="20"/>
  <c r="CD248" i="20"/>
  <c r="CD1728" i="20"/>
  <c r="CD1522" i="20"/>
  <c r="CD2298" i="20"/>
  <c r="CD1639" i="20"/>
  <c r="CD2265" i="20"/>
  <c r="CD1970" i="20"/>
  <c r="CD722" i="20"/>
  <c r="CD1344" i="20"/>
  <c r="CD1025" i="20"/>
  <c r="CD1347" i="20"/>
  <c r="CD1239" i="20"/>
  <c r="CD2327" i="20"/>
  <c r="CD1393" i="20"/>
  <c r="CD2254" i="20"/>
  <c r="CD890" i="20"/>
  <c r="CD65" i="20"/>
  <c r="CD1441" i="20"/>
  <c r="CD711" i="20"/>
  <c r="CD2166" i="20"/>
  <c r="CD1767" i="20"/>
  <c r="CD1456" i="20"/>
  <c r="CD1501" i="20"/>
  <c r="CD1080" i="20"/>
  <c r="CD1719" i="20"/>
  <c r="CD1849" i="20"/>
  <c r="CD2325" i="20"/>
  <c r="CD2189" i="20"/>
  <c r="CD1537" i="20"/>
  <c r="CD1013" i="20"/>
  <c r="CD886" i="20"/>
  <c r="CD1502" i="20"/>
  <c r="CD2312" i="20"/>
  <c r="CD1183" i="20"/>
  <c r="CD720" i="20"/>
  <c r="CD1855" i="20"/>
  <c r="CD1714" i="20"/>
  <c r="CD1927" i="20"/>
  <c r="CD1236" i="20"/>
  <c r="CD1214" i="20"/>
  <c r="CD1411" i="20"/>
  <c r="CD801" i="20"/>
  <c r="CD2219" i="20"/>
  <c r="CD2330" i="20"/>
  <c r="CD1299" i="20"/>
  <c r="CD1928" i="20"/>
  <c r="CD383" i="20"/>
  <c r="CD1851" i="20"/>
  <c r="CD2205" i="20"/>
  <c r="CD674" i="20"/>
  <c r="CD1685" i="20"/>
  <c r="CD1716" i="20"/>
  <c r="CD2200" i="20"/>
  <c r="CD469" i="20"/>
  <c r="CD550" i="20"/>
  <c r="CI567" i="20"/>
  <c r="CI239" i="20"/>
  <c r="CI1802" i="20"/>
  <c r="CI613" i="20"/>
  <c r="CI922" i="20"/>
  <c r="CI2299" i="20"/>
  <c r="CI1658" i="20"/>
  <c r="CI640" i="20"/>
  <c r="CI2016" i="20"/>
  <c r="CI624" i="20"/>
  <c r="CI766" i="20"/>
  <c r="CI951" i="20"/>
  <c r="CI274" i="20"/>
  <c r="CI202" i="20"/>
  <c r="CI1433" i="20"/>
  <c r="CI863" i="20"/>
  <c r="CI297" i="20"/>
  <c r="CI2066" i="20"/>
  <c r="CI1897" i="20"/>
  <c r="CI844" i="20"/>
  <c r="CI1896" i="20"/>
  <c r="CI129" i="20"/>
  <c r="CI632" i="20"/>
  <c r="CI1976" i="20"/>
  <c r="CI177" i="20"/>
  <c r="CI961" i="20"/>
  <c r="CI401" i="20"/>
  <c r="CI2301" i="20"/>
  <c r="CI270" i="20"/>
  <c r="CI2126" i="20"/>
  <c r="CI875" i="20"/>
  <c r="CI1832" i="20"/>
  <c r="CI2214" i="20"/>
  <c r="CI1148" i="20"/>
  <c r="CI1949" i="20"/>
  <c r="CI2060" i="20"/>
  <c r="CI169" i="20"/>
  <c r="CI1367" i="20"/>
  <c r="CI1625" i="20"/>
  <c r="CI2103" i="20"/>
  <c r="CI1489" i="20"/>
  <c r="CI1127" i="20"/>
  <c r="CI540" i="20"/>
  <c r="CI705" i="20"/>
  <c r="CI1473" i="20"/>
  <c r="CI257" i="20"/>
  <c r="CI1580" i="20"/>
  <c r="CI1006" i="20"/>
  <c r="CI1536" i="20"/>
  <c r="CI405" i="20"/>
  <c r="CI1172" i="20"/>
  <c r="CI2117" i="20"/>
  <c r="CI1738" i="20"/>
  <c r="CI855" i="20"/>
  <c r="CI618" i="20"/>
  <c r="CI1643" i="20"/>
  <c r="CI212" i="20"/>
  <c r="CI1461" i="20"/>
  <c r="CI727" i="20"/>
  <c r="CI1080" i="20"/>
  <c r="CI471" i="20"/>
  <c r="CI2213" i="20"/>
  <c r="CI210" i="20"/>
  <c r="CI206" i="20"/>
  <c r="CI110" i="20"/>
  <c r="CI824" i="20"/>
  <c r="CI904" i="20"/>
  <c r="CI1814" i="20"/>
  <c r="CI1615" i="20"/>
  <c r="CI1547" i="20"/>
  <c r="CI1817" i="20"/>
  <c r="CI1223" i="20"/>
  <c r="CI1915" i="20"/>
  <c r="CI1383" i="20"/>
  <c r="CI1797" i="20"/>
  <c r="CI1598" i="20"/>
  <c r="CI1380" i="20"/>
  <c r="CI2206" i="20"/>
  <c r="CI746" i="20"/>
  <c r="CI517" i="20"/>
  <c r="CI1304" i="20"/>
  <c r="CI1018" i="20"/>
  <c r="CI293" i="20"/>
  <c r="CI588" i="20"/>
  <c r="CI1533" i="20"/>
  <c r="CI124" i="20"/>
  <c r="CI1074" i="20"/>
  <c r="CI1140" i="20"/>
  <c r="CI475" i="20"/>
  <c r="CI376" i="20"/>
  <c r="CI414" i="20"/>
  <c r="CI2143" i="20"/>
  <c r="CI1192" i="20"/>
  <c r="CI1305" i="20"/>
  <c r="CI775" i="20"/>
  <c r="CI1049" i="20"/>
  <c r="CI882" i="20"/>
  <c r="CI300" i="20"/>
  <c r="CI1469" i="20"/>
  <c r="CI2208" i="20"/>
  <c r="CI1956" i="20"/>
  <c r="CI310" i="20"/>
  <c r="CI1397" i="20"/>
  <c r="CI484" i="20"/>
  <c r="CI976" i="20"/>
  <c r="CI255" i="20"/>
  <c r="CI213" i="20"/>
  <c r="CI1548" i="20"/>
  <c r="CI159" i="20"/>
  <c r="CI956" i="20"/>
  <c r="CI758" i="20"/>
  <c r="CI147" i="20"/>
  <c r="CI1665" i="20"/>
  <c r="CI1315" i="20"/>
  <c r="CI1073" i="20"/>
  <c r="CI1693" i="20"/>
  <c r="CI1023" i="20"/>
  <c r="CI1295" i="20"/>
  <c r="CI41" i="20"/>
  <c r="CI45" i="20"/>
  <c r="CI1698" i="20"/>
  <c r="CI1727" i="20"/>
  <c r="CI2172" i="20"/>
  <c r="CI87" i="20"/>
  <c r="CI2292" i="20"/>
  <c r="CI463" i="20"/>
  <c r="CI1907" i="20"/>
  <c r="CI770" i="20"/>
  <c r="CI1922" i="20"/>
  <c r="CI2334" i="20"/>
  <c r="CI749" i="20"/>
  <c r="CI2144" i="20"/>
  <c r="CI1549" i="20"/>
  <c r="CI1174" i="20"/>
  <c r="CI2163" i="20"/>
  <c r="CI656" i="20"/>
  <c r="CI1923" i="20"/>
  <c r="CI1561" i="20"/>
  <c r="CI1455" i="20"/>
  <c r="CI1732" i="20"/>
  <c r="CI1189" i="20"/>
  <c r="CI1729" i="20"/>
  <c r="CI1544" i="20"/>
  <c r="CI276" i="20"/>
  <c r="CI1131" i="20"/>
  <c r="CI737" i="20"/>
  <c r="CI421" i="20"/>
  <c r="CI1898" i="20"/>
  <c r="CI191" i="20"/>
  <c r="CI506" i="20"/>
  <c r="CI386" i="20"/>
  <c r="CI677" i="20"/>
  <c r="CI2157" i="20"/>
  <c r="CI1235" i="20"/>
  <c r="CI1707" i="20"/>
  <c r="CI1972" i="20"/>
  <c r="CI404" i="20"/>
  <c r="CI1576" i="20"/>
  <c r="CI343" i="20"/>
  <c r="CI461" i="20"/>
  <c r="CI392" i="20"/>
  <c r="CI998" i="20"/>
  <c r="CI140" i="20"/>
  <c r="CI2093" i="20"/>
  <c r="CI1927" i="20"/>
  <c r="CI122" i="20"/>
  <c r="CI231" i="20"/>
  <c r="CI144" i="20"/>
  <c r="CI880" i="20"/>
  <c r="CI702" i="20"/>
  <c r="CI108" i="20"/>
  <c r="CI328" i="20"/>
  <c r="CI603" i="20"/>
  <c r="CI1726" i="20"/>
  <c r="CI897" i="20"/>
  <c r="CI431" i="20"/>
  <c r="CI1476" i="20"/>
  <c r="CI908" i="20"/>
  <c r="CI1256" i="20"/>
  <c r="CI1175" i="20"/>
  <c r="CI1090" i="20"/>
  <c r="CI854" i="20"/>
  <c r="CI46" i="20"/>
  <c r="CI1939" i="20"/>
  <c r="CI135" i="20"/>
  <c r="CI597" i="20"/>
  <c r="CI2000" i="20"/>
  <c r="CI27" i="20"/>
  <c r="CI1735" i="20"/>
  <c r="CI548" i="20"/>
  <c r="CI205" i="20"/>
  <c r="CI915" i="20"/>
  <c r="CI1636" i="20"/>
  <c r="CI657" i="20"/>
  <c r="CI165" i="20"/>
  <c r="CI1925" i="20"/>
  <c r="CI1913" i="20"/>
  <c r="CI962" i="20"/>
  <c r="CI2247" i="20"/>
  <c r="CI19" i="20"/>
  <c r="CI914" i="20"/>
  <c r="CI1467" i="20"/>
  <c r="CI1303" i="20"/>
  <c r="CI314" i="20"/>
  <c r="CI1369" i="20"/>
  <c r="CI2279" i="20"/>
  <c r="CI628" i="20"/>
  <c r="CI149" i="20"/>
  <c r="CI701" i="20"/>
  <c r="CI978" i="20"/>
  <c r="CI1084" i="20"/>
  <c r="CI1072" i="20"/>
  <c r="CI1882" i="20"/>
  <c r="CI123" i="20"/>
  <c r="CI1376" i="20"/>
  <c r="CI1414" i="20"/>
  <c r="CI190" i="20"/>
  <c r="CI710" i="20"/>
  <c r="CI740" i="20"/>
  <c r="CI958" i="20"/>
  <c r="CI121" i="20"/>
  <c r="CI576" i="20"/>
  <c r="CI1583" i="20"/>
  <c r="CI1258" i="20"/>
  <c r="CI602" i="20"/>
  <c r="CI299" i="20"/>
  <c r="CI385" i="20"/>
  <c r="CI2042" i="20"/>
  <c r="CI176" i="20"/>
  <c r="CI853" i="20"/>
  <c r="CI427" i="20"/>
  <c r="CI2043" i="20"/>
  <c r="CI160" i="20"/>
  <c r="CI145" i="20"/>
  <c r="CI1336" i="20"/>
  <c r="CI790" i="20"/>
  <c r="CI379" i="20"/>
  <c r="CI988" i="20"/>
  <c r="CI306" i="20"/>
  <c r="CI704" i="20"/>
  <c r="CI973" i="20"/>
  <c r="CI526" i="20"/>
  <c r="CI864" i="20"/>
  <c r="CI335" i="20"/>
  <c r="CI410" i="20"/>
  <c r="CI1252" i="20"/>
  <c r="CI116" i="20"/>
  <c r="CI1483" i="20"/>
  <c r="CI821" i="20"/>
  <c r="CI1553" i="20"/>
  <c r="CI209" i="20"/>
  <c r="CI747" i="20"/>
  <c r="CI892" i="20"/>
  <c r="CI682" i="20"/>
  <c r="CI1058" i="20"/>
  <c r="CI1048" i="20"/>
  <c r="CI1975" i="20"/>
  <c r="CI1332" i="20"/>
  <c r="CI1085" i="20"/>
  <c r="CI1861" i="20"/>
  <c r="CI162" i="20"/>
  <c r="CI1450" i="20"/>
  <c r="CI2149" i="20"/>
  <c r="CI2136" i="20"/>
  <c r="CI1535" i="20"/>
  <c r="CI1860" i="20"/>
  <c r="CI1510" i="20"/>
  <c r="CI44" i="20"/>
  <c r="CI901" i="20"/>
  <c r="CI1228" i="20"/>
  <c r="CI1294" i="20"/>
  <c r="CI448" i="20"/>
  <c r="CI263" i="20"/>
  <c r="CI136" i="20"/>
  <c r="CI785" i="20"/>
  <c r="CI1568" i="20"/>
  <c r="CI797" i="20"/>
  <c r="CI218" i="20"/>
  <c r="CI1818" i="20"/>
  <c r="CI2313" i="20"/>
  <c r="CI72" i="20"/>
  <c r="CI1424" i="20"/>
  <c r="CI2044" i="20"/>
  <c r="CI867" i="20"/>
  <c r="CI1586" i="20"/>
  <c r="CI1892" i="20"/>
  <c r="CI532" i="20"/>
  <c r="CI286" i="20"/>
  <c r="CI241" i="20"/>
  <c r="CI1204" i="20"/>
  <c r="CI1273" i="20"/>
  <c r="CI311" i="20"/>
  <c r="CI2268" i="20"/>
  <c r="CI1220" i="20"/>
  <c r="CI1298" i="20"/>
  <c r="CI713" i="20"/>
  <c r="CI1757" i="20"/>
  <c r="CI810" i="20"/>
  <c r="CI1815" i="20"/>
  <c r="CI923" i="20"/>
  <c r="CI1675" i="20"/>
  <c r="CI849" i="20"/>
  <c r="CI105" i="20"/>
  <c r="CI150" i="20"/>
  <c r="CI227" i="20"/>
  <c r="CI750" i="20"/>
  <c r="CI1061" i="20"/>
  <c r="CI1008" i="20"/>
  <c r="CI389" i="20"/>
  <c r="CI993" i="20"/>
  <c r="CI731" i="20"/>
  <c r="CI68" i="20"/>
  <c r="CI2081" i="20"/>
  <c r="CI90" i="20"/>
  <c r="CI1835" i="20"/>
  <c r="CI70" i="20"/>
  <c r="CI1691" i="20"/>
  <c r="CI1864" i="20"/>
  <c r="CI2123" i="20"/>
  <c r="CI2155" i="20"/>
  <c r="CI192" i="20"/>
  <c r="CI822" i="20"/>
  <c r="CI320" i="20"/>
  <c r="CI2211" i="20"/>
  <c r="CI178" i="20"/>
  <c r="CI57" i="20"/>
  <c r="CI134" i="20"/>
  <c r="CI1255" i="20"/>
  <c r="CI989" i="20"/>
  <c r="CI1697" i="20"/>
  <c r="CI1302" i="20"/>
  <c r="CI2183" i="20"/>
  <c r="CI757" i="20"/>
  <c r="CI1581" i="20"/>
  <c r="CI2265" i="20"/>
  <c r="CI20" i="20"/>
  <c r="CI774" i="20"/>
  <c r="CI1213" i="20"/>
  <c r="CI516" i="20"/>
  <c r="CI878" i="20"/>
  <c r="CI1919" i="20"/>
  <c r="CI1482" i="20"/>
  <c r="CI67" i="20"/>
  <c r="CI546" i="20"/>
  <c r="CI806" i="20"/>
  <c r="CI77" i="20"/>
  <c r="CI443" i="20"/>
  <c r="CI1126" i="20"/>
  <c r="CI1515" i="20"/>
  <c r="CI157" i="20"/>
  <c r="CI470" i="20"/>
  <c r="CI259" i="20"/>
  <c r="CI387" i="20"/>
  <c r="CI1826" i="20"/>
  <c r="CI1195" i="20"/>
  <c r="CI416" i="20"/>
  <c r="CI1677" i="20"/>
  <c r="CI2175" i="20"/>
  <c r="CI1373" i="20"/>
  <c r="CI996" i="20"/>
  <c r="CI1155" i="20"/>
  <c r="CI234" i="20"/>
  <c r="CI215" i="20"/>
  <c r="CI1309" i="20"/>
  <c r="CI298" i="20"/>
  <c r="CI1926" i="20"/>
  <c r="CI873" i="20"/>
  <c r="CI76" i="20"/>
  <c r="CI887" i="20"/>
  <c r="CI1859" i="20"/>
  <c r="CI2209" i="20"/>
  <c r="CI644" i="20"/>
  <c r="CI228" i="20"/>
  <c r="CI391" i="20"/>
  <c r="CI1265" i="20"/>
  <c r="CI2108" i="20"/>
  <c r="CI537" i="20"/>
  <c r="CI1312" i="20"/>
  <c r="CI1201" i="20"/>
  <c r="CI1605" i="20"/>
  <c r="CI1402" i="20"/>
  <c r="CI115" i="20"/>
  <c r="CI378" i="20"/>
  <c r="CI2033" i="20"/>
  <c r="CI600" i="20"/>
  <c r="CI1217" i="20"/>
  <c r="CI226" i="20"/>
  <c r="CI1216" i="20"/>
  <c r="CI498" i="20"/>
  <c r="CI2048" i="20"/>
  <c r="CI885" i="20"/>
  <c r="CI1412" i="20"/>
  <c r="CI1730" i="20"/>
  <c r="CI2328" i="20"/>
  <c r="CI1145" i="20"/>
  <c r="CI1119" i="20"/>
  <c r="CI1215" i="20"/>
  <c r="CI324" i="20"/>
  <c r="CI254" i="20"/>
  <c r="CI219" i="20"/>
  <c r="CI523" i="20"/>
  <c r="CI1409" i="20"/>
  <c r="CI894" i="20"/>
  <c r="CI211" i="20"/>
  <c r="CI1601" i="20"/>
  <c r="CI2086" i="20"/>
  <c r="CI449" i="20"/>
  <c r="CI1762" i="20"/>
  <c r="CI2245" i="20"/>
  <c r="CI825" i="20"/>
  <c r="CI189" i="20"/>
  <c r="CI2008" i="20"/>
  <c r="CI1974" i="20"/>
  <c r="CI34" i="20"/>
  <c r="CI560" i="20"/>
  <c r="CI345" i="20"/>
  <c r="CI393" i="20"/>
  <c r="CI390" i="20"/>
  <c r="CI549" i="20"/>
  <c r="CI1040" i="20"/>
  <c r="CI1767" i="20"/>
  <c r="CI726" i="20"/>
  <c r="CI1012" i="20"/>
  <c r="CI1097" i="20"/>
  <c r="CI456" i="20"/>
  <c r="CI2248" i="20"/>
  <c r="CI1766" i="20"/>
  <c r="CI1878" i="20"/>
  <c r="CI289" i="20"/>
  <c r="CI2046" i="20"/>
  <c r="CI30" i="20"/>
  <c r="CI1929" i="20"/>
  <c r="CI1827" i="20"/>
  <c r="CI1781" i="20"/>
  <c r="CI2018" i="20"/>
  <c r="CI1502" i="20"/>
  <c r="CI1753" i="20"/>
  <c r="CI2051" i="20"/>
  <c r="CI1050" i="20"/>
  <c r="CI1508" i="20"/>
  <c r="CI2074" i="20"/>
  <c r="CI604" i="20"/>
  <c r="CI596" i="20"/>
  <c r="CI143" i="20"/>
  <c r="CI61" i="20"/>
  <c r="CI1146" i="20"/>
  <c r="CI141" i="20"/>
  <c r="CI670" i="20"/>
  <c r="CI1214" i="20"/>
  <c r="CI2159" i="20"/>
  <c r="CI1769" i="20"/>
  <c r="CI1237" i="20"/>
  <c r="CI2307" i="20"/>
  <c r="CI574" i="20"/>
  <c r="CI654" i="20"/>
  <c r="CI1092" i="20"/>
  <c r="CI1770" i="20"/>
  <c r="CI652" i="20"/>
  <c r="CI1506" i="20"/>
  <c r="CI283" i="20"/>
  <c r="CI692" i="20"/>
  <c r="CI1918" i="20"/>
  <c r="CI960" i="20"/>
  <c r="CI2092" i="20"/>
  <c r="CI1200" i="20"/>
  <c r="CI1082" i="20"/>
  <c r="CI148" i="20"/>
  <c r="CI787" i="20"/>
  <c r="CI1186" i="20"/>
  <c r="CI1280" i="20"/>
  <c r="CI86" i="20"/>
  <c r="CI2007" i="20"/>
  <c r="CI1764" i="20"/>
  <c r="CI866" i="20"/>
  <c r="CI2102" i="20"/>
  <c r="CI573" i="20"/>
  <c r="CI71" i="20"/>
  <c r="CI53" i="20"/>
  <c r="CI685" i="20"/>
  <c r="CI1921" i="20"/>
  <c r="CI1238" i="20"/>
  <c r="CI1517" i="20"/>
  <c r="CI494" i="20"/>
  <c r="CI647" i="20"/>
  <c r="CI1702" i="20"/>
  <c r="CI104" i="20"/>
  <c r="CI760" i="20"/>
  <c r="CI782" i="20"/>
  <c r="CI365" i="20"/>
  <c r="CI1218" i="20"/>
  <c r="CI249" i="20"/>
  <c r="CI1398" i="20"/>
  <c r="CI1932" i="20"/>
  <c r="CI1278" i="20"/>
  <c r="CI684" i="20"/>
  <c r="CI24" i="20"/>
  <c r="CI2311" i="20"/>
  <c r="CI2236" i="20"/>
  <c r="CI1075" i="20"/>
  <c r="CI1957" i="20"/>
  <c r="CI851" i="20"/>
  <c r="CI1785" i="20"/>
  <c r="CI2137" i="20"/>
  <c r="CI1579" i="20"/>
  <c r="CI139" i="20"/>
  <c r="CI1602" i="20"/>
  <c r="CI423" i="20"/>
  <c r="CI971" i="20"/>
  <c r="CI615" i="20"/>
  <c r="CI1464" i="20"/>
  <c r="CI551" i="20"/>
  <c r="CI918" i="20"/>
  <c r="CI1427" i="20"/>
  <c r="CI568" i="20"/>
  <c r="CI1671" i="20"/>
  <c r="CI48" i="20"/>
  <c r="CI614" i="20"/>
  <c r="CI777" i="20"/>
  <c r="CI2189" i="20"/>
  <c r="CI934" i="20"/>
  <c r="CI442" i="20"/>
  <c r="CI1371" i="20"/>
  <c r="CI2289" i="20"/>
  <c r="CI2335" i="20"/>
  <c r="CI1263" i="20"/>
  <c r="CI518" i="20"/>
  <c r="CI1125" i="20"/>
  <c r="CI525" i="20"/>
  <c r="CI660" i="20"/>
  <c r="CI1916" i="20"/>
  <c r="CI1423" i="20"/>
  <c r="CI1986" i="20"/>
  <c r="CI1445" i="20"/>
  <c r="CI1997" i="20"/>
  <c r="CI601" i="20"/>
  <c r="CI2090" i="20"/>
  <c r="CI801" i="20"/>
  <c r="CI1045" i="20"/>
  <c r="CI789" i="20"/>
  <c r="CI2057" i="20"/>
  <c r="CI100" i="20"/>
  <c r="CI1059" i="20"/>
  <c r="CI1816" i="20"/>
  <c r="CI2101" i="20"/>
  <c r="CI2087" i="20"/>
  <c r="CI1991" i="20"/>
  <c r="CI501" i="20"/>
  <c r="CI1396" i="20"/>
  <c r="CI728" i="20"/>
  <c r="CI32" i="20"/>
  <c r="CI667" i="20"/>
  <c r="CI607" i="20"/>
  <c r="CI238" i="20"/>
  <c r="CI1599" i="20"/>
  <c r="CI60" i="20"/>
  <c r="CI37" i="20"/>
  <c r="CI253" i="20"/>
  <c r="CI1017" i="20"/>
  <c r="CI346" i="20"/>
  <c r="CI242" i="20"/>
  <c r="CI363" i="20"/>
  <c r="CI1990" i="20"/>
  <c r="CI1020" i="20"/>
  <c r="CI1088" i="20"/>
  <c r="CI1505" i="20"/>
  <c r="CI952" i="20"/>
  <c r="CI1205" i="20"/>
  <c r="CI1980" i="20"/>
  <c r="CI1421" i="20"/>
  <c r="CI2293" i="20"/>
  <c r="CI1541" i="20"/>
  <c r="CI303" i="20"/>
  <c r="CI1845" i="20"/>
  <c r="CI1103" i="20"/>
  <c r="CI287" i="20"/>
  <c r="CI1327" i="20"/>
  <c r="CI26" i="20"/>
  <c r="CI591" i="20"/>
  <c r="CI1348" i="20"/>
  <c r="CI1115" i="20"/>
  <c r="CI755" i="20"/>
  <c r="CI725" i="20"/>
  <c r="CI2315" i="20"/>
  <c r="CI15" i="20"/>
  <c r="CI1703" i="20"/>
  <c r="CI1176" i="20"/>
  <c r="CI1386" i="20"/>
  <c r="CI425" i="20"/>
  <c r="CI691" i="20"/>
  <c r="CI2004" i="20"/>
  <c r="CI1342" i="20"/>
  <c r="CI786" i="20"/>
  <c r="CI936" i="20"/>
  <c r="CI1754" i="20"/>
  <c r="CI1724" i="20"/>
  <c r="CI1231" i="20"/>
  <c r="CI1706" i="20"/>
  <c r="CI767" i="20"/>
  <c r="CI933" i="20"/>
  <c r="CI1765" i="20"/>
  <c r="CI1490" i="20"/>
  <c r="CI1511" i="20"/>
  <c r="CI419" i="20"/>
  <c r="CI536" i="20"/>
  <c r="CI2294" i="20"/>
  <c r="CI2011" i="20"/>
  <c r="CI1709" i="20"/>
  <c r="CI1973" i="20"/>
  <c r="CI1033" i="20"/>
  <c r="CI1777" i="20"/>
  <c r="CI708" i="20"/>
  <c r="CI1368" i="20"/>
  <c r="CI171" i="20"/>
  <c r="CI14" i="20"/>
  <c r="CI1731" i="20"/>
  <c r="CI487" i="20"/>
  <c r="CI1083" i="20"/>
  <c r="CI2212" i="20"/>
  <c r="CI235" i="20"/>
  <c r="CI338" i="20"/>
  <c r="CI1849" i="20"/>
  <c r="CI83" i="20"/>
  <c r="CI381" i="20"/>
  <c r="CI572" i="20"/>
  <c r="CI845" i="20"/>
  <c r="CI931" i="20"/>
  <c r="CI375" i="20"/>
  <c r="CI1212" i="20"/>
  <c r="CI1480" i="20"/>
  <c r="CI132" i="20"/>
  <c r="CI79" i="20"/>
  <c r="CI1608" i="20"/>
  <c r="CI112" i="20"/>
  <c r="CI974" i="20"/>
  <c r="CI2226" i="20"/>
  <c r="CI1139" i="20"/>
  <c r="CI616" i="20"/>
  <c r="CI119" i="20"/>
  <c r="CI683" i="20"/>
  <c r="CI1685" i="20"/>
  <c r="CI1361" i="20"/>
  <c r="CI552" i="20"/>
  <c r="CI17" i="20"/>
  <c r="CI1350" i="20"/>
  <c r="CI1760" i="20"/>
  <c r="CI1763" i="20"/>
  <c r="CI606" i="20"/>
  <c r="CI896" i="20"/>
  <c r="CI80" i="20"/>
  <c r="CI1475" i="20"/>
  <c r="CI788" i="20"/>
  <c r="CI1404" i="20"/>
  <c r="CI1183" i="20"/>
  <c r="CI947" i="20"/>
  <c r="CI460" i="20"/>
  <c r="CI1267" i="20"/>
  <c r="CI534" i="20"/>
  <c r="CI2272" i="20"/>
  <c r="CI1539" i="20"/>
  <c r="CI729" i="20"/>
  <c r="CI195" i="20"/>
  <c r="CI696" i="20"/>
  <c r="CI842" i="20"/>
  <c r="CI1523" i="20"/>
  <c r="CI809" i="20"/>
  <c r="CI619" i="20"/>
  <c r="CI377" i="20"/>
  <c r="CI1165" i="20"/>
  <c r="CI1728" i="20"/>
  <c r="CI883" i="20"/>
  <c r="CI1107" i="20"/>
  <c r="CI1118" i="20"/>
  <c r="CI1498" i="20"/>
  <c r="CI950" i="20"/>
  <c r="CI1692" i="20"/>
  <c r="CI201" i="20"/>
  <c r="CI631" i="20"/>
  <c r="CI244" i="20"/>
  <c r="CI307" i="20"/>
  <c r="CI561" i="20"/>
  <c r="CI2305" i="20"/>
  <c r="CI1574" i="20"/>
  <c r="CI1663" i="20"/>
  <c r="CI943" i="20"/>
  <c r="CI1150" i="20"/>
  <c r="CI251" i="20"/>
  <c r="CI2194" i="20"/>
  <c r="CI2122" i="20"/>
  <c r="CI1106" i="20"/>
  <c r="CI531" i="20"/>
  <c r="CI511" i="20"/>
  <c r="CI928" i="20"/>
  <c r="CI608" i="20"/>
  <c r="CI2240" i="20"/>
  <c r="CI1037" i="20"/>
  <c r="CI170" i="20"/>
  <c r="CI925" i="20"/>
  <c r="CI1582" i="20"/>
  <c r="CI676" i="20"/>
  <c r="CI2119" i="20"/>
  <c r="CI1657" i="20"/>
  <c r="CI1128" i="20"/>
  <c r="CI1705" i="20"/>
  <c r="CI406" i="20"/>
  <c r="CI1042" i="20"/>
  <c r="CI250" i="20"/>
  <c r="CI424" i="20"/>
  <c r="CI2031" i="20"/>
  <c r="CI373" i="20"/>
  <c r="CI2298" i="20"/>
  <c r="CI408" i="20"/>
  <c r="CI96" i="20"/>
  <c r="CI473" i="20"/>
  <c r="CI979" i="20"/>
  <c r="CI452" i="20"/>
  <c r="CI1002" i="20"/>
  <c r="CI734" i="20"/>
  <c r="CI1247" i="20"/>
  <c r="CI151" i="20"/>
  <c r="CI1543" i="20"/>
  <c r="CI2162" i="20"/>
  <c r="CI1168" i="20"/>
  <c r="CI2327" i="20"/>
  <c r="CI214" i="20"/>
  <c r="CI278" i="20"/>
  <c r="CI642" i="20"/>
  <c r="CI1096" i="20"/>
  <c r="CI1446" i="20"/>
  <c r="CI1143" i="20"/>
  <c r="CI354" i="20"/>
  <c r="CI1147" i="20"/>
  <c r="CI1950" i="20"/>
  <c r="CI1196" i="20"/>
  <c r="CI1341" i="20"/>
  <c r="CI898" i="20"/>
  <c r="CI1875" i="20"/>
  <c r="CI2314" i="20"/>
  <c r="CI1786" i="20"/>
  <c r="CI1429" i="20"/>
  <c r="CI1812" i="20"/>
  <c r="CI1798" i="20"/>
  <c r="CI2156" i="20"/>
  <c r="CI1542" i="20"/>
  <c r="CI1089" i="20"/>
  <c r="CI860" i="20"/>
  <c r="CI180" i="20"/>
  <c r="CI426" i="20"/>
  <c r="CI563" i="20"/>
  <c r="CI2088" i="20"/>
  <c r="CI332" i="20"/>
  <c r="CI1016" i="20"/>
  <c r="CI1590" i="20"/>
  <c r="CI2239" i="20"/>
  <c r="CI1774" i="20"/>
  <c r="CI1627" i="20"/>
  <c r="CI1720" i="20"/>
  <c r="CI1768" i="20"/>
  <c r="CI128" i="20"/>
  <c r="CI1471" i="20"/>
  <c r="CI2164" i="20"/>
  <c r="CI407" i="20"/>
  <c r="CI688" i="20"/>
  <c r="CI2078" i="20"/>
  <c r="CI1610" i="20"/>
  <c r="CI944" i="20"/>
  <c r="CI1001" i="20"/>
  <c r="CI2232" i="20"/>
  <c r="CI1093" i="20"/>
  <c r="CI2223" i="20"/>
  <c r="CI164" i="20"/>
  <c r="CI1057" i="20"/>
  <c r="CI827" i="20"/>
  <c r="CI1448" i="20"/>
  <c r="CI454" i="20"/>
  <c r="CI2173" i="20"/>
  <c r="CI1463" i="20"/>
  <c r="CI909" i="20"/>
  <c r="CI547" i="20"/>
  <c r="CI1015" i="20"/>
  <c r="CI946" i="20"/>
  <c r="CI781" i="20"/>
  <c r="CI1343" i="20"/>
  <c r="CI886" i="20"/>
  <c r="CI268" i="20"/>
  <c r="CI1340" i="20"/>
  <c r="CI1151" i="20"/>
  <c r="CI322" i="20"/>
  <c r="CI1634" i="20"/>
  <c r="CI499" i="20"/>
  <c r="CI881" i="20"/>
  <c r="CI921" i="20"/>
  <c r="CI783" i="20"/>
  <c r="CI22" i="20"/>
  <c r="CI374" i="20"/>
  <c r="CI815" i="20"/>
  <c r="CI1227" i="20"/>
  <c r="CI730" i="20"/>
  <c r="CI476" i="20"/>
  <c r="CI1799" i="20"/>
  <c r="CI1441" i="20"/>
  <c r="CI217" i="20"/>
  <c r="CI838" i="20"/>
  <c r="CI1836" i="20"/>
  <c r="CI1014" i="20"/>
  <c r="CI364" i="20"/>
  <c r="CI1575" i="20"/>
  <c r="CI305" i="20"/>
  <c r="CI539" i="20"/>
  <c r="CI2064" i="20"/>
  <c r="CI2135" i="20"/>
  <c r="CI706" i="20"/>
  <c r="CI78" i="20"/>
  <c r="CI1474" i="20"/>
  <c r="CI2140" i="20"/>
  <c r="CI1850" i="20"/>
  <c r="CI1077" i="20"/>
  <c r="CI229" i="20"/>
  <c r="CI1796" i="20"/>
  <c r="CI1420" i="20"/>
  <c r="CI681" i="20"/>
  <c r="CI2228" i="20"/>
  <c r="CI874" i="20"/>
  <c r="CI1789" i="20"/>
  <c r="CI1329" i="20"/>
  <c r="CI1734" i="20"/>
  <c r="CI509" i="20"/>
  <c r="CI2275" i="20"/>
  <c r="CI761" i="20"/>
  <c r="CI362" i="20"/>
  <c r="CI2065" i="20"/>
  <c r="CI550" i="20"/>
  <c r="CI1556" i="20"/>
  <c r="CI955" i="20"/>
  <c r="CI62" i="20"/>
  <c r="CI1857" i="20"/>
  <c r="CI1182" i="20"/>
  <c r="CI771" i="20"/>
  <c r="CI1026" i="20"/>
  <c r="CI2100" i="20"/>
  <c r="CI664" i="20"/>
  <c r="CI1592" i="20"/>
  <c r="CI2306" i="20"/>
  <c r="CI1307" i="20"/>
  <c r="CI1516" i="20"/>
  <c r="CI395" i="20"/>
  <c r="CI739" i="20"/>
  <c r="CI1466" i="20"/>
  <c r="CI724" i="20"/>
  <c r="CI819" i="20"/>
  <c r="CI1806" i="20"/>
  <c r="CI913" i="20"/>
  <c r="CI711" i="20"/>
  <c r="CI1924" i="20"/>
  <c r="CI535" i="20"/>
  <c r="CI1392" i="20"/>
  <c r="CI89" i="20"/>
  <c r="CI1934" i="20"/>
  <c r="CI2278" i="20"/>
  <c r="CI2336" i="20"/>
  <c r="CI1747" i="20"/>
  <c r="CI18" i="20"/>
  <c r="CI1194" i="20"/>
  <c r="CI1078" i="20"/>
  <c r="CI1394" i="20"/>
  <c r="CI1694" i="20"/>
  <c r="CI1210" i="20"/>
  <c r="CI1381" i="20"/>
  <c r="CI1873" i="20"/>
  <c r="CI36" i="20"/>
  <c r="CI1840" i="20"/>
  <c r="CI1013" i="20"/>
  <c r="CI839" i="20"/>
  <c r="CI464" i="20"/>
  <c r="CI1801" i="20"/>
  <c r="CI1906" i="20"/>
  <c r="CI522" i="20"/>
  <c r="CI2254" i="20"/>
  <c r="CI1870" i="20"/>
  <c r="CI2221" i="20"/>
  <c r="CI1641" i="20"/>
  <c r="CI1487" i="20"/>
  <c r="CI479" i="20"/>
  <c r="CI284" i="20"/>
  <c r="CI1355" i="20"/>
  <c r="CI347" i="20"/>
  <c r="CI1185" i="20"/>
  <c r="CI158" i="20"/>
  <c r="CI285" i="20"/>
  <c r="CI411" i="20"/>
  <c r="CI69" i="20"/>
  <c r="CI155" i="20"/>
  <c r="CI2288" i="20"/>
  <c r="CI118" i="20"/>
  <c r="CI1122" i="20"/>
  <c r="CI716" i="20"/>
  <c r="CI719" i="20"/>
  <c r="CI832" i="20"/>
  <c r="CI1887" i="20"/>
  <c r="CI1065" i="20"/>
  <c r="CI1910" i="20"/>
  <c r="CI2161" i="20"/>
  <c r="CI1171" i="20"/>
  <c r="CI1752" i="20"/>
  <c r="CI282" i="20"/>
  <c r="CI2277" i="20"/>
  <c r="CI2034" i="20"/>
  <c r="CI167" i="20"/>
  <c r="CI1000" i="20"/>
  <c r="CI912" i="20"/>
  <c r="CI2085" i="20"/>
  <c r="CI1891" i="20"/>
  <c r="CI360" i="20"/>
  <c r="CI1130" i="20"/>
  <c r="CI1281" i="20"/>
  <c r="CI675" i="20"/>
  <c r="CI2069" i="20"/>
  <c r="CI111" i="20"/>
  <c r="CI245" i="20"/>
  <c r="CI465" i="20"/>
  <c r="CI1637" i="20"/>
  <c r="CI1501" i="20"/>
  <c r="CI315" i="20"/>
  <c r="CI1401" i="20"/>
  <c r="CI1005" i="20"/>
  <c r="CI1664" i="20"/>
  <c r="CI1862" i="20"/>
  <c r="CI1345" i="20"/>
  <c r="CI1120" i="20"/>
  <c r="CI1153" i="20"/>
  <c r="CI764" i="20"/>
  <c r="CI1114" i="20"/>
  <c r="CI1971" i="20"/>
  <c r="CI40" i="20"/>
  <c r="CI533" i="20"/>
  <c r="CI1846" i="20"/>
  <c r="CI1751" i="20"/>
  <c r="CI2224" i="20"/>
  <c r="CI555" i="20"/>
  <c r="CI1019" i="20"/>
  <c r="CI1439" i="20"/>
  <c r="CI84" i="20"/>
  <c r="CI323" i="20"/>
  <c r="CI326" i="20"/>
  <c r="CI1299" i="20"/>
  <c r="CI163" i="20"/>
  <c r="CI557" i="20"/>
  <c r="CI1142" i="20"/>
  <c r="CI2316" i="20"/>
  <c r="CI444" i="20"/>
  <c r="CI759" i="20"/>
  <c r="CI620" i="20"/>
  <c r="CI1725" i="20"/>
  <c r="CI2207" i="20"/>
  <c r="CI1635" i="20"/>
  <c r="CI906" i="20"/>
  <c r="CI1866" i="20"/>
  <c r="CI1052" i="20"/>
  <c r="CI329" i="20"/>
  <c r="CI54" i="20"/>
  <c r="CI694" i="20"/>
  <c r="CI2167" i="20"/>
  <c r="CI1437" i="20"/>
  <c r="CI355" i="20"/>
  <c r="CI1362" i="20"/>
  <c r="CI394" i="20"/>
  <c r="CI2029" i="20"/>
  <c r="CI1645" i="20"/>
  <c r="CI1529" i="20"/>
  <c r="CI2255" i="20"/>
  <c r="CI66" i="20"/>
  <c r="CI907" i="20"/>
  <c r="CI580" i="20"/>
  <c r="CI1888" i="20"/>
  <c r="CI236" i="20"/>
  <c r="CI513" i="20"/>
  <c r="CI680" i="20"/>
  <c r="CI2330" i="20"/>
  <c r="CI1708" i="20"/>
  <c r="CI1920" i="20"/>
  <c r="CI1530" i="20"/>
  <c r="CI1809" i="20"/>
  <c r="CI2220" i="20"/>
  <c r="CI2300" i="20"/>
  <c r="CI2109" i="20"/>
  <c r="CI491" i="20"/>
  <c r="CI1854" i="20"/>
  <c r="CI29" i="20"/>
  <c r="CI450" i="20"/>
  <c r="CI1612" i="20"/>
  <c r="CI290" i="20"/>
  <c r="CI1701" i="20"/>
  <c r="CI862" i="20"/>
  <c r="CI1993" i="20"/>
  <c r="CI686" i="20"/>
  <c r="CI769" i="20"/>
  <c r="CI2270" i="20"/>
  <c r="CI514" i="20"/>
  <c r="CI599" i="20"/>
  <c r="CI304" i="20"/>
  <c r="CI587" i="20"/>
  <c r="CI1954" i="20"/>
  <c r="CI225" i="20"/>
  <c r="CI2188" i="20"/>
  <c r="CI876" i="20"/>
  <c r="CI945" i="20"/>
  <c r="CI196" i="20"/>
  <c r="CI397" i="20"/>
  <c r="CI2284" i="20"/>
  <c r="CI1069" i="20"/>
  <c r="CI1241" i="20"/>
  <c r="CI635" i="20"/>
  <c r="CI203" i="20"/>
  <c r="CI142" i="20"/>
  <c r="CI1124" i="20"/>
  <c r="CI1149" i="20"/>
  <c r="CI1485" i="20"/>
  <c r="CI1787" i="20"/>
  <c r="CI451" i="20"/>
  <c r="CI714" i="20"/>
  <c r="CI651" i="20"/>
  <c r="CI754" i="20"/>
  <c r="CI2231" i="20"/>
  <c r="CI1722" i="20"/>
  <c r="CI1230" i="20"/>
  <c r="CI800" i="20"/>
  <c r="CI1387" i="20"/>
  <c r="CI1271" i="20"/>
  <c r="CI995" i="20"/>
  <c r="CI530" i="20"/>
  <c r="CI388" i="20"/>
  <c r="CI1134" i="20"/>
  <c r="CI107" i="20"/>
  <c r="CI1901" i="20"/>
  <c r="CI850" i="20"/>
  <c r="CI1070" i="20"/>
  <c r="CI1068" i="20"/>
  <c r="CI2061" i="20"/>
  <c r="CI841" i="20"/>
  <c r="CI2040" i="20"/>
  <c r="CI859" i="20"/>
  <c r="CI1620" i="20"/>
  <c r="CI609" i="20"/>
  <c r="CI1415" i="20"/>
  <c r="CI2104" i="20"/>
  <c r="CI1108" i="20"/>
  <c r="CI1569" i="20"/>
  <c r="CI1616" i="20"/>
  <c r="CI1696" i="20"/>
  <c r="CI316" i="20"/>
  <c r="CI1004" i="20"/>
  <c r="CI1043" i="20"/>
  <c r="CI717" i="20"/>
  <c r="CI2014" i="20"/>
  <c r="CI2179" i="20"/>
  <c r="CI1385" i="20"/>
  <c r="CI166" i="20"/>
  <c r="CI1300" i="20"/>
  <c r="CI1242" i="20"/>
  <c r="CI1987" i="20"/>
  <c r="CI1965" i="20"/>
  <c r="CI2105" i="20"/>
  <c r="CI109" i="20"/>
  <c r="CI1914" i="20"/>
  <c r="CI2020" i="20"/>
  <c r="CI954" i="20"/>
  <c r="CI990" i="20"/>
  <c r="CI2147" i="20"/>
  <c r="CI1442" i="20"/>
  <c r="CI232" i="20"/>
  <c r="CI92" i="20"/>
  <c r="CI1985" i="20"/>
  <c r="CI718" i="20"/>
  <c r="CI1311" i="20"/>
  <c r="CI920" i="20"/>
  <c r="CI659" i="20"/>
  <c r="CI1644" i="20"/>
  <c r="CI2047" i="20"/>
  <c r="CI1978" i="20"/>
  <c r="CI2242" i="20"/>
  <c r="CI1007" i="20"/>
  <c r="CI1740" i="20"/>
  <c r="CI779" i="20"/>
  <c r="CI477" i="20"/>
  <c r="CI994" i="20"/>
  <c r="CI1761" i="20"/>
  <c r="CI480" i="20"/>
  <c r="CI2304" i="20"/>
  <c r="CI2233" i="20"/>
  <c r="CI233" i="20"/>
  <c r="CI848" i="20"/>
  <c r="CI748" i="20"/>
  <c r="CI1718" i="20"/>
  <c r="CI295" i="20"/>
  <c r="CI462" i="20"/>
  <c r="CI1713" i="20"/>
  <c r="CI1538" i="20"/>
  <c r="CI1197" i="20"/>
  <c r="CI1337" i="20"/>
  <c r="CI1481" i="20"/>
  <c r="CI983" i="20"/>
  <c r="CI986" i="20"/>
  <c r="CI2235" i="20"/>
  <c r="CI1372" i="20"/>
  <c r="CI1890" i="20"/>
  <c r="CI482" i="20"/>
  <c r="CI605" i="20"/>
  <c r="CI2055" i="20"/>
  <c r="CI1500" i="20"/>
  <c r="CI156" i="20"/>
  <c r="CI1904" i="20"/>
  <c r="CI2068" i="20"/>
  <c r="CI172" i="20"/>
  <c r="CI1160" i="20"/>
  <c r="CI99" i="20"/>
  <c r="CI655" i="20"/>
  <c r="CI2308" i="20"/>
  <c r="CI1184" i="20"/>
  <c r="CI1642" i="20"/>
  <c r="CI1803" i="20"/>
  <c r="CI138" i="20"/>
  <c r="CI1403" i="20"/>
  <c r="CI1733" i="20"/>
  <c r="CI1161" i="20"/>
  <c r="CI2219" i="20"/>
  <c r="CI1136" i="20"/>
  <c r="CI208" i="20"/>
  <c r="CI617" i="20"/>
  <c r="CI85" i="20"/>
  <c r="CI1456" i="20"/>
  <c r="CI2009" i="20"/>
  <c r="CI1983" i="20"/>
  <c r="CI2261" i="20"/>
  <c r="CI984" i="20"/>
  <c r="CI125" i="20"/>
  <c r="CI707" i="20"/>
  <c r="CI1737" i="20"/>
  <c r="CI578" i="20"/>
  <c r="CI1960" i="20"/>
  <c r="CI653" i="20"/>
  <c r="CI610" i="20"/>
  <c r="CI1377" i="20"/>
  <c r="CI1946" i="20"/>
  <c r="CI344" i="20"/>
  <c r="CI1229" i="20"/>
  <c r="CI1640" i="20"/>
  <c r="CI2120" i="20"/>
  <c r="CI763" i="20"/>
  <c r="CI612" i="20"/>
  <c r="CI2318" i="20"/>
  <c r="CI1111" i="20"/>
  <c r="CI199" i="20"/>
  <c r="CI1399" i="20"/>
  <c r="CI1417" i="20"/>
  <c r="CI1141" i="20"/>
  <c r="CI1384" i="20"/>
  <c r="CI1239" i="20"/>
  <c r="CI472" i="20"/>
  <c r="CI562" i="20"/>
  <c r="CI942" i="20"/>
  <c r="CI1649" i="20"/>
  <c r="CI772" i="20"/>
  <c r="CI2170" i="20"/>
  <c r="CI1578" i="20"/>
  <c r="CI481" i="20"/>
  <c r="CI1011" i="20"/>
  <c r="CI723" i="20"/>
  <c r="CI1596" i="20"/>
  <c r="CI430" i="20"/>
  <c r="CI916" i="20"/>
  <c r="CI1067" i="20"/>
  <c r="CI1981" i="20"/>
  <c r="CI1447" i="20"/>
  <c r="CI133" i="20"/>
  <c r="CI569" i="20"/>
  <c r="CI2129" i="20"/>
  <c r="CI2267" i="20"/>
  <c r="CI888" i="20"/>
  <c r="CI230" i="20"/>
  <c r="CI333" i="20"/>
  <c r="CI1662" i="20"/>
  <c r="CI545" i="20"/>
  <c r="CI1884" i="20"/>
  <c r="CI2227" i="20"/>
  <c r="CI2021" i="20"/>
  <c r="CI575" i="20"/>
  <c r="CI869" i="20"/>
  <c r="CI1156" i="20"/>
  <c r="CI594" i="20"/>
  <c r="CI1365" i="20"/>
  <c r="CI1745" i="20"/>
  <c r="CI1370" i="20"/>
  <c r="CI2244" i="20"/>
  <c r="CI65" i="20"/>
  <c r="CI703" i="20"/>
  <c r="CI553" i="20"/>
  <c r="CI687" i="20"/>
  <c r="CI1679" i="20"/>
  <c r="CI672" i="20"/>
  <c r="CI1869" i="20"/>
  <c r="CI496" i="20"/>
  <c r="CI384" i="20"/>
  <c r="CI402" i="20"/>
  <c r="CI1438" i="20"/>
  <c r="CI715" i="20"/>
  <c r="CI349" i="20"/>
  <c r="CI1116" i="20"/>
  <c r="CI1977" i="20"/>
  <c r="CI581" i="20"/>
  <c r="CI1219" i="20"/>
  <c r="CI544" i="20"/>
  <c r="CI1672" i="20"/>
  <c r="CI768" i="20"/>
  <c r="CI445" i="20"/>
  <c r="CI977" i="20"/>
  <c r="CI1113" i="20"/>
  <c r="CI784" i="20"/>
  <c r="CI2082" i="20"/>
  <c r="CI843" i="20"/>
  <c r="CI179" i="20"/>
  <c r="CI420" i="20"/>
  <c r="CI1410" i="20"/>
  <c r="CI1284" i="20"/>
  <c r="CI1301" i="20"/>
  <c r="CI1138" i="20"/>
  <c r="CI1162" i="20"/>
  <c r="CI595" i="20"/>
  <c r="CI2094" i="20"/>
  <c r="CI1187" i="20"/>
  <c r="CI2063" i="20"/>
  <c r="CI1056" i="20"/>
  <c r="CI2333" i="20"/>
  <c r="CI1177" i="20"/>
  <c r="CI1325" i="20"/>
  <c r="CI877" i="20"/>
  <c r="CI2319" i="20"/>
  <c r="CI2145" i="20"/>
  <c r="CI1773" i="20"/>
  <c r="CI776" i="20"/>
  <c r="CI1528" i="20"/>
  <c r="CI1587" i="20"/>
  <c r="CI1941" i="20"/>
  <c r="CI811" i="20"/>
  <c r="CI780" i="20"/>
  <c r="CI1492" i="20"/>
  <c r="CI1647" i="20"/>
  <c r="CI2002" i="20"/>
  <c r="CI1379" i="20"/>
  <c r="CI1310" i="20"/>
  <c r="CI207" i="20"/>
  <c r="CI1828" i="20"/>
  <c r="CI1269" i="20"/>
  <c r="CI1117" i="20"/>
  <c r="CI1877" i="20"/>
  <c r="CI1518" i="20"/>
  <c r="CI2216" i="20"/>
  <c r="CI992" i="20"/>
  <c r="CI372" i="20"/>
  <c r="CI1639" i="20"/>
  <c r="CI2107" i="20"/>
  <c r="CI1400" i="20"/>
  <c r="CI1851" i="20"/>
  <c r="CI1565" i="20"/>
  <c r="CI736" i="20"/>
  <c r="CI1144" i="20"/>
  <c r="CI88" i="20"/>
  <c r="CI2023" i="20"/>
  <c r="CI1262" i="20"/>
  <c r="CI204" i="20"/>
  <c r="CI2190" i="20"/>
  <c r="CI817" i="20"/>
  <c r="CI97" i="20"/>
  <c r="CI1022" i="20"/>
  <c r="CI1577" i="20"/>
  <c r="CI1951" i="20"/>
  <c r="CI538" i="20"/>
  <c r="CI2329" i="20"/>
  <c r="CI1894" i="20"/>
  <c r="CI1969" i="20"/>
  <c r="CI102" i="20"/>
  <c r="CI413" i="20"/>
  <c r="CI1793" i="20"/>
  <c r="CI852" i="20"/>
  <c r="CI1390" i="20"/>
  <c r="CI1364" i="20"/>
  <c r="CI382" i="20"/>
  <c r="CI2282" i="20"/>
  <c r="CI2193" i="20"/>
  <c r="CI1676" i="20"/>
  <c r="CI2062" i="20"/>
  <c r="CI369" i="20"/>
  <c r="CI1063" i="20"/>
  <c r="CI1942" i="20"/>
  <c r="CI146" i="20"/>
  <c r="CI1358" i="20"/>
  <c r="CI1686" i="20"/>
  <c r="CI765" i="20"/>
  <c r="CI1937" i="20"/>
  <c r="CI193" i="20"/>
  <c r="CI2015" i="20"/>
  <c r="CI865" i="20"/>
  <c r="CI260" i="20"/>
  <c r="CI2116" i="20"/>
  <c r="CI1123" i="20"/>
  <c r="CI1314" i="20"/>
  <c r="CI33" i="20"/>
  <c r="CI2080" i="20"/>
  <c r="CI649" i="20"/>
  <c r="CI1650" i="20"/>
  <c r="CI1507" i="20"/>
  <c r="CI440" i="20"/>
  <c r="CI331" i="20"/>
  <c r="CI1347" i="20"/>
  <c r="CI1940" i="20"/>
  <c r="CI1181" i="20"/>
  <c r="CI743" i="20"/>
  <c r="CI486" i="20"/>
  <c r="CI409" i="20"/>
  <c r="CI334" i="20"/>
  <c r="CI1030" i="20"/>
  <c r="CI2054" i="20"/>
  <c r="CI803" i="20"/>
  <c r="CI277" i="20"/>
  <c r="CI1989" i="20"/>
  <c r="CI911" i="20"/>
  <c r="CI47" i="20"/>
  <c r="CI1249" i="20"/>
  <c r="CI1962" i="20"/>
  <c r="CI1121" i="20"/>
  <c r="CI1852" i="20"/>
  <c r="CI113" i="20"/>
  <c r="CI2205" i="20"/>
  <c r="CI1695" i="20"/>
  <c r="CI577" i="20"/>
  <c r="CI503" i="20"/>
  <c r="CI2151" i="20"/>
  <c r="CI1964" i="20"/>
  <c r="CI2243" i="20"/>
  <c r="CI403" i="20"/>
  <c r="CI1051" i="20"/>
  <c r="CI1207" i="20"/>
  <c r="CI1318" i="20"/>
  <c r="CI325" i="20"/>
  <c r="CI829" i="20"/>
  <c r="CI488" i="20"/>
  <c r="CI905" i="20"/>
  <c r="CI153" i="20"/>
  <c r="CI554" i="20"/>
  <c r="CI1240" i="20"/>
  <c r="CI1478" i="20"/>
  <c r="CI2249" i="20"/>
  <c r="CI762" i="20"/>
  <c r="CI1609" i="20"/>
  <c r="CI1831" i="20"/>
  <c r="CI527" i="20"/>
  <c r="CI429" i="20"/>
  <c r="CI1199" i="20"/>
  <c r="CI524" i="20"/>
  <c r="CI939" i="20"/>
  <c r="CI745" i="20"/>
  <c r="CI292" i="20"/>
  <c r="CI1660" i="20"/>
  <c r="CI281" i="20"/>
  <c r="CI1112" i="20"/>
  <c r="CI796" i="20"/>
  <c r="CI1346" i="20"/>
  <c r="CI1270" i="20"/>
  <c r="CI1025" i="20"/>
  <c r="CI1848" i="20"/>
  <c r="CI1133" i="20"/>
  <c r="CI1460" i="20"/>
  <c r="CI917" i="20"/>
  <c r="CI1027" i="20"/>
  <c r="CI816" i="20"/>
  <c r="CI1250" i="20"/>
  <c r="CI280" i="20"/>
  <c r="CI2317" i="20"/>
  <c r="CI1292" i="20"/>
  <c r="CI793" i="20"/>
  <c r="CI583" i="20"/>
  <c r="CI1488" i="20"/>
  <c r="CI982" i="20"/>
  <c r="CI500" i="20"/>
  <c r="CI732" i="20"/>
  <c r="CI1741" i="20"/>
  <c r="CI870" i="20"/>
  <c r="CI1825" i="20"/>
  <c r="CI28" i="20"/>
  <c r="CI941" i="20"/>
  <c r="CI1948" i="20"/>
  <c r="CI75" i="20"/>
  <c r="CI1723" i="20"/>
  <c r="CI1739" i="20"/>
  <c r="CI541" i="20"/>
  <c r="CI1795" i="20"/>
  <c r="CI497" i="20"/>
  <c r="CI340" i="20"/>
  <c r="CI805" i="20"/>
  <c r="CI1712" i="20"/>
  <c r="CI2035" i="20"/>
  <c r="CI735" i="20"/>
  <c r="CI1560" i="20"/>
  <c r="CI840" i="20"/>
  <c r="CI1714" i="20"/>
  <c r="CI2281" i="20"/>
  <c r="CI1178" i="20"/>
  <c r="CI519" i="20"/>
  <c r="CI1055" i="20"/>
  <c r="CI64" i="20"/>
  <c r="CI428" i="20"/>
  <c r="CI1794" i="20"/>
  <c r="CI98" i="20"/>
  <c r="CI1190" i="20"/>
  <c r="CI261" i="20"/>
  <c r="CI265" i="20"/>
  <c r="CI1889" i="20"/>
  <c r="CI1952" i="20"/>
  <c r="CI1630" i="20"/>
  <c r="CI987" i="20"/>
  <c r="CI130" i="20"/>
  <c r="CI1648" i="20"/>
  <c r="CI438" i="20"/>
  <c r="CI1375" i="20"/>
  <c r="CI2079" i="20"/>
  <c r="CI467" i="20"/>
  <c r="CI1221" i="20"/>
  <c r="CI1749" i="20"/>
  <c r="CI366" i="20"/>
  <c r="CI50" i="20"/>
  <c r="CI490" i="20"/>
  <c r="CI31" i="20"/>
  <c r="CI1646" i="20"/>
  <c r="CI417" i="20"/>
  <c r="CI1233" i="20"/>
  <c r="CI558" i="20"/>
  <c r="CI400" i="20"/>
  <c r="CI1689" i="20"/>
  <c r="CI240" i="20"/>
  <c r="CI73" i="20"/>
  <c r="CI216" i="20"/>
  <c r="CI1865" i="20"/>
  <c r="CI598" i="20"/>
  <c r="CI1344" i="20"/>
  <c r="CI2106" i="20"/>
  <c r="CI309" i="20"/>
  <c r="CI1076" i="20"/>
  <c r="CI1378" i="20"/>
  <c r="CI1288" i="20"/>
  <c r="CI834" i="20"/>
  <c r="CI1736" i="20"/>
  <c r="CI1468" i="20"/>
  <c r="CI1521" i="20"/>
  <c r="CI1234" i="20"/>
  <c r="CI502" i="20"/>
  <c r="CI1550" i="20"/>
  <c r="CI625" i="20"/>
  <c r="CI1435" i="20"/>
  <c r="CI173" i="20"/>
  <c r="CI441" i="20"/>
  <c r="CI1597" i="20"/>
  <c r="CI1611" i="20"/>
  <c r="CI2280" i="20"/>
  <c r="CI2041" i="20"/>
  <c r="CI1804" i="20"/>
  <c r="CI1970" i="20"/>
  <c r="CI1436" i="20"/>
  <c r="CI168" i="20"/>
  <c r="CI678" i="20"/>
  <c r="CI1132" i="20"/>
  <c r="CI1618" i="20"/>
  <c r="CI753" i="20"/>
  <c r="CI1191" i="20"/>
  <c r="CI1564" i="20"/>
  <c r="CI592" i="20"/>
  <c r="CI1484" i="20"/>
  <c r="CI2177" i="20"/>
  <c r="CI1908" i="20"/>
  <c r="CI291" i="20"/>
  <c r="CI1388" i="20"/>
  <c r="CI1411" i="20"/>
  <c r="CI288" i="20"/>
  <c r="CI21" i="20"/>
  <c r="CI689" i="20"/>
  <c r="CI1805" i="20"/>
  <c r="CI902" i="20"/>
  <c r="CI339" i="20"/>
  <c r="CI820" i="20"/>
  <c r="CI1775" i="20"/>
  <c r="CI1667" i="20"/>
  <c r="CI2276" i="20"/>
  <c r="CI571" i="20"/>
  <c r="CI1479" i="20"/>
  <c r="CI1349" i="20"/>
  <c r="CI798" i="20"/>
  <c r="CI919" i="20"/>
  <c r="CI1334" i="20"/>
  <c r="CI1087" i="20"/>
  <c r="CI435" i="20"/>
  <c r="CI459" i="20"/>
  <c r="CI2195" i="20"/>
  <c r="CI712" i="20"/>
  <c r="CI2142" i="20"/>
  <c r="CI439" i="20"/>
  <c r="CI1444" i="20"/>
  <c r="CI1909" i="20"/>
  <c r="CI808" i="20"/>
  <c r="CI1279" i="20"/>
  <c r="CI807" i="20"/>
  <c r="CI38" i="20"/>
  <c r="CI1953" i="20"/>
  <c r="CI1992" i="20"/>
  <c r="CI637" i="20"/>
  <c r="CI1024" i="20"/>
  <c r="CI1982" i="20"/>
  <c r="CI985" i="20"/>
  <c r="CI975" i="20"/>
  <c r="CI582" i="20"/>
  <c r="CI1164" i="20"/>
  <c r="CI903" i="20"/>
  <c r="CI246" i="20"/>
  <c r="CI1613" i="20"/>
  <c r="CI669" i="20"/>
  <c r="CI422" i="20"/>
  <c r="CI823" i="20"/>
  <c r="CI1432" i="20"/>
  <c r="CI1546" i="20"/>
  <c r="CI1253" i="20"/>
  <c r="CI2067" i="20"/>
  <c r="CI871" i="20"/>
  <c r="CI663" i="20"/>
  <c r="CI2160" i="20"/>
  <c r="CI1830" i="20"/>
  <c r="CI1193" i="20"/>
  <c r="CI63" i="20"/>
  <c r="CI2264" i="20"/>
  <c r="CI611" i="20"/>
  <c r="CI963" i="20"/>
  <c r="CI1157" i="20"/>
  <c r="CI1998" i="20"/>
  <c r="CI1137" i="20"/>
  <c r="CI1493" i="20"/>
  <c r="CI1029" i="20"/>
  <c r="CI658" i="20"/>
  <c r="CI1166" i="20"/>
  <c r="CI2003" i="20"/>
  <c r="CI924" i="20"/>
  <c r="CI1943" i="20"/>
  <c r="CI1470" i="20"/>
  <c r="CI1308" i="20"/>
  <c r="CI1418" i="20"/>
  <c r="CI1454" i="20"/>
  <c r="CI25" i="20"/>
  <c r="CI1261" i="20"/>
  <c r="CI671" i="20"/>
  <c r="CI2229" i="20"/>
  <c r="CI103" i="20"/>
  <c r="CI835" i="20"/>
  <c r="CI926" i="20"/>
  <c r="CI1699" i="20"/>
  <c r="CI791" i="20"/>
  <c r="CI633" i="20"/>
  <c r="CI1246" i="20"/>
  <c r="CI1198" i="20"/>
  <c r="CI296" i="20"/>
  <c r="CI2005" i="20"/>
  <c r="CI1822" i="20"/>
  <c r="CI566" i="20"/>
  <c r="CI1104" i="20"/>
  <c r="CI1514" i="20"/>
  <c r="CI1173" i="20"/>
  <c r="CI1874" i="20"/>
  <c r="CI237" i="20"/>
  <c r="CI1338" i="20"/>
  <c r="CI1497" i="20"/>
  <c r="CI42" i="20"/>
  <c r="CI2182" i="20"/>
  <c r="CI830" i="20"/>
  <c r="CI82" i="20"/>
  <c r="CI353" i="20"/>
  <c r="CI2196" i="20"/>
  <c r="CI627" i="20"/>
  <c r="CI648" i="20"/>
  <c r="CI1357" i="20"/>
  <c r="CI1633" i="20"/>
  <c r="CI383" i="20"/>
  <c r="CI668" i="20"/>
  <c r="CI2150" i="20"/>
  <c r="CI1833" i="20"/>
  <c r="CI1431" i="20"/>
  <c r="CI512" i="20"/>
  <c r="CI2131" i="20"/>
  <c r="CI1167" i="20"/>
  <c r="CI200" i="20"/>
  <c r="CI559" i="20"/>
  <c r="CI43" i="20"/>
  <c r="CI114" i="20"/>
  <c r="CI188" i="20"/>
  <c r="CI940" i="20"/>
  <c r="CI2246" i="20"/>
  <c r="CI1680" i="20"/>
  <c r="CI1236" i="20"/>
  <c r="CI1317" i="20"/>
  <c r="CI49" i="20"/>
  <c r="CI1333" i="20"/>
  <c r="CI751" i="20"/>
  <c r="CI1524" i="20"/>
  <c r="CI1813" i="20"/>
  <c r="CI1711" i="20"/>
  <c r="CI579" i="20"/>
  <c r="CI1670" i="20"/>
  <c r="CI646" i="20"/>
  <c r="CI1272" i="20"/>
  <c r="CI2323" i="20"/>
  <c r="CI1653" i="20"/>
  <c r="CI1856" i="20"/>
  <c r="CI666" i="20"/>
  <c r="CI2201" i="20"/>
  <c r="CI1135" i="20"/>
  <c r="CI964" i="20"/>
  <c r="CI542" i="20"/>
  <c r="CI1452" i="20"/>
  <c r="CI1600" i="20"/>
  <c r="CI1041" i="20"/>
  <c r="CI2283" i="20"/>
  <c r="CI623" i="20"/>
  <c r="CI126" i="20"/>
  <c r="CI980" i="20"/>
  <c r="CI485" i="20"/>
  <c r="CI1254" i="20"/>
  <c r="CI1290" i="20"/>
  <c r="CI2032" i="20"/>
  <c r="CI520" i="20"/>
  <c r="CI709" i="20"/>
  <c r="CI1170" i="20"/>
  <c r="CI626" i="20"/>
  <c r="CI220" i="20"/>
  <c r="CI1800" i="20"/>
  <c r="CI1009" i="20"/>
  <c r="CI489" i="20"/>
  <c r="CI269" i="20"/>
  <c r="CI1820" i="20"/>
  <c r="CI194" i="20"/>
  <c r="CI59" i="20"/>
  <c r="CI447" i="20"/>
  <c r="CI1522" i="20"/>
  <c r="CI856" i="20"/>
  <c r="CI1110" i="20"/>
  <c r="CI1426" i="20"/>
  <c r="CI967" i="20"/>
  <c r="CI1060" i="20"/>
  <c r="CI2037" i="20"/>
  <c r="CI312" i="20"/>
  <c r="CI1449" i="20"/>
  <c r="CI120" i="20"/>
  <c r="CI1853" i="20"/>
  <c r="CI1780" i="20"/>
  <c r="CI981" i="20"/>
  <c r="CI1715" i="20"/>
  <c r="CI2022" i="20"/>
  <c r="CI742" i="20"/>
  <c r="CI1682" i="20"/>
  <c r="CI2096" i="20"/>
  <c r="CI1905" i="20"/>
  <c r="CI590" i="20"/>
  <c r="CI1419" i="20"/>
  <c r="CI1631" i="20"/>
  <c r="CI2273" i="20"/>
  <c r="CI1979" i="20"/>
  <c r="CI1912" i="20"/>
  <c r="CI1465" i="20"/>
  <c r="CI2084" i="20"/>
  <c r="CI2006" i="20"/>
  <c r="CI778" i="20"/>
  <c r="CI910" i="20"/>
  <c r="CI2128" i="20"/>
  <c r="CI1858" i="20"/>
  <c r="CI1109" i="20"/>
  <c r="CI1545" i="20"/>
  <c r="CI474" i="20"/>
  <c r="CI1931" i="20"/>
  <c r="CI1044" i="20"/>
  <c r="CI1095" i="20"/>
  <c r="CI693" i="20"/>
  <c r="CI252" i="20"/>
  <c r="CI2230" i="20"/>
  <c r="CI175" i="20"/>
  <c r="CI35" i="20"/>
  <c r="CI357" i="20"/>
  <c r="CI1038" i="20"/>
  <c r="CI1289" i="20"/>
  <c r="CI1458" i="20"/>
  <c r="CI453" i="20"/>
  <c r="CI1079" i="20"/>
  <c r="CI342" i="20"/>
  <c r="CI81" i="20"/>
  <c r="CI95" i="20"/>
  <c r="CI585" i="20"/>
  <c r="CI294" i="20"/>
  <c r="CI1094" i="20"/>
  <c r="CI565" i="20"/>
  <c r="CI1838" i="20"/>
  <c r="CI94" i="20"/>
  <c r="CI900" i="20"/>
  <c r="CI1407" i="20"/>
  <c r="CI970" i="20"/>
  <c r="CI1222" i="20"/>
  <c r="CI2050" i="20"/>
  <c r="CI1558" i="20"/>
  <c r="CI872" i="20"/>
  <c r="CI1408" i="20"/>
  <c r="CI267" i="20"/>
  <c r="CI2200" i="20"/>
  <c r="CI938" i="20"/>
  <c r="CI1203" i="20"/>
  <c r="CI1499" i="20"/>
  <c r="CI1206" i="20"/>
  <c r="CI1382" i="20"/>
  <c r="CI1413" i="20"/>
  <c r="CI1552" i="20"/>
  <c r="CI813" i="20"/>
  <c r="CI2186" i="20"/>
  <c r="CI1496" i="20"/>
  <c r="CI183" i="20"/>
  <c r="CI468" i="20"/>
  <c r="CI1903" i="20"/>
  <c r="CI1881" i="20"/>
  <c r="CI1259" i="20"/>
  <c r="CI273" i="20"/>
  <c r="CI773" i="20"/>
  <c r="CI826" i="20"/>
  <c r="CI1264" i="20"/>
  <c r="CI1443" i="20"/>
  <c r="CI1710" i="20"/>
  <c r="CI1512" i="20"/>
  <c r="CI1829" i="20"/>
  <c r="CI248" i="20"/>
  <c r="CI495" i="20"/>
  <c r="CI593" i="20"/>
  <c r="CI1947" i="20"/>
  <c r="CI1847" i="20"/>
  <c r="CI1534" i="20"/>
  <c r="CI2052" i="20"/>
  <c r="CI1756" i="20"/>
  <c r="CI2012" i="20"/>
  <c r="CI330" i="20"/>
  <c r="CI1154" i="20"/>
  <c r="CI1513" i="20"/>
  <c r="CI1790" i="20"/>
  <c r="CI1742" i="20"/>
  <c r="CI154" i="20"/>
  <c r="CI458" i="20"/>
  <c r="CI352" i="20"/>
  <c r="CI1331" i="20"/>
  <c r="CI318" i="20"/>
  <c r="CI436" i="20"/>
  <c r="CI319" i="20"/>
  <c r="CI968" i="20"/>
  <c r="CI699" i="20"/>
  <c r="CI1871" i="20"/>
  <c r="CI1716" i="20"/>
  <c r="CI182" i="20"/>
  <c r="CI529" i="20"/>
  <c r="CI2262" i="20"/>
  <c r="CI1519" i="20"/>
  <c r="CI1666" i="20"/>
  <c r="CI1899" i="20"/>
  <c r="CI187" i="20"/>
  <c r="CI466" i="20"/>
  <c r="CI264" i="20"/>
  <c r="CI2168" i="20"/>
  <c r="CI2036" i="20"/>
  <c r="CI2097" i="20"/>
  <c r="CI2139" i="20"/>
  <c r="CI152" i="20"/>
  <c r="CI2185" i="20"/>
  <c r="CI2285" i="20"/>
  <c r="CI1883" i="20"/>
  <c r="CI641" i="20"/>
  <c r="CI1531" i="20"/>
  <c r="CI1391" i="20"/>
  <c r="CI1678" i="20"/>
  <c r="CI275" i="20"/>
  <c r="CI1879" i="20"/>
  <c r="CI1704" i="20"/>
  <c r="CI39" i="20"/>
  <c r="CI2321" i="20"/>
  <c r="CI1868" i="20"/>
  <c r="CI1595" i="20"/>
  <c r="CI2083" i="20"/>
  <c r="CI1425" i="20"/>
  <c r="CI1462" i="20"/>
  <c r="CI161" i="20"/>
  <c r="CI1105" i="20"/>
  <c r="CI1690" i="20"/>
  <c r="CI1783" i="20"/>
  <c r="CI1591" i="20"/>
  <c r="CI359" i="20"/>
  <c r="CI117" i="20"/>
  <c r="CI2132" i="20"/>
  <c r="CI507" i="20"/>
  <c r="CI2291" i="20"/>
  <c r="CI1406" i="20"/>
  <c r="CI433" i="20"/>
  <c r="CI639" i="20"/>
  <c r="CI1604" i="20"/>
  <c r="CI302" i="20"/>
  <c r="CI1784" i="20"/>
  <c r="CI1525" i="20"/>
  <c r="CI1245" i="20"/>
  <c r="CI528" i="20"/>
  <c r="CI1540" i="20"/>
  <c r="CI1320" i="20"/>
  <c r="CI1755" i="20"/>
  <c r="CI795" i="20"/>
  <c r="CI2099" i="20"/>
  <c r="CI868" i="20"/>
  <c r="CI1807" i="20"/>
  <c r="CI1053" i="20"/>
  <c r="CI2025" i="20"/>
  <c r="CI957" i="20"/>
  <c r="CI2312" i="20"/>
  <c r="CI1275" i="20"/>
  <c r="CI2118" i="20"/>
  <c r="CI279" i="20"/>
  <c r="CI1283" i="20"/>
  <c r="CI1324" i="20"/>
  <c r="CI1626" i="20"/>
  <c r="CI505" i="20"/>
  <c r="CI1428" i="20"/>
  <c r="CI733" i="20"/>
  <c r="CI662" i="20"/>
  <c r="CI1266" i="20"/>
  <c r="CI1071" i="20"/>
  <c r="CI74" i="20"/>
  <c r="CI1994" i="20"/>
  <c r="CI1296" i="20"/>
  <c r="CI1276" i="20"/>
  <c r="CI1876" i="20"/>
  <c r="CI2045" i="20"/>
  <c r="CI1366" i="20"/>
  <c r="CI510" i="20"/>
  <c r="CI2241" i="20"/>
  <c r="CI446" i="20"/>
  <c r="CI1282" i="20"/>
  <c r="CI399" i="20"/>
  <c r="CI367" i="20"/>
  <c r="CI857" i="20"/>
  <c r="CI833" i="20"/>
  <c r="CI2263" i="20"/>
  <c r="CI1457" i="20"/>
  <c r="CI1503" i="20"/>
  <c r="CI1810" i="20"/>
  <c r="CI1938" i="20"/>
  <c r="CI1791" i="20"/>
  <c r="CI802" i="20"/>
  <c r="CI1244" i="20"/>
  <c r="CI1911" i="20"/>
  <c r="CI1863" i="20"/>
  <c r="CI1654" i="20"/>
  <c r="CI52" i="20"/>
  <c r="CI1163" i="20"/>
  <c r="CI2257" i="20"/>
  <c r="CI2141" i="20"/>
  <c r="CI2337" i="20"/>
  <c r="CI2169" i="20"/>
  <c r="CI469" i="20"/>
  <c r="CI2153" i="20"/>
  <c r="CI1306" i="20"/>
  <c r="CI629" i="20"/>
  <c r="CI1967" i="20"/>
  <c r="CI1779" i="20"/>
  <c r="CI1606" i="20"/>
  <c r="CI2260" i="20"/>
  <c r="CI2095" i="20"/>
  <c r="CI1039" i="20"/>
  <c r="CI1537" i="20"/>
  <c r="CI1935" i="20"/>
  <c r="CI2258" i="20"/>
  <c r="CI1352" i="20"/>
  <c r="CI1607" i="20"/>
  <c r="CI2027" i="20"/>
  <c r="CI1963" i="20"/>
  <c r="CI636" i="20"/>
  <c r="CI2112" i="20"/>
  <c r="CI991" i="20"/>
  <c r="CI1551" i="20"/>
  <c r="CI645" i="20"/>
  <c r="CI327" i="20"/>
  <c r="CI2070" i="20"/>
  <c r="CI2152" i="20"/>
  <c r="CI1354" i="20"/>
  <c r="CI794" i="20"/>
  <c r="CI1440" i="20"/>
  <c r="CI396" i="20"/>
  <c r="CI1673" i="20"/>
  <c r="CI564" i="20"/>
  <c r="CI1719" i="20"/>
  <c r="CI2199" i="20"/>
  <c r="CI893" i="20"/>
  <c r="CI1584" i="20"/>
  <c r="CI1819" i="20"/>
  <c r="CI1527" i="20"/>
  <c r="CI698" i="20"/>
  <c r="CI1778" i="20"/>
  <c r="CI2320" i="20"/>
  <c r="CI1821" i="20"/>
  <c r="CI2252" i="20"/>
  <c r="CI818" i="20"/>
  <c r="CI197" i="20"/>
  <c r="CI23" i="20"/>
  <c r="CI1885" i="20"/>
  <c r="CI504" i="20"/>
  <c r="CI1434" i="20"/>
  <c r="CI1351" i="20"/>
  <c r="CI1363" i="20"/>
  <c r="CI432" i="20"/>
  <c r="CI1603" i="20"/>
  <c r="CI1638" i="20"/>
  <c r="CI899" i="20"/>
  <c r="CI1081" i="20"/>
  <c r="CI2019" i="20"/>
  <c r="CI2113" i="20"/>
  <c r="CI959" i="20"/>
  <c r="CI1257" i="20"/>
  <c r="CI2110" i="20"/>
  <c r="CI1100" i="20"/>
  <c r="CI2038" i="20"/>
  <c r="CI1003" i="20"/>
  <c r="CI1159" i="20"/>
  <c r="CI508" i="20"/>
  <c r="CI2026" i="20"/>
  <c r="CI224" i="20"/>
  <c r="CI2165" i="20"/>
  <c r="CI321" i="20"/>
  <c r="CI1091" i="20"/>
  <c r="CI858" i="20"/>
  <c r="CI2181" i="20"/>
  <c r="CI1563" i="20"/>
  <c r="CI589" i="20"/>
  <c r="CI1509" i="20"/>
  <c r="CI556" i="20"/>
  <c r="CI2204" i="20"/>
  <c r="CI999" i="20"/>
  <c r="CI1353" i="20"/>
  <c r="CI1066" i="20"/>
  <c r="CI2114" i="20"/>
  <c r="CI2286" i="20"/>
  <c r="CI1958" i="20"/>
  <c r="CI1211" i="20"/>
  <c r="CI1395" i="20"/>
  <c r="CI131" i="20"/>
  <c r="CI2013" i="20"/>
  <c r="CI455" i="20"/>
  <c r="CI2176" i="20"/>
  <c r="CI1776" i="20"/>
  <c r="CI418" i="20"/>
  <c r="CI1319" i="20"/>
  <c r="CI1477" i="20"/>
  <c r="CI1374" i="20"/>
  <c r="CI1405" i="20"/>
  <c r="CI1961" i="20"/>
  <c r="CI1782" i="20"/>
  <c r="CI2297" i="20"/>
  <c r="CI356" i="20"/>
  <c r="CI1566" i="20"/>
  <c r="CI2075" i="20"/>
  <c r="CI665" i="20"/>
  <c r="CI1655" i="20"/>
  <c r="CI2166" i="20"/>
  <c r="CI1459" i="20"/>
  <c r="CI1277" i="20"/>
  <c r="CI2039" i="20"/>
  <c r="CI1323" i="20"/>
  <c r="CI1823" i="20"/>
  <c r="CI1328" i="20"/>
  <c r="CI1209" i="20"/>
  <c r="CI884" i="20"/>
  <c r="CI313" i="20"/>
  <c r="CI674" i="20"/>
  <c r="CI2259" i="20"/>
  <c r="CI301" i="20"/>
  <c r="CI697" i="20"/>
  <c r="CI1721" i="20"/>
  <c r="CI1895" i="20"/>
  <c r="CI1928" i="20"/>
  <c r="CI756" i="20"/>
  <c r="CI828" i="20"/>
  <c r="CI1629" i="20"/>
  <c r="CI1624" i="20"/>
  <c r="CI2197" i="20"/>
  <c r="CI1688" i="20"/>
  <c r="CI1844" i="20"/>
  <c r="CI2138" i="20"/>
  <c r="CI1285" i="20"/>
  <c r="CI1208" i="20"/>
  <c r="CI2154" i="20"/>
  <c r="CI1687" i="20"/>
  <c r="CI837" i="20"/>
  <c r="CI1966" i="20"/>
  <c r="CI2332" i="20"/>
  <c r="CI1945" i="20"/>
  <c r="CI1316" i="20"/>
  <c r="CI198" i="20"/>
  <c r="CI1674" i="20"/>
  <c r="CI721" i="20"/>
  <c r="CI1169" i="20"/>
  <c r="CI1759" i="20"/>
  <c r="CI2309" i="20"/>
  <c r="CI661" i="20"/>
  <c r="CI1224" i="20"/>
  <c r="CI972" i="20"/>
  <c r="CI1422" i="20"/>
  <c r="CI1225" i="20"/>
  <c r="CI478" i="20"/>
  <c r="CI127" i="20"/>
  <c r="CI2184" i="20"/>
  <c r="CI1771" i="20"/>
  <c r="CI1668" i="20"/>
  <c r="CI1652" i="20"/>
  <c r="CI493" i="20"/>
  <c r="CI2310" i="20"/>
  <c r="CI1046" i="20"/>
  <c r="CI1683" i="20"/>
  <c r="CI846" i="20"/>
  <c r="CI932" i="20"/>
  <c r="CI415" i="20"/>
  <c r="CI348" i="20"/>
  <c r="CI341" i="20"/>
  <c r="CI2303" i="20"/>
  <c r="CI965" i="20"/>
  <c r="CI1930" i="20"/>
  <c r="CI1101" i="20"/>
  <c r="CI1035" i="20"/>
  <c r="CI738" i="20"/>
  <c r="CI1188" i="20"/>
  <c r="CI55" i="20"/>
  <c r="CI2218" i="20"/>
  <c r="CI457" i="20"/>
  <c r="CI2098" i="20"/>
  <c r="CI2198" i="20"/>
  <c r="CI814" i="20"/>
  <c r="CI1232" i="20"/>
  <c r="CI847" i="20"/>
  <c r="CI1622" i="20"/>
  <c r="CI351" i="20"/>
  <c r="CI2324" i="20"/>
  <c r="CI1594" i="20"/>
  <c r="CI1632" i="20"/>
  <c r="CI350" i="20"/>
  <c r="CI1098" i="20"/>
  <c r="CI1526" i="20"/>
  <c r="CI2028" i="20"/>
  <c r="CI937" i="20"/>
  <c r="CI2217" i="20"/>
  <c r="CI398" i="20"/>
  <c r="CI412" i="20"/>
  <c r="CI2250" i="20"/>
  <c r="CI2134" i="20"/>
  <c r="CI2331" i="20"/>
  <c r="CI1495" i="20"/>
  <c r="CI185" i="20"/>
  <c r="CI1555" i="20"/>
  <c r="CI1855" i="20"/>
  <c r="CI2266" i="20"/>
  <c r="CI1251" i="20"/>
  <c r="CI690" i="20"/>
  <c r="CI1099" i="20"/>
  <c r="CI2238" i="20"/>
  <c r="CI1494" i="20"/>
  <c r="CI1158" i="20"/>
  <c r="CI1321" i="20"/>
  <c r="CI2130" i="20"/>
  <c r="CI336" i="20"/>
  <c r="CI543" i="20"/>
  <c r="CI2187" i="20"/>
  <c r="CI1880" i="20"/>
  <c r="CI1886" i="20"/>
  <c r="CI1021" i="20"/>
  <c r="CI1917" i="20"/>
  <c r="CI1936" i="20"/>
  <c r="CI2148" i="20"/>
  <c r="CI630" i="20"/>
  <c r="CI2001" i="20"/>
  <c r="CI1902" i="20"/>
  <c r="CI2072" i="20"/>
  <c r="CI247" i="20"/>
  <c r="CI2325" i="20"/>
  <c r="CI929" i="20"/>
  <c r="CI1811" i="20"/>
  <c r="CI1416" i="20"/>
  <c r="CI1837" i="20"/>
  <c r="CI1330" i="20"/>
  <c r="CI1996" i="20"/>
  <c r="CI836" i="20"/>
  <c r="CI1593" i="20"/>
  <c r="CI1843" i="20"/>
  <c r="CI2256" i="20"/>
  <c r="CI2073" i="20"/>
  <c r="CI106" i="20"/>
  <c r="CI2174" i="20"/>
  <c r="CI137" i="20"/>
  <c r="CI650" i="20"/>
  <c r="CI1054" i="20"/>
  <c r="CI2059" i="20"/>
  <c r="CI1032" i="20"/>
  <c r="CI2111" i="20"/>
  <c r="CI2171" i="20"/>
  <c r="CI1681" i="20"/>
  <c r="CI1287" i="20"/>
  <c r="CI1268" i="20"/>
  <c r="CI1659" i="20"/>
  <c r="CI1788" i="20"/>
  <c r="CI2271" i="20"/>
  <c r="CI700" i="20"/>
  <c r="CI720" i="20"/>
  <c r="CI1360" i="20"/>
  <c r="CI258" i="20"/>
  <c r="CI1834" i="20"/>
  <c r="CI1717" i="20"/>
  <c r="CI1623" i="20"/>
  <c r="CI2124" i="20"/>
  <c r="CI1808" i="20"/>
  <c r="CI1430" i="20"/>
  <c r="CI1839" i="20"/>
  <c r="CI1614" i="20"/>
  <c r="CI586" i="20"/>
  <c r="CI2326" i="20"/>
  <c r="CI1955" i="20"/>
  <c r="CI1086" i="20"/>
  <c r="CI949" i="20"/>
  <c r="CI1617" i="20"/>
  <c r="CI831" i="20"/>
  <c r="CI2024" i="20"/>
  <c r="CI361" i="20"/>
  <c r="CI1872" i="20"/>
  <c r="CI622" i="20"/>
  <c r="CI890" i="20"/>
  <c r="CI186" i="20"/>
  <c r="CI695" i="20"/>
  <c r="CI222" i="20"/>
  <c r="CI879" i="20"/>
  <c r="CI2296" i="20"/>
  <c r="CI1554" i="20"/>
  <c r="CI861" i="20"/>
  <c r="CI1621" i="20"/>
  <c r="CI1486" i="20"/>
  <c r="CI243" i="20"/>
  <c r="CI935" i="20"/>
  <c r="CI521" i="20"/>
  <c r="CI2180" i="20"/>
  <c r="CI1036" i="20"/>
  <c r="CI2049" i="20"/>
  <c r="CI515" i="20"/>
  <c r="CI2071" i="20"/>
  <c r="CI1572" i="20"/>
  <c r="CI1293" i="20"/>
  <c r="CI1180" i="20"/>
  <c r="CI634" i="20"/>
  <c r="CI2253" i="20"/>
  <c r="CI2077" i="20"/>
  <c r="CI2203" i="20"/>
  <c r="CI948" i="20"/>
  <c r="CI1393" i="20"/>
  <c r="CI1520" i="20"/>
  <c r="CI2017" i="20"/>
  <c r="CI223" i="20"/>
  <c r="CI1669" i="20"/>
  <c r="CI2056" i="20"/>
  <c r="CI272" i="20"/>
  <c r="CI812" i="20"/>
  <c r="CI1359" i="20"/>
  <c r="CI1260" i="20"/>
  <c r="CI1772" i="20"/>
  <c r="CI2091" i="20"/>
  <c r="CI930" i="20"/>
  <c r="CI1999" i="20"/>
  <c r="CI2030" i="20"/>
  <c r="CI1661" i="20"/>
  <c r="CI1585" i="20"/>
  <c r="CI1202" i="20"/>
  <c r="CI1034" i="20"/>
  <c r="CI741" i="20"/>
  <c r="CI1243" i="20"/>
  <c r="CI1472" i="20"/>
  <c r="CI1313" i="20"/>
  <c r="CI101" i="20"/>
  <c r="CI2089" i="20"/>
  <c r="CI1841" i="20"/>
  <c r="CI2251" i="20"/>
  <c r="CI1570" i="20"/>
  <c r="CI1571" i="20"/>
  <c r="CI1758" i="20"/>
  <c r="CI792" i="20"/>
  <c r="CI953" i="20"/>
  <c r="CI483" i="20"/>
  <c r="CI1062" i="20"/>
  <c r="CI1010" i="20"/>
  <c r="CI2053" i="20"/>
  <c r="CI2202" i="20"/>
  <c r="CI1291" i="20"/>
  <c r="CI1744" i="20"/>
  <c r="CI1748" i="20"/>
  <c r="CI927" i="20"/>
  <c r="CI256" i="20"/>
  <c r="CI2121" i="20"/>
  <c r="CI752" i="20"/>
  <c r="CI2237" i="20"/>
  <c r="CI2302" i="20"/>
  <c r="CI966" i="20"/>
  <c r="CI1326" i="20"/>
  <c r="CI1628" i="20"/>
  <c r="CI2295" i="20"/>
  <c r="CI371" i="20"/>
  <c r="CI308" i="20"/>
  <c r="CI2058" i="20"/>
  <c r="CI643" i="20"/>
  <c r="CI1532" i="20"/>
  <c r="CI673" i="20"/>
  <c r="CI1453" i="20"/>
  <c r="CI1588" i="20"/>
  <c r="CI174" i="20"/>
  <c r="CI1988" i="20"/>
  <c r="CI2287" i="20"/>
  <c r="CI2125" i="20"/>
  <c r="CI1933" i="20"/>
  <c r="CI1750" i="20"/>
  <c r="CI1179" i="20"/>
  <c r="CI91" i="20"/>
  <c r="CI1968" i="20"/>
  <c r="CI1226" i="20"/>
  <c r="CI722" i="20"/>
  <c r="CI1031" i="20"/>
  <c r="CI2133" i="20"/>
  <c r="CI1746" i="20"/>
  <c r="CI895" i="20"/>
  <c r="CI1824" i="20"/>
  <c r="CI184" i="20"/>
  <c r="CI1286" i="20"/>
  <c r="CI1656" i="20"/>
  <c r="CI2225" i="20"/>
  <c r="CI1700" i="20"/>
  <c r="CI1792" i="20"/>
  <c r="CI337" i="20"/>
  <c r="CI2191" i="20"/>
  <c r="CI2274" i="20"/>
  <c r="CI1491" i="20"/>
  <c r="CI1559" i="20"/>
  <c r="CI1619" i="20"/>
  <c r="CI1589" i="20"/>
  <c r="CI2178" i="20"/>
  <c r="CI2234" i="20"/>
  <c r="CI2146" i="20"/>
  <c r="CI2269" i="20"/>
  <c r="CI1573" i="20"/>
  <c r="CI1322" i="20"/>
  <c r="CI679" i="20"/>
  <c r="CI1984" i="20"/>
  <c r="CI51" i="20"/>
  <c r="CI969" i="20"/>
  <c r="CI1684" i="20"/>
  <c r="CI621" i="20"/>
  <c r="CI1064" i="20"/>
  <c r="CI1028" i="20"/>
  <c r="CI1047" i="20"/>
  <c r="CI799" i="20"/>
  <c r="CI804" i="20"/>
  <c r="CI437" i="20"/>
  <c r="CI1504" i="20"/>
  <c r="CI358" i="20"/>
  <c r="CI2210" i="20"/>
  <c r="CI492" i="20"/>
  <c r="CI1944" i="20"/>
  <c r="CI1995" i="20"/>
  <c r="CI1557" i="20"/>
  <c r="CI1651" i="20"/>
  <c r="CI584" i="20"/>
  <c r="CI380" i="20"/>
  <c r="CI2076" i="20"/>
  <c r="CI181" i="20"/>
  <c r="CI744" i="20"/>
  <c r="CI997" i="20"/>
  <c r="CI1567" i="20"/>
  <c r="CI1867" i="20"/>
  <c r="CI2158" i="20"/>
  <c r="CI56" i="20"/>
  <c r="CI1335" i="20"/>
  <c r="CI1842" i="20"/>
  <c r="CI317" i="20"/>
  <c r="CI434" i="20"/>
  <c r="CI1102" i="20"/>
  <c r="CI1274" i="20"/>
  <c r="CI58" i="20"/>
  <c r="CI1339" i="20"/>
  <c r="CI638" i="20"/>
  <c r="CI1900" i="20"/>
  <c r="CI262" i="20"/>
  <c r="CI2215" i="20"/>
  <c r="CI93" i="20"/>
  <c r="CI271" i="20"/>
  <c r="CI889" i="20"/>
  <c r="CI1297" i="20"/>
  <c r="CI370" i="20"/>
  <c r="CI2115" i="20"/>
  <c r="CI1562" i="20"/>
  <c r="CI2192" i="20"/>
  <c r="CI570" i="20"/>
  <c r="CI891" i="20"/>
  <c r="CI266" i="20"/>
  <c r="CI1152" i="20"/>
  <c r="CI2127" i="20"/>
  <c r="CI2010" i="20"/>
  <c r="CI2322" i="20"/>
  <c r="CI2290" i="20"/>
  <c r="CI368" i="20"/>
  <c r="CI2222" i="20"/>
  <c r="CI221" i="20"/>
  <c r="CI1959" i="20"/>
  <c r="CI1743" i="20"/>
  <c r="CI1451" i="20"/>
  <c r="CI1129" i="20"/>
  <c r="CI1248" i="20"/>
  <c r="CI1893" i="20"/>
  <c r="CI1389" i="20"/>
  <c r="BE1379" i="20"/>
  <c r="BE7" i="20"/>
  <c r="BE1485" i="20"/>
  <c r="BE1967" i="20"/>
  <c r="BE229" i="20"/>
  <c r="BE22" i="20"/>
  <c r="BE1361" i="20"/>
  <c r="BE2166" i="20"/>
  <c r="BE1703" i="20"/>
  <c r="BE1793" i="20"/>
  <c r="BE1300" i="20"/>
  <c r="BE1157" i="20"/>
  <c r="BE715" i="20"/>
  <c r="BE628" i="20"/>
  <c r="BE857" i="20"/>
  <c r="BE1836" i="20"/>
  <c r="BE754" i="20"/>
  <c r="BE1134" i="20"/>
  <c r="BE548" i="20"/>
  <c r="BE1948" i="20"/>
  <c r="BE1864" i="20"/>
  <c r="BE668" i="20"/>
  <c r="BE841" i="20"/>
  <c r="BE789" i="20"/>
  <c r="BE1829" i="20"/>
  <c r="BE685" i="20"/>
  <c r="BE889" i="20"/>
  <c r="BE808" i="20"/>
  <c r="BE1619" i="20"/>
  <c r="BE1099" i="20"/>
  <c r="BE605" i="20"/>
  <c r="BE1038" i="20"/>
  <c r="BE596" i="20"/>
  <c r="BE1705" i="20"/>
  <c r="BE87" i="20"/>
  <c r="BE369" i="20"/>
  <c r="BE1733" i="20"/>
  <c r="BE1097" i="20"/>
  <c r="BE526" i="20"/>
  <c r="BE74" i="20"/>
  <c r="BE2129" i="20"/>
  <c r="BE1444" i="20"/>
  <c r="BE143" i="20"/>
  <c r="BE734" i="20"/>
  <c r="BE1489" i="20"/>
  <c r="BE131" i="20"/>
  <c r="BE763" i="20"/>
  <c r="BE825" i="20"/>
  <c r="BE2210" i="20"/>
  <c r="BE869" i="20"/>
  <c r="BE2189" i="20"/>
  <c r="BE1149" i="20"/>
  <c r="BE1852" i="20"/>
  <c r="BE482" i="20"/>
  <c r="BE177" i="20"/>
  <c r="BE880" i="20"/>
  <c r="BE947" i="20"/>
  <c r="BE1225" i="20"/>
  <c r="BE2046" i="20"/>
  <c r="BE227" i="20"/>
  <c r="BE1262" i="20"/>
  <c r="BE870" i="20"/>
  <c r="BE1524" i="20"/>
  <c r="BE693" i="20"/>
  <c r="BE23" i="20"/>
  <c r="BE811" i="20"/>
  <c r="BE250" i="20"/>
  <c r="BE342" i="20"/>
  <c r="BE598" i="20"/>
  <c r="BE535" i="20"/>
  <c r="BE97" i="20"/>
  <c r="BE2239" i="20"/>
  <c r="BE583" i="20"/>
  <c r="BE987" i="20"/>
  <c r="BE2179" i="20"/>
  <c r="BE1359" i="20"/>
  <c r="BE1544" i="20"/>
  <c r="BE819" i="20"/>
  <c r="BE2204" i="20"/>
  <c r="BE682" i="20"/>
  <c r="BE294" i="20"/>
  <c r="BE1802" i="20"/>
  <c r="BE407" i="20"/>
  <c r="BE777" i="20"/>
  <c r="BE2124" i="20"/>
  <c r="BE1078" i="20"/>
  <c r="BE1776" i="20"/>
  <c r="BE2125" i="20"/>
  <c r="BE114" i="20"/>
  <c r="BE1560" i="20"/>
  <c r="BE133" i="20"/>
  <c r="BE367" i="20"/>
  <c r="BE537" i="20"/>
  <c r="BE287" i="20"/>
  <c r="BE2260" i="20"/>
  <c r="BE1070" i="20"/>
  <c r="BE2243" i="20"/>
  <c r="BE1984" i="20"/>
  <c r="BE1224" i="20"/>
  <c r="BE1040" i="20"/>
  <c r="BE514" i="20"/>
  <c r="BE781" i="20"/>
  <c r="BE1896" i="20"/>
  <c r="BE1219" i="20"/>
  <c r="BE698" i="20"/>
  <c r="BE799" i="20"/>
  <c r="BE42" i="20"/>
  <c r="BE2015" i="20"/>
  <c r="BE756" i="20"/>
  <c r="BE968" i="20"/>
  <c r="BE1832" i="20"/>
  <c r="BE1494" i="20"/>
  <c r="BE1055" i="20"/>
  <c r="BE31" i="20"/>
  <c r="BE1653" i="20"/>
  <c r="BE1083" i="20"/>
  <c r="BE1025" i="20"/>
  <c r="BE1449" i="20"/>
  <c r="BE2164" i="20"/>
  <c r="BE1683" i="20"/>
  <c r="BE716" i="20"/>
  <c r="BE684" i="20"/>
  <c r="BE1767" i="20"/>
  <c r="BE1916" i="20"/>
  <c r="BE163" i="20"/>
  <c r="BE855" i="20"/>
  <c r="BE1586" i="20"/>
  <c r="BE856" i="20"/>
  <c r="BE1045" i="20"/>
  <c r="BE375" i="20"/>
  <c r="BE2233" i="20"/>
  <c r="BE1210" i="20"/>
  <c r="BE118" i="20"/>
  <c r="BE864" i="20"/>
  <c r="BE1997" i="20"/>
  <c r="BE1460" i="20"/>
  <c r="BE1297" i="20"/>
  <c r="BE802" i="20"/>
  <c r="BE452" i="20"/>
  <c r="BE222" i="20"/>
  <c r="BE782" i="20"/>
  <c r="BE2003" i="20"/>
  <c r="BE316" i="20"/>
  <c r="BE356" i="20"/>
  <c r="BE1243" i="20"/>
  <c r="BE894" i="20"/>
  <c r="BE2269" i="20"/>
  <c r="BE207" i="20"/>
  <c r="BE1553" i="20"/>
  <c r="BE121" i="20"/>
  <c r="BE1964" i="20"/>
  <c r="BE2178" i="20"/>
  <c r="BE1108" i="20"/>
  <c r="BE2116" i="20"/>
  <c r="BE47" i="20"/>
  <c r="BE1492" i="20"/>
  <c r="BE1536" i="20"/>
  <c r="BE576" i="20"/>
  <c r="BE1704" i="20"/>
  <c r="BE317" i="20"/>
  <c r="BE695" i="20"/>
  <c r="BE1294" i="20"/>
  <c r="BE886" i="20"/>
  <c r="BE1121" i="20"/>
  <c r="BE1373" i="20"/>
  <c r="BE458" i="20"/>
  <c r="BE1556" i="20"/>
  <c r="BE1827" i="20"/>
  <c r="BE1884" i="20"/>
  <c r="BE1668" i="20"/>
  <c r="BE1287" i="20"/>
  <c r="BE769" i="20"/>
  <c r="BE296" i="20"/>
  <c r="BE1719" i="20"/>
  <c r="BE368" i="20"/>
  <c r="BE1636" i="20"/>
  <c r="BE1174" i="20"/>
  <c r="BE938" i="20"/>
  <c r="BE1985" i="20"/>
  <c r="BE1117" i="20"/>
  <c r="BE982" i="20"/>
  <c r="BE2117" i="20"/>
  <c r="BE83" i="20"/>
  <c r="BE1382" i="20"/>
  <c r="BE2114" i="20"/>
  <c r="BE345" i="20"/>
  <c r="BE669" i="20"/>
  <c r="BE953" i="20"/>
  <c r="BE1899" i="20"/>
  <c r="BE1116" i="20"/>
  <c r="BE1534" i="20"/>
  <c r="BE732" i="20"/>
  <c r="BE1750" i="20"/>
  <c r="BE667" i="20"/>
  <c r="BE486" i="20"/>
  <c r="BE761" i="20"/>
  <c r="BE838" i="20"/>
  <c r="BE2012" i="20"/>
  <c r="BE1725" i="20"/>
  <c r="BE1642" i="20"/>
  <c r="BE194" i="20"/>
  <c r="BE1021" i="20"/>
  <c r="BE1942" i="20"/>
  <c r="BE237" i="20"/>
  <c r="BE988" i="20"/>
  <c r="BE50" i="20"/>
  <c r="BE189" i="20"/>
  <c r="BE490" i="20"/>
  <c r="BE1868" i="20"/>
  <c r="BE683" i="20"/>
  <c r="BE570" i="20"/>
  <c r="BE306" i="20"/>
  <c r="BE480" i="20"/>
  <c r="BE1457" i="20"/>
  <c r="BE1740" i="20"/>
  <c r="BE1804" i="20"/>
  <c r="BE1988" i="20"/>
  <c r="BE230" i="20"/>
  <c r="BE1337" i="20"/>
  <c r="BE1975" i="20"/>
  <c r="BE1318" i="20"/>
  <c r="BE2167" i="20"/>
  <c r="BE1785" i="20"/>
  <c r="BE885" i="20"/>
  <c r="BE220" i="20"/>
  <c r="BE1823" i="20"/>
  <c r="BE1390" i="20"/>
  <c r="BE330" i="20"/>
  <c r="BE1755" i="20"/>
  <c r="BE90" i="20"/>
  <c r="BE497" i="20"/>
  <c r="BE1230" i="20"/>
  <c r="BE279" i="20"/>
  <c r="BE2086" i="20"/>
  <c r="BE1956" i="20"/>
  <c r="BE428" i="20"/>
  <c r="BE135" i="20"/>
  <c r="BE1339" i="20"/>
  <c r="BE1629" i="20"/>
  <c r="BE1394" i="20"/>
  <c r="BE631" i="20"/>
  <c r="BE788" i="20"/>
  <c r="BE265" i="20"/>
  <c r="BE640" i="20"/>
  <c r="BE422" i="20"/>
  <c r="BE2037" i="20"/>
  <c r="BE6" i="20"/>
  <c r="BE1317" i="20"/>
  <c r="BE1241" i="20"/>
  <c r="BE267" i="20"/>
  <c r="BE1848" i="20"/>
  <c r="BE1818" i="20"/>
  <c r="BE371" i="20"/>
  <c r="BE1411" i="20"/>
  <c r="BE1127" i="20"/>
  <c r="BE608" i="20"/>
  <c r="BE844" i="20"/>
  <c r="BE363" i="20"/>
  <c r="BE1955" i="20"/>
  <c r="BE2064" i="20"/>
  <c r="BE13" i="20"/>
  <c r="BE1597" i="20"/>
  <c r="BE2131" i="20"/>
  <c r="BE940" i="20"/>
  <c r="BE1386" i="20"/>
  <c r="BE1936" i="20"/>
  <c r="BE1595" i="20"/>
  <c r="BE242" i="20"/>
  <c r="BE765" i="20"/>
  <c r="BE2051" i="20"/>
  <c r="BE956" i="20"/>
  <c r="BE128" i="20"/>
  <c r="BE977" i="20"/>
  <c r="BE2324" i="20"/>
  <c r="BE1775" i="20"/>
  <c r="BE1682" i="20"/>
  <c r="BE1585" i="20"/>
  <c r="BE203" i="20"/>
  <c r="BE164" i="20"/>
  <c r="BE655" i="20"/>
  <c r="BE1887" i="20"/>
  <c r="BE1690" i="20"/>
  <c r="BE629" i="20"/>
  <c r="BE362" i="20"/>
  <c r="BE2175" i="20"/>
  <c r="BE1050" i="20"/>
  <c r="BE1552" i="20"/>
  <c r="BE1090" i="20"/>
  <c r="BE865" i="20"/>
  <c r="BE1378" i="20"/>
  <c r="BE433" i="20"/>
  <c r="BE45" i="20"/>
  <c r="BE2230" i="20"/>
  <c r="BE346" i="20"/>
  <c r="BE473" i="20"/>
  <c r="BE255" i="20"/>
  <c r="BE540" i="20"/>
  <c r="BE2055" i="20"/>
  <c r="BE1437" i="20"/>
  <c r="BE899" i="20"/>
  <c r="BE1644" i="20"/>
  <c r="BE609" i="20"/>
  <c r="BE1761" i="20"/>
  <c r="BE2066" i="20"/>
  <c r="BE603" i="20"/>
  <c r="BE364" i="20"/>
  <c r="BE871" i="20"/>
  <c r="BE378" i="20"/>
  <c r="BE1464" i="20"/>
  <c r="BE412" i="20"/>
  <c r="BE115" i="20"/>
  <c r="BE440" i="20"/>
  <c r="BE2272" i="20"/>
  <c r="BE169" i="20"/>
  <c r="BE773" i="20"/>
  <c r="BE1990" i="20"/>
  <c r="BE658" i="20"/>
  <c r="BE58" i="20"/>
  <c r="BE1271" i="20"/>
  <c r="BE1797" i="20"/>
  <c r="BE402" i="20"/>
  <c r="BE845" i="20"/>
  <c r="BE552" i="20"/>
  <c r="BE884" i="20"/>
  <c r="BE1348" i="20"/>
  <c r="BE2168" i="20"/>
  <c r="BE1938" i="20"/>
  <c r="BE1962" i="20"/>
  <c r="BE951" i="20"/>
  <c r="BE208" i="20"/>
  <c r="BE807" i="20"/>
  <c r="BE2198" i="20"/>
  <c r="BE1179" i="20"/>
  <c r="BE2200" i="20"/>
  <c r="BE637" i="20"/>
  <c r="BE1609" i="20"/>
  <c r="BE19" i="20"/>
  <c r="BE1876" i="20"/>
  <c r="BE1712" i="20"/>
  <c r="BE901" i="20"/>
  <c r="BE2105" i="20"/>
  <c r="BE243" i="20"/>
  <c r="BE1436" i="20"/>
  <c r="BE1417" i="20"/>
  <c r="BE18" i="20"/>
  <c r="BE1924" i="20"/>
  <c r="BE919" i="20"/>
  <c r="BE1933" i="20"/>
  <c r="BE1529" i="20"/>
  <c r="BE2027" i="20"/>
  <c r="BE1923" i="20"/>
  <c r="BE713" i="20"/>
  <c r="BE479" i="20"/>
  <c r="BE1601" i="20"/>
  <c r="BE1188" i="20"/>
  <c r="BE687" i="20"/>
  <c r="BE244" i="20"/>
  <c r="BE1496" i="20"/>
  <c r="BE1353" i="20"/>
  <c r="BE1663" i="20"/>
  <c r="BE1506" i="20"/>
  <c r="BE448" i="20"/>
  <c r="BE793" i="20"/>
  <c r="BE65" i="20"/>
  <c r="BE1192" i="20"/>
  <c r="BE132" i="20"/>
  <c r="BE1107" i="20"/>
  <c r="BE753" i="20"/>
  <c r="BE1633" i="20"/>
  <c r="BE293" i="20"/>
  <c r="BE1591" i="20"/>
  <c r="BE1247" i="20"/>
  <c r="BE1032" i="20"/>
  <c r="BE1148" i="20"/>
  <c r="BE1632" i="20"/>
  <c r="BE549" i="20"/>
  <c r="BE775" i="20"/>
  <c r="BE1974" i="20"/>
  <c r="BE1204" i="20"/>
  <c r="BE1154" i="20"/>
  <c r="BE674" i="20"/>
  <c r="BE1006" i="20"/>
  <c r="BE2216" i="20"/>
  <c r="BE1229" i="20"/>
  <c r="BE727" i="20"/>
  <c r="BE507" i="20"/>
  <c r="BE900" i="20"/>
  <c r="BE1170" i="20"/>
  <c r="BE1949" i="20"/>
  <c r="BE204" i="20"/>
  <c r="BE1881" i="20"/>
  <c r="BE1500" i="20"/>
  <c r="BE1806" i="20"/>
  <c r="BE1561" i="20"/>
  <c r="BE585" i="20"/>
  <c r="BE556" i="20"/>
  <c r="BE617" i="20"/>
  <c r="BE1588" i="20"/>
  <c r="BE236" i="20"/>
  <c r="BE1175" i="20"/>
  <c r="BE1445" i="20"/>
  <c r="BE2134" i="20"/>
  <c r="BE75" i="20"/>
  <c r="BE2286" i="20"/>
  <c r="BE1245" i="20"/>
  <c r="BE2183" i="20"/>
  <c r="BE1877" i="20"/>
  <c r="BE1958" i="20"/>
  <c r="BE1431" i="20"/>
  <c r="BE1115" i="20"/>
  <c r="BE1130" i="20"/>
  <c r="BE1947" i="20"/>
  <c r="BE923" i="20"/>
  <c r="BE290" i="20"/>
  <c r="BE531" i="20"/>
  <c r="BE1207" i="20"/>
  <c r="BE597" i="20"/>
  <c r="BE1846" i="20"/>
  <c r="BE395" i="20"/>
  <c r="BE2296" i="20"/>
  <c r="BE748" i="20"/>
  <c r="BE98" i="20"/>
  <c r="BE1059" i="20"/>
  <c r="BE1447" i="20"/>
  <c r="BE934" i="20"/>
  <c r="BE579" i="20"/>
  <c r="BE1879" i="20"/>
  <c r="BE1819" i="20"/>
  <c r="BE1637" i="20"/>
  <c r="BE1495" i="20"/>
  <c r="BE1324" i="20"/>
  <c r="BE35" i="20"/>
  <c r="BE1874" i="20"/>
  <c r="BE390" i="20"/>
  <c r="BE328" i="20"/>
  <c r="BE504" i="20"/>
  <c r="BE1593" i="20"/>
  <c r="BE1104" i="20"/>
  <c r="BE1509" i="20"/>
  <c r="BE2036" i="20"/>
  <c r="BE2323" i="20"/>
  <c r="BE2109" i="20"/>
  <c r="BE2221" i="20"/>
  <c r="BE750" i="20"/>
  <c r="BE268" i="20"/>
  <c r="BE747" i="20"/>
  <c r="BE1855" i="20"/>
  <c r="BE436" i="20"/>
  <c r="BE659" i="20"/>
  <c r="BE1860" i="20"/>
  <c r="BE2192" i="20"/>
  <c r="BE408" i="20"/>
  <c r="BE495" i="20"/>
  <c r="BE1959" i="20"/>
  <c r="BE391" i="20"/>
  <c r="BE51" i="20"/>
  <c r="BE1036" i="20"/>
  <c r="BE351" i="20"/>
  <c r="BE1064" i="20"/>
  <c r="BE2019" i="20"/>
  <c r="BE1803" i="20"/>
  <c r="BE326" i="20"/>
  <c r="BE1198" i="20"/>
  <c r="BE332" i="20"/>
  <c r="BE1773" i="20"/>
  <c r="BE103" i="20"/>
  <c r="BE1298" i="20"/>
  <c r="BE642" i="20"/>
  <c r="BE717" i="20"/>
  <c r="BE994" i="20"/>
  <c r="BE312" i="20"/>
  <c r="BE1930" i="20"/>
  <c r="BE1748" i="20"/>
  <c r="BE1674" i="20"/>
  <c r="BE254" i="20"/>
  <c r="BE2265" i="20"/>
  <c r="BE1276" i="20"/>
  <c r="BE650" i="20"/>
  <c r="BE292" i="20"/>
  <c r="BE827" i="20"/>
  <c r="BE641" i="20"/>
  <c r="BE1569" i="20"/>
  <c r="BE415" i="20"/>
  <c r="BE2282" i="20"/>
  <c r="BE638" i="20"/>
  <c r="BE1002" i="20"/>
  <c r="BE446" i="20"/>
  <c r="BE323" i="20"/>
  <c r="BE2261" i="20"/>
  <c r="BE1857" i="20"/>
  <c r="BE1817" i="20"/>
  <c r="BE505" i="20"/>
  <c r="BE1722" i="20"/>
  <c r="BE401" i="20"/>
  <c r="BE1596" i="20"/>
  <c r="BE1842" i="20"/>
  <c r="BE1197" i="20"/>
  <c r="BE1128" i="20"/>
  <c r="BE2334" i="20"/>
  <c r="BE1502" i="20"/>
  <c r="BE110" i="20"/>
  <c r="BE156" i="20"/>
  <c r="BE2278" i="20"/>
  <c r="BE2295" i="20"/>
  <c r="BE1452" i="20"/>
  <c r="BE1412" i="20"/>
  <c r="BE1075" i="20"/>
  <c r="BE1397" i="20"/>
  <c r="BE108" i="20"/>
  <c r="BE2238" i="20"/>
  <c r="BE2322" i="20"/>
  <c r="BE270" i="20"/>
  <c r="BE2206" i="20"/>
  <c r="BE1039" i="20"/>
  <c r="BE1880" i="20"/>
  <c r="BE2220" i="20"/>
  <c r="BE313" i="20"/>
  <c r="BE1811" i="20"/>
  <c r="BE1791" i="20"/>
  <c r="BE2147" i="20"/>
  <c r="BE499" i="20"/>
  <c r="BE798" i="20"/>
  <c r="BE335" i="20"/>
  <c r="BE1606" i="20"/>
  <c r="BE2307" i="20"/>
  <c r="BE601" i="20"/>
  <c r="BE269" i="20"/>
  <c r="BE2080" i="20"/>
  <c r="BE620" i="20"/>
  <c r="BE196" i="20"/>
  <c r="BE992" i="20"/>
  <c r="BE1676" i="20"/>
  <c r="BE1306" i="20"/>
  <c r="BE1341" i="20"/>
  <c r="BE392" i="20"/>
  <c r="BE1022" i="20"/>
  <c r="BE2180" i="20"/>
  <c r="BE1474" i="20"/>
  <c r="BE2050" i="20"/>
  <c r="BE559" i="20"/>
  <c r="BE289" i="20"/>
  <c r="BE2152" i="20"/>
  <c r="BE414" i="20"/>
  <c r="BE1627" i="20"/>
  <c r="BE858" i="20"/>
  <c r="BE963" i="20"/>
  <c r="BE437" i="20"/>
  <c r="BE174" i="20"/>
  <c r="BE1698" i="20"/>
  <c r="BE470" i="20"/>
  <c r="BE137" i="20"/>
  <c r="BE522" i="20"/>
  <c r="BE660" i="20"/>
  <c r="BE1463" i="20"/>
  <c r="BE2150" i="20"/>
  <c r="BE553" i="20"/>
  <c r="BE1622" i="20"/>
  <c r="BE1558" i="20"/>
  <c r="BE770" i="20"/>
  <c r="BE129" i="20"/>
  <c r="BE1718" i="20"/>
  <c r="BE892" i="20"/>
  <c r="BE1058" i="20"/>
  <c r="BE246" i="20"/>
  <c r="BE1587" i="20"/>
  <c r="BE79" i="20"/>
  <c r="BE302" i="20"/>
  <c r="BE85" i="20"/>
  <c r="BE1086" i="20"/>
  <c r="BE2035" i="20"/>
  <c r="BE1285" i="20"/>
  <c r="BE835" i="20"/>
  <c r="BE2208" i="20"/>
  <c r="BE388" i="20"/>
  <c r="BE471" i="20"/>
  <c r="BE704" i="20"/>
  <c r="BE560" i="20"/>
  <c r="BE314" i="20"/>
  <c r="BE1709" i="20"/>
  <c r="BE1584" i="20"/>
  <c r="BE247" i="20"/>
  <c r="BE300" i="20"/>
  <c r="BE647" i="20"/>
  <c r="BE238" i="20"/>
  <c r="BE215" i="20"/>
  <c r="BE1605" i="20"/>
  <c r="BE772" i="20"/>
  <c r="BE487" i="20"/>
  <c r="BE1886" i="20"/>
  <c r="BE1288" i="20"/>
  <c r="BE1912" i="20"/>
  <c r="BE1007" i="20"/>
  <c r="BE1810" i="20"/>
  <c r="BE278" i="20"/>
  <c r="BE883" i="20"/>
  <c r="BE1994" i="20"/>
  <c r="BE1482" i="20"/>
  <c r="BE343" i="20"/>
  <c r="BE1995" i="20"/>
  <c r="BE1943" i="20"/>
  <c r="BE1385" i="20"/>
  <c r="BE2072" i="20"/>
  <c r="BE1328" i="20"/>
  <c r="BE1277" i="20"/>
  <c r="BE1808" i="20"/>
  <c r="BE738" i="20"/>
  <c r="BE1574" i="20"/>
  <c r="BE681" i="20"/>
  <c r="BE694" i="20"/>
  <c r="BE231" i="20"/>
  <c r="BE2118" i="20"/>
  <c r="BE2098" i="20"/>
  <c r="BE245" i="20"/>
  <c r="BE1258" i="20"/>
  <c r="BE846" i="20"/>
  <c r="BE726" i="20"/>
  <c r="BE154" i="20"/>
  <c r="BE1532" i="20"/>
  <c r="BE1696" i="20"/>
  <c r="BE719" i="20"/>
  <c r="BE594" i="20"/>
  <c r="BE2026" i="20"/>
  <c r="BE887" i="20"/>
  <c r="BE967" i="20"/>
  <c r="BE1914" i="20"/>
  <c r="BE1968" i="20"/>
  <c r="BE1171" i="20"/>
  <c r="BE955" i="20"/>
  <c r="BE372" i="20"/>
  <c r="BE728" i="20"/>
  <c r="BE1114" i="20"/>
  <c r="BE455" i="20"/>
  <c r="BE2023" i="20"/>
  <c r="BE1109" i="20"/>
  <c r="BE1518" i="20"/>
  <c r="BE430" i="20"/>
  <c r="BE737" i="20"/>
  <c r="BE291" i="20"/>
  <c r="BE1119" i="20"/>
  <c r="BE915" i="20"/>
  <c r="BE913" i="20"/>
  <c r="BE1640" i="20"/>
  <c r="BE1384" i="20"/>
  <c r="BE57" i="20"/>
  <c r="BE949" i="20"/>
  <c r="BE1369" i="20"/>
  <c r="BE794" i="20"/>
  <c r="BE1071" i="20"/>
  <c r="BE2095" i="20"/>
  <c r="BE1113" i="20"/>
  <c r="BE1259" i="20"/>
  <c r="BE1693" i="20"/>
  <c r="BE973" i="20"/>
  <c r="BE711" i="20"/>
  <c r="BE1427" i="20"/>
  <c r="BE837" i="20"/>
  <c r="BE632" i="20"/>
  <c r="BE1734" i="20"/>
  <c r="BE2017" i="20"/>
  <c r="BE1260" i="20"/>
  <c r="BE2326" i="20"/>
  <c r="BE167" i="20"/>
  <c r="BE1422" i="20"/>
  <c r="BE2327" i="20"/>
  <c r="BE2290" i="20"/>
  <c r="BE2232" i="20"/>
  <c r="BE902" i="20"/>
  <c r="BE1535" i="20"/>
  <c r="BE843" i="20"/>
  <c r="BE283" i="20"/>
  <c r="BE252" i="20"/>
  <c r="BE651" i="20"/>
  <c r="BE183" i="20"/>
  <c r="BE945" i="20"/>
  <c r="BE1893" i="20"/>
  <c r="BE319" i="20"/>
  <c r="BE676" i="20"/>
  <c r="BE234" i="20"/>
  <c r="BE2177" i="20"/>
  <c r="BE1020" i="20"/>
  <c r="BE1911" i="20"/>
  <c r="BE592" i="20"/>
  <c r="BE1692" i="20"/>
  <c r="BE893" i="20"/>
  <c r="BE998" i="20"/>
  <c r="BE1462" i="20"/>
  <c r="BE338" i="20"/>
  <c r="BE263" i="20"/>
  <c r="BE130" i="20"/>
  <c r="BE339" i="20"/>
  <c r="BE1352" i="20"/>
  <c r="BE589" i="20"/>
  <c r="BE1187" i="20"/>
  <c r="BE1342" i="20"/>
  <c r="BE1375" i="20"/>
  <c r="BE2271" i="20"/>
  <c r="BE1971" i="20"/>
  <c r="BE852" i="20"/>
  <c r="BE619" i="20"/>
  <c r="BE2193" i="20"/>
  <c r="BE611" i="20"/>
  <c r="BE739" i="20"/>
  <c r="BE2096" i="20"/>
  <c r="BE950" i="20"/>
  <c r="BE975" i="20"/>
  <c r="BE1380" i="20"/>
  <c r="BE1371" i="20"/>
  <c r="BE1503" i="20"/>
  <c r="BE1416" i="20"/>
  <c r="BE964" i="20"/>
  <c r="BE2110" i="20"/>
  <c r="BE484" i="20"/>
  <c r="BE427" i="20"/>
  <c r="BE1136" i="20"/>
  <c r="BE2163" i="20"/>
  <c r="BE501" i="20"/>
  <c r="BE383" i="20"/>
  <c r="BE743" i="20"/>
  <c r="BE1338" i="20"/>
  <c r="BE494" i="20"/>
  <c r="BE2207" i="20"/>
  <c r="BE1360" i="20"/>
  <c r="BE621" i="20"/>
  <c r="BE1383" i="20"/>
  <c r="BE1531" i="20"/>
  <c r="BE1166" i="20"/>
  <c r="BE1826" i="20"/>
  <c r="BE891" i="20"/>
  <c r="BE1961" i="20"/>
  <c r="BE1060" i="20"/>
  <c r="BE533" i="20"/>
  <c r="BE478" i="20"/>
  <c r="BE1362" i="20"/>
  <c r="BE25" i="20"/>
  <c r="BE786" i="20"/>
  <c r="BE653" i="20"/>
  <c r="BE453" i="20"/>
  <c r="BE1238" i="20"/>
  <c r="BE543" i="20"/>
  <c r="BE1575" i="20"/>
  <c r="BE423" i="20"/>
  <c r="BE817" i="20"/>
  <c r="BE261" i="20"/>
  <c r="BE264" i="20"/>
  <c r="BE1863" i="20"/>
  <c r="BE357" i="20"/>
  <c r="BE816" i="20"/>
  <c r="BE192" i="20"/>
  <c r="BE1118" i="20"/>
  <c r="BE1424" i="20"/>
  <c r="BE971" i="20"/>
  <c r="BE1205" i="20"/>
  <c r="BE724" i="20"/>
  <c r="BE1454" i="20"/>
  <c r="BE400" i="20"/>
  <c r="BE1295" i="20"/>
  <c r="BE2225" i="20"/>
  <c r="BE1867" i="20"/>
  <c r="BE295" i="20"/>
  <c r="BE2140" i="20"/>
  <c r="BE639" i="20"/>
  <c r="BE439" i="20"/>
  <c r="BE2314" i="20"/>
  <c r="BE144" i="20"/>
  <c r="BE771" i="20"/>
  <c r="BE1540" i="20"/>
  <c r="BE503" i="20"/>
  <c r="BE1275" i="20"/>
  <c r="BE350" i="20"/>
  <c r="BE274" i="20"/>
  <c r="BE235" i="20"/>
  <c r="BE253" i="20"/>
  <c r="BE2223" i="20"/>
  <c r="BE506" i="20"/>
  <c r="BE828" i="20"/>
  <c r="BE2057" i="20"/>
  <c r="BE1521" i="20"/>
  <c r="BE1323" i="20"/>
  <c r="BE127" i="20"/>
  <c r="BE447" i="20"/>
  <c r="BE918" i="20"/>
  <c r="BE920" i="20"/>
  <c r="BE348" i="20"/>
  <c r="BE389" i="20"/>
  <c r="BE1735" i="20"/>
  <c r="BE2292" i="20"/>
  <c r="BE700" i="20"/>
  <c r="BE386" i="20"/>
  <c r="BE320" i="20"/>
  <c r="BE1484" i="20"/>
  <c r="BE126" i="20"/>
  <c r="BE1545" i="20"/>
  <c r="BE774" i="20"/>
  <c r="BE1581" i="20"/>
  <c r="BE2137" i="20"/>
  <c r="BE28" i="20"/>
  <c r="BE365" i="20"/>
  <c r="BE2160" i="20"/>
  <c r="BE40" i="20"/>
  <c r="BE456" i="20"/>
  <c r="BE1307" i="20"/>
  <c r="BE1438" i="20"/>
  <c r="BE44" i="20"/>
  <c r="BE582" i="20"/>
  <c r="BE251" i="20"/>
  <c r="BE1815" i="20"/>
  <c r="BE432" i="20"/>
  <c r="BE1125" i="20"/>
  <c r="BE171" i="20"/>
  <c r="BE1001" i="20"/>
  <c r="BE1372" i="20"/>
  <c r="BE931" i="20"/>
  <c r="BE435" i="20"/>
  <c r="BE1248" i="20"/>
  <c r="BE1132" i="20"/>
  <c r="BE584" i="20"/>
  <c r="BE1094" i="20"/>
  <c r="BE1069" i="20"/>
  <c r="BE1788" i="20"/>
  <c r="BE1522" i="20"/>
  <c r="BE709" i="20"/>
  <c r="BE1153" i="20"/>
  <c r="BE1376" i="20"/>
  <c r="BE102" i="20"/>
  <c r="BE976" i="20"/>
  <c r="BE157" i="20"/>
  <c r="BE797" i="20"/>
  <c r="BE896" i="20"/>
  <c r="BE1951" i="20"/>
  <c r="BE1871" i="20"/>
  <c r="BE17" i="20"/>
  <c r="BE1344" i="20"/>
  <c r="BE1691" i="20"/>
  <c r="BE904" i="20"/>
  <c r="BE385" i="20"/>
  <c r="BE1467" i="20"/>
  <c r="BE145" i="20"/>
  <c r="BE875" i="20"/>
  <c r="BE1486" i="20"/>
  <c r="BE821" i="20"/>
  <c r="BE1144" i="20"/>
  <c r="BE1664" i="20"/>
  <c r="BE1358" i="20"/>
  <c r="BE153" i="20"/>
  <c r="BE1816" i="20"/>
  <c r="BE574" i="20"/>
  <c r="BE778" i="20"/>
  <c r="BE1398" i="20"/>
  <c r="BE1102" i="20"/>
  <c r="BE24" i="20"/>
  <c r="BE1135" i="20"/>
  <c r="BE2149" i="20"/>
  <c r="BE2297" i="20"/>
  <c r="BE1583" i="20"/>
  <c r="BE2201" i="20"/>
  <c r="BE721" i="20"/>
  <c r="BE666" i="20"/>
  <c r="BE1992" i="20"/>
  <c r="BE2328" i="20"/>
  <c r="BE1327" i="20"/>
  <c r="BE1281" i="20"/>
  <c r="BE510" i="20"/>
  <c r="BE477" i="20"/>
  <c r="BE451" i="20"/>
  <c r="BE1052" i="20"/>
  <c r="BE1783" i="20"/>
  <c r="BE803" i="20"/>
  <c r="BE2005" i="20"/>
  <c r="BE1925" i="20"/>
  <c r="BE1129" i="20"/>
  <c r="BE1794" i="20"/>
  <c r="BE2188" i="20"/>
  <c r="BE1280" i="20"/>
  <c r="BE1163" i="20"/>
  <c r="BE626" i="20"/>
  <c r="BE1996" i="20"/>
  <c r="BE1152" i="20"/>
  <c r="BE1578" i="20"/>
  <c r="BE1164" i="20"/>
  <c r="BE888" i="20"/>
  <c r="BE155" i="20"/>
  <c r="BE325" i="20"/>
  <c r="BE935" i="20"/>
  <c r="BE49" i="20"/>
  <c r="BE1194" i="20"/>
  <c r="BE159" i="20"/>
  <c r="BE2209" i="20"/>
  <c r="BE677" i="20"/>
  <c r="BE720" i="20"/>
  <c r="BE1841" i="20"/>
  <c r="BE2097" i="20"/>
  <c r="BE1391" i="20"/>
  <c r="BE867" i="20"/>
  <c r="BE1133" i="20"/>
  <c r="BE1497" i="20"/>
  <c r="BE1189" i="20"/>
  <c r="BE1713" i="20"/>
  <c r="BE2056" i="20"/>
  <c r="BE929" i="20"/>
  <c r="BE1905" i="20"/>
  <c r="BE138" i="20"/>
  <c r="BE2171" i="20"/>
  <c r="BE518" i="20"/>
  <c r="BE1611" i="20"/>
  <c r="BE534" i="20"/>
  <c r="BE1420" i="20"/>
  <c r="BE492" i="20"/>
  <c r="BE550" i="20"/>
  <c r="BE282" i="20"/>
  <c r="BE2315" i="20"/>
  <c r="BE1684" i="20"/>
  <c r="BE991" i="20"/>
  <c r="BE2174" i="20"/>
  <c r="BE1293" i="20"/>
  <c r="BE2082" i="20"/>
  <c r="BE758" i="20"/>
  <c r="BE530" i="20"/>
  <c r="BE1346" i="20"/>
  <c r="BE657" i="20"/>
  <c r="BE586" i="20"/>
  <c r="BE1061" i="20"/>
  <c r="BE1512" i="20"/>
  <c r="BE116" i="20"/>
  <c r="BE1364" i="20"/>
  <c r="BE1624" i="20"/>
  <c r="BE800" i="20"/>
  <c r="BE1729" i="20"/>
  <c r="BE33" i="20"/>
  <c r="BE1666" i="20"/>
  <c r="BE554" i="20"/>
  <c r="BE618" i="20"/>
  <c r="BE1310" i="20"/>
  <c r="BE745" i="20"/>
  <c r="BE1270" i="20"/>
  <c r="BE1777" i="20"/>
  <c r="BE1607" i="20"/>
  <c r="BE878" i="20"/>
  <c r="BE2151" i="20"/>
  <c r="BE524" i="20"/>
  <c r="BE1741" i="20"/>
  <c r="BE2181" i="20"/>
  <c r="BE1786" i="20"/>
  <c r="BE810" i="20"/>
  <c r="BE1232" i="20"/>
  <c r="BE410" i="20"/>
  <c r="BE1043" i="20"/>
  <c r="BE443" i="20"/>
  <c r="BE1840" i="20"/>
  <c r="BE854" i="20"/>
  <c r="BE1501" i="20"/>
  <c r="BE68" i="20"/>
  <c r="BE191" i="20"/>
  <c r="BE691" i="20"/>
  <c r="BE1106" i="20"/>
  <c r="BE2104" i="20"/>
  <c r="BE123" i="20"/>
  <c r="BE2304" i="20"/>
  <c r="BE26" i="20"/>
  <c r="BE117" i="20"/>
  <c r="BE5" i="20"/>
  <c r="BE2045" i="20"/>
  <c r="BE1493" i="20"/>
  <c r="BE974" i="20"/>
  <c r="BE396" i="20"/>
  <c r="BE513" i="20"/>
  <c r="BE1932" i="20"/>
  <c r="BE962" i="20"/>
  <c r="BE1505" i="20"/>
  <c r="BE1475" i="20"/>
  <c r="BE836" i="20"/>
  <c r="BE1769" i="20"/>
  <c r="BE599" i="20"/>
  <c r="BE1167" i="20"/>
  <c r="BE1615" i="20"/>
  <c r="BE707" i="20"/>
  <c r="BE1051" i="20"/>
  <c r="BE1747" i="20"/>
  <c r="BE779" i="20"/>
  <c r="BE318" i="20"/>
  <c r="BE1030" i="20"/>
  <c r="BE2173" i="20"/>
  <c r="BE380" i="20"/>
  <c r="BE467" i="20"/>
  <c r="BE881" i="20"/>
  <c r="BE1263" i="20"/>
  <c r="BE140" i="20"/>
  <c r="BE823" i="20"/>
  <c r="BE491" i="20"/>
  <c r="BE1185" i="20"/>
  <c r="BE2309" i="20"/>
  <c r="BE1406" i="20"/>
  <c r="BE460" i="20"/>
  <c r="BE1919" i="20"/>
  <c r="BE2317" i="20"/>
  <c r="BE1548" i="20"/>
  <c r="BE2146" i="20"/>
  <c r="BE1770" i="20"/>
  <c r="BE92" i="20"/>
  <c r="BE989" i="20"/>
  <c r="BE997" i="20"/>
  <c r="BE1354" i="20"/>
  <c r="BE1234" i="20"/>
  <c r="BE1244" i="20"/>
  <c r="BE1590" i="20"/>
  <c r="BE206" i="20"/>
  <c r="BE1904" i="20"/>
  <c r="BE1291" i="20"/>
  <c r="BE1026" i="20"/>
  <c r="BE1012" i="20"/>
  <c r="BE1429" i="20"/>
  <c r="BE1446" i="20"/>
  <c r="BE2128" i="20"/>
  <c r="BE1227" i="20"/>
  <c r="BE258" i="20"/>
  <c r="BE1150" i="20"/>
  <c r="BE905" i="20"/>
  <c r="BE1313" i="20"/>
  <c r="BE1520" i="20"/>
  <c r="BE2113" i="20"/>
  <c r="BE612" i="20"/>
  <c r="BE301" i="20"/>
  <c r="BE1564" i="20"/>
  <c r="BE1953" i="20"/>
  <c r="BE1366" i="20"/>
  <c r="BE741" i="20"/>
  <c r="BE71" i="20"/>
  <c r="BE349" i="20"/>
  <c r="BE1796" i="20"/>
  <c r="BE1103" i="20"/>
  <c r="BE1180" i="20"/>
  <c r="BE219" i="20"/>
  <c r="BE1738" i="20"/>
  <c r="BE562" i="20"/>
  <c r="BE1365" i="20"/>
  <c r="BE14" i="20"/>
  <c r="BE2049" i="20"/>
  <c r="BE863" i="20"/>
  <c r="BE1011" i="20"/>
  <c r="BE1370" i="20"/>
  <c r="BE84" i="20"/>
  <c r="BE1742" i="20"/>
  <c r="BE906" i="20"/>
  <c r="BE1504" i="20"/>
  <c r="BE1450" i="20"/>
  <c r="BE916" i="20"/>
  <c r="BE1350" i="20"/>
  <c r="BE2100" i="20"/>
  <c r="BE2190" i="20"/>
  <c r="BE941" i="20"/>
  <c r="BE2258" i="20"/>
  <c r="BE1343" i="20"/>
  <c r="BE1728" i="20"/>
  <c r="BE636" i="20"/>
  <c r="BE2053" i="20"/>
  <c r="BE1046" i="20"/>
  <c r="BE933" i="20"/>
  <c r="BE568" i="20"/>
  <c r="BE545" i="20"/>
  <c r="BE879" i="20"/>
  <c r="BE457" i="20"/>
  <c r="BE358" i="20"/>
  <c r="BE1952" i="20"/>
  <c r="BE46" i="20"/>
  <c r="BE593" i="20"/>
  <c r="BE1753" i="20"/>
  <c r="BE2041" i="20"/>
  <c r="BE70" i="20"/>
  <c r="BE444" i="20"/>
  <c r="BE431" i="20"/>
  <c r="BE1176" i="20"/>
  <c r="BE729" i="20"/>
  <c r="BE818" i="20"/>
  <c r="BE511" i="20"/>
  <c r="BE1672" i="20"/>
  <c r="BE1980" i="20"/>
  <c r="BE1478" i="20"/>
  <c r="BE1428" i="20"/>
  <c r="BE259" i="20"/>
  <c r="BE860" i="20"/>
  <c r="BE2142" i="20"/>
  <c r="BE1236" i="20"/>
  <c r="BE1480" i="20"/>
  <c r="BE1697" i="20"/>
  <c r="BE72" i="20"/>
  <c r="BE120" i="20"/>
  <c r="BE1092" i="20"/>
  <c r="BE942" i="20"/>
  <c r="BE1481" i="20"/>
  <c r="BE921" i="20"/>
  <c r="BE485" i="20"/>
  <c r="BE766" i="20"/>
  <c r="BE591" i="20"/>
  <c r="BE1315" i="20"/>
  <c r="BE648" i="20"/>
  <c r="BE1940" i="20"/>
  <c r="BE1580" i="20"/>
  <c r="BE1910" i="20"/>
  <c r="BE134" i="20"/>
  <c r="BE403" i="20"/>
  <c r="BE1891" i="20"/>
  <c r="BE813" i="20"/>
  <c r="BE1472" i="20"/>
  <c r="BE461" i="20"/>
  <c r="BE336" i="20"/>
  <c r="BE374" i="20"/>
  <c r="BE2115" i="20"/>
  <c r="BE107" i="20"/>
  <c r="BE1351" i="20"/>
  <c r="BE2191" i="20"/>
  <c r="BE413" i="20"/>
  <c r="BE1396" i="20"/>
  <c r="BE986" i="20"/>
  <c r="BE1825" i="20"/>
  <c r="BE983" i="20"/>
  <c r="BE1850" i="20"/>
  <c r="BE187" i="20"/>
  <c r="BE1903" i="20"/>
  <c r="BE2211" i="20"/>
  <c r="BE1670" i="20"/>
  <c r="BE139" i="20"/>
  <c r="BE2159" i="20"/>
  <c r="BE569" i="20"/>
  <c r="BE872" i="20"/>
  <c r="BE1824" i="20"/>
  <c r="BE1628" i="20"/>
  <c r="BE984" i="20"/>
  <c r="BE1978" i="20"/>
  <c r="BE1023" i="20"/>
  <c r="BE1854" i="20"/>
  <c r="BE2034" i="20"/>
  <c r="BE1110" i="20"/>
  <c r="BE580" i="20"/>
  <c r="BE1695" i="20"/>
  <c r="BE2144" i="20"/>
  <c r="BE1196" i="20"/>
  <c r="BE1309" i="20"/>
  <c r="BE1465" i="20"/>
  <c r="BE1035" i="20"/>
  <c r="BE2196" i="20"/>
  <c r="BE1124" i="20"/>
  <c r="BE1883" i="20"/>
  <c r="BE1213" i="20"/>
  <c r="BE182" i="20"/>
  <c r="BE536" i="20"/>
  <c r="BE1178" i="20"/>
  <c r="BE1332" i="20"/>
  <c r="BE1542" i="20"/>
  <c r="BE353" i="20"/>
  <c r="BE2301" i="20"/>
  <c r="BE541" i="20"/>
  <c r="BE1273" i="20"/>
  <c r="BE848" i="20"/>
  <c r="BE441" i="20"/>
  <c r="BE424" i="20"/>
  <c r="BE776" i="20"/>
  <c r="BE303" i="20"/>
  <c r="BE517" i="20"/>
  <c r="BE93" i="20"/>
  <c r="BE752" i="20"/>
  <c r="BE176" i="20"/>
  <c r="BE654" i="20"/>
  <c r="BE948" i="20"/>
  <c r="BE1782" i="20"/>
  <c r="BE341" i="20"/>
  <c r="BE95" i="20"/>
  <c r="BE1766" i="20"/>
  <c r="BE2251" i="20"/>
  <c r="BE1156" i="20"/>
  <c r="BE1421" i="20"/>
  <c r="BE394" i="20"/>
  <c r="BE1890" i="20"/>
  <c r="BE2300" i="20"/>
  <c r="BE696" i="20"/>
  <c r="BE944" i="20"/>
  <c r="BE1356" i="20"/>
  <c r="BE2155" i="20"/>
  <c r="BE2240" i="20"/>
  <c r="BE106" i="20"/>
  <c r="BE2158" i="20"/>
  <c r="BE1901" i="20"/>
  <c r="BE214" i="20"/>
  <c r="BE442" i="20"/>
  <c r="BE1336" i="20"/>
  <c r="BE1096" i="20"/>
  <c r="BE1183" i="20"/>
  <c r="BE146" i="20"/>
  <c r="BE2011" i="20"/>
  <c r="BE1357" i="20"/>
  <c r="BE239" i="20"/>
  <c r="BE1190" i="20"/>
  <c r="BE1201" i="20"/>
  <c r="BE1708" i="20"/>
  <c r="BE404" i="20"/>
  <c r="BE1865" i="20"/>
  <c r="BE1894" i="20"/>
  <c r="BE493" i="20"/>
  <c r="BE1182" i="20"/>
  <c r="BE849" i="20"/>
  <c r="BE1736" i="20"/>
  <c r="BE521" i="20"/>
  <c r="BE158" i="20"/>
  <c r="BE2024" i="20"/>
  <c r="BE1334" i="20"/>
  <c r="BE670" i="20"/>
  <c r="BE1837" i="20"/>
  <c r="BE100" i="20"/>
  <c r="BE1749" i="20"/>
  <c r="BE1037" i="20"/>
  <c r="BE275" i="20"/>
  <c r="BE1053" i="20"/>
  <c r="BE1407" i="20"/>
  <c r="BE280" i="20"/>
  <c r="BE1212" i="20"/>
  <c r="BE489" i="20"/>
  <c r="BE12" i="20"/>
  <c r="BE1889" i="20"/>
  <c r="BE2135" i="20"/>
  <c r="BE1282" i="20"/>
  <c r="BE406" i="20"/>
  <c r="BE600" i="20"/>
  <c r="BE1513" i="20"/>
  <c r="BE1137" i="20"/>
  <c r="BE481" i="20"/>
  <c r="BE2172" i="20"/>
  <c r="BE714" i="20"/>
  <c r="BE2074" i="20"/>
  <c r="BE1875" i="20"/>
  <c r="BE1798" i="20"/>
  <c r="BE1246" i="20"/>
  <c r="BE1831" i="20"/>
  <c r="BE1758" i="20"/>
  <c r="BE1941" i="20"/>
  <c r="BE2073" i="20"/>
  <c r="BE2085" i="20"/>
  <c r="BE1834" i="20"/>
  <c r="BE1266" i="20"/>
  <c r="BE1284" i="20"/>
  <c r="BE699" i="20"/>
  <c r="BE1047" i="20"/>
  <c r="BE656" i="20"/>
  <c r="BE304" i="20"/>
  <c r="BE1635" i="20"/>
  <c r="BE113" i="20"/>
  <c r="BE322" i="20"/>
  <c r="BE587" i="20"/>
  <c r="BE2219" i="20"/>
  <c r="BE996" i="20"/>
  <c r="BE1303" i="20"/>
  <c r="BE2306" i="20"/>
  <c r="BE1082" i="20"/>
  <c r="BE34" i="20"/>
  <c r="BE112" i="20"/>
  <c r="BE757" i="20"/>
  <c r="BE1242" i="20"/>
  <c r="BE1768" i="20"/>
  <c r="BE63" i="20"/>
  <c r="BE2139" i="20"/>
  <c r="BE1618" i="20"/>
  <c r="BE861" i="20"/>
  <c r="BE1042" i="20"/>
  <c r="BE665" i="20"/>
  <c r="BE791" i="20"/>
  <c r="BE41" i="20"/>
  <c r="BE1707" i="20"/>
  <c r="BE801" i="20"/>
  <c r="BE822" i="20"/>
  <c r="BE2016" i="20"/>
  <c r="BE1123" i="20"/>
  <c r="BE2039" i="20"/>
  <c r="BE1091" i="20"/>
  <c r="BE2248" i="20"/>
  <c r="BE366" i="20"/>
  <c r="BE2088" i="20"/>
  <c r="BE53" i="20"/>
  <c r="BE80" i="20"/>
  <c r="BE907" i="20"/>
  <c r="BE831" i="20"/>
  <c r="BE311" i="20"/>
  <c r="BE454" i="20"/>
  <c r="BE1573" i="20"/>
  <c r="BE2079" i="20"/>
  <c r="BE2030" i="20"/>
  <c r="BE2157" i="20"/>
  <c r="BE1084" i="20"/>
  <c r="BE1833" i="20"/>
  <c r="BE38" i="20"/>
  <c r="BE546" i="20"/>
  <c r="BE1603" i="20"/>
  <c r="BE2169" i="20"/>
  <c r="BE634" i="20"/>
  <c r="BE1000" i="20"/>
  <c r="BE2052" i="20"/>
  <c r="BE1600" i="20"/>
  <c r="BE1088" i="20"/>
  <c r="BE105" i="20"/>
  <c r="BE2075" i="20"/>
  <c r="BE2170" i="20"/>
  <c r="BE1972" i="20"/>
  <c r="BE1335" i="20"/>
  <c r="BE509" i="20"/>
  <c r="BE122" i="20"/>
  <c r="BE1100" i="20"/>
  <c r="BE1963" i="20"/>
  <c r="BE161" i="20"/>
  <c r="BE1031" i="20"/>
  <c r="BE2107" i="20"/>
  <c r="BE1652" i="20"/>
  <c r="BE1131" i="20"/>
  <c r="BE564" i="20"/>
  <c r="BE496" i="20"/>
  <c r="BE2284" i="20"/>
  <c r="BE2099" i="20"/>
  <c r="BE1737" i="20"/>
  <c r="BE2182" i="20"/>
  <c r="BE1681" i="20"/>
  <c r="BE248" i="20"/>
  <c r="BE1095" i="20"/>
  <c r="BE160" i="20"/>
  <c r="BE1527" i="20"/>
  <c r="BE32" i="20"/>
  <c r="BE1634" i="20"/>
  <c r="BE1724" i="20"/>
  <c r="BE1658" i="20"/>
  <c r="BE1221" i="20"/>
  <c r="BE151" i="20"/>
  <c r="BE1799" i="20"/>
  <c r="BE104" i="20"/>
  <c r="BE1906" i="20"/>
  <c r="BE662" i="20"/>
  <c r="BE614" i="20"/>
  <c r="BE1208" i="20"/>
  <c r="BE1251" i="20"/>
  <c r="BE764" i="20"/>
  <c r="BE2337" i="20"/>
  <c r="BE961" i="20"/>
  <c r="BE2176" i="20"/>
  <c r="BE873" i="20"/>
  <c r="BE15" i="20"/>
  <c r="BE544" i="20"/>
  <c r="BE1721" i="20"/>
  <c r="BE1592" i="20"/>
  <c r="BE1215" i="20"/>
  <c r="BE379" i="20"/>
  <c r="BE393" i="20"/>
  <c r="BE581" i="20"/>
  <c r="BE202" i="20"/>
  <c r="BE1320" i="20"/>
  <c r="BE1402" i="20"/>
  <c r="BE1483" i="20"/>
  <c r="BE1141" i="20"/>
  <c r="BE1469" i="20"/>
  <c r="BE1902" i="20"/>
  <c r="BE213" i="20"/>
  <c r="BE344" i="20"/>
  <c r="BE2021" i="20"/>
  <c r="BE525" i="20"/>
  <c r="BE663" i="20"/>
  <c r="BE1784" i="20"/>
  <c r="BE43" i="20"/>
  <c r="BE147" i="20"/>
  <c r="BE2089" i="20"/>
  <c r="BE2078" i="20"/>
  <c r="BE1689" i="20"/>
  <c r="BE1057" i="20"/>
  <c r="BE1754" i="20"/>
  <c r="BE2321" i="20"/>
  <c r="BE578" i="20"/>
  <c r="BE2310" i="20"/>
  <c r="BE830" i="20"/>
  <c r="BE1849" i="20"/>
  <c r="BE760" i="20"/>
  <c r="BE66" i="20"/>
  <c r="BE1814" i="20"/>
  <c r="BE1393" i="20"/>
  <c r="BE783" i="20"/>
  <c r="BE67" i="20"/>
  <c r="BE101" i="20"/>
  <c r="BE911" i="20"/>
  <c r="BE1680" i="20"/>
  <c r="BE1918" i="20"/>
  <c r="BE1068" i="20"/>
  <c r="BE1049" i="20"/>
  <c r="BE2226" i="20"/>
  <c r="BE1237" i="20"/>
  <c r="BE529" i="20"/>
  <c r="BE1991" i="20"/>
  <c r="BE381" i="20"/>
  <c r="BE1654" i="20"/>
  <c r="BE209" i="20"/>
  <c r="BE1289" i="20"/>
  <c r="BE2203" i="20"/>
  <c r="BE308" i="20"/>
  <c r="BE784" i="20"/>
  <c r="BE1856" i="20"/>
  <c r="BE1987" i="20"/>
  <c r="BE1399" i="20"/>
  <c r="BE298" i="20"/>
  <c r="BE78" i="20"/>
  <c r="BE1062" i="20"/>
  <c r="BE520" i="20"/>
  <c r="BE1743" i="20"/>
  <c r="BE2043" i="20"/>
  <c r="BE1319" i="20"/>
  <c r="BE755" i="20"/>
  <c r="BE1579" i="20"/>
  <c r="BE1466" i="20"/>
  <c r="BE1710" i="20"/>
  <c r="BE450" i="20"/>
  <c r="BE1630" i="20"/>
  <c r="BE425" i="20"/>
  <c r="BE180" i="20"/>
  <c r="BE1443" i="20"/>
  <c r="BE2067" i="20"/>
  <c r="BE2235" i="20"/>
  <c r="BE759" i="20"/>
  <c r="BE2184" i="20"/>
  <c r="BE1572" i="20"/>
  <c r="BE937" i="20"/>
  <c r="BE958" i="20"/>
  <c r="BE615" i="20"/>
  <c r="BE1882" i="20"/>
  <c r="BE1805" i="20"/>
  <c r="BE1866" i="20"/>
  <c r="BE1403" i="20"/>
  <c r="BE262" i="20"/>
  <c r="BE1085" i="20"/>
  <c r="BE1717" i="20"/>
  <c r="BE839" i="20"/>
  <c r="BE2042" i="20"/>
  <c r="BE922" i="20"/>
  <c r="BE702" i="20"/>
  <c r="BE1539" i="20"/>
  <c r="BE9" i="20"/>
  <c r="BE523" i="20"/>
  <c r="BE528" i="20"/>
  <c r="BE1112" i="20"/>
  <c r="BE20" i="20"/>
  <c r="BE2266" i="20"/>
  <c r="BE1687" i="20"/>
  <c r="BE2090" i="20"/>
  <c r="BE903" i="20"/>
  <c r="BE2202" i="20"/>
  <c r="BE1525" i="20"/>
  <c r="BE2122" i="20"/>
  <c r="BE1080" i="20"/>
  <c r="BE1302" i="20"/>
  <c r="BE557" i="20"/>
  <c r="BE862" i="20"/>
  <c r="BE2138" i="20"/>
  <c r="BE62" i="20"/>
  <c r="BE1299" i="20"/>
  <c r="BE1631" i="20"/>
  <c r="BE602" i="20"/>
  <c r="BE2108" i="20"/>
  <c r="BE912" i="20"/>
  <c r="BE359" i="20"/>
  <c r="BE88" i="20"/>
  <c r="BE119" i="20"/>
  <c r="BE1081" i="20"/>
  <c r="BE337" i="20"/>
  <c r="BE1286" i="20"/>
  <c r="BE2270" i="20"/>
  <c r="BE539" i="20"/>
  <c r="BE1982" i="20"/>
  <c r="BE1820" i="20"/>
  <c r="BE1272" i="20"/>
  <c r="BE1418" i="20"/>
  <c r="BE218" i="20"/>
  <c r="BE1308" i="20"/>
  <c r="BE288" i="20"/>
  <c r="BE1122" i="20"/>
  <c r="BE1405" i="20"/>
  <c r="BE2229" i="20"/>
  <c r="BE181" i="20"/>
  <c r="BE315" i="20"/>
  <c r="BE2102" i="20"/>
  <c r="BE1305" i="20"/>
  <c r="BE1928" i="20"/>
  <c r="BE890" i="20"/>
  <c r="BE1453" i="20"/>
  <c r="BE1613" i="20"/>
  <c r="BE99" i="20"/>
  <c r="BE2103" i="20"/>
  <c r="BE276" i="20"/>
  <c r="BE1250" i="20"/>
  <c r="BE223" i="20"/>
  <c r="BE1843" i="20"/>
  <c r="BE1765" i="20"/>
  <c r="BE1538" i="20"/>
  <c r="BE355" i="20"/>
  <c r="BE474" i="20"/>
  <c r="BE2244" i="20"/>
  <c r="BE1800" i="20"/>
  <c r="BE851" i="20"/>
  <c r="BE718" i="20"/>
  <c r="BE1067" i="20"/>
  <c r="BE1989" i="20"/>
  <c r="BE1909" i="20"/>
  <c r="BE2293" i="20"/>
  <c r="BE1316" i="20"/>
  <c r="BE993" i="20"/>
  <c r="BE868" i="20"/>
  <c r="BE360" i="20"/>
  <c r="BE1487" i="20"/>
  <c r="BE2214" i="20"/>
  <c r="BE1138" i="20"/>
  <c r="BE1551" i="20"/>
  <c r="BE1897" i="20"/>
  <c r="BE1120" i="20"/>
  <c r="BE1739" i="20"/>
  <c r="BE708" i="20"/>
  <c r="BE1730" i="20"/>
  <c r="BE1508" i="20"/>
  <c r="BE690" i="20"/>
  <c r="BE1355" i="20"/>
  <c r="BE1598" i="20"/>
  <c r="BE2130" i="20"/>
  <c r="BE1913" i="20"/>
  <c r="BE1809" i="20"/>
  <c r="BE1257" i="20"/>
  <c r="BE2044" i="20"/>
  <c r="BE94" i="20"/>
  <c r="BE1274" i="20"/>
  <c r="BE1872" i="20"/>
  <c r="BE277" i="20"/>
  <c r="BE329" i="20"/>
  <c r="BE1425" i="20"/>
  <c r="BE649" i="20"/>
  <c r="BE697" i="20"/>
  <c r="BE1665" i="20"/>
  <c r="BE2091" i="20"/>
  <c r="BE37" i="20"/>
  <c r="BE898" i="20"/>
  <c r="BE532" i="20"/>
  <c r="BE635" i="20"/>
  <c r="BE1322" i="20"/>
  <c r="BE1381" i="20"/>
  <c r="BE1514" i="20"/>
  <c r="BE2120" i="20"/>
  <c r="BE1830" i="20"/>
  <c r="BE1388" i="20"/>
  <c r="BE2001" i="20"/>
  <c r="BE2331" i="20"/>
  <c r="BE897" i="20"/>
  <c r="BE2112" i="20"/>
  <c r="BE1528" i="20"/>
  <c r="BE2281" i="20"/>
  <c r="BE2213" i="20"/>
  <c r="BE1041" i="20"/>
  <c r="BE926" i="20"/>
  <c r="BE850" i="20"/>
  <c r="BE1589" i="20"/>
  <c r="BE1888" i="20"/>
  <c r="BE555" i="20"/>
  <c r="BE30" i="20"/>
  <c r="BE936" i="20"/>
  <c r="BE1079" i="20"/>
  <c r="BE1326" i="20"/>
  <c r="BE426" i="20"/>
  <c r="BE1612" i="20"/>
  <c r="BE2010" i="20"/>
  <c r="BE226" i="20"/>
  <c r="BE1432" i="20"/>
  <c r="BE1233" i="20"/>
  <c r="BE96" i="20"/>
  <c r="BE52" i="20"/>
  <c r="BE384" i="20"/>
  <c r="BE1252" i="20"/>
  <c r="BE1515" i="20"/>
  <c r="BE11" i="20"/>
  <c r="BE1101" i="20"/>
  <c r="BE1226" i="20"/>
  <c r="BE2287" i="20"/>
  <c r="BE1395" i="20"/>
  <c r="BE680" i="20"/>
  <c r="BE2267" i="20"/>
  <c r="BE1311" i="20"/>
  <c r="BE1264" i="20"/>
  <c r="BE515" i="20"/>
  <c r="BE978" i="20"/>
  <c r="BE792" i="20"/>
  <c r="BE767" i="20"/>
  <c r="BE2246" i="20"/>
  <c r="BE1329" i="20"/>
  <c r="BE806" i="20"/>
  <c r="BE429" i="20"/>
  <c r="BE725" i="20"/>
  <c r="BE397" i="20"/>
  <c r="BE16" i="20"/>
  <c r="BE373" i="20"/>
  <c r="BE1779" i="20"/>
  <c r="BE1235" i="20"/>
  <c r="BE692" i="20"/>
  <c r="BE2084" i="20"/>
  <c r="BE185" i="20"/>
  <c r="BE847" i="20"/>
  <c r="BE449" i="20"/>
  <c r="BE376" i="20"/>
  <c r="BE1048" i="20"/>
  <c r="BE73" i="20"/>
  <c r="BE198" i="20"/>
  <c r="BE2143" i="20"/>
  <c r="BE1126" i="20"/>
  <c r="BE1662" i="20"/>
  <c r="BE2161" i="20"/>
  <c r="BE1727" i="20"/>
  <c r="BE538" i="20"/>
  <c r="BE468" i="20"/>
  <c r="BE1217" i="20"/>
  <c r="BE299" i="20"/>
  <c r="BE1470" i="20"/>
  <c r="BE2250" i="20"/>
  <c r="BE1415" i="20"/>
  <c r="BE1892" i="20"/>
  <c r="BE2325" i="20"/>
  <c r="BE1056" i="20"/>
  <c r="BE1349" i="20"/>
  <c r="BE1678" i="20"/>
  <c r="BE744" i="20"/>
  <c r="BE1620" i="20"/>
  <c r="BE1511" i="20"/>
  <c r="BE1265" i="20"/>
  <c r="BE1716" i="20"/>
  <c r="BE567" i="20"/>
  <c r="BE1321" i="20"/>
  <c r="BE1660" i="20"/>
  <c r="BE1610" i="20"/>
  <c r="BE59" i="20"/>
  <c r="BE1448" i="20"/>
  <c r="BE542" i="20"/>
  <c r="BE1577" i="20"/>
  <c r="BE1966" i="20"/>
  <c r="BE1638" i="20"/>
  <c r="BE1015" i="20"/>
  <c r="BE2119" i="20"/>
  <c r="BE946" i="20"/>
  <c r="BE438" i="20"/>
  <c r="BE1651" i="20"/>
  <c r="BE2268" i="20"/>
  <c r="BE1648" i="20"/>
  <c r="BE917" i="20"/>
  <c r="BE630" i="20"/>
  <c r="BE610" i="20"/>
  <c r="BE2205" i="20"/>
  <c r="BE297" i="20"/>
  <c r="BE1013" i="20"/>
  <c r="BE370" i="20"/>
  <c r="BE575" i="20"/>
  <c r="BE1451" i="20"/>
  <c r="BE1554" i="20"/>
  <c r="BE1202" i="20"/>
  <c r="BE1927" i="20"/>
  <c r="BE224" i="20"/>
  <c r="BE27" i="20"/>
  <c r="BE1702" i="20"/>
  <c r="BE1685" i="20"/>
  <c r="BE1711" i="20"/>
  <c r="BE178" i="20"/>
  <c r="BE735" i="20"/>
  <c r="BE1550" i="20"/>
  <c r="BE502" i="20"/>
  <c r="BE1292" i="20"/>
  <c r="BE957" i="20"/>
  <c r="BE1647" i="20"/>
  <c r="BE1267" i="20"/>
  <c r="BE2187" i="20"/>
  <c r="BE1900" i="20"/>
  <c r="BE623" i="20"/>
  <c r="BE1340" i="20"/>
  <c r="BE232" i="20"/>
  <c r="BE1935" i="20"/>
  <c r="BE932" i="20"/>
  <c r="BE421" i="20"/>
  <c r="BE409" i="20"/>
  <c r="BE1005" i="20"/>
  <c r="BE2291" i="20"/>
  <c r="BE271" i="20"/>
  <c r="BE2070" i="20"/>
  <c r="BE1812" i="20"/>
  <c r="BE590" i="20"/>
  <c r="BE995" i="20"/>
  <c r="BE969" i="20"/>
  <c r="BE1222" i="20"/>
  <c r="BE1983" i="20"/>
  <c r="BE1688" i="20"/>
  <c r="BE419" i="20"/>
  <c r="BE1490" i="20"/>
  <c r="BE1008" i="20"/>
  <c r="BE1409" i="20"/>
  <c r="BE688" i="20"/>
  <c r="BE577" i="20"/>
  <c r="BE377" i="20"/>
  <c r="BE686" i="20"/>
  <c r="BE1404" i="20"/>
  <c r="BE675" i="20"/>
  <c r="BE866" i="20"/>
  <c r="BE633" i="20"/>
  <c r="BE1599" i="20"/>
  <c r="BE1921" i="20"/>
  <c r="BE1582" i="20"/>
  <c r="BE1162" i="20"/>
  <c r="BE1510" i="20"/>
  <c r="BE796" i="20"/>
  <c r="BE2127" i="20"/>
  <c r="BE1473" i="20"/>
  <c r="BE730" i="20"/>
  <c r="BE111" i="20"/>
  <c r="BE1034" i="20"/>
  <c r="BE2257" i="20"/>
  <c r="BE705" i="20"/>
  <c r="BE1165" i="20"/>
  <c r="BE2013" i="20"/>
  <c r="BE1714" i="20"/>
  <c r="BE1970" i="20"/>
  <c r="BE1256" i="20"/>
  <c r="BE1845" i="20"/>
  <c r="BE2094" i="20"/>
  <c r="BE2058" i="20"/>
  <c r="BE184" i="20"/>
  <c r="BE1161" i="20"/>
  <c r="BE1177" i="20"/>
  <c r="BE405" i="20"/>
  <c r="BE1752" i="20"/>
  <c r="BE1401" i="20"/>
  <c r="BE2006" i="20"/>
  <c r="BE1410" i="20"/>
  <c r="BE1400" i="20"/>
  <c r="BE327" i="20"/>
  <c r="BE874" i="20"/>
  <c r="BE1199" i="20"/>
  <c r="BE2227" i="20"/>
  <c r="BE1700" i="20"/>
  <c r="BE205" i="20"/>
  <c r="BE1608" i="20"/>
  <c r="BE952" i="20"/>
  <c r="BE1004" i="20"/>
  <c r="BE829" i="20"/>
  <c r="BE624" i="20"/>
  <c r="BE2048" i="20"/>
  <c r="BE352" i="20"/>
  <c r="BE1087" i="20"/>
  <c r="BE418" i="20"/>
  <c r="BE1869" i="20"/>
  <c r="BE1477" i="20"/>
  <c r="BE1760" i="20"/>
  <c r="BE2014" i="20"/>
  <c r="BE310" i="20"/>
  <c r="BE613" i="20"/>
  <c r="BE1822" i="20"/>
  <c r="BE1413" i="20"/>
  <c r="BE1694" i="20"/>
  <c r="BE272" i="20"/>
  <c r="BE790" i="20"/>
  <c r="BE2076" i="20"/>
  <c r="BE547" i="20"/>
  <c r="BE2283" i="20"/>
  <c r="BE333" i="20"/>
  <c r="BE150" i="20"/>
  <c r="BE1029" i="20"/>
  <c r="BE908" i="20"/>
  <c r="BE1479" i="20"/>
  <c r="BE64" i="20"/>
  <c r="BE1414" i="20"/>
  <c r="BE2212" i="20"/>
  <c r="BE1844" i="20"/>
  <c r="BE2217" i="20"/>
  <c r="BE1220" i="20"/>
  <c r="BE77" i="20"/>
  <c r="BE710" i="20"/>
  <c r="BE740" i="20"/>
  <c r="BE1209" i="20"/>
  <c r="BE762" i="20"/>
  <c r="BE1657" i="20"/>
  <c r="BE54" i="20"/>
  <c r="BE2093" i="20"/>
  <c r="BE321" i="20"/>
  <c r="BE124" i="20"/>
  <c r="BE652" i="20"/>
  <c r="BE2195" i="20"/>
  <c r="BE1669" i="20"/>
  <c r="BE1206" i="20"/>
  <c r="BE2194" i="20"/>
  <c r="BE2276" i="20"/>
  <c r="BE965" i="20"/>
  <c r="BE2273" i="20"/>
  <c r="BE1105" i="20"/>
  <c r="BE2215" i="20"/>
  <c r="BE832" i="20"/>
  <c r="BE512" i="20"/>
  <c r="BE1003" i="20"/>
  <c r="BE1347" i="20"/>
  <c r="BE445" i="20"/>
  <c r="BE1211" i="20"/>
  <c r="BE2133" i="20"/>
  <c r="BE2141" i="20"/>
  <c r="BE221" i="20"/>
  <c r="BE240" i="20"/>
  <c r="BE498" i="20"/>
  <c r="BE173" i="20"/>
  <c r="BE1268" i="20"/>
  <c r="BE2294" i="20"/>
  <c r="BE1764" i="20"/>
  <c r="BE1839" i="20"/>
  <c r="BE188" i="20"/>
  <c r="BE1847" i="20"/>
  <c r="BE1790" i="20"/>
  <c r="BE804" i="20"/>
  <c r="BE924" i="20"/>
  <c r="BE2224" i="20"/>
  <c r="BE1254" i="20"/>
  <c r="BE166" i="20"/>
  <c r="BE1223" i="20"/>
  <c r="BE2040" i="20"/>
  <c r="BE980" i="20"/>
  <c r="BE573" i="20"/>
  <c r="BE2063" i="20"/>
  <c r="BE1325" i="20"/>
  <c r="BE2154" i="20"/>
  <c r="BE256" i="20"/>
  <c r="BE1074" i="20"/>
  <c r="BE508" i="20"/>
  <c r="BE2020" i="20"/>
  <c r="BE595" i="20"/>
  <c r="BE1089" i="20"/>
  <c r="BE1873" i="20"/>
  <c r="BE2252" i="20"/>
  <c r="BE572" i="20"/>
  <c r="BE551" i="20"/>
  <c r="BE463" i="20"/>
  <c r="BE2165" i="20"/>
  <c r="BE149" i="20"/>
  <c r="BE1617" i="20"/>
  <c r="BE1878" i="20"/>
  <c r="BE281" i="20"/>
  <c r="BE1671" i="20"/>
  <c r="BE930" i="20"/>
  <c r="BE939" i="20"/>
  <c r="BE1240" i="20"/>
  <c r="BE2319" i="20"/>
  <c r="BE814" i="20"/>
  <c r="BE1433" i="20"/>
  <c r="BE731" i="20"/>
  <c r="BE826" i="20"/>
  <c r="BE1639" i="20"/>
  <c r="BE1614" i="20"/>
  <c r="BE2264" i="20"/>
  <c r="BE1993" i="20"/>
  <c r="BE1476" i="20"/>
  <c r="BE1926" i="20"/>
  <c r="BE1774" i="20"/>
  <c r="BE136" i="20"/>
  <c r="BE834" i="20"/>
  <c r="BE1200" i="20"/>
  <c r="BE1530" i="20"/>
  <c r="BE1377" i="20"/>
  <c r="BE1435" i="20"/>
  <c r="BE1944" i="20"/>
  <c r="BE217" i="20"/>
  <c r="BE1838" i="20"/>
  <c r="BE1565" i="20"/>
  <c r="BE61" i="20"/>
  <c r="BE1239" i="20"/>
  <c r="BE1408" i="20"/>
  <c r="BE2228" i="20"/>
  <c r="BE76" i="20"/>
  <c r="BE1751" i="20"/>
  <c r="BE200" i="20"/>
  <c r="BE909" i="20"/>
  <c r="BE959" i="20"/>
  <c r="BE625" i="20"/>
  <c r="BE644" i="20"/>
  <c r="BE416" i="20"/>
  <c r="BE1861" i="20"/>
  <c r="BE787" i="20"/>
  <c r="BE1363" i="20"/>
  <c r="BE960" i="20"/>
  <c r="BE4" i="20"/>
  <c r="BE1726" i="20"/>
  <c r="BE56" i="20"/>
  <c r="BE1945" i="20"/>
  <c r="BE2308" i="20"/>
  <c r="BE1301" i="20"/>
  <c r="BE165" i="20"/>
  <c r="BE1143" i="20"/>
  <c r="BE2162" i="20"/>
  <c r="BE925" i="20"/>
  <c r="BE1392" i="20"/>
  <c r="BE795" i="20"/>
  <c r="BE1939" i="20"/>
  <c r="BE488" i="20"/>
  <c r="BE2077" i="20"/>
  <c r="BE2071" i="20"/>
  <c r="BE1571" i="20"/>
  <c r="BE2087" i="20"/>
  <c r="BE1732" i="20"/>
  <c r="BE1491" i="20"/>
  <c r="BE2320" i="20"/>
  <c r="BE2262" i="20"/>
  <c r="BE1471" i="20"/>
  <c r="BE1862" i="20"/>
  <c r="BE193" i="20"/>
  <c r="BE1795" i="20"/>
  <c r="BE1787" i="20"/>
  <c r="BE2279" i="20"/>
  <c r="BE824" i="20"/>
  <c r="BE527" i="20"/>
  <c r="BE2253" i="20"/>
  <c r="BE2280" i="20"/>
  <c r="BE2000" i="20"/>
  <c r="BE2237" i="20"/>
  <c r="BE1249" i="20"/>
  <c r="BE1228" i="20"/>
  <c r="BE954" i="20"/>
  <c r="BE1498" i="20"/>
  <c r="BE81" i="20"/>
  <c r="BE1312" i="20"/>
  <c r="BE109" i="20"/>
  <c r="BE742" i="20"/>
  <c r="BE1555" i="20"/>
  <c r="BE60" i="20"/>
  <c r="BE476" i="20"/>
  <c r="BE1269" i="20"/>
  <c r="BE643" i="20"/>
  <c r="BE2275" i="20"/>
  <c r="BE706" i="20"/>
  <c r="BE1667" i="20"/>
  <c r="BE1745" i="20"/>
  <c r="BE703" i="20"/>
  <c r="BE285" i="20"/>
  <c r="BE2318" i="20"/>
  <c r="BE1885" i="20"/>
  <c r="BE1168" i="20"/>
  <c r="BE260" i="20"/>
  <c r="BE1430" i="20"/>
  <c r="BE751" i="20"/>
  <c r="BE1279" i="20"/>
  <c r="BE382" i="20"/>
  <c r="BE1139" i="20"/>
  <c r="BE1979" i="20"/>
  <c r="BE2101" i="20"/>
  <c r="BE1024" i="20"/>
  <c r="BE1543" i="20"/>
  <c r="BE2185" i="20"/>
  <c r="BE86" i="20"/>
  <c r="BE179" i="20"/>
  <c r="BE1173" i="20"/>
  <c r="BE1686" i="20"/>
  <c r="BE152" i="20"/>
  <c r="BE646" i="20"/>
  <c r="BE1655" i="20"/>
  <c r="BE2059" i="20"/>
  <c r="BE162" i="20"/>
  <c r="BE2092" i="20"/>
  <c r="BE1792" i="20"/>
  <c r="BE1028" i="20"/>
  <c r="BE2186" i="20"/>
  <c r="BE465" i="20"/>
  <c r="BE1576" i="20"/>
  <c r="BE309" i="20"/>
  <c r="BE563" i="20"/>
  <c r="BE1526" i="20"/>
  <c r="BE882" i="20"/>
  <c r="BE2068" i="20"/>
  <c r="BE972" i="20"/>
  <c r="BE1374" i="20"/>
  <c r="BE1541" i="20"/>
  <c r="BE241" i="20"/>
  <c r="BE2302" i="20"/>
  <c r="BE1216" i="20"/>
  <c r="BE645" i="20"/>
  <c r="BE1645" i="20"/>
  <c r="BE1146" i="20"/>
  <c r="BE464" i="20"/>
  <c r="BE689" i="20"/>
  <c r="BE1456" i="20"/>
  <c r="BE2111" i="20"/>
  <c r="BE606" i="20"/>
  <c r="BE2002" i="20"/>
  <c r="BE125" i="20"/>
  <c r="BE1835" i="20"/>
  <c r="BE1517" i="20"/>
  <c r="BE815" i="20"/>
  <c r="BE571" i="20"/>
  <c r="BE168" i="20"/>
  <c r="BE324" i="20"/>
  <c r="BE199" i="20"/>
  <c r="BE2132" i="20"/>
  <c r="BE2065" i="20"/>
  <c r="BE8" i="20"/>
  <c r="BE249" i="20"/>
  <c r="BE190" i="20"/>
  <c r="BE334" i="20"/>
  <c r="BE1330" i="20"/>
  <c r="BE82" i="20"/>
  <c r="BE746" i="20"/>
  <c r="BE1679" i="20"/>
  <c r="BE1954" i="20"/>
  <c r="BE895" i="20"/>
  <c r="BE2332" i="20"/>
  <c r="BE1147" i="20"/>
  <c r="BE701" i="20"/>
  <c r="BE1158" i="20"/>
  <c r="BE1019" i="20"/>
  <c r="BE500" i="20"/>
  <c r="BE990" i="20"/>
  <c r="BE2255" i="20"/>
  <c r="BE2123" i="20"/>
  <c r="BE472" i="20"/>
  <c r="BE1977" i="20"/>
  <c r="BE10" i="20"/>
  <c r="BE1014" i="20"/>
  <c r="BE1566" i="20"/>
  <c r="BE1780" i="20"/>
  <c r="BE1155" i="20"/>
  <c r="BE2069" i="20"/>
  <c r="BE1169" i="20"/>
  <c r="BE910" i="20"/>
  <c r="BE749" i="20"/>
  <c r="BE1778" i="20"/>
  <c r="BE1231" i="20"/>
  <c r="BE1193" i="20"/>
  <c r="BE1763" i="20"/>
  <c r="BE1516" i="20"/>
  <c r="BE1255" i="20"/>
  <c r="BE809" i="20"/>
  <c r="BE1604" i="20"/>
  <c r="BE1098" i="20"/>
  <c r="BE1813" i="20"/>
  <c r="BE1017" i="20"/>
  <c r="BE1969" i="20"/>
  <c r="BE1853" i="20"/>
  <c r="BE805" i="20"/>
  <c r="BE211" i="20"/>
  <c r="BE172" i="20"/>
  <c r="BE671" i="20"/>
  <c r="BE979" i="20"/>
  <c r="BE1159" i="20"/>
  <c r="BE29" i="20"/>
  <c r="BE1076" i="20"/>
  <c r="BE712" i="20"/>
  <c r="BE1649" i="20"/>
  <c r="BE2336" i="20"/>
  <c r="BE1920" i="20"/>
  <c r="BE1675" i="20"/>
  <c r="BE558" i="20"/>
  <c r="BE195" i="20"/>
  <c r="BE1720" i="20"/>
  <c r="BE1715" i="20"/>
  <c r="BE1296" i="20"/>
  <c r="BE1440" i="20"/>
  <c r="BE387" i="20"/>
  <c r="BE284" i="20"/>
  <c r="BE89" i="20"/>
  <c r="BE1533" i="20"/>
  <c r="BE2025" i="20"/>
  <c r="BE2311" i="20"/>
  <c r="BE516" i="20"/>
  <c r="BE604" i="20"/>
  <c r="BE1426" i="20"/>
  <c r="BE2008" i="20"/>
  <c r="BE2028" i="20"/>
  <c r="BE1519" i="20"/>
  <c r="BE2054" i="20"/>
  <c r="BE2234" i="20"/>
  <c r="BE1044" i="20"/>
  <c r="BE616" i="20"/>
  <c r="BE331" i="20"/>
  <c r="BE1661" i="20"/>
  <c r="BE1203" i="20"/>
  <c r="BE2009" i="20"/>
  <c r="BE2060" i="20"/>
  <c r="BE1929" i="20"/>
  <c r="BE723" i="20"/>
  <c r="BE1623" i="20"/>
  <c r="BE1594" i="20"/>
  <c r="BE2299" i="20"/>
  <c r="BE1077" i="20"/>
  <c r="BE2242" i="20"/>
  <c r="BE39" i="20"/>
  <c r="BE1461" i="20"/>
  <c r="BE1744" i="20"/>
  <c r="BE69" i="20"/>
  <c r="BE1915" i="20"/>
  <c r="BE1261" i="20"/>
  <c r="BE842" i="20"/>
  <c r="BE1186" i="20"/>
  <c r="BE1757" i="20"/>
  <c r="BE2236" i="20"/>
  <c r="BE307" i="20"/>
  <c r="BE1859" i="20"/>
  <c r="BE627" i="20"/>
  <c r="BE1314" i="20"/>
  <c r="BE1151" i="20"/>
  <c r="BE519" i="20"/>
  <c r="BE2121" i="20"/>
  <c r="BE985" i="20"/>
  <c r="BE1626" i="20"/>
  <c r="BE999" i="20"/>
  <c r="BE877" i="20"/>
  <c r="BE257" i="20"/>
  <c r="BE2083" i="20"/>
  <c r="BE2249" i="20"/>
  <c r="BE2061" i="20"/>
  <c r="BE1181" i="20"/>
  <c r="BE853" i="20"/>
  <c r="BE943" i="20"/>
  <c r="BE1759" i="20"/>
  <c r="BE1073" i="20"/>
  <c r="BE1821" i="20"/>
  <c r="BE1641" i="20"/>
  <c r="BE1828" i="20"/>
  <c r="BE1523" i="20"/>
  <c r="BE2222" i="20"/>
  <c r="BE833" i="20"/>
  <c r="BE1858" i="20"/>
  <c r="BE970" i="20"/>
  <c r="BE1423" i="20"/>
  <c r="BE1789" i="20"/>
  <c r="BE1537" i="20"/>
  <c r="BE233" i="20"/>
  <c r="BE1195" i="20"/>
  <c r="BE1781" i="20"/>
  <c r="BE399" i="20"/>
  <c r="BE1389" i="20"/>
  <c r="BE1488" i="20"/>
  <c r="BE1218" i="20"/>
  <c r="BE561" i="20"/>
  <c r="BE1986" i="20"/>
  <c r="BE672" i="20"/>
  <c r="BE286" i="20"/>
  <c r="BE1557" i="20"/>
  <c r="BE2081" i="20"/>
  <c r="BE2004" i="20"/>
  <c r="BE434" i="20"/>
  <c r="BE1434" i="20"/>
  <c r="BE768" i="20"/>
  <c r="BE840" i="20"/>
  <c r="BE1065" i="20"/>
  <c r="BE785" i="20"/>
  <c r="BE1625" i="20"/>
  <c r="BE2047" i="20"/>
  <c r="BE1140" i="20"/>
  <c r="BE1054" i="20"/>
  <c r="BE927" i="20"/>
  <c r="BE273" i="20"/>
  <c r="BE1419" i="20"/>
  <c r="BE1801" i="20"/>
  <c r="BE1723" i="20"/>
  <c r="BE1895" i="20"/>
  <c r="BE2218" i="20"/>
  <c r="BE469" i="20"/>
  <c r="BE2316" i="20"/>
  <c r="BE2231" i="20"/>
  <c r="BE1898" i="20"/>
  <c r="BE1549" i="20"/>
  <c r="BE678" i="20"/>
  <c r="BE981" i="20"/>
  <c r="BE1063" i="20"/>
  <c r="BE459" i="20"/>
  <c r="BE565" i="20"/>
  <c r="BE1960" i="20"/>
  <c r="BE1172" i="20"/>
  <c r="BE1142" i="20"/>
  <c r="BE566" i="20"/>
  <c r="BE91" i="20"/>
  <c r="BE210" i="20"/>
  <c r="BE142" i="20"/>
  <c r="BE1367" i="20"/>
  <c r="BE1093" i="20"/>
  <c r="BE2288" i="20"/>
  <c r="BE141" i="20"/>
  <c r="BE1283" i="20"/>
  <c r="BE398" i="20"/>
  <c r="BE1656" i="20"/>
  <c r="BE1699" i="20"/>
  <c r="BE1616" i="20"/>
  <c r="BE55" i="20"/>
  <c r="BE340" i="20"/>
  <c r="BE2032" i="20"/>
  <c r="BE1214" i="20"/>
  <c r="BE1010" i="20"/>
  <c r="BE354" i="20"/>
  <c r="BE1016" i="20"/>
  <c r="BE36" i="20"/>
  <c r="BE2241" i="20"/>
  <c r="BE1570" i="20"/>
  <c r="BE170" i="20"/>
  <c r="BE347" i="20"/>
  <c r="BE1731" i="20"/>
  <c r="BE1459" i="20"/>
  <c r="BE673" i="20"/>
  <c r="BE212" i="20"/>
  <c r="BE1917" i="20"/>
  <c r="BE2329" i="20"/>
  <c r="BE2156" i="20"/>
  <c r="BE483" i="20"/>
  <c r="BE475" i="20"/>
  <c r="BE2033" i="20"/>
  <c r="BE1907" i="20"/>
  <c r="BE1507" i="20"/>
  <c r="BE607" i="20"/>
  <c r="BE2289" i="20"/>
  <c r="BE1650" i="20"/>
  <c r="BE1368" i="20"/>
  <c r="BE679" i="20"/>
  <c r="BE1290" i="20"/>
  <c r="BE1345" i="20"/>
  <c r="BE2197" i="20"/>
  <c r="BE1562" i="20"/>
  <c r="BE1278" i="20"/>
  <c r="BE859" i="20"/>
  <c r="BE966" i="20"/>
  <c r="BE305" i="20"/>
  <c r="BE2145" i="20"/>
  <c r="BE1468" i="20"/>
  <c r="BE1659" i="20"/>
  <c r="BE1646" i="20"/>
  <c r="BE1807" i="20"/>
  <c r="BE1957" i="20"/>
  <c r="BE201" i="20"/>
  <c r="BE2022" i="20"/>
  <c r="BE1111" i="20"/>
  <c r="BE1441" i="20"/>
  <c r="BE228" i="20"/>
  <c r="BE266" i="20"/>
  <c r="BE1184" i="20"/>
  <c r="BE216" i="20"/>
  <c r="BE1439" i="20"/>
  <c r="BE928" i="20"/>
  <c r="BE664" i="20"/>
  <c r="BE1973" i="20"/>
  <c r="BE1304" i="20"/>
  <c r="BE780" i="20"/>
  <c r="BE1643" i="20"/>
  <c r="BE1762" i="20"/>
  <c r="BE1559" i="20"/>
  <c r="BE661" i="20"/>
  <c r="BE1191" i="20"/>
  <c r="BE48" i="20"/>
  <c r="BE1771" i="20"/>
  <c r="BE2245" i="20"/>
  <c r="BE2106" i="20"/>
  <c r="BE2263" i="20"/>
  <c r="BE361" i="20"/>
  <c r="BE2254" i="20"/>
  <c r="BE1568" i="20"/>
  <c r="BE1922" i="20"/>
  <c r="BE2298" i="20"/>
  <c r="BE2333" i="20"/>
  <c r="BE420" i="20"/>
  <c r="BE1033" i="20"/>
  <c r="BE1072" i="20"/>
  <c r="BE588" i="20"/>
  <c r="BE2148" i="20"/>
  <c r="BE2305" i="20"/>
  <c r="BE1455" i="20"/>
  <c r="BE1499" i="20"/>
  <c r="BE736" i="20"/>
  <c r="BE148" i="20"/>
  <c r="BE1442" i="20"/>
  <c r="BE1602" i="20"/>
  <c r="BE2126" i="20"/>
  <c r="BE411" i="20"/>
  <c r="BE1009" i="20"/>
  <c r="BE1965" i="20"/>
  <c r="BE2335" i="20"/>
  <c r="BE1999" i="20"/>
  <c r="BE2256" i="20"/>
  <c r="BE2136" i="20"/>
  <c r="BE466" i="20"/>
  <c r="BE2007" i="20"/>
  <c r="BE1333" i="20"/>
  <c r="BE733" i="20"/>
  <c r="BE2330" i="20"/>
  <c r="BE622" i="20"/>
  <c r="BE1621" i="20"/>
  <c r="BE1563" i="20"/>
  <c r="BE2153" i="20"/>
  <c r="BE1066" i="20"/>
  <c r="BE1706" i="20"/>
  <c r="BE1160" i="20"/>
  <c r="BE2277" i="20"/>
  <c r="BE2029" i="20"/>
  <c r="BE914" i="20"/>
  <c r="BE1870" i="20"/>
  <c r="BE1673" i="20"/>
  <c r="BE462" i="20"/>
  <c r="BE1746" i="20"/>
  <c r="BE2312" i="20"/>
  <c r="BE1677" i="20"/>
  <c r="BE1331" i="20"/>
  <c r="BE2062" i="20"/>
  <c r="BE186" i="20"/>
  <c r="BE1950" i="20"/>
  <c r="BE2313" i="20"/>
  <c r="BE1981" i="20"/>
  <c r="BE417" i="20"/>
  <c r="BE2247" i="20"/>
  <c r="BE722" i="20"/>
  <c r="BE1931" i="20"/>
  <c r="BE225" i="20"/>
  <c r="BE1027" i="20"/>
  <c r="BE876" i="20"/>
  <c r="BE1547" i="20"/>
  <c r="BE1976" i="20"/>
  <c r="BE175" i="20"/>
  <c r="BE21" i="20"/>
  <c r="BE1387" i="20"/>
  <c r="BE1937" i="20"/>
  <c r="BE1756" i="20"/>
  <c r="BE1458" i="20"/>
  <c r="BE1567" i="20"/>
  <c r="BE2038" i="20"/>
  <c r="BE1546" i="20"/>
  <c r="BE1772" i="20"/>
  <c r="BE1018" i="20"/>
  <c r="BE197" i="20"/>
  <c r="BE1145" i="20"/>
  <c r="BE2199" i="20"/>
  <c r="BE1253" i="20"/>
  <c r="BE2018" i="20"/>
  <c r="BE2259" i="20"/>
  <c r="BE1908" i="20"/>
  <c r="BE1851" i="20"/>
  <c r="BE2274" i="20"/>
  <c r="BE812" i="20"/>
  <c r="BE1934" i="20"/>
  <c r="BE1946" i="20"/>
  <c r="BE2303" i="20"/>
  <c r="BE820" i="20"/>
  <c r="BE1701" i="20"/>
  <c r="BE1998" i="20"/>
  <c r="BE2285" i="20"/>
  <c r="BE2031" i="20"/>
  <c r="AZ3" i="20" a="1"/>
  <c r="AZ3" i="20" s="1"/>
  <c r="AR21" i="20"/>
  <c r="F25" i="28"/>
  <c r="J134" i="2" l="1"/>
  <c r="S2" i="55" s="1"/>
  <c r="BL163" i="20"/>
  <c r="BQ216" i="20"/>
  <c r="BG23" i="20"/>
  <c r="BG24" i="20" s="1"/>
  <c r="BG25" i="20" s="1"/>
  <c r="BV17" i="20"/>
  <c r="BV18" i="20" s="1"/>
  <c r="BV19" i="20" s="1"/>
  <c r="BV20" i="20" s="1"/>
  <c r="BE3" i="20" a="1"/>
  <c r="BE3" i="20" s="1"/>
  <c r="AR22" i="20"/>
  <c r="AR23" i="20" s="1"/>
  <c r="AR24" i="20" s="1"/>
  <c r="AR25" i="20" s="1"/>
  <c r="AR26" i="20" s="1"/>
  <c r="AR27" i="20" s="1"/>
  <c r="AR28" i="20" s="1"/>
  <c r="AR29" i="20" s="1"/>
  <c r="AR30" i="20" s="1"/>
  <c r="AR31" i="20" s="1"/>
  <c r="AR32" i="20" s="1"/>
  <c r="AR33" i="20" s="1"/>
  <c r="AR34" i="20" s="1"/>
  <c r="AR35" i="20" s="1"/>
  <c r="AR36" i="20" s="1"/>
  <c r="AR37" i="20" s="1"/>
  <c r="AR38" i="20" s="1"/>
  <c r="AR39" i="20" s="1"/>
  <c r="AR40" i="20" s="1"/>
  <c r="AR41" i="20" s="1"/>
  <c r="AR42" i="20" s="1"/>
  <c r="AR43" i="20" s="1"/>
  <c r="AR44" i="20" s="1"/>
  <c r="AR45" i="20" s="1"/>
  <c r="AR46" i="20" s="1"/>
  <c r="AR47" i="20" s="1"/>
  <c r="AR48" i="20" s="1"/>
  <c r="AR49" i="20" s="1"/>
  <c r="AR50" i="20" s="1"/>
  <c r="AR51" i="20" s="1"/>
  <c r="AR52" i="20" s="1"/>
  <c r="AR53" i="20" s="1"/>
  <c r="AR54" i="20" s="1"/>
  <c r="AR55" i="20" s="1"/>
  <c r="AR56" i="20" s="1"/>
  <c r="AR57" i="20" s="1"/>
  <c r="AR58" i="20" s="1"/>
  <c r="AR59" i="20" s="1"/>
  <c r="AR60" i="20" s="1"/>
  <c r="AR61" i="20" s="1"/>
  <c r="AR62" i="20" s="1"/>
  <c r="AR63" i="20" s="1"/>
  <c r="D134" i="2" l="1"/>
  <c r="M98" i="2"/>
  <c r="G10" i="42"/>
  <c r="G12" i="42"/>
  <c r="G11" i="42"/>
  <c r="C78" i="13"/>
  <c r="BL164" i="20"/>
  <c r="BQ217" i="20"/>
  <c r="BG26" i="20"/>
  <c r="BV21" i="20"/>
  <c r="BV22" i="20" s="1"/>
  <c r="BV23" i="20" s="1"/>
  <c r="BV24" i="20" s="1"/>
  <c r="BV25" i="20" s="1"/>
  <c r="BV26" i="20" s="1"/>
  <c r="BV27" i="20" s="1"/>
  <c r="BV28" i="20" s="1"/>
  <c r="BV29" i="20" s="1"/>
  <c r="BV30" i="20" s="1"/>
  <c r="BV31" i="20" s="1"/>
  <c r="BV32" i="20" s="1"/>
  <c r="BV33" i="20" s="1"/>
  <c r="BV34" i="20" s="1"/>
  <c r="BV35" i="20" s="1"/>
  <c r="BV36" i="20" s="1"/>
  <c r="BV37" i="20" s="1"/>
  <c r="BV38" i="20" s="1"/>
  <c r="BV39" i="20" s="1"/>
  <c r="BV40" i="20" s="1"/>
  <c r="BV41" i="20" s="1"/>
  <c r="BV42" i="20" s="1"/>
  <c r="BV43" i="20" s="1"/>
  <c r="BV44" i="20" s="1"/>
  <c r="BV45" i="20" s="1"/>
  <c r="BV46" i="20" s="1"/>
  <c r="BV47" i="20" s="1"/>
  <c r="BV48" i="20" s="1"/>
  <c r="BV49" i="20" s="1"/>
  <c r="BV50" i="20" s="1"/>
  <c r="BV51" i="20" s="1"/>
  <c r="BV52" i="20" s="1"/>
  <c r="BV53" i="20" s="1"/>
  <c r="BV54" i="20" s="1"/>
  <c r="BV55" i="20" s="1"/>
  <c r="BV56" i="20" s="1"/>
  <c r="BV57" i="20" s="1"/>
  <c r="BV58" i="20" s="1"/>
  <c r="BV59" i="20" s="1"/>
  <c r="BV60" i="20" s="1"/>
  <c r="BV61" i="20" s="1"/>
  <c r="BV62" i="20" s="1"/>
  <c r="BV63" i="20" s="1"/>
  <c r="BV64" i="20" s="1"/>
  <c r="BV65" i="20" s="1"/>
  <c r="BV66" i="20" s="1"/>
  <c r="BV67" i="20" s="1"/>
  <c r="BV68" i="20" s="1"/>
  <c r="BV69" i="20" s="1"/>
  <c r="BV70" i="20" s="1"/>
  <c r="BV71" i="20" s="1"/>
  <c r="BV72" i="20" s="1"/>
  <c r="BV73" i="20" s="1"/>
  <c r="BV74" i="20" s="1"/>
  <c r="BV75" i="20" s="1"/>
  <c r="BV76" i="20" s="1"/>
  <c r="BV77" i="20" s="1"/>
  <c r="BV78" i="20" s="1"/>
  <c r="BV79" i="20" s="1"/>
  <c r="BV80" i="20" s="1"/>
  <c r="BV81" i="20" s="1"/>
  <c r="BV82" i="20" s="1"/>
  <c r="BV83" i="20" s="1"/>
  <c r="BV84" i="20" s="1"/>
  <c r="BV85" i="20" s="1"/>
  <c r="BV86" i="20" s="1"/>
  <c r="BV87" i="20" s="1"/>
  <c r="BV88" i="20" s="1"/>
  <c r="BV89" i="20" s="1"/>
  <c r="BV90" i="20" s="1"/>
  <c r="BV91" i="20" s="1"/>
  <c r="BV92" i="20" s="1"/>
  <c r="BV93" i="20" s="1"/>
  <c r="BV94" i="20" s="1"/>
  <c r="BV95" i="20" s="1"/>
  <c r="BV96" i="20" s="1"/>
  <c r="BV97" i="20" s="1"/>
  <c r="BV98" i="20" s="1"/>
  <c r="BV99" i="20" s="1"/>
  <c r="BV100" i="20" s="1"/>
  <c r="BV101" i="20" s="1"/>
  <c r="BV102" i="20" s="1"/>
  <c r="BV103" i="20" s="1"/>
  <c r="BV104" i="20" s="1"/>
  <c r="BV105" i="20" s="1"/>
  <c r="BV106" i="20" s="1"/>
  <c r="BV107" i="20" s="1"/>
  <c r="BV108" i="20" s="1"/>
  <c r="BV109" i="20" s="1"/>
  <c r="BV110" i="20" s="1"/>
  <c r="BV111" i="20" s="1"/>
  <c r="BV112" i="20" s="1"/>
  <c r="BV113" i="20" s="1"/>
  <c r="BV114" i="20" s="1"/>
  <c r="BV115" i="20" s="1"/>
  <c r="BV116" i="20" s="1"/>
  <c r="BV117" i="20" s="1"/>
  <c r="BV118" i="20" s="1"/>
  <c r="BV119" i="20" s="1"/>
  <c r="BV120" i="20" s="1"/>
  <c r="BV121" i="20" s="1"/>
  <c r="BV122" i="20" s="1"/>
  <c r="BV123" i="20" s="1"/>
  <c r="BV124" i="20" s="1"/>
  <c r="BV125" i="20" s="1"/>
  <c r="BV126" i="20" s="1"/>
  <c r="BV127" i="20" s="1"/>
  <c r="BV128" i="20" s="1"/>
  <c r="BV129" i="20" s="1"/>
  <c r="BV130" i="20" s="1"/>
  <c r="BV131" i="20" s="1"/>
  <c r="BV132" i="20" s="1"/>
  <c r="BV133" i="20" s="1"/>
  <c r="BV134" i="20" s="1"/>
  <c r="BV135" i="20" s="1"/>
  <c r="BV136" i="20" s="1"/>
  <c r="BV137" i="20" s="1"/>
  <c r="BV138" i="20" s="1"/>
  <c r="BV139" i="20" s="1"/>
  <c r="BV140" i="20" s="1"/>
  <c r="BV141" i="20" s="1"/>
  <c r="BV142" i="20" s="1"/>
  <c r="BV143" i="20" s="1"/>
  <c r="BV144" i="20" s="1"/>
  <c r="BV145" i="20" s="1"/>
  <c r="BV146" i="20" s="1"/>
  <c r="BV147" i="20" s="1"/>
  <c r="BV148" i="20" s="1"/>
  <c r="BV149" i="20" s="1"/>
  <c r="BV150" i="20" s="1"/>
  <c r="BV151" i="20" s="1"/>
  <c r="BV152" i="20" s="1"/>
  <c r="BV153" i="20" s="1"/>
  <c r="BV154" i="20" s="1"/>
  <c r="BV155" i="20" s="1"/>
  <c r="BV156" i="20" s="1"/>
  <c r="BV157" i="20" s="1"/>
  <c r="BV158" i="20" s="1"/>
  <c r="BV159" i="20" s="1"/>
  <c r="BV160" i="20" s="1"/>
  <c r="BV161" i="20" s="1"/>
  <c r="BV162" i="20" s="1"/>
  <c r="BV163" i="20" s="1"/>
  <c r="BV164" i="20" s="1"/>
  <c r="BV165" i="20" s="1"/>
  <c r="BV166" i="20" s="1"/>
  <c r="BV167" i="20" s="1"/>
  <c r="BV168" i="20" s="1"/>
  <c r="BV169" i="20" s="1"/>
  <c r="BV170" i="20" s="1"/>
  <c r="BV171" i="20" s="1"/>
  <c r="BV172" i="20" s="1"/>
  <c r="BV173" i="20" s="1"/>
  <c r="BV174" i="20" s="1"/>
  <c r="BV175" i="20" s="1"/>
  <c r="BV176" i="20" s="1"/>
  <c r="BV177" i="20" s="1"/>
  <c r="BV178" i="20" s="1"/>
  <c r="BV179" i="20" s="1"/>
  <c r="BV180" i="20" s="1"/>
  <c r="BV181" i="20" s="1"/>
  <c r="BV182" i="20" s="1"/>
  <c r="BV183" i="20" s="1"/>
  <c r="BV184" i="20" s="1"/>
  <c r="BV185" i="20" s="1"/>
  <c r="BV186" i="20" s="1"/>
  <c r="BV187" i="20" s="1"/>
  <c r="BV188" i="20" s="1"/>
  <c r="BV189" i="20" s="1"/>
  <c r="BV190" i="20" s="1"/>
  <c r="BV191" i="20" s="1"/>
  <c r="BV192" i="20" s="1"/>
  <c r="BV193" i="20" s="1"/>
  <c r="BV194" i="20" s="1"/>
  <c r="BV195" i="20" s="1"/>
  <c r="BV196" i="20" s="1"/>
  <c r="BV197" i="20" s="1"/>
  <c r="BV198" i="20" s="1"/>
  <c r="BV199" i="20" s="1"/>
  <c r="BV200" i="20" s="1"/>
  <c r="BV201" i="20" s="1"/>
  <c r="BV202" i="20" s="1"/>
  <c r="BV203" i="20" s="1"/>
  <c r="BV204" i="20" s="1"/>
  <c r="BV205" i="20" s="1"/>
  <c r="BV206" i="20" s="1"/>
  <c r="BV207" i="20" s="1"/>
  <c r="BV208" i="20" s="1"/>
  <c r="BV209" i="20" s="1"/>
  <c r="BV210" i="20" s="1"/>
  <c r="BV211" i="20" s="1"/>
  <c r="BV212" i="20" s="1"/>
  <c r="BV213" i="20" s="1"/>
  <c r="BV214" i="20" s="1"/>
  <c r="BV215" i="20" s="1"/>
  <c r="BV216" i="20" s="1"/>
  <c r="BV217" i="20" s="1"/>
  <c r="BV218" i="20" s="1"/>
  <c r="BV219" i="20" s="1"/>
  <c r="BV220" i="20" s="1"/>
  <c r="BV221" i="20" s="1"/>
  <c r="BV222" i="20" s="1"/>
  <c r="BV223" i="20" s="1"/>
  <c r="BV224" i="20" s="1"/>
  <c r="BV225" i="20" s="1"/>
  <c r="BV226" i="20" s="1"/>
  <c r="BV227" i="20" s="1"/>
  <c r="BV228" i="20" s="1"/>
  <c r="BV229" i="20" s="1"/>
  <c r="BV230" i="20" s="1"/>
  <c r="BV231" i="20" s="1"/>
  <c r="BV232" i="20" s="1"/>
  <c r="BV233" i="20" s="1"/>
  <c r="BV234" i="20" s="1"/>
  <c r="BV235" i="20" s="1"/>
  <c r="BV236" i="20" s="1"/>
  <c r="BV237" i="20" s="1"/>
  <c r="BV238" i="20" s="1"/>
  <c r="BV239" i="20" s="1"/>
  <c r="BV240" i="20" s="1"/>
  <c r="BV241" i="20" s="1"/>
  <c r="BV242" i="20" s="1"/>
  <c r="BV243" i="20" s="1"/>
  <c r="BV244" i="20" s="1"/>
  <c r="BV245" i="20" s="1"/>
  <c r="BV246" i="20" s="1"/>
  <c r="BV247" i="20" s="1"/>
  <c r="BV248" i="20" s="1"/>
  <c r="BV249" i="20" s="1"/>
  <c r="BV250" i="20" s="1"/>
  <c r="BV251" i="20" s="1"/>
  <c r="BV252" i="20" s="1"/>
  <c r="BV253" i="20" s="1"/>
  <c r="BV254" i="20" s="1"/>
  <c r="BV255" i="20" s="1"/>
  <c r="BV256" i="20" s="1"/>
  <c r="BV257" i="20" s="1"/>
  <c r="BV258" i="20" s="1"/>
  <c r="BV259" i="20" s="1"/>
  <c r="BV260" i="20" s="1"/>
  <c r="BV261" i="20" s="1"/>
  <c r="BV262" i="20" s="1"/>
  <c r="BV263" i="20" s="1"/>
  <c r="BV264" i="20" s="1"/>
  <c r="BV265" i="20" s="1"/>
  <c r="BV266" i="20" s="1"/>
  <c r="BV267" i="20" s="1"/>
  <c r="BV268" i="20" s="1"/>
  <c r="BV269" i="20" s="1"/>
  <c r="BV270" i="20" s="1"/>
  <c r="BV271" i="20" s="1"/>
  <c r="BV272" i="20" s="1"/>
  <c r="BV273" i="20" s="1"/>
  <c r="BV274" i="20" s="1"/>
  <c r="BV275" i="20" s="1"/>
  <c r="BV276" i="20" s="1"/>
  <c r="BV277" i="20" s="1"/>
  <c r="BV278" i="20" s="1"/>
  <c r="BV279" i="20" s="1"/>
  <c r="BV280" i="20" s="1"/>
  <c r="BV281" i="20" s="1"/>
  <c r="BV282" i="20" s="1"/>
  <c r="BV283" i="20" s="1"/>
  <c r="BV284" i="20" s="1"/>
  <c r="BV285" i="20" s="1"/>
  <c r="BV286" i="20" s="1"/>
  <c r="BV287" i="20" s="1"/>
  <c r="BV288" i="20" s="1"/>
  <c r="BV289" i="20" s="1"/>
  <c r="BV290" i="20" s="1"/>
  <c r="BV291" i="20" s="1"/>
  <c r="BV292" i="20" s="1"/>
  <c r="BV293" i="20" s="1"/>
  <c r="BV294" i="20" s="1"/>
  <c r="BV295" i="20" s="1"/>
  <c r="BV296" i="20" s="1"/>
  <c r="BV297" i="20" s="1"/>
  <c r="BV298" i="20" s="1"/>
  <c r="BV299" i="20" s="1"/>
  <c r="BV300" i="20" s="1"/>
  <c r="BV301" i="20" s="1"/>
  <c r="BV302" i="20" s="1"/>
  <c r="BV303" i="20" s="1"/>
  <c r="BV304" i="20" s="1"/>
  <c r="BV305" i="20" s="1"/>
  <c r="BV306" i="20" s="1"/>
  <c r="BV307" i="20" s="1"/>
  <c r="BV308" i="20" s="1"/>
  <c r="BV309" i="20" s="1"/>
  <c r="BV310" i="20" s="1"/>
  <c r="BV311" i="20" s="1"/>
  <c r="BV312" i="20" s="1"/>
  <c r="BV313" i="20" s="1"/>
  <c r="BV314" i="20" s="1"/>
  <c r="BV315" i="20" s="1"/>
  <c r="BV316" i="20" s="1"/>
  <c r="BV317" i="20" s="1"/>
  <c r="BV318" i="20" s="1"/>
  <c r="BV319" i="20" s="1"/>
  <c r="BV320" i="20" s="1"/>
  <c r="BV321" i="20" s="1"/>
  <c r="BV322" i="20" s="1"/>
  <c r="BV323" i="20" s="1"/>
  <c r="BV324" i="20" s="1"/>
  <c r="BV325" i="20" s="1"/>
  <c r="BV326" i="20" s="1"/>
  <c r="BV327" i="20" s="1"/>
  <c r="BV328" i="20" s="1"/>
  <c r="BV329" i="20" s="1"/>
  <c r="BV330" i="20" s="1"/>
  <c r="BV331" i="20" s="1"/>
  <c r="BV332" i="20" s="1"/>
  <c r="BV333" i="20" s="1"/>
  <c r="BV334" i="20" s="1"/>
  <c r="BV335" i="20" s="1"/>
  <c r="BV336" i="20" s="1"/>
  <c r="BV337" i="20" s="1"/>
  <c r="BV338" i="20" s="1"/>
  <c r="BV339" i="20" s="1"/>
  <c r="BV340" i="20" s="1"/>
  <c r="BV341" i="20" s="1"/>
  <c r="BV342" i="20" s="1"/>
  <c r="BV343" i="20" s="1"/>
  <c r="BV344" i="20" s="1"/>
  <c r="BV345" i="20" s="1"/>
  <c r="BV346" i="20" s="1"/>
  <c r="BV347" i="20" s="1"/>
  <c r="BV348" i="20" s="1"/>
  <c r="BV349" i="20" s="1"/>
  <c r="BV350" i="20" s="1"/>
  <c r="BV351" i="20" s="1"/>
  <c r="BV352" i="20" s="1"/>
  <c r="BV353" i="20" s="1"/>
  <c r="BV354" i="20" s="1"/>
  <c r="BV355" i="20" s="1"/>
  <c r="BV356" i="20" s="1"/>
  <c r="BV357" i="20" s="1"/>
  <c r="BV358" i="20" s="1"/>
  <c r="BV359" i="20" s="1"/>
  <c r="BV360" i="20" s="1"/>
  <c r="BV361" i="20" s="1"/>
  <c r="BV362" i="20" s="1"/>
  <c r="BV363" i="20" s="1"/>
  <c r="BV364" i="20" s="1"/>
  <c r="BV365" i="20" s="1"/>
  <c r="BV366" i="20" s="1"/>
  <c r="BV367" i="20" s="1"/>
  <c r="BV368" i="20" s="1"/>
  <c r="BV369" i="20" s="1"/>
  <c r="BV370" i="20" s="1"/>
  <c r="BV371" i="20" s="1"/>
  <c r="BV372" i="20" s="1"/>
  <c r="BV373" i="20" s="1"/>
  <c r="BV374" i="20" s="1"/>
  <c r="BV375" i="20" s="1"/>
  <c r="BV376" i="20" s="1"/>
  <c r="BV377" i="20" s="1"/>
  <c r="BV378" i="20" s="1"/>
  <c r="BV379" i="20" s="1"/>
  <c r="BV380" i="20" s="1"/>
  <c r="BV381" i="20" s="1"/>
  <c r="BV382" i="20" s="1"/>
  <c r="BV383" i="20" s="1"/>
  <c r="BV384" i="20" s="1"/>
  <c r="BV385" i="20" s="1"/>
  <c r="BV386" i="20" s="1"/>
  <c r="BV387" i="20" s="1"/>
  <c r="BV388" i="20" s="1"/>
  <c r="BV389" i="20" s="1"/>
  <c r="BV390" i="20" s="1"/>
  <c r="BV391" i="20" s="1"/>
  <c r="BV392" i="20" s="1"/>
  <c r="BV393" i="20" s="1"/>
  <c r="BV394" i="20" s="1"/>
  <c r="BV395" i="20" s="1"/>
  <c r="BV396" i="20" s="1"/>
  <c r="BV397" i="20" s="1"/>
  <c r="BV398" i="20" s="1"/>
  <c r="BV399" i="20" s="1"/>
  <c r="BV400" i="20" s="1"/>
  <c r="BV401" i="20" s="1"/>
  <c r="BV402" i="20" s="1"/>
  <c r="BV403" i="20" s="1"/>
  <c r="BV404" i="20" s="1"/>
  <c r="BV405" i="20" s="1"/>
  <c r="BV406" i="20" s="1"/>
  <c r="BV407" i="20" s="1"/>
  <c r="BV408" i="20" s="1"/>
  <c r="BV409" i="20" s="1"/>
  <c r="BV410" i="20" s="1"/>
  <c r="BV411" i="20" s="1"/>
  <c r="BV412" i="20" s="1"/>
  <c r="BV413" i="20" s="1"/>
  <c r="BV414" i="20" s="1"/>
  <c r="BV415" i="20" s="1"/>
  <c r="BV416" i="20" s="1"/>
  <c r="BV417" i="20" s="1"/>
  <c r="BV418" i="20" s="1"/>
  <c r="BV419" i="20" s="1"/>
  <c r="BV420" i="20" s="1"/>
  <c r="BV421" i="20" s="1"/>
  <c r="BV422" i="20" s="1"/>
  <c r="BV423" i="20" s="1"/>
  <c r="BV424" i="20" s="1"/>
  <c r="BV425" i="20" s="1"/>
  <c r="BV426" i="20" s="1"/>
  <c r="BV427" i="20" s="1"/>
  <c r="BV428" i="20" s="1"/>
  <c r="BV429" i="20" s="1"/>
  <c r="BV430" i="20" s="1"/>
  <c r="BV431" i="20" s="1"/>
  <c r="BV432" i="20" s="1"/>
  <c r="BV433" i="20" s="1"/>
  <c r="BV434" i="20" s="1"/>
  <c r="BV435" i="20" s="1"/>
  <c r="BV436" i="20" s="1"/>
  <c r="BV437" i="20" s="1"/>
  <c r="BV438" i="20" s="1"/>
  <c r="BV439" i="20" s="1"/>
  <c r="BV440" i="20" s="1"/>
  <c r="BV441" i="20" s="1"/>
  <c r="BV442" i="20" s="1"/>
  <c r="BV443" i="20" s="1"/>
  <c r="BV444" i="20" s="1"/>
  <c r="BV445" i="20" s="1"/>
  <c r="BV446" i="20" s="1"/>
  <c r="BV447" i="20" s="1"/>
  <c r="BV448" i="20" s="1"/>
  <c r="BV449" i="20" s="1"/>
  <c r="BV450" i="20" s="1"/>
  <c r="BV451" i="20" s="1"/>
  <c r="BV452" i="20" s="1"/>
  <c r="BV453" i="20" s="1"/>
  <c r="BV454" i="20" s="1"/>
  <c r="BV455" i="20" s="1"/>
  <c r="BV456" i="20" s="1"/>
  <c r="BV457" i="20" s="1"/>
  <c r="BV458" i="20" s="1"/>
  <c r="BV459" i="20" s="1"/>
  <c r="BV460" i="20" s="1"/>
  <c r="BV461" i="20" s="1"/>
  <c r="BV462" i="20" s="1"/>
  <c r="BV463" i="20" s="1"/>
  <c r="BV464" i="20" s="1"/>
  <c r="BV465" i="20" s="1"/>
  <c r="BV466" i="20" s="1"/>
  <c r="BV467" i="20" s="1"/>
  <c r="BV468" i="20" s="1"/>
  <c r="BV469" i="20" s="1"/>
  <c r="BV470" i="20" s="1"/>
  <c r="BV471" i="20" s="1"/>
  <c r="BV472" i="20" s="1"/>
  <c r="BV473" i="20" s="1"/>
  <c r="BV474" i="20" s="1"/>
  <c r="BV475" i="20" s="1"/>
  <c r="BV476" i="20" s="1"/>
  <c r="BV477" i="20" s="1"/>
  <c r="BV478" i="20" s="1"/>
  <c r="BV479" i="20" s="1"/>
  <c r="BV480" i="20" s="1"/>
  <c r="BV481" i="20" s="1"/>
  <c r="BV482" i="20" s="1"/>
  <c r="BV483" i="20" s="1"/>
  <c r="BV484" i="20" s="1"/>
  <c r="BV485" i="20" s="1"/>
  <c r="BV486" i="20" s="1"/>
  <c r="BV487" i="20" s="1"/>
  <c r="BV488" i="20" s="1"/>
  <c r="BV489" i="20" s="1"/>
  <c r="BV490" i="20" s="1"/>
  <c r="BV491" i="20" s="1"/>
  <c r="BV492" i="20" s="1"/>
  <c r="BV493" i="20" s="1"/>
  <c r="BV494" i="20" s="1"/>
  <c r="BV495" i="20" s="1"/>
  <c r="BV496" i="20" s="1"/>
  <c r="BV497" i="20" s="1"/>
  <c r="BV498" i="20" s="1"/>
  <c r="BV499" i="20" s="1"/>
  <c r="BV500" i="20" s="1"/>
  <c r="BV501" i="20" s="1"/>
  <c r="BV502" i="20" s="1"/>
  <c r="BV503" i="20" s="1"/>
  <c r="BV504" i="20" s="1"/>
  <c r="BV505" i="20" s="1"/>
  <c r="BV506" i="20" s="1"/>
  <c r="BV507" i="20" s="1"/>
  <c r="BV508" i="20" s="1"/>
  <c r="BV509" i="20" s="1"/>
  <c r="BV510" i="20" s="1"/>
  <c r="BV511" i="20" s="1"/>
  <c r="BV512" i="20" s="1"/>
  <c r="BV513" i="20" s="1"/>
  <c r="BV514" i="20" s="1"/>
  <c r="BV515" i="20" s="1"/>
  <c r="BV516" i="20" s="1"/>
  <c r="BV517" i="20" s="1"/>
  <c r="BV518" i="20" s="1"/>
  <c r="BV519" i="20" s="1"/>
  <c r="BV520" i="20" s="1"/>
  <c r="BV521" i="20" s="1"/>
  <c r="BV522" i="20" s="1"/>
  <c r="BV523" i="20" s="1"/>
  <c r="BV524" i="20" s="1"/>
  <c r="BV525" i="20" s="1"/>
  <c r="BV526" i="20" s="1"/>
  <c r="BV527" i="20" s="1"/>
  <c r="BV528" i="20" s="1"/>
  <c r="BV529" i="20" s="1"/>
  <c r="BV530" i="20" s="1"/>
  <c r="BV531" i="20" s="1"/>
  <c r="BV532" i="20" s="1"/>
  <c r="BV533" i="20" s="1"/>
  <c r="BV534" i="20" s="1"/>
  <c r="BV535" i="20" s="1"/>
  <c r="BV536" i="20" s="1"/>
  <c r="BV537" i="20" s="1"/>
  <c r="BV538" i="20" s="1"/>
  <c r="BV539" i="20" s="1"/>
  <c r="BV540" i="20" s="1"/>
  <c r="BV541" i="20" s="1"/>
  <c r="BV542" i="20" s="1"/>
  <c r="BV543" i="20" s="1"/>
  <c r="BV544" i="20" s="1"/>
  <c r="BV545" i="20" s="1"/>
  <c r="BV546" i="20" s="1"/>
  <c r="BV547" i="20" s="1"/>
  <c r="BV548" i="20" s="1"/>
  <c r="BV549" i="20" s="1"/>
  <c r="BV550" i="20" s="1"/>
  <c r="BV551" i="20" s="1"/>
  <c r="BV552" i="20" s="1"/>
  <c r="BV553" i="20" s="1"/>
  <c r="BV554" i="20" s="1"/>
  <c r="BV555" i="20" s="1"/>
  <c r="BV556" i="20" s="1"/>
  <c r="BV557" i="20" s="1"/>
  <c r="BV558" i="20" s="1"/>
  <c r="BV559" i="20" s="1"/>
  <c r="BV560" i="20" s="1"/>
  <c r="BV561" i="20" s="1"/>
  <c r="BV562" i="20" s="1"/>
  <c r="BV563" i="20" s="1"/>
  <c r="BV564" i="20" s="1"/>
  <c r="BV565" i="20" s="1"/>
  <c r="BV566" i="20" s="1"/>
  <c r="BV567" i="20" s="1"/>
  <c r="BV568" i="20" s="1"/>
  <c r="BV569" i="20" s="1"/>
  <c r="BV570" i="20" s="1"/>
  <c r="BV571" i="20" s="1"/>
  <c r="BV572" i="20" s="1"/>
  <c r="BV573" i="20" s="1"/>
  <c r="BV574" i="20" s="1"/>
  <c r="BV575" i="20" s="1"/>
  <c r="BV576" i="20" s="1"/>
  <c r="BV577" i="20" s="1"/>
  <c r="BV578" i="20" s="1"/>
  <c r="BV579" i="20" s="1"/>
  <c r="BV580" i="20" s="1"/>
  <c r="BV581" i="20" s="1"/>
  <c r="BV582" i="20" s="1"/>
  <c r="BV583" i="20" s="1"/>
  <c r="BV584" i="20" s="1"/>
  <c r="BV585" i="20" s="1"/>
  <c r="BV586" i="20" s="1"/>
  <c r="BV587" i="20" s="1"/>
  <c r="BV588" i="20" s="1"/>
  <c r="BV589" i="20" s="1"/>
  <c r="BV590" i="20" s="1"/>
  <c r="BV591" i="20" s="1"/>
  <c r="BV592" i="20" s="1"/>
  <c r="BV593" i="20" s="1"/>
  <c r="BV594" i="20" s="1"/>
  <c r="BV595" i="20" s="1"/>
  <c r="BV596" i="20" s="1"/>
  <c r="BV597" i="20" s="1"/>
  <c r="BV598" i="20" s="1"/>
  <c r="BV599" i="20" s="1"/>
  <c r="BV600" i="20" s="1"/>
  <c r="BV601" i="20" s="1"/>
  <c r="BV602" i="20" s="1"/>
  <c r="BV603" i="20" s="1"/>
  <c r="BV604" i="20" s="1"/>
  <c r="BV605" i="20" s="1"/>
  <c r="BV606" i="20" s="1"/>
  <c r="BV607" i="20" s="1"/>
  <c r="BV608" i="20" s="1"/>
  <c r="BV609" i="20" s="1"/>
  <c r="BV610" i="20" s="1"/>
  <c r="BV611" i="20" s="1"/>
  <c r="BV612" i="20" s="1"/>
  <c r="BV613" i="20" s="1"/>
  <c r="BV614" i="20" s="1"/>
  <c r="BV615" i="20" s="1"/>
  <c r="BV616" i="20" s="1"/>
  <c r="BV617" i="20" s="1"/>
  <c r="BV618" i="20" s="1"/>
  <c r="BV619" i="20" s="1"/>
  <c r="BV620" i="20" s="1"/>
  <c r="BV621" i="20" s="1"/>
  <c r="BV622" i="20" s="1"/>
  <c r="BV623" i="20" s="1"/>
  <c r="BV624" i="20" s="1"/>
  <c r="BV625" i="20" s="1"/>
  <c r="BV626" i="20" s="1"/>
  <c r="BV627" i="20" s="1"/>
  <c r="BV628" i="20" s="1"/>
  <c r="BV629" i="20" s="1"/>
  <c r="BV630" i="20" s="1"/>
  <c r="BV631" i="20" s="1"/>
  <c r="BV632" i="20" s="1"/>
  <c r="BV633" i="20" s="1"/>
  <c r="BV634" i="20" s="1"/>
  <c r="BV635" i="20" s="1"/>
  <c r="BV636" i="20" s="1"/>
  <c r="BV637" i="20" s="1"/>
  <c r="BV638" i="20" s="1"/>
  <c r="BV639" i="20" s="1"/>
  <c r="BV640" i="20" s="1"/>
  <c r="BV641" i="20" s="1"/>
  <c r="BV642" i="20" s="1"/>
  <c r="BV643" i="20" s="1"/>
  <c r="BV644" i="20" s="1"/>
  <c r="BV645" i="20" s="1"/>
  <c r="BV646" i="20" s="1"/>
  <c r="BV647" i="20" s="1"/>
  <c r="BV648" i="20" s="1"/>
  <c r="BV649" i="20" s="1"/>
  <c r="BV650" i="20" s="1"/>
  <c r="BV651" i="20" s="1"/>
  <c r="BV652" i="20" s="1"/>
  <c r="BV653" i="20" s="1"/>
  <c r="BV654" i="20" s="1"/>
  <c r="BV655" i="20" s="1"/>
  <c r="BV656" i="20" s="1"/>
  <c r="BV657" i="20" s="1"/>
  <c r="BV658" i="20" s="1"/>
  <c r="BV659" i="20" s="1"/>
  <c r="BV660" i="20" s="1"/>
  <c r="BV661" i="20" s="1"/>
  <c r="BV662" i="20" s="1"/>
  <c r="BV663" i="20" s="1"/>
  <c r="BV664" i="20" s="1"/>
  <c r="BV665" i="20" s="1"/>
  <c r="BV666" i="20" s="1"/>
  <c r="BV667" i="20" s="1"/>
  <c r="BV668" i="20" s="1"/>
  <c r="BV669" i="20" s="1"/>
  <c r="BV670" i="20" s="1"/>
  <c r="BV671" i="20" s="1"/>
  <c r="BV672" i="20" s="1"/>
  <c r="BV673" i="20" s="1"/>
  <c r="BV674" i="20" s="1"/>
  <c r="BV675" i="20" s="1"/>
  <c r="BV676" i="20" s="1"/>
  <c r="BV677" i="20" s="1"/>
  <c r="BV678" i="20" s="1"/>
  <c r="BV679" i="20" s="1"/>
  <c r="BV680" i="20" s="1"/>
  <c r="BV681" i="20" s="1"/>
  <c r="BV682" i="20" s="1"/>
  <c r="BV683" i="20" s="1"/>
  <c r="BV684" i="20" s="1"/>
  <c r="BV685" i="20" s="1"/>
  <c r="BV686" i="20" s="1"/>
  <c r="BV687" i="20" s="1"/>
  <c r="BV688" i="20" s="1"/>
  <c r="BV689" i="20" s="1"/>
  <c r="BV690" i="20" s="1"/>
  <c r="BV691" i="20" s="1"/>
  <c r="BV692" i="20" s="1"/>
  <c r="BV693" i="20" s="1"/>
  <c r="BV694" i="20" s="1"/>
  <c r="BV695" i="20" s="1"/>
  <c r="BV696" i="20" s="1"/>
  <c r="BV697" i="20" s="1"/>
  <c r="BV698" i="20" s="1"/>
  <c r="BV699" i="20" s="1"/>
  <c r="BV700" i="20" s="1"/>
  <c r="BV701" i="20" s="1"/>
  <c r="BV702" i="20" s="1"/>
  <c r="BV703" i="20" s="1"/>
  <c r="BV704" i="20" s="1"/>
  <c r="BV705" i="20" s="1"/>
  <c r="BV706" i="20" s="1"/>
  <c r="BV707" i="20" s="1"/>
  <c r="BV708" i="20" s="1"/>
  <c r="BV709" i="20" s="1"/>
  <c r="BV710" i="20" s="1"/>
  <c r="BV711" i="20" s="1"/>
  <c r="BV712" i="20" s="1"/>
  <c r="BV713" i="20" s="1"/>
  <c r="BV714" i="20" s="1"/>
  <c r="BV715" i="20" s="1"/>
  <c r="BV716" i="20" s="1"/>
  <c r="BV717" i="20" s="1"/>
  <c r="BV718" i="20" s="1"/>
  <c r="BV719" i="20" s="1"/>
  <c r="BV720" i="20" s="1"/>
  <c r="BV721" i="20" s="1"/>
  <c r="BV722" i="20" s="1"/>
  <c r="BV723" i="20" s="1"/>
  <c r="BV724" i="20" s="1"/>
  <c r="BV725" i="20" s="1"/>
  <c r="BV726" i="20" s="1"/>
  <c r="BV727" i="20" s="1"/>
  <c r="BV728" i="20" s="1"/>
  <c r="BV729" i="20" s="1"/>
  <c r="BV730" i="20" s="1"/>
  <c r="BV731" i="20" s="1"/>
  <c r="BV732" i="20" s="1"/>
  <c r="BV733" i="20" s="1"/>
  <c r="BV734" i="20" s="1"/>
  <c r="BV735" i="20" s="1"/>
  <c r="BV736" i="20" s="1"/>
  <c r="BV737" i="20" s="1"/>
  <c r="BV738" i="20" s="1"/>
  <c r="BV739" i="20" s="1"/>
  <c r="BV740" i="20" s="1"/>
  <c r="BV741" i="20" s="1"/>
  <c r="BV742" i="20" s="1"/>
  <c r="BV743" i="20" s="1"/>
  <c r="BV744" i="20" s="1"/>
  <c r="BV745" i="20" s="1"/>
  <c r="BV746" i="20" s="1"/>
  <c r="BV747" i="20" s="1"/>
  <c r="BV748" i="20" s="1"/>
  <c r="BV749" i="20" s="1"/>
  <c r="BV750" i="20" s="1"/>
  <c r="BV751" i="20" s="1"/>
  <c r="BV752" i="20" s="1"/>
  <c r="BV753" i="20" s="1"/>
  <c r="BV754" i="20" s="1"/>
  <c r="BV755" i="20" s="1"/>
  <c r="BV756" i="20" s="1"/>
  <c r="BV757" i="20" s="1"/>
  <c r="BV758" i="20" s="1"/>
  <c r="BV759" i="20" s="1"/>
  <c r="BV760" i="20" s="1"/>
  <c r="BV761" i="20" s="1"/>
  <c r="BV762" i="20" s="1"/>
  <c r="BV763" i="20" s="1"/>
  <c r="BV764" i="20" s="1"/>
  <c r="BV765" i="20" s="1"/>
  <c r="BV766" i="20" s="1"/>
  <c r="BV767" i="20" s="1"/>
  <c r="BV768" i="20" s="1"/>
  <c r="BV769" i="20" s="1"/>
  <c r="BV770" i="20" s="1"/>
  <c r="BV771" i="20" s="1"/>
  <c r="BV772" i="20" s="1"/>
  <c r="BV773" i="20" s="1"/>
  <c r="BV774" i="20" s="1"/>
  <c r="BV775" i="20" s="1"/>
  <c r="BV776" i="20" s="1"/>
  <c r="BV777" i="20" s="1"/>
  <c r="BV778" i="20" s="1"/>
  <c r="BV779" i="20" s="1"/>
  <c r="BV780" i="20" s="1"/>
  <c r="BV781" i="20" s="1"/>
  <c r="BV782" i="20" s="1"/>
  <c r="BV783" i="20" s="1"/>
  <c r="BV784" i="20" s="1"/>
  <c r="BV785" i="20" s="1"/>
  <c r="BV786" i="20" s="1"/>
  <c r="BV787" i="20" s="1"/>
  <c r="BV788" i="20" s="1"/>
  <c r="BV789" i="20" s="1"/>
  <c r="BV790" i="20" s="1"/>
  <c r="BV791" i="20" s="1"/>
  <c r="BV792" i="20" s="1"/>
  <c r="BV793" i="20" s="1"/>
  <c r="BV794" i="20" s="1"/>
  <c r="BV795" i="20" s="1"/>
  <c r="BV796" i="20" s="1"/>
  <c r="BV797" i="20" s="1"/>
  <c r="BV798" i="20" s="1"/>
  <c r="BV799" i="20" s="1"/>
  <c r="BV800" i="20" s="1"/>
  <c r="BV801" i="20" s="1"/>
  <c r="BV802" i="20" s="1"/>
  <c r="BV803" i="20" s="1"/>
  <c r="BV804" i="20" s="1"/>
  <c r="BV805" i="20" s="1"/>
  <c r="BV806" i="20" s="1"/>
  <c r="BV807" i="20" s="1"/>
  <c r="BV808" i="20" s="1"/>
  <c r="BV809" i="20" s="1"/>
  <c r="BV810" i="20" s="1"/>
  <c r="BV811" i="20" s="1"/>
  <c r="BV812" i="20" s="1"/>
  <c r="BV813" i="20" s="1"/>
  <c r="BV814" i="20" s="1"/>
  <c r="BV815" i="20" s="1"/>
  <c r="BV816" i="20" s="1"/>
  <c r="BV817" i="20" s="1"/>
  <c r="BV818" i="20" s="1"/>
  <c r="BV819" i="20" s="1"/>
  <c r="BV820" i="20" s="1"/>
  <c r="BV821" i="20" s="1"/>
  <c r="BV822" i="20" s="1"/>
  <c r="BV823" i="20" s="1"/>
  <c r="BV824" i="20" s="1"/>
  <c r="BV825" i="20" s="1"/>
  <c r="BV826" i="20" s="1"/>
  <c r="BV827" i="20" s="1"/>
  <c r="BV828" i="20" s="1"/>
  <c r="BV829" i="20" s="1"/>
  <c r="BV830" i="20" s="1"/>
  <c r="BV831" i="20" s="1"/>
  <c r="BV832" i="20" s="1"/>
  <c r="BV833" i="20" s="1"/>
  <c r="BV834" i="20" s="1"/>
  <c r="BV835" i="20" s="1"/>
  <c r="BV836" i="20" s="1"/>
  <c r="BV837" i="20" s="1"/>
  <c r="BV838" i="20" s="1"/>
  <c r="BV839" i="20" s="1"/>
  <c r="BV840" i="20" s="1"/>
  <c r="BV841" i="20" s="1"/>
  <c r="BV842" i="20" s="1"/>
  <c r="BV843" i="20" s="1"/>
  <c r="BV844" i="20" s="1"/>
  <c r="BV845" i="20" s="1"/>
  <c r="BV846" i="20" s="1"/>
  <c r="BV847" i="20" s="1"/>
  <c r="BV848" i="20" s="1"/>
  <c r="BV849" i="20" s="1"/>
  <c r="BV850" i="20" s="1"/>
  <c r="BV851" i="20" s="1"/>
  <c r="BV852" i="20" s="1"/>
  <c r="BV853" i="20" s="1"/>
  <c r="BV854" i="20" s="1"/>
  <c r="BV855" i="20" s="1"/>
  <c r="BV856" i="20" s="1"/>
  <c r="BV857" i="20" s="1"/>
  <c r="BV858" i="20" s="1"/>
  <c r="BV859" i="20" s="1"/>
  <c r="BV860" i="20" s="1"/>
  <c r="BV861" i="20" s="1"/>
  <c r="BV862" i="20" s="1"/>
  <c r="BV863" i="20" s="1"/>
  <c r="BV864" i="20" s="1"/>
  <c r="BV865" i="20" s="1"/>
  <c r="BV866" i="20" s="1"/>
  <c r="BV867" i="20" s="1"/>
  <c r="BV868" i="20" s="1"/>
  <c r="BV869" i="20" s="1"/>
  <c r="BV870" i="20" s="1"/>
  <c r="BV871" i="20" s="1"/>
  <c r="BV872" i="20" s="1"/>
  <c r="BV873" i="20" s="1"/>
  <c r="BV874" i="20" s="1"/>
  <c r="BV875" i="20" s="1"/>
  <c r="BV876" i="20" s="1"/>
  <c r="BV877" i="20" s="1"/>
  <c r="BV878" i="20" s="1"/>
  <c r="BV879" i="20" s="1"/>
  <c r="BV880" i="20" s="1"/>
  <c r="BV881" i="20" s="1"/>
  <c r="BV882" i="20" s="1"/>
  <c r="BV883" i="20" s="1"/>
  <c r="BV884" i="20" s="1"/>
  <c r="BV885" i="20" s="1"/>
  <c r="BV886" i="20" s="1"/>
  <c r="BV887" i="20" s="1"/>
  <c r="BV888" i="20" s="1"/>
  <c r="BV889" i="20" s="1"/>
  <c r="BV890" i="20" s="1"/>
  <c r="BV891" i="20" s="1"/>
  <c r="BV892" i="20" s="1"/>
  <c r="BV893" i="20" s="1"/>
  <c r="BV894" i="20" s="1"/>
  <c r="BV895" i="20" s="1"/>
  <c r="BV896" i="20" s="1"/>
  <c r="BV897" i="20" s="1"/>
  <c r="BV898" i="20" s="1"/>
  <c r="BV899" i="20" s="1"/>
  <c r="BV900" i="20" s="1"/>
  <c r="BV901" i="20" s="1"/>
  <c r="BV902" i="20" s="1"/>
  <c r="BV903" i="20" s="1"/>
  <c r="BV904" i="20" s="1"/>
  <c r="BV905" i="20" s="1"/>
  <c r="BV906" i="20" s="1"/>
  <c r="BV907" i="20" s="1"/>
  <c r="BV908" i="20" s="1"/>
  <c r="BV909" i="20" s="1"/>
  <c r="BV910" i="20" s="1"/>
  <c r="BV911" i="20" s="1"/>
  <c r="BV912" i="20" s="1"/>
  <c r="BV913" i="20" s="1"/>
  <c r="BV914" i="20" s="1"/>
  <c r="BV915" i="20" s="1"/>
  <c r="BV916" i="20" s="1"/>
  <c r="BV917" i="20" s="1"/>
  <c r="BV918" i="20" s="1"/>
  <c r="BV919" i="20" s="1"/>
  <c r="BV920" i="20" s="1"/>
  <c r="BV921" i="20" s="1"/>
  <c r="BV922" i="20" s="1"/>
  <c r="BV923" i="20" s="1"/>
  <c r="BV924" i="20" s="1"/>
  <c r="BV925" i="20" s="1"/>
  <c r="BV926" i="20" s="1"/>
  <c r="BV927" i="20" s="1"/>
  <c r="BV928" i="20" s="1"/>
  <c r="BV929" i="20" s="1"/>
  <c r="BV930" i="20" s="1"/>
  <c r="BV931" i="20" s="1"/>
  <c r="BV932" i="20" s="1"/>
  <c r="BV933" i="20" s="1"/>
  <c r="BV934" i="20" s="1"/>
  <c r="BV935" i="20" s="1"/>
  <c r="BV936" i="20" s="1"/>
  <c r="BV937" i="20" s="1"/>
  <c r="BV938" i="20" s="1"/>
  <c r="BV939" i="20" s="1"/>
  <c r="BV940" i="20" s="1"/>
  <c r="BV941" i="20" s="1"/>
  <c r="BV942" i="20" s="1"/>
  <c r="BV943" i="20" s="1"/>
  <c r="BV944" i="20" s="1"/>
  <c r="BV945" i="20" s="1"/>
  <c r="BV946" i="20" s="1"/>
  <c r="BV947" i="20" s="1"/>
  <c r="BV948" i="20" s="1"/>
  <c r="BV949" i="20" s="1"/>
  <c r="BV950" i="20" s="1"/>
  <c r="BV951" i="20" s="1"/>
  <c r="BV952" i="20" s="1"/>
  <c r="BV953" i="20" s="1"/>
  <c r="BV954" i="20" s="1"/>
  <c r="BV955" i="20" s="1"/>
  <c r="BV956" i="20" s="1"/>
  <c r="BV957" i="20" s="1"/>
  <c r="BV958" i="20" s="1"/>
  <c r="BV959" i="20" s="1"/>
  <c r="BV960" i="20" s="1"/>
  <c r="BV961" i="20" s="1"/>
  <c r="BV962" i="20" s="1"/>
  <c r="BV963" i="20" s="1"/>
  <c r="BV964" i="20" s="1"/>
  <c r="BV965" i="20" s="1"/>
  <c r="BV966" i="20" s="1"/>
  <c r="BV967" i="20" s="1"/>
  <c r="BV968" i="20" s="1"/>
  <c r="BV969" i="20" s="1"/>
  <c r="BV970" i="20" s="1"/>
  <c r="BV971" i="20" s="1"/>
  <c r="BV972" i="20" s="1"/>
  <c r="BV973" i="20" s="1"/>
  <c r="BV974" i="20" s="1"/>
  <c r="BV975" i="20" s="1"/>
  <c r="BV976" i="20" s="1"/>
  <c r="BV977" i="20" s="1"/>
  <c r="BV978" i="20" s="1"/>
  <c r="BV979" i="20" s="1"/>
  <c r="BV980" i="20" s="1"/>
  <c r="BV981" i="20" s="1"/>
  <c r="BV982" i="20" s="1"/>
  <c r="BV983" i="20" s="1"/>
  <c r="BV984" i="20" s="1"/>
  <c r="BV985" i="20" s="1"/>
  <c r="BV986" i="20" s="1"/>
  <c r="BV987" i="20" s="1"/>
  <c r="BV988" i="20" s="1"/>
  <c r="BV989" i="20" s="1"/>
  <c r="BV990" i="20" s="1"/>
  <c r="BV991" i="20" s="1"/>
  <c r="BV992" i="20" s="1"/>
  <c r="BV993" i="20" s="1"/>
  <c r="BV994" i="20" s="1"/>
  <c r="BV995" i="20" s="1"/>
  <c r="BV996" i="20" s="1"/>
  <c r="BV997" i="20" s="1"/>
  <c r="BV998" i="20" s="1"/>
  <c r="BV999" i="20" s="1"/>
  <c r="BV1000" i="20" s="1"/>
  <c r="BV1001" i="20" s="1"/>
  <c r="BV1002" i="20" s="1"/>
  <c r="BV1003" i="20" s="1"/>
  <c r="BV1004" i="20" s="1"/>
  <c r="BV1005" i="20" s="1"/>
  <c r="BV1006" i="20" s="1"/>
  <c r="BV1007" i="20" s="1"/>
  <c r="BV1008" i="20" s="1"/>
  <c r="BV1009" i="20" s="1"/>
  <c r="BV1010" i="20" s="1"/>
  <c r="BV1011" i="20" s="1"/>
  <c r="BV1012" i="20" s="1"/>
  <c r="BV1013" i="20" s="1"/>
  <c r="BV1014" i="20" s="1"/>
  <c r="BV1015" i="20" s="1"/>
  <c r="BV1016" i="20" s="1"/>
  <c r="BV1017" i="20" s="1"/>
  <c r="BV1018" i="20" s="1"/>
  <c r="BV1019" i="20" s="1"/>
  <c r="BV1020" i="20" s="1"/>
  <c r="BV1021" i="20" s="1"/>
  <c r="BV1022" i="20" s="1"/>
  <c r="BV1023" i="20" s="1"/>
  <c r="BV1024" i="20" s="1"/>
  <c r="BV1025" i="20" s="1"/>
  <c r="BV1026" i="20" s="1"/>
  <c r="BV1027" i="20" s="1"/>
  <c r="BV1028" i="20" s="1"/>
  <c r="BV1029" i="20" s="1"/>
  <c r="BV1030" i="20" s="1"/>
  <c r="BV1031" i="20" s="1"/>
  <c r="BV1032" i="20" s="1"/>
  <c r="BV1033" i="20" s="1"/>
  <c r="BV1034" i="20" s="1"/>
  <c r="BV1035" i="20" s="1"/>
  <c r="BV1036" i="20" s="1"/>
  <c r="BV1037" i="20" s="1"/>
  <c r="BV1038" i="20" s="1"/>
  <c r="BV1039" i="20" s="1"/>
  <c r="BV1040" i="20" s="1"/>
  <c r="BV1041" i="20" s="1"/>
  <c r="BV1042" i="20" s="1"/>
  <c r="BV1043" i="20" s="1"/>
  <c r="BV1044" i="20" s="1"/>
  <c r="BV1045" i="20" s="1"/>
  <c r="BV1046" i="20" s="1"/>
  <c r="BV1047" i="20" s="1"/>
  <c r="BV1048" i="20" s="1"/>
  <c r="BV1049" i="20" s="1"/>
  <c r="BV1050" i="20" s="1"/>
  <c r="BV1051" i="20" s="1"/>
  <c r="BV1052" i="20" s="1"/>
  <c r="BV1053" i="20" s="1"/>
  <c r="BV1054" i="20" s="1"/>
  <c r="BV1055" i="20" s="1"/>
  <c r="BV1056" i="20" s="1"/>
  <c r="BV1057" i="20" s="1"/>
  <c r="BV1058" i="20" s="1"/>
  <c r="BV1059" i="20" s="1"/>
  <c r="BV1060" i="20" s="1"/>
  <c r="BV1061" i="20" s="1"/>
  <c r="BV1062" i="20" s="1"/>
  <c r="BV1063" i="20" s="1"/>
  <c r="BV1064" i="20" s="1"/>
  <c r="BV1065" i="20" s="1"/>
  <c r="BV1066" i="20" s="1"/>
  <c r="BV1067" i="20" s="1"/>
  <c r="BV1068" i="20" s="1"/>
  <c r="BV1069" i="20" s="1"/>
  <c r="BV1070" i="20" s="1"/>
  <c r="BV1071" i="20" s="1"/>
  <c r="BV1072" i="20" s="1"/>
  <c r="BV1073" i="20" s="1"/>
  <c r="BV1074" i="20" s="1"/>
  <c r="BV1075" i="20" s="1"/>
  <c r="BV1076" i="20" s="1"/>
  <c r="BV1077" i="20" s="1"/>
  <c r="BV1078" i="20" s="1"/>
  <c r="BV1079" i="20" s="1"/>
  <c r="BV1080" i="20" s="1"/>
  <c r="BV1081" i="20" s="1"/>
  <c r="BV1082" i="20" s="1"/>
  <c r="BV1083" i="20" s="1"/>
  <c r="BV1084" i="20" s="1"/>
  <c r="BV1085" i="20" s="1"/>
  <c r="BV1086" i="20" s="1"/>
  <c r="BV1087" i="20" s="1"/>
  <c r="BV1088" i="20" s="1"/>
  <c r="BV1089" i="20" s="1"/>
  <c r="BV1090" i="20" s="1"/>
  <c r="BV1091" i="20" s="1"/>
  <c r="BV1092" i="20" s="1"/>
  <c r="BV1093" i="20" s="1"/>
  <c r="BV1094" i="20" s="1"/>
  <c r="BV1095" i="20" s="1"/>
  <c r="BV1096" i="20" s="1"/>
  <c r="BV1097" i="20" s="1"/>
  <c r="BV1098" i="20" s="1"/>
  <c r="BV1099" i="20" s="1"/>
  <c r="BV1100" i="20" s="1"/>
  <c r="BV1101" i="20" s="1"/>
  <c r="BV1102" i="20" s="1"/>
  <c r="BV1103" i="20" s="1"/>
  <c r="BV1104" i="20" s="1"/>
  <c r="BV1105" i="20" s="1"/>
  <c r="BV1106" i="20" s="1"/>
  <c r="BV1107" i="20" s="1"/>
  <c r="BV1108" i="20" s="1"/>
  <c r="BV1109" i="20" s="1"/>
  <c r="BV1110" i="20" s="1"/>
  <c r="BV1111" i="20" s="1"/>
  <c r="BV1112" i="20" s="1"/>
  <c r="BV1113" i="20" s="1"/>
  <c r="BV1114" i="20" s="1"/>
  <c r="BV1115" i="20" s="1"/>
  <c r="BV1116" i="20" s="1"/>
  <c r="BV1117" i="20" s="1"/>
  <c r="BV1118" i="20" s="1"/>
  <c r="BV1119" i="20" s="1"/>
  <c r="BV1120" i="20" s="1"/>
  <c r="BV1121" i="20" s="1"/>
  <c r="BV1122" i="20" s="1"/>
  <c r="BV1123" i="20" s="1"/>
  <c r="BV1124" i="20" s="1"/>
  <c r="BV1125" i="20" s="1"/>
  <c r="BV1126" i="20" s="1"/>
  <c r="BV1127" i="20" s="1"/>
  <c r="BV1128" i="20" s="1"/>
  <c r="BV1129" i="20" s="1"/>
  <c r="BV1130" i="20" s="1"/>
  <c r="BV1131" i="20" s="1"/>
  <c r="BV1132" i="20" s="1"/>
  <c r="BV1133" i="20" s="1"/>
  <c r="BV1134" i="20" s="1"/>
  <c r="BV1135" i="20" s="1"/>
  <c r="BV1136" i="20" s="1"/>
  <c r="BV1137" i="20" s="1"/>
  <c r="BV1138" i="20" s="1"/>
  <c r="BV1139" i="20" s="1"/>
  <c r="BV1140" i="20" s="1"/>
  <c r="BV1141" i="20" s="1"/>
  <c r="BV1142" i="20" s="1"/>
  <c r="BV1143" i="20" s="1"/>
  <c r="BV1144" i="20" s="1"/>
  <c r="BV1145" i="20" s="1"/>
  <c r="BV1146" i="20" s="1"/>
  <c r="BV1147" i="20" s="1"/>
  <c r="BV1148" i="20" s="1"/>
  <c r="BV1149" i="20" s="1"/>
  <c r="BV1150" i="20" s="1"/>
  <c r="BV1151" i="20" s="1"/>
  <c r="BV1152" i="20" s="1"/>
  <c r="BV1153" i="20" s="1"/>
  <c r="BV1154" i="20" s="1"/>
  <c r="BV1155" i="20" s="1"/>
  <c r="BV1156" i="20" s="1"/>
  <c r="BV1157" i="20" s="1"/>
  <c r="BV1158" i="20" s="1"/>
  <c r="BV1159" i="20" s="1"/>
  <c r="BV1160" i="20" s="1"/>
  <c r="BV1161" i="20" s="1"/>
  <c r="BV1162" i="20" s="1"/>
  <c r="BV1163" i="20" s="1"/>
  <c r="BV1164" i="20" s="1"/>
  <c r="BV1165" i="20" s="1"/>
  <c r="BV1166" i="20" s="1"/>
  <c r="BV1167" i="20" s="1"/>
  <c r="BV1168" i="20" s="1"/>
  <c r="BV1169" i="20" s="1"/>
  <c r="BV1170" i="20" s="1"/>
  <c r="BV1171" i="20" s="1"/>
  <c r="BV1172" i="20" s="1"/>
  <c r="BV1173" i="20" s="1"/>
  <c r="BV1174" i="20" s="1"/>
  <c r="BV1175" i="20" s="1"/>
  <c r="BV1176" i="20" s="1"/>
  <c r="BV1177" i="20" s="1"/>
  <c r="BV1178" i="20" s="1"/>
  <c r="BV1179" i="20" s="1"/>
  <c r="BV1180" i="20" s="1"/>
  <c r="BV1181" i="20" s="1"/>
  <c r="BV1182" i="20" s="1"/>
  <c r="BV1183" i="20" s="1"/>
  <c r="BV1184" i="20" s="1"/>
  <c r="BV1185" i="20" s="1"/>
  <c r="BV1186" i="20" s="1"/>
  <c r="BV1187" i="20" s="1"/>
  <c r="BV1188" i="20" s="1"/>
  <c r="BV1189" i="20" s="1"/>
  <c r="BV1190" i="20" s="1"/>
  <c r="BV1191" i="20" s="1"/>
  <c r="BV1192" i="20" s="1"/>
  <c r="BV1193" i="20" s="1"/>
  <c r="BV1194" i="20" s="1"/>
  <c r="BV1195" i="20" s="1"/>
  <c r="BV1196" i="20" s="1"/>
  <c r="BV1197" i="20" s="1"/>
  <c r="BV1198" i="20" s="1"/>
  <c r="BV1199" i="20" s="1"/>
  <c r="BV1200" i="20" s="1"/>
  <c r="BV1201" i="20" s="1"/>
  <c r="BV1202" i="20" s="1"/>
  <c r="BV1203" i="20" s="1"/>
  <c r="BV1204" i="20" s="1"/>
  <c r="BV1205" i="20" s="1"/>
  <c r="BV1206" i="20" s="1"/>
  <c r="BV1207" i="20" s="1"/>
  <c r="BV1208" i="20" s="1"/>
  <c r="BV1209" i="20" s="1"/>
  <c r="BV1210" i="20" s="1"/>
  <c r="BV1211" i="20" s="1"/>
  <c r="BV1212" i="20" s="1"/>
  <c r="BV1213" i="20" s="1"/>
  <c r="BV1214" i="20" s="1"/>
  <c r="BV1215" i="20" s="1"/>
  <c r="BV1216" i="20" s="1"/>
  <c r="BV1217" i="20" s="1"/>
  <c r="BV1218" i="20" s="1"/>
  <c r="BV1219" i="20" s="1"/>
  <c r="BV1220" i="20" s="1"/>
  <c r="BV1221" i="20" s="1"/>
  <c r="BV1222" i="20" s="1"/>
  <c r="BV1223" i="20" s="1"/>
  <c r="BV1224" i="20" s="1"/>
  <c r="BV1225" i="20" s="1"/>
  <c r="BV1226" i="20" s="1"/>
  <c r="BV1227" i="20" s="1"/>
  <c r="BV1228" i="20" s="1"/>
  <c r="BV1229" i="20" s="1"/>
  <c r="BV1230" i="20" s="1"/>
  <c r="BV1231" i="20" s="1"/>
  <c r="BV1232" i="20" s="1"/>
  <c r="BV1233" i="20" s="1"/>
  <c r="BV1234" i="20" s="1"/>
  <c r="BV1235" i="20" s="1"/>
  <c r="BV1236" i="20" s="1"/>
  <c r="BV1237" i="20" s="1"/>
  <c r="BV1238" i="20" s="1"/>
  <c r="BV1239" i="20" s="1"/>
  <c r="BV1240" i="20" s="1"/>
  <c r="BV1241" i="20" s="1"/>
  <c r="BV1242" i="20" s="1"/>
  <c r="BV1243" i="20" s="1"/>
  <c r="BV1244" i="20" s="1"/>
  <c r="BV1245" i="20" s="1"/>
  <c r="BV1246" i="20" s="1"/>
  <c r="BV1247" i="20" s="1"/>
  <c r="BV1248" i="20" s="1"/>
  <c r="BV1249" i="20" s="1"/>
  <c r="BV1250" i="20" s="1"/>
  <c r="BV1251" i="20" s="1"/>
  <c r="BV1252" i="20" s="1"/>
  <c r="BV1253" i="20" s="1"/>
  <c r="BV1254" i="20" s="1"/>
  <c r="BV1255" i="20" s="1"/>
  <c r="BV1256" i="20" s="1"/>
  <c r="BV1257" i="20" s="1"/>
  <c r="BV1258" i="20" s="1"/>
  <c r="BV1259" i="20" s="1"/>
  <c r="BV1260" i="20" s="1"/>
  <c r="BV1261" i="20" s="1"/>
  <c r="BV1262" i="20" s="1"/>
  <c r="BV1263" i="20" s="1"/>
  <c r="BV1264" i="20" s="1"/>
  <c r="BV1265" i="20" s="1"/>
  <c r="BV1266" i="20" s="1"/>
  <c r="BV1267" i="20" s="1"/>
  <c r="BV1268" i="20" s="1"/>
  <c r="BV1269" i="20" s="1"/>
  <c r="BV1270" i="20" s="1"/>
  <c r="BV1271" i="20" s="1"/>
  <c r="BV1272" i="20" s="1"/>
  <c r="BV1273" i="20" s="1"/>
  <c r="BV1274" i="20" s="1"/>
  <c r="BV1275" i="20" s="1"/>
  <c r="BV1276" i="20" s="1"/>
  <c r="BV1277" i="20" s="1"/>
  <c r="BV1278" i="20" s="1"/>
  <c r="BV1279" i="20" s="1"/>
  <c r="BV1280" i="20" s="1"/>
  <c r="BV1281" i="20" s="1"/>
  <c r="BV1282" i="20" s="1"/>
  <c r="BV1283" i="20" s="1"/>
  <c r="BV1284" i="20" s="1"/>
  <c r="BV1285" i="20" s="1"/>
  <c r="BV1286" i="20" s="1"/>
  <c r="BV1287" i="20" s="1"/>
  <c r="BV1288" i="20" s="1"/>
  <c r="BV1289" i="20" s="1"/>
  <c r="BV1290" i="20" s="1"/>
  <c r="BV1291" i="20" s="1"/>
  <c r="BV1292" i="20" s="1"/>
  <c r="BV1293" i="20" s="1"/>
  <c r="BV1294" i="20" s="1"/>
  <c r="BV1295" i="20" s="1"/>
  <c r="BV1296" i="20" s="1"/>
  <c r="BV1297" i="20" s="1"/>
  <c r="BV1298" i="20" s="1"/>
  <c r="BV1299" i="20" s="1"/>
  <c r="BV1300" i="20" s="1"/>
  <c r="BV1301" i="20" s="1"/>
  <c r="BV1302" i="20" s="1"/>
  <c r="BV1303" i="20" s="1"/>
  <c r="BV1304" i="20" s="1"/>
  <c r="BV1305" i="20" s="1"/>
  <c r="BV1306" i="20" s="1"/>
  <c r="BV1307" i="20" s="1"/>
  <c r="BV1308" i="20" s="1"/>
  <c r="BV1309" i="20" s="1"/>
  <c r="BV1310" i="20" s="1"/>
  <c r="BV1311" i="20" s="1"/>
  <c r="BV1312" i="20" s="1"/>
  <c r="BV1313" i="20" s="1"/>
  <c r="BV1314" i="20" s="1"/>
  <c r="BV1315" i="20" s="1"/>
  <c r="BV1316" i="20" s="1"/>
  <c r="BV1317" i="20" s="1"/>
  <c r="BV1318" i="20" s="1"/>
  <c r="BV1319" i="20" s="1"/>
  <c r="BV1320" i="20" s="1"/>
  <c r="BV1321" i="20" s="1"/>
  <c r="BV1322" i="20" s="1"/>
  <c r="BV1323" i="20" s="1"/>
  <c r="BV1324" i="20" s="1"/>
  <c r="BV1325" i="20" s="1"/>
  <c r="BV1326" i="20" s="1"/>
  <c r="BV1327" i="20" s="1"/>
  <c r="BV1328" i="20" s="1"/>
  <c r="BV1329" i="20" s="1"/>
  <c r="BV1330" i="20" s="1"/>
  <c r="BV1331" i="20" s="1"/>
  <c r="BV1332" i="20" s="1"/>
  <c r="BV1333" i="20" s="1"/>
  <c r="BV1334" i="20" s="1"/>
  <c r="BV1335" i="20" s="1"/>
  <c r="BV1336" i="20" s="1"/>
  <c r="BV1337" i="20" s="1"/>
  <c r="BV1338" i="20" s="1"/>
  <c r="BV1339" i="20" s="1"/>
  <c r="BV1340" i="20" s="1"/>
  <c r="BV1341" i="20" s="1"/>
  <c r="BV1342" i="20" s="1"/>
  <c r="BV1343" i="20" s="1"/>
  <c r="BV1344" i="20" s="1"/>
  <c r="BV1345" i="20" s="1"/>
  <c r="BV1346" i="20" s="1"/>
  <c r="BV1347" i="20" s="1"/>
  <c r="BV1348" i="20" s="1"/>
  <c r="BV1349" i="20" s="1"/>
  <c r="BV1350" i="20" s="1"/>
  <c r="BV1351" i="20" s="1"/>
  <c r="BV1352" i="20" s="1"/>
  <c r="BV1353" i="20" s="1"/>
  <c r="BV1354" i="20" s="1"/>
  <c r="BV1355" i="20" s="1"/>
  <c r="BV1356" i="20" s="1"/>
  <c r="BV1357" i="20" s="1"/>
  <c r="BV1358" i="20" s="1"/>
  <c r="BV1359" i="20" s="1"/>
  <c r="BV1360" i="20" s="1"/>
  <c r="BV1361" i="20" s="1"/>
  <c r="BV1362" i="20" s="1"/>
  <c r="BV1363" i="20" s="1"/>
  <c r="BV1364" i="20" s="1"/>
  <c r="BV1365" i="20" s="1"/>
  <c r="BV1366" i="20" s="1"/>
  <c r="BV1367" i="20" s="1"/>
  <c r="BV1368" i="20" s="1"/>
  <c r="BV1369" i="20" s="1"/>
  <c r="BV1370" i="20" s="1"/>
  <c r="BV1371" i="20" s="1"/>
  <c r="BV1372" i="20" s="1"/>
  <c r="BV1373" i="20" s="1"/>
  <c r="BV1374" i="20" s="1"/>
  <c r="BV1375" i="20" s="1"/>
  <c r="BV1376" i="20" s="1"/>
  <c r="BV1377" i="20" s="1"/>
  <c r="BV1378" i="20" s="1"/>
  <c r="BV1379" i="20" s="1"/>
  <c r="BV1380" i="20" s="1"/>
  <c r="BV1381" i="20" s="1"/>
  <c r="BV1382" i="20" s="1"/>
  <c r="BV1383" i="20" s="1"/>
  <c r="BV1384" i="20" s="1"/>
  <c r="BV1385" i="20" s="1"/>
  <c r="BV1386" i="20" s="1"/>
  <c r="BV1387" i="20" s="1"/>
  <c r="BV1388" i="20" s="1"/>
  <c r="BV1389" i="20" s="1"/>
  <c r="BV1390" i="20" s="1"/>
  <c r="BV1391" i="20" s="1"/>
  <c r="BV1392" i="20" s="1"/>
  <c r="BV1393" i="20" s="1"/>
  <c r="BV1394" i="20" s="1"/>
  <c r="BV1395" i="20" s="1"/>
  <c r="BV1396" i="20" s="1"/>
  <c r="BV1397" i="20" s="1"/>
  <c r="BV1398" i="20" s="1"/>
  <c r="BV1399" i="20" s="1"/>
  <c r="BV1400" i="20" s="1"/>
  <c r="BV1401" i="20" s="1"/>
  <c r="BV1402" i="20" s="1"/>
  <c r="BV1403" i="20" s="1"/>
  <c r="BV1404" i="20" s="1"/>
  <c r="BV1405" i="20" s="1"/>
  <c r="BV1406" i="20" s="1"/>
  <c r="BV1407" i="20" s="1"/>
  <c r="BV1408" i="20" s="1"/>
  <c r="BV1409" i="20" s="1"/>
  <c r="BV1410" i="20" s="1"/>
  <c r="BV1411" i="20" s="1"/>
  <c r="BV1412" i="20" s="1"/>
  <c r="BV1413" i="20" s="1"/>
  <c r="BV1414" i="20" s="1"/>
  <c r="BV1415" i="20" s="1"/>
  <c r="BV1416" i="20" s="1"/>
  <c r="BV1417" i="20" s="1"/>
  <c r="BV1418" i="20" s="1"/>
  <c r="BV1419" i="20" s="1"/>
  <c r="BV1420" i="20" s="1"/>
  <c r="BV1421" i="20" s="1"/>
  <c r="BV1422" i="20" s="1"/>
  <c r="BV1423" i="20" s="1"/>
  <c r="BV1424" i="20" s="1"/>
  <c r="BV1425" i="20" s="1"/>
  <c r="BV1426" i="20" s="1"/>
  <c r="BV1427" i="20" s="1"/>
  <c r="BV1428" i="20" s="1"/>
  <c r="BV1429" i="20" s="1"/>
  <c r="BV1430" i="20" s="1"/>
  <c r="BV1431" i="20" s="1"/>
  <c r="BV1432" i="20" s="1"/>
  <c r="BV1433" i="20" s="1"/>
  <c r="BV1434" i="20" s="1"/>
  <c r="BV1435" i="20" s="1"/>
  <c r="BV1436" i="20" s="1"/>
  <c r="BV1437" i="20" s="1"/>
  <c r="BV1438" i="20" s="1"/>
  <c r="BV1439" i="20" s="1"/>
  <c r="BV1440" i="20" s="1"/>
  <c r="BV1441" i="20" s="1"/>
  <c r="BV1442" i="20" s="1"/>
  <c r="BV1443" i="20" s="1"/>
  <c r="BV1444" i="20" s="1"/>
  <c r="BV1445" i="20" s="1"/>
  <c r="BV1446" i="20" s="1"/>
  <c r="BV1447" i="20" s="1"/>
  <c r="BV1448" i="20" s="1"/>
  <c r="BV1449" i="20" s="1"/>
  <c r="BV1450" i="20" s="1"/>
  <c r="BV1451" i="20" s="1"/>
  <c r="BV1452" i="20" s="1"/>
  <c r="BV1453" i="20" s="1"/>
  <c r="BV1454" i="20" s="1"/>
  <c r="BV1455" i="20" s="1"/>
  <c r="BV1456" i="20" s="1"/>
  <c r="BV1457" i="20" s="1"/>
  <c r="BV1458" i="20" s="1"/>
  <c r="BV1459" i="20" s="1"/>
  <c r="BV1460" i="20" s="1"/>
  <c r="BV1461" i="20" s="1"/>
  <c r="BV1462" i="20" s="1"/>
  <c r="BV1463" i="20" s="1"/>
  <c r="BV1464" i="20" s="1"/>
  <c r="BV1465" i="20" s="1"/>
  <c r="BV1466" i="20" s="1"/>
  <c r="BV1467" i="20" s="1"/>
  <c r="BV1468" i="20" s="1"/>
  <c r="BV1469" i="20" s="1"/>
  <c r="BV1470" i="20" s="1"/>
  <c r="BV1471" i="20" s="1"/>
  <c r="BV1472" i="20" s="1"/>
  <c r="BV1473" i="20" s="1"/>
  <c r="BV1474" i="20" s="1"/>
  <c r="BV1475" i="20" s="1"/>
  <c r="BV1476" i="20" s="1"/>
  <c r="BV1477" i="20" s="1"/>
  <c r="BV1478" i="20" s="1"/>
  <c r="BV1479" i="20" s="1"/>
  <c r="BV1480" i="20" s="1"/>
  <c r="BV1481" i="20" s="1"/>
  <c r="BV1482" i="20" s="1"/>
  <c r="BV1483" i="20" s="1"/>
  <c r="BV1484" i="20" s="1"/>
  <c r="BV1485" i="20" s="1"/>
  <c r="BV1486" i="20" s="1"/>
  <c r="BV1487" i="20" s="1"/>
  <c r="BV1488" i="20" s="1"/>
  <c r="BV1489" i="20" s="1"/>
  <c r="BV1490" i="20" s="1"/>
  <c r="BV1491" i="20" s="1"/>
  <c r="BV1492" i="20" s="1"/>
  <c r="BV1493" i="20" s="1"/>
  <c r="BV1494" i="20" s="1"/>
  <c r="BV1495" i="20" s="1"/>
  <c r="BV1496" i="20" s="1"/>
  <c r="BV1497" i="20" s="1"/>
  <c r="BV1498" i="20" s="1"/>
  <c r="BV1499" i="20" s="1"/>
  <c r="BV1500" i="20" s="1"/>
  <c r="BV1501" i="20" s="1"/>
  <c r="BV1502" i="20" s="1"/>
  <c r="BV1503" i="20" s="1"/>
  <c r="BV1504" i="20" s="1"/>
  <c r="BV1505" i="20" s="1"/>
  <c r="BV1506" i="20" s="1"/>
  <c r="BV1507" i="20" s="1"/>
  <c r="BV1508" i="20" s="1"/>
  <c r="BV1509" i="20" s="1"/>
  <c r="BV1510" i="20" s="1"/>
  <c r="BV1511" i="20" s="1"/>
  <c r="BV1512" i="20" s="1"/>
  <c r="BV1513" i="20" s="1"/>
  <c r="BV1514" i="20" s="1"/>
  <c r="BV1515" i="20" s="1"/>
  <c r="BV1516" i="20" s="1"/>
  <c r="BV1517" i="20" s="1"/>
  <c r="BV1518" i="20" s="1"/>
  <c r="BV1519" i="20" s="1"/>
  <c r="BV1520" i="20" s="1"/>
  <c r="BV1521" i="20" s="1"/>
  <c r="BV1522" i="20" s="1"/>
  <c r="BV1523" i="20" s="1"/>
  <c r="BV1524" i="20" s="1"/>
  <c r="BV1525" i="20" s="1"/>
  <c r="BV1526" i="20" s="1"/>
  <c r="BV1527" i="20" s="1"/>
  <c r="BV1528" i="20" s="1"/>
  <c r="BV1529" i="20" s="1"/>
  <c r="BV1530" i="20" s="1"/>
  <c r="BV1531" i="20" s="1"/>
  <c r="BV1532" i="20" s="1"/>
  <c r="BV1533" i="20" s="1"/>
  <c r="BV1534" i="20" s="1"/>
  <c r="BV1535" i="20" s="1"/>
  <c r="BV1536" i="20" s="1"/>
  <c r="BV1537" i="20" s="1"/>
  <c r="BV1538" i="20" s="1"/>
  <c r="BV1539" i="20" s="1"/>
  <c r="BV1540" i="20" s="1"/>
  <c r="BV1541" i="20" s="1"/>
  <c r="BV1542" i="20" s="1"/>
  <c r="BV1543" i="20" s="1"/>
  <c r="BV1544" i="20" s="1"/>
  <c r="BV1545" i="20" s="1"/>
  <c r="BV1546" i="20" s="1"/>
  <c r="BV1547" i="20" s="1"/>
  <c r="BV1548" i="20" s="1"/>
  <c r="BV1549" i="20" s="1"/>
  <c r="BV1550" i="20" s="1"/>
  <c r="BV1551" i="20" s="1"/>
  <c r="BV1552" i="20" s="1"/>
  <c r="BV1553" i="20" s="1"/>
  <c r="BV1554" i="20" s="1"/>
  <c r="BV1555" i="20" s="1"/>
  <c r="BV1556" i="20" s="1"/>
  <c r="BV1557" i="20" s="1"/>
  <c r="BV1558" i="20" s="1"/>
  <c r="BV1559" i="20" s="1"/>
  <c r="BV1560" i="20" s="1"/>
  <c r="BV1561" i="20" s="1"/>
  <c r="BV1562" i="20" s="1"/>
  <c r="BV1563" i="20" s="1"/>
  <c r="BV1564" i="20" s="1"/>
  <c r="BV1565" i="20" s="1"/>
  <c r="BV1566" i="20" s="1"/>
  <c r="BV1567" i="20" s="1"/>
  <c r="BV1568" i="20" s="1"/>
  <c r="BV1569" i="20" s="1"/>
  <c r="BV1570" i="20" s="1"/>
  <c r="BV1571" i="20" s="1"/>
  <c r="BV1572" i="20" s="1"/>
  <c r="BV1573" i="20" s="1"/>
  <c r="BV1574" i="20" s="1"/>
  <c r="BV1575" i="20" s="1"/>
  <c r="BV1576" i="20" s="1"/>
  <c r="BV1577" i="20" s="1"/>
  <c r="BV1578" i="20" s="1"/>
  <c r="BV1579" i="20" s="1"/>
  <c r="BV1580" i="20" s="1"/>
  <c r="BV1581" i="20" s="1"/>
  <c r="BV1582" i="20" s="1"/>
  <c r="BV1583" i="20" s="1"/>
  <c r="BV1584" i="20" s="1"/>
  <c r="BV1585" i="20" s="1"/>
  <c r="BV1586" i="20" s="1"/>
  <c r="BV1587" i="20" s="1"/>
  <c r="BV1588" i="20" s="1"/>
  <c r="BV1589" i="20" s="1"/>
  <c r="BV1590" i="20" s="1"/>
  <c r="BV1591" i="20" s="1"/>
  <c r="BV1592" i="20" s="1"/>
  <c r="BV1593" i="20" s="1"/>
  <c r="BV1594" i="20" s="1"/>
  <c r="BV1595" i="20" s="1"/>
  <c r="BV1596" i="20" s="1"/>
  <c r="BV1597" i="20" s="1"/>
  <c r="BV1598" i="20" s="1"/>
  <c r="BV1599" i="20" s="1"/>
  <c r="BV1600" i="20" s="1"/>
  <c r="BV1601" i="20" s="1"/>
  <c r="BV1602" i="20" s="1"/>
  <c r="BV1603" i="20" s="1"/>
  <c r="BV1604" i="20" s="1"/>
  <c r="BV1605" i="20" s="1"/>
  <c r="BV1606" i="20" s="1"/>
  <c r="BV1607" i="20" s="1"/>
  <c r="BV1608" i="20" s="1"/>
  <c r="BV1609" i="20" s="1"/>
  <c r="BV1610" i="20" s="1"/>
  <c r="BV1611" i="20" s="1"/>
  <c r="BV1612" i="20" s="1"/>
  <c r="BV1613" i="20" s="1"/>
  <c r="BV1614" i="20" s="1"/>
  <c r="BV1615" i="20" s="1"/>
  <c r="BV1616" i="20" s="1"/>
  <c r="BV1617" i="20" s="1"/>
  <c r="BV1618" i="20" s="1"/>
  <c r="BV1619" i="20" s="1"/>
  <c r="BV1620" i="20" s="1"/>
  <c r="BV1621" i="20" s="1"/>
  <c r="BV1622" i="20" s="1"/>
  <c r="BV1623" i="20" s="1"/>
  <c r="BV1624" i="20" s="1"/>
  <c r="BV1625" i="20" s="1"/>
  <c r="BV1626" i="20" s="1"/>
  <c r="BV1627" i="20" s="1"/>
  <c r="BV1628" i="20" s="1"/>
  <c r="BV1629" i="20" s="1"/>
  <c r="BV1630" i="20" s="1"/>
  <c r="BV1631" i="20" s="1"/>
  <c r="BV1632" i="20" s="1"/>
  <c r="BV1633" i="20" s="1"/>
  <c r="BV1634" i="20" s="1"/>
  <c r="BV1635" i="20" s="1"/>
  <c r="BV1636" i="20" s="1"/>
  <c r="BV1637" i="20" s="1"/>
  <c r="BV1638" i="20" s="1"/>
  <c r="BV1639" i="20" s="1"/>
  <c r="BV1640" i="20" s="1"/>
  <c r="BV1641" i="20" s="1"/>
  <c r="BV1642" i="20" s="1"/>
  <c r="BV1643" i="20" s="1"/>
  <c r="BV1644" i="20" s="1"/>
  <c r="BV1645" i="20" s="1"/>
  <c r="BV1646" i="20" s="1"/>
  <c r="BV1647" i="20" s="1"/>
  <c r="BV1648" i="20" s="1"/>
  <c r="BV1649" i="20" s="1"/>
  <c r="BV1650" i="20" s="1"/>
  <c r="BV1651" i="20" s="1"/>
  <c r="BV1652" i="20" s="1"/>
  <c r="BV1653" i="20" s="1"/>
  <c r="BV1654" i="20" s="1"/>
  <c r="BV1655" i="20" s="1"/>
  <c r="BV1656" i="20" s="1"/>
  <c r="BV1657" i="20" s="1"/>
  <c r="BV1658" i="20" s="1"/>
  <c r="BV1659" i="20" s="1"/>
  <c r="BV1660" i="20" s="1"/>
  <c r="BV1661" i="20" s="1"/>
  <c r="BV1662" i="20" s="1"/>
  <c r="BV1663" i="20" s="1"/>
  <c r="BV1664" i="20" s="1"/>
  <c r="BV1665" i="20" s="1"/>
  <c r="BV1666" i="20" s="1"/>
  <c r="BV1667" i="20" s="1"/>
  <c r="BV1668" i="20" s="1"/>
  <c r="BV1669" i="20" s="1"/>
  <c r="BV1670" i="20" s="1"/>
  <c r="BV1671" i="20" s="1"/>
  <c r="BV1672" i="20" s="1"/>
  <c r="BV1673" i="20" s="1"/>
  <c r="BV1674" i="20" s="1"/>
  <c r="BV1675" i="20" s="1"/>
  <c r="BV1676" i="20" s="1"/>
  <c r="BV1677" i="20" s="1"/>
  <c r="BV1678" i="20" s="1"/>
  <c r="BV1679" i="20" s="1"/>
  <c r="BV1680" i="20" s="1"/>
  <c r="BV1681" i="20" s="1"/>
  <c r="BV1682" i="20" s="1"/>
  <c r="BV1683" i="20" s="1"/>
  <c r="BV1684" i="20" s="1"/>
  <c r="BV1685" i="20" s="1"/>
  <c r="BV1686" i="20" s="1"/>
  <c r="BV1687" i="20" s="1"/>
  <c r="BV1688" i="20" s="1"/>
  <c r="BV1689" i="20" s="1"/>
  <c r="BV1690" i="20" s="1"/>
  <c r="BV1691" i="20" s="1"/>
  <c r="BV1692" i="20" s="1"/>
  <c r="BV1693" i="20" s="1"/>
  <c r="BV1694" i="20" s="1"/>
  <c r="BV1695" i="20" s="1"/>
  <c r="BV1696" i="20" s="1"/>
  <c r="BV1697" i="20" s="1"/>
  <c r="BV1698" i="20" s="1"/>
  <c r="BV1699" i="20" s="1"/>
  <c r="BV1700" i="20" s="1"/>
  <c r="BV1701" i="20" s="1"/>
  <c r="BV1702" i="20" s="1"/>
  <c r="BV1703" i="20" s="1"/>
  <c r="BV1704" i="20" s="1"/>
  <c r="BV1705" i="20" s="1"/>
  <c r="BV1706" i="20" s="1"/>
  <c r="BV1707" i="20" s="1"/>
  <c r="BV1708" i="20" s="1"/>
  <c r="BV1709" i="20" s="1"/>
  <c r="BV1710" i="20" s="1"/>
  <c r="BV1711" i="20" s="1"/>
  <c r="BV1712" i="20" s="1"/>
  <c r="BV1713" i="20" s="1"/>
  <c r="BV1714" i="20" s="1"/>
  <c r="BV1715" i="20" s="1"/>
  <c r="BV1716" i="20" s="1"/>
  <c r="BV1717" i="20" s="1"/>
  <c r="BV1718" i="20" s="1"/>
  <c r="BV1719" i="20" s="1"/>
  <c r="BV1720" i="20" s="1"/>
  <c r="BV1721" i="20" s="1"/>
  <c r="BV1722" i="20" s="1"/>
  <c r="BV1723" i="20" s="1"/>
  <c r="BV1724" i="20" s="1"/>
  <c r="BV1725" i="20" s="1"/>
  <c r="BV1726" i="20" s="1"/>
  <c r="BV1727" i="20" s="1"/>
  <c r="BV1728" i="20" s="1"/>
  <c r="BV1729" i="20" s="1"/>
  <c r="BV1730" i="20" s="1"/>
  <c r="BV1731" i="20" s="1"/>
  <c r="BV1732" i="20" s="1"/>
  <c r="BV1733" i="20" s="1"/>
  <c r="BV1734" i="20" s="1"/>
  <c r="BV1735" i="20" s="1"/>
  <c r="BV1736" i="20" s="1"/>
  <c r="BV1737" i="20" s="1"/>
  <c r="BV1738" i="20" s="1"/>
  <c r="BV1739" i="20" s="1"/>
  <c r="BV1740" i="20" s="1"/>
  <c r="BV1741" i="20" s="1"/>
  <c r="BV1742" i="20" s="1"/>
  <c r="BV1743" i="20" s="1"/>
  <c r="BV1744" i="20" s="1"/>
  <c r="BV1745" i="20" s="1"/>
  <c r="BV1746" i="20" s="1"/>
  <c r="BV1747" i="20" s="1"/>
  <c r="BV1748" i="20" s="1"/>
  <c r="BV1749" i="20" s="1"/>
  <c r="BV1750" i="20" s="1"/>
  <c r="BV1751" i="20" s="1"/>
  <c r="BV1752" i="20" s="1"/>
  <c r="BV1753" i="20" s="1"/>
  <c r="BV1754" i="20" s="1"/>
  <c r="BV1755" i="20" s="1"/>
  <c r="BV1756" i="20" s="1"/>
  <c r="BV1757" i="20" s="1"/>
  <c r="BV1758" i="20" s="1"/>
  <c r="BV1759" i="20" s="1"/>
  <c r="BV1760" i="20" s="1"/>
  <c r="BV1761" i="20" s="1"/>
  <c r="BV1762" i="20" s="1"/>
  <c r="BV1763" i="20" s="1"/>
  <c r="BV1764" i="20" s="1"/>
  <c r="BV1765" i="20" s="1"/>
  <c r="BV1766" i="20" s="1"/>
  <c r="BV1767" i="20" s="1"/>
  <c r="BV1768" i="20" s="1"/>
  <c r="BV1769" i="20" s="1"/>
  <c r="BV1770" i="20" s="1"/>
  <c r="BV1771" i="20" s="1"/>
  <c r="BV1772" i="20" s="1"/>
  <c r="BV1773" i="20" s="1"/>
  <c r="BV1774" i="20" s="1"/>
  <c r="BV1775" i="20" s="1"/>
  <c r="BV1776" i="20" s="1"/>
  <c r="BV1777" i="20" s="1"/>
  <c r="BV1778" i="20" s="1"/>
  <c r="BV1779" i="20" s="1"/>
  <c r="BV1780" i="20" s="1"/>
  <c r="BV1781" i="20" s="1"/>
  <c r="BV1782" i="20" s="1"/>
  <c r="BV1783" i="20" s="1"/>
  <c r="BV1784" i="20" s="1"/>
  <c r="BV1785" i="20" s="1"/>
  <c r="BV1786" i="20" s="1"/>
  <c r="BV1787" i="20" s="1"/>
  <c r="BV1788" i="20" s="1"/>
  <c r="BV1789" i="20" s="1"/>
  <c r="BV1790" i="20" s="1"/>
  <c r="BV1791" i="20" s="1"/>
  <c r="BV1792" i="20" s="1"/>
  <c r="BV1793" i="20" s="1"/>
  <c r="BV1794" i="20" s="1"/>
  <c r="BV1795" i="20" s="1"/>
  <c r="BV1796" i="20" s="1"/>
  <c r="BV1797" i="20" s="1"/>
  <c r="BV1798" i="20" s="1"/>
  <c r="BV1799" i="20" s="1"/>
  <c r="BV1800" i="20" s="1"/>
  <c r="BV1801" i="20" s="1"/>
  <c r="BV1802" i="20" s="1"/>
  <c r="BV1803" i="20" s="1"/>
  <c r="BV1804" i="20" s="1"/>
  <c r="BV1805" i="20" s="1"/>
  <c r="BV1806" i="20" s="1"/>
  <c r="BV1807" i="20" s="1"/>
  <c r="BV1808" i="20" s="1"/>
  <c r="BV1809" i="20" s="1"/>
  <c r="BV1810" i="20" s="1"/>
  <c r="BV1811" i="20" s="1"/>
  <c r="BV1812" i="20" s="1"/>
  <c r="BV1813" i="20" s="1"/>
  <c r="BV1814" i="20" s="1"/>
  <c r="BV1815" i="20" s="1"/>
  <c r="BV1816" i="20" s="1"/>
  <c r="BV1817" i="20" s="1"/>
  <c r="BV1818" i="20" s="1"/>
  <c r="BV1819" i="20" s="1"/>
  <c r="BV1820" i="20" s="1"/>
  <c r="BV1821" i="20" s="1"/>
  <c r="BV1822" i="20" s="1"/>
  <c r="BV1823" i="20" s="1"/>
  <c r="BV1824" i="20" s="1"/>
  <c r="BV1825" i="20" s="1"/>
  <c r="BV1826" i="20" s="1"/>
  <c r="BV1827" i="20" s="1"/>
  <c r="BV1828" i="20" s="1"/>
  <c r="BV1829" i="20" s="1"/>
  <c r="BV1830" i="20" s="1"/>
  <c r="BV1831" i="20" s="1"/>
  <c r="BV1832" i="20" s="1"/>
  <c r="BV1833" i="20" s="1"/>
  <c r="BV1834" i="20" s="1"/>
  <c r="BV1835" i="20" s="1"/>
  <c r="BV1836" i="20" s="1"/>
  <c r="BV1837" i="20" s="1"/>
  <c r="BV1838" i="20" s="1"/>
  <c r="BV1839" i="20" s="1"/>
  <c r="BV1840" i="20" s="1"/>
  <c r="BV1841" i="20" s="1"/>
  <c r="BV1842" i="20" s="1"/>
  <c r="BV1843" i="20" s="1"/>
  <c r="BV1844" i="20" s="1"/>
  <c r="BV1845" i="20" s="1"/>
  <c r="BV1846" i="20" s="1"/>
  <c r="BV1847" i="20" s="1"/>
  <c r="BV1848" i="20" s="1"/>
  <c r="BV1849" i="20" s="1"/>
  <c r="BV1850" i="20" s="1"/>
  <c r="BV1851" i="20" s="1"/>
  <c r="BV1852" i="20" s="1"/>
  <c r="BV1853" i="20" s="1"/>
  <c r="BV1854" i="20" s="1"/>
  <c r="BV1855" i="20" s="1"/>
  <c r="BV1856" i="20" s="1"/>
  <c r="BV1857" i="20" s="1"/>
  <c r="BV1858" i="20" s="1"/>
  <c r="BV1859" i="20" s="1"/>
  <c r="BV1860" i="20" s="1"/>
  <c r="BV1861" i="20" s="1"/>
  <c r="BV1862" i="20" s="1"/>
  <c r="BV1863" i="20" s="1"/>
  <c r="BV1864" i="20" s="1"/>
  <c r="BV1865" i="20" s="1"/>
  <c r="BV1866" i="20" s="1"/>
  <c r="BV1867" i="20" s="1"/>
  <c r="BV1868" i="20" s="1"/>
  <c r="BV1869" i="20" s="1"/>
  <c r="BV1870" i="20" s="1"/>
  <c r="BV1871" i="20" s="1"/>
  <c r="BV1872" i="20" s="1"/>
  <c r="BV1873" i="20" s="1"/>
  <c r="BV1874" i="20" s="1"/>
  <c r="BV1875" i="20" s="1"/>
  <c r="BV1876" i="20" s="1"/>
  <c r="BV1877" i="20" s="1"/>
  <c r="BV1878" i="20" s="1"/>
  <c r="BV1879" i="20" s="1"/>
  <c r="BV1880" i="20" s="1"/>
  <c r="BV1881" i="20" s="1"/>
  <c r="BV1882" i="20" s="1"/>
  <c r="BV1883" i="20" s="1"/>
  <c r="BV1884" i="20" s="1"/>
  <c r="BV1885" i="20" s="1"/>
  <c r="BV1886" i="20" s="1"/>
  <c r="BV1887" i="20" s="1"/>
  <c r="BV1888" i="20" s="1"/>
  <c r="BV1889" i="20" s="1"/>
  <c r="BV1890" i="20" s="1"/>
  <c r="BV1891" i="20" s="1"/>
  <c r="BV1892" i="20" s="1"/>
  <c r="BV1893" i="20" s="1"/>
  <c r="BV1894" i="20" s="1"/>
  <c r="BV1895" i="20" s="1"/>
  <c r="BV1896" i="20" s="1"/>
  <c r="BV1897" i="20" s="1"/>
  <c r="BV1898" i="20" s="1"/>
  <c r="BV1899" i="20" s="1"/>
  <c r="BV1900" i="20" s="1"/>
  <c r="BV1901" i="20" s="1"/>
  <c r="BV1902" i="20" s="1"/>
  <c r="BV1903" i="20" s="1"/>
  <c r="BV1904" i="20" s="1"/>
  <c r="BV1905" i="20" s="1"/>
  <c r="BV1906" i="20" s="1"/>
  <c r="BV1907" i="20" s="1"/>
  <c r="BV1908" i="20" s="1"/>
  <c r="BV1909" i="20" s="1"/>
  <c r="BV1910" i="20" s="1"/>
  <c r="BV1911" i="20" s="1"/>
  <c r="BV1912" i="20" s="1"/>
  <c r="BV1913" i="20" s="1"/>
  <c r="BV1914" i="20" s="1"/>
  <c r="BV1915" i="20" s="1"/>
  <c r="BV1916" i="20" s="1"/>
  <c r="BV1917" i="20" s="1"/>
  <c r="BV1918" i="20" s="1"/>
  <c r="BV1919" i="20" s="1"/>
  <c r="BV1920" i="20" s="1"/>
  <c r="BV1921" i="20" s="1"/>
  <c r="BV1922" i="20" s="1"/>
  <c r="BV1923" i="20" s="1"/>
  <c r="BV1924" i="20" s="1"/>
  <c r="BV1925" i="20" s="1"/>
  <c r="BV1926" i="20" s="1"/>
  <c r="BV1927" i="20" s="1"/>
  <c r="BV1928" i="20" s="1"/>
  <c r="BV1929" i="20" s="1"/>
  <c r="BV1930" i="20" s="1"/>
  <c r="BV1931" i="20" s="1"/>
  <c r="BV1932" i="20" s="1"/>
  <c r="BV1933" i="20" s="1"/>
  <c r="BV1934" i="20" s="1"/>
  <c r="BV1935" i="20" s="1"/>
  <c r="BV1936" i="20" s="1"/>
  <c r="BV1937" i="20" s="1"/>
  <c r="BV1938" i="20" s="1"/>
  <c r="BV1939" i="20" s="1"/>
  <c r="BV1940" i="20" s="1"/>
  <c r="BV1941" i="20" s="1"/>
  <c r="BV1942" i="20" s="1"/>
  <c r="BV1943" i="20" s="1"/>
  <c r="BV1944" i="20" s="1"/>
  <c r="BV1945" i="20" s="1"/>
  <c r="BV1946" i="20" s="1"/>
  <c r="BV1947" i="20" s="1"/>
  <c r="BV1948" i="20" s="1"/>
  <c r="BV1949" i="20" s="1"/>
  <c r="BV1950" i="20" s="1"/>
  <c r="BV1951" i="20" s="1"/>
  <c r="BV1952" i="20" s="1"/>
  <c r="BV1953" i="20" s="1"/>
  <c r="BV1954" i="20" s="1"/>
  <c r="BV1955" i="20" s="1"/>
  <c r="BV1956" i="20" s="1"/>
  <c r="BV1957" i="20" s="1"/>
  <c r="BV1958" i="20" s="1"/>
  <c r="BV1959" i="20" s="1"/>
  <c r="BV1960" i="20" s="1"/>
  <c r="BV1961" i="20" s="1"/>
  <c r="BV1962" i="20" s="1"/>
  <c r="BV1963" i="20" s="1"/>
  <c r="BV1964" i="20" s="1"/>
  <c r="BV1965" i="20" s="1"/>
  <c r="BV1966" i="20" s="1"/>
  <c r="BV1967" i="20" s="1"/>
  <c r="BV1968" i="20" s="1"/>
  <c r="BV1969" i="20" s="1"/>
  <c r="BV1970" i="20" s="1"/>
  <c r="BV1971" i="20" s="1"/>
  <c r="BV1972" i="20" s="1"/>
  <c r="BV1973" i="20" s="1"/>
  <c r="BV1974" i="20" s="1"/>
  <c r="BV1975" i="20" s="1"/>
  <c r="BV1976" i="20" s="1"/>
  <c r="BV1977" i="20" s="1"/>
  <c r="BV1978" i="20" s="1"/>
  <c r="BV1979" i="20" s="1"/>
  <c r="BV1980" i="20" s="1"/>
  <c r="BV1981" i="20" s="1"/>
  <c r="BV1982" i="20" s="1"/>
  <c r="BV1983" i="20" s="1"/>
  <c r="BV1984" i="20" s="1"/>
  <c r="BV1985" i="20" s="1"/>
  <c r="BV1986" i="20" s="1"/>
  <c r="BV1987" i="20" s="1"/>
  <c r="BV1988" i="20" s="1"/>
  <c r="BV1989" i="20" s="1"/>
  <c r="BV1990" i="20" s="1"/>
  <c r="BV1991" i="20" s="1"/>
  <c r="BV1992" i="20" s="1"/>
  <c r="BV1993" i="20" s="1"/>
  <c r="BV1994" i="20" s="1"/>
  <c r="BV1995" i="20" s="1"/>
  <c r="BV1996" i="20" s="1"/>
  <c r="BV1997" i="20" s="1"/>
  <c r="BV1998" i="20" s="1"/>
  <c r="BV1999" i="20" s="1"/>
  <c r="BV2000" i="20" s="1"/>
  <c r="BV2001" i="20" s="1"/>
  <c r="BV2002" i="20" s="1"/>
  <c r="BV2003" i="20" s="1"/>
  <c r="BV2004" i="20" s="1"/>
  <c r="BV2005" i="20" s="1"/>
  <c r="BV2006" i="20" s="1"/>
  <c r="BV2007" i="20" s="1"/>
  <c r="BV2008" i="20" s="1"/>
  <c r="BV2009" i="20" s="1"/>
  <c r="BV2010" i="20" s="1"/>
  <c r="BV2011" i="20" s="1"/>
  <c r="BV2012" i="20" s="1"/>
  <c r="BV2013" i="20" s="1"/>
  <c r="BV2014" i="20" s="1"/>
  <c r="BV2015" i="20" s="1"/>
  <c r="BV2016" i="20" s="1"/>
  <c r="BV2017" i="20" s="1"/>
  <c r="BV2018" i="20" s="1"/>
  <c r="BV2019" i="20" s="1"/>
  <c r="BV2020" i="20" s="1"/>
  <c r="BV2021" i="20" s="1"/>
  <c r="BV2022" i="20" s="1"/>
  <c r="BV2023" i="20" s="1"/>
  <c r="BV2024" i="20" s="1"/>
  <c r="BV2025" i="20" s="1"/>
  <c r="BV2026" i="20" s="1"/>
  <c r="BV2027" i="20" s="1"/>
  <c r="BV2028" i="20" s="1"/>
  <c r="BV2029" i="20" s="1"/>
  <c r="BV2030" i="20" s="1"/>
  <c r="BV2031" i="20" s="1"/>
  <c r="BV2032" i="20" s="1"/>
  <c r="BV2033" i="20" s="1"/>
  <c r="BV2034" i="20" s="1"/>
  <c r="BV2035" i="20" s="1"/>
  <c r="BV2036" i="20" s="1"/>
  <c r="BV2037" i="20" s="1"/>
  <c r="BV2038" i="20" s="1"/>
  <c r="BV2039" i="20" s="1"/>
  <c r="BV2040" i="20" s="1"/>
  <c r="BV2041" i="20" s="1"/>
  <c r="BV2042" i="20" s="1"/>
  <c r="BV2043" i="20" s="1"/>
  <c r="BV2044" i="20" s="1"/>
  <c r="BV2045" i="20" s="1"/>
  <c r="BV2046" i="20" s="1"/>
  <c r="BV2047" i="20" s="1"/>
  <c r="BV2048" i="20" s="1"/>
  <c r="BV2049" i="20" s="1"/>
  <c r="BV2050" i="20" s="1"/>
  <c r="BV2051" i="20" s="1"/>
  <c r="BV2052" i="20" s="1"/>
  <c r="BV2053" i="20" s="1"/>
  <c r="BV2054" i="20" s="1"/>
  <c r="BV2055" i="20" s="1"/>
  <c r="BV2056" i="20" s="1"/>
  <c r="BV2057" i="20" s="1"/>
  <c r="BV2058" i="20" s="1"/>
  <c r="BV2059" i="20" s="1"/>
  <c r="BV2060" i="20" s="1"/>
  <c r="BV2061" i="20" s="1"/>
  <c r="BV2062" i="20" s="1"/>
  <c r="BV2063" i="20" s="1"/>
  <c r="BV2064" i="20" s="1"/>
  <c r="BV2065" i="20" s="1"/>
  <c r="BV2066" i="20" s="1"/>
  <c r="BV2067" i="20" s="1"/>
  <c r="BV2068" i="20" s="1"/>
  <c r="BV2069" i="20" s="1"/>
  <c r="BV2070" i="20" s="1"/>
  <c r="BV2071" i="20" s="1"/>
  <c r="BV2072" i="20" s="1"/>
  <c r="BV2073" i="20" s="1"/>
  <c r="BV2074" i="20" s="1"/>
  <c r="BV2075" i="20" s="1"/>
  <c r="BV2076" i="20" s="1"/>
  <c r="BV2077" i="20" s="1"/>
  <c r="BV2078" i="20" s="1"/>
  <c r="BV2079" i="20" s="1"/>
  <c r="BV2080" i="20" s="1"/>
  <c r="BV2081" i="20" s="1"/>
  <c r="BV2082" i="20" s="1"/>
  <c r="BV2083" i="20" s="1"/>
  <c r="BV2084" i="20" s="1"/>
  <c r="BV2085" i="20" s="1"/>
  <c r="BV2086" i="20" s="1"/>
  <c r="BV2087" i="20" s="1"/>
  <c r="BV2088" i="20" s="1"/>
  <c r="BV2089" i="20" s="1"/>
  <c r="BV2090" i="20" s="1"/>
  <c r="BV2091" i="20" s="1"/>
  <c r="BV2092" i="20" s="1"/>
  <c r="BV2093" i="20" s="1"/>
  <c r="BV2094" i="20" s="1"/>
  <c r="BV2095" i="20" s="1"/>
  <c r="BV2096" i="20" s="1"/>
  <c r="BV2097" i="20" s="1"/>
  <c r="BV2098" i="20" s="1"/>
  <c r="BV2099" i="20" s="1"/>
  <c r="BV2100" i="20" s="1"/>
  <c r="BV2101" i="20" s="1"/>
  <c r="BV2102" i="20" s="1"/>
  <c r="BV2103" i="20" s="1"/>
  <c r="BV2104" i="20" s="1"/>
  <c r="BV2105" i="20" s="1"/>
  <c r="BV2106" i="20" s="1"/>
  <c r="BV2107" i="20" s="1"/>
  <c r="BV2108" i="20" s="1"/>
  <c r="BV2109" i="20" s="1"/>
  <c r="BV2110" i="20" s="1"/>
  <c r="BV2111" i="20" s="1"/>
  <c r="BV2112" i="20" s="1"/>
  <c r="BV2113" i="20" s="1"/>
  <c r="BV2114" i="20" s="1"/>
  <c r="BV2115" i="20" s="1"/>
  <c r="BV2116" i="20" s="1"/>
  <c r="BV2117" i="20" s="1"/>
  <c r="BV2118" i="20" s="1"/>
  <c r="BV2119" i="20" s="1"/>
  <c r="BV2120" i="20" s="1"/>
  <c r="BV2121" i="20" s="1"/>
  <c r="BV2122" i="20" s="1"/>
  <c r="BV2123" i="20" s="1"/>
  <c r="BV2124" i="20" s="1"/>
  <c r="BV2125" i="20" s="1"/>
  <c r="BV2126" i="20" s="1"/>
  <c r="BV2127" i="20" s="1"/>
  <c r="BV2128" i="20" s="1"/>
  <c r="BV2129" i="20" s="1"/>
  <c r="BV2130" i="20" s="1"/>
  <c r="BV2131" i="20" s="1"/>
  <c r="BV2132" i="20" s="1"/>
  <c r="BV2133" i="20" s="1"/>
  <c r="BV2134" i="20" s="1"/>
  <c r="BV2135" i="20" s="1"/>
  <c r="BV2136" i="20" s="1"/>
  <c r="BV2137" i="20" s="1"/>
  <c r="BV2138" i="20" s="1"/>
  <c r="BV2139" i="20" s="1"/>
  <c r="BV2140" i="20" s="1"/>
  <c r="BV2141" i="20" s="1"/>
  <c r="BV2142" i="20" s="1"/>
  <c r="BV2143" i="20" s="1"/>
  <c r="BV2144" i="20" s="1"/>
  <c r="BV2145" i="20" s="1"/>
  <c r="BV2146" i="20" s="1"/>
  <c r="BV2147" i="20" s="1"/>
  <c r="BV2148" i="20" s="1"/>
  <c r="BV2149" i="20" s="1"/>
  <c r="BV2150" i="20" s="1"/>
  <c r="BV2151" i="20" s="1"/>
  <c r="BV2152" i="20" s="1"/>
  <c r="BV2153" i="20" s="1"/>
  <c r="BV2154" i="20" s="1"/>
  <c r="BV2155" i="20" s="1"/>
  <c r="BV2156" i="20" s="1"/>
  <c r="BV2157" i="20" s="1"/>
  <c r="BV2158" i="20" s="1"/>
  <c r="BV2159" i="20" s="1"/>
  <c r="BV2160" i="20" s="1"/>
  <c r="BV2161" i="20" s="1"/>
  <c r="BV2162" i="20" s="1"/>
  <c r="BV2163" i="20" s="1"/>
  <c r="BV2164" i="20" s="1"/>
  <c r="BV2165" i="20" s="1"/>
  <c r="BV2166" i="20" s="1"/>
  <c r="BV2167" i="20" s="1"/>
  <c r="BV2168" i="20" s="1"/>
  <c r="BV2169" i="20" s="1"/>
  <c r="BV2170" i="20" s="1"/>
  <c r="BV2171" i="20" s="1"/>
  <c r="BV2172" i="20" s="1"/>
  <c r="BV2173" i="20" s="1"/>
  <c r="BV2174" i="20" s="1"/>
  <c r="BV2175" i="20" s="1"/>
  <c r="BV2176" i="20" s="1"/>
  <c r="BV2177" i="20" s="1"/>
  <c r="BV2178" i="20" s="1"/>
  <c r="BV2179" i="20" s="1"/>
  <c r="BV2180" i="20" s="1"/>
  <c r="BV2181" i="20" s="1"/>
  <c r="BV2182" i="20" s="1"/>
  <c r="BV2183" i="20" s="1"/>
  <c r="BV2184" i="20" s="1"/>
  <c r="BV2185" i="20" s="1"/>
  <c r="BV2186" i="20" s="1"/>
  <c r="BV2187" i="20" s="1"/>
  <c r="BV2188" i="20" s="1"/>
  <c r="BV2189" i="20" s="1"/>
  <c r="BV2190" i="20" s="1"/>
  <c r="BV2191" i="20" s="1"/>
  <c r="BV2192" i="20" s="1"/>
  <c r="BV2193" i="20" s="1"/>
  <c r="BV2194" i="20" s="1"/>
  <c r="BV2195" i="20" s="1"/>
  <c r="BV2196" i="20" s="1"/>
  <c r="BV2197" i="20" s="1"/>
  <c r="BV2198" i="20" s="1"/>
  <c r="BV2199" i="20" s="1"/>
  <c r="BV2200" i="20" s="1"/>
  <c r="BV2201" i="20" s="1"/>
  <c r="BV2202" i="20" s="1"/>
  <c r="BV2203" i="20" s="1"/>
  <c r="BV2204" i="20" s="1"/>
  <c r="BV2205" i="20" s="1"/>
  <c r="BV2206" i="20" s="1"/>
  <c r="BV2207" i="20" s="1"/>
  <c r="BV2208" i="20" s="1"/>
  <c r="BV2209" i="20" s="1"/>
  <c r="BV2210" i="20" s="1"/>
  <c r="BV2211" i="20" s="1"/>
  <c r="BV2212" i="20" s="1"/>
  <c r="BV2213" i="20" s="1"/>
  <c r="BV2214" i="20" s="1"/>
  <c r="BV2215" i="20" s="1"/>
  <c r="BV2216" i="20" s="1"/>
  <c r="BV2217" i="20" s="1"/>
  <c r="BV2218" i="20" s="1"/>
  <c r="BV2219" i="20" s="1"/>
  <c r="BV2220" i="20" s="1"/>
  <c r="BV2221" i="20" s="1"/>
  <c r="BV2222" i="20" s="1"/>
  <c r="BV2223" i="20" s="1"/>
  <c r="BV2224" i="20" s="1"/>
  <c r="BV2225" i="20" s="1"/>
  <c r="BV2226" i="20" s="1"/>
  <c r="BV2227" i="20" s="1"/>
  <c r="BV2228" i="20" s="1"/>
  <c r="BV2229" i="20" s="1"/>
  <c r="BV2230" i="20" s="1"/>
  <c r="BV2231" i="20" s="1"/>
  <c r="BV2232" i="20" s="1"/>
  <c r="BV2233" i="20" s="1"/>
  <c r="BV2234" i="20" s="1"/>
  <c r="BV2235" i="20" s="1"/>
  <c r="BV2236" i="20" s="1"/>
  <c r="BV2237" i="20" s="1"/>
  <c r="BV2238" i="20" s="1"/>
  <c r="BV2239" i="20" s="1"/>
  <c r="BV2240" i="20" s="1"/>
  <c r="BV2241" i="20" s="1"/>
  <c r="BV2242" i="20" s="1"/>
  <c r="BV2243" i="20" s="1"/>
  <c r="BV2244" i="20" s="1"/>
  <c r="BV2245" i="20" s="1"/>
  <c r="BV2246" i="20" s="1"/>
  <c r="BV2247" i="20" s="1"/>
  <c r="BV2248" i="20" s="1"/>
  <c r="BV2249" i="20" s="1"/>
  <c r="BV2250" i="20" s="1"/>
  <c r="BV2251" i="20" s="1"/>
  <c r="BV2252" i="20" s="1"/>
  <c r="BV2253" i="20" s="1"/>
  <c r="BV2254" i="20" s="1"/>
  <c r="BV2255" i="20" s="1"/>
  <c r="BV2256" i="20" s="1"/>
  <c r="BV2257" i="20" s="1"/>
  <c r="BV2258" i="20" s="1"/>
  <c r="BV2259" i="20" s="1"/>
  <c r="BV2260" i="20" s="1"/>
  <c r="BV2261" i="20" s="1"/>
  <c r="BV2262" i="20" s="1"/>
  <c r="BV2263" i="20" s="1"/>
  <c r="BV2264" i="20" s="1"/>
  <c r="BV2265" i="20" s="1"/>
  <c r="BV2266" i="20" s="1"/>
  <c r="BV2267" i="20" s="1"/>
  <c r="BV2268" i="20" s="1"/>
  <c r="BV2269" i="20" s="1"/>
  <c r="BV2270" i="20" s="1"/>
  <c r="BV2271" i="20" s="1"/>
  <c r="BV2272" i="20" s="1"/>
  <c r="BV2273" i="20" s="1"/>
  <c r="BV2274" i="20" s="1"/>
  <c r="BV2275" i="20" s="1"/>
  <c r="BV2276" i="20" s="1"/>
  <c r="BV2277" i="20" s="1"/>
  <c r="BV2278" i="20" s="1"/>
  <c r="BV2279" i="20" s="1"/>
  <c r="BV2280" i="20" s="1"/>
  <c r="BV2281" i="20" s="1"/>
  <c r="BV2282" i="20" s="1"/>
  <c r="BV2283" i="20" s="1"/>
  <c r="BV2284" i="20" s="1"/>
  <c r="BV2285" i="20" s="1"/>
  <c r="BV2286" i="20" s="1"/>
  <c r="BV2287" i="20" s="1"/>
  <c r="BV2288" i="20" s="1"/>
  <c r="BV2289" i="20" s="1"/>
  <c r="BV2290" i="20" s="1"/>
  <c r="BV2291" i="20" s="1"/>
  <c r="BV2292" i="20" s="1"/>
  <c r="BV2293" i="20" s="1"/>
  <c r="BV2294" i="20" s="1"/>
  <c r="BV2295" i="20" s="1"/>
  <c r="BV2296" i="20" s="1"/>
  <c r="BV2297" i="20" s="1"/>
  <c r="BV2298" i="20" s="1"/>
  <c r="BV2299" i="20" s="1"/>
  <c r="BV2300" i="20" s="1"/>
  <c r="BV2301" i="20" s="1"/>
  <c r="BV2302" i="20" s="1"/>
  <c r="BV2303" i="20" s="1"/>
  <c r="BV2304" i="20" s="1"/>
  <c r="BV2305" i="20" s="1"/>
  <c r="BV2306" i="20" s="1"/>
  <c r="BV2307" i="20" s="1"/>
  <c r="BV2308" i="20" s="1"/>
  <c r="BV2309" i="20" s="1"/>
  <c r="BV2310" i="20" s="1"/>
  <c r="BV2311" i="20" s="1"/>
  <c r="BV2312" i="20" s="1"/>
  <c r="BV2313" i="20" s="1"/>
  <c r="BV2314" i="20" s="1"/>
  <c r="BV2315" i="20" s="1"/>
  <c r="BV2316" i="20" s="1"/>
  <c r="BV2317" i="20" s="1"/>
  <c r="BV2318" i="20" s="1"/>
  <c r="BV2319" i="20" s="1"/>
  <c r="BV2320" i="20" s="1"/>
  <c r="BV2321" i="20" s="1"/>
  <c r="BV2322" i="20" s="1"/>
  <c r="BV2323" i="20" s="1"/>
  <c r="BV2324" i="20" s="1"/>
  <c r="BV2325" i="20" s="1"/>
  <c r="BV2326" i="20" s="1"/>
  <c r="BV2327" i="20" s="1"/>
  <c r="BV2328" i="20" s="1"/>
  <c r="BV2329" i="20" s="1"/>
  <c r="BV2330" i="20" s="1"/>
  <c r="BV2331" i="20" s="1"/>
  <c r="BV2332" i="20" s="1"/>
  <c r="BV2333" i="20" s="1"/>
  <c r="BV2334" i="20" s="1"/>
  <c r="BV2335" i="20" s="1"/>
  <c r="BV2336" i="20" s="1"/>
  <c r="BV2337" i="20" s="1"/>
  <c r="AR64" i="20"/>
  <c r="C68" i="13" l="1"/>
  <c r="G7" i="42"/>
  <c r="G9" i="42"/>
  <c r="G8" i="42"/>
  <c r="BL165" i="20"/>
  <c r="BQ218" i="20"/>
  <c r="BY4" i="20"/>
  <c r="BY5" i="20"/>
  <c r="BY6" i="20"/>
  <c r="BY7" i="20"/>
  <c r="BY9" i="20"/>
  <c r="BY8" i="20"/>
  <c r="BY10" i="20"/>
  <c r="BY11" i="20"/>
  <c r="BG27" i="20"/>
  <c r="BG28" i="20" s="1"/>
  <c r="BG29" i="20" s="1"/>
  <c r="BG30" i="20" s="1"/>
  <c r="BG31" i="20" s="1"/>
  <c r="BG32" i="20" s="1"/>
  <c r="BG33" i="20" s="1"/>
  <c r="BG34" i="20" s="1"/>
  <c r="BG35" i="20" s="1"/>
  <c r="BG36" i="20" s="1"/>
  <c r="BG37" i="20" s="1"/>
  <c r="BG38" i="20" s="1"/>
  <c r="BG39" i="20" s="1"/>
  <c r="BG40" i="20" s="1"/>
  <c r="BG41" i="20" s="1"/>
  <c r="BG42" i="20" s="1"/>
  <c r="BG43" i="20" s="1"/>
  <c r="BG44" i="20" s="1"/>
  <c r="BG45" i="20" s="1"/>
  <c r="BG46" i="20" s="1"/>
  <c r="BG47" i="20" s="1"/>
  <c r="BG48" i="20" s="1"/>
  <c r="BG49" i="20" s="1"/>
  <c r="BG50" i="20" s="1"/>
  <c r="BG51" i="20" s="1"/>
  <c r="BG52" i="20" s="1"/>
  <c r="BG53" i="20" s="1"/>
  <c r="BG54" i="20" s="1"/>
  <c r="BG55" i="20" s="1"/>
  <c r="BG56" i="20" s="1"/>
  <c r="BG57" i="20" s="1"/>
  <c r="BG58" i="20" s="1"/>
  <c r="BG59" i="20" s="1"/>
  <c r="BG60" i="20" s="1"/>
  <c r="BG61" i="20" s="1"/>
  <c r="BG62" i="20" s="1"/>
  <c r="BG63" i="20" s="1"/>
  <c r="BG64" i="20" s="1"/>
  <c r="BG65" i="20" s="1"/>
  <c r="BG66" i="20" s="1"/>
  <c r="BG67" i="20" s="1"/>
  <c r="BG68" i="20" s="1"/>
  <c r="BG69" i="20" s="1"/>
  <c r="BG70" i="20" s="1"/>
  <c r="BG71" i="20" s="1"/>
  <c r="BG72" i="20" s="1"/>
  <c r="BG73" i="20" s="1"/>
  <c r="BG74" i="20" s="1"/>
  <c r="BG75" i="20" s="1"/>
  <c r="BG76" i="20" s="1"/>
  <c r="BG77" i="20" s="1"/>
  <c r="BG78" i="20" s="1"/>
  <c r="BG79" i="20" s="1"/>
  <c r="BG80" i="20" s="1"/>
  <c r="BG81" i="20" s="1"/>
  <c r="BG82" i="20" s="1"/>
  <c r="BG83" i="20" s="1"/>
  <c r="BG84" i="20" s="1"/>
  <c r="BG85" i="20" s="1"/>
  <c r="BG86" i="20" s="1"/>
  <c r="BG87" i="20" s="1"/>
  <c r="BG88" i="20" s="1"/>
  <c r="BG89" i="20" s="1"/>
  <c r="BG90" i="20" s="1"/>
  <c r="BG91" i="20" s="1"/>
  <c r="BG92" i="20" s="1"/>
  <c r="BG93" i="20" s="1"/>
  <c r="BG94" i="20" s="1"/>
  <c r="BG95" i="20" s="1"/>
  <c r="BG96" i="20" s="1"/>
  <c r="BG97" i="20" s="1"/>
  <c r="BG98" i="20" s="1"/>
  <c r="BG99" i="20" s="1"/>
  <c r="BG100" i="20" s="1"/>
  <c r="BG101" i="20" s="1"/>
  <c r="BG102" i="20" s="1"/>
  <c r="BG103" i="20" s="1"/>
  <c r="BG104" i="20" s="1"/>
  <c r="BG105" i="20" s="1"/>
  <c r="BG106" i="20" s="1"/>
  <c r="BG107" i="20" s="1"/>
  <c r="BG108" i="20" s="1"/>
  <c r="BG109" i="20" s="1"/>
  <c r="BG110" i="20" s="1"/>
  <c r="BG111" i="20" s="1"/>
  <c r="BG112" i="20" s="1"/>
  <c r="BG113" i="20" s="1"/>
  <c r="BG114" i="20" s="1"/>
  <c r="BG115" i="20" s="1"/>
  <c r="BG116" i="20" s="1"/>
  <c r="BG117" i="20" s="1"/>
  <c r="BG118" i="20" s="1"/>
  <c r="BG119" i="20" s="1"/>
  <c r="BG120" i="20" s="1"/>
  <c r="BG121" i="20" s="1"/>
  <c r="BG122" i="20" s="1"/>
  <c r="BG123" i="20" s="1"/>
  <c r="BG124" i="20" s="1"/>
  <c r="BG125" i="20" s="1"/>
  <c r="BG126" i="20" s="1"/>
  <c r="BG127" i="20" s="1"/>
  <c r="BG128" i="20" s="1"/>
  <c r="BG129" i="20" s="1"/>
  <c r="BG130" i="20" s="1"/>
  <c r="BG131" i="20" s="1"/>
  <c r="BG132" i="20" s="1"/>
  <c r="BG133" i="20" s="1"/>
  <c r="BG134" i="20" s="1"/>
  <c r="BG135" i="20" s="1"/>
  <c r="BG136" i="20" s="1"/>
  <c r="BG137" i="20" s="1"/>
  <c r="BG138" i="20" s="1"/>
  <c r="BG139" i="20" s="1"/>
  <c r="BG140" i="20" s="1"/>
  <c r="BG141" i="20" s="1"/>
  <c r="BG142" i="20" s="1"/>
  <c r="BG143" i="20" s="1"/>
  <c r="BG144" i="20" s="1"/>
  <c r="BG145" i="20" s="1"/>
  <c r="BG146" i="20" s="1"/>
  <c r="BG147" i="20" s="1"/>
  <c r="BG148" i="20" s="1"/>
  <c r="BG149" i="20" s="1"/>
  <c r="BG150" i="20" s="1"/>
  <c r="BG151" i="20" s="1"/>
  <c r="BG152" i="20" s="1"/>
  <c r="BG153" i="20" s="1"/>
  <c r="BG154" i="20" s="1"/>
  <c r="BG155" i="20" s="1"/>
  <c r="BG156" i="20" s="1"/>
  <c r="BG157" i="20" s="1"/>
  <c r="BG158" i="20" s="1"/>
  <c r="BG159" i="20" s="1"/>
  <c r="BG160" i="20" s="1"/>
  <c r="BG161" i="20" s="1"/>
  <c r="BG162" i="20" s="1"/>
  <c r="BG163" i="20" s="1"/>
  <c r="BG164" i="20" s="1"/>
  <c r="BG165" i="20" s="1"/>
  <c r="BG166" i="20" s="1"/>
  <c r="BG167" i="20" s="1"/>
  <c r="BG168" i="20" s="1"/>
  <c r="BG169" i="20" s="1"/>
  <c r="BG170" i="20" s="1"/>
  <c r="BG171" i="20" s="1"/>
  <c r="BG172" i="20" s="1"/>
  <c r="BG173" i="20" s="1"/>
  <c r="BG174" i="20" s="1"/>
  <c r="BG175" i="20" s="1"/>
  <c r="BG176" i="20" s="1"/>
  <c r="BG177" i="20" s="1"/>
  <c r="BG178" i="20" s="1"/>
  <c r="BG179" i="20" s="1"/>
  <c r="BG180" i="20" s="1"/>
  <c r="BG181" i="20" s="1"/>
  <c r="BG182" i="20" s="1"/>
  <c r="BG183" i="20" s="1"/>
  <c r="BG184" i="20" s="1"/>
  <c r="BG185" i="20" s="1"/>
  <c r="BG186" i="20" s="1"/>
  <c r="BG187" i="20" s="1"/>
  <c r="BG188" i="20" s="1"/>
  <c r="BG189" i="20" s="1"/>
  <c r="BG190" i="20" s="1"/>
  <c r="BG191" i="20" s="1"/>
  <c r="BG192" i="20" s="1"/>
  <c r="BG193" i="20" s="1"/>
  <c r="BG194" i="20" s="1"/>
  <c r="BG195" i="20" s="1"/>
  <c r="BG196" i="20" s="1"/>
  <c r="BG197" i="20" s="1"/>
  <c r="BG198" i="20" s="1"/>
  <c r="BG199" i="20" s="1"/>
  <c r="BG200" i="20" s="1"/>
  <c r="BG201" i="20" s="1"/>
  <c r="BG202" i="20" s="1"/>
  <c r="BG203" i="20" s="1"/>
  <c r="BG204" i="20" s="1"/>
  <c r="BG205" i="20" s="1"/>
  <c r="BG206" i="20" s="1"/>
  <c r="BG207" i="20" s="1"/>
  <c r="BG208" i="20" s="1"/>
  <c r="BG209" i="20" s="1"/>
  <c r="BG210" i="20" s="1"/>
  <c r="BG211" i="20" s="1"/>
  <c r="BG212" i="20" s="1"/>
  <c r="BG213" i="20" s="1"/>
  <c r="BG214" i="20" s="1"/>
  <c r="BG215" i="20" s="1"/>
  <c r="BG216" i="20" s="1"/>
  <c r="BG217" i="20" s="1"/>
  <c r="BG218" i="20" s="1"/>
  <c r="BG219" i="20" s="1"/>
  <c r="BG220" i="20" s="1"/>
  <c r="BG221" i="20" s="1"/>
  <c r="BG222" i="20" s="1"/>
  <c r="BG223" i="20" s="1"/>
  <c r="BG224" i="20" s="1"/>
  <c r="BG225" i="20" s="1"/>
  <c r="BG226" i="20" s="1"/>
  <c r="BG227" i="20" s="1"/>
  <c r="BG228" i="20" s="1"/>
  <c r="BG229" i="20" s="1"/>
  <c r="BG230" i="20" s="1"/>
  <c r="BG231" i="20" s="1"/>
  <c r="BG232" i="20" s="1"/>
  <c r="BG233" i="20" s="1"/>
  <c r="BG234" i="20" s="1"/>
  <c r="BG235" i="20" s="1"/>
  <c r="BG236" i="20" s="1"/>
  <c r="BG237" i="20" s="1"/>
  <c r="BG238" i="20" s="1"/>
  <c r="BG239" i="20" s="1"/>
  <c r="BG240" i="20" s="1"/>
  <c r="BG241" i="20" s="1"/>
  <c r="BG242" i="20" s="1"/>
  <c r="BG243" i="20" s="1"/>
  <c r="BG244" i="20" s="1"/>
  <c r="BG245" i="20" s="1"/>
  <c r="BG246" i="20" s="1"/>
  <c r="BG247" i="20" s="1"/>
  <c r="BG248" i="20" s="1"/>
  <c r="BG249" i="20" s="1"/>
  <c r="BG250" i="20" s="1"/>
  <c r="BG251" i="20" s="1"/>
  <c r="BG252" i="20" s="1"/>
  <c r="BG253" i="20" s="1"/>
  <c r="BG254" i="20" s="1"/>
  <c r="BG255" i="20" s="1"/>
  <c r="BG256" i="20" s="1"/>
  <c r="BG257" i="20" s="1"/>
  <c r="BG258" i="20" s="1"/>
  <c r="BG259" i="20" s="1"/>
  <c r="BG260" i="20" s="1"/>
  <c r="BG261" i="20" s="1"/>
  <c r="BG262" i="20" s="1"/>
  <c r="BG263" i="20" s="1"/>
  <c r="BG264" i="20" s="1"/>
  <c r="BG265" i="20" s="1"/>
  <c r="BG266" i="20" s="1"/>
  <c r="BG267" i="20" s="1"/>
  <c r="BG268" i="20" s="1"/>
  <c r="BG269" i="20" s="1"/>
  <c r="BG270" i="20" s="1"/>
  <c r="BG271" i="20" s="1"/>
  <c r="BG272" i="20" s="1"/>
  <c r="BG273" i="20" s="1"/>
  <c r="BG274" i="20" s="1"/>
  <c r="BG275" i="20" s="1"/>
  <c r="BG276" i="20" s="1"/>
  <c r="BG277" i="20" s="1"/>
  <c r="BG278" i="20" s="1"/>
  <c r="BG279" i="20" s="1"/>
  <c r="BG280" i="20" s="1"/>
  <c r="BG281" i="20" s="1"/>
  <c r="BG282" i="20" s="1"/>
  <c r="BG283" i="20" s="1"/>
  <c r="BG284" i="20" s="1"/>
  <c r="BG285" i="20" s="1"/>
  <c r="BG286" i="20" s="1"/>
  <c r="BG287" i="20" s="1"/>
  <c r="BG288" i="20" s="1"/>
  <c r="BG289" i="20" s="1"/>
  <c r="BG290" i="20" s="1"/>
  <c r="BG291" i="20" s="1"/>
  <c r="BG292" i="20" s="1"/>
  <c r="BG293" i="20" s="1"/>
  <c r="BG294" i="20" s="1"/>
  <c r="BG295" i="20" s="1"/>
  <c r="BG296" i="20" s="1"/>
  <c r="BG297" i="20" s="1"/>
  <c r="BG298" i="20" s="1"/>
  <c r="BG299" i="20" s="1"/>
  <c r="BG300" i="20" s="1"/>
  <c r="BG301" i="20" s="1"/>
  <c r="BG302" i="20" s="1"/>
  <c r="BG303" i="20" s="1"/>
  <c r="BG304" i="20" s="1"/>
  <c r="BG305" i="20" s="1"/>
  <c r="BG306" i="20" s="1"/>
  <c r="BG307" i="20" s="1"/>
  <c r="BG308" i="20" s="1"/>
  <c r="BG309" i="20" s="1"/>
  <c r="BG310" i="20" s="1"/>
  <c r="BG311" i="20" s="1"/>
  <c r="BG312" i="20" s="1"/>
  <c r="BG313" i="20" s="1"/>
  <c r="BG314" i="20" s="1"/>
  <c r="BG315" i="20" s="1"/>
  <c r="BG316" i="20" s="1"/>
  <c r="BG317" i="20" s="1"/>
  <c r="BG318" i="20" s="1"/>
  <c r="BG319" i="20" s="1"/>
  <c r="BG320" i="20" s="1"/>
  <c r="BG321" i="20" s="1"/>
  <c r="BG322" i="20" s="1"/>
  <c r="BG323" i="20" s="1"/>
  <c r="BG324" i="20" s="1"/>
  <c r="BG325" i="20" s="1"/>
  <c r="BG326" i="20" s="1"/>
  <c r="BG327" i="20" s="1"/>
  <c r="BG328" i="20" s="1"/>
  <c r="BG329" i="20" s="1"/>
  <c r="BG330" i="20" s="1"/>
  <c r="BG331" i="20" s="1"/>
  <c r="BG332" i="20" s="1"/>
  <c r="BG333" i="20" s="1"/>
  <c r="BG334" i="20" s="1"/>
  <c r="BG335" i="20" s="1"/>
  <c r="BG336" i="20" s="1"/>
  <c r="BG337" i="20" s="1"/>
  <c r="BG338" i="20" s="1"/>
  <c r="BG339" i="20" s="1"/>
  <c r="BG340" i="20" s="1"/>
  <c r="BG341" i="20" s="1"/>
  <c r="BG342" i="20" s="1"/>
  <c r="BG343" i="20" s="1"/>
  <c r="BG344" i="20" s="1"/>
  <c r="BG345" i="20" s="1"/>
  <c r="BG346" i="20" s="1"/>
  <c r="BG347" i="20" s="1"/>
  <c r="BG348" i="20" s="1"/>
  <c r="BG349" i="20" s="1"/>
  <c r="BG350" i="20" s="1"/>
  <c r="BG351" i="20" s="1"/>
  <c r="BG352" i="20" s="1"/>
  <c r="BG353" i="20" s="1"/>
  <c r="BG354" i="20" s="1"/>
  <c r="BG355" i="20" s="1"/>
  <c r="BG356" i="20" s="1"/>
  <c r="BG357" i="20" s="1"/>
  <c r="BG358" i="20" s="1"/>
  <c r="BG359" i="20" s="1"/>
  <c r="BG360" i="20" s="1"/>
  <c r="BG361" i="20" s="1"/>
  <c r="BG362" i="20" s="1"/>
  <c r="BG363" i="20" s="1"/>
  <c r="BG364" i="20" s="1"/>
  <c r="BG365" i="20" s="1"/>
  <c r="BG366" i="20" s="1"/>
  <c r="BG367" i="20" s="1"/>
  <c r="BG368" i="20" s="1"/>
  <c r="BG369" i="20" s="1"/>
  <c r="BG370" i="20" s="1"/>
  <c r="BG371" i="20" s="1"/>
  <c r="BG372" i="20" s="1"/>
  <c r="BG373" i="20" s="1"/>
  <c r="BG374" i="20" s="1"/>
  <c r="BG375" i="20" s="1"/>
  <c r="BG376" i="20" s="1"/>
  <c r="BG377" i="20" s="1"/>
  <c r="BG378" i="20" s="1"/>
  <c r="BG379" i="20" s="1"/>
  <c r="BG380" i="20" s="1"/>
  <c r="BG381" i="20" s="1"/>
  <c r="BG382" i="20" s="1"/>
  <c r="BG383" i="20" s="1"/>
  <c r="BG384" i="20" s="1"/>
  <c r="BG385" i="20" s="1"/>
  <c r="BG386" i="20" s="1"/>
  <c r="BG387" i="20" s="1"/>
  <c r="BG388" i="20" s="1"/>
  <c r="BG389" i="20" s="1"/>
  <c r="BG390" i="20" s="1"/>
  <c r="BG391" i="20" s="1"/>
  <c r="BG392" i="20" s="1"/>
  <c r="BG393" i="20" s="1"/>
  <c r="BG394" i="20" s="1"/>
  <c r="BG395" i="20" s="1"/>
  <c r="BG396" i="20" s="1"/>
  <c r="BG397" i="20" s="1"/>
  <c r="BG398" i="20" s="1"/>
  <c r="BG399" i="20" s="1"/>
  <c r="BG400" i="20" s="1"/>
  <c r="BG401" i="20" s="1"/>
  <c r="BG402" i="20" s="1"/>
  <c r="BG403" i="20" s="1"/>
  <c r="BG404" i="20" s="1"/>
  <c r="BG405" i="20" s="1"/>
  <c r="BG406" i="20" s="1"/>
  <c r="BG407" i="20" s="1"/>
  <c r="BG408" i="20" s="1"/>
  <c r="BG409" i="20" s="1"/>
  <c r="BG410" i="20" s="1"/>
  <c r="BG411" i="20" s="1"/>
  <c r="BG412" i="20" s="1"/>
  <c r="BG413" i="20" s="1"/>
  <c r="BG414" i="20" s="1"/>
  <c r="BG415" i="20" s="1"/>
  <c r="BG416" i="20" s="1"/>
  <c r="BG417" i="20" s="1"/>
  <c r="BG418" i="20" s="1"/>
  <c r="BG419" i="20" s="1"/>
  <c r="BG420" i="20" s="1"/>
  <c r="BG421" i="20" s="1"/>
  <c r="BG422" i="20" s="1"/>
  <c r="BG423" i="20" s="1"/>
  <c r="BG424" i="20" s="1"/>
  <c r="BG425" i="20" s="1"/>
  <c r="BG426" i="20" s="1"/>
  <c r="BG427" i="20" s="1"/>
  <c r="BG428" i="20" s="1"/>
  <c r="BG429" i="20" s="1"/>
  <c r="BG430" i="20" s="1"/>
  <c r="BG431" i="20" s="1"/>
  <c r="BG432" i="20" s="1"/>
  <c r="BG433" i="20" s="1"/>
  <c r="BG434" i="20" s="1"/>
  <c r="BG435" i="20" s="1"/>
  <c r="BG436" i="20" s="1"/>
  <c r="BG437" i="20" s="1"/>
  <c r="BG438" i="20" s="1"/>
  <c r="BG439" i="20" s="1"/>
  <c r="BG440" i="20" s="1"/>
  <c r="BG441" i="20" s="1"/>
  <c r="BG442" i="20" s="1"/>
  <c r="BG443" i="20" s="1"/>
  <c r="BG444" i="20" s="1"/>
  <c r="BG445" i="20" s="1"/>
  <c r="BG446" i="20" s="1"/>
  <c r="BG447" i="20" s="1"/>
  <c r="BG448" i="20" s="1"/>
  <c r="BG449" i="20" s="1"/>
  <c r="BG450" i="20" s="1"/>
  <c r="BG451" i="20" s="1"/>
  <c r="BG452" i="20" s="1"/>
  <c r="BG453" i="20" s="1"/>
  <c r="BG454" i="20" s="1"/>
  <c r="BG455" i="20" s="1"/>
  <c r="BG456" i="20" s="1"/>
  <c r="BG457" i="20" s="1"/>
  <c r="BG458" i="20" s="1"/>
  <c r="BG459" i="20" s="1"/>
  <c r="BG460" i="20" s="1"/>
  <c r="BG461" i="20" s="1"/>
  <c r="BG462" i="20" s="1"/>
  <c r="BG463" i="20" s="1"/>
  <c r="BG464" i="20" s="1"/>
  <c r="BG465" i="20" s="1"/>
  <c r="BG466" i="20" s="1"/>
  <c r="BG467" i="20" s="1"/>
  <c r="BG468" i="20" s="1"/>
  <c r="BG469" i="20" s="1"/>
  <c r="BG470" i="20" s="1"/>
  <c r="BG471" i="20" s="1"/>
  <c r="BG472" i="20" s="1"/>
  <c r="BG473" i="20" s="1"/>
  <c r="BG474" i="20" s="1"/>
  <c r="BG475" i="20" s="1"/>
  <c r="BG476" i="20" s="1"/>
  <c r="BG477" i="20" s="1"/>
  <c r="BG478" i="20" s="1"/>
  <c r="BG479" i="20" s="1"/>
  <c r="BG480" i="20" s="1"/>
  <c r="BG481" i="20" s="1"/>
  <c r="BG482" i="20" s="1"/>
  <c r="BG483" i="20" s="1"/>
  <c r="BG484" i="20" s="1"/>
  <c r="BG485" i="20" s="1"/>
  <c r="BG486" i="20" s="1"/>
  <c r="BG487" i="20" s="1"/>
  <c r="BG488" i="20" s="1"/>
  <c r="BG489" i="20" s="1"/>
  <c r="BG490" i="20" s="1"/>
  <c r="BG491" i="20" s="1"/>
  <c r="BG492" i="20" s="1"/>
  <c r="BG493" i="20" s="1"/>
  <c r="BG494" i="20" s="1"/>
  <c r="BG495" i="20" s="1"/>
  <c r="BG496" i="20" s="1"/>
  <c r="BG497" i="20" s="1"/>
  <c r="BG498" i="20" s="1"/>
  <c r="BG499" i="20" s="1"/>
  <c r="BG500" i="20" s="1"/>
  <c r="BG501" i="20" s="1"/>
  <c r="BG502" i="20" s="1"/>
  <c r="BG503" i="20" s="1"/>
  <c r="BG504" i="20" s="1"/>
  <c r="BG505" i="20" s="1"/>
  <c r="BG506" i="20" s="1"/>
  <c r="BG507" i="20" s="1"/>
  <c r="BG508" i="20" s="1"/>
  <c r="BG509" i="20" s="1"/>
  <c r="BG510" i="20" s="1"/>
  <c r="BG511" i="20" s="1"/>
  <c r="BG512" i="20" s="1"/>
  <c r="BG513" i="20" s="1"/>
  <c r="BG514" i="20" s="1"/>
  <c r="BG515" i="20" s="1"/>
  <c r="BG516" i="20" s="1"/>
  <c r="BG517" i="20" s="1"/>
  <c r="BG518" i="20" s="1"/>
  <c r="BG519" i="20" s="1"/>
  <c r="BG520" i="20" s="1"/>
  <c r="BG521" i="20" s="1"/>
  <c r="BG522" i="20" s="1"/>
  <c r="BG523" i="20" s="1"/>
  <c r="BG524" i="20" s="1"/>
  <c r="BG525" i="20" s="1"/>
  <c r="BG526" i="20" s="1"/>
  <c r="BG527" i="20" s="1"/>
  <c r="BG528" i="20" s="1"/>
  <c r="BG529" i="20" s="1"/>
  <c r="BG530" i="20" s="1"/>
  <c r="BG531" i="20" s="1"/>
  <c r="BG532" i="20" s="1"/>
  <c r="BG533" i="20" s="1"/>
  <c r="BG534" i="20" s="1"/>
  <c r="BG535" i="20" s="1"/>
  <c r="BG536" i="20" s="1"/>
  <c r="BG537" i="20" s="1"/>
  <c r="BG538" i="20" s="1"/>
  <c r="BG539" i="20" s="1"/>
  <c r="BG540" i="20" s="1"/>
  <c r="BG541" i="20" s="1"/>
  <c r="BG542" i="20" s="1"/>
  <c r="BG543" i="20" s="1"/>
  <c r="BG544" i="20" s="1"/>
  <c r="BG545" i="20" s="1"/>
  <c r="BG546" i="20" s="1"/>
  <c r="BG547" i="20" s="1"/>
  <c r="BG548" i="20" s="1"/>
  <c r="BG549" i="20" s="1"/>
  <c r="BG550" i="20" s="1"/>
  <c r="BG551" i="20" s="1"/>
  <c r="BG552" i="20" s="1"/>
  <c r="BG553" i="20" s="1"/>
  <c r="BG554" i="20" s="1"/>
  <c r="BG555" i="20" s="1"/>
  <c r="BG556" i="20" s="1"/>
  <c r="BG557" i="20" s="1"/>
  <c r="BG558" i="20" s="1"/>
  <c r="BG559" i="20" s="1"/>
  <c r="BG560" i="20" s="1"/>
  <c r="BG561" i="20" s="1"/>
  <c r="BG562" i="20" s="1"/>
  <c r="BG563" i="20" s="1"/>
  <c r="BG564" i="20" s="1"/>
  <c r="BG565" i="20" s="1"/>
  <c r="BG566" i="20" s="1"/>
  <c r="BG567" i="20" s="1"/>
  <c r="BG568" i="20" s="1"/>
  <c r="BG569" i="20" s="1"/>
  <c r="BG570" i="20" s="1"/>
  <c r="BG571" i="20" s="1"/>
  <c r="BG572" i="20" s="1"/>
  <c r="BG573" i="20" s="1"/>
  <c r="BG574" i="20" s="1"/>
  <c r="BG575" i="20" s="1"/>
  <c r="BG576" i="20" s="1"/>
  <c r="BG577" i="20" s="1"/>
  <c r="BG578" i="20" s="1"/>
  <c r="BG579" i="20" s="1"/>
  <c r="BG580" i="20" s="1"/>
  <c r="BG581" i="20" s="1"/>
  <c r="BG582" i="20" s="1"/>
  <c r="BG583" i="20" s="1"/>
  <c r="BG584" i="20" s="1"/>
  <c r="BG585" i="20" s="1"/>
  <c r="BG586" i="20" s="1"/>
  <c r="BG587" i="20" s="1"/>
  <c r="BG588" i="20" s="1"/>
  <c r="BG589" i="20" s="1"/>
  <c r="BG590" i="20" s="1"/>
  <c r="BG591" i="20" s="1"/>
  <c r="BG592" i="20" s="1"/>
  <c r="BG593" i="20" s="1"/>
  <c r="BG594" i="20" s="1"/>
  <c r="BG595" i="20" s="1"/>
  <c r="BG596" i="20" s="1"/>
  <c r="BG597" i="20" s="1"/>
  <c r="BG598" i="20" s="1"/>
  <c r="BG599" i="20" s="1"/>
  <c r="BG600" i="20" s="1"/>
  <c r="BG601" i="20" s="1"/>
  <c r="BG602" i="20" s="1"/>
  <c r="BG603" i="20" s="1"/>
  <c r="BG604" i="20" s="1"/>
  <c r="BG605" i="20" s="1"/>
  <c r="BG606" i="20" s="1"/>
  <c r="BG607" i="20" s="1"/>
  <c r="BG608" i="20" s="1"/>
  <c r="BG609" i="20" s="1"/>
  <c r="BG610" i="20" s="1"/>
  <c r="BG611" i="20" s="1"/>
  <c r="BG612" i="20" s="1"/>
  <c r="BG613" i="20" s="1"/>
  <c r="BG614" i="20" s="1"/>
  <c r="BG615" i="20" s="1"/>
  <c r="BG616" i="20" s="1"/>
  <c r="BG617" i="20" s="1"/>
  <c r="BG618" i="20" s="1"/>
  <c r="BG619" i="20" s="1"/>
  <c r="BG620" i="20" s="1"/>
  <c r="BG621" i="20" s="1"/>
  <c r="BG622" i="20" s="1"/>
  <c r="BG623" i="20" s="1"/>
  <c r="BG624" i="20" s="1"/>
  <c r="BG625" i="20" s="1"/>
  <c r="BG626" i="20" s="1"/>
  <c r="BG627" i="20" s="1"/>
  <c r="BG628" i="20" s="1"/>
  <c r="BG629" i="20" s="1"/>
  <c r="BG630" i="20" s="1"/>
  <c r="BG631" i="20" s="1"/>
  <c r="BG632" i="20" s="1"/>
  <c r="BG633" i="20" s="1"/>
  <c r="BG634" i="20" s="1"/>
  <c r="BG635" i="20" s="1"/>
  <c r="BG636" i="20" s="1"/>
  <c r="BG637" i="20" s="1"/>
  <c r="BG638" i="20" s="1"/>
  <c r="BG639" i="20" s="1"/>
  <c r="BG640" i="20" s="1"/>
  <c r="BG641" i="20" s="1"/>
  <c r="BG642" i="20" s="1"/>
  <c r="BG643" i="20" s="1"/>
  <c r="BG644" i="20" s="1"/>
  <c r="BG645" i="20" s="1"/>
  <c r="BG646" i="20" s="1"/>
  <c r="BG647" i="20" s="1"/>
  <c r="BG648" i="20" s="1"/>
  <c r="BG649" i="20" s="1"/>
  <c r="BG650" i="20" s="1"/>
  <c r="BG651" i="20" s="1"/>
  <c r="BG652" i="20" s="1"/>
  <c r="BG653" i="20" s="1"/>
  <c r="BG654" i="20" s="1"/>
  <c r="BG655" i="20" s="1"/>
  <c r="BG656" i="20" s="1"/>
  <c r="BG657" i="20" s="1"/>
  <c r="BG658" i="20" s="1"/>
  <c r="BG659" i="20" s="1"/>
  <c r="BG660" i="20" s="1"/>
  <c r="BG661" i="20" s="1"/>
  <c r="BG662" i="20" s="1"/>
  <c r="BG663" i="20" s="1"/>
  <c r="BG664" i="20" s="1"/>
  <c r="BG665" i="20" s="1"/>
  <c r="BG666" i="20" s="1"/>
  <c r="BG667" i="20" s="1"/>
  <c r="BG668" i="20" s="1"/>
  <c r="BG669" i="20" s="1"/>
  <c r="BG670" i="20" s="1"/>
  <c r="BG671" i="20" s="1"/>
  <c r="BG672" i="20" s="1"/>
  <c r="BG673" i="20" s="1"/>
  <c r="BG674" i="20" s="1"/>
  <c r="BG675" i="20" s="1"/>
  <c r="BG676" i="20" s="1"/>
  <c r="BG677" i="20" s="1"/>
  <c r="BG678" i="20" s="1"/>
  <c r="BG679" i="20" s="1"/>
  <c r="BG680" i="20" s="1"/>
  <c r="BG681" i="20" s="1"/>
  <c r="BG682" i="20" s="1"/>
  <c r="BG683" i="20" s="1"/>
  <c r="BG684" i="20" s="1"/>
  <c r="BG685" i="20" s="1"/>
  <c r="BG686" i="20" s="1"/>
  <c r="BG687" i="20" s="1"/>
  <c r="BG688" i="20" s="1"/>
  <c r="BG689" i="20" s="1"/>
  <c r="BG690" i="20" s="1"/>
  <c r="BG691" i="20" s="1"/>
  <c r="BG692" i="20" s="1"/>
  <c r="BG693" i="20" s="1"/>
  <c r="BG694" i="20" s="1"/>
  <c r="BG695" i="20" s="1"/>
  <c r="BG696" i="20" s="1"/>
  <c r="BG697" i="20" s="1"/>
  <c r="BG698" i="20" s="1"/>
  <c r="BG699" i="20" s="1"/>
  <c r="BG700" i="20" s="1"/>
  <c r="BG701" i="20" s="1"/>
  <c r="BG702" i="20" s="1"/>
  <c r="BG703" i="20" s="1"/>
  <c r="BG704" i="20" s="1"/>
  <c r="BG705" i="20" s="1"/>
  <c r="BG706" i="20" s="1"/>
  <c r="BG707" i="20" s="1"/>
  <c r="BG708" i="20" s="1"/>
  <c r="BG709" i="20" s="1"/>
  <c r="BG710" i="20" s="1"/>
  <c r="BG711" i="20" s="1"/>
  <c r="BG712" i="20" s="1"/>
  <c r="BG713" i="20" s="1"/>
  <c r="BG714" i="20" s="1"/>
  <c r="BG715" i="20" s="1"/>
  <c r="BG716" i="20" s="1"/>
  <c r="BG717" i="20" s="1"/>
  <c r="BG718" i="20" s="1"/>
  <c r="BG719" i="20" s="1"/>
  <c r="BG720" i="20" s="1"/>
  <c r="BG721" i="20" s="1"/>
  <c r="BG722" i="20" s="1"/>
  <c r="BG723" i="20" s="1"/>
  <c r="BG724" i="20" s="1"/>
  <c r="BG725" i="20" s="1"/>
  <c r="BG726" i="20" s="1"/>
  <c r="BG727" i="20" s="1"/>
  <c r="BG728" i="20" s="1"/>
  <c r="BG729" i="20" s="1"/>
  <c r="BG730" i="20" s="1"/>
  <c r="BG731" i="20" s="1"/>
  <c r="BG732" i="20" s="1"/>
  <c r="BG733" i="20" s="1"/>
  <c r="BG734" i="20" s="1"/>
  <c r="BG735" i="20" s="1"/>
  <c r="BG736" i="20" s="1"/>
  <c r="BG737" i="20" s="1"/>
  <c r="BG738" i="20" s="1"/>
  <c r="BG739" i="20" s="1"/>
  <c r="BG740" i="20" s="1"/>
  <c r="BG741" i="20" s="1"/>
  <c r="BG742" i="20" s="1"/>
  <c r="BG743" i="20" s="1"/>
  <c r="BG744" i="20" s="1"/>
  <c r="BG745" i="20" s="1"/>
  <c r="BG746" i="20" s="1"/>
  <c r="BG747" i="20" s="1"/>
  <c r="BG748" i="20" s="1"/>
  <c r="BG749" i="20" s="1"/>
  <c r="BG750" i="20" s="1"/>
  <c r="BG751" i="20" s="1"/>
  <c r="BG752" i="20" s="1"/>
  <c r="BG753" i="20" s="1"/>
  <c r="BG754" i="20" s="1"/>
  <c r="BG755" i="20" s="1"/>
  <c r="BG756" i="20" s="1"/>
  <c r="BG757" i="20" s="1"/>
  <c r="BG758" i="20" s="1"/>
  <c r="BG759" i="20" s="1"/>
  <c r="BG760" i="20" s="1"/>
  <c r="BG761" i="20" s="1"/>
  <c r="BG762" i="20" s="1"/>
  <c r="BG763" i="20" s="1"/>
  <c r="BG764" i="20" s="1"/>
  <c r="BG765" i="20" s="1"/>
  <c r="BG766" i="20" s="1"/>
  <c r="BG767" i="20" s="1"/>
  <c r="BG768" i="20" s="1"/>
  <c r="BG769" i="20" s="1"/>
  <c r="BG770" i="20" s="1"/>
  <c r="BG771" i="20" s="1"/>
  <c r="BG772" i="20" s="1"/>
  <c r="BG773" i="20" s="1"/>
  <c r="BG774" i="20" s="1"/>
  <c r="BG775" i="20" s="1"/>
  <c r="BG776" i="20" s="1"/>
  <c r="BG777" i="20" s="1"/>
  <c r="BG778" i="20" s="1"/>
  <c r="BG779" i="20" s="1"/>
  <c r="BG780" i="20" s="1"/>
  <c r="BG781" i="20" s="1"/>
  <c r="BG782" i="20" s="1"/>
  <c r="BG783" i="20" s="1"/>
  <c r="BG784" i="20" s="1"/>
  <c r="BG785" i="20" s="1"/>
  <c r="BG786" i="20" s="1"/>
  <c r="BG787" i="20" s="1"/>
  <c r="BG788" i="20" s="1"/>
  <c r="BG789" i="20" s="1"/>
  <c r="BG790" i="20" s="1"/>
  <c r="BG791" i="20" s="1"/>
  <c r="BG792" i="20" s="1"/>
  <c r="BG793" i="20" s="1"/>
  <c r="BG794" i="20" s="1"/>
  <c r="BG795" i="20" s="1"/>
  <c r="BG796" i="20" s="1"/>
  <c r="BG797" i="20" s="1"/>
  <c r="BG798" i="20" s="1"/>
  <c r="BG799" i="20" s="1"/>
  <c r="BG800" i="20" s="1"/>
  <c r="BG801" i="20" s="1"/>
  <c r="BG802" i="20" s="1"/>
  <c r="BG803" i="20" s="1"/>
  <c r="BG804" i="20" s="1"/>
  <c r="BG805" i="20" s="1"/>
  <c r="BG806" i="20" s="1"/>
  <c r="BG807" i="20" s="1"/>
  <c r="BG808" i="20" s="1"/>
  <c r="BG809" i="20" s="1"/>
  <c r="BG810" i="20" s="1"/>
  <c r="BG811" i="20" s="1"/>
  <c r="BG812" i="20" s="1"/>
  <c r="BG813" i="20" s="1"/>
  <c r="BG814" i="20" s="1"/>
  <c r="BG815" i="20" s="1"/>
  <c r="BG816" i="20" s="1"/>
  <c r="BG817" i="20" s="1"/>
  <c r="BG818" i="20" s="1"/>
  <c r="BG819" i="20" s="1"/>
  <c r="BG820" i="20" s="1"/>
  <c r="BG821" i="20" s="1"/>
  <c r="BG822" i="20" s="1"/>
  <c r="BG823" i="20" s="1"/>
  <c r="BG824" i="20" s="1"/>
  <c r="BG825" i="20" s="1"/>
  <c r="BG826" i="20" s="1"/>
  <c r="BG827" i="20" s="1"/>
  <c r="BG828" i="20" s="1"/>
  <c r="BG829" i="20" s="1"/>
  <c r="BG830" i="20" s="1"/>
  <c r="BG831" i="20" s="1"/>
  <c r="BG832" i="20" s="1"/>
  <c r="BG833" i="20" s="1"/>
  <c r="BG834" i="20" s="1"/>
  <c r="BG835" i="20" s="1"/>
  <c r="BG836" i="20" s="1"/>
  <c r="BG837" i="20" s="1"/>
  <c r="BG838" i="20" s="1"/>
  <c r="BG839" i="20" s="1"/>
  <c r="BG840" i="20" s="1"/>
  <c r="BG841" i="20" s="1"/>
  <c r="BG842" i="20" s="1"/>
  <c r="BG843" i="20" s="1"/>
  <c r="BG844" i="20" s="1"/>
  <c r="BG845" i="20" s="1"/>
  <c r="BG846" i="20" s="1"/>
  <c r="BG847" i="20" s="1"/>
  <c r="BG848" i="20" s="1"/>
  <c r="BG849" i="20" s="1"/>
  <c r="BG850" i="20" s="1"/>
  <c r="BG851" i="20" s="1"/>
  <c r="BG852" i="20" s="1"/>
  <c r="BG853" i="20" s="1"/>
  <c r="BG854" i="20" s="1"/>
  <c r="BG855" i="20" s="1"/>
  <c r="BG856" i="20" s="1"/>
  <c r="BG857" i="20" s="1"/>
  <c r="BG858" i="20" s="1"/>
  <c r="BG859" i="20" s="1"/>
  <c r="BG860" i="20" s="1"/>
  <c r="BG861" i="20" s="1"/>
  <c r="BG862" i="20" s="1"/>
  <c r="BG863" i="20" s="1"/>
  <c r="BG864" i="20" s="1"/>
  <c r="BG865" i="20" s="1"/>
  <c r="BG866" i="20" s="1"/>
  <c r="BG867" i="20" s="1"/>
  <c r="BG868" i="20" s="1"/>
  <c r="BG869" i="20" s="1"/>
  <c r="BG870" i="20" s="1"/>
  <c r="BG871" i="20" s="1"/>
  <c r="BG872" i="20" s="1"/>
  <c r="BG873" i="20" s="1"/>
  <c r="BG874" i="20" s="1"/>
  <c r="BG875" i="20" s="1"/>
  <c r="BG876" i="20" s="1"/>
  <c r="BG877" i="20" s="1"/>
  <c r="BG878" i="20" s="1"/>
  <c r="BG879" i="20" s="1"/>
  <c r="BG880" i="20" s="1"/>
  <c r="BG881" i="20" s="1"/>
  <c r="BG882" i="20" s="1"/>
  <c r="BG883" i="20" s="1"/>
  <c r="BG884" i="20" s="1"/>
  <c r="BG885" i="20" s="1"/>
  <c r="BG886" i="20" s="1"/>
  <c r="BG887" i="20" s="1"/>
  <c r="BG888" i="20" s="1"/>
  <c r="BG889" i="20" s="1"/>
  <c r="BG890" i="20" s="1"/>
  <c r="BG891" i="20" s="1"/>
  <c r="BG892" i="20" s="1"/>
  <c r="BG893" i="20" s="1"/>
  <c r="BG894" i="20" s="1"/>
  <c r="BG895" i="20" s="1"/>
  <c r="BG896" i="20" s="1"/>
  <c r="BG897" i="20" s="1"/>
  <c r="BG898" i="20" s="1"/>
  <c r="BG899" i="20" s="1"/>
  <c r="BG900" i="20" s="1"/>
  <c r="BG901" i="20" s="1"/>
  <c r="BG902" i="20" s="1"/>
  <c r="BG903" i="20" s="1"/>
  <c r="BG904" i="20" s="1"/>
  <c r="BG905" i="20" s="1"/>
  <c r="BG906" i="20" s="1"/>
  <c r="BG907" i="20" s="1"/>
  <c r="BG908" i="20" s="1"/>
  <c r="BG909" i="20" s="1"/>
  <c r="BG910" i="20" s="1"/>
  <c r="BG911" i="20" s="1"/>
  <c r="BG912" i="20" s="1"/>
  <c r="BG913" i="20" s="1"/>
  <c r="BG914" i="20" s="1"/>
  <c r="BG915" i="20" s="1"/>
  <c r="BG916" i="20" s="1"/>
  <c r="BG917" i="20" s="1"/>
  <c r="BG918" i="20" s="1"/>
  <c r="BG919" i="20" s="1"/>
  <c r="BG920" i="20" s="1"/>
  <c r="BG921" i="20" s="1"/>
  <c r="BG922" i="20" s="1"/>
  <c r="BG923" i="20" s="1"/>
  <c r="BG924" i="20" s="1"/>
  <c r="BG925" i="20" s="1"/>
  <c r="BG926" i="20" s="1"/>
  <c r="BG927" i="20" s="1"/>
  <c r="BG928" i="20" s="1"/>
  <c r="BG929" i="20" s="1"/>
  <c r="BG930" i="20" s="1"/>
  <c r="BG931" i="20" s="1"/>
  <c r="BG932" i="20" s="1"/>
  <c r="BG933" i="20" s="1"/>
  <c r="BG934" i="20" s="1"/>
  <c r="BG935" i="20" s="1"/>
  <c r="BG936" i="20" s="1"/>
  <c r="BG937" i="20" s="1"/>
  <c r="BG938" i="20" s="1"/>
  <c r="BG939" i="20" s="1"/>
  <c r="BG940" i="20" s="1"/>
  <c r="BG941" i="20" s="1"/>
  <c r="BG942" i="20" s="1"/>
  <c r="BG943" i="20" s="1"/>
  <c r="BG944" i="20" s="1"/>
  <c r="BG945" i="20" s="1"/>
  <c r="BG946" i="20" s="1"/>
  <c r="BG947" i="20" s="1"/>
  <c r="BG948" i="20" s="1"/>
  <c r="BG949" i="20" s="1"/>
  <c r="BG950" i="20" s="1"/>
  <c r="BG951" i="20" s="1"/>
  <c r="BG952" i="20" s="1"/>
  <c r="BG953" i="20" s="1"/>
  <c r="BG954" i="20" s="1"/>
  <c r="BG955" i="20" s="1"/>
  <c r="BG956" i="20" s="1"/>
  <c r="BG957" i="20" s="1"/>
  <c r="BG958" i="20" s="1"/>
  <c r="BG959" i="20" s="1"/>
  <c r="BG960" i="20" s="1"/>
  <c r="BG961" i="20" s="1"/>
  <c r="BG962" i="20" s="1"/>
  <c r="BG963" i="20" s="1"/>
  <c r="BG964" i="20" s="1"/>
  <c r="BG965" i="20" s="1"/>
  <c r="BG966" i="20" s="1"/>
  <c r="BG967" i="20" s="1"/>
  <c r="BG968" i="20" s="1"/>
  <c r="BG969" i="20" s="1"/>
  <c r="BG970" i="20" s="1"/>
  <c r="BG971" i="20" s="1"/>
  <c r="BG972" i="20" s="1"/>
  <c r="BG973" i="20" s="1"/>
  <c r="BG974" i="20" s="1"/>
  <c r="BG975" i="20" s="1"/>
  <c r="BG976" i="20" s="1"/>
  <c r="BG977" i="20" s="1"/>
  <c r="BG978" i="20" s="1"/>
  <c r="BG979" i="20" s="1"/>
  <c r="BG980" i="20" s="1"/>
  <c r="BG981" i="20" s="1"/>
  <c r="BG982" i="20" s="1"/>
  <c r="BG983" i="20" s="1"/>
  <c r="BG984" i="20" s="1"/>
  <c r="BG985" i="20" s="1"/>
  <c r="BG986" i="20" s="1"/>
  <c r="BG987" i="20" s="1"/>
  <c r="BG988" i="20" s="1"/>
  <c r="BG989" i="20" s="1"/>
  <c r="BG990" i="20" s="1"/>
  <c r="BG991" i="20" s="1"/>
  <c r="BG992" i="20" s="1"/>
  <c r="BG993" i="20" s="1"/>
  <c r="BG994" i="20" s="1"/>
  <c r="BG995" i="20" s="1"/>
  <c r="BG996" i="20" s="1"/>
  <c r="BG997" i="20" s="1"/>
  <c r="BG998" i="20" s="1"/>
  <c r="BG999" i="20" s="1"/>
  <c r="BG1000" i="20" s="1"/>
  <c r="BG1001" i="20" s="1"/>
  <c r="BG1002" i="20" s="1"/>
  <c r="BG1003" i="20" s="1"/>
  <c r="BG1004" i="20" s="1"/>
  <c r="BG1005" i="20" s="1"/>
  <c r="BG1006" i="20" s="1"/>
  <c r="BG1007" i="20" s="1"/>
  <c r="BG1008" i="20" s="1"/>
  <c r="BG1009" i="20" s="1"/>
  <c r="BG1010" i="20" s="1"/>
  <c r="BG1011" i="20" s="1"/>
  <c r="BG1012" i="20" s="1"/>
  <c r="BG1013" i="20" s="1"/>
  <c r="BG1014" i="20" s="1"/>
  <c r="BG1015" i="20" s="1"/>
  <c r="BG1016" i="20" s="1"/>
  <c r="BG1017" i="20" s="1"/>
  <c r="BG1018" i="20" s="1"/>
  <c r="BG1019" i="20" s="1"/>
  <c r="BG1020" i="20" s="1"/>
  <c r="BG1021" i="20" s="1"/>
  <c r="BG1022" i="20" s="1"/>
  <c r="BG1023" i="20" s="1"/>
  <c r="BG1024" i="20" s="1"/>
  <c r="BG1025" i="20" s="1"/>
  <c r="BG1026" i="20" s="1"/>
  <c r="BG1027" i="20" s="1"/>
  <c r="BG1028" i="20" s="1"/>
  <c r="BG1029" i="20" s="1"/>
  <c r="BG1030" i="20" s="1"/>
  <c r="BG1031" i="20" s="1"/>
  <c r="BG1032" i="20" s="1"/>
  <c r="BG1033" i="20" s="1"/>
  <c r="BG1034" i="20" s="1"/>
  <c r="BG1035" i="20" s="1"/>
  <c r="BG1036" i="20" s="1"/>
  <c r="BG1037" i="20" s="1"/>
  <c r="BG1038" i="20" s="1"/>
  <c r="BG1039" i="20" s="1"/>
  <c r="BG1040" i="20" s="1"/>
  <c r="BG1041" i="20" s="1"/>
  <c r="BG1042" i="20" s="1"/>
  <c r="BG1043" i="20" s="1"/>
  <c r="BG1044" i="20" s="1"/>
  <c r="BG1045" i="20" s="1"/>
  <c r="BG1046" i="20" s="1"/>
  <c r="BG1047" i="20" s="1"/>
  <c r="BG1048" i="20" s="1"/>
  <c r="BG1049" i="20" s="1"/>
  <c r="BG1050" i="20" s="1"/>
  <c r="BG1051" i="20" s="1"/>
  <c r="BG1052" i="20" s="1"/>
  <c r="BG1053" i="20" s="1"/>
  <c r="BG1054" i="20" s="1"/>
  <c r="BG1055" i="20" s="1"/>
  <c r="BG1056" i="20" s="1"/>
  <c r="BG1057" i="20" s="1"/>
  <c r="BG1058" i="20" s="1"/>
  <c r="BG1059" i="20" s="1"/>
  <c r="BG1060" i="20" s="1"/>
  <c r="BG1061" i="20" s="1"/>
  <c r="BG1062" i="20" s="1"/>
  <c r="BG1063" i="20" s="1"/>
  <c r="BG1064" i="20" s="1"/>
  <c r="BG1065" i="20" s="1"/>
  <c r="BG1066" i="20" s="1"/>
  <c r="BG1067" i="20" s="1"/>
  <c r="BG1068" i="20" s="1"/>
  <c r="BG1069" i="20" s="1"/>
  <c r="BG1070" i="20" s="1"/>
  <c r="BG1071" i="20" s="1"/>
  <c r="BG1072" i="20" s="1"/>
  <c r="BG1073" i="20" s="1"/>
  <c r="BG1074" i="20" s="1"/>
  <c r="BG1075" i="20" s="1"/>
  <c r="BG1076" i="20" s="1"/>
  <c r="BG1077" i="20" s="1"/>
  <c r="BG1078" i="20" s="1"/>
  <c r="BG1079" i="20" s="1"/>
  <c r="BG1080" i="20" s="1"/>
  <c r="BG1081" i="20" s="1"/>
  <c r="BG1082" i="20" s="1"/>
  <c r="BG1083" i="20" s="1"/>
  <c r="BG1084" i="20" s="1"/>
  <c r="BG1085" i="20" s="1"/>
  <c r="BG1086" i="20" s="1"/>
  <c r="BG1087" i="20" s="1"/>
  <c r="BG1088" i="20" s="1"/>
  <c r="BG1089" i="20" s="1"/>
  <c r="BG1090" i="20" s="1"/>
  <c r="BG1091" i="20" s="1"/>
  <c r="BG1092" i="20" s="1"/>
  <c r="BG1093" i="20" s="1"/>
  <c r="BG1094" i="20" s="1"/>
  <c r="BG1095" i="20" s="1"/>
  <c r="BG1096" i="20" s="1"/>
  <c r="BG1097" i="20" s="1"/>
  <c r="BG1098" i="20" s="1"/>
  <c r="BG1099" i="20" s="1"/>
  <c r="BG1100" i="20" s="1"/>
  <c r="BG1101" i="20" s="1"/>
  <c r="BG1102" i="20" s="1"/>
  <c r="BG1103" i="20" s="1"/>
  <c r="BG1104" i="20" s="1"/>
  <c r="BG1105" i="20" s="1"/>
  <c r="BG1106" i="20" s="1"/>
  <c r="BG1107" i="20" s="1"/>
  <c r="BG1108" i="20" s="1"/>
  <c r="BG1109" i="20" s="1"/>
  <c r="BG1110" i="20" s="1"/>
  <c r="BG1111" i="20" s="1"/>
  <c r="BG1112" i="20" s="1"/>
  <c r="BG1113" i="20" s="1"/>
  <c r="BG1114" i="20" s="1"/>
  <c r="BG1115" i="20" s="1"/>
  <c r="BG1116" i="20" s="1"/>
  <c r="BG1117" i="20" s="1"/>
  <c r="BG1118" i="20" s="1"/>
  <c r="BG1119" i="20" s="1"/>
  <c r="BG1120" i="20" s="1"/>
  <c r="BG1121" i="20" s="1"/>
  <c r="BG1122" i="20" s="1"/>
  <c r="BG1123" i="20" s="1"/>
  <c r="BG1124" i="20" s="1"/>
  <c r="BG1125" i="20" s="1"/>
  <c r="BG1126" i="20" s="1"/>
  <c r="BG1127" i="20" s="1"/>
  <c r="BG1128" i="20" s="1"/>
  <c r="BG1129" i="20" s="1"/>
  <c r="BG1130" i="20" s="1"/>
  <c r="BG1131" i="20" s="1"/>
  <c r="BG1132" i="20" s="1"/>
  <c r="BG1133" i="20" s="1"/>
  <c r="BG1134" i="20" s="1"/>
  <c r="BG1135" i="20" s="1"/>
  <c r="BG1136" i="20" s="1"/>
  <c r="BG1137" i="20" s="1"/>
  <c r="BG1138" i="20" s="1"/>
  <c r="BG1139" i="20" s="1"/>
  <c r="BG1140" i="20" s="1"/>
  <c r="BG1141" i="20" s="1"/>
  <c r="BG1142" i="20" s="1"/>
  <c r="BG1143" i="20" s="1"/>
  <c r="BG1144" i="20" s="1"/>
  <c r="BG1145" i="20" s="1"/>
  <c r="BG1146" i="20" s="1"/>
  <c r="BG1147" i="20" s="1"/>
  <c r="BG1148" i="20" s="1"/>
  <c r="BG1149" i="20" s="1"/>
  <c r="BG1150" i="20" s="1"/>
  <c r="BG1151" i="20" s="1"/>
  <c r="BG1152" i="20" s="1"/>
  <c r="BG1153" i="20" s="1"/>
  <c r="BG1154" i="20" s="1"/>
  <c r="BG1155" i="20" s="1"/>
  <c r="BG1156" i="20" s="1"/>
  <c r="BG1157" i="20" s="1"/>
  <c r="BG1158" i="20" s="1"/>
  <c r="BG1159" i="20" s="1"/>
  <c r="BG1160" i="20" s="1"/>
  <c r="BG1161" i="20" s="1"/>
  <c r="BG1162" i="20" s="1"/>
  <c r="BG1163" i="20" s="1"/>
  <c r="BG1164" i="20" s="1"/>
  <c r="BG1165" i="20" s="1"/>
  <c r="BG1166" i="20" s="1"/>
  <c r="BG1167" i="20" s="1"/>
  <c r="BG1168" i="20" s="1"/>
  <c r="BG1169" i="20" s="1"/>
  <c r="BG1170" i="20" s="1"/>
  <c r="BG1171" i="20" s="1"/>
  <c r="BG1172" i="20" s="1"/>
  <c r="BG1173" i="20" s="1"/>
  <c r="BG1174" i="20" s="1"/>
  <c r="BG1175" i="20" s="1"/>
  <c r="BG1176" i="20" s="1"/>
  <c r="BG1177" i="20" s="1"/>
  <c r="BG1178" i="20" s="1"/>
  <c r="BG1179" i="20" s="1"/>
  <c r="BG1180" i="20" s="1"/>
  <c r="BG1181" i="20" s="1"/>
  <c r="BG1182" i="20" s="1"/>
  <c r="BG1183" i="20" s="1"/>
  <c r="BG1184" i="20" s="1"/>
  <c r="BG1185" i="20" s="1"/>
  <c r="BG1186" i="20" s="1"/>
  <c r="BG1187" i="20" s="1"/>
  <c r="BG1188" i="20" s="1"/>
  <c r="BG1189" i="20" s="1"/>
  <c r="BG1190" i="20" s="1"/>
  <c r="BG1191" i="20" s="1"/>
  <c r="BG1192" i="20" s="1"/>
  <c r="BG1193" i="20" s="1"/>
  <c r="BG1194" i="20" s="1"/>
  <c r="BG1195" i="20" s="1"/>
  <c r="BG1196" i="20" s="1"/>
  <c r="BG1197" i="20" s="1"/>
  <c r="BG1198" i="20" s="1"/>
  <c r="BG1199" i="20" s="1"/>
  <c r="BG1200" i="20" s="1"/>
  <c r="BG1201" i="20" s="1"/>
  <c r="BG1202" i="20" s="1"/>
  <c r="BG1203" i="20" s="1"/>
  <c r="BG1204" i="20" s="1"/>
  <c r="BG1205" i="20" s="1"/>
  <c r="BG1206" i="20" s="1"/>
  <c r="BG1207" i="20" s="1"/>
  <c r="BG1208" i="20" s="1"/>
  <c r="BG1209" i="20" s="1"/>
  <c r="BG1210" i="20" s="1"/>
  <c r="BG1211" i="20" s="1"/>
  <c r="BG1212" i="20" s="1"/>
  <c r="BG1213" i="20" s="1"/>
  <c r="BG1214" i="20" s="1"/>
  <c r="BG1215" i="20" s="1"/>
  <c r="BG1216" i="20" s="1"/>
  <c r="BG1217" i="20" s="1"/>
  <c r="BG1218" i="20" s="1"/>
  <c r="BG1219" i="20" s="1"/>
  <c r="BG1220" i="20" s="1"/>
  <c r="BG1221" i="20" s="1"/>
  <c r="BG1222" i="20" s="1"/>
  <c r="BG1223" i="20" s="1"/>
  <c r="BG1224" i="20" s="1"/>
  <c r="BG1225" i="20" s="1"/>
  <c r="BG1226" i="20" s="1"/>
  <c r="BG1227" i="20" s="1"/>
  <c r="BG1228" i="20" s="1"/>
  <c r="BG1229" i="20" s="1"/>
  <c r="BG1230" i="20" s="1"/>
  <c r="BG1231" i="20" s="1"/>
  <c r="BG1232" i="20" s="1"/>
  <c r="BG1233" i="20" s="1"/>
  <c r="BG1234" i="20" s="1"/>
  <c r="BG1235" i="20" s="1"/>
  <c r="BG1236" i="20" s="1"/>
  <c r="BG1237" i="20" s="1"/>
  <c r="BG1238" i="20" s="1"/>
  <c r="BG1239" i="20" s="1"/>
  <c r="BG1240" i="20" s="1"/>
  <c r="BG1241" i="20" s="1"/>
  <c r="BG1242" i="20" s="1"/>
  <c r="BG1243" i="20" s="1"/>
  <c r="BG1244" i="20" s="1"/>
  <c r="BG1245" i="20" s="1"/>
  <c r="BG1246" i="20" s="1"/>
  <c r="BG1247" i="20" s="1"/>
  <c r="BG1248" i="20" s="1"/>
  <c r="BG1249" i="20" s="1"/>
  <c r="BG1250" i="20" s="1"/>
  <c r="BG1251" i="20" s="1"/>
  <c r="BG1252" i="20" s="1"/>
  <c r="BG1253" i="20" s="1"/>
  <c r="BG1254" i="20" s="1"/>
  <c r="BG1255" i="20" s="1"/>
  <c r="BG1256" i="20" s="1"/>
  <c r="BG1257" i="20" s="1"/>
  <c r="BG1258" i="20" s="1"/>
  <c r="BG1259" i="20" s="1"/>
  <c r="BG1260" i="20" s="1"/>
  <c r="BG1261" i="20" s="1"/>
  <c r="BG1262" i="20" s="1"/>
  <c r="BG1263" i="20" s="1"/>
  <c r="BG1264" i="20" s="1"/>
  <c r="BG1265" i="20" s="1"/>
  <c r="BG1266" i="20" s="1"/>
  <c r="BG1267" i="20" s="1"/>
  <c r="BG1268" i="20" s="1"/>
  <c r="BG1269" i="20" s="1"/>
  <c r="BG1270" i="20" s="1"/>
  <c r="BG1271" i="20" s="1"/>
  <c r="BG1272" i="20" s="1"/>
  <c r="BG1273" i="20" s="1"/>
  <c r="BG1274" i="20" s="1"/>
  <c r="BG1275" i="20" s="1"/>
  <c r="BG1276" i="20" s="1"/>
  <c r="BG1277" i="20" s="1"/>
  <c r="BG1278" i="20" s="1"/>
  <c r="BG1279" i="20" s="1"/>
  <c r="BG1280" i="20" s="1"/>
  <c r="BG1281" i="20" s="1"/>
  <c r="BG1282" i="20" s="1"/>
  <c r="BG1283" i="20" s="1"/>
  <c r="BG1284" i="20" s="1"/>
  <c r="BG1285" i="20" s="1"/>
  <c r="BG1286" i="20" s="1"/>
  <c r="BG1287" i="20" s="1"/>
  <c r="BG1288" i="20" s="1"/>
  <c r="BG1289" i="20" s="1"/>
  <c r="BG1290" i="20" s="1"/>
  <c r="BG1291" i="20" s="1"/>
  <c r="BG1292" i="20" s="1"/>
  <c r="BG1293" i="20" s="1"/>
  <c r="BG1294" i="20" s="1"/>
  <c r="BG1295" i="20" s="1"/>
  <c r="BG1296" i="20" s="1"/>
  <c r="BG1297" i="20" s="1"/>
  <c r="BG1298" i="20" s="1"/>
  <c r="BG1299" i="20" s="1"/>
  <c r="BG1300" i="20" s="1"/>
  <c r="BG1301" i="20" s="1"/>
  <c r="BG1302" i="20" s="1"/>
  <c r="BG1303" i="20" s="1"/>
  <c r="BG1304" i="20" s="1"/>
  <c r="BG1305" i="20" s="1"/>
  <c r="BG1306" i="20" s="1"/>
  <c r="BG1307" i="20" s="1"/>
  <c r="BG1308" i="20" s="1"/>
  <c r="BG1309" i="20" s="1"/>
  <c r="BG1310" i="20" s="1"/>
  <c r="BG1311" i="20" s="1"/>
  <c r="BG1312" i="20" s="1"/>
  <c r="BG1313" i="20" s="1"/>
  <c r="BG1314" i="20" s="1"/>
  <c r="BG1315" i="20" s="1"/>
  <c r="BG1316" i="20" s="1"/>
  <c r="BG1317" i="20" s="1"/>
  <c r="BG1318" i="20" s="1"/>
  <c r="BG1319" i="20" s="1"/>
  <c r="BG1320" i="20" s="1"/>
  <c r="BG1321" i="20" s="1"/>
  <c r="BG1322" i="20" s="1"/>
  <c r="BG1323" i="20" s="1"/>
  <c r="BG1324" i="20" s="1"/>
  <c r="BG1325" i="20" s="1"/>
  <c r="BG1326" i="20" s="1"/>
  <c r="BG1327" i="20" s="1"/>
  <c r="BG1328" i="20" s="1"/>
  <c r="BG1329" i="20" s="1"/>
  <c r="BG1330" i="20" s="1"/>
  <c r="BG1331" i="20" s="1"/>
  <c r="BG1332" i="20" s="1"/>
  <c r="BG1333" i="20" s="1"/>
  <c r="BG1334" i="20" s="1"/>
  <c r="BG1335" i="20" s="1"/>
  <c r="BG1336" i="20" s="1"/>
  <c r="BG1337" i="20" s="1"/>
  <c r="BG1338" i="20" s="1"/>
  <c r="BG1339" i="20" s="1"/>
  <c r="BG1340" i="20" s="1"/>
  <c r="BG1341" i="20" s="1"/>
  <c r="BG1342" i="20" s="1"/>
  <c r="BG1343" i="20" s="1"/>
  <c r="BG1344" i="20" s="1"/>
  <c r="BG1345" i="20" s="1"/>
  <c r="BG1346" i="20" s="1"/>
  <c r="BG1347" i="20" s="1"/>
  <c r="BG1348" i="20" s="1"/>
  <c r="BG1349" i="20" s="1"/>
  <c r="BG1350" i="20" s="1"/>
  <c r="BG1351" i="20" s="1"/>
  <c r="BG1352" i="20" s="1"/>
  <c r="BG1353" i="20" s="1"/>
  <c r="BG1354" i="20" s="1"/>
  <c r="BG1355" i="20" s="1"/>
  <c r="BG1356" i="20" s="1"/>
  <c r="BG1357" i="20" s="1"/>
  <c r="BG1358" i="20" s="1"/>
  <c r="BG1359" i="20" s="1"/>
  <c r="BG1360" i="20" s="1"/>
  <c r="BG1361" i="20" s="1"/>
  <c r="BG1362" i="20" s="1"/>
  <c r="BG1363" i="20" s="1"/>
  <c r="BG1364" i="20" s="1"/>
  <c r="BG1365" i="20" s="1"/>
  <c r="BG1366" i="20" s="1"/>
  <c r="BG1367" i="20" s="1"/>
  <c r="BG1368" i="20" s="1"/>
  <c r="BG1369" i="20" s="1"/>
  <c r="BG1370" i="20" s="1"/>
  <c r="BG1371" i="20" s="1"/>
  <c r="BG1372" i="20" s="1"/>
  <c r="BG1373" i="20" s="1"/>
  <c r="BG1374" i="20" s="1"/>
  <c r="BG1375" i="20" s="1"/>
  <c r="BG1376" i="20" s="1"/>
  <c r="BG1377" i="20" s="1"/>
  <c r="BG1378" i="20" s="1"/>
  <c r="BG1379" i="20" s="1"/>
  <c r="BG1380" i="20" s="1"/>
  <c r="BG1381" i="20" s="1"/>
  <c r="BG1382" i="20" s="1"/>
  <c r="BG1383" i="20" s="1"/>
  <c r="BG1384" i="20" s="1"/>
  <c r="BG1385" i="20" s="1"/>
  <c r="BG1386" i="20" s="1"/>
  <c r="BG1387" i="20" s="1"/>
  <c r="BG1388" i="20" s="1"/>
  <c r="BG1389" i="20" s="1"/>
  <c r="BG1390" i="20" s="1"/>
  <c r="BG1391" i="20" s="1"/>
  <c r="BG1392" i="20" s="1"/>
  <c r="BG1393" i="20" s="1"/>
  <c r="BG1394" i="20" s="1"/>
  <c r="BG1395" i="20" s="1"/>
  <c r="BG1396" i="20" s="1"/>
  <c r="BG1397" i="20" s="1"/>
  <c r="BG1398" i="20" s="1"/>
  <c r="BG1399" i="20" s="1"/>
  <c r="BG1400" i="20" s="1"/>
  <c r="BG1401" i="20" s="1"/>
  <c r="BG1402" i="20" s="1"/>
  <c r="BG1403" i="20" s="1"/>
  <c r="BG1404" i="20" s="1"/>
  <c r="BG1405" i="20" s="1"/>
  <c r="BG1406" i="20" s="1"/>
  <c r="BG1407" i="20" s="1"/>
  <c r="BG1408" i="20" s="1"/>
  <c r="BG1409" i="20" s="1"/>
  <c r="BG1410" i="20" s="1"/>
  <c r="BG1411" i="20" s="1"/>
  <c r="BG1412" i="20" s="1"/>
  <c r="BG1413" i="20" s="1"/>
  <c r="BG1414" i="20" s="1"/>
  <c r="BG1415" i="20" s="1"/>
  <c r="BG1416" i="20" s="1"/>
  <c r="BG1417" i="20" s="1"/>
  <c r="BG1418" i="20" s="1"/>
  <c r="BG1419" i="20" s="1"/>
  <c r="BG1420" i="20" s="1"/>
  <c r="BG1421" i="20" s="1"/>
  <c r="BG1422" i="20" s="1"/>
  <c r="BG1423" i="20" s="1"/>
  <c r="BG1424" i="20" s="1"/>
  <c r="BG1425" i="20" s="1"/>
  <c r="BG1426" i="20" s="1"/>
  <c r="BG1427" i="20" s="1"/>
  <c r="BG1428" i="20" s="1"/>
  <c r="BG1429" i="20" s="1"/>
  <c r="BG1430" i="20" s="1"/>
  <c r="BG1431" i="20" s="1"/>
  <c r="BG1432" i="20" s="1"/>
  <c r="BG1433" i="20" s="1"/>
  <c r="BG1434" i="20" s="1"/>
  <c r="BG1435" i="20" s="1"/>
  <c r="BG1436" i="20" s="1"/>
  <c r="BG1437" i="20" s="1"/>
  <c r="BG1438" i="20" s="1"/>
  <c r="BG1439" i="20" s="1"/>
  <c r="BG1440" i="20" s="1"/>
  <c r="BG1441" i="20" s="1"/>
  <c r="BG1442" i="20" s="1"/>
  <c r="BG1443" i="20" s="1"/>
  <c r="BG1444" i="20" s="1"/>
  <c r="BG1445" i="20" s="1"/>
  <c r="BG1446" i="20" s="1"/>
  <c r="BG1447" i="20" s="1"/>
  <c r="BG1448" i="20" s="1"/>
  <c r="BG1449" i="20" s="1"/>
  <c r="BG1450" i="20" s="1"/>
  <c r="BG1451" i="20" s="1"/>
  <c r="BG1452" i="20" s="1"/>
  <c r="BG1453" i="20" s="1"/>
  <c r="BG1454" i="20" s="1"/>
  <c r="BG1455" i="20" s="1"/>
  <c r="BG1456" i="20" s="1"/>
  <c r="BG1457" i="20" s="1"/>
  <c r="BG1458" i="20" s="1"/>
  <c r="BG1459" i="20" s="1"/>
  <c r="BG1460" i="20" s="1"/>
  <c r="BG1461" i="20" s="1"/>
  <c r="BG1462" i="20" s="1"/>
  <c r="BG1463" i="20" s="1"/>
  <c r="BG1464" i="20" s="1"/>
  <c r="BG1465" i="20" s="1"/>
  <c r="BG1466" i="20" s="1"/>
  <c r="BG1467" i="20" s="1"/>
  <c r="BG1468" i="20" s="1"/>
  <c r="BG1469" i="20" s="1"/>
  <c r="BG1470" i="20" s="1"/>
  <c r="BG1471" i="20" s="1"/>
  <c r="BG1472" i="20" s="1"/>
  <c r="BG1473" i="20" s="1"/>
  <c r="BG1474" i="20" s="1"/>
  <c r="BG1475" i="20" s="1"/>
  <c r="BG1476" i="20" s="1"/>
  <c r="BG1477" i="20" s="1"/>
  <c r="BG1478" i="20" s="1"/>
  <c r="BG1479" i="20" s="1"/>
  <c r="BG1480" i="20" s="1"/>
  <c r="BG1481" i="20" s="1"/>
  <c r="BG1482" i="20" s="1"/>
  <c r="BG1483" i="20" s="1"/>
  <c r="BG1484" i="20" s="1"/>
  <c r="BG1485" i="20" s="1"/>
  <c r="BG1486" i="20" s="1"/>
  <c r="BG1487" i="20" s="1"/>
  <c r="BG1488" i="20" s="1"/>
  <c r="BG1489" i="20" s="1"/>
  <c r="BG1490" i="20" s="1"/>
  <c r="BG1491" i="20" s="1"/>
  <c r="BG1492" i="20" s="1"/>
  <c r="BG1493" i="20" s="1"/>
  <c r="BG1494" i="20" s="1"/>
  <c r="BG1495" i="20" s="1"/>
  <c r="BG1496" i="20" s="1"/>
  <c r="BG1497" i="20" s="1"/>
  <c r="BG1498" i="20" s="1"/>
  <c r="BG1499" i="20" s="1"/>
  <c r="BG1500" i="20" s="1"/>
  <c r="BG1501" i="20" s="1"/>
  <c r="BG1502" i="20" s="1"/>
  <c r="BG1503" i="20" s="1"/>
  <c r="BG1504" i="20" s="1"/>
  <c r="BG1505" i="20" s="1"/>
  <c r="BG1506" i="20" s="1"/>
  <c r="BG1507" i="20" s="1"/>
  <c r="BG1508" i="20" s="1"/>
  <c r="BG1509" i="20" s="1"/>
  <c r="BG1510" i="20" s="1"/>
  <c r="BG1511" i="20" s="1"/>
  <c r="BG1512" i="20" s="1"/>
  <c r="BG1513" i="20" s="1"/>
  <c r="BG1514" i="20" s="1"/>
  <c r="BG1515" i="20" s="1"/>
  <c r="BG1516" i="20" s="1"/>
  <c r="BG1517" i="20" s="1"/>
  <c r="BG1518" i="20" s="1"/>
  <c r="BG1519" i="20" s="1"/>
  <c r="BG1520" i="20" s="1"/>
  <c r="BG1521" i="20" s="1"/>
  <c r="BG1522" i="20" s="1"/>
  <c r="BG1523" i="20" s="1"/>
  <c r="BG1524" i="20" s="1"/>
  <c r="BG1525" i="20" s="1"/>
  <c r="BG1526" i="20" s="1"/>
  <c r="BG1527" i="20" s="1"/>
  <c r="BG1528" i="20" s="1"/>
  <c r="BG1529" i="20" s="1"/>
  <c r="BG1530" i="20" s="1"/>
  <c r="BG1531" i="20" s="1"/>
  <c r="BG1532" i="20" s="1"/>
  <c r="BG1533" i="20" s="1"/>
  <c r="BG1534" i="20" s="1"/>
  <c r="BG1535" i="20" s="1"/>
  <c r="BG1536" i="20" s="1"/>
  <c r="BG1537" i="20" s="1"/>
  <c r="BG1538" i="20" s="1"/>
  <c r="BG1539" i="20" s="1"/>
  <c r="BG1540" i="20" s="1"/>
  <c r="BG1541" i="20" s="1"/>
  <c r="BG1542" i="20" s="1"/>
  <c r="BG1543" i="20" s="1"/>
  <c r="BG1544" i="20" s="1"/>
  <c r="BG1545" i="20" s="1"/>
  <c r="BG1546" i="20" s="1"/>
  <c r="BG1547" i="20" s="1"/>
  <c r="BG1548" i="20" s="1"/>
  <c r="BG1549" i="20" s="1"/>
  <c r="BG1550" i="20" s="1"/>
  <c r="BG1551" i="20" s="1"/>
  <c r="BG1552" i="20" s="1"/>
  <c r="BG1553" i="20" s="1"/>
  <c r="BG1554" i="20" s="1"/>
  <c r="BG1555" i="20" s="1"/>
  <c r="BG1556" i="20" s="1"/>
  <c r="BG1557" i="20" s="1"/>
  <c r="BG1558" i="20" s="1"/>
  <c r="BG1559" i="20" s="1"/>
  <c r="BG1560" i="20" s="1"/>
  <c r="BG1561" i="20" s="1"/>
  <c r="BG1562" i="20" s="1"/>
  <c r="BG1563" i="20" s="1"/>
  <c r="BG1564" i="20" s="1"/>
  <c r="BG1565" i="20" s="1"/>
  <c r="BG1566" i="20" s="1"/>
  <c r="BG1567" i="20" s="1"/>
  <c r="BG1568" i="20" s="1"/>
  <c r="BG1569" i="20" s="1"/>
  <c r="BG1570" i="20" s="1"/>
  <c r="BG1571" i="20" s="1"/>
  <c r="BG1572" i="20" s="1"/>
  <c r="BG1573" i="20" s="1"/>
  <c r="BG1574" i="20" s="1"/>
  <c r="BG1575" i="20" s="1"/>
  <c r="BG1576" i="20" s="1"/>
  <c r="BG1577" i="20" s="1"/>
  <c r="BG1578" i="20" s="1"/>
  <c r="BG1579" i="20" s="1"/>
  <c r="BG1580" i="20" s="1"/>
  <c r="BG1581" i="20" s="1"/>
  <c r="BG1582" i="20" s="1"/>
  <c r="BG1583" i="20" s="1"/>
  <c r="BG1584" i="20" s="1"/>
  <c r="BG1585" i="20" s="1"/>
  <c r="BG1586" i="20" s="1"/>
  <c r="BG1587" i="20" s="1"/>
  <c r="BG1588" i="20" s="1"/>
  <c r="BG1589" i="20" s="1"/>
  <c r="BG1590" i="20" s="1"/>
  <c r="BG1591" i="20" s="1"/>
  <c r="BG1592" i="20" s="1"/>
  <c r="BG1593" i="20" s="1"/>
  <c r="BG1594" i="20" s="1"/>
  <c r="BG1595" i="20" s="1"/>
  <c r="BG1596" i="20" s="1"/>
  <c r="BG1597" i="20" s="1"/>
  <c r="BG1598" i="20" s="1"/>
  <c r="BG1599" i="20" s="1"/>
  <c r="BG1600" i="20" s="1"/>
  <c r="BG1601" i="20" s="1"/>
  <c r="BG1602" i="20" s="1"/>
  <c r="BG1603" i="20" s="1"/>
  <c r="BG1604" i="20" s="1"/>
  <c r="BG1605" i="20" s="1"/>
  <c r="BG1606" i="20" s="1"/>
  <c r="BG1607" i="20" s="1"/>
  <c r="BG1608" i="20" s="1"/>
  <c r="BG1609" i="20" s="1"/>
  <c r="BG1610" i="20" s="1"/>
  <c r="BG1611" i="20" s="1"/>
  <c r="BG1612" i="20" s="1"/>
  <c r="BG1613" i="20" s="1"/>
  <c r="BG1614" i="20" s="1"/>
  <c r="BG1615" i="20" s="1"/>
  <c r="BG1616" i="20" s="1"/>
  <c r="BG1617" i="20" s="1"/>
  <c r="BG1618" i="20" s="1"/>
  <c r="BG1619" i="20" s="1"/>
  <c r="BG1620" i="20" s="1"/>
  <c r="BG1621" i="20" s="1"/>
  <c r="BG1622" i="20" s="1"/>
  <c r="BG1623" i="20" s="1"/>
  <c r="BG1624" i="20" s="1"/>
  <c r="BG1625" i="20" s="1"/>
  <c r="BG1626" i="20" s="1"/>
  <c r="BG1627" i="20" s="1"/>
  <c r="BG1628" i="20" s="1"/>
  <c r="BG1629" i="20" s="1"/>
  <c r="BG1630" i="20" s="1"/>
  <c r="BG1631" i="20" s="1"/>
  <c r="BG1632" i="20" s="1"/>
  <c r="BG1633" i="20" s="1"/>
  <c r="BG1634" i="20" s="1"/>
  <c r="BG1635" i="20" s="1"/>
  <c r="BG1636" i="20" s="1"/>
  <c r="BG1637" i="20" s="1"/>
  <c r="BG1638" i="20" s="1"/>
  <c r="BG1639" i="20" s="1"/>
  <c r="BG1640" i="20" s="1"/>
  <c r="BG1641" i="20" s="1"/>
  <c r="BG1642" i="20" s="1"/>
  <c r="BG1643" i="20" s="1"/>
  <c r="BG1644" i="20" s="1"/>
  <c r="BG1645" i="20" s="1"/>
  <c r="BG1646" i="20" s="1"/>
  <c r="BG1647" i="20" s="1"/>
  <c r="BG1648" i="20" s="1"/>
  <c r="BG1649" i="20" s="1"/>
  <c r="BG1650" i="20" s="1"/>
  <c r="BG1651" i="20" s="1"/>
  <c r="BG1652" i="20" s="1"/>
  <c r="BG1653" i="20" s="1"/>
  <c r="BG1654" i="20" s="1"/>
  <c r="BG1655" i="20" s="1"/>
  <c r="BG1656" i="20" s="1"/>
  <c r="BG1657" i="20" s="1"/>
  <c r="BG1658" i="20" s="1"/>
  <c r="BG1659" i="20" s="1"/>
  <c r="BG1660" i="20" s="1"/>
  <c r="BG1661" i="20" s="1"/>
  <c r="BG1662" i="20" s="1"/>
  <c r="BG1663" i="20" s="1"/>
  <c r="BG1664" i="20" s="1"/>
  <c r="BG1665" i="20" s="1"/>
  <c r="BG1666" i="20" s="1"/>
  <c r="BG1667" i="20" s="1"/>
  <c r="BG1668" i="20" s="1"/>
  <c r="BG1669" i="20" s="1"/>
  <c r="BG1670" i="20" s="1"/>
  <c r="BG1671" i="20" s="1"/>
  <c r="BG1672" i="20" s="1"/>
  <c r="BG1673" i="20" s="1"/>
  <c r="BG1674" i="20" s="1"/>
  <c r="BG1675" i="20" s="1"/>
  <c r="BG1676" i="20" s="1"/>
  <c r="BG1677" i="20" s="1"/>
  <c r="BG1678" i="20" s="1"/>
  <c r="BG1679" i="20" s="1"/>
  <c r="BG1680" i="20" s="1"/>
  <c r="BG1681" i="20" s="1"/>
  <c r="BG1682" i="20" s="1"/>
  <c r="BG1683" i="20" s="1"/>
  <c r="BG1684" i="20" s="1"/>
  <c r="BG1685" i="20" s="1"/>
  <c r="BG1686" i="20" s="1"/>
  <c r="BG1687" i="20" s="1"/>
  <c r="BG1688" i="20" s="1"/>
  <c r="BG1689" i="20" s="1"/>
  <c r="BG1690" i="20" s="1"/>
  <c r="BG1691" i="20" s="1"/>
  <c r="BG1692" i="20" s="1"/>
  <c r="BG1693" i="20" s="1"/>
  <c r="BG1694" i="20" s="1"/>
  <c r="BG1695" i="20" s="1"/>
  <c r="BG1696" i="20" s="1"/>
  <c r="BG1697" i="20" s="1"/>
  <c r="BG1698" i="20" s="1"/>
  <c r="BG1699" i="20" s="1"/>
  <c r="BG1700" i="20" s="1"/>
  <c r="BG1701" i="20" s="1"/>
  <c r="BG1702" i="20" s="1"/>
  <c r="BG1703" i="20" s="1"/>
  <c r="BG1704" i="20" s="1"/>
  <c r="BG1705" i="20" s="1"/>
  <c r="BG1706" i="20" s="1"/>
  <c r="BG1707" i="20" s="1"/>
  <c r="BG1708" i="20" s="1"/>
  <c r="BG1709" i="20" s="1"/>
  <c r="BG1710" i="20" s="1"/>
  <c r="BG1711" i="20" s="1"/>
  <c r="BG1712" i="20" s="1"/>
  <c r="BG1713" i="20" s="1"/>
  <c r="BG1714" i="20" s="1"/>
  <c r="BG1715" i="20" s="1"/>
  <c r="BG1716" i="20" s="1"/>
  <c r="BG1717" i="20" s="1"/>
  <c r="BG1718" i="20" s="1"/>
  <c r="BG1719" i="20" s="1"/>
  <c r="BG1720" i="20" s="1"/>
  <c r="BG1721" i="20" s="1"/>
  <c r="BG1722" i="20" s="1"/>
  <c r="BG1723" i="20" s="1"/>
  <c r="BG1724" i="20" s="1"/>
  <c r="BG1725" i="20" s="1"/>
  <c r="BG1726" i="20" s="1"/>
  <c r="BG1727" i="20" s="1"/>
  <c r="BG1728" i="20" s="1"/>
  <c r="BG1729" i="20" s="1"/>
  <c r="BG1730" i="20" s="1"/>
  <c r="BG1731" i="20" s="1"/>
  <c r="BG1732" i="20" s="1"/>
  <c r="BG1733" i="20" s="1"/>
  <c r="BG1734" i="20" s="1"/>
  <c r="BG1735" i="20" s="1"/>
  <c r="BG1736" i="20" s="1"/>
  <c r="BG1737" i="20" s="1"/>
  <c r="BG1738" i="20" s="1"/>
  <c r="BG1739" i="20" s="1"/>
  <c r="BG1740" i="20" s="1"/>
  <c r="BG1741" i="20" s="1"/>
  <c r="BG1742" i="20" s="1"/>
  <c r="BG1743" i="20" s="1"/>
  <c r="BG1744" i="20" s="1"/>
  <c r="BG1745" i="20" s="1"/>
  <c r="BG1746" i="20" s="1"/>
  <c r="BG1747" i="20" s="1"/>
  <c r="BG1748" i="20" s="1"/>
  <c r="BG1749" i="20" s="1"/>
  <c r="BG1750" i="20" s="1"/>
  <c r="BG1751" i="20" s="1"/>
  <c r="BG1752" i="20" s="1"/>
  <c r="BG1753" i="20" s="1"/>
  <c r="BG1754" i="20" s="1"/>
  <c r="BG1755" i="20" s="1"/>
  <c r="BG1756" i="20" s="1"/>
  <c r="BG1757" i="20" s="1"/>
  <c r="BG1758" i="20" s="1"/>
  <c r="BG1759" i="20" s="1"/>
  <c r="BG1760" i="20" s="1"/>
  <c r="BG1761" i="20" s="1"/>
  <c r="BG1762" i="20" s="1"/>
  <c r="BG1763" i="20" s="1"/>
  <c r="BG1764" i="20" s="1"/>
  <c r="BG1765" i="20" s="1"/>
  <c r="BG1766" i="20" s="1"/>
  <c r="BG1767" i="20" s="1"/>
  <c r="BG1768" i="20" s="1"/>
  <c r="BG1769" i="20" s="1"/>
  <c r="BG1770" i="20" s="1"/>
  <c r="BG1771" i="20" s="1"/>
  <c r="BG1772" i="20" s="1"/>
  <c r="BG1773" i="20" s="1"/>
  <c r="BG1774" i="20" s="1"/>
  <c r="BG1775" i="20" s="1"/>
  <c r="BG1776" i="20" s="1"/>
  <c r="BG1777" i="20" s="1"/>
  <c r="BG1778" i="20" s="1"/>
  <c r="BG1779" i="20" s="1"/>
  <c r="BG1780" i="20" s="1"/>
  <c r="BG1781" i="20" s="1"/>
  <c r="BG1782" i="20" s="1"/>
  <c r="BG1783" i="20" s="1"/>
  <c r="BG1784" i="20" s="1"/>
  <c r="BG1785" i="20" s="1"/>
  <c r="BG1786" i="20" s="1"/>
  <c r="BG1787" i="20" s="1"/>
  <c r="BG1788" i="20" s="1"/>
  <c r="BG1789" i="20" s="1"/>
  <c r="BG1790" i="20" s="1"/>
  <c r="BG1791" i="20" s="1"/>
  <c r="BG1792" i="20" s="1"/>
  <c r="BG1793" i="20" s="1"/>
  <c r="BG1794" i="20" s="1"/>
  <c r="BG1795" i="20" s="1"/>
  <c r="BG1796" i="20" s="1"/>
  <c r="BG1797" i="20" s="1"/>
  <c r="BG1798" i="20" s="1"/>
  <c r="BG1799" i="20" s="1"/>
  <c r="BG1800" i="20" s="1"/>
  <c r="BG1801" i="20" s="1"/>
  <c r="BG1802" i="20" s="1"/>
  <c r="BG1803" i="20" s="1"/>
  <c r="BG1804" i="20" s="1"/>
  <c r="BG1805" i="20" s="1"/>
  <c r="BG1806" i="20" s="1"/>
  <c r="BG1807" i="20" s="1"/>
  <c r="BG1808" i="20" s="1"/>
  <c r="BG1809" i="20" s="1"/>
  <c r="BG1810" i="20" s="1"/>
  <c r="BG1811" i="20" s="1"/>
  <c r="BG1812" i="20" s="1"/>
  <c r="BG1813" i="20" s="1"/>
  <c r="BG1814" i="20" s="1"/>
  <c r="BG1815" i="20" s="1"/>
  <c r="BG1816" i="20" s="1"/>
  <c r="BG1817" i="20" s="1"/>
  <c r="BG1818" i="20" s="1"/>
  <c r="BG1819" i="20" s="1"/>
  <c r="BG1820" i="20" s="1"/>
  <c r="BG1821" i="20" s="1"/>
  <c r="BG1822" i="20" s="1"/>
  <c r="BG1823" i="20" s="1"/>
  <c r="BG1824" i="20" s="1"/>
  <c r="BG1825" i="20" s="1"/>
  <c r="BG1826" i="20" s="1"/>
  <c r="BG1827" i="20" s="1"/>
  <c r="BG1828" i="20" s="1"/>
  <c r="BG1829" i="20" s="1"/>
  <c r="BG1830" i="20" s="1"/>
  <c r="BG1831" i="20" s="1"/>
  <c r="BG1832" i="20" s="1"/>
  <c r="BG1833" i="20" s="1"/>
  <c r="BG1834" i="20" s="1"/>
  <c r="BG1835" i="20" s="1"/>
  <c r="BG1836" i="20" s="1"/>
  <c r="BG1837" i="20" s="1"/>
  <c r="BG1838" i="20" s="1"/>
  <c r="BG1839" i="20" s="1"/>
  <c r="BG1840" i="20" s="1"/>
  <c r="BG1841" i="20" s="1"/>
  <c r="BG1842" i="20" s="1"/>
  <c r="BG1843" i="20" s="1"/>
  <c r="BG1844" i="20" s="1"/>
  <c r="BG1845" i="20" s="1"/>
  <c r="BG1846" i="20" s="1"/>
  <c r="BG1847" i="20" s="1"/>
  <c r="BG1848" i="20" s="1"/>
  <c r="BG1849" i="20" s="1"/>
  <c r="BG1850" i="20" s="1"/>
  <c r="BG1851" i="20" s="1"/>
  <c r="BG1852" i="20" s="1"/>
  <c r="BG1853" i="20" s="1"/>
  <c r="BG1854" i="20" s="1"/>
  <c r="BG1855" i="20" s="1"/>
  <c r="BG1856" i="20" s="1"/>
  <c r="BG1857" i="20" s="1"/>
  <c r="BG1858" i="20" s="1"/>
  <c r="BG1859" i="20" s="1"/>
  <c r="BG1860" i="20" s="1"/>
  <c r="BG1861" i="20" s="1"/>
  <c r="BG1862" i="20" s="1"/>
  <c r="BG1863" i="20" s="1"/>
  <c r="BG1864" i="20" s="1"/>
  <c r="BG1865" i="20" s="1"/>
  <c r="BG1866" i="20" s="1"/>
  <c r="BG1867" i="20" s="1"/>
  <c r="BG1868" i="20" s="1"/>
  <c r="BG1869" i="20" s="1"/>
  <c r="BG1870" i="20" s="1"/>
  <c r="BG1871" i="20" s="1"/>
  <c r="BG1872" i="20" s="1"/>
  <c r="BG1873" i="20" s="1"/>
  <c r="BG1874" i="20" s="1"/>
  <c r="BG1875" i="20" s="1"/>
  <c r="BG1876" i="20" s="1"/>
  <c r="BG1877" i="20" s="1"/>
  <c r="BG1878" i="20" s="1"/>
  <c r="BG1879" i="20" s="1"/>
  <c r="BG1880" i="20" s="1"/>
  <c r="BG1881" i="20" s="1"/>
  <c r="BG1882" i="20" s="1"/>
  <c r="BG1883" i="20" s="1"/>
  <c r="BG1884" i="20" s="1"/>
  <c r="BG1885" i="20" s="1"/>
  <c r="BG1886" i="20" s="1"/>
  <c r="BG1887" i="20" s="1"/>
  <c r="BG1888" i="20" s="1"/>
  <c r="BG1889" i="20" s="1"/>
  <c r="BG1890" i="20" s="1"/>
  <c r="BG1891" i="20" s="1"/>
  <c r="BG1892" i="20" s="1"/>
  <c r="BG1893" i="20" s="1"/>
  <c r="BG1894" i="20" s="1"/>
  <c r="BG1895" i="20" s="1"/>
  <c r="BG1896" i="20" s="1"/>
  <c r="BG1897" i="20" s="1"/>
  <c r="BG1898" i="20" s="1"/>
  <c r="BG1899" i="20" s="1"/>
  <c r="BG1900" i="20" s="1"/>
  <c r="BG1901" i="20" s="1"/>
  <c r="BG1902" i="20" s="1"/>
  <c r="BG1903" i="20" s="1"/>
  <c r="BG1904" i="20" s="1"/>
  <c r="BG1905" i="20" s="1"/>
  <c r="BG1906" i="20" s="1"/>
  <c r="BG1907" i="20" s="1"/>
  <c r="BG1908" i="20" s="1"/>
  <c r="BG1909" i="20" s="1"/>
  <c r="BG1910" i="20" s="1"/>
  <c r="BG1911" i="20" s="1"/>
  <c r="BG1912" i="20" s="1"/>
  <c r="BG1913" i="20" s="1"/>
  <c r="BG1914" i="20" s="1"/>
  <c r="BG1915" i="20" s="1"/>
  <c r="BG1916" i="20" s="1"/>
  <c r="BG1917" i="20" s="1"/>
  <c r="BG1918" i="20" s="1"/>
  <c r="BG1919" i="20" s="1"/>
  <c r="BG1920" i="20" s="1"/>
  <c r="BG1921" i="20" s="1"/>
  <c r="BG1922" i="20" s="1"/>
  <c r="BG1923" i="20" s="1"/>
  <c r="BG1924" i="20" s="1"/>
  <c r="BG1925" i="20" s="1"/>
  <c r="BG1926" i="20" s="1"/>
  <c r="BG1927" i="20" s="1"/>
  <c r="BG1928" i="20" s="1"/>
  <c r="BG1929" i="20" s="1"/>
  <c r="BG1930" i="20" s="1"/>
  <c r="BG1931" i="20" s="1"/>
  <c r="BG1932" i="20" s="1"/>
  <c r="BG1933" i="20" s="1"/>
  <c r="BG1934" i="20" s="1"/>
  <c r="BG1935" i="20" s="1"/>
  <c r="BG1936" i="20" s="1"/>
  <c r="BG1937" i="20" s="1"/>
  <c r="BG1938" i="20" s="1"/>
  <c r="BG1939" i="20" s="1"/>
  <c r="BG1940" i="20" s="1"/>
  <c r="BG1941" i="20" s="1"/>
  <c r="BG1942" i="20" s="1"/>
  <c r="BG1943" i="20" s="1"/>
  <c r="BG1944" i="20" s="1"/>
  <c r="BG1945" i="20" s="1"/>
  <c r="BG1946" i="20" s="1"/>
  <c r="BG1947" i="20" s="1"/>
  <c r="BG1948" i="20" s="1"/>
  <c r="BG1949" i="20" s="1"/>
  <c r="BG1950" i="20" s="1"/>
  <c r="BG1951" i="20" s="1"/>
  <c r="BG1952" i="20" s="1"/>
  <c r="BG1953" i="20" s="1"/>
  <c r="BG1954" i="20" s="1"/>
  <c r="BG1955" i="20" s="1"/>
  <c r="BG1956" i="20" s="1"/>
  <c r="BG1957" i="20" s="1"/>
  <c r="BG1958" i="20" s="1"/>
  <c r="BG1959" i="20" s="1"/>
  <c r="BG1960" i="20" s="1"/>
  <c r="BG1961" i="20" s="1"/>
  <c r="BG1962" i="20" s="1"/>
  <c r="BG1963" i="20" s="1"/>
  <c r="BG1964" i="20" s="1"/>
  <c r="BG1965" i="20" s="1"/>
  <c r="BG1966" i="20" s="1"/>
  <c r="BG1967" i="20" s="1"/>
  <c r="BG1968" i="20" s="1"/>
  <c r="BG1969" i="20" s="1"/>
  <c r="BG1970" i="20" s="1"/>
  <c r="BG1971" i="20" s="1"/>
  <c r="BG1972" i="20" s="1"/>
  <c r="BG1973" i="20" s="1"/>
  <c r="BG1974" i="20" s="1"/>
  <c r="BG1975" i="20" s="1"/>
  <c r="BG1976" i="20" s="1"/>
  <c r="BG1977" i="20" s="1"/>
  <c r="BG1978" i="20" s="1"/>
  <c r="BG1979" i="20" s="1"/>
  <c r="BG1980" i="20" s="1"/>
  <c r="BG1981" i="20" s="1"/>
  <c r="BG1982" i="20" s="1"/>
  <c r="BG1983" i="20" s="1"/>
  <c r="BG1984" i="20" s="1"/>
  <c r="BG1985" i="20" s="1"/>
  <c r="BG1986" i="20" s="1"/>
  <c r="BG1987" i="20" s="1"/>
  <c r="BG1988" i="20" s="1"/>
  <c r="BG1989" i="20" s="1"/>
  <c r="BG1990" i="20" s="1"/>
  <c r="BG1991" i="20" s="1"/>
  <c r="BG1992" i="20" s="1"/>
  <c r="BG1993" i="20" s="1"/>
  <c r="BG1994" i="20" s="1"/>
  <c r="BG1995" i="20" s="1"/>
  <c r="BG1996" i="20" s="1"/>
  <c r="BG1997" i="20" s="1"/>
  <c r="BG1998" i="20" s="1"/>
  <c r="BG1999" i="20" s="1"/>
  <c r="BG2000" i="20" s="1"/>
  <c r="BG2001" i="20" s="1"/>
  <c r="BG2002" i="20" s="1"/>
  <c r="BG2003" i="20" s="1"/>
  <c r="BG2004" i="20" s="1"/>
  <c r="BG2005" i="20" s="1"/>
  <c r="BG2006" i="20" s="1"/>
  <c r="BG2007" i="20" s="1"/>
  <c r="BG2008" i="20" s="1"/>
  <c r="BG2009" i="20" s="1"/>
  <c r="BG2010" i="20" s="1"/>
  <c r="BG2011" i="20" s="1"/>
  <c r="BG2012" i="20" s="1"/>
  <c r="BG2013" i="20" s="1"/>
  <c r="BG2014" i="20" s="1"/>
  <c r="BG2015" i="20" s="1"/>
  <c r="BG2016" i="20" s="1"/>
  <c r="BG2017" i="20" s="1"/>
  <c r="BG2018" i="20" s="1"/>
  <c r="BG2019" i="20" s="1"/>
  <c r="BG2020" i="20" s="1"/>
  <c r="BG2021" i="20" s="1"/>
  <c r="BG2022" i="20" s="1"/>
  <c r="BG2023" i="20" s="1"/>
  <c r="BG2024" i="20" s="1"/>
  <c r="BG2025" i="20" s="1"/>
  <c r="BG2026" i="20" s="1"/>
  <c r="BG2027" i="20" s="1"/>
  <c r="BG2028" i="20" s="1"/>
  <c r="BG2029" i="20" s="1"/>
  <c r="BG2030" i="20" s="1"/>
  <c r="BG2031" i="20" s="1"/>
  <c r="BG2032" i="20" s="1"/>
  <c r="BG2033" i="20" s="1"/>
  <c r="BG2034" i="20" s="1"/>
  <c r="BG2035" i="20" s="1"/>
  <c r="BG2036" i="20" s="1"/>
  <c r="BG2037" i="20" s="1"/>
  <c r="BG2038" i="20" s="1"/>
  <c r="BG2039" i="20" s="1"/>
  <c r="BG2040" i="20" s="1"/>
  <c r="BG2041" i="20" s="1"/>
  <c r="BG2042" i="20" s="1"/>
  <c r="BG2043" i="20" s="1"/>
  <c r="BG2044" i="20" s="1"/>
  <c r="BG2045" i="20" s="1"/>
  <c r="BG2046" i="20" s="1"/>
  <c r="BG2047" i="20" s="1"/>
  <c r="BG2048" i="20" s="1"/>
  <c r="BG2049" i="20" s="1"/>
  <c r="BG2050" i="20" s="1"/>
  <c r="BG2051" i="20" s="1"/>
  <c r="BG2052" i="20" s="1"/>
  <c r="BG2053" i="20" s="1"/>
  <c r="BG2054" i="20" s="1"/>
  <c r="BG2055" i="20" s="1"/>
  <c r="BG2056" i="20" s="1"/>
  <c r="BG2057" i="20" s="1"/>
  <c r="BG2058" i="20" s="1"/>
  <c r="BG2059" i="20" s="1"/>
  <c r="BG2060" i="20" s="1"/>
  <c r="BG2061" i="20" s="1"/>
  <c r="BG2062" i="20" s="1"/>
  <c r="BG2063" i="20" s="1"/>
  <c r="BG2064" i="20" s="1"/>
  <c r="BG2065" i="20" s="1"/>
  <c r="BG2066" i="20" s="1"/>
  <c r="BG2067" i="20" s="1"/>
  <c r="BG2068" i="20" s="1"/>
  <c r="BG2069" i="20" s="1"/>
  <c r="BG2070" i="20" s="1"/>
  <c r="BG2071" i="20" s="1"/>
  <c r="BG2072" i="20" s="1"/>
  <c r="BG2073" i="20" s="1"/>
  <c r="BG2074" i="20" s="1"/>
  <c r="BG2075" i="20" s="1"/>
  <c r="BG2076" i="20" s="1"/>
  <c r="BG2077" i="20" s="1"/>
  <c r="BG2078" i="20" s="1"/>
  <c r="BG2079" i="20" s="1"/>
  <c r="BG2080" i="20" s="1"/>
  <c r="BG2081" i="20" s="1"/>
  <c r="BG2082" i="20" s="1"/>
  <c r="BG2083" i="20" s="1"/>
  <c r="BG2084" i="20" s="1"/>
  <c r="BG2085" i="20" s="1"/>
  <c r="BG2086" i="20" s="1"/>
  <c r="BG2087" i="20" s="1"/>
  <c r="BG2088" i="20" s="1"/>
  <c r="BG2089" i="20" s="1"/>
  <c r="BG2090" i="20" s="1"/>
  <c r="BG2091" i="20" s="1"/>
  <c r="BG2092" i="20" s="1"/>
  <c r="BG2093" i="20" s="1"/>
  <c r="BG2094" i="20" s="1"/>
  <c r="BG2095" i="20" s="1"/>
  <c r="BG2096" i="20" s="1"/>
  <c r="BG2097" i="20" s="1"/>
  <c r="BG2098" i="20" s="1"/>
  <c r="BG2099" i="20" s="1"/>
  <c r="BG2100" i="20" s="1"/>
  <c r="BG2101" i="20" s="1"/>
  <c r="BG2102" i="20" s="1"/>
  <c r="BG2103" i="20" s="1"/>
  <c r="BG2104" i="20" s="1"/>
  <c r="BG2105" i="20" s="1"/>
  <c r="BG2106" i="20" s="1"/>
  <c r="BG2107" i="20" s="1"/>
  <c r="BG2108" i="20" s="1"/>
  <c r="BG2109" i="20" s="1"/>
  <c r="BG2110" i="20" s="1"/>
  <c r="BG2111" i="20" s="1"/>
  <c r="BG2112" i="20" s="1"/>
  <c r="BG2113" i="20" s="1"/>
  <c r="BG2114" i="20" s="1"/>
  <c r="BG2115" i="20" s="1"/>
  <c r="BG2116" i="20" s="1"/>
  <c r="BG2117" i="20" s="1"/>
  <c r="BG2118" i="20" s="1"/>
  <c r="BG2119" i="20" s="1"/>
  <c r="BG2120" i="20" s="1"/>
  <c r="BG2121" i="20" s="1"/>
  <c r="BG2122" i="20" s="1"/>
  <c r="BG2123" i="20" s="1"/>
  <c r="BG2124" i="20" s="1"/>
  <c r="BG2125" i="20" s="1"/>
  <c r="BG2126" i="20" s="1"/>
  <c r="BG2127" i="20" s="1"/>
  <c r="BG2128" i="20" s="1"/>
  <c r="BG2129" i="20" s="1"/>
  <c r="BG2130" i="20" s="1"/>
  <c r="BG2131" i="20" s="1"/>
  <c r="BG2132" i="20" s="1"/>
  <c r="BG2133" i="20" s="1"/>
  <c r="BG2134" i="20" s="1"/>
  <c r="BG2135" i="20" s="1"/>
  <c r="BG2136" i="20" s="1"/>
  <c r="BG2137" i="20" s="1"/>
  <c r="BG2138" i="20" s="1"/>
  <c r="BG2139" i="20" s="1"/>
  <c r="BG2140" i="20" s="1"/>
  <c r="BG2141" i="20" s="1"/>
  <c r="BG2142" i="20" s="1"/>
  <c r="BG2143" i="20" s="1"/>
  <c r="BG2144" i="20" s="1"/>
  <c r="BG2145" i="20" s="1"/>
  <c r="BG2146" i="20" s="1"/>
  <c r="BG2147" i="20" s="1"/>
  <c r="BG2148" i="20" s="1"/>
  <c r="BG2149" i="20" s="1"/>
  <c r="BG2150" i="20" s="1"/>
  <c r="BG2151" i="20" s="1"/>
  <c r="BG2152" i="20" s="1"/>
  <c r="BG2153" i="20" s="1"/>
  <c r="BG2154" i="20" s="1"/>
  <c r="BG2155" i="20" s="1"/>
  <c r="BG2156" i="20" s="1"/>
  <c r="BG2157" i="20" s="1"/>
  <c r="BG2158" i="20" s="1"/>
  <c r="BG2159" i="20" s="1"/>
  <c r="BG2160" i="20" s="1"/>
  <c r="BG2161" i="20" s="1"/>
  <c r="BG2162" i="20" s="1"/>
  <c r="BG2163" i="20" s="1"/>
  <c r="BG2164" i="20" s="1"/>
  <c r="BG2165" i="20" s="1"/>
  <c r="BG2166" i="20" s="1"/>
  <c r="BG2167" i="20" s="1"/>
  <c r="BG2168" i="20" s="1"/>
  <c r="BG2169" i="20" s="1"/>
  <c r="BG2170" i="20" s="1"/>
  <c r="BG2171" i="20" s="1"/>
  <c r="BG2172" i="20" s="1"/>
  <c r="BG2173" i="20" s="1"/>
  <c r="BG2174" i="20" s="1"/>
  <c r="BG2175" i="20" s="1"/>
  <c r="BG2176" i="20" s="1"/>
  <c r="BG2177" i="20" s="1"/>
  <c r="BG2178" i="20" s="1"/>
  <c r="BG2179" i="20" s="1"/>
  <c r="BG2180" i="20" s="1"/>
  <c r="BG2181" i="20" s="1"/>
  <c r="BG2182" i="20" s="1"/>
  <c r="BG2183" i="20" s="1"/>
  <c r="BG2184" i="20" s="1"/>
  <c r="BG2185" i="20" s="1"/>
  <c r="BG2186" i="20" s="1"/>
  <c r="BG2187" i="20" s="1"/>
  <c r="BG2188" i="20" s="1"/>
  <c r="BG2189" i="20" s="1"/>
  <c r="BG2190" i="20" s="1"/>
  <c r="BG2191" i="20" s="1"/>
  <c r="BG2192" i="20" s="1"/>
  <c r="BG2193" i="20" s="1"/>
  <c r="BG2194" i="20" s="1"/>
  <c r="BG2195" i="20" s="1"/>
  <c r="BG2196" i="20" s="1"/>
  <c r="BG2197" i="20" s="1"/>
  <c r="BG2198" i="20" s="1"/>
  <c r="BG2199" i="20" s="1"/>
  <c r="BG2200" i="20" s="1"/>
  <c r="BG2201" i="20" s="1"/>
  <c r="BG2202" i="20" s="1"/>
  <c r="BG2203" i="20" s="1"/>
  <c r="BG2204" i="20" s="1"/>
  <c r="BG2205" i="20" s="1"/>
  <c r="BG2206" i="20" s="1"/>
  <c r="BG2207" i="20" s="1"/>
  <c r="BG2208" i="20" s="1"/>
  <c r="BG2209" i="20" s="1"/>
  <c r="BG2210" i="20" s="1"/>
  <c r="BG2211" i="20" s="1"/>
  <c r="BG2212" i="20" s="1"/>
  <c r="BG2213" i="20" s="1"/>
  <c r="BG2214" i="20" s="1"/>
  <c r="BG2215" i="20" s="1"/>
  <c r="BG2216" i="20" s="1"/>
  <c r="BG2217" i="20" s="1"/>
  <c r="BG2218" i="20" s="1"/>
  <c r="BG2219" i="20" s="1"/>
  <c r="BG2220" i="20" s="1"/>
  <c r="BG2221" i="20" s="1"/>
  <c r="BG2222" i="20" s="1"/>
  <c r="BG2223" i="20" s="1"/>
  <c r="BG2224" i="20" s="1"/>
  <c r="BG2225" i="20" s="1"/>
  <c r="BG2226" i="20" s="1"/>
  <c r="BG2227" i="20" s="1"/>
  <c r="BG2228" i="20" s="1"/>
  <c r="BG2229" i="20" s="1"/>
  <c r="BG2230" i="20" s="1"/>
  <c r="BG2231" i="20" s="1"/>
  <c r="BG2232" i="20" s="1"/>
  <c r="BG2233" i="20" s="1"/>
  <c r="BG2234" i="20" s="1"/>
  <c r="BG2235" i="20" s="1"/>
  <c r="BG2236" i="20" s="1"/>
  <c r="BG2237" i="20" s="1"/>
  <c r="BG2238" i="20" s="1"/>
  <c r="BG2239" i="20" s="1"/>
  <c r="BG2240" i="20" s="1"/>
  <c r="BG2241" i="20" s="1"/>
  <c r="BG2242" i="20" s="1"/>
  <c r="BG2243" i="20" s="1"/>
  <c r="BG2244" i="20" s="1"/>
  <c r="BG2245" i="20" s="1"/>
  <c r="BG2246" i="20" s="1"/>
  <c r="BG2247" i="20" s="1"/>
  <c r="BG2248" i="20" s="1"/>
  <c r="BG2249" i="20" s="1"/>
  <c r="BG2250" i="20" s="1"/>
  <c r="BG2251" i="20" s="1"/>
  <c r="BG2252" i="20" s="1"/>
  <c r="BG2253" i="20" s="1"/>
  <c r="BG2254" i="20" s="1"/>
  <c r="BG2255" i="20" s="1"/>
  <c r="BG2256" i="20" s="1"/>
  <c r="BG2257" i="20" s="1"/>
  <c r="BG2258" i="20" s="1"/>
  <c r="BG2259" i="20" s="1"/>
  <c r="BG2260" i="20" s="1"/>
  <c r="BG2261" i="20" s="1"/>
  <c r="BG2262" i="20" s="1"/>
  <c r="BG2263" i="20" s="1"/>
  <c r="BG2264" i="20" s="1"/>
  <c r="BG2265" i="20" s="1"/>
  <c r="BG2266" i="20" s="1"/>
  <c r="BG2267" i="20" s="1"/>
  <c r="BG2268" i="20" s="1"/>
  <c r="BG2269" i="20" s="1"/>
  <c r="BG2270" i="20" s="1"/>
  <c r="BG2271" i="20" s="1"/>
  <c r="BG2272" i="20" s="1"/>
  <c r="BG2273" i="20" s="1"/>
  <c r="BG2274" i="20" s="1"/>
  <c r="BG2275" i="20" s="1"/>
  <c r="BG2276" i="20" s="1"/>
  <c r="BG2277" i="20" s="1"/>
  <c r="BG2278" i="20" s="1"/>
  <c r="BG2279" i="20" s="1"/>
  <c r="BG2280" i="20" s="1"/>
  <c r="BG2281" i="20" s="1"/>
  <c r="BG2282" i="20" s="1"/>
  <c r="BG2283" i="20" s="1"/>
  <c r="BG2284" i="20" s="1"/>
  <c r="BG2285" i="20" s="1"/>
  <c r="BG2286" i="20" s="1"/>
  <c r="BG2287" i="20" s="1"/>
  <c r="BG2288" i="20" s="1"/>
  <c r="BG2289" i="20" s="1"/>
  <c r="BG2290" i="20" s="1"/>
  <c r="BG2291" i="20" s="1"/>
  <c r="BG2292" i="20" s="1"/>
  <c r="BG2293" i="20" s="1"/>
  <c r="BG2294" i="20" s="1"/>
  <c r="BG2295" i="20" s="1"/>
  <c r="BG2296" i="20" s="1"/>
  <c r="BG2297" i="20" s="1"/>
  <c r="BG2298" i="20" s="1"/>
  <c r="BG2299" i="20" s="1"/>
  <c r="BG2300" i="20" s="1"/>
  <c r="BG2301" i="20" s="1"/>
  <c r="BG2302" i="20" s="1"/>
  <c r="BG2303" i="20" s="1"/>
  <c r="BG2304" i="20" s="1"/>
  <c r="BG2305" i="20" s="1"/>
  <c r="BG2306" i="20" s="1"/>
  <c r="BG2307" i="20" s="1"/>
  <c r="BG2308" i="20" s="1"/>
  <c r="BG2309" i="20" s="1"/>
  <c r="BG2310" i="20" s="1"/>
  <c r="BG2311" i="20" s="1"/>
  <c r="BG2312" i="20" s="1"/>
  <c r="BG2313" i="20" s="1"/>
  <c r="BG2314" i="20" s="1"/>
  <c r="BG2315" i="20" s="1"/>
  <c r="BG2316" i="20" s="1"/>
  <c r="BG2317" i="20" s="1"/>
  <c r="BG2318" i="20" s="1"/>
  <c r="BG2319" i="20" s="1"/>
  <c r="BG2320" i="20" s="1"/>
  <c r="BG2321" i="20" s="1"/>
  <c r="BG2322" i="20" s="1"/>
  <c r="BG2323" i="20" s="1"/>
  <c r="BG2324" i="20" s="1"/>
  <c r="BG2325" i="20" s="1"/>
  <c r="BG2326" i="20" s="1"/>
  <c r="BG2327" i="20" s="1"/>
  <c r="BG2328" i="20" s="1"/>
  <c r="BG2329" i="20" s="1"/>
  <c r="BG2330" i="20" s="1"/>
  <c r="BG2331" i="20" s="1"/>
  <c r="BG2332" i="20" s="1"/>
  <c r="BG2333" i="20" s="1"/>
  <c r="BG2334" i="20" s="1"/>
  <c r="BG2335" i="20" s="1"/>
  <c r="BG2336" i="20" s="1"/>
  <c r="BG2337" i="20" s="1"/>
  <c r="BY746" i="20"/>
  <c r="BY1446" i="20"/>
  <c r="BY567" i="20"/>
  <c r="BY190" i="20"/>
  <c r="BY860" i="20"/>
  <c r="BY73" i="20"/>
  <c r="BY253" i="20"/>
  <c r="BY583" i="20"/>
  <c r="BY761" i="20"/>
  <c r="BY1523" i="20"/>
  <c r="BY2295" i="20"/>
  <c r="BY288" i="20"/>
  <c r="BY342" i="20"/>
  <c r="BY2277" i="20"/>
  <c r="BY2247" i="20"/>
  <c r="BY1418" i="20"/>
  <c r="BY1767" i="20"/>
  <c r="BY411" i="20"/>
  <c r="BY49" i="20"/>
  <c r="BY2292" i="20"/>
  <c r="BY847" i="20"/>
  <c r="BY2007" i="20"/>
  <c r="BY1259" i="20"/>
  <c r="BY2040" i="20"/>
  <c r="BY855" i="20"/>
  <c r="BY1094" i="20"/>
  <c r="BY20" i="20"/>
  <c r="BY912" i="20"/>
  <c r="BY1180" i="20"/>
  <c r="BY775" i="20"/>
  <c r="BY55" i="20"/>
  <c r="BY235" i="20"/>
  <c r="BY1217" i="20"/>
  <c r="BY233" i="20"/>
  <c r="BY656" i="20"/>
  <c r="BY660" i="20"/>
  <c r="BY2298" i="20"/>
  <c r="BY665" i="20"/>
  <c r="BY853" i="20"/>
  <c r="BY192" i="20"/>
  <c r="BY1746" i="20"/>
  <c r="BY1007" i="20"/>
  <c r="BY1069" i="20"/>
  <c r="BY470" i="20"/>
  <c r="BY1101" i="20"/>
  <c r="BY259" i="20"/>
  <c r="BY1531" i="20"/>
  <c r="BY1540" i="20"/>
  <c r="BY624" i="20"/>
  <c r="BY327" i="20"/>
  <c r="BY1383" i="20"/>
  <c r="BY442" i="20"/>
  <c r="BY1287" i="20"/>
  <c r="BY876" i="20"/>
  <c r="BY943" i="20"/>
  <c r="BY815" i="20"/>
  <c r="BY1319" i="20"/>
  <c r="BY2308" i="20"/>
  <c r="BY1262" i="20"/>
  <c r="BY1701" i="20"/>
  <c r="BY922" i="20"/>
  <c r="BY515" i="20"/>
  <c r="BY1337" i="20"/>
  <c r="BY1822" i="20"/>
  <c r="BY2232" i="20"/>
  <c r="BY1012" i="20"/>
  <c r="BY1429" i="20"/>
  <c r="BY1138" i="20"/>
  <c r="BY795" i="20"/>
  <c r="BY405" i="20"/>
  <c r="BY1132" i="20"/>
  <c r="BY143" i="20"/>
  <c r="BY2123" i="20"/>
  <c r="BY2099" i="20"/>
  <c r="BY40" i="20"/>
  <c r="BY998" i="20"/>
  <c r="BY667" i="20"/>
  <c r="BY352" i="20"/>
  <c r="BY1139" i="20"/>
  <c r="BY1500" i="20"/>
  <c r="BY205" i="20"/>
  <c r="BY1267" i="20"/>
  <c r="BY2216" i="20"/>
  <c r="BY586" i="20"/>
  <c r="BY1163" i="20"/>
  <c r="BY722" i="20"/>
  <c r="BY499" i="20"/>
  <c r="BY397" i="20"/>
  <c r="BY250" i="20"/>
  <c r="BY738" i="20"/>
  <c r="BY1440" i="20"/>
  <c r="BY1504" i="20"/>
  <c r="BY1702" i="20"/>
  <c r="BY1869" i="20"/>
  <c r="BY1385" i="20"/>
  <c r="BY2323" i="20"/>
  <c r="BY2130" i="20"/>
  <c r="BY36" i="20"/>
  <c r="BY1430" i="20"/>
  <c r="BY1609" i="20"/>
  <c r="BY2197" i="20"/>
  <c r="BY275" i="20"/>
  <c r="BY1293" i="20"/>
  <c r="BY517" i="20"/>
  <c r="BY263" i="20"/>
  <c r="BY594" i="20"/>
  <c r="BY1745" i="20"/>
  <c r="BY628" i="20"/>
  <c r="BY1085" i="20"/>
  <c r="BY402" i="20"/>
  <c r="BY503" i="20"/>
  <c r="BY1571" i="20"/>
  <c r="BY663" i="20"/>
  <c r="BY1029" i="20"/>
  <c r="BY1145" i="20"/>
  <c r="BY867" i="20"/>
  <c r="BY1382" i="20"/>
  <c r="BY2307" i="20"/>
  <c r="BY1142" i="20"/>
  <c r="BY2321" i="20"/>
  <c r="BY241" i="20"/>
  <c r="BY2093" i="20"/>
  <c r="BY1736" i="20"/>
  <c r="BY213" i="20"/>
  <c r="BY166" i="20"/>
  <c r="BY1878" i="20"/>
  <c r="BY429" i="20"/>
  <c r="BY1608" i="20"/>
  <c r="BY2294" i="20"/>
  <c r="BY858" i="20"/>
  <c r="BY1265" i="20"/>
  <c r="BY1292" i="20"/>
  <c r="BY1662" i="20"/>
  <c r="BY207" i="20"/>
  <c r="BY2262" i="20"/>
  <c r="BY1461" i="20"/>
  <c r="BY544" i="20"/>
  <c r="BY1219" i="20"/>
  <c r="BY291" i="20"/>
  <c r="BY1536" i="20"/>
  <c r="BY828" i="20"/>
  <c r="BY1396" i="20"/>
  <c r="BY932" i="20"/>
  <c r="BY873" i="20"/>
  <c r="BY1513" i="20"/>
  <c r="BY1200" i="20"/>
  <c r="BY1121" i="20"/>
  <c r="BY2264" i="20"/>
  <c r="BY835" i="20"/>
  <c r="BY680" i="20"/>
  <c r="BY420" i="20"/>
  <c r="BY765" i="20"/>
  <c r="BY444" i="20"/>
  <c r="BY1806" i="20"/>
  <c r="BY1550" i="20"/>
  <c r="BY2212" i="20"/>
  <c r="BY1988" i="20"/>
  <c r="BY1279" i="20"/>
  <c r="BY1489" i="20"/>
  <c r="BY596" i="20"/>
  <c r="BY1281" i="20"/>
  <c r="BY1931" i="20"/>
  <c r="BY1450" i="20"/>
  <c r="BY877" i="20"/>
  <c r="BY1271" i="20"/>
  <c r="BY1332" i="20"/>
  <c r="BY1566" i="20"/>
  <c r="BY437" i="20"/>
  <c r="BY365" i="20"/>
  <c r="BY2076" i="20"/>
  <c r="BY196" i="20"/>
  <c r="BY1637" i="20"/>
  <c r="BY1099" i="20"/>
  <c r="BY155" i="20"/>
  <c r="BY1127" i="20"/>
  <c r="BY173" i="20"/>
  <c r="BY112" i="20"/>
  <c r="BY1098" i="20"/>
  <c r="BY1237" i="20"/>
  <c r="BY601" i="20"/>
  <c r="BY148" i="20"/>
  <c r="BY1059" i="20"/>
  <c r="BY581" i="20"/>
  <c r="BY1667" i="20"/>
  <c r="BY1598" i="20"/>
  <c r="BY279" i="20"/>
  <c r="BY620" i="20"/>
  <c r="BY210" i="20"/>
  <c r="BY1763" i="20"/>
  <c r="BY1258" i="20"/>
  <c r="BY502" i="20"/>
  <c r="BY2035" i="20"/>
  <c r="BY1458" i="20"/>
  <c r="BY85" i="20"/>
  <c r="BY1431" i="20"/>
  <c r="BY366" i="20"/>
  <c r="BY461" i="20"/>
  <c r="BY142" i="20"/>
  <c r="BY1299" i="20"/>
  <c r="BY1110" i="20"/>
  <c r="BY1891" i="20"/>
  <c r="BY1330" i="20"/>
  <c r="BY1478" i="20"/>
  <c r="BY999" i="20"/>
  <c r="BY2082" i="20"/>
  <c r="BY2059" i="20"/>
  <c r="BY15" i="20"/>
  <c r="BY459" i="20"/>
  <c r="BY216" i="20"/>
  <c r="BY1249" i="20"/>
  <c r="BY447" i="20"/>
  <c r="BY1448" i="20"/>
  <c r="BY1321" i="20"/>
  <c r="BY1155" i="20"/>
  <c r="BY1545" i="20"/>
  <c r="BY1953" i="20"/>
  <c r="BY2064" i="20"/>
  <c r="BY1717" i="20"/>
  <c r="BY115" i="20"/>
  <c r="BY1354" i="20"/>
  <c r="BY1903" i="20"/>
  <c r="BY1086" i="20"/>
  <c r="BY1563" i="20"/>
  <c r="BY1411" i="20"/>
  <c r="BY711" i="20"/>
  <c r="BY2318" i="20"/>
  <c r="BY260" i="20"/>
  <c r="BY1591" i="20"/>
  <c r="BY1704" i="20"/>
  <c r="BY1837" i="20"/>
  <c r="BY774" i="20"/>
  <c r="BY894" i="20"/>
  <c r="BY301" i="20"/>
  <c r="BY925" i="20"/>
  <c r="BY512" i="20"/>
  <c r="BY869" i="20"/>
  <c r="BY504" i="20"/>
  <c r="BY568" i="20"/>
  <c r="BY1930" i="20"/>
  <c r="BY1841" i="20"/>
  <c r="BY1415" i="20"/>
  <c r="BY191" i="20"/>
  <c r="BY1731" i="20"/>
  <c r="BY193" i="20"/>
  <c r="BY1089" i="20"/>
  <c r="BY1494" i="20"/>
  <c r="BY482" i="20"/>
  <c r="BY2191" i="20"/>
  <c r="BY1529" i="20"/>
  <c r="BY464" i="20"/>
  <c r="BY756" i="20"/>
  <c r="BY1491" i="20"/>
  <c r="BY1130" i="20"/>
  <c r="BY702" i="20"/>
  <c r="BY890" i="20"/>
  <c r="BY1360" i="20"/>
  <c r="BY1250" i="20"/>
  <c r="BY478" i="20"/>
  <c r="BY149" i="20"/>
  <c r="BY1921" i="20"/>
  <c r="BY555" i="20"/>
  <c r="BY251" i="20"/>
  <c r="BY988" i="20"/>
  <c r="BY889" i="20"/>
  <c r="BY1642" i="20"/>
  <c r="BY209" i="20"/>
  <c r="BY94" i="20"/>
  <c r="BY693" i="20"/>
  <c r="BY246" i="20"/>
  <c r="BY1320" i="20"/>
  <c r="BY771" i="20"/>
  <c r="BY808" i="20"/>
  <c r="BY1349" i="20"/>
  <c r="BY451" i="20"/>
  <c r="BY2019" i="20"/>
  <c r="BY2109" i="20"/>
  <c r="BY249" i="20"/>
  <c r="BY2253" i="20"/>
  <c r="BY1690" i="20"/>
  <c r="BY1068" i="20"/>
  <c r="BY1941" i="20"/>
  <c r="BY675" i="20"/>
  <c r="BY1725" i="20"/>
  <c r="BY453" i="20"/>
  <c r="BY1733" i="20"/>
  <c r="BY1967" i="20"/>
  <c r="BY1527" i="20"/>
  <c r="BY566" i="20"/>
  <c r="BY1966" i="20"/>
  <c r="BY1622" i="20"/>
  <c r="BY577" i="20"/>
  <c r="BY248" i="20"/>
  <c r="BY1487" i="20"/>
  <c r="BY1053" i="20"/>
  <c r="BY715" i="20"/>
  <c r="BY303" i="20"/>
  <c r="BY2158" i="20"/>
  <c r="BY1524" i="20"/>
  <c r="BY1355" i="20"/>
  <c r="BY2335" i="20"/>
  <c r="BY1729" i="20"/>
  <c r="BY22" i="20"/>
  <c r="BY841" i="20"/>
  <c r="BY2208" i="20"/>
  <c r="BY1124" i="20"/>
  <c r="BY2089" i="20"/>
  <c r="BY1718" i="20"/>
  <c r="BY1501" i="20"/>
  <c r="BY1297" i="20"/>
  <c r="BY1990" i="20"/>
  <c r="BY1420" i="20"/>
  <c r="BY373" i="20"/>
  <c r="BY1338" i="20"/>
  <c r="BY2150" i="20"/>
  <c r="BY531" i="20"/>
  <c r="BY1475" i="20"/>
  <c r="BY552" i="20"/>
  <c r="BY792" i="20"/>
  <c r="BY1615" i="20"/>
  <c r="BY1246" i="20"/>
  <c r="BY592" i="20"/>
  <c r="BY887" i="20"/>
  <c r="BY598" i="20"/>
  <c r="BY862" i="20"/>
  <c r="BY1239" i="20"/>
  <c r="BY1726" i="20"/>
  <c r="BY369" i="20"/>
  <c r="BY2209" i="20"/>
  <c r="BY1853" i="20"/>
  <c r="BY505" i="20"/>
  <c r="BY1070" i="20"/>
  <c r="BY473" i="20"/>
  <c r="BY1000" i="20"/>
  <c r="BY909" i="20"/>
  <c r="BY1280" i="20"/>
  <c r="BY1427" i="20"/>
  <c r="BY1574" i="20"/>
  <c r="BY1945" i="20"/>
  <c r="BY538" i="20"/>
  <c r="BY220" i="20"/>
  <c r="BY1274" i="20"/>
  <c r="BY1977" i="20"/>
  <c r="BY118" i="20"/>
  <c r="BY1927" i="20"/>
  <c r="BY727" i="20"/>
  <c r="BY1605" i="20"/>
  <c r="BY561" i="20"/>
  <c r="BY2273" i="20"/>
  <c r="BY1210" i="20"/>
  <c r="BY1951" i="20"/>
  <c r="BY19" i="20"/>
  <c r="BY223" i="20"/>
  <c r="BY1528" i="20"/>
  <c r="BY772" i="20"/>
  <c r="BY1867" i="20"/>
  <c r="BY13" i="20"/>
  <c r="BY107" i="20"/>
  <c r="BY1366" i="20"/>
  <c r="BY800" i="20"/>
  <c r="BY1317" i="20"/>
  <c r="BY41" i="20"/>
  <c r="BY996" i="20"/>
  <c r="BY1467" i="20"/>
  <c r="BY2140" i="20"/>
  <c r="BY53" i="20"/>
  <c r="BY27" i="20"/>
  <c r="BY2077" i="20"/>
  <c r="BY1788" i="20"/>
  <c r="BY2215" i="20"/>
  <c r="BY995" i="20"/>
  <c r="BY346" i="20"/>
  <c r="BY1358" i="20"/>
  <c r="BY1710" i="20"/>
  <c r="BY277" i="20"/>
  <c r="BY318" i="20"/>
  <c r="BY1614" i="20"/>
  <c r="BY91" i="20"/>
  <c r="BY310" i="20"/>
  <c r="BY679" i="20"/>
  <c r="BY1416" i="20"/>
  <c r="BY955" i="20"/>
  <c r="BY2049" i="20"/>
  <c r="BY77" i="20"/>
  <c r="BY427" i="20"/>
  <c r="BY542" i="20"/>
  <c r="BY1694" i="20"/>
  <c r="BY1013" i="20"/>
  <c r="BY884" i="20"/>
  <c r="BY1658" i="20"/>
  <c r="BY174" i="20"/>
  <c r="BY1436" i="20"/>
  <c r="BY308" i="20"/>
  <c r="BY2094" i="20"/>
  <c r="BY723" i="20"/>
  <c r="BY2074" i="20"/>
  <c r="BY2244" i="20"/>
  <c r="BY2169" i="20"/>
  <c r="BY214" i="20"/>
  <c r="BY80" i="20"/>
  <c r="BY1224" i="20"/>
  <c r="BY976" i="20"/>
  <c r="BY1870" i="20"/>
  <c r="BY2127" i="20"/>
  <c r="BY2056" i="20"/>
  <c r="BY832" i="20"/>
  <c r="BY615" i="20"/>
  <c r="BY767" i="20"/>
  <c r="BY818" i="20"/>
  <c r="BY1314" i="20"/>
  <c r="BY1471" i="20"/>
  <c r="BY704" i="20"/>
  <c r="BY1282" i="20"/>
  <c r="BY2041" i="20"/>
  <c r="BY712" i="20"/>
  <c r="BY898" i="20"/>
  <c r="BY1261" i="20"/>
  <c r="BY829" i="20"/>
  <c r="BY1311" i="20"/>
  <c r="BY1290" i="20"/>
  <c r="BY240" i="20"/>
  <c r="BY990" i="20"/>
  <c r="BY120" i="20"/>
  <c r="BY1209" i="20"/>
  <c r="BY1850" i="20"/>
  <c r="BY1506" i="20"/>
  <c r="BY589" i="20"/>
  <c r="BY23" i="20"/>
  <c r="BY419" i="20"/>
  <c r="BY44" i="20"/>
  <c r="BY1384" i="20"/>
  <c r="BY424" i="20"/>
  <c r="BY857" i="20"/>
  <c r="BY2324" i="20"/>
  <c r="BY436" i="20"/>
  <c r="BY326" i="20"/>
  <c r="BY701" i="20"/>
  <c r="BY1560" i="20"/>
  <c r="BY547" i="20"/>
  <c r="BY759" i="20"/>
  <c r="BY1036" i="20"/>
  <c r="BY1466" i="20"/>
  <c r="BY1020" i="20"/>
  <c r="BY123" i="20"/>
  <c r="BY1875" i="20"/>
  <c r="BY1495" i="20"/>
  <c r="BY2068" i="20"/>
  <c r="BY1660" i="20"/>
  <c r="BY2310" i="20"/>
  <c r="BY140" i="20"/>
  <c r="BY1925" i="20"/>
  <c r="BY483" i="20"/>
  <c r="BY2000" i="20"/>
  <c r="BY1703" i="20"/>
  <c r="BY2024" i="20"/>
  <c r="BY1606" i="20"/>
  <c r="BY1880" i="20"/>
  <c r="BY2225" i="20"/>
  <c r="BY1079" i="20"/>
  <c r="BY1780" i="20"/>
  <c r="BY1021" i="20"/>
  <c r="BY751" i="20"/>
  <c r="BY1826" i="20"/>
  <c r="BY758" i="20"/>
  <c r="BY1123" i="20"/>
  <c r="BY2159" i="20"/>
  <c r="BY1909" i="20"/>
  <c r="BY2108" i="20"/>
  <c r="BY380" i="20"/>
  <c r="BY978" i="20"/>
  <c r="BY1983" i="20"/>
  <c r="BY760" i="20"/>
  <c r="BY254" i="20"/>
  <c r="BY1985" i="20"/>
  <c r="BY485" i="20"/>
  <c r="BY1389" i="20"/>
  <c r="BY672" i="20"/>
  <c r="BY584" i="20"/>
  <c r="BY1715" i="20"/>
  <c r="BY135" i="20"/>
  <c r="BY2006" i="20"/>
  <c r="BY726" i="20"/>
  <c r="BY918" i="20"/>
  <c r="BY1324" i="20"/>
  <c r="BY371" i="20"/>
  <c r="BY1989" i="20"/>
  <c r="BY1698" i="20"/>
  <c r="BY1488" i="20"/>
  <c r="BY368" i="20"/>
  <c r="BY1522" i="20"/>
  <c r="BY716" i="20"/>
  <c r="BY970" i="20"/>
  <c r="BY953" i="20"/>
  <c r="BY1790" i="20"/>
  <c r="BY616" i="20"/>
  <c r="BY2054" i="20"/>
  <c r="BY87" i="20"/>
  <c r="BY1657" i="20"/>
  <c r="BY639" i="20"/>
  <c r="BY1403" i="20"/>
  <c r="BY2010" i="20"/>
  <c r="BY1484" i="20"/>
  <c r="BY157" i="20"/>
  <c r="BY719" i="20"/>
  <c r="BY2095" i="20"/>
  <c r="BY1103" i="20"/>
  <c r="BY1683" i="20"/>
  <c r="BY289" i="20"/>
  <c r="BY1787" i="20"/>
  <c r="BY2043" i="20"/>
  <c r="BY500" i="20"/>
  <c r="BY1126" i="20"/>
  <c r="BY1739" i="20"/>
  <c r="BY833" i="20"/>
  <c r="BY2039" i="20"/>
  <c r="BY1498" i="20"/>
  <c r="BY1395" i="20"/>
  <c r="BY441" i="20"/>
  <c r="BY1765" i="20"/>
  <c r="BY1023" i="20"/>
  <c r="BY1871" i="20"/>
  <c r="BY1653" i="20"/>
  <c r="BY2330" i="20"/>
  <c r="BY232" i="20"/>
  <c r="BY452" i="20"/>
  <c r="BY1016" i="20"/>
  <c r="BY1473" i="20"/>
  <c r="BY2194" i="20"/>
  <c r="BY255" i="20"/>
  <c r="BY304" i="20"/>
  <c r="BY1063" i="20"/>
  <c r="BY784" i="20"/>
  <c r="BY338" i="20"/>
  <c r="BY911" i="20"/>
  <c r="BY501" i="20"/>
  <c r="BY659" i="20"/>
  <c r="BY2188" i="20"/>
  <c r="BY2199" i="20"/>
  <c r="BY194" i="20"/>
  <c r="BY2020" i="20"/>
  <c r="BY480" i="20"/>
  <c r="BY1189" i="20"/>
  <c r="BY50" i="20"/>
  <c r="BY375" i="20"/>
  <c r="BY2151" i="20"/>
  <c r="BY2176" i="20"/>
  <c r="BY1441" i="20"/>
  <c r="BY1893" i="20"/>
  <c r="BY273" i="20"/>
  <c r="BY297" i="20"/>
  <c r="BY2118" i="20"/>
  <c r="BY981" i="20"/>
  <c r="BY1914" i="20"/>
  <c r="BY409" i="20"/>
  <c r="BY546" i="20"/>
  <c r="BY335" i="20"/>
  <c r="BY992" i="20"/>
  <c r="BY1679" i="20"/>
  <c r="BY891" i="20"/>
  <c r="BY236" i="20"/>
  <c r="BY1388" i="20"/>
  <c r="BY1601" i="20"/>
  <c r="BY1010" i="20"/>
  <c r="BY622" i="20"/>
  <c r="BY1018" i="20"/>
  <c r="BY940" i="20"/>
  <c r="BY404" i="20"/>
  <c r="BY1112" i="20"/>
  <c r="BY2066" i="20"/>
  <c r="BY16" i="20"/>
  <c r="BY670" i="20"/>
  <c r="BY1772" i="20"/>
  <c r="BY417" i="20"/>
  <c r="BY1369" i="20"/>
  <c r="BY1215" i="20"/>
  <c r="BY1081" i="20"/>
  <c r="BY2293" i="20"/>
  <c r="BY674" i="20"/>
  <c r="BY2038" i="20"/>
  <c r="BY1406" i="20"/>
  <c r="BY1577" i="20"/>
  <c r="BY1737" i="20"/>
  <c r="BY1102" i="20"/>
  <c r="BY71" i="20"/>
  <c r="BY305" i="20"/>
  <c r="BY1182" i="20"/>
  <c r="BY1844" i="20"/>
  <c r="BY1911" i="20"/>
  <c r="BY489" i="20"/>
  <c r="BY533" i="20"/>
  <c r="BY941" i="20"/>
  <c r="BY2230" i="20"/>
  <c r="BY883" i="20"/>
  <c r="BY1557" i="20"/>
  <c r="BY169" i="20"/>
  <c r="BY354" i="20"/>
  <c r="BY606" i="20"/>
  <c r="BY1794" i="20"/>
  <c r="BY1607" i="20"/>
  <c r="BY1095" i="20"/>
  <c r="BY238" i="20"/>
  <c r="BY1272" i="20"/>
  <c r="BY347" i="20"/>
  <c r="BY1058" i="20"/>
  <c r="BY2309" i="20"/>
  <c r="BY917" i="20"/>
  <c r="BY206" i="20"/>
  <c r="BY45" i="20"/>
  <c r="BY61" i="20"/>
  <c r="BY1220" i="20"/>
  <c r="BY384" i="20"/>
  <c r="BY1428" i="20"/>
  <c r="BY88" i="20"/>
  <c r="BY1901" i="20"/>
  <c r="BY26" i="20"/>
  <c r="BY1538" i="20"/>
  <c r="BY167" i="20"/>
  <c r="BY181" i="20"/>
  <c r="BY1118" i="20"/>
  <c r="BY170" i="20"/>
  <c r="BY1830" i="20"/>
  <c r="BY895" i="20"/>
  <c r="BY607" i="20"/>
  <c r="BY1362" i="20"/>
  <c r="BY158" i="20"/>
  <c r="BY1597" i="20"/>
  <c r="BY111" i="20"/>
  <c r="BY458" i="20"/>
  <c r="BY2162" i="20"/>
  <c r="BY1754" i="20"/>
  <c r="BY1463" i="20"/>
  <c r="BY611" i="20"/>
  <c r="BY627" i="20"/>
  <c r="BY1493" i="20"/>
  <c r="BY1278" i="20"/>
  <c r="BY1072" i="20"/>
  <c r="BY1862" i="20"/>
  <c r="BY2211" i="20"/>
  <c r="BY1877" i="20"/>
  <c r="BY2314" i="20"/>
  <c r="BY2147" i="20"/>
  <c r="BY382" i="20"/>
  <c r="BY1480" i="20"/>
  <c r="BY1497" i="20"/>
  <c r="BY2202" i="20"/>
  <c r="BY805" i="20"/>
  <c r="BY1397" i="20"/>
  <c r="BY1373" i="20"/>
  <c r="BY1496" i="20"/>
  <c r="BY1226" i="20"/>
  <c r="BY1981" i="20"/>
  <c r="BY320" i="20"/>
  <c r="BY697" i="20"/>
  <c r="BY1240" i="20"/>
  <c r="BY450" i="20"/>
  <c r="BY339" i="20"/>
  <c r="BY340" i="20"/>
  <c r="BY1954" i="20"/>
  <c r="BY1390" i="20"/>
  <c r="BY1995" i="20"/>
  <c r="BY1244" i="20"/>
  <c r="BY1256" i="20"/>
  <c r="BY1192" i="20"/>
  <c r="BY979" i="20"/>
  <c r="BY1322" i="20"/>
  <c r="BY176" i="20"/>
  <c r="BY1558" i="20"/>
  <c r="BY1212" i="20"/>
  <c r="BY1188" i="20"/>
  <c r="BY252" i="20"/>
  <c r="BY322" i="20"/>
  <c r="BY1074" i="20"/>
  <c r="BY2274" i="20"/>
  <c r="BY1356" i="20"/>
  <c r="BY650" i="20"/>
  <c r="BY905" i="20"/>
  <c r="BY1454" i="20"/>
  <c r="BY1464" i="20"/>
  <c r="BY399" i="20"/>
  <c r="BY1171" i="20"/>
  <c r="BY725" i="20"/>
  <c r="BY1656" i="20"/>
  <c r="BY2259" i="20"/>
  <c r="BY1654" i="20"/>
  <c r="BY1758" i="20"/>
  <c r="BY2261" i="20"/>
  <c r="BY1031" i="20"/>
  <c r="BY1432" i="20"/>
  <c r="BY579" i="20"/>
  <c r="BY443" i="20"/>
  <c r="BY1586" i="20"/>
  <c r="BY1153" i="20"/>
  <c r="BY1077" i="20"/>
  <c r="BY612" i="20"/>
  <c r="BY637" i="20"/>
  <c r="BY95" i="20"/>
  <c r="BY1284" i="20"/>
  <c r="BY709" i="20"/>
  <c r="BY846" i="20"/>
  <c r="BY1477" i="20"/>
  <c r="BY1032" i="20"/>
  <c r="BY1803" i="20"/>
  <c r="BY865" i="20"/>
  <c r="BY1082" i="20"/>
  <c r="BY972" i="20"/>
  <c r="BY1705" i="20"/>
  <c r="BY1968" i="20"/>
  <c r="BY1929" i="20"/>
  <c r="BY1590" i="20"/>
  <c r="BY537" i="20"/>
  <c r="BY1387" i="20"/>
  <c r="BY1684" i="20"/>
  <c r="BY2228" i="20"/>
  <c r="BY1971" i="20"/>
  <c r="BY46" i="20"/>
  <c r="BY2263" i="20"/>
  <c r="BY599" i="20"/>
  <c r="BY2152" i="20"/>
  <c r="BY511" i="20"/>
  <c r="BY982" i="20"/>
  <c r="BY948" i="20"/>
  <c r="BY146" i="20"/>
  <c r="BY1204" i="20"/>
  <c r="BY1855" i="20"/>
  <c r="BY773" i="20"/>
  <c r="BY1037" i="20"/>
  <c r="BY1589" i="20"/>
  <c r="BY152" i="20"/>
  <c r="BY398" i="20"/>
  <c r="BY817" i="20"/>
  <c r="BY490" i="20"/>
  <c r="BY569" i="20"/>
  <c r="BY1363" i="20"/>
  <c r="BY1328" i="20"/>
  <c r="BY1784" i="20"/>
  <c r="BY509" i="20"/>
  <c r="BY977" i="20"/>
  <c r="BY330" i="20"/>
  <c r="BY329" i="20"/>
  <c r="BY1807" i="20"/>
  <c r="BY603" i="20"/>
  <c r="BY1950" i="20"/>
  <c r="BY673" i="20"/>
  <c r="BY2257" i="20"/>
  <c r="BY2106" i="20"/>
  <c r="BY570" i="20"/>
  <c r="BY62" i="20"/>
  <c r="BY406" i="20"/>
  <c r="BY486" i="20"/>
  <c r="BY1706" i="20"/>
  <c r="BY132" i="20"/>
  <c r="BY686" i="20"/>
  <c r="BY2114" i="20"/>
  <c r="BY271" i="20"/>
  <c r="BY1824" i="20"/>
  <c r="BY641" i="20"/>
  <c r="BY121" i="20"/>
  <c r="BY2265" i="20"/>
  <c r="BY1334" i="20"/>
  <c r="BY1645" i="20"/>
  <c r="BY219" i="20"/>
  <c r="BY2174" i="20"/>
  <c r="BY843" i="20"/>
  <c r="BY1781" i="20"/>
  <c r="BY1885" i="20"/>
  <c r="BY1108" i="20"/>
  <c r="BY1323" i="20"/>
  <c r="BY1050" i="20"/>
  <c r="BY516" i="20"/>
  <c r="BY434" i="20"/>
  <c r="BY280" i="20"/>
  <c r="BY2189" i="20"/>
  <c r="BY456" i="20"/>
  <c r="BY161" i="20"/>
  <c r="BY1056" i="20"/>
  <c r="BY1613" i="20"/>
  <c r="BY2278" i="20"/>
  <c r="BY2305" i="20"/>
  <c r="BY1898" i="20"/>
  <c r="BY652" i="20"/>
  <c r="BY1973" i="20"/>
  <c r="BY523" i="20"/>
  <c r="BY1526" i="20"/>
  <c r="BY47" i="20"/>
  <c r="BY1502" i="20"/>
  <c r="BY830" i="20"/>
  <c r="BY171" i="20"/>
  <c r="BY2213" i="20"/>
  <c r="BY688" i="20"/>
  <c r="BY2306" i="20"/>
  <c r="BY2003" i="20"/>
  <c r="BY550" i="20"/>
  <c r="BY1952" i="20"/>
  <c r="BY2243" i="20"/>
  <c r="BY2117" i="20"/>
  <c r="BY2204" i="20"/>
  <c r="BY1137" i="20"/>
  <c r="BY1887" i="20"/>
  <c r="BY448" i="20"/>
  <c r="BY131" i="20"/>
  <c r="BY1109" i="20"/>
  <c r="BY74" i="20"/>
  <c r="BY200" i="20"/>
  <c r="BY730" i="20"/>
  <c r="BY1832" i="20"/>
  <c r="BY2098" i="20"/>
  <c r="BY468" i="20"/>
  <c r="BY816" i="20"/>
  <c r="BY2168" i="20"/>
  <c r="BY896" i="20"/>
  <c r="BY2138" i="20"/>
  <c r="BY1325" i="20"/>
  <c r="BY2088" i="20"/>
  <c r="BY1176" i="20"/>
  <c r="BY1518" i="20"/>
  <c r="BY72" i="20"/>
  <c r="BY2165" i="20"/>
  <c r="BY38" i="20"/>
  <c r="BY1075" i="20"/>
  <c r="BY642" i="20"/>
  <c r="BY1804" i="20"/>
  <c r="BY101" i="20"/>
  <c r="BY527" i="20"/>
  <c r="BY595" i="20"/>
  <c r="BY56" i="20"/>
  <c r="BY1532" i="20"/>
  <c r="BY621" i="20"/>
  <c r="BY345" i="20"/>
  <c r="BY2004" i="20"/>
  <c r="BY1264" i="20"/>
  <c r="BY1751" i="20"/>
  <c r="BY229" i="20"/>
  <c r="BY413" i="20"/>
  <c r="BY428" i="20"/>
  <c r="BY518" i="20"/>
  <c r="BY1295" i="20"/>
  <c r="BY1306" i="20"/>
  <c r="BY965" i="20"/>
  <c r="BY744" i="20"/>
  <c r="BY1178" i="20"/>
  <c r="BY776" i="20"/>
  <c r="BY449" i="20"/>
  <c r="BY1860" i="20"/>
  <c r="BY59" i="20"/>
  <c r="BY1426" i="20"/>
  <c r="BY731" i="20"/>
  <c r="BY669" i="20"/>
  <c r="BY133" i="20"/>
  <c r="BY422" i="20"/>
  <c r="BY1546" i="20"/>
  <c r="BY1732" i="20"/>
  <c r="BY495" i="20"/>
  <c r="BY364" i="20"/>
  <c r="BY564" i="20"/>
  <c r="BY1100" i="20"/>
  <c r="BY1700" i="20"/>
  <c r="BY454" i="20"/>
  <c r="BY1113" i="20"/>
  <c r="BY1742" i="20"/>
  <c r="BY182" i="20"/>
  <c r="BY1534" i="20"/>
  <c r="BY1580" i="20"/>
  <c r="BY1423" i="20"/>
  <c r="BY1905" i="20"/>
  <c r="BY60" i="20"/>
  <c r="BY2200" i="20"/>
  <c r="BY614" i="20"/>
  <c r="BY933" i="20"/>
  <c r="BY974" i="20"/>
  <c r="BY801" i="20"/>
  <c r="BY609" i="20"/>
  <c r="BY986" i="20"/>
  <c r="BY789" i="20"/>
  <c r="BY1268" i="20"/>
  <c r="BY1051" i="20"/>
  <c r="BY1331" i="20"/>
  <c r="BY1179" i="20"/>
  <c r="BY1060" i="20"/>
  <c r="BY1260" i="20"/>
  <c r="BY477" i="20"/>
  <c r="BY2022" i="20"/>
  <c r="BY1559" i="20"/>
  <c r="BY2122" i="20"/>
  <c r="BY2075" i="20"/>
  <c r="BY217" i="20"/>
  <c r="BY1915" i="20"/>
  <c r="BY226" i="20"/>
  <c r="BY2017" i="20"/>
  <c r="BY1129" i="20"/>
  <c r="BY1402" i="20"/>
  <c r="BY713" i="20"/>
  <c r="BY163" i="20"/>
  <c r="BY866" i="20"/>
  <c r="BY1621" i="20"/>
  <c r="BY590" i="20"/>
  <c r="BY154" i="20"/>
  <c r="BY949" i="20"/>
  <c r="BY791" i="20"/>
  <c r="BY1359" i="20"/>
  <c r="BY324" i="20"/>
  <c r="BY2227" i="20"/>
  <c r="BY1752" i="20"/>
  <c r="BY242" i="20"/>
  <c r="BY1896" i="20"/>
  <c r="BY629" i="20"/>
  <c r="BY302" i="20"/>
  <c r="BY267" i="20"/>
  <c r="BY1443" i="20"/>
  <c r="BY290" i="20"/>
  <c r="BY545" i="20"/>
  <c r="BY1811" i="20"/>
  <c r="BY597" i="20"/>
  <c r="BY733" i="20"/>
  <c r="BY1868" i="20"/>
  <c r="BY1777" i="20"/>
  <c r="BY1257" i="20"/>
  <c r="BY868" i="20"/>
  <c r="BY1141" i="20"/>
  <c r="BY1329" i="20"/>
  <c r="BY2248" i="20"/>
  <c r="BY1158" i="20"/>
  <c r="BY268" i="20"/>
  <c r="BY68" i="20"/>
  <c r="BY183" i="20"/>
  <c r="BY1933" i="20"/>
  <c r="BY1874" i="20"/>
  <c r="BY376" i="20"/>
  <c r="BY64" i="20"/>
  <c r="BY796" i="20"/>
  <c r="BY1399" i="20"/>
  <c r="BY2275" i="20"/>
  <c r="BY1582" i="20"/>
  <c r="BY57" i="20"/>
  <c r="BY43" i="20"/>
  <c r="BY875" i="20"/>
  <c r="BY212" i="20"/>
  <c r="BY2037" i="20"/>
  <c r="BY2105" i="20"/>
  <c r="BY1620" i="20"/>
  <c r="BY521" i="20"/>
  <c r="BY1960" i="20"/>
  <c r="BY1961" i="20"/>
  <c r="BY2325" i="20"/>
  <c r="BY574" i="20"/>
  <c r="BY2032" i="20"/>
  <c r="BY66" i="20"/>
  <c r="BY1194" i="20"/>
  <c r="BY1585" i="20"/>
  <c r="BY2028" i="20"/>
  <c r="BY156" i="20"/>
  <c r="BY337" i="20"/>
  <c r="BY1225" i="20"/>
  <c r="BY1435" i="20"/>
  <c r="BY2016" i="20"/>
  <c r="BY124" i="20"/>
  <c r="BY522" i="20"/>
  <c r="BY147" i="20"/>
  <c r="BY508" i="20"/>
  <c r="BY640" i="20"/>
  <c r="BY2337" i="20"/>
  <c r="BY1616" i="20"/>
  <c r="BY315" i="20"/>
  <c r="BY604" i="20"/>
  <c r="BY1600" i="20"/>
  <c r="BY1630" i="20"/>
  <c r="BY359" i="20"/>
  <c r="BY1564" i="20"/>
  <c r="BY2058" i="20"/>
  <c r="BY432" i="20"/>
  <c r="BY718" i="20"/>
  <c r="BY664" i="20"/>
  <c r="BY985" i="20"/>
  <c r="BY387" i="20"/>
  <c r="BY1587" i="20"/>
  <c r="BY1409" i="20"/>
  <c r="BY138" i="20"/>
  <c r="BY2021" i="20"/>
  <c r="BY1829" i="20"/>
  <c r="BY258" i="20"/>
  <c r="BY189" i="20"/>
  <c r="BY231" i="20"/>
  <c r="BY1015" i="20"/>
  <c r="BY1006" i="20"/>
  <c r="BY1663" i="20"/>
  <c r="BY649" i="20"/>
  <c r="BY1849" i="20"/>
  <c r="BY1965" i="20"/>
  <c r="BY2072" i="20"/>
  <c r="BY2146" i="20"/>
  <c r="BY381" i="20"/>
  <c r="BY1065" i="20"/>
  <c r="BY677" i="20"/>
  <c r="BY1918" i="20"/>
  <c r="BY1216" i="20"/>
  <c r="BY1045" i="20"/>
  <c r="BY257" i="20"/>
  <c r="BY959" i="20"/>
  <c r="BY705" i="20"/>
  <c r="BY1120" i="20"/>
  <c r="BY90" i="20"/>
  <c r="BY724" i="20"/>
  <c r="BY2005" i="20"/>
  <c r="BY1937" i="20"/>
  <c r="BY2013" i="20"/>
  <c r="BY534" i="20"/>
  <c r="BY807" i="20"/>
  <c r="BY1986" i="20"/>
  <c r="BY2042" i="20"/>
  <c r="BY487" i="20"/>
  <c r="BY394" i="20"/>
  <c r="BY98" i="20"/>
  <c r="BY287" i="20"/>
  <c r="BY1066" i="20"/>
  <c r="BY1367" i="20"/>
  <c r="BY1481" i="20"/>
  <c r="BY264" i="20"/>
  <c r="BY1283" i="20"/>
  <c r="BY230" i="20"/>
  <c r="BY2002" i="20"/>
  <c r="BY153" i="20"/>
  <c r="BY239" i="20"/>
  <c r="BY1846" i="20"/>
  <c r="BY861" i="20"/>
  <c r="BY1455" i="20"/>
  <c r="BY1301" i="20"/>
  <c r="BY134" i="20"/>
  <c r="BY1895" i="20"/>
  <c r="BY1899" i="20"/>
  <c r="BY1551" i="20"/>
  <c r="BY1680" i="20"/>
  <c r="BY1555" i="20"/>
  <c r="BY766" i="20"/>
  <c r="BY678" i="20"/>
  <c r="BY266" i="20"/>
  <c r="BY1972" i="20"/>
  <c r="BY2235" i="20"/>
  <c r="BY1255" i="20"/>
  <c r="BY24" i="20"/>
  <c r="BY1713" i="20"/>
  <c r="BY1057" i="20"/>
  <c r="BY2287" i="20"/>
  <c r="BY556" i="20"/>
  <c r="BY159" i="20"/>
  <c r="BY1671" i="20"/>
  <c r="BY684" i="20"/>
  <c r="BY956" i="20"/>
  <c r="BY2226" i="20"/>
  <c r="BY2139" i="20"/>
  <c r="BY1038" i="20"/>
  <c r="BY2163" i="20"/>
  <c r="BY1067" i="20"/>
  <c r="BY1364" i="20"/>
  <c r="BY1152" i="20"/>
  <c r="BY1672" i="20"/>
  <c r="BY2128" i="20"/>
  <c r="BY2104" i="20"/>
  <c r="BY93" i="20"/>
  <c r="BY755" i="20"/>
  <c r="BY819" i="20"/>
  <c r="BY325" i="20"/>
  <c r="BY585" i="20"/>
  <c r="BY1289" i="20"/>
  <c r="BY361" i="20"/>
  <c r="BY114" i="20"/>
  <c r="BY97" i="20"/>
  <c r="BY983" i="20"/>
  <c r="BY591" i="20"/>
  <c r="BY541" i="20"/>
  <c r="BY362" i="20"/>
  <c r="BY1296" i="20"/>
  <c r="BY1434" i="20"/>
  <c r="BY1091" i="20"/>
  <c r="BY272" i="20"/>
  <c r="BY885" i="20"/>
  <c r="BY1573" i="20"/>
  <c r="BY2018" i="20"/>
  <c r="BY685" i="20"/>
  <c r="BY913" i="20"/>
  <c r="BY1799" i="20"/>
  <c r="BY1092" i="20"/>
  <c r="BY1386" i="20"/>
  <c r="BY1165" i="20"/>
  <c r="BY786" i="20"/>
  <c r="BY378" i="20"/>
  <c r="BY973" i="20"/>
  <c r="BY729" i="20"/>
  <c r="BY682" i="20"/>
  <c r="BY1266" i="20"/>
  <c r="BY1185" i="20"/>
  <c r="BY971" i="20"/>
  <c r="BY886" i="20"/>
  <c r="BY498" i="20"/>
  <c r="BY788" i="20"/>
  <c r="BY1759" i="20"/>
  <c r="BY1611" i="20"/>
  <c r="BY700" i="20"/>
  <c r="BY1090" i="20"/>
  <c r="BY1969" i="20"/>
  <c r="BY1470" i="20"/>
  <c r="BY1457" i="20"/>
  <c r="BY25" i="20"/>
  <c r="BY1136" i="20"/>
  <c r="BY1017" i="20"/>
  <c r="BY1214" i="20"/>
  <c r="BY1315" i="20"/>
  <c r="BY975" i="20"/>
  <c r="BY647" i="20"/>
  <c r="BY1468" i="20"/>
  <c r="BY762" i="20"/>
  <c r="BY1298" i="20"/>
  <c r="BY1229" i="20"/>
  <c r="BY12" i="20"/>
  <c r="BY2030" i="20"/>
  <c r="BY2073" i="20"/>
  <c r="BY1351" i="20"/>
  <c r="BY1410" i="20"/>
  <c r="BY655" i="20"/>
  <c r="BY309" i="20"/>
  <c r="BY844" i="20"/>
  <c r="BY799" i="20"/>
  <c r="BY806" i="20"/>
  <c r="BY893" i="20"/>
  <c r="BY122" i="20"/>
  <c r="BY856" i="20"/>
  <c r="BY58" i="20"/>
  <c r="BY1472" i="20"/>
  <c r="BY1847" i="20"/>
  <c r="BY265" i="20"/>
  <c r="BY530" i="20"/>
  <c r="BY919" i="20"/>
  <c r="BY510" i="20"/>
  <c r="BY14" i="20"/>
  <c r="BY1697" i="20"/>
  <c r="BY160" i="20"/>
  <c r="BY2044" i="20"/>
  <c r="BY1104" i="20"/>
  <c r="BY657" i="20"/>
  <c r="BY393" i="20"/>
  <c r="BY1957" i="20"/>
  <c r="BY2182" i="20"/>
  <c r="BY2303" i="20"/>
  <c r="BY1655" i="20"/>
  <c r="BY1146" i="20"/>
  <c r="BY403" i="20"/>
  <c r="BY1343" i="20"/>
  <c r="BY237" i="20"/>
  <c r="BY180" i="20"/>
  <c r="BY440" i="20"/>
  <c r="BY984" i="20"/>
  <c r="BY349" i="20"/>
  <c r="BY1128" i="20"/>
  <c r="BY1934" i="20"/>
  <c r="BY187" i="20"/>
  <c r="BY993" i="20"/>
  <c r="BY1462" i="20"/>
  <c r="BY136" i="20"/>
  <c r="BY1195" i="20"/>
  <c r="BY234" i="20"/>
  <c r="BY535" i="20"/>
  <c r="BY2177" i="20"/>
  <c r="BY1437" i="20"/>
  <c r="BY872" i="20"/>
  <c r="BY1633" i="20"/>
  <c r="BY625" i="20"/>
  <c r="BY1872" i="20"/>
  <c r="BY689" i="20"/>
  <c r="BY1643" i="20"/>
  <c r="BY137" i="20"/>
  <c r="BY1339" i="20"/>
  <c r="BY2125" i="20"/>
  <c r="BY455" i="20"/>
  <c r="BY662" i="20"/>
  <c r="BY532" i="20"/>
  <c r="BY1691" i="20"/>
  <c r="BY768" i="20"/>
  <c r="BY415" i="20"/>
  <c r="BY2057" i="20"/>
  <c r="BY1394" i="20"/>
  <c r="BY1433" i="20"/>
  <c r="BY1984" i="20"/>
  <c r="BY197" i="20"/>
  <c r="BY1852" i="20"/>
  <c r="BY1159" i="20"/>
  <c r="BY84" i="20"/>
  <c r="BY947" i="20"/>
  <c r="BY1378" i="20"/>
  <c r="BY1218" i="20"/>
  <c r="BY307" i="20"/>
  <c r="BY991" i="20"/>
  <c r="BY484" i="20"/>
  <c r="BY1291" i="20"/>
  <c r="BY300" i="20"/>
  <c r="BY1014" i="20"/>
  <c r="BY1438" i="20"/>
  <c r="BY536" i="20"/>
  <c r="BY319" i="20"/>
  <c r="BY706" i="20"/>
  <c r="BY1793" i="20"/>
  <c r="BY466" i="20"/>
  <c r="BY937" i="20"/>
  <c r="BY1009" i="20"/>
  <c r="BY563" i="20"/>
  <c r="BY370" i="20"/>
  <c r="BY811" i="20"/>
  <c r="BY292" i="20"/>
  <c r="BY2300" i="20"/>
  <c r="BY1459" i="20"/>
  <c r="BY539" i="20"/>
  <c r="BY321" i="20"/>
  <c r="BY2178" i="20"/>
  <c r="BY2008" i="20"/>
  <c r="BY2045" i="20"/>
  <c r="BY1230" i="20"/>
  <c r="BY2107" i="20"/>
  <c r="BY2036" i="20"/>
  <c r="BY1407" i="20"/>
  <c r="BY1883" i="20"/>
  <c r="BY70" i="20"/>
  <c r="BY638" i="20"/>
  <c r="BY2175" i="20"/>
  <c r="BY1509" i="20"/>
  <c r="BY529" i="20"/>
  <c r="BY952" i="20"/>
  <c r="BY653" i="20"/>
  <c r="BY793" i="20"/>
  <c r="BY1221" i="20"/>
  <c r="BY168" i="20"/>
  <c r="BY879" i="20"/>
  <c r="BY651" i="20"/>
  <c r="BY1789" i="20"/>
  <c r="BY410" i="20"/>
  <c r="BY1439" i="20"/>
  <c r="BY1744" i="20"/>
  <c r="BY2195" i="20"/>
  <c r="BY814" i="20"/>
  <c r="BY1910" i="20"/>
  <c r="BY2091" i="20"/>
  <c r="BY119" i="20"/>
  <c r="BY201" i="20"/>
  <c r="BY924" i="20"/>
  <c r="BY1147" i="20"/>
  <c r="BY1184" i="20"/>
  <c r="BY1535" i="20"/>
  <c r="BY295" i="20"/>
  <c r="BY519" i="20"/>
  <c r="BY753" i="20"/>
  <c r="BY2249" i="20"/>
  <c r="BY81" i="20"/>
  <c r="BY1511" i="20"/>
  <c r="BY1584" i="20"/>
  <c r="BY1884" i="20"/>
  <c r="BY1300" i="20"/>
  <c r="BY997" i="20"/>
  <c r="BY960" i="20"/>
  <c r="BY908" i="20"/>
  <c r="BY605" i="20"/>
  <c r="BY1552" i="20"/>
  <c r="BY356" i="20"/>
  <c r="BY526" i="20"/>
  <c r="BY1393" i="20"/>
  <c r="BY2154" i="20"/>
  <c r="BY184" i="20"/>
  <c r="BY1588" i="20"/>
  <c r="BY1964" i="20"/>
  <c r="BY2219" i="20"/>
  <c r="BY1594" i="20"/>
  <c r="BY1276" i="20"/>
  <c r="BY961" i="20"/>
  <c r="BY2096" i="20"/>
  <c r="BY2120" i="20"/>
  <c r="BY1541" i="20"/>
  <c r="BY1198" i="20"/>
  <c r="BY390" i="20"/>
  <c r="BY1167" i="20"/>
  <c r="BY1025" i="20"/>
  <c r="BY1376" i="20"/>
  <c r="BY2046" i="20"/>
  <c r="BY559" i="20"/>
  <c r="BY1641" i="20"/>
  <c r="BY1172" i="20"/>
  <c r="BY2290" i="20"/>
  <c r="BY1508" i="20"/>
  <c r="BY850" i="20"/>
  <c r="BY636" i="20"/>
  <c r="BY934" i="20"/>
  <c r="BY881" i="20"/>
  <c r="BY763" i="20"/>
  <c r="BY460" i="20"/>
  <c r="BY936" i="20"/>
  <c r="BY313" i="20"/>
  <c r="BY1897" i="20"/>
  <c r="BY1982" i="20"/>
  <c r="BY1561" i="20"/>
  <c r="BY826" i="20"/>
  <c r="BY2026" i="20"/>
  <c r="BY42" i="20"/>
  <c r="BY845" i="20"/>
  <c r="BY1405" i="20"/>
  <c r="BY355" i="20"/>
  <c r="BY666" i="20"/>
  <c r="BY127" i="20"/>
  <c r="BY1131" i="20"/>
  <c r="BY1955" i="20"/>
  <c r="BY1619" i="20"/>
  <c r="BY1556" i="20"/>
  <c r="BY363" i="20"/>
  <c r="BY1515" i="20"/>
  <c r="BY902" i="20"/>
  <c r="BY602" i="20"/>
  <c r="BY1490" i="20"/>
  <c r="BY462" i="20"/>
  <c r="BY2258" i="20"/>
  <c r="BY372" i="20"/>
  <c r="BY575" i="20"/>
  <c r="BY400" i="20"/>
  <c r="BY754" i="20"/>
  <c r="BY1503" i="20"/>
  <c r="BY67" i="20"/>
  <c r="BY1507" i="20"/>
  <c r="BY2149" i="20"/>
  <c r="BY1400" i="20"/>
  <c r="BY1078" i="20"/>
  <c r="BY1991" i="20"/>
  <c r="BY144" i="20"/>
  <c r="BY1785" i="20"/>
  <c r="BY1096" i="20"/>
  <c r="BY1414" i="20"/>
  <c r="BY83" i="20"/>
  <c r="BY2055" i="20"/>
  <c r="BY465" i="20"/>
  <c r="BY1782" i="20"/>
  <c r="BY2012" i="20"/>
  <c r="BY1049" i="20"/>
  <c r="BY939" i="20"/>
  <c r="BY2060" i="20"/>
  <c r="BY2229" i="20"/>
  <c r="BY1636" i="20"/>
  <c r="BY1827" i="20"/>
  <c r="BY1779" i="20"/>
  <c r="BY1629" i="20"/>
  <c r="BY224" i="20"/>
  <c r="BY1181" i="20"/>
  <c r="BY30" i="20"/>
  <c r="BY2166" i="20"/>
  <c r="BY418" i="20"/>
  <c r="BY298" i="20"/>
  <c r="BY2238" i="20"/>
  <c r="BY703" i="20"/>
  <c r="BY1578" i="20"/>
  <c r="BY926" i="20"/>
  <c r="BY600" i="20"/>
  <c r="BY1693" i="20"/>
  <c r="BY2113" i="20"/>
  <c r="BY750" i="20"/>
  <c r="BY1285" i="20"/>
  <c r="BY836" i="20"/>
  <c r="BY617" i="20"/>
  <c r="BY812" i="20"/>
  <c r="BY34" i="20"/>
  <c r="BY82" i="20"/>
  <c r="BY963" i="20"/>
  <c r="BY1424" i="20"/>
  <c r="BY623" i="20"/>
  <c r="BY646" i="20"/>
  <c r="BY1593" i="20"/>
  <c r="BY1604" i="20"/>
  <c r="BY1247" i="20"/>
  <c r="BY648" i="20"/>
  <c r="BY496" i="20"/>
  <c r="BY1517" i="20"/>
  <c r="BY2069" i="20"/>
  <c r="BY2062" i="20"/>
  <c r="BY474" i="20"/>
  <c r="BY927" i="20"/>
  <c r="BY1687" i="20"/>
  <c r="BY2144" i="20"/>
  <c r="BY1143" i="20"/>
  <c r="BY2221" i="20"/>
  <c r="BY1241" i="20"/>
  <c r="BY578" i="20"/>
  <c r="BY838" i="20"/>
  <c r="BY129" i="20"/>
  <c r="BY842" i="20"/>
  <c r="BY802" i="20"/>
  <c r="BY1753" i="20"/>
  <c r="BY348" i="20"/>
  <c r="BY1760" i="20"/>
  <c r="BY317" i="20"/>
  <c r="BY587" i="20"/>
  <c r="BY777" i="20"/>
  <c r="BY1119" i="20"/>
  <c r="BY2280" i="20"/>
  <c r="BY1453" i="20"/>
  <c r="BY957" i="20"/>
  <c r="BY1022" i="20"/>
  <c r="BY1734" i="20"/>
  <c r="BY1151" i="20"/>
  <c r="BY916" i="20"/>
  <c r="BY1689" i="20"/>
  <c r="BY479" i="20"/>
  <c r="BY1175" i="20"/>
  <c r="BY1819" i="20"/>
  <c r="BY469" i="20"/>
  <c r="BY2241" i="20"/>
  <c r="BY1716" i="20"/>
  <c r="BY968" i="20"/>
  <c r="BY1177" i="20"/>
  <c r="BY1452" i="20"/>
  <c r="BY757" i="20"/>
  <c r="BY1920" i="20"/>
  <c r="BY549" i="20"/>
  <c r="BY2124" i="20"/>
  <c r="BY312" i="20"/>
  <c r="BY1913" i="20"/>
  <c r="BY333" i="20"/>
  <c r="BY18" i="20"/>
  <c r="BY2087" i="20"/>
  <c r="BY1361" i="20"/>
  <c r="BY1071" i="20"/>
  <c r="BY558" i="20"/>
  <c r="BY2205" i="20"/>
  <c r="BY2110" i="20"/>
  <c r="BY2034" i="20"/>
  <c r="BY1365" i="20"/>
  <c r="BY692" i="20"/>
  <c r="BY551" i="20"/>
  <c r="BY1206" i="20"/>
  <c r="BY610" i="20"/>
  <c r="BY1949" i="20"/>
  <c r="BY849" i="20"/>
  <c r="BY1061" i="20"/>
  <c r="BY899" i="20"/>
  <c r="BY341" i="20"/>
  <c r="BY892" i="20"/>
  <c r="BY1486" i="20"/>
  <c r="BY491" i="20"/>
  <c r="BY215" i="20"/>
  <c r="BY644" i="20"/>
  <c r="BY1664" i="20"/>
  <c r="BY1263" i="20"/>
  <c r="BY1617" i="20"/>
  <c r="BY1644" i="20"/>
  <c r="BY2326" i="20"/>
  <c r="BY1845" i="20"/>
  <c r="BY2328" i="20"/>
  <c r="BY694" i="20"/>
  <c r="BY635" i="20"/>
  <c r="BY1199" i="20"/>
  <c r="BY1482" i="20"/>
  <c r="BY1994" i="20"/>
  <c r="BY1692" i="20"/>
  <c r="BY2336" i="20"/>
  <c r="BY1168" i="20"/>
  <c r="BY39" i="20"/>
  <c r="BY282" i="20"/>
  <c r="BY475" i="20"/>
  <c r="BY770" i="20"/>
  <c r="BY871" i="20"/>
  <c r="BY1308" i="20"/>
  <c r="BY520" i="20"/>
  <c r="BY1962" i="20"/>
  <c r="BY1944" i="20"/>
  <c r="BY1757" i="20"/>
  <c r="BY1835" i="20"/>
  <c r="BY593" i="20"/>
  <c r="BY1401" i="20"/>
  <c r="BY1186" i="20"/>
  <c r="BY2156" i="20"/>
  <c r="BY1160" i="20"/>
  <c r="BY1940" i="20"/>
  <c r="BY262" i="20"/>
  <c r="BY1575" i="20"/>
  <c r="BY439" i="20"/>
  <c r="BY1596" i="20"/>
  <c r="BY1348" i="20"/>
  <c r="BY2272" i="20"/>
  <c r="BY1859" i="20"/>
  <c r="BY2255" i="20"/>
  <c r="BY831" i="20"/>
  <c r="BY2196" i="20"/>
  <c r="BY1738" i="20"/>
  <c r="BY1302" i="20"/>
  <c r="BY2111" i="20"/>
  <c r="BY2251" i="20"/>
  <c r="BY2268" i="20"/>
  <c r="BY1979" i="20"/>
  <c r="BY446" i="20"/>
  <c r="BY344" i="20"/>
  <c r="BY613" i="20"/>
  <c r="BY1923" i="20"/>
  <c r="BY1568" i="20"/>
  <c r="BY764" i="20"/>
  <c r="BY1166" i="20"/>
  <c r="BY2148" i="20"/>
  <c r="BY1115" i="20"/>
  <c r="BY1305" i="20"/>
  <c r="BY1539" i="20"/>
  <c r="BY1537" i="20"/>
  <c r="BY2260" i="20"/>
  <c r="BY494" i="20"/>
  <c r="BY540" i="20"/>
  <c r="BY901" i="20"/>
  <c r="BY2190" i="20"/>
  <c r="BY2223" i="20"/>
  <c r="BY2084" i="20"/>
  <c r="BY2115" i="20"/>
  <c r="BY699" i="20"/>
  <c r="BY1344" i="20"/>
  <c r="BY1570" i="20"/>
  <c r="BY396" i="20"/>
  <c r="BY878" i="20"/>
  <c r="BY691" i="20"/>
  <c r="BY1650" i="20"/>
  <c r="BY65" i="20"/>
  <c r="BY1469" i="20"/>
  <c r="BY1208" i="20"/>
  <c r="BY720" i="20"/>
  <c r="BY1227" i="20"/>
  <c r="BY2179" i="20"/>
  <c r="BY1024" i="20"/>
  <c r="BY1391" i="20"/>
  <c r="BY1825" i="20"/>
  <c r="BY1666" i="20"/>
  <c r="BY1815" i="20"/>
  <c r="BY69" i="20"/>
  <c r="BY1668" i="20"/>
  <c r="BY2327" i="20"/>
  <c r="BY296" i="20"/>
  <c r="BY513" i="20"/>
  <c r="BY1917" i="20"/>
  <c r="BY1203" i="20"/>
  <c r="BY576" i="20"/>
  <c r="BY1823" i="20"/>
  <c r="BY1543" i="20"/>
  <c r="BY923" i="20"/>
  <c r="BY2183" i="20"/>
  <c r="BY1076" i="20"/>
  <c r="BY2304" i="20"/>
  <c r="BY1350" i="20"/>
  <c r="BY507" i="20"/>
  <c r="BY2252" i="20"/>
  <c r="BY1904" i="20"/>
  <c r="BY1882" i="20"/>
  <c r="BY1858" i="20"/>
  <c r="BY1943" i="20"/>
  <c r="BY1665" i="20"/>
  <c r="BY1318" i="20"/>
  <c r="BY717" i="20"/>
  <c r="BY1412" i="20"/>
  <c r="BY2237" i="20"/>
  <c r="BY35" i="20"/>
  <c r="BY222" i="20"/>
  <c r="BY929" i="20"/>
  <c r="BY2267" i="20"/>
  <c r="BY1173" i="20"/>
  <c r="BY2332" i="20"/>
  <c r="BY1445" i="20"/>
  <c r="BY463" i="20"/>
  <c r="BY2311" i="20"/>
  <c r="BY1730" i="20"/>
  <c r="BY935" i="20"/>
  <c r="BY2203" i="20"/>
  <c r="BY1562" i="20"/>
  <c r="BY151" i="20"/>
  <c r="BY2270" i="20"/>
  <c r="BY944" i="20"/>
  <c r="BY100" i="20"/>
  <c r="BY471" i="20"/>
  <c r="BY1809" i="20"/>
  <c r="BY1253" i="20"/>
  <c r="BY1610" i="20"/>
  <c r="BY824" i="20"/>
  <c r="BY553" i="20"/>
  <c r="BY781" i="20"/>
  <c r="BY1686" i="20"/>
  <c r="BY779" i="20"/>
  <c r="BY708" i="20"/>
  <c r="BY2129" i="20"/>
  <c r="BY2186" i="20"/>
  <c r="BY966" i="20"/>
  <c r="BY2136" i="20"/>
  <c r="BY1245" i="20"/>
  <c r="BY2092" i="20"/>
  <c r="BY1762" i="20"/>
  <c r="BY1974" i="20"/>
  <c r="BY1465" i="20"/>
  <c r="BY1756" i="20"/>
  <c r="BY1107" i="20"/>
  <c r="BY162" i="20"/>
  <c r="BY334" i="20"/>
  <c r="BY32" i="20"/>
  <c r="BY2023" i="20"/>
  <c r="BY186" i="20"/>
  <c r="BY1254" i="20"/>
  <c r="BY1659" i="20"/>
  <c r="BY104" i="20"/>
  <c r="BY676" i="20"/>
  <c r="BY1326" i="20"/>
  <c r="BY1851" i="20"/>
  <c r="BY634" i="20"/>
  <c r="BY1193" i="20"/>
  <c r="BY1774" i="20"/>
  <c r="BY1863" i="20"/>
  <c r="BY797" i="20"/>
  <c r="BY1997" i="20"/>
  <c r="BY1626" i="20"/>
  <c r="BY874" i="20"/>
  <c r="BY1374" i="20"/>
  <c r="BY1812" i="20"/>
  <c r="BY392" i="20"/>
  <c r="BY852" i="20"/>
  <c r="BY1797" i="20"/>
  <c r="BY1640" i="20"/>
  <c r="BY1379" i="20"/>
  <c r="BY1544" i="20"/>
  <c r="BY1648" i="20"/>
  <c r="BY1646" i="20"/>
  <c r="BY497" i="20"/>
  <c r="BY1040" i="20"/>
  <c r="BY388" i="20"/>
  <c r="BY1889" i="20"/>
  <c r="BY1818" i="20"/>
  <c r="BY1727" i="20"/>
  <c r="BY2050" i="20"/>
  <c r="BY1336" i="20"/>
  <c r="BY582" i="20"/>
  <c r="BY1820" i="20"/>
  <c r="BY1719" i="20"/>
  <c r="BY457" i="20"/>
  <c r="BY690" i="20"/>
  <c r="BY299" i="20"/>
  <c r="BY1821" i="20"/>
  <c r="BY794" i="20"/>
  <c r="BY1190" i="20"/>
  <c r="BY742" i="20"/>
  <c r="BY332" i="20"/>
  <c r="BY654" i="20"/>
  <c r="BY1688" i="20"/>
  <c r="BY2206" i="20"/>
  <c r="BY1919" i="20"/>
  <c r="BY2142" i="20"/>
  <c r="BY1708" i="20"/>
  <c r="BY1154" i="20"/>
  <c r="BY907" i="20"/>
  <c r="BY798" i="20"/>
  <c r="BY1422" i="20"/>
  <c r="BY1088" i="20"/>
  <c r="BY989" i="20"/>
  <c r="BY2083" i="20"/>
  <c r="BY1080" i="20"/>
  <c r="BY2101" i="20"/>
  <c r="BY1638" i="20"/>
  <c r="BY736" i="20"/>
  <c r="BY1712" i="20"/>
  <c r="BY820" i="20"/>
  <c r="BY1886" i="20"/>
  <c r="BY1474" i="20"/>
  <c r="BY745" i="20"/>
  <c r="BY2317" i="20"/>
  <c r="BY51" i="20"/>
  <c r="BY1341" i="20"/>
  <c r="BY2198" i="20"/>
  <c r="BY1761" i="20"/>
  <c r="BY565" i="20"/>
  <c r="BY1073" i="20"/>
  <c r="BY864" i="20"/>
  <c r="BY2289" i="20"/>
  <c r="BY2001" i="20"/>
  <c r="BY175" i="20"/>
  <c r="BY683" i="20"/>
  <c r="BY1275" i="20"/>
  <c r="BY476" i="20"/>
  <c r="BY1999" i="20"/>
  <c r="BY2009" i="20"/>
  <c r="BY1682" i="20"/>
  <c r="BY426" i="20"/>
  <c r="BY493" i="20"/>
  <c r="BY1661" i="20"/>
  <c r="BY1398" i="20"/>
  <c r="BY165" i="20"/>
  <c r="BY1722" i="20"/>
  <c r="BY1419" i="20"/>
  <c r="BY1476" i="20"/>
  <c r="BY1813" i="20"/>
  <c r="BY1105" i="20"/>
  <c r="BY658" i="20"/>
  <c r="BY1248" i="20"/>
  <c r="BY274" i="20"/>
  <c r="BY1211" i="20"/>
  <c r="BY164" i="20"/>
  <c r="BY1842" i="20"/>
  <c r="BY1928" i="20"/>
  <c r="BY1346" i="20"/>
  <c r="BY1313" i="20"/>
  <c r="BY1958" i="20"/>
  <c r="BY336" i="20"/>
  <c r="BY1839" i="20"/>
  <c r="BY2266" i="20"/>
  <c r="BY1755" i="20"/>
  <c r="BY1196" i="20"/>
  <c r="BY645" i="20"/>
  <c r="BY1634" i="20"/>
  <c r="BY1533" i="20"/>
  <c r="BY421" i="20"/>
  <c r="BY1456" i="20"/>
  <c r="BY278" i="20"/>
  <c r="BY1062" i="20"/>
  <c r="BY1150" i="20"/>
  <c r="BY854" i="20"/>
  <c r="BY33" i="20"/>
  <c r="BY1019" i="20"/>
  <c r="BY813" i="20"/>
  <c r="BY1673" i="20"/>
  <c r="BY2051" i="20"/>
  <c r="BY79" i="20"/>
  <c r="BY1975" i="20"/>
  <c r="BY395" i="20"/>
  <c r="BY1187" i="20"/>
  <c r="BY1033" i="20"/>
  <c r="BY2282" i="20"/>
  <c r="BY821" i="20"/>
  <c r="BY2160" i="20"/>
  <c r="BY2052" i="20"/>
  <c r="BY630" i="20"/>
  <c r="BY1327" i="20"/>
  <c r="BY433" i="20"/>
  <c r="BY1709" i="20"/>
  <c r="BY1843" i="20"/>
  <c r="BY1848" i="20"/>
  <c r="BY407" i="20"/>
  <c r="BY548" i="20"/>
  <c r="BY1028" i="20"/>
  <c r="BY314" i="20"/>
  <c r="BY1681" i="20"/>
  <c r="BY525" i="20"/>
  <c r="BY1542" i="20"/>
  <c r="BY1814" i="20"/>
  <c r="BY1144" i="20"/>
  <c r="BY1519" i="20"/>
  <c r="BY1735" i="20"/>
  <c r="BY276" i="20"/>
  <c r="BY1052" i="20"/>
  <c r="BY1932" i="20"/>
  <c r="BY1286" i="20"/>
  <c r="BY1347" i="20"/>
  <c r="BY1499" i="20"/>
  <c r="BY1525" i="20"/>
  <c r="BY286" i="20"/>
  <c r="BY31" i="20"/>
  <c r="BY1935" i="20"/>
  <c r="BY1647" i="20"/>
  <c r="BY554" i="20"/>
  <c r="BY1087" i="20"/>
  <c r="BY106" i="20"/>
  <c r="BY1775" i="20"/>
  <c r="BY631" i="20"/>
  <c r="BY2320" i="20"/>
  <c r="BY1603" i="20"/>
  <c r="BY2256" i="20"/>
  <c r="BY357" i="20"/>
  <c r="BY1169" i="20"/>
  <c r="BY787" i="20"/>
  <c r="BY1669" i="20"/>
  <c r="BY2297" i="20"/>
  <c r="BY2102" i="20"/>
  <c r="BY1592" i="20"/>
  <c r="BY1627" i="20"/>
  <c r="BY1766" i="20"/>
  <c r="BY1810" i="20"/>
  <c r="BY825" i="20"/>
  <c r="BY698" i="20"/>
  <c r="BY316" i="20"/>
  <c r="BY2312" i="20"/>
  <c r="BY734" i="20"/>
  <c r="BY2316" i="20"/>
  <c r="BY626" i="20"/>
  <c r="BY2286" i="20"/>
  <c r="BY1947" i="20"/>
  <c r="BY735" i="20"/>
  <c r="BY1583" i="20"/>
  <c r="BY1599" i="20"/>
  <c r="BY2029" i="20"/>
  <c r="BY1054" i="20"/>
  <c r="BY243" i="20"/>
  <c r="BY2201" i="20"/>
  <c r="BY1111" i="20"/>
  <c r="BY2090" i="20"/>
  <c r="BY668" i="20"/>
  <c r="BY1027" i="20"/>
  <c r="BY1392" i="20"/>
  <c r="BY86" i="20"/>
  <c r="BY1900" i="20"/>
  <c r="BY782" i="20"/>
  <c r="BY145" i="20"/>
  <c r="BY423" i="20"/>
  <c r="BY379" i="20"/>
  <c r="BY2288" i="20"/>
  <c r="BY1008" i="20"/>
  <c r="BY1342" i="20"/>
  <c r="BY1352" i="20"/>
  <c r="BY1792" i="20"/>
  <c r="BY1902" i="20"/>
  <c r="BY108" i="20"/>
  <c r="BY1510" i="20"/>
  <c r="BY1892" i="20"/>
  <c r="BY2070" i="20"/>
  <c r="BY2334" i="20"/>
  <c r="BY125" i="20"/>
  <c r="BY897" i="20"/>
  <c r="BY1976" i="20"/>
  <c r="BY1483" i="20"/>
  <c r="BY1213" i="20"/>
  <c r="BY1676" i="20"/>
  <c r="BY687" i="20"/>
  <c r="BY1808" i="20"/>
  <c r="BY1796" i="20"/>
  <c r="BY747" i="20"/>
  <c r="BY139" i="20"/>
  <c r="BY96" i="20"/>
  <c r="BY1371" i="20"/>
  <c r="BY810" i="20"/>
  <c r="BY1699" i="20"/>
  <c r="BY2284" i="20"/>
  <c r="BY785" i="20"/>
  <c r="BY1492" i="20"/>
  <c r="BY1879" i="20"/>
  <c r="BY739" i="20"/>
  <c r="BY78" i="20"/>
  <c r="BY1521" i="20"/>
  <c r="BY1831" i="20"/>
  <c r="BY113" i="20"/>
  <c r="BY2279" i="20"/>
  <c r="BY2078" i="20"/>
  <c r="BY741" i="20"/>
  <c r="BY1125" i="20"/>
  <c r="BY1595" i="20"/>
  <c r="BY1802" i="20"/>
  <c r="BY2285" i="20"/>
  <c r="BY1548" i="20"/>
  <c r="BY2080" i="20"/>
  <c r="BY987" i="20"/>
  <c r="BY1764" i="20"/>
  <c r="BY2141" i="20"/>
  <c r="BY1043" i="20"/>
  <c r="BY2185" i="20"/>
  <c r="BY1294" i="20"/>
  <c r="BY1602" i="20"/>
  <c r="BY962" i="20"/>
  <c r="BY261" i="20"/>
  <c r="BY643" i="20"/>
  <c r="BY714" i="20"/>
  <c r="BY1922" i="20"/>
  <c r="BY283" i="20"/>
  <c r="BY1232" i="20"/>
  <c r="BY21" i="20"/>
  <c r="BY293" i="20"/>
  <c r="BY1916" i="20"/>
  <c r="BY1106" i="20"/>
  <c r="BY882" i="20"/>
  <c r="BY1924" i="20"/>
  <c r="BY524" i="20"/>
  <c r="BY1778" i="20"/>
  <c r="BY2025" i="20"/>
  <c r="BY430" i="20"/>
  <c r="BY1251" i="20"/>
  <c r="BY2322" i="20"/>
  <c r="BY256" i="20"/>
  <c r="BY809" i="20"/>
  <c r="BY1581" i="20"/>
  <c r="BY880" i="20"/>
  <c r="BY2145" i="20"/>
  <c r="BY1769" i="20"/>
  <c r="BY822" i="20"/>
  <c r="BY1170" i="20"/>
  <c r="BY1632" i="20"/>
  <c r="BY1530" i="20"/>
  <c r="BY1714" i="20"/>
  <c r="BY110" i="20"/>
  <c r="BY218" i="20"/>
  <c r="BY105" i="20"/>
  <c r="BY1678" i="20"/>
  <c r="BY1133" i="20"/>
  <c r="BY1046" i="20"/>
  <c r="BY391" i="20"/>
  <c r="BY435" i="20"/>
  <c r="BY438" i="20"/>
  <c r="BY2222" i="20"/>
  <c r="BY245" i="20"/>
  <c r="BY1771" i="20"/>
  <c r="BY946" i="20"/>
  <c r="BY1316" i="20"/>
  <c r="BY1380" i="20"/>
  <c r="BY1444" i="20"/>
  <c r="BY2299" i="20"/>
  <c r="BY1097" i="20"/>
  <c r="BY2254" i="20"/>
  <c r="BY2184" i="20"/>
  <c r="BY2167" i="20"/>
  <c r="BY1273" i="20"/>
  <c r="BY350" i="20"/>
  <c r="BY1816" i="20"/>
  <c r="BY967" i="20"/>
  <c r="BY1786" i="20"/>
  <c r="BY1335" i="20"/>
  <c r="BY389" i="20"/>
  <c r="BY1685" i="20"/>
  <c r="BY37" i="20"/>
  <c r="BY1011" i="20"/>
  <c r="BY1748" i="20"/>
  <c r="BY2217" i="20"/>
  <c r="BY1838" i="20"/>
  <c r="BY228" i="20"/>
  <c r="BY528" i="20"/>
  <c r="BY863" i="20"/>
  <c r="BY1084" i="20"/>
  <c r="BY1512" i="20"/>
  <c r="BY1372" i="20"/>
  <c r="BY1576" i="20"/>
  <c r="BY92" i="20"/>
  <c r="BY285" i="20"/>
  <c r="BY732" i="20"/>
  <c r="BY1801" i="20"/>
  <c r="BY964" i="20"/>
  <c r="BY2281" i="20"/>
  <c r="BY1304" i="20"/>
  <c r="BY1174" i="20"/>
  <c r="BY1243" i="20"/>
  <c r="BY1861" i="20"/>
  <c r="BY1044" i="20"/>
  <c r="BY208" i="20"/>
  <c r="BY1307" i="20"/>
  <c r="BY1817" i="20"/>
  <c r="BY1055" i="20"/>
  <c r="BY1228" i="20"/>
  <c r="BY748" i="20"/>
  <c r="BY54" i="20"/>
  <c r="BY1970" i="20"/>
  <c r="BY1205" i="20"/>
  <c r="BY2121" i="20"/>
  <c r="BY2053" i="20"/>
  <c r="BY204" i="20"/>
  <c r="BY1421" i="20"/>
  <c r="BY188" i="20"/>
  <c r="BY1030" i="20"/>
  <c r="BY52" i="20"/>
  <c r="BY804" i="20"/>
  <c r="BY1624" i="20"/>
  <c r="BY1233" i="20"/>
  <c r="BY1721" i="20"/>
  <c r="BY1288" i="20"/>
  <c r="BY888" i="20"/>
  <c r="BY294" i="20"/>
  <c r="BY994" i="20"/>
  <c r="BY270" i="20"/>
  <c r="BY859" i="20"/>
  <c r="BY1908" i="20"/>
  <c r="BY202" i="20"/>
  <c r="BY1565" i="20"/>
  <c r="BY2063" i="20"/>
  <c r="BY743" i="20"/>
  <c r="BY1408" i="20"/>
  <c r="BY1041" i="20"/>
  <c r="BY1873" i="20"/>
  <c r="BY1579" i="20"/>
  <c r="BY1183" i="20"/>
  <c r="BY1377" i="20"/>
  <c r="BY1987" i="20"/>
  <c r="BY2103" i="20"/>
  <c r="BY2161" i="20"/>
  <c r="BY572" i="20"/>
  <c r="BY1554" i="20"/>
  <c r="BY1202" i="20"/>
  <c r="BY1711" i="20"/>
  <c r="BY721" i="20"/>
  <c r="BY2234" i="20"/>
  <c r="BY28" i="20"/>
  <c r="BY1368" i="20"/>
  <c r="BY99" i="20"/>
  <c r="BY1269" i="20"/>
  <c r="BY778" i="20"/>
  <c r="BY1723" i="20"/>
  <c r="BY1375" i="20"/>
  <c r="BY1309" i="20"/>
  <c r="BY1956" i="20"/>
  <c r="BY2112" i="20"/>
  <c r="BY1743" i="20"/>
  <c r="BY2081" i="20"/>
  <c r="BY618" i="20"/>
  <c r="BY89" i="20"/>
  <c r="BY1876" i="20"/>
  <c r="BY2231" i="20"/>
  <c r="BY790" i="20"/>
  <c r="BY851" i="20"/>
  <c r="BY1707" i="20"/>
  <c r="BY76" i="20"/>
  <c r="BY514" i="20"/>
  <c r="BY1357" i="20"/>
  <c r="BY1888" i="20"/>
  <c r="BY1252" i="20"/>
  <c r="BY414" i="20"/>
  <c r="BY837" i="20"/>
  <c r="BY211" i="20"/>
  <c r="BY904" i="20"/>
  <c r="BY323" i="20"/>
  <c r="BY1140" i="20"/>
  <c r="BY839" i="20"/>
  <c r="BY377" i="20"/>
  <c r="BY1505" i="20"/>
  <c r="BY1652" i="20"/>
  <c r="BY1906" i="20"/>
  <c r="BY671" i="20"/>
  <c r="BY942" i="20"/>
  <c r="BY1833" i="20"/>
  <c r="BY1749" i="20"/>
  <c r="BY367" i="20"/>
  <c r="BY2245" i="20"/>
  <c r="BY2246" i="20"/>
  <c r="BY980" i="20"/>
  <c r="BY1628" i="20"/>
  <c r="BY2291" i="20"/>
  <c r="BY870" i="20"/>
  <c r="BY117" i="20"/>
  <c r="BY1890" i="20"/>
  <c r="BY1005" i="20"/>
  <c r="BY1783" i="20"/>
  <c r="BY2157" i="20"/>
  <c r="BY353" i="20"/>
  <c r="BY1936" i="20"/>
  <c r="BY1674" i="20"/>
  <c r="BY1770" i="20"/>
  <c r="BY1946" i="20"/>
  <c r="BY401" i="20"/>
  <c r="BY1404" i="20"/>
  <c r="BY931" i="20"/>
  <c r="BY1980" i="20"/>
  <c r="BY17" i="20"/>
  <c r="BY2250" i="20"/>
  <c r="BY2027" i="20"/>
  <c r="BY2048" i="20"/>
  <c r="BY2061" i="20"/>
  <c r="BY1149" i="20"/>
  <c r="BY1191" i="20"/>
  <c r="BY198" i="20"/>
  <c r="BY2143" i="20"/>
  <c r="BY928" i="20"/>
  <c r="BY331" i="20"/>
  <c r="BY2097" i="20"/>
  <c r="BY177" i="20"/>
  <c r="BY740" i="20"/>
  <c r="BY2236" i="20"/>
  <c r="BY1856" i="20"/>
  <c r="BY1223" i="20"/>
  <c r="BY1795" i="20"/>
  <c r="BY1854" i="20"/>
  <c r="BY1865" i="20"/>
  <c r="BY178" i="20"/>
  <c r="BY1162" i="20"/>
  <c r="BY1312" i="20"/>
  <c r="BY1993" i="20"/>
  <c r="BY103" i="20"/>
  <c r="BY1677" i="20"/>
  <c r="BY1197" i="20"/>
  <c r="BY1134" i="20"/>
  <c r="BY126" i="20"/>
  <c r="BY2331" i="20"/>
  <c r="BY1001" i="20"/>
  <c r="BY1039" i="20"/>
  <c r="BY1083" i="20"/>
  <c r="BY2011" i="20"/>
  <c r="BY1148" i="20"/>
  <c r="BY728" i="20"/>
  <c r="BY1651" i="20"/>
  <c r="BY573" i="20"/>
  <c r="BY1485" i="20"/>
  <c r="BY2313" i="20"/>
  <c r="BY2302" i="20"/>
  <c r="BY619" i="20"/>
  <c r="BY445" i="20"/>
  <c r="BY328" i="20"/>
  <c r="BY710" i="20"/>
  <c r="BY2079" i="20"/>
  <c r="BY29" i="20"/>
  <c r="BY195" i="20"/>
  <c r="BY1238" i="20"/>
  <c r="BY1514" i="20"/>
  <c r="BY752" i="20"/>
  <c r="BY2180" i="20"/>
  <c r="BY661" i="20"/>
  <c r="BY109" i="20"/>
  <c r="BY1776" i="20"/>
  <c r="BY492" i="20"/>
  <c r="BY1002" i="20"/>
  <c r="BY1828" i="20"/>
  <c r="BY1460" i="20"/>
  <c r="BY1631" i="20"/>
  <c r="BY910" i="20"/>
  <c r="BY311" i="20"/>
  <c r="BY938" i="20"/>
  <c r="BY116" i="20"/>
  <c r="BY2276" i="20"/>
  <c r="BY360" i="20"/>
  <c r="BY425" i="20"/>
  <c r="BY1093" i="20"/>
  <c r="BY1353" i="20"/>
  <c r="BY1805" i="20"/>
  <c r="BY769" i="20"/>
  <c r="BY1042" i="20"/>
  <c r="BY2132" i="20"/>
  <c r="BY2085" i="20"/>
  <c r="BY696" i="20"/>
  <c r="BY306" i="20"/>
  <c r="BY1894" i="20"/>
  <c r="BY848" i="20"/>
  <c r="BY588" i="20"/>
  <c r="BY1164" i="20"/>
  <c r="BY343" i="20"/>
  <c r="BY2171" i="20"/>
  <c r="BY1926" i="20"/>
  <c r="BY506" i="20"/>
  <c r="BY385" i="20"/>
  <c r="BY2214" i="20"/>
  <c r="BY1333" i="20"/>
  <c r="BY1741" i="20"/>
  <c r="BY915" i="20"/>
  <c r="BY803" i="20"/>
  <c r="BY1857" i="20"/>
  <c r="BY1635" i="20"/>
  <c r="BY488" i="20"/>
  <c r="BY1207" i="20"/>
  <c r="BY1747" i="20"/>
  <c r="BY930" i="20"/>
  <c r="BY562" i="20"/>
  <c r="BY2192" i="20"/>
  <c r="BY903" i="20"/>
  <c r="BY1569" i="20"/>
  <c r="BY1235" i="20"/>
  <c r="BY543" i="20"/>
  <c r="BY2119" i="20"/>
  <c r="BY1670" i="20"/>
  <c r="BY900" i="20"/>
  <c r="BY954" i="20"/>
  <c r="BY2283" i="20"/>
  <c r="BY2242" i="20"/>
  <c r="BY1370" i="20"/>
  <c r="BY467" i="20"/>
  <c r="BY2071" i="20"/>
  <c r="BY1800" i="20"/>
  <c r="BY945" i="20"/>
  <c r="BY1117" i="20"/>
  <c r="BY1345" i="20"/>
  <c r="BY2187" i="20"/>
  <c r="BY1303" i="20"/>
  <c r="BY431" i="20"/>
  <c r="BY2131" i="20"/>
  <c r="BY227" i="20"/>
  <c r="BY1791" i="20"/>
  <c r="BY1135" i="20"/>
  <c r="BY247" i="20"/>
  <c r="BY580" i="20"/>
  <c r="BY244" i="20"/>
  <c r="BY374" i="20"/>
  <c r="BY1234" i="20"/>
  <c r="BY1116" i="20"/>
  <c r="BY1547" i="20"/>
  <c r="BY906" i="20"/>
  <c r="BY2319" i="20"/>
  <c r="BY1516" i="20"/>
  <c r="BY1625" i="20"/>
  <c r="BY1696" i="20"/>
  <c r="BY950" i="20"/>
  <c r="BY1447" i="20"/>
  <c r="BY1553" i="20"/>
  <c r="BY1866" i="20"/>
  <c r="BY1612" i="20"/>
  <c r="BY1798" i="20"/>
  <c r="BY269" i="20"/>
  <c r="BY150" i="20"/>
  <c r="BY1201" i="20"/>
  <c r="BY749" i="20"/>
  <c r="BY141" i="20"/>
  <c r="BY1064" i="20"/>
  <c r="BY1114" i="20"/>
  <c r="BY1948" i="20"/>
  <c r="BY951" i="20"/>
  <c r="BY1520" i="20"/>
  <c r="BY1231" i="20"/>
  <c r="BY920" i="20"/>
  <c r="BY1026" i="20"/>
  <c r="BY1034" i="20"/>
  <c r="BY2193" i="20"/>
  <c r="BY2137" i="20"/>
  <c r="BY2086" i="20"/>
  <c r="BY1840" i="20"/>
  <c r="BY1572" i="20"/>
  <c r="BY2014" i="20"/>
  <c r="BY608" i="20"/>
  <c r="BY633" i="20"/>
  <c r="BY221" i="20"/>
  <c r="BY1998" i="20"/>
  <c r="BY225" i="20"/>
  <c r="BY179" i="20"/>
  <c r="BY2210" i="20"/>
  <c r="BY1277" i="20"/>
  <c r="BY1222" i="20"/>
  <c r="BY481" i="20"/>
  <c r="BY1310" i="20"/>
  <c r="BY1442" i="20"/>
  <c r="BY130" i="20"/>
  <c r="BY1425" i="20"/>
  <c r="BY1639" i="20"/>
  <c r="BY172" i="20"/>
  <c r="BY2181" i="20"/>
  <c r="BY695" i="20"/>
  <c r="BY2047" i="20"/>
  <c r="BY840" i="20"/>
  <c r="BY185" i="20"/>
  <c r="BY1978" i="20"/>
  <c r="BY128" i="20"/>
  <c r="BY416" i="20"/>
  <c r="BY571" i="20"/>
  <c r="BY1242" i="20"/>
  <c r="BY707" i="20"/>
  <c r="BY2233" i="20"/>
  <c r="BY1728" i="20"/>
  <c r="BY472" i="20"/>
  <c r="BY2135" i="20"/>
  <c r="BY75" i="20"/>
  <c r="BY1157" i="20"/>
  <c r="BY412" i="20"/>
  <c r="BY2065" i="20"/>
  <c r="BY2164" i="20"/>
  <c r="BY2301" i="20"/>
  <c r="BY1161" i="20"/>
  <c r="BY281" i="20"/>
  <c r="BY1675" i="20"/>
  <c r="BY408" i="20"/>
  <c r="BY48" i="20"/>
  <c r="BY1773" i="20"/>
  <c r="BY2170" i="20"/>
  <c r="BY969" i="20"/>
  <c r="BY1035" i="20"/>
  <c r="BY2126" i="20"/>
  <c r="BY284" i="20"/>
  <c r="BY1912" i="20"/>
  <c r="BY1122" i="20"/>
  <c r="BY1834" i="20"/>
  <c r="BY63" i="20"/>
  <c r="BY351" i="20"/>
  <c r="BY358" i="20"/>
  <c r="BY1270" i="20"/>
  <c r="BY1649" i="20"/>
  <c r="BY1959" i="20"/>
  <c r="BY2134" i="20"/>
  <c r="BY1047" i="20"/>
  <c r="BY1695" i="20"/>
  <c r="BY1963" i="20"/>
  <c r="BY2172" i="20"/>
  <c r="BY1236" i="20"/>
  <c r="BY1156" i="20"/>
  <c r="BY560" i="20"/>
  <c r="BY1623" i="20"/>
  <c r="BY1381" i="20"/>
  <c r="BY1750" i="20"/>
  <c r="BY2100" i="20"/>
  <c r="BY2173" i="20"/>
  <c r="BY1340" i="20"/>
  <c r="BY914" i="20"/>
  <c r="BY2333" i="20"/>
  <c r="BY199" i="20"/>
  <c r="BY2269" i="20"/>
  <c r="BY1724" i="20"/>
  <c r="BY2315" i="20"/>
  <c r="BY2296" i="20"/>
  <c r="BY2116" i="20"/>
  <c r="BY1720" i="20"/>
  <c r="BY2329" i="20"/>
  <c r="BY1417" i="20"/>
  <c r="BY823" i="20"/>
  <c r="BY203" i="20"/>
  <c r="BY1768" i="20"/>
  <c r="BY834" i="20"/>
  <c r="BY2207" i="20"/>
  <c r="BY1864" i="20"/>
  <c r="BY2133" i="20"/>
  <c r="BY386" i="20"/>
  <c r="BY2239" i="20"/>
  <c r="BY2015" i="20"/>
  <c r="BY1618" i="20"/>
  <c r="BY1836" i="20"/>
  <c r="BY1881" i="20"/>
  <c r="BY2218" i="20"/>
  <c r="BY1938" i="20"/>
  <c r="BY2033" i="20"/>
  <c r="BY383" i="20"/>
  <c r="BY1413" i="20"/>
  <c r="BY1996" i="20"/>
  <c r="BY921" i="20"/>
  <c r="BY1549" i="20"/>
  <c r="BY1942" i="20"/>
  <c r="BY1740" i="20"/>
  <c r="BY783" i="20"/>
  <c r="BY1048" i="20"/>
  <c r="BY1992" i="20"/>
  <c r="BY2240" i="20"/>
  <c r="BY780" i="20"/>
  <c r="BY102" i="20"/>
  <c r="BY1907" i="20"/>
  <c r="BY958" i="20"/>
  <c r="BY827" i="20"/>
  <c r="BY681" i="20"/>
  <c r="BY1451" i="20"/>
  <c r="BY2031" i="20"/>
  <c r="BY1004" i="20"/>
  <c r="BY737" i="20"/>
  <c r="BY1939" i="20"/>
  <c r="BY2224" i="20"/>
  <c r="BY2155" i="20"/>
  <c r="BY2153" i="20"/>
  <c r="BY2220" i="20"/>
  <c r="BY1449" i="20"/>
  <c r="BY1567" i="20"/>
  <c r="BY1003" i="20"/>
  <c r="BY632" i="20"/>
  <c r="BY2271" i="20"/>
  <c r="BY2067" i="20"/>
  <c r="BY557" i="20"/>
  <c r="BY1479" i="20"/>
  <c r="AR65" i="20"/>
  <c r="BL166" i="20" l="1"/>
  <c r="BQ219" i="20"/>
  <c r="BJ4" i="20"/>
  <c r="BJ5" i="20"/>
  <c r="BJ8" i="20"/>
  <c r="BJ6" i="20"/>
  <c r="BJ7" i="20"/>
  <c r="BJ11" i="20"/>
  <c r="BJ9" i="20"/>
  <c r="BJ10" i="20"/>
  <c r="BJ12" i="20"/>
  <c r="BJ13" i="20"/>
  <c r="BJ96" i="20"/>
  <c r="BJ1435" i="20"/>
  <c r="BJ1455" i="20"/>
  <c r="BJ1319" i="20"/>
  <c r="BJ1849" i="20"/>
  <c r="BJ492" i="20"/>
  <c r="BJ314" i="20"/>
  <c r="BJ516" i="20"/>
  <c r="BJ61" i="20"/>
  <c r="BJ700" i="20"/>
  <c r="BJ1429" i="20"/>
  <c r="BJ879" i="20"/>
  <c r="BJ1352" i="20"/>
  <c r="BJ300" i="20"/>
  <c r="BJ368" i="20"/>
  <c r="BJ1612" i="20"/>
  <c r="BJ2254" i="20"/>
  <c r="BJ1989" i="20"/>
  <c r="BJ1311" i="20"/>
  <c r="BJ1065" i="20"/>
  <c r="BJ511" i="20"/>
  <c r="BJ2218" i="20"/>
  <c r="BJ293" i="20"/>
  <c r="BJ1710" i="20"/>
  <c r="BJ1479" i="20"/>
  <c r="BJ1457" i="20"/>
  <c r="BJ1013" i="20"/>
  <c r="BJ1151" i="20"/>
  <c r="BJ1351" i="20"/>
  <c r="BJ121" i="20"/>
  <c r="BJ261" i="20"/>
  <c r="BJ1203" i="20"/>
  <c r="BJ1970" i="20"/>
  <c r="BJ2334" i="20"/>
  <c r="BJ172" i="20"/>
  <c r="BJ1076" i="20"/>
  <c r="BJ1033" i="20"/>
  <c r="BJ2188" i="20"/>
  <c r="BJ784" i="20"/>
  <c r="BJ616" i="20"/>
  <c r="BJ1933" i="20"/>
  <c r="BJ1697" i="20"/>
  <c r="BJ623" i="20"/>
  <c r="BJ1087" i="20"/>
  <c r="BJ1511" i="20"/>
  <c r="BJ230" i="20"/>
  <c r="BJ299" i="20"/>
  <c r="BJ1379" i="20"/>
  <c r="BJ467" i="20"/>
  <c r="BJ1603" i="20"/>
  <c r="BJ1877" i="20"/>
  <c r="BJ2198" i="20"/>
  <c r="BJ2129" i="20"/>
  <c r="BJ111" i="20"/>
  <c r="BJ2266" i="20"/>
  <c r="BJ1976" i="20"/>
  <c r="BJ895" i="20"/>
  <c r="BJ460" i="20"/>
  <c r="BJ1038" i="20"/>
  <c r="BJ2248" i="20"/>
  <c r="BJ315" i="20"/>
  <c r="BJ1975" i="20"/>
  <c r="BJ748" i="20"/>
  <c r="BJ2135" i="20"/>
  <c r="BJ1595" i="20"/>
  <c r="BJ255" i="20"/>
  <c r="BJ1639" i="20"/>
  <c r="BJ973" i="20"/>
  <c r="BJ160" i="20"/>
  <c r="BJ796" i="20"/>
  <c r="BJ1240" i="20"/>
  <c r="BJ1785" i="20"/>
  <c r="BJ2230" i="20"/>
  <c r="BJ1865" i="20"/>
  <c r="BJ1643" i="20"/>
  <c r="BJ987" i="20"/>
  <c r="BJ640" i="20"/>
  <c r="BJ1774" i="20"/>
  <c r="BJ2069" i="20"/>
  <c r="BJ1891" i="20"/>
  <c r="BJ1918" i="20"/>
  <c r="BJ1596" i="20"/>
  <c r="BJ2210" i="20"/>
  <c r="BJ1109" i="20"/>
  <c r="BJ2165" i="20"/>
  <c r="BJ1296" i="20"/>
  <c r="BJ1565" i="20"/>
  <c r="BJ1947" i="20"/>
  <c r="BJ2040" i="20"/>
  <c r="BJ2185" i="20"/>
  <c r="BJ1146" i="20"/>
  <c r="BJ948" i="20"/>
  <c r="BJ969" i="20"/>
  <c r="BJ1867" i="20"/>
  <c r="BJ611" i="20"/>
  <c r="BJ651" i="20"/>
  <c r="BJ556" i="20"/>
  <c r="BJ436" i="20"/>
  <c r="BJ1553" i="20"/>
  <c r="BJ1807" i="20"/>
  <c r="BJ1397" i="20"/>
  <c r="BJ1840" i="20"/>
  <c r="BJ1945" i="20"/>
  <c r="BJ617" i="20"/>
  <c r="BJ2162" i="20"/>
  <c r="BJ629" i="20"/>
  <c r="BJ1481" i="20"/>
  <c r="BJ384" i="20"/>
  <c r="BJ1142" i="20"/>
  <c r="BJ2305" i="20"/>
  <c r="BJ33" i="20"/>
  <c r="BJ534" i="20"/>
  <c r="BJ2250" i="20"/>
  <c r="BJ783" i="20"/>
  <c r="BJ1070" i="20"/>
  <c r="BJ1052" i="20"/>
  <c r="BJ1769" i="20"/>
  <c r="BJ17" i="20"/>
  <c r="BJ2322" i="20"/>
  <c r="BJ1160" i="20"/>
  <c r="BJ1056" i="20"/>
  <c r="BJ128" i="20"/>
  <c r="BJ323" i="20"/>
  <c r="BJ1873" i="20"/>
  <c r="BJ808" i="20"/>
  <c r="BJ995" i="20"/>
  <c r="BJ1833" i="20"/>
  <c r="BJ2046" i="20"/>
  <c r="BJ1683" i="20"/>
  <c r="BJ1321" i="20"/>
  <c r="BJ1842" i="20"/>
  <c r="BJ1523" i="20"/>
  <c r="BJ242" i="20"/>
  <c r="BJ349" i="20"/>
  <c r="BJ1803" i="20"/>
  <c r="BJ377" i="20"/>
  <c r="BJ412" i="20"/>
  <c r="BJ57" i="20"/>
  <c r="BJ2156" i="20"/>
  <c r="BJ251" i="20"/>
  <c r="BJ913" i="20"/>
  <c r="BJ1784" i="20"/>
  <c r="BJ1282" i="20"/>
  <c r="BJ1111" i="20"/>
  <c r="BJ1018" i="20"/>
  <c r="BJ2062" i="20"/>
  <c r="BJ846" i="20"/>
  <c r="BJ413" i="20"/>
  <c r="BJ1825" i="20"/>
  <c r="BJ1813" i="20"/>
  <c r="BJ1688" i="20"/>
  <c r="BJ654" i="20"/>
  <c r="BJ1726" i="20"/>
  <c r="BJ839" i="20"/>
  <c r="BJ204" i="20"/>
  <c r="BJ2272" i="20"/>
  <c r="BJ56" i="20"/>
  <c r="BJ108" i="20"/>
  <c r="BJ673" i="20"/>
  <c r="BJ2228" i="20"/>
  <c r="BJ1798" i="20"/>
  <c r="BJ2161" i="20"/>
  <c r="BJ310" i="20"/>
  <c r="BJ917" i="20"/>
  <c r="BJ852" i="20"/>
  <c r="BJ1329" i="20"/>
  <c r="BJ2121" i="20"/>
  <c r="BJ798" i="20"/>
  <c r="BJ2265" i="20"/>
  <c r="BJ1757" i="20"/>
  <c r="BJ2157" i="20"/>
  <c r="BJ1232" i="20"/>
  <c r="BJ143" i="20"/>
  <c r="BJ1020" i="20"/>
  <c r="BJ1348" i="20"/>
  <c r="BJ779" i="20"/>
  <c r="BJ767" i="20"/>
  <c r="BJ1804" i="20"/>
  <c r="BJ422" i="20"/>
  <c r="BJ718" i="20"/>
  <c r="BJ594" i="20"/>
  <c r="BJ1509" i="20"/>
  <c r="BJ504" i="20"/>
  <c r="BJ51" i="20"/>
  <c r="BJ2079" i="20"/>
  <c r="BJ1907" i="20"/>
  <c r="BJ275" i="20"/>
  <c r="BJ825" i="20"/>
  <c r="BJ1708" i="20"/>
  <c r="BJ740" i="20"/>
  <c r="BJ1168" i="20"/>
  <c r="BJ849" i="20"/>
  <c r="BJ1280" i="20"/>
  <c r="BJ2004" i="20"/>
  <c r="BJ1188" i="20"/>
  <c r="BJ1047" i="20"/>
  <c r="BJ214" i="20"/>
  <c r="BJ746" i="20"/>
  <c r="BJ1794" i="20"/>
  <c r="BJ994" i="20"/>
  <c r="BJ1198" i="20"/>
  <c r="BJ810" i="20"/>
  <c r="BJ1383" i="20"/>
  <c r="BJ1555" i="20"/>
  <c r="BJ1735" i="20"/>
  <c r="BJ1100" i="20"/>
  <c r="BJ1387" i="20"/>
  <c r="BJ510" i="20"/>
  <c r="BJ1721" i="20"/>
  <c r="BJ1533" i="20"/>
  <c r="BJ1225" i="20"/>
  <c r="BJ1045" i="20"/>
  <c r="BJ2100" i="20"/>
  <c r="BJ92" i="20"/>
  <c r="BJ2269" i="20"/>
  <c r="BJ1938" i="20"/>
  <c r="BJ1197" i="20"/>
  <c r="BJ350" i="20"/>
  <c r="BJ162" i="20"/>
  <c r="BJ2032" i="20"/>
  <c r="BJ1014" i="20"/>
  <c r="BJ962" i="20"/>
  <c r="BJ328" i="20"/>
  <c r="BJ116" i="20"/>
  <c r="BJ2221" i="20"/>
  <c r="BJ1106" i="20"/>
  <c r="BJ1783" i="20"/>
  <c r="BJ1337" i="20"/>
  <c r="BJ2195" i="20"/>
  <c r="BJ961" i="20"/>
  <c r="BJ337" i="20"/>
  <c r="BJ2215" i="20"/>
  <c r="BJ1637" i="20"/>
  <c r="BJ90" i="20"/>
  <c r="BJ305" i="20"/>
  <c r="BJ741" i="20"/>
  <c r="BJ1444" i="20"/>
  <c r="BJ1182" i="20"/>
  <c r="BJ604" i="20"/>
  <c r="BJ268" i="20"/>
  <c r="BJ2103" i="20"/>
  <c r="BJ1741" i="20"/>
  <c r="BJ921" i="20"/>
  <c r="BJ434" i="20"/>
  <c r="BJ1331" i="20"/>
  <c r="BJ1661" i="20"/>
  <c r="BJ1816" i="20"/>
  <c r="BJ363" i="20"/>
  <c r="BJ2008" i="20"/>
  <c r="BJ1767" i="20"/>
  <c r="BJ2153" i="20"/>
  <c r="BJ2335" i="20"/>
  <c r="BJ200" i="20"/>
  <c r="BJ891" i="20"/>
  <c r="BJ280" i="20"/>
  <c r="BJ1349" i="20"/>
  <c r="BJ1235" i="20"/>
  <c r="BJ145" i="20"/>
  <c r="BJ1538" i="20"/>
  <c r="BJ2211" i="20"/>
  <c r="BJ1116" i="20"/>
  <c r="BJ1114" i="20"/>
  <c r="BJ179" i="20"/>
  <c r="BJ1990" i="20"/>
  <c r="BJ1969" i="20"/>
  <c r="BJ218" i="20"/>
  <c r="BJ428" i="20"/>
  <c r="BJ1119" i="20"/>
  <c r="BJ2016" i="20"/>
  <c r="BJ1241" i="20"/>
  <c r="BJ1779" i="20"/>
  <c r="BJ1546" i="20"/>
  <c r="BJ1837" i="20"/>
  <c r="BJ823" i="20"/>
  <c r="BJ2293" i="20"/>
  <c r="BJ1220" i="20"/>
  <c r="BJ421" i="20"/>
  <c r="BJ1122" i="20"/>
  <c r="BJ270" i="20"/>
  <c r="BJ1406" i="20"/>
  <c r="BJ303" i="20"/>
  <c r="BJ1353" i="20"/>
  <c r="BJ882" i="20"/>
  <c r="BJ106" i="20"/>
  <c r="BJ353" i="20"/>
  <c r="BJ224" i="20"/>
  <c r="BJ1515" i="20"/>
  <c r="BJ621" i="20"/>
  <c r="BJ2037" i="20"/>
  <c r="BJ1583" i="20"/>
  <c r="BJ1373" i="20"/>
  <c r="BJ844" i="20"/>
  <c r="BJ1381" i="20"/>
  <c r="BJ309" i="20"/>
  <c r="BJ1923" i="20"/>
  <c r="BJ1154" i="20"/>
  <c r="BJ1343" i="20"/>
  <c r="BJ2115" i="20"/>
  <c r="BJ2083" i="20"/>
  <c r="BJ964" i="20"/>
  <c r="BJ420" i="20"/>
  <c r="BJ832" i="20"/>
  <c r="BJ1981" i="20"/>
  <c r="BJ99" i="20"/>
  <c r="BJ1073" i="20"/>
  <c r="BJ725" i="20"/>
  <c r="BJ2307" i="20"/>
  <c r="BJ785" i="20"/>
  <c r="BJ2096" i="20"/>
  <c r="BJ1845" i="20"/>
  <c r="BJ1342" i="20"/>
  <c r="BJ1464" i="20"/>
  <c r="BJ1212" i="20"/>
  <c r="BJ522" i="20"/>
  <c r="BJ1316" i="20"/>
  <c r="BJ173" i="20"/>
  <c r="BJ668" i="20"/>
  <c r="BJ415" i="20"/>
  <c r="BJ1963" i="20"/>
  <c r="BJ1941" i="20"/>
  <c r="BJ425" i="20"/>
  <c r="BJ1263" i="20"/>
  <c r="BJ76" i="20"/>
  <c r="BJ149" i="20"/>
  <c r="BJ1617" i="20"/>
  <c r="BJ596" i="20"/>
  <c r="BJ900" i="20"/>
  <c r="BJ581" i="20"/>
  <c r="BJ2234" i="20"/>
  <c r="BJ322" i="20"/>
  <c r="BJ1044" i="20"/>
  <c r="BJ407" i="20"/>
  <c r="BJ1209" i="20"/>
  <c r="BJ1939" i="20"/>
  <c r="BJ1334" i="20"/>
  <c r="BJ390" i="20"/>
  <c r="BJ489" i="20"/>
  <c r="BJ1497" i="20"/>
  <c r="BJ1183" i="20"/>
  <c r="BJ2058" i="20"/>
  <c r="BJ1738" i="20"/>
  <c r="BJ135" i="20"/>
  <c r="BJ974" i="20"/>
  <c r="BJ1137" i="20"/>
  <c r="BJ2201" i="20"/>
  <c r="BJ373" i="20"/>
  <c r="BJ2089" i="20"/>
  <c r="BJ1213" i="20"/>
  <c r="BJ1632" i="20"/>
  <c r="BJ1303" i="20"/>
  <c r="BJ357" i="20"/>
  <c r="BJ1604" i="20"/>
  <c r="BJ1067" i="20"/>
  <c r="BJ747" i="20"/>
  <c r="BJ2012" i="20"/>
  <c r="BJ1165" i="20"/>
  <c r="BJ38" i="20"/>
  <c r="BJ1994" i="20"/>
  <c r="BJ1739" i="20"/>
  <c r="BJ402" i="20"/>
  <c r="BJ391" i="20"/>
  <c r="BJ831" i="20"/>
  <c r="BJ545" i="20"/>
  <c r="BJ1138" i="20"/>
  <c r="BJ945" i="20"/>
  <c r="BJ1765" i="20"/>
  <c r="BJ1913" i="20"/>
  <c r="BJ115" i="20"/>
  <c r="BJ274" i="20"/>
  <c r="BJ1911" i="20"/>
  <c r="BJ30" i="20"/>
  <c r="BJ743" i="20"/>
  <c r="BJ1001" i="20"/>
  <c r="BJ1605" i="20"/>
  <c r="BJ1422" i="20"/>
  <c r="BJ2242" i="20"/>
  <c r="BJ2282" i="20"/>
  <c r="BJ20" i="20"/>
  <c r="BJ931" i="20"/>
  <c r="BJ1934" i="20"/>
  <c r="BJ125" i="20"/>
  <c r="BJ1547" i="20"/>
  <c r="BJ228" i="20"/>
  <c r="BJ1646" i="20"/>
  <c r="BJ2035" i="20"/>
  <c r="BJ1854" i="20"/>
  <c r="BJ2061" i="20"/>
  <c r="BJ294" i="20"/>
  <c r="BJ592" i="20"/>
  <c r="BJ2150" i="20"/>
  <c r="BJ151" i="20"/>
  <c r="BJ441" i="20"/>
  <c r="BJ957" i="20"/>
  <c r="BJ904" i="20"/>
  <c r="BJ1472" i="20"/>
  <c r="BJ488" i="20"/>
  <c r="BJ1788" i="20"/>
  <c r="BJ1948" i="20"/>
  <c r="BJ1529" i="20"/>
  <c r="BJ2217" i="20"/>
  <c r="BJ2054" i="20"/>
  <c r="BJ1490" i="20"/>
  <c r="BJ452" i="20"/>
  <c r="BJ615" i="20"/>
  <c r="BJ664" i="20"/>
  <c r="BJ2167" i="20"/>
  <c r="BJ677" i="20"/>
  <c r="BJ866" i="20"/>
  <c r="BJ123" i="20"/>
  <c r="BJ2048" i="20"/>
  <c r="BJ1549" i="20"/>
  <c r="BJ905" i="20"/>
  <c r="BJ613" i="20"/>
  <c r="BJ1736" i="20"/>
  <c r="BJ1754" i="20"/>
  <c r="BJ1597" i="20"/>
  <c r="BJ1585" i="20"/>
  <c r="BJ2312" i="20"/>
  <c r="BJ976" i="20"/>
  <c r="BJ187" i="20"/>
  <c r="BJ2130" i="20"/>
  <c r="BJ568" i="20"/>
  <c r="BJ227" i="20"/>
  <c r="BJ2270" i="20"/>
  <c r="BJ148" i="20"/>
  <c r="BJ583" i="20"/>
  <c r="BJ949" i="20"/>
  <c r="BJ1358" i="20"/>
  <c r="BJ26" i="20"/>
  <c r="BJ2332" i="20"/>
  <c r="BJ1166" i="20"/>
  <c r="BJ676" i="20"/>
  <c r="BJ1843" i="20"/>
  <c r="BJ220" i="20"/>
  <c r="BJ709" i="20"/>
  <c r="BJ1228" i="20"/>
  <c r="BJ2108" i="20"/>
  <c r="BJ273" i="20"/>
  <c r="BJ1700" i="20"/>
  <c r="BJ1830" i="20"/>
  <c r="BJ1680" i="20"/>
  <c r="BJ544" i="20"/>
  <c r="BJ706" i="20"/>
  <c r="BJ1396" i="20"/>
  <c r="BJ543" i="20"/>
  <c r="BJ1283" i="20"/>
  <c r="BJ2246" i="20"/>
  <c r="BJ812" i="20"/>
  <c r="BJ794" i="20"/>
  <c r="BJ27" i="20"/>
  <c r="BJ1470" i="20"/>
  <c r="BJ254" i="20"/>
  <c r="BJ403" i="20"/>
  <c r="BJ684" i="20"/>
  <c r="BJ2057" i="20"/>
  <c r="BJ1650" i="20"/>
  <c r="BJ427" i="20"/>
  <c r="BJ1382" i="20"/>
  <c r="BJ1563" i="20"/>
  <c r="BJ1294" i="20"/>
  <c r="BJ894" i="20"/>
  <c r="BJ652" i="20"/>
  <c r="BJ491" i="20"/>
  <c r="BJ15" i="20"/>
  <c r="BJ1139" i="20"/>
  <c r="BJ1301" i="20"/>
  <c r="BJ457" i="20"/>
  <c r="BJ1954" i="20"/>
  <c r="BJ536" i="20"/>
  <c r="BJ642" i="20"/>
  <c r="BJ380" i="20"/>
  <c r="BJ792" i="20"/>
  <c r="BJ588" i="20"/>
  <c r="BJ367" i="20"/>
  <c r="BJ1416" i="20"/>
  <c r="BJ1159" i="20"/>
  <c r="BJ453" i="20"/>
  <c r="BJ2327" i="20"/>
  <c r="BJ1775" i="20"/>
  <c r="BJ1177" i="20"/>
  <c r="BJ1928" i="20"/>
  <c r="BJ2064" i="20"/>
  <c r="BJ1196" i="20"/>
  <c r="BJ840" i="20"/>
  <c r="BJ885" i="20"/>
  <c r="BJ87" i="20"/>
  <c r="BJ1434" i="20"/>
  <c r="BJ876" i="20"/>
  <c r="BJ231" i="20"/>
  <c r="BJ1034" i="20"/>
  <c r="BJ432" i="20"/>
  <c r="BJ455" i="20"/>
  <c r="BJ1494" i="20"/>
  <c r="BJ772" i="20"/>
  <c r="BJ2056" i="20"/>
  <c r="BJ1993" i="20"/>
  <c r="BJ1485" i="20"/>
  <c r="BJ1037" i="20"/>
  <c r="BJ330" i="20"/>
  <c r="BJ1692" i="20"/>
  <c r="BJ370" i="20"/>
  <c r="BJ1099" i="20"/>
  <c r="BJ1022" i="20"/>
  <c r="BJ1811" i="20"/>
  <c r="BJ24" i="20"/>
  <c r="BJ2066" i="20"/>
  <c r="BJ856" i="20"/>
  <c r="BJ210" i="20"/>
  <c r="BJ459" i="20"/>
  <c r="BJ14" i="20"/>
  <c r="BJ1364" i="20"/>
  <c r="BJ693" i="20"/>
  <c r="BJ1354" i="20"/>
  <c r="BJ519" i="20"/>
  <c r="BJ1557" i="20"/>
  <c r="BJ1277" i="20"/>
  <c r="BJ737" i="20"/>
  <c r="BJ129" i="20"/>
  <c r="BJ216" i="20"/>
  <c r="BJ619" i="20"/>
  <c r="BJ2203" i="20"/>
  <c r="BJ1053" i="20"/>
  <c r="BJ478" i="20"/>
  <c r="BJ207" i="20"/>
  <c r="BJ634" i="20"/>
  <c r="BJ818" i="20"/>
  <c r="BJ2180" i="20"/>
  <c r="BJ1059" i="20"/>
  <c r="BJ915" i="20"/>
  <c r="BJ1452" i="20"/>
  <c r="BJ171" i="20"/>
  <c r="BJ1702" i="20"/>
  <c r="BJ1005" i="20"/>
  <c r="BJ1274" i="20"/>
  <c r="BJ2315" i="20"/>
  <c r="BJ107" i="20"/>
  <c r="BJ630" i="20"/>
  <c r="BJ1570" i="20"/>
  <c r="BJ2071" i="20"/>
  <c r="BJ2232" i="20"/>
  <c r="BJ1725" i="20"/>
  <c r="BJ861" i="20"/>
  <c r="BJ927" i="20"/>
  <c r="BJ1427" i="20"/>
  <c r="BJ1368" i="20"/>
  <c r="BJ906" i="20"/>
  <c r="BJ1326" i="20"/>
  <c r="BJ260" i="20"/>
  <c r="BJ1653" i="20"/>
  <c r="BJ88" i="20"/>
  <c r="BJ1582" i="20"/>
  <c r="BJ1848" i="20"/>
  <c r="BJ192" i="20"/>
  <c r="BJ1644" i="20"/>
  <c r="BJ165" i="20"/>
  <c r="BJ321" i="20"/>
  <c r="BJ926" i="20"/>
  <c r="BJ152" i="20"/>
  <c r="BJ1624" i="20"/>
  <c r="BJ870" i="20"/>
  <c r="BJ1124" i="20"/>
  <c r="BJ1249" i="20"/>
  <c r="BJ246" i="20"/>
  <c r="BJ1247" i="20"/>
  <c r="BJ1701" i="20"/>
  <c r="BJ1598" i="20"/>
  <c r="BJ1375" i="20"/>
  <c r="BJ2199" i="20"/>
  <c r="BJ550" i="20"/>
  <c r="BJ526" i="20"/>
  <c r="BJ2030" i="20"/>
  <c r="BJ896" i="20"/>
  <c r="BJ829" i="20"/>
  <c r="BJ1641" i="20"/>
  <c r="BJ563" i="20"/>
  <c r="BJ679" i="20"/>
  <c r="BJ1437" i="20"/>
  <c r="BJ1097" i="20"/>
  <c r="BJ573" i="20"/>
  <c r="BJ802" i="20"/>
  <c r="BJ53" i="20"/>
  <c r="BJ195" i="20"/>
  <c r="BJ2164" i="20"/>
  <c r="BJ188" i="20"/>
  <c r="BJ2116" i="20"/>
  <c r="BJ2321" i="20"/>
  <c r="BJ285" i="20"/>
  <c r="BJ1766" i="20"/>
  <c r="BJ211" i="20"/>
  <c r="BJ1645" i="20"/>
  <c r="BJ1436" i="20"/>
  <c r="BJ1853" i="20"/>
  <c r="BJ2324" i="20"/>
  <c r="BJ1195" i="20"/>
  <c r="BJ1647" i="20"/>
  <c r="BJ806" i="20"/>
  <c r="BJ1068" i="20"/>
  <c r="BJ2068" i="20"/>
  <c r="BJ398" i="20"/>
  <c r="BJ209" i="20"/>
  <c r="BJ1753" i="20"/>
  <c r="BJ960" i="20"/>
  <c r="BJ1828" i="20"/>
  <c r="BJ1223" i="20"/>
  <c r="BJ1977" i="20"/>
  <c r="BJ1046" i="20"/>
  <c r="BJ572" i="20"/>
  <c r="BJ1384" i="20"/>
  <c r="BJ1216" i="20"/>
  <c r="BJ1107" i="20"/>
  <c r="BJ1621" i="20"/>
  <c r="BJ902" i="20"/>
  <c r="BJ31" i="20"/>
  <c r="BJ2141" i="20"/>
  <c r="BJ547" i="20"/>
  <c r="BJ553" i="20"/>
  <c r="BJ182" i="20"/>
  <c r="BJ2138" i="20"/>
  <c r="BJ1944" i="20"/>
  <c r="BJ1062" i="20"/>
  <c r="BJ1359" i="20"/>
  <c r="BJ1728" i="20"/>
  <c r="BJ1925" i="20"/>
  <c r="BJ993" i="20"/>
  <c r="BJ1462" i="20"/>
  <c r="BJ775" i="20"/>
  <c r="BJ2080" i="20"/>
  <c r="BJ1428" i="20"/>
  <c r="BJ1821" i="20"/>
  <c r="BJ1117" i="20"/>
  <c r="BJ600" i="20"/>
  <c r="BJ1912" i="20"/>
  <c r="BJ1541" i="20"/>
  <c r="BJ1949" i="20"/>
  <c r="BJ538" i="20"/>
  <c r="BJ641" i="20"/>
  <c r="BJ381" i="20"/>
  <c r="BJ1943" i="20"/>
  <c r="BJ1905" i="20"/>
  <c r="BJ936" i="20"/>
  <c r="BJ782" i="20"/>
  <c r="BJ1024" i="20"/>
  <c r="BJ1610" i="20"/>
  <c r="BJ1743" i="20"/>
  <c r="BJ1378" i="20"/>
  <c r="BJ2289" i="20"/>
  <c r="BJ437" i="20"/>
  <c r="BJ2181" i="20"/>
  <c r="BJ721" i="20"/>
  <c r="BJ247" i="20"/>
  <c r="BJ241" i="20"/>
  <c r="BJ1935" i="20"/>
  <c r="BJ606" i="20"/>
  <c r="BJ1066" i="20"/>
  <c r="BJ50" i="20"/>
  <c r="BJ344" i="20"/>
  <c r="BJ1486" i="20"/>
  <c r="BJ169" i="20"/>
  <c r="BJ1998" i="20"/>
  <c r="BJ424" i="20"/>
  <c r="BJ1233" i="20"/>
  <c r="BJ331" i="20"/>
  <c r="BJ73" i="20"/>
  <c r="BJ1095" i="20"/>
  <c r="BJ1291" i="20"/>
  <c r="BJ1061" i="20"/>
  <c r="BJ977" i="20"/>
  <c r="BJ954" i="20"/>
  <c r="BJ1508" i="20"/>
  <c r="BJ883" i="20"/>
  <c r="BJ1246" i="20"/>
  <c r="BJ1962" i="20"/>
  <c r="BJ1184" i="20"/>
  <c r="BJ1465" i="20"/>
  <c r="BJ901" i="20"/>
  <c r="BJ1972" i="20"/>
  <c r="BJ762" i="20"/>
  <c r="BJ1370" i="20"/>
  <c r="BJ307" i="20"/>
  <c r="BJ1171" i="20"/>
  <c r="BJ2168" i="20"/>
  <c r="BJ1254" i="20"/>
  <c r="BJ1266" i="20"/>
  <c r="BJ60" i="20"/>
  <c r="BJ1432" i="20"/>
  <c r="BJ1686" i="20"/>
  <c r="BJ2093" i="20"/>
  <c r="BJ1586" i="20"/>
  <c r="BJ1310" i="20"/>
  <c r="BJ975" i="20"/>
  <c r="BJ410" i="20"/>
  <c r="BJ1729" i="20"/>
  <c r="BJ2065" i="20"/>
  <c r="BJ768" i="20"/>
  <c r="BJ1564" i="20"/>
  <c r="BJ146" i="20"/>
  <c r="BJ232" i="20"/>
  <c r="BJ635" i="20"/>
  <c r="BJ311" i="20"/>
  <c r="BJ2036" i="20"/>
  <c r="BJ1613" i="20"/>
  <c r="BJ48" i="20"/>
  <c r="BJ2041" i="20"/>
  <c r="BJ1261" i="20"/>
  <c r="BJ2291" i="20"/>
  <c r="BJ1746" i="20"/>
  <c r="BJ528" i="20"/>
  <c r="BJ871" i="20"/>
  <c r="BJ1425" i="20"/>
  <c r="BJ1123" i="20"/>
  <c r="BJ1685" i="20"/>
  <c r="BJ1931" i="20"/>
  <c r="BJ1271" i="20"/>
  <c r="BJ661" i="20"/>
  <c r="BJ138" i="20"/>
  <c r="BJ1870" i="20"/>
  <c r="BJ1221" i="20"/>
  <c r="BJ2244" i="20"/>
  <c r="BJ2175" i="20"/>
  <c r="BJ1484" i="20"/>
  <c r="BJ1178" i="20"/>
  <c r="BJ1491" i="20"/>
  <c r="BJ1594" i="20"/>
  <c r="BJ680" i="20"/>
  <c r="BJ867" i="20"/>
  <c r="BJ1506" i="20"/>
  <c r="BJ2186" i="20"/>
  <c r="BJ791" i="20"/>
  <c r="BJ2276" i="20"/>
  <c r="BJ1086" i="20"/>
  <c r="BJ2326" i="20"/>
  <c r="BJ25" i="20"/>
  <c r="BJ1630" i="20"/>
  <c r="BJ971" i="20"/>
  <c r="BJ59" i="20"/>
  <c r="BJ503" i="20"/>
  <c r="BJ1510" i="20"/>
  <c r="BJ2325" i="20"/>
  <c r="BJ58" i="20"/>
  <c r="BJ955" i="20"/>
  <c r="BJ429" i="20"/>
  <c r="BJ1718" i="20"/>
  <c r="BJ1802" i="20"/>
  <c r="BJ2050" i="20"/>
  <c r="BJ2102" i="20"/>
  <c r="BJ1469" i="20"/>
  <c r="BJ256" i="20"/>
  <c r="BJ1150" i="20"/>
  <c r="BJ1601" i="20"/>
  <c r="BJ1611" i="20"/>
  <c r="BJ1684" i="20"/>
  <c r="BJ1094" i="20"/>
  <c r="BJ222" i="20"/>
  <c r="BJ2118" i="20"/>
  <c r="BJ1678" i="20"/>
  <c r="BJ1244" i="20"/>
  <c r="BJ416" i="20"/>
  <c r="BJ711" i="20"/>
  <c r="BJ249" i="20"/>
  <c r="BJ2092" i="20"/>
  <c r="BJ690" i="20"/>
  <c r="BJ1543" i="20"/>
  <c r="BJ136" i="20"/>
  <c r="BJ518" i="20"/>
  <c r="BJ244" i="20"/>
  <c r="BJ1318" i="20"/>
  <c r="BJ881" i="20"/>
  <c r="BJ537" i="20"/>
  <c r="BJ797" i="20"/>
  <c r="BJ1894" i="20"/>
  <c r="BJ1417" i="20"/>
  <c r="BJ884" i="20"/>
  <c r="BJ1128" i="20"/>
  <c r="BJ2097" i="20"/>
  <c r="BJ1591" i="20"/>
  <c r="BJ1019" i="20"/>
  <c r="BJ2011" i="20"/>
  <c r="BJ1820" i="20"/>
  <c r="BJ295" i="20"/>
  <c r="BJ1021" i="20"/>
  <c r="BJ70" i="20"/>
  <c r="BJ1180" i="20"/>
  <c r="BJ2018" i="20"/>
  <c r="BJ1521" i="20"/>
  <c r="BJ447" i="20"/>
  <c r="BJ1411" i="20"/>
  <c r="BJ1257" i="20"/>
  <c r="BJ1090" i="20"/>
  <c r="BJ1259" i="20"/>
  <c r="BJ908" i="20"/>
  <c r="BJ774" i="20"/>
  <c r="BJ607" i="20"/>
  <c r="BJ2088" i="20"/>
  <c r="BJ2094" i="20"/>
  <c r="BJ603" i="20"/>
  <c r="BJ822" i="20"/>
  <c r="BJ1801" i="20"/>
  <c r="BJ2290" i="20"/>
  <c r="BJ234" i="20"/>
  <c r="BJ719" i="20"/>
  <c r="BJ2275" i="20"/>
  <c r="BJ1914" i="20"/>
  <c r="BJ1851" i="20"/>
  <c r="BJ1829" i="20"/>
  <c r="BJ1815" i="20"/>
  <c r="BJ685" i="20"/>
  <c r="BJ2025" i="20"/>
  <c r="BJ2007" i="20"/>
  <c r="BJ445" i="20"/>
  <c r="BJ1028" i="20"/>
  <c r="BJ1659" i="20"/>
  <c r="BJ1205" i="20"/>
  <c r="BJ266" i="20"/>
  <c r="BJ325" i="20"/>
  <c r="BJ1224" i="20"/>
  <c r="BJ598" i="20"/>
  <c r="BJ124" i="20"/>
  <c r="BJ2119" i="20"/>
  <c r="BJ1690" i="20"/>
  <c r="BJ2216" i="20"/>
  <c r="BJ189" i="20"/>
  <c r="BJ2005" i="20"/>
  <c r="BJ1487" i="20"/>
  <c r="BJ1982" i="20"/>
  <c r="BJ2017" i="20"/>
  <c r="BJ1795" i="20"/>
  <c r="BJ502" i="20"/>
  <c r="BJ1672" i="20"/>
  <c r="BJ667" i="20"/>
  <c r="BJ602" i="20"/>
  <c r="BJ930" i="20"/>
  <c r="BJ196" i="20"/>
  <c r="BJ2194" i="20"/>
  <c r="BJ2043" i="20"/>
  <c r="BJ2285" i="20"/>
  <c r="BJ1118" i="20"/>
  <c r="BJ1655" i="20"/>
  <c r="BJ1662" i="20"/>
  <c r="BJ1430" i="20"/>
  <c r="BJ159" i="20"/>
  <c r="BJ1317" i="20"/>
  <c r="BJ992" i="20"/>
  <c r="BJ1088" i="20"/>
  <c r="BJ1227" i="20"/>
  <c r="BJ1764" i="20"/>
  <c r="BJ1279" i="20"/>
  <c r="BJ313" i="20"/>
  <c r="BJ1156" i="20"/>
  <c r="BJ889" i="20"/>
  <c r="BJ1535" i="20"/>
  <c r="BJ1026" i="20"/>
  <c r="BJ438" i="20"/>
  <c r="BJ996" i="20"/>
  <c r="BJ1112" i="20"/>
  <c r="BJ729" i="20"/>
  <c r="BJ636" i="20"/>
  <c r="BJ2311" i="20"/>
  <c r="BJ2287" i="20"/>
  <c r="BJ980" i="20"/>
  <c r="BJ789" i="20"/>
  <c r="BJ1129" i="20"/>
  <c r="BJ1906" i="20"/>
  <c r="BJ558" i="20"/>
  <c r="BJ365" i="20"/>
  <c r="BJ2323" i="20"/>
  <c r="BJ1956" i="20"/>
  <c r="BJ1415" i="20"/>
  <c r="BJ1871" i="20"/>
  <c r="BJ751" i="20"/>
  <c r="BJ1355" i="20"/>
  <c r="BJ1561" i="20"/>
  <c r="BJ372" i="20"/>
  <c r="BJ1130" i="20"/>
  <c r="BJ2047" i="20"/>
  <c r="BJ1332" i="20"/>
  <c r="BJ501" i="20"/>
  <c r="BJ2277" i="20"/>
  <c r="BJ1002" i="20"/>
  <c r="BJ1707" i="20"/>
  <c r="BJ82" i="20"/>
  <c r="BJ753" i="20"/>
  <c r="BJ717" i="20"/>
  <c r="BJ1207" i="20"/>
  <c r="BJ1634" i="20"/>
  <c r="BJ1199" i="20"/>
  <c r="BJ2053" i="20"/>
  <c r="BJ1652" i="20"/>
  <c r="BJ970" i="20"/>
  <c r="BJ828" i="20"/>
  <c r="BJ1206" i="20"/>
  <c r="BJ265" i="20"/>
  <c r="BJ1080" i="20"/>
  <c r="BJ1551" i="20"/>
  <c r="BJ1339" i="20"/>
  <c r="BJ669" i="20"/>
  <c r="BJ1689" i="20"/>
  <c r="BJ1105" i="20"/>
  <c r="BJ1777" i="20"/>
  <c r="BJ678" i="20"/>
  <c r="BJ2140" i="20"/>
  <c r="BJ1558" i="20"/>
  <c r="BJ1126" i="20"/>
  <c r="BJ922" i="20"/>
  <c r="BJ317" i="20"/>
  <c r="BJ608" i="20"/>
  <c r="BJ458" i="20"/>
  <c r="BJ2149" i="20"/>
  <c r="BJ1822" i="20"/>
  <c r="BJ2278" i="20"/>
  <c r="BJ1454" i="20"/>
  <c r="BJ2014" i="20"/>
  <c r="BJ2212" i="20"/>
  <c r="BJ1694" i="20"/>
  <c r="BJ523" i="20"/>
  <c r="BJ1850" i="20"/>
  <c r="BJ1366" i="20"/>
  <c r="BJ1942" i="20"/>
  <c r="BJ2117" i="20"/>
  <c r="BJ1517" i="20"/>
  <c r="BJ1031" i="20"/>
  <c r="BJ610" i="20"/>
  <c r="BJ1790" i="20"/>
  <c r="BJ863" i="20"/>
  <c r="BJ720" i="20"/>
  <c r="BJ1041" i="20"/>
  <c r="BJ2085" i="20"/>
  <c r="BJ1431" i="20"/>
  <c r="BJ423" i="20"/>
  <c r="BJ1290" i="20"/>
  <c r="BJ383" i="20"/>
  <c r="BJ1015" i="20"/>
  <c r="BJ1771" i="20"/>
  <c r="BJ1365" i="20"/>
  <c r="BJ1562" i="20"/>
  <c r="BJ799" i="20"/>
  <c r="BJ229" i="20"/>
  <c r="BJ351" i="20"/>
  <c r="BJ202" i="20"/>
  <c r="BJ758" i="20"/>
  <c r="BJ841" i="20"/>
  <c r="BJ1635" i="20"/>
  <c r="BJ338" i="20"/>
  <c r="BJ1413" i="20"/>
  <c r="BJ1098" i="20"/>
  <c r="BJ440" i="20"/>
  <c r="BJ872" i="20"/>
  <c r="BJ84" i="20"/>
  <c r="BJ263" i="20"/>
  <c r="BJ158" i="20"/>
  <c r="BJ1211" i="20"/>
  <c r="BJ1338" i="20"/>
  <c r="BJ1619" i="20"/>
  <c r="BJ1377" i="20"/>
  <c r="BJ164" i="20"/>
  <c r="BJ2026" i="20"/>
  <c r="BJ147" i="20"/>
  <c r="BJ1237" i="20"/>
  <c r="BJ1895" i="20"/>
  <c r="BJ1568" i="20"/>
  <c r="BJ1162" i="20"/>
  <c r="BJ1983" i="20"/>
  <c r="BJ527" i="20"/>
  <c r="BJ1230" i="20"/>
  <c r="BJ1636" i="20"/>
  <c r="BJ496" i="20"/>
  <c r="BJ570" i="20"/>
  <c r="BJ2060" i="20"/>
  <c r="BJ2132" i="20"/>
  <c r="BJ763" i="20"/>
  <c r="BJ893" i="20"/>
  <c r="BJ2286" i="20"/>
  <c r="BJ1584" i="20"/>
  <c r="BJ1501" i="20"/>
  <c r="BJ903" i="20"/>
  <c r="BJ2207" i="20"/>
  <c r="BJ752" i="20"/>
  <c r="BJ947" i="20"/>
  <c r="BJ1602" i="20"/>
  <c r="BJ2082" i="20"/>
  <c r="BJ780" i="20"/>
  <c r="BJ1226" i="20"/>
  <c r="BJ139" i="20"/>
  <c r="BJ1426" i="20"/>
  <c r="BJ672" i="20"/>
  <c r="BJ110" i="20"/>
  <c r="BJ83" i="20"/>
  <c r="BJ1504" i="20"/>
  <c r="BJ1649" i="20"/>
  <c r="BJ736" i="20"/>
  <c r="BJ1960" i="20"/>
  <c r="BJ1900" i="20"/>
  <c r="BJ233" i="20"/>
  <c r="BJ55" i="20"/>
  <c r="BJ1732" i="20"/>
  <c r="BJ878" i="20"/>
  <c r="BJ1524" i="20"/>
  <c r="BJ705" i="20"/>
  <c r="BJ1439" i="20"/>
  <c r="BJ65" i="20"/>
  <c r="BJ2049" i="20"/>
  <c r="BJ1141" i="20"/>
  <c r="BJ1149" i="20"/>
  <c r="BJ593" i="20"/>
  <c r="BJ564" i="20"/>
  <c r="BJ1834" i="20"/>
  <c r="BJ1874" i="20"/>
  <c r="BJ1306" i="20"/>
  <c r="BJ1161" i="20"/>
  <c r="BJ1916" i="20"/>
  <c r="BJ1495" i="20"/>
  <c r="BJ461" i="20"/>
  <c r="BJ551" i="20"/>
  <c r="BJ959" i="20"/>
  <c r="BJ62" i="20"/>
  <c r="BJ566" i="20"/>
  <c r="BJ739" i="20"/>
  <c r="BJ203" i="20"/>
  <c r="BJ1868" i="20"/>
  <c r="BJ2236" i="20"/>
  <c r="BJ1084" i="20"/>
  <c r="BJ988" i="20"/>
  <c r="BJ2224" i="20"/>
  <c r="BJ1089" i="20"/>
  <c r="BJ1393" i="20"/>
  <c r="BJ1315" i="20"/>
  <c r="BJ180" i="20"/>
  <c r="BJ1674" i="20"/>
  <c r="BJ1973" i="20"/>
  <c r="BJ1155" i="20"/>
  <c r="BJ346" i="20"/>
  <c r="BJ1193" i="20"/>
  <c r="BJ2039" i="20"/>
  <c r="BJ1654" i="20"/>
  <c r="BJ174" i="20"/>
  <c r="BJ589" i="20"/>
  <c r="BJ388" i="20"/>
  <c r="BJ1530" i="20"/>
  <c r="BJ813" i="20"/>
  <c r="BJ1313" i="20"/>
  <c r="BJ1751" i="20"/>
  <c r="BJ1704" i="20"/>
  <c r="BJ1733" i="20"/>
  <c r="BJ1060" i="20"/>
  <c r="BJ1670" i="20"/>
  <c r="BJ1192" i="20"/>
  <c r="BJ897" i="20"/>
  <c r="BJ1968" i="20"/>
  <c r="BJ2127" i="20"/>
  <c r="BJ1386" i="20"/>
  <c r="BJ1217" i="20"/>
  <c r="BJ647" i="20"/>
  <c r="BJ2038" i="20"/>
  <c r="BJ710" i="20"/>
  <c r="BJ212" i="20"/>
  <c r="BJ628" i="20"/>
  <c r="BJ1157" i="20"/>
  <c r="BJ1633" i="20"/>
  <c r="BJ2264" i="20"/>
  <c r="BJ355" i="20"/>
  <c r="BJ817" i="20"/>
  <c r="BJ477" i="20"/>
  <c r="BJ627" i="20"/>
  <c r="BJ1693" i="20"/>
  <c r="BJ1957" i="20"/>
  <c r="BJ2099" i="20"/>
  <c r="BJ1347" i="20"/>
  <c r="BJ984" i="20"/>
  <c r="BJ1628" i="20"/>
  <c r="BJ382" i="20"/>
  <c r="BJ2024" i="20"/>
  <c r="BJ153" i="20"/>
  <c r="BJ1932" i="20"/>
  <c r="BJ35" i="20"/>
  <c r="BJ582" i="20"/>
  <c r="BJ1438" i="20"/>
  <c r="BJ89" i="20"/>
  <c r="BJ819" i="20"/>
  <c r="BJ1025" i="20"/>
  <c r="BJ68" i="20"/>
  <c r="BJ1191" i="20"/>
  <c r="BJ1640" i="20"/>
  <c r="BJ618" i="20"/>
  <c r="BJ656" i="20"/>
  <c r="BJ332" i="20"/>
  <c r="BJ1579" i="20"/>
  <c r="BJ756" i="20"/>
  <c r="BJ122" i="20"/>
  <c r="BJ405" i="20"/>
  <c r="BJ1786" i="20"/>
  <c r="BJ1096" i="20"/>
  <c r="BJ166" i="20"/>
  <c r="BJ1782" i="20"/>
  <c r="BJ475" i="20"/>
  <c r="BJ1281" i="20"/>
  <c r="BJ2308" i="20"/>
  <c r="BJ2316" i="20"/>
  <c r="BJ1531" i="20"/>
  <c r="BJ565" i="20"/>
  <c r="BJ707" i="20"/>
  <c r="BJ2028" i="20"/>
  <c r="BJ2247" i="20"/>
  <c r="BJ1345" i="20"/>
  <c r="BJ2075" i="20"/>
  <c r="BJ1330" i="20"/>
  <c r="BJ1302" i="20"/>
  <c r="BJ1679" i="20"/>
  <c r="BJ104" i="20"/>
  <c r="BJ2086" i="20"/>
  <c r="BJ1897" i="20"/>
  <c r="BJ1575" i="20"/>
  <c r="BJ622" i="20"/>
  <c r="BJ1308" i="20"/>
  <c r="BJ1901" i="20"/>
  <c r="BJ1502" i="20"/>
  <c r="BJ892" i="20"/>
  <c r="BJ419" i="20"/>
  <c r="BJ1979" i="20"/>
  <c r="BJ2239" i="20"/>
  <c r="BJ1796" i="20"/>
  <c r="BJ759" i="20"/>
  <c r="BJ183" i="20"/>
  <c r="BJ1336" i="20"/>
  <c r="BJ2299" i="20"/>
  <c r="BJ803" i="20"/>
  <c r="BJ910" i="20"/>
  <c r="BJ689" i="20"/>
  <c r="BJ1787" i="20"/>
  <c r="BJ2319" i="20"/>
  <c r="BJ1711" i="20"/>
  <c r="BJ1284" i="20"/>
  <c r="BJ968" i="20"/>
  <c r="BJ1762" i="20"/>
  <c r="BJ456" i="20"/>
  <c r="BJ963" i="20"/>
  <c r="BJ1202" i="20"/>
  <c r="BJ19" i="20"/>
  <c r="BJ1536" i="20"/>
  <c r="BJ524" i="20"/>
  <c r="BJ1480" i="20"/>
  <c r="BJ696" i="20"/>
  <c r="BJ1145" i="20"/>
  <c r="BJ316" i="20"/>
  <c r="BJ754" i="20"/>
  <c r="BJ1855" i="20"/>
  <c r="BJ1361" i="20"/>
  <c r="BJ731" i="20"/>
  <c r="BJ2169" i="20"/>
  <c r="BJ1229" i="20"/>
  <c r="BJ1276" i="20"/>
  <c r="BJ2320" i="20"/>
  <c r="BJ1292" i="20"/>
  <c r="BJ991" i="20"/>
  <c r="BJ734" i="20"/>
  <c r="BJ659" i="20"/>
  <c r="BJ375" i="20"/>
  <c r="BJ2229" i="20"/>
  <c r="BJ66" i="20"/>
  <c r="BJ1722" i="20"/>
  <c r="BJ1763" i="20"/>
  <c r="BJ2123" i="20"/>
  <c r="BJ2296" i="20"/>
  <c r="BJ836" i="20"/>
  <c r="BJ2187" i="20"/>
  <c r="BJ2191" i="20"/>
  <c r="BJ1148" i="20"/>
  <c r="BJ426" i="20"/>
  <c r="BJ1926" i="20"/>
  <c r="BJ665" i="20"/>
  <c r="BJ934" i="20"/>
  <c r="BJ1817" i="20"/>
  <c r="BJ1719" i="20"/>
  <c r="BJ2268" i="20"/>
  <c r="BJ815" i="20"/>
  <c r="BJ334" i="20"/>
  <c r="BJ119" i="20"/>
  <c r="BJ683" i="20"/>
  <c r="BJ39" i="20"/>
  <c r="BJ658" i="20"/>
  <c r="BJ297" i="20"/>
  <c r="BJ1039" i="20"/>
  <c r="BJ1910" i="20"/>
  <c r="BJ1468" i="20"/>
  <c r="BJ284" i="20"/>
  <c r="BJ208" i="20"/>
  <c r="BJ2206" i="20"/>
  <c r="BJ1682" i="20"/>
  <c r="BJ1805" i="20"/>
  <c r="BJ201" i="20"/>
  <c r="BJ1362" i="20"/>
  <c r="BJ786" i="20"/>
  <c r="BJ102" i="20"/>
  <c r="BJ1030" i="20"/>
  <c r="BJ1236" i="20"/>
  <c r="BJ2131" i="20"/>
  <c r="BJ1297" i="20"/>
  <c r="BJ1503" i="20"/>
  <c r="BJ703" i="20"/>
  <c r="BJ2160" i="20"/>
  <c r="BJ1174" i="20"/>
  <c r="BJ279" i="20"/>
  <c r="BJ1158" i="20"/>
  <c r="BJ1299" i="20"/>
  <c r="BJ1687" i="20"/>
  <c r="BJ601" i="20"/>
  <c r="BJ186" i="20"/>
  <c r="BJ385" i="20"/>
  <c r="BJ472" i="20"/>
  <c r="BJ71" i="20"/>
  <c r="BJ643" i="20"/>
  <c r="BJ167" i="20"/>
  <c r="BJ16" i="20"/>
  <c r="BJ1899" i="20"/>
  <c r="BJ371" i="20"/>
  <c r="BJ1881" i="20"/>
  <c r="BJ2329" i="20"/>
  <c r="BJ855" i="20"/>
  <c r="BJ1293" i="20"/>
  <c r="BJ1278" i="20"/>
  <c r="BJ112" i="20"/>
  <c r="BJ1677" i="20"/>
  <c r="BJ1761" i="20"/>
  <c r="BJ442" i="20"/>
  <c r="BJ483" i="20"/>
  <c r="BJ1559" i="20"/>
  <c r="BJ1859" i="20"/>
  <c r="BJ833" i="20"/>
  <c r="BJ1528" i="20"/>
  <c r="BJ2136" i="20"/>
  <c r="BJ562" i="20"/>
  <c r="BJ366" i="20"/>
  <c r="BJ2298" i="20"/>
  <c r="BJ1516" i="20"/>
  <c r="BJ1609" i="20"/>
  <c r="BJ513" i="20"/>
  <c r="BJ1049" i="20"/>
  <c r="BJ733" i="20"/>
  <c r="BJ487" i="20"/>
  <c r="BJ1988" i="20"/>
  <c r="BJ1869" i="20"/>
  <c r="BJ2336" i="20"/>
  <c r="BJ144" i="20"/>
  <c r="BJ578" i="20"/>
  <c r="BJ778" i="20"/>
  <c r="BJ1714" i="20"/>
  <c r="BJ1542" i="20"/>
  <c r="BJ671" i="20"/>
  <c r="BJ431" i="20"/>
  <c r="BJ1922" i="20"/>
  <c r="BJ1218" i="20"/>
  <c r="BJ1394" i="20"/>
  <c r="BJ1593" i="20"/>
  <c r="BJ133" i="20"/>
  <c r="BJ465" i="20"/>
  <c r="BJ1482" i="20"/>
  <c r="BJ319" i="20"/>
  <c r="BJ318" i="20"/>
  <c r="BJ401" i="20"/>
  <c r="BJ1927" i="20"/>
  <c r="BJ2174" i="20"/>
  <c r="BJ1896" i="20"/>
  <c r="BJ157" i="20"/>
  <c r="BJ1706" i="20"/>
  <c r="BJ916" i="20"/>
  <c r="BJ1699" i="20"/>
  <c r="BJ1607" i="20"/>
  <c r="BJ118" i="20"/>
  <c r="BJ860" i="20"/>
  <c r="BJ2333" i="20"/>
  <c r="BJ1744" i="20"/>
  <c r="BJ1550" i="20"/>
  <c r="BJ557" i="20"/>
  <c r="BJ1648" i="20"/>
  <c r="BJ1519" i="20"/>
  <c r="BJ2245" i="20"/>
  <c r="BJ462" i="20"/>
  <c r="BJ2144" i="20"/>
  <c r="BJ1125" i="20"/>
  <c r="BJ269" i="20"/>
  <c r="BJ1242" i="20"/>
  <c r="BJ1083" i="20"/>
  <c r="BJ1132" i="20"/>
  <c r="BJ933" i="20"/>
  <c r="BJ2155" i="20"/>
  <c r="BJ637" i="20"/>
  <c r="BJ155" i="20"/>
  <c r="BJ1622" i="20"/>
  <c r="BJ396" i="20"/>
  <c r="BJ2029" i="20"/>
  <c r="BJ1904" i="20"/>
  <c r="BJ1498" i="20"/>
  <c r="BJ80" i="20"/>
  <c r="BJ2095" i="20"/>
  <c r="BJ1441" i="20"/>
  <c r="BJ800" i="20"/>
  <c r="BJ597" i="20"/>
  <c r="BJ1548" i="20"/>
  <c r="BJ1309" i="20"/>
  <c r="BJ86" i="20"/>
  <c r="BJ1631" i="20"/>
  <c r="BJ909" i="20"/>
  <c r="BJ352" i="20"/>
  <c r="BJ704" i="20"/>
  <c r="BJ1752" i="20"/>
  <c r="BJ347" i="20"/>
  <c r="BJ454" i="20"/>
  <c r="BJ2261" i="20"/>
  <c r="BJ397" i="20"/>
  <c r="BJ859" i="20"/>
  <c r="BJ1108" i="20"/>
  <c r="BJ342" i="20"/>
  <c r="BJ1852" i="20"/>
  <c r="BJ1136" i="20"/>
  <c r="BJ644" i="20"/>
  <c r="BJ2255" i="20"/>
  <c r="BJ1367" i="20"/>
  <c r="BJ525" i="20"/>
  <c r="BJ494" i="20"/>
  <c r="BJ865" i="20"/>
  <c r="BJ2337" i="20"/>
  <c r="BJ2091" i="20"/>
  <c r="BJ1961" i="20"/>
  <c r="BJ1173" i="20"/>
  <c r="BJ816" i="20"/>
  <c r="BJ919" i="20"/>
  <c r="BJ1995" i="20"/>
  <c r="BJ735" i="20"/>
  <c r="BJ1572" i="20"/>
  <c r="BJ2107" i="20"/>
  <c r="BJ997" i="20"/>
  <c r="BJ699" i="20"/>
  <c r="BJ1248" i="20"/>
  <c r="BJ2034" i="20"/>
  <c r="BJ1391" i="20"/>
  <c r="BJ470" i="20"/>
  <c r="BJ935" i="20"/>
  <c r="BJ77" i="20"/>
  <c r="BJ1287" i="20"/>
  <c r="BJ514" i="20"/>
  <c r="BJ2328" i="20"/>
  <c r="BJ1340" i="20"/>
  <c r="BJ814" i="20"/>
  <c r="BJ1402" i="20"/>
  <c r="BJ920" i="20"/>
  <c r="BJ605" i="20"/>
  <c r="BJ1669" i="20"/>
  <c r="BJ100" i="20"/>
  <c r="BJ235" i="20"/>
  <c r="BJ1768" i="20"/>
  <c r="BJ508" i="20"/>
  <c r="BJ301" i="20"/>
  <c r="BJ1657" i="20"/>
  <c r="BJ790" i="20"/>
  <c r="BJ2204" i="20"/>
  <c r="BJ2213" i="20"/>
  <c r="BJ47" i="20"/>
  <c r="BJ2158" i="20"/>
  <c r="BJ1492" i="20"/>
  <c r="BJ880" i="20"/>
  <c r="BJ2214" i="20"/>
  <c r="BJ364" i="20"/>
  <c r="BJ541" i="20"/>
  <c r="BJ395" i="20"/>
  <c r="BJ1608" i="20"/>
  <c r="BJ561" i="20"/>
  <c r="BJ248" i="20"/>
  <c r="BJ625" i="20"/>
  <c r="BJ1371" i="20"/>
  <c r="BJ306" i="20"/>
  <c r="BJ1450" i="20"/>
  <c r="BJ1493" i="20"/>
  <c r="BJ292" i="20"/>
  <c r="BJ2003" i="20"/>
  <c r="BJ2223" i="20"/>
  <c r="BJ2251" i="20"/>
  <c r="BJ1600" i="20"/>
  <c r="BJ2227" i="20"/>
  <c r="BJ590" i="20"/>
  <c r="BJ586" i="20"/>
  <c r="BJ890" i="20"/>
  <c r="BJ1755" i="20"/>
  <c r="BJ560" i="20"/>
  <c r="BJ1615" i="20"/>
  <c r="BJ535" i="20"/>
  <c r="BJ655" i="20"/>
  <c r="BJ1663" i="20"/>
  <c r="BJ532" i="20"/>
  <c r="BJ2257" i="20"/>
  <c r="BJ1131" i="20"/>
  <c r="BJ312" i="20"/>
  <c r="BJ308" i="20"/>
  <c r="BJ1984" i="20"/>
  <c r="BJ577" i="20"/>
  <c r="BJ549" i="20"/>
  <c r="BJ1219" i="20"/>
  <c r="BJ2273" i="20"/>
  <c r="BJ2027" i="20"/>
  <c r="BJ1006" i="20"/>
  <c r="BJ361" i="20"/>
  <c r="BJ1410" i="20"/>
  <c r="BJ1467" i="20"/>
  <c r="BJ1884" i="20"/>
  <c r="BJ1606" i="20"/>
  <c r="BJ728" i="20"/>
  <c r="BJ2318" i="20"/>
  <c r="BJ2184" i="20"/>
  <c r="BJ2059" i="20"/>
  <c r="BJ2106" i="20"/>
  <c r="BJ1544" i="20"/>
  <c r="BJ702" i="20"/>
  <c r="BJ132" i="20"/>
  <c r="BJ449" i="20"/>
  <c r="BJ1036" i="20"/>
  <c r="BJ938" i="20"/>
  <c r="BJ1799" i="20"/>
  <c r="BJ448" i="20"/>
  <c r="BJ1937" i="20"/>
  <c r="BJ1440" i="20"/>
  <c r="BJ2137" i="20"/>
  <c r="BJ663" i="20"/>
  <c r="BJ1574" i="20"/>
  <c r="BJ2274" i="20"/>
  <c r="BJ1110" i="20"/>
  <c r="BJ2031" i="20"/>
  <c r="BJ411" i="20"/>
  <c r="BJ389" i="20"/>
  <c r="BJ939" i="20"/>
  <c r="BJ109" i="20"/>
  <c r="BJ2166" i="20"/>
  <c r="BJ1864" i="20"/>
  <c r="BJ512" i="20"/>
  <c r="BJ824" i="20"/>
  <c r="BJ1560" i="20"/>
  <c r="BJ466" i="20"/>
  <c r="BJ1210" i="20"/>
  <c r="BJ1518" i="20"/>
  <c r="BJ54" i="20"/>
  <c r="BJ239" i="20"/>
  <c r="BJ91" i="20"/>
  <c r="BJ2189" i="20"/>
  <c r="BJ354" i="20"/>
  <c r="BJ78" i="20"/>
  <c r="BJ288" i="20"/>
  <c r="BJ1164" i="20"/>
  <c r="BJ1698" i="20"/>
  <c r="BJ1958" i="20"/>
  <c r="BJ1499" i="20"/>
  <c r="BJ161" i="20"/>
  <c r="BJ339" i="20"/>
  <c r="BJ393" i="20"/>
  <c r="BJ681" i="20"/>
  <c r="BJ1618" i="20"/>
  <c r="BJ1102" i="20"/>
  <c r="BJ1737" i="20"/>
  <c r="BJ1215" i="20"/>
  <c r="BJ1350" i="20"/>
  <c r="BJ1460" i="20"/>
  <c r="BJ914" i="20"/>
  <c r="BJ40" i="20"/>
  <c r="BJ387" i="20"/>
  <c r="BJ724" i="20"/>
  <c r="BJ1260" i="20"/>
  <c r="BJ2193" i="20"/>
  <c r="BJ1883" i="20"/>
  <c r="BJ1742" i="20"/>
  <c r="BJ1863" i="20"/>
  <c r="BJ632" i="20"/>
  <c r="BJ1405" i="20"/>
  <c r="BJ1770" i="20"/>
  <c r="BJ1007" i="20"/>
  <c r="BJ213" i="20"/>
  <c r="BJ379" i="20"/>
  <c r="BJ2151" i="20"/>
  <c r="BJ1951" i="20"/>
  <c r="BJ2098" i="20"/>
  <c r="BJ1831" i="20"/>
  <c r="BJ595" i="20"/>
  <c r="BJ851" i="20"/>
  <c r="BJ1275" i="20"/>
  <c r="BJ1471" i="20"/>
  <c r="BJ941" i="20"/>
  <c r="BJ1814" i="20"/>
  <c r="BJ1496" i="20"/>
  <c r="BJ1328" i="20"/>
  <c r="BJ1395" i="20"/>
  <c r="BJ217" i="20"/>
  <c r="BJ177" i="20"/>
  <c r="BJ770" i="20"/>
  <c r="BJ1446" i="20"/>
  <c r="BJ1890" i="20"/>
  <c r="BJ1512" i="20"/>
  <c r="BJ530" i="20"/>
  <c r="BJ2292" i="20"/>
  <c r="BJ1731" i="20"/>
  <c r="BJ1740" i="20"/>
  <c r="BJ199" i="20"/>
  <c r="BJ1003" i="20"/>
  <c r="BJ1466" i="20"/>
  <c r="BJ1780" i="20"/>
  <c r="BJ2237" i="20"/>
  <c r="BJ2178" i="20"/>
  <c r="BJ221" i="20"/>
  <c r="BJ474" i="20"/>
  <c r="BJ745" i="20"/>
  <c r="BJ827" i="20"/>
  <c r="BJ1239" i="20"/>
  <c r="BJ176" i="20"/>
  <c r="BJ414" i="20"/>
  <c r="BJ1964" i="20"/>
  <c r="BJ358" i="20"/>
  <c r="BJ1745" i="20"/>
  <c r="BJ2072" i="20"/>
  <c r="BJ1258" i="20"/>
  <c r="BJ887" i="20"/>
  <c r="BJ1113" i="20"/>
  <c r="BJ788" i="20"/>
  <c r="BJ1064" i="20"/>
  <c r="BJ1245" i="20"/>
  <c r="BJ1163" i="20"/>
  <c r="BJ264" i="20"/>
  <c r="BJ1625" i="20"/>
  <c r="BJ2182" i="20"/>
  <c r="BJ1407" i="20"/>
  <c r="BJ1571" i="20"/>
  <c r="BJ755" i="20"/>
  <c r="BJ1576" i="20"/>
  <c r="BJ2241" i="20"/>
  <c r="BJ369" i="20"/>
  <c r="BJ1272" i="20"/>
  <c r="BJ329" i="20"/>
  <c r="BJ850" i="20"/>
  <c r="BJ820" i="20"/>
  <c r="BJ1638" i="20"/>
  <c r="BJ444" i="20"/>
  <c r="BJ713" i="20"/>
  <c r="BJ253" i="20"/>
  <c r="BJ341" i="20"/>
  <c r="BJ1147" i="20"/>
  <c r="BJ1567" i="20"/>
  <c r="BJ2055" i="20"/>
  <c r="BJ219" i="20"/>
  <c r="BJ394" i="20"/>
  <c r="BJ645" i="20"/>
  <c r="BJ2243" i="20"/>
  <c r="BJ1749" i="20"/>
  <c r="BJ2295" i="20"/>
  <c r="BJ838" i="20"/>
  <c r="BJ272" i="20"/>
  <c r="BJ283" i="20"/>
  <c r="BJ359" i="20"/>
  <c r="BJ2310" i="20"/>
  <c r="BJ79" i="20"/>
  <c r="BJ1974" i="20"/>
  <c r="BJ1153" i="20"/>
  <c r="BJ1581" i="20"/>
  <c r="BJ392" i="20"/>
  <c r="BJ701" i="20"/>
  <c r="BJ498" i="20"/>
  <c r="BJ484" i="20"/>
  <c r="BJ1269" i="20"/>
  <c r="BJ225" i="20"/>
  <c r="BJ801" i="20"/>
  <c r="BJ2317" i="20"/>
  <c r="BJ1590" i="20"/>
  <c r="BJ648" i="20"/>
  <c r="BJ1861" i="20"/>
  <c r="BJ2134" i="20"/>
  <c r="BJ2173" i="20"/>
  <c r="BJ1727" i="20"/>
  <c r="BJ67" i="20"/>
  <c r="BJ899" i="20"/>
  <c r="BJ439" i="20"/>
  <c r="BJ2262" i="20"/>
  <c r="BJ2170" i="20"/>
  <c r="BJ376" i="20"/>
  <c r="BJ1091" i="20"/>
  <c r="BJ131" i="20"/>
  <c r="BJ1298" i="20"/>
  <c r="BJ42" i="20"/>
  <c r="BJ2052" i="20"/>
  <c r="BJ237" i="20"/>
  <c r="BJ1448" i="20"/>
  <c r="BJ1965" i="20"/>
  <c r="BJ912" i="20"/>
  <c r="BJ1823" i="20"/>
  <c r="BJ1356" i="20"/>
  <c r="BJ1360" i="20"/>
  <c r="BJ1186" i="20"/>
  <c r="BJ708" i="20"/>
  <c r="BJ1730" i="20"/>
  <c r="BJ1477" i="20"/>
  <c r="BJ1716" i="20"/>
  <c r="BJ1057" i="20"/>
  <c r="BJ1194" i="20"/>
  <c r="BJ2023" i="20"/>
  <c r="BJ529" i="20"/>
  <c r="BJ1072" i="20"/>
  <c r="BJ1040" i="20"/>
  <c r="BJ2190" i="20"/>
  <c r="BJ446" i="20"/>
  <c r="BJ137" i="20"/>
  <c r="BJ712" i="20"/>
  <c r="BJ271" i="20"/>
  <c r="BJ958" i="20"/>
  <c r="BJ982" i="20"/>
  <c r="BJ1835" i="20"/>
  <c r="BJ2281" i="20"/>
  <c r="BJ41" i="20"/>
  <c r="BJ1920" i="20"/>
  <c r="BJ1759" i="20"/>
  <c r="BJ2126" i="20"/>
  <c r="BJ386" i="20"/>
  <c r="BJ1599" i="20"/>
  <c r="BJ2077" i="20"/>
  <c r="BJ924" i="20"/>
  <c r="BJ1376" i="20"/>
  <c r="BJ1880" i="20"/>
  <c r="BJ1055" i="20"/>
  <c r="BJ1243" i="20"/>
  <c r="BJ1695" i="20"/>
  <c r="BJ1081" i="20"/>
  <c r="BJ1012" i="20"/>
  <c r="BJ101" i="20"/>
  <c r="BJ555" i="20"/>
  <c r="BJ1832" i="20"/>
  <c r="BJ1776" i="20"/>
  <c r="BJ986" i="20"/>
  <c r="BJ2019" i="20"/>
  <c r="BJ257" i="20"/>
  <c r="BJ45" i="20"/>
  <c r="BJ1288" i="20"/>
  <c r="BJ1967" i="20"/>
  <c r="BJ858" i="20"/>
  <c r="BJ113" i="20"/>
  <c r="BJ1966" i="20"/>
  <c r="BJ2297" i="20"/>
  <c r="BJ1082" i="20"/>
  <c r="BJ575" i="20"/>
  <c r="BJ1844" i="20"/>
  <c r="BJ473" i="20"/>
  <c r="BJ1268" i="20"/>
  <c r="BJ276" i="20"/>
  <c r="BJ1734" i="20"/>
  <c r="BJ990" i="20"/>
  <c r="BJ1017" i="20"/>
  <c r="BJ1978" i="20"/>
  <c r="BJ804" i="20"/>
  <c r="BJ1879" i="20"/>
  <c r="BJ1620" i="20"/>
  <c r="BJ695" i="20"/>
  <c r="BJ599" i="20"/>
  <c r="BJ1526" i="20"/>
  <c r="BJ888" i="20"/>
  <c r="BJ1390" i="20"/>
  <c r="BJ2076" i="20"/>
  <c r="BJ175" i="20"/>
  <c r="BJ1323" i="20"/>
  <c r="BJ1016" i="20"/>
  <c r="BJ2176" i="20"/>
  <c r="BJ1760" i="20"/>
  <c r="BJ463" i="20"/>
  <c r="BJ277" i="20"/>
  <c r="BJ1955" i="20"/>
  <c r="BJ1253" i="20"/>
  <c r="BJ2313" i="20"/>
  <c r="BJ250" i="20"/>
  <c r="BJ911" i="20"/>
  <c r="BJ517" i="20"/>
  <c r="BJ714" i="20"/>
  <c r="BJ1792" i="20"/>
  <c r="BJ130" i="20"/>
  <c r="BJ1265" i="20"/>
  <c r="BJ1398" i="20"/>
  <c r="BJ2238" i="20"/>
  <c r="BJ240" i="20"/>
  <c r="BJ1320" i="20"/>
  <c r="BJ281" i="20"/>
  <c r="BJ2304" i="20"/>
  <c r="BJ1992" i="20"/>
  <c r="BJ170" i="20"/>
  <c r="BJ649" i="20"/>
  <c r="BJ1273" i="20"/>
  <c r="BJ1587" i="20"/>
  <c r="BJ749" i="20"/>
  <c r="BJ2294" i="20"/>
  <c r="BJ1971" i="20"/>
  <c r="BJ646" i="20"/>
  <c r="BJ1181" i="20"/>
  <c r="BJ835" i="20"/>
  <c r="BJ1952" i="20"/>
  <c r="BJ2288" i="20"/>
  <c r="BJ1458" i="20"/>
  <c r="BJ1445" i="20"/>
  <c r="BJ1077" i="20"/>
  <c r="BJ1187" i="20"/>
  <c r="BJ1715" i="20"/>
  <c r="BJ493" i="20"/>
  <c r="BJ580" i="20"/>
  <c r="BJ193" i="20"/>
  <c r="BJ1898" i="20"/>
  <c r="BJ1251" i="20"/>
  <c r="BJ490" i="20"/>
  <c r="BJ2263" i="20"/>
  <c r="BJ479" i="20"/>
  <c r="BJ579" i="20"/>
  <c r="BJ853" i="20"/>
  <c r="BJ1838" i="20"/>
  <c r="BJ29" i="20"/>
  <c r="BJ624" i="20"/>
  <c r="BJ1673" i="20"/>
  <c r="BJ289" i="20"/>
  <c r="BJ2042" i="20"/>
  <c r="BJ2051" i="20"/>
  <c r="BJ1537" i="20"/>
  <c r="BJ1623" i="20"/>
  <c r="BJ2090" i="20"/>
  <c r="BJ360" i="20"/>
  <c r="BJ1214" i="20"/>
  <c r="BJ1866" i="20"/>
  <c r="BJ1442" i="20"/>
  <c r="BJ2302" i="20"/>
  <c r="BJ1447" i="20"/>
  <c r="BJ63" i="20"/>
  <c r="BJ1172" i="20"/>
  <c r="BJ2000" i="20"/>
  <c r="BJ670" i="20"/>
  <c r="BJ1333" i="20"/>
  <c r="BJ765" i="20"/>
  <c r="BJ742" i="20"/>
  <c r="BJ194" i="20"/>
  <c r="BJ1839" i="20"/>
  <c r="BJ1341" i="20"/>
  <c r="BJ587" i="20"/>
  <c r="BJ1908" i="20"/>
  <c r="BJ181" i="20"/>
  <c r="BJ1781" i="20"/>
  <c r="BJ2074" i="20"/>
  <c r="BJ378" i="20"/>
  <c r="BJ2133" i="20"/>
  <c r="BJ542" i="20"/>
  <c r="BJ688" i="20"/>
  <c r="BJ1420" i="20"/>
  <c r="BJ989" i="20"/>
  <c r="BJ559" i="20"/>
  <c r="BJ1554" i="20"/>
  <c r="BJ290" i="20"/>
  <c r="BJ1262" i="20"/>
  <c r="BJ1133" i="20"/>
  <c r="BJ1404" i="20"/>
  <c r="BJ2154" i="20"/>
  <c r="BJ409" i="20"/>
  <c r="BJ1656" i="20"/>
  <c r="BJ2240" i="20"/>
  <c r="BJ716" i="20"/>
  <c r="BJ150" i="20"/>
  <c r="BJ1029" i="20"/>
  <c r="BJ1724" i="20"/>
  <c r="BJ1042" i="20"/>
  <c r="BJ1048" i="20"/>
  <c r="BJ262" i="20"/>
  <c r="BJ1930" i="20"/>
  <c r="BJ433" i="20"/>
  <c r="BJ886" i="20"/>
  <c r="BJ2271" i="20"/>
  <c r="BJ868" i="20"/>
  <c r="BJ1483" i="20"/>
  <c r="BJ1936" i="20"/>
  <c r="BJ1289" i="20"/>
  <c r="BJ620" i="20"/>
  <c r="BJ937" i="20"/>
  <c r="BJ21" i="20"/>
  <c r="BJ1665" i="20"/>
  <c r="BJ1004" i="20"/>
  <c r="BJ2044" i="20"/>
  <c r="BJ1009" i="20"/>
  <c r="BJ18" i="20"/>
  <c r="BJ925" i="20"/>
  <c r="BJ417" i="20"/>
  <c r="BJ777" i="20"/>
  <c r="BJ1252" i="20"/>
  <c r="BJ1959" i="20"/>
  <c r="BJ1175" i="20"/>
  <c r="BJ471" i="20"/>
  <c r="BJ847" i="20"/>
  <c r="BJ156" i="20"/>
  <c r="BJ2200" i="20"/>
  <c r="BJ638" i="20"/>
  <c r="BJ1819" i="20"/>
  <c r="BJ245" i="20"/>
  <c r="BJ343" i="20"/>
  <c r="BJ1717" i="20"/>
  <c r="BJ1374" i="20"/>
  <c r="BJ49" i="20"/>
  <c r="BJ1862" i="20"/>
  <c r="BJ985" i="20"/>
  <c r="BJ1325" i="20"/>
  <c r="BJ1882" i="20"/>
  <c r="BJ1614" i="20"/>
  <c r="BJ34" i="20"/>
  <c r="BJ2222" i="20"/>
  <c r="BJ1461" i="20"/>
  <c r="BJ2109" i="20"/>
  <c r="BJ1264" i="20"/>
  <c r="BJ1104" i="20"/>
  <c r="BJ435" i="20"/>
  <c r="BJ1997" i="20"/>
  <c r="BJ2114" i="20"/>
  <c r="BJ43" i="20"/>
  <c r="BJ345" i="20"/>
  <c r="BJ2283" i="20"/>
  <c r="BJ1520" i="20"/>
  <c r="BJ1808" i="20"/>
  <c r="BJ1412" i="20"/>
  <c r="BJ951" i="20"/>
  <c r="BJ2124" i="20"/>
  <c r="BJ1627" i="20"/>
  <c r="BJ781" i="20"/>
  <c r="BJ482" i="20"/>
  <c r="BJ2205" i="20"/>
  <c r="BJ1773" i="20"/>
  <c r="BJ2020" i="20"/>
  <c r="BJ1488" i="20"/>
  <c r="BJ978" i="20"/>
  <c r="BJ206" i="20"/>
  <c r="BJ2300" i="20"/>
  <c r="BJ1011" i="20"/>
  <c r="BJ660" i="20"/>
  <c r="BJ1185" i="20"/>
  <c r="BJ320" i="20"/>
  <c r="BJ760" i="20"/>
  <c r="BJ2120" i="20"/>
  <c r="BJ877" i="20"/>
  <c r="BJ2172" i="20"/>
  <c r="BJ1846" i="20"/>
  <c r="BJ2139" i="20"/>
  <c r="BJ574" i="20"/>
  <c r="BJ857" i="20"/>
  <c r="BJ2267" i="20"/>
  <c r="BJ1860" i="20"/>
  <c r="BJ950" i="20"/>
  <c r="BJ1552" i="20"/>
  <c r="BJ1666" i="20"/>
  <c r="BJ1999" i="20"/>
  <c r="BJ406" i="20"/>
  <c r="BJ533" i="20"/>
  <c r="BJ1888" i="20"/>
  <c r="BJ505" i="20"/>
  <c r="BJ1616" i="20"/>
  <c r="BJ2303" i="20"/>
  <c r="BJ956" i="20"/>
  <c r="BJ639" i="20"/>
  <c r="BJ1408" i="20"/>
  <c r="BJ1121" i="20"/>
  <c r="BJ44" i="20"/>
  <c r="BJ134" i="20"/>
  <c r="BJ1075" i="20"/>
  <c r="BJ726" i="20"/>
  <c r="BJ1256" i="20"/>
  <c r="BJ333" i="20"/>
  <c r="BJ1421" i="20"/>
  <c r="BJ1696" i="20"/>
  <c r="BJ178" i="20"/>
  <c r="BJ1403" i="20"/>
  <c r="BJ486" i="20"/>
  <c r="BJ2015" i="20"/>
  <c r="BJ1101" i="20"/>
  <c r="BJ74" i="20"/>
  <c r="BJ28" i="20"/>
  <c r="BJ1322" i="20"/>
  <c r="BJ999" i="20"/>
  <c r="BJ481" i="20"/>
  <c r="BJ2111" i="20"/>
  <c r="BJ2142" i="20"/>
  <c r="BJ929" i="20"/>
  <c r="BJ662" i="20"/>
  <c r="BJ1120" i="20"/>
  <c r="BJ787" i="20"/>
  <c r="BJ1144" i="20"/>
  <c r="BJ64" i="20"/>
  <c r="BJ1008" i="20"/>
  <c r="BJ1522" i="20"/>
  <c r="BJ1540" i="20"/>
  <c r="BJ540" i="20"/>
  <c r="BJ184" i="20"/>
  <c r="BJ52" i="20"/>
  <c r="BJ1691" i="20"/>
  <c r="BJ771" i="20"/>
  <c r="BJ898" i="20"/>
  <c r="BJ324" i="20"/>
  <c r="BJ1314" i="20"/>
  <c r="BJ506" i="20"/>
  <c r="BJ340" i="20"/>
  <c r="BJ252" i="20"/>
  <c r="BJ821" i="20"/>
  <c r="BJ243" i="20"/>
  <c r="BJ451" i="20"/>
  <c r="BJ732" i="20"/>
  <c r="BJ1566" i="20"/>
  <c r="BJ979" i="20"/>
  <c r="BJ1475" i="20"/>
  <c r="BJ1459" i="20"/>
  <c r="BJ1267" i="20"/>
  <c r="BJ1424" i="20"/>
  <c r="BJ682" i="20"/>
  <c r="BJ1569" i="20"/>
  <c r="BJ1389" i="20"/>
  <c r="BJ795" i="20"/>
  <c r="BJ296" i="20"/>
  <c r="BJ952" i="20"/>
  <c r="BJ1103" i="20"/>
  <c r="BJ226" i="20"/>
  <c r="BJ694" i="20"/>
  <c r="BJ722" i="20"/>
  <c r="BJ2256" i="20"/>
  <c r="BJ967" i="20"/>
  <c r="BJ95" i="20"/>
  <c r="BJ2220" i="20"/>
  <c r="BJ2159" i="20"/>
  <c r="BJ469" i="20"/>
  <c r="BJ1419" i="20"/>
  <c r="BJ1092" i="20"/>
  <c r="BJ1250" i="20"/>
  <c r="BJ335" i="20"/>
  <c r="BJ1812" i="20"/>
  <c r="BJ1658" i="20"/>
  <c r="BJ1231" i="20"/>
  <c r="BJ1791" i="20"/>
  <c r="BJ1300" i="20"/>
  <c r="BJ185" i="20"/>
  <c r="BJ940" i="20"/>
  <c r="BJ539" i="20"/>
  <c r="BJ154" i="20"/>
  <c r="BJ2209" i="20"/>
  <c r="BJ141" i="20"/>
  <c r="BJ715" i="20"/>
  <c r="BJ697" i="20"/>
  <c r="BJ117" i="20"/>
  <c r="BJ2022" i="20"/>
  <c r="BJ94" i="20"/>
  <c r="BJ190" i="20"/>
  <c r="BJ965" i="20"/>
  <c r="BJ1449" i="20"/>
  <c r="BJ400" i="20"/>
  <c r="BJ468" i="20"/>
  <c r="BJ1027" i="20"/>
  <c r="BJ1878" i="20"/>
  <c r="BJ1525" i="20"/>
  <c r="BJ2147" i="20"/>
  <c r="BJ1681" i="20"/>
  <c r="BJ2045" i="20"/>
  <c r="BJ1532" i="20"/>
  <c r="BJ98" i="20"/>
  <c r="BJ928" i="20"/>
  <c r="BJ2196" i="20"/>
  <c r="BJ140" i="20"/>
  <c r="BJ480" i="20"/>
  <c r="BJ1134" i="20"/>
  <c r="BJ585" i="20"/>
  <c r="BJ1380" i="20"/>
  <c r="BJ687" i="20"/>
  <c r="BJ2259" i="20"/>
  <c r="BJ2202" i="20"/>
  <c r="BJ1660" i="20"/>
  <c r="BJ1418" i="20"/>
  <c r="BJ1793" i="20"/>
  <c r="BJ2192" i="20"/>
  <c r="BJ612" i="20"/>
  <c r="BJ769" i="20"/>
  <c r="BJ2087" i="20"/>
  <c r="BJ2146" i="20"/>
  <c r="BJ198" i="20"/>
  <c r="BJ2163" i="20"/>
  <c r="BJ1875" i="20"/>
  <c r="BJ1940" i="20"/>
  <c r="BJ1667" i="20"/>
  <c r="BJ2235" i="20"/>
  <c r="BJ1079" i="20"/>
  <c r="BJ223" i="20"/>
  <c r="BJ1505" i="20"/>
  <c r="BJ875" i="20"/>
  <c r="BJ750" i="20"/>
  <c r="BJ1500" i="20"/>
  <c r="BJ520" i="20"/>
  <c r="BJ2081" i="20"/>
  <c r="BJ657" i="20"/>
  <c r="BJ727" i="20"/>
  <c r="BJ1152" i="20"/>
  <c r="BJ1295" i="20"/>
  <c r="BJ238" i="20"/>
  <c r="BJ1071" i="20"/>
  <c r="BJ918" i="20"/>
  <c r="BJ515" i="20"/>
  <c r="BJ23" i="20"/>
  <c r="BJ1588" i="20"/>
  <c r="BJ548" i="20"/>
  <c r="BJ1270" i="20"/>
  <c r="BJ114" i="20"/>
  <c r="BJ1876" i="20"/>
  <c r="BJ552" i="20"/>
  <c r="BJ666" i="20"/>
  <c r="BJ807" i="20"/>
  <c r="BJ1433" i="20"/>
  <c r="BJ22" i="20"/>
  <c r="BJ302" i="20"/>
  <c r="BJ981" i="20"/>
  <c r="BJ2179" i="20"/>
  <c r="BJ127" i="20"/>
  <c r="BJ2073" i="20"/>
  <c r="BJ356" i="20"/>
  <c r="BJ869" i="20"/>
  <c r="BJ1800" i="20"/>
  <c r="BJ282" i="20"/>
  <c r="BJ576" i="20"/>
  <c r="BJ776" i="20"/>
  <c r="BJ1255" i="20"/>
  <c r="BJ36" i="20"/>
  <c r="BJ1651" i="20"/>
  <c r="BJ1399" i="20"/>
  <c r="BJ1489" i="20"/>
  <c r="BJ120" i="20"/>
  <c r="BJ1903" i="20"/>
  <c r="BJ476" i="20"/>
  <c r="BJ2006" i="20"/>
  <c r="BJ1463" i="20"/>
  <c r="BJ944" i="20"/>
  <c r="BJ1392" i="20"/>
  <c r="BJ142" i="20"/>
  <c r="BJ2219" i="20"/>
  <c r="BJ966" i="20"/>
  <c r="BJ1756" i="20"/>
  <c r="BJ1778" i="20"/>
  <c r="BJ259" i="20"/>
  <c r="BJ1527" i="20"/>
  <c r="BJ197" i="20"/>
  <c r="BJ1847" i="20"/>
  <c r="BJ653" i="20"/>
  <c r="BJ1409" i="20"/>
  <c r="BJ1204" i="20"/>
  <c r="BJ1929" i="20"/>
  <c r="BJ1889" i="20"/>
  <c r="BJ2258" i="20"/>
  <c r="BJ81" i="20"/>
  <c r="BJ907" i="20"/>
  <c r="BJ1127" i="20"/>
  <c r="BJ1985" i="20"/>
  <c r="BJ1189" i="20"/>
  <c r="BJ923" i="20"/>
  <c r="BJ499" i="20"/>
  <c r="BJ837" i="20"/>
  <c r="BJ2110" i="20"/>
  <c r="BJ348" i="20"/>
  <c r="BJ1476" i="20"/>
  <c r="BJ1909" i="20"/>
  <c r="BJ932" i="20"/>
  <c r="BJ495" i="20"/>
  <c r="BJ2183" i="20"/>
  <c r="BJ1170" i="20"/>
  <c r="BJ1032" i="20"/>
  <c r="BJ1414" i="20"/>
  <c r="BJ507" i="20"/>
  <c r="BJ2105" i="20"/>
  <c r="BJ2233" i="20"/>
  <c r="BJ998" i="20"/>
  <c r="BJ1806" i="20"/>
  <c r="BJ126" i="20"/>
  <c r="BJ1589" i="20"/>
  <c r="BJ408" i="20"/>
  <c r="BJ2231" i="20"/>
  <c r="BJ1063" i="20"/>
  <c r="BJ1592" i="20"/>
  <c r="BJ1167" i="20"/>
  <c r="BJ953" i="20"/>
  <c r="BJ972" i="20"/>
  <c r="BJ1836" i="20"/>
  <c r="BJ1713" i="20"/>
  <c r="BJ531" i="20"/>
  <c r="BJ1423" i="20"/>
  <c r="BJ2260" i="20"/>
  <c r="BJ834" i="20"/>
  <c r="BJ650" i="20"/>
  <c r="BJ809" i="20"/>
  <c r="BJ1169" i="20"/>
  <c r="BJ686" i="20"/>
  <c r="BJ1473" i="20"/>
  <c r="BJ69" i="20"/>
  <c r="BJ1720" i="20"/>
  <c r="BJ37" i="20"/>
  <c r="BJ842" i="20"/>
  <c r="BJ1456" i="20"/>
  <c r="BJ1050" i="20"/>
  <c r="BJ1346" i="20"/>
  <c r="BJ2010" i="20"/>
  <c r="BJ1058" i="20"/>
  <c r="BJ2309" i="20"/>
  <c r="BJ946" i="20"/>
  <c r="BJ2125" i="20"/>
  <c r="BJ2226" i="20"/>
  <c r="BJ2330" i="20"/>
  <c r="BJ2314" i="20"/>
  <c r="BJ584" i="20"/>
  <c r="BJ2067" i="20"/>
  <c r="BJ691" i="20"/>
  <c r="BJ591" i="20"/>
  <c r="BJ1772" i="20"/>
  <c r="BJ1758" i="20"/>
  <c r="BJ258" i="20"/>
  <c r="BJ2249" i="20"/>
  <c r="BJ1238" i="20"/>
  <c r="BJ46" i="20"/>
  <c r="BJ287" i="20"/>
  <c r="BJ1539" i="20"/>
  <c r="BJ1810" i="20"/>
  <c r="BJ2177" i="20"/>
  <c r="BJ1709" i="20"/>
  <c r="BJ485" i="20"/>
  <c r="BJ267" i="20"/>
  <c r="BJ2306" i="20"/>
  <c r="BJ1996" i="20"/>
  <c r="BJ500" i="20"/>
  <c r="BJ1856" i="20"/>
  <c r="BJ2104" i="20"/>
  <c r="BJ1201" i="20"/>
  <c r="BJ1893" i="20"/>
  <c r="BJ862" i="20"/>
  <c r="BJ2002" i="20"/>
  <c r="BJ105" i="20"/>
  <c r="BJ1642" i="20"/>
  <c r="BJ1286" i="20"/>
  <c r="BJ2013" i="20"/>
  <c r="BJ1474" i="20"/>
  <c r="BJ1023" i="20"/>
  <c r="BJ75" i="20"/>
  <c r="BJ1747" i="20"/>
  <c r="BJ1924" i="20"/>
  <c r="BJ2009" i="20"/>
  <c r="BJ674" i="20"/>
  <c r="BJ430" i="20"/>
  <c r="BJ830" i="20"/>
  <c r="BJ1573" i="20"/>
  <c r="BJ571" i="20"/>
  <c r="BJ811" i="20"/>
  <c r="BJ744" i="20"/>
  <c r="BJ2284" i="20"/>
  <c r="BJ1915" i="20"/>
  <c r="BJ1919" i="20"/>
  <c r="BJ1385" i="20"/>
  <c r="BJ1507" i="20"/>
  <c r="BJ1712" i="20"/>
  <c r="BJ626" i="20"/>
  <c r="BJ2113" i="20"/>
  <c r="BJ761" i="20"/>
  <c r="BJ191" i="20"/>
  <c r="BJ1980" i="20"/>
  <c r="BJ766" i="20"/>
  <c r="BJ1200" i="20"/>
  <c r="BJ2145" i="20"/>
  <c r="BJ805" i="20"/>
  <c r="BJ1179" i="20"/>
  <c r="BJ1135" i="20"/>
  <c r="BJ2070" i="20"/>
  <c r="BJ1078" i="20"/>
  <c r="BJ730" i="20"/>
  <c r="BJ1577" i="20"/>
  <c r="BJ773" i="20"/>
  <c r="BJ327" i="20"/>
  <c r="BJ2197" i="20"/>
  <c r="BJ1824" i="20"/>
  <c r="BJ546" i="20"/>
  <c r="BJ1818" i="20"/>
  <c r="BJ609" i="20"/>
  <c r="BJ873" i="20"/>
  <c r="BJ1451" i="20"/>
  <c r="BJ1950" i="20"/>
  <c r="BJ614" i="20"/>
  <c r="BJ1372" i="20"/>
  <c r="BJ93" i="20"/>
  <c r="BJ2331" i="20"/>
  <c r="BJ1671" i="20"/>
  <c r="BJ848" i="20"/>
  <c r="BJ2063" i="20"/>
  <c r="BJ1629" i="20"/>
  <c r="BJ103" i="20"/>
  <c r="BJ675" i="20"/>
  <c r="BJ2128" i="20"/>
  <c r="BJ2143" i="20"/>
  <c r="BJ1827" i="20"/>
  <c r="BJ723" i="20"/>
  <c r="BJ1043" i="20"/>
  <c r="BJ1750" i="20"/>
  <c r="BJ2021" i="20"/>
  <c r="BJ2279" i="20"/>
  <c r="BJ2301" i="20"/>
  <c r="BJ1513" i="20"/>
  <c r="BJ633" i="20"/>
  <c r="BJ1085" i="20"/>
  <c r="BJ757" i="20"/>
  <c r="BJ2208" i="20"/>
  <c r="BJ1307" i="20"/>
  <c r="BJ2084" i="20"/>
  <c r="BJ1987" i="20"/>
  <c r="BJ443" i="20"/>
  <c r="BJ1115" i="20"/>
  <c r="BJ1324" i="20"/>
  <c r="BJ567" i="20"/>
  <c r="BJ698" i="20"/>
  <c r="BJ286" i="20"/>
  <c r="BJ1921" i="20"/>
  <c r="BJ793" i="20"/>
  <c r="BJ374" i="20"/>
  <c r="BJ1363" i="20"/>
  <c r="BJ1664" i="20"/>
  <c r="BJ1675" i="20"/>
  <c r="BJ2033" i="20"/>
  <c r="BJ1668" i="20"/>
  <c r="BJ1705" i="20"/>
  <c r="BJ943" i="20"/>
  <c r="BJ554" i="20"/>
  <c r="BJ2148" i="20"/>
  <c r="BJ1388" i="20"/>
  <c r="BJ738" i="20"/>
  <c r="BJ497" i="20"/>
  <c r="BJ1222" i="20"/>
  <c r="BJ1676" i="20"/>
  <c r="BJ1946" i="20"/>
  <c r="BJ1478" i="20"/>
  <c r="BJ1069" i="20"/>
  <c r="BJ942" i="20"/>
  <c r="BJ304" i="20"/>
  <c r="BJ864" i="20"/>
  <c r="BJ1453" i="20"/>
  <c r="BJ874" i="20"/>
  <c r="BJ1723" i="20"/>
  <c r="BJ163" i="20"/>
  <c r="BJ1176" i="20"/>
  <c r="BJ404" i="20"/>
  <c r="BJ631" i="20"/>
  <c r="BJ168" i="20"/>
  <c r="BJ1051" i="20"/>
  <c r="BJ845" i="20"/>
  <c r="BJ1357" i="20"/>
  <c r="BJ450" i="20"/>
  <c r="BJ418" i="20"/>
  <c r="BJ1312" i="20"/>
  <c r="BJ298" i="20"/>
  <c r="BJ362" i="20"/>
  <c r="BJ1035" i="20"/>
  <c r="BJ1327" i="20"/>
  <c r="BJ2112" i="20"/>
  <c r="BJ2171" i="20"/>
  <c r="BJ1887" i="20"/>
  <c r="BJ1556" i="20"/>
  <c r="BJ1208" i="20"/>
  <c r="BJ1789" i="20"/>
  <c r="BJ1986" i="20"/>
  <c r="BJ1892" i="20"/>
  <c r="BJ215" i="20"/>
  <c r="BJ1841" i="20"/>
  <c r="BJ236" i="20"/>
  <c r="BJ1545" i="20"/>
  <c r="BJ2001" i="20"/>
  <c r="BJ1285" i="20"/>
  <c r="BJ464" i="20"/>
  <c r="BJ2225" i="20"/>
  <c r="BJ569" i="20"/>
  <c r="BJ1093" i="20"/>
  <c r="BJ1917" i="20"/>
  <c r="BJ278" i="20"/>
  <c r="BJ2122" i="20"/>
  <c r="BJ399" i="20"/>
  <c r="BJ1344" i="20"/>
  <c r="BJ336" i="20"/>
  <c r="BJ1953" i="20"/>
  <c r="BJ1857" i="20"/>
  <c r="BJ843" i="20"/>
  <c r="BJ1000" i="20"/>
  <c r="BJ97" i="20"/>
  <c r="BJ2252" i="20"/>
  <c r="BJ72" i="20"/>
  <c r="BJ1140" i="20"/>
  <c r="BJ2152" i="20"/>
  <c r="BJ983" i="20"/>
  <c r="BJ291" i="20"/>
  <c r="BJ1054" i="20"/>
  <c r="BJ1797" i="20"/>
  <c r="BJ854" i="20"/>
  <c r="BJ1234" i="20"/>
  <c r="BJ1885" i="20"/>
  <c r="BJ32" i="20"/>
  <c r="BJ1578" i="20"/>
  <c r="BJ1401" i="20"/>
  <c r="BJ326" i="20"/>
  <c r="BJ1748" i="20"/>
  <c r="BJ1305" i="20"/>
  <c r="BJ1514" i="20"/>
  <c r="BJ1190" i="20"/>
  <c r="BJ1809" i="20"/>
  <c r="BJ1335" i="20"/>
  <c r="BJ2253" i="20"/>
  <c r="BJ1534" i="20"/>
  <c r="BJ1858" i="20"/>
  <c r="BJ826" i="20"/>
  <c r="BJ1369" i="20"/>
  <c r="BJ1580" i="20"/>
  <c r="BJ1443" i="20"/>
  <c r="BJ764" i="20"/>
  <c r="BJ692" i="20"/>
  <c r="BJ1902" i="20"/>
  <c r="BJ2078" i="20"/>
  <c r="BJ1991" i="20"/>
  <c r="BJ1872" i="20"/>
  <c r="BJ509" i="20"/>
  <c r="BJ521" i="20"/>
  <c r="BJ85" i="20"/>
  <c r="BJ1626" i="20"/>
  <c r="BJ2101" i="20"/>
  <c r="BJ1010" i="20"/>
  <c r="BJ1074" i="20"/>
  <c r="BJ1143" i="20"/>
  <c r="BJ1703" i="20"/>
  <c r="BJ1826" i="20"/>
  <c r="BJ1400" i="20"/>
  <c r="BJ1304" i="20"/>
  <c r="BJ1886" i="20"/>
  <c r="BJ205" i="20"/>
  <c r="BJ2280" i="20"/>
  <c r="AR66" i="20"/>
  <c r="BL167" i="20" l="1"/>
  <c r="BQ220" i="20"/>
  <c r="AR67" i="20"/>
  <c r="BL168" i="20" l="1"/>
  <c r="BQ221" i="20"/>
  <c r="AR68" i="20"/>
  <c r="BL169" i="20" l="1"/>
  <c r="BQ222" i="20"/>
  <c r="AR69" i="20"/>
  <c r="BL170" i="20" l="1"/>
  <c r="BQ223" i="20"/>
  <c r="AR70" i="20"/>
  <c r="BL171" i="20" l="1"/>
  <c r="BQ224" i="20"/>
  <c r="AR71" i="20"/>
  <c r="BL172" i="20" l="1"/>
  <c r="BL173" i="20" s="1"/>
  <c r="BL174" i="20" s="1"/>
  <c r="BL175" i="20" s="1"/>
  <c r="BL176" i="20" s="1"/>
  <c r="BL177" i="20" s="1"/>
  <c r="BL178" i="20" s="1"/>
  <c r="BL179" i="20" s="1"/>
  <c r="BL180" i="20" s="1"/>
  <c r="BL181" i="20" s="1"/>
  <c r="BL182" i="20" s="1"/>
  <c r="BL183" i="20" s="1"/>
  <c r="BL184" i="20" s="1"/>
  <c r="BL185" i="20" s="1"/>
  <c r="BL186" i="20" s="1"/>
  <c r="BL187" i="20" s="1"/>
  <c r="BL188" i="20" s="1"/>
  <c r="BL189" i="20" s="1"/>
  <c r="BL190" i="20" s="1"/>
  <c r="BL191" i="20" s="1"/>
  <c r="BL192" i="20" s="1"/>
  <c r="BL193" i="20" s="1"/>
  <c r="BL194" i="20" s="1"/>
  <c r="BL195" i="20" s="1"/>
  <c r="BL196" i="20" s="1"/>
  <c r="BL197" i="20" s="1"/>
  <c r="BL198" i="20" s="1"/>
  <c r="BL199" i="20" s="1"/>
  <c r="BL200" i="20" s="1"/>
  <c r="BL201" i="20" s="1"/>
  <c r="BL202" i="20" s="1"/>
  <c r="BL203" i="20" s="1"/>
  <c r="BL204" i="20" s="1"/>
  <c r="BL205" i="20" s="1"/>
  <c r="BL206" i="20" s="1"/>
  <c r="BL207" i="20" s="1"/>
  <c r="BL208" i="20" s="1"/>
  <c r="BL209" i="20" s="1"/>
  <c r="BL210" i="20" s="1"/>
  <c r="BL211" i="20" s="1"/>
  <c r="BL212" i="20" s="1"/>
  <c r="BL213" i="20" s="1"/>
  <c r="BL214" i="20" s="1"/>
  <c r="BL215" i="20" s="1"/>
  <c r="BL216" i="20" s="1"/>
  <c r="BL217" i="20" s="1"/>
  <c r="BL218" i="20" s="1"/>
  <c r="BL219" i="20" s="1"/>
  <c r="BL220" i="20" s="1"/>
  <c r="BL221" i="20" s="1"/>
  <c r="BL222" i="20" s="1"/>
  <c r="BL223" i="20" s="1"/>
  <c r="BL224" i="20" s="1"/>
  <c r="BL225" i="20" s="1"/>
  <c r="BL226" i="20" s="1"/>
  <c r="BL227" i="20" s="1"/>
  <c r="BL228" i="20" s="1"/>
  <c r="BL229" i="20" s="1"/>
  <c r="BL230" i="20" s="1"/>
  <c r="BL231" i="20" s="1"/>
  <c r="BL232" i="20" s="1"/>
  <c r="BL233" i="20" s="1"/>
  <c r="BL234" i="20" s="1"/>
  <c r="BL235" i="20" s="1"/>
  <c r="BL236" i="20" s="1"/>
  <c r="BL237" i="20" s="1"/>
  <c r="BL238" i="20" s="1"/>
  <c r="BL239" i="20" s="1"/>
  <c r="BL240" i="20" s="1"/>
  <c r="BL241" i="20" s="1"/>
  <c r="BL242" i="20" s="1"/>
  <c r="BL243" i="20" s="1"/>
  <c r="BL244" i="20" s="1"/>
  <c r="BL245" i="20" s="1"/>
  <c r="BL246" i="20" s="1"/>
  <c r="BL247" i="20" s="1"/>
  <c r="BL248" i="20" s="1"/>
  <c r="BL249" i="20" s="1"/>
  <c r="BL250" i="20" s="1"/>
  <c r="BL251" i="20" s="1"/>
  <c r="BL252" i="20" s="1"/>
  <c r="BL253" i="20" s="1"/>
  <c r="BL254" i="20" s="1"/>
  <c r="BL255" i="20" s="1"/>
  <c r="BL256" i="20" s="1"/>
  <c r="BL257" i="20" s="1"/>
  <c r="BL258" i="20" s="1"/>
  <c r="BL259" i="20" s="1"/>
  <c r="BL260" i="20" s="1"/>
  <c r="BL261" i="20" s="1"/>
  <c r="BL262" i="20" s="1"/>
  <c r="BL263" i="20" s="1"/>
  <c r="BL264" i="20" s="1"/>
  <c r="BL265" i="20" s="1"/>
  <c r="BL266" i="20" s="1"/>
  <c r="BL267" i="20" s="1"/>
  <c r="BL268" i="20" s="1"/>
  <c r="BL269" i="20" s="1"/>
  <c r="BL270" i="20" s="1"/>
  <c r="BL271" i="20" s="1"/>
  <c r="BL272" i="20" s="1"/>
  <c r="BL273" i="20" s="1"/>
  <c r="BL274" i="20" s="1"/>
  <c r="BL275" i="20" s="1"/>
  <c r="BL276" i="20" s="1"/>
  <c r="BL277" i="20" s="1"/>
  <c r="BL278" i="20" s="1"/>
  <c r="BL279" i="20" s="1"/>
  <c r="BL280" i="20" s="1"/>
  <c r="BL281" i="20" s="1"/>
  <c r="BL282" i="20" s="1"/>
  <c r="BL283" i="20" s="1"/>
  <c r="BL284" i="20" s="1"/>
  <c r="BL285" i="20" s="1"/>
  <c r="BL286" i="20" s="1"/>
  <c r="BL287" i="20" s="1"/>
  <c r="BL288" i="20" s="1"/>
  <c r="BL289" i="20" s="1"/>
  <c r="BL290" i="20" s="1"/>
  <c r="BL291" i="20" s="1"/>
  <c r="BL292" i="20" s="1"/>
  <c r="BL293" i="20" s="1"/>
  <c r="BL294" i="20" s="1"/>
  <c r="BL295" i="20" s="1"/>
  <c r="BL296" i="20" s="1"/>
  <c r="BL297" i="20" s="1"/>
  <c r="BL298" i="20" s="1"/>
  <c r="BL299" i="20" s="1"/>
  <c r="BL300" i="20" s="1"/>
  <c r="BL301" i="20" s="1"/>
  <c r="BL302" i="20" s="1"/>
  <c r="BL303" i="20" s="1"/>
  <c r="BL304" i="20" s="1"/>
  <c r="BL305" i="20" s="1"/>
  <c r="BL306" i="20" s="1"/>
  <c r="BL307" i="20" s="1"/>
  <c r="BL308" i="20" s="1"/>
  <c r="BL309" i="20" s="1"/>
  <c r="BL310" i="20" s="1"/>
  <c r="BL311" i="20" s="1"/>
  <c r="BL312" i="20" s="1"/>
  <c r="BL313" i="20" s="1"/>
  <c r="BL314" i="20" s="1"/>
  <c r="BL315" i="20" s="1"/>
  <c r="BL316" i="20" s="1"/>
  <c r="BL317" i="20" s="1"/>
  <c r="BL318" i="20" s="1"/>
  <c r="BL319" i="20" s="1"/>
  <c r="BL320" i="20" s="1"/>
  <c r="BL321" i="20" s="1"/>
  <c r="BL322" i="20" s="1"/>
  <c r="BL323" i="20" s="1"/>
  <c r="BL324" i="20" s="1"/>
  <c r="BL325" i="20" s="1"/>
  <c r="BL326" i="20" s="1"/>
  <c r="BL327" i="20" s="1"/>
  <c r="BL328" i="20" s="1"/>
  <c r="BL329" i="20" s="1"/>
  <c r="BL330" i="20" s="1"/>
  <c r="BL331" i="20" s="1"/>
  <c r="BL332" i="20" s="1"/>
  <c r="BL333" i="20" s="1"/>
  <c r="BL334" i="20" s="1"/>
  <c r="BL335" i="20" s="1"/>
  <c r="BL336" i="20" s="1"/>
  <c r="BL337" i="20" s="1"/>
  <c r="BL338" i="20" s="1"/>
  <c r="BL339" i="20" s="1"/>
  <c r="BL340" i="20" s="1"/>
  <c r="BL341" i="20" s="1"/>
  <c r="BL342" i="20" s="1"/>
  <c r="BL343" i="20" s="1"/>
  <c r="BL344" i="20" s="1"/>
  <c r="BL345" i="20" s="1"/>
  <c r="BL346" i="20" s="1"/>
  <c r="BL347" i="20" s="1"/>
  <c r="BL348" i="20" s="1"/>
  <c r="BL349" i="20" s="1"/>
  <c r="BL350" i="20" s="1"/>
  <c r="BL351" i="20" s="1"/>
  <c r="BL352" i="20" s="1"/>
  <c r="BL353" i="20" s="1"/>
  <c r="BL354" i="20" s="1"/>
  <c r="BL355" i="20" s="1"/>
  <c r="BL356" i="20" s="1"/>
  <c r="BL357" i="20" s="1"/>
  <c r="BL358" i="20" s="1"/>
  <c r="BL359" i="20" s="1"/>
  <c r="BL360" i="20" s="1"/>
  <c r="BL361" i="20" s="1"/>
  <c r="BL362" i="20" s="1"/>
  <c r="BL363" i="20" s="1"/>
  <c r="BL364" i="20" s="1"/>
  <c r="BL365" i="20" s="1"/>
  <c r="BL366" i="20" s="1"/>
  <c r="BL367" i="20" s="1"/>
  <c r="BL368" i="20" s="1"/>
  <c r="BL369" i="20" s="1"/>
  <c r="BL370" i="20" s="1"/>
  <c r="BL371" i="20" s="1"/>
  <c r="BL372" i="20" s="1"/>
  <c r="BL373" i="20" s="1"/>
  <c r="BL374" i="20" s="1"/>
  <c r="BL375" i="20" s="1"/>
  <c r="BL376" i="20" s="1"/>
  <c r="BL377" i="20" s="1"/>
  <c r="BL378" i="20" s="1"/>
  <c r="BL379" i="20" s="1"/>
  <c r="BL380" i="20" s="1"/>
  <c r="BL381" i="20" s="1"/>
  <c r="BL382" i="20" s="1"/>
  <c r="BL383" i="20" s="1"/>
  <c r="BL384" i="20" s="1"/>
  <c r="BL385" i="20" s="1"/>
  <c r="BL386" i="20" s="1"/>
  <c r="BL387" i="20" s="1"/>
  <c r="BL388" i="20" s="1"/>
  <c r="BL389" i="20" s="1"/>
  <c r="BL390" i="20" s="1"/>
  <c r="BL391" i="20" s="1"/>
  <c r="BL392" i="20" s="1"/>
  <c r="BL393" i="20" s="1"/>
  <c r="BL394" i="20" s="1"/>
  <c r="BL395" i="20" s="1"/>
  <c r="BL396" i="20" s="1"/>
  <c r="BL397" i="20" s="1"/>
  <c r="BL398" i="20" s="1"/>
  <c r="BL399" i="20" s="1"/>
  <c r="BL400" i="20" s="1"/>
  <c r="BL401" i="20" s="1"/>
  <c r="BL402" i="20" s="1"/>
  <c r="BL403" i="20" s="1"/>
  <c r="BL404" i="20" s="1"/>
  <c r="BL405" i="20" s="1"/>
  <c r="BL406" i="20" s="1"/>
  <c r="BL407" i="20" s="1"/>
  <c r="BL408" i="20" s="1"/>
  <c r="BL409" i="20" s="1"/>
  <c r="BL410" i="20" s="1"/>
  <c r="BL411" i="20" s="1"/>
  <c r="BL412" i="20" s="1"/>
  <c r="BL413" i="20" s="1"/>
  <c r="BL414" i="20" s="1"/>
  <c r="BL415" i="20" s="1"/>
  <c r="BL416" i="20" s="1"/>
  <c r="BL417" i="20" s="1"/>
  <c r="BL418" i="20" s="1"/>
  <c r="BL419" i="20" s="1"/>
  <c r="BL420" i="20" s="1"/>
  <c r="BL421" i="20" s="1"/>
  <c r="BL422" i="20" s="1"/>
  <c r="BL423" i="20" s="1"/>
  <c r="BL424" i="20" s="1"/>
  <c r="BL425" i="20" s="1"/>
  <c r="BL426" i="20" s="1"/>
  <c r="BL427" i="20" s="1"/>
  <c r="BL428" i="20" s="1"/>
  <c r="BL429" i="20" s="1"/>
  <c r="BL430" i="20" s="1"/>
  <c r="BL431" i="20" s="1"/>
  <c r="BL432" i="20" s="1"/>
  <c r="BL433" i="20" s="1"/>
  <c r="BL434" i="20" s="1"/>
  <c r="BL435" i="20" s="1"/>
  <c r="BL436" i="20" s="1"/>
  <c r="BL437" i="20" s="1"/>
  <c r="BL438" i="20" s="1"/>
  <c r="BL439" i="20" s="1"/>
  <c r="BL440" i="20" s="1"/>
  <c r="BL441" i="20" s="1"/>
  <c r="BL442" i="20" s="1"/>
  <c r="BL443" i="20" s="1"/>
  <c r="BL444" i="20" s="1"/>
  <c r="BL445" i="20" s="1"/>
  <c r="BL446" i="20" s="1"/>
  <c r="BL447" i="20" s="1"/>
  <c r="BL448" i="20" s="1"/>
  <c r="BL449" i="20" s="1"/>
  <c r="BL450" i="20" s="1"/>
  <c r="BL451" i="20" s="1"/>
  <c r="BL452" i="20" s="1"/>
  <c r="BL453" i="20" s="1"/>
  <c r="BL454" i="20" s="1"/>
  <c r="BL455" i="20" s="1"/>
  <c r="BL456" i="20" s="1"/>
  <c r="BL457" i="20" s="1"/>
  <c r="BL458" i="20" s="1"/>
  <c r="BL459" i="20" s="1"/>
  <c r="BL460" i="20" s="1"/>
  <c r="BL461" i="20" s="1"/>
  <c r="BL462" i="20" s="1"/>
  <c r="BL463" i="20" s="1"/>
  <c r="BL464" i="20" s="1"/>
  <c r="BL465" i="20" s="1"/>
  <c r="BL466" i="20" s="1"/>
  <c r="BL467" i="20" s="1"/>
  <c r="BL468" i="20" s="1"/>
  <c r="BL469" i="20" s="1"/>
  <c r="BL470" i="20" s="1"/>
  <c r="BL471" i="20" s="1"/>
  <c r="BL472" i="20" s="1"/>
  <c r="BL473" i="20" s="1"/>
  <c r="BL474" i="20" s="1"/>
  <c r="BL475" i="20" s="1"/>
  <c r="BL476" i="20" s="1"/>
  <c r="BL477" i="20" s="1"/>
  <c r="BL478" i="20" s="1"/>
  <c r="BL479" i="20" s="1"/>
  <c r="BL480" i="20" s="1"/>
  <c r="BL481" i="20" s="1"/>
  <c r="BL482" i="20" s="1"/>
  <c r="BL483" i="20" s="1"/>
  <c r="BL484" i="20" s="1"/>
  <c r="BL485" i="20" s="1"/>
  <c r="BL486" i="20" s="1"/>
  <c r="BL487" i="20" s="1"/>
  <c r="BL488" i="20" s="1"/>
  <c r="BL489" i="20" s="1"/>
  <c r="BL490" i="20" s="1"/>
  <c r="BL491" i="20" s="1"/>
  <c r="BL492" i="20" s="1"/>
  <c r="BL493" i="20" s="1"/>
  <c r="BL494" i="20" s="1"/>
  <c r="BL495" i="20" s="1"/>
  <c r="BL496" i="20" s="1"/>
  <c r="BL497" i="20" s="1"/>
  <c r="BL498" i="20" s="1"/>
  <c r="BL499" i="20" s="1"/>
  <c r="BL500" i="20" s="1"/>
  <c r="BL501" i="20" s="1"/>
  <c r="BL502" i="20" s="1"/>
  <c r="BL503" i="20" s="1"/>
  <c r="BL504" i="20" s="1"/>
  <c r="BL505" i="20" s="1"/>
  <c r="BL506" i="20" s="1"/>
  <c r="BL507" i="20" s="1"/>
  <c r="BL508" i="20" s="1"/>
  <c r="BL509" i="20" s="1"/>
  <c r="BL510" i="20" s="1"/>
  <c r="BL511" i="20" s="1"/>
  <c r="BL512" i="20" s="1"/>
  <c r="BL513" i="20" s="1"/>
  <c r="BL514" i="20" s="1"/>
  <c r="BL515" i="20" s="1"/>
  <c r="BL516" i="20" s="1"/>
  <c r="BL517" i="20" s="1"/>
  <c r="BL518" i="20" s="1"/>
  <c r="BL519" i="20" s="1"/>
  <c r="BL520" i="20" s="1"/>
  <c r="BL521" i="20" s="1"/>
  <c r="BL522" i="20" s="1"/>
  <c r="BL523" i="20" s="1"/>
  <c r="BL524" i="20" s="1"/>
  <c r="BL525" i="20" s="1"/>
  <c r="BL526" i="20" s="1"/>
  <c r="BL527" i="20" s="1"/>
  <c r="BL528" i="20" s="1"/>
  <c r="BL529" i="20" s="1"/>
  <c r="BL530" i="20" s="1"/>
  <c r="BL531" i="20" s="1"/>
  <c r="BL532" i="20" s="1"/>
  <c r="BL533" i="20" s="1"/>
  <c r="BL534" i="20" s="1"/>
  <c r="BL535" i="20" s="1"/>
  <c r="BL536" i="20" s="1"/>
  <c r="BL537" i="20" s="1"/>
  <c r="BL538" i="20" s="1"/>
  <c r="BL539" i="20" s="1"/>
  <c r="BL540" i="20" s="1"/>
  <c r="BL541" i="20" s="1"/>
  <c r="BL542" i="20" s="1"/>
  <c r="BL543" i="20" s="1"/>
  <c r="BL544" i="20" s="1"/>
  <c r="BL545" i="20" s="1"/>
  <c r="BL546" i="20" s="1"/>
  <c r="BL547" i="20" s="1"/>
  <c r="BL548" i="20" s="1"/>
  <c r="BL549" i="20" s="1"/>
  <c r="BL550" i="20" s="1"/>
  <c r="BL551" i="20" s="1"/>
  <c r="BL552" i="20" s="1"/>
  <c r="BL553" i="20" s="1"/>
  <c r="BL554" i="20" s="1"/>
  <c r="BL555" i="20" s="1"/>
  <c r="BL556" i="20" s="1"/>
  <c r="BL557" i="20" s="1"/>
  <c r="BL558" i="20" s="1"/>
  <c r="BL559" i="20" s="1"/>
  <c r="BL560" i="20" s="1"/>
  <c r="BL561" i="20" s="1"/>
  <c r="BL562" i="20" s="1"/>
  <c r="BL563" i="20" s="1"/>
  <c r="BL564" i="20" s="1"/>
  <c r="BL565" i="20" s="1"/>
  <c r="BL566" i="20" s="1"/>
  <c r="BL567" i="20" s="1"/>
  <c r="BL568" i="20" s="1"/>
  <c r="BL569" i="20" s="1"/>
  <c r="BL570" i="20" s="1"/>
  <c r="BL571" i="20" s="1"/>
  <c r="BL572" i="20" s="1"/>
  <c r="BL573" i="20" s="1"/>
  <c r="BL574" i="20" s="1"/>
  <c r="BL575" i="20" s="1"/>
  <c r="BL576" i="20" s="1"/>
  <c r="BL577" i="20" s="1"/>
  <c r="BL578" i="20" s="1"/>
  <c r="BL579" i="20" s="1"/>
  <c r="BL580" i="20" s="1"/>
  <c r="BL581" i="20" s="1"/>
  <c r="BL582" i="20" s="1"/>
  <c r="BL583" i="20" s="1"/>
  <c r="BL584" i="20" s="1"/>
  <c r="BL585" i="20" s="1"/>
  <c r="BL586" i="20" s="1"/>
  <c r="BL587" i="20" s="1"/>
  <c r="BL588" i="20" s="1"/>
  <c r="BL589" i="20" s="1"/>
  <c r="BL590" i="20" s="1"/>
  <c r="BL591" i="20" s="1"/>
  <c r="BL592" i="20" s="1"/>
  <c r="BL593" i="20" s="1"/>
  <c r="BL594" i="20" s="1"/>
  <c r="BL595" i="20" s="1"/>
  <c r="BL596" i="20" s="1"/>
  <c r="BL597" i="20" s="1"/>
  <c r="BL598" i="20" s="1"/>
  <c r="BL599" i="20" s="1"/>
  <c r="BL600" i="20" s="1"/>
  <c r="BL601" i="20" s="1"/>
  <c r="BL602" i="20" s="1"/>
  <c r="BL603" i="20" s="1"/>
  <c r="BL604" i="20" s="1"/>
  <c r="BL605" i="20" s="1"/>
  <c r="BL606" i="20" s="1"/>
  <c r="BL607" i="20" s="1"/>
  <c r="BL608" i="20" s="1"/>
  <c r="BL609" i="20" s="1"/>
  <c r="BL610" i="20" s="1"/>
  <c r="BL611" i="20" s="1"/>
  <c r="BL612" i="20" s="1"/>
  <c r="BL613" i="20" s="1"/>
  <c r="BL614" i="20" s="1"/>
  <c r="BL615" i="20" s="1"/>
  <c r="BL616" i="20" s="1"/>
  <c r="BL617" i="20" s="1"/>
  <c r="BL618" i="20" s="1"/>
  <c r="BL619" i="20" s="1"/>
  <c r="BL620" i="20" s="1"/>
  <c r="BL621" i="20" s="1"/>
  <c r="BL622" i="20" s="1"/>
  <c r="BL623" i="20" s="1"/>
  <c r="BL624" i="20" s="1"/>
  <c r="BL625" i="20" s="1"/>
  <c r="BL626" i="20" s="1"/>
  <c r="BL627" i="20" s="1"/>
  <c r="BL628" i="20" s="1"/>
  <c r="BL629" i="20" s="1"/>
  <c r="BL630" i="20" s="1"/>
  <c r="BL631" i="20" s="1"/>
  <c r="BL632" i="20" s="1"/>
  <c r="BL633" i="20" s="1"/>
  <c r="BL634" i="20" s="1"/>
  <c r="BL635" i="20" s="1"/>
  <c r="BL636" i="20" s="1"/>
  <c r="BL637" i="20" s="1"/>
  <c r="BL638" i="20" s="1"/>
  <c r="BL639" i="20" s="1"/>
  <c r="BL640" i="20" s="1"/>
  <c r="BL641" i="20" s="1"/>
  <c r="BL642" i="20" s="1"/>
  <c r="BL643" i="20" s="1"/>
  <c r="BL644" i="20" s="1"/>
  <c r="BL645" i="20" s="1"/>
  <c r="BL646" i="20" s="1"/>
  <c r="BL647" i="20" s="1"/>
  <c r="BL648" i="20" s="1"/>
  <c r="BL649" i="20" s="1"/>
  <c r="BL650" i="20" s="1"/>
  <c r="BL651" i="20" s="1"/>
  <c r="BL652" i="20" s="1"/>
  <c r="BL653" i="20" s="1"/>
  <c r="BL654" i="20" s="1"/>
  <c r="BL655" i="20" s="1"/>
  <c r="BL656" i="20" s="1"/>
  <c r="BL657" i="20" s="1"/>
  <c r="BL658" i="20" s="1"/>
  <c r="BL659" i="20" s="1"/>
  <c r="BL660" i="20" s="1"/>
  <c r="BL661" i="20" s="1"/>
  <c r="BL662" i="20" s="1"/>
  <c r="BL663" i="20" s="1"/>
  <c r="BL664" i="20" s="1"/>
  <c r="BL665" i="20" s="1"/>
  <c r="BL666" i="20" s="1"/>
  <c r="BL667" i="20" s="1"/>
  <c r="BL668" i="20" s="1"/>
  <c r="BL669" i="20" s="1"/>
  <c r="BL670" i="20" s="1"/>
  <c r="BL671" i="20" s="1"/>
  <c r="BL672" i="20" s="1"/>
  <c r="BL673" i="20" s="1"/>
  <c r="BL674" i="20" s="1"/>
  <c r="BL675" i="20" s="1"/>
  <c r="BL676" i="20" s="1"/>
  <c r="BL677" i="20" s="1"/>
  <c r="BL678" i="20" s="1"/>
  <c r="BL679" i="20" s="1"/>
  <c r="BL680" i="20" s="1"/>
  <c r="BL681" i="20" s="1"/>
  <c r="BL682" i="20" s="1"/>
  <c r="BL683" i="20" s="1"/>
  <c r="BL684" i="20" s="1"/>
  <c r="BL685" i="20" s="1"/>
  <c r="BL686" i="20" s="1"/>
  <c r="BL687" i="20" s="1"/>
  <c r="BL688" i="20" s="1"/>
  <c r="BL689" i="20" s="1"/>
  <c r="BL690" i="20" s="1"/>
  <c r="BL691" i="20" s="1"/>
  <c r="BL692" i="20" s="1"/>
  <c r="BL693" i="20" s="1"/>
  <c r="BL694" i="20" s="1"/>
  <c r="BL695" i="20" s="1"/>
  <c r="BL696" i="20" s="1"/>
  <c r="BL697" i="20" s="1"/>
  <c r="BL698" i="20" s="1"/>
  <c r="BL699" i="20" s="1"/>
  <c r="BL700" i="20" s="1"/>
  <c r="BL701" i="20" s="1"/>
  <c r="BL702" i="20" s="1"/>
  <c r="BL703" i="20" s="1"/>
  <c r="BL704" i="20" s="1"/>
  <c r="BL705" i="20" s="1"/>
  <c r="BL706" i="20" s="1"/>
  <c r="BL707" i="20" s="1"/>
  <c r="BL708" i="20" s="1"/>
  <c r="BL709" i="20" s="1"/>
  <c r="BL710" i="20" s="1"/>
  <c r="BL711" i="20" s="1"/>
  <c r="BL712" i="20" s="1"/>
  <c r="BL713" i="20" s="1"/>
  <c r="BL714" i="20" s="1"/>
  <c r="BL715" i="20" s="1"/>
  <c r="BL716" i="20" s="1"/>
  <c r="BL717" i="20" s="1"/>
  <c r="BL718" i="20" s="1"/>
  <c r="BL719" i="20" s="1"/>
  <c r="BL720" i="20" s="1"/>
  <c r="BL721" i="20" s="1"/>
  <c r="BL722" i="20" s="1"/>
  <c r="BL723" i="20" s="1"/>
  <c r="BL724" i="20" s="1"/>
  <c r="BL725" i="20" s="1"/>
  <c r="BL726" i="20" s="1"/>
  <c r="BL727" i="20" s="1"/>
  <c r="BL728" i="20" s="1"/>
  <c r="BL729" i="20" s="1"/>
  <c r="BL730" i="20" s="1"/>
  <c r="BL731" i="20" s="1"/>
  <c r="BL732" i="20" s="1"/>
  <c r="BL733" i="20" s="1"/>
  <c r="BL734" i="20" s="1"/>
  <c r="BL735" i="20" s="1"/>
  <c r="BL736" i="20" s="1"/>
  <c r="BL737" i="20" s="1"/>
  <c r="BL738" i="20" s="1"/>
  <c r="BL739" i="20" s="1"/>
  <c r="BL740" i="20" s="1"/>
  <c r="BL741" i="20" s="1"/>
  <c r="BL742" i="20" s="1"/>
  <c r="BL743" i="20" s="1"/>
  <c r="BL744" i="20" s="1"/>
  <c r="BL745" i="20" s="1"/>
  <c r="BL746" i="20" s="1"/>
  <c r="BL747" i="20" s="1"/>
  <c r="BL748" i="20" s="1"/>
  <c r="BL749" i="20" s="1"/>
  <c r="BL750" i="20" s="1"/>
  <c r="BL751" i="20" s="1"/>
  <c r="BL752" i="20" s="1"/>
  <c r="BL753" i="20" s="1"/>
  <c r="BL754" i="20" s="1"/>
  <c r="BL755" i="20" s="1"/>
  <c r="BL756" i="20" s="1"/>
  <c r="BL757" i="20" s="1"/>
  <c r="BL758" i="20" s="1"/>
  <c r="BL759" i="20" s="1"/>
  <c r="BL760" i="20" s="1"/>
  <c r="BL761" i="20" s="1"/>
  <c r="BL762" i="20" s="1"/>
  <c r="BL763" i="20" s="1"/>
  <c r="BL764" i="20" s="1"/>
  <c r="BL765" i="20" s="1"/>
  <c r="BL766" i="20" s="1"/>
  <c r="BL767" i="20" s="1"/>
  <c r="BL768" i="20" s="1"/>
  <c r="BL769" i="20" s="1"/>
  <c r="BL770" i="20" s="1"/>
  <c r="BL771" i="20" s="1"/>
  <c r="BL772" i="20" s="1"/>
  <c r="BL773" i="20" s="1"/>
  <c r="BL774" i="20" s="1"/>
  <c r="BL775" i="20" s="1"/>
  <c r="BL776" i="20" s="1"/>
  <c r="BL777" i="20" s="1"/>
  <c r="BL778" i="20" s="1"/>
  <c r="BL779" i="20" s="1"/>
  <c r="BL780" i="20" s="1"/>
  <c r="BL781" i="20" s="1"/>
  <c r="BL782" i="20" s="1"/>
  <c r="BL783" i="20" s="1"/>
  <c r="BL784" i="20" s="1"/>
  <c r="BL785" i="20" s="1"/>
  <c r="BL786" i="20" s="1"/>
  <c r="BL787" i="20" s="1"/>
  <c r="BL788" i="20" s="1"/>
  <c r="BL789" i="20" s="1"/>
  <c r="BL790" i="20" s="1"/>
  <c r="BL791" i="20" s="1"/>
  <c r="BL792" i="20" s="1"/>
  <c r="BL793" i="20" s="1"/>
  <c r="BL794" i="20" s="1"/>
  <c r="BL795" i="20" s="1"/>
  <c r="BL796" i="20" s="1"/>
  <c r="BL797" i="20" s="1"/>
  <c r="BL798" i="20" s="1"/>
  <c r="BL799" i="20" s="1"/>
  <c r="BL800" i="20" s="1"/>
  <c r="BL801" i="20" s="1"/>
  <c r="BL802" i="20" s="1"/>
  <c r="BL803" i="20" s="1"/>
  <c r="BL804" i="20" s="1"/>
  <c r="BL805" i="20" s="1"/>
  <c r="BL806" i="20" s="1"/>
  <c r="BL807" i="20" s="1"/>
  <c r="BL808" i="20" s="1"/>
  <c r="BL809" i="20" s="1"/>
  <c r="BL810" i="20" s="1"/>
  <c r="BL811" i="20" s="1"/>
  <c r="BL812" i="20" s="1"/>
  <c r="BL813" i="20" s="1"/>
  <c r="BL814" i="20" s="1"/>
  <c r="BL815" i="20" s="1"/>
  <c r="BL816" i="20" s="1"/>
  <c r="BL817" i="20" s="1"/>
  <c r="BL818" i="20" s="1"/>
  <c r="BL819" i="20" s="1"/>
  <c r="BL820" i="20" s="1"/>
  <c r="BL821" i="20" s="1"/>
  <c r="BL822" i="20" s="1"/>
  <c r="BL823" i="20" s="1"/>
  <c r="BL824" i="20" s="1"/>
  <c r="BL825" i="20" s="1"/>
  <c r="BL826" i="20" s="1"/>
  <c r="BL827" i="20" s="1"/>
  <c r="BL828" i="20" s="1"/>
  <c r="BL829" i="20" s="1"/>
  <c r="BL830" i="20" s="1"/>
  <c r="BL831" i="20" s="1"/>
  <c r="BL832" i="20" s="1"/>
  <c r="BL833" i="20" s="1"/>
  <c r="BL834" i="20" s="1"/>
  <c r="BL835" i="20" s="1"/>
  <c r="BL836" i="20" s="1"/>
  <c r="BL837" i="20" s="1"/>
  <c r="BL838" i="20" s="1"/>
  <c r="BL839" i="20" s="1"/>
  <c r="BL840" i="20" s="1"/>
  <c r="BL841" i="20" s="1"/>
  <c r="BL842" i="20" s="1"/>
  <c r="BL843" i="20" s="1"/>
  <c r="BL844" i="20" s="1"/>
  <c r="BL845" i="20" s="1"/>
  <c r="BL846" i="20" s="1"/>
  <c r="BL847" i="20" s="1"/>
  <c r="BL848" i="20" s="1"/>
  <c r="BL849" i="20" s="1"/>
  <c r="BL850" i="20" s="1"/>
  <c r="BL851" i="20" s="1"/>
  <c r="BL852" i="20" s="1"/>
  <c r="BL853" i="20" s="1"/>
  <c r="BL854" i="20" s="1"/>
  <c r="BL855" i="20" s="1"/>
  <c r="BL856" i="20" s="1"/>
  <c r="BL857" i="20" s="1"/>
  <c r="BL858" i="20" s="1"/>
  <c r="BL859" i="20" s="1"/>
  <c r="BL860" i="20" s="1"/>
  <c r="BL861" i="20" s="1"/>
  <c r="BL862" i="20" s="1"/>
  <c r="BL863" i="20" s="1"/>
  <c r="BL864" i="20" s="1"/>
  <c r="BL865" i="20" s="1"/>
  <c r="BL866" i="20" s="1"/>
  <c r="BL867" i="20" s="1"/>
  <c r="BL868" i="20" s="1"/>
  <c r="BL869" i="20" s="1"/>
  <c r="BL870" i="20" s="1"/>
  <c r="BL871" i="20" s="1"/>
  <c r="BL872" i="20" s="1"/>
  <c r="BL873" i="20" s="1"/>
  <c r="BL874" i="20" s="1"/>
  <c r="BL875" i="20" s="1"/>
  <c r="BL876" i="20" s="1"/>
  <c r="BL877" i="20" s="1"/>
  <c r="BL878" i="20" s="1"/>
  <c r="BL879" i="20" s="1"/>
  <c r="BL880" i="20" s="1"/>
  <c r="BL881" i="20" s="1"/>
  <c r="BL882" i="20" s="1"/>
  <c r="BL883" i="20" s="1"/>
  <c r="BL884" i="20" s="1"/>
  <c r="BL885" i="20" s="1"/>
  <c r="BL886" i="20" s="1"/>
  <c r="BL887" i="20" s="1"/>
  <c r="BL888" i="20" s="1"/>
  <c r="BL889" i="20" s="1"/>
  <c r="BL890" i="20" s="1"/>
  <c r="BL891" i="20" s="1"/>
  <c r="BL892" i="20" s="1"/>
  <c r="BL893" i="20" s="1"/>
  <c r="BL894" i="20" s="1"/>
  <c r="BL895" i="20" s="1"/>
  <c r="BL896" i="20" s="1"/>
  <c r="BL897" i="20" s="1"/>
  <c r="BL898" i="20" s="1"/>
  <c r="BL899" i="20" s="1"/>
  <c r="BL900" i="20" s="1"/>
  <c r="BL901" i="20" s="1"/>
  <c r="BL902" i="20" s="1"/>
  <c r="BL903" i="20" s="1"/>
  <c r="BL904" i="20" s="1"/>
  <c r="BL905" i="20" s="1"/>
  <c r="BL906" i="20" s="1"/>
  <c r="BL907" i="20" s="1"/>
  <c r="BL908" i="20" s="1"/>
  <c r="BL909" i="20" s="1"/>
  <c r="BL910" i="20" s="1"/>
  <c r="BL911" i="20" s="1"/>
  <c r="BL912" i="20" s="1"/>
  <c r="BL913" i="20" s="1"/>
  <c r="BL914" i="20" s="1"/>
  <c r="BL915" i="20" s="1"/>
  <c r="BL916" i="20" s="1"/>
  <c r="BL917" i="20" s="1"/>
  <c r="BL918" i="20" s="1"/>
  <c r="BL919" i="20" s="1"/>
  <c r="BL920" i="20" s="1"/>
  <c r="BL921" i="20" s="1"/>
  <c r="BL922" i="20" s="1"/>
  <c r="BL923" i="20" s="1"/>
  <c r="BL924" i="20" s="1"/>
  <c r="BL925" i="20" s="1"/>
  <c r="BL926" i="20" s="1"/>
  <c r="BL927" i="20" s="1"/>
  <c r="BL928" i="20" s="1"/>
  <c r="BL929" i="20" s="1"/>
  <c r="BL930" i="20" s="1"/>
  <c r="BL931" i="20" s="1"/>
  <c r="BL932" i="20" s="1"/>
  <c r="BL933" i="20" s="1"/>
  <c r="BL934" i="20" s="1"/>
  <c r="BL935" i="20" s="1"/>
  <c r="BL936" i="20" s="1"/>
  <c r="BL937" i="20" s="1"/>
  <c r="BL938" i="20" s="1"/>
  <c r="BL939" i="20" s="1"/>
  <c r="BL940" i="20" s="1"/>
  <c r="BL941" i="20" s="1"/>
  <c r="BL942" i="20" s="1"/>
  <c r="BL943" i="20" s="1"/>
  <c r="BL944" i="20" s="1"/>
  <c r="BL945" i="20" s="1"/>
  <c r="BL946" i="20" s="1"/>
  <c r="BL947" i="20" s="1"/>
  <c r="BL948" i="20" s="1"/>
  <c r="BL949" i="20" s="1"/>
  <c r="BL950" i="20" s="1"/>
  <c r="BL951" i="20" s="1"/>
  <c r="BL952" i="20" s="1"/>
  <c r="BL953" i="20" s="1"/>
  <c r="BL954" i="20" s="1"/>
  <c r="BL955" i="20" s="1"/>
  <c r="BL956" i="20" s="1"/>
  <c r="BL957" i="20" s="1"/>
  <c r="BL958" i="20" s="1"/>
  <c r="BL959" i="20" s="1"/>
  <c r="BL960" i="20" s="1"/>
  <c r="BL961" i="20" s="1"/>
  <c r="BL962" i="20" s="1"/>
  <c r="BL963" i="20" s="1"/>
  <c r="BL964" i="20" s="1"/>
  <c r="BL965" i="20" s="1"/>
  <c r="BL966" i="20" s="1"/>
  <c r="BL967" i="20" s="1"/>
  <c r="BL968" i="20" s="1"/>
  <c r="BL969" i="20" s="1"/>
  <c r="BL970" i="20" s="1"/>
  <c r="BL971" i="20" s="1"/>
  <c r="BL972" i="20" s="1"/>
  <c r="BL973" i="20" s="1"/>
  <c r="BL974" i="20" s="1"/>
  <c r="BL975" i="20" s="1"/>
  <c r="BL976" i="20" s="1"/>
  <c r="BL977" i="20" s="1"/>
  <c r="BL978" i="20" s="1"/>
  <c r="BL979" i="20" s="1"/>
  <c r="BL980" i="20" s="1"/>
  <c r="BL981" i="20" s="1"/>
  <c r="BL982" i="20" s="1"/>
  <c r="BL983" i="20" s="1"/>
  <c r="BL984" i="20" s="1"/>
  <c r="BL985" i="20" s="1"/>
  <c r="BL986" i="20" s="1"/>
  <c r="BL987" i="20" s="1"/>
  <c r="BL988" i="20" s="1"/>
  <c r="BL989" i="20" s="1"/>
  <c r="BL990" i="20" s="1"/>
  <c r="BL991" i="20" s="1"/>
  <c r="BL992" i="20" s="1"/>
  <c r="BL993" i="20" s="1"/>
  <c r="BL994" i="20" s="1"/>
  <c r="BL995" i="20" s="1"/>
  <c r="BL996" i="20" s="1"/>
  <c r="BL997" i="20" s="1"/>
  <c r="BL998" i="20" s="1"/>
  <c r="BL999" i="20" s="1"/>
  <c r="BL1000" i="20" s="1"/>
  <c r="BL1001" i="20" s="1"/>
  <c r="BL1002" i="20" s="1"/>
  <c r="BL1003" i="20" s="1"/>
  <c r="BL1004" i="20" s="1"/>
  <c r="BL1005" i="20" s="1"/>
  <c r="BL1006" i="20" s="1"/>
  <c r="BL1007" i="20" s="1"/>
  <c r="BL1008" i="20" s="1"/>
  <c r="BL1009" i="20" s="1"/>
  <c r="BL1010" i="20" s="1"/>
  <c r="BL1011" i="20" s="1"/>
  <c r="BL1012" i="20" s="1"/>
  <c r="BL1013" i="20" s="1"/>
  <c r="BL1014" i="20" s="1"/>
  <c r="BL1015" i="20" s="1"/>
  <c r="BL1016" i="20" s="1"/>
  <c r="BL1017" i="20" s="1"/>
  <c r="BL1018" i="20" s="1"/>
  <c r="BL1019" i="20" s="1"/>
  <c r="BL1020" i="20" s="1"/>
  <c r="BL1021" i="20" s="1"/>
  <c r="BL1022" i="20" s="1"/>
  <c r="BL1023" i="20" s="1"/>
  <c r="BL1024" i="20" s="1"/>
  <c r="BL1025" i="20" s="1"/>
  <c r="BL1026" i="20" s="1"/>
  <c r="BL1027" i="20" s="1"/>
  <c r="BL1028" i="20" s="1"/>
  <c r="BL1029" i="20" s="1"/>
  <c r="BL1030" i="20" s="1"/>
  <c r="BL1031" i="20" s="1"/>
  <c r="BL1032" i="20" s="1"/>
  <c r="BL1033" i="20" s="1"/>
  <c r="BL1034" i="20" s="1"/>
  <c r="BL1035" i="20" s="1"/>
  <c r="BL1036" i="20" s="1"/>
  <c r="BL1037" i="20" s="1"/>
  <c r="BL1038" i="20" s="1"/>
  <c r="BL1039" i="20" s="1"/>
  <c r="BL1040" i="20" s="1"/>
  <c r="BL1041" i="20" s="1"/>
  <c r="BL1042" i="20" s="1"/>
  <c r="BL1043" i="20" s="1"/>
  <c r="BL1044" i="20" s="1"/>
  <c r="BL1045" i="20" s="1"/>
  <c r="BL1046" i="20" s="1"/>
  <c r="BL1047" i="20" s="1"/>
  <c r="BL1048" i="20" s="1"/>
  <c r="BL1049" i="20" s="1"/>
  <c r="BL1050" i="20" s="1"/>
  <c r="BL1051" i="20" s="1"/>
  <c r="BL1052" i="20" s="1"/>
  <c r="BL1053" i="20" s="1"/>
  <c r="BL1054" i="20" s="1"/>
  <c r="BL1055" i="20" s="1"/>
  <c r="BL1056" i="20" s="1"/>
  <c r="BL1057" i="20" s="1"/>
  <c r="BL1058" i="20" s="1"/>
  <c r="BL1059" i="20" s="1"/>
  <c r="BL1060" i="20" s="1"/>
  <c r="BL1061" i="20" s="1"/>
  <c r="BL1062" i="20" s="1"/>
  <c r="BL1063" i="20" s="1"/>
  <c r="BL1064" i="20" s="1"/>
  <c r="BL1065" i="20" s="1"/>
  <c r="BL1066" i="20" s="1"/>
  <c r="BL1067" i="20" s="1"/>
  <c r="BL1068" i="20" s="1"/>
  <c r="BL1069" i="20" s="1"/>
  <c r="BL1070" i="20" s="1"/>
  <c r="BL1071" i="20" s="1"/>
  <c r="BL1072" i="20" s="1"/>
  <c r="BL1073" i="20" s="1"/>
  <c r="BL1074" i="20" s="1"/>
  <c r="BL1075" i="20" s="1"/>
  <c r="BL1076" i="20" s="1"/>
  <c r="BL1077" i="20" s="1"/>
  <c r="BL1078" i="20" s="1"/>
  <c r="BL1079" i="20" s="1"/>
  <c r="BL1080" i="20" s="1"/>
  <c r="BL1081" i="20" s="1"/>
  <c r="BL1082" i="20" s="1"/>
  <c r="BL1083" i="20" s="1"/>
  <c r="BL1084" i="20" s="1"/>
  <c r="BL1085" i="20" s="1"/>
  <c r="BL1086" i="20" s="1"/>
  <c r="BL1087" i="20" s="1"/>
  <c r="BL1088" i="20" s="1"/>
  <c r="BL1089" i="20" s="1"/>
  <c r="BL1090" i="20" s="1"/>
  <c r="BL1091" i="20" s="1"/>
  <c r="BL1092" i="20" s="1"/>
  <c r="BL1093" i="20" s="1"/>
  <c r="BL1094" i="20" s="1"/>
  <c r="BL1095" i="20" s="1"/>
  <c r="BL1096" i="20" s="1"/>
  <c r="BL1097" i="20" s="1"/>
  <c r="BL1098" i="20" s="1"/>
  <c r="BL1099" i="20" s="1"/>
  <c r="BL1100" i="20" s="1"/>
  <c r="BL1101" i="20" s="1"/>
  <c r="BL1102" i="20" s="1"/>
  <c r="BL1103" i="20" s="1"/>
  <c r="BL1104" i="20" s="1"/>
  <c r="BL1105" i="20" s="1"/>
  <c r="BL1106" i="20" s="1"/>
  <c r="BL1107" i="20" s="1"/>
  <c r="BL1108" i="20" s="1"/>
  <c r="BL1109" i="20" s="1"/>
  <c r="BL1110" i="20" s="1"/>
  <c r="BL1111" i="20" s="1"/>
  <c r="BL1112" i="20" s="1"/>
  <c r="BL1113" i="20" s="1"/>
  <c r="BL1114" i="20" s="1"/>
  <c r="BL1115" i="20" s="1"/>
  <c r="BL1116" i="20" s="1"/>
  <c r="BL1117" i="20" s="1"/>
  <c r="BL1118" i="20" s="1"/>
  <c r="BL1119" i="20" s="1"/>
  <c r="BL1120" i="20" s="1"/>
  <c r="BL1121" i="20" s="1"/>
  <c r="BL1122" i="20" s="1"/>
  <c r="BL1123" i="20" s="1"/>
  <c r="BL1124" i="20" s="1"/>
  <c r="BL1125" i="20" s="1"/>
  <c r="BL1126" i="20" s="1"/>
  <c r="BL1127" i="20" s="1"/>
  <c r="BL1128" i="20" s="1"/>
  <c r="BL1129" i="20" s="1"/>
  <c r="BL1130" i="20" s="1"/>
  <c r="BL1131" i="20" s="1"/>
  <c r="BL1132" i="20" s="1"/>
  <c r="BL1133" i="20" s="1"/>
  <c r="BL1134" i="20" s="1"/>
  <c r="BL1135" i="20" s="1"/>
  <c r="BL1136" i="20" s="1"/>
  <c r="BL1137" i="20" s="1"/>
  <c r="BL1138" i="20" s="1"/>
  <c r="BL1139" i="20" s="1"/>
  <c r="BL1140" i="20" s="1"/>
  <c r="BL1141" i="20" s="1"/>
  <c r="BL1142" i="20" s="1"/>
  <c r="BL1143" i="20" s="1"/>
  <c r="BL1144" i="20" s="1"/>
  <c r="BL1145" i="20" s="1"/>
  <c r="BL1146" i="20" s="1"/>
  <c r="BL1147" i="20" s="1"/>
  <c r="BL1148" i="20" s="1"/>
  <c r="BL1149" i="20" s="1"/>
  <c r="BL1150" i="20" s="1"/>
  <c r="BL1151" i="20" s="1"/>
  <c r="BL1152" i="20" s="1"/>
  <c r="BL1153" i="20" s="1"/>
  <c r="BL1154" i="20" s="1"/>
  <c r="BL1155" i="20" s="1"/>
  <c r="BL1156" i="20" s="1"/>
  <c r="BL1157" i="20" s="1"/>
  <c r="BL1158" i="20" s="1"/>
  <c r="BL1159" i="20" s="1"/>
  <c r="BL1160" i="20" s="1"/>
  <c r="BL1161" i="20" s="1"/>
  <c r="BL1162" i="20" s="1"/>
  <c r="BL1163" i="20" s="1"/>
  <c r="BL1164" i="20" s="1"/>
  <c r="BL1165" i="20" s="1"/>
  <c r="BL1166" i="20" s="1"/>
  <c r="BL1167" i="20" s="1"/>
  <c r="BL1168" i="20" s="1"/>
  <c r="BL1169" i="20" s="1"/>
  <c r="BL1170" i="20" s="1"/>
  <c r="BL1171" i="20" s="1"/>
  <c r="BL1172" i="20" s="1"/>
  <c r="BL1173" i="20" s="1"/>
  <c r="BL1174" i="20" s="1"/>
  <c r="BL1175" i="20" s="1"/>
  <c r="BL1176" i="20" s="1"/>
  <c r="BL1177" i="20" s="1"/>
  <c r="BL1178" i="20" s="1"/>
  <c r="BL1179" i="20" s="1"/>
  <c r="BL1180" i="20" s="1"/>
  <c r="BL1181" i="20" s="1"/>
  <c r="BL1182" i="20" s="1"/>
  <c r="BL1183" i="20" s="1"/>
  <c r="BL1184" i="20" s="1"/>
  <c r="BL1185" i="20" s="1"/>
  <c r="BL1186" i="20" s="1"/>
  <c r="BL1187" i="20" s="1"/>
  <c r="BL1188" i="20" s="1"/>
  <c r="BL1189" i="20" s="1"/>
  <c r="BL1190" i="20" s="1"/>
  <c r="BL1191" i="20" s="1"/>
  <c r="BL1192" i="20" s="1"/>
  <c r="BL1193" i="20" s="1"/>
  <c r="BL1194" i="20" s="1"/>
  <c r="BL1195" i="20" s="1"/>
  <c r="BL1196" i="20" s="1"/>
  <c r="BL1197" i="20" s="1"/>
  <c r="BL1198" i="20" s="1"/>
  <c r="BL1199" i="20" s="1"/>
  <c r="BL1200" i="20" s="1"/>
  <c r="BL1201" i="20" s="1"/>
  <c r="BL1202" i="20" s="1"/>
  <c r="BL1203" i="20" s="1"/>
  <c r="BL1204" i="20" s="1"/>
  <c r="BL1205" i="20" s="1"/>
  <c r="BL1206" i="20" s="1"/>
  <c r="BL1207" i="20" s="1"/>
  <c r="BL1208" i="20" s="1"/>
  <c r="BL1209" i="20" s="1"/>
  <c r="BL1210" i="20" s="1"/>
  <c r="BL1211" i="20" s="1"/>
  <c r="BL1212" i="20" s="1"/>
  <c r="BL1213" i="20" s="1"/>
  <c r="BL1214" i="20" s="1"/>
  <c r="BL1215" i="20" s="1"/>
  <c r="BL1216" i="20" s="1"/>
  <c r="BL1217" i="20" s="1"/>
  <c r="BL1218" i="20" s="1"/>
  <c r="BL1219" i="20" s="1"/>
  <c r="BL1220" i="20" s="1"/>
  <c r="BL1221" i="20" s="1"/>
  <c r="BL1222" i="20" s="1"/>
  <c r="BL1223" i="20" s="1"/>
  <c r="BL1224" i="20" s="1"/>
  <c r="BL1225" i="20" s="1"/>
  <c r="BL1226" i="20" s="1"/>
  <c r="BL1227" i="20" s="1"/>
  <c r="BL1228" i="20" s="1"/>
  <c r="BL1229" i="20" s="1"/>
  <c r="BL1230" i="20" s="1"/>
  <c r="BL1231" i="20" s="1"/>
  <c r="BL1232" i="20" s="1"/>
  <c r="BL1233" i="20" s="1"/>
  <c r="BL1234" i="20" s="1"/>
  <c r="BL1235" i="20" s="1"/>
  <c r="BL1236" i="20" s="1"/>
  <c r="BL1237" i="20" s="1"/>
  <c r="BL1238" i="20" s="1"/>
  <c r="BL1239" i="20" s="1"/>
  <c r="BL1240" i="20" s="1"/>
  <c r="BL1241" i="20" s="1"/>
  <c r="BL1242" i="20" s="1"/>
  <c r="BL1243" i="20" s="1"/>
  <c r="BL1244" i="20" s="1"/>
  <c r="BL1245" i="20" s="1"/>
  <c r="BL1246" i="20" s="1"/>
  <c r="BL1247" i="20" s="1"/>
  <c r="BL1248" i="20" s="1"/>
  <c r="BL1249" i="20" s="1"/>
  <c r="BL1250" i="20" s="1"/>
  <c r="BL1251" i="20" s="1"/>
  <c r="BL1252" i="20" s="1"/>
  <c r="BL1253" i="20" s="1"/>
  <c r="BL1254" i="20" s="1"/>
  <c r="BL1255" i="20" s="1"/>
  <c r="BL1256" i="20" s="1"/>
  <c r="BL1257" i="20" s="1"/>
  <c r="BL1258" i="20" s="1"/>
  <c r="BL1259" i="20" s="1"/>
  <c r="BL1260" i="20" s="1"/>
  <c r="BL1261" i="20" s="1"/>
  <c r="BL1262" i="20" s="1"/>
  <c r="BL1263" i="20" s="1"/>
  <c r="BL1264" i="20" s="1"/>
  <c r="BL1265" i="20" s="1"/>
  <c r="BL1266" i="20" s="1"/>
  <c r="BL1267" i="20" s="1"/>
  <c r="BL1268" i="20" s="1"/>
  <c r="BL1269" i="20" s="1"/>
  <c r="BL1270" i="20" s="1"/>
  <c r="BL1271" i="20" s="1"/>
  <c r="BL1272" i="20" s="1"/>
  <c r="BL1273" i="20" s="1"/>
  <c r="BL1274" i="20" s="1"/>
  <c r="BL1275" i="20" s="1"/>
  <c r="BL1276" i="20" s="1"/>
  <c r="BL1277" i="20" s="1"/>
  <c r="BL1278" i="20" s="1"/>
  <c r="BL1279" i="20" s="1"/>
  <c r="BL1280" i="20" s="1"/>
  <c r="BL1281" i="20" s="1"/>
  <c r="BL1282" i="20" s="1"/>
  <c r="BL1283" i="20" s="1"/>
  <c r="BL1284" i="20" s="1"/>
  <c r="BL1285" i="20" s="1"/>
  <c r="BL1286" i="20" s="1"/>
  <c r="BL1287" i="20" s="1"/>
  <c r="BL1288" i="20" s="1"/>
  <c r="BL1289" i="20" s="1"/>
  <c r="BL1290" i="20" s="1"/>
  <c r="BL1291" i="20" s="1"/>
  <c r="BL1292" i="20" s="1"/>
  <c r="BL1293" i="20" s="1"/>
  <c r="BL1294" i="20" s="1"/>
  <c r="BL1295" i="20" s="1"/>
  <c r="BL1296" i="20" s="1"/>
  <c r="BL1297" i="20" s="1"/>
  <c r="BL1298" i="20" s="1"/>
  <c r="BL1299" i="20" s="1"/>
  <c r="BL1300" i="20" s="1"/>
  <c r="BL1301" i="20" s="1"/>
  <c r="BL1302" i="20" s="1"/>
  <c r="BL1303" i="20" s="1"/>
  <c r="BL1304" i="20" s="1"/>
  <c r="BL1305" i="20" s="1"/>
  <c r="BL1306" i="20" s="1"/>
  <c r="BL1307" i="20" s="1"/>
  <c r="BL1308" i="20" s="1"/>
  <c r="BL1309" i="20" s="1"/>
  <c r="BL1310" i="20" s="1"/>
  <c r="BL1311" i="20" s="1"/>
  <c r="BL1312" i="20" s="1"/>
  <c r="BL1313" i="20" s="1"/>
  <c r="BL1314" i="20" s="1"/>
  <c r="BL1315" i="20" s="1"/>
  <c r="BL1316" i="20" s="1"/>
  <c r="BL1317" i="20" s="1"/>
  <c r="BL1318" i="20" s="1"/>
  <c r="BL1319" i="20" s="1"/>
  <c r="BL1320" i="20" s="1"/>
  <c r="BL1321" i="20" s="1"/>
  <c r="BL1322" i="20" s="1"/>
  <c r="BL1323" i="20" s="1"/>
  <c r="BL1324" i="20" s="1"/>
  <c r="BL1325" i="20" s="1"/>
  <c r="BL1326" i="20" s="1"/>
  <c r="BL1327" i="20" s="1"/>
  <c r="BL1328" i="20" s="1"/>
  <c r="BL1329" i="20" s="1"/>
  <c r="BL1330" i="20" s="1"/>
  <c r="BL1331" i="20" s="1"/>
  <c r="BL1332" i="20" s="1"/>
  <c r="BL1333" i="20" s="1"/>
  <c r="BL1334" i="20" s="1"/>
  <c r="BL1335" i="20" s="1"/>
  <c r="BL1336" i="20" s="1"/>
  <c r="BL1337" i="20" s="1"/>
  <c r="BL1338" i="20" s="1"/>
  <c r="BL1339" i="20" s="1"/>
  <c r="BL1340" i="20" s="1"/>
  <c r="BL1341" i="20" s="1"/>
  <c r="BL1342" i="20" s="1"/>
  <c r="BL1343" i="20" s="1"/>
  <c r="BL1344" i="20" s="1"/>
  <c r="BL1345" i="20" s="1"/>
  <c r="BL1346" i="20" s="1"/>
  <c r="BL1347" i="20" s="1"/>
  <c r="BL1348" i="20" s="1"/>
  <c r="BL1349" i="20" s="1"/>
  <c r="BL1350" i="20" s="1"/>
  <c r="BL1351" i="20" s="1"/>
  <c r="BL1352" i="20" s="1"/>
  <c r="BL1353" i="20" s="1"/>
  <c r="BL1354" i="20" s="1"/>
  <c r="BL1355" i="20" s="1"/>
  <c r="BL1356" i="20" s="1"/>
  <c r="BL1357" i="20" s="1"/>
  <c r="BL1358" i="20" s="1"/>
  <c r="BL1359" i="20" s="1"/>
  <c r="BL1360" i="20" s="1"/>
  <c r="BL1361" i="20" s="1"/>
  <c r="BL1362" i="20" s="1"/>
  <c r="BL1363" i="20" s="1"/>
  <c r="BL1364" i="20" s="1"/>
  <c r="BL1365" i="20" s="1"/>
  <c r="BL1366" i="20" s="1"/>
  <c r="BL1367" i="20" s="1"/>
  <c r="BL1368" i="20" s="1"/>
  <c r="BL1369" i="20" s="1"/>
  <c r="BL1370" i="20" s="1"/>
  <c r="BL1371" i="20" s="1"/>
  <c r="BL1372" i="20" s="1"/>
  <c r="BL1373" i="20" s="1"/>
  <c r="BL1374" i="20" s="1"/>
  <c r="BL1375" i="20" s="1"/>
  <c r="BL1376" i="20" s="1"/>
  <c r="BL1377" i="20" s="1"/>
  <c r="BL1378" i="20" s="1"/>
  <c r="BL1379" i="20" s="1"/>
  <c r="BL1380" i="20" s="1"/>
  <c r="BL1381" i="20" s="1"/>
  <c r="BL1382" i="20" s="1"/>
  <c r="BL1383" i="20" s="1"/>
  <c r="BL1384" i="20" s="1"/>
  <c r="BL1385" i="20" s="1"/>
  <c r="BL1386" i="20" s="1"/>
  <c r="BL1387" i="20" s="1"/>
  <c r="BL1388" i="20" s="1"/>
  <c r="BL1389" i="20" s="1"/>
  <c r="BL1390" i="20" s="1"/>
  <c r="BL1391" i="20" s="1"/>
  <c r="BL1392" i="20" s="1"/>
  <c r="BL1393" i="20" s="1"/>
  <c r="BL1394" i="20" s="1"/>
  <c r="BL1395" i="20" s="1"/>
  <c r="BL1396" i="20" s="1"/>
  <c r="BL1397" i="20" s="1"/>
  <c r="BL1398" i="20" s="1"/>
  <c r="BL1399" i="20" s="1"/>
  <c r="BL1400" i="20" s="1"/>
  <c r="BL1401" i="20" s="1"/>
  <c r="BL1402" i="20" s="1"/>
  <c r="BL1403" i="20" s="1"/>
  <c r="BL1404" i="20" s="1"/>
  <c r="BL1405" i="20" s="1"/>
  <c r="BL1406" i="20" s="1"/>
  <c r="BL1407" i="20" s="1"/>
  <c r="BL1408" i="20" s="1"/>
  <c r="BL1409" i="20" s="1"/>
  <c r="BL1410" i="20" s="1"/>
  <c r="BL1411" i="20" s="1"/>
  <c r="BL1412" i="20" s="1"/>
  <c r="BL1413" i="20" s="1"/>
  <c r="BL1414" i="20" s="1"/>
  <c r="BL1415" i="20" s="1"/>
  <c r="BL1416" i="20" s="1"/>
  <c r="BL1417" i="20" s="1"/>
  <c r="BL1418" i="20" s="1"/>
  <c r="BL1419" i="20" s="1"/>
  <c r="BL1420" i="20" s="1"/>
  <c r="BL1421" i="20" s="1"/>
  <c r="BL1422" i="20" s="1"/>
  <c r="BL1423" i="20" s="1"/>
  <c r="BL1424" i="20" s="1"/>
  <c r="BL1425" i="20" s="1"/>
  <c r="BL1426" i="20" s="1"/>
  <c r="BL1427" i="20" s="1"/>
  <c r="BL1428" i="20" s="1"/>
  <c r="BL1429" i="20" s="1"/>
  <c r="BL1430" i="20" s="1"/>
  <c r="BL1431" i="20" s="1"/>
  <c r="BL1432" i="20" s="1"/>
  <c r="BL1433" i="20" s="1"/>
  <c r="BL1434" i="20" s="1"/>
  <c r="BL1435" i="20" s="1"/>
  <c r="BL1436" i="20" s="1"/>
  <c r="BL1437" i="20" s="1"/>
  <c r="BL1438" i="20" s="1"/>
  <c r="BL1439" i="20" s="1"/>
  <c r="BL1440" i="20" s="1"/>
  <c r="BL1441" i="20" s="1"/>
  <c r="BL1442" i="20" s="1"/>
  <c r="BL1443" i="20" s="1"/>
  <c r="BL1444" i="20" s="1"/>
  <c r="BL1445" i="20" s="1"/>
  <c r="BL1446" i="20" s="1"/>
  <c r="BL1447" i="20" s="1"/>
  <c r="BL1448" i="20" s="1"/>
  <c r="BL1449" i="20" s="1"/>
  <c r="BL1450" i="20" s="1"/>
  <c r="BL1451" i="20" s="1"/>
  <c r="BL1452" i="20" s="1"/>
  <c r="BL1453" i="20" s="1"/>
  <c r="BL1454" i="20" s="1"/>
  <c r="BL1455" i="20" s="1"/>
  <c r="BL1456" i="20" s="1"/>
  <c r="BL1457" i="20" s="1"/>
  <c r="BL1458" i="20" s="1"/>
  <c r="BL1459" i="20" s="1"/>
  <c r="BL1460" i="20" s="1"/>
  <c r="BL1461" i="20" s="1"/>
  <c r="BL1462" i="20" s="1"/>
  <c r="BL1463" i="20" s="1"/>
  <c r="BL1464" i="20" s="1"/>
  <c r="BL1465" i="20" s="1"/>
  <c r="BL1466" i="20" s="1"/>
  <c r="BL1467" i="20" s="1"/>
  <c r="BL1468" i="20" s="1"/>
  <c r="BL1469" i="20" s="1"/>
  <c r="BL1470" i="20" s="1"/>
  <c r="BL1471" i="20" s="1"/>
  <c r="BL1472" i="20" s="1"/>
  <c r="BL1473" i="20" s="1"/>
  <c r="BL1474" i="20" s="1"/>
  <c r="BL1475" i="20" s="1"/>
  <c r="BL1476" i="20" s="1"/>
  <c r="BL1477" i="20" s="1"/>
  <c r="BL1478" i="20" s="1"/>
  <c r="BL1479" i="20" s="1"/>
  <c r="BL1480" i="20" s="1"/>
  <c r="BL1481" i="20" s="1"/>
  <c r="BL1482" i="20" s="1"/>
  <c r="BL1483" i="20" s="1"/>
  <c r="BL1484" i="20" s="1"/>
  <c r="BL1485" i="20" s="1"/>
  <c r="BL1486" i="20" s="1"/>
  <c r="BL1487" i="20" s="1"/>
  <c r="BL1488" i="20" s="1"/>
  <c r="BL1489" i="20" s="1"/>
  <c r="BL1490" i="20" s="1"/>
  <c r="BL1491" i="20" s="1"/>
  <c r="BL1492" i="20" s="1"/>
  <c r="BL1493" i="20" s="1"/>
  <c r="BL1494" i="20" s="1"/>
  <c r="BL1495" i="20" s="1"/>
  <c r="BL1496" i="20" s="1"/>
  <c r="BL1497" i="20" s="1"/>
  <c r="BL1498" i="20" s="1"/>
  <c r="BL1499" i="20" s="1"/>
  <c r="BL1500" i="20" s="1"/>
  <c r="BL1501" i="20" s="1"/>
  <c r="BL1502" i="20" s="1"/>
  <c r="BL1503" i="20" s="1"/>
  <c r="BL1504" i="20" s="1"/>
  <c r="BL1505" i="20" s="1"/>
  <c r="BL1506" i="20" s="1"/>
  <c r="BL1507" i="20" s="1"/>
  <c r="BL1508" i="20" s="1"/>
  <c r="BL1509" i="20" s="1"/>
  <c r="BL1510" i="20" s="1"/>
  <c r="BL1511" i="20" s="1"/>
  <c r="BL1512" i="20" s="1"/>
  <c r="BL1513" i="20" s="1"/>
  <c r="BL1514" i="20" s="1"/>
  <c r="BL1515" i="20" s="1"/>
  <c r="BL1516" i="20" s="1"/>
  <c r="BL1517" i="20" s="1"/>
  <c r="BL1518" i="20" s="1"/>
  <c r="BL1519" i="20" s="1"/>
  <c r="BL1520" i="20" s="1"/>
  <c r="BL1521" i="20" s="1"/>
  <c r="BL1522" i="20" s="1"/>
  <c r="BL1523" i="20" s="1"/>
  <c r="BL1524" i="20" s="1"/>
  <c r="BL1525" i="20" s="1"/>
  <c r="BL1526" i="20" s="1"/>
  <c r="BL1527" i="20" s="1"/>
  <c r="BL1528" i="20" s="1"/>
  <c r="BL1529" i="20" s="1"/>
  <c r="BL1530" i="20" s="1"/>
  <c r="BL1531" i="20" s="1"/>
  <c r="BL1532" i="20" s="1"/>
  <c r="BL1533" i="20" s="1"/>
  <c r="BL1534" i="20" s="1"/>
  <c r="BL1535" i="20" s="1"/>
  <c r="BL1536" i="20" s="1"/>
  <c r="BL1537" i="20" s="1"/>
  <c r="BL1538" i="20" s="1"/>
  <c r="BL1539" i="20" s="1"/>
  <c r="BL1540" i="20" s="1"/>
  <c r="BL1541" i="20" s="1"/>
  <c r="BL1542" i="20" s="1"/>
  <c r="BL1543" i="20" s="1"/>
  <c r="BL1544" i="20" s="1"/>
  <c r="BL1545" i="20" s="1"/>
  <c r="BL1546" i="20" s="1"/>
  <c r="BL1547" i="20" s="1"/>
  <c r="BL1548" i="20" s="1"/>
  <c r="BL1549" i="20" s="1"/>
  <c r="BL1550" i="20" s="1"/>
  <c r="BL1551" i="20" s="1"/>
  <c r="BL1552" i="20" s="1"/>
  <c r="BL1553" i="20" s="1"/>
  <c r="BL1554" i="20" s="1"/>
  <c r="BL1555" i="20" s="1"/>
  <c r="BL1556" i="20" s="1"/>
  <c r="BL1557" i="20" s="1"/>
  <c r="BL1558" i="20" s="1"/>
  <c r="BL1559" i="20" s="1"/>
  <c r="BL1560" i="20" s="1"/>
  <c r="BL1561" i="20" s="1"/>
  <c r="BL1562" i="20" s="1"/>
  <c r="BL1563" i="20" s="1"/>
  <c r="BL1564" i="20" s="1"/>
  <c r="BL1565" i="20" s="1"/>
  <c r="BL1566" i="20" s="1"/>
  <c r="BL1567" i="20" s="1"/>
  <c r="BL1568" i="20" s="1"/>
  <c r="BL1569" i="20" s="1"/>
  <c r="BL1570" i="20" s="1"/>
  <c r="BL1571" i="20" s="1"/>
  <c r="BL1572" i="20" s="1"/>
  <c r="BL1573" i="20" s="1"/>
  <c r="BL1574" i="20" s="1"/>
  <c r="BL1575" i="20" s="1"/>
  <c r="BL1576" i="20" s="1"/>
  <c r="BL1577" i="20" s="1"/>
  <c r="BL1578" i="20" s="1"/>
  <c r="BL1579" i="20" s="1"/>
  <c r="BL1580" i="20" s="1"/>
  <c r="BL1581" i="20" s="1"/>
  <c r="BL1582" i="20" s="1"/>
  <c r="BL1583" i="20" s="1"/>
  <c r="BL1584" i="20" s="1"/>
  <c r="BL1585" i="20" s="1"/>
  <c r="BL1586" i="20" s="1"/>
  <c r="BL1587" i="20" s="1"/>
  <c r="BL1588" i="20" s="1"/>
  <c r="BL1589" i="20" s="1"/>
  <c r="BL1590" i="20" s="1"/>
  <c r="BL1591" i="20" s="1"/>
  <c r="BL1592" i="20" s="1"/>
  <c r="BL1593" i="20" s="1"/>
  <c r="BL1594" i="20" s="1"/>
  <c r="BL1595" i="20" s="1"/>
  <c r="BL1596" i="20" s="1"/>
  <c r="BL1597" i="20" s="1"/>
  <c r="BL1598" i="20" s="1"/>
  <c r="BL1599" i="20" s="1"/>
  <c r="BL1600" i="20" s="1"/>
  <c r="BL1601" i="20" s="1"/>
  <c r="BL1602" i="20" s="1"/>
  <c r="BL1603" i="20" s="1"/>
  <c r="BL1604" i="20" s="1"/>
  <c r="BL1605" i="20" s="1"/>
  <c r="BL1606" i="20" s="1"/>
  <c r="BL1607" i="20" s="1"/>
  <c r="BL1608" i="20" s="1"/>
  <c r="BL1609" i="20" s="1"/>
  <c r="BL1610" i="20" s="1"/>
  <c r="BL1611" i="20" s="1"/>
  <c r="BL1612" i="20" s="1"/>
  <c r="BL1613" i="20" s="1"/>
  <c r="BL1614" i="20" s="1"/>
  <c r="BL1615" i="20" s="1"/>
  <c r="BL1616" i="20" s="1"/>
  <c r="BL1617" i="20" s="1"/>
  <c r="BL1618" i="20" s="1"/>
  <c r="BL1619" i="20" s="1"/>
  <c r="BL1620" i="20" s="1"/>
  <c r="BL1621" i="20" s="1"/>
  <c r="BL1622" i="20" s="1"/>
  <c r="BL1623" i="20" s="1"/>
  <c r="BL1624" i="20" s="1"/>
  <c r="BL1625" i="20" s="1"/>
  <c r="BL1626" i="20" s="1"/>
  <c r="BL1627" i="20" s="1"/>
  <c r="BL1628" i="20" s="1"/>
  <c r="BL1629" i="20" s="1"/>
  <c r="BL1630" i="20" s="1"/>
  <c r="BL1631" i="20" s="1"/>
  <c r="BL1632" i="20" s="1"/>
  <c r="BL1633" i="20" s="1"/>
  <c r="BL1634" i="20" s="1"/>
  <c r="BL1635" i="20" s="1"/>
  <c r="BL1636" i="20" s="1"/>
  <c r="BL1637" i="20" s="1"/>
  <c r="BL1638" i="20" s="1"/>
  <c r="BL1639" i="20" s="1"/>
  <c r="BL1640" i="20" s="1"/>
  <c r="BL1641" i="20" s="1"/>
  <c r="BL1642" i="20" s="1"/>
  <c r="BL1643" i="20" s="1"/>
  <c r="BL1644" i="20" s="1"/>
  <c r="BL1645" i="20" s="1"/>
  <c r="BL1646" i="20" s="1"/>
  <c r="BL1647" i="20" s="1"/>
  <c r="BL1648" i="20" s="1"/>
  <c r="BL1649" i="20" s="1"/>
  <c r="BL1650" i="20" s="1"/>
  <c r="BL1651" i="20" s="1"/>
  <c r="BL1652" i="20" s="1"/>
  <c r="BL1653" i="20" s="1"/>
  <c r="BL1654" i="20" s="1"/>
  <c r="BL1655" i="20" s="1"/>
  <c r="BL1656" i="20" s="1"/>
  <c r="BL1657" i="20" s="1"/>
  <c r="BL1658" i="20" s="1"/>
  <c r="BL1659" i="20" s="1"/>
  <c r="BL1660" i="20" s="1"/>
  <c r="BL1661" i="20" s="1"/>
  <c r="BL1662" i="20" s="1"/>
  <c r="BL1663" i="20" s="1"/>
  <c r="BL1664" i="20" s="1"/>
  <c r="BL1665" i="20" s="1"/>
  <c r="BL1666" i="20" s="1"/>
  <c r="BL1667" i="20" s="1"/>
  <c r="BL1668" i="20" s="1"/>
  <c r="BL1669" i="20" s="1"/>
  <c r="BL1670" i="20" s="1"/>
  <c r="BL1671" i="20" s="1"/>
  <c r="BL1672" i="20" s="1"/>
  <c r="BL1673" i="20" s="1"/>
  <c r="BL1674" i="20" s="1"/>
  <c r="BL1675" i="20" s="1"/>
  <c r="BL1676" i="20" s="1"/>
  <c r="BL1677" i="20" s="1"/>
  <c r="BL1678" i="20" s="1"/>
  <c r="BL1679" i="20" s="1"/>
  <c r="BL1680" i="20" s="1"/>
  <c r="BL1681" i="20" s="1"/>
  <c r="BL1682" i="20" s="1"/>
  <c r="BL1683" i="20" s="1"/>
  <c r="BL1684" i="20" s="1"/>
  <c r="BL1685" i="20" s="1"/>
  <c r="BL1686" i="20" s="1"/>
  <c r="BL1687" i="20" s="1"/>
  <c r="BL1688" i="20" s="1"/>
  <c r="BL1689" i="20" s="1"/>
  <c r="BL1690" i="20" s="1"/>
  <c r="BL1691" i="20" s="1"/>
  <c r="BL1692" i="20" s="1"/>
  <c r="BL1693" i="20" s="1"/>
  <c r="BL1694" i="20" s="1"/>
  <c r="BL1695" i="20" s="1"/>
  <c r="BL1696" i="20" s="1"/>
  <c r="BL1697" i="20" s="1"/>
  <c r="BL1698" i="20" s="1"/>
  <c r="BL1699" i="20" s="1"/>
  <c r="BL1700" i="20" s="1"/>
  <c r="BL1701" i="20" s="1"/>
  <c r="BL1702" i="20" s="1"/>
  <c r="BL1703" i="20" s="1"/>
  <c r="BL1704" i="20" s="1"/>
  <c r="BL1705" i="20" s="1"/>
  <c r="BL1706" i="20" s="1"/>
  <c r="BL1707" i="20" s="1"/>
  <c r="BL1708" i="20" s="1"/>
  <c r="BL1709" i="20" s="1"/>
  <c r="BL1710" i="20" s="1"/>
  <c r="BL1711" i="20" s="1"/>
  <c r="BL1712" i="20" s="1"/>
  <c r="BL1713" i="20" s="1"/>
  <c r="BL1714" i="20" s="1"/>
  <c r="BL1715" i="20" s="1"/>
  <c r="BL1716" i="20" s="1"/>
  <c r="BL1717" i="20" s="1"/>
  <c r="BL1718" i="20" s="1"/>
  <c r="BL1719" i="20" s="1"/>
  <c r="BL1720" i="20" s="1"/>
  <c r="BL1721" i="20" s="1"/>
  <c r="BL1722" i="20" s="1"/>
  <c r="BL1723" i="20" s="1"/>
  <c r="BL1724" i="20" s="1"/>
  <c r="BL1725" i="20" s="1"/>
  <c r="BL1726" i="20" s="1"/>
  <c r="BL1727" i="20" s="1"/>
  <c r="BL1728" i="20" s="1"/>
  <c r="BL1729" i="20" s="1"/>
  <c r="BL1730" i="20" s="1"/>
  <c r="BL1731" i="20" s="1"/>
  <c r="BL1732" i="20" s="1"/>
  <c r="BL1733" i="20" s="1"/>
  <c r="BL1734" i="20" s="1"/>
  <c r="BL1735" i="20" s="1"/>
  <c r="BL1736" i="20" s="1"/>
  <c r="BL1737" i="20" s="1"/>
  <c r="BL1738" i="20" s="1"/>
  <c r="BL1739" i="20" s="1"/>
  <c r="BL1740" i="20" s="1"/>
  <c r="BL1741" i="20" s="1"/>
  <c r="BL1742" i="20" s="1"/>
  <c r="BL1743" i="20" s="1"/>
  <c r="BL1744" i="20" s="1"/>
  <c r="BL1745" i="20" s="1"/>
  <c r="BL1746" i="20" s="1"/>
  <c r="BL1747" i="20" s="1"/>
  <c r="BL1748" i="20" s="1"/>
  <c r="BL1749" i="20" s="1"/>
  <c r="BL1750" i="20" s="1"/>
  <c r="BL1751" i="20" s="1"/>
  <c r="BL1752" i="20" s="1"/>
  <c r="BL1753" i="20" s="1"/>
  <c r="BL1754" i="20" s="1"/>
  <c r="BL1755" i="20" s="1"/>
  <c r="BL1756" i="20" s="1"/>
  <c r="BL1757" i="20" s="1"/>
  <c r="BL1758" i="20" s="1"/>
  <c r="BL1759" i="20" s="1"/>
  <c r="BL1760" i="20" s="1"/>
  <c r="BL1761" i="20" s="1"/>
  <c r="BL1762" i="20" s="1"/>
  <c r="BL1763" i="20" s="1"/>
  <c r="BL1764" i="20" s="1"/>
  <c r="BL1765" i="20" s="1"/>
  <c r="BL1766" i="20" s="1"/>
  <c r="BL1767" i="20" s="1"/>
  <c r="BL1768" i="20" s="1"/>
  <c r="BL1769" i="20" s="1"/>
  <c r="BL1770" i="20" s="1"/>
  <c r="BL1771" i="20" s="1"/>
  <c r="BL1772" i="20" s="1"/>
  <c r="BL1773" i="20" s="1"/>
  <c r="BL1774" i="20" s="1"/>
  <c r="BL1775" i="20" s="1"/>
  <c r="BL1776" i="20" s="1"/>
  <c r="BL1777" i="20" s="1"/>
  <c r="BL1778" i="20" s="1"/>
  <c r="BL1779" i="20" s="1"/>
  <c r="BL1780" i="20" s="1"/>
  <c r="BL1781" i="20" s="1"/>
  <c r="BL1782" i="20" s="1"/>
  <c r="BL1783" i="20" s="1"/>
  <c r="BL1784" i="20" s="1"/>
  <c r="BL1785" i="20" s="1"/>
  <c r="BL1786" i="20" s="1"/>
  <c r="BL1787" i="20" s="1"/>
  <c r="BL1788" i="20" s="1"/>
  <c r="BL1789" i="20" s="1"/>
  <c r="BL1790" i="20" s="1"/>
  <c r="BL1791" i="20" s="1"/>
  <c r="BL1792" i="20" s="1"/>
  <c r="BL1793" i="20" s="1"/>
  <c r="BL1794" i="20" s="1"/>
  <c r="BL1795" i="20" s="1"/>
  <c r="BL1796" i="20" s="1"/>
  <c r="BL1797" i="20" s="1"/>
  <c r="BL1798" i="20" s="1"/>
  <c r="BL1799" i="20" s="1"/>
  <c r="BL1800" i="20" s="1"/>
  <c r="BL1801" i="20" s="1"/>
  <c r="BL1802" i="20" s="1"/>
  <c r="BL1803" i="20" s="1"/>
  <c r="BL1804" i="20" s="1"/>
  <c r="BL1805" i="20" s="1"/>
  <c r="BL1806" i="20" s="1"/>
  <c r="BL1807" i="20" s="1"/>
  <c r="BL1808" i="20" s="1"/>
  <c r="BL1809" i="20" s="1"/>
  <c r="BL1810" i="20" s="1"/>
  <c r="BL1811" i="20" s="1"/>
  <c r="BL1812" i="20" s="1"/>
  <c r="BL1813" i="20" s="1"/>
  <c r="BL1814" i="20" s="1"/>
  <c r="BL1815" i="20" s="1"/>
  <c r="BL1816" i="20" s="1"/>
  <c r="BL1817" i="20" s="1"/>
  <c r="BL1818" i="20" s="1"/>
  <c r="BL1819" i="20" s="1"/>
  <c r="BL1820" i="20" s="1"/>
  <c r="BL1821" i="20" s="1"/>
  <c r="BL1822" i="20" s="1"/>
  <c r="BL1823" i="20" s="1"/>
  <c r="BL1824" i="20" s="1"/>
  <c r="BL1825" i="20" s="1"/>
  <c r="BL1826" i="20" s="1"/>
  <c r="BL1827" i="20" s="1"/>
  <c r="BL1828" i="20" s="1"/>
  <c r="BL1829" i="20" s="1"/>
  <c r="BL1830" i="20" s="1"/>
  <c r="BL1831" i="20" s="1"/>
  <c r="BL1832" i="20" s="1"/>
  <c r="BL1833" i="20" s="1"/>
  <c r="BL1834" i="20" s="1"/>
  <c r="BL1835" i="20" s="1"/>
  <c r="BL1836" i="20" s="1"/>
  <c r="BL1837" i="20" s="1"/>
  <c r="BL1838" i="20" s="1"/>
  <c r="BL1839" i="20" s="1"/>
  <c r="BL1840" i="20" s="1"/>
  <c r="BL1841" i="20" s="1"/>
  <c r="BL1842" i="20" s="1"/>
  <c r="BL1843" i="20" s="1"/>
  <c r="BL1844" i="20" s="1"/>
  <c r="BL1845" i="20" s="1"/>
  <c r="BL1846" i="20" s="1"/>
  <c r="BL1847" i="20" s="1"/>
  <c r="BL1848" i="20" s="1"/>
  <c r="BL1849" i="20" s="1"/>
  <c r="BL1850" i="20" s="1"/>
  <c r="BL1851" i="20" s="1"/>
  <c r="BL1852" i="20" s="1"/>
  <c r="BL1853" i="20" s="1"/>
  <c r="BL1854" i="20" s="1"/>
  <c r="BL1855" i="20" s="1"/>
  <c r="BL1856" i="20" s="1"/>
  <c r="BL1857" i="20" s="1"/>
  <c r="BL1858" i="20" s="1"/>
  <c r="BL1859" i="20" s="1"/>
  <c r="BL1860" i="20" s="1"/>
  <c r="BL1861" i="20" s="1"/>
  <c r="BL1862" i="20" s="1"/>
  <c r="BL1863" i="20" s="1"/>
  <c r="BL1864" i="20" s="1"/>
  <c r="BL1865" i="20" s="1"/>
  <c r="BL1866" i="20" s="1"/>
  <c r="BL1867" i="20" s="1"/>
  <c r="BL1868" i="20" s="1"/>
  <c r="BL1869" i="20" s="1"/>
  <c r="BL1870" i="20" s="1"/>
  <c r="BL1871" i="20" s="1"/>
  <c r="BL1872" i="20" s="1"/>
  <c r="BL1873" i="20" s="1"/>
  <c r="BL1874" i="20" s="1"/>
  <c r="BL1875" i="20" s="1"/>
  <c r="BL1876" i="20" s="1"/>
  <c r="BL1877" i="20" s="1"/>
  <c r="BL1878" i="20" s="1"/>
  <c r="BL1879" i="20" s="1"/>
  <c r="BL1880" i="20" s="1"/>
  <c r="BL1881" i="20" s="1"/>
  <c r="BL1882" i="20" s="1"/>
  <c r="BL1883" i="20" s="1"/>
  <c r="BL1884" i="20" s="1"/>
  <c r="BL1885" i="20" s="1"/>
  <c r="BL1886" i="20" s="1"/>
  <c r="BL1887" i="20" s="1"/>
  <c r="BL1888" i="20" s="1"/>
  <c r="BL1889" i="20" s="1"/>
  <c r="BL1890" i="20" s="1"/>
  <c r="BL1891" i="20" s="1"/>
  <c r="BL1892" i="20" s="1"/>
  <c r="BL1893" i="20" s="1"/>
  <c r="BL1894" i="20" s="1"/>
  <c r="BL1895" i="20" s="1"/>
  <c r="BL1896" i="20" s="1"/>
  <c r="BL1897" i="20" s="1"/>
  <c r="BL1898" i="20" s="1"/>
  <c r="BL1899" i="20" s="1"/>
  <c r="BL1900" i="20" s="1"/>
  <c r="BL1901" i="20" s="1"/>
  <c r="BL1902" i="20" s="1"/>
  <c r="BL1903" i="20" s="1"/>
  <c r="BL1904" i="20" s="1"/>
  <c r="BL1905" i="20" s="1"/>
  <c r="BL1906" i="20" s="1"/>
  <c r="BL1907" i="20" s="1"/>
  <c r="BL1908" i="20" s="1"/>
  <c r="BL1909" i="20" s="1"/>
  <c r="BL1910" i="20" s="1"/>
  <c r="BL1911" i="20" s="1"/>
  <c r="BL1912" i="20" s="1"/>
  <c r="BL1913" i="20" s="1"/>
  <c r="BL1914" i="20" s="1"/>
  <c r="BL1915" i="20" s="1"/>
  <c r="BL1916" i="20" s="1"/>
  <c r="BL1917" i="20" s="1"/>
  <c r="BL1918" i="20" s="1"/>
  <c r="BL1919" i="20" s="1"/>
  <c r="BL1920" i="20" s="1"/>
  <c r="BL1921" i="20" s="1"/>
  <c r="BL1922" i="20" s="1"/>
  <c r="BL1923" i="20" s="1"/>
  <c r="BL1924" i="20" s="1"/>
  <c r="BL1925" i="20" s="1"/>
  <c r="BL1926" i="20" s="1"/>
  <c r="BL1927" i="20" s="1"/>
  <c r="BL1928" i="20" s="1"/>
  <c r="BL1929" i="20" s="1"/>
  <c r="BL1930" i="20" s="1"/>
  <c r="BL1931" i="20" s="1"/>
  <c r="BL1932" i="20" s="1"/>
  <c r="BL1933" i="20" s="1"/>
  <c r="BL1934" i="20" s="1"/>
  <c r="BL1935" i="20" s="1"/>
  <c r="BL1936" i="20" s="1"/>
  <c r="BL1937" i="20" s="1"/>
  <c r="BL1938" i="20" s="1"/>
  <c r="BL1939" i="20" s="1"/>
  <c r="BL1940" i="20" s="1"/>
  <c r="BL1941" i="20" s="1"/>
  <c r="BL1942" i="20" s="1"/>
  <c r="BL1943" i="20" s="1"/>
  <c r="BL1944" i="20" s="1"/>
  <c r="BL1945" i="20" s="1"/>
  <c r="BL1946" i="20" s="1"/>
  <c r="BL1947" i="20" s="1"/>
  <c r="BL1948" i="20" s="1"/>
  <c r="BL1949" i="20" s="1"/>
  <c r="BL1950" i="20" s="1"/>
  <c r="BL1951" i="20" s="1"/>
  <c r="BL1952" i="20" s="1"/>
  <c r="BL1953" i="20" s="1"/>
  <c r="BL1954" i="20" s="1"/>
  <c r="BL1955" i="20" s="1"/>
  <c r="BL1956" i="20" s="1"/>
  <c r="BL1957" i="20" s="1"/>
  <c r="BL1958" i="20" s="1"/>
  <c r="BL1959" i="20" s="1"/>
  <c r="BL1960" i="20" s="1"/>
  <c r="BL1961" i="20" s="1"/>
  <c r="BL1962" i="20" s="1"/>
  <c r="BL1963" i="20" s="1"/>
  <c r="BL1964" i="20" s="1"/>
  <c r="BL1965" i="20" s="1"/>
  <c r="BL1966" i="20" s="1"/>
  <c r="BL1967" i="20" s="1"/>
  <c r="BL1968" i="20" s="1"/>
  <c r="BL1969" i="20" s="1"/>
  <c r="BL1970" i="20" s="1"/>
  <c r="BL1971" i="20" s="1"/>
  <c r="BL1972" i="20" s="1"/>
  <c r="BL1973" i="20" s="1"/>
  <c r="BL1974" i="20" s="1"/>
  <c r="BL1975" i="20" s="1"/>
  <c r="BL1976" i="20" s="1"/>
  <c r="BL1977" i="20" s="1"/>
  <c r="BL1978" i="20" s="1"/>
  <c r="BL1979" i="20" s="1"/>
  <c r="BL1980" i="20" s="1"/>
  <c r="BL1981" i="20" s="1"/>
  <c r="BL1982" i="20" s="1"/>
  <c r="BL1983" i="20" s="1"/>
  <c r="BL1984" i="20" s="1"/>
  <c r="BL1985" i="20" s="1"/>
  <c r="BL1986" i="20" s="1"/>
  <c r="BL1987" i="20" s="1"/>
  <c r="BL1988" i="20" s="1"/>
  <c r="BL1989" i="20" s="1"/>
  <c r="BL1990" i="20" s="1"/>
  <c r="BL1991" i="20" s="1"/>
  <c r="BL1992" i="20" s="1"/>
  <c r="BL1993" i="20" s="1"/>
  <c r="BL1994" i="20" s="1"/>
  <c r="BL1995" i="20" s="1"/>
  <c r="BL1996" i="20" s="1"/>
  <c r="BL1997" i="20" s="1"/>
  <c r="BL1998" i="20" s="1"/>
  <c r="BL1999" i="20" s="1"/>
  <c r="BL2000" i="20" s="1"/>
  <c r="BL2001" i="20" s="1"/>
  <c r="BL2002" i="20" s="1"/>
  <c r="BL2003" i="20" s="1"/>
  <c r="BL2004" i="20" s="1"/>
  <c r="BL2005" i="20" s="1"/>
  <c r="BL2006" i="20" s="1"/>
  <c r="BL2007" i="20" s="1"/>
  <c r="BL2008" i="20" s="1"/>
  <c r="BL2009" i="20" s="1"/>
  <c r="BL2010" i="20" s="1"/>
  <c r="BL2011" i="20" s="1"/>
  <c r="BL2012" i="20" s="1"/>
  <c r="BL2013" i="20" s="1"/>
  <c r="BL2014" i="20" s="1"/>
  <c r="BL2015" i="20" s="1"/>
  <c r="BL2016" i="20" s="1"/>
  <c r="BL2017" i="20" s="1"/>
  <c r="BL2018" i="20" s="1"/>
  <c r="BL2019" i="20" s="1"/>
  <c r="BL2020" i="20" s="1"/>
  <c r="BL2021" i="20" s="1"/>
  <c r="BL2022" i="20" s="1"/>
  <c r="BL2023" i="20" s="1"/>
  <c r="BL2024" i="20" s="1"/>
  <c r="BL2025" i="20" s="1"/>
  <c r="BL2026" i="20" s="1"/>
  <c r="BL2027" i="20" s="1"/>
  <c r="BL2028" i="20" s="1"/>
  <c r="BL2029" i="20" s="1"/>
  <c r="BL2030" i="20" s="1"/>
  <c r="BL2031" i="20" s="1"/>
  <c r="BL2032" i="20" s="1"/>
  <c r="BL2033" i="20" s="1"/>
  <c r="BL2034" i="20" s="1"/>
  <c r="BL2035" i="20" s="1"/>
  <c r="BL2036" i="20" s="1"/>
  <c r="BL2037" i="20" s="1"/>
  <c r="BL2038" i="20" s="1"/>
  <c r="BL2039" i="20" s="1"/>
  <c r="BL2040" i="20" s="1"/>
  <c r="BL2041" i="20" s="1"/>
  <c r="BL2042" i="20" s="1"/>
  <c r="BL2043" i="20" s="1"/>
  <c r="BL2044" i="20" s="1"/>
  <c r="BL2045" i="20" s="1"/>
  <c r="BL2046" i="20" s="1"/>
  <c r="BL2047" i="20" s="1"/>
  <c r="BL2048" i="20" s="1"/>
  <c r="BL2049" i="20" s="1"/>
  <c r="BL2050" i="20" s="1"/>
  <c r="BL2051" i="20" s="1"/>
  <c r="BL2052" i="20" s="1"/>
  <c r="BL2053" i="20" s="1"/>
  <c r="BL2054" i="20" s="1"/>
  <c r="BL2055" i="20" s="1"/>
  <c r="BL2056" i="20" s="1"/>
  <c r="BL2057" i="20" s="1"/>
  <c r="BL2058" i="20" s="1"/>
  <c r="BL2059" i="20" s="1"/>
  <c r="BL2060" i="20" s="1"/>
  <c r="BL2061" i="20" s="1"/>
  <c r="BL2062" i="20" s="1"/>
  <c r="BL2063" i="20" s="1"/>
  <c r="BL2064" i="20" s="1"/>
  <c r="BL2065" i="20" s="1"/>
  <c r="BL2066" i="20" s="1"/>
  <c r="BL2067" i="20" s="1"/>
  <c r="BL2068" i="20" s="1"/>
  <c r="BL2069" i="20" s="1"/>
  <c r="BL2070" i="20" s="1"/>
  <c r="BL2071" i="20" s="1"/>
  <c r="BL2072" i="20" s="1"/>
  <c r="BL2073" i="20" s="1"/>
  <c r="BL2074" i="20" s="1"/>
  <c r="BL2075" i="20" s="1"/>
  <c r="BL2076" i="20" s="1"/>
  <c r="BL2077" i="20" s="1"/>
  <c r="BL2078" i="20" s="1"/>
  <c r="BL2079" i="20" s="1"/>
  <c r="BL2080" i="20" s="1"/>
  <c r="BL2081" i="20" s="1"/>
  <c r="BL2082" i="20" s="1"/>
  <c r="BL2083" i="20" s="1"/>
  <c r="BL2084" i="20" s="1"/>
  <c r="BL2085" i="20" s="1"/>
  <c r="BL2086" i="20" s="1"/>
  <c r="BL2087" i="20" s="1"/>
  <c r="BL2088" i="20" s="1"/>
  <c r="BL2089" i="20" s="1"/>
  <c r="BL2090" i="20" s="1"/>
  <c r="BL2091" i="20" s="1"/>
  <c r="BL2092" i="20" s="1"/>
  <c r="BL2093" i="20" s="1"/>
  <c r="BL2094" i="20" s="1"/>
  <c r="BL2095" i="20" s="1"/>
  <c r="BL2096" i="20" s="1"/>
  <c r="BL2097" i="20" s="1"/>
  <c r="BL2098" i="20" s="1"/>
  <c r="BL2099" i="20" s="1"/>
  <c r="BL2100" i="20" s="1"/>
  <c r="BL2101" i="20" s="1"/>
  <c r="BL2102" i="20" s="1"/>
  <c r="BL2103" i="20" s="1"/>
  <c r="BL2104" i="20" s="1"/>
  <c r="BL2105" i="20" s="1"/>
  <c r="BL2106" i="20" s="1"/>
  <c r="BL2107" i="20" s="1"/>
  <c r="BL2108" i="20" s="1"/>
  <c r="BL2109" i="20" s="1"/>
  <c r="BL2110" i="20" s="1"/>
  <c r="BL2111" i="20" s="1"/>
  <c r="BL2112" i="20" s="1"/>
  <c r="BL2113" i="20" s="1"/>
  <c r="BL2114" i="20" s="1"/>
  <c r="BL2115" i="20" s="1"/>
  <c r="BL2116" i="20" s="1"/>
  <c r="BL2117" i="20" s="1"/>
  <c r="BL2118" i="20" s="1"/>
  <c r="BL2119" i="20" s="1"/>
  <c r="BL2120" i="20" s="1"/>
  <c r="BL2121" i="20" s="1"/>
  <c r="BL2122" i="20" s="1"/>
  <c r="BL2123" i="20" s="1"/>
  <c r="BL2124" i="20" s="1"/>
  <c r="BL2125" i="20" s="1"/>
  <c r="BL2126" i="20" s="1"/>
  <c r="BL2127" i="20" s="1"/>
  <c r="BL2128" i="20" s="1"/>
  <c r="BL2129" i="20" s="1"/>
  <c r="BL2130" i="20" s="1"/>
  <c r="BL2131" i="20" s="1"/>
  <c r="BL2132" i="20" s="1"/>
  <c r="BL2133" i="20" s="1"/>
  <c r="BL2134" i="20" s="1"/>
  <c r="BL2135" i="20" s="1"/>
  <c r="BL2136" i="20" s="1"/>
  <c r="BL2137" i="20" s="1"/>
  <c r="BL2138" i="20" s="1"/>
  <c r="BL2139" i="20" s="1"/>
  <c r="BL2140" i="20" s="1"/>
  <c r="BL2141" i="20" s="1"/>
  <c r="BL2142" i="20" s="1"/>
  <c r="BL2143" i="20" s="1"/>
  <c r="BL2144" i="20" s="1"/>
  <c r="BL2145" i="20" s="1"/>
  <c r="BL2146" i="20" s="1"/>
  <c r="BL2147" i="20" s="1"/>
  <c r="BL2148" i="20" s="1"/>
  <c r="BL2149" i="20" s="1"/>
  <c r="BL2150" i="20" s="1"/>
  <c r="BL2151" i="20" s="1"/>
  <c r="BL2152" i="20" s="1"/>
  <c r="BL2153" i="20" s="1"/>
  <c r="BL2154" i="20" s="1"/>
  <c r="BL2155" i="20" s="1"/>
  <c r="BL2156" i="20" s="1"/>
  <c r="BL2157" i="20" s="1"/>
  <c r="BL2158" i="20" s="1"/>
  <c r="BL2159" i="20" s="1"/>
  <c r="BL2160" i="20" s="1"/>
  <c r="BL2161" i="20" s="1"/>
  <c r="BL2162" i="20" s="1"/>
  <c r="BL2163" i="20" s="1"/>
  <c r="BL2164" i="20" s="1"/>
  <c r="BL2165" i="20" s="1"/>
  <c r="BL2166" i="20" s="1"/>
  <c r="BL2167" i="20" s="1"/>
  <c r="BL2168" i="20" s="1"/>
  <c r="BL2169" i="20" s="1"/>
  <c r="BL2170" i="20" s="1"/>
  <c r="BL2171" i="20" s="1"/>
  <c r="BL2172" i="20" s="1"/>
  <c r="BL2173" i="20" s="1"/>
  <c r="BL2174" i="20" s="1"/>
  <c r="BL2175" i="20" s="1"/>
  <c r="BL2176" i="20" s="1"/>
  <c r="BL2177" i="20" s="1"/>
  <c r="BL2178" i="20" s="1"/>
  <c r="BL2179" i="20" s="1"/>
  <c r="BL2180" i="20" s="1"/>
  <c r="BL2181" i="20" s="1"/>
  <c r="BL2182" i="20" s="1"/>
  <c r="BL2183" i="20" s="1"/>
  <c r="BL2184" i="20" s="1"/>
  <c r="BL2185" i="20" s="1"/>
  <c r="BL2186" i="20" s="1"/>
  <c r="BL2187" i="20" s="1"/>
  <c r="BL2188" i="20" s="1"/>
  <c r="BL2189" i="20" s="1"/>
  <c r="BL2190" i="20" s="1"/>
  <c r="BL2191" i="20" s="1"/>
  <c r="BL2192" i="20" s="1"/>
  <c r="BL2193" i="20" s="1"/>
  <c r="BL2194" i="20" s="1"/>
  <c r="BL2195" i="20" s="1"/>
  <c r="BL2196" i="20" s="1"/>
  <c r="BL2197" i="20" s="1"/>
  <c r="BL2198" i="20" s="1"/>
  <c r="BL2199" i="20" s="1"/>
  <c r="BL2200" i="20" s="1"/>
  <c r="BL2201" i="20" s="1"/>
  <c r="BL2202" i="20" s="1"/>
  <c r="BL2203" i="20" s="1"/>
  <c r="BL2204" i="20" s="1"/>
  <c r="BL2205" i="20" s="1"/>
  <c r="BL2206" i="20" s="1"/>
  <c r="BL2207" i="20" s="1"/>
  <c r="BL2208" i="20" s="1"/>
  <c r="BL2209" i="20" s="1"/>
  <c r="BL2210" i="20" s="1"/>
  <c r="BL2211" i="20" s="1"/>
  <c r="BL2212" i="20" s="1"/>
  <c r="BL2213" i="20" s="1"/>
  <c r="BL2214" i="20" s="1"/>
  <c r="BL2215" i="20" s="1"/>
  <c r="BL2216" i="20" s="1"/>
  <c r="BL2217" i="20" s="1"/>
  <c r="BL2218" i="20" s="1"/>
  <c r="BL2219" i="20" s="1"/>
  <c r="BL2220" i="20" s="1"/>
  <c r="BL2221" i="20" s="1"/>
  <c r="BL2222" i="20" s="1"/>
  <c r="BL2223" i="20" s="1"/>
  <c r="BL2224" i="20" s="1"/>
  <c r="BL2225" i="20" s="1"/>
  <c r="BL2226" i="20" s="1"/>
  <c r="BL2227" i="20" s="1"/>
  <c r="BL2228" i="20" s="1"/>
  <c r="BL2229" i="20" s="1"/>
  <c r="BL2230" i="20" s="1"/>
  <c r="BL2231" i="20" s="1"/>
  <c r="BL2232" i="20" s="1"/>
  <c r="BL2233" i="20" s="1"/>
  <c r="BL2234" i="20" s="1"/>
  <c r="BL2235" i="20" s="1"/>
  <c r="BL2236" i="20" s="1"/>
  <c r="BL2237" i="20" s="1"/>
  <c r="BL2238" i="20" s="1"/>
  <c r="BL2239" i="20" s="1"/>
  <c r="BL2240" i="20" s="1"/>
  <c r="BL2241" i="20" s="1"/>
  <c r="BL2242" i="20" s="1"/>
  <c r="BL2243" i="20" s="1"/>
  <c r="BL2244" i="20" s="1"/>
  <c r="BL2245" i="20" s="1"/>
  <c r="BL2246" i="20" s="1"/>
  <c r="BL2247" i="20" s="1"/>
  <c r="BL2248" i="20" s="1"/>
  <c r="BL2249" i="20" s="1"/>
  <c r="BL2250" i="20" s="1"/>
  <c r="BL2251" i="20" s="1"/>
  <c r="BL2252" i="20" s="1"/>
  <c r="BL2253" i="20" s="1"/>
  <c r="BL2254" i="20" s="1"/>
  <c r="BL2255" i="20" s="1"/>
  <c r="BL2256" i="20" s="1"/>
  <c r="BL2257" i="20" s="1"/>
  <c r="BL2258" i="20" s="1"/>
  <c r="BL2259" i="20" s="1"/>
  <c r="BL2260" i="20" s="1"/>
  <c r="BL2261" i="20" s="1"/>
  <c r="BL2262" i="20" s="1"/>
  <c r="BL2263" i="20" s="1"/>
  <c r="BL2264" i="20" s="1"/>
  <c r="BL2265" i="20" s="1"/>
  <c r="BL2266" i="20" s="1"/>
  <c r="BL2267" i="20" s="1"/>
  <c r="BL2268" i="20" s="1"/>
  <c r="BL2269" i="20" s="1"/>
  <c r="BL2270" i="20" s="1"/>
  <c r="BL2271" i="20" s="1"/>
  <c r="BL2272" i="20" s="1"/>
  <c r="BL2273" i="20" s="1"/>
  <c r="BL2274" i="20" s="1"/>
  <c r="BL2275" i="20" s="1"/>
  <c r="BL2276" i="20" s="1"/>
  <c r="BL2277" i="20" s="1"/>
  <c r="BL2278" i="20" s="1"/>
  <c r="BL2279" i="20" s="1"/>
  <c r="BL2280" i="20" s="1"/>
  <c r="BL2281" i="20" s="1"/>
  <c r="BL2282" i="20" s="1"/>
  <c r="BL2283" i="20" s="1"/>
  <c r="BL2284" i="20" s="1"/>
  <c r="BL2285" i="20" s="1"/>
  <c r="BL2286" i="20" s="1"/>
  <c r="BL2287" i="20" s="1"/>
  <c r="BL2288" i="20" s="1"/>
  <c r="BL2289" i="20" s="1"/>
  <c r="BL2290" i="20" s="1"/>
  <c r="BL2291" i="20" s="1"/>
  <c r="BL2292" i="20" s="1"/>
  <c r="BL2293" i="20" s="1"/>
  <c r="BL2294" i="20" s="1"/>
  <c r="BL2295" i="20" s="1"/>
  <c r="BL2296" i="20" s="1"/>
  <c r="BL2297" i="20" s="1"/>
  <c r="BL2298" i="20" s="1"/>
  <c r="BL2299" i="20" s="1"/>
  <c r="BL2300" i="20" s="1"/>
  <c r="BL2301" i="20" s="1"/>
  <c r="BL2302" i="20" s="1"/>
  <c r="BL2303" i="20" s="1"/>
  <c r="BL2304" i="20" s="1"/>
  <c r="BL2305" i="20" s="1"/>
  <c r="BL2306" i="20" s="1"/>
  <c r="BL2307" i="20" s="1"/>
  <c r="BL2308" i="20" s="1"/>
  <c r="BL2309" i="20" s="1"/>
  <c r="BL2310" i="20" s="1"/>
  <c r="BL2311" i="20" s="1"/>
  <c r="BL2312" i="20" s="1"/>
  <c r="BL2313" i="20" s="1"/>
  <c r="BL2314" i="20" s="1"/>
  <c r="BL2315" i="20" s="1"/>
  <c r="BL2316" i="20" s="1"/>
  <c r="BL2317" i="20" s="1"/>
  <c r="BL2318" i="20" s="1"/>
  <c r="BL2319" i="20" s="1"/>
  <c r="BL2320" i="20" s="1"/>
  <c r="BL2321" i="20" s="1"/>
  <c r="BL2322" i="20" s="1"/>
  <c r="BL2323" i="20" s="1"/>
  <c r="BL2324" i="20" s="1"/>
  <c r="BL2325" i="20" s="1"/>
  <c r="BL2326" i="20" s="1"/>
  <c r="BL2327" i="20" s="1"/>
  <c r="BL2328" i="20" s="1"/>
  <c r="BL2329" i="20" s="1"/>
  <c r="BL2330" i="20" s="1"/>
  <c r="BL2331" i="20" s="1"/>
  <c r="BL2332" i="20" s="1"/>
  <c r="BL2333" i="20" s="1"/>
  <c r="BL2334" i="20" s="1"/>
  <c r="BL2335" i="20" s="1"/>
  <c r="BL2336" i="20" s="1"/>
  <c r="BL2337" i="20" s="1"/>
  <c r="BO165" i="20" s="1"/>
  <c r="BQ225" i="20"/>
  <c r="AR72" i="20"/>
  <c r="BO166" i="20" l="1"/>
  <c r="BO169" i="20"/>
  <c r="BO170" i="20"/>
  <c r="BO148" i="20"/>
  <c r="BO1269" i="20"/>
  <c r="BO41" i="20"/>
  <c r="BO15" i="20"/>
  <c r="BO21" i="20"/>
  <c r="BO134" i="20"/>
  <c r="BO10" i="20"/>
  <c r="BO18" i="20"/>
  <c r="BO40" i="20"/>
  <c r="BO62" i="20"/>
  <c r="BO95" i="20"/>
  <c r="BO16" i="20"/>
  <c r="BO13" i="20"/>
  <c r="BO119" i="20"/>
  <c r="BO156" i="20"/>
  <c r="BO72" i="20"/>
  <c r="BO61" i="20"/>
  <c r="BO125" i="20"/>
  <c r="BO6" i="20"/>
  <c r="BO7" i="20"/>
  <c r="BO27" i="20"/>
  <c r="BO149" i="20"/>
  <c r="BO5" i="20"/>
  <c r="BO23" i="20"/>
  <c r="BO58" i="20"/>
  <c r="BO28" i="20"/>
  <c r="BO122" i="20"/>
  <c r="BO91" i="20"/>
  <c r="BO100" i="20"/>
  <c r="BO83" i="20"/>
  <c r="BO60" i="20"/>
  <c r="BO17" i="20"/>
  <c r="BO8" i="20"/>
  <c r="BO108" i="20"/>
  <c r="BO126" i="20"/>
  <c r="BO133" i="20"/>
  <c r="BO150" i="20"/>
  <c r="BO145" i="20"/>
  <c r="BO94" i="20"/>
  <c r="BO64" i="20"/>
  <c r="BO107" i="20"/>
  <c r="BO162" i="20"/>
  <c r="BO55" i="20"/>
  <c r="BO35" i="20"/>
  <c r="BO155" i="20"/>
  <c r="BO26" i="20"/>
  <c r="BO53" i="20"/>
  <c r="BO22" i="20"/>
  <c r="BO20" i="20"/>
  <c r="BO11" i="20"/>
  <c r="BO147" i="20"/>
  <c r="BO14" i="20"/>
  <c r="BO153" i="20"/>
  <c r="BO32" i="20"/>
  <c r="BO128" i="20"/>
  <c r="BO131" i="20"/>
  <c r="BO110" i="20"/>
  <c r="BO127" i="20"/>
  <c r="BO92" i="20"/>
  <c r="BO159" i="20"/>
  <c r="BO38" i="20"/>
  <c r="BO59" i="20"/>
  <c r="BO151" i="20"/>
  <c r="BO87" i="20"/>
  <c r="BO93" i="20"/>
  <c r="BO86" i="20"/>
  <c r="BO12" i="20"/>
  <c r="BO76" i="20"/>
  <c r="BO39" i="20"/>
  <c r="BO138" i="20"/>
  <c r="BO79" i="20"/>
  <c r="BO124" i="20"/>
  <c r="BO105" i="20"/>
  <c r="BO50" i="20"/>
  <c r="BO46" i="20"/>
  <c r="BO120" i="20"/>
  <c r="BO160" i="20"/>
  <c r="BO137" i="20"/>
  <c r="BO9" i="20"/>
  <c r="BO19" i="20"/>
  <c r="BO117" i="20"/>
  <c r="BO111" i="20"/>
  <c r="BO88" i="20"/>
  <c r="BO114" i="20"/>
  <c r="BO142" i="20"/>
  <c r="BO71" i="20"/>
  <c r="BO25" i="20"/>
  <c r="BO56" i="20"/>
  <c r="BO89" i="20"/>
  <c r="BO81" i="20"/>
  <c r="BO65" i="20"/>
  <c r="BO143" i="20"/>
  <c r="BO106" i="20"/>
  <c r="BO34" i="20"/>
  <c r="BO115" i="20"/>
  <c r="BO116" i="20"/>
  <c r="BO51" i="20"/>
  <c r="BO123" i="20"/>
  <c r="BO33" i="20"/>
  <c r="BO63" i="20"/>
  <c r="BO146" i="20"/>
  <c r="BO37" i="20"/>
  <c r="BO74" i="20"/>
  <c r="BO130" i="20"/>
  <c r="BO82" i="20"/>
  <c r="BO75" i="20"/>
  <c r="BO29" i="20"/>
  <c r="BO135" i="20"/>
  <c r="BO69" i="20"/>
  <c r="BO152" i="20"/>
  <c r="BO57" i="20"/>
  <c r="BO164" i="20"/>
  <c r="BO132" i="20"/>
  <c r="BO97" i="20"/>
  <c r="BO102" i="20"/>
  <c r="BO161" i="20"/>
  <c r="BO154" i="20"/>
  <c r="BO44" i="20"/>
  <c r="BO101" i="20"/>
  <c r="BO36" i="20"/>
  <c r="BO70" i="20"/>
  <c r="BO85" i="20"/>
  <c r="BO112" i="20"/>
  <c r="BO45" i="20"/>
  <c r="BO24" i="20"/>
  <c r="BO96" i="20"/>
  <c r="BO104" i="20"/>
  <c r="BO84" i="20"/>
  <c r="BO54" i="20"/>
  <c r="BO30" i="20"/>
  <c r="BO129" i="20"/>
  <c r="BO77" i="20"/>
  <c r="BO121" i="20"/>
  <c r="BO140" i="20"/>
  <c r="BO157" i="20"/>
  <c r="BO48" i="20"/>
  <c r="BO43" i="20"/>
  <c r="BO163" i="20"/>
  <c r="BO42" i="20"/>
  <c r="BO67" i="20"/>
  <c r="BO103" i="20"/>
  <c r="BO90" i="20"/>
  <c r="BO49" i="20"/>
  <c r="BO80" i="20"/>
  <c r="BO31" i="20"/>
  <c r="BO113" i="20"/>
  <c r="BO139" i="20"/>
  <c r="BO118" i="20"/>
  <c r="BO68" i="20"/>
  <c r="BO136" i="20"/>
  <c r="BO73" i="20"/>
  <c r="BO144" i="20"/>
  <c r="BO98" i="20"/>
  <c r="BO99" i="20"/>
  <c r="BO66" i="20"/>
  <c r="BO78" i="20"/>
  <c r="BO109" i="20"/>
  <c r="BO47" i="20"/>
  <c r="BO158" i="20"/>
  <c r="BO141" i="20"/>
  <c r="BO52" i="20"/>
  <c r="BO167" i="20"/>
  <c r="BO171" i="20"/>
  <c r="BO168" i="20"/>
  <c r="BO236" i="20"/>
  <c r="BO336" i="20"/>
  <c r="BO468" i="20"/>
  <c r="BO584" i="20"/>
  <c r="BO229" i="20"/>
  <c r="BO313" i="20"/>
  <c r="BO198" i="20"/>
  <c r="BO275" i="20"/>
  <c r="BO224" i="20"/>
  <c r="BO517" i="20"/>
  <c r="BO201" i="20"/>
  <c r="BO274" i="20"/>
  <c r="BO386" i="20"/>
  <c r="BO184" i="20"/>
  <c r="BO342" i="20"/>
  <c r="BO302" i="20"/>
  <c r="BO320" i="20"/>
  <c r="BO367" i="20"/>
  <c r="BO500" i="20"/>
  <c r="BO256" i="20"/>
  <c r="BO310" i="20"/>
  <c r="BO349" i="20"/>
  <c r="BO427" i="20"/>
  <c r="BO393" i="20"/>
  <c r="BO323" i="20"/>
  <c r="BO185" i="20"/>
  <c r="BO230" i="20"/>
  <c r="BO542" i="20"/>
  <c r="BO265" i="20"/>
  <c r="BO295" i="20"/>
  <c r="BO405" i="20"/>
  <c r="BO328" i="20"/>
  <c r="BO242" i="20"/>
  <c r="BO292" i="20"/>
  <c r="BO326" i="20"/>
  <c r="BO327" i="20"/>
  <c r="BO554" i="20"/>
  <c r="BO203" i="20"/>
  <c r="BO436" i="20"/>
  <c r="BO387" i="20"/>
  <c r="BO231" i="20"/>
  <c r="BO273" i="20"/>
  <c r="BO482" i="20"/>
  <c r="BO272" i="20"/>
  <c r="BO281" i="20"/>
  <c r="BO298" i="20"/>
  <c r="BO350" i="20"/>
  <c r="BO388" i="20"/>
  <c r="BO252" i="20"/>
  <c r="BO206" i="20"/>
  <c r="BO180" i="20"/>
  <c r="BO197" i="20"/>
  <c r="BO343" i="20"/>
  <c r="BO246" i="20"/>
  <c r="BO444" i="20"/>
  <c r="BO186" i="20"/>
  <c r="BO212" i="20"/>
  <c r="BO461" i="20"/>
  <c r="BO556" i="20"/>
  <c r="BO261" i="20"/>
  <c r="BO218" i="20"/>
  <c r="BO282" i="20"/>
  <c r="BO390" i="20"/>
  <c r="BO331" i="20"/>
  <c r="BO499" i="20"/>
  <c r="BO550" i="20"/>
  <c r="BO443" i="20"/>
  <c r="BO239" i="20"/>
  <c r="BO453" i="20"/>
  <c r="BO573" i="20"/>
  <c r="BO311" i="20"/>
  <c r="BO330" i="20"/>
  <c r="BO183" i="20"/>
  <c r="BO193" i="20"/>
  <c r="BO415" i="20"/>
  <c r="BO369" i="20"/>
  <c r="BO606" i="20"/>
  <c r="BO473" i="20"/>
  <c r="BO324" i="20"/>
  <c r="BO402" i="20"/>
  <c r="BO263" i="20"/>
  <c r="BO408" i="20"/>
  <c r="BO306" i="20"/>
  <c r="BO398" i="20"/>
  <c r="BO235" i="20"/>
  <c r="BO245" i="20"/>
  <c r="BO545" i="20"/>
  <c r="BO442" i="20"/>
  <c r="BO270" i="20"/>
  <c r="BO217" i="20"/>
  <c r="BO250" i="20"/>
  <c r="BO345" i="20"/>
  <c r="BO322" i="20"/>
  <c r="BO194" i="20"/>
  <c r="BO382" i="20"/>
  <c r="BO254" i="20"/>
  <c r="BO418" i="20"/>
  <c r="BO318" i="20"/>
  <c r="BO221" i="20"/>
  <c r="BO438" i="20"/>
  <c r="BO241" i="20"/>
  <c r="BO266" i="20"/>
  <c r="BO467" i="20"/>
  <c r="BO303" i="20"/>
  <c r="BO179" i="20"/>
  <c r="BO277" i="20"/>
  <c r="BO207" i="20"/>
  <c r="BO469" i="20"/>
  <c r="BO312" i="20"/>
  <c r="BO255" i="20"/>
  <c r="BO213" i="20"/>
  <c r="BO381" i="20"/>
  <c r="BO269" i="20"/>
  <c r="BO237" i="20"/>
  <c r="BO259" i="20"/>
  <c r="BO501" i="20"/>
  <c r="BO448" i="20"/>
  <c r="BO531" i="20"/>
  <c r="BO355" i="20"/>
  <c r="BO425" i="20"/>
  <c r="BO205" i="20"/>
  <c r="BO308" i="20"/>
  <c r="BO233" i="20"/>
  <c r="BO204" i="20"/>
  <c r="BO284" i="20"/>
  <c r="BO395" i="20"/>
  <c r="BO325" i="20"/>
  <c r="BO344" i="20"/>
  <c r="BO191" i="20"/>
  <c r="BO457" i="20"/>
  <c r="BO364" i="20"/>
  <c r="BO195" i="20"/>
  <c r="BO210" i="20"/>
  <c r="BO283" i="20"/>
  <c r="BO225" i="20"/>
  <c r="BO356" i="20"/>
  <c r="BO243" i="20"/>
  <c r="BO334" i="20"/>
  <c r="BO1313" i="20"/>
  <c r="BO1654" i="20"/>
  <c r="BO970" i="20"/>
  <c r="BO1354" i="20"/>
  <c r="BO2263" i="20"/>
  <c r="BO861" i="20"/>
  <c r="BO1875" i="20"/>
  <c r="BO2010" i="20"/>
  <c r="BO1547" i="20"/>
  <c r="BO1428" i="20"/>
  <c r="BO2040" i="20"/>
  <c r="BO1486" i="20"/>
  <c r="BO1206" i="20"/>
  <c r="BO1077" i="20"/>
  <c r="BO2153" i="20"/>
  <c r="BO1282" i="20"/>
  <c r="BO1643" i="20"/>
  <c r="BO1132" i="20"/>
  <c r="BO1180" i="20"/>
  <c r="BO2241" i="20"/>
  <c r="BO1540" i="20"/>
  <c r="BO1558" i="20"/>
  <c r="BO2140" i="20"/>
  <c r="BO1260" i="20"/>
  <c r="BO1629" i="20"/>
  <c r="BO1224" i="20"/>
  <c r="BO1373" i="20"/>
  <c r="BO2224" i="20"/>
  <c r="BO1284" i="20"/>
  <c r="BO1779" i="20"/>
  <c r="BO1703" i="20"/>
  <c r="BO1456" i="20"/>
  <c r="BO1925" i="20"/>
  <c r="BO994" i="20"/>
  <c r="BO1915" i="20"/>
  <c r="BO2149" i="20"/>
  <c r="BO2110" i="20"/>
  <c r="BO1103" i="20"/>
  <c r="BO943" i="20"/>
  <c r="BO2101" i="20"/>
  <c r="BO1333" i="20"/>
  <c r="BO1689" i="20"/>
  <c r="BO1605" i="20"/>
  <c r="BO1169" i="20"/>
  <c r="BO2312" i="20"/>
  <c r="BO892" i="20"/>
  <c r="BO742" i="20"/>
  <c r="BO959" i="20"/>
  <c r="BO798" i="20"/>
  <c r="BO2027" i="20"/>
  <c r="BO833" i="20"/>
  <c r="BO1973" i="20"/>
  <c r="BO567" i="20"/>
  <c r="BO2119" i="20"/>
  <c r="BO2088" i="20"/>
  <c r="BO924" i="20"/>
  <c r="BO2136" i="20"/>
  <c r="BO720" i="20"/>
  <c r="BO1467" i="20"/>
  <c r="BO2084" i="20"/>
  <c r="BO2236" i="20"/>
  <c r="BO1882" i="20"/>
  <c r="BO1985" i="20"/>
  <c r="BO1998" i="20"/>
  <c r="BO1095" i="20"/>
  <c r="BO975" i="20"/>
  <c r="BO815" i="20"/>
  <c r="BO673" i="20"/>
  <c r="BO1617" i="20"/>
  <c r="BO1686" i="20"/>
  <c r="BO1343" i="20"/>
  <c r="BO1843" i="20"/>
  <c r="BO1393" i="20"/>
  <c r="BO2189" i="20"/>
  <c r="BO889" i="20"/>
  <c r="BO1550" i="20"/>
  <c r="BO1116" i="20"/>
  <c r="BO1867" i="20"/>
  <c r="BO2046" i="20"/>
  <c r="BO538" i="20"/>
  <c r="BO2124" i="20"/>
  <c r="BO772" i="20"/>
  <c r="BO1796" i="20"/>
  <c r="BO1776" i="20"/>
  <c r="BO1726" i="20"/>
  <c r="BO948" i="20"/>
  <c r="BO1581" i="20"/>
  <c r="BO757" i="20"/>
  <c r="BO1649" i="20"/>
  <c r="BO1697" i="20"/>
  <c r="BO1811" i="20"/>
  <c r="BO981" i="20"/>
  <c r="BO1440" i="20"/>
  <c r="BO1814" i="20"/>
  <c r="BO871" i="20"/>
  <c r="BO1032" i="20"/>
  <c r="BO2146" i="20"/>
  <c r="BO1090" i="20"/>
  <c r="BO1239" i="20"/>
  <c r="BO2075" i="20"/>
  <c r="BO615" i="20"/>
  <c r="BO938" i="20"/>
  <c r="BO752" i="20"/>
  <c r="BO627" i="20"/>
  <c r="BO977" i="20"/>
  <c r="BO1764" i="20"/>
  <c r="BO681" i="20"/>
  <c r="BO1251" i="20"/>
  <c r="BO2034" i="20"/>
  <c r="BO1956" i="20"/>
  <c r="BO1827" i="20"/>
  <c r="BO1582" i="20"/>
  <c r="BO2242" i="20"/>
  <c r="BO824" i="20"/>
  <c r="BO1630" i="20"/>
  <c r="BO1155" i="20"/>
  <c r="BO1954" i="20"/>
  <c r="BO2300" i="20"/>
  <c r="BO820" i="20"/>
  <c r="BO859" i="20"/>
  <c r="BO1472" i="20"/>
  <c r="BO1790" i="20"/>
  <c r="BO1318" i="20"/>
  <c r="BO934" i="20"/>
  <c r="BO852" i="20"/>
  <c r="BO1028" i="20"/>
  <c r="BO980" i="20"/>
  <c r="BO1551" i="20"/>
  <c r="BO582" i="20"/>
  <c r="BO1788" i="20"/>
  <c r="BO1199" i="20"/>
  <c r="BO1185" i="20"/>
  <c r="BO557" i="20"/>
  <c r="BO853" i="20"/>
  <c r="BO1214" i="20"/>
  <c r="BO2322" i="20"/>
  <c r="BO697" i="20"/>
  <c r="BO2162" i="20"/>
  <c r="BO1146" i="20"/>
  <c r="BO1197" i="20"/>
  <c r="BO2078" i="20"/>
  <c r="BO1556" i="20"/>
  <c r="BO1249" i="20"/>
  <c r="BO1150" i="20"/>
  <c r="BO1854" i="20"/>
  <c r="BO683" i="20"/>
  <c r="BO2100" i="20"/>
  <c r="BO1163" i="20"/>
  <c r="BO1979" i="20"/>
  <c r="BO2216" i="20"/>
  <c r="BO2014" i="20"/>
  <c r="BO1572" i="20"/>
  <c r="BO971" i="20"/>
  <c r="BO1082" i="20"/>
  <c r="BO739" i="20"/>
  <c r="BO1136" i="20"/>
  <c r="BO1294" i="20"/>
  <c r="BO805" i="20"/>
  <c r="BO868" i="20"/>
  <c r="BO489" i="20"/>
  <c r="BO2261" i="20"/>
  <c r="BO836" i="20"/>
  <c r="BO1193" i="20"/>
  <c r="BO649" i="20"/>
  <c r="BO779" i="20"/>
  <c r="BO1574" i="20"/>
  <c r="BO2303" i="20"/>
  <c r="BO1723" i="20"/>
  <c r="BO1003" i="20"/>
  <c r="BO2070" i="20"/>
  <c r="BO1489" i="20"/>
  <c r="BO633" i="20"/>
  <c r="BO886" i="20"/>
  <c r="BO857" i="20"/>
  <c r="BO1081" i="20"/>
  <c r="BO2265" i="20"/>
  <c r="BO2048" i="20"/>
  <c r="BO1890" i="20"/>
  <c r="BO1729" i="20"/>
  <c r="BO2090" i="20"/>
  <c r="BO1017" i="20"/>
  <c r="BO1725" i="20"/>
  <c r="BO835" i="20"/>
  <c r="BO2305" i="20"/>
  <c r="BO1402" i="20"/>
  <c r="BO1212" i="20"/>
  <c r="BO1296" i="20"/>
  <c r="BO1627" i="20"/>
  <c r="BO2054" i="20"/>
  <c r="BO1060" i="20"/>
  <c r="BO1367" i="20"/>
  <c r="BO1976" i="20"/>
  <c r="BO1528" i="20"/>
  <c r="BO612" i="20"/>
  <c r="BO1999" i="20"/>
  <c r="BO1086" i="20"/>
  <c r="BO2139" i="20"/>
  <c r="BO1457" i="20"/>
  <c r="BO631" i="20"/>
  <c r="BO698" i="20"/>
  <c r="BO2244" i="20"/>
  <c r="BO1459" i="20"/>
  <c r="BO708" i="20"/>
  <c r="BO1799" i="20"/>
  <c r="BO1263" i="20"/>
  <c r="BO1977" i="20"/>
  <c r="BO2304" i="20"/>
  <c r="BO2278" i="20"/>
  <c r="BO1859" i="20"/>
  <c r="BO2238" i="20"/>
  <c r="BO1919" i="20"/>
  <c r="BO1997" i="20"/>
  <c r="BO1054" i="20"/>
  <c r="BO2082" i="20"/>
  <c r="BO1832" i="20"/>
  <c r="BO570" i="20"/>
  <c r="BO1704" i="20"/>
  <c r="BO2275" i="20"/>
  <c r="BO574" i="20"/>
  <c r="BO1535" i="20"/>
  <c r="BO537" i="20"/>
  <c r="BO1828" i="20"/>
  <c r="BO1669" i="20"/>
  <c r="BO927" i="20"/>
  <c r="BO1903" i="20"/>
  <c r="BO1100" i="20"/>
  <c r="BO1276" i="20"/>
  <c r="BO1272" i="20"/>
  <c r="BO535" i="20"/>
  <c r="BO552" i="20"/>
  <c r="BO740" i="20"/>
  <c r="BO1217" i="20"/>
  <c r="BO2287" i="20"/>
  <c r="BO2159" i="20"/>
  <c r="BO1543" i="20"/>
  <c r="BO1391" i="20"/>
  <c r="BO2318" i="20"/>
  <c r="BO1266" i="20"/>
  <c r="BO794" i="20"/>
  <c r="BO1191" i="20"/>
  <c r="BO1379" i="20"/>
  <c r="BO1062" i="20"/>
  <c r="BO1143" i="20"/>
  <c r="BO1641" i="20"/>
  <c r="BO1471" i="20"/>
  <c r="BO1958" i="20"/>
  <c r="BO2160" i="20"/>
  <c r="BO748" i="20"/>
  <c r="BO1711" i="20"/>
  <c r="BO2024" i="20"/>
  <c r="BO894" i="20"/>
  <c r="BO1347" i="20"/>
  <c r="BO891" i="20"/>
  <c r="BO1069" i="20"/>
  <c r="BO1905" i="20"/>
  <c r="BO1955" i="20"/>
  <c r="BO1683" i="20"/>
  <c r="BO1808" i="20"/>
  <c r="BO1394" i="20"/>
  <c r="BO1662" i="20"/>
  <c r="BO1293" i="20"/>
  <c r="BO1651" i="20"/>
  <c r="BO2229" i="20"/>
  <c r="BO860" i="20"/>
  <c r="BO724" i="20"/>
  <c r="BO1315" i="20"/>
  <c r="BO2199" i="20"/>
  <c r="BO641" i="20"/>
  <c r="BO1781" i="20"/>
  <c r="BO1126" i="20"/>
  <c r="BO1897" i="20"/>
  <c r="BO622" i="20"/>
  <c r="BO2104" i="20"/>
  <c r="BO1104" i="20"/>
  <c r="BO2259" i="20"/>
  <c r="BO2118" i="20"/>
  <c r="BO1881" i="20"/>
  <c r="BO1364" i="20"/>
  <c r="BO678" i="20"/>
  <c r="BO1048" i="20"/>
  <c r="BO1129" i="20"/>
  <c r="BO524" i="20"/>
  <c r="BO749" i="20"/>
  <c r="BO2213" i="20"/>
  <c r="BO969" i="20"/>
  <c r="BO1118" i="20"/>
  <c r="BO1614" i="20"/>
  <c r="BO1061" i="20"/>
  <c r="BO784" i="20"/>
  <c r="BO1504" i="20"/>
  <c r="BO1635" i="20"/>
  <c r="BO1340" i="20"/>
  <c r="BO2183" i="20"/>
  <c r="BO671" i="20"/>
  <c r="BO1945" i="20"/>
  <c r="BO965" i="20"/>
  <c r="BO2316" i="20"/>
  <c r="BO2302" i="20"/>
  <c r="BO1716" i="20"/>
  <c r="BO1088" i="20"/>
  <c r="BO600" i="20"/>
  <c r="BO933" i="20"/>
  <c r="BO2184" i="20"/>
  <c r="BO1145" i="20"/>
  <c r="BO1341" i="20"/>
  <c r="BO1922" i="20"/>
  <c r="BO2175" i="20"/>
  <c r="BO2143" i="20"/>
  <c r="BO1109" i="20"/>
  <c r="BO1015" i="20"/>
  <c r="BO1893" i="20"/>
  <c r="BO1218" i="20"/>
  <c r="BO1946" i="20"/>
  <c r="BO1655" i="20"/>
  <c r="BO2220" i="20"/>
  <c r="BO954" i="20"/>
  <c r="BO1019" i="20"/>
  <c r="BO1883" i="20"/>
  <c r="BO2056" i="20"/>
  <c r="BO909" i="20"/>
  <c r="BO1363" i="20"/>
  <c r="BO2152" i="20"/>
  <c r="BO2180" i="20"/>
  <c r="BO1242" i="20"/>
  <c r="BO1570" i="20"/>
  <c r="BO1158" i="20"/>
  <c r="BO2127" i="20"/>
  <c r="BO1335" i="20"/>
  <c r="BO695" i="20"/>
  <c r="BO1278" i="20"/>
  <c r="BO679" i="20"/>
  <c r="BO2161" i="20"/>
  <c r="BO810" i="20"/>
  <c r="BO2108" i="20"/>
  <c r="BO1794" i="20"/>
  <c r="BO2164" i="20"/>
  <c r="BO1140" i="20"/>
  <c r="BO648" i="20"/>
  <c r="BO1275" i="20"/>
  <c r="BO1113" i="20"/>
  <c r="BO1047" i="20"/>
  <c r="BO2105" i="20"/>
  <c r="BO655" i="20"/>
  <c r="BO1072" i="20"/>
  <c r="BO1465" i="20"/>
  <c r="BO2099" i="20"/>
  <c r="BO1674" i="20"/>
  <c r="BO618" i="20"/>
  <c r="BO2151" i="20"/>
  <c r="BO2125" i="20"/>
  <c r="BO2086" i="20"/>
  <c r="BO1121" i="20"/>
  <c r="BO1377" i="20"/>
  <c r="BO611" i="20"/>
  <c r="BO961" i="20"/>
  <c r="BO1490" i="20"/>
  <c r="BO1247" i="20"/>
  <c r="BO1848" i="20"/>
  <c r="BO1933" i="20"/>
  <c r="BO1120" i="20"/>
  <c r="BO1250" i="20"/>
  <c r="BO1387" i="20"/>
  <c r="BO2237" i="20"/>
  <c r="BO890" i="20"/>
  <c r="BO2217" i="20"/>
  <c r="BO1406" i="20"/>
  <c r="BO1308" i="20"/>
  <c r="BO1534" i="20"/>
  <c r="BO1271" i="20"/>
  <c r="BO1117" i="20"/>
  <c r="BO1300" i="20"/>
  <c r="BO746" i="20"/>
  <c r="BO1183" i="20"/>
  <c r="BO1982" i="20"/>
  <c r="BO2320" i="20"/>
  <c r="BO1835" i="20"/>
  <c r="BO1733" i="20"/>
  <c r="BO1323" i="20"/>
  <c r="BO800" i="20"/>
  <c r="BO1208" i="20"/>
  <c r="BO1941" i="20"/>
  <c r="BO2091" i="20"/>
  <c r="BO1400" i="20"/>
  <c r="BO1511" i="20"/>
  <c r="BO2255" i="20"/>
  <c r="BO1642" i="20"/>
  <c r="BO1864" i="20"/>
  <c r="BO2187" i="20"/>
  <c r="BO2058" i="20"/>
  <c r="BO913" i="20"/>
  <c r="BO1784" i="20"/>
  <c r="BO1076" i="20"/>
  <c r="BO1502" i="20"/>
  <c r="BO2006" i="20"/>
  <c r="BO825" i="20"/>
  <c r="BO921" i="20"/>
  <c r="BO710" i="20"/>
  <c r="BO1154" i="20"/>
  <c r="BO664" i="20"/>
  <c r="BO2294" i="20"/>
  <c r="BO783" i="20"/>
  <c r="BO1545" i="20"/>
  <c r="BO1593" i="20"/>
  <c r="BO1644" i="20"/>
  <c r="BO2234" i="20"/>
  <c r="BO1314" i="20"/>
  <c r="BO925" i="20"/>
  <c r="BO1020" i="20"/>
  <c r="BO2011" i="20"/>
  <c r="BO1153" i="20"/>
  <c r="BO1115" i="20"/>
  <c r="BO1918" i="20"/>
  <c r="BO566" i="20"/>
  <c r="BO1413" i="20"/>
  <c r="BO727" i="20"/>
  <c r="BO2154" i="20"/>
  <c r="BO1130" i="20"/>
  <c r="BO789" i="20"/>
  <c r="BO2306" i="20"/>
  <c r="BO2307" i="20"/>
  <c r="BO1458" i="20"/>
  <c r="BO1658" i="20"/>
  <c r="BO2230" i="20"/>
  <c r="BO1426" i="20"/>
  <c r="BO1767" i="20"/>
  <c r="BO776" i="20"/>
  <c r="BO579" i="20"/>
  <c r="BO1498" i="20"/>
  <c r="BO896" i="20"/>
  <c r="BO1429" i="20"/>
  <c r="BO761" i="20"/>
  <c r="BO2166" i="20"/>
  <c r="BO1995" i="20"/>
  <c r="BO1994" i="20"/>
  <c r="BO1083" i="20"/>
  <c r="BO1007" i="20"/>
  <c r="BO1444" i="20"/>
  <c r="BO914" i="20"/>
  <c r="BO936" i="20"/>
  <c r="BO1258" i="20"/>
  <c r="BO1986" i="20"/>
  <c r="BO877" i="20"/>
  <c r="BO2045" i="20"/>
  <c r="BO767" i="20"/>
  <c r="BO1564" i="20"/>
  <c r="BO768" i="20"/>
  <c r="BO1546" i="20"/>
  <c r="BO571" i="20"/>
  <c r="BO1752" i="20"/>
  <c r="BO1688" i="20"/>
  <c r="BO447" i="20"/>
  <c r="BO1437" i="20"/>
  <c r="BO578" i="20"/>
  <c r="BO743" i="20"/>
  <c r="BO1188" i="20"/>
  <c r="BO1319" i="20"/>
  <c r="BO2285" i="20"/>
  <c r="BO593" i="20"/>
  <c r="BO1771" i="20"/>
  <c r="BO1240" i="20"/>
  <c r="BO1745" i="20"/>
  <c r="BO982" i="20"/>
  <c r="BO1628" i="20"/>
  <c r="BO1706" i="20"/>
  <c r="BO1509" i="20"/>
  <c r="BO1869" i="20"/>
  <c r="BO2271" i="20"/>
  <c r="BO1445" i="20"/>
  <c r="BO2282" i="20"/>
  <c r="BO192" i="20"/>
  <c r="BO1647" i="20"/>
  <c r="BO1376" i="20"/>
  <c r="BO1639" i="20"/>
  <c r="BO383" i="20"/>
  <c r="BO1037" i="20"/>
  <c r="BO1732" i="20"/>
  <c r="BO599" i="20"/>
  <c r="BO1200" i="20"/>
  <c r="BO2246" i="20"/>
  <c r="BO897" i="20"/>
  <c r="BO340" i="20"/>
  <c r="BO353" i="20"/>
  <c r="BO1573" i="20"/>
  <c r="BO1521" i="20"/>
  <c r="BO788" i="20"/>
  <c r="BO1024" i="20"/>
  <c r="BO2060" i="20"/>
  <c r="BO477" i="20"/>
  <c r="BO2290" i="20"/>
  <c r="BO1463" i="20"/>
  <c r="BO2144" i="20"/>
  <c r="BO1865" i="20"/>
  <c r="BO635" i="20"/>
  <c r="BO1407" i="20"/>
  <c r="BO1223" i="20"/>
  <c r="BO846" i="20"/>
  <c r="BO1134" i="20"/>
  <c r="BO626" i="20"/>
  <c r="BO551" i="20"/>
  <c r="BO397" i="20"/>
  <c r="BO2291" i="20"/>
  <c r="BO2313" i="20"/>
  <c r="BO297" i="20"/>
  <c r="BO2059" i="20"/>
  <c r="BO585" i="20"/>
  <c r="BO598" i="20"/>
  <c r="BO758" i="20"/>
  <c r="BO1411" i="20"/>
  <c r="BO363" i="20"/>
  <c r="BO2035" i="20"/>
  <c r="BO2249" i="20"/>
  <c r="BO1656" i="20"/>
  <c r="BO2334" i="20"/>
  <c r="BO568" i="20"/>
  <c r="BO1640" i="20"/>
  <c r="BO645" i="20"/>
  <c r="BO1277" i="20"/>
  <c r="BO1780" i="20"/>
  <c r="BO1942" i="20"/>
  <c r="BO2274" i="20"/>
  <c r="BO1280" i="20"/>
  <c r="BO792" i="20"/>
  <c r="BO1309" i="20"/>
  <c r="BO1455" i="20"/>
  <c r="BO1291" i="20"/>
  <c r="BO2114" i="20"/>
  <c r="BO717" i="20"/>
  <c r="BO2138" i="20"/>
  <c r="BO2289" i="20"/>
  <c r="BO1873" i="20"/>
  <c r="BO1168" i="20"/>
  <c r="BO2204" i="20"/>
  <c r="BO624" i="20"/>
  <c r="BO1004" i="20"/>
  <c r="BO1568" i="20"/>
  <c r="BO279" i="20"/>
  <c r="BO677" i="20"/>
  <c r="BO863" i="20"/>
  <c r="BO993" i="20"/>
  <c r="BO317" i="20"/>
  <c r="BO1695" i="20"/>
  <c r="BO1846" i="20"/>
  <c r="BO372" i="20"/>
  <c r="BO459" i="20"/>
  <c r="BO1520" i="20"/>
  <c r="BO1207" i="20"/>
  <c r="BO1360" i="20"/>
  <c r="BO1096" i="20"/>
  <c r="BO1694" i="20"/>
  <c r="BO2062" i="20"/>
  <c r="BO2323" i="20"/>
  <c r="BO1352" i="20"/>
  <c r="BO1125" i="20"/>
  <c r="BO290" i="20"/>
  <c r="BO2020" i="20"/>
  <c r="BO646" i="20"/>
  <c r="BO2319" i="20"/>
  <c r="BO182" i="20"/>
  <c r="BO1495" i="20"/>
  <c r="BO498" i="20"/>
  <c r="BO258" i="20"/>
  <c r="BO1803" i="20"/>
  <c r="BO1270" i="20"/>
  <c r="BO471" i="20"/>
  <c r="BO955" i="20"/>
  <c r="BO1872" i="20"/>
  <c r="BO634" i="20"/>
  <c r="BO1365" i="20"/>
  <c r="BO200" i="20"/>
  <c r="BO264" i="20"/>
  <c r="BO619" i="20"/>
  <c r="BO1891" i="20"/>
  <c r="BO1557" i="20"/>
  <c r="BO1039" i="20"/>
  <c r="BO839" i="20"/>
  <c r="BO1633" i="20"/>
  <c r="BO1667" i="20"/>
  <c r="BO2053" i="20"/>
  <c r="BO705" i="20"/>
  <c r="BO968" i="20"/>
  <c r="BO223" i="20"/>
  <c r="BO1575" i="20"/>
  <c r="BO1005" i="20"/>
  <c r="BO1167" i="20"/>
  <c r="BO1181" i="20"/>
  <c r="BO2225" i="20"/>
  <c r="BO410" i="20"/>
  <c r="BO1841" i="20"/>
  <c r="BO1369" i="20"/>
  <c r="BO1584" i="20"/>
  <c r="BO2330" i="20"/>
  <c r="BO463" i="20"/>
  <c r="BO1785" i="20"/>
  <c r="BO733" i="20"/>
  <c r="BO2013" i="20"/>
  <c r="BO348" i="20"/>
  <c r="BO682" i="20"/>
  <c r="BO587" i="20"/>
  <c r="BO769" i="20"/>
  <c r="BO1623" i="20"/>
  <c r="BO838" i="20"/>
  <c r="BO1791" i="20"/>
  <c r="BO1166" i="20"/>
  <c r="BO1322" i="20"/>
  <c r="BO1246" i="20"/>
  <c r="BO2042" i="20"/>
  <c r="BO219" i="20"/>
  <c r="BO640" i="20"/>
  <c r="BO1578" i="20"/>
  <c r="BO997" i="20"/>
  <c r="BO2080" i="20"/>
  <c r="BO832" i="20"/>
  <c r="BO532" i="20"/>
  <c r="BO1114" i="20"/>
  <c r="BO496" i="20"/>
  <c r="BO437" i="20"/>
  <c r="BO1536" i="20"/>
  <c r="BO589" i="20"/>
  <c r="BO1065" i="20"/>
  <c r="BO1866" i="20"/>
  <c r="BO1380" i="20"/>
  <c r="BO288" i="20"/>
  <c r="BO1172" i="20"/>
  <c r="BO1825" i="20"/>
  <c r="BO1259" i="20"/>
  <c r="BO1392" i="20"/>
  <c r="BO575" i="20"/>
  <c r="BO491" i="20"/>
  <c r="BO999" i="20"/>
  <c r="BO1889" i="20"/>
  <c r="BO1084" i="20"/>
  <c r="BO1049" i="20"/>
  <c r="BO787" i="20"/>
  <c r="BO696" i="20"/>
  <c r="BO375" i="20"/>
  <c r="BO291" i="20"/>
  <c r="BO1295" i="20"/>
  <c r="BO1491" i="20"/>
  <c r="BO1548" i="20"/>
  <c r="BO1741" i="20"/>
  <c r="BO172" i="20"/>
  <c r="BO1403" i="20"/>
  <c r="BO2260" i="20"/>
  <c r="BO2315" i="20"/>
  <c r="BO1236" i="20"/>
  <c r="BO1222" i="20"/>
  <c r="BO1064" i="20"/>
  <c r="BO855" i="20"/>
  <c r="BO887" i="20"/>
  <c r="BO2121" i="20"/>
  <c r="BO403" i="20"/>
  <c r="BO605" i="20"/>
  <c r="BO2134" i="20"/>
  <c r="BO930" i="20"/>
  <c r="BO661" i="20"/>
  <c r="BO357" i="20"/>
  <c r="BO1831" i="20"/>
  <c r="BO1372" i="20"/>
  <c r="BO490" i="20"/>
  <c r="BO1433" i="20"/>
  <c r="BO1176" i="20"/>
  <c r="BO1914" i="20"/>
  <c r="BO1256" i="20"/>
  <c r="BO1797" i="20"/>
  <c r="BO2212" i="20"/>
  <c r="BO603" i="20"/>
  <c r="BO750" i="20"/>
  <c r="BO1274" i="20"/>
  <c r="BO2148" i="20"/>
  <c r="BO440" i="20"/>
  <c r="BO1031" i="20"/>
  <c r="BO1139" i="20"/>
  <c r="BO1670" i="20"/>
  <c r="BO2032" i="20"/>
  <c r="BO1616" i="20"/>
  <c r="BO972" i="20"/>
  <c r="BO786" i="20"/>
  <c r="BO594" i="20"/>
  <c r="BO2033" i="20"/>
  <c r="BO1027" i="20"/>
  <c r="BO2308" i="20"/>
  <c r="BO883" i="20"/>
  <c r="BO1469" i="20"/>
  <c r="BO1339" i="20"/>
  <c r="BO2171" i="20"/>
  <c r="BO1231" i="20"/>
  <c r="BO736" i="20"/>
  <c r="BO716" i="20"/>
  <c r="BO515" i="20"/>
  <c r="BO956" i="20"/>
  <c r="BO1178" i="20"/>
  <c r="BO756" i="20"/>
  <c r="BO1268" i="20"/>
  <c r="BO2273" i="20"/>
  <c r="BO454" i="20"/>
  <c r="BO421" i="20"/>
  <c r="BO2066" i="20"/>
  <c r="BO946" i="20"/>
  <c r="BO2083" i="20"/>
  <c r="BO1619" i="20"/>
  <c r="BO512" i="20"/>
  <c r="BO992" i="20"/>
  <c r="BO1965" i="20"/>
  <c r="BO607" i="20"/>
  <c r="BO2111" i="20"/>
  <c r="BO879" i="20"/>
  <c r="BO1026" i="20"/>
  <c r="BO377" i="20"/>
  <c r="BO1067" i="20"/>
  <c r="BO1441" i="20"/>
  <c r="BO918" i="20"/>
  <c r="BO1560" i="20"/>
  <c r="BO458" i="20"/>
  <c r="BO2015" i="20"/>
  <c r="BO1700" i="20"/>
  <c r="BO174" i="20"/>
  <c r="BO1679" i="20"/>
  <c r="BO370" i="20"/>
  <c r="BO1184" i="20"/>
  <c r="BO2336" i="20"/>
  <c r="BO177" i="20"/>
  <c r="BO1749" i="20"/>
  <c r="BO2240" i="20"/>
  <c r="BO543" i="20"/>
  <c r="BO1006" i="20"/>
  <c r="BO1418" i="20"/>
  <c r="BO882" i="20"/>
  <c r="BO614" i="20"/>
  <c r="BO2064" i="20"/>
  <c r="BO1503" i="20"/>
  <c r="BO455" i="20"/>
  <c r="BO314" i="20"/>
  <c r="BO773" i="20"/>
  <c r="BO944" i="20"/>
  <c r="BO942" i="20"/>
  <c r="BO196" i="20"/>
  <c r="BO539" i="20"/>
  <c r="BO1175" i="20"/>
  <c r="BO1209" i="20"/>
  <c r="BO1583" i="20"/>
  <c r="BO782" i="20"/>
  <c r="BO751" i="20"/>
  <c r="BO1290" i="20"/>
  <c r="BO771" i="20"/>
  <c r="BO1894" i="20"/>
  <c r="BO1451" i="20"/>
  <c r="BO2094" i="20"/>
  <c r="BO1880" i="20"/>
  <c r="BO214" i="20"/>
  <c r="BO1229" i="20"/>
  <c r="BO2019" i="20"/>
  <c r="BO1301" i="20"/>
  <c r="BO1898" i="20"/>
  <c r="BO919" i="20"/>
  <c r="BO1636" i="20"/>
  <c r="BO1327" i="20"/>
  <c r="BO2005" i="20"/>
  <c r="BO976" i="20"/>
  <c r="BO1612" i="20"/>
  <c r="BO1304" i="20"/>
  <c r="BO1286" i="20"/>
  <c r="BO790" i="20"/>
  <c r="BO1963" i="20"/>
  <c r="BO479" i="20"/>
  <c r="BO1226" i="20"/>
  <c r="BO801" i="20"/>
  <c r="BO813" i="20"/>
  <c r="BO831" i="20"/>
  <c r="BO731" i="20"/>
  <c r="BO601" i="20"/>
  <c r="BO2194" i="20"/>
  <c r="BO808" i="20"/>
  <c r="BO1013" i="20"/>
  <c r="BO488" i="20"/>
  <c r="BO1622" i="20"/>
  <c r="BO1375" i="20"/>
  <c r="BO2247" i="20"/>
  <c r="BO253" i="20"/>
  <c r="BO595" i="20"/>
  <c r="BO1978" i="20"/>
  <c r="BO2208" i="20"/>
  <c r="BO802" i="20"/>
  <c r="BO287" i="20"/>
  <c r="BO2089" i="20"/>
  <c r="BO513" i="20"/>
  <c r="BO1837" i="20"/>
  <c r="BO1884" i="20"/>
  <c r="BO510" i="20"/>
  <c r="BO823" i="20"/>
  <c r="BO1759" i="20"/>
  <c r="BO1972" i="20"/>
  <c r="BO1148" i="20"/>
  <c r="BO429" i="20"/>
  <c r="BO1483" i="20"/>
  <c r="BO1603" i="20"/>
  <c r="BO1414" i="20"/>
  <c r="BO2123" i="20"/>
  <c r="BO234" i="20"/>
  <c r="BO1105" i="20"/>
  <c r="BO888" i="20"/>
  <c r="BO227" i="20"/>
  <c r="BO2325" i="20"/>
  <c r="BO770" i="20"/>
  <c r="BO1452" i="20"/>
  <c r="BO747" i="20"/>
  <c r="BO1461" i="20"/>
  <c r="BO1519" i="20"/>
  <c r="BO642" i="20"/>
  <c r="BO1798" i="20"/>
  <c r="BO2314" i="20"/>
  <c r="BO1892" i="20"/>
  <c r="BO452" i="20"/>
  <c r="BO785" i="20"/>
  <c r="BO1102" i="20"/>
  <c r="BO2115" i="20"/>
  <c r="BO470" i="20"/>
  <c r="BO2122" i="20"/>
  <c r="BO1265" i="20"/>
  <c r="BO1078" i="20"/>
  <c r="BO744" i="20"/>
  <c r="BO1021" i="20"/>
  <c r="BO1517" i="20"/>
  <c r="BO2158" i="20"/>
  <c r="BO409" i="20"/>
  <c r="BO807" i="20"/>
  <c r="BO2329" i="20"/>
  <c r="BO949" i="20"/>
  <c r="BO2185" i="20"/>
  <c r="BO347" i="20"/>
  <c r="BO849" i="20"/>
  <c r="BO181" i="20"/>
  <c r="BO2097" i="20"/>
  <c r="BO628" i="20"/>
  <c r="BO509" i="20"/>
  <c r="BO991" i="20"/>
  <c r="BO485" i="20"/>
  <c r="BO791" i="20"/>
  <c r="BO1493" i="20"/>
  <c r="BO1182" i="20"/>
  <c r="BO257" i="20"/>
  <c r="BO563" i="20"/>
  <c r="BO613" i="20"/>
  <c r="BO472" i="20"/>
  <c r="BO1765" i="20"/>
  <c r="BO985" i="20"/>
  <c r="BO1988" i="20"/>
  <c r="BO450" i="20"/>
  <c r="BO2253" i="20"/>
  <c r="BO1171" i="20"/>
  <c r="BO1289" i="20"/>
  <c r="BO1442" i="20"/>
  <c r="BO2096" i="20"/>
  <c r="BO2264" i="20"/>
  <c r="BO1908" i="20"/>
  <c r="BO880" i="20"/>
  <c r="BO1466" i="20"/>
  <c r="BO1715" i="20"/>
  <c r="BO337" i="20"/>
  <c r="BO1739" i="20"/>
  <c r="BO1448" i="20"/>
  <c r="BO1329" i="20"/>
  <c r="BO667" i="20"/>
  <c r="BO937" i="20"/>
  <c r="BO278" i="20"/>
  <c r="BO966" i="20"/>
  <c r="BO558" i="20"/>
  <c r="BO650" i="20"/>
  <c r="BO1321" i="20"/>
  <c r="BO309" i="20"/>
  <c r="BO1357" i="20"/>
  <c r="BO411" i="20"/>
  <c r="BO360" i="20"/>
  <c r="BO1106" i="20"/>
  <c r="BO2079" i="20"/>
  <c r="BO216" i="20"/>
  <c r="BO1412" i="20"/>
  <c r="BO211" i="20"/>
  <c r="BO987" i="20"/>
  <c r="BO915" i="20"/>
  <c r="BO420" i="20"/>
  <c r="BO1938" i="20"/>
  <c r="BO1073" i="20"/>
  <c r="BO939" i="20"/>
  <c r="BO1107" i="20"/>
  <c r="BO1687" i="20"/>
  <c r="BO228" i="20"/>
  <c r="BO963" i="20"/>
  <c r="BO1227" i="20"/>
  <c r="BO1529" i="20"/>
  <c r="BO1793" i="20"/>
  <c r="BO187" i="20"/>
  <c r="BO404" i="20"/>
  <c r="BO220" i="20"/>
  <c r="BO957" i="20"/>
  <c r="BO826" i="20"/>
  <c r="BO2022" i="20"/>
  <c r="BO1044" i="20"/>
  <c r="BO1770" i="20"/>
  <c r="BO1337" i="20"/>
  <c r="BO1404" i="20"/>
  <c r="BO1430" i="20"/>
  <c r="BO843" i="20"/>
  <c r="BO1147" i="20"/>
  <c r="BO762" i="20"/>
  <c r="BO378" i="20"/>
  <c r="BO1443" i="20"/>
  <c r="BO1838" i="20"/>
  <c r="BO1563" i="20"/>
  <c r="BO268" i="20"/>
  <c r="BO1907" i="20"/>
  <c r="BO1989" i="20"/>
  <c r="BO379" i="20"/>
  <c r="BO917" i="20"/>
  <c r="BO726" i="20"/>
  <c r="BO2172" i="20"/>
  <c r="BO780" i="20"/>
  <c r="BO2156" i="20"/>
  <c r="BO1910" i="20"/>
  <c r="BO1506" i="20"/>
  <c r="BO1157" i="20"/>
  <c r="BO301" i="20"/>
  <c r="BO874" i="20"/>
  <c r="BO384" i="20"/>
  <c r="BO858" i="20"/>
  <c r="BO2131" i="20"/>
  <c r="BO1525" i="20"/>
  <c r="BO199" i="20"/>
  <c r="BO215" i="20"/>
  <c r="BO2150" i="20"/>
  <c r="BO1950" i="20"/>
  <c r="BO1162" i="20"/>
  <c r="BO660" i="20"/>
  <c r="BO1909" i="20"/>
  <c r="BO2002" i="20"/>
  <c r="BO1876" i="20"/>
  <c r="BO777" i="20"/>
  <c r="BO904" i="20"/>
  <c r="BO2192" i="20"/>
  <c r="BO1317" i="20"/>
  <c r="BO947" i="20"/>
  <c r="BO854" i="20"/>
  <c r="BO884" i="20"/>
  <c r="BO2295" i="20"/>
  <c r="BO1829" i="20"/>
  <c r="BO1427" i="20"/>
  <c r="BO2235" i="20"/>
  <c r="BO1420" i="20"/>
  <c r="BO1196" i="20"/>
  <c r="BO2191" i="20"/>
  <c r="BO1449" i="20"/>
  <c r="BO1345" i="20"/>
  <c r="BO1645" i="20"/>
  <c r="BO1336" i="20"/>
  <c r="BO506" i="20"/>
  <c r="BO1708" i="20"/>
  <c r="BO267" i="20"/>
  <c r="BO480" i="20"/>
  <c r="BO1671" i="20"/>
  <c r="BO1625" i="20"/>
  <c r="BO1138" i="20"/>
  <c r="BO1262" i="20"/>
  <c r="BO1904" i="20"/>
  <c r="BO974" i="20"/>
  <c r="BO2170" i="20"/>
  <c r="BO1899" i="20"/>
  <c r="BO572" i="20"/>
  <c r="BO2288" i="20"/>
  <c r="BO1653" i="20"/>
  <c r="BO401" i="20"/>
  <c r="BO1845" i="20"/>
  <c r="BO693" i="20"/>
  <c r="BO1657" i="20"/>
  <c r="BO973" i="20"/>
  <c r="BO389" i="20"/>
  <c r="BO1261" i="20"/>
  <c r="BO1079" i="20"/>
  <c r="BO1804" i="20"/>
  <c r="BO1719" i="20"/>
  <c r="BO1353" i="20"/>
  <c r="BO1753" i="20"/>
  <c r="BO638" i="20"/>
  <c r="BO1070" i="20"/>
  <c r="BO616" i="20"/>
  <c r="BO1810" i="20"/>
  <c r="BO702" i="20"/>
  <c r="BO503" i="20"/>
  <c r="BO1850" i="20"/>
  <c r="BO1091" i="20"/>
  <c r="BO692" i="20"/>
  <c r="BO907" i="20"/>
  <c r="BO1953" i="20"/>
  <c r="BO296" i="20"/>
  <c r="BO1159" i="20"/>
  <c r="BO2211" i="20"/>
  <c r="BO1970" i="20"/>
  <c r="BO1621" i="20"/>
  <c r="BO866" i="20"/>
  <c r="BO2296" i="20"/>
  <c r="BO520" i="20"/>
  <c r="BO1396" i="20"/>
  <c r="BO1736" i="20"/>
  <c r="BO481" i="20"/>
  <c r="BO1569" i="20"/>
  <c r="BO1887" i="20"/>
  <c r="BO533" i="20"/>
  <c r="BO654" i="20"/>
  <c r="BO2065" i="20"/>
  <c r="BO260" i="20"/>
  <c r="BO329" i="20"/>
  <c r="BO1966" i="20"/>
  <c r="BO1585" i="20"/>
  <c r="BO754" i="20"/>
  <c r="BO1595" i="20"/>
  <c r="BO1068" i="20"/>
  <c r="BO659" i="20"/>
  <c r="BO822" i="20"/>
  <c r="BO657" i="20"/>
  <c r="BO1326" i="20"/>
  <c r="BO1257" i="20"/>
  <c r="BO1179" i="20"/>
  <c r="BO540" i="20"/>
  <c r="BO2248" i="20"/>
  <c r="BO1932" i="20"/>
  <c r="BO1929" i="20"/>
  <c r="BO547" i="20"/>
  <c r="BO1682" i="20"/>
  <c r="BO1066" i="20"/>
  <c r="BO1297" i="20"/>
  <c r="BO990" i="20"/>
  <c r="BO188" i="20"/>
  <c r="BO474" i="20"/>
  <c r="BO1108" i="20"/>
  <c r="BO1328" i="20"/>
  <c r="BO1737" i="20"/>
  <c r="BO1415" i="20"/>
  <c r="BO1692" i="20"/>
  <c r="BO1359" i="20"/>
  <c r="BO202" i="20"/>
  <c r="BO2051" i="20"/>
  <c r="BO1470" i="20"/>
  <c r="BO2018" i="20"/>
  <c r="BO2116" i="20"/>
  <c r="BO1805" i="20"/>
  <c r="BO608" i="20"/>
  <c r="BO2069" i="20"/>
  <c r="BO2081" i="20"/>
  <c r="BO796" i="20"/>
  <c r="BO2301" i="20"/>
  <c r="BO1607" i="20"/>
  <c r="BO1722" i="20"/>
  <c r="BO2176" i="20"/>
  <c r="BO1432" i="20"/>
  <c r="BO1474" i="20"/>
  <c r="BO581" i="20"/>
  <c r="BO1063" i="20"/>
  <c r="BO1057" i="20"/>
  <c r="BO1596" i="20"/>
  <c r="BO583" i="20"/>
  <c r="BO1637" i="20"/>
  <c r="BO1385" i="20"/>
  <c r="BO530" i="20"/>
  <c r="BO1478" i="20"/>
  <c r="BO1386" i="20"/>
  <c r="BO1896" i="20"/>
  <c r="BO1477" i="20"/>
  <c r="BO368" i="20"/>
  <c r="BO478" i="20"/>
  <c r="BO399" i="20"/>
  <c r="BO293" i="20"/>
  <c r="BO1782" i="20"/>
  <c r="BO1542" i="20"/>
  <c r="BO2085" i="20"/>
  <c r="BO1368" i="20"/>
  <c r="BO1943" i="20"/>
  <c r="BO1098" i="20"/>
  <c r="BO1399" i="20"/>
  <c r="BO1934" i="20"/>
  <c r="BO1128" i="20"/>
  <c r="BO1610" i="20"/>
  <c r="BO893" i="20"/>
  <c r="BO704" i="20"/>
  <c r="BO662" i="20"/>
  <c r="BO2179" i="20"/>
  <c r="BO2098" i="20"/>
  <c r="BO1397" i="20"/>
  <c r="BO2222" i="20"/>
  <c r="BO2272" i="20"/>
  <c r="BO1395" i="20"/>
  <c r="BO685" i="20"/>
  <c r="BO684" i="20"/>
  <c r="BO1009" i="20"/>
  <c r="BO497" i="20"/>
  <c r="BO1789" i="20"/>
  <c r="BO1664" i="20"/>
  <c r="BO189" i="20"/>
  <c r="BO847" i="20"/>
  <c r="BO358" i="20"/>
  <c r="BO304" i="20"/>
  <c r="BO1819" i="20"/>
  <c r="BO623" i="20"/>
  <c r="BO2000" i="20"/>
  <c r="BO2324" i="20"/>
  <c r="BO2269" i="20"/>
  <c r="BO1613" i="20"/>
  <c r="BO400" i="20"/>
  <c r="BO1123" i="20"/>
  <c r="BO2077" i="20"/>
  <c r="BO1740" i="20"/>
  <c r="BO2037" i="20"/>
  <c r="BO1087" i="20"/>
  <c r="BO1855" i="20"/>
  <c r="BO713" i="20"/>
  <c r="BO1823" i="20"/>
  <c r="BO814" i="20"/>
  <c r="BO1813" i="20"/>
  <c r="BO1533" i="20"/>
  <c r="BO1863" i="20"/>
  <c r="BO1591" i="20"/>
  <c r="BO1927" i="20"/>
  <c r="BO856" i="20"/>
  <c r="BO602" i="20"/>
  <c r="BO872" i="20"/>
  <c r="BO621" i="20"/>
  <c r="BO1878" i="20"/>
  <c r="BO604" i="20"/>
  <c r="BO2135" i="20"/>
  <c r="BO2016" i="20"/>
  <c r="BO2021" i="20"/>
  <c r="BO1678" i="20"/>
  <c r="BO1438" i="20"/>
  <c r="BO1851" i="20"/>
  <c r="BO1016" i="20"/>
  <c r="BO2093" i="20"/>
  <c r="BO734" i="20"/>
  <c r="BO1220" i="20"/>
  <c r="BO653" i="20"/>
  <c r="BO1366" i="20"/>
  <c r="BO525" i="20"/>
  <c r="BO1981" i="20"/>
  <c r="BO511" i="20"/>
  <c r="BO905" i="20"/>
  <c r="BO2202" i="20"/>
  <c r="BO1993" i="20"/>
  <c r="BO1085" i="20"/>
  <c r="BO1618" i="20"/>
  <c r="BO430" i="20"/>
  <c r="BO1092" i="20"/>
  <c r="BO2126" i="20"/>
  <c r="BO175" i="20"/>
  <c r="BO1482" i="20"/>
  <c r="BO2071" i="20"/>
  <c r="BO1665" i="20"/>
  <c r="BO960" i="20"/>
  <c r="BO1164" i="20"/>
  <c r="BO338" i="20"/>
  <c r="BO1816" i="20"/>
  <c r="BO319" i="20"/>
  <c r="BO588" i="20"/>
  <c r="BO2001" i="20"/>
  <c r="BO2298" i="20"/>
  <c r="BO1292" i="20"/>
  <c r="BO1273" i="20"/>
  <c r="BO668" i="20"/>
  <c r="BO1398" i="20"/>
  <c r="BO1156" i="20"/>
  <c r="BO2106" i="20"/>
  <c r="BO445" i="20"/>
  <c r="BO516" i="20"/>
  <c r="BO2332" i="20"/>
  <c r="BO1384" i="20"/>
  <c r="BO394" i="20"/>
  <c r="BO419" i="20"/>
  <c r="BO1727" i="20"/>
  <c r="BO1194" i="20"/>
  <c r="BO251" i="20"/>
  <c r="BO806" i="20"/>
  <c r="BO1638" i="20"/>
  <c r="BO2092" i="20"/>
  <c r="BO1879" i="20"/>
  <c r="BO433" i="20"/>
  <c r="BO1131" i="20"/>
  <c r="BO548" i="20"/>
  <c r="BO460" i="20"/>
  <c r="BO902" i="20"/>
  <c r="BO1527" i="20"/>
  <c r="BO1111" i="20"/>
  <c r="BO528" i="20"/>
  <c r="BO1566" i="20"/>
  <c r="BO850" i="20"/>
  <c r="BO996" i="20"/>
  <c r="BO2174" i="20"/>
  <c r="BO434" i="20"/>
  <c r="BO416" i="20"/>
  <c r="BO1952" i="20"/>
  <c r="BO285" i="20"/>
  <c r="BO332" i="20"/>
  <c r="BO2201" i="20"/>
  <c r="BO1161" i="20"/>
  <c r="BO2133" i="20"/>
  <c r="BO359" i="20"/>
  <c r="BO735" i="20"/>
  <c r="BO1660" i="20"/>
  <c r="BO1815" i="20"/>
  <c r="BO799" i="20"/>
  <c r="BO1559" i="20"/>
  <c r="BO1834" i="20"/>
  <c r="BO1720" i="20"/>
  <c r="BO476" i="20"/>
  <c r="BO763" i="20"/>
  <c r="BO910" i="20"/>
  <c r="BO1253" i="20"/>
  <c r="BO1668" i="20"/>
  <c r="BO1408" i="20"/>
  <c r="BO549" i="20"/>
  <c r="BO1110" i="20"/>
  <c r="BO680" i="20"/>
  <c r="BO1524" i="20"/>
  <c r="BO1355" i="20"/>
  <c r="BO2142" i="20"/>
  <c r="BO244" i="20"/>
  <c r="BO1045" i="20"/>
  <c r="BO1051" i="20"/>
  <c r="BO1792" i="20"/>
  <c r="BO1818" i="20"/>
  <c r="BO652" i="20"/>
  <c r="BO321" i="20"/>
  <c r="BO569" i="20"/>
  <c r="BO2252" i="20"/>
  <c r="BO1926" i="20"/>
  <c r="BO932" i="20"/>
  <c r="BO315" i="20"/>
  <c r="BO2038" i="20"/>
  <c r="BO2130" i="20"/>
  <c r="BO1992" i="20"/>
  <c r="BO876" i="20"/>
  <c r="BO354" i="20"/>
  <c r="BO1439" i="20"/>
  <c r="BO280" i="20"/>
  <c r="BO262" i="20"/>
  <c r="BO931" i="20"/>
  <c r="BO1423" i="20"/>
  <c r="BO1097" i="20"/>
  <c r="BO426" i="20"/>
  <c r="BO1307" i="20"/>
  <c r="BO803" i="20"/>
  <c r="BO1861" i="20"/>
  <c r="BO1561" i="20"/>
  <c r="BO2267" i="20"/>
  <c r="BO592" i="20"/>
  <c r="BO656" i="20"/>
  <c r="BO484" i="20"/>
  <c r="BO2214" i="20"/>
  <c r="BO862" i="20"/>
  <c r="BO715" i="20"/>
  <c r="BO958" i="20"/>
  <c r="BO333" i="20"/>
  <c r="BO2129" i="20"/>
  <c r="BO1936" i="20"/>
  <c r="BO867" i="20"/>
  <c r="BO1424" i="20"/>
  <c r="BO2221" i="20"/>
  <c r="BO2113" i="20"/>
  <c r="BO1913" i="20"/>
  <c r="BO1608" i="20"/>
  <c r="BO1886" i="20"/>
  <c r="BO2073" i="20"/>
  <c r="BO209" i="20"/>
  <c r="BO1549" i="20"/>
  <c r="BO2206" i="20"/>
  <c r="BO1544" i="20"/>
  <c r="BO238" i="20"/>
  <c r="BO226" i="20"/>
  <c r="BO1757" i="20"/>
  <c r="BO1699" i="20"/>
  <c r="BO722" i="20"/>
  <c r="BO1144" i="20"/>
  <c r="BO829" i="20"/>
  <c r="BO848" i="20"/>
  <c r="BO1190" i="20"/>
  <c r="BO1285" i="20"/>
  <c r="BO1425" i="20"/>
  <c r="BO986" i="20"/>
  <c r="BO809" i="20"/>
  <c r="BO844" i="20"/>
  <c r="BO271" i="20"/>
  <c r="BO178" i="20"/>
  <c r="BO1338" i="20"/>
  <c r="BO2147" i="20"/>
  <c r="BO1234" i="20"/>
  <c r="BO2335" i="20"/>
  <c r="BO1983" i="20"/>
  <c r="BO795" i="20"/>
  <c r="BO729" i="20"/>
  <c r="BO441" i="20"/>
  <c r="BO1961" i="20"/>
  <c r="BO1142" i="20"/>
  <c r="BO1916" i="20"/>
  <c r="BO1611" i="20"/>
  <c r="BO760" i="20"/>
  <c r="BO1422" i="20"/>
  <c r="BO1211" i="20"/>
  <c r="BO1969" i="20"/>
  <c r="BO1332" i="20"/>
  <c r="BO1917" i="20"/>
  <c r="BO1721" i="20"/>
  <c r="BO1844" i="20"/>
  <c r="BO2050" i="20"/>
  <c r="BO1648" i="20"/>
  <c r="BO2029" i="20"/>
  <c r="BO2052" i="20"/>
  <c r="BO1480" i="20"/>
  <c r="BO232" i="20"/>
  <c r="BO2195" i="20"/>
  <c r="BO1663" i="20"/>
  <c r="BO898" i="20"/>
  <c r="BO2017" i="20"/>
  <c r="BO1580" i="20"/>
  <c r="BO1592" i="20"/>
  <c r="BO2270" i="20"/>
  <c r="BO712" i="20"/>
  <c r="BO1515" i="20"/>
  <c r="BO1349" i="20"/>
  <c r="BO816" i="20"/>
  <c r="BO190" i="20"/>
  <c r="BO247" i="20"/>
  <c r="BO670" i="20"/>
  <c r="BO2057" i="20"/>
  <c r="BO1800" i="20"/>
  <c r="BO1281" i="20"/>
  <c r="BO903" i="20"/>
  <c r="BO951" i="20"/>
  <c r="BO2209" i="20"/>
  <c r="BO1476" i="20"/>
  <c r="BO811" i="20"/>
  <c r="BO371" i="20"/>
  <c r="BO766" i="20"/>
  <c r="BO1071" i="20"/>
  <c r="BO173" i="20"/>
  <c r="BO639" i="20"/>
  <c r="BO1029" i="20"/>
  <c r="BO2331" i="20"/>
  <c r="BO1122" i="20"/>
  <c r="BO527" i="20"/>
  <c r="BO1702" i="20"/>
  <c r="BO718" i="20"/>
  <c r="BO2337" i="20"/>
  <c r="BO732" i="20"/>
  <c r="BO534" i="20"/>
  <c r="BO413" i="20"/>
  <c r="BO2292" i="20"/>
  <c r="BO2173" i="20"/>
  <c r="BO1552" i="20"/>
  <c r="BO2145" i="20"/>
  <c r="BO391" i="20"/>
  <c r="BO1431" i="20"/>
  <c r="BO837" i="20"/>
  <c r="BO385" i="20"/>
  <c r="BO1717" i="20"/>
  <c r="BO878" i="20"/>
  <c r="BO647" i="20"/>
  <c r="BO1709" i="20"/>
  <c r="BO2003" i="20"/>
  <c r="BO818" i="20"/>
  <c r="BO967" i="20"/>
  <c r="BO998" i="20"/>
  <c r="BO2286" i="20"/>
  <c r="BO1773" i="20"/>
  <c r="BO335" i="20"/>
  <c r="BO294" i="20"/>
  <c r="BO1775" i="20"/>
  <c r="BO2067" i="20"/>
  <c r="BO2215" i="20"/>
  <c r="BO1052" i="20"/>
  <c r="BO1018" i="20"/>
  <c r="BO1714" i="20"/>
  <c r="BO1094" i="20"/>
  <c r="BO1299" i="20"/>
  <c r="BO701" i="20"/>
  <c r="BO2326" i="20"/>
  <c r="BO392" i="20"/>
  <c r="BO1513" i="20"/>
  <c r="BO1041" i="20"/>
  <c r="BO906" i="20"/>
  <c r="BO380" i="20"/>
  <c r="BO2203" i="20"/>
  <c r="BO2117" i="20"/>
  <c r="BO2198" i="20"/>
  <c r="BO723" i="20"/>
  <c r="BO2228" i="20"/>
  <c r="BO561" i="20"/>
  <c r="BO466" i="20"/>
  <c r="BO1937" i="20"/>
  <c r="BO1484" i="20"/>
  <c r="BO2219" i="20"/>
  <c r="BO1754" i="20"/>
  <c r="BO1311" i="20"/>
  <c r="BO2193" i="20"/>
  <c r="BO1626" i="20"/>
  <c r="BO1298" i="20"/>
  <c r="BO1539" i="20"/>
  <c r="BO721" i="20"/>
  <c r="BO1447" i="20"/>
  <c r="BO1093" i="20"/>
  <c r="BO1959" i="20"/>
  <c r="BO869" i="20"/>
  <c r="BO2128" i="20"/>
  <c r="BO1646" i="20"/>
  <c r="BO352" i="20"/>
  <c r="BO483" i="20"/>
  <c r="BO1833" i="20"/>
  <c r="BO797" i="20"/>
  <c r="BO1971" i="20"/>
  <c r="BO2112" i="20"/>
  <c r="BO1809" i="20"/>
  <c r="BO610" i="20"/>
  <c r="BO2167" i="20"/>
  <c r="BO576" i="20"/>
  <c r="BO1245" i="20"/>
  <c r="BO1241" i="20"/>
  <c r="BO176" i="20"/>
  <c r="BO1434" i="20"/>
  <c r="BO365" i="20"/>
  <c r="BO609" i="20"/>
  <c r="BO775" i="20"/>
  <c r="BO1836" i="20"/>
  <c r="BO1964" i="20"/>
  <c r="BO1512" i="20"/>
  <c r="BO2188" i="20"/>
  <c r="BO1201" i="20"/>
  <c r="BO630" i="20"/>
  <c r="BO1264" i="20"/>
  <c r="BO1900" i="20"/>
  <c r="BO428" i="20"/>
  <c r="BO1213" i="20"/>
  <c r="BO1902" i="20"/>
  <c r="BO1036" i="20"/>
  <c r="BO1409" i="20"/>
  <c r="BO1038" i="20"/>
  <c r="BO248" i="20"/>
  <c r="BO1507" i="20"/>
  <c r="BO1405" i="20"/>
  <c r="BO1877" i="20"/>
  <c r="BO1609" i="20"/>
  <c r="BO2103" i="20"/>
  <c r="BO1453" i="20"/>
  <c r="BO1133" i="20"/>
  <c r="BO1750" i="20"/>
  <c r="BO1849" i="20"/>
  <c r="BO1356" i="20"/>
  <c r="BO366" i="20"/>
  <c r="BO1693" i="20"/>
  <c r="BO240" i="20"/>
  <c r="BO669" i="20"/>
  <c r="BO781" i="20"/>
  <c r="BO1370" i="20"/>
  <c r="BO2196" i="20"/>
  <c r="BO495" i="20"/>
  <c r="BO1074" i="20"/>
  <c r="BO1173" i="20"/>
  <c r="BO1305" i="20"/>
  <c r="BO2182" i="20"/>
  <c r="BO305" i="20"/>
  <c r="BO1446" i="20"/>
  <c r="BO2063" i="20"/>
  <c r="BO1778" i="20"/>
  <c r="BO945" i="20"/>
  <c r="BO1862" i="20"/>
  <c r="BO714" i="20"/>
  <c r="BO1350" i="20"/>
  <c r="BO1554" i="20"/>
  <c r="BO1135" i="20"/>
  <c r="BO2266" i="20"/>
  <c r="BO2031" i="20"/>
  <c r="BO1342" i="20"/>
  <c r="BO830" i="20"/>
  <c r="BO1421" i="20"/>
  <c r="BO276" i="20"/>
  <c r="BO529" i="20"/>
  <c r="BO449" i="20"/>
  <c r="BO1650" i="20"/>
  <c r="BO249" i="20"/>
  <c r="BO1587" i="20"/>
  <c r="BO289" i="20"/>
  <c r="BO699" i="20"/>
  <c r="BO1055" i="20"/>
  <c r="BO1460" i="20"/>
  <c r="BO2141" i="20"/>
  <c r="BO1912" i="20"/>
  <c r="BO1949" i="20"/>
  <c r="BO1948" i="20"/>
  <c r="BO1378" i="20"/>
  <c r="BO1756" i="20"/>
  <c r="BO316" i="20"/>
  <c r="BO728" i="20"/>
  <c r="BO821" i="20"/>
  <c r="BO1807" i="20"/>
  <c r="BO446" i="20"/>
  <c r="BO1901" i="20"/>
  <c r="BO1228" i="20"/>
  <c r="BO486" i="20"/>
  <c r="BO1920" i="20"/>
  <c r="BO502" i="20"/>
  <c r="BO1192" i="20"/>
  <c r="BO926" i="20"/>
  <c r="BO1577" i="20"/>
  <c r="BO577" i="20"/>
  <c r="BO1510" i="20"/>
  <c r="BO580" i="20"/>
  <c r="BO1939" i="20"/>
  <c r="BO870" i="20"/>
  <c r="BO1232" i="20"/>
  <c r="BO1174" i="20"/>
  <c r="BO1597" i="20"/>
  <c r="BO1244" i="20"/>
  <c r="BO417" i="20"/>
  <c r="BO1059" i="20"/>
  <c r="BO834" i="20"/>
  <c r="BO1508" i="20"/>
  <c r="BO2163" i="20"/>
  <c r="BO1382" i="20"/>
  <c r="BO1344" i="20"/>
  <c r="BO1170" i="20"/>
  <c r="BO2299" i="20"/>
  <c r="BO827" i="20"/>
  <c r="BO2226" i="20"/>
  <c r="BO2207" i="20"/>
  <c r="BO1137" i="20"/>
  <c r="BO920" i="20"/>
  <c r="BO560" i="20"/>
  <c r="BO414" i="20"/>
  <c r="BO1606" i="20"/>
  <c r="BO406" i="20"/>
  <c r="BO1676" i="20"/>
  <c r="BO2007" i="20"/>
  <c r="BO793" i="20"/>
  <c r="BO373" i="20"/>
  <c r="BO928" i="20"/>
  <c r="BO1216" i="20"/>
  <c r="BO812" i="20"/>
  <c r="BO1888" i="20"/>
  <c r="BO1853" i="20"/>
  <c r="BO675" i="20"/>
  <c r="BO396" i="20"/>
  <c r="BO1526" i="20"/>
  <c r="BO553" i="20"/>
  <c r="BO559" i="20"/>
  <c r="BO1496" i="20"/>
  <c r="BO1325" i="20"/>
  <c r="BO1685" i="20"/>
  <c r="BO1331" i="20"/>
  <c r="BO1233" i="20"/>
  <c r="BO1112" i="20"/>
  <c r="BO1615" i="20"/>
  <c r="BO686" i="20"/>
  <c r="BO596" i="20"/>
  <c r="BO1924" i="20"/>
  <c r="BO2309" i="20"/>
  <c r="BO2257" i="20"/>
  <c r="BO1856" i="20"/>
  <c r="BO1383" i="20"/>
  <c r="BO1046" i="20"/>
  <c r="BO676" i="20"/>
  <c r="BO978" i="20"/>
  <c r="BO1598" i="20"/>
  <c r="BO432" i="20"/>
  <c r="BO941" i="20"/>
  <c r="BO674" i="20"/>
  <c r="BO1101" i="20"/>
  <c r="BO1680" i="20"/>
  <c r="BO1601" i="20"/>
  <c r="BO2044" i="20"/>
  <c r="BO1119" i="20"/>
  <c r="BO1034" i="20"/>
  <c r="BO632" i="20"/>
  <c r="BO935" i="20"/>
  <c r="BO2049" i="20"/>
  <c r="BO636" i="20"/>
  <c r="BO2333" i="20"/>
  <c r="BO1287" i="20"/>
  <c r="BO222" i="20"/>
  <c r="BO523" i="20"/>
  <c r="BO2223" i="20"/>
  <c r="BO2168" i="20"/>
  <c r="BO2055" i="20"/>
  <c r="BO2087" i="20"/>
  <c r="BO2218" i="20"/>
  <c r="BO1089" i="20"/>
  <c r="BO929" i="20"/>
  <c r="BO688" i="20"/>
  <c r="BO494" i="20"/>
  <c r="BO1124" i="20"/>
  <c r="BO901" i="20"/>
  <c r="BO1842" i="20"/>
  <c r="BO1980" i="20"/>
  <c r="BO2279" i="20"/>
  <c r="BO1787" i="20"/>
  <c r="BO541" i="20"/>
  <c r="BO851" i="20"/>
  <c r="BO1075" i="20"/>
  <c r="BO1390" i="20"/>
  <c r="BO2132" i="20"/>
  <c r="BO435" i="20"/>
  <c r="BO1203" i="20"/>
  <c r="BO544" i="20"/>
  <c r="BO493" i="20"/>
  <c r="BO1874" i="20"/>
  <c r="BO2177" i="20"/>
  <c r="BO1468" i="20"/>
  <c r="BO1215" i="20"/>
  <c r="BO1485" i="20"/>
  <c r="BO711" i="20"/>
  <c r="BO864" i="20"/>
  <c r="BO1050" i="20"/>
  <c r="BO1151" i="20"/>
  <c r="BO1324" i="20"/>
  <c r="BO1744" i="20"/>
  <c r="BO1868" i="20"/>
  <c r="BO706" i="20"/>
  <c r="BO842" i="20"/>
  <c r="BO2039" i="20"/>
  <c r="BO691" i="20"/>
  <c r="BO1858" i="20"/>
  <c r="BO1760" i="20"/>
  <c r="BO703" i="20"/>
  <c r="BO1691" i="20"/>
  <c r="BO1761" i="20"/>
  <c r="BO952" i="20"/>
  <c r="BO1500" i="20"/>
  <c r="BO1705" i="20"/>
  <c r="BO456" i="20"/>
  <c r="BO1728" i="20"/>
  <c r="BO665" i="20"/>
  <c r="BO1847" i="20"/>
  <c r="BO1586" i="20"/>
  <c r="BO1748" i="20"/>
  <c r="BO2232" i="20"/>
  <c r="BO1388" i="20"/>
  <c r="BO564" i="20"/>
  <c r="BO522" i="20"/>
  <c r="BO462" i="20"/>
  <c r="BO1675" i="20"/>
  <c r="BO2231" i="20"/>
  <c r="BO988" i="20"/>
  <c r="BO2328" i="20"/>
  <c r="BO1984" i="20"/>
  <c r="BO1935" i="20"/>
  <c r="BO1579" i="20"/>
  <c r="BO2256" i="20"/>
  <c r="BO2297" i="20"/>
  <c r="BO687" i="20"/>
  <c r="BO1099" i="20"/>
  <c r="BO840" i="20"/>
  <c r="BO1871" i="20"/>
  <c r="BO1768" i="20"/>
  <c r="BO1541" i="20"/>
  <c r="BO2120" i="20"/>
  <c r="BO1417" i="20"/>
  <c r="BO2041" i="20"/>
  <c r="BO1312" i="20"/>
  <c r="BO1677" i="20"/>
  <c r="BO586" i="20"/>
  <c r="BO1127" i="20"/>
  <c r="BO2155" i="20"/>
  <c r="BO658" i="20"/>
  <c r="BO591" i="20"/>
  <c r="BO923" i="20"/>
  <c r="BO1763" i="20"/>
  <c r="BO1698" i="20"/>
  <c r="BO1713" i="20"/>
  <c r="BO1553" i="20"/>
  <c r="BO1283" i="20"/>
  <c r="BO1571" i="20"/>
  <c r="BO521" i="20"/>
  <c r="BO536" i="20"/>
  <c r="BO300" i="20"/>
  <c r="BO908" i="20"/>
  <c r="BO989" i="20"/>
  <c r="BO873" i="20"/>
  <c r="BO841" i="20"/>
  <c r="BO1389" i="20"/>
  <c r="BO341" i="20"/>
  <c r="BO2284" i="20"/>
  <c r="BO2317" i="20"/>
  <c r="BO1747" i="20"/>
  <c r="BO1738" i="20"/>
  <c r="BO1497" i="20"/>
  <c r="BO1487" i="20"/>
  <c r="BO1254" i="20"/>
  <c r="BO1962" i="20"/>
  <c r="BO1567" i="20"/>
  <c r="BO590" i="20"/>
  <c r="BO719" i="20"/>
  <c r="BO1755" i="20"/>
  <c r="BO2310" i="20"/>
  <c r="BO1911" i="20"/>
  <c r="BO1225" i="20"/>
  <c r="BO629" i="20"/>
  <c r="BO307" i="20"/>
  <c r="BO1462" i="20"/>
  <c r="BO2023" i="20"/>
  <c r="BO1928" i="20"/>
  <c r="BO1235" i="20"/>
  <c r="BO1450" i="20"/>
  <c r="BO565" i="20"/>
  <c r="BO451" i="20"/>
  <c r="BO1010" i="20"/>
  <c r="BO1968" i="20"/>
  <c r="BO1947" i="20"/>
  <c r="BO2012" i="20"/>
  <c r="BO2178" i="20"/>
  <c r="BO1731" i="20"/>
  <c r="BO1710" i="20"/>
  <c r="BO1772" i="20"/>
  <c r="BO2030" i="20"/>
  <c r="BO865" i="20"/>
  <c r="BO1351" i="20"/>
  <c r="BO2186" i="20"/>
  <c r="BO1684" i="20"/>
  <c r="BO922" i="20"/>
  <c r="BO555" i="20"/>
  <c r="BO2043" i="20"/>
  <c r="BO1152" i="20"/>
  <c r="BO1730" i="20"/>
  <c r="BO1255" i="20"/>
  <c r="BO2095" i="20"/>
  <c r="BO2074" i="20"/>
  <c r="BO1766" i="20"/>
  <c r="BO745" i="20"/>
  <c r="BO1186" i="20"/>
  <c r="BO1921" i="20"/>
  <c r="BO1479" i="20"/>
  <c r="BO1690" i="20"/>
  <c r="BO709" i="20"/>
  <c r="BO1243" i="20"/>
  <c r="BO1576" i="20"/>
  <c r="BO1944" i="20"/>
  <c r="BO962" i="20"/>
  <c r="BO1975" i="20"/>
  <c r="BO2262" i="20"/>
  <c r="BO1777" i="20"/>
  <c r="BO1030" i="20"/>
  <c r="BO465" i="20"/>
  <c r="BO1238" i="20"/>
  <c r="BO1931" i="20"/>
  <c r="BO505" i="20"/>
  <c r="BO546" i="20"/>
  <c r="BO672" i="20"/>
  <c r="BO1652" i="20"/>
  <c r="BO1008" i="20"/>
  <c r="BO1348" i="20"/>
  <c r="BO1523" i="20"/>
  <c r="BO1043" i="20"/>
  <c r="BO1822" i="20"/>
  <c r="BO1681" i="20"/>
  <c r="BO1624" i="20"/>
  <c r="BO2327" i="20"/>
  <c r="BO1435" i="20"/>
  <c r="BO518" i="20"/>
  <c r="BO339" i="20"/>
  <c r="BO1522" i="20"/>
  <c r="BO2009" i="20"/>
  <c r="BO1824" i="20"/>
  <c r="BO1860" i="20"/>
  <c r="BO1600" i="20"/>
  <c r="BO346" i="20"/>
  <c r="BO911" i="20"/>
  <c r="BO1011" i="20"/>
  <c r="BO725" i="20"/>
  <c r="BO1436" i="20"/>
  <c r="BO1198" i="20"/>
  <c r="BO1673" i="20"/>
  <c r="BO514" i="20"/>
  <c r="BO286" i="20"/>
  <c r="BO407" i="20"/>
  <c r="BO1189" i="20"/>
  <c r="BO1531" i="20"/>
  <c r="BO2254" i="20"/>
  <c r="BO1762" i="20"/>
  <c r="BO1589" i="20"/>
  <c r="BO374" i="20"/>
  <c r="BO2250" i="20"/>
  <c r="BO1602" i="20"/>
  <c r="BO1330" i="20"/>
  <c r="BO1537" i="20"/>
  <c r="BO1505" i="20"/>
  <c r="BO1857" i="20"/>
  <c r="BO730" i="20"/>
  <c r="BO778" i="20"/>
  <c r="BO1743" i="20"/>
  <c r="BO1518" i="20"/>
  <c r="BO519" i="20"/>
  <c r="BO1165" i="20"/>
  <c r="BO1701" i="20"/>
  <c r="BO1795" i="20"/>
  <c r="BO738" i="20"/>
  <c r="BO1839" i="20"/>
  <c r="BO1230" i="20"/>
  <c r="BO1742" i="20"/>
  <c r="BO663" i="20"/>
  <c r="BO1248" i="20"/>
  <c r="BO916" i="20"/>
  <c r="BO2137" i="20"/>
  <c r="BO492" i="20"/>
  <c r="BO1631" i="20"/>
  <c r="BO1002" i="20"/>
  <c r="BO666" i="20"/>
  <c r="BO1023" i="20"/>
  <c r="BO1801" i="20"/>
  <c r="BO1492" i="20"/>
  <c r="BO1012" i="20"/>
  <c r="BO1022" i="20"/>
  <c r="BO1494" i="20"/>
  <c r="BO625" i="20"/>
  <c r="BO1746" i="20"/>
  <c r="BO2227" i="20"/>
  <c r="BO690" i="20"/>
  <c r="BO1666" i="20"/>
  <c r="BO2200" i="20"/>
  <c r="BO1895" i="20"/>
  <c r="BO1221" i="20"/>
  <c r="BO804" i="20"/>
  <c r="BO487" i="20"/>
  <c r="BO1594" i="20"/>
  <c r="BO1758" i="20"/>
  <c r="BO912" i="20"/>
  <c r="BO1599" i="20"/>
  <c r="BO1195" i="20"/>
  <c r="BO1320" i="20"/>
  <c r="BO845" i="20"/>
  <c r="BO950" i="20"/>
  <c r="BO899" i="20"/>
  <c r="BO774" i="20"/>
  <c r="BO2076" i="20"/>
  <c r="BO617" i="20"/>
  <c r="BO765" i="20"/>
  <c r="BO881" i="20"/>
  <c r="BO1751" i="20"/>
  <c r="BO1987" i="20"/>
  <c r="BO1774" i="20"/>
  <c r="BO1555" i="20"/>
  <c r="BO1371" i="20"/>
  <c r="BO1514" i="20"/>
  <c r="BO1475" i="20"/>
  <c r="BO1957" i="20"/>
  <c r="BO1852" i="20"/>
  <c r="BO1058" i="20"/>
  <c r="BO208" i="20"/>
  <c r="BO1219" i="20"/>
  <c r="BO1516" i="20"/>
  <c r="BO1588" i="20"/>
  <c r="BO1996" i="20"/>
  <c r="BO707" i="20"/>
  <c r="BO753" i="20"/>
  <c r="BO1316" i="20"/>
  <c r="BO2239" i="20"/>
  <c r="BO439" i="20"/>
  <c r="BO2157" i="20"/>
  <c r="BO412" i="20"/>
  <c r="BO1830" i="20"/>
  <c r="BO1974" i="20"/>
  <c r="BO1042" i="20"/>
  <c r="BO620" i="20"/>
  <c r="BO1177" i="20"/>
  <c r="BO2197" i="20"/>
  <c r="BO2109" i="20"/>
  <c r="BO1205" i="20"/>
  <c r="BO1361" i="20"/>
  <c r="BO1806" i="20"/>
  <c r="BO2280" i="20"/>
  <c r="BO504" i="20"/>
  <c r="BO1990" i="20"/>
  <c r="BO1141" i="20"/>
  <c r="BO2243" i="20"/>
  <c r="BO1620" i="20"/>
  <c r="BO1419" i="20"/>
  <c r="BO995" i="20"/>
  <c r="BO1288" i="20"/>
  <c r="BO2028" i="20"/>
  <c r="BO1659" i="20"/>
  <c r="BO1454" i="20"/>
  <c r="BO2190" i="20"/>
  <c r="BO1053" i="20"/>
  <c r="BO1358" i="20"/>
  <c r="BO1267" i="20"/>
  <c r="BO1718" i="20"/>
  <c r="BO2047" i="20"/>
  <c r="BO1672" i="20"/>
  <c r="BO2210" i="20"/>
  <c r="BO1786" i="20"/>
  <c r="BO2293" i="20"/>
  <c r="BO2281" i="20"/>
  <c r="BO1923" i="20"/>
  <c r="BO1940" i="20"/>
  <c r="BO651" i="20"/>
  <c r="BO1532" i="20"/>
  <c r="BO1501" i="20"/>
  <c r="BO1820" i="20"/>
  <c r="BO1464" i="20"/>
  <c r="BO1696" i="20"/>
  <c r="BO351" i="20"/>
  <c r="BO1237" i="20"/>
  <c r="BO1362" i="20"/>
  <c r="BO1080" i="20"/>
  <c r="BO376" i="20"/>
  <c r="BO1951" i="20"/>
  <c r="BO1885" i="20"/>
  <c r="BO1812" i="20"/>
  <c r="BO755" i="20"/>
  <c r="BO1473" i="20"/>
  <c r="BO1840" i="20"/>
  <c r="BO1870" i="20"/>
  <c r="BO1410" i="20"/>
  <c r="BO2233" i="20"/>
  <c r="BO1035" i="20"/>
  <c r="BO1538" i="20"/>
  <c r="BO299" i="20"/>
  <c r="BO1014" i="20"/>
  <c r="BO508" i="20"/>
  <c r="BO423" i="20"/>
  <c r="BO1310" i="20"/>
  <c r="BO964" i="20"/>
  <c r="BO2004" i="20"/>
  <c r="BO1930" i="20"/>
  <c r="BO828" i="20"/>
  <c r="BO1001" i="20"/>
  <c r="BO737" i="20"/>
  <c r="BO1735" i="20"/>
  <c r="BO1802" i="20"/>
  <c r="BO1334" i="20"/>
  <c r="BO2181" i="20"/>
  <c r="BO2321" i="20"/>
  <c r="BO1481" i="20"/>
  <c r="BO424" i="20"/>
  <c r="BO1661" i="20"/>
  <c r="BO475" i="20"/>
  <c r="BO979" i="20"/>
  <c r="BO700" i="20"/>
  <c r="BO1906" i="20"/>
  <c r="BO1590" i="20"/>
  <c r="BO2205" i="20"/>
  <c r="BO1967" i="20"/>
  <c r="BO1033" i="20"/>
  <c r="BO895" i="20"/>
  <c r="BO361" i="20"/>
  <c r="BO1040" i="20"/>
  <c r="BO1210" i="20"/>
  <c r="BO1634" i="20"/>
  <c r="BO689" i="20"/>
  <c r="BO1279" i="20"/>
  <c r="BO1149" i="20"/>
  <c r="BO2102" i="20"/>
  <c r="BO900" i="20"/>
  <c r="BO741" i="20"/>
  <c r="BO2036" i="20"/>
  <c r="BO2025" i="20"/>
  <c r="BO759" i="20"/>
  <c r="BO362" i="20"/>
  <c r="BO2165" i="20"/>
  <c r="BO984" i="20"/>
  <c r="BO2245" i="20"/>
  <c r="BO1562" i="20"/>
  <c r="BO2072" i="20"/>
  <c r="BO1056" i="20"/>
  <c r="BO1769" i="20"/>
  <c r="BO422" i="20"/>
  <c r="BO983" i="20"/>
  <c r="BO1488" i="20"/>
  <c r="BO1817" i="20"/>
  <c r="BO637" i="20"/>
  <c r="BO1306" i="20"/>
  <c r="BO2026" i="20"/>
  <c r="BO2268" i="20"/>
  <c r="BO2276" i="20"/>
  <c r="BO2061" i="20"/>
  <c r="BO1707" i="20"/>
  <c r="BO431" i="20"/>
  <c r="BO1499" i="20"/>
  <c r="BO953" i="20"/>
  <c r="BO885" i="20"/>
  <c r="BO1604" i="20"/>
  <c r="BO1565" i="20"/>
  <c r="BO1783" i="20"/>
  <c r="BO817" i="20"/>
  <c r="BO526" i="20"/>
  <c r="BO1374" i="20"/>
  <c r="BO1302" i="20"/>
  <c r="BO1724" i="20"/>
  <c r="BO1826" i="20"/>
  <c r="BO1202" i="20"/>
  <c r="BO1381" i="20"/>
  <c r="BO1712" i="20"/>
  <c r="BO2068" i="20"/>
  <c r="BO2008" i="20"/>
  <c r="BO1303" i="20"/>
  <c r="BO2283" i="20"/>
  <c r="BO1734" i="20"/>
  <c r="BO2258" i="20"/>
  <c r="BO507" i="20"/>
  <c r="BO643" i="20"/>
  <c r="BO2311" i="20"/>
  <c r="BO1401" i="20"/>
  <c r="BO2107" i="20"/>
  <c r="BO2251" i="20"/>
  <c r="BO1160" i="20"/>
  <c r="BO1204" i="20"/>
  <c r="BO1346" i="20"/>
  <c r="BO1632" i="20"/>
  <c r="BO694" i="20"/>
  <c r="BO1000" i="20"/>
  <c r="BO819" i="20"/>
  <c r="BO1821" i="20"/>
  <c r="BO764" i="20"/>
  <c r="BO2277" i="20"/>
  <c r="BO1252" i="20"/>
  <c r="BO1187" i="20"/>
  <c r="BO1991" i="20"/>
  <c r="BO562" i="20"/>
  <c r="BO875" i="20"/>
  <c r="BO1530" i="20"/>
  <c r="BO940" i="20"/>
  <c r="BO597" i="20"/>
  <c r="BO2169" i="20"/>
  <c r="BO644" i="20"/>
  <c r="BO1025" i="20"/>
  <c r="BO464" i="20"/>
  <c r="BO1416" i="20"/>
  <c r="BO1960" i="20"/>
  <c r="BQ226" i="20"/>
  <c r="AR73" i="20"/>
  <c r="AR74" i="20" s="1"/>
  <c r="AR75" i="20" s="1"/>
  <c r="AR76" i="20" s="1"/>
  <c r="AR77" i="20" s="1"/>
  <c r="AR78" i="20" s="1"/>
  <c r="AR79" i="20" s="1"/>
  <c r="AR80" i="20" s="1"/>
  <c r="AR81" i="20" s="1"/>
  <c r="AR82" i="20" s="1"/>
  <c r="AR83" i="20" s="1"/>
  <c r="AR84" i="20" s="1"/>
  <c r="AR85" i="20" s="1"/>
  <c r="AR86" i="20" s="1"/>
  <c r="AR87" i="20" s="1"/>
  <c r="AR88" i="20" s="1"/>
  <c r="AR89" i="20" s="1"/>
  <c r="AR90" i="20" s="1"/>
  <c r="AR91" i="20" s="1"/>
  <c r="AR92" i="20" s="1"/>
  <c r="AR93" i="20" s="1"/>
  <c r="AR94" i="20" s="1"/>
  <c r="AR95" i="20" s="1"/>
  <c r="AR96" i="20" s="1"/>
  <c r="AR97" i="20" s="1"/>
  <c r="AR98" i="20" s="1"/>
  <c r="AR99" i="20" s="1"/>
  <c r="AR100" i="20" s="1"/>
  <c r="AR101" i="20" s="1"/>
  <c r="AR102" i="20" s="1"/>
  <c r="AR103" i="20" s="1"/>
  <c r="AR104" i="20" s="1"/>
  <c r="AR105" i="20" s="1"/>
  <c r="AR106" i="20" s="1"/>
  <c r="AR107" i="20" s="1"/>
  <c r="AR108" i="20" s="1"/>
  <c r="AR109" i="20" s="1"/>
  <c r="AR110" i="20" s="1"/>
  <c r="AR111" i="20" s="1"/>
  <c r="AR112" i="20" s="1"/>
  <c r="AR113" i="20" s="1"/>
  <c r="AR114" i="20" s="1"/>
  <c r="AR115" i="20" s="1"/>
  <c r="AR116" i="20" s="1"/>
  <c r="AR117" i="20" s="1"/>
  <c r="AR118" i="20" s="1"/>
  <c r="AR119" i="20" s="1"/>
  <c r="AR120" i="20" s="1"/>
  <c r="AR121" i="20" s="1"/>
  <c r="AR122" i="20" s="1"/>
  <c r="AR123" i="20" s="1"/>
  <c r="AR124" i="20" s="1"/>
  <c r="AR125" i="20" s="1"/>
  <c r="AR126" i="20" s="1"/>
  <c r="AR127" i="20" s="1"/>
  <c r="AR128" i="20" s="1"/>
  <c r="AR129" i="20" s="1"/>
  <c r="AR130" i="20" s="1"/>
  <c r="AR131" i="20" s="1"/>
  <c r="AR132" i="20" s="1"/>
  <c r="AR133" i="20" s="1"/>
  <c r="AR134" i="20" s="1"/>
  <c r="AR135" i="20" s="1"/>
  <c r="AR136" i="20" s="1"/>
  <c r="AR137" i="20" s="1"/>
  <c r="AR138" i="20" s="1"/>
  <c r="AR139" i="20" s="1"/>
  <c r="AR140" i="20" s="1"/>
  <c r="AR141" i="20" s="1"/>
  <c r="AR142" i="20" s="1"/>
  <c r="AR143" i="20" s="1"/>
  <c r="AR144" i="20" s="1"/>
  <c r="AR145" i="20" s="1"/>
  <c r="AR146" i="20" s="1"/>
  <c r="AR147" i="20" s="1"/>
  <c r="AR148" i="20" s="1"/>
  <c r="AR149" i="20" s="1"/>
  <c r="AR150" i="20" s="1"/>
  <c r="AR151" i="20" s="1"/>
  <c r="AR152" i="20" s="1"/>
  <c r="AR153" i="20" s="1"/>
  <c r="AR154" i="20" s="1"/>
  <c r="AR155" i="20" s="1"/>
  <c r="AR156" i="20" s="1"/>
  <c r="AR157" i="20" s="1"/>
  <c r="AR158" i="20" s="1"/>
  <c r="AR159" i="20" s="1"/>
  <c r="AR160" i="20" s="1"/>
  <c r="AR161" i="20" s="1"/>
  <c r="AR162" i="20" s="1"/>
  <c r="AR163" i="20" s="1"/>
  <c r="AR164" i="20" s="1"/>
  <c r="AR165" i="20" s="1"/>
  <c r="AR166" i="20" s="1"/>
  <c r="AR167" i="20" s="1"/>
  <c r="AR168" i="20" s="1"/>
  <c r="AR169" i="20" s="1"/>
  <c r="AR170" i="20" s="1"/>
  <c r="AR171" i="20" s="1"/>
  <c r="AR172" i="20" s="1"/>
  <c r="AR173" i="20" s="1"/>
  <c r="AR174" i="20" s="1"/>
  <c r="AR175" i="20" s="1"/>
  <c r="AR176" i="20" s="1"/>
  <c r="AR177" i="20" s="1"/>
  <c r="AR178" i="20" s="1"/>
  <c r="AR179" i="20" s="1"/>
  <c r="AR180" i="20" s="1"/>
  <c r="AR181" i="20" s="1"/>
  <c r="AR182" i="20" s="1"/>
  <c r="AR183" i="20" s="1"/>
  <c r="AR184" i="20" s="1"/>
  <c r="AR185" i="20" s="1"/>
  <c r="AR186" i="20" s="1"/>
  <c r="AR187" i="20" s="1"/>
  <c r="AR188" i="20" s="1"/>
  <c r="AR189" i="20" s="1"/>
  <c r="AR190" i="20" s="1"/>
  <c r="AR191" i="20" s="1"/>
  <c r="AR192" i="20" s="1"/>
  <c r="AR193" i="20" s="1"/>
  <c r="AR194" i="20" s="1"/>
  <c r="AR195" i="20" s="1"/>
  <c r="AR196" i="20" s="1"/>
  <c r="AR197" i="20" s="1"/>
  <c r="AR198" i="20" s="1"/>
  <c r="AR199" i="20" s="1"/>
  <c r="AR200" i="20" s="1"/>
  <c r="AR201" i="20" s="1"/>
  <c r="AR202" i="20" s="1"/>
  <c r="AR203" i="20" s="1"/>
  <c r="AR204" i="20" s="1"/>
  <c r="AR205" i="20" s="1"/>
  <c r="AR206" i="20" s="1"/>
  <c r="AR207" i="20" s="1"/>
  <c r="AR208" i="20" s="1"/>
  <c r="AR209" i="20" s="1"/>
  <c r="AR210" i="20" s="1"/>
  <c r="AR211" i="20" s="1"/>
  <c r="AR212" i="20" s="1"/>
  <c r="AR213" i="20" s="1"/>
  <c r="AR214" i="20" s="1"/>
  <c r="AR215" i="20" s="1"/>
  <c r="AR216" i="20" s="1"/>
  <c r="AR217" i="20" s="1"/>
  <c r="AR218" i="20" s="1"/>
  <c r="AR219" i="20" s="1"/>
  <c r="AR220" i="20" s="1"/>
  <c r="AR221" i="20" s="1"/>
  <c r="AR222" i="20" s="1"/>
  <c r="AR223" i="20" s="1"/>
  <c r="AR224" i="20" s="1"/>
  <c r="AR225" i="20" s="1"/>
  <c r="AR226" i="20" s="1"/>
  <c r="AR227" i="20" s="1"/>
  <c r="AR228" i="20" s="1"/>
  <c r="AR229" i="20" s="1"/>
  <c r="AR230" i="20" s="1"/>
  <c r="AR231" i="20" s="1"/>
  <c r="AR232" i="20" s="1"/>
  <c r="AR233" i="20" s="1"/>
  <c r="AR234" i="20" s="1"/>
  <c r="AR235" i="20" s="1"/>
  <c r="AR236" i="20" s="1"/>
  <c r="AR237" i="20" s="1"/>
  <c r="AR238" i="20" s="1"/>
  <c r="AR239" i="20" s="1"/>
  <c r="AR240" i="20" s="1"/>
  <c r="AR241" i="20" s="1"/>
  <c r="AR242" i="20" s="1"/>
  <c r="AR243" i="20" s="1"/>
  <c r="AR244" i="20" s="1"/>
  <c r="AR245" i="20" s="1"/>
  <c r="AR246" i="20" s="1"/>
  <c r="AR247" i="20" s="1"/>
  <c r="AR248" i="20" s="1"/>
  <c r="AR249" i="20" s="1"/>
  <c r="AR250" i="20" s="1"/>
  <c r="AR251" i="20" s="1"/>
  <c r="AR252" i="20" s="1"/>
  <c r="AR253" i="20" s="1"/>
  <c r="AR254" i="20" s="1"/>
  <c r="AR255" i="20" s="1"/>
  <c r="AR256" i="20" s="1"/>
  <c r="AR257" i="20" s="1"/>
  <c r="AR258" i="20" s="1"/>
  <c r="AR259" i="20" s="1"/>
  <c r="AR260" i="20" s="1"/>
  <c r="AR261" i="20" s="1"/>
  <c r="AR262" i="20" s="1"/>
  <c r="AR263" i="20" s="1"/>
  <c r="AR264" i="20" s="1"/>
  <c r="AR265" i="20" s="1"/>
  <c r="AR266" i="20" s="1"/>
  <c r="AR267" i="20" s="1"/>
  <c r="AR268" i="20" s="1"/>
  <c r="AR269" i="20" s="1"/>
  <c r="AR270" i="20" s="1"/>
  <c r="AR271" i="20" s="1"/>
  <c r="AR272" i="20" s="1"/>
  <c r="AR273" i="20" s="1"/>
  <c r="AR274" i="20" s="1"/>
  <c r="AR275" i="20" s="1"/>
  <c r="AR276" i="20" s="1"/>
  <c r="AR277" i="20" s="1"/>
  <c r="AR278" i="20" s="1"/>
  <c r="AR279" i="20" s="1"/>
  <c r="AR280" i="20" s="1"/>
  <c r="AR281" i="20" s="1"/>
  <c r="AR282" i="20" s="1"/>
  <c r="AR283" i="20" s="1"/>
  <c r="AR284" i="20" s="1"/>
  <c r="AR285" i="20" s="1"/>
  <c r="AR286" i="20" s="1"/>
  <c r="AR287" i="20" s="1"/>
  <c r="AR288" i="20" s="1"/>
  <c r="AR289" i="20" s="1"/>
  <c r="AR290" i="20" s="1"/>
  <c r="AR291" i="20" s="1"/>
  <c r="AR292" i="20" s="1"/>
  <c r="AR293" i="20" s="1"/>
  <c r="AR294" i="20" s="1"/>
  <c r="AR295" i="20" s="1"/>
  <c r="AR296" i="20" s="1"/>
  <c r="AR297" i="20" s="1"/>
  <c r="AR298" i="20" s="1"/>
  <c r="AR299" i="20" s="1"/>
  <c r="AR300" i="20" s="1"/>
  <c r="AR301" i="20" s="1"/>
  <c r="AR302" i="20" s="1"/>
  <c r="AR303" i="20" s="1"/>
  <c r="AR304" i="20" s="1"/>
  <c r="AR305" i="20" s="1"/>
  <c r="AR306" i="20" s="1"/>
  <c r="AR307" i="20" s="1"/>
  <c r="AR308" i="20" s="1"/>
  <c r="AR309" i="20" s="1"/>
  <c r="AR310" i="20" s="1"/>
  <c r="AR311" i="20" s="1"/>
  <c r="AR312" i="20" s="1"/>
  <c r="AR313" i="20" s="1"/>
  <c r="AR314" i="20" s="1"/>
  <c r="AR315" i="20" s="1"/>
  <c r="AR316" i="20" s="1"/>
  <c r="AR317" i="20" s="1"/>
  <c r="AR318" i="20" s="1"/>
  <c r="AR319" i="20" s="1"/>
  <c r="AR320" i="20" s="1"/>
  <c r="AR321" i="20" s="1"/>
  <c r="AR322" i="20" s="1"/>
  <c r="AR323" i="20" s="1"/>
  <c r="AR324" i="20" s="1"/>
  <c r="AR325" i="20" s="1"/>
  <c r="AR326" i="20" s="1"/>
  <c r="AR327" i="20" s="1"/>
  <c r="AR328" i="20" s="1"/>
  <c r="AR329" i="20" s="1"/>
  <c r="AR330" i="20" s="1"/>
  <c r="AR331" i="20" s="1"/>
  <c r="AR332" i="20" s="1"/>
  <c r="AR333" i="20" s="1"/>
  <c r="AR334" i="20" s="1"/>
  <c r="AR335" i="20" s="1"/>
  <c r="AR336" i="20" s="1"/>
  <c r="AR337" i="20" s="1"/>
  <c r="AR338" i="20" s="1"/>
  <c r="AR339" i="20" s="1"/>
  <c r="AR340" i="20" s="1"/>
  <c r="AR341" i="20" s="1"/>
  <c r="AR342" i="20" s="1"/>
  <c r="AR343" i="20" s="1"/>
  <c r="AR344" i="20" s="1"/>
  <c r="AR345" i="20" s="1"/>
  <c r="AR346" i="20" s="1"/>
  <c r="AR347" i="20" s="1"/>
  <c r="AR348" i="20" s="1"/>
  <c r="AR349" i="20" s="1"/>
  <c r="AR350" i="20" s="1"/>
  <c r="AR351" i="20" s="1"/>
  <c r="AR352" i="20" s="1"/>
  <c r="AR353" i="20" s="1"/>
  <c r="AR354" i="20" s="1"/>
  <c r="AR355" i="20" s="1"/>
  <c r="AR356" i="20" s="1"/>
  <c r="AR357" i="20" s="1"/>
  <c r="AR358" i="20" s="1"/>
  <c r="AR359" i="20" s="1"/>
  <c r="AR360" i="20" s="1"/>
  <c r="AR361" i="20" s="1"/>
  <c r="AR362" i="20" s="1"/>
  <c r="AR363" i="20" s="1"/>
  <c r="AR364" i="20" s="1"/>
  <c r="AR365" i="20" s="1"/>
  <c r="AR366" i="20" s="1"/>
  <c r="AR367" i="20" s="1"/>
  <c r="AR368" i="20" s="1"/>
  <c r="AR369" i="20" s="1"/>
  <c r="AR370" i="20" s="1"/>
  <c r="AR371" i="20" s="1"/>
  <c r="AR372" i="20" s="1"/>
  <c r="AR373" i="20" s="1"/>
  <c r="AR374" i="20" s="1"/>
  <c r="AR375" i="20" s="1"/>
  <c r="AR376" i="20" s="1"/>
  <c r="AR377" i="20" s="1"/>
  <c r="AR378" i="20" s="1"/>
  <c r="AR379" i="20" s="1"/>
  <c r="AR380" i="20" s="1"/>
  <c r="AR381" i="20" s="1"/>
  <c r="AR382" i="20" s="1"/>
  <c r="AR383" i="20" s="1"/>
  <c r="AR384" i="20" s="1"/>
  <c r="AR385" i="20" s="1"/>
  <c r="AR386" i="20" s="1"/>
  <c r="AR387" i="20" s="1"/>
  <c r="AR388" i="20" s="1"/>
  <c r="AR389" i="20" s="1"/>
  <c r="AR390" i="20" s="1"/>
  <c r="AR391" i="20" s="1"/>
  <c r="AR392" i="20" s="1"/>
  <c r="AR393" i="20" s="1"/>
  <c r="AR394" i="20" s="1"/>
  <c r="AR395" i="20" s="1"/>
  <c r="AR396" i="20" s="1"/>
  <c r="AR397" i="20" s="1"/>
  <c r="AR398" i="20" s="1"/>
  <c r="AR399" i="20" s="1"/>
  <c r="AR400" i="20" s="1"/>
  <c r="AR401" i="20" s="1"/>
  <c r="AR402" i="20" s="1"/>
  <c r="AR403" i="20" s="1"/>
  <c r="AR404" i="20" s="1"/>
  <c r="AR405" i="20" s="1"/>
  <c r="AR406" i="20" s="1"/>
  <c r="AR407" i="20" s="1"/>
  <c r="AR408" i="20" s="1"/>
  <c r="AR409" i="20" s="1"/>
  <c r="AR410" i="20" s="1"/>
  <c r="AR411" i="20" s="1"/>
  <c r="AR412" i="20" s="1"/>
  <c r="AR413" i="20" s="1"/>
  <c r="AR414" i="20" s="1"/>
  <c r="AR415" i="20" s="1"/>
  <c r="AR416" i="20" s="1"/>
  <c r="AR417" i="20" s="1"/>
  <c r="AR418" i="20" s="1"/>
  <c r="AR419" i="20" s="1"/>
  <c r="AR420" i="20" s="1"/>
  <c r="AR421" i="20" s="1"/>
  <c r="AR422" i="20" s="1"/>
  <c r="AR423" i="20" s="1"/>
  <c r="AR424" i="20" s="1"/>
  <c r="AR425" i="20" s="1"/>
  <c r="AR426" i="20" s="1"/>
  <c r="AR427" i="20" s="1"/>
  <c r="AR428" i="20" s="1"/>
  <c r="AR429" i="20" s="1"/>
  <c r="AR430" i="20" s="1"/>
  <c r="AR431" i="20" s="1"/>
  <c r="AR432" i="20" s="1"/>
  <c r="AR433" i="20" s="1"/>
  <c r="AR434" i="20" s="1"/>
  <c r="AR435" i="20" s="1"/>
  <c r="AR436" i="20" s="1"/>
  <c r="AR437" i="20" s="1"/>
  <c r="AR438" i="20" s="1"/>
  <c r="AR439" i="20" s="1"/>
  <c r="AR440" i="20" s="1"/>
  <c r="AR441" i="20" s="1"/>
  <c r="AR442" i="20" s="1"/>
  <c r="AR443" i="20" s="1"/>
  <c r="AR444" i="20" s="1"/>
  <c r="AR445" i="20" s="1"/>
  <c r="AR446" i="20" s="1"/>
  <c r="AR447" i="20" s="1"/>
  <c r="AR448" i="20" s="1"/>
  <c r="AR449" i="20" s="1"/>
  <c r="AR450" i="20" s="1"/>
  <c r="AR451" i="20" s="1"/>
  <c r="AR452" i="20" s="1"/>
  <c r="AR453" i="20" s="1"/>
  <c r="AR454" i="20" s="1"/>
  <c r="AR455" i="20" s="1"/>
  <c r="AR456" i="20" s="1"/>
  <c r="AR457" i="20" s="1"/>
  <c r="AR458" i="20" s="1"/>
  <c r="AR459" i="20" s="1"/>
  <c r="AR460" i="20" s="1"/>
  <c r="AR461" i="20" s="1"/>
  <c r="AR462" i="20" s="1"/>
  <c r="AR463" i="20" s="1"/>
  <c r="AR464" i="20" s="1"/>
  <c r="AR465" i="20" s="1"/>
  <c r="AR466" i="20" s="1"/>
  <c r="AR467" i="20" s="1"/>
  <c r="AR468" i="20" s="1"/>
  <c r="AR469" i="20" s="1"/>
  <c r="AR470" i="20" s="1"/>
  <c r="AR471" i="20" s="1"/>
  <c r="AR472" i="20" s="1"/>
  <c r="AR473" i="20" s="1"/>
  <c r="AR474" i="20" s="1"/>
  <c r="AR475" i="20" s="1"/>
  <c r="AR476" i="20" s="1"/>
  <c r="AR477" i="20" s="1"/>
  <c r="AR478" i="20" s="1"/>
  <c r="AR479" i="20" s="1"/>
  <c r="AR480" i="20" s="1"/>
  <c r="AR481" i="20" s="1"/>
  <c r="AR482" i="20" s="1"/>
  <c r="AR483" i="20" s="1"/>
  <c r="AR484" i="20" s="1"/>
  <c r="AR485" i="20" s="1"/>
  <c r="AR486" i="20" s="1"/>
  <c r="AR487" i="20" s="1"/>
  <c r="AR488" i="20" s="1"/>
  <c r="AR489" i="20" s="1"/>
  <c r="AR490" i="20" s="1"/>
  <c r="AR491" i="20" s="1"/>
  <c r="AR492" i="20" s="1"/>
  <c r="AR493" i="20" s="1"/>
  <c r="AR494" i="20" s="1"/>
  <c r="AR495" i="20" s="1"/>
  <c r="AR496" i="20" s="1"/>
  <c r="AR497" i="20" s="1"/>
  <c r="AR498" i="20" s="1"/>
  <c r="AR499" i="20" s="1"/>
  <c r="AR500" i="20" s="1"/>
  <c r="AR501" i="20" s="1"/>
  <c r="AR502" i="20" s="1"/>
  <c r="AR503" i="20" s="1"/>
  <c r="AR504" i="20" s="1"/>
  <c r="AR505" i="20" s="1"/>
  <c r="AR506" i="20" s="1"/>
  <c r="AR507" i="20" s="1"/>
  <c r="AR508" i="20" s="1"/>
  <c r="AR509" i="20" s="1"/>
  <c r="AR510" i="20" s="1"/>
  <c r="AR511" i="20" s="1"/>
  <c r="AR512" i="20" s="1"/>
  <c r="AR513" i="20" s="1"/>
  <c r="AR514" i="20" s="1"/>
  <c r="AR515" i="20" s="1"/>
  <c r="AR516" i="20" s="1"/>
  <c r="AR517" i="20" s="1"/>
  <c r="AR518" i="20" s="1"/>
  <c r="AR519" i="20" s="1"/>
  <c r="AR520" i="20" s="1"/>
  <c r="AR521" i="20" s="1"/>
  <c r="AR522" i="20" s="1"/>
  <c r="AR523" i="20" s="1"/>
  <c r="AR524" i="20" s="1"/>
  <c r="AR525" i="20" s="1"/>
  <c r="AR526" i="20" s="1"/>
  <c r="AR527" i="20" s="1"/>
  <c r="AR528" i="20" s="1"/>
  <c r="AR529" i="20" s="1"/>
  <c r="AR530" i="20" s="1"/>
  <c r="AR531" i="20" s="1"/>
  <c r="AR532" i="20" s="1"/>
  <c r="AR533" i="20" s="1"/>
  <c r="AR534" i="20" s="1"/>
  <c r="AR535" i="20" s="1"/>
  <c r="AR536" i="20" s="1"/>
  <c r="AR537" i="20" s="1"/>
  <c r="AR538" i="20" s="1"/>
  <c r="AR539" i="20" s="1"/>
  <c r="AR540" i="20" s="1"/>
  <c r="AR541" i="20" s="1"/>
  <c r="AR542" i="20" s="1"/>
  <c r="AR543" i="20" s="1"/>
  <c r="AR544" i="20" s="1"/>
  <c r="AR545" i="20" s="1"/>
  <c r="AR546" i="20" s="1"/>
  <c r="AR547" i="20" s="1"/>
  <c r="AR548" i="20" s="1"/>
  <c r="AR549" i="20" s="1"/>
  <c r="AR550" i="20" s="1"/>
  <c r="AR551" i="20" s="1"/>
  <c r="AR552" i="20" s="1"/>
  <c r="AR553" i="20" s="1"/>
  <c r="AR554" i="20" s="1"/>
  <c r="AR555" i="20" s="1"/>
  <c r="AR556" i="20" s="1"/>
  <c r="AR557" i="20" s="1"/>
  <c r="AR558" i="20" s="1"/>
  <c r="AR559" i="20" s="1"/>
  <c r="AR560" i="20" s="1"/>
  <c r="AR561" i="20" s="1"/>
  <c r="AR562" i="20" s="1"/>
  <c r="AR563" i="20" s="1"/>
  <c r="AR564" i="20" s="1"/>
  <c r="AR565" i="20" s="1"/>
  <c r="AR566" i="20" s="1"/>
  <c r="AR567" i="20" s="1"/>
  <c r="AR568" i="20" s="1"/>
  <c r="AR569" i="20" s="1"/>
  <c r="AR570" i="20" s="1"/>
  <c r="AR571" i="20" s="1"/>
  <c r="AR572" i="20" s="1"/>
  <c r="AR573" i="20" s="1"/>
  <c r="AR574" i="20" s="1"/>
  <c r="AR575" i="20" s="1"/>
  <c r="AR576" i="20" s="1"/>
  <c r="AR577" i="20" s="1"/>
  <c r="AR578" i="20" s="1"/>
  <c r="AR579" i="20" s="1"/>
  <c r="AR580" i="20" s="1"/>
  <c r="AR581" i="20" s="1"/>
  <c r="AR582" i="20" s="1"/>
  <c r="AR583" i="20" s="1"/>
  <c r="AR584" i="20" s="1"/>
  <c r="AR585" i="20" s="1"/>
  <c r="AR586" i="20" s="1"/>
  <c r="AR587" i="20" s="1"/>
  <c r="AR588" i="20" s="1"/>
  <c r="AR589" i="20" s="1"/>
  <c r="AR590" i="20" s="1"/>
  <c r="AR591" i="20" s="1"/>
  <c r="AR592" i="20" s="1"/>
  <c r="AR593" i="20" s="1"/>
  <c r="AR594" i="20" s="1"/>
  <c r="AR595" i="20" s="1"/>
  <c r="AR596" i="20" s="1"/>
  <c r="AR597" i="20" s="1"/>
  <c r="AR598" i="20" s="1"/>
  <c r="AR599" i="20" s="1"/>
  <c r="AR600" i="20" s="1"/>
  <c r="AR601" i="20" s="1"/>
  <c r="AR602" i="20" s="1"/>
  <c r="AR603" i="20" s="1"/>
  <c r="AR604" i="20" s="1"/>
  <c r="AR605" i="20" s="1"/>
  <c r="AR606" i="20" s="1"/>
  <c r="AR607" i="20" s="1"/>
  <c r="AR608" i="20" s="1"/>
  <c r="AR609" i="20" s="1"/>
  <c r="AR610" i="20" s="1"/>
  <c r="AR611" i="20" s="1"/>
  <c r="AR612" i="20" s="1"/>
  <c r="AR613" i="20" s="1"/>
  <c r="AR614" i="20" s="1"/>
  <c r="AR615" i="20" s="1"/>
  <c r="AR616" i="20" s="1"/>
  <c r="AR617" i="20" s="1"/>
  <c r="AR618" i="20" s="1"/>
  <c r="AR619" i="20" s="1"/>
  <c r="AR620" i="20" s="1"/>
  <c r="AR621" i="20" s="1"/>
  <c r="AR622" i="20" s="1"/>
  <c r="AR623" i="20" s="1"/>
  <c r="AR624" i="20" s="1"/>
  <c r="AR625" i="20" s="1"/>
  <c r="AR626" i="20" s="1"/>
  <c r="AR627" i="20" s="1"/>
  <c r="AR628" i="20" s="1"/>
  <c r="AR629" i="20" s="1"/>
  <c r="AR630" i="20" s="1"/>
  <c r="AR631" i="20" s="1"/>
  <c r="AR632" i="20" s="1"/>
  <c r="AR633" i="20" s="1"/>
  <c r="AR634" i="20" s="1"/>
  <c r="AR635" i="20" s="1"/>
  <c r="AR636" i="20" s="1"/>
  <c r="AR637" i="20" s="1"/>
  <c r="AR638" i="20" s="1"/>
  <c r="AR639" i="20" s="1"/>
  <c r="AR640" i="20" s="1"/>
  <c r="AR641" i="20" s="1"/>
  <c r="AR642" i="20" s="1"/>
  <c r="AR643" i="20" s="1"/>
  <c r="AR644" i="20" s="1"/>
  <c r="AR645" i="20" s="1"/>
  <c r="AR646" i="20" s="1"/>
  <c r="AR647" i="20" s="1"/>
  <c r="AR648" i="20" s="1"/>
  <c r="AR649" i="20" s="1"/>
  <c r="AR650" i="20" s="1"/>
  <c r="AR651" i="20" s="1"/>
  <c r="AR652" i="20" s="1"/>
  <c r="AR653" i="20" s="1"/>
  <c r="AR654" i="20" s="1"/>
  <c r="AR655" i="20" s="1"/>
  <c r="AR656" i="20" s="1"/>
  <c r="AR657" i="20" s="1"/>
  <c r="AR658" i="20" s="1"/>
  <c r="AR659" i="20" s="1"/>
  <c r="AR660" i="20" s="1"/>
  <c r="AR661" i="20" s="1"/>
  <c r="AR662" i="20" s="1"/>
  <c r="AR663" i="20" s="1"/>
  <c r="AR664" i="20" s="1"/>
  <c r="AR665" i="20" s="1"/>
  <c r="AR666" i="20" s="1"/>
  <c r="AR667" i="20" s="1"/>
  <c r="AR668" i="20" s="1"/>
  <c r="AR669" i="20" s="1"/>
  <c r="AR670" i="20" s="1"/>
  <c r="AR671" i="20" s="1"/>
  <c r="AR672" i="20" s="1"/>
  <c r="AR673" i="20" s="1"/>
  <c r="AR674" i="20" s="1"/>
  <c r="AR675" i="20" s="1"/>
  <c r="AR676" i="20" s="1"/>
  <c r="AR677" i="20" s="1"/>
  <c r="AR678" i="20" s="1"/>
  <c r="AR679" i="20" s="1"/>
  <c r="AR680" i="20" s="1"/>
  <c r="AR681" i="20" s="1"/>
  <c r="AR682" i="20" s="1"/>
  <c r="AR683" i="20" s="1"/>
  <c r="AR684" i="20" s="1"/>
  <c r="AR685" i="20" s="1"/>
  <c r="AR686" i="20" s="1"/>
  <c r="AR687" i="20" s="1"/>
  <c r="AR688" i="20" s="1"/>
  <c r="AR689" i="20" s="1"/>
  <c r="AR690" i="20" s="1"/>
  <c r="AR691" i="20" s="1"/>
  <c r="AR692" i="20" s="1"/>
  <c r="AR693" i="20" s="1"/>
  <c r="AR694" i="20" s="1"/>
  <c r="AR695" i="20" s="1"/>
  <c r="AR696" i="20" s="1"/>
  <c r="AR697" i="20" s="1"/>
  <c r="AR698" i="20" s="1"/>
  <c r="AR699" i="20" s="1"/>
  <c r="AR700" i="20" s="1"/>
  <c r="AR701" i="20" s="1"/>
  <c r="AR702" i="20" s="1"/>
  <c r="AR703" i="20" s="1"/>
  <c r="AR704" i="20" s="1"/>
  <c r="AR705" i="20" s="1"/>
  <c r="AR706" i="20" s="1"/>
  <c r="AR707" i="20" s="1"/>
  <c r="AR708" i="20" s="1"/>
  <c r="AR709" i="20" s="1"/>
  <c r="AR710" i="20" s="1"/>
  <c r="AR711" i="20" s="1"/>
  <c r="AR712" i="20" s="1"/>
  <c r="AR713" i="20" s="1"/>
  <c r="AR714" i="20" s="1"/>
  <c r="AR715" i="20" s="1"/>
  <c r="AR716" i="20" s="1"/>
  <c r="AR717" i="20" s="1"/>
  <c r="AR718" i="20" s="1"/>
  <c r="AR719" i="20" s="1"/>
  <c r="AR720" i="20" s="1"/>
  <c r="AR721" i="20" s="1"/>
  <c r="AR722" i="20" s="1"/>
  <c r="AR723" i="20" s="1"/>
  <c r="AR724" i="20" s="1"/>
  <c r="AR725" i="20" s="1"/>
  <c r="AR726" i="20" s="1"/>
  <c r="AR727" i="20" s="1"/>
  <c r="AR728" i="20" s="1"/>
  <c r="AR729" i="20" s="1"/>
  <c r="AR730" i="20" s="1"/>
  <c r="AR731" i="20" s="1"/>
  <c r="AR732" i="20" s="1"/>
  <c r="AR733" i="20" s="1"/>
  <c r="AR734" i="20" s="1"/>
  <c r="AR735" i="20" s="1"/>
  <c r="AR736" i="20" s="1"/>
  <c r="AR737" i="20" s="1"/>
  <c r="AR738" i="20" s="1"/>
  <c r="AR739" i="20" s="1"/>
  <c r="AR740" i="20" s="1"/>
  <c r="AR741" i="20" s="1"/>
  <c r="AR742" i="20" s="1"/>
  <c r="AR743" i="20" s="1"/>
  <c r="AR744" i="20" s="1"/>
  <c r="AR745" i="20" s="1"/>
  <c r="AR746" i="20" s="1"/>
  <c r="AR747" i="20" s="1"/>
  <c r="AR748" i="20" s="1"/>
  <c r="AR749" i="20" s="1"/>
  <c r="AR750" i="20" s="1"/>
  <c r="AR751" i="20" s="1"/>
  <c r="AR752" i="20" s="1"/>
  <c r="AR753" i="20" s="1"/>
  <c r="AR754" i="20" s="1"/>
  <c r="AR755" i="20" s="1"/>
  <c r="AR756" i="20" s="1"/>
  <c r="AR757" i="20" s="1"/>
  <c r="AR758" i="20" s="1"/>
  <c r="AR759" i="20" s="1"/>
  <c r="AR760" i="20" s="1"/>
  <c r="AR761" i="20" s="1"/>
  <c r="AR762" i="20" s="1"/>
  <c r="AR763" i="20" s="1"/>
  <c r="AR764" i="20" s="1"/>
  <c r="AR765" i="20" s="1"/>
  <c r="AR766" i="20" s="1"/>
  <c r="AR767" i="20" s="1"/>
  <c r="AR768" i="20" s="1"/>
  <c r="AR769" i="20" s="1"/>
  <c r="AR770" i="20" s="1"/>
  <c r="AR771" i="20" s="1"/>
  <c r="AR772" i="20" s="1"/>
  <c r="AR773" i="20" s="1"/>
  <c r="AR774" i="20" s="1"/>
  <c r="AR775" i="20" s="1"/>
  <c r="AR776" i="20" s="1"/>
  <c r="AR777" i="20" s="1"/>
  <c r="AR778" i="20" s="1"/>
  <c r="AR779" i="20" s="1"/>
  <c r="AR780" i="20" s="1"/>
  <c r="AR781" i="20" s="1"/>
  <c r="AR782" i="20" s="1"/>
  <c r="AR783" i="20" s="1"/>
  <c r="AR784" i="20" s="1"/>
  <c r="AR785" i="20" s="1"/>
  <c r="AR786" i="20" s="1"/>
  <c r="AR787" i="20" s="1"/>
  <c r="AR788" i="20" s="1"/>
  <c r="AR789" i="20" s="1"/>
  <c r="AR790" i="20" s="1"/>
  <c r="AR791" i="20" s="1"/>
  <c r="AR792" i="20" s="1"/>
  <c r="AR793" i="20" s="1"/>
  <c r="AR794" i="20" s="1"/>
  <c r="AR795" i="20" s="1"/>
  <c r="AR796" i="20" s="1"/>
  <c r="AR797" i="20" s="1"/>
  <c r="AR798" i="20" s="1"/>
  <c r="AR799" i="20" s="1"/>
  <c r="AR800" i="20" s="1"/>
  <c r="AR801" i="20" s="1"/>
  <c r="AR802" i="20" s="1"/>
  <c r="AR803" i="20" s="1"/>
  <c r="AR804" i="20" s="1"/>
  <c r="AR805" i="20" s="1"/>
  <c r="AR806" i="20" s="1"/>
  <c r="AR807" i="20" s="1"/>
  <c r="AR808" i="20" s="1"/>
  <c r="AR809" i="20" s="1"/>
  <c r="AR810" i="20" s="1"/>
  <c r="AR811" i="20" s="1"/>
  <c r="AR812" i="20" s="1"/>
  <c r="AR813" i="20" s="1"/>
  <c r="AR814" i="20" s="1"/>
  <c r="AR815" i="20" s="1"/>
  <c r="AR816" i="20" s="1"/>
  <c r="AR817" i="20" s="1"/>
  <c r="AR818" i="20" s="1"/>
  <c r="AR819" i="20" s="1"/>
  <c r="AR820" i="20" s="1"/>
  <c r="AR821" i="20" s="1"/>
  <c r="AR822" i="20" s="1"/>
  <c r="AR823" i="20" s="1"/>
  <c r="AR824" i="20" s="1"/>
  <c r="AR825" i="20" s="1"/>
  <c r="AR826" i="20" s="1"/>
  <c r="AR827" i="20" s="1"/>
  <c r="AR828" i="20" s="1"/>
  <c r="AR829" i="20" s="1"/>
  <c r="AR830" i="20" s="1"/>
  <c r="AR831" i="20" s="1"/>
  <c r="AR832" i="20" s="1"/>
  <c r="AR833" i="20" s="1"/>
  <c r="AR834" i="20" s="1"/>
  <c r="AR835" i="20" s="1"/>
  <c r="AR836" i="20" s="1"/>
  <c r="AR837" i="20" s="1"/>
  <c r="AR838" i="20" s="1"/>
  <c r="AR839" i="20" s="1"/>
  <c r="AR840" i="20" s="1"/>
  <c r="AR841" i="20" s="1"/>
  <c r="AR842" i="20" s="1"/>
  <c r="AR843" i="20" s="1"/>
  <c r="AR844" i="20" s="1"/>
  <c r="AR845" i="20" s="1"/>
  <c r="AR846" i="20" s="1"/>
  <c r="AR847" i="20" s="1"/>
  <c r="AR848" i="20" s="1"/>
  <c r="AR849" i="20" s="1"/>
  <c r="AR850" i="20" s="1"/>
  <c r="AR851" i="20" s="1"/>
  <c r="AR852" i="20" s="1"/>
  <c r="AR853" i="20" s="1"/>
  <c r="AR854" i="20" s="1"/>
  <c r="AR855" i="20" s="1"/>
  <c r="AR856" i="20" s="1"/>
  <c r="AR857" i="20" s="1"/>
  <c r="AR858" i="20" s="1"/>
  <c r="AR859" i="20" s="1"/>
  <c r="AR860" i="20" s="1"/>
  <c r="AR861" i="20" s="1"/>
  <c r="AR862" i="20" s="1"/>
  <c r="AR863" i="20" s="1"/>
  <c r="AR864" i="20" s="1"/>
  <c r="AR865" i="20" s="1"/>
  <c r="AR866" i="20" s="1"/>
  <c r="AR867" i="20" s="1"/>
  <c r="AR868" i="20" s="1"/>
  <c r="AR869" i="20" s="1"/>
  <c r="AR870" i="20" s="1"/>
  <c r="AR871" i="20" s="1"/>
  <c r="AR872" i="20" s="1"/>
  <c r="AR873" i="20" s="1"/>
  <c r="AR874" i="20" s="1"/>
  <c r="AR875" i="20" s="1"/>
  <c r="AR876" i="20" s="1"/>
  <c r="AR877" i="20" s="1"/>
  <c r="AR878" i="20" s="1"/>
  <c r="AR879" i="20" s="1"/>
  <c r="AR880" i="20" s="1"/>
  <c r="AR881" i="20" s="1"/>
  <c r="AR882" i="20" s="1"/>
  <c r="AR883" i="20" s="1"/>
  <c r="AR884" i="20" s="1"/>
  <c r="AR885" i="20" s="1"/>
  <c r="AR886" i="20" s="1"/>
  <c r="AR887" i="20" s="1"/>
  <c r="AR888" i="20" s="1"/>
  <c r="AR889" i="20" s="1"/>
  <c r="AR890" i="20" s="1"/>
  <c r="AR891" i="20" s="1"/>
  <c r="AR892" i="20" s="1"/>
  <c r="AR893" i="20" s="1"/>
  <c r="AR894" i="20" s="1"/>
  <c r="AR895" i="20" s="1"/>
  <c r="AR896" i="20" s="1"/>
  <c r="AR897" i="20" s="1"/>
  <c r="AR898" i="20" s="1"/>
  <c r="AR899" i="20" s="1"/>
  <c r="AR900" i="20" s="1"/>
  <c r="AR901" i="20" s="1"/>
  <c r="AR902" i="20" s="1"/>
  <c r="AR903" i="20" s="1"/>
  <c r="AR904" i="20" s="1"/>
  <c r="AR905" i="20" s="1"/>
  <c r="AR906" i="20" s="1"/>
  <c r="AR907" i="20" s="1"/>
  <c r="AR908" i="20" s="1"/>
  <c r="AR909" i="20" s="1"/>
  <c r="AR910" i="20" s="1"/>
  <c r="AR911" i="20" s="1"/>
  <c r="AR912" i="20" s="1"/>
  <c r="AR913" i="20" s="1"/>
  <c r="AR914" i="20" s="1"/>
  <c r="AR915" i="20" s="1"/>
  <c r="AR916" i="20" s="1"/>
  <c r="AR917" i="20" s="1"/>
  <c r="AR918" i="20" s="1"/>
  <c r="AR919" i="20" s="1"/>
  <c r="AR920" i="20" s="1"/>
  <c r="AR921" i="20" s="1"/>
  <c r="AR922" i="20" s="1"/>
  <c r="AR923" i="20" s="1"/>
  <c r="AR924" i="20" s="1"/>
  <c r="AR925" i="20" s="1"/>
  <c r="AR926" i="20" s="1"/>
  <c r="AR927" i="20" s="1"/>
  <c r="AR928" i="20" s="1"/>
  <c r="AR929" i="20" s="1"/>
  <c r="AR930" i="20" s="1"/>
  <c r="AR931" i="20" s="1"/>
  <c r="AR932" i="20" s="1"/>
  <c r="AR933" i="20" s="1"/>
  <c r="AR934" i="20" s="1"/>
  <c r="AR935" i="20" s="1"/>
  <c r="AR936" i="20" s="1"/>
  <c r="AR937" i="20" s="1"/>
  <c r="AR938" i="20" s="1"/>
  <c r="AR939" i="20" s="1"/>
  <c r="AR940" i="20" s="1"/>
  <c r="AR941" i="20" s="1"/>
  <c r="AR942" i="20" s="1"/>
  <c r="AR943" i="20" s="1"/>
  <c r="AR944" i="20" s="1"/>
  <c r="AR945" i="20" s="1"/>
  <c r="AR946" i="20" s="1"/>
  <c r="AR947" i="20" s="1"/>
  <c r="AR948" i="20" s="1"/>
  <c r="AR949" i="20" s="1"/>
  <c r="AR950" i="20" s="1"/>
  <c r="AR951" i="20" s="1"/>
  <c r="AR952" i="20" s="1"/>
  <c r="AR953" i="20" s="1"/>
  <c r="AR954" i="20" s="1"/>
  <c r="AR955" i="20" s="1"/>
  <c r="AR956" i="20" s="1"/>
  <c r="AR957" i="20" s="1"/>
  <c r="AR958" i="20" s="1"/>
  <c r="AR959" i="20" s="1"/>
  <c r="AR960" i="20" s="1"/>
  <c r="AR961" i="20" s="1"/>
  <c r="AR962" i="20" s="1"/>
  <c r="AR963" i="20" s="1"/>
  <c r="AR964" i="20" s="1"/>
  <c r="AR965" i="20" s="1"/>
  <c r="AR966" i="20" s="1"/>
  <c r="AR967" i="20" s="1"/>
  <c r="AR968" i="20" s="1"/>
  <c r="AR969" i="20" s="1"/>
  <c r="AR970" i="20" s="1"/>
  <c r="AR971" i="20" s="1"/>
  <c r="AR972" i="20" s="1"/>
  <c r="AR973" i="20" s="1"/>
  <c r="AR974" i="20" s="1"/>
  <c r="AR975" i="20" s="1"/>
  <c r="AR976" i="20" s="1"/>
  <c r="AR977" i="20" s="1"/>
  <c r="AR978" i="20" s="1"/>
  <c r="AR979" i="20" s="1"/>
  <c r="AR980" i="20" s="1"/>
  <c r="AR981" i="20" s="1"/>
  <c r="AR982" i="20" s="1"/>
  <c r="AR983" i="20" s="1"/>
  <c r="AR984" i="20" s="1"/>
  <c r="AR985" i="20" s="1"/>
  <c r="AR986" i="20" s="1"/>
  <c r="AR987" i="20" s="1"/>
  <c r="AR988" i="20" s="1"/>
  <c r="AR989" i="20" s="1"/>
  <c r="AR990" i="20" s="1"/>
  <c r="AR991" i="20" s="1"/>
  <c r="AR992" i="20" s="1"/>
  <c r="AR993" i="20" s="1"/>
  <c r="AR994" i="20" s="1"/>
  <c r="AR995" i="20" s="1"/>
  <c r="AR996" i="20" s="1"/>
  <c r="AR997" i="20" s="1"/>
  <c r="AR998" i="20" s="1"/>
  <c r="AR999" i="20" s="1"/>
  <c r="AR1000" i="20" s="1"/>
  <c r="AR1001" i="20" s="1"/>
  <c r="AR1002" i="20" s="1"/>
  <c r="AR1003" i="20" s="1"/>
  <c r="AR1004" i="20" s="1"/>
  <c r="AR1005" i="20" s="1"/>
  <c r="AR1006" i="20" s="1"/>
  <c r="AR1007" i="20" s="1"/>
  <c r="AR1008" i="20" s="1"/>
  <c r="AR1009" i="20" s="1"/>
  <c r="AR1010" i="20" s="1"/>
  <c r="AR1011" i="20" s="1"/>
  <c r="AR1012" i="20" s="1"/>
  <c r="AR1013" i="20" s="1"/>
  <c r="AR1014" i="20" s="1"/>
  <c r="AR1015" i="20" s="1"/>
  <c r="AR1016" i="20" s="1"/>
  <c r="AR1017" i="20" s="1"/>
  <c r="AR1018" i="20" s="1"/>
  <c r="AR1019" i="20" s="1"/>
  <c r="AR1020" i="20" s="1"/>
  <c r="AR1021" i="20" s="1"/>
  <c r="AR1022" i="20" s="1"/>
  <c r="AR1023" i="20" s="1"/>
  <c r="AR1024" i="20" s="1"/>
  <c r="AR1025" i="20" s="1"/>
  <c r="AR1026" i="20" s="1"/>
  <c r="AR1027" i="20" s="1"/>
  <c r="AR1028" i="20" s="1"/>
  <c r="AR1029" i="20" s="1"/>
  <c r="AR1030" i="20" s="1"/>
  <c r="AR1031" i="20" s="1"/>
  <c r="AR1032" i="20" s="1"/>
  <c r="AR1033" i="20" s="1"/>
  <c r="AR1034" i="20" s="1"/>
  <c r="AR1035" i="20" s="1"/>
  <c r="AR1036" i="20" s="1"/>
  <c r="AR1037" i="20" s="1"/>
  <c r="AR1038" i="20" s="1"/>
  <c r="AR1039" i="20" s="1"/>
  <c r="AR1040" i="20" s="1"/>
  <c r="AR1041" i="20" s="1"/>
  <c r="AR1042" i="20" s="1"/>
  <c r="AR1043" i="20" s="1"/>
  <c r="AR1044" i="20" s="1"/>
  <c r="AR1045" i="20" s="1"/>
  <c r="AR1046" i="20" s="1"/>
  <c r="AR1047" i="20" s="1"/>
  <c r="AR1048" i="20" s="1"/>
  <c r="AR1049" i="20" s="1"/>
  <c r="AR1050" i="20" s="1"/>
  <c r="AR1051" i="20" s="1"/>
  <c r="AR1052" i="20" s="1"/>
  <c r="AR1053" i="20" s="1"/>
  <c r="AR1054" i="20" s="1"/>
  <c r="AR1055" i="20" s="1"/>
  <c r="AR1056" i="20" s="1"/>
  <c r="AR1057" i="20" s="1"/>
  <c r="AR1058" i="20" s="1"/>
  <c r="AR1059" i="20" s="1"/>
  <c r="AR1060" i="20" s="1"/>
  <c r="AR1061" i="20" s="1"/>
  <c r="AR1062" i="20" s="1"/>
  <c r="AR1063" i="20" s="1"/>
  <c r="AR1064" i="20" s="1"/>
  <c r="AR1065" i="20" s="1"/>
  <c r="AR1066" i="20" s="1"/>
  <c r="AR1067" i="20" s="1"/>
  <c r="AR1068" i="20" s="1"/>
  <c r="AR1069" i="20" s="1"/>
  <c r="AR1070" i="20" s="1"/>
  <c r="AR1071" i="20" s="1"/>
  <c r="AR1072" i="20" s="1"/>
  <c r="AR1073" i="20" s="1"/>
  <c r="AR1074" i="20" s="1"/>
  <c r="AR1075" i="20" s="1"/>
  <c r="AR1076" i="20" s="1"/>
  <c r="AR1077" i="20" s="1"/>
  <c r="AR1078" i="20" s="1"/>
  <c r="AR1079" i="20" s="1"/>
  <c r="AR1080" i="20" s="1"/>
  <c r="AR1081" i="20" s="1"/>
  <c r="AR1082" i="20" s="1"/>
  <c r="AR1083" i="20" s="1"/>
  <c r="AR1084" i="20" s="1"/>
  <c r="AR1085" i="20" s="1"/>
  <c r="AR1086" i="20" s="1"/>
  <c r="AR1087" i="20" s="1"/>
  <c r="AR1088" i="20" s="1"/>
  <c r="AR1089" i="20" s="1"/>
  <c r="AR1090" i="20" s="1"/>
  <c r="AR1091" i="20" s="1"/>
  <c r="AR1092" i="20" s="1"/>
  <c r="AR1093" i="20" s="1"/>
  <c r="AR1094" i="20" s="1"/>
  <c r="AR1095" i="20" s="1"/>
  <c r="AR1096" i="20" s="1"/>
  <c r="AR1097" i="20" s="1"/>
  <c r="AR1098" i="20" s="1"/>
  <c r="AR1099" i="20" s="1"/>
  <c r="AR1100" i="20" s="1"/>
  <c r="AR1101" i="20" s="1"/>
  <c r="AR1102" i="20" s="1"/>
  <c r="AR1103" i="20" s="1"/>
  <c r="AR1104" i="20" s="1"/>
  <c r="AR1105" i="20" s="1"/>
  <c r="AR1106" i="20" s="1"/>
  <c r="AR1107" i="20" s="1"/>
  <c r="AR1108" i="20" s="1"/>
  <c r="AR1109" i="20" s="1"/>
  <c r="AR1110" i="20" s="1"/>
  <c r="AR1111" i="20" s="1"/>
  <c r="AR1112" i="20" s="1"/>
  <c r="AR1113" i="20" s="1"/>
  <c r="AR1114" i="20" s="1"/>
  <c r="AR1115" i="20" s="1"/>
  <c r="AR1116" i="20" s="1"/>
  <c r="AR1117" i="20" s="1"/>
  <c r="AR1118" i="20" s="1"/>
  <c r="AR1119" i="20" s="1"/>
  <c r="AR1120" i="20" s="1"/>
  <c r="AR1121" i="20" s="1"/>
  <c r="AR1122" i="20" s="1"/>
  <c r="AR1123" i="20" s="1"/>
  <c r="AR1124" i="20" s="1"/>
  <c r="AR1125" i="20" s="1"/>
  <c r="AR1126" i="20" s="1"/>
  <c r="AR1127" i="20" s="1"/>
  <c r="AR1128" i="20" s="1"/>
  <c r="AR1129" i="20" s="1"/>
  <c r="AR1130" i="20" s="1"/>
  <c r="AR1131" i="20" s="1"/>
  <c r="AR1132" i="20" s="1"/>
  <c r="AR1133" i="20" s="1"/>
  <c r="AR1134" i="20" s="1"/>
  <c r="AR1135" i="20" s="1"/>
  <c r="AR1136" i="20" s="1"/>
  <c r="AR1137" i="20" s="1"/>
  <c r="AR1138" i="20" s="1"/>
  <c r="AR1139" i="20" s="1"/>
  <c r="AR1140" i="20" s="1"/>
  <c r="AR1141" i="20" s="1"/>
  <c r="AR1142" i="20" s="1"/>
  <c r="AR1143" i="20" s="1"/>
  <c r="AR1144" i="20" s="1"/>
  <c r="AR1145" i="20" s="1"/>
  <c r="AR1146" i="20" s="1"/>
  <c r="AR1147" i="20" s="1"/>
  <c r="AR1148" i="20" s="1"/>
  <c r="AR1149" i="20" s="1"/>
  <c r="AR1150" i="20" s="1"/>
  <c r="AR1151" i="20" s="1"/>
  <c r="AR1152" i="20" s="1"/>
  <c r="AR1153" i="20" s="1"/>
  <c r="AR1154" i="20" s="1"/>
  <c r="AR1155" i="20" s="1"/>
  <c r="AR1156" i="20" s="1"/>
  <c r="AR1157" i="20" s="1"/>
  <c r="AR1158" i="20" s="1"/>
  <c r="AR1159" i="20" s="1"/>
  <c r="AR1160" i="20" s="1"/>
  <c r="AR1161" i="20" s="1"/>
  <c r="AR1162" i="20" s="1"/>
  <c r="AR1163" i="20" s="1"/>
  <c r="AR1164" i="20" s="1"/>
  <c r="AR1165" i="20" s="1"/>
  <c r="AR1166" i="20" s="1"/>
  <c r="AR1167" i="20" s="1"/>
  <c r="AR1168" i="20" s="1"/>
  <c r="AR1169" i="20" s="1"/>
  <c r="AR1170" i="20" s="1"/>
  <c r="AR1171" i="20" s="1"/>
  <c r="AR1172" i="20" s="1"/>
  <c r="AR1173" i="20" s="1"/>
  <c r="AR1174" i="20" s="1"/>
  <c r="AR1175" i="20" s="1"/>
  <c r="AR1176" i="20" s="1"/>
  <c r="AR1177" i="20" s="1"/>
  <c r="AR1178" i="20" s="1"/>
  <c r="AR1179" i="20" s="1"/>
  <c r="AR1180" i="20" s="1"/>
  <c r="AR1181" i="20" s="1"/>
  <c r="AR1182" i="20" s="1"/>
  <c r="AR1183" i="20" s="1"/>
  <c r="AR1184" i="20" s="1"/>
  <c r="AR1185" i="20" s="1"/>
  <c r="AR1186" i="20" s="1"/>
  <c r="AR1187" i="20" s="1"/>
  <c r="AR1188" i="20" s="1"/>
  <c r="AR1189" i="20" s="1"/>
  <c r="AR1190" i="20" s="1"/>
  <c r="AR1191" i="20" s="1"/>
  <c r="AR1192" i="20" s="1"/>
  <c r="AR1193" i="20" s="1"/>
  <c r="AR1194" i="20" s="1"/>
  <c r="AR1195" i="20" s="1"/>
  <c r="AR1196" i="20" s="1"/>
  <c r="AR1197" i="20" s="1"/>
  <c r="AR1198" i="20" s="1"/>
  <c r="AR1199" i="20" s="1"/>
  <c r="AR1200" i="20" s="1"/>
  <c r="AR1201" i="20" s="1"/>
  <c r="AR1202" i="20" s="1"/>
  <c r="AR1203" i="20" s="1"/>
  <c r="AR1204" i="20" s="1"/>
  <c r="AR1205" i="20" s="1"/>
  <c r="AR1206" i="20" s="1"/>
  <c r="AR1207" i="20" s="1"/>
  <c r="AR1208" i="20" s="1"/>
  <c r="AR1209" i="20" s="1"/>
  <c r="AR1210" i="20" s="1"/>
  <c r="AR1211" i="20" s="1"/>
  <c r="AR1212" i="20" s="1"/>
  <c r="AR1213" i="20" s="1"/>
  <c r="AR1214" i="20" s="1"/>
  <c r="AR1215" i="20" s="1"/>
  <c r="AR1216" i="20" s="1"/>
  <c r="AR1217" i="20" s="1"/>
  <c r="AR1218" i="20" s="1"/>
  <c r="AR1219" i="20" s="1"/>
  <c r="AR1220" i="20" s="1"/>
  <c r="AR1221" i="20" s="1"/>
  <c r="AR1222" i="20" s="1"/>
  <c r="AR1223" i="20" s="1"/>
  <c r="AR1224" i="20" s="1"/>
  <c r="AR1225" i="20" s="1"/>
  <c r="AR1226" i="20" s="1"/>
  <c r="AR1227" i="20" s="1"/>
  <c r="AR1228" i="20" s="1"/>
  <c r="AR1229" i="20" s="1"/>
  <c r="AR1230" i="20" s="1"/>
  <c r="AR1231" i="20" s="1"/>
  <c r="AR1232" i="20" s="1"/>
  <c r="AR1233" i="20" s="1"/>
  <c r="AR1234" i="20" s="1"/>
  <c r="AR1235" i="20" s="1"/>
  <c r="AR1236" i="20" s="1"/>
  <c r="AR1237" i="20" s="1"/>
  <c r="AR1238" i="20" s="1"/>
  <c r="AR1239" i="20" s="1"/>
  <c r="AR1240" i="20" s="1"/>
  <c r="AR1241" i="20" s="1"/>
  <c r="AR1242" i="20" s="1"/>
  <c r="AR1243" i="20" s="1"/>
  <c r="AR1244" i="20" s="1"/>
  <c r="AR1245" i="20" s="1"/>
  <c r="AR1246" i="20" s="1"/>
  <c r="AR1247" i="20" s="1"/>
  <c r="AR1248" i="20" s="1"/>
  <c r="AR1249" i="20" s="1"/>
  <c r="AR1250" i="20" s="1"/>
  <c r="AR1251" i="20" s="1"/>
  <c r="AR1252" i="20" s="1"/>
  <c r="AR1253" i="20" s="1"/>
  <c r="AR1254" i="20" s="1"/>
  <c r="AR1255" i="20" s="1"/>
  <c r="AR1256" i="20" s="1"/>
  <c r="AR1257" i="20" s="1"/>
  <c r="AR1258" i="20" s="1"/>
  <c r="AR1259" i="20" s="1"/>
  <c r="AR1260" i="20" s="1"/>
  <c r="AR1261" i="20" s="1"/>
  <c r="AR1262" i="20" s="1"/>
  <c r="AR1263" i="20" s="1"/>
  <c r="AR1264" i="20" s="1"/>
  <c r="AR1265" i="20" s="1"/>
  <c r="AR1266" i="20" s="1"/>
  <c r="AR1267" i="20" s="1"/>
  <c r="AR1268" i="20" s="1"/>
  <c r="AR1269" i="20" s="1"/>
  <c r="AR1270" i="20" s="1"/>
  <c r="AR1271" i="20" s="1"/>
  <c r="AR1272" i="20" s="1"/>
  <c r="AR1273" i="20" s="1"/>
  <c r="AR1274" i="20" s="1"/>
  <c r="AR1275" i="20" s="1"/>
  <c r="AR1276" i="20" s="1"/>
  <c r="AR1277" i="20" s="1"/>
  <c r="AR1278" i="20" s="1"/>
  <c r="AR1279" i="20" s="1"/>
  <c r="AR1280" i="20" s="1"/>
  <c r="AR1281" i="20" s="1"/>
  <c r="AR1282" i="20" s="1"/>
  <c r="AR1283" i="20" s="1"/>
  <c r="AR1284" i="20" s="1"/>
  <c r="AR1285" i="20" s="1"/>
  <c r="AR1286" i="20" s="1"/>
  <c r="AR1287" i="20" s="1"/>
  <c r="AR1288" i="20" s="1"/>
  <c r="AR1289" i="20" s="1"/>
  <c r="AR1290" i="20" s="1"/>
  <c r="AR1291" i="20" s="1"/>
  <c r="AR1292" i="20" s="1"/>
  <c r="AR1293" i="20" s="1"/>
  <c r="AR1294" i="20" s="1"/>
  <c r="AR1295" i="20" s="1"/>
  <c r="AR1296" i="20" s="1"/>
  <c r="AR1297" i="20" s="1"/>
  <c r="AR1298" i="20" s="1"/>
  <c r="AR1299" i="20" s="1"/>
  <c r="AR1300" i="20" s="1"/>
  <c r="AR1301" i="20" s="1"/>
  <c r="AR1302" i="20" s="1"/>
  <c r="AR1303" i="20" s="1"/>
  <c r="AR1304" i="20" s="1"/>
  <c r="AR1305" i="20" s="1"/>
  <c r="AR1306" i="20" s="1"/>
  <c r="AR1307" i="20" s="1"/>
  <c r="AR1308" i="20" s="1"/>
  <c r="AR1309" i="20" s="1"/>
  <c r="AR1310" i="20" s="1"/>
  <c r="AR1311" i="20" s="1"/>
  <c r="AR1312" i="20" s="1"/>
  <c r="AR1313" i="20" s="1"/>
  <c r="AR1314" i="20" s="1"/>
  <c r="AR1315" i="20" s="1"/>
  <c r="AR1316" i="20" s="1"/>
  <c r="AR1317" i="20" s="1"/>
  <c r="AR1318" i="20" s="1"/>
  <c r="AR1319" i="20" s="1"/>
  <c r="AR1320" i="20" s="1"/>
  <c r="AR1321" i="20" s="1"/>
  <c r="AR1322" i="20" s="1"/>
  <c r="AR1323" i="20" s="1"/>
  <c r="AR1324" i="20" s="1"/>
  <c r="AR1325" i="20" s="1"/>
  <c r="AR1326" i="20" s="1"/>
  <c r="AR1327" i="20" s="1"/>
  <c r="AR1328" i="20" s="1"/>
  <c r="AR1329" i="20" s="1"/>
  <c r="AR1330" i="20" s="1"/>
  <c r="AR1331" i="20" s="1"/>
  <c r="AR1332" i="20" s="1"/>
  <c r="AR1333" i="20" s="1"/>
  <c r="AR1334" i="20" s="1"/>
  <c r="AR1335" i="20" s="1"/>
  <c r="AR1336" i="20" s="1"/>
  <c r="AR1337" i="20" s="1"/>
  <c r="AR1338" i="20" s="1"/>
  <c r="AR1339" i="20" s="1"/>
  <c r="AR1340" i="20" s="1"/>
  <c r="AR1341" i="20" s="1"/>
  <c r="AR1342" i="20" s="1"/>
  <c r="AR1343" i="20" s="1"/>
  <c r="AR1344" i="20" s="1"/>
  <c r="AR1345" i="20" s="1"/>
  <c r="AR1346" i="20" s="1"/>
  <c r="AR1347" i="20" s="1"/>
  <c r="AR1348" i="20" s="1"/>
  <c r="AR1349" i="20" s="1"/>
  <c r="AR1350" i="20" s="1"/>
  <c r="AR1351" i="20" s="1"/>
  <c r="AR1352" i="20" s="1"/>
  <c r="AR1353" i="20" s="1"/>
  <c r="AR1354" i="20" s="1"/>
  <c r="AR1355" i="20" s="1"/>
  <c r="AR1356" i="20" s="1"/>
  <c r="AR1357" i="20" s="1"/>
  <c r="AR1358" i="20" s="1"/>
  <c r="AR1359" i="20" s="1"/>
  <c r="AR1360" i="20" s="1"/>
  <c r="AR1361" i="20" s="1"/>
  <c r="AR1362" i="20" s="1"/>
  <c r="AR1363" i="20" s="1"/>
  <c r="AR1364" i="20" s="1"/>
  <c r="AR1365" i="20" s="1"/>
  <c r="AR1366" i="20" s="1"/>
  <c r="AR1367" i="20" s="1"/>
  <c r="AR1368" i="20" s="1"/>
  <c r="AR1369" i="20" s="1"/>
  <c r="AR1370" i="20" s="1"/>
  <c r="AR1371" i="20" s="1"/>
  <c r="AR1372" i="20" s="1"/>
  <c r="AR1373" i="20" s="1"/>
  <c r="AR1374" i="20" s="1"/>
  <c r="AR1375" i="20" s="1"/>
  <c r="AR1376" i="20" s="1"/>
  <c r="AR1377" i="20" s="1"/>
  <c r="AR1378" i="20" s="1"/>
  <c r="AR1379" i="20" s="1"/>
  <c r="AR1380" i="20" s="1"/>
  <c r="AR1381" i="20" s="1"/>
  <c r="AR1382" i="20" s="1"/>
  <c r="AR1383" i="20" s="1"/>
  <c r="AR1384" i="20" s="1"/>
  <c r="AR1385" i="20" s="1"/>
  <c r="AR1386" i="20" s="1"/>
  <c r="AR1387" i="20" s="1"/>
  <c r="AR1388" i="20" s="1"/>
  <c r="AR1389" i="20" s="1"/>
  <c r="AR1390" i="20" s="1"/>
  <c r="AR1391" i="20" s="1"/>
  <c r="AR1392" i="20" s="1"/>
  <c r="AR1393" i="20" s="1"/>
  <c r="AR1394" i="20" s="1"/>
  <c r="AR1395" i="20" s="1"/>
  <c r="AR1396" i="20" s="1"/>
  <c r="AR1397" i="20" s="1"/>
  <c r="AR1398" i="20" s="1"/>
  <c r="AR1399" i="20" s="1"/>
  <c r="AR1400" i="20" s="1"/>
  <c r="AR1401" i="20" s="1"/>
  <c r="AR1402" i="20" s="1"/>
  <c r="AR1403" i="20" s="1"/>
  <c r="AR1404" i="20" s="1"/>
  <c r="AR1405" i="20" s="1"/>
  <c r="AR1406" i="20" s="1"/>
  <c r="AR1407" i="20" s="1"/>
  <c r="AR1408" i="20" s="1"/>
  <c r="AR1409" i="20" s="1"/>
  <c r="AR1410" i="20" s="1"/>
  <c r="AR1411" i="20" s="1"/>
  <c r="AR1412" i="20" s="1"/>
  <c r="AR1413" i="20" s="1"/>
  <c r="AR1414" i="20" s="1"/>
  <c r="AR1415" i="20" s="1"/>
  <c r="AR1416" i="20" s="1"/>
  <c r="AR1417" i="20" s="1"/>
  <c r="AR1418" i="20" s="1"/>
  <c r="AR1419" i="20" s="1"/>
  <c r="AR1420" i="20" s="1"/>
  <c r="AR1421" i="20" s="1"/>
  <c r="AR1422" i="20" s="1"/>
  <c r="AR1423" i="20" s="1"/>
  <c r="AR1424" i="20" s="1"/>
  <c r="AR1425" i="20" s="1"/>
  <c r="AR1426" i="20" s="1"/>
  <c r="AR1427" i="20" s="1"/>
  <c r="AR1428" i="20" s="1"/>
  <c r="AR1429" i="20" s="1"/>
  <c r="AR1430" i="20" s="1"/>
  <c r="AR1431" i="20" s="1"/>
  <c r="AR1432" i="20" s="1"/>
  <c r="AR1433" i="20" s="1"/>
  <c r="AR1434" i="20" s="1"/>
  <c r="AR1435" i="20" s="1"/>
  <c r="AR1436" i="20" s="1"/>
  <c r="AR1437" i="20" s="1"/>
  <c r="AR1438" i="20" s="1"/>
  <c r="AR1439" i="20" s="1"/>
  <c r="AR1440" i="20" s="1"/>
  <c r="AR1441" i="20" s="1"/>
  <c r="AR1442" i="20" s="1"/>
  <c r="AR1443" i="20" s="1"/>
  <c r="AR1444" i="20" s="1"/>
  <c r="AR1445" i="20" s="1"/>
  <c r="AR1446" i="20" s="1"/>
  <c r="AR1447" i="20" s="1"/>
  <c r="AR1448" i="20" s="1"/>
  <c r="AR1449" i="20" s="1"/>
  <c r="AR1450" i="20" s="1"/>
  <c r="AR1451" i="20" s="1"/>
  <c r="AR1452" i="20" s="1"/>
  <c r="AR1453" i="20" s="1"/>
  <c r="AR1454" i="20" s="1"/>
  <c r="AR1455" i="20" s="1"/>
  <c r="AR1456" i="20" s="1"/>
  <c r="AR1457" i="20" s="1"/>
  <c r="AR1458" i="20" s="1"/>
  <c r="AR1459" i="20" s="1"/>
  <c r="AR1460" i="20" s="1"/>
  <c r="AR1461" i="20" s="1"/>
  <c r="AR1462" i="20" s="1"/>
  <c r="AR1463" i="20" s="1"/>
  <c r="AR1464" i="20" s="1"/>
  <c r="AR1465" i="20" s="1"/>
  <c r="AR1466" i="20" s="1"/>
  <c r="AR1467" i="20" s="1"/>
  <c r="AR1468" i="20" s="1"/>
  <c r="AR1469" i="20" s="1"/>
  <c r="AR1470" i="20" s="1"/>
  <c r="AR1471" i="20" s="1"/>
  <c r="AR1472" i="20" s="1"/>
  <c r="AR1473" i="20" s="1"/>
  <c r="AR1474" i="20" s="1"/>
  <c r="AR1475" i="20" s="1"/>
  <c r="AR1476" i="20" s="1"/>
  <c r="AR1477" i="20" s="1"/>
  <c r="AR1478" i="20" s="1"/>
  <c r="AR1479" i="20" s="1"/>
  <c r="AR1480" i="20" s="1"/>
  <c r="AR1481" i="20" s="1"/>
  <c r="AR1482" i="20" s="1"/>
  <c r="AR1483" i="20" s="1"/>
  <c r="AR1484" i="20" s="1"/>
  <c r="AR1485" i="20" s="1"/>
  <c r="AR1486" i="20" s="1"/>
  <c r="AR1487" i="20" s="1"/>
  <c r="AR1488" i="20" s="1"/>
  <c r="AR1489" i="20" s="1"/>
  <c r="AR1490" i="20" s="1"/>
  <c r="AR1491" i="20" s="1"/>
  <c r="AR1492" i="20" s="1"/>
  <c r="AR1493" i="20" s="1"/>
  <c r="AR1494" i="20" s="1"/>
  <c r="AR1495" i="20" s="1"/>
  <c r="AR1496" i="20" s="1"/>
  <c r="AR1497" i="20" s="1"/>
  <c r="AR1498" i="20" s="1"/>
  <c r="AR1499" i="20" s="1"/>
  <c r="AR1500" i="20" s="1"/>
  <c r="AR1501" i="20" s="1"/>
  <c r="AR1502" i="20" s="1"/>
  <c r="AR1503" i="20" s="1"/>
  <c r="AR1504" i="20" s="1"/>
  <c r="AR1505" i="20" s="1"/>
  <c r="AR1506" i="20" s="1"/>
  <c r="AR1507" i="20" s="1"/>
  <c r="AR1508" i="20" s="1"/>
  <c r="AR1509" i="20" s="1"/>
  <c r="AR1510" i="20" s="1"/>
  <c r="AR1511" i="20" s="1"/>
  <c r="AR1512" i="20" s="1"/>
  <c r="AR1513" i="20" s="1"/>
  <c r="AR1514" i="20" s="1"/>
  <c r="AR1515" i="20" s="1"/>
  <c r="AR1516" i="20" s="1"/>
  <c r="AR1517" i="20" s="1"/>
  <c r="AR1518" i="20" s="1"/>
  <c r="AR1519" i="20" s="1"/>
  <c r="AR1520" i="20" s="1"/>
  <c r="AR1521" i="20" s="1"/>
  <c r="AR1522" i="20" s="1"/>
  <c r="AR1523" i="20" s="1"/>
  <c r="AR1524" i="20" s="1"/>
  <c r="AR1525" i="20" s="1"/>
  <c r="AR1526" i="20" s="1"/>
  <c r="AR1527" i="20" s="1"/>
  <c r="AR1528" i="20" s="1"/>
  <c r="AR1529" i="20" s="1"/>
  <c r="AR1530" i="20" s="1"/>
  <c r="AR1531" i="20" s="1"/>
  <c r="AR1532" i="20" s="1"/>
  <c r="AR1533" i="20" s="1"/>
  <c r="AR1534" i="20" s="1"/>
  <c r="AR1535" i="20" s="1"/>
  <c r="AR1536" i="20" s="1"/>
  <c r="AR1537" i="20" s="1"/>
  <c r="AR1538" i="20" s="1"/>
  <c r="AR1539" i="20" s="1"/>
  <c r="AR1540" i="20" s="1"/>
  <c r="AR1541" i="20" s="1"/>
  <c r="AR1542" i="20" s="1"/>
  <c r="AR1543" i="20" s="1"/>
  <c r="AR1544" i="20" s="1"/>
  <c r="AR1545" i="20" s="1"/>
  <c r="AR1546" i="20" s="1"/>
  <c r="AR1547" i="20" s="1"/>
  <c r="AR1548" i="20" s="1"/>
  <c r="AR1549" i="20" s="1"/>
  <c r="AR1550" i="20" s="1"/>
  <c r="AR1551" i="20" s="1"/>
  <c r="AR1552" i="20" s="1"/>
  <c r="AR1553" i="20" s="1"/>
  <c r="AR1554" i="20" s="1"/>
  <c r="AR1555" i="20" s="1"/>
  <c r="AR1556" i="20" s="1"/>
  <c r="AR1557" i="20" s="1"/>
  <c r="AR1558" i="20" s="1"/>
  <c r="AR1559" i="20" s="1"/>
  <c r="AR1560" i="20" s="1"/>
  <c r="AR1561" i="20" s="1"/>
  <c r="AR1562" i="20" s="1"/>
  <c r="AR1563" i="20" s="1"/>
  <c r="AR1564" i="20" s="1"/>
  <c r="AR1565" i="20" s="1"/>
  <c r="AR1566" i="20" s="1"/>
  <c r="AR1567" i="20" s="1"/>
  <c r="AR1568" i="20" s="1"/>
  <c r="AR1569" i="20" s="1"/>
  <c r="AR1570" i="20" s="1"/>
  <c r="AR1571" i="20" s="1"/>
  <c r="AR1572" i="20" s="1"/>
  <c r="AR1573" i="20" s="1"/>
  <c r="AR1574" i="20" s="1"/>
  <c r="AR1575" i="20" s="1"/>
  <c r="AR1576" i="20" s="1"/>
  <c r="AR1577" i="20" s="1"/>
  <c r="AR1578" i="20" s="1"/>
  <c r="AR1579" i="20" s="1"/>
  <c r="AR1580" i="20" s="1"/>
  <c r="AR1581" i="20" s="1"/>
  <c r="AR1582" i="20" s="1"/>
  <c r="AR1583" i="20" s="1"/>
  <c r="AR1584" i="20" s="1"/>
  <c r="AR1585" i="20" s="1"/>
  <c r="AR1586" i="20" s="1"/>
  <c r="AR1587" i="20" s="1"/>
  <c r="AR1588" i="20" s="1"/>
  <c r="AR1589" i="20" s="1"/>
  <c r="AR1590" i="20" s="1"/>
  <c r="AR1591" i="20" s="1"/>
  <c r="AR1592" i="20" s="1"/>
  <c r="AR1593" i="20" s="1"/>
  <c r="AR1594" i="20" s="1"/>
  <c r="AR1595" i="20" s="1"/>
  <c r="AR1596" i="20" s="1"/>
  <c r="AR1597" i="20" s="1"/>
  <c r="AR1598" i="20" s="1"/>
  <c r="AR1599" i="20" s="1"/>
  <c r="AR1600" i="20" s="1"/>
  <c r="AR1601" i="20" s="1"/>
  <c r="AR1602" i="20" s="1"/>
  <c r="AR1603" i="20" s="1"/>
  <c r="AR1604" i="20" s="1"/>
  <c r="AR1605" i="20" s="1"/>
  <c r="AR1606" i="20" s="1"/>
  <c r="AR1607" i="20" s="1"/>
  <c r="AR1608" i="20" s="1"/>
  <c r="AR1609" i="20" s="1"/>
  <c r="AR1610" i="20" s="1"/>
  <c r="AR1611" i="20" s="1"/>
  <c r="AR1612" i="20" s="1"/>
  <c r="AR1613" i="20" s="1"/>
  <c r="AR1614" i="20" s="1"/>
  <c r="AR1615" i="20" s="1"/>
  <c r="AR1616" i="20" s="1"/>
  <c r="AR1617" i="20" s="1"/>
  <c r="AR1618" i="20" s="1"/>
  <c r="AR1619" i="20" s="1"/>
  <c r="AR1620" i="20" s="1"/>
  <c r="AR1621" i="20" s="1"/>
  <c r="AR1622" i="20" s="1"/>
  <c r="AR1623" i="20" s="1"/>
  <c r="AR1624" i="20" s="1"/>
  <c r="AR1625" i="20" s="1"/>
  <c r="AR1626" i="20" s="1"/>
  <c r="AR1627" i="20" s="1"/>
  <c r="AR1628" i="20" s="1"/>
  <c r="AR1629" i="20" s="1"/>
  <c r="AR1630" i="20" s="1"/>
  <c r="AR1631" i="20" s="1"/>
  <c r="AR1632" i="20" s="1"/>
  <c r="AR1633" i="20" s="1"/>
  <c r="AR1634" i="20" s="1"/>
  <c r="AR1635" i="20" s="1"/>
  <c r="AR1636" i="20" s="1"/>
  <c r="AR1637" i="20" s="1"/>
  <c r="AR1638" i="20" s="1"/>
  <c r="AR1639" i="20" s="1"/>
  <c r="AR1640" i="20" s="1"/>
  <c r="AR1641" i="20" s="1"/>
  <c r="AR1642" i="20" s="1"/>
  <c r="AR1643" i="20" s="1"/>
  <c r="AR1644" i="20" s="1"/>
  <c r="AR1645" i="20" s="1"/>
  <c r="AR1646" i="20" s="1"/>
  <c r="AR1647" i="20" s="1"/>
  <c r="AR1648" i="20" s="1"/>
  <c r="AR1649" i="20" s="1"/>
  <c r="AR1650" i="20" s="1"/>
  <c r="AR1651" i="20" s="1"/>
  <c r="AR1652" i="20" s="1"/>
  <c r="AR1653" i="20" s="1"/>
  <c r="AR1654" i="20" s="1"/>
  <c r="AR1655" i="20" s="1"/>
  <c r="AR1656" i="20" s="1"/>
  <c r="AR1657" i="20" s="1"/>
  <c r="AR1658" i="20" s="1"/>
  <c r="AR1659" i="20" s="1"/>
  <c r="AR1660" i="20" s="1"/>
  <c r="AR1661" i="20" s="1"/>
  <c r="AR1662" i="20" s="1"/>
  <c r="AR1663" i="20" s="1"/>
  <c r="AR1664" i="20" s="1"/>
  <c r="AR1665" i="20" s="1"/>
  <c r="AR1666" i="20" s="1"/>
  <c r="AR1667" i="20" s="1"/>
  <c r="AR1668" i="20" s="1"/>
  <c r="AR1669" i="20" s="1"/>
  <c r="AR1670" i="20" s="1"/>
  <c r="AR1671" i="20" s="1"/>
  <c r="AR1672" i="20" s="1"/>
  <c r="AR1673" i="20" s="1"/>
  <c r="AR1674" i="20" s="1"/>
  <c r="AR1675" i="20" s="1"/>
  <c r="AR1676" i="20" s="1"/>
  <c r="AR1677" i="20" s="1"/>
  <c r="AR1678" i="20" s="1"/>
  <c r="AR1679" i="20" s="1"/>
  <c r="AR1680" i="20" s="1"/>
  <c r="AR1681" i="20" s="1"/>
  <c r="AR1682" i="20" s="1"/>
  <c r="AR1683" i="20" s="1"/>
  <c r="AR1684" i="20" s="1"/>
  <c r="AR1685" i="20" s="1"/>
  <c r="AR1686" i="20" s="1"/>
  <c r="AR1687" i="20" s="1"/>
  <c r="AR1688" i="20" s="1"/>
  <c r="AR1689" i="20" s="1"/>
  <c r="AR1690" i="20" s="1"/>
  <c r="AR1691" i="20" s="1"/>
  <c r="AR1692" i="20" s="1"/>
  <c r="AR1693" i="20" s="1"/>
  <c r="AR1694" i="20" s="1"/>
  <c r="AR1695" i="20" s="1"/>
  <c r="AR1696" i="20" s="1"/>
  <c r="AR1697" i="20" s="1"/>
  <c r="AR1698" i="20" s="1"/>
  <c r="AR1699" i="20" s="1"/>
  <c r="AR1700" i="20" s="1"/>
  <c r="AR1701" i="20" s="1"/>
  <c r="AR1702" i="20" s="1"/>
  <c r="AR1703" i="20" s="1"/>
  <c r="AR1704" i="20" s="1"/>
  <c r="AR1705" i="20" s="1"/>
  <c r="AR1706" i="20" s="1"/>
  <c r="AR1707" i="20" s="1"/>
  <c r="AR1708" i="20" s="1"/>
  <c r="AR1709" i="20" s="1"/>
  <c r="AR1710" i="20" s="1"/>
  <c r="AR1711" i="20" s="1"/>
  <c r="AR1712" i="20" s="1"/>
  <c r="AR1713" i="20" s="1"/>
  <c r="AR1714" i="20" s="1"/>
  <c r="AR1715" i="20" s="1"/>
  <c r="AR1716" i="20" s="1"/>
  <c r="AR1717" i="20" s="1"/>
  <c r="AR1718" i="20" s="1"/>
  <c r="AR1719" i="20" s="1"/>
  <c r="AR1720" i="20" s="1"/>
  <c r="AR1721" i="20" s="1"/>
  <c r="AR1722" i="20" s="1"/>
  <c r="AR1723" i="20" s="1"/>
  <c r="AR1724" i="20" s="1"/>
  <c r="AR1725" i="20" s="1"/>
  <c r="AR1726" i="20" s="1"/>
  <c r="AR1727" i="20" s="1"/>
  <c r="AR1728" i="20" s="1"/>
  <c r="AR1729" i="20" s="1"/>
  <c r="AR1730" i="20" s="1"/>
  <c r="AR1731" i="20" s="1"/>
  <c r="AR1732" i="20" s="1"/>
  <c r="AR1733" i="20" s="1"/>
  <c r="AR1734" i="20" s="1"/>
  <c r="AR1735" i="20" s="1"/>
  <c r="AR1736" i="20" s="1"/>
  <c r="AR1737" i="20" s="1"/>
  <c r="AR1738" i="20" s="1"/>
  <c r="AR1739" i="20" s="1"/>
  <c r="AR1740" i="20" s="1"/>
  <c r="AR1741" i="20" s="1"/>
  <c r="AR1742" i="20" s="1"/>
  <c r="AR1743" i="20" s="1"/>
  <c r="AR1744" i="20" s="1"/>
  <c r="AR1745" i="20" s="1"/>
  <c r="AR1746" i="20" s="1"/>
  <c r="AR1747" i="20" s="1"/>
  <c r="AR1748" i="20" s="1"/>
  <c r="AR1749" i="20" s="1"/>
  <c r="AR1750" i="20" s="1"/>
  <c r="AR1751" i="20" s="1"/>
  <c r="AR1752" i="20" s="1"/>
  <c r="AR1753" i="20" s="1"/>
  <c r="AR1754" i="20" s="1"/>
  <c r="AR1755" i="20" s="1"/>
  <c r="AR1756" i="20" s="1"/>
  <c r="AR1757" i="20" s="1"/>
  <c r="AR1758" i="20" s="1"/>
  <c r="AR1759" i="20" s="1"/>
  <c r="AR1760" i="20" s="1"/>
  <c r="AR1761" i="20" s="1"/>
  <c r="AR1762" i="20" s="1"/>
  <c r="AR1763" i="20" s="1"/>
  <c r="AR1764" i="20" s="1"/>
  <c r="AR1765" i="20" s="1"/>
  <c r="AR1766" i="20" s="1"/>
  <c r="AR1767" i="20" s="1"/>
  <c r="AR1768" i="20" s="1"/>
  <c r="AR1769" i="20" s="1"/>
  <c r="AR1770" i="20" s="1"/>
  <c r="AR1771" i="20" s="1"/>
  <c r="AR1772" i="20" s="1"/>
  <c r="AR1773" i="20" s="1"/>
  <c r="AR1774" i="20" s="1"/>
  <c r="AR1775" i="20" s="1"/>
  <c r="AR1776" i="20" s="1"/>
  <c r="AR1777" i="20" s="1"/>
  <c r="AR1778" i="20" s="1"/>
  <c r="AR1779" i="20" s="1"/>
  <c r="AR1780" i="20" s="1"/>
  <c r="AR1781" i="20" s="1"/>
  <c r="AR1782" i="20" s="1"/>
  <c r="AR1783" i="20" s="1"/>
  <c r="AR1784" i="20" s="1"/>
  <c r="AR1785" i="20" s="1"/>
  <c r="AR1786" i="20" s="1"/>
  <c r="AR1787" i="20" s="1"/>
  <c r="AR1788" i="20" s="1"/>
  <c r="AR1789" i="20" s="1"/>
  <c r="AR1790" i="20" s="1"/>
  <c r="AR1791" i="20" s="1"/>
  <c r="AR1792" i="20" s="1"/>
  <c r="AR1793" i="20" s="1"/>
  <c r="AR1794" i="20" s="1"/>
  <c r="AR1795" i="20" s="1"/>
  <c r="AR1796" i="20" s="1"/>
  <c r="AR1797" i="20" s="1"/>
  <c r="AR1798" i="20" s="1"/>
  <c r="AR1799" i="20" s="1"/>
  <c r="AR1800" i="20" s="1"/>
  <c r="AR1801" i="20" s="1"/>
  <c r="AR1802" i="20" s="1"/>
  <c r="AR1803" i="20" s="1"/>
  <c r="AR1804" i="20" s="1"/>
  <c r="AR1805" i="20" s="1"/>
  <c r="AR1806" i="20" s="1"/>
  <c r="AR1807" i="20" s="1"/>
  <c r="AR1808" i="20" s="1"/>
  <c r="AR1809" i="20" s="1"/>
  <c r="AR1810" i="20" s="1"/>
  <c r="AR1811" i="20" s="1"/>
  <c r="AR1812" i="20" s="1"/>
  <c r="AR1813" i="20" s="1"/>
  <c r="AR1814" i="20" s="1"/>
  <c r="AR1815" i="20" s="1"/>
  <c r="AR1816" i="20" s="1"/>
  <c r="AR1817" i="20" s="1"/>
  <c r="AR1818" i="20" s="1"/>
  <c r="AR1819" i="20" s="1"/>
  <c r="AR1820" i="20" s="1"/>
  <c r="AR1821" i="20" s="1"/>
  <c r="AR1822" i="20" s="1"/>
  <c r="AR1823" i="20" s="1"/>
  <c r="AR1824" i="20" s="1"/>
  <c r="AR1825" i="20" s="1"/>
  <c r="AR1826" i="20" s="1"/>
  <c r="AR1827" i="20" s="1"/>
  <c r="AR1828" i="20" s="1"/>
  <c r="AR1829" i="20" s="1"/>
  <c r="AR1830" i="20" s="1"/>
  <c r="AR1831" i="20" s="1"/>
  <c r="AR1832" i="20" s="1"/>
  <c r="AR1833" i="20" s="1"/>
  <c r="AR1834" i="20" s="1"/>
  <c r="AR1835" i="20" s="1"/>
  <c r="AR1836" i="20" s="1"/>
  <c r="AR1837" i="20" s="1"/>
  <c r="AR1838" i="20" s="1"/>
  <c r="AR1839" i="20" s="1"/>
  <c r="AR1840" i="20" s="1"/>
  <c r="AR1841" i="20" s="1"/>
  <c r="AR1842" i="20" s="1"/>
  <c r="AR1843" i="20" s="1"/>
  <c r="AR1844" i="20" s="1"/>
  <c r="AR1845" i="20" s="1"/>
  <c r="AR1846" i="20" s="1"/>
  <c r="AR1847" i="20" s="1"/>
  <c r="AR1848" i="20" s="1"/>
  <c r="AR1849" i="20" s="1"/>
  <c r="AR1850" i="20" s="1"/>
  <c r="AR1851" i="20" s="1"/>
  <c r="AR1852" i="20" s="1"/>
  <c r="AR1853" i="20" s="1"/>
  <c r="AR1854" i="20" s="1"/>
  <c r="AR1855" i="20" s="1"/>
  <c r="AR1856" i="20" s="1"/>
  <c r="AR1857" i="20" s="1"/>
  <c r="AR1858" i="20" s="1"/>
  <c r="AR1859" i="20" s="1"/>
  <c r="AR1860" i="20" s="1"/>
  <c r="AR1861" i="20" s="1"/>
  <c r="AR1862" i="20" s="1"/>
  <c r="AR1863" i="20" s="1"/>
  <c r="AR1864" i="20" s="1"/>
  <c r="AR1865" i="20" s="1"/>
  <c r="AR1866" i="20" s="1"/>
  <c r="AR1867" i="20" s="1"/>
  <c r="AR1868" i="20" s="1"/>
  <c r="AR1869" i="20" s="1"/>
  <c r="AR1870" i="20" s="1"/>
  <c r="AR1871" i="20" s="1"/>
  <c r="AR1872" i="20" s="1"/>
  <c r="AR1873" i="20" s="1"/>
  <c r="AR1874" i="20" s="1"/>
  <c r="AR1875" i="20" s="1"/>
  <c r="AR1876" i="20" s="1"/>
  <c r="AR1877" i="20" s="1"/>
  <c r="AR1878" i="20" s="1"/>
  <c r="AR1879" i="20" s="1"/>
  <c r="AR1880" i="20" s="1"/>
  <c r="AR1881" i="20" s="1"/>
  <c r="AR1882" i="20" s="1"/>
  <c r="AR1883" i="20" s="1"/>
  <c r="AR1884" i="20" s="1"/>
  <c r="AR1885" i="20" s="1"/>
  <c r="AR1886" i="20" s="1"/>
  <c r="AR1887" i="20" s="1"/>
  <c r="AR1888" i="20" s="1"/>
  <c r="AR1889" i="20" s="1"/>
  <c r="AR1890" i="20" s="1"/>
  <c r="AR1891" i="20" s="1"/>
  <c r="AR1892" i="20" s="1"/>
  <c r="AR1893" i="20" s="1"/>
  <c r="AR1894" i="20" s="1"/>
  <c r="AR1895" i="20" s="1"/>
  <c r="AR1896" i="20" s="1"/>
  <c r="AR1897" i="20" s="1"/>
  <c r="AR1898" i="20" s="1"/>
  <c r="AR1899" i="20" s="1"/>
  <c r="AR1900" i="20" s="1"/>
  <c r="AR1901" i="20" s="1"/>
  <c r="AR1902" i="20" s="1"/>
  <c r="AR1903" i="20" s="1"/>
  <c r="AR1904" i="20" s="1"/>
  <c r="AR1905" i="20" s="1"/>
  <c r="AR1906" i="20" s="1"/>
  <c r="AR1907" i="20" s="1"/>
  <c r="AR1908" i="20" s="1"/>
  <c r="AR1909" i="20" s="1"/>
  <c r="AR1910" i="20" s="1"/>
  <c r="AR1911" i="20" s="1"/>
  <c r="AR1912" i="20" s="1"/>
  <c r="AR1913" i="20" s="1"/>
  <c r="AR1914" i="20" s="1"/>
  <c r="AR1915" i="20" s="1"/>
  <c r="AR1916" i="20" s="1"/>
  <c r="AR1917" i="20" s="1"/>
  <c r="AR1918" i="20" s="1"/>
  <c r="AR1919" i="20" s="1"/>
  <c r="AR1920" i="20" s="1"/>
  <c r="AR1921" i="20" s="1"/>
  <c r="AR1922" i="20" s="1"/>
  <c r="AR1923" i="20" s="1"/>
  <c r="AR1924" i="20" s="1"/>
  <c r="AR1925" i="20" s="1"/>
  <c r="AR1926" i="20" s="1"/>
  <c r="AR1927" i="20" s="1"/>
  <c r="AR1928" i="20" s="1"/>
  <c r="AR1929" i="20" s="1"/>
  <c r="AR1930" i="20" s="1"/>
  <c r="AR1931" i="20" s="1"/>
  <c r="AR1932" i="20" s="1"/>
  <c r="AR1933" i="20" s="1"/>
  <c r="AR1934" i="20" s="1"/>
  <c r="AR1935" i="20" s="1"/>
  <c r="AR1936" i="20" s="1"/>
  <c r="AR1937" i="20" s="1"/>
  <c r="AR1938" i="20" s="1"/>
  <c r="AR1939" i="20" s="1"/>
  <c r="AR1940" i="20" s="1"/>
  <c r="AR1941" i="20" s="1"/>
  <c r="AR1942" i="20" s="1"/>
  <c r="AR1943" i="20" s="1"/>
  <c r="AR1944" i="20" s="1"/>
  <c r="AR1945" i="20" s="1"/>
  <c r="AR1946" i="20" s="1"/>
  <c r="AR1947" i="20" s="1"/>
  <c r="AR1948" i="20" s="1"/>
  <c r="AR1949" i="20" s="1"/>
  <c r="AR1950" i="20" s="1"/>
  <c r="AR1951" i="20" s="1"/>
  <c r="AR1952" i="20" s="1"/>
  <c r="AR1953" i="20" s="1"/>
  <c r="AR1954" i="20" s="1"/>
  <c r="AR1955" i="20" s="1"/>
  <c r="AR1956" i="20" s="1"/>
  <c r="AR1957" i="20" s="1"/>
  <c r="AR1958" i="20" s="1"/>
  <c r="AR1959" i="20" s="1"/>
  <c r="AR1960" i="20" s="1"/>
  <c r="AR1961" i="20" s="1"/>
  <c r="AR1962" i="20" s="1"/>
  <c r="AR1963" i="20" s="1"/>
  <c r="AR1964" i="20" s="1"/>
  <c r="AR1965" i="20" s="1"/>
  <c r="AR1966" i="20" s="1"/>
  <c r="AR1967" i="20" s="1"/>
  <c r="AR1968" i="20" s="1"/>
  <c r="AR1969" i="20" s="1"/>
  <c r="AR1970" i="20" s="1"/>
  <c r="AR1971" i="20" s="1"/>
  <c r="AR1972" i="20" s="1"/>
  <c r="AR1973" i="20" s="1"/>
  <c r="AR1974" i="20" s="1"/>
  <c r="AR1975" i="20" s="1"/>
  <c r="AR1976" i="20" s="1"/>
  <c r="AR1977" i="20" s="1"/>
  <c r="AR1978" i="20" s="1"/>
  <c r="AR1979" i="20" s="1"/>
  <c r="AR1980" i="20" s="1"/>
  <c r="AR1981" i="20" s="1"/>
  <c r="AR1982" i="20" s="1"/>
  <c r="AR1983" i="20" s="1"/>
  <c r="AR1984" i="20" s="1"/>
  <c r="AR1985" i="20" s="1"/>
  <c r="AR1986" i="20" s="1"/>
  <c r="AR1987" i="20" s="1"/>
  <c r="AR1988" i="20" s="1"/>
  <c r="AR1989" i="20" s="1"/>
  <c r="AR1990" i="20" s="1"/>
  <c r="AR1991" i="20" s="1"/>
  <c r="AR1992" i="20" s="1"/>
  <c r="AR1993" i="20" s="1"/>
  <c r="AR1994" i="20" s="1"/>
  <c r="AR1995" i="20" s="1"/>
  <c r="AR1996" i="20" s="1"/>
  <c r="AR1997" i="20" s="1"/>
  <c r="AR1998" i="20" s="1"/>
  <c r="AR1999" i="20" s="1"/>
  <c r="AR2000" i="20" s="1"/>
  <c r="AR2001" i="20" s="1"/>
  <c r="AR2002" i="20" s="1"/>
  <c r="AR2003" i="20" s="1"/>
  <c r="AR2004" i="20" s="1"/>
  <c r="AR2005" i="20" s="1"/>
  <c r="AR2006" i="20" s="1"/>
  <c r="AR2007" i="20" s="1"/>
  <c r="AR2008" i="20" s="1"/>
  <c r="AR2009" i="20" s="1"/>
  <c r="AR2010" i="20" s="1"/>
  <c r="AR2011" i="20" s="1"/>
  <c r="AR2012" i="20" s="1"/>
  <c r="AR2013" i="20" s="1"/>
  <c r="AR2014" i="20" s="1"/>
  <c r="AR2015" i="20" s="1"/>
  <c r="AR2016" i="20" s="1"/>
  <c r="AR2017" i="20" s="1"/>
  <c r="AR2018" i="20" s="1"/>
  <c r="AR2019" i="20" s="1"/>
  <c r="AR2020" i="20" s="1"/>
  <c r="AR2021" i="20" s="1"/>
  <c r="AR2022" i="20" s="1"/>
  <c r="AR2023" i="20" s="1"/>
  <c r="AR2024" i="20" s="1"/>
  <c r="AR2025" i="20" s="1"/>
  <c r="AR2026" i="20" s="1"/>
  <c r="AR2027" i="20" s="1"/>
  <c r="AR2028" i="20" s="1"/>
  <c r="AR2029" i="20" s="1"/>
  <c r="AR2030" i="20" s="1"/>
  <c r="AR2031" i="20" s="1"/>
  <c r="AR2032" i="20" s="1"/>
  <c r="AR2033" i="20" s="1"/>
  <c r="AR2034" i="20" s="1"/>
  <c r="AR2035" i="20" s="1"/>
  <c r="AR2036" i="20" s="1"/>
  <c r="AR2037" i="20" s="1"/>
  <c r="AR2038" i="20" s="1"/>
  <c r="AR2039" i="20" s="1"/>
  <c r="AR2040" i="20" s="1"/>
  <c r="AR2041" i="20" s="1"/>
  <c r="AR2042" i="20" s="1"/>
  <c r="AR2043" i="20" s="1"/>
  <c r="AR2044" i="20" s="1"/>
  <c r="AR2045" i="20" s="1"/>
  <c r="AR2046" i="20" s="1"/>
  <c r="AR2047" i="20" s="1"/>
  <c r="AR2048" i="20" s="1"/>
  <c r="AR2049" i="20" s="1"/>
  <c r="AR2050" i="20" s="1"/>
  <c r="AR2051" i="20" s="1"/>
  <c r="AR2052" i="20" s="1"/>
  <c r="AR2053" i="20" s="1"/>
  <c r="AR2054" i="20" s="1"/>
  <c r="AR2055" i="20" s="1"/>
  <c r="AR2056" i="20" s="1"/>
  <c r="AR2057" i="20" s="1"/>
  <c r="AR2058" i="20" s="1"/>
  <c r="AR2059" i="20" s="1"/>
  <c r="AR2060" i="20" s="1"/>
  <c r="AR2061" i="20" s="1"/>
  <c r="AR2062" i="20" s="1"/>
  <c r="AR2063" i="20" s="1"/>
  <c r="AR2064" i="20" s="1"/>
  <c r="AR2065" i="20" s="1"/>
  <c r="AR2066" i="20" s="1"/>
  <c r="AR2067" i="20" s="1"/>
  <c r="AR2068" i="20" s="1"/>
  <c r="AR2069" i="20" s="1"/>
  <c r="AR2070" i="20" s="1"/>
  <c r="AR2071" i="20" s="1"/>
  <c r="AR2072" i="20" s="1"/>
  <c r="AR2073" i="20" s="1"/>
  <c r="AR2074" i="20" s="1"/>
  <c r="AR2075" i="20" s="1"/>
  <c r="AR2076" i="20" s="1"/>
  <c r="AR2077" i="20" s="1"/>
  <c r="AR2078" i="20" s="1"/>
  <c r="AR2079" i="20" s="1"/>
  <c r="AR2080" i="20" s="1"/>
  <c r="AR2081" i="20" s="1"/>
  <c r="AR2082" i="20" s="1"/>
  <c r="AR2083" i="20" s="1"/>
  <c r="AR2084" i="20" s="1"/>
  <c r="AR2085" i="20" s="1"/>
  <c r="AR2086" i="20" s="1"/>
  <c r="AR2087" i="20" s="1"/>
  <c r="AR2088" i="20" s="1"/>
  <c r="AR2089" i="20" s="1"/>
  <c r="AR2090" i="20" s="1"/>
  <c r="AR2091" i="20" s="1"/>
  <c r="AR2092" i="20" s="1"/>
  <c r="AR2093" i="20" s="1"/>
  <c r="AR2094" i="20" s="1"/>
  <c r="AR2095" i="20" s="1"/>
  <c r="AR2096" i="20" s="1"/>
  <c r="AR2097" i="20" s="1"/>
  <c r="AR2098" i="20" s="1"/>
  <c r="AR2099" i="20" s="1"/>
  <c r="AR2100" i="20" s="1"/>
  <c r="AR2101" i="20" s="1"/>
  <c r="AR2102" i="20" s="1"/>
  <c r="AR2103" i="20" s="1"/>
  <c r="AR2104" i="20" s="1"/>
  <c r="AR2105" i="20" s="1"/>
  <c r="AR2106" i="20" s="1"/>
  <c r="AR2107" i="20" s="1"/>
  <c r="AR2108" i="20" s="1"/>
  <c r="AR2109" i="20" s="1"/>
  <c r="AR2110" i="20" s="1"/>
  <c r="AR2111" i="20" s="1"/>
  <c r="AR2112" i="20" s="1"/>
  <c r="AR2113" i="20" s="1"/>
  <c r="AR2114" i="20" s="1"/>
  <c r="AR2115" i="20" s="1"/>
  <c r="AR2116" i="20" s="1"/>
  <c r="AR2117" i="20" s="1"/>
  <c r="AR2118" i="20" s="1"/>
  <c r="AR2119" i="20" s="1"/>
  <c r="AR2120" i="20" s="1"/>
  <c r="AR2121" i="20" s="1"/>
  <c r="AR2122" i="20" s="1"/>
  <c r="AR2123" i="20" s="1"/>
  <c r="AR2124" i="20" s="1"/>
  <c r="AR2125" i="20" s="1"/>
  <c r="AR2126" i="20" s="1"/>
  <c r="AR2127" i="20" s="1"/>
  <c r="AR2128" i="20" s="1"/>
  <c r="AR2129" i="20" s="1"/>
  <c r="AR2130" i="20" s="1"/>
  <c r="AR2131" i="20" s="1"/>
  <c r="AR2132" i="20" s="1"/>
  <c r="AR2133" i="20" s="1"/>
  <c r="AR2134" i="20" s="1"/>
  <c r="AR2135" i="20" s="1"/>
  <c r="AR2136" i="20" s="1"/>
  <c r="AR2137" i="20" s="1"/>
  <c r="AR2138" i="20" s="1"/>
  <c r="AR2139" i="20" s="1"/>
  <c r="AR2140" i="20" s="1"/>
  <c r="AR2141" i="20" s="1"/>
  <c r="AR2142" i="20" s="1"/>
  <c r="AR2143" i="20" s="1"/>
  <c r="AR2144" i="20" s="1"/>
  <c r="AR2145" i="20" s="1"/>
  <c r="AR2146" i="20" s="1"/>
  <c r="AR2147" i="20" s="1"/>
  <c r="AR2148" i="20" s="1"/>
  <c r="AR2149" i="20" s="1"/>
  <c r="AR2150" i="20" s="1"/>
  <c r="AR2151" i="20" s="1"/>
  <c r="AR2152" i="20" s="1"/>
  <c r="AR2153" i="20" s="1"/>
  <c r="AR2154" i="20" s="1"/>
  <c r="AR2155" i="20" s="1"/>
  <c r="AR2156" i="20" s="1"/>
  <c r="AR2157" i="20" s="1"/>
  <c r="AR2158" i="20" s="1"/>
  <c r="AR2159" i="20" s="1"/>
  <c r="AR2160" i="20" s="1"/>
  <c r="AR2161" i="20" s="1"/>
  <c r="AR2162" i="20" s="1"/>
  <c r="AR2163" i="20" s="1"/>
  <c r="AR2164" i="20" s="1"/>
  <c r="AR2165" i="20" s="1"/>
  <c r="AR2166" i="20" s="1"/>
  <c r="AR2167" i="20" s="1"/>
  <c r="AR2168" i="20" s="1"/>
  <c r="AR2169" i="20" s="1"/>
  <c r="AR2170" i="20" s="1"/>
  <c r="AR2171" i="20" s="1"/>
  <c r="AR2172" i="20" s="1"/>
  <c r="AR2173" i="20" s="1"/>
  <c r="AR2174" i="20" s="1"/>
  <c r="AR2175" i="20" s="1"/>
  <c r="AR2176" i="20" s="1"/>
  <c r="AR2177" i="20" s="1"/>
  <c r="AR2178" i="20" s="1"/>
  <c r="AR2179" i="20" s="1"/>
  <c r="AR2180" i="20" s="1"/>
  <c r="AR2181" i="20" s="1"/>
  <c r="AR2182" i="20" s="1"/>
  <c r="AR2183" i="20" s="1"/>
  <c r="AR2184" i="20" s="1"/>
  <c r="AR2185" i="20" s="1"/>
  <c r="AR2186" i="20" s="1"/>
  <c r="AR2187" i="20" s="1"/>
  <c r="AR2188" i="20" s="1"/>
  <c r="AR2189" i="20" s="1"/>
  <c r="AR2190" i="20" s="1"/>
  <c r="AR2191" i="20" s="1"/>
  <c r="AR2192" i="20" s="1"/>
  <c r="AR2193" i="20" s="1"/>
  <c r="AR2194" i="20" s="1"/>
  <c r="AR2195" i="20" s="1"/>
  <c r="AR2196" i="20" s="1"/>
  <c r="AR2197" i="20" s="1"/>
  <c r="AR2198" i="20" s="1"/>
  <c r="AR2199" i="20" s="1"/>
  <c r="AR2200" i="20" s="1"/>
  <c r="AR2201" i="20" s="1"/>
  <c r="AR2202" i="20" s="1"/>
  <c r="AR2203" i="20" s="1"/>
  <c r="AR2204" i="20" s="1"/>
  <c r="AR2205" i="20" s="1"/>
  <c r="AR2206" i="20" s="1"/>
  <c r="AR2207" i="20" s="1"/>
  <c r="AR2208" i="20" s="1"/>
  <c r="AR2209" i="20" s="1"/>
  <c r="AR2210" i="20" s="1"/>
  <c r="AR2211" i="20" s="1"/>
  <c r="AR2212" i="20" s="1"/>
  <c r="AR2213" i="20" s="1"/>
  <c r="AR2214" i="20" s="1"/>
  <c r="AR2215" i="20" s="1"/>
  <c r="AR2216" i="20" s="1"/>
  <c r="AR2217" i="20" s="1"/>
  <c r="AR2218" i="20" s="1"/>
  <c r="AR2219" i="20" s="1"/>
  <c r="AR2220" i="20" s="1"/>
  <c r="AR2221" i="20" s="1"/>
  <c r="AR2222" i="20" s="1"/>
  <c r="AR2223" i="20" s="1"/>
  <c r="AR2224" i="20" s="1"/>
  <c r="AR2225" i="20" s="1"/>
  <c r="AR2226" i="20" s="1"/>
  <c r="AR2227" i="20" s="1"/>
  <c r="AR2228" i="20" s="1"/>
  <c r="AR2229" i="20" s="1"/>
  <c r="AR2230" i="20" s="1"/>
  <c r="AR2231" i="20" s="1"/>
  <c r="AR2232" i="20" s="1"/>
  <c r="AR2233" i="20" s="1"/>
  <c r="AR2234" i="20" s="1"/>
  <c r="AR2235" i="20" s="1"/>
  <c r="AR2236" i="20" s="1"/>
  <c r="AR2237" i="20" s="1"/>
  <c r="AR2238" i="20" s="1"/>
  <c r="AR2239" i="20" s="1"/>
  <c r="AR2240" i="20" s="1"/>
  <c r="AR2241" i="20" s="1"/>
  <c r="AR2242" i="20" s="1"/>
  <c r="AR2243" i="20" s="1"/>
  <c r="AR2244" i="20" s="1"/>
  <c r="AR2245" i="20" s="1"/>
  <c r="AR2246" i="20" s="1"/>
  <c r="AR2247" i="20" s="1"/>
  <c r="AR2248" i="20" s="1"/>
  <c r="AR2249" i="20" s="1"/>
  <c r="AR2250" i="20" s="1"/>
  <c r="AR2251" i="20" s="1"/>
  <c r="AR2252" i="20" s="1"/>
  <c r="AR2253" i="20" s="1"/>
  <c r="AR2254" i="20" s="1"/>
  <c r="AR2255" i="20" s="1"/>
  <c r="AR2256" i="20" s="1"/>
  <c r="AR2257" i="20" s="1"/>
  <c r="AR2258" i="20" s="1"/>
  <c r="AR2259" i="20" s="1"/>
  <c r="AR2260" i="20" s="1"/>
  <c r="AR2261" i="20" s="1"/>
  <c r="AR2262" i="20" s="1"/>
  <c r="AR2263" i="20" s="1"/>
  <c r="AR2264" i="20" s="1"/>
  <c r="AR2265" i="20" s="1"/>
  <c r="AR2266" i="20" s="1"/>
  <c r="AR2267" i="20" s="1"/>
  <c r="AR2268" i="20" s="1"/>
  <c r="AR2269" i="20" s="1"/>
  <c r="AR2270" i="20" s="1"/>
  <c r="AR2271" i="20" s="1"/>
  <c r="AR2272" i="20" s="1"/>
  <c r="AR2273" i="20" s="1"/>
  <c r="AR2274" i="20" s="1"/>
  <c r="AR2275" i="20" s="1"/>
  <c r="AR2276" i="20" s="1"/>
  <c r="AR2277" i="20" s="1"/>
  <c r="AR2278" i="20" s="1"/>
  <c r="AR2279" i="20" s="1"/>
  <c r="AR2280" i="20" s="1"/>
  <c r="AR2281" i="20" s="1"/>
  <c r="AR2282" i="20" s="1"/>
  <c r="AR2283" i="20" s="1"/>
  <c r="AR2284" i="20" s="1"/>
  <c r="AR2285" i="20" s="1"/>
  <c r="AR2286" i="20" s="1"/>
  <c r="AR2287" i="20" s="1"/>
  <c r="AR2288" i="20" s="1"/>
  <c r="AR2289" i="20" s="1"/>
  <c r="AR2290" i="20" s="1"/>
  <c r="AR2291" i="20" s="1"/>
  <c r="AR2292" i="20" s="1"/>
  <c r="AR2293" i="20" s="1"/>
  <c r="AR2294" i="20" s="1"/>
  <c r="AR2295" i="20" s="1"/>
  <c r="AR2296" i="20" s="1"/>
  <c r="AR2297" i="20" s="1"/>
  <c r="AR2298" i="20" s="1"/>
  <c r="AR2299" i="20" s="1"/>
  <c r="AR2300" i="20" s="1"/>
  <c r="AR2301" i="20" s="1"/>
  <c r="AR2302" i="20" s="1"/>
  <c r="AR2303" i="20" s="1"/>
  <c r="AR2304" i="20" s="1"/>
  <c r="AR2305" i="20" s="1"/>
  <c r="AR2306" i="20" s="1"/>
  <c r="AR2307" i="20" s="1"/>
  <c r="AR2308" i="20" s="1"/>
  <c r="AR2309" i="20" s="1"/>
  <c r="AR2310" i="20" s="1"/>
  <c r="AR2311" i="20" s="1"/>
  <c r="AR2312" i="20" s="1"/>
  <c r="AR2313" i="20" s="1"/>
  <c r="AR2314" i="20" s="1"/>
  <c r="AR2315" i="20" s="1"/>
  <c r="AR2316" i="20" s="1"/>
  <c r="AR2317" i="20" s="1"/>
  <c r="AR2318" i="20" s="1"/>
  <c r="AR2319" i="20" s="1"/>
  <c r="AR2320" i="20" s="1"/>
  <c r="AR2321" i="20" s="1"/>
  <c r="AR2322" i="20" s="1"/>
  <c r="AR2323" i="20" s="1"/>
  <c r="AR2324" i="20" s="1"/>
  <c r="AR2325" i="20" s="1"/>
  <c r="AR2326" i="20" s="1"/>
  <c r="AR2327" i="20" s="1"/>
  <c r="AR2328" i="20" s="1"/>
  <c r="AR2329" i="20" s="1"/>
  <c r="AR2330" i="20" s="1"/>
  <c r="AR2331" i="20" s="1"/>
  <c r="AR2332" i="20" s="1"/>
  <c r="AR2333" i="20" s="1"/>
  <c r="AR2334" i="20" s="1"/>
  <c r="AR2335" i="20" s="1"/>
  <c r="AR2336" i="20" s="1"/>
  <c r="AR2337" i="20" s="1"/>
  <c r="AU285" i="20" s="1"/>
  <c r="BQ227" i="20" l="1"/>
  <c r="AU1597" i="20"/>
  <c r="AU1045" i="20"/>
  <c r="AU1445" i="20"/>
  <c r="AU472" i="20"/>
  <c r="AU1927" i="20"/>
  <c r="AU277" i="20"/>
  <c r="AU736" i="20"/>
  <c r="AU228" i="20"/>
  <c r="AU375" i="20"/>
  <c r="AU1800" i="20"/>
  <c r="AU366" i="20"/>
  <c r="AU1070" i="20"/>
  <c r="AU1107" i="20"/>
  <c r="AU2307" i="20"/>
  <c r="AU170" i="20"/>
  <c r="AU649" i="20"/>
  <c r="AU2100" i="20"/>
  <c r="AU574" i="20"/>
  <c r="AU52" i="20"/>
  <c r="AU1543" i="20"/>
  <c r="AU106" i="20"/>
  <c r="AU1754" i="20"/>
  <c r="AU466" i="20"/>
  <c r="AU86" i="20"/>
  <c r="AU1302" i="20"/>
  <c r="AU110" i="20"/>
  <c r="AU801" i="20"/>
  <c r="AU1820" i="20"/>
  <c r="AU1047" i="20"/>
  <c r="AU745" i="20"/>
  <c r="AU2116" i="20"/>
  <c r="AU1089" i="20"/>
  <c r="AU760" i="20"/>
  <c r="AU688" i="20"/>
  <c r="AU768" i="20"/>
  <c r="AU773" i="20"/>
  <c r="AU1192" i="20"/>
  <c r="AU2048" i="20"/>
  <c r="AU235" i="20"/>
  <c r="AU772" i="20"/>
  <c r="AU890" i="20"/>
  <c r="AU2022" i="20"/>
  <c r="AU1517" i="20"/>
  <c r="AU1374" i="20"/>
  <c r="AU1688" i="20"/>
  <c r="AU1731" i="20"/>
  <c r="AU887" i="20"/>
  <c r="AU2010" i="20"/>
  <c r="AU459" i="20"/>
  <c r="AU1411" i="20"/>
  <c r="AU344" i="20"/>
  <c r="AU137" i="20"/>
  <c r="AU641" i="20"/>
  <c r="AU1093" i="20"/>
  <c r="AU1402" i="20"/>
  <c r="AU1112" i="20"/>
  <c r="AU268" i="20"/>
  <c r="AU790" i="20"/>
  <c r="AU769" i="20"/>
  <c r="AU172" i="20"/>
  <c r="AU744" i="20"/>
  <c r="AU2228" i="20"/>
  <c r="AU588" i="20"/>
  <c r="AU602" i="20"/>
  <c r="AU2113" i="20"/>
  <c r="AU337" i="20"/>
  <c r="AU57" i="20"/>
  <c r="AU138" i="20"/>
  <c r="AU205" i="20"/>
  <c r="AU1198" i="20"/>
  <c r="AU1730" i="20"/>
  <c r="AU201" i="20"/>
  <c r="AU675" i="20"/>
  <c r="AU2260" i="20"/>
  <c r="AU1420" i="20"/>
  <c r="AU1169" i="20"/>
  <c r="AU1603" i="20"/>
  <c r="AU1196" i="20"/>
  <c r="AU1772" i="20"/>
  <c r="AU1954" i="20"/>
  <c r="AU1011" i="20"/>
  <c r="AU1561" i="20"/>
  <c r="AU2034" i="20"/>
  <c r="AU159" i="20"/>
  <c r="AU355" i="20"/>
  <c r="AU1998" i="20"/>
  <c r="AU1946" i="20"/>
  <c r="AU1773" i="20"/>
  <c r="AU2275" i="20"/>
  <c r="AU2013" i="20"/>
  <c r="AU731" i="20"/>
  <c r="AU592" i="20"/>
  <c r="AU474" i="20"/>
  <c r="AU43" i="20"/>
  <c r="AU1000" i="20"/>
  <c r="AU952" i="20"/>
  <c r="AU546" i="20"/>
  <c r="AU1429" i="20"/>
  <c r="AU850" i="20"/>
  <c r="AU987" i="20"/>
  <c r="AU70" i="20"/>
  <c r="AU728" i="20"/>
  <c r="AU1715" i="20"/>
  <c r="AU973" i="20"/>
  <c r="AU1659" i="20"/>
  <c r="AU536" i="20"/>
  <c r="AU1311" i="20"/>
  <c r="AU1828" i="20"/>
  <c r="AU1947" i="20"/>
  <c r="AU663" i="20"/>
  <c r="AU1884" i="20"/>
  <c r="AU517" i="20"/>
  <c r="AU222" i="20"/>
  <c r="AU108" i="20"/>
  <c r="AU1898" i="20"/>
  <c r="AU1078" i="20"/>
  <c r="AU1016" i="20"/>
  <c r="AU662" i="20"/>
  <c r="AU85" i="20"/>
  <c r="AU1325" i="20"/>
  <c r="AU596" i="20"/>
  <c r="AU2196" i="20"/>
  <c r="AU621" i="20"/>
  <c r="AU1924" i="20"/>
  <c r="AU557" i="20"/>
  <c r="AU2322" i="20"/>
  <c r="AU2151" i="20"/>
  <c r="AU1712" i="20"/>
  <c r="AU1188" i="20"/>
  <c r="AU471" i="20"/>
  <c r="AU1194" i="20"/>
  <c r="AU402" i="20"/>
  <c r="AU1511" i="20"/>
  <c r="AU561" i="20"/>
  <c r="AU2304" i="20"/>
  <c r="AU431" i="20"/>
  <c r="AU4" i="20"/>
  <c r="AU6" i="20"/>
  <c r="AU5" i="20"/>
  <c r="AU7" i="20"/>
  <c r="AU8" i="20"/>
  <c r="AU9" i="20"/>
  <c r="AU10" i="20"/>
  <c r="AU14" i="20"/>
  <c r="AU13" i="20"/>
  <c r="AU11" i="20"/>
  <c r="AU12" i="20"/>
  <c r="AU1506" i="20"/>
  <c r="AU1793" i="20"/>
  <c r="AU95" i="20"/>
  <c r="AU2238" i="20"/>
  <c r="AU2148" i="20"/>
  <c r="AU250" i="20"/>
  <c r="AU465" i="20"/>
  <c r="AU868" i="20"/>
  <c r="AU1318" i="20"/>
  <c r="AU1737" i="20"/>
  <c r="AU1083" i="20"/>
  <c r="AU2184" i="20"/>
  <c r="AU953" i="20"/>
  <c r="AU246" i="20"/>
  <c r="AU2254" i="20"/>
  <c r="AU1272" i="20"/>
  <c r="AU72" i="20"/>
  <c r="AU1516" i="20"/>
  <c r="AU1053" i="20"/>
  <c r="AU1407" i="20"/>
  <c r="AU1868" i="20"/>
  <c r="AU1890" i="20"/>
  <c r="AU534" i="20"/>
  <c r="AU1118" i="20"/>
  <c r="AU2106" i="20"/>
  <c r="AU1355" i="20"/>
  <c r="AU418" i="20"/>
  <c r="AU564" i="20"/>
  <c r="AU1600" i="20"/>
  <c r="AU1595" i="20"/>
  <c r="AU2214" i="20"/>
  <c r="AU300" i="20"/>
  <c r="AU1854" i="20"/>
  <c r="AU1503" i="20"/>
  <c r="AU1693" i="20"/>
  <c r="AU1242" i="20"/>
  <c r="AU158" i="20"/>
  <c r="AU684" i="20"/>
  <c r="AU1992" i="20"/>
  <c r="AU1122" i="20"/>
  <c r="AU2301" i="20"/>
  <c r="AU1117" i="20"/>
  <c r="AU2053" i="20"/>
  <c r="AU972" i="20"/>
  <c r="AU926" i="20"/>
  <c r="AU1211" i="20"/>
  <c r="AU391" i="20"/>
  <c r="AU2025" i="20"/>
  <c r="AU1193" i="20"/>
  <c r="AU635" i="20"/>
  <c r="AU2023" i="20"/>
  <c r="AU852" i="20"/>
  <c r="AU1636" i="20"/>
  <c r="AU2002" i="20"/>
  <c r="AU1881" i="20"/>
  <c r="AU1254" i="20"/>
  <c r="AU949" i="20"/>
  <c r="AU1594" i="20"/>
  <c r="AU2000" i="20"/>
  <c r="AU1982" i="20"/>
  <c r="AU319" i="20"/>
  <c r="AU367" i="20"/>
  <c r="AU486" i="20"/>
  <c r="AU1638" i="20"/>
  <c r="AU781" i="20"/>
  <c r="AU1515" i="20"/>
  <c r="AU1601" i="20"/>
  <c r="AU1767" i="20"/>
  <c r="AU550" i="20"/>
  <c r="AU1436" i="20"/>
  <c r="AU484" i="20"/>
  <c r="AU2064" i="20"/>
  <c r="AU725" i="20"/>
  <c r="AU1365" i="20"/>
  <c r="AU766" i="20"/>
  <c r="AU528" i="20"/>
  <c r="AU1190" i="20"/>
  <c r="AU601" i="20"/>
  <c r="AU2123" i="20"/>
  <c r="AU2258" i="20"/>
  <c r="AU168" i="20"/>
  <c r="AU1873" i="20"/>
  <c r="AU1033" i="20"/>
  <c r="AU1287" i="20"/>
  <c r="AU1183" i="20"/>
  <c r="AU916" i="20"/>
  <c r="AU1556" i="20"/>
  <c r="AU1277" i="20"/>
  <c r="AU1451" i="20"/>
  <c r="AU2172" i="20"/>
  <c r="AU218" i="20"/>
  <c r="AU1289" i="20"/>
  <c r="AU322" i="20"/>
  <c r="AU1502" i="20"/>
  <c r="AU860" i="20"/>
  <c r="AU1975" i="20"/>
  <c r="AU1637" i="20"/>
  <c r="AU776" i="20"/>
  <c r="AU1996" i="20"/>
  <c r="AU1891" i="20"/>
  <c r="AU2131" i="20"/>
  <c r="AU1347" i="20"/>
  <c r="AU1911" i="20"/>
  <c r="AU606" i="20"/>
  <c r="AU2283" i="20"/>
  <c r="AU255" i="20"/>
  <c r="AU46" i="20"/>
  <c r="AU328" i="20"/>
  <c r="AU1681" i="20"/>
  <c r="AU1202" i="20"/>
  <c r="AU1274" i="20"/>
  <c r="AU306" i="20"/>
  <c r="AU2292" i="20"/>
  <c r="AU2294" i="20"/>
  <c r="AU302" i="20"/>
  <c r="AU411" i="20"/>
  <c r="AU399" i="20"/>
  <c r="AU894" i="20"/>
  <c r="AU1142" i="20"/>
  <c r="AU1308" i="20"/>
  <c r="AU1949" i="20"/>
  <c r="AU830" i="20"/>
  <c r="AU2211" i="20"/>
  <c r="AU386" i="20"/>
  <c r="AU1265" i="20"/>
  <c r="AU1893" i="20"/>
  <c r="AU1290" i="20"/>
  <c r="AU2005" i="20"/>
  <c r="AU2263" i="20"/>
  <c r="AU1419" i="20"/>
  <c r="AU1119" i="20"/>
  <c r="AU891" i="20"/>
  <c r="AU2009" i="20"/>
  <c r="AU323" i="20"/>
  <c r="AU1485" i="20"/>
  <c r="AU1882" i="20"/>
  <c r="AU368" i="20"/>
  <c r="AU706" i="20"/>
  <c r="AU679" i="20"/>
  <c r="AU2082" i="20"/>
  <c r="AU1628" i="20"/>
  <c r="AU1104" i="20"/>
  <c r="AU356" i="20"/>
  <c r="AU1305" i="20"/>
  <c r="AU475" i="20"/>
  <c r="AU40" i="20"/>
  <c r="AU326" i="20"/>
  <c r="AU2055" i="20"/>
  <c r="AU1304" i="20"/>
  <c r="AU993" i="20"/>
  <c r="AU1789" i="20"/>
  <c r="AU849" i="20"/>
  <c r="AU1723" i="20"/>
  <c r="AU2158" i="20"/>
  <c r="AU1439" i="20"/>
  <c r="AU240" i="20"/>
  <c r="AU633" i="20"/>
  <c r="AU2052" i="20"/>
  <c r="AU263" i="20"/>
  <c r="AU267" i="20"/>
  <c r="AU1415" i="20"/>
  <c r="AU1149" i="20"/>
  <c r="AU539" i="20"/>
  <c r="AU1682" i="20"/>
  <c r="AU266" i="20"/>
  <c r="AU31" i="20"/>
  <c r="AU1088" i="20"/>
  <c r="AU756" i="20"/>
  <c r="AU1764" i="20"/>
  <c r="AU1002" i="20"/>
  <c r="AU1362" i="20"/>
  <c r="AU861" i="20"/>
  <c r="AU798" i="20"/>
  <c r="AU470" i="20"/>
  <c r="AU1748" i="20"/>
  <c r="AU2207" i="20"/>
  <c r="AU1591" i="20"/>
  <c r="AU2044" i="20"/>
  <c r="AU54" i="20"/>
  <c r="AU2198" i="20"/>
  <c r="AU1174" i="20"/>
  <c r="AU858" i="20"/>
  <c r="AU60" i="20"/>
  <c r="AU304" i="20"/>
  <c r="AU1892" i="20"/>
  <c r="AU1460" i="20"/>
  <c r="AU2041" i="20"/>
  <c r="AU2252" i="20"/>
  <c r="AU283" i="20"/>
  <c r="AU696" i="20"/>
  <c r="AU704" i="20"/>
  <c r="AU2201" i="20"/>
  <c r="AU126" i="20"/>
  <c r="AU443" i="20"/>
  <c r="AU2059" i="20"/>
  <c r="AU191" i="20"/>
  <c r="AU387" i="20"/>
  <c r="AU1629" i="20"/>
  <c r="AU1804" i="20"/>
  <c r="AU758" i="20"/>
  <c r="AU2092" i="20"/>
  <c r="AU897" i="20"/>
  <c r="AU1768" i="20"/>
  <c r="AU1331" i="20"/>
  <c r="AU506" i="20"/>
  <c r="AU1478" i="20"/>
  <c r="AU187" i="20"/>
  <c r="AU1829" i="20"/>
  <c r="AU2165" i="20"/>
  <c r="AU1705" i="20"/>
  <c r="AU2088" i="20"/>
  <c r="AU338" i="20"/>
  <c r="AU2132" i="20"/>
  <c r="AU497" i="20"/>
  <c r="AU2090" i="20"/>
  <c r="AU1228" i="20"/>
  <c r="AU420" i="20"/>
  <c r="AU2327" i="20"/>
  <c r="AU568" i="20"/>
  <c r="AU715" i="20"/>
  <c r="AU1851" i="20"/>
  <c r="AU485" i="20"/>
  <c r="AU1794" i="20"/>
  <c r="AU2154" i="20"/>
  <c r="AU721" i="20"/>
  <c r="AU1359" i="20"/>
  <c r="AU1599" i="20"/>
  <c r="AU913" i="20"/>
  <c r="AU1321" i="20"/>
  <c r="AU1787" i="20"/>
  <c r="AU1081" i="20"/>
  <c r="AU2143" i="20"/>
  <c r="AU976" i="20"/>
  <c r="AU1015" i="20"/>
  <c r="AU615" i="20"/>
  <c r="AU902" i="20"/>
  <c r="AU778" i="20"/>
  <c r="AU1381" i="20"/>
  <c r="AU1214" i="20"/>
  <c r="AU1317" i="20"/>
  <c r="AU584" i="20"/>
  <c r="AU329" i="20"/>
  <c r="AU1721" i="20"/>
  <c r="AU93" i="20"/>
  <c r="AU1248" i="20"/>
  <c r="AU1361" i="20"/>
  <c r="AU839" i="20"/>
  <c r="AU115" i="20"/>
  <c r="AU2298" i="20"/>
  <c r="AU848" i="20"/>
  <c r="AU1848" i="20"/>
  <c r="AU1542" i="20"/>
  <c r="AU997" i="20"/>
  <c r="AU66" i="20"/>
  <c r="AU200" i="20"/>
  <c r="AU1109" i="20"/>
  <c r="AU1549" i="20"/>
  <c r="AU840" i="20"/>
  <c r="AU1706" i="20"/>
  <c r="AU712" i="20"/>
  <c r="AU537" i="20"/>
  <c r="AU514" i="20"/>
  <c r="AU1456" i="20"/>
  <c r="AU290" i="20"/>
  <c r="AU1164" i="20"/>
  <c r="AU1459" i="20"/>
  <c r="AU1335" i="20"/>
  <c r="AU1137" i="20"/>
  <c r="AU2296" i="20"/>
  <c r="AU1818" i="20"/>
  <c r="AU794" i="20"/>
  <c r="AU1641" i="20"/>
  <c r="AU1761" i="20"/>
  <c r="AU1298" i="20"/>
  <c r="AU221" i="20"/>
  <c r="AU1204" i="20"/>
  <c r="AU819" i="20"/>
  <c r="AU318" i="20"/>
  <c r="AU1001" i="20"/>
  <c r="AU1778" i="20"/>
  <c r="AU63" i="20"/>
  <c r="AU2040" i="20"/>
  <c r="AU2089" i="20"/>
  <c r="AU669" i="20"/>
  <c r="AU1322" i="20"/>
  <c r="AU2119" i="20"/>
  <c r="AU92" i="20"/>
  <c r="AU1533" i="20"/>
  <c r="AU136" i="20"/>
  <c r="AU2335" i="20"/>
  <c r="AU1477" i="20"/>
  <c r="AU403" i="20"/>
  <c r="AU590" i="20"/>
  <c r="AU273" i="20"/>
  <c r="AU1565" i="20"/>
  <c r="AU1530" i="20"/>
  <c r="AU1908" i="20"/>
  <c r="AU2112" i="20"/>
  <c r="AU2245" i="20"/>
  <c r="AU1020" i="20"/>
  <c r="AU1139" i="20"/>
  <c r="AU1098" i="20"/>
  <c r="AU1518" i="20"/>
  <c r="AU1297" i="20"/>
  <c r="AU1140" i="20"/>
  <c r="AU701" i="20"/>
  <c r="AU1815" i="20"/>
  <c r="AU2255" i="20"/>
  <c r="AU2264" i="20"/>
  <c r="AU1846" i="20"/>
  <c r="AU28" i="20"/>
  <c r="AU253" i="20"/>
  <c r="AU600" i="20"/>
  <c r="AU1385" i="20"/>
  <c r="AU237" i="20"/>
  <c r="AU2111" i="20"/>
  <c r="AU1292" i="20"/>
  <c r="AU576" i="20"/>
  <c r="AU739" i="20"/>
  <c r="AU582" i="20"/>
  <c r="AU181" i="20"/>
  <c r="AU2246" i="20"/>
  <c r="AU343" i="20"/>
  <c r="AU2215" i="20"/>
  <c r="AU851" i="20"/>
  <c r="AU1943" i="20"/>
  <c r="AU2117" i="20"/>
  <c r="AU384" i="20"/>
  <c r="AU1919" i="20"/>
  <c r="AU1734" i="20"/>
  <c r="AU198" i="20"/>
  <c r="AU1987" i="20"/>
  <c r="AU1627" i="20"/>
  <c r="AU2312" i="20"/>
  <c r="AU2108" i="20"/>
  <c r="AU803" i="20"/>
  <c r="AU183" i="20"/>
  <c r="AU131" i="20"/>
  <c r="AU509" i="20"/>
  <c r="AU264" i="20"/>
  <c r="AU350" i="20"/>
  <c r="AU1356" i="20"/>
  <c r="AU1572" i="20"/>
  <c r="AU1790" i="20"/>
  <c r="AU2004" i="20"/>
  <c r="AU814" i="20"/>
  <c r="AU1929" i="20"/>
  <c r="AU900" i="20"/>
  <c r="AU438" i="20"/>
  <c r="AU1608" i="20"/>
  <c r="AU1393" i="20"/>
  <c r="AU1826" i="20"/>
  <c r="AU2068" i="20"/>
  <c r="AU2163" i="20"/>
  <c r="AU1473" i="20"/>
  <c r="AU2325" i="20"/>
  <c r="AU1667" i="20"/>
  <c r="AU2209" i="20"/>
  <c r="AU1404" i="20"/>
  <c r="AU1541" i="20"/>
  <c r="AU812" i="20"/>
  <c r="AU1180" i="20"/>
  <c r="AU2216" i="20"/>
  <c r="AU1155" i="20"/>
  <c r="AU710" i="20"/>
  <c r="AU1950" i="20"/>
  <c r="AU324" i="20"/>
  <c r="AU1408" i="20"/>
  <c r="AU1522" i="20"/>
  <c r="AU619" i="20"/>
  <c r="AU1024" i="20"/>
  <c r="AU560" i="20"/>
  <c r="AU1370" i="20"/>
  <c r="AU232" i="20"/>
  <c r="AU1692" i="20"/>
  <c r="AU1615" i="20"/>
  <c r="AU346" i="20"/>
  <c r="AU1875" i="20"/>
  <c r="AU501" i="20"/>
  <c r="AU698" i="20"/>
  <c r="AU686" i="20"/>
  <c r="AU876" i="20"/>
  <c r="AU90" i="20"/>
  <c r="AU2204" i="20"/>
  <c r="AU1056" i="20"/>
  <c r="AU1940" i="20"/>
  <c r="AU2086" i="20"/>
  <c r="AU1421" i="20"/>
  <c r="AU1269" i="20"/>
  <c r="AU1424" i="20"/>
  <c r="AU1323" i="20"/>
  <c r="AU1416" i="20"/>
  <c r="AU196" i="20"/>
  <c r="AU407" i="20"/>
  <c r="AU1807" i="20"/>
  <c r="AU1280" i="20"/>
  <c r="AU1796" i="20"/>
  <c r="AU1785" i="20"/>
  <c r="AU2125" i="20"/>
  <c r="AU1018" i="20"/>
  <c r="AU757" i="20"/>
  <c r="AU1469" i="20"/>
  <c r="AU451" i="20"/>
  <c r="AU1444" i="20"/>
  <c r="AU666" i="20"/>
  <c r="AU2043" i="20"/>
  <c r="AU571" i="20"/>
  <c r="AU1400" i="20"/>
  <c r="AU1010" i="20"/>
  <c r="AU1957" i="20"/>
  <c r="AU15" i="20"/>
  <c r="AU1482" i="20"/>
  <c r="AU1384" i="20"/>
  <c r="AU1255" i="20"/>
  <c r="AU1686" i="20"/>
  <c r="AU2026" i="20"/>
  <c r="AU1488" i="20"/>
  <c r="AU908" i="20"/>
  <c r="AU2290" i="20"/>
  <c r="AU1762" i="20"/>
  <c r="AU1921" i="20"/>
  <c r="AU1642" i="20"/>
  <c r="AU661" i="20"/>
  <c r="AU1872" i="20"/>
  <c r="AU1132" i="20"/>
  <c r="AU2293" i="20"/>
  <c r="AU520" i="20"/>
  <c r="AU1158" i="20"/>
  <c r="AU1894" i="20"/>
  <c r="AU359" i="20"/>
  <c r="AU1799" i="20"/>
  <c r="AU1319" i="20"/>
  <c r="AU2250" i="20"/>
  <c r="AU1449" i="20"/>
  <c r="AU94" i="20"/>
  <c r="AU2155" i="20"/>
  <c r="AU1689" i="20"/>
  <c r="AU652" i="20"/>
  <c r="AU468" i="20"/>
  <c r="AU806" i="20"/>
  <c r="AU547" i="20"/>
  <c r="AU700" i="20"/>
  <c r="AU1422" i="20"/>
  <c r="AU1330" i="20"/>
  <c r="AU2079" i="20"/>
  <c r="AU469" i="20"/>
  <c r="AU1213" i="20"/>
  <c r="AU1867" i="20"/>
  <c r="AU2213" i="20"/>
  <c r="AU2197" i="20"/>
  <c r="AU1166" i="20"/>
  <c r="AU505" i="20"/>
  <c r="AU807" i="20"/>
  <c r="AU1252" i="20"/>
  <c r="AU1377" i="20"/>
  <c r="AU1999" i="20"/>
  <c r="AU991" i="20"/>
  <c r="AU2050" i="20"/>
  <c r="AU294" i="20"/>
  <c r="AU1147" i="20"/>
  <c r="AU348" i="20"/>
  <c r="AU97" i="20"/>
  <c r="AU1578" i="20"/>
  <c r="AU2231" i="20"/>
  <c r="AU351" i="20"/>
  <c r="AU1250" i="20"/>
  <c r="AU1181" i="20"/>
  <c r="AU1205" i="20"/>
  <c r="AU1832" i="20"/>
  <c r="AU810" i="20"/>
  <c r="AU1584" i="20"/>
  <c r="AU113" i="20"/>
  <c r="AU1756" i="20"/>
  <c r="AU1062" i="20"/>
  <c r="AU2226" i="20"/>
  <c r="AU1780" i="20"/>
  <c r="AU20" i="20"/>
  <c r="AU1870" i="20"/>
  <c r="AU1376" i="20"/>
  <c r="AU1691" i="20"/>
  <c r="AU1724" i="20"/>
  <c r="AU1626" i="20"/>
  <c r="AU238" i="20"/>
  <c r="AU1962" i="20"/>
  <c r="AU114" i="20"/>
  <c r="AU1087" i="20"/>
  <c r="AU395" i="20"/>
  <c r="AU449" i="20"/>
  <c r="AU1186" i="20"/>
  <c r="AU1537" i="20"/>
  <c r="AU1200" i="20"/>
  <c r="AU620" i="20"/>
  <c r="AU974" i="20"/>
  <c r="AU1926" i="20"/>
  <c r="AU244" i="20"/>
  <c r="AU2195" i="20"/>
  <c r="AU1593" i="20"/>
  <c r="AU1197" i="20"/>
  <c r="AU1483" i="20"/>
  <c r="AU690" i="20"/>
  <c r="AU2014" i="20"/>
  <c r="AU2020" i="20"/>
  <c r="AU1631" i="20"/>
  <c r="AU247" i="20"/>
  <c r="AU1969" i="20"/>
  <c r="AU1065" i="20"/>
  <c r="AU1499" i="20"/>
  <c r="AU980" i="20"/>
  <c r="AU157" i="20"/>
  <c r="AU1463" i="20"/>
  <c r="AU1371" i="20"/>
  <c r="AU211" i="20"/>
  <c r="AU709" i="20"/>
  <c r="AU1839" i="20"/>
  <c r="AU1357" i="20"/>
  <c r="AU373" i="20"/>
  <c r="AU490" i="20"/>
  <c r="AU2193" i="20"/>
  <c r="AU1027" i="20"/>
  <c r="AU342" i="20"/>
  <c r="AU1776" i="20"/>
  <c r="AU956" i="20"/>
  <c r="AU309" i="20"/>
  <c r="AU364" i="20"/>
  <c r="AU896" i="20"/>
  <c r="AU1786" i="20"/>
  <c r="AU1616" i="20"/>
  <c r="AU526" i="20"/>
  <c r="AU796" i="20"/>
  <c r="AU462" i="20"/>
  <c r="AU866" i="20"/>
  <c r="AU477" i="20"/>
  <c r="AU1226" i="20"/>
  <c r="AU944" i="20"/>
  <c r="AU1195" i="20"/>
  <c r="AU787" i="20"/>
  <c r="AU336" i="20"/>
  <c r="AU1860" i="20"/>
  <c r="AU503" i="20"/>
  <c r="AU1368" i="20"/>
  <c r="AU1493" i="20"/>
  <c r="AU2299" i="20"/>
  <c r="AU2182" i="20"/>
  <c r="AU730" i="20"/>
  <c r="AU551" i="20"/>
  <c r="AU1808" i="20"/>
  <c r="AU2323" i="20"/>
  <c r="AU303" i="20"/>
  <c r="AU2103" i="20"/>
  <c r="AU610" i="20"/>
  <c r="AU1401" i="20"/>
  <c r="AU2072" i="20"/>
  <c r="AU516" i="20"/>
  <c r="AU2156" i="20"/>
  <c r="AU2188" i="20"/>
  <c r="AU1179" i="20"/>
  <c r="AU2160" i="20"/>
  <c r="AU333" i="20"/>
  <c r="AU1554" i="20"/>
  <c r="AU1617" i="20"/>
  <c r="AU23" i="20"/>
  <c r="AU1836" i="20"/>
  <c r="AU1666" i="20"/>
  <c r="AU2018" i="20"/>
  <c r="AU2078" i="20"/>
  <c r="AU101" i="20"/>
  <c r="AU1661" i="20"/>
  <c r="AU655" i="20"/>
  <c r="AU1505" i="20"/>
  <c r="AU1981" i="20"/>
  <c r="AU231" i="20"/>
  <c r="AU1315" i="20"/>
  <c r="AU19" i="20"/>
  <c r="AU1295" i="20"/>
  <c r="AU563" i="20"/>
  <c r="AU75" i="20"/>
  <c r="AU1025" i="20"/>
  <c r="AU1821" i="20"/>
  <c r="AU656" i="20"/>
  <c r="AU867" i="20"/>
  <c r="AU2033" i="20"/>
  <c r="AU1553" i="20"/>
  <c r="AU1495" i="20"/>
  <c r="AU1388" i="20"/>
  <c r="AU573" i="20"/>
  <c r="AU799" i="20"/>
  <c r="AU1067" i="20"/>
  <c r="AU1187" i="20"/>
  <c r="AU1679" i="20"/>
  <c r="AU558" i="20"/>
  <c r="AU874" i="20"/>
  <c r="AU922" i="20"/>
  <c r="AU664" i="20"/>
  <c r="AU1901" i="20"/>
  <c r="AU1336" i="20"/>
  <c r="AU1822" i="20"/>
  <c r="AU1307" i="20"/>
  <c r="AU1864" i="20"/>
  <c r="AU446" i="20"/>
  <c r="AU1658" i="20"/>
  <c r="AU1101" i="20"/>
  <c r="AU994" i="20"/>
  <c r="AU903" i="20"/>
  <c r="AU2145" i="20"/>
  <c r="AU134" i="20"/>
  <c r="AU630" i="20"/>
  <c r="AU782" i="20"/>
  <c r="AU1232" i="20"/>
  <c r="AU185" i="20"/>
  <c r="AU1732" i="20"/>
  <c r="AU416" i="20"/>
  <c r="AU1041" i="20"/>
  <c r="AU1231" i="20"/>
  <c r="AU1389" i="20"/>
  <c r="AU18" i="20"/>
  <c r="AU2300" i="20"/>
  <c r="AU1614" i="20"/>
  <c r="AU1918" i="20"/>
  <c r="AU2139" i="20"/>
  <c r="AU884" i="20"/>
  <c r="AU1859" i="20"/>
  <c r="AU1454" i="20"/>
  <c r="AU530" i="20"/>
  <c r="AU1863" i="20"/>
  <c r="AU869" i="20"/>
  <c r="AU785" i="20"/>
  <c r="AU1097" i="20"/>
  <c r="AU1750" i="20"/>
  <c r="AU2210" i="20"/>
  <c r="AU981" i="20"/>
  <c r="AU881" i="20"/>
  <c r="AU906" i="20"/>
  <c r="AU1452" i="20"/>
  <c r="AU394" i="20"/>
  <c r="AU2176" i="20"/>
  <c r="AU496" i="20"/>
  <c r="AU1390" i="20"/>
  <c r="AU762" i="20"/>
  <c r="AU1842" i="20"/>
  <c r="AU1886" i="20"/>
  <c r="AU504" i="20"/>
  <c r="AU2175" i="20"/>
  <c r="AU795" i="20"/>
  <c r="AU2121" i="20"/>
  <c r="AU1428" i="20"/>
  <c r="AU1797" i="20"/>
  <c r="AU239" i="20"/>
  <c r="AU128" i="20"/>
  <c r="AU2212" i="20"/>
  <c r="AU1413" i="20"/>
  <c r="AU2153" i="20"/>
  <c r="AU885" i="20"/>
  <c r="AU1058" i="20"/>
  <c r="AU1757" i="20"/>
  <c r="AU2240" i="20"/>
  <c r="AU960" i="20"/>
  <c r="AU2060" i="20"/>
  <c r="AU495" i="20"/>
  <c r="AU2271" i="20"/>
  <c r="AU317" i="20"/>
  <c r="AU1022" i="20"/>
  <c r="AU1579" i="20"/>
  <c r="AU2311" i="20"/>
  <c r="AU1241" i="20"/>
  <c r="AU618" i="20"/>
  <c r="AU1809" i="20"/>
  <c r="AU856" i="20"/>
  <c r="AU500" i="20"/>
  <c r="AU2097" i="20"/>
  <c r="AU1548" i="20"/>
  <c r="AU1765" i="20"/>
  <c r="AU800" i="20"/>
  <c r="AU1294" i="20"/>
  <c r="AU1225" i="20"/>
  <c r="AU79" i="20"/>
  <c r="AU935" i="20"/>
  <c r="AU494" i="20"/>
  <c r="AU2171" i="20"/>
  <c r="AU1338" i="20"/>
  <c r="AU1934" i="20"/>
  <c r="AU2229" i="20"/>
  <c r="AU1527" i="20"/>
  <c r="AU2321" i="20"/>
  <c r="AU1432" i="20"/>
  <c r="AU2047" i="20"/>
  <c r="AU272" i="20"/>
  <c r="AU543" i="20"/>
  <c r="AU609" i="20"/>
  <c r="AU825" i="20"/>
  <c r="AU2128" i="20"/>
  <c r="AU791" i="20"/>
  <c r="AU579" i="20"/>
  <c r="AU371" i="20"/>
  <c r="AU1105" i="20"/>
  <c r="AU1902" i="20"/>
  <c r="AU340" i="20"/>
  <c r="AU1013" i="20"/>
  <c r="AU577" i="20"/>
  <c r="AU920" i="20"/>
  <c r="AU918" i="20"/>
  <c r="AU837" i="20"/>
  <c r="AU1970" i="20"/>
  <c r="AU1707" i="20"/>
  <c r="AU727" i="20"/>
  <c r="AU1379" i="20"/>
  <c r="AU2324" i="20"/>
  <c r="AU1559" i="20"/>
  <c r="AU1849" i="20"/>
  <c r="AU406" i="20"/>
  <c r="AU1717" i="20"/>
  <c r="AU288" i="20"/>
  <c r="AU687" i="20"/>
  <c r="AU1563" i="20"/>
  <c r="AU334" i="20"/>
  <c r="AU1568" i="20"/>
  <c r="AU1777" i="20"/>
  <c r="AU1676" i="20"/>
  <c r="AU2220" i="20"/>
  <c r="AU99" i="20"/>
  <c r="AU628" i="20"/>
  <c r="AU1494" i="20"/>
  <c r="AU1844" i="20"/>
  <c r="AU2256" i="20"/>
  <c r="AU1547" i="20"/>
  <c r="AU1633" i="20"/>
  <c r="AU1531" i="20"/>
  <c r="AU441" i="20"/>
  <c r="AU541" i="20"/>
  <c r="AU2218" i="20"/>
  <c r="AU1367" i="20"/>
  <c r="AU2208" i="20"/>
  <c r="AU1203" i="20"/>
  <c r="AU747" i="20"/>
  <c r="AU2146" i="20"/>
  <c r="AU461" i="20"/>
  <c r="AU357" i="20"/>
  <c r="AU2074" i="20"/>
  <c r="AU1173" i="20"/>
  <c r="AU1833" i="20"/>
  <c r="AU921" i="20"/>
  <c r="AU671" i="20"/>
  <c r="AU2049" i="20"/>
  <c r="AU1521" i="20"/>
  <c r="AU545" i="20"/>
  <c r="AU140" i="20"/>
  <c r="AU629" i="20"/>
  <c r="AU1564" i="20"/>
  <c r="AU1279" i="20"/>
  <c r="AU295" i="20"/>
  <c r="AU1120" i="20"/>
  <c r="AU161" i="20"/>
  <c r="AU2015" i="20"/>
  <c r="AU548" i="20"/>
  <c r="AU1805" i="20"/>
  <c r="AU1592" i="20"/>
  <c r="AU1791" i="20"/>
  <c r="AU2270" i="20"/>
  <c r="AU605" i="20"/>
  <c r="AU1351" i="20"/>
  <c r="AU133" i="20"/>
  <c r="AU1310" i="20"/>
  <c r="AU892" i="20"/>
  <c r="AU1261" i="20"/>
  <c r="AU2277" i="20"/>
  <c r="AU2007" i="20"/>
  <c r="AU426" i="20"/>
  <c r="AU1433" i="20"/>
  <c r="AU210" i="20"/>
  <c r="AU2225" i="20"/>
  <c r="AU249" i="20"/>
  <c r="AU1212" i="20"/>
  <c r="AU2058" i="20"/>
  <c r="AU1640" i="20"/>
  <c r="AU711" i="20"/>
  <c r="AU1687" i="20"/>
  <c r="AU854" i="20"/>
  <c r="AU2308" i="20"/>
  <c r="AU1044" i="20"/>
  <c r="AU2051" i="20"/>
  <c r="AU1770" i="20"/>
  <c r="AU751" i="20"/>
  <c r="AU1825" i="20"/>
  <c r="AU1150" i="20"/>
  <c r="AU1472" i="20"/>
  <c r="AU226" i="20"/>
  <c r="AU692" i="20"/>
  <c r="AU1244" i="20"/>
  <c r="AU1467" i="20"/>
  <c r="AU1709" i="20"/>
  <c r="AU914" i="20"/>
  <c r="AU996" i="20"/>
  <c r="AU208" i="20"/>
  <c r="AU1680" i="20"/>
  <c r="AU1414" i="20"/>
  <c r="AU637" i="20"/>
  <c r="AU2167" i="20"/>
  <c r="AU525" i="20"/>
  <c r="AU456" i="20"/>
  <c r="AU48" i="20"/>
  <c r="AU1095" i="20"/>
  <c r="AU1716" i="20"/>
  <c r="AU1735" i="20"/>
  <c r="AU1296" i="20"/>
  <c r="AU1458" i="20"/>
  <c r="AU1129" i="20"/>
  <c r="AU593" i="20"/>
  <c r="AU2285" i="20"/>
  <c r="AU236" i="20"/>
  <c r="AU1726" i="20"/>
  <c r="AU2130" i="20"/>
  <c r="AU1249" i="20"/>
  <c r="AU1725" i="20"/>
  <c r="AU1672" i="20"/>
  <c r="AU321" i="20"/>
  <c r="AU1708" i="20"/>
  <c r="AU1775" i="20"/>
  <c r="AU1816" i="20"/>
  <c r="AU1342" i="20"/>
  <c r="AU1955" i="20"/>
  <c r="AU654" i="20"/>
  <c r="AU488" i="20"/>
  <c r="AU1229" i="20"/>
  <c r="AU2019" i="20"/>
  <c r="AU1551" i="20"/>
  <c r="AU1238" i="20"/>
  <c r="AU1425" i="20"/>
  <c r="AU458" i="20"/>
  <c r="AU98" i="20"/>
  <c r="AU1802" i="20"/>
  <c r="AU1936" i="20"/>
  <c r="AU982" i="20"/>
  <c r="AU2234" i="20"/>
  <c r="AU1912" i="20"/>
  <c r="AU1284" i="20"/>
  <c r="AU107" i="20"/>
  <c r="AU570" i="20"/>
  <c r="AU499" i="20"/>
  <c r="AU2241" i="20"/>
  <c r="AU2265" i="20"/>
  <c r="AU1673" i="20"/>
  <c r="AU307" i="20"/>
  <c r="AU677" i="20"/>
  <c r="AU2073" i="20"/>
  <c r="AU1148" i="20"/>
  <c r="AU552" i="20"/>
  <c r="AU1814" i="20"/>
  <c r="AU310" i="20"/>
  <c r="AU1468" i="20"/>
  <c r="AU1837" i="20"/>
  <c r="AU1358" i="20"/>
  <c r="AU2098" i="20"/>
  <c r="AU1127" i="20"/>
  <c r="AU1346" i="20"/>
  <c r="AU580" i="20"/>
  <c r="AU424" i="20"/>
  <c r="AU1739" i="20"/>
  <c r="AU154" i="20"/>
  <c r="AU1199" i="20"/>
  <c r="AU2032" i="20"/>
  <c r="AU1003" i="20"/>
  <c r="AU614" i="20"/>
  <c r="AU1994" i="20"/>
  <c r="AU1845" i="20"/>
  <c r="AU2333" i="20"/>
  <c r="AU1865" i="20"/>
  <c r="AU73" i="20"/>
  <c r="AU1077" i="20"/>
  <c r="AU2104" i="20"/>
  <c r="AU1871" i="20"/>
  <c r="AU1076" i="20"/>
  <c r="AU360" i="20"/>
  <c r="AU163" i="20"/>
  <c r="AU203" i="20"/>
  <c r="AU1745" i="20"/>
  <c r="AU62" i="20"/>
  <c r="AU400" i="20"/>
  <c r="AU665" i="20"/>
  <c r="AU811" i="20"/>
  <c r="AU397" i="20"/>
  <c r="AU1004" i="20"/>
  <c r="AU2141" i="20"/>
  <c r="AU2024" i="20"/>
  <c r="AU625" i="20"/>
  <c r="AU2305" i="20"/>
  <c r="AU118" i="20"/>
  <c r="AU2067" i="20"/>
  <c r="AU1417" i="20"/>
  <c r="AU376" i="20"/>
  <c r="AU788" i="20"/>
  <c r="AU473" i="20"/>
  <c r="AU2057" i="20"/>
  <c r="AU1125" i="20"/>
  <c r="AU1233" i="20"/>
  <c r="AU2101" i="20"/>
  <c r="AU2069" i="20"/>
  <c r="AU1644" i="20"/>
  <c r="AU184" i="20"/>
  <c r="AU234" i="20"/>
  <c r="AU1632" i="20"/>
  <c r="AU1124" i="20"/>
  <c r="AU722" i="20"/>
  <c r="AU1727" i="20"/>
  <c r="AU779" i="20"/>
  <c r="AU151" i="20"/>
  <c r="AU578" i="20"/>
  <c r="AU419" i="20"/>
  <c r="AU1019" i="20"/>
  <c r="AU2150" i="20"/>
  <c r="AU1718" i="20"/>
  <c r="AU2084" i="20"/>
  <c r="AU135" i="20"/>
  <c r="AU2120" i="20"/>
  <c r="AU844" i="20"/>
  <c r="AU1558" i="20"/>
  <c r="AU1457" i="20"/>
  <c r="AU645" i="20"/>
  <c r="AU1740" i="20"/>
  <c r="AU2274" i="20"/>
  <c r="AU1131" i="20"/>
  <c r="AU971" i="20"/>
  <c r="AU1220" i="20"/>
  <c r="AU2008" i="20"/>
  <c r="AU1852" i="20"/>
  <c r="AU224" i="20"/>
  <c r="AU401" i="20"/>
  <c r="AU714" i="20"/>
  <c r="AU2177" i="20"/>
  <c r="AU1172" i="20"/>
  <c r="AU841" i="20"/>
  <c r="AU1113" i="20"/>
  <c r="AU1575" i="20"/>
  <c r="AU1348" i="20"/>
  <c r="AU777" i="20"/>
  <c r="AU569" i="20"/>
  <c r="AU241" i="20"/>
  <c r="AU1247" i="20"/>
  <c r="AU1430" i="20"/>
  <c r="AU1497" i="20"/>
  <c r="AU1650" i="20"/>
  <c r="AU127" i="20"/>
  <c r="AU1066" i="20"/>
  <c r="AU717" i="20"/>
  <c r="AU2316" i="20"/>
  <c r="AU843" i="20"/>
  <c r="AU1573" i="20"/>
  <c r="AU444" i="20"/>
  <c r="AU771" i="20"/>
  <c r="AU598" i="20"/>
  <c r="AU638" i="20"/>
  <c r="AU1168" i="20"/>
  <c r="AU1997" i="20"/>
  <c r="AU1722" i="20"/>
  <c r="AU907" i="20"/>
  <c r="AU1501" i="20"/>
  <c r="AU1267" i="20"/>
  <c r="AU2179" i="20"/>
  <c r="AU789" i="20"/>
  <c r="AU1538" i="20"/>
  <c r="AU1657" i="20"/>
  <c r="AU261" i="20"/>
  <c r="AU2314" i="20"/>
  <c r="AU591" i="20"/>
  <c r="AU899" i="20"/>
  <c r="AU2107" i="20"/>
  <c r="AU985" i="20"/>
  <c r="AU257" i="20"/>
  <c r="AU148" i="20"/>
  <c r="AU299" i="20"/>
  <c r="AU1566" i="20"/>
  <c r="AU1540" i="20"/>
  <c r="AU1134" i="20"/>
  <c r="AU678" i="20"/>
  <c r="AU1474" i="20"/>
  <c r="AU2181" i="20"/>
  <c r="AU1782" i="20"/>
  <c r="AU1350" i="20"/>
  <c r="AU1909" i="20"/>
  <c r="AU2076" i="20"/>
  <c r="AU1923" i="20"/>
  <c r="AU1920" i="20"/>
  <c r="AU1496" i="20"/>
  <c r="AU230" i="20"/>
  <c r="AU607" i="20"/>
  <c r="AU1208" i="20"/>
  <c r="AU765" i="20"/>
  <c r="AU327" i="20"/>
  <c r="AU1555" i="20"/>
  <c r="AU845" i="20"/>
  <c r="AU194" i="20"/>
  <c r="AU122" i="20"/>
  <c r="AU155" i="20"/>
  <c r="AU145" i="20"/>
  <c r="AU53" i="20"/>
  <c r="AU1343" i="20"/>
  <c r="AU58" i="20"/>
  <c r="AU2247" i="20"/>
  <c r="AU436" i="20"/>
  <c r="AU1951" i="20"/>
  <c r="AU838" i="20"/>
  <c r="AU817" i="20"/>
  <c r="AU392" i="20"/>
  <c r="AU305" i="20"/>
  <c r="AU88" i="20"/>
  <c r="AU1876" i="20"/>
  <c r="AU1961" i="20"/>
  <c r="AU685" i="20"/>
  <c r="AU2006" i="20"/>
  <c r="AU2239" i="20"/>
  <c r="AU936" i="20"/>
  <c r="AU713" i="20"/>
  <c r="AU64" i="20"/>
  <c r="AU1040" i="20"/>
  <c r="AU694" i="20"/>
  <c r="AU836" i="20"/>
  <c r="AU1525" i="20"/>
  <c r="AU617" i="20"/>
  <c r="AU192" i="20"/>
  <c r="AU1535" i="20"/>
  <c r="AU71" i="20"/>
  <c r="AU979" i="20"/>
  <c r="AU870" i="20"/>
  <c r="AU650" i="20"/>
  <c r="AU929" i="20"/>
  <c r="AU143" i="20"/>
  <c r="AU1993" i="20"/>
  <c r="AU59" i="20"/>
  <c r="AU1562" i="20"/>
  <c r="AU1744" i="20"/>
  <c r="AU1450" i="20"/>
  <c r="AU2203" i="20"/>
  <c r="AU2061" i="20"/>
  <c r="AU1857" i="20"/>
  <c r="AU144" i="20"/>
  <c r="AU1410" i="20"/>
  <c r="AU1178" i="20"/>
  <c r="AU2162" i="20"/>
  <c r="AU1276" i="20"/>
  <c r="AU1227" i="20"/>
  <c r="AU1704" i="20"/>
  <c r="AU640" i="20"/>
  <c r="AU1500" i="20"/>
  <c r="AU1480" i="20"/>
  <c r="AU265" i="20"/>
  <c r="AU1144" i="20"/>
  <c r="AU1967" i="20"/>
  <c r="AU1646" i="20"/>
  <c r="AU1733" i="20"/>
  <c r="AU793" i="20"/>
  <c r="AU1409" i="20"/>
  <c r="AU405" i="20"/>
  <c r="AU553" i="20"/>
  <c r="AU668" i="20"/>
  <c r="AU754" i="20"/>
  <c r="AU2124" i="20"/>
  <c r="AU1810" i="20"/>
  <c r="AU957" i="20"/>
  <c r="AU834" i="20"/>
  <c r="AU1418" i="20"/>
  <c r="AU116" i="20"/>
  <c r="AU330" i="20"/>
  <c r="AU1363" i="20"/>
  <c r="AU932" i="20"/>
  <c r="AU408" i="20"/>
  <c r="AU1944" i="20"/>
  <c r="AU498" i="20"/>
  <c r="AU1060" i="20"/>
  <c r="AU308" i="20"/>
  <c r="AU763" i="20"/>
  <c r="AU480" i="20"/>
  <c r="AU1106" i="20"/>
  <c r="AU1042" i="20"/>
  <c r="AU1611" i="20"/>
  <c r="AU1586" i="20"/>
  <c r="AU1769" i="20"/>
  <c r="AU658" i="20"/>
  <c r="AU1426" i="20"/>
  <c r="AU227" i="20"/>
  <c r="AU829" i="20"/>
  <c r="AU2282" i="20"/>
  <c r="AU2035" i="20"/>
  <c r="AU1285" i="20"/>
  <c r="AU83" i="20"/>
  <c r="AU1339" i="20"/>
  <c r="AU243" i="20"/>
  <c r="AU213" i="20"/>
  <c r="AU453" i="20"/>
  <c r="AU2039" i="20"/>
  <c r="AU377" i="20"/>
  <c r="AU2036" i="20"/>
  <c r="AU1964" i="20"/>
  <c r="AU2267" i="20"/>
  <c r="AU464" i="20"/>
  <c r="AU2186" i="20"/>
  <c r="AU2268" i="20"/>
  <c r="AU44" i="20"/>
  <c r="AU989" i="20"/>
  <c r="AU999" i="20"/>
  <c r="AU2329" i="20"/>
  <c r="AU1711" i="20"/>
  <c r="AU822" i="20"/>
  <c r="AU1037" i="20"/>
  <c r="AU2189" i="20"/>
  <c r="AU562" i="20"/>
  <c r="AU2168" i="20"/>
  <c r="AU948" i="20"/>
  <c r="AU1544" i="20"/>
  <c r="AU374" i="20"/>
  <c r="AU616" i="20"/>
  <c r="AU1678" i="20"/>
  <c r="AU1824" i="20"/>
  <c r="AU33" i="20"/>
  <c r="AU2038" i="20"/>
  <c r="AU1581" i="20"/>
  <c r="AU531" i="20"/>
  <c r="AU2284" i="20"/>
  <c r="AU1634" i="20"/>
  <c r="AU672" i="20"/>
  <c r="AU1221" i="20"/>
  <c r="AU1937" i="20"/>
  <c r="AU1843" i="20"/>
  <c r="AU428" i="20"/>
  <c r="AU815" i="20"/>
  <c r="AU2042" i="20"/>
  <c r="AU42" i="20"/>
  <c r="AU82" i="20"/>
  <c r="AU429" i="20"/>
  <c r="AU816" i="20"/>
  <c r="AU65" i="20"/>
  <c r="AU2194" i="20"/>
  <c r="AU943" i="20"/>
  <c r="AU2056" i="20"/>
  <c r="AU388" i="20"/>
  <c r="AU2102" i="20"/>
  <c r="AU770" i="20"/>
  <c r="AU160" i="20"/>
  <c r="AU748" i="20"/>
  <c r="AU1427" i="20"/>
  <c r="AU622" i="20"/>
  <c r="AU556" i="20"/>
  <c r="AU1326" i="20"/>
  <c r="AU197" i="20"/>
  <c r="AU2331" i="20"/>
  <c r="AU130" i="20"/>
  <c r="AU280" i="20"/>
  <c r="AU1332" i="20"/>
  <c r="AU30" i="20"/>
  <c r="AU872" i="20"/>
  <c r="AU55" i="20"/>
  <c r="AU479" i="20"/>
  <c r="AU1059" i="20"/>
  <c r="AU1694" i="20"/>
  <c r="AU1619" i="20"/>
  <c r="AU1671" i="20"/>
  <c r="AU1353" i="20"/>
  <c r="AU149" i="20"/>
  <c r="AU1399" i="20"/>
  <c r="AU1752" i="20"/>
  <c r="AU1905" i="20"/>
  <c r="AU1412" i="20"/>
  <c r="AU1405" i="20"/>
  <c r="AU17" i="20"/>
  <c r="AU1817" i="20"/>
  <c r="AU755" i="20"/>
  <c r="AU164" i="20"/>
  <c r="AU1447" i="20"/>
  <c r="AU1510" i="20"/>
  <c r="AU1779" i="20"/>
  <c r="AU1907" i="20"/>
  <c r="AU2328" i="20"/>
  <c r="AU1665" i="20"/>
  <c r="AU259" i="20"/>
  <c r="AU535" i="20"/>
  <c r="AU1316" i="20"/>
  <c r="AU2242" i="20"/>
  <c r="AU940" i="20"/>
  <c r="AU1546" i="20"/>
  <c r="AU1771" i="20"/>
  <c r="AU726" i="20"/>
  <c r="AU1835" i="20"/>
  <c r="AU1333" i="20"/>
  <c r="AU2259" i="20"/>
  <c r="AU1604" i="20"/>
  <c r="AU457" i="20"/>
  <c r="AU741" i="20"/>
  <c r="AU1349" i="20"/>
  <c r="AU1855" i="20"/>
  <c r="AU404" i="20"/>
  <c r="AU2129" i="20"/>
  <c r="AU32" i="20"/>
  <c r="AU1738" i="20"/>
  <c r="AU1620" i="20"/>
  <c r="AU2115" i="20"/>
  <c r="AU2319" i="20"/>
  <c r="AU1464" i="20"/>
  <c r="AU832" i="20"/>
  <c r="AU1273" i="20"/>
  <c r="AU1303" i="20"/>
  <c r="AU967" i="20"/>
  <c r="AU1133" i="20"/>
  <c r="AU1610" i="20"/>
  <c r="AU581" i="20"/>
  <c r="AU969" i="20"/>
  <c r="AU555" i="20"/>
  <c r="AU109" i="20"/>
  <c r="AU1988" i="20"/>
  <c r="AU478" i="20"/>
  <c r="AU1096" i="20"/>
  <c r="AU312" i="20"/>
  <c r="AU835" i="20"/>
  <c r="AU1032" i="20"/>
  <c r="AU1612" i="20"/>
  <c r="AU2134" i="20"/>
  <c r="AU965" i="20"/>
  <c r="AU1327" i="20"/>
  <c r="AU225" i="20"/>
  <c r="AU1079" i="20"/>
  <c r="AU1831" i="20"/>
  <c r="AU1017" i="20"/>
  <c r="AU1038" i="20"/>
  <c r="AU978" i="20"/>
  <c r="AU452" i="20"/>
  <c r="AU875" i="20"/>
  <c r="AU1966" i="20"/>
  <c r="AU1055" i="20"/>
  <c r="AU2096" i="20"/>
  <c r="AU369" i="20"/>
  <c r="AU156" i="20"/>
  <c r="AU2093" i="20"/>
  <c r="AU846" i="20"/>
  <c r="AU102" i="20"/>
  <c r="AU1823" i="20"/>
  <c r="AU808" i="20"/>
  <c r="AU802" i="20"/>
  <c r="AU61" i="20"/>
  <c r="AU2030" i="20"/>
  <c r="AU2045" i="20"/>
  <c r="AU278" i="20"/>
  <c r="AU1282" i="20"/>
  <c r="AU1819" i="20"/>
  <c r="AU129" i="20"/>
  <c r="AU398" i="20"/>
  <c r="AU1110" i="20"/>
  <c r="AU648" i="20"/>
  <c r="AU1606" i="20"/>
  <c r="AU1108" i="20"/>
  <c r="AU1121" i="20"/>
  <c r="AU2249" i="20"/>
  <c r="AU1237" i="20"/>
  <c r="AU339" i="20"/>
  <c r="AU842" i="20"/>
  <c r="AU631" i="20"/>
  <c r="AU1481" i="20"/>
  <c r="AU1489" i="20"/>
  <c r="AU1091" i="20"/>
  <c r="AU853" i="20"/>
  <c r="AU77" i="20"/>
  <c r="AU1942" i="20"/>
  <c r="AU683" i="20"/>
  <c r="AU1116" i="20"/>
  <c r="AU177" i="20"/>
  <c r="AU1301" i="20"/>
  <c r="AU1932" i="20"/>
  <c r="AU229" i="20"/>
  <c r="AU1529" i="20"/>
  <c r="AU2303" i="20"/>
  <c r="AU175" i="20"/>
  <c r="AU199" i="20"/>
  <c r="AU1897" i="20"/>
  <c r="AU1504" i="20"/>
  <c r="AU433" i="20"/>
  <c r="AU67" i="20"/>
  <c r="AU1697" i="20"/>
  <c r="AU990" i="20"/>
  <c r="AU412" i="20"/>
  <c r="AU597" i="20"/>
  <c r="AU1159" i="20"/>
  <c r="AU1312" i="20"/>
  <c r="AU1989" i="20"/>
  <c r="AU1320" i="20"/>
  <c r="AU1012" i="20"/>
  <c r="AU320" i="20"/>
  <c r="AU699" i="20"/>
  <c r="AU1021" i="20"/>
  <c r="AU1939" i="20"/>
  <c r="AU1847" i="20"/>
  <c r="AU34" i="20"/>
  <c r="AU542" i="20"/>
  <c r="AU22" i="20"/>
  <c r="AU1710" i="20"/>
  <c r="AU1043" i="20"/>
  <c r="AU901" i="20"/>
  <c r="AU941" i="20"/>
  <c r="AU68" i="20"/>
  <c r="AU510" i="20"/>
  <c r="AU417" i="20"/>
  <c r="AU372" i="20"/>
  <c r="AU2169" i="20"/>
  <c r="AU176" i="20"/>
  <c r="AU1674" i="20"/>
  <c r="AU2046" i="20"/>
  <c r="AU1683" i="20"/>
  <c r="AU1092" i="20"/>
  <c r="AU1207" i="20"/>
  <c r="AU1742" i="20"/>
  <c r="AU1618" i="20"/>
  <c r="AU1753" i="20"/>
  <c r="AU2286" i="20"/>
  <c r="AU1240" i="20"/>
  <c r="AU1009" i="20"/>
  <c r="AU1913" i="20"/>
  <c r="AU566" i="20"/>
  <c r="AU1583" i="20"/>
  <c r="AU186" i="20"/>
  <c r="AU440" i="20"/>
  <c r="AU1201" i="20"/>
  <c r="AU1917" i="20"/>
  <c r="AU1736" i="20"/>
  <c r="AU1031" i="20"/>
  <c r="AU934" i="20"/>
  <c r="AU1979" i="20"/>
  <c r="AU260" i="20"/>
  <c r="AU120" i="20"/>
  <c r="AU2190" i="20"/>
  <c r="AU1074" i="20"/>
  <c r="AU89" i="20"/>
  <c r="AU1446" i="20"/>
  <c r="AU719" i="20"/>
  <c r="AU215" i="20"/>
  <c r="AU1696" i="20"/>
  <c r="AU393" i="20"/>
  <c r="AU435" i="20"/>
  <c r="AU1605" i="20"/>
  <c r="AU2028" i="20"/>
  <c r="AU91" i="20"/>
  <c r="AU1372" i="20"/>
  <c r="AU1170" i="20"/>
  <c r="AU2337" i="20"/>
  <c r="AU178" i="20"/>
  <c r="AU2062" i="20"/>
  <c r="AU293" i="20"/>
  <c r="AU1258" i="20"/>
  <c r="AU2136" i="20"/>
  <c r="AU1623" i="20"/>
  <c r="AU1394" i="20"/>
  <c r="AU287" i="20"/>
  <c r="AU1239" i="20"/>
  <c r="AU1582" i="20"/>
  <c r="AU1557" i="20"/>
  <c r="AU983" i="20"/>
  <c r="AU1985" i="20"/>
  <c r="AU1395" i="20"/>
  <c r="AU792" i="20"/>
  <c r="AU123" i="20"/>
  <c r="AU1698" i="20"/>
  <c r="AU1883" i="20"/>
  <c r="AU2166" i="20"/>
  <c r="AU1930" i="20"/>
  <c r="AU1262" i="20"/>
  <c r="AU992" i="20"/>
  <c r="AU705" i="20"/>
  <c r="AU146" i="20"/>
  <c r="AU627" i="20"/>
  <c r="AU1878" i="20"/>
  <c r="AU1983" i="20"/>
  <c r="AU1621" i="20"/>
  <c r="AU2087" i="20"/>
  <c r="AU1663" i="20"/>
  <c r="AU214" i="20"/>
  <c r="AU1352" i="20"/>
  <c r="AU942" i="20"/>
  <c r="AU1175" i="20"/>
  <c r="AU909" i="20"/>
  <c r="AU341" i="20"/>
  <c r="AU667" i="20"/>
  <c r="AU389" i="20"/>
  <c r="AU1811" i="20"/>
  <c r="AU1135" i="20"/>
  <c r="AU103" i="20"/>
  <c r="AU217" i="20"/>
  <c r="AU549" i="20"/>
  <c r="AU1364" i="20"/>
  <c r="AU292" i="20"/>
  <c r="AU1896" i="20"/>
  <c r="AU1111" i="20"/>
  <c r="AU1465" i="20"/>
  <c r="AU2200" i="20"/>
  <c r="AU141" i="20"/>
  <c r="AU84" i="20"/>
  <c r="AU1524" i="20"/>
  <c r="AU1256" i="20"/>
  <c r="AU481" i="20"/>
  <c r="AU1100" i="20"/>
  <c r="AU2161" i="20"/>
  <c r="AU1973" i="20"/>
  <c r="AU252" i="20"/>
  <c r="AU2266" i="20"/>
  <c r="AU1466" i="20"/>
  <c r="AU733" i="20"/>
  <c r="AU1007" i="20"/>
  <c r="AU1906" i="20"/>
  <c r="AU939" i="20"/>
  <c r="AU2135" i="20"/>
  <c r="AU703" i="20"/>
  <c r="AU585" i="20"/>
  <c r="AU1163" i="20"/>
  <c r="AU1435" i="20"/>
  <c r="AU38" i="20"/>
  <c r="AU50" i="20"/>
  <c r="AU422" i="20"/>
  <c r="AU1215" i="20"/>
  <c r="AU1471" i="20"/>
  <c r="AU1741" i="20"/>
  <c r="AU47" i="20"/>
  <c r="AU864" i="20"/>
  <c r="AU439" i="20"/>
  <c r="AU895" i="20"/>
  <c r="AU442" i="20"/>
  <c r="AU410" i="20"/>
  <c r="AU930" i="20"/>
  <c r="AU1090" i="20"/>
  <c r="AU296" i="20"/>
  <c r="AU674" i="20"/>
  <c r="AU963" i="20"/>
  <c r="AU1054" i="20"/>
  <c r="AU258" i="20"/>
  <c r="AU1130" i="20"/>
  <c r="AU1635" i="20"/>
  <c r="AU660" i="20"/>
  <c r="AU1259" i="20"/>
  <c r="AU379" i="20"/>
  <c r="AU311" i="20"/>
  <c r="AU1182" i="20"/>
  <c r="AU1532" i="20"/>
  <c r="AU1423" i="20"/>
  <c r="AU270" i="20"/>
  <c r="AU1580" i="20"/>
  <c r="AU1729" i="20"/>
  <c r="AU1569" i="20"/>
  <c r="AU784" i="20"/>
  <c r="AU1670" i="20"/>
  <c r="AU314" i="20"/>
  <c r="AU147" i="20"/>
  <c r="AU1218" i="20"/>
  <c r="AU975" i="20"/>
  <c r="AU513" i="20"/>
  <c r="AU1669" i="20"/>
  <c r="AU2144" i="20"/>
  <c r="AU1153" i="20"/>
  <c r="AU380" i="20"/>
  <c r="AU2109" i="20"/>
  <c r="AU1652" i="20"/>
  <c r="AU559" i="20"/>
  <c r="AU1841" i="20"/>
  <c r="AU1115" i="20"/>
  <c r="AU1345" i="20"/>
  <c r="AU209" i="20"/>
  <c r="AU1508" i="20"/>
  <c r="AU2170" i="20"/>
  <c r="AU493" i="20"/>
  <c r="AU489" i="20"/>
  <c r="AU353" i="20"/>
  <c r="AU1392" i="20"/>
  <c r="AU720" i="20"/>
  <c r="AU1486" i="20"/>
  <c r="AU1073" i="20"/>
  <c r="AU1184" i="20"/>
  <c r="AU1922" i="20"/>
  <c r="AU1747" i="20"/>
  <c r="AU827" i="20"/>
  <c r="AU1853" i="20"/>
  <c r="AU1607" i="20"/>
  <c r="AU945" i="20"/>
  <c r="AU2127" i="20"/>
  <c r="AU540" i="20"/>
  <c r="AU347" i="20"/>
  <c r="AU1550" i="20"/>
  <c r="AU1812" i="20"/>
  <c r="AU1587" i="20"/>
  <c r="AU220" i="20"/>
  <c r="AU1064" i="20"/>
  <c r="AU986" i="20"/>
  <c r="AU2313" i="20"/>
  <c r="AU529" i="20"/>
  <c r="AU2180" i="20"/>
  <c r="AU1813" i="20"/>
  <c r="AU2336" i="20"/>
  <c r="AU1380" i="20"/>
  <c r="AU2315" i="20"/>
  <c r="AU1649" i="20"/>
  <c r="AU2159" i="20"/>
  <c r="AU2217" i="20"/>
  <c r="AU642" i="20"/>
  <c r="AU1235" i="20"/>
  <c r="AU117" i="20"/>
  <c r="AU532" i="20"/>
  <c r="AU1369" i="20"/>
  <c r="AU955" i="20"/>
  <c r="AU1028" i="20"/>
  <c r="AU80" i="20"/>
  <c r="AU1746" i="20"/>
  <c r="AU1914" i="20"/>
  <c r="AU1216" i="20"/>
  <c r="AU2253" i="20"/>
  <c r="AU81" i="20"/>
  <c r="AU291" i="20"/>
  <c r="AU1051" i="20"/>
  <c r="AU2017" i="20"/>
  <c r="AU1475" i="20"/>
  <c r="AU112" i="20"/>
  <c r="AU1270" i="20"/>
  <c r="AU603" i="20"/>
  <c r="AU365" i="20"/>
  <c r="AU2243" i="20"/>
  <c r="AU1476" i="20"/>
  <c r="AU2219" i="20"/>
  <c r="AU1991" i="20"/>
  <c r="AU1760" i="20"/>
  <c r="AU1313" i="20"/>
  <c r="AU188" i="20"/>
  <c r="AU959" i="20"/>
  <c r="AU1941" i="20"/>
  <c r="AU1223" i="20"/>
  <c r="AU421" i="20"/>
  <c r="AU2003" i="20"/>
  <c r="AU2016" i="20"/>
  <c r="AU1177" i="20"/>
  <c r="AU923" i="20"/>
  <c r="AU2310" i="20"/>
  <c r="AU1700" i="20"/>
  <c r="AU254" i="20"/>
  <c r="AU1071" i="20"/>
  <c r="AU1080" i="20"/>
  <c r="AU1161" i="20"/>
  <c r="AU1695" i="20"/>
  <c r="AU1784" i="20"/>
  <c r="AU961" i="20"/>
  <c r="AU2272" i="20"/>
  <c r="AU1758" i="20"/>
  <c r="AU2133" i="20"/>
  <c r="AU538" i="20"/>
  <c r="AU937" i="20"/>
  <c r="AU1827" i="20"/>
  <c r="AU833" i="20"/>
  <c r="AU1602" i="20"/>
  <c r="AU2235" i="20"/>
  <c r="AU707" i="20"/>
  <c r="AU883" i="20"/>
  <c r="AU1008" i="20"/>
  <c r="AU1052" i="20"/>
  <c r="AU2077" i="20"/>
  <c r="AU1570" i="20"/>
  <c r="AU1968" i="20"/>
  <c r="AU774" i="20"/>
  <c r="AU826" i="20"/>
  <c r="AU455" i="20"/>
  <c r="AU2297" i="20"/>
  <c r="AU142" i="20"/>
  <c r="AU1862" i="20"/>
  <c r="AU1141" i="20"/>
  <c r="AU1086" i="20"/>
  <c r="AU1588" i="20"/>
  <c r="AU124" i="20"/>
  <c r="AU1660" i="20"/>
  <c r="AU482" i="20"/>
  <c r="AU1925" i="20"/>
  <c r="AU1887" i="20"/>
  <c r="AU2183" i="20"/>
  <c r="AU1980" i="20"/>
  <c r="AU96" i="20"/>
  <c r="AU928" i="20"/>
  <c r="AU1714" i="20"/>
  <c r="AU927" i="20"/>
  <c r="AU1387" i="20"/>
  <c r="AU354" i="20"/>
  <c r="AU1653" i="20"/>
  <c r="AU2138" i="20"/>
  <c r="AU1341" i="20"/>
  <c r="AU463" i="20"/>
  <c r="AU1314" i="20"/>
  <c r="AU21" i="20"/>
  <c r="AU1995" i="20"/>
  <c r="AU363" i="20"/>
  <c r="AU1806" i="20"/>
  <c r="AU1434" i="20"/>
  <c r="AU1668" i="20"/>
  <c r="AU613" i="20"/>
  <c r="AU2122" i="20"/>
  <c r="AU1774" i="20"/>
  <c r="AU2257" i="20"/>
  <c r="AU76" i="20"/>
  <c r="AU1114" i="20"/>
  <c r="AU740" i="20"/>
  <c r="AU2291" i="20"/>
  <c r="AU738" i="20"/>
  <c r="AU767" i="20"/>
  <c r="AU2248" i="20"/>
  <c r="AU2185" i="20"/>
  <c r="AU1838" i="20"/>
  <c r="AU301" i="20"/>
  <c r="AU454" i="20"/>
  <c r="AU2021" i="20"/>
  <c r="AU917" i="20"/>
  <c r="AU954" i="20"/>
  <c r="AU1069" i="20"/>
  <c r="AU2244" i="20"/>
  <c r="AU970" i="20"/>
  <c r="AU1138" i="20"/>
  <c r="AU1783" i="20"/>
  <c r="AU2295" i="20"/>
  <c r="AU1492" i="20"/>
  <c r="AU1935" i="20"/>
  <c r="AU737" i="20"/>
  <c r="AU1523" i="20"/>
  <c r="AU1684" i="20"/>
  <c r="AU298" i="20"/>
  <c r="AU1749" i="20"/>
  <c r="AU2142" i="20"/>
  <c r="AU1526" i="20"/>
  <c r="AU1191" i="20"/>
  <c r="AU2223" i="20"/>
  <c r="AU646" i="20"/>
  <c r="AU998" i="20"/>
  <c r="AU1470" i="20"/>
  <c r="AU925" i="20"/>
  <c r="AU204" i="20"/>
  <c r="AU964" i="20"/>
  <c r="AU2206" i="20"/>
  <c r="AU2332" i="20"/>
  <c r="AU1643" i="20"/>
  <c r="AU821" i="20"/>
  <c r="AU919" i="20"/>
  <c r="AU2309" i="20"/>
  <c r="AU2232" i="20"/>
  <c r="AU1958" i="20"/>
  <c r="AU36" i="20"/>
  <c r="AU432" i="20"/>
  <c r="AU1123" i="20"/>
  <c r="AU729" i="20"/>
  <c r="AU644" i="20"/>
  <c r="AU182" i="20"/>
  <c r="AU511" i="20"/>
  <c r="AU2199" i="20"/>
  <c r="AU1034" i="20"/>
  <c r="AU586" i="20"/>
  <c r="AU1442" i="20"/>
  <c r="AU554" i="20"/>
  <c r="AU2187" i="20"/>
  <c r="AU1830" i="20"/>
  <c r="AU152" i="20"/>
  <c r="AU805" i="20"/>
  <c r="AU681" i="20"/>
  <c r="AU2071" i="20"/>
  <c r="AU1656" i="20"/>
  <c r="AU275" i="20"/>
  <c r="AU248" i="20"/>
  <c r="AU723" i="20"/>
  <c r="AU818" i="20"/>
  <c r="AU1751" i="20"/>
  <c r="AU51" i="20"/>
  <c r="AU2227" i="20"/>
  <c r="AU476" i="20"/>
  <c r="AU284" i="20"/>
  <c r="AU1094" i="20"/>
  <c r="AU1703" i="20"/>
  <c r="AU1479" i="20"/>
  <c r="AU24" i="20"/>
  <c r="AU1701" i="20"/>
  <c r="AU508" i="20"/>
  <c r="AU1590" i="20"/>
  <c r="AU1360" i="20"/>
  <c r="AU1664" i="20"/>
  <c r="AU1382" i="20"/>
  <c r="AU1443" i="20"/>
  <c r="AU718" i="20"/>
  <c r="AU45" i="20"/>
  <c r="AU487" i="20"/>
  <c r="AU1953" i="20"/>
  <c r="AU361" i="20"/>
  <c r="AU289" i="20"/>
  <c r="AU396" i="20"/>
  <c r="AU1461" i="20"/>
  <c r="AU2269" i="20"/>
  <c r="AU2099" i="20"/>
  <c r="AU1337" i="20"/>
  <c r="AU2178" i="20"/>
  <c r="AU2152" i="20"/>
  <c r="AU1026" i="20"/>
  <c r="AU1788" i="20"/>
  <c r="AU39" i="20"/>
  <c r="AU2029" i="20"/>
  <c r="AU1654" i="20"/>
  <c r="AU1484" i="20"/>
  <c r="AU680" i="20"/>
  <c r="AU624" i="20"/>
  <c r="AU460" i="20"/>
  <c r="AU121" i="20"/>
  <c r="AU809" i="20"/>
  <c r="AU1072" i="20"/>
  <c r="AU162" i="20"/>
  <c r="AU2126" i="20"/>
  <c r="AU634" i="20"/>
  <c r="AU752" i="20"/>
  <c r="AU1539" i="20"/>
  <c r="AU1978" i="20"/>
  <c r="AU889" i="20"/>
  <c r="AU1151" i="20"/>
  <c r="AU1283" i="20"/>
  <c r="AU1266" i="20"/>
  <c r="AU1759" i="20"/>
  <c r="AU1856" i="20"/>
  <c r="AU880" i="20"/>
  <c r="AU74" i="20"/>
  <c r="AU2230" i="20"/>
  <c r="AU519" i="20"/>
  <c r="AU797" i="20"/>
  <c r="AU174" i="20"/>
  <c r="AU682" i="20"/>
  <c r="AU855" i="20"/>
  <c r="AU1288" i="20"/>
  <c r="AU950" i="20"/>
  <c r="AU2149" i="20"/>
  <c r="AU636" i="20"/>
  <c r="AU533" i="20"/>
  <c r="AU2001" i="20"/>
  <c r="AU1306" i="20"/>
  <c r="AU414" i="20"/>
  <c r="AU1386" i="20"/>
  <c r="AU1948" i="20"/>
  <c r="AU1299" i="20"/>
  <c r="AU938" i="20"/>
  <c r="AU467" i="20"/>
  <c r="AU933" i="20"/>
  <c r="AU828" i="20"/>
  <c r="AU2236" i="20"/>
  <c r="AU1230" i="20"/>
  <c r="AU269" i="20"/>
  <c r="AU1963" i="20"/>
  <c r="AU1702" i="20"/>
  <c r="AU912" i="20"/>
  <c r="AU1625" i="20"/>
  <c r="AU1792" i="20"/>
  <c r="AU575" i="20"/>
  <c r="AU1084" i="20"/>
  <c r="AU1609" i="20"/>
  <c r="AU1512" i="20"/>
  <c r="AU1257" i="20"/>
  <c r="AU1916" i="20"/>
  <c r="AU1552" i="20"/>
  <c r="AU332" i="20"/>
  <c r="AU425" i="20"/>
  <c r="AU1976" i="20"/>
  <c r="AU219" i="20"/>
  <c r="AU783" i="20"/>
  <c r="AU639" i="20"/>
  <c r="AU702" i="20"/>
  <c r="AU132" i="20"/>
  <c r="AU105" i="20"/>
  <c r="AU1300" i="20"/>
  <c r="AU863" i="20"/>
  <c r="AU946" i="20"/>
  <c r="AU673" i="20"/>
  <c r="AU352" i="20"/>
  <c r="AU515" i="20"/>
  <c r="AU445" i="20"/>
  <c r="AU2031" i="20"/>
  <c r="AU1675" i="20"/>
  <c r="AU2083" i="20"/>
  <c r="AU325" i="20"/>
  <c r="AU1589" i="20"/>
  <c r="AU1030" i="20"/>
  <c r="AU1263" i="20"/>
  <c r="AU1005" i="20"/>
  <c r="AU1938" i="20"/>
  <c r="AU1795" i="20"/>
  <c r="AU1596" i="20"/>
  <c r="AU2114" i="20"/>
  <c r="AU873" i="20"/>
  <c r="AU383" i="20"/>
  <c r="AU1329" i="20"/>
  <c r="AU427" i="20"/>
  <c r="AU1571" i="20"/>
  <c r="AU2140" i="20"/>
  <c r="AU2118" i="20"/>
  <c r="AU1952" i="20"/>
  <c r="AU1509" i="20"/>
  <c r="AU1245" i="20"/>
  <c r="AU1647" i="20"/>
  <c r="AU2081" i="20"/>
  <c r="AU2110" i="20"/>
  <c r="AU190" i="20"/>
  <c r="AU1651" i="20"/>
  <c r="AU242" i="20"/>
  <c r="AU775" i="20"/>
  <c r="AU1560" i="20"/>
  <c r="AU1491" i="20"/>
  <c r="AU212" i="20"/>
  <c r="AU847" i="20"/>
  <c r="AU167" i="20"/>
  <c r="AU450" i="20"/>
  <c r="AU2075" i="20"/>
  <c r="AU977" i="20"/>
  <c r="AU984" i="20"/>
  <c r="AU316" i="20"/>
  <c r="AU153" i="20"/>
  <c r="AU518" i="20"/>
  <c r="AU1487" i="20"/>
  <c r="AU1210" i="20"/>
  <c r="AU905" i="20"/>
  <c r="AU507" i="20"/>
  <c r="AU1869" i="20"/>
  <c r="AU1099" i="20"/>
  <c r="AU1126" i="20"/>
  <c r="AU104" i="20"/>
  <c r="AU522" i="20"/>
  <c r="AU1085" i="20"/>
  <c r="AU1378" i="20"/>
  <c r="AU491" i="20"/>
  <c r="AU1971" i="20"/>
  <c r="AU202" i="20"/>
  <c r="AU924" i="20"/>
  <c r="AU1645" i="20"/>
  <c r="AU1160" i="20"/>
  <c r="AU1373" i="20"/>
  <c r="AU1309" i="20"/>
  <c r="AU1977" i="20"/>
  <c r="AU544" i="20"/>
  <c r="AU1720" i="20"/>
  <c r="AU716" i="20"/>
  <c r="AU195" i="20"/>
  <c r="AU1217" i="20"/>
  <c r="AU1264" i="20"/>
  <c r="AU1931" i="20"/>
  <c r="AU2065" i="20"/>
  <c r="AU173" i="20"/>
  <c r="AU1103" i="20"/>
  <c r="AU931" i="20"/>
  <c r="AU1910" i="20"/>
  <c r="AU1286" i="20"/>
  <c r="AU871" i="20"/>
  <c r="AU1057" i="20"/>
  <c r="AU216" i="20"/>
  <c r="AU26" i="20"/>
  <c r="AU1685" i="20"/>
  <c r="AU857" i="20"/>
  <c r="AU2202" i="20"/>
  <c r="AU2164" i="20"/>
  <c r="AU759" i="20"/>
  <c r="AU749" i="20"/>
  <c r="AU434" i="20"/>
  <c r="AU189" i="20"/>
  <c r="AU820" i="20"/>
  <c r="AU1029" i="20"/>
  <c r="AU1880" i="20"/>
  <c r="AU492" i="20"/>
  <c r="AU1243" i="20"/>
  <c r="AU1375" i="20"/>
  <c r="AU915" i="20"/>
  <c r="AU865" i="20"/>
  <c r="AU1763" i="20"/>
  <c r="AU2080" i="20"/>
  <c r="AU1498" i="20"/>
  <c r="AU41" i="20"/>
  <c r="AU2205" i="20"/>
  <c r="AU1253" i="20"/>
  <c r="AU502" i="20"/>
  <c r="AU1885" i="20"/>
  <c r="AU1061" i="20"/>
  <c r="AU1928" i="20"/>
  <c r="AU1803" i="20"/>
  <c r="AU695" i="20"/>
  <c r="AU780" i="20"/>
  <c r="AU962" i="20"/>
  <c r="AU565" i="20"/>
  <c r="AU1136" i="20"/>
  <c r="AU670" i="20"/>
  <c r="AU25" i="20"/>
  <c r="AU56" i="20"/>
  <c r="AU165" i="20"/>
  <c r="AU1260" i="20"/>
  <c r="AU823" i="20"/>
  <c r="AU1185" i="20"/>
  <c r="AU691" i="20"/>
  <c r="AU362" i="20"/>
  <c r="AU1171" i="20"/>
  <c r="AU286" i="20"/>
  <c r="AU1431" i="20"/>
  <c r="AU1278" i="20"/>
  <c r="AU1585" i="20"/>
  <c r="AU882" i="20"/>
  <c r="AU742" i="20"/>
  <c r="AU1152" i="20"/>
  <c r="AU2012" i="20"/>
  <c r="AU1396" i="20"/>
  <c r="AU1398" i="20"/>
  <c r="AU2157" i="20"/>
  <c r="AU1866" i="20"/>
  <c r="AU512" i="20"/>
  <c r="AU1448" i="20"/>
  <c r="AU331" i="20"/>
  <c r="AU1576" i="20"/>
  <c r="AU2191" i="20"/>
  <c r="AU1234" i="20"/>
  <c r="AU643" i="20"/>
  <c r="AU786" i="20"/>
  <c r="AU2192" i="20"/>
  <c r="AU2174" i="20"/>
  <c r="AU1699" i="20"/>
  <c r="AU1874" i="20"/>
  <c r="AU1167" i="20"/>
  <c r="AU653" i="20"/>
  <c r="AU207" i="20"/>
  <c r="AU206" i="20"/>
  <c r="AU1189" i="20"/>
  <c r="AU2095" i="20"/>
  <c r="AU180" i="20"/>
  <c r="AU1165" i="20"/>
  <c r="AU1801" i="20"/>
  <c r="AU1834" i="20"/>
  <c r="AU233" i="20"/>
  <c r="AU1340" i="20"/>
  <c r="AU1291" i="20"/>
  <c r="AU1328" i="20"/>
  <c r="AU587" i="20"/>
  <c r="AU1840" i="20"/>
  <c r="AU2221" i="20"/>
  <c r="AU1655" i="20"/>
  <c r="AU1334" i="20"/>
  <c r="AU1598" i="20"/>
  <c r="AU1366" i="20"/>
  <c r="AU1162" i="20"/>
  <c r="AU1156" i="20"/>
  <c r="AU1206" i="20"/>
  <c r="AU647" i="20"/>
  <c r="AU447" i="20"/>
  <c r="AU824" i="20"/>
  <c r="AU1528" i="20"/>
  <c r="AU423" i="20"/>
  <c r="AU947" i="20"/>
  <c r="AU893" i="20"/>
  <c r="AU87" i="20"/>
  <c r="AU1662" i="20"/>
  <c r="AU1063" i="20"/>
  <c r="AU1986" i="20"/>
  <c r="AU524" i="20"/>
  <c r="AU1236" i="20"/>
  <c r="AU16" i="20"/>
  <c r="AU2011" i="20"/>
  <c r="AU1023" i="20"/>
  <c r="AU626" i="20"/>
  <c r="AU1798" i="20"/>
  <c r="AU1858" i="20"/>
  <c r="AU1344" i="20"/>
  <c r="AU527" i="20"/>
  <c r="AU1006" i="20"/>
  <c r="AU1889" i="20"/>
  <c r="AU35" i="20"/>
  <c r="AU1437" i="20"/>
  <c r="AU313" i="20"/>
  <c r="AU1102" i="20"/>
  <c r="AU2288" i="20"/>
  <c r="AU1251" i="20"/>
  <c r="AU1613" i="20"/>
  <c r="AU1293" i="20"/>
  <c r="AU271" i="20"/>
  <c r="AU523" i="20"/>
  <c r="AU1048" i="20"/>
  <c r="AU1455" i="20"/>
  <c r="AU1972" i="20"/>
  <c r="AU1728" i="20"/>
  <c r="AU2262" i="20"/>
  <c r="AU2280" i="20"/>
  <c r="AU988" i="20"/>
  <c r="AU349" i="20"/>
  <c r="AU1879" i="20"/>
  <c r="AU1383" i="20"/>
  <c r="AU2334" i="20"/>
  <c r="AU1577" i="20"/>
  <c r="AU1945" i="20"/>
  <c r="AU111" i="20"/>
  <c r="AU1895" i="20"/>
  <c r="AU1438" i="20"/>
  <c r="AU898" i="20"/>
  <c r="AU2094" i="20"/>
  <c r="AU813" i="20"/>
  <c r="AU1397" i="20"/>
  <c r="AU1075" i="20"/>
  <c r="AU1128" i="20"/>
  <c r="AU2054" i="20"/>
  <c r="AU859" i="20"/>
  <c r="AU1490" i="20"/>
  <c r="AU689" i="20"/>
  <c r="AU297" i="20"/>
  <c r="AU732" i="20"/>
  <c r="AU1861" i="20"/>
  <c r="AU1143" i="20"/>
  <c r="AU599" i="20"/>
  <c r="AU245" i="20"/>
  <c r="AU2251" i="20"/>
  <c r="AU2137" i="20"/>
  <c r="AU1271" i="20"/>
  <c r="AU378" i="20"/>
  <c r="AU1354" i="20"/>
  <c r="AU1514" i="20"/>
  <c r="AU2037" i="20"/>
  <c r="AU1275" i="20"/>
  <c r="AU968" i="20"/>
  <c r="AU2289" i="20"/>
  <c r="AU1850" i="20"/>
  <c r="AU735" i="20"/>
  <c r="AU2105" i="20"/>
  <c r="AU1677" i="20"/>
  <c r="AU1960" i="20"/>
  <c r="AU1406" i="20"/>
  <c r="AU1574" i="20"/>
  <c r="AU1900" i="20"/>
  <c r="AU567" i="20"/>
  <c r="AU1440" i="20"/>
  <c r="AU761" i="20"/>
  <c r="AU746" i="20"/>
  <c r="AU1545" i="20"/>
  <c r="AU604" i="20"/>
  <c r="AU2233" i="20"/>
  <c r="AU1536" i="20"/>
  <c r="AU169" i="20"/>
  <c r="AU1209" i="20"/>
  <c r="AU708" i="20"/>
  <c r="AU1146" i="20"/>
  <c r="AU409" i="20"/>
  <c r="AU2287" i="20"/>
  <c r="AU2027" i="20"/>
  <c r="AU2278" i="20"/>
  <c r="AU1046" i="20"/>
  <c r="AU166" i="20"/>
  <c r="AU583" i="20"/>
  <c r="AU1974" i="20"/>
  <c r="AU385" i="20"/>
  <c r="AU951" i="20"/>
  <c r="AU1082" i="20"/>
  <c r="AU1039" i="20"/>
  <c r="AU1719" i="20"/>
  <c r="AU1453" i="20"/>
  <c r="AU594" i="20"/>
  <c r="AU2085" i="20"/>
  <c r="AU262" i="20"/>
  <c r="AU1246" i="20"/>
  <c r="AU69" i="20"/>
  <c r="AU1403" i="20"/>
  <c r="AU2070" i="20"/>
  <c r="AU223" i="20"/>
  <c r="AU315" i="20"/>
  <c r="AU1035" i="20"/>
  <c r="AU1624" i="20"/>
  <c r="AU1391" i="20"/>
  <c r="AU1755" i="20"/>
  <c r="AU2302" i="20"/>
  <c r="AU345" i="20"/>
  <c r="AU589" i="20"/>
  <c r="AU1713" i="20"/>
  <c r="AU651" i="20"/>
  <c r="AU430" i="20"/>
  <c r="AU764" i="20"/>
  <c r="AU1567" i="20"/>
  <c r="AU2320" i="20"/>
  <c r="AU743" i="20"/>
  <c r="AU125" i="20"/>
  <c r="AU879" i="20"/>
  <c r="AU1877" i="20"/>
  <c r="AU279" i="20"/>
  <c r="AU1904" i="20"/>
  <c r="AU256" i="20"/>
  <c r="AU1519" i="20"/>
  <c r="AU1639" i="20"/>
  <c r="AU1441" i="20"/>
  <c r="AU27" i="20"/>
  <c r="AU1222" i="20"/>
  <c r="AU150" i="20"/>
  <c r="AU862" i="20"/>
  <c r="AU910" i="20"/>
  <c r="AU1903" i="20"/>
  <c r="AU1766" i="20"/>
  <c r="AU370" i="20"/>
  <c r="AU886" i="20"/>
  <c r="AU2281" i="20"/>
  <c r="AU831" i="20"/>
  <c r="AU1268" i="20"/>
  <c r="AU1176" i="20"/>
  <c r="AU193" i="20"/>
  <c r="AU659" i="20"/>
  <c r="AU281" i="20"/>
  <c r="AU804" i="20"/>
  <c r="AU632" i="20"/>
  <c r="AU2306" i="20"/>
  <c r="AU1690" i="20"/>
  <c r="AU1959" i="20"/>
  <c r="AU2091" i="20"/>
  <c r="AU139" i="20"/>
  <c r="AU734" i="20"/>
  <c r="AU2237" i="20"/>
  <c r="AU1462" i="20"/>
  <c r="AU1899" i="20"/>
  <c r="AU1956" i="20"/>
  <c r="AU37" i="20"/>
  <c r="AU724" i="20"/>
  <c r="AU1648" i="20"/>
  <c r="AU29" i="20"/>
  <c r="AU2276" i="20"/>
  <c r="AU335" i="20"/>
  <c r="AU282" i="20"/>
  <c r="AU1224" i="20"/>
  <c r="AU251" i="20"/>
  <c r="AU2066" i="20"/>
  <c r="AU381" i="20"/>
  <c r="AU693" i="20"/>
  <c r="AU904" i="20"/>
  <c r="AU358" i="20"/>
  <c r="AU78" i="20"/>
  <c r="AU750" i="20"/>
  <c r="AU1630" i="20"/>
  <c r="AU877" i="20"/>
  <c r="AU2063" i="20"/>
  <c r="AU2224" i="20"/>
  <c r="AU1507" i="20"/>
  <c r="AU657" i="20"/>
  <c r="AU1534" i="20"/>
  <c r="AU276" i="20"/>
  <c r="AU1324" i="20"/>
  <c r="AU448" i="20"/>
  <c r="AU2173" i="20"/>
  <c r="AU274" i="20"/>
  <c r="AU1281" i="20"/>
  <c r="AU100" i="20"/>
  <c r="AU2147" i="20"/>
  <c r="AU1990" i="20"/>
  <c r="AU1622" i="20"/>
  <c r="AU611" i="20"/>
  <c r="AU1068" i="20"/>
  <c r="AU1154" i="20"/>
  <c r="AU595" i="20"/>
  <c r="AU2326" i="20"/>
  <c r="AU2273" i="20"/>
  <c r="AU2318" i="20"/>
  <c r="AU483" i="20"/>
  <c r="AU1050" i="20"/>
  <c r="AU1049" i="20"/>
  <c r="AU521" i="20"/>
  <c r="AU753" i="20"/>
  <c r="AU437" i="20"/>
  <c r="AU911" i="20"/>
  <c r="AU1157" i="20"/>
  <c r="AU572" i="20"/>
  <c r="AU1781" i="20"/>
  <c r="AU2222" i="20"/>
  <c r="AU1036" i="20"/>
  <c r="AU1915" i="20"/>
  <c r="AU878" i="20"/>
  <c r="AU995" i="20"/>
  <c r="AU958" i="20"/>
  <c r="AU390" i="20"/>
  <c r="AU382" i="20"/>
  <c r="AU697" i="20"/>
  <c r="AU415" i="20"/>
  <c r="AU1145" i="20"/>
  <c r="AU1219" i="20"/>
  <c r="AU888" i="20"/>
  <c r="AU1965" i="20"/>
  <c r="AU2261" i="20"/>
  <c r="AU1984" i="20"/>
  <c r="AU1513" i="20"/>
  <c r="AU2317" i="20"/>
  <c r="AU1888" i="20"/>
  <c r="AU608" i="20"/>
  <c r="AU171" i="20"/>
  <c r="AU676" i="20"/>
  <c r="AU1743" i="20"/>
  <c r="AU2279" i="20"/>
  <c r="AU413" i="20"/>
  <c r="AU49" i="20"/>
  <c r="AU1933" i="20"/>
  <c r="AU1014" i="20"/>
  <c r="AU623" i="20"/>
  <c r="AU2330" i="20"/>
  <c r="AU119" i="20"/>
  <c r="AU1520" i="20"/>
  <c r="AU179" i="20"/>
  <c r="AU966" i="20"/>
  <c r="AU612" i="20"/>
  <c r="CI3" i="20" a="1"/>
  <c r="CI3" i="20" s="1"/>
  <c r="CD3" i="20" a="1"/>
  <c r="CD3" i="20" s="1"/>
  <c r="BY3" i="20" a="1"/>
  <c r="BY3" i="20" s="1"/>
  <c r="BO3" i="20" a="1"/>
  <c r="BO3" i="20" s="1"/>
  <c r="BJ3" i="20" a="1"/>
  <c r="BJ3" i="20" s="1"/>
  <c r="AP4" i="20"/>
  <c r="AP3" i="20" s="1" a="1"/>
  <c r="AP3" i="20" s="1"/>
  <c r="BQ228" i="20" l="1"/>
  <c r="AU3" i="20" a="1"/>
  <c r="AU3" i="20" s="1"/>
  <c r="BQ229" i="20" l="1"/>
  <c r="BQ230" i="20" l="1"/>
  <c r="C94" i="13"/>
  <c r="C89" i="13"/>
  <c r="C93" i="13"/>
  <c r="C92" i="13"/>
  <c r="C91" i="13"/>
  <c r="C90" i="13"/>
  <c r="C88" i="13"/>
  <c r="C87" i="13"/>
  <c r="C86" i="13"/>
  <c r="C85" i="13"/>
  <c r="C84" i="13"/>
  <c r="C83" i="13"/>
  <c r="C82" i="13"/>
  <c r="C80" i="13"/>
  <c r="O15" i="2"/>
  <c r="L37" i="42" l="1"/>
  <c r="O37" i="42" s="1"/>
  <c r="C17" i="13"/>
  <c r="BQ231" i="20"/>
  <c r="L39" i="42"/>
  <c r="O39" i="42" s="1"/>
  <c r="G11" i="2"/>
  <c r="I2" i="55" s="1"/>
  <c r="G12" i="13" l="1"/>
  <c r="G5" i="42"/>
  <c r="G6" i="42"/>
  <c r="O44" i="42"/>
  <c r="G4" i="42"/>
  <c r="BQ232" i="20"/>
  <c r="L48" i="42" l="1"/>
  <c r="L30" i="42"/>
  <c r="L32" i="42"/>
  <c r="BQ233" i="20"/>
  <c r="M30" i="42" l="1"/>
  <c r="M32" i="42"/>
  <c r="L34" i="42" s="1"/>
  <c r="BQ234" i="20"/>
  <c r="BQ235" i="20" l="1"/>
  <c r="BQ236" i="20" l="1"/>
  <c r="BQ237" i="20" s="1"/>
  <c r="BQ238" i="20" s="1"/>
  <c r="BQ239" i="20" s="1"/>
  <c r="BQ240" i="20" s="1"/>
  <c r="BQ241" i="20" s="1"/>
  <c r="BQ242" i="20" s="1"/>
  <c r="BQ243" i="20" s="1"/>
  <c r="BQ244" i="20" s="1"/>
  <c r="BQ245" i="20" s="1"/>
  <c r="BQ246" i="20" s="1"/>
  <c r="BQ247" i="20" s="1"/>
  <c r="BQ248" i="20" s="1"/>
  <c r="BQ249" i="20" s="1"/>
  <c r="BQ250" i="20" s="1"/>
  <c r="BQ251" i="20" s="1"/>
  <c r="BQ252" i="20" s="1"/>
  <c r="BQ253" i="20" s="1"/>
  <c r="BQ254" i="20" s="1"/>
  <c r="BQ255" i="20" s="1"/>
  <c r="BQ256" i="20" s="1"/>
  <c r="BQ257" i="20" s="1"/>
  <c r="BQ258" i="20" s="1"/>
  <c r="BQ259" i="20" s="1"/>
  <c r="BQ260" i="20" s="1"/>
  <c r="BQ261" i="20" s="1"/>
  <c r="BQ262" i="20" s="1"/>
  <c r="BQ263" i="20" s="1"/>
  <c r="BQ264" i="20" s="1"/>
  <c r="BQ265" i="20" s="1"/>
  <c r="BQ266" i="20" s="1"/>
  <c r="BQ267" i="20" s="1"/>
  <c r="BQ268" i="20" s="1"/>
  <c r="BQ269" i="20" s="1"/>
  <c r="BQ270" i="20" s="1"/>
  <c r="BQ271" i="20" s="1"/>
  <c r="BQ272" i="20" s="1"/>
  <c r="BQ273" i="20" s="1"/>
  <c r="BQ274" i="20" s="1"/>
  <c r="BQ275" i="20" s="1"/>
  <c r="BQ276" i="20" s="1"/>
  <c r="BQ277" i="20" s="1"/>
  <c r="BQ278" i="20" s="1"/>
  <c r="BQ279" i="20" s="1"/>
  <c r="BQ280" i="20" s="1"/>
  <c r="BQ281" i="20" s="1"/>
  <c r="BQ282" i="20" s="1"/>
  <c r="BQ283" i="20" s="1"/>
  <c r="BQ284" i="20" s="1"/>
  <c r="BQ285" i="20" s="1"/>
  <c r="BQ286" i="20" s="1"/>
  <c r="BQ287" i="20" s="1"/>
  <c r="BQ288" i="20" s="1"/>
  <c r="BQ289" i="20" s="1"/>
  <c r="BQ290" i="20" s="1"/>
  <c r="BQ291" i="20" s="1"/>
  <c r="BQ292" i="20" s="1"/>
  <c r="BQ293" i="20" s="1"/>
  <c r="BQ294" i="20" s="1"/>
  <c r="BQ295" i="20" s="1"/>
  <c r="BQ296" i="20" s="1"/>
  <c r="BQ297" i="20" s="1"/>
  <c r="BQ298" i="20" s="1"/>
  <c r="BQ299" i="20" s="1"/>
  <c r="BQ300" i="20" s="1"/>
  <c r="BQ301" i="20" s="1"/>
  <c r="BQ302" i="20" s="1"/>
  <c r="BQ303" i="20" s="1"/>
  <c r="BQ304" i="20" s="1"/>
  <c r="BQ305" i="20" s="1"/>
  <c r="BQ306" i="20" s="1"/>
  <c r="BQ307" i="20" s="1"/>
  <c r="BQ308" i="20" s="1"/>
  <c r="BQ309" i="20" s="1"/>
  <c r="BQ310" i="20" s="1"/>
  <c r="BQ311" i="20" s="1"/>
  <c r="BQ312" i="20" s="1"/>
  <c r="BQ313" i="20" s="1"/>
  <c r="BQ314" i="20" s="1"/>
  <c r="BQ315" i="20" s="1"/>
  <c r="BQ316" i="20" s="1"/>
  <c r="BQ317" i="20" s="1"/>
  <c r="BQ318" i="20" s="1"/>
  <c r="BQ319" i="20" s="1"/>
  <c r="BQ320" i="20" s="1"/>
  <c r="BQ321" i="20" s="1"/>
  <c r="BQ322" i="20" s="1"/>
  <c r="BQ323" i="20" s="1"/>
  <c r="BQ324" i="20" s="1"/>
  <c r="BQ325" i="20" s="1"/>
  <c r="BQ326" i="20" s="1"/>
  <c r="BQ327" i="20" s="1"/>
  <c r="BQ328" i="20" s="1"/>
  <c r="BQ329" i="20" s="1"/>
  <c r="BQ330" i="20" s="1"/>
  <c r="BQ331" i="20" s="1"/>
  <c r="BQ332" i="20" s="1"/>
  <c r="BQ333" i="20" s="1"/>
  <c r="BQ334" i="20" s="1"/>
  <c r="BQ335" i="20" s="1"/>
  <c r="BQ336" i="20" s="1"/>
  <c r="BQ337" i="20" s="1"/>
  <c r="BQ338" i="20" s="1"/>
  <c r="BQ339" i="20" s="1"/>
  <c r="BQ340" i="20" s="1"/>
  <c r="BQ341" i="20" s="1"/>
  <c r="BQ342" i="20" s="1"/>
  <c r="BQ343" i="20" s="1"/>
  <c r="BQ344" i="20" s="1"/>
  <c r="BQ345" i="20" s="1"/>
  <c r="BQ346" i="20" s="1"/>
  <c r="BQ347" i="20" s="1"/>
  <c r="BQ348" i="20" s="1"/>
  <c r="BQ349" i="20" s="1"/>
  <c r="BQ350" i="20" s="1"/>
  <c r="BQ351" i="20" s="1"/>
  <c r="BQ352" i="20" s="1"/>
  <c r="BQ353" i="20" s="1"/>
  <c r="BQ354" i="20" s="1"/>
  <c r="BQ355" i="20" s="1"/>
  <c r="BQ356" i="20" s="1"/>
  <c r="BQ357" i="20" s="1"/>
  <c r="BQ358" i="20" s="1"/>
  <c r="BQ359" i="20" s="1"/>
  <c r="BQ360" i="20" s="1"/>
  <c r="BQ361" i="20" s="1"/>
  <c r="BQ362" i="20" s="1"/>
  <c r="BQ363" i="20" s="1"/>
  <c r="BQ364" i="20" s="1"/>
  <c r="BQ365" i="20" s="1"/>
  <c r="BQ366" i="20" s="1"/>
  <c r="BQ367" i="20" s="1"/>
  <c r="BQ368" i="20" s="1"/>
  <c r="BQ369" i="20" s="1"/>
  <c r="BQ370" i="20" s="1"/>
  <c r="BQ371" i="20" s="1"/>
  <c r="BQ372" i="20" s="1"/>
  <c r="BQ373" i="20" s="1"/>
  <c r="BQ374" i="20" s="1"/>
  <c r="BQ375" i="20" s="1"/>
  <c r="BQ376" i="20" s="1"/>
  <c r="BQ377" i="20" s="1"/>
  <c r="BQ378" i="20" s="1"/>
  <c r="BQ379" i="20" s="1"/>
  <c r="BQ380" i="20" s="1"/>
  <c r="BQ381" i="20" s="1"/>
  <c r="BQ382" i="20" s="1"/>
  <c r="BQ383" i="20" s="1"/>
  <c r="BQ384" i="20" s="1"/>
  <c r="BQ385" i="20" s="1"/>
  <c r="BQ386" i="20" s="1"/>
  <c r="BQ387" i="20" s="1"/>
  <c r="BQ388" i="20" s="1"/>
  <c r="BQ389" i="20" s="1"/>
  <c r="BQ390" i="20" s="1"/>
  <c r="BQ391" i="20" s="1"/>
  <c r="BQ392" i="20" s="1"/>
  <c r="BQ393" i="20" s="1"/>
  <c r="BQ394" i="20" s="1"/>
  <c r="BQ395" i="20" s="1"/>
  <c r="BQ396" i="20" s="1"/>
  <c r="BQ397" i="20" s="1"/>
  <c r="BQ398" i="20" s="1"/>
  <c r="BQ399" i="20" s="1"/>
  <c r="BQ400" i="20" s="1"/>
  <c r="BQ401" i="20" s="1"/>
  <c r="BQ402" i="20" s="1"/>
  <c r="BQ403" i="20" s="1"/>
  <c r="BQ404" i="20" s="1"/>
  <c r="BQ405" i="20" s="1"/>
  <c r="BQ406" i="20" s="1"/>
  <c r="BQ407" i="20" s="1"/>
  <c r="BQ408" i="20" s="1"/>
  <c r="BQ409" i="20" s="1"/>
  <c r="BQ410" i="20" s="1"/>
  <c r="BQ411" i="20" s="1"/>
  <c r="BQ412" i="20" s="1"/>
  <c r="BQ413" i="20" s="1"/>
  <c r="BQ414" i="20" s="1"/>
  <c r="BQ415" i="20" s="1"/>
  <c r="BQ416" i="20" s="1"/>
  <c r="BQ417" i="20" s="1"/>
  <c r="BQ418" i="20" s="1"/>
  <c r="BQ419" i="20" s="1"/>
  <c r="BQ420" i="20" s="1"/>
  <c r="BQ421" i="20" s="1"/>
  <c r="BQ422" i="20" s="1"/>
  <c r="BQ423" i="20" s="1"/>
  <c r="BQ424" i="20" s="1"/>
  <c r="BQ425" i="20" s="1"/>
  <c r="BQ426" i="20" s="1"/>
  <c r="BQ427" i="20" s="1"/>
  <c r="BQ428" i="20" s="1"/>
  <c r="BQ429" i="20" s="1"/>
  <c r="BQ430" i="20" s="1"/>
  <c r="BQ431" i="20" s="1"/>
  <c r="BQ432" i="20" s="1"/>
  <c r="BQ433" i="20" s="1"/>
  <c r="BQ434" i="20" s="1"/>
  <c r="BQ435" i="20" s="1"/>
  <c r="BQ436" i="20" s="1"/>
  <c r="BQ437" i="20" s="1"/>
  <c r="BQ438" i="20" s="1"/>
  <c r="BQ439" i="20" s="1"/>
  <c r="BQ440" i="20" s="1"/>
  <c r="BQ441" i="20" s="1"/>
  <c r="BQ442" i="20" s="1"/>
  <c r="BQ443" i="20" s="1"/>
  <c r="BQ444" i="20" s="1"/>
  <c r="BQ445" i="20" s="1"/>
  <c r="BQ446" i="20" s="1"/>
  <c r="BQ447" i="20" s="1"/>
  <c r="BQ448" i="20" s="1"/>
  <c r="BQ449" i="20" s="1"/>
  <c r="BQ450" i="20" s="1"/>
  <c r="BQ451" i="20" s="1"/>
  <c r="BQ452" i="20" s="1"/>
  <c r="BQ453" i="20" s="1"/>
  <c r="BQ454" i="20" s="1"/>
  <c r="BQ455" i="20" s="1"/>
  <c r="BQ456" i="20" s="1"/>
  <c r="BQ457" i="20" s="1"/>
  <c r="BQ458" i="20" s="1"/>
  <c r="BQ459" i="20" s="1"/>
  <c r="BQ460" i="20" s="1"/>
  <c r="BQ461" i="20" s="1"/>
  <c r="BQ462" i="20" s="1"/>
  <c r="BQ463" i="20" s="1"/>
  <c r="BQ464" i="20" s="1"/>
  <c r="BQ465" i="20" s="1"/>
  <c r="BQ466" i="20" s="1"/>
  <c r="BQ467" i="20" s="1"/>
  <c r="BQ468" i="20" s="1"/>
  <c r="BQ469" i="20" s="1"/>
  <c r="BQ470" i="20" s="1"/>
  <c r="BQ471" i="20" s="1"/>
  <c r="BQ472" i="20" s="1"/>
  <c r="BQ473" i="20" s="1"/>
  <c r="BQ474" i="20" s="1"/>
  <c r="BQ475" i="20" s="1"/>
  <c r="BQ476" i="20" s="1"/>
  <c r="BQ477" i="20" s="1"/>
  <c r="BQ478" i="20" s="1"/>
  <c r="BQ479" i="20" s="1"/>
  <c r="BQ480" i="20" s="1"/>
  <c r="BQ481" i="20" s="1"/>
  <c r="BQ482" i="20" s="1"/>
  <c r="BQ483" i="20" s="1"/>
  <c r="BQ484" i="20" s="1"/>
  <c r="BQ485" i="20" s="1"/>
  <c r="BQ486" i="20" s="1"/>
  <c r="BQ487" i="20" s="1"/>
  <c r="BQ488" i="20" s="1"/>
  <c r="BQ489" i="20" s="1"/>
  <c r="BQ490" i="20" s="1"/>
  <c r="BQ491" i="20" s="1"/>
  <c r="BQ492" i="20" s="1"/>
  <c r="BQ493" i="20" s="1"/>
  <c r="BQ494" i="20" s="1"/>
  <c r="BQ495" i="20" s="1"/>
  <c r="BQ496" i="20" s="1"/>
  <c r="BQ497" i="20" s="1"/>
  <c r="BQ498" i="20" s="1"/>
  <c r="BQ499" i="20" s="1"/>
  <c r="BQ500" i="20" s="1"/>
  <c r="BQ501" i="20" s="1"/>
  <c r="BQ502" i="20" s="1"/>
  <c r="BQ503" i="20" s="1"/>
  <c r="BQ504" i="20" s="1"/>
  <c r="BQ505" i="20" s="1"/>
  <c r="BQ506" i="20" s="1"/>
  <c r="BQ507" i="20" s="1"/>
  <c r="BQ508" i="20" s="1"/>
  <c r="BQ509" i="20" s="1"/>
  <c r="BQ510" i="20" s="1"/>
  <c r="BQ511" i="20" s="1"/>
  <c r="BQ512" i="20" s="1"/>
  <c r="BQ513" i="20" s="1"/>
  <c r="BQ514" i="20" s="1"/>
  <c r="BQ515" i="20" s="1"/>
  <c r="BQ516" i="20" s="1"/>
  <c r="BQ517" i="20" s="1"/>
  <c r="BQ518" i="20" s="1"/>
  <c r="BQ519" i="20" s="1"/>
  <c r="BQ520" i="20" s="1"/>
  <c r="BQ521" i="20" s="1"/>
  <c r="BQ522" i="20" s="1"/>
  <c r="BQ523" i="20" s="1"/>
  <c r="BQ524" i="20" s="1"/>
  <c r="BQ525" i="20" s="1"/>
  <c r="BQ526" i="20" s="1"/>
  <c r="BQ527" i="20" s="1"/>
  <c r="BQ528" i="20" s="1"/>
  <c r="BQ529" i="20" s="1"/>
  <c r="BQ530" i="20" s="1"/>
  <c r="BQ531" i="20" s="1"/>
  <c r="BQ532" i="20" s="1"/>
  <c r="BQ533" i="20" s="1"/>
  <c r="BQ534" i="20" s="1"/>
  <c r="BQ535" i="20" s="1"/>
  <c r="BQ536" i="20" s="1"/>
  <c r="BQ537" i="20" s="1"/>
  <c r="BQ538" i="20" s="1"/>
  <c r="BQ539" i="20" s="1"/>
  <c r="BQ540" i="20" s="1"/>
  <c r="BQ541" i="20" s="1"/>
  <c r="BQ542" i="20" s="1"/>
  <c r="BQ543" i="20" s="1"/>
  <c r="BQ544" i="20" s="1"/>
  <c r="BQ545" i="20" s="1"/>
  <c r="BQ546" i="20" s="1"/>
  <c r="BQ547" i="20" s="1"/>
  <c r="BQ548" i="20" s="1"/>
  <c r="BQ549" i="20" s="1"/>
  <c r="BQ550" i="20" s="1"/>
  <c r="BQ551" i="20" s="1"/>
  <c r="BQ552" i="20" s="1"/>
  <c r="BQ553" i="20" s="1"/>
  <c r="BQ554" i="20" s="1"/>
  <c r="BQ555" i="20" s="1"/>
  <c r="BQ556" i="20" s="1"/>
  <c r="BQ557" i="20" s="1"/>
  <c r="BQ558" i="20" s="1"/>
  <c r="BQ559" i="20" s="1"/>
  <c r="BQ560" i="20" s="1"/>
  <c r="BQ561" i="20" s="1"/>
  <c r="BQ562" i="20" s="1"/>
  <c r="BQ563" i="20" s="1"/>
  <c r="BQ564" i="20" s="1"/>
  <c r="BQ565" i="20" s="1"/>
  <c r="BQ566" i="20" s="1"/>
  <c r="BQ567" i="20" s="1"/>
  <c r="BQ568" i="20" s="1"/>
  <c r="BQ569" i="20" s="1"/>
  <c r="BQ570" i="20" s="1"/>
  <c r="BQ571" i="20" s="1"/>
  <c r="BQ572" i="20" s="1"/>
  <c r="BQ573" i="20" s="1"/>
  <c r="BQ574" i="20" s="1"/>
  <c r="BQ575" i="20" s="1"/>
  <c r="BQ576" i="20" s="1"/>
  <c r="BQ577" i="20" s="1"/>
  <c r="BQ578" i="20" s="1"/>
  <c r="BQ579" i="20" s="1"/>
  <c r="BQ580" i="20" s="1"/>
  <c r="BQ581" i="20" s="1"/>
  <c r="BQ582" i="20" s="1"/>
  <c r="BQ583" i="20" s="1"/>
  <c r="BQ584" i="20" s="1"/>
  <c r="BQ585" i="20" s="1"/>
  <c r="BQ586" i="20" s="1"/>
  <c r="BQ587" i="20" s="1"/>
  <c r="BQ588" i="20" s="1"/>
  <c r="BQ589" i="20" s="1"/>
  <c r="BQ590" i="20" s="1"/>
  <c r="BQ591" i="20" s="1"/>
  <c r="BQ592" i="20" s="1"/>
  <c r="BQ593" i="20" s="1"/>
  <c r="BQ594" i="20" s="1"/>
  <c r="BQ595" i="20" s="1"/>
  <c r="BQ596" i="20" s="1"/>
  <c r="BQ597" i="20" s="1"/>
  <c r="BQ598" i="20" s="1"/>
  <c r="BQ599" i="20" s="1"/>
  <c r="BQ600" i="20" s="1"/>
  <c r="BQ601" i="20" s="1"/>
  <c r="BQ602" i="20" s="1"/>
  <c r="BQ603" i="20" s="1"/>
  <c r="BQ604" i="20" s="1"/>
  <c r="BQ605" i="20" s="1"/>
  <c r="BQ606" i="20" s="1"/>
  <c r="BQ607" i="20" s="1"/>
  <c r="BQ608" i="20" s="1"/>
  <c r="BQ609" i="20" s="1"/>
  <c r="BQ610" i="20" s="1"/>
  <c r="BQ611" i="20" s="1"/>
  <c r="BQ612" i="20" s="1"/>
  <c r="BQ613" i="20" s="1"/>
  <c r="BQ614" i="20" s="1"/>
  <c r="BQ615" i="20" s="1"/>
  <c r="BQ616" i="20" s="1"/>
  <c r="BQ617" i="20" s="1"/>
  <c r="BQ618" i="20" s="1"/>
  <c r="BQ619" i="20" s="1"/>
  <c r="BQ620" i="20" s="1"/>
  <c r="BQ621" i="20" s="1"/>
  <c r="BQ622" i="20" s="1"/>
  <c r="BQ623" i="20" s="1"/>
  <c r="BQ624" i="20" s="1"/>
  <c r="BQ625" i="20" s="1"/>
  <c r="BQ626" i="20" s="1"/>
  <c r="BQ627" i="20" s="1"/>
  <c r="BQ628" i="20" s="1"/>
  <c r="BQ629" i="20" s="1"/>
  <c r="BQ630" i="20" s="1"/>
  <c r="BQ631" i="20" s="1"/>
  <c r="BQ632" i="20" s="1"/>
  <c r="BQ633" i="20" s="1"/>
  <c r="BQ634" i="20" s="1"/>
  <c r="BQ635" i="20" s="1"/>
  <c r="BQ636" i="20" s="1"/>
  <c r="BQ637" i="20" s="1"/>
  <c r="BQ638" i="20" s="1"/>
  <c r="BQ639" i="20" s="1"/>
  <c r="BQ640" i="20" s="1"/>
  <c r="BQ641" i="20" s="1"/>
  <c r="BQ642" i="20" s="1"/>
  <c r="BQ643" i="20" s="1"/>
  <c r="BQ644" i="20" s="1"/>
  <c r="BQ645" i="20" s="1"/>
  <c r="BQ646" i="20" s="1"/>
  <c r="BQ647" i="20" s="1"/>
  <c r="BQ648" i="20" s="1"/>
  <c r="BQ649" i="20" s="1"/>
  <c r="BQ650" i="20" s="1"/>
  <c r="BQ651" i="20" s="1"/>
  <c r="BQ652" i="20" s="1"/>
  <c r="BQ653" i="20" s="1"/>
  <c r="BQ654" i="20" s="1"/>
  <c r="BQ655" i="20" s="1"/>
  <c r="BQ656" i="20" s="1"/>
  <c r="BQ657" i="20" s="1"/>
  <c r="BQ658" i="20" s="1"/>
  <c r="BQ659" i="20" s="1"/>
  <c r="BQ660" i="20" s="1"/>
  <c r="BQ661" i="20" s="1"/>
  <c r="BQ662" i="20" s="1"/>
  <c r="BQ663" i="20" s="1"/>
  <c r="BQ664" i="20" s="1"/>
  <c r="BQ665" i="20" s="1"/>
  <c r="BQ666" i="20" s="1"/>
  <c r="BQ667" i="20" s="1"/>
  <c r="BQ668" i="20" s="1"/>
  <c r="BQ669" i="20" s="1"/>
  <c r="BQ670" i="20" s="1"/>
  <c r="BQ671" i="20" s="1"/>
  <c r="BQ672" i="20" s="1"/>
  <c r="BQ673" i="20" s="1"/>
  <c r="BQ674" i="20" s="1"/>
  <c r="BQ675" i="20" s="1"/>
  <c r="BQ676" i="20" s="1"/>
  <c r="BQ677" i="20" s="1"/>
  <c r="BQ678" i="20" s="1"/>
  <c r="BQ679" i="20" s="1"/>
  <c r="BQ680" i="20" s="1"/>
  <c r="BQ681" i="20" s="1"/>
  <c r="BQ682" i="20" s="1"/>
  <c r="BQ683" i="20" s="1"/>
  <c r="BQ684" i="20" s="1"/>
  <c r="BQ685" i="20" s="1"/>
  <c r="BQ686" i="20" s="1"/>
  <c r="BQ687" i="20" s="1"/>
  <c r="BQ688" i="20" s="1"/>
  <c r="BQ689" i="20" s="1"/>
  <c r="BQ690" i="20" s="1"/>
  <c r="BQ691" i="20" s="1"/>
  <c r="BQ692" i="20" s="1"/>
  <c r="BQ693" i="20" s="1"/>
  <c r="BQ694" i="20" s="1"/>
  <c r="BQ695" i="20" s="1"/>
  <c r="BQ696" i="20" s="1"/>
  <c r="BQ697" i="20" s="1"/>
  <c r="BQ698" i="20" s="1"/>
  <c r="BQ699" i="20" s="1"/>
  <c r="BQ700" i="20" s="1"/>
  <c r="BQ701" i="20" s="1"/>
  <c r="BQ702" i="20" s="1"/>
  <c r="BQ703" i="20" s="1"/>
  <c r="BQ704" i="20" s="1"/>
  <c r="BQ705" i="20" s="1"/>
  <c r="BQ706" i="20" s="1"/>
  <c r="BQ707" i="20" s="1"/>
  <c r="BQ708" i="20" s="1"/>
  <c r="BQ709" i="20" s="1"/>
  <c r="BQ710" i="20" s="1"/>
  <c r="BQ711" i="20" s="1"/>
  <c r="BQ712" i="20" s="1"/>
  <c r="BQ713" i="20" s="1"/>
  <c r="BQ714" i="20" s="1"/>
  <c r="BQ715" i="20" s="1"/>
  <c r="BQ716" i="20" s="1"/>
  <c r="BQ717" i="20" s="1"/>
  <c r="BQ718" i="20" s="1"/>
  <c r="BQ719" i="20" s="1"/>
  <c r="BQ720" i="20" s="1"/>
  <c r="BQ721" i="20" s="1"/>
  <c r="BQ722" i="20" s="1"/>
  <c r="BQ723" i="20" s="1"/>
  <c r="BQ724" i="20" s="1"/>
  <c r="BQ725" i="20" s="1"/>
  <c r="BQ726" i="20" s="1"/>
  <c r="BQ727" i="20" s="1"/>
  <c r="BQ728" i="20" s="1"/>
  <c r="BQ729" i="20" s="1"/>
  <c r="BQ730" i="20" s="1"/>
  <c r="BQ731" i="20" s="1"/>
  <c r="BQ732" i="20" s="1"/>
  <c r="BQ733" i="20" s="1"/>
  <c r="BQ734" i="20" s="1"/>
  <c r="BQ735" i="20" s="1"/>
  <c r="BQ736" i="20" s="1"/>
  <c r="BQ737" i="20" s="1"/>
  <c r="BQ738" i="20" s="1"/>
  <c r="BQ739" i="20" s="1"/>
  <c r="BQ740" i="20" s="1"/>
  <c r="BQ741" i="20" s="1"/>
  <c r="BQ742" i="20" s="1"/>
  <c r="BQ743" i="20" s="1"/>
  <c r="BQ744" i="20" s="1"/>
  <c r="BQ745" i="20" s="1"/>
  <c r="BQ746" i="20" s="1"/>
  <c r="BQ747" i="20" s="1"/>
  <c r="BQ748" i="20" s="1"/>
  <c r="BQ749" i="20" s="1"/>
  <c r="BQ750" i="20" s="1"/>
  <c r="BQ751" i="20" s="1"/>
  <c r="BQ752" i="20" s="1"/>
  <c r="BQ753" i="20" s="1"/>
  <c r="BQ754" i="20" s="1"/>
  <c r="BQ755" i="20" s="1"/>
  <c r="BQ756" i="20" s="1"/>
  <c r="BQ757" i="20" s="1"/>
  <c r="BQ758" i="20" s="1"/>
  <c r="BQ759" i="20" s="1"/>
  <c r="BQ760" i="20" s="1"/>
  <c r="BQ761" i="20" s="1"/>
  <c r="BQ762" i="20" s="1"/>
  <c r="BQ763" i="20" s="1"/>
  <c r="BQ764" i="20" s="1"/>
  <c r="BQ765" i="20" s="1"/>
  <c r="BQ766" i="20" s="1"/>
  <c r="BQ767" i="20" s="1"/>
  <c r="BQ768" i="20" s="1"/>
  <c r="BQ769" i="20" s="1"/>
  <c r="BQ770" i="20" s="1"/>
  <c r="BQ771" i="20" s="1"/>
  <c r="BQ772" i="20" s="1"/>
  <c r="BQ773" i="20" s="1"/>
  <c r="BQ774" i="20" s="1"/>
  <c r="BQ775" i="20" s="1"/>
  <c r="BQ776" i="20" s="1"/>
  <c r="BQ777" i="20" s="1"/>
  <c r="BQ778" i="20" s="1"/>
  <c r="BQ779" i="20" s="1"/>
  <c r="BQ780" i="20" s="1"/>
  <c r="BQ781" i="20" s="1"/>
  <c r="BQ782" i="20" s="1"/>
  <c r="BQ783" i="20" s="1"/>
  <c r="BQ784" i="20" s="1"/>
  <c r="BQ785" i="20" s="1"/>
  <c r="BQ786" i="20" s="1"/>
  <c r="BQ787" i="20" s="1"/>
  <c r="BQ788" i="20" s="1"/>
  <c r="BQ789" i="20" s="1"/>
  <c r="BQ790" i="20" s="1"/>
  <c r="BQ791" i="20" s="1"/>
  <c r="BQ792" i="20" s="1"/>
  <c r="BQ793" i="20" s="1"/>
  <c r="BQ794" i="20" s="1"/>
  <c r="BQ795" i="20" s="1"/>
  <c r="BQ796" i="20" s="1"/>
  <c r="BQ797" i="20" s="1"/>
  <c r="BQ798" i="20" s="1"/>
  <c r="BQ799" i="20" s="1"/>
  <c r="BQ800" i="20" s="1"/>
  <c r="BQ801" i="20" s="1"/>
  <c r="BQ802" i="20" s="1"/>
  <c r="BQ803" i="20" s="1"/>
  <c r="BQ804" i="20" s="1"/>
  <c r="BQ805" i="20" s="1"/>
  <c r="BQ806" i="20" s="1"/>
  <c r="BQ807" i="20" s="1"/>
  <c r="BQ808" i="20" s="1"/>
  <c r="BQ809" i="20" s="1"/>
  <c r="BQ810" i="20" s="1"/>
  <c r="BQ811" i="20" s="1"/>
  <c r="BQ812" i="20" s="1"/>
  <c r="BQ813" i="20" s="1"/>
  <c r="BQ814" i="20" s="1"/>
  <c r="BQ815" i="20" s="1"/>
  <c r="BQ816" i="20" s="1"/>
  <c r="BQ817" i="20" s="1"/>
  <c r="BQ818" i="20" s="1"/>
  <c r="BQ819" i="20" s="1"/>
  <c r="BQ820" i="20" s="1"/>
  <c r="BQ821" i="20" s="1"/>
  <c r="BQ822" i="20" s="1"/>
  <c r="BQ823" i="20" s="1"/>
  <c r="BQ824" i="20" s="1"/>
  <c r="BQ825" i="20" s="1"/>
  <c r="BQ826" i="20" s="1"/>
  <c r="BQ827" i="20" s="1"/>
  <c r="BQ828" i="20" s="1"/>
  <c r="BQ829" i="20" s="1"/>
  <c r="BQ830" i="20" s="1"/>
  <c r="BQ831" i="20" s="1"/>
  <c r="BQ832" i="20" s="1"/>
  <c r="BQ833" i="20" s="1"/>
  <c r="BQ834" i="20" s="1"/>
  <c r="BQ835" i="20" s="1"/>
  <c r="BQ836" i="20" s="1"/>
  <c r="BQ837" i="20" s="1"/>
  <c r="BQ838" i="20" s="1"/>
  <c r="BQ839" i="20" s="1"/>
  <c r="BQ840" i="20" s="1"/>
  <c r="BQ841" i="20" s="1"/>
  <c r="BQ842" i="20" s="1"/>
  <c r="BQ843" i="20" s="1"/>
  <c r="BQ844" i="20" s="1"/>
  <c r="BQ845" i="20" s="1"/>
  <c r="BQ846" i="20" s="1"/>
  <c r="BQ847" i="20" s="1"/>
  <c r="BQ848" i="20" s="1"/>
  <c r="BQ849" i="20" s="1"/>
  <c r="BQ850" i="20" s="1"/>
  <c r="BQ851" i="20" s="1"/>
  <c r="BQ852" i="20" s="1"/>
  <c r="BQ853" i="20" s="1"/>
  <c r="BQ854" i="20" s="1"/>
  <c r="BQ855" i="20" s="1"/>
  <c r="BQ856" i="20" s="1"/>
  <c r="BQ857" i="20" s="1"/>
  <c r="BQ858" i="20" s="1"/>
  <c r="BQ859" i="20" s="1"/>
  <c r="BQ860" i="20" s="1"/>
  <c r="BQ861" i="20" s="1"/>
  <c r="BQ862" i="20" s="1"/>
  <c r="BQ863" i="20" s="1"/>
  <c r="BQ864" i="20" s="1"/>
  <c r="BQ865" i="20" s="1"/>
  <c r="BQ866" i="20" s="1"/>
  <c r="BQ867" i="20" s="1"/>
  <c r="BQ868" i="20" s="1"/>
  <c r="BQ869" i="20" s="1"/>
  <c r="BQ870" i="20" s="1"/>
  <c r="BQ871" i="20" s="1"/>
  <c r="BQ872" i="20" s="1"/>
  <c r="BQ873" i="20" s="1"/>
  <c r="BQ874" i="20" s="1"/>
  <c r="BQ875" i="20" s="1"/>
  <c r="BQ876" i="20" s="1"/>
  <c r="BQ877" i="20" s="1"/>
  <c r="BQ878" i="20" s="1"/>
  <c r="BQ879" i="20" s="1"/>
  <c r="BQ880" i="20" s="1"/>
  <c r="BQ881" i="20" s="1"/>
  <c r="BQ882" i="20" s="1"/>
  <c r="BQ883" i="20" s="1"/>
  <c r="BQ884" i="20" s="1"/>
  <c r="BQ885" i="20" s="1"/>
  <c r="BQ886" i="20" s="1"/>
  <c r="BQ887" i="20" s="1"/>
  <c r="BQ888" i="20" s="1"/>
  <c r="BQ889" i="20" s="1"/>
  <c r="BQ890" i="20" s="1"/>
  <c r="BQ891" i="20" s="1"/>
  <c r="BQ892" i="20" s="1"/>
  <c r="BQ893" i="20" s="1"/>
  <c r="BQ894" i="20" s="1"/>
  <c r="BQ895" i="20" s="1"/>
  <c r="BQ896" i="20" s="1"/>
  <c r="BQ897" i="20" s="1"/>
  <c r="BQ898" i="20" s="1"/>
  <c r="BQ899" i="20" s="1"/>
  <c r="BQ900" i="20" s="1"/>
  <c r="BQ901" i="20" s="1"/>
  <c r="BQ902" i="20" s="1"/>
  <c r="BQ903" i="20" s="1"/>
  <c r="BQ904" i="20" s="1"/>
  <c r="BQ905" i="20" s="1"/>
  <c r="BQ906" i="20" s="1"/>
  <c r="BQ907" i="20" s="1"/>
  <c r="BQ908" i="20" s="1"/>
  <c r="BQ909" i="20" s="1"/>
  <c r="BQ910" i="20" s="1"/>
  <c r="BQ911" i="20" s="1"/>
  <c r="BQ912" i="20" s="1"/>
  <c r="BQ913" i="20" s="1"/>
  <c r="BQ914" i="20" s="1"/>
  <c r="BQ915" i="20" s="1"/>
  <c r="BQ916" i="20" s="1"/>
  <c r="BQ917" i="20" s="1"/>
  <c r="BQ918" i="20" s="1"/>
  <c r="BQ919" i="20" s="1"/>
  <c r="BQ920" i="20" s="1"/>
  <c r="BQ921" i="20" s="1"/>
  <c r="BQ922" i="20" s="1"/>
  <c r="BQ923" i="20" s="1"/>
  <c r="BQ924" i="20" s="1"/>
  <c r="BQ925" i="20" s="1"/>
  <c r="BQ926" i="20" s="1"/>
  <c r="BQ927" i="20" s="1"/>
  <c r="BQ928" i="20" s="1"/>
  <c r="BQ929" i="20" s="1"/>
  <c r="BQ930" i="20" s="1"/>
  <c r="BQ931" i="20" s="1"/>
  <c r="BQ932" i="20" s="1"/>
  <c r="BQ933" i="20" s="1"/>
  <c r="BQ934" i="20" s="1"/>
  <c r="BQ935" i="20" s="1"/>
  <c r="BQ936" i="20" s="1"/>
  <c r="BQ937" i="20" s="1"/>
  <c r="BQ938" i="20" s="1"/>
  <c r="BQ939" i="20" s="1"/>
  <c r="BQ940" i="20" s="1"/>
  <c r="BQ941" i="20" s="1"/>
  <c r="BQ942" i="20" s="1"/>
  <c r="BQ943" i="20" s="1"/>
  <c r="BQ944" i="20" s="1"/>
  <c r="BQ945" i="20" s="1"/>
  <c r="BQ946" i="20" s="1"/>
  <c r="BQ947" i="20" s="1"/>
  <c r="BQ948" i="20" s="1"/>
  <c r="BQ949" i="20" s="1"/>
  <c r="BQ950" i="20" s="1"/>
  <c r="BQ951" i="20" s="1"/>
  <c r="BQ952" i="20" s="1"/>
  <c r="BQ953" i="20" s="1"/>
  <c r="BQ954" i="20" s="1"/>
  <c r="BQ955" i="20" s="1"/>
  <c r="BQ956" i="20" s="1"/>
  <c r="BQ957" i="20" s="1"/>
  <c r="BQ958" i="20" s="1"/>
  <c r="BQ959" i="20" s="1"/>
  <c r="BQ960" i="20" s="1"/>
  <c r="BQ961" i="20" s="1"/>
  <c r="BQ962" i="20" s="1"/>
  <c r="BQ963" i="20" s="1"/>
  <c r="BQ964" i="20" s="1"/>
  <c r="BQ965" i="20" s="1"/>
  <c r="BQ966" i="20" s="1"/>
  <c r="BQ967" i="20" s="1"/>
  <c r="BQ968" i="20" s="1"/>
  <c r="BQ969" i="20" s="1"/>
  <c r="BQ970" i="20" s="1"/>
  <c r="BQ971" i="20" s="1"/>
  <c r="BQ972" i="20" s="1"/>
  <c r="BQ973" i="20" s="1"/>
  <c r="BQ974" i="20" s="1"/>
  <c r="BQ975" i="20" s="1"/>
  <c r="BQ976" i="20" s="1"/>
  <c r="BQ977" i="20" s="1"/>
  <c r="BQ978" i="20" s="1"/>
  <c r="BQ979" i="20" s="1"/>
  <c r="BQ980" i="20" s="1"/>
  <c r="BQ981" i="20" s="1"/>
  <c r="BQ982" i="20" s="1"/>
  <c r="BQ983" i="20" s="1"/>
  <c r="BQ984" i="20" s="1"/>
  <c r="BQ985" i="20" s="1"/>
  <c r="BQ986" i="20" s="1"/>
  <c r="BQ987" i="20" s="1"/>
  <c r="BQ988" i="20" s="1"/>
  <c r="BQ989" i="20" s="1"/>
  <c r="BQ990" i="20" s="1"/>
  <c r="BQ991" i="20" s="1"/>
  <c r="BQ992" i="20" s="1"/>
  <c r="BQ993" i="20" s="1"/>
  <c r="BQ994" i="20" s="1"/>
  <c r="BQ995" i="20" s="1"/>
  <c r="BQ996" i="20" s="1"/>
  <c r="BQ997" i="20" s="1"/>
  <c r="BQ998" i="20" s="1"/>
  <c r="BQ999" i="20" s="1"/>
  <c r="BQ1000" i="20" s="1"/>
  <c r="BQ1001" i="20" s="1"/>
  <c r="BQ1002" i="20" s="1"/>
  <c r="BQ1003" i="20" s="1"/>
  <c r="BQ1004" i="20" s="1"/>
  <c r="BQ1005" i="20" s="1"/>
  <c r="BQ1006" i="20" s="1"/>
  <c r="BQ1007" i="20" s="1"/>
  <c r="BQ1008" i="20" s="1"/>
  <c r="BQ1009" i="20" s="1"/>
  <c r="BQ1010" i="20" s="1"/>
  <c r="BQ1011" i="20" s="1"/>
  <c r="BQ1012" i="20" s="1"/>
  <c r="BQ1013" i="20" s="1"/>
  <c r="BQ1014" i="20" s="1"/>
  <c r="BQ1015" i="20" s="1"/>
  <c r="BQ1016" i="20" s="1"/>
  <c r="BQ1017" i="20" s="1"/>
  <c r="BQ1018" i="20" s="1"/>
  <c r="BQ1019" i="20" s="1"/>
  <c r="BQ1020" i="20" s="1"/>
  <c r="BQ1021" i="20" s="1"/>
  <c r="BQ1022" i="20" s="1"/>
  <c r="BQ1023" i="20" s="1"/>
  <c r="BQ1024" i="20" s="1"/>
  <c r="BQ1025" i="20" s="1"/>
  <c r="BQ1026" i="20" s="1"/>
  <c r="BQ1027" i="20" s="1"/>
  <c r="BQ1028" i="20" s="1"/>
  <c r="BQ1029" i="20" s="1"/>
  <c r="BQ1030" i="20" s="1"/>
  <c r="BQ1031" i="20" s="1"/>
  <c r="BQ1032" i="20" s="1"/>
  <c r="BQ1033" i="20" s="1"/>
  <c r="BQ1034" i="20" s="1"/>
  <c r="BQ1035" i="20" s="1"/>
  <c r="BQ1036" i="20" s="1"/>
  <c r="BQ1037" i="20" s="1"/>
  <c r="BQ1038" i="20" s="1"/>
  <c r="BQ1039" i="20" s="1"/>
  <c r="BQ1040" i="20" s="1"/>
  <c r="BQ1041" i="20" s="1"/>
  <c r="BQ1042" i="20" s="1"/>
  <c r="BQ1043" i="20" s="1"/>
  <c r="BQ1044" i="20" s="1"/>
  <c r="BQ1045" i="20" s="1"/>
  <c r="BQ1046" i="20" s="1"/>
  <c r="BQ1047" i="20" s="1"/>
  <c r="BQ1048" i="20" s="1"/>
  <c r="BQ1049" i="20" s="1"/>
  <c r="BQ1050" i="20" s="1"/>
  <c r="BQ1051" i="20" s="1"/>
  <c r="BQ1052" i="20" s="1"/>
  <c r="BQ1053" i="20" s="1"/>
  <c r="BQ1054" i="20" s="1"/>
  <c r="BQ1055" i="20" s="1"/>
  <c r="BQ1056" i="20" s="1"/>
  <c r="BQ1057" i="20" s="1"/>
  <c r="BQ1058" i="20" s="1"/>
  <c r="BQ1059" i="20" s="1"/>
  <c r="BQ1060" i="20" s="1"/>
  <c r="BQ1061" i="20" s="1"/>
  <c r="BQ1062" i="20" s="1"/>
  <c r="BQ1063" i="20" s="1"/>
  <c r="BQ1064" i="20" s="1"/>
  <c r="BQ1065" i="20" s="1"/>
  <c r="BQ1066" i="20" s="1"/>
  <c r="BQ1067" i="20" s="1"/>
  <c r="BQ1068" i="20" s="1"/>
  <c r="BQ1069" i="20" s="1"/>
  <c r="BQ1070" i="20" s="1"/>
  <c r="BQ1071" i="20" s="1"/>
  <c r="BQ1072" i="20" s="1"/>
  <c r="BQ1073" i="20" s="1"/>
  <c r="BQ1074" i="20" s="1"/>
  <c r="BQ1075" i="20" s="1"/>
  <c r="BQ1076" i="20" s="1"/>
  <c r="BQ1077" i="20" s="1"/>
  <c r="BQ1078" i="20" s="1"/>
  <c r="BQ1079" i="20" s="1"/>
  <c r="BQ1080" i="20" s="1"/>
  <c r="BQ1081" i="20" s="1"/>
  <c r="BQ1082" i="20" s="1"/>
  <c r="BQ1083" i="20" s="1"/>
  <c r="BQ1084" i="20" s="1"/>
  <c r="BQ1085" i="20" s="1"/>
  <c r="BQ1086" i="20" s="1"/>
  <c r="BQ1087" i="20" s="1"/>
  <c r="BQ1088" i="20" s="1"/>
  <c r="BQ1089" i="20" s="1"/>
  <c r="BQ1090" i="20" s="1"/>
  <c r="BQ1091" i="20" s="1"/>
  <c r="BQ1092" i="20" s="1"/>
  <c r="BQ1093" i="20" s="1"/>
  <c r="BQ1094" i="20" s="1"/>
  <c r="BQ1095" i="20" s="1"/>
  <c r="BQ1096" i="20" s="1"/>
  <c r="BQ1097" i="20" s="1"/>
  <c r="BQ1098" i="20" s="1"/>
  <c r="BQ1099" i="20" s="1"/>
  <c r="BQ1100" i="20" s="1"/>
  <c r="BQ1101" i="20" s="1"/>
  <c r="BQ1102" i="20" s="1"/>
  <c r="BQ1103" i="20" s="1"/>
  <c r="BQ1104" i="20" s="1"/>
  <c r="BQ1105" i="20" s="1"/>
  <c r="BQ1106" i="20" s="1"/>
  <c r="BQ1107" i="20" s="1"/>
  <c r="BQ1108" i="20" s="1"/>
  <c r="BQ1109" i="20" s="1"/>
  <c r="BQ1110" i="20" s="1"/>
  <c r="BQ1111" i="20" s="1"/>
  <c r="BQ1112" i="20" s="1"/>
  <c r="BQ1113" i="20" s="1"/>
  <c r="BQ1114" i="20" s="1"/>
  <c r="BQ1115" i="20" s="1"/>
  <c r="BQ1116" i="20" s="1"/>
  <c r="BQ1117" i="20" s="1"/>
  <c r="BQ1118" i="20" s="1"/>
  <c r="BQ1119" i="20" s="1"/>
  <c r="BQ1120" i="20" s="1"/>
  <c r="BQ1121" i="20" s="1"/>
  <c r="BQ1122" i="20" s="1"/>
  <c r="BQ1123" i="20" s="1"/>
  <c r="BQ1124" i="20" s="1"/>
  <c r="BQ1125" i="20" s="1"/>
  <c r="BQ1126" i="20" s="1"/>
  <c r="BQ1127" i="20" s="1"/>
  <c r="BQ1128" i="20" s="1"/>
  <c r="BQ1129" i="20" s="1"/>
  <c r="BQ1130" i="20" s="1"/>
  <c r="BQ1131" i="20" s="1"/>
  <c r="BQ1132" i="20" s="1"/>
  <c r="BQ1133" i="20" s="1"/>
  <c r="BQ1134" i="20" s="1"/>
  <c r="BQ1135" i="20" s="1"/>
  <c r="BQ1136" i="20" s="1"/>
  <c r="BQ1137" i="20" s="1"/>
  <c r="BQ1138" i="20" s="1"/>
  <c r="BQ1139" i="20" s="1"/>
  <c r="BQ1140" i="20" s="1"/>
  <c r="BQ1141" i="20" s="1"/>
  <c r="BQ1142" i="20" s="1"/>
  <c r="BQ1143" i="20" s="1"/>
  <c r="BQ1144" i="20" s="1"/>
  <c r="BQ1145" i="20" s="1"/>
  <c r="BQ1146" i="20" s="1"/>
  <c r="BQ1147" i="20" s="1"/>
  <c r="BQ1148" i="20" s="1"/>
  <c r="BQ1149" i="20" s="1"/>
  <c r="BQ1150" i="20" s="1"/>
  <c r="BQ1151" i="20" s="1"/>
  <c r="BQ1152" i="20" s="1"/>
  <c r="BQ1153" i="20" s="1"/>
  <c r="BQ1154" i="20" s="1"/>
  <c r="BQ1155" i="20" s="1"/>
  <c r="BQ1156" i="20" s="1"/>
  <c r="BQ1157" i="20" s="1"/>
  <c r="BQ1158" i="20" s="1"/>
  <c r="BQ1159" i="20" s="1"/>
  <c r="BQ1160" i="20" s="1"/>
  <c r="BQ1161" i="20" s="1"/>
  <c r="BQ1162" i="20" s="1"/>
  <c r="BQ1163" i="20" s="1"/>
  <c r="BQ1164" i="20" s="1"/>
  <c r="BQ1165" i="20" s="1"/>
  <c r="BQ1166" i="20" s="1"/>
  <c r="BQ1167" i="20" s="1"/>
  <c r="BQ1168" i="20" s="1"/>
  <c r="BQ1169" i="20" s="1"/>
  <c r="BQ1170" i="20" s="1"/>
  <c r="BQ1171" i="20" s="1"/>
  <c r="BQ1172" i="20" s="1"/>
  <c r="BQ1173" i="20" s="1"/>
  <c r="BQ1174" i="20" s="1"/>
  <c r="BQ1175" i="20" s="1"/>
  <c r="BQ1176" i="20" s="1"/>
  <c r="BQ1177" i="20" s="1"/>
  <c r="BQ1178" i="20" s="1"/>
  <c r="BQ1179" i="20" s="1"/>
  <c r="BQ1180" i="20" s="1"/>
  <c r="BQ1181" i="20" s="1"/>
  <c r="BQ1182" i="20" s="1"/>
  <c r="BQ1183" i="20" s="1"/>
  <c r="BQ1184" i="20" s="1"/>
  <c r="BQ1185" i="20" s="1"/>
  <c r="BQ1186" i="20" s="1"/>
  <c r="BQ1187" i="20" s="1"/>
  <c r="BQ1188" i="20" s="1"/>
  <c r="BQ1189" i="20" s="1"/>
  <c r="BQ1190" i="20" s="1"/>
  <c r="BQ1191" i="20" s="1"/>
  <c r="BQ1192" i="20" s="1"/>
  <c r="BQ1193" i="20" s="1"/>
  <c r="BQ1194" i="20" s="1"/>
  <c r="BQ1195" i="20" s="1"/>
  <c r="BQ1196" i="20" s="1"/>
  <c r="BQ1197" i="20" s="1"/>
  <c r="BQ1198" i="20" s="1"/>
  <c r="BQ1199" i="20" s="1"/>
  <c r="BQ1200" i="20" s="1"/>
  <c r="BQ1201" i="20" s="1"/>
  <c r="BQ1202" i="20" s="1"/>
  <c r="BQ1203" i="20" s="1"/>
  <c r="BQ1204" i="20" s="1"/>
  <c r="BQ1205" i="20" s="1"/>
  <c r="BQ1206" i="20" s="1"/>
  <c r="BQ1207" i="20" s="1"/>
  <c r="BQ1208" i="20" s="1"/>
  <c r="BQ1209" i="20" s="1"/>
  <c r="BQ1210" i="20" s="1"/>
  <c r="BQ1211" i="20" s="1"/>
  <c r="BQ1212" i="20" s="1"/>
  <c r="BQ1213" i="20" s="1"/>
  <c r="BQ1214" i="20" s="1"/>
  <c r="BQ1215" i="20" s="1"/>
  <c r="BQ1216" i="20" s="1"/>
  <c r="BQ1217" i="20" s="1"/>
  <c r="BQ1218" i="20" s="1"/>
  <c r="BQ1219" i="20" s="1"/>
  <c r="BQ1220" i="20" s="1"/>
  <c r="BQ1221" i="20" s="1"/>
  <c r="BQ1222" i="20" s="1"/>
  <c r="BQ1223" i="20" s="1"/>
  <c r="BQ1224" i="20" s="1"/>
  <c r="BQ1225" i="20" s="1"/>
  <c r="BQ1226" i="20" s="1"/>
  <c r="BQ1227" i="20" s="1"/>
  <c r="BQ1228" i="20" s="1"/>
  <c r="BQ1229" i="20" s="1"/>
  <c r="BQ1230" i="20" s="1"/>
  <c r="BQ1231" i="20" s="1"/>
  <c r="BQ1232" i="20" s="1"/>
  <c r="BQ1233" i="20" s="1"/>
  <c r="BQ1234" i="20" s="1"/>
  <c r="BQ1235" i="20" s="1"/>
  <c r="BQ1236" i="20" s="1"/>
  <c r="BQ1237" i="20" s="1"/>
  <c r="BQ1238" i="20" s="1"/>
  <c r="BQ1239" i="20" s="1"/>
  <c r="BQ1240" i="20" s="1"/>
  <c r="BQ1241" i="20" s="1"/>
  <c r="BQ1242" i="20" s="1"/>
  <c r="BQ1243" i="20" s="1"/>
  <c r="BQ1244" i="20" s="1"/>
  <c r="BQ1245" i="20" s="1"/>
  <c r="BQ1246" i="20" s="1"/>
  <c r="BQ1247" i="20" s="1"/>
  <c r="BQ1248" i="20" s="1"/>
  <c r="BQ1249" i="20" s="1"/>
  <c r="BQ1250" i="20" s="1"/>
  <c r="BQ1251" i="20" s="1"/>
  <c r="BQ1252" i="20" s="1"/>
  <c r="BQ1253" i="20" s="1"/>
  <c r="BQ1254" i="20" s="1"/>
  <c r="BQ1255" i="20" s="1"/>
  <c r="BQ1256" i="20" s="1"/>
  <c r="BQ1257" i="20" s="1"/>
  <c r="BQ1258" i="20" s="1"/>
  <c r="BQ1259" i="20" s="1"/>
  <c r="BQ1260" i="20" s="1"/>
  <c r="BQ1261" i="20" s="1"/>
  <c r="BQ1262" i="20" s="1"/>
  <c r="BQ1263" i="20" s="1"/>
  <c r="BQ1264" i="20" s="1"/>
  <c r="BQ1265" i="20" s="1"/>
  <c r="BQ1266" i="20" s="1"/>
  <c r="BQ1267" i="20" s="1"/>
  <c r="BQ1268" i="20" s="1"/>
  <c r="BQ1269" i="20" s="1"/>
  <c r="BQ1270" i="20" s="1"/>
  <c r="BQ1271" i="20" s="1"/>
  <c r="BQ1272" i="20" s="1"/>
  <c r="BQ1273" i="20" s="1"/>
  <c r="BQ1274" i="20" s="1"/>
  <c r="BQ1275" i="20" s="1"/>
  <c r="BQ1276" i="20" s="1"/>
  <c r="BQ1277" i="20" s="1"/>
  <c r="BQ1278" i="20" s="1"/>
  <c r="BQ1279" i="20" s="1"/>
  <c r="BQ1280" i="20" s="1"/>
  <c r="BQ1281" i="20" s="1"/>
  <c r="BQ1282" i="20" s="1"/>
  <c r="BQ1283" i="20" s="1"/>
  <c r="BQ1284" i="20" s="1"/>
  <c r="BQ1285" i="20" s="1"/>
  <c r="BQ1286" i="20" s="1"/>
  <c r="BQ1287" i="20" s="1"/>
  <c r="BQ1288" i="20" s="1"/>
  <c r="BQ1289" i="20" s="1"/>
  <c r="BQ1290" i="20" s="1"/>
  <c r="BQ1291" i="20" s="1"/>
  <c r="BQ1292" i="20" s="1"/>
  <c r="BQ1293" i="20" s="1"/>
  <c r="BQ1294" i="20" s="1"/>
  <c r="BQ1295" i="20" s="1"/>
  <c r="BQ1296" i="20" s="1"/>
  <c r="BQ1297" i="20" s="1"/>
  <c r="BQ1298" i="20" s="1"/>
  <c r="BQ1299" i="20" s="1"/>
  <c r="BQ1300" i="20" s="1"/>
  <c r="BQ1301" i="20" s="1"/>
  <c r="BQ1302" i="20" s="1"/>
  <c r="BQ1303" i="20" s="1"/>
  <c r="BQ1304" i="20" s="1"/>
  <c r="BQ1305" i="20" s="1"/>
  <c r="BQ1306" i="20" s="1"/>
  <c r="BQ1307" i="20" s="1"/>
  <c r="BQ1308" i="20" s="1"/>
  <c r="BQ1309" i="20" s="1"/>
  <c r="BQ1310" i="20" s="1"/>
  <c r="BQ1311" i="20" s="1"/>
  <c r="BQ1312" i="20" s="1"/>
  <c r="BQ1313" i="20" s="1"/>
  <c r="BQ1314" i="20" s="1"/>
  <c r="BQ1315" i="20" s="1"/>
  <c r="BQ1316" i="20" s="1"/>
  <c r="BQ1317" i="20" s="1"/>
  <c r="BQ1318" i="20" s="1"/>
  <c r="BQ1319" i="20" s="1"/>
  <c r="BQ1320" i="20" s="1"/>
  <c r="BQ1321" i="20" s="1"/>
  <c r="BQ1322" i="20" s="1"/>
  <c r="BQ1323" i="20" s="1"/>
  <c r="BQ1324" i="20" s="1"/>
  <c r="BQ1325" i="20" s="1"/>
  <c r="BQ1326" i="20" s="1"/>
  <c r="BQ1327" i="20" s="1"/>
  <c r="BQ1328" i="20" s="1"/>
  <c r="BQ1329" i="20" s="1"/>
  <c r="BQ1330" i="20" s="1"/>
  <c r="BQ1331" i="20" s="1"/>
  <c r="BQ1332" i="20" s="1"/>
  <c r="BQ1333" i="20" s="1"/>
  <c r="BQ1334" i="20" s="1"/>
  <c r="BQ1335" i="20" s="1"/>
  <c r="BQ1336" i="20" s="1"/>
  <c r="BQ1337" i="20" s="1"/>
  <c r="BQ1338" i="20" s="1"/>
  <c r="BQ1339" i="20" s="1"/>
  <c r="BQ1340" i="20" s="1"/>
  <c r="BQ1341" i="20" s="1"/>
  <c r="BQ1342" i="20" s="1"/>
  <c r="BQ1343" i="20" s="1"/>
  <c r="BQ1344" i="20" s="1"/>
  <c r="BQ1345" i="20" s="1"/>
  <c r="BQ1346" i="20" s="1"/>
  <c r="BQ1347" i="20" s="1"/>
  <c r="BQ1348" i="20" s="1"/>
  <c r="BQ1349" i="20" s="1"/>
  <c r="BQ1350" i="20" s="1"/>
  <c r="BQ1351" i="20" s="1"/>
  <c r="BQ1352" i="20" s="1"/>
  <c r="BQ1353" i="20" s="1"/>
  <c r="BQ1354" i="20" s="1"/>
  <c r="BQ1355" i="20" s="1"/>
  <c r="BQ1356" i="20" s="1"/>
  <c r="BQ1357" i="20" s="1"/>
  <c r="BQ1358" i="20" s="1"/>
  <c r="BQ1359" i="20" s="1"/>
  <c r="BQ1360" i="20" s="1"/>
  <c r="BQ1361" i="20" s="1"/>
  <c r="BQ1362" i="20" s="1"/>
  <c r="BQ1363" i="20" s="1"/>
  <c r="BQ1364" i="20" s="1"/>
  <c r="BQ1365" i="20" s="1"/>
  <c r="BQ1366" i="20" s="1"/>
  <c r="BQ1367" i="20" s="1"/>
  <c r="BQ1368" i="20" s="1"/>
  <c r="BQ1369" i="20" s="1"/>
  <c r="BQ1370" i="20" s="1"/>
  <c r="BQ1371" i="20" s="1"/>
  <c r="BQ1372" i="20" s="1"/>
  <c r="BQ1373" i="20" s="1"/>
  <c r="BQ1374" i="20" s="1"/>
  <c r="BQ1375" i="20" s="1"/>
  <c r="BQ1376" i="20" s="1"/>
  <c r="BQ1377" i="20" s="1"/>
  <c r="BQ1378" i="20" s="1"/>
  <c r="BQ1379" i="20" s="1"/>
  <c r="BQ1380" i="20" s="1"/>
  <c r="BQ1381" i="20" s="1"/>
  <c r="BQ1382" i="20" s="1"/>
  <c r="BQ1383" i="20" s="1"/>
  <c r="BQ1384" i="20" s="1"/>
  <c r="BQ1385" i="20" s="1"/>
  <c r="BQ1386" i="20" s="1"/>
  <c r="BQ1387" i="20" s="1"/>
  <c r="BQ1388" i="20" s="1"/>
  <c r="BQ1389" i="20" s="1"/>
  <c r="BQ1390" i="20" s="1"/>
  <c r="BQ1391" i="20" s="1"/>
  <c r="BQ1392" i="20" s="1"/>
  <c r="BQ1393" i="20" s="1"/>
  <c r="BQ1394" i="20" s="1"/>
  <c r="BQ1395" i="20" s="1"/>
  <c r="BQ1396" i="20" s="1"/>
  <c r="BQ1397" i="20" s="1"/>
  <c r="BQ1398" i="20" s="1"/>
  <c r="BQ1399" i="20" s="1"/>
  <c r="BQ1400" i="20" s="1"/>
  <c r="BQ1401" i="20" s="1"/>
  <c r="BQ1402" i="20" s="1"/>
  <c r="BQ1403" i="20" s="1"/>
  <c r="BQ1404" i="20" s="1"/>
  <c r="BQ1405" i="20" s="1"/>
  <c r="BQ1406" i="20" s="1"/>
  <c r="BQ1407" i="20" s="1"/>
  <c r="BQ1408" i="20" s="1"/>
  <c r="BQ1409" i="20" s="1"/>
  <c r="BQ1410" i="20" s="1"/>
  <c r="BQ1411" i="20" s="1"/>
  <c r="BQ1412" i="20" s="1"/>
  <c r="BQ1413" i="20" s="1"/>
  <c r="BQ1414" i="20" s="1"/>
  <c r="BQ1415" i="20" s="1"/>
  <c r="BQ1416" i="20" s="1"/>
  <c r="BQ1417" i="20" s="1"/>
  <c r="BQ1418" i="20" s="1"/>
  <c r="BQ1419" i="20" s="1"/>
  <c r="BQ1420" i="20" s="1"/>
  <c r="BQ1421" i="20" s="1"/>
  <c r="BQ1422" i="20" s="1"/>
  <c r="BQ1423" i="20" s="1"/>
  <c r="BQ1424" i="20" s="1"/>
  <c r="BQ1425" i="20" s="1"/>
  <c r="BQ1426" i="20" s="1"/>
  <c r="BQ1427" i="20" s="1"/>
  <c r="BQ1428" i="20" s="1"/>
  <c r="BQ1429" i="20" s="1"/>
  <c r="BQ1430" i="20" s="1"/>
  <c r="BQ1431" i="20" s="1"/>
  <c r="BQ1432" i="20" s="1"/>
  <c r="BQ1433" i="20" s="1"/>
  <c r="BQ1434" i="20" s="1"/>
  <c r="BQ1435" i="20" s="1"/>
  <c r="BQ1436" i="20" s="1"/>
  <c r="BQ1437" i="20" s="1"/>
  <c r="BQ1438" i="20" s="1"/>
  <c r="BQ1439" i="20" s="1"/>
  <c r="BQ1440" i="20" s="1"/>
  <c r="BQ1441" i="20" s="1"/>
  <c r="BQ1442" i="20" s="1"/>
  <c r="BQ1443" i="20" s="1"/>
  <c r="BQ1444" i="20" s="1"/>
  <c r="BQ1445" i="20" s="1"/>
  <c r="BQ1446" i="20" s="1"/>
  <c r="BQ1447" i="20" s="1"/>
  <c r="BQ1448" i="20" s="1"/>
  <c r="BQ1449" i="20" s="1"/>
  <c r="BQ1450" i="20" s="1"/>
  <c r="BQ1451" i="20" s="1"/>
  <c r="BQ1452" i="20" s="1"/>
  <c r="BQ1453" i="20" s="1"/>
  <c r="BQ1454" i="20" s="1"/>
  <c r="BQ1455" i="20" s="1"/>
  <c r="BQ1456" i="20" s="1"/>
  <c r="BQ1457" i="20" s="1"/>
  <c r="BQ1458" i="20" s="1"/>
  <c r="BQ1459" i="20" s="1"/>
  <c r="BQ1460" i="20" s="1"/>
  <c r="BQ1461" i="20" s="1"/>
  <c r="BQ1462" i="20" s="1"/>
  <c r="BQ1463" i="20" s="1"/>
  <c r="BQ1464" i="20" s="1"/>
  <c r="BQ1465" i="20" s="1"/>
  <c r="BQ1466" i="20" s="1"/>
  <c r="BQ1467" i="20" s="1"/>
  <c r="BQ1468" i="20" s="1"/>
  <c r="BQ1469" i="20" s="1"/>
  <c r="BQ1470" i="20" s="1"/>
  <c r="BQ1471" i="20" s="1"/>
  <c r="BQ1472" i="20" s="1"/>
  <c r="BQ1473" i="20" s="1"/>
  <c r="BQ1474" i="20" s="1"/>
  <c r="BQ1475" i="20" s="1"/>
  <c r="BQ1476" i="20" s="1"/>
  <c r="BQ1477" i="20" s="1"/>
  <c r="BQ1478" i="20" s="1"/>
  <c r="BQ1479" i="20" s="1"/>
  <c r="BQ1480" i="20" s="1"/>
  <c r="BQ1481" i="20" s="1"/>
  <c r="BQ1482" i="20" s="1"/>
  <c r="BQ1483" i="20" s="1"/>
  <c r="BQ1484" i="20" s="1"/>
  <c r="BQ1485" i="20" s="1"/>
  <c r="BQ1486" i="20" s="1"/>
  <c r="BQ1487" i="20" s="1"/>
  <c r="BQ1488" i="20" s="1"/>
  <c r="BQ1489" i="20" s="1"/>
  <c r="BQ1490" i="20" s="1"/>
  <c r="BQ1491" i="20" s="1"/>
  <c r="BQ1492" i="20" s="1"/>
  <c r="BQ1493" i="20" s="1"/>
  <c r="BQ1494" i="20" s="1"/>
  <c r="BQ1495" i="20" s="1"/>
  <c r="BQ1496" i="20" s="1"/>
  <c r="BQ1497" i="20" s="1"/>
  <c r="BQ1498" i="20" s="1"/>
  <c r="BQ1499" i="20" s="1"/>
  <c r="BQ1500" i="20" s="1"/>
  <c r="BQ1501" i="20" s="1"/>
  <c r="BQ1502" i="20" s="1"/>
  <c r="BQ1503" i="20" s="1"/>
  <c r="BQ1504" i="20" s="1"/>
  <c r="BQ1505" i="20" s="1"/>
  <c r="BQ1506" i="20" s="1"/>
  <c r="BQ1507" i="20" s="1"/>
  <c r="BQ1508" i="20" s="1"/>
  <c r="BQ1509" i="20" s="1"/>
  <c r="BQ1510" i="20" s="1"/>
  <c r="BQ1511" i="20" s="1"/>
  <c r="BQ1512" i="20" s="1"/>
  <c r="BQ1513" i="20" s="1"/>
  <c r="BQ1514" i="20" s="1"/>
  <c r="BQ1515" i="20" s="1"/>
  <c r="BQ1516" i="20" s="1"/>
  <c r="BQ1517" i="20" s="1"/>
  <c r="BQ1518" i="20" s="1"/>
  <c r="BQ1519" i="20" s="1"/>
  <c r="BQ1520" i="20" s="1"/>
  <c r="BQ1521" i="20" s="1"/>
  <c r="BQ1522" i="20" s="1"/>
  <c r="BQ1523" i="20" s="1"/>
  <c r="BQ1524" i="20" s="1"/>
  <c r="BQ1525" i="20" s="1"/>
  <c r="BQ1526" i="20" s="1"/>
  <c r="BQ1527" i="20" s="1"/>
  <c r="BQ1528" i="20" s="1"/>
  <c r="BQ1529" i="20" s="1"/>
  <c r="BQ1530" i="20" s="1"/>
  <c r="BQ1531" i="20" s="1"/>
  <c r="BQ1532" i="20" s="1"/>
  <c r="BQ1533" i="20" s="1"/>
  <c r="BQ1534" i="20" s="1"/>
  <c r="BQ1535" i="20" s="1"/>
  <c r="BQ1536" i="20" s="1"/>
  <c r="BQ1537" i="20" s="1"/>
  <c r="BQ1538" i="20" s="1"/>
  <c r="BQ1539" i="20" s="1"/>
  <c r="BQ1540" i="20" s="1"/>
  <c r="BQ1541" i="20" s="1"/>
  <c r="BQ1542" i="20" s="1"/>
  <c r="BQ1543" i="20" s="1"/>
  <c r="BQ1544" i="20" s="1"/>
  <c r="BQ1545" i="20" s="1"/>
  <c r="BQ1546" i="20" s="1"/>
  <c r="BQ1547" i="20" s="1"/>
  <c r="BQ1548" i="20" s="1"/>
  <c r="BQ1549" i="20" s="1"/>
  <c r="BQ1550" i="20" s="1"/>
  <c r="BQ1551" i="20" s="1"/>
  <c r="BQ1552" i="20" s="1"/>
  <c r="BQ1553" i="20" s="1"/>
  <c r="BQ1554" i="20" s="1"/>
  <c r="BQ1555" i="20" s="1"/>
  <c r="BQ1556" i="20" s="1"/>
  <c r="BQ1557" i="20" s="1"/>
  <c r="BQ1558" i="20" s="1"/>
  <c r="BQ1559" i="20" s="1"/>
  <c r="BQ1560" i="20" s="1"/>
  <c r="BQ1561" i="20" s="1"/>
  <c r="BQ1562" i="20" s="1"/>
  <c r="BQ1563" i="20" s="1"/>
  <c r="BQ1564" i="20" s="1"/>
  <c r="BQ1565" i="20" s="1"/>
  <c r="BQ1566" i="20" s="1"/>
  <c r="BQ1567" i="20" s="1"/>
  <c r="BQ1568" i="20" s="1"/>
  <c r="BQ1569" i="20" s="1"/>
  <c r="BQ1570" i="20" s="1"/>
  <c r="BQ1571" i="20" s="1"/>
  <c r="BQ1572" i="20" s="1"/>
  <c r="BQ1573" i="20" s="1"/>
  <c r="BQ1574" i="20" s="1"/>
  <c r="BQ1575" i="20" s="1"/>
  <c r="BQ1576" i="20" s="1"/>
  <c r="BQ1577" i="20" s="1"/>
  <c r="BQ1578" i="20" s="1"/>
  <c r="BQ1579" i="20" s="1"/>
  <c r="BQ1580" i="20" s="1"/>
  <c r="BQ1581" i="20" s="1"/>
  <c r="BQ1582" i="20" s="1"/>
  <c r="BQ1583" i="20" s="1"/>
  <c r="BQ1584" i="20" s="1"/>
  <c r="BQ1585" i="20" s="1"/>
  <c r="BQ1586" i="20" s="1"/>
  <c r="BQ1587" i="20" s="1"/>
  <c r="BQ1588" i="20" s="1"/>
  <c r="BQ1589" i="20" s="1"/>
  <c r="BQ1590" i="20" s="1"/>
  <c r="BQ1591" i="20" s="1"/>
  <c r="BQ1592" i="20" s="1"/>
  <c r="BQ1593" i="20" s="1"/>
  <c r="BQ1594" i="20" s="1"/>
  <c r="BQ1595" i="20" s="1"/>
  <c r="BQ1596" i="20" s="1"/>
  <c r="BQ1597" i="20" s="1"/>
  <c r="BQ1598" i="20" s="1"/>
  <c r="BQ1599" i="20" s="1"/>
  <c r="BQ1600" i="20" s="1"/>
  <c r="BQ1601" i="20" s="1"/>
  <c r="BQ1602" i="20" s="1"/>
  <c r="BQ1603" i="20" s="1"/>
  <c r="BQ1604" i="20" s="1"/>
  <c r="BQ1605" i="20" s="1"/>
  <c r="BQ1606" i="20" s="1"/>
  <c r="BQ1607" i="20" s="1"/>
  <c r="BQ1608" i="20" s="1"/>
  <c r="BQ1609" i="20" s="1"/>
  <c r="BQ1610" i="20" s="1"/>
  <c r="BQ1611" i="20" s="1"/>
  <c r="BQ1612" i="20" s="1"/>
  <c r="BQ1613" i="20" s="1"/>
  <c r="BQ1614" i="20" s="1"/>
  <c r="BQ1615" i="20" s="1"/>
  <c r="BQ1616" i="20" s="1"/>
  <c r="BQ1617" i="20" s="1"/>
  <c r="BQ1618" i="20" s="1"/>
  <c r="BQ1619" i="20" s="1"/>
  <c r="BQ1620" i="20" s="1"/>
  <c r="BQ1621" i="20" s="1"/>
  <c r="BQ1622" i="20" s="1"/>
  <c r="BQ1623" i="20" s="1"/>
  <c r="BQ1624" i="20" s="1"/>
  <c r="BQ1625" i="20" s="1"/>
  <c r="BQ1626" i="20" s="1"/>
  <c r="BQ1627" i="20" s="1"/>
  <c r="BQ1628" i="20" s="1"/>
  <c r="BQ1629" i="20" s="1"/>
  <c r="BQ1630" i="20" s="1"/>
  <c r="BQ1631" i="20" s="1"/>
  <c r="BQ1632" i="20" s="1"/>
  <c r="BQ1633" i="20" s="1"/>
  <c r="BQ1634" i="20" s="1"/>
  <c r="BQ1635" i="20" s="1"/>
  <c r="BQ1636" i="20" s="1"/>
  <c r="BQ1637" i="20" s="1"/>
  <c r="BQ1638" i="20" s="1"/>
  <c r="BQ1639" i="20" s="1"/>
  <c r="BQ1640" i="20" s="1"/>
  <c r="BQ1641" i="20" s="1"/>
  <c r="BQ1642" i="20" s="1"/>
  <c r="BQ1643" i="20" s="1"/>
  <c r="BQ1644" i="20" s="1"/>
  <c r="BQ1645" i="20" s="1"/>
  <c r="BQ1646" i="20" s="1"/>
  <c r="BQ1647" i="20" s="1"/>
  <c r="BQ1648" i="20" s="1"/>
  <c r="BQ1649" i="20" s="1"/>
  <c r="BQ1650" i="20" s="1"/>
  <c r="BQ1651" i="20" s="1"/>
  <c r="BQ1652" i="20" s="1"/>
  <c r="BQ1653" i="20" s="1"/>
  <c r="BQ1654" i="20" s="1"/>
  <c r="BQ1655" i="20" s="1"/>
  <c r="BQ1656" i="20" s="1"/>
  <c r="BQ1657" i="20" s="1"/>
  <c r="BQ1658" i="20" s="1"/>
  <c r="BQ1659" i="20" s="1"/>
  <c r="BQ1660" i="20" s="1"/>
  <c r="BQ1661" i="20" s="1"/>
  <c r="BQ1662" i="20" s="1"/>
  <c r="BQ1663" i="20" s="1"/>
  <c r="BQ1664" i="20" s="1"/>
  <c r="BQ1665" i="20" s="1"/>
  <c r="BQ1666" i="20" s="1"/>
  <c r="BQ1667" i="20" s="1"/>
  <c r="BQ1668" i="20" s="1"/>
  <c r="BQ1669" i="20" s="1"/>
  <c r="BQ1670" i="20" s="1"/>
  <c r="BQ1671" i="20" s="1"/>
  <c r="BQ1672" i="20" s="1"/>
  <c r="BQ1673" i="20" s="1"/>
  <c r="BQ1674" i="20" s="1"/>
  <c r="BQ1675" i="20" s="1"/>
  <c r="BQ1676" i="20" s="1"/>
  <c r="BQ1677" i="20" s="1"/>
  <c r="BQ1678" i="20" s="1"/>
  <c r="BQ1679" i="20" s="1"/>
  <c r="BQ1680" i="20" s="1"/>
  <c r="BQ1681" i="20" s="1"/>
  <c r="BQ1682" i="20" s="1"/>
  <c r="BQ1683" i="20" s="1"/>
  <c r="BQ1684" i="20" s="1"/>
  <c r="BQ1685" i="20" s="1"/>
  <c r="BQ1686" i="20" s="1"/>
  <c r="BQ1687" i="20" s="1"/>
  <c r="BQ1688" i="20" s="1"/>
  <c r="BQ1689" i="20" s="1"/>
  <c r="BQ1690" i="20" s="1"/>
  <c r="BQ1691" i="20" s="1"/>
  <c r="BQ1692" i="20" s="1"/>
  <c r="BQ1693" i="20" s="1"/>
  <c r="BQ1694" i="20" s="1"/>
  <c r="BQ1695" i="20" s="1"/>
  <c r="BQ1696" i="20" s="1"/>
  <c r="BQ1697" i="20" s="1"/>
  <c r="BQ1698" i="20" s="1"/>
  <c r="BQ1699" i="20" s="1"/>
  <c r="BQ1700" i="20" s="1"/>
  <c r="BQ1701" i="20" s="1"/>
  <c r="BQ1702" i="20" s="1"/>
  <c r="BQ1703" i="20" s="1"/>
  <c r="BQ1704" i="20" s="1"/>
  <c r="BQ1705" i="20" s="1"/>
  <c r="BQ1706" i="20" s="1"/>
  <c r="BQ1707" i="20" s="1"/>
  <c r="BQ1708" i="20" s="1"/>
  <c r="BQ1709" i="20" s="1"/>
  <c r="BQ1710" i="20" s="1"/>
  <c r="BQ1711" i="20" s="1"/>
  <c r="BQ1712" i="20" s="1"/>
  <c r="BQ1713" i="20" s="1"/>
  <c r="BQ1714" i="20" s="1"/>
  <c r="BQ1715" i="20" s="1"/>
  <c r="BQ1716" i="20" s="1"/>
  <c r="BQ1717" i="20" s="1"/>
  <c r="BQ1718" i="20" s="1"/>
  <c r="BQ1719" i="20" s="1"/>
  <c r="BQ1720" i="20" s="1"/>
  <c r="BQ1721" i="20" s="1"/>
  <c r="BQ1722" i="20" s="1"/>
  <c r="BQ1723" i="20" s="1"/>
  <c r="BQ1724" i="20" s="1"/>
  <c r="BQ1725" i="20" s="1"/>
  <c r="BQ1726" i="20" s="1"/>
  <c r="BQ1727" i="20" s="1"/>
  <c r="BQ1728" i="20" s="1"/>
  <c r="BQ1729" i="20" s="1"/>
  <c r="BQ1730" i="20" s="1"/>
  <c r="BQ1731" i="20" s="1"/>
  <c r="BQ1732" i="20" s="1"/>
  <c r="BQ1733" i="20" s="1"/>
  <c r="BQ1734" i="20" s="1"/>
  <c r="BQ1735" i="20" s="1"/>
  <c r="BQ1736" i="20" s="1"/>
  <c r="BQ1737" i="20" s="1"/>
  <c r="BQ1738" i="20" s="1"/>
  <c r="BQ1739" i="20" s="1"/>
  <c r="BQ1740" i="20" s="1"/>
  <c r="BQ1741" i="20" s="1"/>
  <c r="BQ1742" i="20" s="1"/>
  <c r="BQ1743" i="20" s="1"/>
  <c r="BQ1744" i="20" s="1"/>
  <c r="BQ1745" i="20" s="1"/>
  <c r="BQ1746" i="20" s="1"/>
  <c r="BQ1747" i="20" s="1"/>
  <c r="BQ1748" i="20" s="1"/>
  <c r="BQ1749" i="20" s="1"/>
  <c r="BQ1750" i="20" s="1"/>
  <c r="BQ1751" i="20" s="1"/>
  <c r="BQ1752" i="20" s="1"/>
  <c r="BQ1753" i="20" s="1"/>
  <c r="BQ1754" i="20" s="1"/>
  <c r="BQ1755" i="20" s="1"/>
  <c r="BQ1756" i="20" s="1"/>
  <c r="BQ1757" i="20" s="1"/>
  <c r="BQ1758" i="20" s="1"/>
  <c r="BQ1759" i="20" s="1"/>
  <c r="BQ1760" i="20" s="1"/>
  <c r="BQ1761" i="20" s="1"/>
  <c r="BQ1762" i="20" s="1"/>
  <c r="BQ1763" i="20" s="1"/>
  <c r="BQ1764" i="20" s="1"/>
  <c r="BQ1765" i="20" s="1"/>
  <c r="BQ1766" i="20" s="1"/>
  <c r="BQ1767" i="20" s="1"/>
  <c r="BQ1768" i="20" s="1"/>
  <c r="BQ1769" i="20" s="1"/>
  <c r="BQ1770" i="20" s="1"/>
  <c r="BQ1771" i="20" s="1"/>
  <c r="BQ1772" i="20" s="1"/>
  <c r="BQ1773" i="20" s="1"/>
  <c r="BQ1774" i="20" s="1"/>
  <c r="BQ1775" i="20" s="1"/>
  <c r="BQ1776" i="20" s="1"/>
  <c r="BQ1777" i="20" s="1"/>
  <c r="BQ1778" i="20" s="1"/>
  <c r="BQ1779" i="20" s="1"/>
  <c r="BQ1780" i="20" s="1"/>
  <c r="BQ1781" i="20" s="1"/>
  <c r="BQ1782" i="20" s="1"/>
  <c r="BQ1783" i="20" s="1"/>
  <c r="BQ1784" i="20" s="1"/>
  <c r="BQ1785" i="20" s="1"/>
  <c r="BQ1786" i="20" s="1"/>
  <c r="BQ1787" i="20" s="1"/>
  <c r="BQ1788" i="20" s="1"/>
  <c r="BQ1789" i="20" s="1"/>
  <c r="BQ1790" i="20" s="1"/>
  <c r="BQ1791" i="20" s="1"/>
  <c r="BQ1792" i="20" s="1"/>
  <c r="BQ1793" i="20" s="1"/>
  <c r="BQ1794" i="20" s="1"/>
  <c r="BQ1795" i="20" s="1"/>
  <c r="BQ1796" i="20" s="1"/>
  <c r="BQ1797" i="20" s="1"/>
  <c r="BQ1798" i="20" s="1"/>
  <c r="BQ1799" i="20" s="1"/>
  <c r="BQ1800" i="20" s="1"/>
  <c r="BQ1801" i="20" s="1"/>
  <c r="BQ1802" i="20" s="1"/>
  <c r="BQ1803" i="20" s="1"/>
  <c r="BQ1804" i="20" s="1"/>
  <c r="BQ1805" i="20" s="1"/>
  <c r="BQ1806" i="20" s="1"/>
  <c r="BQ1807" i="20" s="1"/>
  <c r="BQ1808" i="20" s="1"/>
  <c r="BQ1809" i="20" s="1"/>
  <c r="BQ1810" i="20" s="1"/>
  <c r="BQ1811" i="20" s="1"/>
  <c r="BQ1812" i="20" s="1"/>
  <c r="BQ1813" i="20" s="1"/>
  <c r="BQ1814" i="20" s="1"/>
  <c r="BQ1815" i="20" s="1"/>
  <c r="BQ1816" i="20" s="1"/>
  <c r="BQ1817" i="20" s="1"/>
  <c r="BQ1818" i="20" s="1"/>
  <c r="BQ1819" i="20" s="1"/>
  <c r="BQ1820" i="20" s="1"/>
  <c r="BQ1821" i="20" s="1"/>
  <c r="BQ1822" i="20" s="1"/>
  <c r="BQ1823" i="20" s="1"/>
  <c r="BQ1824" i="20" s="1"/>
  <c r="BQ1825" i="20" s="1"/>
  <c r="BQ1826" i="20" s="1"/>
  <c r="BQ1827" i="20" s="1"/>
  <c r="BQ1828" i="20" s="1"/>
  <c r="BQ1829" i="20" s="1"/>
  <c r="BQ1830" i="20" s="1"/>
  <c r="BQ1831" i="20" s="1"/>
  <c r="BQ1832" i="20" s="1"/>
  <c r="BQ1833" i="20" s="1"/>
  <c r="BQ1834" i="20" s="1"/>
  <c r="BQ1835" i="20" s="1"/>
  <c r="BQ1836" i="20" s="1"/>
  <c r="BQ1837" i="20" s="1"/>
  <c r="BQ1838" i="20" s="1"/>
  <c r="BQ1839" i="20" s="1"/>
  <c r="BQ1840" i="20" s="1"/>
  <c r="BQ1841" i="20" s="1"/>
  <c r="BQ1842" i="20" s="1"/>
  <c r="BQ1843" i="20" s="1"/>
  <c r="BQ1844" i="20" s="1"/>
  <c r="BQ1845" i="20" s="1"/>
  <c r="BQ1846" i="20" s="1"/>
  <c r="BQ1847" i="20" s="1"/>
  <c r="BQ1848" i="20" s="1"/>
  <c r="BQ1849" i="20" s="1"/>
  <c r="BQ1850" i="20" s="1"/>
  <c r="BQ1851" i="20" s="1"/>
  <c r="BQ1852" i="20" s="1"/>
  <c r="BQ1853" i="20" s="1"/>
  <c r="BQ1854" i="20" s="1"/>
  <c r="BQ1855" i="20" s="1"/>
  <c r="BQ1856" i="20" s="1"/>
  <c r="BQ1857" i="20" s="1"/>
  <c r="BQ1858" i="20" s="1"/>
  <c r="BQ1859" i="20" s="1"/>
  <c r="BQ1860" i="20" s="1"/>
  <c r="BQ1861" i="20" s="1"/>
  <c r="BQ1862" i="20" s="1"/>
  <c r="BQ1863" i="20" s="1"/>
  <c r="BQ1864" i="20" s="1"/>
  <c r="BQ1865" i="20" s="1"/>
  <c r="BQ1866" i="20" s="1"/>
  <c r="BQ1867" i="20" s="1"/>
  <c r="BQ1868" i="20" s="1"/>
  <c r="BQ1869" i="20" s="1"/>
  <c r="BQ1870" i="20" s="1"/>
  <c r="BQ1871" i="20" s="1"/>
  <c r="BQ1872" i="20" s="1"/>
  <c r="BQ1873" i="20" s="1"/>
  <c r="BQ1874" i="20" s="1"/>
  <c r="BQ1875" i="20" s="1"/>
  <c r="BQ1876" i="20" s="1"/>
  <c r="BQ1877" i="20" s="1"/>
  <c r="BQ1878" i="20" s="1"/>
  <c r="BQ1879" i="20" s="1"/>
  <c r="BQ1880" i="20" s="1"/>
  <c r="BQ1881" i="20" s="1"/>
  <c r="BQ1882" i="20" s="1"/>
  <c r="BQ1883" i="20" s="1"/>
  <c r="BQ1884" i="20" s="1"/>
  <c r="BQ1885" i="20" s="1"/>
  <c r="BQ1886" i="20" s="1"/>
  <c r="BQ1887" i="20" s="1"/>
  <c r="BQ1888" i="20" s="1"/>
  <c r="BQ1889" i="20" s="1"/>
  <c r="BQ1890" i="20" s="1"/>
  <c r="BQ1891" i="20" s="1"/>
  <c r="BQ1892" i="20" s="1"/>
  <c r="BQ1893" i="20" s="1"/>
  <c r="BQ1894" i="20" s="1"/>
  <c r="BQ1895" i="20" s="1"/>
  <c r="BQ1896" i="20" s="1"/>
  <c r="BQ1897" i="20" s="1"/>
  <c r="BQ1898" i="20" s="1"/>
  <c r="BQ1899" i="20" s="1"/>
  <c r="BQ1900" i="20" s="1"/>
  <c r="BQ1901" i="20" s="1"/>
  <c r="BQ1902" i="20" s="1"/>
  <c r="BQ1903" i="20" s="1"/>
  <c r="BQ1904" i="20" s="1"/>
  <c r="BQ1905" i="20" s="1"/>
  <c r="BQ1906" i="20" s="1"/>
  <c r="BQ1907" i="20" s="1"/>
  <c r="BQ1908" i="20" s="1"/>
  <c r="BQ1909" i="20" s="1"/>
  <c r="BQ1910" i="20" s="1"/>
  <c r="BQ1911" i="20" s="1"/>
  <c r="BQ1912" i="20" s="1"/>
  <c r="BQ1913" i="20" s="1"/>
  <c r="BQ1914" i="20" s="1"/>
  <c r="BQ1915" i="20" s="1"/>
  <c r="BQ1916" i="20" s="1"/>
  <c r="BQ1917" i="20" s="1"/>
  <c r="BQ1918" i="20" s="1"/>
  <c r="BQ1919" i="20" s="1"/>
  <c r="BQ1920" i="20" s="1"/>
  <c r="BQ1921" i="20" s="1"/>
  <c r="BQ1922" i="20" s="1"/>
  <c r="BQ1923" i="20" s="1"/>
  <c r="BQ1924" i="20" s="1"/>
  <c r="BQ1925" i="20" s="1"/>
  <c r="BQ1926" i="20" s="1"/>
  <c r="BQ1927" i="20" s="1"/>
  <c r="BQ1928" i="20" s="1"/>
  <c r="BQ1929" i="20" s="1"/>
  <c r="BQ1930" i="20" s="1"/>
  <c r="BQ1931" i="20" s="1"/>
  <c r="BQ1932" i="20" s="1"/>
  <c r="BQ1933" i="20" s="1"/>
  <c r="BQ1934" i="20" s="1"/>
  <c r="BQ1935" i="20" s="1"/>
  <c r="BQ1936" i="20" s="1"/>
  <c r="BQ1937" i="20" s="1"/>
  <c r="BQ1938" i="20" s="1"/>
  <c r="BQ1939" i="20" s="1"/>
  <c r="BQ1940" i="20" s="1"/>
  <c r="BQ1941" i="20" s="1"/>
  <c r="BQ1942" i="20" s="1"/>
  <c r="BQ1943" i="20" s="1"/>
  <c r="BQ1944" i="20" s="1"/>
  <c r="BQ1945" i="20" s="1"/>
  <c r="BQ1946" i="20" s="1"/>
  <c r="BQ1947" i="20" s="1"/>
  <c r="BQ1948" i="20" s="1"/>
  <c r="BQ1949" i="20" s="1"/>
  <c r="BQ1950" i="20" s="1"/>
  <c r="BQ1951" i="20" s="1"/>
  <c r="BQ1952" i="20" s="1"/>
  <c r="BQ1953" i="20" s="1"/>
  <c r="BQ1954" i="20" s="1"/>
  <c r="BQ1955" i="20" s="1"/>
  <c r="BQ1956" i="20" s="1"/>
  <c r="BQ1957" i="20" s="1"/>
  <c r="BQ1958" i="20" s="1"/>
  <c r="BQ1959" i="20" s="1"/>
  <c r="BQ1960" i="20" s="1"/>
  <c r="BQ1961" i="20" s="1"/>
  <c r="BQ1962" i="20" s="1"/>
  <c r="BQ1963" i="20" s="1"/>
  <c r="BQ1964" i="20" s="1"/>
  <c r="BQ1965" i="20" s="1"/>
  <c r="BQ1966" i="20" s="1"/>
  <c r="BQ1967" i="20" s="1"/>
  <c r="BQ1968" i="20" s="1"/>
  <c r="BQ1969" i="20" s="1"/>
  <c r="BQ1970" i="20" s="1"/>
  <c r="BQ1971" i="20" s="1"/>
  <c r="BQ1972" i="20" s="1"/>
  <c r="BQ1973" i="20" s="1"/>
  <c r="BQ1974" i="20" s="1"/>
  <c r="BQ1975" i="20" s="1"/>
  <c r="BQ1976" i="20" s="1"/>
  <c r="BQ1977" i="20" s="1"/>
  <c r="BQ1978" i="20" s="1"/>
  <c r="BQ1979" i="20" s="1"/>
  <c r="BQ1980" i="20" s="1"/>
  <c r="BQ1981" i="20" s="1"/>
  <c r="BQ1982" i="20" s="1"/>
  <c r="BQ1983" i="20" s="1"/>
  <c r="BQ1984" i="20" s="1"/>
  <c r="BQ1985" i="20" s="1"/>
  <c r="BQ1986" i="20" s="1"/>
  <c r="BQ1987" i="20" s="1"/>
  <c r="BQ1988" i="20" s="1"/>
  <c r="BQ1989" i="20" s="1"/>
  <c r="BQ1990" i="20" s="1"/>
  <c r="BQ1991" i="20" s="1"/>
  <c r="BQ1992" i="20" s="1"/>
  <c r="BQ1993" i="20" s="1"/>
  <c r="BQ1994" i="20" s="1"/>
  <c r="BQ1995" i="20" s="1"/>
  <c r="BQ1996" i="20" s="1"/>
  <c r="BQ1997" i="20" s="1"/>
  <c r="BQ1998" i="20" s="1"/>
  <c r="BQ1999" i="20" s="1"/>
  <c r="BQ2000" i="20" s="1"/>
  <c r="BQ2001" i="20" s="1"/>
  <c r="BQ2002" i="20" s="1"/>
  <c r="BQ2003" i="20" s="1"/>
  <c r="BQ2004" i="20" s="1"/>
  <c r="BQ2005" i="20" s="1"/>
  <c r="BQ2006" i="20" s="1"/>
  <c r="BQ2007" i="20" s="1"/>
  <c r="BQ2008" i="20" s="1"/>
  <c r="BQ2009" i="20" s="1"/>
  <c r="BQ2010" i="20" s="1"/>
  <c r="BQ2011" i="20" s="1"/>
  <c r="BQ2012" i="20" s="1"/>
  <c r="BQ2013" i="20" s="1"/>
  <c r="BQ2014" i="20" s="1"/>
  <c r="BQ2015" i="20" s="1"/>
  <c r="BQ2016" i="20" s="1"/>
  <c r="BQ2017" i="20" s="1"/>
  <c r="BQ2018" i="20" s="1"/>
  <c r="BQ2019" i="20" s="1"/>
  <c r="BQ2020" i="20" s="1"/>
  <c r="BQ2021" i="20" s="1"/>
  <c r="BQ2022" i="20" s="1"/>
  <c r="BQ2023" i="20" s="1"/>
  <c r="BQ2024" i="20" s="1"/>
  <c r="BQ2025" i="20" s="1"/>
  <c r="BQ2026" i="20" s="1"/>
  <c r="BQ2027" i="20" s="1"/>
  <c r="BQ2028" i="20" s="1"/>
  <c r="BQ2029" i="20" s="1"/>
  <c r="BQ2030" i="20" s="1"/>
  <c r="BQ2031" i="20" s="1"/>
  <c r="BQ2032" i="20" s="1"/>
  <c r="BQ2033" i="20" s="1"/>
  <c r="BQ2034" i="20" s="1"/>
  <c r="BQ2035" i="20" s="1"/>
  <c r="BQ2036" i="20" s="1"/>
  <c r="BQ2037" i="20" s="1"/>
  <c r="BQ2038" i="20" s="1"/>
  <c r="BQ2039" i="20" s="1"/>
  <c r="BQ2040" i="20" s="1"/>
  <c r="BQ2041" i="20" s="1"/>
  <c r="BQ2042" i="20" s="1"/>
  <c r="BQ2043" i="20" s="1"/>
  <c r="BQ2044" i="20" s="1"/>
  <c r="BQ2045" i="20" s="1"/>
  <c r="BQ2046" i="20" s="1"/>
  <c r="BQ2047" i="20" s="1"/>
  <c r="BQ2048" i="20" s="1"/>
  <c r="BQ2049" i="20" s="1"/>
  <c r="BQ2050" i="20" s="1"/>
  <c r="BQ2051" i="20" s="1"/>
  <c r="BQ2052" i="20" s="1"/>
  <c r="BQ2053" i="20" s="1"/>
  <c r="BQ2054" i="20" s="1"/>
  <c r="BQ2055" i="20" s="1"/>
  <c r="BQ2056" i="20" s="1"/>
  <c r="BQ2057" i="20" s="1"/>
  <c r="BQ2058" i="20" s="1"/>
  <c r="BQ2059" i="20" s="1"/>
  <c r="BQ2060" i="20" s="1"/>
  <c r="BQ2061" i="20" s="1"/>
  <c r="BQ2062" i="20" s="1"/>
  <c r="BQ2063" i="20" s="1"/>
  <c r="BQ2064" i="20" s="1"/>
  <c r="BQ2065" i="20" s="1"/>
  <c r="BQ2066" i="20" s="1"/>
  <c r="BQ2067" i="20" s="1"/>
  <c r="BQ2068" i="20" s="1"/>
  <c r="BQ2069" i="20" s="1"/>
  <c r="BQ2070" i="20" s="1"/>
  <c r="BQ2071" i="20" s="1"/>
  <c r="BQ2072" i="20" s="1"/>
  <c r="BQ2073" i="20" s="1"/>
  <c r="BQ2074" i="20" s="1"/>
  <c r="BQ2075" i="20" s="1"/>
  <c r="BQ2076" i="20" s="1"/>
  <c r="BQ2077" i="20" s="1"/>
  <c r="BQ2078" i="20" s="1"/>
  <c r="BQ2079" i="20" s="1"/>
  <c r="BQ2080" i="20" s="1"/>
  <c r="BQ2081" i="20" s="1"/>
  <c r="BQ2082" i="20" s="1"/>
  <c r="BQ2083" i="20" s="1"/>
  <c r="BQ2084" i="20" s="1"/>
  <c r="BQ2085" i="20" s="1"/>
  <c r="BQ2086" i="20" s="1"/>
  <c r="BQ2087" i="20" s="1"/>
  <c r="BQ2088" i="20" s="1"/>
  <c r="BQ2089" i="20" s="1"/>
  <c r="BQ2090" i="20" s="1"/>
  <c r="BQ2091" i="20" s="1"/>
  <c r="BQ2092" i="20" s="1"/>
  <c r="BQ2093" i="20" s="1"/>
  <c r="BQ2094" i="20" s="1"/>
  <c r="BQ2095" i="20" s="1"/>
  <c r="BQ2096" i="20" s="1"/>
  <c r="BQ2097" i="20" s="1"/>
  <c r="BQ2098" i="20" s="1"/>
  <c r="BQ2099" i="20" s="1"/>
  <c r="BQ2100" i="20" s="1"/>
  <c r="BQ2101" i="20" s="1"/>
  <c r="BQ2102" i="20" s="1"/>
  <c r="BQ2103" i="20" s="1"/>
  <c r="BQ2104" i="20" s="1"/>
  <c r="BQ2105" i="20" s="1"/>
  <c r="BQ2106" i="20" s="1"/>
  <c r="BQ2107" i="20" s="1"/>
  <c r="BQ2108" i="20" s="1"/>
  <c r="BQ2109" i="20" s="1"/>
  <c r="BQ2110" i="20" s="1"/>
  <c r="BQ2111" i="20" s="1"/>
  <c r="BQ2112" i="20" s="1"/>
  <c r="BQ2113" i="20" s="1"/>
  <c r="BQ2114" i="20" s="1"/>
  <c r="BQ2115" i="20" s="1"/>
  <c r="BQ2116" i="20" s="1"/>
  <c r="BQ2117" i="20" s="1"/>
  <c r="BQ2118" i="20" s="1"/>
  <c r="BQ2119" i="20" s="1"/>
  <c r="BQ2120" i="20" s="1"/>
  <c r="BQ2121" i="20" s="1"/>
  <c r="BQ2122" i="20" s="1"/>
  <c r="BQ2123" i="20" s="1"/>
  <c r="BQ2124" i="20" s="1"/>
  <c r="BQ2125" i="20" s="1"/>
  <c r="BQ2126" i="20" s="1"/>
  <c r="BQ2127" i="20" s="1"/>
  <c r="BQ2128" i="20" s="1"/>
  <c r="BQ2129" i="20" s="1"/>
  <c r="BQ2130" i="20" s="1"/>
  <c r="BQ2131" i="20" s="1"/>
  <c r="BQ2132" i="20" s="1"/>
  <c r="BQ2133" i="20" s="1"/>
  <c r="BQ2134" i="20" s="1"/>
  <c r="BQ2135" i="20" s="1"/>
  <c r="BQ2136" i="20" s="1"/>
  <c r="BQ2137" i="20" s="1"/>
  <c r="BQ2138" i="20" s="1"/>
  <c r="BQ2139" i="20" s="1"/>
  <c r="BQ2140" i="20" s="1"/>
  <c r="BQ2141" i="20" s="1"/>
  <c r="BQ2142" i="20" s="1"/>
  <c r="BQ2143" i="20" s="1"/>
  <c r="BQ2144" i="20" s="1"/>
  <c r="BQ2145" i="20" s="1"/>
  <c r="BQ2146" i="20" s="1"/>
  <c r="BQ2147" i="20" s="1"/>
  <c r="BQ2148" i="20" s="1"/>
  <c r="BQ2149" i="20" s="1"/>
  <c r="BQ2150" i="20" s="1"/>
  <c r="BQ2151" i="20" s="1"/>
  <c r="BQ2152" i="20" s="1"/>
  <c r="BQ2153" i="20" s="1"/>
  <c r="BQ2154" i="20" s="1"/>
  <c r="BQ2155" i="20" s="1"/>
  <c r="BQ2156" i="20" s="1"/>
  <c r="BQ2157" i="20" s="1"/>
  <c r="BQ2158" i="20" s="1"/>
  <c r="BQ2159" i="20" s="1"/>
  <c r="BQ2160" i="20" s="1"/>
  <c r="BQ2161" i="20" s="1"/>
  <c r="BQ2162" i="20" s="1"/>
  <c r="BQ2163" i="20" s="1"/>
  <c r="BQ2164" i="20" s="1"/>
  <c r="BQ2165" i="20" s="1"/>
  <c r="BQ2166" i="20" s="1"/>
  <c r="BQ2167" i="20" s="1"/>
  <c r="BQ2168" i="20" s="1"/>
  <c r="BQ2169" i="20" s="1"/>
  <c r="BQ2170" i="20" s="1"/>
  <c r="BQ2171" i="20" s="1"/>
  <c r="BQ2172" i="20" s="1"/>
  <c r="BQ2173" i="20" s="1"/>
  <c r="BQ2174" i="20" s="1"/>
  <c r="BQ2175" i="20" s="1"/>
  <c r="BQ2176" i="20" s="1"/>
  <c r="BQ2177" i="20" s="1"/>
  <c r="BQ2178" i="20" s="1"/>
  <c r="BQ2179" i="20" s="1"/>
  <c r="BQ2180" i="20" s="1"/>
  <c r="BQ2181" i="20" s="1"/>
  <c r="BQ2182" i="20" s="1"/>
  <c r="BQ2183" i="20" s="1"/>
  <c r="BQ2184" i="20" s="1"/>
  <c r="BQ2185" i="20" s="1"/>
  <c r="BQ2186" i="20" s="1"/>
  <c r="BQ2187" i="20" s="1"/>
  <c r="BQ2188" i="20" s="1"/>
  <c r="BQ2189" i="20" s="1"/>
  <c r="BQ2190" i="20" s="1"/>
  <c r="BQ2191" i="20" s="1"/>
  <c r="BQ2192" i="20" s="1"/>
  <c r="BQ2193" i="20" s="1"/>
  <c r="BQ2194" i="20" s="1"/>
  <c r="BQ2195" i="20" s="1"/>
  <c r="BQ2196" i="20" s="1"/>
  <c r="BQ2197" i="20" s="1"/>
  <c r="BQ2198" i="20" s="1"/>
  <c r="BQ2199" i="20" s="1"/>
  <c r="BQ2200" i="20" s="1"/>
  <c r="BQ2201" i="20" s="1"/>
  <c r="BQ2202" i="20" s="1"/>
  <c r="BQ2203" i="20" s="1"/>
  <c r="BQ2204" i="20" s="1"/>
  <c r="BQ2205" i="20" s="1"/>
  <c r="BQ2206" i="20" s="1"/>
  <c r="BQ2207" i="20" s="1"/>
  <c r="BQ2208" i="20" s="1"/>
  <c r="BQ2209" i="20" s="1"/>
  <c r="BQ2210" i="20" s="1"/>
  <c r="BQ2211" i="20" s="1"/>
  <c r="BQ2212" i="20" s="1"/>
  <c r="BQ2213" i="20" s="1"/>
  <c r="BQ2214" i="20" s="1"/>
  <c r="BQ2215" i="20" s="1"/>
  <c r="BQ2216" i="20" s="1"/>
  <c r="BQ2217" i="20" s="1"/>
  <c r="BQ2218" i="20" s="1"/>
  <c r="BQ2219" i="20" s="1"/>
  <c r="BQ2220" i="20" s="1"/>
  <c r="BQ2221" i="20" s="1"/>
  <c r="BQ2222" i="20" s="1"/>
  <c r="BQ2223" i="20" s="1"/>
  <c r="BQ2224" i="20" s="1"/>
  <c r="BQ2225" i="20" s="1"/>
  <c r="BQ2226" i="20" s="1"/>
  <c r="BQ2227" i="20" s="1"/>
  <c r="BQ2228" i="20" s="1"/>
  <c r="BQ2229" i="20" s="1"/>
  <c r="BQ2230" i="20" s="1"/>
  <c r="BQ2231" i="20" s="1"/>
  <c r="BQ2232" i="20" s="1"/>
  <c r="BQ2233" i="20" s="1"/>
  <c r="BQ2234" i="20" s="1"/>
  <c r="BQ2235" i="20" s="1"/>
  <c r="BQ2236" i="20" s="1"/>
  <c r="BQ2237" i="20" s="1"/>
  <c r="BQ2238" i="20" s="1"/>
  <c r="BQ2239" i="20" s="1"/>
  <c r="BQ2240" i="20" s="1"/>
  <c r="BQ2241" i="20" s="1"/>
  <c r="BQ2242" i="20" s="1"/>
  <c r="BQ2243" i="20" s="1"/>
  <c r="BQ2244" i="20" s="1"/>
  <c r="BQ2245" i="20" s="1"/>
  <c r="BQ2246" i="20" s="1"/>
  <c r="BQ2247" i="20" s="1"/>
  <c r="BQ2248" i="20" s="1"/>
  <c r="BQ2249" i="20" s="1"/>
  <c r="BQ2250" i="20" s="1"/>
  <c r="BQ2251" i="20" s="1"/>
  <c r="BQ2252" i="20" s="1"/>
  <c r="BQ2253" i="20" s="1"/>
  <c r="BQ2254" i="20" s="1"/>
  <c r="BQ2255" i="20" s="1"/>
  <c r="BQ2256" i="20" s="1"/>
  <c r="BQ2257" i="20" s="1"/>
  <c r="BQ2258" i="20" s="1"/>
  <c r="BQ2259" i="20" s="1"/>
  <c r="BQ2260" i="20" s="1"/>
  <c r="BQ2261" i="20" s="1"/>
  <c r="BQ2262" i="20" s="1"/>
  <c r="BQ2263" i="20" s="1"/>
  <c r="BQ2264" i="20" s="1"/>
  <c r="BQ2265" i="20" s="1"/>
  <c r="BQ2266" i="20" s="1"/>
  <c r="BQ2267" i="20" s="1"/>
  <c r="BQ2268" i="20" s="1"/>
  <c r="BQ2269" i="20" s="1"/>
  <c r="BQ2270" i="20" s="1"/>
  <c r="BQ2271" i="20" s="1"/>
  <c r="BQ2272" i="20" s="1"/>
  <c r="BQ2273" i="20" s="1"/>
  <c r="BQ2274" i="20" s="1"/>
  <c r="BQ2275" i="20" s="1"/>
  <c r="BQ2276" i="20" s="1"/>
  <c r="BQ2277" i="20" s="1"/>
  <c r="BQ2278" i="20" s="1"/>
  <c r="BQ2279" i="20" s="1"/>
  <c r="BQ2280" i="20" s="1"/>
  <c r="BQ2281" i="20" s="1"/>
  <c r="BQ2282" i="20" s="1"/>
  <c r="BQ2283" i="20" s="1"/>
  <c r="BQ2284" i="20" s="1"/>
  <c r="BQ2285" i="20" s="1"/>
  <c r="BQ2286" i="20" s="1"/>
  <c r="BQ2287" i="20" s="1"/>
  <c r="BQ2288" i="20" s="1"/>
  <c r="BQ2289" i="20" s="1"/>
  <c r="BQ2290" i="20" s="1"/>
  <c r="BQ2291" i="20" s="1"/>
  <c r="BQ2292" i="20" s="1"/>
  <c r="BQ2293" i="20" s="1"/>
  <c r="BQ2294" i="20" s="1"/>
  <c r="BQ2295" i="20" s="1"/>
  <c r="BQ2296" i="20" s="1"/>
  <c r="BQ2297" i="20" s="1"/>
  <c r="BQ2298" i="20" s="1"/>
  <c r="BQ2299" i="20" s="1"/>
  <c r="BQ2300" i="20" s="1"/>
  <c r="BQ2301" i="20" s="1"/>
  <c r="BQ2302" i="20" s="1"/>
  <c r="BQ2303" i="20" s="1"/>
  <c r="BQ2304" i="20" s="1"/>
  <c r="BQ2305" i="20" s="1"/>
  <c r="BQ2306" i="20" s="1"/>
  <c r="BQ2307" i="20" s="1"/>
  <c r="BQ2308" i="20" s="1"/>
  <c r="BQ2309" i="20" s="1"/>
  <c r="BQ2310" i="20" s="1"/>
  <c r="BQ2311" i="20" s="1"/>
  <c r="BQ2312" i="20" s="1"/>
  <c r="BQ2313" i="20" s="1"/>
  <c r="BQ2314" i="20" s="1"/>
  <c r="BQ2315" i="20" s="1"/>
  <c r="BQ2316" i="20" s="1"/>
  <c r="BQ2317" i="20" s="1"/>
  <c r="BQ2318" i="20" s="1"/>
  <c r="BQ2319" i="20" s="1"/>
  <c r="BQ2320" i="20" s="1"/>
  <c r="BQ2321" i="20" s="1"/>
  <c r="BQ2322" i="20" s="1"/>
  <c r="BQ2323" i="20" s="1"/>
  <c r="BQ2324" i="20" s="1"/>
  <c r="BQ2325" i="20" s="1"/>
  <c r="BQ2326" i="20" s="1"/>
  <c r="BQ2327" i="20" s="1"/>
  <c r="BQ2328" i="20" s="1"/>
  <c r="BQ2329" i="20" s="1"/>
  <c r="BQ2330" i="20" s="1"/>
  <c r="BQ2331" i="20" s="1"/>
  <c r="BQ2332" i="20" s="1"/>
  <c r="BQ2333" i="20" s="1"/>
  <c r="BQ2334" i="20" s="1"/>
  <c r="BQ2335" i="20" s="1"/>
  <c r="BQ2336" i="20" s="1"/>
  <c r="BQ2337" i="20" s="1"/>
  <c r="BT521" i="20" s="1"/>
  <c r="BT1607" i="20" l="1"/>
  <c r="BT2103" i="20"/>
  <c r="BT1010" i="20"/>
  <c r="BT1386" i="20"/>
  <c r="BT1621" i="20"/>
  <c r="BT1246" i="20"/>
  <c r="BT1265" i="20"/>
  <c r="BT1862" i="20"/>
  <c r="BT1395" i="20"/>
  <c r="BT1662" i="20"/>
  <c r="BT1899" i="20"/>
  <c r="BT2001" i="20"/>
  <c r="BT1876" i="20"/>
  <c r="BT1267" i="20"/>
  <c r="BT373" i="20"/>
  <c r="BT1648" i="20"/>
  <c r="BT319" i="20"/>
  <c r="BT1033" i="20"/>
  <c r="BT1879" i="20"/>
  <c r="BT810" i="20"/>
  <c r="BT652" i="20"/>
  <c r="BT733" i="20"/>
  <c r="BT1015" i="20"/>
  <c r="BT1438" i="20"/>
  <c r="BT1924" i="20"/>
  <c r="BT1709" i="20"/>
  <c r="BT369" i="20"/>
  <c r="BT643" i="20"/>
  <c r="BT314" i="20"/>
  <c r="BT1568" i="20"/>
  <c r="BT1249" i="20"/>
  <c r="BT1777" i="20"/>
  <c r="BT2205" i="20"/>
  <c r="BT432" i="20"/>
  <c r="BT889" i="20"/>
  <c r="BT1444" i="20"/>
  <c r="BT1801" i="20"/>
  <c r="BT1780" i="20"/>
  <c r="BT910" i="20"/>
  <c r="BT1196" i="20"/>
  <c r="BT1408" i="20"/>
  <c r="BT484" i="20"/>
  <c r="BT2206" i="20"/>
  <c r="BT1088" i="20"/>
  <c r="BT488" i="20"/>
  <c r="BT1680" i="20"/>
  <c r="BT955" i="20"/>
  <c r="BT2235" i="20"/>
  <c r="BT1771" i="20"/>
  <c r="BT1564" i="20"/>
  <c r="BT2242" i="20"/>
  <c r="BT767" i="20"/>
  <c r="BT1303" i="20"/>
  <c r="BT1145" i="20"/>
  <c r="BT961" i="20"/>
  <c r="BT380" i="20"/>
  <c r="BT1485" i="20"/>
  <c r="BT2185" i="20"/>
  <c r="BT1852" i="20"/>
  <c r="BT872" i="20"/>
  <c r="BT305" i="20"/>
  <c r="BT1554" i="20"/>
  <c r="BT1454" i="20"/>
  <c r="BT579" i="20"/>
  <c r="BT2202" i="20"/>
  <c r="BT659" i="20"/>
  <c r="BT1775" i="20"/>
  <c r="BT923" i="20"/>
  <c r="BT2330" i="20"/>
  <c r="BT2275" i="20"/>
  <c r="BT487" i="20"/>
  <c r="BT1824" i="20"/>
  <c r="BT1874" i="20"/>
  <c r="BT1095" i="20"/>
  <c r="BT1106" i="20"/>
  <c r="BT1805" i="20"/>
  <c r="BT309" i="20"/>
  <c r="BT2190" i="20"/>
  <c r="BT476" i="20"/>
  <c r="BT1301" i="20"/>
  <c r="BT1353" i="20"/>
  <c r="BT882" i="20"/>
  <c r="BT1243" i="20"/>
  <c r="BT842" i="20"/>
  <c r="BT1257" i="20"/>
  <c r="BT282" i="20"/>
  <c r="BT1831" i="20"/>
  <c r="BT991" i="20"/>
  <c r="BT1496" i="20"/>
  <c r="BT557" i="20"/>
  <c r="BT2078" i="20"/>
  <c r="BT661" i="20"/>
  <c r="BT2192" i="20"/>
  <c r="BT1635" i="20"/>
  <c r="BT858" i="20"/>
  <c r="BT2165" i="20"/>
  <c r="BT485" i="20"/>
  <c r="BT1479" i="20"/>
  <c r="BT1998" i="20"/>
  <c r="BT672" i="20"/>
  <c r="BT1016" i="20"/>
  <c r="BT2080" i="20"/>
  <c r="BT994" i="20"/>
  <c r="BT1352" i="20"/>
  <c r="BT183" i="20"/>
  <c r="BT66" i="20"/>
  <c r="BT41" i="20"/>
  <c r="BT99" i="20"/>
  <c r="BT115" i="20"/>
  <c r="BT211" i="20"/>
  <c r="BT195" i="20"/>
  <c r="BT60" i="20"/>
  <c r="BT104" i="20"/>
  <c r="BT107" i="20"/>
  <c r="BT74" i="20"/>
  <c r="BT36" i="20"/>
  <c r="BT139" i="20"/>
  <c r="BT165" i="20"/>
  <c r="BT106" i="20"/>
  <c r="BT21" i="20"/>
  <c r="BT146" i="20"/>
  <c r="BT129" i="20"/>
  <c r="BT136" i="20"/>
  <c r="BT150" i="20"/>
  <c r="BT11" i="20"/>
  <c r="BT88" i="20"/>
  <c r="BT27" i="20"/>
  <c r="BT142" i="20"/>
  <c r="BT80" i="20"/>
  <c r="BT144" i="20"/>
  <c r="BT46" i="20"/>
  <c r="BT202" i="20"/>
  <c r="BT216" i="20"/>
  <c r="BT38" i="20"/>
  <c r="BT190" i="20"/>
  <c r="BT206" i="20"/>
  <c r="BT185" i="20"/>
  <c r="BT86" i="20"/>
  <c r="BT5" i="20"/>
  <c r="BT40" i="20"/>
  <c r="BT153" i="20"/>
  <c r="BT20" i="20"/>
  <c r="BT35" i="20"/>
  <c r="BT101" i="20"/>
  <c r="BT166" i="20"/>
  <c r="BT81" i="20"/>
  <c r="BT23" i="20"/>
  <c r="BT108" i="20"/>
  <c r="BT119" i="20"/>
  <c r="BT205" i="20"/>
  <c r="BT8" i="20"/>
  <c r="BT58" i="20"/>
  <c r="BT91" i="20"/>
  <c r="BT7" i="20"/>
  <c r="BT45" i="20"/>
  <c r="BT97" i="20"/>
  <c r="BT112" i="20"/>
  <c r="BT163" i="20"/>
  <c r="BT49" i="20"/>
  <c r="BT92" i="20"/>
  <c r="BT173" i="20"/>
  <c r="BT170" i="20"/>
  <c r="BT52" i="20"/>
  <c r="BT95" i="20"/>
  <c r="BT160" i="20"/>
  <c r="BT26" i="20"/>
  <c r="BT189" i="20"/>
  <c r="BT117" i="20"/>
  <c r="BT65" i="20"/>
  <c r="BT174" i="20"/>
  <c r="BT180" i="20"/>
  <c r="BT64" i="20"/>
  <c r="BT138" i="20"/>
  <c r="BT193" i="20"/>
  <c r="BT44" i="20"/>
  <c r="BT148" i="20"/>
  <c r="BT186" i="20"/>
  <c r="BT152" i="20"/>
  <c r="BT191" i="20"/>
  <c r="BT194" i="20"/>
  <c r="BT31" i="20"/>
  <c r="BT111" i="20"/>
  <c r="BT122" i="20"/>
  <c r="BT68" i="20"/>
  <c r="BT96" i="20"/>
  <c r="BT76" i="20"/>
  <c r="BT188" i="20"/>
  <c r="BT70" i="20"/>
  <c r="BT43" i="20"/>
  <c r="BT17" i="20"/>
  <c r="BT120" i="20"/>
  <c r="BT94" i="20"/>
  <c r="BT114" i="20"/>
  <c r="BT133" i="20"/>
  <c r="BT169" i="20"/>
  <c r="BT18" i="20"/>
  <c r="BT124" i="20"/>
  <c r="BT159" i="20"/>
  <c r="BT56" i="20"/>
  <c r="BT30" i="20"/>
  <c r="BT87" i="20"/>
  <c r="BT105" i="20"/>
  <c r="BT156" i="20"/>
  <c r="BT55" i="20"/>
  <c r="BT71" i="20"/>
  <c r="BT109" i="20"/>
  <c r="BT72" i="20"/>
  <c r="BT51" i="20"/>
  <c r="BT89" i="20"/>
  <c r="BT62" i="20"/>
  <c r="BT75" i="20"/>
  <c r="BT102" i="20"/>
  <c r="BT196" i="20"/>
  <c r="BT212" i="20"/>
  <c r="BT110" i="20"/>
  <c r="BT4" i="20"/>
  <c r="BT54" i="20"/>
  <c r="BT100" i="20"/>
  <c r="BT123" i="20"/>
  <c r="BT73" i="20"/>
  <c r="BT37" i="20"/>
  <c r="BT113" i="20"/>
  <c r="BT127" i="20"/>
  <c r="BT83" i="20"/>
  <c r="BT141" i="20"/>
  <c r="BT118" i="20"/>
  <c r="BT12" i="20"/>
  <c r="BT208" i="20"/>
  <c r="BT131" i="20"/>
  <c r="BT162" i="20"/>
  <c r="BT210" i="20"/>
  <c r="BT16" i="20"/>
  <c r="BT78" i="20"/>
  <c r="BT157" i="20"/>
  <c r="BT50" i="20"/>
  <c r="BT47" i="20"/>
  <c r="BT135" i="20"/>
  <c r="BT29" i="20"/>
  <c r="BT125" i="20"/>
  <c r="BT158" i="20"/>
  <c r="BT42" i="20"/>
  <c r="BT151" i="20"/>
  <c r="BT59" i="20"/>
  <c r="BT161" i="20"/>
  <c r="BT33" i="20"/>
  <c r="BT132" i="20"/>
  <c r="BT154" i="20"/>
  <c r="BT10" i="20"/>
  <c r="BT61" i="20"/>
  <c r="BT179" i="20"/>
  <c r="BT197" i="20"/>
  <c r="BT48" i="20"/>
  <c r="BT14" i="20"/>
  <c r="BT32" i="20"/>
  <c r="BT63" i="20"/>
  <c r="BT53" i="20"/>
  <c r="BT177" i="20"/>
  <c r="BT121" i="20"/>
  <c r="BT140" i="20"/>
  <c r="BT84" i="20"/>
  <c r="BT77" i="20"/>
  <c r="BT24" i="20"/>
  <c r="BT199" i="20"/>
  <c r="BT25" i="20"/>
  <c r="BT145" i="20"/>
  <c r="BT172" i="20"/>
  <c r="BT155" i="20"/>
  <c r="BT67" i="20"/>
  <c r="BT187" i="20"/>
  <c r="BT181" i="20"/>
  <c r="BT167" i="20"/>
  <c r="BT82" i="20"/>
  <c r="BT116" i="20"/>
  <c r="BT103" i="20"/>
  <c r="BT207" i="20"/>
  <c r="BT214" i="20"/>
  <c r="BT213" i="20"/>
  <c r="BT85" i="20"/>
  <c r="BT19" i="20"/>
  <c r="BT178" i="20"/>
  <c r="BT164" i="20"/>
  <c r="BT79" i="20"/>
  <c r="BT184" i="20"/>
  <c r="BT15" i="20"/>
  <c r="BT98" i="20"/>
  <c r="BT69" i="20"/>
  <c r="BT198" i="20"/>
  <c r="BT134" i="20"/>
  <c r="BT57" i="20"/>
  <c r="BT90" i="20"/>
  <c r="BT192" i="20"/>
  <c r="BT143" i="20"/>
  <c r="BT209" i="20"/>
  <c r="BT13" i="20"/>
  <c r="BT128" i="20"/>
  <c r="BT217" i="20"/>
  <c r="BT34" i="20"/>
  <c r="BT149" i="20"/>
  <c r="BT171" i="20"/>
  <c r="BT168" i="20"/>
  <c r="BT147" i="20"/>
  <c r="BT201" i="20"/>
  <c r="BT39" i="20"/>
  <c r="BT176" i="20"/>
  <c r="BT175" i="20"/>
  <c r="BT6" i="20"/>
  <c r="BT22" i="20"/>
  <c r="BT9" i="20"/>
  <c r="BT204" i="20"/>
  <c r="BT93" i="20"/>
  <c r="BT130" i="20"/>
  <c r="BT28" i="20"/>
  <c r="BT203" i="20"/>
  <c r="BT126" i="20"/>
  <c r="BT200" i="20"/>
  <c r="BT137" i="20"/>
  <c r="BT215" i="20"/>
  <c r="BT182" i="20"/>
  <c r="BT220" i="20"/>
  <c r="BT218" i="20"/>
  <c r="BT219" i="20"/>
  <c r="BT221" i="20"/>
  <c r="BT222" i="20"/>
  <c r="BT223" i="20"/>
  <c r="BT298" i="20"/>
  <c r="BT253" i="20"/>
  <c r="BT224" i="20"/>
  <c r="BT242" i="20"/>
  <c r="BT225" i="20"/>
  <c r="BT335" i="20"/>
  <c r="BT280" i="20"/>
  <c r="BT254" i="20"/>
  <c r="BT245" i="20"/>
  <c r="BT276" i="20"/>
  <c r="BT236" i="20"/>
  <c r="BT1218" i="20"/>
  <c r="BT2282" i="20"/>
  <c r="BT1061" i="20"/>
  <c r="BT844" i="20"/>
  <c r="BT1212" i="20"/>
  <c r="BT1993" i="20"/>
  <c r="BT2067" i="20"/>
  <c r="BT1411" i="20"/>
  <c r="BT1942" i="20"/>
  <c r="BT688" i="20"/>
  <c r="BT1807" i="20"/>
  <c r="BT1365" i="20"/>
  <c r="BT1647" i="20"/>
  <c r="BT980" i="20"/>
  <c r="BT2048" i="20"/>
  <c r="BT654" i="20"/>
  <c r="BT934" i="20"/>
  <c r="BT548" i="20"/>
  <c r="BT1154" i="20"/>
  <c r="BT564" i="20"/>
  <c r="BT966" i="20"/>
  <c r="BT1107" i="20"/>
  <c r="BT766" i="20"/>
  <c r="BT1696" i="20"/>
  <c r="BT1321" i="20"/>
  <c r="BT639" i="20"/>
  <c r="BT1619" i="20"/>
  <c r="BT805" i="20"/>
  <c r="BT559" i="20"/>
  <c r="BT1588" i="20"/>
  <c r="BT1947" i="20"/>
  <c r="BT1232" i="20"/>
  <c r="BT1616" i="20"/>
  <c r="BT1581" i="20"/>
  <c r="BT1858" i="20"/>
  <c r="BT532" i="20"/>
  <c r="BT960" i="20"/>
  <c r="BT984" i="20"/>
  <c r="BT278" i="20"/>
  <c r="BT1502" i="20"/>
  <c r="BT1863" i="20"/>
  <c r="BT1627" i="20"/>
  <c r="BT520" i="20"/>
  <c r="BT695" i="20"/>
  <c r="BT920" i="20"/>
  <c r="BT1563" i="20"/>
  <c r="BT1009" i="20"/>
  <c r="BT348" i="20"/>
  <c r="BT1962" i="20"/>
  <c r="BT2270" i="20"/>
  <c r="BT1855" i="20"/>
  <c r="BT1890" i="20"/>
  <c r="BT2233" i="20"/>
  <c r="BT1102" i="20"/>
  <c r="BT519" i="20"/>
  <c r="BT1151" i="20"/>
  <c r="BT1951" i="20"/>
  <c r="BT2074" i="20"/>
  <c r="BT2053" i="20"/>
  <c r="BT1779" i="20"/>
  <c r="BT708" i="20"/>
  <c r="BT2279" i="20"/>
  <c r="BT2091" i="20"/>
  <c r="BT575" i="20"/>
  <c r="BT403" i="20"/>
  <c r="BT1841" i="20"/>
  <c r="BT894" i="20"/>
  <c r="BT1726" i="20"/>
  <c r="BT262" i="20"/>
  <c r="BT2033" i="20"/>
  <c r="BT1721" i="20"/>
  <c r="BT838" i="20"/>
  <c r="BT1930" i="20"/>
  <c r="BT1892" i="20"/>
  <c r="BT938" i="20"/>
  <c r="BT2210" i="20"/>
  <c r="BT1296" i="20"/>
  <c r="BT1086" i="20"/>
  <c r="BT1124" i="20"/>
  <c r="BT2281" i="20"/>
  <c r="BT2326" i="20"/>
  <c r="BT327" i="20"/>
  <c r="BT1804" i="20"/>
  <c r="BT2262" i="20"/>
  <c r="BT874" i="20"/>
  <c r="BT1668" i="20"/>
  <c r="BT2290" i="20"/>
  <c r="BT900" i="20"/>
  <c r="BT1965" i="20"/>
  <c r="BT1742" i="20"/>
  <c r="BT683" i="20"/>
  <c r="BT743" i="20"/>
  <c r="BT1180" i="20"/>
  <c r="BT1932" i="20"/>
  <c r="BT2155" i="20"/>
  <c r="BT481" i="20"/>
  <c r="BT2168" i="20"/>
  <c r="BT1941" i="20"/>
  <c r="BT2112" i="20"/>
  <c r="BT873" i="20"/>
  <c r="BT1610" i="20"/>
  <c r="BT1463" i="20"/>
  <c r="BT1037" i="20"/>
  <c r="BT2096" i="20"/>
  <c r="BT1954" i="20"/>
  <c r="BT1575" i="20"/>
  <c r="BT455" i="20"/>
  <c r="BT1370" i="20"/>
  <c r="BT313" i="20"/>
  <c r="BT1173" i="20"/>
  <c r="BT1922" i="20"/>
  <c r="BT1651" i="20"/>
  <c r="BT1193" i="20"/>
  <c r="BT1381" i="20"/>
  <c r="BT1869" i="20"/>
  <c r="BT1062" i="20"/>
  <c r="BT2227" i="20"/>
  <c r="BT1482" i="20"/>
  <c r="BT2297" i="20"/>
  <c r="BT1185" i="20"/>
  <c r="BT747" i="20"/>
  <c r="BT1170" i="20"/>
  <c r="BT1961" i="20"/>
  <c r="BT1459" i="20"/>
  <c r="BT1757" i="20"/>
  <c r="BT2255" i="20"/>
  <c r="BT932" i="20"/>
  <c r="BT1634" i="20"/>
  <c r="BT1334" i="20"/>
  <c r="BT1550" i="20"/>
  <c r="BT584" i="20"/>
  <c r="BT1510" i="20"/>
  <c r="BT551" i="20"/>
  <c r="BT1552" i="20"/>
  <c r="BT2085" i="20"/>
  <c r="BT1272" i="20"/>
  <c r="BT1349" i="20"/>
  <c r="BT2222" i="20"/>
  <c r="BT2303" i="20"/>
  <c r="BT1923" i="20"/>
  <c r="BT1483" i="20"/>
  <c r="BT1396" i="20"/>
  <c r="BT2273" i="20"/>
  <c r="BT1245" i="20"/>
  <c r="BT1114" i="20"/>
  <c r="BT830" i="20"/>
  <c r="BT1328" i="20"/>
  <c r="BT1103" i="20"/>
  <c r="BT2163" i="20"/>
  <c r="BT422" i="20"/>
  <c r="BT975" i="20"/>
  <c r="BT1592" i="20"/>
  <c r="BT1586" i="20"/>
  <c r="BT1515" i="20"/>
  <c r="BT702" i="20"/>
  <c r="BT310" i="20"/>
  <c r="BT784" i="20"/>
  <c r="BT1244" i="20"/>
  <c r="BT1846" i="20"/>
  <c r="BT1292" i="20"/>
  <c r="BT531" i="20"/>
  <c r="BT495" i="20"/>
  <c r="BT2283" i="20"/>
  <c r="BT2331" i="20"/>
  <c r="BT768" i="20"/>
  <c r="BT1734" i="20"/>
  <c r="BT317" i="20"/>
  <c r="BT722" i="20"/>
  <c r="BT781" i="20"/>
  <c r="BT656" i="20"/>
  <c r="BT1294" i="20"/>
  <c r="BT578" i="20"/>
  <c r="BT1206" i="20"/>
  <c r="BT668" i="20"/>
  <c r="BT1142" i="20"/>
  <c r="BT1320" i="20"/>
  <c r="BT1112" i="20"/>
  <c r="BT1829" i="20"/>
  <c r="BT1325" i="20"/>
  <c r="BT1682" i="20"/>
  <c r="BT265" i="20"/>
  <c r="BT823" i="20"/>
  <c r="BT1133" i="20"/>
  <c r="BT1100" i="20"/>
  <c r="BT2245" i="20"/>
  <c r="BT2105" i="20"/>
  <c r="BT1716" i="20"/>
  <c r="BT2197" i="20"/>
  <c r="BT1445" i="20"/>
  <c r="BT1731" i="20"/>
  <c r="BT496" i="20"/>
  <c r="BT811" i="20"/>
  <c r="BT2130" i="20"/>
  <c r="BT1980" i="20"/>
  <c r="BT698" i="20"/>
  <c r="BT1251" i="20"/>
  <c r="BT2016" i="20"/>
  <c r="BT967" i="20"/>
  <c r="BT2011" i="20"/>
  <c r="BT1613" i="20"/>
  <c r="BT819" i="20"/>
  <c r="BT778" i="20"/>
  <c r="BT825" i="20"/>
  <c r="BT1115" i="20"/>
  <c r="BT1520" i="20"/>
  <c r="BT761" i="20"/>
  <c r="BT972" i="20"/>
  <c r="BT665" i="20"/>
  <c r="BT2110" i="20"/>
  <c r="BT447" i="20"/>
  <c r="BT1235" i="20"/>
  <c r="BT782" i="20"/>
  <c r="BT1717" i="20"/>
  <c r="BT1595" i="20"/>
  <c r="BT1850" i="20"/>
  <c r="BT933" i="20"/>
  <c r="BT2027" i="20"/>
  <c r="BT657" i="20"/>
  <c r="BT1920" i="20"/>
  <c r="BT2097" i="20"/>
  <c r="BT1335" i="20"/>
  <c r="BT2009" i="20"/>
  <c r="BT1618" i="20"/>
  <c r="BT1307" i="20"/>
  <c r="BT399" i="20"/>
  <c r="BT376" i="20"/>
  <c r="BT1451" i="20"/>
  <c r="BT751" i="20"/>
  <c r="BT398" i="20"/>
  <c r="BT1371" i="20"/>
  <c r="BT1937" i="20"/>
  <c r="BT1190" i="20"/>
  <c r="BT2113" i="20"/>
  <c r="BT1790" i="20"/>
  <c r="BT757" i="20"/>
  <c r="BT1768" i="20"/>
  <c r="BT341" i="20"/>
  <c r="BT249" i="20"/>
  <c r="BT1403" i="20"/>
  <c r="BT901" i="20"/>
  <c r="BT995" i="20"/>
  <c r="BT827" i="20"/>
  <c r="BT334" i="20"/>
  <c r="BT879" i="20"/>
  <c r="BT385" i="20"/>
  <c r="BT1429" i="20"/>
  <c r="BT573" i="20"/>
  <c r="BT615" i="20"/>
  <c r="BT1864" i="20"/>
  <c r="BT357" i="20"/>
  <c r="BT1902" i="20"/>
  <c r="BT1336" i="20"/>
  <c r="BT1423" i="20"/>
  <c r="BT371" i="20"/>
  <c r="BT572" i="20"/>
  <c r="BT536" i="20"/>
  <c r="BT255" i="20"/>
  <c r="BT2089" i="20"/>
  <c r="BT1972" i="20"/>
  <c r="BT2024" i="20"/>
  <c r="BT2055" i="20"/>
  <c r="BT2232" i="20"/>
  <c r="BT410" i="20"/>
  <c r="BT1231" i="20"/>
  <c r="BT1024" i="20"/>
  <c r="BT2264" i="20"/>
  <c r="BT1168" i="20"/>
  <c r="BT1789" i="20"/>
  <c r="BT1372" i="20"/>
  <c r="BT1464" i="20"/>
  <c r="BT2299" i="20"/>
  <c r="BT940" i="20"/>
  <c r="BT1532" i="20"/>
  <c r="BT816" i="20"/>
  <c r="BT1468" i="20"/>
  <c r="BT1797" i="20"/>
  <c r="BT914" i="20"/>
  <c r="BT848" i="20"/>
  <c r="BT1591" i="20"/>
  <c r="BT378" i="20"/>
  <c r="BT1687" i="20"/>
  <c r="BT2208" i="20"/>
  <c r="BT2156" i="20"/>
  <c r="BT1783" i="20"/>
  <c r="BT354" i="20"/>
  <c r="BT603" i="20"/>
  <c r="BT1977" i="20"/>
  <c r="BT1820" i="20"/>
  <c r="BT2292" i="20"/>
  <c r="BT694" i="20"/>
  <c r="BT1437" i="20"/>
  <c r="BT607" i="20"/>
  <c r="BT1548" i="20"/>
  <c r="BT786" i="20"/>
  <c r="BT435" i="20"/>
  <c r="BT2175" i="20"/>
  <c r="BT699" i="20"/>
  <c r="BT1433" i="20"/>
  <c r="BT494" i="20"/>
  <c r="BT869" i="20"/>
  <c r="BT1282" i="20"/>
  <c r="BT1197" i="20"/>
  <c r="BT2178" i="20"/>
  <c r="BT1822" i="20"/>
  <c r="BT1176" i="20"/>
  <c r="BT1030" i="20"/>
  <c r="BT929" i="20"/>
  <c r="BT1387" i="20"/>
  <c r="BT2094" i="20"/>
  <c r="BT779" i="20"/>
  <c r="BT2134" i="20"/>
  <c r="BT1760" i="20"/>
  <c r="BT1101" i="20"/>
  <c r="BT475" i="20"/>
  <c r="BT1758" i="20"/>
  <c r="BT1280" i="20"/>
  <c r="BT592" i="20"/>
  <c r="BT937" i="20"/>
  <c r="BT651" i="20"/>
  <c r="BT921" i="20"/>
  <c r="BT1631" i="20"/>
  <c r="BT673" i="20"/>
  <c r="BT791" i="20"/>
  <c r="BT1390" i="20"/>
  <c r="BT450" i="20"/>
  <c r="BT437" i="20"/>
  <c r="BT2225" i="20"/>
  <c r="BT646" i="20"/>
  <c r="BT518" i="20"/>
  <c r="BT290" i="20"/>
  <c r="BT1286" i="20"/>
  <c r="BT1839" i="20"/>
  <c r="BT1540" i="20"/>
  <c r="BT745" i="20"/>
  <c r="BT1969" i="20"/>
  <c r="BT1139" i="20"/>
  <c r="BT1111" i="20"/>
  <c r="BT331" i="20"/>
  <c r="BT554" i="20"/>
  <c r="BT2075" i="20"/>
  <c r="BT580" i="20"/>
  <c r="BT1981" i="20"/>
  <c r="BT1796" i="20"/>
  <c r="BT1306" i="20"/>
  <c r="BT870" i="20"/>
  <c r="BT1836" i="20"/>
  <c r="BT1985" i="20"/>
  <c r="BT1656" i="20"/>
  <c r="BT1220" i="20"/>
  <c r="BT1236" i="20"/>
  <c r="BT2244" i="20"/>
  <c r="BT999" i="20"/>
  <c r="BT1875" i="20"/>
  <c r="BT2306" i="20"/>
  <c r="BT509" i="20"/>
  <c r="BT1268" i="20"/>
  <c r="BT562" i="20"/>
  <c r="BT1005" i="20"/>
  <c r="BT1277" i="20"/>
  <c r="BT1788" i="20"/>
  <c r="BT1755" i="20"/>
  <c r="BT1929" i="20"/>
  <c r="BT756" i="20"/>
  <c r="BT1860" i="20"/>
  <c r="BT1108" i="20"/>
  <c r="BT1987" i="20"/>
  <c r="BT408" i="20"/>
  <c r="BT1539" i="20"/>
  <c r="BT1844" i="20"/>
  <c r="BT896" i="20"/>
  <c r="BT480" i="20"/>
  <c r="BT1553" i="20"/>
  <c r="BT1476" i="20"/>
  <c r="BT1309" i="20"/>
  <c r="BT725" i="20"/>
  <c r="BT953" i="20"/>
  <c r="BT1670" i="20"/>
  <c r="BT1057" i="20"/>
  <c r="BT895" i="20"/>
  <c r="BT1639" i="20"/>
  <c r="BT2254" i="20"/>
  <c r="BT1315" i="20"/>
  <c r="BT1442" i="20"/>
  <c r="BT1253" i="20"/>
  <c r="BT1389" i="20"/>
  <c r="BT867" i="20"/>
  <c r="BT1819" i="20"/>
  <c r="BT1447" i="20"/>
  <c r="BT952" i="20"/>
  <c r="BT2083" i="20"/>
  <c r="BT2320" i="20"/>
  <c r="BT936" i="20"/>
  <c r="BT1013" i="20"/>
  <c r="BT436" i="20"/>
  <c r="BT2159" i="20"/>
  <c r="BT948" i="20"/>
  <c r="BT2327" i="20"/>
  <c r="BT1351" i="20"/>
  <c r="BT1769" i="20"/>
  <c r="BT529" i="20"/>
  <c r="BT1672" i="20"/>
  <c r="BT479" i="20"/>
  <c r="BT363" i="20"/>
  <c r="BT1545" i="20"/>
  <c r="BT1967" i="20"/>
  <c r="BT1620" i="20"/>
  <c r="BT877" i="20"/>
  <c r="BT662" i="20"/>
  <c r="BT1081" i="20"/>
  <c r="BT721" i="20"/>
  <c r="BT764" i="20"/>
  <c r="BT250" i="20"/>
  <c r="BT1405" i="20"/>
  <c r="BT1513" i="20"/>
  <c r="BT720" i="20"/>
  <c r="BT846" i="20"/>
  <c r="BT2271" i="20"/>
  <c r="BT788" i="20"/>
  <c r="BT1255" i="20"/>
  <c r="BT2177" i="20"/>
  <c r="BT2169" i="20"/>
  <c r="BT928" i="20"/>
  <c r="BT728" i="20"/>
  <c r="BT1992" i="20"/>
  <c r="BT2238" i="20"/>
  <c r="BT1916" i="20"/>
  <c r="BT294" i="20"/>
  <c r="BT1075" i="20"/>
  <c r="BT283" i="20"/>
  <c r="BT1955" i="20"/>
  <c r="BT729" i="20"/>
  <c r="BT423" i="20"/>
  <c r="BT351" i="20"/>
  <c r="BT1199" i="20"/>
  <c r="BT1604" i="20"/>
  <c r="BT2158" i="20"/>
  <c r="BT1266" i="20"/>
  <c r="BT514" i="20"/>
  <c r="BT671" i="20"/>
  <c r="BT1047" i="20"/>
  <c r="BT367" i="20"/>
  <c r="BT890" i="20"/>
  <c r="BT1901" i="20"/>
  <c r="BT1701" i="20"/>
  <c r="BT524" i="20"/>
  <c r="BT1055" i="20"/>
  <c r="BT2261" i="20"/>
  <c r="BT1925" i="20"/>
  <c r="BT692" i="20"/>
  <c r="BT513" i="20"/>
  <c r="BT735" i="20"/>
  <c r="BT1770" i="20"/>
  <c r="BT1431" i="20"/>
  <c r="BT1718" i="20"/>
  <c r="BT738" i="20"/>
  <c r="BT599" i="20"/>
  <c r="BT1939" i="20"/>
  <c r="BT2093" i="20"/>
  <c r="BT1118" i="20"/>
  <c r="BT1083" i="20"/>
  <c r="BT1542" i="20"/>
  <c r="BT2022" i="20"/>
  <c r="BT1605" i="20"/>
  <c r="BT647" i="20"/>
  <c r="BT1034" i="20"/>
  <c r="BT1883" i="20"/>
  <c r="BT943" i="20"/>
  <c r="BT942" i="20"/>
  <c r="BT1741" i="20"/>
  <c r="BT1707" i="20"/>
  <c r="BT787" i="20"/>
  <c r="BT372" i="20"/>
  <c r="BT886" i="20"/>
  <c r="BT1164" i="20"/>
  <c r="BT2077" i="20"/>
  <c r="BT402" i="20"/>
  <c r="BT2191" i="20"/>
  <c r="BT1138" i="20"/>
  <c r="BT701" i="20"/>
  <c r="BT405" i="20"/>
  <c r="BT1136" i="20"/>
  <c r="BT1751" i="20"/>
  <c r="BT1935" i="20"/>
  <c r="BT2187" i="20"/>
  <c r="BT433" i="20"/>
  <c r="BT2334" i="20"/>
  <c r="BT1509" i="20"/>
  <c r="BT1828" i="20"/>
  <c r="BT2312" i="20"/>
  <c r="BT803" i="20"/>
  <c r="BT1186" i="20"/>
  <c r="BT1808" i="20"/>
  <c r="BT814" i="20"/>
  <c r="BT2046" i="20"/>
  <c r="BT248" i="20"/>
  <c r="BT1090" i="20"/>
  <c r="BT876" i="20"/>
  <c r="BT491" i="20"/>
  <c r="BT1753" i="20"/>
  <c r="BT1497" i="20"/>
  <c r="BT1609" i="20"/>
  <c r="BT1727" i="20"/>
  <c r="BT663" i="20"/>
  <c r="BT566" i="20"/>
  <c r="BT2314" i="20"/>
  <c r="BT679" i="20"/>
  <c r="BT418" i="20"/>
  <c r="BT1314" i="20"/>
  <c r="BT1091" i="20"/>
  <c r="BT620" i="20"/>
  <c r="BT1327" i="20"/>
  <c r="BT854" i="20"/>
  <c r="BT1195" i="20"/>
  <c r="BT1147" i="20"/>
  <c r="BT2038" i="20"/>
  <c r="BT464" i="20"/>
  <c r="BT2044" i="20"/>
  <c r="BT1710" i="20"/>
  <c r="BT238" i="20"/>
  <c r="BT773" i="20"/>
  <c r="BT992" i="20"/>
  <c r="BT1845" i="20"/>
  <c r="BT1737" i="20"/>
  <c r="BT1708" i="20"/>
  <c r="BT534" i="20"/>
  <c r="BT1878" i="20"/>
  <c r="BT1462" i="20"/>
  <c r="BT1358" i="20"/>
  <c r="BT1050" i="20"/>
  <c r="BT1859" i="20"/>
  <c r="BT2104" i="20"/>
  <c r="BT1979" i="20"/>
  <c r="BT1350" i="20"/>
  <c r="BT1956" i="20"/>
  <c r="BT1291" i="20"/>
  <c r="BT730" i="20"/>
  <c r="BT328" i="20"/>
  <c r="BT1216" i="20"/>
  <c r="BT963" i="20"/>
  <c r="BT1699" i="20"/>
  <c r="BT915" i="20"/>
  <c r="BT1443" i="20"/>
  <c r="BT274" i="20"/>
  <c r="BT306" i="20"/>
  <c r="BT1002" i="20"/>
  <c r="BT1945" i="20"/>
  <c r="BT1410" i="20"/>
  <c r="BT913" i="20"/>
  <c r="BT1571" i="20"/>
  <c r="BT1039" i="20"/>
  <c r="BT1486" i="20"/>
  <c r="BT1898" i="20"/>
  <c r="BT1694" i="20"/>
  <c r="BT1226" i="20"/>
  <c r="BT1543" i="20"/>
  <c r="BT2102" i="20"/>
  <c r="BT1724" i="20"/>
  <c r="BT1023" i="20"/>
  <c r="BT2021" i="20"/>
  <c r="BT1988" i="20"/>
  <c r="BT1356" i="20"/>
  <c r="BT1861" i="20"/>
  <c r="BT270" i="20"/>
  <c r="BT555" i="20"/>
  <c r="BT1601" i="20"/>
  <c r="BT1970" i="20"/>
  <c r="BT1331" i="20"/>
  <c r="BT533" i="20"/>
  <c r="BT1572" i="20"/>
  <c r="BT1094" i="20"/>
  <c r="BT1407" i="20"/>
  <c r="BT1593" i="20"/>
  <c r="BT2293" i="20"/>
  <c r="BT2100" i="20"/>
  <c r="BT2013" i="20"/>
  <c r="BT1910" i="20"/>
  <c r="BT2223" i="20"/>
  <c r="BT1295" i="20"/>
  <c r="BT2215" i="20"/>
  <c r="BT1378" i="20"/>
  <c r="BT690" i="20"/>
  <c r="BT2139" i="20"/>
  <c r="BT1052" i="20"/>
  <c r="BT2329" i="20"/>
  <c r="BT2005" i="20"/>
  <c r="BT1487" i="20"/>
  <c r="BT2315" i="20"/>
  <c r="BT1896" i="20"/>
  <c r="BT467" i="20"/>
  <c r="BT912" i="20"/>
  <c r="BT1991" i="20"/>
  <c r="BT836" i="20"/>
  <c r="BT1449" i="20"/>
  <c r="BT2200" i="20"/>
  <c r="BT1027" i="20"/>
  <c r="BT1219" i="20"/>
  <c r="BT824" i="20"/>
  <c r="BT834" i="20"/>
  <c r="BT1247" i="20"/>
  <c r="BT2106" i="20"/>
  <c r="BT1339" i="20"/>
  <c r="BT1538" i="20"/>
  <c r="BT865" i="20"/>
  <c r="BT1641" i="20"/>
  <c r="BT1109" i="20"/>
  <c r="BT2144" i="20"/>
  <c r="BT1583" i="20"/>
  <c r="BT1460" i="20"/>
  <c r="BT2304" i="20"/>
  <c r="BT2068" i="20"/>
  <c r="BT1867" i="20"/>
  <c r="BT391" i="20"/>
  <c r="BT1269" i="20"/>
  <c r="BT2224" i="20"/>
  <c r="BT1076" i="20"/>
  <c r="BT286" i="20"/>
  <c r="BT1989" i="20"/>
  <c r="BT315" i="20"/>
  <c r="BT1996" i="20"/>
  <c r="BT959" i="20"/>
  <c r="BT1409" i="20"/>
  <c r="BT567" i="20"/>
  <c r="BT1704" i="20"/>
  <c r="BT349" i="20"/>
  <c r="BT448" i="20"/>
  <c r="BT899" i="20"/>
  <c r="BT1457" i="20"/>
  <c r="BT1448" i="20"/>
  <c r="BT1537" i="20"/>
  <c r="BT1209" i="20"/>
  <c r="BT1474" i="20"/>
  <c r="BT655" i="20"/>
  <c r="BT832" i="20"/>
  <c r="BT875" i="20"/>
  <c r="BT1288" i="20"/>
  <c r="BT2199" i="20"/>
  <c r="BT1806" i="20"/>
  <c r="BT2095" i="20"/>
  <c r="BT968" i="20"/>
  <c r="BT569" i="20"/>
  <c r="BT2300" i="20"/>
  <c r="BT267" i="20"/>
  <c r="BT878" i="20"/>
  <c r="BT1720" i="20"/>
  <c r="BT866" i="20"/>
  <c r="BT1160" i="20"/>
  <c r="BT1551" i="20"/>
  <c r="BT2266" i="20"/>
  <c r="BT2101" i="20"/>
  <c r="BT1566" i="20"/>
  <c r="BT2121" i="20"/>
  <c r="BT762" i="20"/>
  <c r="BT2059" i="20"/>
  <c r="BT593" i="20"/>
  <c r="BT669" i="20"/>
  <c r="BT1398" i="20"/>
  <c r="BT964" i="20"/>
  <c r="BT1759" i="20"/>
  <c r="BT1426" i="20"/>
  <c r="BT1179" i="20"/>
  <c r="BT407" i="20"/>
  <c r="BT1131" i="20"/>
  <c r="BT1401" i="20"/>
  <c r="BT1161" i="20"/>
  <c r="BT251" i="20"/>
  <c r="BT1812" i="20"/>
  <c r="BT902" i="20"/>
  <c r="BT1736" i="20"/>
  <c r="BT1326" i="20"/>
  <c r="BT831" i="20"/>
  <c r="BT396" i="20"/>
  <c r="BT645" i="20"/>
  <c r="BT443" i="20"/>
  <c r="BT377" i="20"/>
  <c r="BT619" i="20"/>
  <c r="BT945" i="20"/>
  <c r="BT726" i="20"/>
  <c r="BT1823" i="20"/>
  <c r="BT2026" i="20"/>
  <c r="BT1611" i="20"/>
  <c r="BT956" i="20"/>
  <c r="BT1799" i="20"/>
  <c r="BT2061" i="20"/>
  <c r="BT1872" i="20"/>
  <c r="BT1122" i="20"/>
  <c r="BT946" i="20"/>
  <c r="BT393" i="20"/>
  <c r="BT358" i="20"/>
  <c r="BT337" i="20"/>
  <c r="BT2295" i="20"/>
  <c r="BT316" i="20"/>
  <c r="BT1565" i="20"/>
  <c r="BT1881" i="20"/>
  <c r="BT2323" i="20"/>
  <c r="BT1743" i="20"/>
  <c r="BT472" i="20"/>
  <c r="BT594" i="20"/>
  <c r="BT492" i="20"/>
  <c r="BT2037" i="20"/>
  <c r="BT2256" i="20"/>
  <c r="BT2029" i="20"/>
  <c r="BT583" i="20"/>
  <c r="BT1415" i="20"/>
  <c r="BT1928" i="20"/>
  <c r="BT1579" i="20"/>
  <c r="BT504" i="20"/>
  <c r="BT949" i="20"/>
  <c r="BT1732" i="20"/>
  <c r="BT624" i="20"/>
  <c r="BT1059" i="20"/>
  <c r="BT1541" i="20"/>
  <c r="BT1960" i="20"/>
  <c r="BT2307" i="20"/>
  <c r="BT1973" i="20"/>
  <c r="BT1853" i="20"/>
  <c r="BT718" i="20"/>
  <c r="BT324" i="20"/>
  <c r="BT2172" i="20"/>
  <c r="BT556" i="20"/>
  <c r="BT715" i="20"/>
  <c r="BT2142" i="20"/>
  <c r="BT1014" i="20"/>
  <c r="BT1079" i="20"/>
  <c r="BT2193" i="20"/>
  <c r="BT1461" i="20"/>
  <c r="BT950" i="20"/>
  <c r="BT2030" i="20"/>
  <c r="BT1492" i="20"/>
  <c r="BT930" i="20"/>
  <c r="BT1285" i="20"/>
  <c r="BT1903" i="20"/>
  <c r="BT712" i="20"/>
  <c r="BT744" i="20"/>
  <c r="BT1377" i="20"/>
  <c r="BT1880" i="20"/>
  <c r="BT346" i="20"/>
  <c r="BT493" i="20"/>
  <c r="BT1655" i="20"/>
  <c r="BT505" i="20"/>
  <c r="BT888" i="20"/>
  <c r="BT2311" i="20"/>
  <c r="BT635" i="20"/>
  <c r="BT2247" i="20"/>
  <c r="BT749" i="20"/>
  <c r="BT440" i="20"/>
  <c r="BT734" i="20"/>
  <c r="BT1230" i="20"/>
  <c r="BT1695" i="20"/>
  <c r="BT1402" i="20"/>
  <c r="BT473" i="20"/>
  <c r="BT2087" i="20"/>
  <c r="BT2023" i="20"/>
  <c r="BT2214" i="20"/>
  <c r="BT237" i="20"/>
  <c r="BT1787" i="20"/>
  <c r="BT1833" i="20"/>
  <c r="BT239" i="20"/>
  <c r="BT1082" i="20"/>
  <c r="BT1598" i="20"/>
  <c r="BT861" i="20"/>
  <c r="BT1659" i="20"/>
  <c r="BT1663" i="20"/>
  <c r="BT1653" i="20"/>
  <c r="BT1715" i="20"/>
  <c r="BT1058" i="20"/>
  <c r="BT2035" i="20"/>
  <c r="BT685" i="20"/>
  <c r="BT1198" i="20"/>
  <c r="BT1355" i="20"/>
  <c r="BT1700" i="20"/>
  <c r="BT1001" i="20"/>
  <c r="BT719" i="20"/>
  <c r="BT2006" i="20"/>
  <c r="BT1697" i="20"/>
  <c r="BT1912" i="20"/>
  <c r="BT553" i="20"/>
  <c r="BT1854" i="20"/>
  <c r="BT1439" i="20"/>
  <c r="BT549" i="20"/>
  <c r="BT1810" i="20"/>
  <c r="BT981" i="20"/>
  <c r="BT2269" i="20"/>
  <c r="BT522" i="20"/>
  <c r="BT598" i="20"/>
  <c r="BT1669" i="20"/>
  <c r="BT1976" i="20"/>
  <c r="BT1505" i="20"/>
  <c r="BT1248" i="20"/>
  <c r="BT944" i="20"/>
  <c r="BT1963" i="20"/>
  <c r="BT2063" i="20"/>
  <c r="BT1638" i="20"/>
  <c r="BT581" i="20"/>
  <c r="BT2129" i="20"/>
  <c r="BT446" i="20"/>
  <c r="BT1814" i="20"/>
  <c r="BT1143" i="20"/>
  <c r="BT1933" i="20"/>
  <c r="BT538" i="20"/>
  <c r="BT809" i="20"/>
  <c r="BT1580" i="20"/>
  <c r="BT368" i="20"/>
  <c r="BT1360" i="20"/>
  <c r="BT1155" i="20"/>
  <c r="BT1657" i="20"/>
  <c r="BT898" i="20"/>
  <c r="BT1150" i="20"/>
  <c r="BT1569" i="20"/>
  <c r="BT2268" i="20"/>
  <c r="BT1177" i="20"/>
  <c r="BT2166" i="20"/>
  <c r="BT2253" i="20"/>
  <c r="BT1333" i="20"/>
  <c r="BT918" i="20"/>
  <c r="BT311" i="20"/>
  <c r="BT1172" i="20"/>
  <c r="BT1480" i="20"/>
  <c r="BT1098" i="20"/>
  <c r="BT1435" i="20"/>
  <c r="BT510" i="20"/>
  <c r="BT737" i="20"/>
  <c r="BT438" i="20"/>
  <c r="BT887" i="20"/>
  <c r="BT1104" i="20"/>
  <c r="BT1440" i="20"/>
  <c r="BT1750" i="20"/>
  <c r="BT1072" i="20"/>
  <c r="BT2118" i="20"/>
  <c r="BT483" i="20"/>
  <c r="BT1369" i="20"/>
  <c r="BT336" i="20"/>
  <c r="BT325" i="20"/>
  <c r="BT864" i="20"/>
  <c r="BT528" i="20"/>
  <c r="BT1949" i="20"/>
  <c r="BT1589" i="20"/>
  <c r="BT1597" i="20"/>
  <c r="BT2034" i="20"/>
  <c r="BT1127" i="20"/>
  <c r="BT589" i="20"/>
  <c r="BT1762" i="20"/>
  <c r="BT1044" i="20"/>
  <c r="BT406" i="20"/>
  <c r="BT713" i="20"/>
  <c r="BT601" i="20"/>
  <c r="BT1606" i="20"/>
  <c r="BT1330" i="20"/>
  <c r="BT783" i="20"/>
  <c r="BT243" i="20"/>
  <c r="BT1041" i="20"/>
  <c r="BT1184" i="20"/>
  <c r="BT1511" i="20"/>
  <c r="BT907" i="20"/>
  <c r="BT714" i="20"/>
  <c r="BT1658" i="20"/>
  <c r="BT1391" i="20"/>
  <c r="BT1441" i="20"/>
  <c r="BT1384" i="20"/>
  <c r="BT288" i="20"/>
  <c r="BT1877" i="20"/>
  <c r="BT246" i="20"/>
  <c r="BT1427" i="20"/>
  <c r="BT1968" i="20"/>
  <c r="BT1667" i="20"/>
  <c r="BT1868" i="20"/>
  <c r="BT799" i="20"/>
  <c r="BT676" i="20"/>
  <c r="BT426" i="20"/>
  <c r="BT1491" i="20"/>
  <c r="BT1416" i="20"/>
  <c r="BT312" i="20"/>
  <c r="BT441" i="20"/>
  <c r="BT449" i="20"/>
  <c r="BT1495" i="20"/>
  <c r="BT627" i="20"/>
  <c r="BT1380" i="20"/>
  <c r="BT1473" i="20"/>
  <c r="BT2047" i="20"/>
  <c r="BT390" i="20"/>
  <c r="BT686" i="20"/>
  <c r="BT675" i="20"/>
  <c r="BT1465" i="20"/>
  <c r="BT1624" i="20"/>
  <c r="BT2302" i="20"/>
  <c r="BT634" i="20"/>
  <c r="BT1600" i="20"/>
  <c r="BT500" i="20"/>
  <c r="BT1019" i="20"/>
  <c r="BT2319" i="20"/>
  <c r="BT2289" i="20"/>
  <c r="BT1324" i="20"/>
  <c r="BT415" i="20"/>
  <c r="BT330" i="20"/>
  <c r="BT1915" i="20"/>
  <c r="BT1689" i="20"/>
  <c r="BT425" i="20"/>
  <c r="BT2212" i="20"/>
  <c r="BT1909" i="20"/>
  <c r="BT1488" i="20"/>
  <c r="BT1705" i="20"/>
  <c r="BT862" i="20"/>
  <c r="BT1793" i="20"/>
  <c r="BT1785" i="20"/>
  <c r="BT1523" i="20"/>
  <c r="BT525" i="20"/>
  <c r="BT365" i="20"/>
  <c r="BT1240" i="20"/>
  <c r="BT1544" i="20"/>
  <c r="BT1599" i="20"/>
  <c r="BT2028" i="20"/>
  <c r="BT302" i="20"/>
  <c r="BT1712" i="20"/>
  <c r="BT759" i="20"/>
  <c r="BT375" i="20"/>
  <c r="BT802" i="20"/>
  <c r="BT1888" i="20"/>
  <c r="BT1547" i="20"/>
  <c r="BT746" i="20"/>
  <c r="BT1347" i="20"/>
  <c r="BT453" i="20"/>
  <c r="BT947" i="20"/>
  <c r="BT2217" i="20"/>
  <c r="BT1250" i="20"/>
  <c r="BT2045" i="20"/>
  <c r="BT1222" i="20"/>
  <c r="BT1871" i="20"/>
  <c r="BT1191" i="20"/>
  <c r="BT2123" i="20"/>
  <c r="BT2317" i="20"/>
  <c r="BT2176" i="20"/>
  <c r="BT1558" i="20"/>
  <c r="BT1614" i="20"/>
  <c r="BT2250" i="20"/>
  <c r="BT1856" i="20"/>
  <c r="BT362" i="20"/>
  <c r="BT1681" i="20"/>
  <c r="BT1311" i="20"/>
  <c r="BT1911" i="20"/>
  <c r="BT1080" i="20"/>
  <c r="BT2007" i="20"/>
  <c r="BT2204" i="20"/>
  <c r="BT1674" i="20"/>
  <c r="BT1425" i="20"/>
  <c r="BT1746" i="20"/>
  <c r="BT681" i="20"/>
  <c r="BT1123" i="20"/>
  <c r="BT1017" i="20"/>
  <c r="BT1534" i="20"/>
  <c r="BT1140" i="20"/>
  <c r="BT497" i="20"/>
  <c r="BT1830" i="20"/>
  <c r="BT1305" i="20"/>
  <c r="BT813" i="20"/>
  <c r="BT1113" i="20"/>
  <c r="BT457" i="20"/>
  <c r="BT1383" i="20"/>
  <c r="BT860" i="20"/>
  <c r="BT1148" i="20"/>
  <c r="BT1974" i="20"/>
  <c r="BT1754" i="20"/>
  <c r="BT460" i="20"/>
  <c r="BT2188" i="20"/>
  <c r="BT1494" i="20"/>
  <c r="BT2171" i="20"/>
  <c r="BT2115" i="20"/>
  <c r="BT228" i="20"/>
  <c r="BT1341" i="20"/>
  <c r="BT2310" i="20"/>
  <c r="BT1357" i="20"/>
  <c r="BT2116" i="20"/>
  <c r="BT1169" i="20"/>
  <c r="BT2274" i="20"/>
  <c r="BT1067" i="20"/>
  <c r="BT429" i="20"/>
  <c r="BT982" i="20"/>
  <c r="BT1262" i="20"/>
  <c r="BT2267" i="20"/>
  <c r="BT1228" i="20"/>
  <c r="BT2258" i="20"/>
  <c r="BT2040" i="20"/>
  <c r="BT849" i="20"/>
  <c r="BT1159" i="20"/>
  <c r="BT264" i="20"/>
  <c r="BT670" i="20"/>
  <c r="BT711" i="20"/>
  <c r="BT1073" i="20"/>
  <c r="BT1379" i="20"/>
  <c r="BT2109" i="20"/>
  <c r="BT1221" i="20"/>
  <c r="BT758" i="20"/>
  <c r="BT2213" i="20"/>
  <c r="BT1851" i="20"/>
  <c r="BT1279" i="20"/>
  <c r="BT1826" i="20"/>
  <c r="BT1297" i="20"/>
  <c r="BT2322" i="20"/>
  <c r="BT2265" i="20"/>
  <c r="BT1772" i="20"/>
  <c r="BT986" i="20"/>
  <c r="BT2309" i="20"/>
  <c r="BT1323" i="20"/>
  <c r="BT1940" i="20"/>
  <c r="BT763" i="20"/>
  <c r="BT271" i="20"/>
  <c r="BT247" i="20"/>
  <c r="BT1811" i="20"/>
  <c r="BT609" i="20"/>
  <c r="BT667" i="20"/>
  <c r="BT413" i="20"/>
  <c r="BT611" i="20"/>
  <c r="BT2252" i="20"/>
  <c r="BT1096" i="20"/>
  <c r="BT1481" i="20"/>
  <c r="BT716" i="20"/>
  <c r="BT881" i="20"/>
  <c r="BT1217" i="20"/>
  <c r="BT1175" i="20"/>
  <c r="BT1215" i="20"/>
  <c r="BT985" i="20"/>
  <c r="BT1914" i="20"/>
  <c r="BT1382" i="20"/>
  <c r="BT397" i="20"/>
  <c r="BT1363" i="20"/>
  <c r="BT755" i="20"/>
  <c r="BT2332" i="20"/>
  <c r="BT539" i="20"/>
  <c r="BT585" i="20"/>
  <c r="BT2272" i="20"/>
  <c r="BT2318" i="20"/>
  <c r="BT1165" i="20"/>
  <c r="BT2286" i="20"/>
  <c r="BT281" i="20"/>
  <c r="BT1778" i="20"/>
  <c r="BT1632" i="20"/>
  <c r="BT939" i="20"/>
  <c r="BT850" i="20"/>
  <c r="BT2164" i="20"/>
  <c r="BT1675" i="20"/>
  <c r="BT630" i="20"/>
  <c r="BT1413" i="20"/>
  <c r="BT1827" i="20"/>
  <c r="BT794" i="20"/>
  <c r="BT1254" i="20"/>
  <c r="BT2179" i="20"/>
  <c r="BT1665" i="20"/>
  <c r="BT1035" i="20"/>
  <c r="BT1223" i="20"/>
  <c r="BT241" i="20"/>
  <c r="BT1582" i="20"/>
  <c r="BT1338" i="20"/>
  <c r="BT638" i="20"/>
  <c r="BT1676" i="20"/>
  <c r="BT287" i="20"/>
  <c r="BT1036" i="20"/>
  <c r="BT383" i="20"/>
  <c r="BT1723" i="20"/>
  <c r="BT1577" i="20"/>
  <c r="BT2296" i="20"/>
  <c r="BT1946" i="20"/>
  <c r="BT2221" i="20"/>
  <c r="BT1533" i="20"/>
  <c r="BT379" i="20"/>
  <c r="BT1729" i="20"/>
  <c r="BT833" i="20"/>
  <c r="BT2161" i="20"/>
  <c r="BT404" i="20"/>
  <c r="BT1290" i="20"/>
  <c r="BT352" i="20"/>
  <c r="BT2207" i="20"/>
  <c r="BT2084" i="20"/>
  <c r="BT452" i="20"/>
  <c r="BT2056" i="20"/>
  <c r="BT1905" i="20"/>
  <c r="BT2088" i="20"/>
  <c r="BT1849" i="20"/>
  <c r="BT395" i="20"/>
  <c r="BT797" i="20"/>
  <c r="BT922" i="20"/>
  <c r="BT1399" i="20"/>
  <c r="BT1281" i="20"/>
  <c r="BT1406" i="20"/>
  <c r="BT1424" i="20"/>
  <c r="BT1832" i="20"/>
  <c r="BT1434" i="20"/>
  <c r="BT893" i="20"/>
  <c r="BT387" i="20"/>
  <c r="BT1516" i="20"/>
  <c r="BT1419" i="20"/>
  <c r="BT1725" i="20"/>
  <c r="BT1978" i="20"/>
  <c r="BT1210" i="20"/>
  <c r="BT1182" i="20"/>
  <c r="BT1994" i="20"/>
  <c r="BT2057" i="20"/>
  <c r="BT1207" i="20"/>
  <c r="BT1053" i="20"/>
  <c r="BT1202" i="20"/>
  <c r="BT2154" i="20"/>
  <c r="BT1116" i="20"/>
  <c r="BT1329" i="20"/>
  <c r="BT1453" i="20"/>
  <c r="BT2308" i="20"/>
  <c r="BT1018" i="20"/>
  <c r="BT617" i="20"/>
  <c r="BT2198" i="20"/>
  <c r="BT285" i="20"/>
  <c r="BT1866" i="20"/>
  <c r="BT1904" i="20"/>
  <c r="BT1685" i="20"/>
  <c r="BT461" i="20"/>
  <c r="BT1135" i="20"/>
  <c r="BT503" i="20"/>
  <c r="BT1084" i="20"/>
  <c r="BT2220" i="20"/>
  <c r="BT2039" i="20"/>
  <c r="BT613" i="20"/>
  <c r="BT1730" i="20"/>
  <c r="BT1126" i="20"/>
  <c r="BT1895" i="20"/>
  <c r="BT1574" i="20"/>
  <c r="BT1259" i="20"/>
  <c r="BT987" i="20"/>
  <c r="BT851" i="20"/>
  <c r="BT1506" i="20"/>
  <c r="BT445" i="20"/>
  <c r="BT596" i="20"/>
  <c r="BT389" i="20"/>
  <c r="BT871" i="20"/>
  <c r="BT323" i="20"/>
  <c r="BT517" i="20"/>
  <c r="BT2107" i="20"/>
  <c r="BT1813" i="20"/>
  <c r="BT1188" i="20"/>
  <c r="BT1623" i="20"/>
  <c r="BT798" i="20"/>
  <c r="BT507" i="20"/>
  <c r="BT924" i="20"/>
  <c r="BT2136" i="20"/>
  <c r="BT1376" i="20"/>
  <c r="BT344" i="20"/>
  <c r="BT293" i="20"/>
  <c r="BT1156" i="20"/>
  <c r="BT2328" i="20"/>
  <c r="BT1756" i="20"/>
  <c r="BT2017" i="20"/>
  <c r="BT1835" i="20"/>
  <c r="BT1171" i="20"/>
  <c r="BT469" i="20"/>
  <c r="BT622" i="20"/>
  <c r="BT1555" i="20"/>
  <c r="BT2324" i="20"/>
  <c r="BT1508" i="20"/>
  <c r="BT1466" i="20"/>
  <c r="BT641" i="20"/>
  <c r="BT1818" i="20"/>
  <c r="BT704" i="20"/>
  <c r="BT1907" i="20"/>
  <c r="BT304" i="20"/>
  <c r="BT230" i="20"/>
  <c r="BT1995" i="20"/>
  <c r="BT2203" i="20"/>
  <c r="BT273" i="20"/>
  <c r="BT1178" i="20"/>
  <c r="BT1499" i="20"/>
  <c r="BT1121" i="20"/>
  <c r="BT687" i="20"/>
  <c r="BT2305" i="20"/>
  <c r="BT2257" i="20"/>
  <c r="BT962" i="20"/>
  <c r="BT1312" i="20"/>
  <c r="BT299" i="20"/>
  <c r="BT1340" i="20"/>
  <c r="BT501" i="20"/>
  <c r="BT1302" i="20"/>
  <c r="BT792" i="20"/>
  <c r="BT1837" i="20"/>
  <c r="BT2120" i="20"/>
  <c r="BT998" i="20"/>
  <c r="BT1966" i="20"/>
  <c r="BT1927" i="20"/>
  <c r="BT1400" i="20"/>
  <c r="BT2276" i="20"/>
  <c r="BT1130" i="20"/>
  <c r="BT2090" i="20"/>
  <c r="BT1066" i="20"/>
  <c r="BT857" i="20"/>
  <c r="BT1612" i="20"/>
  <c r="BT1984" i="20"/>
  <c r="BT1388" i="20"/>
  <c r="BT765" i="20"/>
  <c r="BT2086" i="20"/>
  <c r="BT1085" i="20"/>
  <c r="BT631" i="20"/>
  <c r="BT1678" i="20"/>
  <c r="BT322" i="20"/>
  <c r="BT258" i="20"/>
  <c r="BT2291" i="20"/>
  <c r="BT544" i="20"/>
  <c r="BT439" i="20"/>
  <c r="BT1913" i="20"/>
  <c r="BT2231" i="20"/>
  <c r="BT1446" i="20"/>
  <c r="BT618" i="20"/>
  <c r="BT537" i="20"/>
  <c r="BT1952" i="20"/>
  <c r="BT1432" i="20"/>
  <c r="BT1475" i="20"/>
  <c r="BT477" i="20"/>
  <c r="BT1857" i="20"/>
  <c r="BT1585" i="20"/>
  <c r="BT780" i="20"/>
  <c r="BT289" i="20"/>
  <c r="BT2249" i="20"/>
  <c r="BT1293" i="20"/>
  <c r="BT229" i="20"/>
  <c r="BT1906" i="20"/>
  <c r="BT2073" i="20"/>
  <c r="BT442" i="20"/>
  <c r="BT1897" i="20"/>
  <c r="BT235" i="20"/>
  <c r="BT1643" i="20"/>
  <c r="BT2181" i="20"/>
  <c r="BT558" i="20"/>
  <c r="BT1514" i="20"/>
  <c r="BT908" i="20"/>
  <c r="BT2241" i="20"/>
  <c r="BT470" i="20"/>
  <c r="BT1128" i="20"/>
  <c r="BT731" i="20"/>
  <c r="BT1870" i="20"/>
  <c r="BT1239" i="20"/>
  <c r="BT2019" i="20"/>
  <c r="BT561" i="20"/>
  <c r="BT1524" i="20"/>
  <c r="BT1802" i="20"/>
  <c r="BT1535" i="20"/>
  <c r="BT2194" i="20"/>
  <c r="BT1152" i="20"/>
  <c r="BT911" i="20"/>
  <c r="BT1261" i="20"/>
  <c r="BT2004" i="20"/>
  <c r="BT1964" i="20"/>
  <c r="BT2259" i="20"/>
  <c r="BT1608" i="20"/>
  <c r="BT795" i="20"/>
  <c r="BT650" i="20"/>
  <c r="BT628" i="20"/>
  <c r="BT677" i="20"/>
  <c r="BT364" i="20"/>
  <c r="BT2170" i="20"/>
  <c r="BT789" i="20"/>
  <c r="BT275" i="20"/>
  <c r="BT301" i="20"/>
  <c r="BT2015" i="20"/>
  <c r="BT1752" i="20"/>
  <c r="BT717" i="20"/>
  <c r="BT499" i="20"/>
  <c r="BT1733" i="20"/>
  <c r="BT777" i="20"/>
  <c r="BT1848" i="20"/>
  <c r="BT1889" i="20"/>
  <c r="BT1287" i="20"/>
  <c r="BT1274" i="20"/>
  <c r="BT1843" i="20"/>
  <c r="BT2020" i="20"/>
  <c r="BT2081" i="20"/>
  <c r="BT926" i="20"/>
  <c r="BT822" i="20"/>
  <c r="BT927" i="20"/>
  <c r="BT1747" i="20"/>
  <c r="BT1342" i="20"/>
  <c r="BT1629" i="20"/>
  <c r="BT919" i="20"/>
  <c r="BT852" i="20"/>
  <c r="BT2298" i="20"/>
  <c r="BT1045" i="20"/>
  <c r="BT2124" i="20"/>
  <c r="BT1882" i="20"/>
  <c r="BT1227" i="20"/>
  <c r="BT1359" i="20"/>
  <c r="BT1919" i="20"/>
  <c r="BT1975" i="20"/>
  <c r="BT606" i="20"/>
  <c r="BT512" i="20"/>
  <c r="BT785" i="20"/>
  <c r="BT1153" i="20"/>
  <c r="BT1040" i="20"/>
  <c r="BT454" i="20"/>
  <c r="BT916" i="20"/>
  <c r="BT1063" i="20"/>
  <c r="BT1528" i="20"/>
  <c r="BT1691" i="20"/>
  <c r="BT957" i="20"/>
  <c r="BT401" i="20"/>
  <c r="BT1260" i="20"/>
  <c r="BT1242" i="20"/>
  <c r="BT1332" i="20"/>
  <c r="BT2133" i="20"/>
  <c r="BT1918" i="20"/>
  <c r="BT1698" i="20"/>
  <c r="BT906" i="20"/>
  <c r="BT1834" i="20"/>
  <c r="BT971" i="20"/>
  <c r="BT486" i="20"/>
  <c r="BT1051" i="20"/>
  <c r="BT2287" i="20"/>
  <c r="BT653" i="20"/>
  <c r="BT1194" i="20"/>
  <c r="BT1087" i="20"/>
  <c r="BT320" i="20"/>
  <c r="BT1884" i="20"/>
  <c r="BT400" i="20"/>
  <c r="BT1800" i="20"/>
  <c r="BT674" i="20"/>
  <c r="BT515" i="20"/>
  <c r="BT1078" i="20"/>
  <c r="BT434" i="20"/>
  <c r="BT1686" i="20"/>
  <c r="BT2260" i="20"/>
  <c r="BT2284" i="20"/>
  <c r="BT696" i="20"/>
  <c r="BT535" i="20"/>
  <c r="BT2099" i="20"/>
  <c r="BT412" i="20"/>
  <c r="BT1507" i="20"/>
  <c r="BT1455" i="20"/>
  <c r="BT2066" i="20"/>
  <c r="BT800" i="20"/>
  <c r="BT752" i="20"/>
  <c r="BT1626" i="20"/>
  <c r="BT292" i="20"/>
  <c r="BT1529" i="20"/>
  <c r="BT739" i="20"/>
  <c r="BT812" i="20"/>
  <c r="BT468" i="20"/>
  <c r="BT2229" i="20"/>
  <c r="BT976" i="20"/>
  <c r="BT2173" i="20"/>
  <c r="BT1821" i="20"/>
  <c r="BT636" i="20"/>
  <c r="BT1971" i="20"/>
  <c r="BT1099" i="20"/>
  <c r="BT1815" i="20"/>
  <c r="BT954" i="20"/>
  <c r="BT2301" i="20"/>
  <c r="BT1602" i="20"/>
  <c r="BT1417" i="20"/>
  <c r="BT252" i="20"/>
  <c r="BT1093" i="20"/>
  <c r="BT689" i="20"/>
  <c r="BT1343" i="20"/>
  <c r="BT1531" i="20"/>
  <c r="BT2337" i="20"/>
  <c r="BT1056" i="20"/>
  <c r="BT587" i="20"/>
  <c r="BT2049" i="20"/>
  <c r="BT648" i="20"/>
  <c r="BT1275" i="20"/>
  <c r="BT2162" i="20"/>
  <c r="BT626" i="20"/>
  <c r="BT545" i="20"/>
  <c r="BT530" i="20"/>
  <c r="BT2127" i="20"/>
  <c r="BT997" i="20"/>
  <c r="BT2248" i="20"/>
  <c r="BT1367" i="20"/>
  <c r="BT1660" i="20"/>
  <c r="BT2216" i="20"/>
  <c r="BT1149" i="20"/>
  <c r="BT1546" i="20"/>
  <c r="BT885" i="20"/>
  <c r="BT1786" i="20"/>
  <c r="BT1739" i="20"/>
  <c r="BT1615" i="20"/>
  <c r="BT259" i="20"/>
  <c r="BT343" i="20"/>
  <c r="BT2180" i="20"/>
  <c r="BT621" i="20"/>
  <c r="BT977" i="20"/>
  <c r="BT1642" i="20"/>
  <c r="BT707" i="20"/>
  <c r="BT2076" i="20"/>
  <c r="BT2182" i="20"/>
  <c r="BT2234" i="20"/>
  <c r="BT1650" i="20"/>
  <c r="BT384" i="20"/>
  <c r="BT892" i="20"/>
  <c r="BT586" i="20"/>
  <c r="BT776" i="20"/>
  <c r="BT760" i="20"/>
  <c r="BT1673" i="20"/>
  <c r="BT988" i="20"/>
  <c r="BT935" i="20"/>
  <c r="BT2111" i="20"/>
  <c r="BT753" i="20"/>
  <c r="BT451" i="20"/>
  <c r="BT1412" i="20"/>
  <c r="BT478" i="20"/>
  <c r="BT543" i="20"/>
  <c r="BT303" i="20"/>
  <c r="BT770" i="20"/>
  <c r="BT1943" i="20"/>
  <c r="BT2010" i="20"/>
  <c r="BT1310" i="20"/>
  <c r="BT366" i="20"/>
  <c r="BT340" i="20"/>
  <c r="BT329" i="20"/>
  <c r="BT240" i="20"/>
  <c r="BT2313" i="20"/>
  <c r="BT724" i="20"/>
  <c r="BT958" i="20"/>
  <c r="BT2211" i="20"/>
  <c r="BT416" i="20"/>
  <c r="BT710" i="20"/>
  <c r="BT1622" i="20"/>
  <c r="BT804" i="20"/>
  <c r="BT2069" i="20"/>
  <c r="BT1043" i="20"/>
  <c r="BT633" i="20"/>
  <c r="BT1345" i="20"/>
  <c r="BT1119" i="20"/>
  <c r="BT807" i="20"/>
  <c r="BT863" i="20"/>
  <c r="BT565" i="20"/>
  <c r="BT1794" i="20"/>
  <c r="BT897" i="20"/>
  <c r="BT2277" i="20"/>
  <c r="BT604" i="20"/>
  <c r="BT1997" i="20"/>
  <c r="BT829" i="20"/>
  <c r="BT1816" i="20"/>
  <c r="BT1735" i="20"/>
  <c r="BT411" i="20"/>
  <c r="BT1200" i="20"/>
  <c r="BT563" i="20"/>
  <c r="BT820" i="20"/>
  <c r="BT1661" i="20"/>
  <c r="BT2002" i="20"/>
  <c r="BT577" i="20"/>
  <c r="BT808" i="20"/>
  <c r="BT1842" i="20"/>
  <c r="BT1004" i="20"/>
  <c r="BT277" i="20"/>
  <c r="BT360" i="20"/>
  <c r="BT1397" i="20"/>
  <c r="BT590" i="20"/>
  <c r="BT1594" i="20"/>
  <c r="BT818" i="20"/>
  <c r="BT1649" i="20"/>
  <c r="BT1521" i="20"/>
  <c r="BT1117" i="20"/>
  <c r="BT1690" i="20"/>
  <c r="BT1948" i="20"/>
  <c r="BT1458" i="20"/>
  <c r="BT427" i="20"/>
  <c r="BT1046" i="20"/>
  <c r="BT1530" i="20"/>
  <c r="BT568" i="20"/>
  <c r="BT1008" i="20"/>
  <c r="BT1183" i="20"/>
  <c r="BT2065" i="20"/>
  <c r="BT1590" i="20"/>
  <c r="BT2050" i="20"/>
  <c r="BT1308" i="20"/>
  <c r="BT1578" i="20"/>
  <c r="BT1767" i="20"/>
  <c r="BT263" i="20"/>
  <c r="BT608" i="20"/>
  <c r="BT2219" i="20"/>
  <c r="BT1556" i="20"/>
  <c r="BT1692" i="20"/>
  <c r="BT1652" i="20"/>
  <c r="BT1048" i="20"/>
  <c r="BT732" i="20"/>
  <c r="BT462" i="20"/>
  <c r="BT1766" i="20"/>
  <c r="BT266" i="20"/>
  <c r="BT1392" i="20"/>
  <c r="BT1557" i="20"/>
  <c r="BT2183" i="20"/>
  <c r="BT974" i="20"/>
  <c r="BT342" i="20"/>
  <c r="BT1931" i="20"/>
  <c r="BT806" i="20"/>
  <c r="BT588" i="20"/>
  <c r="BT644" i="20"/>
  <c r="BT1745" i="20"/>
  <c r="BT1162" i="20"/>
  <c r="BT1671" i="20"/>
  <c r="BT1763" i="20"/>
  <c r="BT374" i="20"/>
  <c r="BT1484" i="20"/>
  <c r="BT1362" i="20"/>
  <c r="BT1077" i="20"/>
  <c r="BT703" i="20"/>
  <c r="BT1501" i="20"/>
  <c r="BT727" i="20"/>
  <c r="BT546" i="20"/>
  <c r="BT1666" i="20"/>
  <c r="BT625" i="20"/>
  <c r="BT1959" i="20"/>
  <c r="BT801" i="20"/>
  <c r="BT612" i="20"/>
  <c r="BT595" i="20"/>
  <c r="BT723" i="20"/>
  <c r="BT1791" i="20"/>
  <c r="BT526" i="20"/>
  <c r="BT1958" i="20"/>
  <c r="BT1773" i="20"/>
  <c r="BT856" i="20"/>
  <c r="BT1252" i="20"/>
  <c r="BT465" i="20"/>
  <c r="BT420" i="20"/>
  <c r="BT1203" i="20"/>
  <c r="BT1817" i="20"/>
  <c r="BT1129" i="20"/>
  <c r="BT1522" i="20"/>
  <c r="BT308" i="20"/>
  <c r="BT845" i="20"/>
  <c r="BT1110" i="20"/>
  <c r="BT1225" i="20"/>
  <c r="BT1908" i="20"/>
  <c r="BT1337" i="20"/>
  <c r="BT1625" i="20"/>
  <c r="BT1436" i="20"/>
  <c r="BT2321" i="20"/>
  <c r="BT1304" i="20"/>
  <c r="BT1512" i="20"/>
  <c r="BT527" i="20"/>
  <c r="BT1765" i="20"/>
  <c r="BT1189" i="20"/>
  <c r="BT748" i="20"/>
  <c r="BT1234" i="20"/>
  <c r="BT2132" i="20"/>
  <c r="BT2036" i="20"/>
  <c r="BT1782" i="20"/>
  <c r="BT2131" i="20"/>
  <c r="BT474" i="20"/>
  <c r="BT550" i="20"/>
  <c r="BT1270" i="20"/>
  <c r="BT1645" i="20"/>
  <c r="BT1644" i="20"/>
  <c r="BT1316" i="20"/>
  <c r="BT1749" i="20"/>
  <c r="BT233" i="20"/>
  <c r="BT2278" i="20"/>
  <c r="BT1064" i="20"/>
  <c r="BT1071" i="20"/>
  <c r="BT2150" i="20"/>
  <c r="BT775" i="20"/>
  <c r="BT2174" i="20"/>
  <c r="BT279" i="20"/>
  <c r="BT682" i="20"/>
  <c r="BT1503" i="20"/>
  <c r="BT1525" i="20"/>
  <c r="BT996" i="20"/>
  <c r="BT904" i="20"/>
  <c r="BT1873" i="20"/>
  <c r="BT1478" i="20"/>
  <c r="BT1060" i="20"/>
  <c r="BT1982" i="20"/>
  <c r="BT1560" i="20"/>
  <c r="BT1703" i="20"/>
  <c r="BT1900" i="20"/>
  <c r="BT1713" i="20"/>
  <c r="BT1074" i="20"/>
  <c r="BT1490" i="20"/>
  <c r="BT1684" i="20"/>
  <c r="BT754" i="20"/>
  <c r="BT1054" i="20"/>
  <c r="BT2119" i="20"/>
  <c r="BT1144" i="20"/>
  <c r="BT623" i="20"/>
  <c r="BT1418" i="20"/>
  <c r="BT1031" i="20"/>
  <c r="BT1570" i="20"/>
  <c r="BT1944" i="20"/>
  <c r="BT1361" i="20"/>
  <c r="BT2125" i="20"/>
  <c r="BT1702" i="20"/>
  <c r="BT2325" i="20"/>
  <c r="BT2280" i="20"/>
  <c r="BT1894" i="20"/>
  <c r="BT1938" i="20"/>
  <c r="BT1748" i="20"/>
  <c r="BT2236" i="20"/>
  <c r="BT1983" i="20"/>
  <c r="BT466" i="20"/>
  <c r="BT231" i="20"/>
  <c r="BT835" i="20"/>
  <c r="BT1393" i="20"/>
  <c r="BT1317" i="20"/>
  <c r="BT2246" i="20"/>
  <c r="BT430" i="20"/>
  <c r="BT1517" i="20"/>
  <c r="BT2062" i="20"/>
  <c r="BT1776" i="20"/>
  <c r="BT421" i="20"/>
  <c r="BT1283" i="20"/>
  <c r="BT600" i="20"/>
  <c r="BT1934" i="20"/>
  <c r="BT1714" i="20"/>
  <c r="BT2201" i="20"/>
  <c r="BT2079" i="20"/>
  <c r="BT1318" i="20"/>
  <c r="BT1125" i="20"/>
  <c r="BT2151" i="20"/>
  <c r="BT1375" i="20"/>
  <c r="BT1527" i="20"/>
  <c r="BT917" i="20"/>
  <c r="BT1070" i="20"/>
  <c r="BT1519" i="20"/>
  <c r="BT1893" i="20"/>
  <c r="BT350" i="20"/>
  <c r="BT417" i="20"/>
  <c r="BT523" i="20"/>
  <c r="BT1105" i="20"/>
  <c r="BT456" i="20"/>
  <c r="BT1158" i="20"/>
  <c r="BT1628" i="20"/>
  <c r="BT2189" i="20"/>
  <c r="BT1141" i="20"/>
  <c r="BT772" i="20"/>
  <c r="BT232" i="20"/>
  <c r="BT1561" i="20"/>
  <c r="BT1204" i="20"/>
  <c r="BT502" i="20"/>
  <c r="BT2316" i="20"/>
  <c r="BT571" i="20"/>
  <c r="BT1042" i="20"/>
  <c r="BT226" i="20"/>
  <c r="BT2128" i="20"/>
  <c r="BT2070" i="20"/>
  <c r="BT2114" i="20"/>
  <c r="BT2000" i="20"/>
  <c r="BT1559" i="20"/>
  <c r="BT841" i="20"/>
  <c r="BT547" i="20"/>
  <c r="BT1289" i="20"/>
  <c r="BT1706" i="20"/>
  <c r="BT649" i="20"/>
  <c r="BT574" i="20"/>
  <c r="BT642" i="20"/>
  <c r="BT1214" i="20"/>
  <c r="BT1049" i="20"/>
  <c r="BT1322" i="20"/>
  <c r="BT1567" i="20"/>
  <c r="BT1134" i="20"/>
  <c r="BT610" i="20"/>
  <c r="BT1452" i="20"/>
  <c r="BT428" i="20"/>
  <c r="BT1174" i="20"/>
  <c r="BT2041" i="20"/>
  <c r="BT2336" i="20"/>
  <c r="BT1192" i="20"/>
  <c r="BT1774" i="20"/>
  <c r="BT2152" i="20"/>
  <c r="BT1241" i="20"/>
  <c r="BT347" i="20"/>
  <c r="BT700" i="20"/>
  <c r="BT2012" i="20"/>
  <c r="BT1394" i="20"/>
  <c r="BT1917" i="20"/>
  <c r="BT2186" i="20"/>
  <c r="BT1092" i="20"/>
  <c r="BT1489" i="20"/>
  <c r="BT1089" i="20"/>
  <c r="BT1885" i="20"/>
  <c r="BT1213" i="20"/>
  <c r="BT1472" i="20"/>
  <c r="BT1469" i="20"/>
  <c r="BT1166" i="20"/>
  <c r="BT511" i="20"/>
  <c r="BT560" i="20"/>
  <c r="BT1630" i="20"/>
  <c r="BT1032" i="20"/>
  <c r="BT2209" i="20"/>
  <c r="BT2143" i="20"/>
  <c r="BT458" i="20"/>
  <c r="BT796" i="20"/>
  <c r="BT1167" i="20"/>
  <c r="BT1664" i="20"/>
  <c r="BT2014" i="20"/>
  <c r="BT1348" i="20"/>
  <c r="BT2025" i="20"/>
  <c r="BT1007" i="20"/>
  <c r="BT541" i="20"/>
  <c r="BT1798" i="20"/>
  <c r="BT482" i="20"/>
  <c r="BT853" i="20"/>
  <c r="BT2140" i="20"/>
  <c r="BT1990" i="20"/>
  <c r="BT2054" i="20"/>
  <c r="BT463" i="20"/>
  <c r="BT2135" i="20"/>
  <c r="BT2117" i="20"/>
  <c r="BT1617" i="20"/>
  <c r="BT740" i="20"/>
  <c r="BT941" i="20"/>
  <c r="BT2243" i="20"/>
  <c r="BT1865" i="20"/>
  <c r="BT793" i="20"/>
  <c r="BT1795" i="20"/>
  <c r="BT2285" i="20"/>
  <c r="BT1313" i="20"/>
  <c r="BT2228" i="20"/>
  <c r="BT1633" i="20"/>
  <c r="BT2196" i="20"/>
  <c r="BT1026" i="20"/>
  <c r="BT847" i="20"/>
  <c r="BT355" i="20"/>
  <c r="BT261" i="20"/>
  <c r="BT552" i="20"/>
  <c r="BT339" i="20"/>
  <c r="BT356" i="20"/>
  <c r="BT965" i="20"/>
  <c r="BT993" i="20"/>
  <c r="BT1020" i="20"/>
  <c r="BT637" i="20"/>
  <c r="BT1471" i="20"/>
  <c r="BT392" i="20"/>
  <c r="BT884" i="20"/>
  <c r="BT1273" i="20"/>
  <c r="BT1999" i="20"/>
  <c r="BT1792" i="20"/>
  <c r="BT905" i="20"/>
  <c r="BT2153" i="20"/>
  <c r="BT1097" i="20"/>
  <c r="BT978" i="20"/>
  <c r="BT1276" i="20"/>
  <c r="BT1640" i="20"/>
  <c r="BT1764" i="20"/>
  <c r="BT859" i="20"/>
  <c r="BT1493" i="20"/>
  <c r="BT1526" i="20"/>
  <c r="BT2335" i="20"/>
  <c r="BT471" i="20"/>
  <c r="BT1284" i="20"/>
  <c r="BT1596" i="20"/>
  <c r="BT1187" i="20"/>
  <c r="BT394" i="20"/>
  <c r="BT1028" i="20"/>
  <c r="BT1728" i="20"/>
  <c r="BT1181" i="20"/>
  <c r="BT706" i="20"/>
  <c r="BT295" i="20"/>
  <c r="BT1562" i="20"/>
  <c r="BT1237" i="20"/>
  <c r="BT880" i="20"/>
  <c r="BT591" i="20"/>
  <c r="BT1385" i="20"/>
  <c r="BT693" i="20"/>
  <c r="BT2218" i="20"/>
  <c r="BT632" i="20"/>
  <c r="BT925" i="20"/>
  <c r="BT1299" i="20"/>
  <c r="BT1258" i="20"/>
  <c r="BT990" i="20"/>
  <c r="BT1693" i="20"/>
  <c r="BT409" i="20"/>
  <c r="BT2294" i="20"/>
  <c r="BT2195" i="20"/>
  <c r="BT296" i="20"/>
  <c r="BT1470" i="20"/>
  <c r="BT666" i="20"/>
  <c r="BT2157" i="20"/>
  <c r="BT1646" i="20"/>
  <c r="BT1498" i="20"/>
  <c r="BT2230" i="20"/>
  <c r="BT297" i="20"/>
  <c r="BT1006" i="20"/>
  <c r="BT540" i="20"/>
  <c r="BT1137" i="20"/>
  <c r="BT973" i="20"/>
  <c r="BT498" i="20"/>
  <c r="BT1238" i="20"/>
  <c r="BT1229" i="20"/>
  <c r="BT353" i="20"/>
  <c r="BT268" i="20"/>
  <c r="BT1414" i="20"/>
  <c r="BT2149" i="20"/>
  <c r="BT431" i="20"/>
  <c r="BT419" i="20"/>
  <c r="BT684" i="20"/>
  <c r="BT2108" i="20"/>
  <c r="BT2060" i="20"/>
  <c r="BT1421" i="20"/>
  <c r="BT1000" i="20"/>
  <c r="BT1688" i="20"/>
  <c r="BT1012" i="20"/>
  <c r="BT629" i="20"/>
  <c r="BT1025" i="20"/>
  <c r="BT1573" i="20"/>
  <c r="BT256" i="20"/>
  <c r="BT1840" i="20"/>
  <c r="BT2147" i="20"/>
  <c r="BT1022" i="20"/>
  <c r="BT386" i="20"/>
  <c r="BT891" i="20"/>
  <c r="BT424" i="20"/>
  <c r="BT1021" i="20"/>
  <c r="BT300" i="20"/>
  <c r="BT227" i="20"/>
  <c r="BT1233" i="20"/>
  <c r="BT1926" i="20"/>
  <c r="BT640" i="20"/>
  <c r="BT1205" i="20"/>
  <c r="BT1467" i="20"/>
  <c r="BT1636" i="20"/>
  <c r="BT1163" i="20"/>
  <c r="BT1784" i="20"/>
  <c r="BT333" i="20"/>
  <c r="BT234" i="20"/>
  <c r="BT381" i="20"/>
  <c r="BT1450" i="20"/>
  <c r="BT508" i="20"/>
  <c r="BT2126" i="20"/>
  <c r="BT272" i="20"/>
  <c r="BT1500" i="20"/>
  <c r="BT1298" i="20"/>
  <c r="BT506" i="20"/>
  <c r="BT828" i="20"/>
  <c r="BT370" i="20"/>
  <c r="BT1536" i="20"/>
  <c r="BT602" i="20"/>
  <c r="BT1825" i="20"/>
  <c r="BT2051" i="20"/>
  <c r="BT1430" i="20"/>
  <c r="BT680" i="20"/>
  <c r="BT1422" i="20"/>
  <c r="BT769" i="20"/>
  <c r="BT1781" i="20"/>
  <c r="BT909" i="20"/>
  <c r="BT1374" i="20"/>
  <c r="BT2237" i="20"/>
  <c r="BT1420" i="20"/>
  <c r="BT2122" i="20"/>
  <c r="BT2098" i="20"/>
  <c r="BT1738" i="20"/>
  <c r="BT2031" i="20"/>
  <c r="BT1838" i="20"/>
  <c r="BT1346" i="20"/>
  <c r="BT840" i="20"/>
  <c r="BT1584" i="20"/>
  <c r="BT1146" i="20"/>
  <c r="BT1256" i="20"/>
  <c r="BT1986" i="20"/>
  <c r="BT2333" i="20"/>
  <c r="BT1120" i="20"/>
  <c r="BT979" i="20"/>
  <c r="BT1711" i="20"/>
  <c r="BT489" i="20"/>
  <c r="BT1740" i="20"/>
  <c r="BT951" i="20"/>
  <c r="BT678" i="20"/>
  <c r="BT2184" i="20"/>
  <c r="BT817" i="20"/>
  <c r="BT821" i="20"/>
  <c r="BT1069" i="20"/>
  <c r="BT1300" i="20"/>
  <c r="BT1428" i="20"/>
  <c r="BT1344" i="20"/>
  <c r="BT697" i="20"/>
  <c r="BT983" i="20"/>
  <c r="BT1364" i="20"/>
  <c r="BT1957" i="20"/>
  <c r="BT2042" i="20"/>
  <c r="BT1576" i="20"/>
  <c r="BT359" i="20"/>
  <c r="BT1679" i="20"/>
  <c r="BT2145" i="20"/>
  <c r="BT1456" i="20"/>
  <c r="BT2072" i="20"/>
  <c r="BT1201" i="20"/>
  <c r="BT444" i="20"/>
  <c r="BT1278" i="20"/>
  <c r="BT284" i="20"/>
  <c r="BT1953" i="20"/>
  <c r="BT868" i="20"/>
  <c r="BT1366" i="20"/>
  <c r="BT931" i="20"/>
  <c r="BT1354" i="20"/>
  <c r="BT1065" i="20"/>
  <c r="BT269" i="20"/>
  <c r="BT1761" i="20"/>
  <c r="BT244" i="20"/>
  <c r="BT1744" i="20"/>
  <c r="BT576" i="20"/>
  <c r="BT1208" i="20"/>
  <c r="BT1319" i="20"/>
  <c r="BT1936" i="20"/>
  <c r="BT291" i="20"/>
  <c r="BT321" i="20"/>
  <c r="BT903" i="20"/>
  <c r="BT826" i="20"/>
  <c r="BT2288" i="20"/>
  <c r="BT1886" i="20"/>
  <c r="BT1373" i="20"/>
  <c r="BT1264" i="20"/>
  <c r="BT1011" i="20"/>
  <c r="BT2138" i="20"/>
  <c r="BT1549" i="20"/>
  <c r="BT1368" i="20"/>
  <c r="BT2071" i="20"/>
  <c r="BT1677" i="20"/>
  <c r="BT2092" i="20"/>
  <c r="BT307" i="20"/>
  <c r="BT1722" i="20"/>
  <c r="BT855" i="20"/>
  <c r="BT2167" i="20"/>
  <c r="BT2137" i="20"/>
  <c r="BT1921" i="20"/>
  <c r="BT516" i="20"/>
  <c r="BT2018" i="20"/>
  <c r="BT388" i="20"/>
  <c r="BT1887" i="20"/>
  <c r="BT1504" i="20"/>
  <c r="BT1068" i="20"/>
  <c r="BT741" i="20"/>
  <c r="BT1847" i="20"/>
  <c r="BT837" i="20"/>
  <c r="BT2064" i="20"/>
  <c r="BT542" i="20"/>
  <c r="BT2058" i="20"/>
  <c r="BT2160" i="20"/>
  <c r="BT1809" i="20"/>
  <c r="BT989" i="20"/>
  <c r="BT1038" i="20"/>
  <c r="BT2008" i="20"/>
  <c r="BT1404" i="20"/>
  <c r="BT970" i="20"/>
  <c r="BT2148" i="20"/>
  <c r="BT318" i="20"/>
  <c r="BT750" i="20"/>
  <c r="BT582" i="20"/>
  <c r="BT691" i="20"/>
  <c r="BT361" i="20"/>
  <c r="BT839" i="20"/>
  <c r="BT2082" i="20"/>
  <c r="BT1654" i="20"/>
  <c r="BT605" i="20"/>
  <c r="BT1719" i="20"/>
  <c r="BT1518" i="20"/>
  <c r="BT2052" i="20"/>
  <c r="BT774" i="20"/>
  <c r="BT2239" i="20"/>
  <c r="BT616" i="20"/>
  <c r="BT459" i="20"/>
  <c r="BT709" i="20"/>
  <c r="BT1587" i="20"/>
  <c r="BT1803" i="20"/>
  <c r="BT332" i="20"/>
  <c r="BT414" i="20"/>
  <c r="BT1603" i="20"/>
  <c r="BT1003" i="20"/>
  <c r="BT1132" i="20"/>
  <c r="BT1950" i="20"/>
  <c r="BT260" i="20"/>
  <c r="BT815" i="20"/>
  <c r="BT2263" i="20"/>
  <c r="BT2043" i="20"/>
  <c r="BT1891" i="20"/>
  <c r="BT1637" i="20"/>
  <c r="BT338" i="20"/>
  <c r="BT1157" i="20"/>
  <c r="BT597" i="20"/>
  <c r="BT736" i="20"/>
  <c r="BT326" i="20"/>
  <c r="BT570" i="20"/>
  <c r="BT660" i="20"/>
  <c r="BT1683" i="20"/>
  <c r="BT1211" i="20"/>
  <c r="BT490" i="20"/>
  <c r="BT790" i="20"/>
  <c r="BT969" i="20"/>
  <c r="BT1477" i="20"/>
  <c r="BT771" i="20"/>
  <c r="BT742" i="20"/>
  <c r="BT614" i="20"/>
  <c r="BT2141" i="20"/>
  <c r="BT257" i="20"/>
  <c r="BT2003" i="20"/>
  <c r="BT2032" i="20"/>
  <c r="BT1029" i="20"/>
  <c r="BT2240" i="20"/>
  <c r="BT843" i="20"/>
  <c r="BT1263" i="20"/>
  <c r="BT2226" i="20"/>
  <c r="BT1271" i="20"/>
  <c r="BT705" i="20"/>
  <c r="BT345" i="20"/>
  <c r="BT1224" i="20"/>
  <c r="BT2146" i="20"/>
  <c r="BT658" i="20"/>
  <c r="BT664" i="20"/>
  <c r="BT883" i="20"/>
  <c r="BT2251" i="20"/>
  <c r="BT382" i="20"/>
  <c r="BT3" i="20" l="1" a="1"/>
  <c r="BT3" i="20" s="1"/>
  <c r="L47" i="42" l="1"/>
  <c r="L49" i="42" s="1"/>
  <c r="G23" i="13" l="1"/>
  <c r="G22" i="13"/>
  <c r="G21" i="13"/>
  <c r="G25" i="13"/>
  <c r="G24" i="13"/>
  <c r="J14" i="2"/>
  <c r="P2" i="55" s="1"/>
  <c r="N9" i="2"/>
  <c r="L2" i="55" s="1"/>
  <c r="N8" i="2"/>
  <c r="K2" i="55" s="1"/>
  <c r="N10" i="2"/>
  <c r="M2" i="55" s="1"/>
  <c r="J8" i="2"/>
  <c r="N2" i="55" s="1"/>
  <c r="J11" i="2"/>
  <c r="O2" i="55" s="1"/>
  <c r="C23" i="13" l="1"/>
  <c r="C21" i="13"/>
  <c r="C22" i="13"/>
  <c r="C25" i="13"/>
  <c r="I17" i="2"/>
  <c r="Q2" i="55" s="1"/>
  <c r="C26" i="13"/>
  <c r="C24" i="13"/>
  <c r="C27"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Anastazja Cybulska</author>
  </authors>
  <commentList>
    <comment ref="E14" authorId="0" shapeId="0" xr:uid="{C724F5DE-E503-4927-920A-B804DD6C3925}">
      <text>
        <r>
          <rPr>
            <sz val="12"/>
            <color indexed="81"/>
            <rFont val="Calibri"/>
            <family val="2"/>
            <charset val="238"/>
            <scheme val="minor"/>
          </rPr>
          <t>ZA OSTATNI ROK OBROTOWY</t>
        </r>
      </text>
    </comment>
    <comment ref="E15" authorId="0" shapeId="0" xr:uid="{4DB98E12-4177-4839-B077-CFFA5C255A62}">
      <text>
        <r>
          <rPr>
            <sz val="12"/>
            <color indexed="81"/>
            <rFont val="Calibri"/>
            <family val="2"/>
            <charset val="238"/>
            <scheme val="minor"/>
          </rPr>
          <t>ZA OSTATNI ROK OBROTOWY</t>
        </r>
      </text>
    </comment>
    <comment ref="E17" authorId="0" shapeId="0" xr:uid="{73DFF7FA-DFE5-4AF1-838A-CE03ABB5F108}">
      <text>
        <r>
          <rPr>
            <b/>
            <sz val="10"/>
            <color indexed="81"/>
            <rFont val="Tahoma"/>
            <family val="2"/>
            <charset val="238"/>
          </rPr>
          <t>MIKRO</t>
        </r>
        <r>
          <rPr>
            <sz val="10"/>
            <color indexed="81"/>
            <rFont val="Tahoma"/>
            <family val="2"/>
            <charset val="238"/>
          </rPr>
          <t xml:space="preserve">
</t>
        </r>
        <r>
          <rPr>
            <sz val="9"/>
            <color indexed="81"/>
            <rFont val="Tahoma"/>
            <family val="2"/>
            <charset val="238"/>
          </rPr>
          <t>👥 Mniej niż 10 pracowników
💶 Obrót lub suma bilansowa do 2 mln EUR</t>
        </r>
        <r>
          <rPr>
            <sz val="10"/>
            <color indexed="81"/>
            <rFont val="Tahoma"/>
            <family val="2"/>
            <charset val="238"/>
          </rPr>
          <t xml:space="preserve">
</t>
        </r>
        <r>
          <rPr>
            <b/>
            <sz val="10"/>
            <color indexed="81"/>
            <rFont val="Tahoma"/>
            <family val="2"/>
            <charset val="238"/>
          </rPr>
          <t>MŚP</t>
        </r>
        <r>
          <rPr>
            <sz val="10"/>
            <color indexed="81"/>
            <rFont val="Tahoma"/>
            <family val="2"/>
            <charset val="238"/>
          </rPr>
          <t xml:space="preserve">
</t>
        </r>
        <r>
          <rPr>
            <sz val="9"/>
            <color indexed="81"/>
            <rFont val="Tahoma"/>
            <family val="2"/>
            <charset val="238"/>
          </rPr>
          <t>👥 Mniej niż 250 pracowników
💶 Obrót do 50 mln EUR lub suma bilansowa do 43 mln EUR</t>
        </r>
        <r>
          <rPr>
            <sz val="10"/>
            <color indexed="81"/>
            <rFont val="Tahoma"/>
            <family val="2"/>
            <charset val="238"/>
          </rPr>
          <t xml:space="preserve">
</t>
        </r>
        <r>
          <rPr>
            <b/>
            <sz val="10"/>
            <color indexed="81"/>
            <rFont val="Tahoma"/>
            <family val="2"/>
            <charset val="238"/>
          </rPr>
          <t>DUŻY</t>
        </r>
        <r>
          <rPr>
            <sz val="10"/>
            <color indexed="81"/>
            <rFont val="Tahoma"/>
            <family val="2"/>
            <charset val="238"/>
          </rPr>
          <t xml:space="preserve">
</t>
        </r>
        <r>
          <rPr>
            <sz val="9"/>
            <color indexed="81"/>
            <rFont val="Tahoma"/>
            <family val="2"/>
            <charset val="238"/>
          </rPr>
          <t>👥 250 lub więcej pracowników
💶 Obrót powyżej 50 mln EUR i suma bilansowa powyżej 43 mln EUR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Bramwell, Rebekah</author>
    <author>Rebekah Watson</author>
  </authors>
  <commentList>
    <comment ref="B27" authorId="0" shapeId="0" xr:uid="{445D7B10-3127-4EE1-9D2B-9C1D8CCB83DC}">
      <text>
        <r>
          <rPr>
            <b/>
            <sz val="8"/>
            <rFont val="Tahoma"/>
            <family val="2"/>
          </rPr>
          <t>Compressed natural gas - a compressed version of the same natural gas used in homes. Stored in cylinders for use as an alternative transport fuel.</t>
        </r>
      </text>
    </comment>
    <comment ref="B31" authorId="0" shapeId="0" xr:uid="{83604D45-0DA0-424A-A9E1-4BDBDD416598}">
      <text>
        <r>
          <rPr>
            <b/>
            <sz val="8"/>
            <rFont val="Tahoma"/>
            <family val="2"/>
          </rPr>
          <t xml:space="preserve">Liquefied natural gas- in a liquid state, this is the easiest way to transport gas in tankers (truck or ship). It can be used as an alternative transport fuel.
</t>
        </r>
      </text>
    </comment>
    <comment ref="B35" authorId="0" shapeId="0" xr:uid="{FD01A2D3-EA92-4290-8852-F11C9F0D652B}">
      <text>
        <r>
          <rPr>
            <b/>
            <sz val="8"/>
            <rFont val="Tahoma"/>
            <family val="2"/>
          </rPr>
          <t>Liquid petroleum gas - used to power cooking stoves or heaters off-grid and fuel some vehicles (such as fork-lift trucks and vans).</t>
        </r>
      </text>
    </comment>
    <comment ref="B39" authorId="0" shapeId="0" xr:uid="{E654F577-493C-4CE2-9ED7-3BB66A600732}">
      <text>
        <r>
          <rPr>
            <b/>
            <sz val="8"/>
            <rFont val="Tahoma"/>
            <family val="2"/>
          </rPr>
          <t>Standard natural gas received through the gas mains grid network in the UK. Note - contains limited biogas content.</t>
        </r>
      </text>
    </comment>
    <comment ref="B43" authorId="1" shapeId="0" xr:uid="{0AEB5A50-6AB0-4849-BFF4-104300157302}">
      <text>
        <r>
          <rPr>
            <b/>
            <sz val="9"/>
            <color indexed="81"/>
            <rFont val="Tahoma"/>
            <family val="2"/>
          </rPr>
          <t>Natural gas (100% mineral blend) factor is natural gas not obtained through the grid and therefore does not contain any biogas content. It can be used for calculating bespoke fuel mixtures.</t>
        </r>
      </text>
    </comment>
    <comment ref="B47" authorId="0" shapeId="0" xr:uid="{90B0BB91-C7F3-4EB9-9110-CD94682E56AF}">
      <text>
        <r>
          <rPr>
            <b/>
            <sz val="8"/>
            <rFont val="Tahoma"/>
            <family val="2"/>
          </rPr>
          <t>Consists mainly of ethane, plus other hydrocarbons, (excludes butane and propane).</t>
        </r>
      </text>
    </comment>
    <comment ref="B59" authorId="0" shapeId="0" xr:uid="{3678C1BC-18B1-40B4-8517-04BC7A7C0F02}">
      <text>
        <r>
          <rPr>
            <b/>
            <sz val="8"/>
            <rFont val="Tahoma"/>
            <family val="2"/>
          </rPr>
          <t>Fuel for piston-engined aircraft - a high octane petrol (aka AVGAS).</t>
        </r>
      </text>
    </comment>
    <comment ref="B63" authorId="0" shapeId="0" xr:uid="{823C355F-9C69-40EC-8D72-5679AD00563C}">
      <text>
        <r>
          <rPr>
            <b/>
            <sz val="8"/>
            <rFont val="Tahoma"/>
            <family val="2"/>
          </rPr>
          <t>Fuel for turbo-prop aircraft and jets (aka jet fuel). Similar to kerosene used as a heating fuel, but refined to a higher quality.</t>
        </r>
      </text>
    </comment>
    <comment ref="B67" authorId="0" shapeId="0" xr:uid="{7567F2D7-6B53-4D2A-90A3-CD0D55E9DB99}">
      <text>
        <r>
          <rPr>
            <b/>
            <sz val="8"/>
            <rFont val="Tahoma"/>
            <family val="2"/>
          </rPr>
          <t>Main purpose is for heating/lighting on a domestic scale (also known as kerosene).</t>
        </r>
      </text>
    </comment>
    <comment ref="B71" authorId="0" shapeId="0" xr:uid="{FDD90417-B0CF-4126-ABC3-026EA132E87B}">
      <text>
        <r>
          <rPr>
            <b/>
            <sz val="8"/>
            <rFont val="Tahoma"/>
            <family val="2"/>
          </rPr>
          <t>Standard diesel bought from any local filling station (across the board forecourt fuel typically contains biofuel content).</t>
        </r>
      </text>
    </comment>
    <comment ref="B75" authorId="0" shapeId="0" xr:uid="{EA426C25-4369-4C24-86A9-6E5F26C2F9FA}">
      <text>
        <r>
          <rPr>
            <b/>
            <sz val="8"/>
            <rFont val="Tahoma"/>
            <family val="2"/>
          </rPr>
          <t>Diesel that has not been blended with biofuel (non-forecourt diesel).</t>
        </r>
      </text>
    </comment>
    <comment ref="B79" authorId="0" shapeId="0" xr:uid="{DA9235DE-8F36-4ABE-9772-FF3303D4BD6B}">
      <text>
        <r>
          <rPr>
            <b/>
            <sz val="8"/>
            <rFont val="Tahoma"/>
            <family val="2"/>
          </rPr>
          <t>Heavy oil used as fuel in furnaces and boilers of power stations, in industry, for industrial heating and in ships.</t>
        </r>
      </text>
    </comment>
    <comment ref="B83" authorId="0" shapeId="0" xr:uid="{5F1B97C3-A64C-4C7B-9321-E3F61E62FC8C}">
      <text>
        <r>
          <rPr>
            <b/>
            <sz val="8"/>
            <rFont val="Tahoma"/>
            <family val="2"/>
          </rPr>
          <t>Medium oil used in diesel engines and heating systems (also known as red diesel).</t>
        </r>
      </text>
    </comment>
    <comment ref="B87" authorId="2" shapeId="0" xr:uid="{29CCF210-BFE1-46CF-BBD9-121DA0ED3FE9}">
      <text>
        <r>
          <rPr>
            <b/>
            <sz val="8"/>
            <color indexed="81"/>
            <rFont val="Tahoma"/>
            <family val="2"/>
          </rPr>
          <t>Waste petroleum-based lubricating oils recovered for use as fuels</t>
        </r>
      </text>
    </comment>
    <comment ref="B91" authorId="0" shapeId="0" xr:uid="{ECF15FA4-0389-4C26-B4F3-F7AC8002DC3B}">
      <text>
        <r>
          <rPr>
            <b/>
            <sz val="8"/>
            <rFont val="Tahoma"/>
            <family val="2"/>
          </rPr>
          <t>A product of crude oil refining - often used as a solvent.</t>
        </r>
      </text>
    </comment>
    <comment ref="B95" authorId="0" shapeId="0" xr:uid="{41AF551E-34BE-4F0C-8EBC-EC33D443B447}">
      <text>
        <r>
          <rPr>
            <b/>
            <sz val="8"/>
            <rFont val="Tahoma"/>
            <family val="2"/>
          </rPr>
          <t>Standard petrol bought from any local filling station (across the board forecourt fuel typically contains biofuel content).</t>
        </r>
      </text>
    </comment>
    <comment ref="B99" authorId="0" shapeId="0" xr:uid="{E43CF67C-09DF-4B01-8EBD-240C6F91F045}">
      <text>
        <r>
          <rPr>
            <b/>
            <sz val="8"/>
            <rFont val="Tahoma"/>
            <family val="2"/>
          </rPr>
          <t>Petrol that has not been blended with biofuel (non forecourt petrol).</t>
        </r>
      </text>
    </comment>
    <comment ref="B103" authorId="0" shapeId="0" xr:uid="{955AF375-1075-4B7E-BCA0-EBFA0D492C89}">
      <text>
        <r>
          <rPr>
            <b/>
            <sz val="8"/>
            <rFont val="Tahoma"/>
            <family val="2"/>
          </rPr>
          <t>Waste oils meeting the 'residual' oil definition contained in the 'Processed Fuel Oil Quality Protocol'.</t>
        </r>
      </text>
    </comment>
    <comment ref="B107" authorId="0" shapeId="0" xr:uid="{90D91BCC-BC00-4FFB-AEF2-54FB40664A00}">
      <text>
        <r>
          <rPr>
            <b/>
            <sz val="8"/>
            <rFont val="Tahoma"/>
            <family val="2"/>
          </rPr>
          <t>Waste oils meeting the 'distillate' oil definition contained in the 'Processed Fuel Oil Quality Protocol'.</t>
        </r>
      </text>
    </comment>
    <comment ref="B111" authorId="2" shapeId="0" xr:uid="{521DC8F2-E59E-4509-A9D5-A786E024AFB5}">
      <text>
        <r>
          <rPr>
            <b/>
            <sz val="8"/>
            <color indexed="81"/>
            <rFont val="Tahoma"/>
            <family val="2"/>
          </rPr>
          <t>Includes aromatic extracts, defoament solvents and other minor miscellaneous products</t>
        </r>
        <r>
          <rPr>
            <sz val="9"/>
            <color indexed="81"/>
            <rFont val="Tahoma"/>
            <family val="2"/>
          </rPr>
          <t xml:space="preserve">
</t>
        </r>
      </text>
    </comment>
    <comment ref="B115" authorId="0" shapeId="0" xr:uid="{ACBEA3F5-8C49-409A-BE1F-BAC533B85443}">
      <text>
        <r>
          <rPr>
            <b/>
            <sz val="8"/>
            <rFont val="Tahoma"/>
            <family val="2"/>
          </rPr>
          <t>Recycled oils outside of the 'Processed Fuel Oil Quality Protocol' definitions.</t>
        </r>
      </text>
    </comment>
    <comment ref="B119" authorId="0" shapeId="0" xr:uid="{02EA85CF-650C-4F66-859F-36CA4BFEA18B}">
      <text>
        <r>
          <rPr>
            <b/>
            <sz val="8"/>
            <rFont val="Tahoma"/>
            <family val="2"/>
          </rPr>
          <t>Distillate fuels are commonly called "Marine gas oil". Distillate fuel is composed of petroleum fractions of crude oil that are separated in a refinery by a boiling or "distillation" process.</t>
        </r>
      </text>
    </comment>
    <comment ref="B123" authorId="0" shapeId="0" xr:uid="{F63879D8-2AA4-44F3-AA5C-1D0F98CA509F}">
      <text>
        <r>
          <rPr>
            <b/>
            <sz val="8"/>
            <rFont val="Tahoma"/>
            <family val="2"/>
          </rPr>
          <t>Residual fuels are called "Marine fuel oil". Residual fuel or "residuum" is the fraction that did not boil, sometimes referred to as "tar" or "petroleum pitch".</t>
        </r>
      </text>
    </comment>
    <comment ref="B131" authorId="0" shapeId="0" xr:uid="{60C58FD5-1A1A-4E73-8B05-365DD01788EF}">
      <text>
        <r>
          <rPr>
            <b/>
            <sz val="8"/>
            <rFont val="Tahoma"/>
            <family val="2"/>
          </rPr>
          <t>Coal used in sources other than power stations and domestic use.</t>
        </r>
      </text>
    </comment>
    <comment ref="B134" authorId="0" shapeId="0" xr:uid="{831BBB56-AEAE-444C-9D4B-FE4EC0F1A066}">
      <text>
        <r>
          <rPr>
            <b/>
            <sz val="8"/>
            <rFont val="Tahoma"/>
            <family val="2"/>
          </rPr>
          <t>Coal used in power stations to generate electricity.</t>
        </r>
      </text>
    </comment>
    <comment ref="B137" authorId="0" shapeId="0" xr:uid="{F3901D97-752E-49B3-8C15-AF930A0C87AB}">
      <text>
        <r>
          <rPr>
            <b/>
            <sz val="8"/>
            <rFont val="Tahoma"/>
            <family val="2"/>
          </rPr>
          <t>Coal used domestically.</t>
        </r>
      </text>
    </comment>
    <comment ref="B140" authorId="0" shapeId="0" xr:uid="{D330FF0E-D393-4C4B-84A3-14422FAA305E}">
      <text>
        <r>
          <rPr>
            <b/>
            <sz val="8"/>
            <rFont val="Tahoma"/>
            <family val="2"/>
          </rPr>
          <t>Coke may be used as a heating fuel and as a reducing agent in a blast furnace.</t>
        </r>
      </text>
    </comment>
    <comment ref="B143" authorId="0" shapeId="0" xr:uid="{4A516707-0BCF-47EE-9A08-DC0131F36834}">
      <text>
        <r>
          <rPr>
            <b/>
            <sz val="8"/>
            <rFont val="Tahoma"/>
            <family val="2"/>
          </rPr>
          <t>Normally used in cement manufacture and power plants.</t>
        </r>
      </text>
    </comment>
    <comment ref="B146" authorId="0" shapeId="0" xr:uid="{43F3C935-E001-470B-85EF-1A927A5F558A}">
      <text>
        <r>
          <rPr>
            <b/>
            <sz val="8"/>
            <rFont val="Tahoma"/>
            <family val="2"/>
          </rPr>
          <t>Coal used in power stations to generate electricity (only for coal produced in the UK).</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Kelsall, Alex</author>
  </authors>
  <commentList>
    <comment ref="B20" authorId="0" shapeId="0" xr:uid="{61F7A9E8-3529-498D-9F59-79597FEC5565}">
      <text>
        <r>
          <rPr>
            <b/>
            <sz val="8"/>
            <rFont val="Tahoma"/>
            <family val="2"/>
          </rPr>
          <t>Renewable fuel derived from common crops (such as sugar cane and sugar beet).</t>
        </r>
      </text>
    </comment>
    <comment ref="B23" authorId="0" shapeId="0" xr:uid="{D2F17A02-8BA2-45BE-A800-F9AA91A35393}">
      <text>
        <r>
          <rPr>
            <b/>
            <sz val="8"/>
            <rFont val="Tahoma"/>
            <family val="2"/>
          </rPr>
          <t>Renewable fuel almost exclusively derived from common natural oils (for example, vegetable oils).</t>
        </r>
      </text>
    </comment>
    <comment ref="B26" authorId="0" shapeId="0" xr:uid="{DB2214EF-2FBE-4FC7-87D7-B93686BF2D75}">
      <text>
        <r>
          <rPr>
            <b/>
            <sz val="8"/>
            <rFont val="Tahoma"/>
            <family val="2"/>
          </rPr>
          <t>The methane constituent of biogas.  Biogas comes from anaerobic digestion of organic matter.</t>
        </r>
      </text>
    </comment>
    <comment ref="B29" authorId="0" shapeId="0" xr:uid="{E1B93C00-EC6E-4B03-8B0C-101ED0BDDC40}">
      <text>
        <r>
          <rPr>
            <b/>
            <sz val="8"/>
            <rFont val="Tahoma"/>
            <family val="2"/>
          </rPr>
          <t>Renewable fuel almost exclusively derived from common natural oils (such as vegetable oils).</t>
        </r>
      </text>
    </comment>
    <comment ref="B32" authorId="0" shapeId="0" xr:uid="{03028E2B-8256-47D0-AFE2-12169FE9EC0E}">
      <text>
        <r>
          <rPr>
            <b/>
            <sz val="8"/>
            <rFont val="Tahoma"/>
            <family val="2"/>
          </rPr>
          <t>Renewable fuel almost exclusively derived from common natural oils (such as vegetable oils).</t>
        </r>
      </text>
    </comment>
    <comment ref="B41" authorId="1" shapeId="0" xr:uid="{AF831C66-81C0-4645-928D-1A3CCAA64AE3}">
      <text>
        <r>
          <rPr>
            <b/>
            <sz val="8"/>
            <color indexed="81"/>
            <rFont val="Tahoma"/>
            <family val="2"/>
          </rPr>
          <t>Derived from sustainable wastes and residues other than used cooking oil and tallow.</t>
        </r>
      </text>
    </comment>
    <comment ref="B44" authorId="1" shapeId="0" xr:uid="{8886F48C-DA9F-4355-958C-D37EF88636F5}">
      <text>
        <r>
          <rPr>
            <b/>
            <sz val="8"/>
            <color indexed="81"/>
            <rFont val="Tahoma"/>
            <family val="2"/>
          </rPr>
          <t>Derived from sustainable wastes and residues other than used cooking oil and tallow.</t>
        </r>
      </text>
    </comment>
    <comment ref="B56" authorId="1" shapeId="0" xr:uid="{FC03F0FB-F566-4884-804D-A2886E372460}">
      <text>
        <r>
          <rPr>
            <b/>
            <sz val="8"/>
            <color indexed="81"/>
            <rFont val="Tahoma"/>
            <family val="2"/>
          </rPr>
          <t>Sustainable aviation fuel derived wholly from biomass.</t>
        </r>
      </text>
    </comment>
    <comment ref="B67" authorId="0" shapeId="0" xr:uid="{7FBD4B39-CF7F-45DF-B4D8-036CC1BBFDB6}">
      <text>
        <r>
          <rPr>
            <b/>
            <sz val="8"/>
            <rFont val="Tahoma"/>
            <family val="2"/>
          </rPr>
          <t>Compressed low quality wood (such as sawdust and shavings) made into pellet form.</t>
        </r>
      </text>
    </comment>
    <comment ref="B75" authorId="0" shapeId="0" xr:uid="{01070E06-2CED-4B2F-8142-97598E3211A2}">
      <text>
        <r>
          <rPr>
            <b/>
            <sz val="8"/>
            <rFont val="Tahoma"/>
            <family val="2"/>
          </rPr>
          <t>A naturally occurring gas from the anaerobic digestion of organic materials (such as sewage and food waste), or produced intentionally as a fuel from the anaerobic digestion of biogenic substances (such as energy crops and agricultural residues).</t>
        </r>
      </text>
    </comment>
    <comment ref="B77" authorId="0" shapeId="0" xr:uid="{EE2195E6-FA44-4C36-9BAE-A5B4C780084F}">
      <text>
        <r>
          <rPr>
            <b/>
            <sz val="8"/>
            <rFont val="Tahoma"/>
            <family val="2"/>
          </rPr>
          <t>Gas collected from a landfill site. This may be used for electricity generation, collected and purified for use as a transport fuel, or be flared off</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Rebekah Watson</author>
    <author/>
  </authors>
  <commentList>
    <comment ref="B26" authorId="0" shapeId="0" xr:uid="{393CD075-CED3-4211-A6AF-80C18C697749}">
      <text>
        <r>
          <rPr>
            <sz val="8"/>
            <color indexed="81"/>
            <rFont val="Tahoma"/>
            <family val="2"/>
          </rPr>
          <t>This is the smallest category of car sometimes referred to as a city car. Examples include: Citroën C1, Fiat/Alfa Romeo 500 and Panda, Peugeot 107, Volkswagen up!, Renault TWINGO, Toyota AYGO, smart fortwo and Hyundai i 10.</t>
        </r>
      </text>
    </comment>
    <comment ref="B28" authorId="0" shapeId="0" xr:uid="{9646F59C-C87A-4E93-8904-804326C67F0A}">
      <text>
        <r>
          <rPr>
            <sz val="8"/>
            <color indexed="81"/>
            <rFont val="Tahoma"/>
            <family val="2"/>
          </rPr>
          <t>This is a car that is larger than a city car, but smaller than a small family car. Examples include: Ford Fiesta, Renault CLIO, Volkswagen Polo, Citroën C2 and C3, Opel Corsa, Peugeot 208, and Toyota Yaris.</t>
        </r>
        <r>
          <rPr>
            <sz val="9"/>
            <color indexed="81"/>
            <rFont val="Tahoma"/>
            <family val="2"/>
          </rPr>
          <t xml:space="preserve">
</t>
        </r>
      </text>
    </comment>
    <comment ref="B30" authorId="0" shapeId="0" xr:uid="{349D8D94-6EFD-4CF8-B82F-F3737EB6BAEA}">
      <text>
        <r>
          <rPr>
            <sz val="8"/>
            <color indexed="81"/>
            <rFont val="Tahoma"/>
            <family val="2"/>
          </rPr>
          <t>This is a small, compact family car. Examples include: Volkswagen Golf, Ford Focus, Opel Astra, Audi A3, BMW 1 Series, Renault Mégane and Toyota Auris.</t>
        </r>
        <r>
          <rPr>
            <sz val="9"/>
            <color indexed="81"/>
            <rFont val="Tahoma"/>
            <family val="2"/>
          </rPr>
          <t xml:space="preserve">
</t>
        </r>
      </text>
    </comment>
    <comment ref="B32" authorId="0" shapeId="0" xr:uid="{E9BCBA40-9FC7-43CA-8E89-41AE9A7D378B}">
      <text>
        <r>
          <rPr>
            <sz val="8"/>
            <color indexed="81"/>
            <rFont val="Tahoma"/>
            <family val="2"/>
          </rPr>
          <t>This is classed as a large family car. Examples include: BMW 3 Series, ŠKODA Octavia, Volkswagen Passat, Audi A4, Mercedes Benz C Class and Peugeot 508.</t>
        </r>
      </text>
    </comment>
    <comment ref="B34" authorId="0" shapeId="0" xr:uid="{635581AD-BDFB-4883-8802-D2D9CBFB91B0}">
      <text>
        <r>
          <rPr>
            <sz val="8"/>
            <color indexed="81"/>
            <rFont val="Tahoma"/>
            <family val="2"/>
          </rPr>
          <t>These are large cars. Examples include: BMW 5 Series, Audi A5 and A6, Mercedes Benz E Class and Skoda Superb.</t>
        </r>
      </text>
    </comment>
    <comment ref="B36" authorId="0" shapeId="0" xr:uid="{A815FEE0-F724-4CFB-8CB5-E823FB5B8D48}">
      <text>
        <r>
          <rPr>
            <sz val="8"/>
            <color indexed="81"/>
            <rFont val="Tahoma"/>
            <family val="2"/>
          </rPr>
          <t>This is a luxury car which is niche in the European market. Examples include: Jaguar XF, Mercedes-Benz S-Class, .BMW 7 series, Audi A8, Porsche Panamera and Lexus LS.</t>
        </r>
      </text>
    </comment>
    <comment ref="B38" authorId="0" shapeId="0" xr:uid="{F93EA927-B13F-4E3B-874F-58F1A11ADE9C}">
      <text>
        <r>
          <rPr>
            <sz val="8"/>
            <color indexed="81"/>
            <rFont val="Tahoma"/>
            <family val="2"/>
          </rPr>
          <t xml:space="preserve">Sport cars are a small, usually two seater with two doors and designed for speed, high acceleration, and manoeuvrability. Examples include: Mercedes-Benz SLK, Audi TT, Porsche 911 and Boxster, and Peugeot RCZ. </t>
        </r>
      </text>
    </comment>
    <comment ref="B40" authorId="0" shapeId="0" xr:uid="{B4012EC0-30B0-42C9-8A5C-CF45C07F9358}">
      <text>
        <r>
          <rPr>
            <sz val="8"/>
            <color indexed="81"/>
            <rFont val="Tahoma"/>
            <family val="2"/>
          </rPr>
          <t>These are sport utility vehicles (SUVs) which have off-road capabilities and four-wheel drive. Examples include: Suzuki Jimny, Land Rover Discovery and Defender, Toyota Land Cruiser, and Nissan Pathfinder.</t>
        </r>
      </text>
    </comment>
    <comment ref="B42" authorId="0" shapeId="0" xr:uid="{FF7BF07E-7C71-4682-B190-ABAC614E163F}">
      <text>
        <r>
          <rPr>
            <sz val="8"/>
            <color indexed="81"/>
            <rFont val="Tahoma"/>
            <family val="2"/>
          </rPr>
          <t xml:space="preserve">These are multipurpose cars. Examples include: Ford C-Max, Renault Scenic, Volkswagen Touran, Opel Zafira, Ford B-Max, and Citroën C3 Picasso and C4 Picasso. </t>
        </r>
      </text>
    </comment>
    <comment ref="L46" authorId="1" shapeId="0" xr:uid="{FB9F54F5-6955-429D-B798-1D6B05715012}">
      <text>
        <r>
          <rPr>
            <b/>
            <sz val="8"/>
            <rFont val="Tahoma"/>
            <family val="2"/>
          </rPr>
          <t>A vehicle with two power sources, typically petrol and electric</t>
        </r>
      </text>
    </comment>
    <comment ref="P46" authorId="1" shapeId="0" xr:uid="{6E5AA5DB-1B92-4D0A-97C8-6D50FC507B87}">
      <text>
        <r>
          <rPr>
            <b/>
            <sz val="8"/>
            <rFont val="Tahoma"/>
            <family val="2"/>
          </rPr>
          <t>A compressed version of the same natural gas you receive in the home.  When compressed can be used as an alternative vehicle fuel.</t>
        </r>
      </text>
    </comment>
    <comment ref="T46" authorId="1" shapeId="0" xr:uid="{413B7149-5E78-4D44-9C5C-8466AA06EDDF}">
      <text>
        <r>
          <rPr>
            <b/>
            <sz val="8"/>
            <rFont val="Tahoma"/>
            <family val="2"/>
          </rPr>
          <t>Alternative fuel stored in gas tanks.  Often known as 'autogas'.</t>
        </r>
      </text>
    </comment>
    <comment ref="B48" authorId="1" shapeId="0" xr:uid="{5D4BD6FC-4F0D-4D90-AC2A-AC8B4F36AB50}">
      <text>
        <r>
          <rPr>
            <b/>
            <sz val="8"/>
            <rFont val="Tahoma"/>
            <family val="2"/>
          </rPr>
          <t>Petrol/LPG/CNG - up to a 1.4-litre engine
Diesel - up to a 1.7-litre engine
Others - vehicles models of a similar size (i.e. market segment A or B)</t>
        </r>
      </text>
    </comment>
    <comment ref="B50" authorId="1" shapeId="0" xr:uid="{8FC8B8C6-5AE2-457A-9ECC-EBFF84461D03}">
      <text>
        <r>
          <rPr>
            <b/>
            <sz val="8"/>
            <rFont val="Tahoma"/>
            <family val="2"/>
          </rPr>
          <t>Petrol/LPG/CNG - from 1.4-litre to 2.0-litre engine
Diesel - from 1.7-litre to 2.0-litre engine
Others - vehicles models of a similar size (i.e. generally market segment C)</t>
        </r>
      </text>
    </comment>
    <comment ref="B52" authorId="1" shapeId="0" xr:uid="{570585D9-BF34-480C-9C01-63E330927CF4}">
      <text>
        <r>
          <rPr>
            <b/>
            <sz val="8"/>
            <rFont val="Tahoma"/>
            <family val="2"/>
          </rPr>
          <t>Petrol/LPG/CNG - 2.0-litre engine +
Diesel - 2.0-litre engine +
Others - vehicles models of a similar size (i.e. generally market segment D and above)</t>
        </r>
      </text>
    </comment>
    <comment ref="B54" authorId="1" shapeId="0" xr:uid="{D19BCCC6-B3E1-4E2A-9ADF-BF0AD1AFCA3C}">
      <text>
        <r>
          <rPr>
            <b/>
            <sz val="8"/>
            <rFont val="Tahoma"/>
            <family val="2"/>
          </rPr>
          <t>Unknown engine size.</t>
        </r>
      </text>
    </comment>
    <comment ref="B60" authorId="1" shapeId="0" xr:uid="{132A5732-9DD6-411F-9487-91B7BCF011B5}">
      <text>
        <r>
          <rPr>
            <b/>
            <sz val="8"/>
            <rFont val="Tahoma"/>
            <family val="2"/>
          </rPr>
          <t>Mopeds/scooters up to 125cc.</t>
        </r>
      </text>
    </comment>
    <comment ref="B62" authorId="1" shapeId="0" xr:uid="{53D11B56-9E62-4478-ABEA-220604C20AF5}">
      <text>
        <r>
          <rPr>
            <b/>
            <sz val="8"/>
            <rFont val="Tahoma"/>
            <family val="2"/>
          </rPr>
          <t>125cc to 500cc</t>
        </r>
      </text>
    </comment>
    <comment ref="B64" authorId="1" shapeId="0" xr:uid="{698A21BE-C01C-42E0-957D-3A7D2804DF2E}">
      <text>
        <r>
          <rPr>
            <b/>
            <sz val="8"/>
            <rFont val="Tahoma"/>
            <family val="2"/>
          </rPr>
          <t>500cc +</t>
        </r>
      </text>
    </comment>
    <comment ref="B66" authorId="1" shapeId="0" xr:uid="{0B7C1621-E3A6-4A41-9302-A1C6EAA14495}">
      <text>
        <r>
          <rPr>
            <b/>
            <sz val="8"/>
            <rFont val="Tahoma"/>
            <family val="2"/>
          </rPr>
          <t>Unknown engine size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L24" authorId="0" shapeId="0" xr:uid="{B18528C1-7FC9-4115-8C87-1C8F1B0D62E8}">
      <text>
        <r>
          <rPr>
            <b/>
            <sz val="8"/>
            <rFont val="Tahoma"/>
            <family val="2"/>
          </rPr>
          <t>A compressed version of the same natural gas you receive in the home.  Used as an alternative vehicle fuel.</t>
        </r>
      </text>
    </comment>
    <comment ref="P24" authorId="0" shapeId="0" xr:uid="{72EC04C9-CF21-4C7D-981E-FDDBF246D0E3}">
      <text>
        <r>
          <rPr>
            <b/>
            <sz val="8"/>
            <rFont val="Tahoma"/>
            <family val="2"/>
          </rPr>
          <t>Alternative fuel stored in gas tanks.  Often known as 'autogas'.</t>
        </r>
      </text>
    </comment>
    <comment ref="A26" authorId="0" shapeId="0" xr:uid="{0DB35ECA-9B18-4B92-88B0-F4606B52AB4D}">
      <text>
        <r>
          <rPr>
            <b/>
            <sz val="8"/>
            <rFont val="Tahoma"/>
            <family val="2"/>
          </rPr>
          <t>Large goods vehicles (vans up to 3.5 tonnes).</t>
        </r>
      </text>
    </comment>
    <comment ref="D36" authorId="0" shapeId="0" xr:uid="{BFC68FC3-C614-4C80-8073-5AEE3C954DB4}">
      <text>
        <r>
          <rPr>
            <b/>
            <sz val="8"/>
            <rFont val="Tahoma"/>
            <family val="2"/>
          </rPr>
          <t>Vehicle is not transporting any goods</t>
        </r>
      </text>
    </comment>
    <comment ref="H36" authorId="0" shapeId="0" xr:uid="{89C7633E-7DD3-4193-8096-5F2A934CE303}">
      <text>
        <r>
          <rPr>
            <b/>
            <sz val="8"/>
            <rFont val="Tahoma"/>
            <family val="2"/>
          </rPr>
          <t>Vehicle is half full of goods</t>
        </r>
      </text>
    </comment>
    <comment ref="L36" authorId="0" shapeId="0" xr:uid="{9B45A6C7-1ADA-4863-B69D-BF4A9124ADC9}">
      <text>
        <r>
          <rPr>
            <b/>
            <sz val="8"/>
            <rFont val="Tahoma"/>
            <family val="2"/>
          </rPr>
          <t>Vehicle has been loaded to maximum capacity</t>
        </r>
      </text>
    </comment>
    <comment ref="P36" authorId="0" shapeId="0" xr:uid="{B9B9E506-200A-40F7-B19A-32A3727039BB}">
      <text>
        <r>
          <rPr>
            <b/>
            <sz val="8"/>
            <rFont val="Tahoma"/>
            <family val="2"/>
          </rPr>
          <t>The average percentage laden for a freighting vehicle in the UK</t>
        </r>
      </text>
    </comment>
    <comment ref="A38" authorId="0" shapeId="0" xr:uid="{F44282B0-2348-4368-AE9E-7D81BA5CDF09}">
      <text>
        <r>
          <rPr>
            <b/>
            <sz val="8"/>
            <rFont val="Tahoma"/>
            <family val="2"/>
          </rPr>
          <t>Large goods vehicles with maximum weight exceeding 3.5 tonnes. These factors do not include refrigerated vehicles</t>
        </r>
      </text>
    </comment>
    <comment ref="D56" authorId="0" shapeId="0" xr:uid="{F9A0AB3E-F514-42D0-B2FA-53953BDDF76A}">
      <text>
        <r>
          <rPr>
            <b/>
            <sz val="8"/>
            <rFont val="Tahoma"/>
            <family val="2"/>
          </rPr>
          <t>Vehicle is not transporting any goods</t>
        </r>
      </text>
    </comment>
    <comment ref="H56" authorId="0" shapeId="0" xr:uid="{A61D564A-249D-4CB4-A9E3-055A5246E655}">
      <text>
        <r>
          <rPr>
            <b/>
            <sz val="8"/>
            <rFont val="Tahoma"/>
            <family val="2"/>
          </rPr>
          <t>Vehicle is half full of goods</t>
        </r>
      </text>
    </comment>
    <comment ref="L56" authorId="0" shapeId="0" xr:uid="{D8BC992A-A039-4B5E-8C35-C15537D809A5}">
      <text>
        <r>
          <rPr>
            <b/>
            <sz val="8"/>
            <rFont val="Tahoma"/>
            <family val="2"/>
          </rPr>
          <t>Vehicle has been loaded to maximum capacity</t>
        </r>
      </text>
    </comment>
    <comment ref="P56" authorId="0" shapeId="0" xr:uid="{2F4393BC-7385-4E59-9B44-819E09227D05}">
      <text>
        <r>
          <rPr>
            <b/>
            <sz val="8"/>
            <rFont val="Tahoma"/>
            <family val="2"/>
          </rPr>
          <t>The average percentage laden for a freighting vehicle in the UK</t>
        </r>
      </text>
    </comment>
    <comment ref="A58" authorId="0" shapeId="0" xr:uid="{955386D0-66F3-42D0-96FA-6D85B8B5BCFA}">
      <text>
        <r>
          <rPr>
            <b/>
            <sz val="8"/>
            <rFont val="Tahoma"/>
            <family val="2"/>
          </rPr>
          <t>Refrigerated road vehicles with maximum weight exceeding 3.5 tonnes.</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<sst xmlns="http://schemas.openxmlformats.org/spreadsheetml/2006/main" count="43342" uniqueCount="6672">
  <si>
    <t>A</t>
  </si>
  <si>
    <t>B</t>
  </si>
  <si>
    <t>C</t>
  </si>
  <si>
    <t>Kat. 1: zakupione surowce i usługi (emisje związane z wydobyciem i wytworzeniem surowców i usług)</t>
  </si>
  <si>
    <t>Kat. 2: dobra kapitałowe (emisje związane z wyprodukowaniem dóbr kapitałowych)</t>
  </si>
  <si>
    <t>Kat. 15: inwestycje finansowe / udzielone pożyczki</t>
  </si>
  <si>
    <t>Kraj</t>
  </si>
  <si>
    <t>Czy w ww. ujawnieniach dot. Taksonomii UE wskazane jest, że spełniają Państwo minimalne gwarancje społeczne?</t>
  </si>
  <si>
    <t>Identyfikacja kontrowersji</t>
  </si>
  <si>
    <t>TAK</t>
  </si>
  <si>
    <t>Olej napędowy</t>
  </si>
  <si>
    <t>Benzyna</t>
  </si>
  <si>
    <t>LPG</t>
  </si>
  <si>
    <t>Samochód ciężarowy pow. 3,5 tony</t>
  </si>
  <si>
    <t>Maszyna rolnicza</t>
  </si>
  <si>
    <t>Hybrydowy</t>
  </si>
  <si>
    <t>Elektryczny</t>
  </si>
  <si>
    <t>Bydło</t>
  </si>
  <si>
    <t>Trzoda chlewna</t>
  </si>
  <si>
    <t>Drób</t>
  </si>
  <si>
    <t>Kozy / owce</t>
  </si>
  <si>
    <t>Konie</t>
  </si>
  <si>
    <t>Inne zwierzęta</t>
  </si>
  <si>
    <t>Nawozy naturalne</t>
  </si>
  <si>
    <t>Inne nawozy</t>
  </si>
  <si>
    <t>Kategoria Zakresu 3</t>
  </si>
  <si>
    <t>Medium</t>
  </si>
  <si>
    <t>Czy w ciągu ostatniego roku obrotowego osiągnęli Państwo co najmniej 1% swoich przychodów z działalności związanej z poszukiwaniem, wydobyciem, dystrybucją lub rafinacją węgla kamiennego i brunatnego?</t>
  </si>
  <si>
    <t>Czy w ciągu ostatniego roku obrotowego osiągnęli Państwo co najmniej 10% swoich przychodów z działalności związanej z poszukiwaniem, wydobyciem, dystrybucją lub rafinacją paliw olejowych?</t>
  </si>
  <si>
    <t>Czy w ciągu ostatniego roku obrotowego osiągnęli Państwo co najmniej 50% swoich przychodów z działalności związanej z poszukiwaniem, wydobyciem, dystrybucją lub rafinacją paliw gazowych?</t>
  </si>
  <si>
    <t>…………………………………………</t>
  </si>
  <si>
    <t>data i podpis pracownika Banku</t>
  </si>
  <si>
    <t>data i podpis Klienta</t>
  </si>
  <si>
    <t>b. dane pracownika wypełniającego;</t>
  </si>
  <si>
    <t>c. nazwę Klienta;</t>
  </si>
  <si>
    <t>e. kod PKD wiodącej działalności gospodarczej Klienta - do wyboru z listy rozwijanej:</t>
  </si>
  <si>
    <t>W przypadku odpowiedzi „TAK” należy odpowiedzieć na Pytanie nr 2.</t>
  </si>
  <si>
    <t>Proszę podać wartości do dwóch miejsc po przecinku.</t>
  </si>
  <si>
    <t xml:space="preserve">Należy uzupełnić w całości minimum jeden wiersz. </t>
  </si>
  <si>
    <t>Należy uzupełnić w całości minimum jeden wiersz.</t>
  </si>
  <si>
    <t>INSTRUKCJA DO ANKIETY OCENY ISTOTNOŚCI RYZYKA ESG KLIENTA</t>
  </si>
  <si>
    <t>a. datę wypełnienia ankiety;</t>
  </si>
  <si>
    <t>d. wybrany rodzaj i numer identyfikatora Klienta;</t>
  </si>
  <si>
    <t xml:space="preserve">Proszę podać następujące dane pojazdów: </t>
  </si>
  <si>
    <t xml:space="preserve">Czy wdrożyli Państwo polityki i procesy* dotyczące należytej staranności w obszarze praw człowieka, prawa pracy, zwalczania korupcji, ochrony interesów konsumenta oraz udostępniania informacji interesariuszom zewnętrznym zgodnie z Wytycznymi OECD dla przedsiębiorstw wielonarodowych oraz Wytycznymi ONZ dotyczących biznesu i praw człowieka, w tym zasad i praw określonych w ośmiu podstawowych konwencjach wskazanych w Deklaracji Międzynarodowej Organizacji Pracy, dotyczącej podstawowych zasad i praw w pracy oraz zasad i praw określonych w Międzynarodowej Karcie Praw Człowieka? </t>
  </si>
  <si>
    <t>01.11.Z Uprawa zbóż, roślin strączkowych i roślin oleistych na nasiona, z wyłączeniem ryżu (PKD 2007)</t>
  </si>
  <si>
    <t>01.12.Z Uprawa ryżu (PKD 2007)</t>
  </si>
  <si>
    <t>01.13.Z Uprawa warzyw, włączając melony oraz uprawa roślin korzeniowych i roślin bulwiastych (PKD 2007)</t>
  </si>
  <si>
    <t>01.14.Z Uprawa trzciny cukrowej (PKD 2007)</t>
  </si>
  <si>
    <t>01.15.Z Uprawa tytoniu (PKD 2007)</t>
  </si>
  <si>
    <t>01.16.Z Uprawa roślin włóknistych (PKD 2007)</t>
  </si>
  <si>
    <t>01.19.Z Pozostałe uprawy rolne inne niż wieloletnie (PKD 2007)</t>
  </si>
  <si>
    <t>01.21.Z Uprawa winogron (PKD 2007)</t>
  </si>
  <si>
    <t>01.22.Z Uprawa drzew i krzewów owocowych tropikalnych i podzwrotnikowych (PKD 2007)</t>
  </si>
  <si>
    <t>01.23.Z Uprawa drzew i krzewów owocowych cytrusowych (PKD 2007)</t>
  </si>
  <si>
    <t>01.24.Z Uprawa drzew i krzewów owocowych ziarnkowych i pestkowych (PKD 2007)</t>
  </si>
  <si>
    <t>01.25.Z Uprawa pozostałych drzew i krzewów owocowych oraz orzechów (PKD 2007)</t>
  </si>
  <si>
    <t>01.26.Z Uprawa drzew oleistych (PKD 2007)</t>
  </si>
  <si>
    <t>01.27.Z Uprawa roślin wykorzystywanych do produkcji napojów (PKD 2007)</t>
  </si>
  <si>
    <t>01.28.Z Uprawa roślin przyprawowych i aromatycznych oraz roślin wykorzystywanych do produkcji leków i wyrobów farmaceutycznych (PKD 2007)</t>
  </si>
  <si>
    <t>01.29.Z Uprawa pozostałych roślin wieloletnich (PKD 2007)</t>
  </si>
  <si>
    <t>01.30.Z Rozmnażanie roślin (PKD 2007)</t>
  </si>
  <si>
    <t>01.41.Z Chów i hodowla bydła mlecznego (PKD 2007)</t>
  </si>
  <si>
    <t>01.42.Z Chów i hodowla pozostałego bydła i bawołów (PKD 2007)</t>
  </si>
  <si>
    <t>01.43.Z Chów i hodowla koni i pozostałych zwierząt koniowatych (PKD 2007)</t>
  </si>
  <si>
    <t>01.44.Z Chów i hodowla wielbłądów i zwierząt wielbłądowatych (PKD 2007)</t>
  </si>
  <si>
    <t>01.45.Z Chów i hodowla owiec i kóz (PKD 2007)</t>
  </si>
  <si>
    <t>01.46.Z Chów i hodowla świń (PKD 2007)</t>
  </si>
  <si>
    <t>01.47.Z Chów i hodowla drobiu (PKD 2007)</t>
  </si>
  <si>
    <t>01.49.Z Chów i hodowla pozostałych zwierząt (PKD 2007)</t>
  </si>
  <si>
    <t>01.50.Z Uprawy rolne połączone z chowem i hodowlą zwierząt (działalność mieszana) (PKD 2007)</t>
  </si>
  <si>
    <t>01.61.Z Działalność usługowa wspomagająca produkcję roślinną (PKD 2007)</t>
  </si>
  <si>
    <t>01.62.Z Działalność usługowa wspomagająca chów i hodowlę zwierząt gospodarskich (PKD 2007)</t>
  </si>
  <si>
    <t>01.63.Z Działalność usługowa następująca po zbiorach (PKD 2007)</t>
  </si>
  <si>
    <t>01.64.Z Obróbka nasion dla celów rozmnażania roślin (PKD 2007)</t>
  </si>
  <si>
    <t>01.70.Z Łowiectwo i pozyskiwanie zwierząt łownych, włączając działalność usługową (PKD 2007)</t>
  </si>
  <si>
    <t>02.10.Z Gospodarka leśna i pozostała działalność leśna, z wyłączeniem pozyskiwania produktów leśnych (PKD 2007)</t>
  </si>
  <si>
    <t>02.20.Z Pozyskiwanie drewna (PKD 2007)</t>
  </si>
  <si>
    <t>02.30.Z Pozyskiwanie dziko rosnących produktów leśnych, z wyłączeniem drewna (PKD 2007)</t>
  </si>
  <si>
    <t>02.40.Z Działalność usługowa związana z leśnictwem (PKD 2007)</t>
  </si>
  <si>
    <t>03.11.Z Rybołówstwo w wodach morskich (PKD 2007)</t>
  </si>
  <si>
    <t>03.12.Z Rybołówstwo w wodach śródlądowych (PKD 2007)</t>
  </si>
  <si>
    <t>03.21.Z Chów i hodowla ryb oraz pozostałych organizmów wodnych w wodach morskich (PKD 2007)</t>
  </si>
  <si>
    <t>03.22.Z Chów i hodowla ryb oraz pozostałych organizmów wodnych w wodach śródlądowych (PKD 2007)</t>
  </si>
  <si>
    <t>05.10.Z Wydobywanie węgla kamiennego (PKD 2007)</t>
  </si>
  <si>
    <t>05.20.Z Wydobywanie węgla brunatnego (lignitu) (PKD 2007)</t>
  </si>
  <si>
    <t>06.10.Z Górnictwo ropy naftowej (PKD 2007)</t>
  </si>
  <si>
    <t>06.20.Z Górnictwo gazu ziemnego (PKD 2007)</t>
  </si>
  <si>
    <t>07.10.Z Górnictwo rud żelaza (PKD 2007)</t>
  </si>
  <si>
    <t>07.21.Z Górnictwo rud uranu i toru (PKD 2007)</t>
  </si>
  <si>
    <t>07.29.Z Górnictwo pozostałych rud metali nieżelaznych (PKD 2007)</t>
  </si>
  <si>
    <t>08.11.Z Wydobywanie kamieni ozdobnych oraz kamienia dla potrzeb budownictwa, skał wapiennych, gipsu, kredy i łupków (PKD 2007)</t>
  </si>
  <si>
    <t>08.12.Z Wydobywanie żwiru i piasku; wydobywanie gliny i kaolinu (PKD 2007)</t>
  </si>
  <si>
    <t>08.91.Z Wydobywanie minerałów dla przemysłu chemicznego oraz do produkcji nawozów (PKD 2007)</t>
  </si>
  <si>
    <t>08.92.Z Wydobywanie torfu (PKD 2007)</t>
  </si>
  <si>
    <t>08.93.Z Wydobywanie soli (PKD 2007)</t>
  </si>
  <si>
    <t>08.99.Z Pozostałe górnictwo i wydobywanie, gdzie indziej niesklasyfikowane (PKD 2007)</t>
  </si>
  <si>
    <t>09.10.Z Działalność usługowa wspomagająca eksploatację złóż ropy naftowej i gazu ziemnego  (PKD 2007)</t>
  </si>
  <si>
    <t>09.90.Z Działalność usługowa wspomagająca pozostałe górnictwo i wydobywanie (PKD 2007)</t>
  </si>
  <si>
    <t>10.11.Z Przetwarzanie i konserwowanie mięsa, z wyłączeniem mięsa z drobiu (PKD 2007)</t>
  </si>
  <si>
    <t>10.12.Z Przetwarzanie i konserwowanie mięsa z drobiu (PKD 2007)</t>
  </si>
  <si>
    <t>10.13.Z Produkcja wyrobów z mięsa, włączając wyroby z mięsa drobiowego (PKD 2007)</t>
  </si>
  <si>
    <t>10.20.Z Przetwarzanie i konserwowanie ryb, skorupiaków i mięczaków (PKD 2007)</t>
  </si>
  <si>
    <t>10.31.Z Przetwarzanie i konserwowanie ziemniaków (PKD 2007)</t>
  </si>
  <si>
    <t>10.32.Z Produkcja soków z owoców i warzyw (PKD 2007)</t>
  </si>
  <si>
    <t>10.39.Z Pozostałe przetwarzanie i konserwowanie owoców i warzyw (PKD 2007)</t>
  </si>
  <si>
    <t>10.41.Z Produkcja olejów i pozostałych tłuszczów płynnych (PKD 2007)</t>
  </si>
  <si>
    <t>10.42.Z Produkcja margaryny i podobnych tłuszczów jadalnych (PKD 2007)</t>
  </si>
  <si>
    <t>10.51.Z Przetwórstwo mleka i wyrób serów (PKD 2007)</t>
  </si>
  <si>
    <t>10.52.Z Produkcja lodów (PKD 2007)</t>
  </si>
  <si>
    <t>10.61.Z Wytwarzanie produktów przemiału zbóż (PKD 2007)</t>
  </si>
  <si>
    <t>10.62.Z Wytwarzanie skrobi i wyrobów skrobiowych (PKD 2007)</t>
  </si>
  <si>
    <t>10.71.Z Produkcja pieczywa; produkcja świeżych wyrobów ciastkarskich i ciastek (PKD 2007)</t>
  </si>
  <si>
    <t>10.72.Z Produkcja sucharów i herbatników; produkcja konserwowanych wyrobów ciastkarskich i ciastek (PKD 2007)</t>
  </si>
  <si>
    <t>10.73.Z Produkcja makaronów, klusek, kuskusu i podobnych wyrobów mącznych (PKD 2007)</t>
  </si>
  <si>
    <t>10.81.Z Produkcja cukru (PKD 2007)</t>
  </si>
  <si>
    <t>10.82.Z Produkcja kakao, czekolady i wyrobów cukierniczych (PKD 2007)</t>
  </si>
  <si>
    <t>10.83.Z Przetwórstwo herbaty i kawy (PKD 2007)</t>
  </si>
  <si>
    <t>10.84.Z Produkcja przypraw (PKD 2007)</t>
  </si>
  <si>
    <t>10.85.Z Wytwarzanie gotowych posiłków i dań (PKD 2007)</t>
  </si>
  <si>
    <t>10.86.Z Produkcja artykułów spożywczych homogenizowanych i żywności dietetycznej (PKD 2007)</t>
  </si>
  <si>
    <t>10.89.Z Produkcja pozostałych artykułów spożywczych, gdzie indziej niesklasyfikowana (PKD 2007)</t>
  </si>
  <si>
    <t>10.91.Z Produkcja gotowej paszy dla zwierząt gospodarskich (PKD 2007)</t>
  </si>
  <si>
    <t>10.92.Z Produkcja gotowej karmy dla zwierząt domowych (PKD 2007)</t>
  </si>
  <si>
    <t>11.01.Z Destylowanie, rektyfikowanie i mieszanie alkoholi (PKD 2007)</t>
  </si>
  <si>
    <t>11.02.Z Produkcja win gronowych (PKD 2007)</t>
  </si>
  <si>
    <t>11.03.Z Produkcja cydru i pozostałych win owocowych (PKD 2007)</t>
  </si>
  <si>
    <t>11.04.Z Produkcja pozostałych niedestylowanych napojów fermentowanych  (PKD 2007)</t>
  </si>
  <si>
    <t>11.05.Z Produkcja piwa (PKD 2007)</t>
  </si>
  <si>
    <t>11.06.Z Produkcja słodu  (PKD 2007)</t>
  </si>
  <si>
    <t>11.07.Z Produkcja napojów bezalkoholowych; produkcja wód mineralnych i pozostałych wód butelkowanych (PKD 2007)</t>
  </si>
  <si>
    <t>12.00.Z Produkcja wyrobów tytoniowych (PKD 2007)</t>
  </si>
  <si>
    <t>13.10.A Produkcja przędzy bawełnianej (PKD 2007)</t>
  </si>
  <si>
    <t>13.10.B Produkcja przędzy wełnianej (PKD 2007)</t>
  </si>
  <si>
    <t>13.10.C Produkcja przędzy z włókien chemicznych (PKD 2007)</t>
  </si>
  <si>
    <t>13.10.D Produkcja przędzy z pozostałych włókien tekstylnych, włączając produkcję nici (PKD 2007)</t>
  </si>
  <si>
    <t>13.20.A Produkcja tkanin bawełnianych (PKD 2007)</t>
  </si>
  <si>
    <t>13.20.B Produkcja tkanin wełnianych (PKD 2007)</t>
  </si>
  <si>
    <t>13.20.C Produkcja tkanin z włókien chemicznych (PKD 2007)</t>
  </si>
  <si>
    <t>13.20.D Produkcja pozostałych tkanin (PKD 2007)</t>
  </si>
  <si>
    <t>13.30.Z Wykończanie wyrobów włókienniczych (PKD 2007)</t>
  </si>
  <si>
    <t>13.91.Z Produkcja dzianin metrażowych (PKD 2007)</t>
  </si>
  <si>
    <t>13.92.Z Produkcja gotowych wyrobów tekstylnych (PKD 2007)</t>
  </si>
  <si>
    <t>13.93.Z Produkcja dywanów i chodników (PKD 2007)</t>
  </si>
  <si>
    <t>13.94.Z Produkcja wyrobów powroźniczych, lin, szpagatów i wyrobów sieciowych (PKD 2007)</t>
  </si>
  <si>
    <t>13.95.Z Produkcja włóknin i wyrobów wykonanych z włóknin, z wyłączeniem odzieży (PKD 2007)</t>
  </si>
  <si>
    <t>13.96.Z Produkcja pozostałych technicznych i przemysłowych wyrobów tekstylnych (PKD 2007)</t>
  </si>
  <si>
    <t>13.99.Z Produkcja pozostałych wyrobów tekstylnych, gdzie indziej niesklasyfikowana (PKD 2007)</t>
  </si>
  <si>
    <t>14.11.Z Produkcja odzieży skórzanej (PKD 2007)</t>
  </si>
  <si>
    <t>14.12.Z Produkcja odzieży roboczej (PKD 2007)</t>
  </si>
  <si>
    <t>14.13.Z Produkcja pozostałej odzieży wierzchniej (PKD 2007)</t>
  </si>
  <si>
    <t>14.14.Z Produkcja bielizny (PKD 2007)</t>
  </si>
  <si>
    <t>14.19.Z Produkcja pozostałej odzieży i dodatków do odzieży (PKD 2007)</t>
  </si>
  <si>
    <t>14.20.Z Produkcja wyrobów futrzarskich (PKD 2007)</t>
  </si>
  <si>
    <t>14.31.Z Produkcja wyrobów pończoszniczych (PKD 2007)</t>
  </si>
  <si>
    <t>14.39.Z Produkcja pozostałej odzieży dzianej (PKD 2007)</t>
  </si>
  <si>
    <t>15.11.Z Wyprawa skór, garbowanie; wyprawa i barwienie skór futerkowych (PKD 2007)</t>
  </si>
  <si>
    <t>15.12.Z Produkcja toreb bagażowych, toreb ręcznych i podobnych wyrobów kaletniczych; produkcja wyrobów rymarskich (PKD 2007)</t>
  </si>
  <si>
    <t>15.20.Z Produkcja obuwia (PKD 2007)</t>
  </si>
  <si>
    <t>16.10.Z Produkcja wyrobów tartacznych (PKD 2007)</t>
  </si>
  <si>
    <t>16.21.Z Produkcja arkuszy fornirowych i płyt wykonanych na bazie drewna (PKD 2007)</t>
  </si>
  <si>
    <t>16.22.Z Produkcja gotowych parkietów podłogowych (PKD 2007)</t>
  </si>
  <si>
    <t>16.23.Z Produkcja pozostałych wyrobów stolarskich i ciesielskich dla budownictwa (PKD 2007)</t>
  </si>
  <si>
    <t>16.24.Z Produkcja opakowań drewnianych (PKD 2007)</t>
  </si>
  <si>
    <t>16.29.Z Produkcja pozostałych wyrobów z drewna; produkcja wyrobów z korka, słomy i materiałów używanych do wyplatania (PKD 2007)</t>
  </si>
  <si>
    <t>17.11.Z Produkcja masy włóknistej (PKD 2007)</t>
  </si>
  <si>
    <t>17.12.Z Produkcja papieru i tektury (PKD 2007)</t>
  </si>
  <si>
    <t>17.21.Z Produkcja papieru falistego i tektury falistej oraz opakowań z papieru i tektury (PKD 2007)</t>
  </si>
  <si>
    <t>17.22.Z Produkcja artykułów gospodarstwa domowego, toaletowych i sanitarnych (PKD 2007)</t>
  </si>
  <si>
    <t>17.23.Z Produkcja artykułów piśmiennych (PKD 2007)</t>
  </si>
  <si>
    <t>17.24.Z Produkcja tapet (PKD 2007)</t>
  </si>
  <si>
    <t>17.29.Z Produkcja pozostałych wyrobów z papieru i tektury (PKD 2007)</t>
  </si>
  <si>
    <t>18.11.Z Drukowanie gazet (PKD 2007)</t>
  </si>
  <si>
    <t>18.12.Z Pozostałe drukowanie (PKD 2007)</t>
  </si>
  <si>
    <t>18.13.Z Działalność usługowa związana z przygotowywaniem do druku (PKD 2007)</t>
  </si>
  <si>
    <t>18.14.Z Introligatorstwo i podobne usługi (PKD 2007)</t>
  </si>
  <si>
    <t>18.20.Z Reprodukcja zapisanych nośników informacji (PKD 2007)</t>
  </si>
  <si>
    <t>19.10.Z Wytwarzanie i przetwarzanie koksu (PKD 2007)</t>
  </si>
  <si>
    <t>19.20.Z Wytwarzanie i przetwarzanie produktów rafinacji ropy naftowej (PKD 2007)</t>
  </si>
  <si>
    <t>20.11.Z Produkcja gazów technicznych (PKD 2007)</t>
  </si>
  <si>
    <t>20.12.Z Produkcja barwników i pigmentów (PKD 2007)</t>
  </si>
  <si>
    <t>20.13.Z Produkcja pozostałych podstawowych chemikaliów nieorganicznych (PKD 2007)</t>
  </si>
  <si>
    <t>20.14.Z Produkcja pozostałych podstawowych chemikaliów organicznych (PKD 2007)</t>
  </si>
  <si>
    <t>20.15.Z Produkcja nawozów i związków azotowych (PKD 2007)</t>
  </si>
  <si>
    <t>20.16.Z Produkcja tworzyw sztucznych w formach podstawowych (PKD 2007)</t>
  </si>
  <si>
    <t>20.17.Z Produkcja kauczuku syntetycznego w formach podstawowych (PKD 2007)</t>
  </si>
  <si>
    <t>20.20.Z Produkcja pestycydów i pozostałych środków agrochemicznych (PKD 2007)</t>
  </si>
  <si>
    <t>20.30.Z Produkcja farb, lakierów i podobnych powłok, farb drukarskich i mas uszczelniających (PKD 2007)</t>
  </si>
  <si>
    <t>20.41.Z Produkcja mydła i detergentów, środków myjących i czyszczących (PKD 2007)</t>
  </si>
  <si>
    <t>20.42.Z Produkcja wyrobów kosmetycznych i toaletowych (PKD 2007)</t>
  </si>
  <si>
    <t>20.51.Z Produkcja materiałów wybuchowych (PKD 2007)</t>
  </si>
  <si>
    <t>20.52.Z Produkcja klejów (PKD 2007)</t>
  </si>
  <si>
    <t>20.53.Z Produkcja olejków eterycznych (PKD 2007)</t>
  </si>
  <si>
    <t>20.59.Z Produkcja pozostałych wyrobów chemicznych, gdzie indziej niesklasyfikowana (PKD 2007)</t>
  </si>
  <si>
    <t>20.60.Z Produkcja włókien chemicznych (PKD 2007)</t>
  </si>
  <si>
    <t>21.10.Z Produkcja podstawowych substancji farmaceutycznych (PKD 2007)</t>
  </si>
  <si>
    <t>21.20.Z Produkcja leków i pozostałych wyrobów farmaceutycznych (PKD 2007)</t>
  </si>
  <si>
    <t>22.11.Z Produkcja opon i dętek z gumy; bieżnikowanie i regenerowanie opon z gumy (PKD 2007)</t>
  </si>
  <si>
    <t>22.19.Z Produkcja pozostałych wyrobów z gumy (PKD 2007)</t>
  </si>
  <si>
    <t>22.21.Z Produkcja płyt, arkuszy, rur i kształtowników z tworzyw sztucznych (PKD 2007)</t>
  </si>
  <si>
    <t>22.22.Z Produkcja opakowań z tworzyw sztucznych (PKD 2007)</t>
  </si>
  <si>
    <t>22.23.Z Produkcja wyrobów dla budownictwa z tworzyw sztucznych (PKD 2007)</t>
  </si>
  <si>
    <t>22.29.Z Produkcja pozostałych wyrobów z tworzyw sztucznych (PKD 2007)</t>
  </si>
  <si>
    <t>23.11.Z Produkcja szkła płaskiego (PKD 2007)</t>
  </si>
  <si>
    <t>23.12.Z Kształtowanie i obróbka szkła płaskiego (PKD 2007)</t>
  </si>
  <si>
    <t>23.13.Z Produkcja szkła gospodarczego (PKD 2007)</t>
  </si>
  <si>
    <t>23.14.Z Produkcja włókien szklanych (PKD 2007)</t>
  </si>
  <si>
    <t>23.19.Z Produkcja i obróbka pozostałego szkła, włączając szkło techniczne (PKD 2007)</t>
  </si>
  <si>
    <t>23.20.Z Produkcja wyrobów ogniotrwałych (PKD 2007)</t>
  </si>
  <si>
    <t>23.31.Z Produkcja ceramicznych kafli i płytek (PKD 2007)</t>
  </si>
  <si>
    <t>23.32.Z Produkcja cegieł, dachówek i materiałów budowlanych, z wypalanej gliny (PKD 2007)</t>
  </si>
  <si>
    <t>23.41.Z Produkcja ceramicznych wyrobów stołowych i ozdobnych (PKD 2007)</t>
  </si>
  <si>
    <t>23.42.Z Produkcja ceramicznych wyrobów sanitarnych (PKD 2007)</t>
  </si>
  <si>
    <t>23.43.Z Produkcja ceramicznych izolatorów i osłon izolacyjnych (PKD 2007)</t>
  </si>
  <si>
    <t>23.44.Z Produkcja pozostałych technicznych wyrobów ceramicznych (PKD 2007)</t>
  </si>
  <si>
    <t>23.49.Z Produkcja pozostałych wyrobów ceramicznych (PKD 2007)</t>
  </si>
  <si>
    <t>23.51.Z Produkcja cementu (PKD 2007)</t>
  </si>
  <si>
    <t>23.52.Z Produkcja wapna i gipsu (PKD 2007)</t>
  </si>
  <si>
    <t>23.61.Z Produkcja wyrobów budowlanych z betonu (PKD 2007)</t>
  </si>
  <si>
    <t>23.62.Z Produkcja wyrobów budowlanych z gipsu (PKD 2007)</t>
  </si>
  <si>
    <t>23.63.Z Produkcja masy betonowej prefabrykowanej (PKD 2007)</t>
  </si>
  <si>
    <t>23.64.Z Produkcja zaprawy murarskiej (PKD 2007)</t>
  </si>
  <si>
    <t>23.65.Z Produkcja cementu wzmocnionego włóknem (PKD 2007)</t>
  </si>
  <si>
    <t>23.69.Z Produkcja pozostałych wyrobów z betonu, gipsu i cementu (PKD 2007)</t>
  </si>
  <si>
    <t>23.70.Z Cięcie, formowanie i wykańczanie kamienia (PKD 2007)</t>
  </si>
  <si>
    <t>23.91.Z Produkcja wyrobów ściernych (PKD 2007)</t>
  </si>
  <si>
    <t>23.99.Z Produkcja pozostałych wyrobów z mineralnych surowców niemetalicznych, gdzie indziej niesklasyfikowana (PKD 2007)</t>
  </si>
  <si>
    <t>24.10.Z Produkcja surówki, żelazostopów, żeliwa i stali oraz wyrobów hutniczych (PKD 2007)</t>
  </si>
  <si>
    <t>24.20.Z Produkcja rur, przewodów, kształtowników zamkniętych i łączników, ze stali (PKD 2007)</t>
  </si>
  <si>
    <t>24.31.Z Produkcja prętów ciągnionych na zimno (PKD 2007)</t>
  </si>
  <si>
    <t>24.32.Z Produkcja wyrobów płaskich walcowanych na zimno (PKD 2007)</t>
  </si>
  <si>
    <t>24.33.Z Produkcja wyrobów formowanych na zimno (PKD 2007)</t>
  </si>
  <si>
    <t>24.34.Z Produkcja drutu (PKD 2007)</t>
  </si>
  <si>
    <t>24.41.Z Produkcja metali szlachetnych (PKD 2007)</t>
  </si>
  <si>
    <t>24.42.A Produkcja aluminium hutniczego (PKD 2007)</t>
  </si>
  <si>
    <t>24.42.B Produkcja wyrobów z aluminium i stopów aluminium (PKD 2007)</t>
  </si>
  <si>
    <t>24.43.Z Produkcja ołowiu, cynku i cyny (PKD 2007)</t>
  </si>
  <si>
    <t>24.44.Z Produkcja miedzi (PKD 2007)</t>
  </si>
  <si>
    <t>24.45.Z Produkcja pozostałych metali nieżelaznych (PKD 2007)</t>
  </si>
  <si>
    <t>24.46.Z Wytwarzanie paliw jądrowych (PKD 2007)</t>
  </si>
  <si>
    <t>24.51.Z Odlewnictwo żeliwa (PKD 2007)</t>
  </si>
  <si>
    <t>24.52.Z Odlewnictwo staliwa (PKD 2007)</t>
  </si>
  <si>
    <t>24.53.Z Odlewnictwo metali lekkich (PKD 2007)</t>
  </si>
  <si>
    <t>24.54.A Odlewnictwo miedzi i stopów miedzi (PKD 2007)</t>
  </si>
  <si>
    <t>24.54.B Odlewnictwo pozostałych metali nieżelaznych, gdzie indziej niesklasyfikowane (PKD 2007)</t>
  </si>
  <si>
    <t>25.11.Z Produkcja konstrukcji metalowych i ich części (PKD 2007)</t>
  </si>
  <si>
    <t>25.12.Z Produkcja metalowych elementów stolarki budowlanej (PKD 2007)</t>
  </si>
  <si>
    <t>25.21.Z Produkcja grzejników i kotłów centralnego ogrzewania (PKD 2007)</t>
  </si>
  <si>
    <t>25.29.Z Produkcja pozostałych zbiorników, cystern i pojemników metalowych (PKD 2007)</t>
  </si>
  <si>
    <t>25.30.Z Produkcja wytwornic pary, z wyłączeniem kotłów do centralnego ogrzewania gorącą wodą (PKD 2007)</t>
  </si>
  <si>
    <t>25.40.Z Produkcja broni i amunicji (PKD 2007)</t>
  </si>
  <si>
    <t>25.50.Z Kucie, prasowanie, wytłaczanie i walcowanie metali; metalurgia proszków (PKD 2007)</t>
  </si>
  <si>
    <t>25.61.Z Obróbka metali i nakładanie powłok na metale (PKD 2007)</t>
  </si>
  <si>
    <t>25.62.Z Obróbka mechaniczna elementów metalowych (PKD 2007)</t>
  </si>
  <si>
    <t>25.71.Z Produkcja wyrobów nożowniczych i sztućców (PKD 2007)</t>
  </si>
  <si>
    <t>25.72.Z Produkcja zamków i zawiasów (PKD 2007)</t>
  </si>
  <si>
    <t>25.73.Z Produkcja narzędzi (PKD 2007)</t>
  </si>
  <si>
    <t>25.91.Z Produkcja pojemników metalowych (PKD 2007)</t>
  </si>
  <si>
    <t>25.92.Z Produkcja opakowań z metali  (PKD 2007)</t>
  </si>
  <si>
    <t>25.93.Z Produkcja wyrobów z drutu, łańcuchów i sprężyn (PKD 2007)</t>
  </si>
  <si>
    <t>25.94.Z Produkcja złączy i śrub (PKD 2007)</t>
  </si>
  <si>
    <t>25.99.Z Produkcja pozostałych gotowych wyrobów metalowych, gdzie indziej niesklasyfikowana (PKD 2007)</t>
  </si>
  <si>
    <t>26.11.Z Produkcja elementów elektronicznych (PKD 2007)</t>
  </si>
  <si>
    <t>26.12.Z Produkcja elektronicznych obwodów drukowanych (PKD 2007)</t>
  </si>
  <si>
    <t>26.20.Z Produkcja komputerów i urządzeń peryferyjnych (PKD 2007)</t>
  </si>
  <si>
    <t>26.30.Z Produkcja sprzętu (tele)komunikacyjnego (PKD 2007)</t>
  </si>
  <si>
    <t>26.40.Z Produkcja elektronicznego sprzętu powszechnego użytku (PKD 2007)</t>
  </si>
  <si>
    <t>26.51.Z Produkcja instrumentów i przyrządów pomiarowych, kontrolnych i nawigacyjnych (PKD 2007)</t>
  </si>
  <si>
    <t>26.52.Z Produkcja zegarków i zegarów (PKD 2007)</t>
  </si>
  <si>
    <t>26.60.Z Produkcja urządzeń napromieniowujących, sprzętu elektromedycznego i elektroterapeutycznego (PKD 2007)</t>
  </si>
  <si>
    <t>26.70.Z Produkcja instrumentów optycznych i sprzętu fotograficznego (PKD 2007)</t>
  </si>
  <si>
    <t>26.80.Z Produkcja magnetycznych i optycznych niezapisanych nośników informacji (PKD 2007)</t>
  </si>
  <si>
    <t>27.11.Z Produkcja elektrycznych silników, prądnic i transformatorów (PKD 2007)</t>
  </si>
  <si>
    <t>27.12.Z Produkcja aparatury rozdzielczej i sterowniczej energii elektrycznej (PKD 2007)</t>
  </si>
  <si>
    <t>27.20.Z Produkcja baterii i akumulatorów (PKD 2007)</t>
  </si>
  <si>
    <t>27.31.Z Produkcja kabli światłowodowych (PKD 2007)</t>
  </si>
  <si>
    <t>27.32.Z Produkcja pozostałych elektronicznych i elektrycznych przewodów i kabli (PKD 2007)</t>
  </si>
  <si>
    <t>27.33.Z Produkcja sprzętu instalacyjnego (PKD 2007)</t>
  </si>
  <si>
    <t>27.40.Z Produkcja elektrycznego sprzętu oświetleniowego (PKD 2007)</t>
  </si>
  <si>
    <t>27.51.Z Produkcja elektrycznego sprzętu gospodarstwa domowego (PKD 2007)</t>
  </si>
  <si>
    <t>27.52.Z Produkcja nieelektrycznego sprzętu gospodarstwa domowego (PKD 2007)</t>
  </si>
  <si>
    <t>27.90.Z Produkcja pozostałego sprzętu elektrycznego (PKD 2007)</t>
  </si>
  <si>
    <t>28.11.Z Produkcja silników i turbin, z wyłączeniem silników lotniczych, samochodowych i motocyklowych (PKD 2007)</t>
  </si>
  <si>
    <t>28.12.Z Produkcja sprzętu i wyposażenia do napędu hydraulicznego i pneumatycznego (PKD 2007)</t>
  </si>
  <si>
    <t>28.13.Z Produkcja pozostałych pomp i sprężarek (PKD 2007)</t>
  </si>
  <si>
    <t>28.14.Z Produkcja pozostałych kurków i zaworów (PKD 2007)</t>
  </si>
  <si>
    <t>28.15.Z Produkcja łożysk, kół zębatych, przekładni zębatych i elementów napędowych (PKD 2007)</t>
  </si>
  <si>
    <t>28.21.Z Produkcja pieców, palenisk i palników piecowych (PKD 2007)</t>
  </si>
  <si>
    <t>28.22.Z Produkcja urządzeń dźwigowych i chwytaków (PKD 2007)</t>
  </si>
  <si>
    <t>28.23.Z Produkcja maszyn i sprzętu biurowego, z wyłączeniem komputerów i urządzeń peryferyjnych (PKD 2007)</t>
  </si>
  <si>
    <t>28.24.Z Produkcja narzędzi ręcznych mechanicznych (PKD 2007)</t>
  </si>
  <si>
    <t>28.25.Z Produkcja przemysłowych urządzeń chłodniczych i wentylacyjnych (PKD 2007)</t>
  </si>
  <si>
    <t>28.29.Z Produkcja pozostałych maszyn ogólnego przeznaczenia, gdzie indziej niesklasyfikowana (PKD 2007)</t>
  </si>
  <si>
    <t>28.30.Z Produkcja maszyn dla rolnictwa i leśnictwa (PKD 2007)</t>
  </si>
  <si>
    <t>28.41.Z Produkcja maszyn do obróbki metalu (PKD 2007)</t>
  </si>
  <si>
    <t>28.49.Z Produkcja pozostałych narzędzi mechanicznych (PKD 2007)</t>
  </si>
  <si>
    <t>28.91.Z Produkcja maszyn dla metalurgii (PKD 2007)</t>
  </si>
  <si>
    <t>28.92.Z Produkcja maszyn dla górnictwa i do wydobywania oraz budownictwa (PKD 2007)</t>
  </si>
  <si>
    <t>28.93.Z Produkcja maszyn stosowanych w przetwórstwie żywności, tytoniu i produkcji napojów (PKD 2007)</t>
  </si>
  <si>
    <t>28.94.Z Produkcja maszyn dla przemysłu tekstylnego, odzieżowego i skórzanego (PKD 2007)</t>
  </si>
  <si>
    <t>28.95.Z Produkcja maszyn dla przemysłu papierniczego (PKD 2007)</t>
  </si>
  <si>
    <t>28.96.Z Produkcja maszyn do obróbki gumy lub tworzyw sztucznych oraz wytwarzania wyrobów z tych materiałów (PKD 2007)</t>
  </si>
  <si>
    <t>28.99.Z Produkcja pozostałych maszyn specjalnego przeznaczenia, gdzie indziej niesklasyfikowana (PKD 2007)</t>
  </si>
  <si>
    <t>29.10.A Produkcja silników do pojazdów samochodowych (z wyłączeniem motocykli) oraz do ciągników rolniczych (PKD 2007)</t>
  </si>
  <si>
    <t>29.10.B Produkcja samochodów osobowych (PKD 2007)</t>
  </si>
  <si>
    <t>29.10.C Produkcja autobusów (PKD 2007)</t>
  </si>
  <si>
    <t>29.10.D Produkcja pojazdów samochodowych przeznaczonych do przewozu towarów (PKD 2007)</t>
  </si>
  <si>
    <t>29.10.E Produkcja pozostałych pojazdów samochodowych, z wyłączeniem motocykli (PKD 2007)</t>
  </si>
  <si>
    <t>29.20.Z Produkcja nadwozi do pojazdów silnikowych; produkcja przyczep i naczep (PKD 2007)</t>
  </si>
  <si>
    <t>29.31.Z Produkcja wyposażenia elektrycznego i elektronicznego do pojazdów silnikowych (PKD 2007)</t>
  </si>
  <si>
    <t>29.32.Z Produkcja pozostałych części i akcesoriów do pojazdów silnikowych, z wyłączeniem motocykli (PKD 2007)</t>
  </si>
  <si>
    <t>30.11.Z Produkcja statków i konstrukcji pływających (PKD 2007)</t>
  </si>
  <si>
    <t>30.12.Z Produkcja łodzi wycieczkowych i sportowych (PKD 2007)</t>
  </si>
  <si>
    <t>30.20.Z Produkcja lokomotyw kolejowych oraz taboru szynowego (PKD 2007)</t>
  </si>
  <si>
    <t>30.30.Z Produkcja statków powietrznych, statków kosmicznych i podobnych maszyn (PKD 2007)</t>
  </si>
  <si>
    <t>30.40.Z Produkcja wojskowych pojazdów bojowych (PKD 2007)</t>
  </si>
  <si>
    <t>30.91.Z Produkcja motocykli (PKD 2007)</t>
  </si>
  <si>
    <t>30.92.Z Produkcja rowerów i wózków inwalidzkich (PKD 2007)</t>
  </si>
  <si>
    <t>30.99.Z Produkcja pozostałego sprzętu transportowego, gdzie indziej niesklasyfikowana (PKD 2007)</t>
  </si>
  <si>
    <t>31.01.Z Produkcja mebli biurowych i sklepowych (PKD 2007)</t>
  </si>
  <si>
    <t>31.02.Z Produkcja mebli kuchennych (PKD 2007)</t>
  </si>
  <si>
    <t>31.03.Z Produkcja materaców (PKD 2007)</t>
  </si>
  <si>
    <t>31.09.Z Produkcja pozostałych mebli (PKD 2007)</t>
  </si>
  <si>
    <t>32.11.Z Produkcja monet (PKD 2007)</t>
  </si>
  <si>
    <t>32.12.Z Produkcja wyrobów jubilerskich i podobnych (PKD 2007)</t>
  </si>
  <si>
    <t>32.13.Z Produkcja sztucznej biżuterii i wyrobów podobnych (PKD 2007)</t>
  </si>
  <si>
    <t>32.20.Z Produkcja instrumentów muzycznych (PKD 2007)</t>
  </si>
  <si>
    <t>32.30.Z Produkcja sprzętu sportowego (PKD 2007)</t>
  </si>
  <si>
    <t>32.40.Z Produkcja gier i zabawek (PKD 2007)</t>
  </si>
  <si>
    <t>32.50.Z Produkcja urządzeń, instrumentów oraz wyrobów medycznych, włączając dentystyczne (PKD 2007)</t>
  </si>
  <si>
    <t>32.91.Z Produkcja mioteł, szczotek i pędzli (PKD 2007)</t>
  </si>
  <si>
    <t>32.99.Z Produkcja pozostałych wyrobów, gdzie indziej niesklasyfikowana (PKD 2007)</t>
  </si>
  <si>
    <t>33.11.Z Naprawa i konserwacja metalowych wyrobów gotowych (PKD 2007)</t>
  </si>
  <si>
    <t>33.12.Z Naprawa i konserwacja maszyn (PKD 2007)</t>
  </si>
  <si>
    <t>33.13.Z Naprawa i konserwacja urządzeń elektronicznych i optycznych (PKD 2007)</t>
  </si>
  <si>
    <t>33.14.Z Naprawa i konserwacja urządzeń elektrycznych (PKD 2007)</t>
  </si>
  <si>
    <t>33.15.Z Naprawa i konserwacja statków i łodzi (PKD 2007)</t>
  </si>
  <si>
    <t>33.16.Z Naprawa i konserwacja statków powietrznych i statków kosmicznych (PKD 2007)</t>
  </si>
  <si>
    <t>33.17.Z Naprawa i konserwacja pozostałego sprzętu transportowego (PKD 2007)</t>
  </si>
  <si>
    <t>33.19.Z Naprawa i konserwacja pozostałego sprzętu i wyposażenia (PKD 2007)</t>
  </si>
  <si>
    <t>33.20.Z Instalowanie maszyn przemysłowych, sprzętu i wyposażenia (PKD 2007)</t>
  </si>
  <si>
    <t>35.11.Z Wytwarzanie energii elektrycznej (PKD 2007)</t>
  </si>
  <si>
    <t>35.12.Z Przesyłanie energii elektrycznej (PKD 2007)</t>
  </si>
  <si>
    <t>35.13.Z Dystrybucja energii elektrycznej (PKD 2007)</t>
  </si>
  <si>
    <t>35.14.Z Handel energią elektryczną (PKD 2007)</t>
  </si>
  <si>
    <t>35.21.Z Wytwarzanie paliw gazowych (PKD 2007)</t>
  </si>
  <si>
    <t>35.22.Z Dystrybucja paliw gazowych w systemie sieciowym (PKD 2007)</t>
  </si>
  <si>
    <t>35.23.Z Handel paliwami gazowymi w systemie sieciowym (PKD 2007)</t>
  </si>
  <si>
    <t>35.30.Z Wytwarzanie i zaopatrywanie w parę wodną, gorącą wodę i powietrze do układów klimatyzacyjnych (PKD 2007)</t>
  </si>
  <si>
    <t>36.00.Z POBÓR, UZDATNIANIE I DOSTARCZANIE WODY (PKD 2007)</t>
  </si>
  <si>
    <t>37.00.Z ODPROWADZANIE I OCZYSZCZANIE ŚCIEKÓW (PKD 2007)</t>
  </si>
  <si>
    <t>38.11.Z Zbieranie odpadów innych niż niebezpieczne (PKD 2007)</t>
  </si>
  <si>
    <t>38.12.Z Zbieranie odpadów niebezpiecznych (PKD 2007)</t>
  </si>
  <si>
    <t>38.21.Z Obróbka i usuwanie odpadów innych niż niebezpieczne (PKD 2007)</t>
  </si>
  <si>
    <t>38.22.Z Przetwarzanie i unieszkodliwianie odpadów niebezpiecznych (PKD 2007)</t>
  </si>
  <si>
    <t>38.31.Z Demontaż wyrobów zużytych (PKD 2007)</t>
  </si>
  <si>
    <t>38.32.Z Odzysk surowców z materiałów segregowanych (PKD 2007)</t>
  </si>
  <si>
    <t>39.00.Z DZIAŁALNOŚĆ ZWIĄZANA Z REKULTYWACJĄ I POZOSTAŁA DZIAŁALNOŚĆ USŁUGOWA ZWIĄZANA Z GOSPODARKĄ ODPADAMI (PKD 2007)</t>
  </si>
  <si>
    <t>41.10.Z Realizacja projektów budowlanych związanych ze wznoszeniem budynków (PKD 2007)</t>
  </si>
  <si>
    <t>41.20.Z Roboty budowlane związane ze wznoszeniem budynków mieszkalnych i niemieszkalnych (PKD 2007)</t>
  </si>
  <si>
    <t>42.11.Z Roboty związane z budową dróg i autostrad (PKD 2007)</t>
  </si>
  <si>
    <t>42.12.Z Roboty związane z budową dróg szynowych i kolei podziemnej (PKD 2007)</t>
  </si>
  <si>
    <t>42.13.Z Roboty związane z budową mostów i tuneli (PKD 2007)</t>
  </si>
  <si>
    <t>42.21.Z Roboty związane z budową rurociągów przesyłowych i sieci rozdzielczych (PKD 2007)</t>
  </si>
  <si>
    <t>42.22.Z Roboty związane z budową linii telekomunikacyjnych i elektroenergetycznych (PKD 2007)</t>
  </si>
  <si>
    <t>42.91.Z Roboty związane z budową obiektów inżynierii wodnej (PKD 2007)</t>
  </si>
  <si>
    <t>42.99.Z Roboty związane z budową pozostałych obiektów inżynierii lądowej i wodnej, gdzie indziej niesklasyfikowane (PKD 2007)</t>
  </si>
  <si>
    <t>43.11.Z Rozbiórka i burzenie obiektów budowlanych (PKD 2007)</t>
  </si>
  <si>
    <t>43.12.Z Przygotowanie terenu pod budowę (PKD 2007)</t>
  </si>
  <si>
    <t>43.13.Z Wykonywanie wykopów i wierceń geologiczno-inżynierskich (PKD 2007)</t>
  </si>
  <si>
    <t>43.21.Z Wykonywanie instalacji elektrycznych (PKD 2007)</t>
  </si>
  <si>
    <t>43.22.Z Wykonywanie instalacji wodno-kanalizacyjnych, cieplnych, gazowych i klimatyzacyjnych (PKD 2007)</t>
  </si>
  <si>
    <t>43.29.Z Wykonywanie pozostałych instalacji budowlanych (PKD 2007)</t>
  </si>
  <si>
    <t>43.31.Z Tynkowanie (PKD 2007)</t>
  </si>
  <si>
    <t>43.32.Z Zakładanie stolarki budowlanej (PKD 2007)</t>
  </si>
  <si>
    <t>43.33.Z Posadzkarstwo; tapetowanie i oblicowywanie ścian (PKD 2007)</t>
  </si>
  <si>
    <t>43.34.Z Malowanie i szklenie (PKD 2007)</t>
  </si>
  <si>
    <t>43.39.Z Wykonywanie pozostałych robót budowlanych wykończeniowych (PKD 2007)</t>
  </si>
  <si>
    <t>43.91.Z Wykonywanie konstrukcji i pokryć dachowych (PKD 2007)</t>
  </si>
  <si>
    <t>43.99.Z Pozostałe specjalistyczne roboty budowlane, gdzie indziej niesklasyfikowane (PKD 2007)</t>
  </si>
  <si>
    <t>45.11.Z Sprzedaż hurtowa i detaliczna samochodów osobowych i furgonetek (PKD 2007)</t>
  </si>
  <si>
    <t>45.19.Z Sprzedaż hurtowa i detaliczna pozostałych pojazdów samochodowych, z wyłączeniem motocykli (PKD 2007)</t>
  </si>
  <si>
    <t>45.20.Z Konserwacja i naprawa pojazdów samochodowych, z wyłączeniem motocykli (PKD 2007)</t>
  </si>
  <si>
    <t>45.31.Z Sprzedaż hurtowa części i akcesoriów do pojazdów samochodowych, z wyłączeniem motocykli (PKD 2007)</t>
  </si>
  <si>
    <t>45.32.Z Sprzedaż detaliczna części i akcesoriów do pojazdów samochodowych, z wyłączeniem motocykli (PKD 2007)</t>
  </si>
  <si>
    <t>45.40.Z Sprzedaż hurtowa i detaliczna motocykli, ich naprawa i konserwacja oraz sprzedaż hurtowa i detaliczna części i akcesoriów do nich (PKD 2007)</t>
  </si>
  <si>
    <t>46.11.Z Działalność agentów zajmujących się sprzedażą płodów rolnych, żywych zwierząt, surowców dla przemysłu tekstylnego i półproduktów (PKD 2007)</t>
  </si>
  <si>
    <t>46.12.Z Działalność agentów zajmujących się sprzedażą paliw, rud, metali i chemikaliów przemysłowych (PKD 2007)</t>
  </si>
  <si>
    <t>46.13.Z Działalność agentów zajmujących się sprzedażą drewna i materiałów budowlanych (PKD 2007)</t>
  </si>
  <si>
    <t>46.14.Z Działalność agentów zajmujących się sprzedażą maszyn, urządzeń przemysłowych, statków i samolotów (PKD 2007)</t>
  </si>
  <si>
    <t>46.15.Z Działalność agentów zajmujących się sprzedażą mebli, artykułów gospodarstwa domowego i drobnych wyrobów metalowych (PKD 2007)</t>
  </si>
  <si>
    <t>46.16.Z Działalność agentów zajmujących się sprzedażą wyrobów tekstylnych, odzieży, wyrobów futrzarskich, obuwia i artykułów skórzanych (PKD 2007)</t>
  </si>
  <si>
    <t>46.17.Z Działalność agentów zajmujących się sprzedażą żywności, napojów i wyrobów tytoniowych (PKD 2007)</t>
  </si>
  <si>
    <t>46.18.Z Działalność agentów specjalizujących się w sprzedaży pozostałych określonych towarów (PKD 2007)</t>
  </si>
  <si>
    <t>46.19.Z Działalność agentów zajmujących się sprzedażą towarów różnego rodzaju (PKD 2007)</t>
  </si>
  <si>
    <t>46.21.Z Sprzedaż hurtowa zboża, nieprzetworzonego tytoniu, nasion i pasz dla zwierząt (PKD 2007)</t>
  </si>
  <si>
    <t>46.22.Z Sprzedaż hurtowa kwiatów i roślin (PKD 2007)</t>
  </si>
  <si>
    <t>46.23.Z Sprzedaż hurtowa żywych zwierząt (PKD 2007)</t>
  </si>
  <si>
    <t>46.24.Z Sprzedaż hurtowa skór (PKD 2007)</t>
  </si>
  <si>
    <t>46.31.Z Sprzedaż hurtowa owoców i warzyw (PKD 2007)</t>
  </si>
  <si>
    <t>46.32.Z Sprzedaż hurtowa mięsa i wyrobów z mięsa (PKD 2007)</t>
  </si>
  <si>
    <t>46.33.Z Sprzedaż hurtowa mleka, wyrobów mleczarskich, jaj, olejów i tłuszczów jadalnych (PKD 2007)</t>
  </si>
  <si>
    <t>46.34.A Sprzedaż hurtowa napojów alkoholowych (PKD 2007)</t>
  </si>
  <si>
    <t>46.34.B Sprzedaż hurtowa napojów bezalkoholowych (PKD 2007)</t>
  </si>
  <si>
    <t>46.35.Z Sprzedaż hurtowa wyrobów tytoniowych (PKD 2007)</t>
  </si>
  <si>
    <t>46.36.Z Sprzedaż hurtowa cukru, czekolady, wyrobów cukierniczych i piekarskich (PKD 2007)</t>
  </si>
  <si>
    <t>46.37.Z Sprzedaż hurtowa herbaty, kawy, kakao i przypraw (PKD 2007)</t>
  </si>
  <si>
    <t>46.38.Z Sprzedaż hurtowa pozostałej żywności, włączając ryby, skorupiaki i mięczaki (PKD 2007)</t>
  </si>
  <si>
    <t>46.39.Z Sprzedaż hurtowa niewyspecjalizowana żywności, napojów i wyrobów tytoniowych (PKD 2007)</t>
  </si>
  <si>
    <t>46.41.Z Sprzedaż hurtowa wyrobów tekstylnych (PKD 2007)</t>
  </si>
  <si>
    <t>46.42.Z Sprzedaż hurtowa odzieży i obuwia (PKD 2007)</t>
  </si>
  <si>
    <t>46.43.Z Sprzedaż hurtowa elektrycznych artykułów użytku domowego (PKD 2007)</t>
  </si>
  <si>
    <t>46.44.Z Sprzedaż hurtowa wyrobów porcelanowych, ceramicznych i szklanych oraz środków czyszczących (PKD 2007)</t>
  </si>
  <si>
    <t>46.45.Z Sprzedaż hurtowa perfum i kosmetyków (PKD 2007)</t>
  </si>
  <si>
    <t>46.46.Z Sprzedaż hurtowa wyrobów farmaceutycznych i medycznych (PKD 2007)</t>
  </si>
  <si>
    <t>46.47.Z Sprzedaż hurtowa mebli, dywanów i sprzętu oświetleniowego (PKD 2007)</t>
  </si>
  <si>
    <t>46.48.Z Sprzedaż hurtowa zegarków, zegarów i biżuterii (PKD 2007)</t>
  </si>
  <si>
    <t>46.49.Z Sprzedaż hurtowa pozostałych artykułów użytku domowego (PKD 2007)</t>
  </si>
  <si>
    <t>46.51.Z Sprzedaż hurtowa komputerów, urządzeń peryferyjnych i oprogramowania (PKD 2007)</t>
  </si>
  <si>
    <t>46.52.Z Sprzedaż hurtowa sprzętu elektronicznego i telekomunikacyjnego oraz części do niego (PKD 2007)</t>
  </si>
  <si>
    <t>46.61.Z Sprzedaż hurtowa maszyn i urządzeń rolniczych oraz dodatkowego wyposażenia (PKD 2007)</t>
  </si>
  <si>
    <t>46.62.Z Sprzedaż hurtowa obrabiarek (PKD 2007)</t>
  </si>
  <si>
    <t>46.63.Z Sprzedaż hurtowa maszyn wykorzystywanych w górnictwie, budownictwie oraz inżynierii lądowej i wodnej (PKD 2007)</t>
  </si>
  <si>
    <t>46.64.Z Sprzedaż hurtowa maszyn dla przemysłu tekstylnego oraz maszyn do szycia i maszyn dziewiarskich (PKD 2007)</t>
  </si>
  <si>
    <t>46.65.Z Sprzedaż hurtowa mebli biurowych (PKD 2007)</t>
  </si>
  <si>
    <t>46.66.Z Sprzedaż hurtowa pozostałych maszyn i urządzeń biurowych (PKD 2007)</t>
  </si>
  <si>
    <t>46.69.Z Sprzedaż hurtowa pozostałych maszyn i urządzeń (PKD 2007)</t>
  </si>
  <si>
    <t>46.71.Z Sprzedaż hurtowa paliw i produktów pochodnych (PKD 2007)</t>
  </si>
  <si>
    <t>46.72.Z Sprzedaż hurtowa metali i rud metali (PKD 2007)</t>
  </si>
  <si>
    <t>46.73.Z Sprzedaż hurtowa drewna, materiałów budowlanych i wyposażenia sanitarnego (PKD 2007)</t>
  </si>
  <si>
    <t>46.74.Z Sprzedaż hurtowa wyrobów metalowych oraz sprzętu i dodatkowego wyposażenia hydraulicznego i grzejnego (PKD 2007)</t>
  </si>
  <si>
    <t>46.75.Z Sprzedaż hurtowa wyrobów chemicznych (PKD 2007)</t>
  </si>
  <si>
    <t>46.76.Z Sprzedaż hurtowa pozostałych półproduktów (PKD 2007)</t>
  </si>
  <si>
    <t>46.77.Z Sprzedaż hurtowa odpadów i złomu (PKD 2007)</t>
  </si>
  <si>
    <t>46.90.Z Sprzedaż hurtowa niewyspecjalizowana (PKD 2007)</t>
  </si>
  <si>
    <t>47.11.Z Sprzedaż detaliczna prowadzona w niewyspecjalizowanych sklepach z przewagą żywności, napojów i wyrobów tytoniowych (PKD 2007)</t>
  </si>
  <si>
    <t>47.19.Z Pozostała sprzedaż detaliczna prowadzona w niewyspecjalizowanych sklepach (PKD 2007)</t>
  </si>
  <si>
    <t>47.21.Z Sprzedaż detaliczna owoców i warzyw prowadzona w wyspecjalizowanych sklepach (PKD 2007)</t>
  </si>
  <si>
    <t>47.22.Z Sprzedaż detaliczna mięsa i wyrobów z mięsa prowadzona w wyspecjalizowanych sklepach (PKD 2007)</t>
  </si>
  <si>
    <t>47.23.Z Sprzedaż detaliczna ryb, skorupiaków i mięczaków prowadzona w wyspecjalizowanych sklepach (PKD 2007)</t>
  </si>
  <si>
    <t>47.24.Z Sprzedaż detaliczna pieczywa, ciast, wyrobów ciastkarskich i cukierniczych prowadzona w wyspecjalizowanych sklepach (PKD 2007)</t>
  </si>
  <si>
    <t>47.25.Z Sprzedaż detaliczna napojów alkoholowych i bezalkoholowych prowadzona w wyspecjalizowanych sklepach (PKD 2007)</t>
  </si>
  <si>
    <t>47.26.Z Sprzedaż detaliczna wyrobów tytoniowych prowadzona w wyspecjalizowanych sklepach (PKD 2007)</t>
  </si>
  <si>
    <t>47.29.Z Sprzedaż detaliczna pozostałej żywności prowadzona w wyspecjalizowanych sklepach (PKD 2007)</t>
  </si>
  <si>
    <t>47.30.Z Sprzedaż detaliczna paliw do pojazdów silnikowych na stacjach paliw (PKD 2007)</t>
  </si>
  <si>
    <t>47.41.Z Sprzedaż detaliczna komputerów, urządzeń peryferyjnych i oprogramowania prowadzona w wyspecjalizowanych sklepach (PKD 2007)</t>
  </si>
  <si>
    <t>47.42.Z Sprzedaż detaliczna sprzętu telekomunikacyjnego prowadzona w wyspecjalizowanych sklepach (PKD 2007)</t>
  </si>
  <si>
    <t>47.43.Z Sprzedaż detaliczna sprzętu audiowizualnego prowadzona w wyspecjalizowanych sklepach (PKD 2007)</t>
  </si>
  <si>
    <t>47.51.Z Sprzedaż detaliczna wyrobów tekstylnych prowadzona w wyspecjalizowanych sklepach (PKD 2007)</t>
  </si>
  <si>
    <t>47.52.Z Sprzedaż detaliczna drobnych wyrobów metalowych, farb i szkła prowadzona w wyspecjalizowanych sklepach (PKD 2007)</t>
  </si>
  <si>
    <t>47.53.Z Sprzedaż detaliczna dywanów, chodników i innych pokryć podłogowych oraz pokryć ściennych prowadzona w wyspecjalizowanych sklepach (PKD 2007)</t>
  </si>
  <si>
    <t>47.54.Z Sprzedaż detaliczna elektrycznego sprzętu gospodarstwa domowego prowadzona w wyspecjalizowanych sklepach (PKD 2007)</t>
  </si>
  <si>
    <t>47.59.Z Sprzedaż detaliczna mebli, sprzętu oświetleniowego i pozostałych artykułów użytku domowego prowadzona w wyspecjalizowanych sklepach (PKD 2007)</t>
  </si>
  <si>
    <t>47.61.Z Sprzedaż detaliczna książek prowadzona w wyspecjalizowanych sklepach (PKD 2007)</t>
  </si>
  <si>
    <t>47.62.Z Sprzedaż detaliczna gazet i artykułów piśmiennych prowadzona w wyspecjalizowanych sklepach (PKD 2007)</t>
  </si>
  <si>
    <t>47.63.Z Sprzedaż detaliczna nagrań dźwiękowych i audiowizualnych prowadzona w wyspecjalizowanych sklepach (PKD 2007)</t>
  </si>
  <si>
    <t>47.64.Z Sprzedaż detaliczna sprzętu sportowego prowadzona w wyspecjalizowanych sklepach (PKD 2007)</t>
  </si>
  <si>
    <t>47.65.Z Sprzedaż detaliczna gier i zabawek prowadzona w wyspecjalizowanych sklepach (PKD 2007)</t>
  </si>
  <si>
    <t>47.71.Z Sprzedaż detaliczna odzieży prowadzona w wyspecjalizowanych sklepach (PKD 2007)</t>
  </si>
  <si>
    <t>47.72.Z Sprzedaż detaliczna obuwia i wyrobów skórzanych prowadzona w wyspecjalizowanych sklepach (PKD 2007)</t>
  </si>
  <si>
    <t>47.73.Z Sprzedaż detaliczna wyrobów farmaceutycznych prowadzona w wyspecjalizowanych sklepach (PKD 2007)</t>
  </si>
  <si>
    <t>47.74.Z Sprzedaż detaliczna wyrobów medycznych, włączając ortopedyczne, prowadzona w wyspecjalizowanych sklepach (PKD 2007)</t>
  </si>
  <si>
    <t>47.75.Z Sprzedaż detaliczna kosmetyków i artykułów toaletowych prowadzona w wyspecjalizowanych sklepach (PKD 2007)</t>
  </si>
  <si>
    <t>47.76.Z Sprzedaż detaliczna kwiatów, roślin, nasion, nawozów, żywych zwierząt domowych, karmy dla zwierząt domowych prowadzona w wyspecjalizowanych sklepach (PKD 2007)</t>
  </si>
  <si>
    <t>47.77.Z Sprzedaż detaliczna zegarków, zegarów i biżuterii prowadzona w wyspecjalizowanych sklepach (PKD 2007)</t>
  </si>
  <si>
    <t>47.78.Z Sprzedaż detaliczna pozostałych nowych wyrobów prowadzona w wyspecjalizowanych sklepach (PKD 2007)</t>
  </si>
  <si>
    <t>47.79.Z Sprzedaż detaliczna artykułów używanych prowadzona w wyspecjalizowanych sklepach (PKD 2007)</t>
  </si>
  <si>
    <t>47.81.Z Sprzedaż detaliczna żywności, napojów i wyrobów tytoniowych prowadzona na straganach i targowiskach (PKD 2007)</t>
  </si>
  <si>
    <t>47.82.Z Sprzedaż detaliczna wyrobów tekstylnych, odzieży i obuwia prowadzona na straganach i targowiskach (PKD 2007)</t>
  </si>
  <si>
    <t>47.89.Z Sprzedaż detaliczna pozostałych wyrobów prowadzona na straganach i targowiskach (PKD 2007)</t>
  </si>
  <si>
    <t>47.91.Z Sprzedaż detaliczna prowadzona przez domy sprzedaży wysyłkowej lub Internet (PKD 2007)</t>
  </si>
  <si>
    <t>47.99.Z Pozostała sprzedaż detaliczna prowadzona poza siecią sklepową, straganami i targowiskami (PKD 2007)</t>
  </si>
  <si>
    <t>49.10.Z Transport kolejowy pasażerski międzymiastowy (PKD 2007)</t>
  </si>
  <si>
    <t>49.20.Z Transport kolejowy towarów (PKD 2007)</t>
  </si>
  <si>
    <t>49.31.Z Transport lądowy pasażerski, miejski i podmiejski (PKD 2007)</t>
  </si>
  <si>
    <t>49.32.Z Działalność taksówek osobowych (PKD 2007)</t>
  </si>
  <si>
    <t>49.39.Z Pozostały transport lądowy pasażerski, gdzie indziej niesklasyfikowany (PKD 2007)</t>
  </si>
  <si>
    <t>49.41.Z Transport drogowy towarów (PKD 2007)</t>
  </si>
  <si>
    <t>49.42.Z Działalność usługowa związana z przeprowadzkami (PKD 2007)</t>
  </si>
  <si>
    <t>49.50.A Transport rurociągami paliw gazowych (PKD 2007)</t>
  </si>
  <si>
    <t>49.50.B Transport rurociągowy pozostałych towarów (PKD 2007)</t>
  </si>
  <si>
    <t>50.10.Z Transport morski i przybrzeżny pasażerski (PKD 2007)</t>
  </si>
  <si>
    <t>50.20.Z Transport morski i przybrzeżny towarów (PKD 2007)</t>
  </si>
  <si>
    <t>50.30.Z Transport wodny śródlądowy pasażerski  (PKD 2007)</t>
  </si>
  <si>
    <t>50.40.Z Transport wodny śródlądowy towarów (PKD 2007)</t>
  </si>
  <si>
    <t>51.10.Z Transport lotniczy pasażerski (PKD 2007)</t>
  </si>
  <si>
    <t>51.21.Z Transport lotniczy towarów (PKD 2007)</t>
  </si>
  <si>
    <t>51.22.Z Transport kosmiczny (PKD 2007)</t>
  </si>
  <si>
    <t>52.10.A Magazynowanie i przechowywanie paliw gazowych (PKD 2007)</t>
  </si>
  <si>
    <t>52.10.B Magazynowanie i przechowywanie pozostałych towarów (PKD 2007)</t>
  </si>
  <si>
    <t>52.21.Z Działalność usługowa wspomagająca transport lądowy (PKD 2007)</t>
  </si>
  <si>
    <t>52.22.A Działalność usługowa wspomagająca transport morski (PKD 2007)</t>
  </si>
  <si>
    <t>52.22.B Działalność usługowa wspomagająca transport śródlądowy (PKD 2007)</t>
  </si>
  <si>
    <t>52.23.Z Działalność usługowa wspomagająca transport lotniczy (PKD 2007)</t>
  </si>
  <si>
    <t>52.24.A Przeładunek towarów w portach morskich (PKD 2007)</t>
  </si>
  <si>
    <t>52.24.B Przeładunek towarów w portach śródlądowych (PKD 2007)</t>
  </si>
  <si>
    <t>52.24.C Przeładunek towarów w pozostałych punktach przeładunkowych (PKD 2007)</t>
  </si>
  <si>
    <t>52.29.A Działalność morskich agencji transportowych (PKD 2007)</t>
  </si>
  <si>
    <t>52.29.B Działalność śródlądowych agencji transportowych (PKD 2007)</t>
  </si>
  <si>
    <t>52.29.C Działalność pozostałych agencji transportowych (PKD 2007)</t>
  </si>
  <si>
    <t>53.10.Z Działalność pocztowa objęta obowiązkiem świadczenia usług powszechnych (operatora publicznego) (PKD 2007)</t>
  </si>
  <si>
    <t>53.20.Z Pozostała działalność pocztowa i kurierska (PKD 2007)</t>
  </si>
  <si>
    <t>55.10.Z Hotele i podobne obiekty zakwaterowania (PKD 2007)</t>
  </si>
  <si>
    <t>55.20.Z Obiekty noclegowe turystyczne i miejsca krótkotrwałego zakwaterowania (PKD 2007)</t>
  </si>
  <si>
    <t>55.30.Z Pola kempingowe (włączając pola dla pojazdów kempingowych) i pola namiotowe (PKD 2007)</t>
  </si>
  <si>
    <t>55.90.Z Pozostałe zakwaterowanie (PKD 2007)</t>
  </si>
  <si>
    <t>56.10.A Restauracje i inne stałe placówki gastronomiczne (PKD 2007)</t>
  </si>
  <si>
    <t>56.10.B Ruchome placówki gastronomiczne (PKD 2007)</t>
  </si>
  <si>
    <t>56.21.Z Przygotowywanie i dostarczanie żywności dla odbiorców zewnętrznych (katering) (PKD 2007)</t>
  </si>
  <si>
    <t>56.29.Z Pozostała usługowa działalność gastronomiczna (PKD 2007)</t>
  </si>
  <si>
    <t>56.30.Z Przygotowywanie i podawanie napojów (PKD 2007)</t>
  </si>
  <si>
    <t>58.11.Z Wydawanie książek (PKD 2007)</t>
  </si>
  <si>
    <t>58.12.Z Wydawanie wykazów oraz list (np. adresowych, telefonicznych) (PKD 2007)</t>
  </si>
  <si>
    <t>58.13.Z Wydawanie gazet (PKD 2007)</t>
  </si>
  <si>
    <t>58.14.Z Wydawanie czasopism i pozostałych periodyków (PKD 2007)</t>
  </si>
  <si>
    <t>58.19.Z Pozostała działalność wydawnicza (PKD 2007)</t>
  </si>
  <si>
    <t>58.21.Z Działalność wydawnicza w zakresie gier komputerowych (PKD 2007)</t>
  </si>
  <si>
    <t>58.29.Z Działalność wydawnicza w zakresie pozostałego oprogramowania (PKD 2007)</t>
  </si>
  <si>
    <t>59.11.Z Działalność związana z produkcją filmów, nagrań wideo i programów telewizyjnych (PKD 2007)</t>
  </si>
  <si>
    <t>59.12.Z Działalność postprodukcyjna związana z filmami, nagraniami wideo i programami telewizyjnymi (PKD 2007)</t>
  </si>
  <si>
    <t>59.13.Z Działalność związana z dystrybucją filmów, nagrań wideo i programów telewizyjnych (PKD 2007)</t>
  </si>
  <si>
    <t>59.14.Z Działalność związana z projekcją filmów (PKD 2007)</t>
  </si>
  <si>
    <t>59.20.Z Działalność w zakresie nagrań dźwiękowych i muzycznych (PKD 2007)</t>
  </si>
  <si>
    <t>60.10.Z Nadawanie programów radiofonicznych (PKD 2007)</t>
  </si>
  <si>
    <t>60.20.Z Nadawanie programów telewizyjnych ogólnodostępnych i abonamentowych (PKD 2007)</t>
  </si>
  <si>
    <t>61.10.Z Działalność w zakresie telekomunikacji przewodowej (PKD 2007)</t>
  </si>
  <si>
    <t>61.20.Z Działalność w zakresie telekomunikacji bezprzewodowej, z wyłączeniem telekomunikacji satelitarnej (PKD 2007)</t>
  </si>
  <si>
    <t>61.30.Z Działalność w zakresie telekomunikacji satelitarnej (PKD 2007)</t>
  </si>
  <si>
    <t>61.90.Z Działalność w zakresie pozostałej telekomunikacji (PKD 2007)</t>
  </si>
  <si>
    <t>62.01.Z Działalność związana z oprogramowaniem (PKD 2007)</t>
  </si>
  <si>
    <t>62.02.Z Działalność związana z doradztwem w zakresie informatyki (PKD 2007)</t>
  </si>
  <si>
    <t>62.03.Z Działalność związana z zarządzaniem urządzeniami informatycznymi (PKD 2007)</t>
  </si>
  <si>
    <t>62.09.Z Pozostała działalność usługowa w zakresie technologii informatycznych i komputerowych (PKD 2007)</t>
  </si>
  <si>
    <t>63.11.Z Przetwarzanie danych; zarządzanie stronami internetowymi (hosting) i podobna działalność (PKD 2007)</t>
  </si>
  <si>
    <t>63.12.Z Działalność portali internetowych (PKD 2007)</t>
  </si>
  <si>
    <t>63.91.Z Działalność agencji informacyjnych (PKD 2007)</t>
  </si>
  <si>
    <t>63.99.Z Pozostała działalność usługowa w zakresie informacji, gdzie indziej niesklasyfikowana (PKD 2007)</t>
  </si>
  <si>
    <t>64.11.Z Działalność banku centralnego (PKD 2007)</t>
  </si>
  <si>
    <t>64.19.Z Pozostałe pośrednictwo pieniężne (PKD 2007)</t>
  </si>
  <si>
    <t>64.20.Z Działalność holdingów finansowych (PKD 2007)</t>
  </si>
  <si>
    <t>64.30.Z Działalność trustów, funduszów i podobnych instytucji finansowych (PKD 2007)</t>
  </si>
  <si>
    <t>64.91.Z Leasing finansowy (PKD 2007)</t>
  </si>
  <si>
    <t>64.92.Z Pozostałe formy udzielania kredytów (PKD 2007)</t>
  </si>
  <si>
    <t>64.99.Z Pozostała finansowa działalność usługowa, gdzie indziej niesklasyfikowana, z wyłączeniem ubezpieczeń i funduszów emerytalnych (PKD 2007)</t>
  </si>
  <si>
    <t>65.11.Z Ubezpieczenia na życie (PKD 2007)</t>
  </si>
  <si>
    <t>65.12.Z Pozostałe ubezpieczenia osobowe oraz ubezpieczenia majątkowe (PKD 2007)</t>
  </si>
  <si>
    <t>65.20.Z Reasekuracja (PKD 2007)</t>
  </si>
  <si>
    <t>65.30.Z Fundusze emerytalne (PKD 2007)</t>
  </si>
  <si>
    <t>66.11.Z Zarządzanie rynkami finansowymi (PKD 2007)</t>
  </si>
  <si>
    <t>66.12.Z Działalność maklerska związana z rynkiem papierów wartościowych i towarów giełdowych (PKD 2007)</t>
  </si>
  <si>
    <t>66.19.Z Pozostała działalność wspomagająca usługi finansowe, z wyłączeniem ubezpieczeń i funduszów emerytalnych (PKD 2007)</t>
  </si>
  <si>
    <t>66.21.Z Działalność związana z oceną ryzyka i szacowaniem poniesionych strat (PKD 2007)</t>
  </si>
  <si>
    <t>66.22.Z Działalność agentów i brokerów ubezpieczeniowych (PKD 2007)</t>
  </si>
  <si>
    <t>66.29.Z Pozostała działalność wspomagająca ubezpieczenia i fundusze emerytalne (PKD 2007)</t>
  </si>
  <si>
    <t>66.30.Z Działalność związana z zarządzaniem funduszami (PKD 2007)</t>
  </si>
  <si>
    <t>68.10.Z Kupno i sprzedaż nieruchomości na własny rachunek (PKD 2007)</t>
  </si>
  <si>
    <t>68.20.Z Wynajem i zarządzanie nieruchomościami własnymi lub dzierżawionymi (PKD 2007)</t>
  </si>
  <si>
    <t>68.31.Z Pośrednictwo w obrocie nieruchomościami (PKD 2007)</t>
  </si>
  <si>
    <t>68.32.Z Zarządzanie nieruchomościami wykonywane na zlecenie (PKD 2007)</t>
  </si>
  <si>
    <t>69.10.Z Działalność prawnicza (PKD 2007)</t>
  </si>
  <si>
    <t>69.20.Z Działalność rachunkowo-księgowa; doradztwo podatkowe (PKD 2007)</t>
  </si>
  <si>
    <t>70.10.Z Działalność firm centralnych (head offices) i holdingów, z wyłączeniem holdingów finansowych (PKD 2007)</t>
  </si>
  <si>
    <t>70.21.Z Stosunki międzyludzkie (public relations) i komunikacja (PKD 2007)</t>
  </si>
  <si>
    <t>70.22.Z Pozostałe doradztwo w zakresie prowadzenia działalności gospodarczej i zarządzania (PKD 2007)</t>
  </si>
  <si>
    <t>71.11.Z Działalność w zakresie architektury (PKD 2007)</t>
  </si>
  <si>
    <t>71.12.Z Działalność w zakresie inżynierii i związane z nią doradztwo techniczne (PKD 2007)</t>
  </si>
  <si>
    <t>71.20.A Badania i analizy związane z jakością żywności (PKD 2007)</t>
  </si>
  <si>
    <t>71.20.B Pozostałe badania i analizy techniczne (PKD 2007)</t>
  </si>
  <si>
    <t>72.11.Z Badania naukowe i prace rozwojowe w dziedzinie biotechnologii (PKD 2007)</t>
  </si>
  <si>
    <t>72.19.Z Badania naukowe i prace rozwojowe w dziedzinie pozostałych nauk przyrodniczych i technicznych (PKD 2007)</t>
  </si>
  <si>
    <t>72.20.Z Badania naukowe i prace rozwojowe w dziedzinie nauk społecznych i humanistycznych (PKD 2007)</t>
  </si>
  <si>
    <t>73.11.Z Działalność agencji reklamowych (PKD 2007)</t>
  </si>
  <si>
    <t>73.12.A Pośrednictwo w sprzedaży czasu i miejsca na cele reklamowe w radio i telewizji (PKD 2007)</t>
  </si>
  <si>
    <t>73.12.B Pośrednictwo w sprzedaży miejsca na cele reklamowe w mediach drukowanych (PKD 2007)</t>
  </si>
  <si>
    <t>73.12.C Pośrednictwo w sprzedaży miejsca na cele reklamowe w mediach elektronicznych (Internet) (PKD 2007)</t>
  </si>
  <si>
    <t>73.12.D Pośrednictwo w sprzedaży miejsca na cele reklamowe w pozostałych mediach (PKD 2007)</t>
  </si>
  <si>
    <t>73.20.Z Badanie rynku i opinii publicznej (PKD 2007)</t>
  </si>
  <si>
    <t>74.10.Z Działalność w zakresie specjalistycznego projektowania (PKD 2007)</t>
  </si>
  <si>
    <t>74.20.Z Działalność fotograficzna (PKD 2007)</t>
  </si>
  <si>
    <t>74.30.Z Działalność związana z tłumaczeniami (PKD 2007)</t>
  </si>
  <si>
    <t>74.90.Z Pozostała działalność profesjonalna, naukowa i techniczna, gdzie indziej niesklasyfikowana (PKD 2007)</t>
  </si>
  <si>
    <t>75.00.Z DZIAŁALNOŚĆ WETERYNARYJNA (PKD 2007)</t>
  </si>
  <si>
    <t>77.11.Z Wynajem i dzierżawa samochodów osobowych i furgonetek (PKD 2007)</t>
  </si>
  <si>
    <t>77.12.Z Wynajem i dzierżawa pozostałych pojazdów samochodowych, z wyłączeniem motocykli (PKD 2007)</t>
  </si>
  <si>
    <t>77.21.Z Wypożyczanie i dzierżawa sprzętu rekreacyjnego i sportowego (PKD 2007)</t>
  </si>
  <si>
    <t>77.22.Z Wypożyczanie kaset wideo, płyt CD, DVD itp. (PKD 2007)</t>
  </si>
  <si>
    <t>77.29.Z Wypożyczanie i dzierżawa pozostałych artykułów użytku osobistego i domowego (PKD 2007)</t>
  </si>
  <si>
    <t>77.31.Z Wynajem i dzierżawa maszyn i urządzeń rolniczych (PKD 2007)</t>
  </si>
  <si>
    <t>77.32.Z Wynajem i dzierżawa maszyn i urządzeń budowlanych (PKD 2007)</t>
  </si>
  <si>
    <t>77.33.Z Wynajem i dzierżawa maszyn i urządzeń biurowych, włączając komputery (PKD 2007)</t>
  </si>
  <si>
    <t>77.34.Z Wynajem i dzierżawa środków transportu wodnego (PKD 2007)</t>
  </si>
  <si>
    <t>77.35.Z Wynajem i dzierżawa środków transportu lotniczego (PKD 2007)</t>
  </si>
  <si>
    <t>77.39.Z Wynajem i dzierżawa pozostałych maszyn, urządzeń oraz dóbr materialnych, gdzie indziej niesklasyfikowane (PKD 2007)</t>
  </si>
  <si>
    <t>77.40.Z Dzierżawa własności intelektualnej i podobnych produktów, z wyłączeniem prac chronionych prawem autorskim (PKD 2007)</t>
  </si>
  <si>
    <t>78.10.Z Działalność związana z wyszukiwaniem miejsc pracy i pozyskiwaniem pracowników (PKD 2007)</t>
  </si>
  <si>
    <t>78.20.Z Działalność agencji pracy tymczasowej (PKD 2007)</t>
  </si>
  <si>
    <t>78.30.Z Pozostała działalność związana z udostępnianiem pracowników (PKD 2007)</t>
  </si>
  <si>
    <t>79.11.A Działalność agentów turystycznych (PKD 2007)</t>
  </si>
  <si>
    <t>79.11.B Działalność pośredników turystycznych (PKD 2007)</t>
  </si>
  <si>
    <t>79.12.Z Działalność organizatorów turystyki (PKD 2007)</t>
  </si>
  <si>
    <t>79.90.A Działalność pilotów wycieczek i przewodników turystycznych (PKD 2007)</t>
  </si>
  <si>
    <t>79.90.B Działalność w zakresie informacji turystycznej (PKD 2007)</t>
  </si>
  <si>
    <t>79.90.C Pozostała działalność usługowa w zakresie rezerwacji, gdzie indziej niesklasyfikowana (PKD 2007)</t>
  </si>
  <si>
    <t>80.10.Z Działalność ochroniarska, z wyłączeniem obsługi systemów bezpieczeństwa (PKD 2007)</t>
  </si>
  <si>
    <t>80.20.Z Działalność ochroniarska w zakresie obsługi systemów bezpieczeństwa (PKD 2007)</t>
  </si>
  <si>
    <t>80.30.Z Działalność detektywistyczna (PKD 2007)</t>
  </si>
  <si>
    <t>81.10.Z Działalność pomocnicza związana z utrzymaniem porządku w budynkach (PKD 2007)</t>
  </si>
  <si>
    <t>81.21.Z Niespecjalistyczne sprzątanie budynków i obiektów przemysłowych (PKD 2007)</t>
  </si>
  <si>
    <t>81.22.Z Specjalistyczne sprzątanie budynków i obiektów przemysłowych (PKD 2007)</t>
  </si>
  <si>
    <t>81.29.Z Pozostałe sprzątanie (PKD 2007)</t>
  </si>
  <si>
    <t>81.30.Z Działalność usługowa związana z zagospodarowaniem terenów zieleni (PKD 2007)</t>
  </si>
  <si>
    <t>82.11.Z Działalność usługowa związana z administracyjną obsługą biura (PKD 2007)</t>
  </si>
  <si>
    <t>82.19.Z Wykonywanie fotokopii, przygotowywanie dokumentów i pozostała specjalistyczna działalność wspomagająca prowadzenie biura (PKD 2007)</t>
  </si>
  <si>
    <t>82.20.Z Działalność centrów telefonicznych (call center) (PKD 2007)</t>
  </si>
  <si>
    <t>82.30.Z Działalność związana z organizacją targów, wystaw i kongresów (PKD 2007)</t>
  </si>
  <si>
    <t>82.91.Z Działalność świadczona przez agencje inkasa i biura kredytowe (PKD 2007)</t>
  </si>
  <si>
    <t>82.92.Z Działalność związana z pakowaniem (PKD 2007)</t>
  </si>
  <si>
    <t>82.99.Z Pozostała działalność wspomagająca prowadzenie działalności gospodarczej, gdzie indziej niesklasyfikowana (PKD 2007)</t>
  </si>
  <si>
    <t>84.11.Z Kierowanie podstawowymi rodzajami działalności publicznej (PKD 2007)</t>
  </si>
  <si>
    <t>84.12.Z Kierowanie w zakresie działalności związanej z ochroną zdrowia, edukacją, kulturą oraz pozostałymi usługami społecznymi, z wyłączeniem zabezpieczeń społecznych (PKD 2007)</t>
  </si>
  <si>
    <t>84.13.Z Kierowanie w zakresie efektywności gospodarowania (PKD 2007)</t>
  </si>
  <si>
    <t>84.21.Z Sprawy zagraniczne (PKD 2007)</t>
  </si>
  <si>
    <t>84.22.Z Obrona narodowa (PKD 2007)</t>
  </si>
  <si>
    <t>84.23.Z Wymiar sprawiedliwości (PKD 2007)</t>
  </si>
  <si>
    <t>84.24.Z Bezpieczeństwo państwa, porządek i bezpieczeństwo publiczne (PKD 2007)</t>
  </si>
  <si>
    <t>84.25.Z Ochrona przeciwpożarowa (PKD 2007)</t>
  </si>
  <si>
    <t>84.30.Z Obowiązkowe zabezpieczenia społeczne (PKD 2007)</t>
  </si>
  <si>
    <t>85.10.Z Placówki wychowania przedszkolnego (PKD 2007)</t>
  </si>
  <si>
    <t>85.20.Z Szkoły podstawowe (PKD 2007)</t>
  </si>
  <si>
    <t>85.31.A Gimnazja (PKD 2007)</t>
  </si>
  <si>
    <t>85.31.B Licea ogólnokształcące (PKD 2007)</t>
  </si>
  <si>
    <t>85.32.A Technika (PKD 2007)</t>
  </si>
  <si>
    <t>85.32.B Branżowe szkoły I stopnia (PKD 2007)</t>
  </si>
  <si>
    <t>85.32.C Szkoły specjalne przysposabiające do pracy (PKD 2007)</t>
  </si>
  <si>
    <t>85.32.D Branżowe szkoły II stopnia (PKD 2007)</t>
  </si>
  <si>
    <t>85.41.A Szkoły policealne (PKD 2007)</t>
  </si>
  <si>
    <t>85.41.B Kolegia pracowników służb społecznych (PKD 2007)</t>
  </si>
  <si>
    <t>85.41.C Placówki doskonalenia nauczycieli (PKD 2007)</t>
  </si>
  <si>
    <t>85.42.Z Szkoły wyższe (PKD 2007)</t>
  </si>
  <si>
    <t>85.51.Z Pozaszkolne formy edukacji sportowej oraz zajęć sportowych i rekreacyjnych (PKD 2007)</t>
  </si>
  <si>
    <t>85.52.Z Pozaszkolne formy edukacji artystycznej (PKD 2007)</t>
  </si>
  <si>
    <t>85.53.Z Pozaszkolne formy edukacji z zakresu nauki jazdy i pilotażu (PKD 2007)</t>
  </si>
  <si>
    <t>85.59.A Nauka języków obcych (PKD 2007)</t>
  </si>
  <si>
    <t>85.59.B Pozostałe pozaszkolne formy edukacji, gdzie indziej niesklasyfikowane (PKD 2007)</t>
  </si>
  <si>
    <t>85.60.Z Działalność wspomagająca edukację (PKD 2007)</t>
  </si>
  <si>
    <t>86.10.Z Działalność szpitali (PKD 2007)</t>
  </si>
  <si>
    <t>86.21.Z Praktyka lekarska ogólna (PKD 2007)</t>
  </si>
  <si>
    <t>86.22.Z Praktyka lekarska specjalistyczna (PKD 2007)</t>
  </si>
  <si>
    <t>86.23.Z Praktyka lekarska dentystyczna (PKD 2007)</t>
  </si>
  <si>
    <t>86.90.A Działalność fizjoterapeutyczna (PKD 2007)</t>
  </si>
  <si>
    <t>86.90.B Działalność pogotowia ratunkowego (PKD 2007)</t>
  </si>
  <si>
    <t>86.90.C Praktyka pielęgniarek i położnych (PKD 2007)</t>
  </si>
  <si>
    <t>86.90.D Działalność paramedyczna (PKD 2007)</t>
  </si>
  <si>
    <t>86.90.E Pozostała działalność w zakresie opieki zdrowotnej, gdzie indziej niesklasyfikowana (PKD 2007)</t>
  </si>
  <si>
    <t>87.10.Z Pomoc społeczna z zakwaterowaniem zapewniająca opiekę pielęgniarską (PKD 2007)</t>
  </si>
  <si>
    <t>87.20.Z Pomoc społeczna z zakwaterowaniem dla osób z zaburzeniami psychicznymi (PKD 2007)</t>
  </si>
  <si>
    <t>87.30.Z Pomoc społeczna z zakwaterowaniem dla osób w podeszłym wieku i osób niepełnosprawnych (PKD 2007)</t>
  </si>
  <si>
    <t>87.90.Z Pozostała pomoc społeczna z zakwaterowaniem (PKD 2007)</t>
  </si>
  <si>
    <t>88.10.Z Pomoc społeczna bez zakwaterowania dla osób w podeszłym wieku i osób niepełnosprawnych (PKD 2007)</t>
  </si>
  <si>
    <t>88.91.Z Opieka dzienna nad dziećmi (PKD 2007)</t>
  </si>
  <si>
    <t>88.99.Z Pozostała pomoc społeczna bez zakwaterowania, gdzie indziej niesklasyfikowana (PKD 2007)</t>
  </si>
  <si>
    <t>90.01.Z Działalność związana z wystawianiem przedstawień artystycznych (PKD 2007)</t>
  </si>
  <si>
    <t>90.02.Z Działalność wspomagająca wystawianie przedstawień artystycznych (PKD 2007)</t>
  </si>
  <si>
    <t>90.03.Z Artystyczna i literacka działalność twórcza (PKD 2007)</t>
  </si>
  <si>
    <t>90.04.Z Działalność obiektów kulturalnych (PKD 2007)</t>
  </si>
  <si>
    <t>91.01.A Działalność bibliotek (PKD 2007)</t>
  </si>
  <si>
    <t>91.01.B Działalność archiwów (PKD 2007)</t>
  </si>
  <si>
    <t>91.02.Z Działalność muzeów (PKD 2007)</t>
  </si>
  <si>
    <t>91.03.Z Działalność historycznych miejsc i budynków oraz podobnych atrakcji turystycznych (PKD 2007)</t>
  </si>
  <si>
    <t>91.04.Z Działalność ogrodów botanicznych i zoologicznych oraz obszarów i obiektów ochrony przyrody (PKD 2007)</t>
  </si>
  <si>
    <t>92.00.Z Działalność związana z grami losowymi i zakładami wzajemnymi (PKD 2007)</t>
  </si>
  <si>
    <t>93.11.Z Działalność obiektów sportowych (PKD 2007)</t>
  </si>
  <si>
    <t>93.12.Z Działalność klubów sportowych (PKD 2007)</t>
  </si>
  <si>
    <t>93.13.Z Działalność obiektów służących poprawie kondycji fizycznej (PKD 2007)</t>
  </si>
  <si>
    <t>93.19.Z Pozostała działalność związana ze sportem (PKD 2007)</t>
  </si>
  <si>
    <t>93.21.Z Działalność wesołych miasteczek i parków rozrywki (PKD 2007)</t>
  </si>
  <si>
    <t>93.29.Z Pozostała działalność rozrywkowa i rekreacyjna (PKD 2007)</t>
  </si>
  <si>
    <t>94.11.Z Działalność organizacji komercyjnych i pracodawców (PKD 2007)</t>
  </si>
  <si>
    <t>94.12.Z Działalność organizacji profesjonalnych (PKD 2007)</t>
  </si>
  <si>
    <t>94.20.Z Działalność związków zawodowych (PKD 2007)</t>
  </si>
  <si>
    <t>94.91.Z Działalność organizacji religijnych (PKD 2007)</t>
  </si>
  <si>
    <t>94.92.Z Działalność organizacji politycznych (PKD 2007)</t>
  </si>
  <si>
    <t>94.99.Z Działalność pozostałych organizacji członkowskich, gdzie indziej niesklasyfikowana (PKD 2007)</t>
  </si>
  <si>
    <t>95.11.Z Naprawa i konserwacja komputerów i urządzeń peryferyjnych (PKD 2007)</t>
  </si>
  <si>
    <t>95.12.Z Naprawa i konserwacja sprzętu (tele)komunikacyjnego (PKD 2007)</t>
  </si>
  <si>
    <t>95.21.Z Naprawa i konserwacja elektronicznego sprzętu powszechnego użytku (PKD 2007)</t>
  </si>
  <si>
    <t>95.22.Z Naprawa i konserwacja urządzeń gospodarstwa domowego oraz sprzętu użytku domowego i ogrodniczego (PKD 2007)</t>
  </si>
  <si>
    <t>95.23.Z Naprawa obuwia i wyrobów skórzanych (PKD 2007)</t>
  </si>
  <si>
    <t>95.24.Z Naprawa i konserwacja mebli i wyposażenia domowego (PKD 2007)</t>
  </si>
  <si>
    <t>95.25.Z Naprawa zegarów, zegarków oraz biżuterii (PKD 2007)</t>
  </si>
  <si>
    <t>95.29.Z Naprawa pozostałych artykułów użytku osobistego i domowego (PKD 2007)</t>
  </si>
  <si>
    <t>96.01.Z Pranie i czyszczenie wyrobów włókienniczych i futrzarskich (PKD 2007)</t>
  </si>
  <si>
    <t>96.02.Z Fryzjerstwo i pozostałe zabiegi kosmetyczne (PKD 2007)</t>
  </si>
  <si>
    <t>96.03.Z Pogrzeby i działalność pokrewna (PKD 2007)</t>
  </si>
  <si>
    <t>96.04.Z Działalność usługowa związana z poprawą kondycji fizycznej (PKD 2007)</t>
  </si>
  <si>
    <t>96.09.Z Pozostała działalność usługowa, gdzie indziej niesklasyfikowana (PKD 2007)</t>
  </si>
  <si>
    <t>97.00.Z GOSPODARSTWA DOMOWE ZATRUDNIAJĄCE PRACOWNIKÓW (PKD 2007)</t>
  </si>
  <si>
    <t>98.10.Z Gospodarstwa domowe produkujące wyroby na własne potrzeby (PKD 2007)</t>
  </si>
  <si>
    <t>98.20.Z Gospodarstwa domowe świadczące usługi na własne potrzeby (PKD 2007)</t>
  </si>
  <si>
    <t>99.00.Z ORGANIZACJE I ZESPOŁY EKSTERYTORIALNE (PKD 2007)</t>
  </si>
  <si>
    <t>93.29.A Działalność pokojów zagadek, domów strachu, miejsc do tańczenia i w zakresie innych form rozrywki lub rekreacji organizowanych w pomieszczeniach lub w innych miejscach o zamkniętej przestrzeni (PKD 2007)</t>
  </si>
  <si>
    <t>93.29.B Pozostała działalność rozrywkowa i rekreacyjna, gdzie indziej niesklasyfikowana (PKD 2007)</t>
  </si>
  <si>
    <t>01.11.Z Uprawa zbóż innych niż ryż, roślin strączkowych i roślin oleistych na nasiona (PKD 2025)</t>
  </si>
  <si>
    <t>01.12.Z Uprawa ryżu (PKD 2025)</t>
  </si>
  <si>
    <t>01.13.Z Uprawa warzyw, włączając melony oraz uprawa roślin korzeniowych i roślin bulwiastych (PKD 2025)</t>
  </si>
  <si>
    <t>01.14.Z Uprawa trzciny cukrowej (PKD 2025)</t>
  </si>
  <si>
    <t>01.15.Z Uprawa tytoniu (PKD 2025)</t>
  </si>
  <si>
    <t>01.16.Z Uprawa roślin włóknistych (PKD 2025)</t>
  </si>
  <si>
    <t>01.19.Z Pozostałe uprawy rolne inne niż wieloletnie (PKD 2025)</t>
  </si>
  <si>
    <t>01.21.Z Uprawa winogron (PKD 2025)</t>
  </si>
  <si>
    <t>01.22.Z Uprawa drzew i krzewów owocowych tropikalnych i podzwrotnikowych (PKD 2025)</t>
  </si>
  <si>
    <t>01.23.Z Uprawa drzew i krzewów owocowych cytrusowych (PKD 2025)</t>
  </si>
  <si>
    <t>01.24.Z Uprawa drzew i krzewów owocowych ziarnkowych i pestkowych (PKD 2025)</t>
  </si>
  <si>
    <t>01.25.Z Uprawa pozostałych drzew i krzewów owocowych oraz orzechowych (PKD 2025)</t>
  </si>
  <si>
    <t>01.26.Z Uprawa drzew oleistych (PKD 2025)</t>
  </si>
  <si>
    <t>01.27.Z Uprawa roślin wykorzystywanych do produkcji napojów (PKD 2025)</t>
  </si>
  <si>
    <t>01.28.Z Uprawa roślin przyprawowych i aromatycznych oraz roślin wykorzystywanych do produkcji leków i wyrobów farmaceutycznych (PKD 2025)</t>
  </si>
  <si>
    <t>01.29.Z Uprawa pozostałych roślin wieloletnich (PKD 2025)</t>
  </si>
  <si>
    <t>01.30.Z Rozmnażanie roślin (PKD 2025)</t>
  </si>
  <si>
    <t>01.41.Z Chów i hodowla bydła mlecznego (PKD 2025)</t>
  </si>
  <si>
    <t>01.42.Z Chów i hodowla pozostałego bydła i bawołów (PKD 2025)</t>
  </si>
  <si>
    <t>01.43.Z Chów i hodowla koni i pozostałych zwierząt koniowatych (PKD 2025)</t>
  </si>
  <si>
    <t>01.44.Z Chów i hodowla wielbłądów i zwierząt wielbłądowatych (PKD 2025)</t>
  </si>
  <si>
    <t>01.45.Z Chów i hodowla owiec i kóz (PKD 2025)</t>
  </si>
  <si>
    <t>01.46.Z Chów i hodowla świń (PKD 2025)</t>
  </si>
  <si>
    <t>01.47.Z Chów i hodowla drobiu (PKD 2025)</t>
  </si>
  <si>
    <t>01.48.Z Chów i hodowla pozostałych zwierząt (PKD 2025)</t>
  </si>
  <si>
    <t>01.50.Z Uprawy rolne połączone z chowem i hodowlą zwierząt (działalność mieszana) (PKD 2025)</t>
  </si>
  <si>
    <t>01.61.Z Działalność usługowa wspomagająca produkcję roślinną (PKD 2025)</t>
  </si>
  <si>
    <t>01.62.Z Działalność usługowa wspomagająca chów i hodowlę zwierząt gospodarskich (PKD 2025)</t>
  </si>
  <si>
    <t>01.63.Z Działalność usługowa następująca po zbiorach oraz obróbka nasion dla celów rozmnażania roślin (PKD 2025)</t>
  </si>
  <si>
    <t>01.70.Z Łowiectwo i pozyskiwanie zwierząt łownych, włączając działalność usługową (PKD 2025)</t>
  </si>
  <si>
    <t>02.10.Z Gospodarka leśna i pozostała działalność leśna, z wyłączeniem pozyskiwania produktów leśnych (PKD 2025)</t>
  </si>
  <si>
    <t>02.20.Z Pozyskiwanie drewna (PKD 2025)</t>
  </si>
  <si>
    <t>02.30.Z Pozyskiwanie dziko rosnących produktów leśnych, z wyłączeniem drewna (PKD 2025)</t>
  </si>
  <si>
    <t>02.40.Z Działalność usługowa związana z leśnictwem (PKD 2025)</t>
  </si>
  <si>
    <t>03.11.Z Rybołówstwo w wodach morskich (PKD 2025)</t>
  </si>
  <si>
    <t>03.12.Z Rybołówstwo w wodach śródlądowych (PKD 2025)</t>
  </si>
  <si>
    <t>03.21.Z Akwakultura w wodach morskich (PKD 2025)</t>
  </si>
  <si>
    <t>03.22.Z Akwakultura w wodach śródlądowych (PKD 2025)</t>
  </si>
  <si>
    <t>03.30.Z Działalność usługowa wspomagająca rybołówstwo i akwakulturę (PKD 2025)</t>
  </si>
  <si>
    <t>05.10.Z Wydobywanie węgla kamiennego (PKD 2025)</t>
  </si>
  <si>
    <t>05.20.Z Wydobywanie węgla brunatnego (lignitu) (PKD 2025)</t>
  </si>
  <si>
    <t>06.10.Z Górnictwo ropy naftowej (PKD 2025)</t>
  </si>
  <si>
    <t>06.20.Z Górnictwo gazu ziemnego (PKD 2025)</t>
  </si>
  <si>
    <t>07.10.Z Górnictwo rud żelaza (PKD 2025)</t>
  </si>
  <si>
    <t>07.21.Z Górnictwo rud uranu i toru (PKD 2025)</t>
  </si>
  <si>
    <t>07.29.Z Górnictwo pozostałych rud metali nieżelaznych (PKD 2025)</t>
  </si>
  <si>
    <t>08.11.Z Wydobywanie kamieni ozdobnych, wapienia, gipsu, łupków oraz pozostałych kamieni i skał (PKD 2025)</t>
  </si>
  <si>
    <t>08.12.Z Wydobywanie żwiru, piasku, gliny i kaolinu (PKD 2025)</t>
  </si>
  <si>
    <t>08.91.Z Wydobywanie minerałów dla przemysłu chemicznego oraz do produkcji nawozów (PKD 2025)</t>
  </si>
  <si>
    <t>08.92.Z Wydobywanie torfu (PKD 2025)</t>
  </si>
  <si>
    <t>08.93.Z Wydobywanie soli (PKD 2025)</t>
  </si>
  <si>
    <t>08.99.Z Pozostałe górnictwo i wydobywanie, gdzie indziej niesklasyfikowane (PKD 2025)</t>
  </si>
  <si>
    <t>09.10.Z Działalność usługowa wspomagająca eksploatację złóż ropy naftowej i gazu ziemnego (PKD 2025)</t>
  </si>
  <si>
    <t>09.90.Z Działalność usługowa wspomagająca pozostałe górnictwo i wydobywanie (PKD 2025)</t>
  </si>
  <si>
    <t>10.11.Z Przetwarzanie i konserwowanie mięsa, z wyłączeniem mięsa z drobiu (PKD 2025)</t>
  </si>
  <si>
    <t>10.12.Z Przetwarzanie i konserwowanie mięsa z drobiu (PKD 2025)</t>
  </si>
  <si>
    <t>10.13.Z Produkcja wyrobów z mięsa, włączając wyroby z mięsa drobiowego (PKD 2025)</t>
  </si>
  <si>
    <t>10.20.Z Przetwarzanie i konserwowanie ryb, skorupiaków i mięczaków (PKD 2025)</t>
  </si>
  <si>
    <t>10.31.Z Przetwarzanie i konserwowanie ziemniaków (PKD 2025)</t>
  </si>
  <si>
    <t>10.32.Z Produkcja soków z owoców i warzyw (PKD 2025)</t>
  </si>
  <si>
    <t>10.39.Z Pozostałe przetwarzanie i konserwowanie owoców i warzyw (PKD 2025)</t>
  </si>
  <si>
    <t>10.41.Z Produkcja olejów i pozostałych tłuszczów płynnych (PKD 2025)</t>
  </si>
  <si>
    <t>10.42.Z Produkcja margaryny i podobnych tłuszczów jadalnych (PKD 2025)</t>
  </si>
  <si>
    <t>10.51.Z Wytwarzanie wyrobów mleczarskich (PKD 2025)</t>
  </si>
  <si>
    <t>10.52.Z Produkcja lodów śmietankowych i pozostałych lodów jadalnych (PKD 2025)</t>
  </si>
  <si>
    <t>10.61.Z Wytwarzanie produktów przemiału zbóż (PKD 2025)</t>
  </si>
  <si>
    <t>10.62.Z Wytwarzanie skrobi i wyrobów skrobiowych (PKD 2025)</t>
  </si>
  <si>
    <t>10.71.Z Produkcja pieczywa; produkcja świeżych wyrobów ciastkarskich i ciastek (PKD 2025)</t>
  </si>
  <si>
    <t>10.72.Z Produkcja sucharów, herbatników, konserwowanych wyrobów ciastkarskich i ciastek (PKD 2025)</t>
  </si>
  <si>
    <t>10.73.Z Produkcja wyrobów mącznych (PKD 2025)</t>
  </si>
  <si>
    <t>10.81.Z Produkcja cukru (PKD 2025)</t>
  </si>
  <si>
    <t>10.82.Z Produkcja kakao, czekolady i wyrobów cukierniczych (PKD 2025)</t>
  </si>
  <si>
    <t>10.83.Z Przetwórstwo herbaty i kawy (PKD 2025)</t>
  </si>
  <si>
    <t>10.84.Z Produkcja przypraw (PKD 2025)</t>
  </si>
  <si>
    <t>10.85.Z Wytwarzanie gotowych posiłków i dań (PKD 2025)</t>
  </si>
  <si>
    <t>10.86.Z Produkcja artykułów spożywczych homogenizowanych i żywności dietetycznej (PKD 2025)</t>
  </si>
  <si>
    <t>10.89.A Produkcja suplementów diety (PKD 2025)</t>
  </si>
  <si>
    <t>10.89.B Produkcja substytutów mięsa (PKD 2025)</t>
  </si>
  <si>
    <t>10.89.C Produkcja roślinnych substytutów dla jaj, nabiału i innych produktów mlecznych, z wyłączeniem napojów (PKD 2025)</t>
  </si>
  <si>
    <t>10.89.D Produkcja pozostałych artykułów spożywczych, z wyłączeniem suplementów diety, substytutów mięsa, roślinnych substytutów dla jaj, nabiału i innych produktów mlecznych, gdzie indziej niesklasyfikowana (PKD 2025)</t>
  </si>
  <si>
    <t>10.91.Z Produkcja gotowej paszy dla zwierząt gospodarskich (PKD 2025)</t>
  </si>
  <si>
    <t>10.92.Z Produkcja gotowej karmy dla zwierząt domowych (PKD 2025)</t>
  </si>
  <si>
    <t>11.01.Z Destylowanie, rektyfikowanie i mieszanie alkoholi (PKD 2025)</t>
  </si>
  <si>
    <t>11.02.Z Produkcja win gronowych (PKD 2025)</t>
  </si>
  <si>
    <t>11.03.Z Produkcja cydru i pozostałych owocowych napojów fermentowanych (PKD 2025)</t>
  </si>
  <si>
    <t>11.04.Z Produkcja pozostałych niedestylowanych napojów fermentowanych (PKD 2025)</t>
  </si>
  <si>
    <t>11.05.Z Produkcja piwa (PKD 2025)</t>
  </si>
  <si>
    <t>11.06.Z Produkcja słodu (PKD 2025)</t>
  </si>
  <si>
    <t>11.07.Z Produkcja napojów bezalkoholowych i wód butelkowanych (PKD 2025)</t>
  </si>
  <si>
    <t>12.00.Z Produkcja wyrobów tytoniowych (PKD 2025)</t>
  </si>
  <si>
    <t>13.10.Z Przygotowanie i przędzenie włókien tekstylnych (PKD 2025)</t>
  </si>
  <si>
    <t>13.20.Z Produkcja tkanin (PKD 2025)</t>
  </si>
  <si>
    <t>13.30.Z Wykończanie wyrobów tekstylnych (PKD 2025)</t>
  </si>
  <si>
    <t>13.91.Z Produkcja dzianin metrażowych (PKD 2025)</t>
  </si>
  <si>
    <t>13.92.Z Produkcja wyrobów tekstylnych dla gospodarstw domowych i gotowych artykułów wyposażenia wnętrz (PKD 2025)</t>
  </si>
  <si>
    <t>13.93.Z Produkcja dywanów i chodników (PKD 2025)</t>
  </si>
  <si>
    <t>13.94.Z Produkcja wyrobów powroźniczych, lin, szpagatów i wyrobów sieciowych (PKD 2025)</t>
  </si>
  <si>
    <t>13.95.Z Produkcja włóknin i wyrobów wykonanych z włókniny (PKD 2025)</t>
  </si>
  <si>
    <t>13.96.Z Produkcja pozostałych technicznych i przemysłowych wyrobów tekstylnych (PKD 2025)</t>
  </si>
  <si>
    <t>13.99.Z Produkcja pozostałych wyrobów tekstylnych, gdzie indziej niesklasyfikowana (PKD 2025)</t>
  </si>
  <si>
    <t>14.10.Z Produkcja odzieży dzianej (PKD 2025)</t>
  </si>
  <si>
    <t>14.21.Z Produkcja odzieży wierzchniej (PKD 2025)</t>
  </si>
  <si>
    <t>14.22.Z Produkcja bielizny (PKD 2025)</t>
  </si>
  <si>
    <t>14.23.Z Produkcja odzieży roboczej (PKD 2025)</t>
  </si>
  <si>
    <t>14.24.Z Produkcja odzieży skórzanej i wyrobów futrzarskich (PKD 2025)</t>
  </si>
  <si>
    <t>14.29.Z Produkcja pozostałej odzieży i dodatków do odzieży, gdzie indziej niesklasyfikowana (PKD 2025)</t>
  </si>
  <si>
    <t>15.11.Z Garbowanie, barwienie, wyprawa skór, w tym futerkowych (PKD 2025)</t>
  </si>
  <si>
    <t>15.12.Z Produkcja toreb bagażowych, toreb ręcznych i podobnych wyrobów kaletniczych; produkcja wyrobów rymarskich z dowolnego materiału (PKD 2025)</t>
  </si>
  <si>
    <t>15.20.Z Produkcja obuwia (PKD 2025)</t>
  </si>
  <si>
    <t>16.11.Z Produkcja wyrobów tartacznych (PKD 2025)</t>
  </si>
  <si>
    <t>16.12.Z Obróbka i wykończanie wyrobów tartacznych (PKD 2025)</t>
  </si>
  <si>
    <t>16.21.Z Produkcja arkuszy fornirowych i płyt wykonanych na bazie drewna (PKD 2025)</t>
  </si>
  <si>
    <t>16.22.Z Produkcja gotowych parkietów podłogowych (PKD 2025)</t>
  </si>
  <si>
    <t>16.23.Z Produkcja pozostałych wyrobów stolarskich i ciesielskich dla budownictwa (PKD 2025)</t>
  </si>
  <si>
    <t>16.24.Z Produkcja opakowań drewnianych (PKD 2025)</t>
  </si>
  <si>
    <t>16.25.Z Produkcja drzwi i okien z drewna (PKD 2025)</t>
  </si>
  <si>
    <t>16.26.Z Produkcja paliw stałych z biomasy roślinnej (PKD 2025)</t>
  </si>
  <si>
    <t>16.27.Z Wykończanie wyrobów drewnianych (PKD 2025)</t>
  </si>
  <si>
    <t>16.28.Z Produkcja pozostałych wyrobów z drewna oraz wyrobów z korka, słomy i materiałów używanych do wyplatania (PKD 2025)</t>
  </si>
  <si>
    <t>17.11.Z Produkcja masy włóknistej (PKD 2025)</t>
  </si>
  <si>
    <t>17.12.Z Produkcja papieru i tektury (PKD 2025)</t>
  </si>
  <si>
    <t>17.21.Z Produkcja papieru falistego, tektury falistej oraz opakowań z papieru i tektury (PKD 2025)</t>
  </si>
  <si>
    <t>17.22.Z Produkcja artykułów gospodarstwa domowego, toaletowych i sanitarnych (PKD 2025)</t>
  </si>
  <si>
    <t>17.23.Z Produkcja artykułów papierniczych (PKD 2025)</t>
  </si>
  <si>
    <t>17.24.Z Produkcja tapet (PKD 2025)</t>
  </si>
  <si>
    <t>17.25.Z Produkcja pozostałych wyrobów z papieru i tektury (PKD 2025)</t>
  </si>
  <si>
    <t>18.11.Z Drukowanie gazet (PKD 2025)</t>
  </si>
  <si>
    <t>18.12.Z Pozostałe drukowanie (PKD 2025)</t>
  </si>
  <si>
    <t>18.13.Z Działalność usługowa związana z przygotowywaniem do druku (PKD 2025)</t>
  </si>
  <si>
    <t>18.14.Z Introligatorstwo i podobne usługi (PKD 2025)</t>
  </si>
  <si>
    <t>18.20.Z Reprodukcja zapisanych nośników informacji (PKD 2025)</t>
  </si>
  <si>
    <t>19.10.Z Wytwarzanie i przetwarzanie koksu (PKD 2025)</t>
  </si>
  <si>
    <t>19.20.Z Wytwarzanie i przetwarzanie produktów rafinacji ropy naftowej oraz produktów z paliw kopalnych (PKD 2025)</t>
  </si>
  <si>
    <t>20.11.Z Produkcja gazów technicznych (PKD 2025)</t>
  </si>
  <si>
    <t>20.12.Z Produkcja barwników i pigmentów (PKD 2025)</t>
  </si>
  <si>
    <t>20.13.Z Produkcja pozostałych podstawowych chemikaliów nieorganicznych (PKD 2025)</t>
  </si>
  <si>
    <t>20.14.Z Produkcja pozostałych podstawowych chemikaliów organicznych (PKD 2025)</t>
  </si>
  <si>
    <t>20.15.Z Produkcja nawozów i związków azotowych (PKD 2025)</t>
  </si>
  <si>
    <t>20.16.Z Produkcja tworzyw sztucznych w formach podstawowych (PKD 2025)</t>
  </si>
  <si>
    <t>20.17.Z Produkcja kauczuku syntetycznego w formach podstawowych (PKD 2025)</t>
  </si>
  <si>
    <t>20.20.A Produkcja pestycydów (PKD 2025)</t>
  </si>
  <si>
    <t>20.20.B Produkcja środków dezynfekujących (PKD 2025)</t>
  </si>
  <si>
    <t>20.20.C Produkcja pozostałych środków agrochemicznych (PKD 2025)</t>
  </si>
  <si>
    <t>20.30.Z Produkcja farb, lakierów i podobnych powłok, farb drukarskich i mas uszczelniających (PKD 2025)</t>
  </si>
  <si>
    <t>20.41.Z Produkcja mydła i detergentów, środków myjących i czyszczących (PKD 2025)</t>
  </si>
  <si>
    <t>20.42.Z Produkcja wyrobów kosmetycznych i toaletowych (PKD 2025)</t>
  </si>
  <si>
    <t>20.51.Z Produkcja biopaliw płynnych (PKD 2025)</t>
  </si>
  <si>
    <t>20.59.Z Produkcja pozostałych wyrobów chemicznych, gdzie indziej niesklasyfikowana (PKD 2025)</t>
  </si>
  <si>
    <t>20.60.Z Produkcja włókien chemicznych (PKD 2025)</t>
  </si>
  <si>
    <t>21.10.Z Produkcja podstawowych substancji farmaceutycznych (PKD 2025)</t>
  </si>
  <si>
    <t>21.20.Z Produkcja leków i pozostałych wyrobów farmaceutycznych (PKD 2025)</t>
  </si>
  <si>
    <t>22.11.Z Produkcja, bieżnikowanie i regenerowanie opon z gumy oraz produkcja dętek (PKD 2025)</t>
  </si>
  <si>
    <t>22.12.Z Produkcja pozostałych wyrobów z gumy (PKD 2025)</t>
  </si>
  <si>
    <t>22.21.Z Produkcja płyt, arkuszy, rur i kształtowników z tworzyw sztucznych (PKD 2025)</t>
  </si>
  <si>
    <t>22.22.Z Produkcja opakowań z tworzyw sztucznych (PKD 2025)</t>
  </si>
  <si>
    <t>22.23.Z Produkcja drzwi i okien z tworzyw sztucznych (PKD 2025)</t>
  </si>
  <si>
    <t>22.24.Z Produkcja wyrobów dla budownictwa z tworzyw sztucznych (PKD 2025)</t>
  </si>
  <si>
    <t>22.25.Z Obróbka i wykończanie wyrobów z tworzyw sztucznych (PKD 2025)</t>
  </si>
  <si>
    <t>22.26.Z Produkcja pozostałych wyrobów z tworzyw sztucznych (PKD 2025)</t>
  </si>
  <si>
    <t>23.11.Z Produkcja szkła płaskiego (PKD 2025)</t>
  </si>
  <si>
    <t>23.12.Z Kształtowanie i obróbka szkła płaskiego (PKD 2025)</t>
  </si>
  <si>
    <t>23.13.Z Produkcja szkła gospodarczego (PKD 2025)</t>
  </si>
  <si>
    <t>23.14.Z Produkcja włókien szklanych (PKD 2025)</t>
  </si>
  <si>
    <t>23.15.Z Produkcja i obróbka pozostałego szkła, włączając szkło techniczne (PKD 2025)</t>
  </si>
  <si>
    <t>23.20.Z Produkcja wyrobów ogniotrwałych (PKD 2025)</t>
  </si>
  <si>
    <t>23.31.Z Produkcja ceramicznych kafli i płytek (PKD 2025)</t>
  </si>
  <si>
    <t>23.32.Z Produkcja cegieł, dachówek i materiałów budowlanych, z wypalanej gliny (PKD 2025)</t>
  </si>
  <si>
    <t>23.41.Z Produkcja ceramicznych wyrobów stołowych i ozdobnych (PKD 2025)</t>
  </si>
  <si>
    <t>23.42.Z Produkcja ceramicznych wyrobów sanitarnych (PKD 2025)</t>
  </si>
  <si>
    <t>23.43.Z Produkcja ceramicznych izolatorów i osłon izolacyjnych (PKD 2025)</t>
  </si>
  <si>
    <t>23.44.Z Produkcja pozostałych technicznych wyrobów ceramicznych (PKD 2025)</t>
  </si>
  <si>
    <t>23.45.Z Produkcja pozostałych wyrobów ceramicznych (PKD 2025)</t>
  </si>
  <si>
    <t>23.51.Z Produkcja cementu (PKD 2025)</t>
  </si>
  <si>
    <t>23.52.Z Produkcja wapna i gipsu (PKD 2025)</t>
  </si>
  <si>
    <t>23.61.Z Produkcja wyrobów budowlanych z betonu (PKD 2025)</t>
  </si>
  <si>
    <t>23.62.Z Produkcja wyrobów budowlanych z gipsu (PKD 2025)</t>
  </si>
  <si>
    <t>23.63.Z Produkcja masy betonowej prefabrykowanej (PKD 2025)</t>
  </si>
  <si>
    <t>23.64.Z Produkcja zaprawy murarskiej (PKD 2025)</t>
  </si>
  <si>
    <t>23.65.Z Produkcja cementu wzmocnionego włóknem (PKD 2025)</t>
  </si>
  <si>
    <t>23.66.Z Produkcja pozostałych wyrobów z betonu, cementu i gipsu (PKD 2025)</t>
  </si>
  <si>
    <t>23.70.A Produkcja nagrobków, grobowców i płyt nagrobnych z kamienia (PKD 2025)</t>
  </si>
  <si>
    <t>23.70.B Produkcja pozostałych wyrobów z kamienia oraz cięcie, formowanie i wykończanie kamienia (PKD 2025)</t>
  </si>
  <si>
    <t>23.91.Z Produkcja wyrobów ściernych (PKD 2025)</t>
  </si>
  <si>
    <t>23.99.Z Produkcja pozostałych wyrobów z mineralnych surowców niemetalicznych, gdzie indziej niesklasyfikowana (PKD 2025)</t>
  </si>
  <si>
    <t>24.10.Z Produkcja surówki, żelazostopów, żeliwa i stali oraz wyrobów hutniczych (PKD 2025)</t>
  </si>
  <si>
    <t>24.20.Z Produkcja rur, przewodów, kształtowników zamkniętych i łączników, ze stali (PKD 2025)</t>
  </si>
  <si>
    <t>24.31.Z Produkcja prętów ciągnionych na zimno (PKD 2025)</t>
  </si>
  <si>
    <t>24.32.Z Produkcja wyrobów płaskich walcowanych na zimno (PKD 2025)</t>
  </si>
  <si>
    <t>24.33.Z Produkcja wyrobów formowanych na zimno (PKD 2025)</t>
  </si>
  <si>
    <t>24.34.Z Produkcja drutu (PKD 2025)</t>
  </si>
  <si>
    <t>24.41.Z Produkcja metali szlachetnych (PKD 2025)</t>
  </si>
  <si>
    <t>24.42.A Produkcja aluminium hutniczego (PKD 2025)</t>
  </si>
  <si>
    <t>24.42.B Produkcja wyrobów z aluminium i stopów aluminium (PKD 2025)</t>
  </si>
  <si>
    <t>24.43.Z Produkcja ołowiu, cynku i cyny (PKD 2025)</t>
  </si>
  <si>
    <t>24.44.Z Produkcja miedzi (PKD 2025)</t>
  </si>
  <si>
    <t>24.45.Z Produkcja pozostałych metali nieżelaznych (PKD 2025)</t>
  </si>
  <si>
    <t>24.46.Z Wytwarzanie paliw jądrowych (PKD 2025)</t>
  </si>
  <si>
    <t>24.51.Z Odlewnictwo żeliwa (PKD 2025)</t>
  </si>
  <si>
    <t>24.52.Z Odlewnictwo staliwa (PKD 2025)</t>
  </si>
  <si>
    <t>24.53.Z Odlewnictwo metali lekkich (PKD 2025)</t>
  </si>
  <si>
    <t>24.54.A Odlewnictwo miedzi i stopów miedzi (PKD 2025)</t>
  </si>
  <si>
    <t>24.54.B Odlewnictwo pozostałych metali nieżelaznych, gdzie indziej niesklasyfikowane (PKD 2025)</t>
  </si>
  <si>
    <t>25.11.Z Produkcja konstrukcji metalowych i ich części (PKD 2025)</t>
  </si>
  <si>
    <t>25.12.Z Produkcja drzwi i okien z metalu (PKD 2025)</t>
  </si>
  <si>
    <t>25.21.Z Produkcja grzejników centralnego ogrzewania, wytwornic pary i kotłów (PKD 2025)</t>
  </si>
  <si>
    <t>25.22.Z Produkcja pozostałych zbiorników, cystern i pojemników metalowych (PKD 2025)</t>
  </si>
  <si>
    <t>25.30.Z Produkcja broni i amunicji (PKD 2025)</t>
  </si>
  <si>
    <t>25.40.Z Kucie i formowanie metali oraz metalurgia proszków (PKD 2025)</t>
  </si>
  <si>
    <t>25.51.Z Nakładanie powłok na metale (PKD 2025)</t>
  </si>
  <si>
    <t>25.52.Z Obróbka cieplna metali (PKD 2025)</t>
  </si>
  <si>
    <t>25.53.Z Obróbka mechaniczna elementów metalowych (PKD 2025)</t>
  </si>
  <si>
    <t>25.61.Z Produkcja wyrobów nożowniczych i sztućców (PKD 2025)</t>
  </si>
  <si>
    <t>25.62.Z Produkcja zamków i zawiasów (PKD 2025)</t>
  </si>
  <si>
    <t>25.63.Z Produkcja narzędzi (PKD 2025)</t>
  </si>
  <si>
    <t>25.91.Z Produkcja pojemników metalowych (PKD 2025)</t>
  </si>
  <si>
    <t>25.92.Z Produkcja lekkich opakowań metalowych (PKD 2025)</t>
  </si>
  <si>
    <t>25.93.Z Produkcja wyrobów z drutu, łańcuchów i sprężyn (PKD 2025)</t>
  </si>
  <si>
    <t>25.94.Z Produkcja złączy i śrub (PKD 2025)</t>
  </si>
  <si>
    <t>25.99.Z Produkcja pozostałych gotowych wyrobów metalowych, gdzie indziej niesklasyfikowana (PKD 2025)</t>
  </si>
  <si>
    <t>26.11.Z Produkcja elementów elektronicznych (PKD 2025)</t>
  </si>
  <si>
    <t>26.12.Z Produkcja elektronicznych obwodów drukowanych (PKD 2025)</t>
  </si>
  <si>
    <t>26.20.Z Produkcja komputerów i urządzeń peryferyjnych (PKD 2025)</t>
  </si>
  <si>
    <t>26.30.Z Produkcja sprzętu (tele)komunikacyjnego (PKD 2025)</t>
  </si>
  <si>
    <t>26.40.Z Produkcja elektronicznego sprzętu powszechnego użytku (PKD 2025)</t>
  </si>
  <si>
    <t>26.51.Z Produkcja instrumentów i przyrządów pomiarowych, kontrolnych i nawigacyjnych (PKD 2025)</t>
  </si>
  <si>
    <t>26.52.Z Produkcja zegarków i zegarów (PKD 2025)</t>
  </si>
  <si>
    <t>26.60.Z Produkcja urządzeń napromieniowujących, sprzętu elektromedycznego i elektroterapeutycznego (PKD 2025)</t>
  </si>
  <si>
    <t>26.70.Z Produkcja instrumentów optycznych, niezapisanych magnetycznych i optycznych nośników informacji oraz sprzętu fotograficznego (PKD 2025)</t>
  </si>
  <si>
    <t>27.11.Z Produkcja elektrycznych silników, prądnic i transformatorów (PKD 2025)</t>
  </si>
  <si>
    <t>27.12.Z Produkcja aparatury rozdzielczej i sterowniczej energii elektrycznej (PKD 2025)</t>
  </si>
  <si>
    <t>27.20.Z Produkcja baterii i akumulatorów (PKD 2025)</t>
  </si>
  <si>
    <t>27.31.Z Produkcja kabli światłowodowych (PKD 2025)</t>
  </si>
  <si>
    <t>27.32.Z Produkcja pozostałych elektronicznych i elektrycznych przewodów i kabli (PKD 2025)</t>
  </si>
  <si>
    <t>27.33.Z Produkcja sprzętu instalacyjnego (PKD 2025)</t>
  </si>
  <si>
    <t>27.40.Z Produkcja sprzętu oświetleniowego (PKD 2025)</t>
  </si>
  <si>
    <t>27.51.Z Produkcja elektrycznego sprzętu gospodarstwa domowego (PKD 2025)</t>
  </si>
  <si>
    <t>27.52.Z Produkcja nieelektrycznego sprzętu gospodarstwa domowego (PKD 2025)</t>
  </si>
  <si>
    <t>27.90.Z Produkcja pozostałego sprzętu elektrycznego (PKD 2025)</t>
  </si>
  <si>
    <t>28.11.Z Produkcja silników i turbin, z wyłączeniem silników lotniczych, samochodowych i motocyklowych (PKD 2025)</t>
  </si>
  <si>
    <t>28.12.Z Produkcja sprzętu i wyposażenia do napędu hydraulicznego i pneumatycznego (PKD 2025)</t>
  </si>
  <si>
    <t>28.13.Z Produkcja pozostałych pomp i sprężarek (PKD 2025)</t>
  </si>
  <si>
    <t>28.14.Z Produkcja pozostałych kurków i zaworów (PKD 2025)</t>
  </si>
  <si>
    <t>28.15.Z Produkcja łożysk, kół zębatych, przekładni zębatych i elementów napędowych (PKD 2025)</t>
  </si>
  <si>
    <t>28.21.Z Produkcja pieców, palenisk i stałych urządzeń grzewczych dla gospodarstw domowych (PKD 2025)</t>
  </si>
  <si>
    <t>28.22.Z Produkcja urządzeń podnośnikowych i przeładunkowych (PKD 2025)</t>
  </si>
  <si>
    <t>28.23.Z Produkcja maszyn i sprzętu biurowego, z wyłączeniem komputerów i urządzeń peryferyjnych (PKD 2025)</t>
  </si>
  <si>
    <t>28.24.Z Produkcja narzędzi ręcznych mechanicznych (PKD 2025)</t>
  </si>
  <si>
    <t>28.25.Z Produkcja przemysłowych urządzeń chłodniczych, wentylacyjnych i klimatyzacyjnych (PKD 2025)</t>
  </si>
  <si>
    <t>28.29.Z Produkcja pozostałych maszyn ogólnego przeznaczenia, gdzie indziej niesklasyfikowana (PKD 2025)</t>
  </si>
  <si>
    <t>28.30.Z Produkcja maszyn dla rolnictwa i leśnictwa (PKD 2025)</t>
  </si>
  <si>
    <t>28.41.Z Produkcja maszyn do formowania metalu i obrabiarek do metalu (PKD 2025)</t>
  </si>
  <si>
    <t>28.42.Z Produkcja pozostałych narzędzi mechanicznych (PKD 2025)</t>
  </si>
  <si>
    <t>28.91.Z Produkcja maszyn dla metalurgii (PKD 2025)</t>
  </si>
  <si>
    <t>28.92.Z Produkcja maszyn dla górnictwa i do wydobywania oraz budownictwa (PKD 2025)</t>
  </si>
  <si>
    <t>28.93.Z Produkcja maszyn stosowanych w przetwórstwie żywności, tytoniu i produkcji napojów (PKD 2025)</t>
  </si>
  <si>
    <t>28.94.Z Produkcja maszyn dla przemysłu tekstylnego, odzieżowego i skórzanego (PKD 2025)</t>
  </si>
  <si>
    <t>28.95.Z Produkcja maszyn dla przemysłu papierniczego (PKD 2025)</t>
  </si>
  <si>
    <t>28.96.Z Produkcja maszyn do obróbki gumy lub tworzyw sztucznych (PKD 2025)</t>
  </si>
  <si>
    <t>28.97.Z Produkcja maszyn do wytwarzania przyrostowego (PKD 2025)</t>
  </si>
  <si>
    <t>28.99.Z Produkcja pozostałych maszyn specjalnego przeznaczenia, gdzie indziej niesklasyfikowana (PKD 2025)</t>
  </si>
  <si>
    <t>29.10.A Produkcja silników do pojazdów silnikowych, z wyłączeniem motocykli (PKD 2025)</t>
  </si>
  <si>
    <t>29.10.B Produkcja samochodów osobowych (PKD 2025)</t>
  </si>
  <si>
    <t>29.10.C Produkcja autobusów (PKD 2025)</t>
  </si>
  <si>
    <t>29.10.D Produkcja pojazdów silnikowych przeznaczonych do przewozu towarów (PKD 2025)</t>
  </si>
  <si>
    <t>29.10.E Produkcja pozostałych pojazdów silnikowych, z wyłączeniem motocykli (PKD 2025)</t>
  </si>
  <si>
    <t>29.20.Z Produkcja nadwozi do pojazdów silnikowych, z wyłączeniem motocykli; produkcja przyczep i naczep (PKD 2025)</t>
  </si>
  <si>
    <t>29.31.Z Produkcja wyposażenia elektrycznego i elektronicznego do pojazdów silnikowych (PKD 2025)</t>
  </si>
  <si>
    <t>29.32.Z Produkcja pozostałych części i akcesoriów do pojazdów silnikowych, z wyłączeniem motocykli (PKD 2025)</t>
  </si>
  <si>
    <t>30.11.Z Produkcja cywilnych statków i konstrukcji pływających (PKD 2025)</t>
  </si>
  <si>
    <t>30.12.Z Produkcja łodzi wypoczynkowych i sportowych (PKD 2025)</t>
  </si>
  <si>
    <t>30.13.Z Produkcja wojskowych okrętów i jednostek pływających (PKD 2025)</t>
  </si>
  <si>
    <t>30.20.Z Produkcja lokomotyw kolejowych oraz taboru szynowego (PKD 2025)</t>
  </si>
  <si>
    <t>30.31.Z Produkcja cywilnych statków powietrznych, statków kosmicznych i podobnych maszyn (PKD 2025)</t>
  </si>
  <si>
    <t>30.32.Z Produkcja wojskowych statków powietrznych, statków kosmicznych i podobnych maszyn (PKD 2025)</t>
  </si>
  <si>
    <t>30.40.Z Produkcja wojskowych pojazdów bojowych (PKD 2025)</t>
  </si>
  <si>
    <t>30.91.Z Produkcja motocykli (PKD 2025)</t>
  </si>
  <si>
    <t>30.99.Z Produkcja pozostałego sprzętu transportowego, gdzie indziej niesklasyfikowana (PKD 2025)</t>
  </si>
  <si>
    <t>31.00.Z Produkcja mebli (PKD 2025)</t>
  </si>
  <si>
    <t>32.11.Z Produkcja monet (PKD 2025)</t>
  </si>
  <si>
    <t>32.12.Z Produkcja wyrobów jubilerskich i podobnych (PKD 2025)</t>
  </si>
  <si>
    <t>32.13.Z Produkcja sztucznej biżuterii i wyrobów podobnych (PKD 2025)</t>
  </si>
  <si>
    <t>32.20.Z Produkcja instrumentów muzycznych (PKD 2025)</t>
  </si>
  <si>
    <t>32.30.Z Produkcja sprzętu sportowego (PKD 2025)</t>
  </si>
  <si>
    <t>32.40.Z Produkcja gier i zabawek (PKD 2025)</t>
  </si>
  <si>
    <t>32.50.A Produkcja urządzeń, instrumentów oraz wyrobów dentystycznych (PKD 2025)</t>
  </si>
  <si>
    <t>32.50.B Pozostała produkcja urządzeń, instrumentów oraz wyrobów medycznych (PKD 2025)</t>
  </si>
  <si>
    <t>32.91.Z Produkcja mioteł, szczotek i pędzli (PKD 2025)</t>
  </si>
  <si>
    <t>32.99.Z Produkcja pozostałych wyrobów, gdzie indziej niesklasyfikowana (PKD 2025)</t>
  </si>
  <si>
    <t>33.11.Z Naprawa i konserwacja metalowych wyrobów gotowych (PKD 2025)</t>
  </si>
  <si>
    <t>33.12.Z Naprawa i konserwacja maszyn (PKD 2025)</t>
  </si>
  <si>
    <t>33.13.Z Naprawa i konserwacja urządzeń elektronicznych i optycznych (PKD 2025)</t>
  </si>
  <si>
    <t>33.14.Z Naprawa i konserwacja urządzeń elektrycznych (PKD 2025)</t>
  </si>
  <si>
    <t>33.15.Z Naprawa i konserwacja cywilnych statków i łodzi (PKD 2025)</t>
  </si>
  <si>
    <t>33.16.Z Naprawa i konserwacja cywilnych statków powietrznych i statków kosmicznych (PKD 2025)</t>
  </si>
  <si>
    <t>33.17.Z Naprawa i konserwacja pozostałego cywilnego sprzętu transportowego (PKD 2025)</t>
  </si>
  <si>
    <t>33.18.Z Naprawa i konserwacja wojskowych pojazdów bojowych, okrętów, łodzi, statków powietrznych i statków kosmicznych (PKD 2025)</t>
  </si>
  <si>
    <t>33.19.Z Naprawa i konserwacja pozostałego sprzętu i wyposażenia (PKD 2025)</t>
  </si>
  <si>
    <t>33.20.Z Instalowanie maszyn przemysłowych, sprzętu i wyposażenia (PKD 2025)</t>
  </si>
  <si>
    <t>35.11.Z Wytwarzanie energii elektrycznej ze źródeł nieodnawialnych (PKD 2025)</t>
  </si>
  <si>
    <t>35.12.A Energetyka wiatrowa (PKD 2025)</t>
  </si>
  <si>
    <t>35.12.B Energetyka słoneczna (PKD 2025)</t>
  </si>
  <si>
    <t>35.12.C Energetyka geotermalna (PKD 2025)</t>
  </si>
  <si>
    <t>35.12.D Energetyka biogazowa (PKD 2025)</t>
  </si>
  <si>
    <t>35.12.E Energetyka wodna (PKD 2025)</t>
  </si>
  <si>
    <t>35.12.F Wytwarzanie energii elektrycznej z pozostałych źródeł odnawialnych (PKD 2025)</t>
  </si>
  <si>
    <t>35.13.Z Przesyłanie energii elektrycznej (PKD 2025)</t>
  </si>
  <si>
    <t>35.14.Z Dystrybucja energii elektrycznej (PKD 2025)</t>
  </si>
  <si>
    <t>35.15.Z Handel energią elektryczną (PKD 2025)</t>
  </si>
  <si>
    <t>35.16.Z Magazynowanie energii elektrycznej (PKD 2025)</t>
  </si>
  <si>
    <t>35.21.Z Wytwarzanie paliw gazowych (PKD 2025)</t>
  </si>
  <si>
    <t>35.22.Z Dystrybucja paliw gazowych w systemie sieciowym (PKD 2025)</t>
  </si>
  <si>
    <t>35.23.Z Handel paliwami gazowymi w systemie sieciowym (PKD 2025)</t>
  </si>
  <si>
    <t>35.24.Z Magazynowanie paliw gazowych w ramach usług zaopatrzenia sieciowego (PKD 2025)</t>
  </si>
  <si>
    <t>35.30.Z Wytwarzanie i zaopatrywanie w parę wodną i powietrze do układów klimatyzacyjnych (PKD 2025)</t>
  </si>
  <si>
    <t>35.40.Z Działalność brokerów i agentów w zakresie energii elektrycznej i gazu ziemnego (PKD 2025)</t>
  </si>
  <si>
    <t>36.00.Z Pobór, uzdatnianie i dostarczanie wody (PKD 2025)</t>
  </si>
  <si>
    <t>37.00.Z Odprowadzanie i oczyszczanie ścieków (PKD 2025)</t>
  </si>
  <si>
    <t>38.11.Z Zbieranie odpadów innych niż niebezpieczne (PKD 2025)</t>
  </si>
  <si>
    <t>38.12.Z Zbieranie odpadów niebezpiecznych (PKD 2025)</t>
  </si>
  <si>
    <t>38.21.Z Odzysk surowców (PKD 2025)</t>
  </si>
  <si>
    <t>38.22.Z Odzysk energii (PKD 2025)</t>
  </si>
  <si>
    <t>38.23.Z Pozostały odzysk związany z odpadami (PKD 2025)</t>
  </si>
  <si>
    <t>38.31.Z Spalanie odpadów bez odzysku energii (PKD 2025)</t>
  </si>
  <si>
    <t>38.32.Z Składowanie odpadów (PKD 2025)</t>
  </si>
  <si>
    <t>38.33.Z Pozostałe unieszkodliwianie odpadów (PKD 2025)</t>
  </si>
  <si>
    <t>39.00.Z Działalność związana z rekultywacją i pozostała działalność usługowa związana z gospodarką odpadami (PKD 2025)</t>
  </si>
  <si>
    <t>41.00.A Roboty budowlane związane ze wznoszeniem budynków mieszkalnych (PKD 2025)</t>
  </si>
  <si>
    <t>41.00.B Roboty budowlane związane ze wznoszeniem budynków niemieszkalnych (PKD 2025)</t>
  </si>
  <si>
    <t>42.11.Z Roboty związane z budową dróg i autostrad (PKD 2025)</t>
  </si>
  <si>
    <t>42.12.Z Roboty związane z budową dróg szynowych i kolei podziemnej (PKD 2025)</t>
  </si>
  <si>
    <t>42.13.Z Roboty związane z budową mostów i tuneli (PKD 2025)</t>
  </si>
  <si>
    <t>42.21.Z Roboty związane z budową rurociągów przesyłowych i sieci rozdzielczych (PKD 2025)</t>
  </si>
  <si>
    <t>42.22.Z Roboty związane z budową linii telekomunikacyjnych i elektroenergetycznych (PKD 2025)</t>
  </si>
  <si>
    <t>42.91.Z Roboty związane z budową obiektów inżynierii wodnej (PKD 2025)</t>
  </si>
  <si>
    <t>42.99.Z Roboty związane z budową pozostałych obiektów inżynierii lądowej i wodnej, gdzie indziej niesklasyfikowane (PKD 2025)</t>
  </si>
  <si>
    <t>43.11.Z Rozbiórka i burzenie obiektów budowlanych (PKD 2025)</t>
  </si>
  <si>
    <t>43.12.Z Przygotowanie terenu pod budowę (PKD 2025)</t>
  </si>
  <si>
    <t>43.13.Z Wykonywanie wykopów i wierceń geologiczno-inżynierskich (PKD 2025)</t>
  </si>
  <si>
    <t>43.21.Z Wykonywanie instalacji elektrycznych (PKD 2025)</t>
  </si>
  <si>
    <t>43.22.Z Wykonywanie instalacji wodno-kanalizacyjnych, cieplnych i klimatyzacyjnych (PKD 2025)</t>
  </si>
  <si>
    <t>43.23.Z Montaż izolacji (PKD 2025)</t>
  </si>
  <si>
    <t>43.24.Z Wykonywanie pozostałych instalacji budowlanych (PKD 2025)</t>
  </si>
  <si>
    <t>43.31.Z Tynkowanie (PKD 2025)</t>
  </si>
  <si>
    <t>43.32.Z Zakładanie stolarki budowlanej (PKD 2025)</t>
  </si>
  <si>
    <t>43.33.Z Posadzkarstwo; tapetowanie i oblicowywanie ścian (PKD 2025)</t>
  </si>
  <si>
    <t>43.34.Z Malowanie i szklenie (PKD 2025)</t>
  </si>
  <si>
    <t>43.35.Z Wykonywanie pozostałych robót budowlanych wykończeniowych (PKD 2025)</t>
  </si>
  <si>
    <t>43.41.Z Wykonywanie konstrukcji i pokryć dachowych (PKD 2025)</t>
  </si>
  <si>
    <t>43.42.Z Wykonywanie pozostałych specjalistycznych robót budowlanych w zakresie budowy budynków (PKD 2025)</t>
  </si>
  <si>
    <t>43.50.Z Roboty budowlane specjalistyczne w zakresie inżynierii lądowej i wodnej (PKD 2025)</t>
  </si>
  <si>
    <t>43.60.Z Pośrednictwo w zakresie specjalistycznych usług budowlanych (PKD 2025)</t>
  </si>
  <si>
    <t>43.91.Z Roboty murarskie (PKD 2025)</t>
  </si>
  <si>
    <t>43.99.Z Pozostałe specjalistyczne roboty budowlane, gdzie indziej niesklasyfikowane (PKD 2025)</t>
  </si>
  <si>
    <t>46.11.A Działalność agentów zajmujących się sprzedażą hurtową zbóż i nasion oleistych (PKD 2025)</t>
  </si>
  <si>
    <t>46.11.B Działalność agentów zajmujących się sprzedażą hurtową pozostałych płodów rolnych, żywych zwierząt, surowców dla przemysłu tekstylnego i półproduktów (PKD 2025)</t>
  </si>
  <si>
    <t>46.12.Z Działalność agentów zajmujących się sprzedażą hurtową paliw, rud, metali i chemikaliów przemysłowych (PKD 2025)</t>
  </si>
  <si>
    <t>46.13.Z Działalność agentów zajmujących się sprzedażą hurtową drewna i materiałów budowlanych (PKD 2025)</t>
  </si>
  <si>
    <t>46.14.Z Działalność agentów zajmujących się sprzedażą hurtową maszyn, urządzeń przemysłowych, statków i samolotów (PKD 2025)</t>
  </si>
  <si>
    <t>46.15.Z Działalność agentów zajmujących się sprzedażą hurtową mebli, artykułów gospodarstwa domowego i drobnych wyrobów metalowych (PKD 2025)</t>
  </si>
  <si>
    <t>46.16.Z Działalność agentów zajmujących się sprzedażą hurtową wyrobów tekstylnych, odzieży, wyrobów futrzarskich, obuwia i artykułów skórzanych (PKD 2025)</t>
  </si>
  <si>
    <t>46.17.Z Działalność agentów zajmujących się sprzedażą hurtową żywności, napojów i wyrobów tytoniowych (PKD 2025)</t>
  </si>
  <si>
    <t>46.18.Z Działalność agentów zajmujących się sprzedażą hurtową wyspecjalizowaną pozostałych towarów (PKD 2025)</t>
  </si>
  <si>
    <t>46.19.Z Działalność agentów zajmujących się sprzedażą hurtową niewyspecjalizowaną (PKD 2025)</t>
  </si>
  <si>
    <t>46.21.A Sprzedaż hurtowa zboża i nasion roślin oleistych (PKD 2025)</t>
  </si>
  <si>
    <t>46.21.B Sprzedaż hurtowa nieprzetworzonego tytoniu i pasz dla zwierząt (PKD 2025)</t>
  </si>
  <si>
    <t>46.22.Z Sprzedaż hurtowa kwiatów i roślin (PKD 2025)</t>
  </si>
  <si>
    <t>46.23.Z Sprzedaż hurtowa żywych zwierząt (PKD 2025)</t>
  </si>
  <si>
    <t>46.24.Z Sprzedaż hurtowa skór (PKD 2025)</t>
  </si>
  <si>
    <t>46.31.Z Sprzedaż hurtowa owoców i warzyw (PKD 2025)</t>
  </si>
  <si>
    <t>46.32.Z Sprzedaż hurtowa mięsa i wyrobów z mięsa oraz ryb i wyrobów z ryb (PKD 2025)</t>
  </si>
  <si>
    <t>46.33.Z Sprzedaż hurtowa mleka, wyrobów mleczarskich, jaj, olejów i tłuszczów jadalnych (PKD 2025)</t>
  </si>
  <si>
    <t>46.34.A Sprzedaż hurtowa napojów alkoholowych (PKD 2025)</t>
  </si>
  <si>
    <t>46.34.B Sprzedaż hurtowa napojów bezalkoholowych (PKD 2025)</t>
  </si>
  <si>
    <t>46.35.Z Sprzedaż hurtowa wyrobów tytoniowych (PKD 2025)</t>
  </si>
  <si>
    <t>46.36.Z Sprzedaż hurtowa cukru, czekolady i wyrobów cukierniczych (PKD 2025)</t>
  </si>
  <si>
    <t>46.37.Z Sprzedaż hurtowa herbaty, kawy, kakao i przypraw (PKD 2025)</t>
  </si>
  <si>
    <t>46.38.Z Sprzedaż hurtowa pozostałej żywności (PKD 2025)</t>
  </si>
  <si>
    <t>46.39.Z Sprzedaż hurtowa niewyspecjalizowana żywności, napojów i wyrobów tytoniowych (PKD 2025)</t>
  </si>
  <si>
    <t>46.41.Z Sprzedaż hurtowa wyrobów tekstylnych (PKD 2025)</t>
  </si>
  <si>
    <t>46.42.Z Sprzedaż hurtowa odzieży i obuwia (PKD 2025)</t>
  </si>
  <si>
    <t>46.43.Z Sprzedaż hurtowa elektrycznych artykułów użytku domowego (PKD 2025)</t>
  </si>
  <si>
    <t>46.44.Z Sprzedaż hurtowa wyrobów porcelanowych, ceramicznych i szklanych oraz środków czyszczących (PKD 2025)</t>
  </si>
  <si>
    <t>46.45.Z Sprzedaż hurtowa perfum i kosmetyków (PKD 2025)</t>
  </si>
  <si>
    <t>46.46.Z Sprzedaż hurtowa wyrobów farmaceutycznych i medycznych (PKD 2025)</t>
  </si>
  <si>
    <t>46.47.Z Sprzedaż hurtowa mebli do użytku domowego, biurowego i sklepowego, dywanów i sprzętu oświetleniowego (PKD 2025)</t>
  </si>
  <si>
    <t>46.48.Z Sprzedaż hurtowa zegarków i biżuterii (PKD 2025)</t>
  </si>
  <si>
    <t>46.49.Z Sprzedaż hurtowa pozostałych artykułów użytku domowego (PKD 2025)</t>
  </si>
  <si>
    <t>46.50.Z Sprzedaż hurtowa urządzeń technologii informacyjnej i komunikacyjnej (PKD 2025)</t>
  </si>
  <si>
    <t>46.61.Z Sprzedaż hurtowa maszyn i urządzeń rolniczych oraz dodatkowego wyposażenia (PKD 2025)</t>
  </si>
  <si>
    <t>46.62.Z Sprzedaż hurtowa obrabiarek (PKD 2025)</t>
  </si>
  <si>
    <t>46.63.Z Sprzedaż hurtowa maszyn wykorzystywanych w górnictwie, budownictwie oraz inżynierii lądowej i wodnej (PKD 2025)</t>
  </si>
  <si>
    <t>46.64.Z Sprzedaż hurtowa pozostałych maszyn i urządzeń (PKD 2025)</t>
  </si>
  <si>
    <t>46.71.Z Sprzedaż hurtowa pojazdów silnikowych, z wyłączeniem motocykli (PKD 2025)</t>
  </si>
  <si>
    <t>46.72.Z Sprzedaż hurtowa części i akcesoriów do pojazdów silnikowych, z wyłączeniem motocykli (PKD 2025)</t>
  </si>
  <si>
    <t>46.73.Z Sprzedaż hurtowa motocykli oraz części i akcesoriów do nich (PKD 2025)</t>
  </si>
  <si>
    <t>46.81.Z Sprzedaż hurtowa paliw stałych, ciekłych, gazowych oraz produktów pochodnych (PKD 2025)</t>
  </si>
  <si>
    <t>46.82.Z Sprzedaż hurtowa metali i rud metali (PKD 2025)</t>
  </si>
  <si>
    <t>46.83.Z Sprzedaż hurtowa drewna, materiałów budowlanych i wyposażenia sanitarnego (PKD 2025)</t>
  </si>
  <si>
    <t>46.84.Z Sprzedaż hurtowa wyrobów metalowych oraz sprzętu i dodatkowego wyposażenia hydraulicznego i grzejnego (PKD 2025)</t>
  </si>
  <si>
    <t>46.85.A Sprzedaż hurtowa chemicznych nawozów i środków ochrony roślin (PKD 2025)</t>
  </si>
  <si>
    <t>46.85.B Pozostała sprzedaż hurtowa wyrobów chemicznych (PKD 2025)</t>
  </si>
  <si>
    <t>46.86.Z Sprzedaż hurtowa pozostałych półproduktów (PKD 2025)</t>
  </si>
  <si>
    <t>46.87.Z Sprzedaż hurtowa odpadów i złomu (PKD 2025)</t>
  </si>
  <si>
    <t>46.90.Z Sprzedaż hurtowa niewyspecjalizowana (PKD 2025)</t>
  </si>
  <si>
    <t>47.11.Z Sprzedaż detaliczna niewyspecjalizowana z przewagą żywności, napojów lub wyrobów tytoniowych (PKD 2025)</t>
  </si>
  <si>
    <t>47.12.Z Pozostała sprzedaż detaliczna niewyspecjalizowana (PKD 2025)</t>
  </si>
  <si>
    <t>47.21.Z Sprzedaż detaliczna owoców i warzyw (PKD 2025)</t>
  </si>
  <si>
    <t>47.22.Z Sprzedaż detaliczna mięsa i wyrobów z mięsa (PKD 2025)</t>
  </si>
  <si>
    <t>47.23.Z Sprzedaż detaliczna ryb, skorupiaków i mięczaków (PKD 2025)</t>
  </si>
  <si>
    <t>47.24.Z Sprzedaż detaliczna pieczywa, ciast, wyrobów ciastkarskich i cukierniczych (PKD 2025)</t>
  </si>
  <si>
    <t>47.25.Z Sprzedaż detaliczna napojów alkoholowych i bezalkoholowych (PKD 2025)</t>
  </si>
  <si>
    <t>47.26.Z Sprzedaż detaliczna wyrobów tytoniowych (PKD 2025)</t>
  </si>
  <si>
    <t>47.27.Z Sprzedaż detaliczna pozostałej żywności (PKD 2025)</t>
  </si>
  <si>
    <t>47.30.Z Sprzedaż detaliczna paliw do pojazdów silnikowych (PKD 2025)</t>
  </si>
  <si>
    <t>47.40.Z Sprzedaż detaliczna narzędzi technologii informacyjnej i komunikacyjnej (PKD 2025)</t>
  </si>
  <si>
    <t>47.51.Z Sprzedaż detaliczna wyrobów tekstylnych (PKD 2025)</t>
  </si>
  <si>
    <t>47.52.Z Sprzedaż detaliczna drobnych wyrobów metalowych, materiałów budowlanych, farb i szkła (PKD 2025)</t>
  </si>
  <si>
    <t>47.53.Z Sprzedaż detaliczna dywanów, chodników i innych pokryć podłogowych oraz pokryć ściennych (PKD 2025)</t>
  </si>
  <si>
    <t>47.54.Z Sprzedaż detaliczna elektrycznego sprzętu gospodarstwa domowego (PKD 2025)</t>
  </si>
  <si>
    <t>47.55.Z Sprzedaż detaliczna mebli, sprzętu oświetleniowego, artykułów stołowych oraz pozostałych artykułów użytku domowego (PKD 2025)</t>
  </si>
  <si>
    <t>47.61.Z Sprzedaż detaliczna książek (PKD 2025)</t>
  </si>
  <si>
    <t>47.62.Z Sprzedaż detaliczna gazet i pozostałych periodyków oraz artykułów papierniczych (PKD 2025)</t>
  </si>
  <si>
    <t>47.63.Z Sprzedaż detaliczna sprzętu sportowego (PKD 2025)</t>
  </si>
  <si>
    <t>47.64.Z Sprzedaż detaliczna gier i zabawek (PKD 2025)</t>
  </si>
  <si>
    <t>47.69.A Sprzedaż detaliczna instrumentów muzycznych i nut (PKD 2025)</t>
  </si>
  <si>
    <t>47.69.B Sprzedaż detaliczna dzieł sztuki (PKD 2025)</t>
  </si>
  <si>
    <t>47.69.C Sprzedaż detaliczna pozostałych wyrobów związanych z kulturą i rekreacją, gdzie indziej niesklasyfikowana (PKD 2025)</t>
  </si>
  <si>
    <t>47.71.Z Sprzedaż detaliczna odzieży (PKD 2025)</t>
  </si>
  <si>
    <t>47.72.Z Sprzedaż detaliczna obuwia i wyrobów skórzanych (PKD 2025)</t>
  </si>
  <si>
    <t>47.73.Z Sprzedaż detaliczna wyrobów farmaceutycznych (PKD 2025)</t>
  </si>
  <si>
    <t>47.74.Z Sprzedaż detaliczna wyrobów medycznych i ortopedycznych (PKD 2025)</t>
  </si>
  <si>
    <t>47.75.Z Sprzedaż detaliczna kosmetyków i artykułów toaletowych (PKD 2025)</t>
  </si>
  <si>
    <t>47.76.A Sprzedaż detaliczna kwiatów, roślin, nasion, nawozów i środków ochrony roślin (PKD 2025)</t>
  </si>
  <si>
    <t>47.76.B Sprzedaż detaliczna żywych zwierząt domowych, karmy dla zwierząt domowych (PKD 2025)</t>
  </si>
  <si>
    <t>47.77.Z Sprzedaż detaliczna zegarków i biżuterii (PKD 2025)</t>
  </si>
  <si>
    <t>47.78.Z Sprzedaż detaliczna pozostałych nowych wyrobów (PKD 2025)</t>
  </si>
  <si>
    <t>47.79.A Sprzedaż detaliczna używanych lub antykwarycznych książek (PKD 2025)</t>
  </si>
  <si>
    <t>47.79.B Sprzedaż detaliczna antyków (PKD 2025)</t>
  </si>
  <si>
    <t>47.79.C Sprzedaż detaliczna pozostałych artykułów używanych (PKD 2025)</t>
  </si>
  <si>
    <t>47.81.Z Sprzedaż detaliczna pojazdów silnikowych, z wyłączeniem motocykli (PKD 2025)</t>
  </si>
  <si>
    <t>47.82.Z Sprzedaż detaliczna części i akcesoriów do pojazdów silnikowych, z wyłączeniem motocykli (PKD 2025)</t>
  </si>
  <si>
    <t>47.83.Z Sprzedaż detaliczna motocykli oraz części i akcesoriów do nich (PKD 2025)</t>
  </si>
  <si>
    <t>47.91.Z Pośrednictwo w sprzedaży detalicznej niewyspecjalizowanej (PKD 2025)</t>
  </si>
  <si>
    <t>47.92.Z Pośrednictwo w sprzedaży detalicznej wyspecjalizowanej (PKD 2025)</t>
  </si>
  <si>
    <t>49.11.Z Transport kolejowy pasażerski ciężki (PKD 2025)</t>
  </si>
  <si>
    <t>49.12.Z Pozostały szynowy transport pasażerski (PKD 2025)</t>
  </si>
  <si>
    <t>49.20.Z Transport kolejowy towarów (PKD 2025)</t>
  </si>
  <si>
    <t>49.31.Z Transport drogowy pasażerski rozkładowy (PKD 2025)</t>
  </si>
  <si>
    <t>49.32.Z Transport drogowy pasażerski inny niż rozkładowy (PKD 2025)</t>
  </si>
  <si>
    <t>49.33.Z Transport pasażerski na żądanie pojazdem z kierowcą (PKD 2025)</t>
  </si>
  <si>
    <t>49.34.Z Transport pasażerski kolejami linowymi i wyciągami narciarskimi (PKD 2025)</t>
  </si>
  <si>
    <t>49.39.Z Pozostały transport lądowy pasażerski, gdzie indziej niesklasyfikowany (PKD 2025)</t>
  </si>
  <si>
    <t>49.41.Z Transport drogowy towarów (PKD 2025)</t>
  </si>
  <si>
    <t>49.42.Z Działalność usługowa związana z przeprowadzkami (PKD 2025)</t>
  </si>
  <si>
    <t>49.50.A Transport rurociągowy paliw gazowych (PKD 2025)</t>
  </si>
  <si>
    <t>49.50.B Transport rurociągowy pozostałych towarów (PKD 2025)</t>
  </si>
  <si>
    <t>50.10.Z Transport morski i przybrzeżny pasażerski (PKD 2025)</t>
  </si>
  <si>
    <t>50.20.Z Transport morski i przybrzeżny towarów (PKD 2025)</t>
  </si>
  <si>
    <t>50.30.Z Transport wodny śródlądowy pasażerski (PKD 2025)</t>
  </si>
  <si>
    <t>50.40.Z Transport wodny śródlądowy towarów (PKD 2025)</t>
  </si>
  <si>
    <t>51.10.Z Transport lotniczy pasażerski (PKD 2025)</t>
  </si>
  <si>
    <t>51.21.Z Transport lotniczy towarów (PKD 2025)</t>
  </si>
  <si>
    <t>51.22.Z Transport kosmiczny (PKD 2025)</t>
  </si>
  <si>
    <t>52.10.A Magazynowanie i przechowywanie zbóż i nasion oleistych (PKD 2025)</t>
  </si>
  <si>
    <t>52.10.B Magazynowanie i przechowywanie pozostałych towarów (PKD 2025)</t>
  </si>
  <si>
    <t>52.21.A Pomoc drogowa (PKD 2025)</t>
  </si>
  <si>
    <t>52.21.B Pozostała działalność usługowa wspomagająca transport lądowy (PKD 2025)</t>
  </si>
  <si>
    <t>52.22.A Działalność usługowa wspomagająca transport morski (PKD 2025)</t>
  </si>
  <si>
    <t>52.22.B Działalność usługowa wspomagająca transport wodny śródlądowy (PKD 2025)</t>
  </si>
  <si>
    <t>52.23.Z Działalność usługowa wspomagająca transport lotniczy (PKD 2025)</t>
  </si>
  <si>
    <t>52.24.A Przeładunek towarów w portach morskich (PKD 2025)</t>
  </si>
  <si>
    <t>52.24.B Przeładunek towarów w portach śródlądowych (PKD 2025)</t>
  </si>
  <si>
    <t>52.24.C Przeładunek towarów w pozostałych punktach przeładunkowych (PKD 2025)</t>
  </si>
  <si>
    <t>52.25.Z Działalność logistyczna (PKD 2025)</t>
  </si>
  <si>
    <t>52.26.Z Pozostała działalność usługowa wspomagająca transport (PKD 2025)</t>
  </si>
  <si>
    <t>52.31.Z Pośrednictwo w transporcie towarów (PKD 2025)</t>
  </si>
  <si>
    <t>52.32.Z Pośrednictwo w transporcie pasażerskim (PKD 2025)</t>
  </si>
  <si>
    <t>53.10.Z Działalność pocztowa objęta obowiązkiem świadczenia usług powszechnych (operatora publicznego) (PKD 2025)</t>
  </si>
  <si>
    <t>53.20.Z Pozostała działalność pocztowa i kurierska (PKD 2025)</t>
  </si>
  <si>
    <t>53.30.Z Pośrednictwo w zakresie działalności pocztowej i kurierskiej (PKD 2025)</t>
  </si>
  <si>
    <t>55.10.Z Hotele i podobne obiekty zakwaterowania (PKD 2025)</t>
  </si>
  <si>
    <t>55.20.Z Obiekty noclegowe turystyczne i miejsca krótkotrwałego zakwaterowania (PKD 2025)</t>
  </si>
  <si>
    <t>55.30.Z Pola kempingowe i pola namiotowe (PKD 2025)</t>
  </si>
  <si>
    <t>55.40.Z Pośrednictwo w zakwaterowaniu (PKD 2025)</t>
  </si>
  <si>
    <t>55.90.Z Pozostałe zakwaterowanie (PKD 2025)</t>
  </si>
  <si>
    <t>56.11.Z Restauracje (PKD 2025)</t>
  </si>
  <si>
    <t>56.12.Z Ruchome placówki gastronomiczne (PKD 2025)</t>
  </si>
  <si>
    <t>56.21.Z Okazjonalne przygotowywanie i dostarczanie żywności dla odbiorców zewnętrznych (katering okazjonalny) (PKD 2025)</t>
  </si>
  <si>
    <t>56.22.Z Regularne przygotowywanie i dostarczanie żywności dla odbiorców zewnętrznych (katering regularny) i pozostała gastronomiczna działalność usługowa (PKD 2025)</t>
  </si>
  <si>
    <t>56.30.Z Podawanie napojów (PKD 2025)</t>
  </si>
  <si>
    <t>56.40.Z Pośrednictwo w zakresie działalności usługowej związanej z wyżywieniem (PKD 2025)</t>
  </si>
  <si>
    <t>58.11.Z Wydawanie książek (PKD 2025)</t>
  </si>
  <si>
    <t>58.12.Z Wydawanie gazet (PKD 2025)</t>
  </si>
  <si>
    <t>58.13.Z Wydawanie czasopism i pozostałych periodyków (PKD 2025)</t>
  </si>
  <si>
    <t>58.19.Z Pozostała działalność wydawnicza, z wyłączeniem w zakresie oprogramowania (PKD 2025)</t>
  </si>
  <si>
    <t>58.21.Z Działalność wydawnicza w zakresie gier komputerowych (PKD 2025)</t>
  </si>
  <si>
    <t>58.29.Z Działalność wydawnicza w zakresie pozostałego oprogramowania (PKD 2025)</t>
  </si>
  <si>
    <t>59.11.Z Działalność związana z produkcją filmów, nagrań wideo i programów telewizyjnych (PKD 2025)</t>
  </si>
  <si>
    <t>59.12.Z Działalność postprodukcyjna związana z filmami, nagraniami wideo i programami telewizyjnymi (PKD 2025)</t>
  </si>
  <si>
    <t>59.13.Z Działalność związana z dystrybucją filmów i nagrań wideo (PKD 2025)</t>
  </si>
  <si>
    <t>59.14.Z Działalność związana z projekcją filmów (PKD 2025)</t>
  </si>
  <si>
    <t>59.20.Z Działalność w zakresie nagrań dźwiękowych i muzycznych (PKD 2025)</t>
  </si>
  <si>
    <t>60.10.Z Nadawanie programów radiofonicznych i dystrybucja nagrań dźwiękowych (PKD 2025)</t>
  </si>
  <si>
    <t>60.20.Z Nadawanie programów telewizyjnych ogólnodostępnych i abonamentowych oraz dystrybucja nagrań wideo (PKD 2025)</t>
  </si>
  <si>
    <t>60.31.Z Działalność agencji informacyjnych (PKD 2025)</t>
  </si>
  <si>
    <t>60.39.Z Pozostała działalność związana z dystrybucją treści (PKD 2025)</t>
  </si>
  <si>
    <t>61.10.A Działalność w zakresie wymiany ruchu internetowego (PKD 2025)</t>
  </si>
  <si>
    <t>61.10.B Pozostała działalność w zakresie telekomunikacji przewodowej, bezprzewodowej i satelitarnej (PKD 2025)</t>
  </si>
  <si>
    <t>61.20.Z Działalność w zakresie odsprzedaży usług telekomunikacyjnych oraz pośrednictwo w telekomunikacji (PKD 2025)</t>
  </si>
  <si>
    <t>61.90.A Działalność w obszarze komunikacji internetowej (PKD 2025)</t>
  </si>
  <si>
    <t>61.90.B Działalność w zakresie pozostałej telekomunikacji, gdzie indziej niesklasyfikowana (PKD 2025)</t>
  </si>
  <si>
    <t>62.10.A Działalność w zakresie programowania gier komputerowych (PKD 2025)</t>
  </si>
  <si>
    <t>62.10.B Pozostała działalność w zakresie programowania (PKD 2025)</t>
  </si>
  <si>
    <t>62.20.A Działalność w zakresie cyberbezpieczeństwa (PKD 2025)</t>
  </si>
  <si>
    <t>62.20.B Pozostała działalność związana z doradztwem w zakresie informatyki oraz zarządzaniem urządzeniami informatycznymi (PKD 2025)</t>
  </si>
  <si>
    <t>62.90.Z Pozostała działalność usługowa w zakresie technologii informatycznych i komputerowych (PKD 2025)</t>
  </si>
  <si>
    <t>63.10.A Działalność w zakresie kolokacji centrów danych oraz przetwarzania w chmurze (PKD 2025)</t>
  </si>
  <si>
    <t>63.10.B Działalność usługowa w zakresie DNS (PKD 2025)</t>
  </si>
  <si>
    <t>63.10.C Działalność w zakresie serwerów sieci dostarczania treści (content delivery network) (PKD 2025)</t>
  </si>
  <si>
    <t>63.10.D Pozostała działalność usługowa w zakresie infrastruktury obliczeniowej, przetwarzania danych, zarządzania stronami internetowymi (hosting) i działalności powiązane (PKD 2025)</t>
  </si>
  <si>
    <t>63.91.Z Działalność wyszukiwarek internetowych (PKD 2025)</t>
  </si>
  <si>
    <t>63.92.Z Pozostała działalność usługowa w zakresie informacji (PKD 2025)</t>
  </si>
  <si>
    <t>64.11.Z Działalność banku centralnego (PKD 2025)</t>
  </si>
  <si>
    <t>64.19.Z Pozostałe pośrednictwo pieniężne (PKD 2025)</t>
  </si>
  <si>
    <t>64.21.Z Działalność spółek holdingowych (PKD 2025)</t>
  </si>
  <si>
    <t>64.22.Z Działalność spółek pozyskujących finansowanie na rzecz innych podmiotów (PKD 2025)</t>
  </si>
  <si>
    <t>64.31.Z Działalność funduszy rynku pieniężnego i funduszy inwestycyjnych niebędących funduszami rynku pieniężnego (PKD 2025)</t>
  </si>
  <si>
    <t>64.32.Z Działalność instytucji powierniczych (PKD 2025)</t>
  </si>
  <si>
    <t>64.91.Z Leasing finansowy (PKD 2025)</t>
  </si>
  <si>
    <t>64.92.A Działalność lombardów (PKD 2025)</t>
  </si>
  <si>
    <t>64.92.B Pozostałe formy udzielania kredytów, gdzie indziej niesklasyfikowane (PKD 2025)</t>
  </si>
  <si>
    <t>64.99.Z Pozostała finansowa działalność usługowa, z wyłączeniem ubezpieczeń i funduszy emerytalnych, gdzie indziej niesklasyfikowana (PKD 2025)</t>
  </si>
  <si>
    <t>65.11.Z Działalność w zakresie ubezpieczeń na życie (PKD 2025)</t>
  </si>
  <si>
    <t>65.12.Z Działalność w zakresie pozostałych ubezpieczeń osobowych oraz ubezpieczeń majątkowych (PKD 2025)</t>
  </si>
  <si>
    <t>65.20.Z Działalność w zakresie reasekuracji (PKD 2025)</t>
  </si>
  <si>
    <t>65.30.Z Działalność w zakresie funduszy emerytalnych (PKD 2025)</t>
  </si>
  <si>
    <t>66.11.Z Zarządzanie rynkami finansowymi (PKD 2025)</t>
  </si>
  <si>
    <t>66.12.Z Działalność maklerska związana z rynkiem papierów wartościowych i towarów giełdowych (PKD 2025)</t>
  </si>
  <si>
    <t>66.19.Z Pozostała działalność wspomagająca usługi finansowe, z wyłączeniem ubezpieczeń i funduszy emerytalnych (PKD 2025)</t>
  </si>
  <si>
    <t>66.21.Z Działalność związana z oceną ryzyka i szacowaniem poniesionych strat (PKD 2025)</t>
  </si>
  <si>
    <t>66.22.Z Działalność agentów i brokerów ubezpieczeniowych (PKD 2025)</t>
  </si>
  <si>
    <t>66.29.Z Działalność wspomagająca ubezpieczenia i fundusze emerytalne, gdzie indziej niesklasyfikowana (PKD 2025)</t>
  </si>
  <si>
    <t>66.30.Z Działalność związana z zarządzaniem funduszami (PKD 2025)</t>
  </si>
  <si>
    <t>68.11.Z Kupno i sprzedaż nieruchomości na własny rachunek (PKD 2025)</t>
  </si>
  <si>
    <t>68.12.A Realizacja projektów budowlanych związanych ze wznoszeniem budynków mieszkalnych (PKD 2025)</t>
  </si>
  <si>
    <t>68.12.B Realizacja projektów budowlanych związanych ze wznoszeniem budynków niemieszkalnych (PKD 2025)</t>
  </si>
  <si>
    <t>68.12.C Realizacja pozostałych projektów budowlanych (PKD 2025)</t>
  </si>
  <si>
    <t>68.20.Z Wynajem i zarządzanie nieruchomościami własnymi lub dzierżawionymi (PKD 2025)</t>
  </si>
  <si>
    <t>68.31.Z Pośrednictwo w obrocie nieruchomościami (PKD 2025)</t>
  </si>
  <si>
    <t>68.32.A Działalność związana z wyceną nieruchomości (PKD 2025)</t>
  </si>
  <si>
    <t>68.32.B Działalność związana z zarządzaniem nieruchomościami wykonywanym na zlecenie (PKD 2025)</t>
  </si>
  <si>
    <t>68.32.C Pozostała działalność związana z obsługą rynku nieruchomości wykonywana na zlecenie, gdzie indziej niesklasyfikowana (PKD 2025)</t>
  </si>
  <si>
    <t>69.10.Z Działalność prawnicza (PKD 2025)</t>
  </si>
  <si>
    <t>69.20.A Działalność rachunkowo-księgowa (PKD 2025)</t>
  </si>
  <si>
    <t>69.20.B Doradztwo podatkowe (PKD 2025)</t>
  </si>
  <si>
    <t>69.20.C Działalność w zakresie audytu finansowego (PKD 2025)</t>
  </si>
  <si>
    <t>70.10.A Działalność biur głównych (PKD 2025)</t>
  </si>
  <si>
    <t>70.10.B Działalność central usług wspólnych (PKD 2025)</t>
  </si>
  <si>
    <t>70.20.Z Doradztwo w zakresie prowadzenia działalności gospodarczej i pozostałe doradztwo w zakresie zarządzania (PKD 2025)</t>
  </si>
  <si>
    <t>71.11.Z Działalność w zakresie architektury (PKD 2025)</t>
  </si>
  <si>
    <t>71.12.A Działalność w zakresie geodezji i kartografii (PKD 2025)</t>
  </si>
  <si>
    <t>71.12.B Pozostała działalność w zakresie inżynierii i związane z nią doradztwo techniczne (PKD 2025)</t>
  </si>
  <si>
    <t>71.20.A Badania i analizy związane z jakością żywności (PKD 2025)</t>
  </si>
  <si>
    <t>71.20.B Kontrola i wydawanie opinii o stanie technicznym przewodów kominowych oraz wentylacyjnych (PKD 2025)</t>
  </si>
  <si>
    <t>71.20.C Pozostałe badania i analizy techniczne (PKD 2025)</t>
  </si>
  <si>
    <t>72.10.Z Badania naukowe i prace rozwojowe w dziedzinie nauk przyrodniczych i technicznych (PKD 2025)</t>
  </si>
  <si>
    <t>72.20.Z Badania naukowe i prace rozwojowe w dziedzinie nauk społecznych i humanistycznych (PKD 2025)</t>
  </si>
  <si>
    <t>73.11.Z Działalność agencji reklamowych (PKD 2025)</t>
  </si>
  <si>
    <t>73.12.Z Reklama poprzez środki masowego przekazu (PKD 2025)</t>
  </si>
  <si>
    <t>73.20.Z Badanie rynku i opinii publicznej (PKD 2025)</t>
  </si>
  <si>
    <t>73.30.A Działalność lobbingowa (PKD 2025)</t>
  </si>
  <si>
    <t>73.30.B Działalność pozostała w zakresie public relations i komunikacji (PKD 2025)</t>
  </si>
  <si>
    <t>74.11.Z Działalność w zakresie wzornictwa przemysłowego i projektowania mody (PKD 2025)</t>
  </si>
  <si>
    <t>74.12.Z Działalność w zakresie projektowania graficznego i komunikacji wizualnej (PKD 2025)</t>
  </si>
  <si>
    <t>74.13.Z Działalność w zakresie projektowania wnętrz (PKD 2025)</t>
  </si>
  <si>
    <t>74.14.Z Pozostała działalność w zakresie specjalistycznego projektowania (PKD 2025)</t>
  </si>
  <si>
    <t>74.20.Z Działalność fotograficzna (PKD 2025)</t>
  </si>
  <si>
    <t>74.30.Z Działalność związana z tłumaczeniami (PKD 2025)</t>
  </si>
  <si>
    <t>74.91.Z Działalność rzeczników patentowych i działalność marketingowa (PKD 2025)</t>
  </si>
  <si>
    <t>74.99.Z Wszelka pozostała działalność profesjonalna, naukowa i techniczna, gdzie indziej niesklasyfikowana (PKD 2025)</t>
  </si>
  <si>
    <t>75.00.Z Działalność weterynaryjna (PKD 2025)</t>
  </si>
  <si>
    <t>77.11.Z Wynajem i dzierżawa samochodów osobowych i lekkich pojazdów silnikowych, w tym motocykli (PKD 2025)</t>
  </si>
  <si>
    <t>77.12.Z Wynajem i dzierżawa samochodów ciężarowych (PKD 2025)</t>
  </si>
  <si>
    <t>77.21.Z Wypożyczanie i dzierżawa sprzętu rekreacyjnego i sportowego (PKD 2025)</t>
  </si>
  <si>
    <t>77.22.Z Wypożyczanie i dzierżawa pozostałych artykułów użytku osobistego i domowego (PKD 2025)</t>
  </si>
  <si>
    <t>77.31.Z Wynajem i dzierżawa maszyn i urządzeń rolniczych (PKD 2025)</t>
  </si>
  <si>
    <t>77.32.Z Wynajem i dzierżawa maszyn i urządzeń budowlanych (PKD 2025)</t>
  </si>
  <si>
    <t>77.33.Z Wynajem i dzierżawa maszyn i urządzeń biurowych oraz komputerów (PKD 2025)</t>
  </si>
  <si>
    <t>77.34.Z Wynajem i dzierżawa środków transportu wodnego (PKD 2025)</t>
  </si>
  <si>
    <t>77.35.Z Wynajem i dzierżawa środków transportu lotniczego (PKD 2025)</t>
  </si>
  <si>
    <t>77.39.Z Wynajem i dzierżawa pozostałych maszyn, urządzeń oraz dóbr materialnych, gdzie indziej niesklasyfikowane (PKD 2025)</t>
  </si>
  <si>
    <t>77.40.A Działalność związana z dzierżawą i rejestracją nazw domen internetowych (PKD 2025)</t>
  </si>
  <si>
    <t>77.40.B Pozostała dzierżawa własności intelektualnej i podobnych produktów, z wyłączeniem prac chronionych prawem autorskim (PKD 2025)</t>
  </si>
  <si>
    <t>77.51.Z Pośrednictwo w wynajmie i dzierżawie samochodów osobowych, samochodów kempingowych i przyczep (PKD 2025)</t>
  </si>
  <si>
    <t>77.52.Z Pośrednictwo w wynajmie i dzierżawie pozostałych dóbr materialnych oraz niefinansowych wartości niematerialnych i prawnych (PKD 2025)</t>
  </si>
  <si>
    <t>78.10.Z Działalność związana z wyszukiwaniem miejsc pracy i pozyskiwaniem pracowników (PKD 2025)</t>
  </si>
  <si>
    <t>78.20.Z Działalność agencji pracy tymczasowej i pozostała działalność związana z udostępnianiem pracowników (PKD 2025)</t>
  </si>
  <si>
    <t>79.11.Z Działalność agentów turystycznych (PKD 2025)</t>
  </si>
  <si>
    <t>79.12.Z Działalność organizatorów turystyki (PKD 2025)</t>
  </si>
  <si>
    <t>79.90.Z Pozostała działalność usługowa w zakresie rezerwacji oraz działalności z nią związane (PKD 2025)</t>
  </si>
  <si>
    <t>80.01.Z Działalność detektywistyczna i działalność ochroniarska w zakresie ochrony osobistej (PKD 2025)</t>
  </si>
  <si>
    <t>81.10.Z Działalność pomocnicza związana z utrzymaniem porządku w budynkach (PKD 2025)</t>
  </si>
  <si>
    <t>81.21.Z Niespecjalistyczne sprzątanie budynków (PKD 2025)</t>
  </si>
  <si>
    <t>81.22.A Czyszczenie kominów i palenisk, pieców, przewodów wentylacyjnych (PKD 2025)</t>
  </si>
  <si>
    <t>81.22.B Pozostałe sprzątanie budynków i obiektów przemysłowych, gdzie indziej niesklasyfikowane (PKD 2025)</t>
  </si>
  <si>
    <t>81.23.A Działalność usługowa związana z dezynfekcją, dezynsekcją i deratyzacją (PKD 2025)</t>
  </si>
  <si>
    <t>81.23.B Pozostała działalność związana ze sprzątaniem, gdzie indziej niesklasyfikowana (PKD 2025)</t>
  </si>
  <si>
    <t>81.30.Z Działalność usługowa związana z zagospodarowaniem terenów zieleni (PKD 2025)</t>
  </si>
  <si>
    <t>82.10.Z Działalność związana z administracyjną obsługą biura, włączając działalność wspomagającą (PKD 2025)</t>
  </si>
  <si>
    <t>82.20.Z Działalność centrów telefonicznych (call center) (PKD 2025)</t>
  </si>
  <si>
    <t>82.30.Z Działalność związana z organizacją targów, wystaw i kongresów (PKD 2025)</t>
  </si>
  <si>
    <t>82.40.Z Pośrednictwo w zakresie działalności wspomagającej prowadzenie działalności gospodarczej, gdzie indziej niesklasyfikowane (PKD 2025)</t>
  </si>
  <si>
    <t>82.91.Z Działalność świadczona przez agencje inkasa i biura kredytowe (PKD 2025)</t>
  </si>
  <si>
    <t>82.92.Z Działalność związana z pakowaniem (PKD 2025)</t>
  </si>
  <si>
    <t>82.99.A Finansowanie społecznościowe dla przedsięwzięć gospodarczych (PKD 2025)</t>
  </si>
  <si>
    <t>82.99.B Działalność wspomagająca prowadzenie działalności gospodarczej, gdzie indziej niesklasyfikowana (PKD 2025)</t>
  </si>
  <si>
    <t>84.11.Z Kierowanie podstawowymi rodzajami działalności publicznej (PKD 2025)</t>
  </si>
  <si>
    <t>84.12.Z Kierowanie działalnością usługową w zakresie ochrony zdrowia, edukacji, kultury oraz pozostałych usług społecznych (PKD 2025)</t>
  </si>
  <si>
    <t>84.13.Z Kierowanie w zakresie efektywności gospodarowania (PKD 2025)</t>
  </si>
  <si>
    <t>84.21.Z Sprawy zagraniczne (PKD 2025)</t>
  </si>
  <si>
    <t>84.22.Z Obrona narodowa (PKD 2025)</t>
  </si>
  <si>
    <t>84.23.Z Wymiar sprawiedliwości (PKD 2025)</t>
  </si>
  <si>
    <t>84.24.Z Bezpieczeństwo państwa, porządek i bezpieczeństwo publiczne (PKD 2025)</t>
  </si>
  <si>
    <t>84.25.Z Ochrona przeciwpożarowa (PKD 2025)</t>
  </si>
  <si>
    <t>84.30.Z Obowiązkowe ubezpieczenia społeczne (PKD 2025)</t>
  </si>
  <si>
    <t>85.10.Z Placówki wychowania przedszkolnego (PKD 2025)</t>
  </si>
  <si>
    <t>85.20.Z Szkoły podstawowe (PKD 2025)</t>
  </si>
  <si>
    <t>85.31.Z Szkoły średnie ogólnokształcące (PKD 2025)</t>
  </si>
  <si>
    <t>85.32.A Technika (PKD 2025)</t>
  </si>
  <si>
    <t>85.32.B Branżowe szkoły I stopnia (PKD 2025)</t>
  </si>
  <si>
    <t>85.32.C Branżowe szkoły II stopnia (PKD 2025)</t>
  </si>
  <si>
    <t>85.32.D Szkoły specjalne przysposabiające do pracy (PKD 2025)</t>
  </si>
  <si>
    <t>85.33.A Szkoły policealne (PKD 2025)</t>
  </si>
  <si>
    <t>85.33.B Kolegia pracowników służb społecznych (PKD 2025)</t>
  </si>
  <si>
    <t>85.40.Z Szkoły wyższe (PKD 2025)</t>
  </si>
  <si>
    <t>85.51.Z Pozostałe formy edukacji sportowej oraz zajęć sportowych i rekreacyjnych (PKD 2025)</t>
  </si>
  <si>
    <t>85.52.Z Pozostałe formy edukacji artystycznej (PKD 2025)</t>
  </si>
  <si>
    <t>85.53.Z Pozostałe formy edukacji z zakresu nauki jazdy i pilotażu (PKD 2025)</t>
  </si>
  <si>
    <t>85.59.A Nauka języków obcych (PKD 2025)</t>
  </si>
  <si>
    <t>85.59.B Kursy i szkolenia związane ze zdobywaniem wiedzy, umiejętności i kwalifikacji zawodowych w formach pozaszkolnych 
 (PKD 2025)</t>
  </si>
  <si>
    <t>85.59.C Placówki doskonalenia nauczycieli (PKD 2025)</t>
  </si>
  <si>
    <t>85.59.D Pozostałe pozaszkolne formy edukacji, gdzie indziej niesklasyfikowane (PKD 2025)</t>
  </si>
  <si>
    <t>85.61.Z Pośrednictwo w zakresie prowadzenia kursów i korepetycji (PKD 2025)</t>
  </si>
  <si>
    <t>85.69.Z Działalność wspomagająca edukację, gdzie indziej niesklasyfikowana (PKD 2025)</t>
  </si>
  <si>
    <t>86.10.Z Działalność szpitali (PKD 2025)</t>
  </si>
  <si>
    <t>86.21.Z Praktyka lekarska ogólna (PKD 2025)</t>
  </si>
  <si>
    <t>86.22.Z Praktyka lekarska specjalistyczna (PKD 2025)</t>
  </si>
  <si>
    <t>86.23.Z Praktyka dentystyczna (PKD 2025)</t>
  </si>
  <si>
    <t>86.91.A Działalność w zakresie diagnostyki obrazowej (PKD 2025)</t>
  </si>
  <si>
    <t>86.91.B Działalność samodzielnych laboratoriów medycznych (PKD 2025)</t>
  </si>
  <si>
    <t>86.92.Z Transport pacjentów karetką (PKD 2025)</t>
  </si>
  <si>
    <t>86.93.Z Działalność psychologiczna i psychoterapeutyczna, z wyłączeniem lekarskiej (PKD 2025)</t>
  </si>
  <si>
    <t>86.94.Z Działalność pielęgniarska i położnicza (PKD 2025)</t>
  </si>
  <si>
    <t>86.95.Z Działalność w zakresie fizjoterapii (PKD 2025)</t>
  </si>
  <si>
    <t>86.96.Z Działalność w zakresie medycyny tradycyjnej, uzupełniającej i alternatywnej (PKD 2025)</t>
  </si>
  <si>
    <t>86.97.Z Pośrednictwo związane z działalnością lekarską, dentystyczną i pozostałą działalnością w zakresie opieki zdrowotnej (PKD 2025)</t>
  </si>
  <si>
    <t>86.99.A Opieka farmaceutyczna (PKD 2025)</t>
  </si>
  <si>
    <t>86.99.B Działalność dietetyczna (PKD 2025)</t>
  </si>
  <si>
    <t>86.99.C Działalność logopedyczna (PKD 2025)</t>
  </si>
  <si>
    <t>86.99.D Działalność w zakresie pozostałej opieki zdrowotnej (PKD 2025)</t>
  </si>
  <si>
    <t>87.10.Z Pomoc społeczna z zakwaterowaniem zapewniająca opiekę pielęgniarską (PKD 2025)</t>
  </si>
  <si>
    <t>87.20.Z Pomoc społeczna z zakwaterowaniem dla osób z zaburzeniami psychicznymi lub uzależnieniami (PKD 2025)</t>
  </si>
  <si>
    <t>87.30.Z Pomoc społeczna z zakwaterowaniem dla osób starszych lub osób z niepełnosprawnościami ruchowymi (PKD 2025)</t>
  </si>
  <si>
    <t>87.91.Z Pośrednictwo w zakresie pomocy społecznej z zakwaterowaniem (PKD 2025)</t>
  </si>
  <si>
    <t>87.99.Z Pozostała pomoc społeczna z zakwaterowaniem, gdzie indziej niesklasyfikowana (PKD 2025)</t>
  </si>
  <si>
    <t>88.10.Z Pomoc społeczna bez zakwaterowania dla osób starszych lub osób z niepełnosprawnościami (PKD 2025)</t>
  </si>
  <si>
    <t>88.91.Z Opieka dzienna nad dziećmi (PKD 2025)</t>
  </si>
  <si>
    <t>88.99.Z Pozostała pomoc społeczna bez zakwaterowania, gdzie indziej niesklasyfikowana (PKD 2025)</t>
  </si>
  <si>
    <t>90.11.Z Działalność literacka i działalność związana z komponowaniem muzyki (PKD 2025)</t>
  </si>
  <si>
    <t>90.12.Z Działalność twórcza w zakresie sztuk wizualnych (PKD 2025)</t>
  </si>
  <si>
    <t>90.13.Z Pozostała działalność twórcza (PKD 2025)</t>
  </si>
  <si>
    <t>90.20.A Działalność artystyczna filharmonii, orkiestr i chórów (PKD 2025)</t>
  </si>
  <si>
    <t>90.20.B Działalność teatralna (PKD 2025)</t>
  </si>
  <si>
    <t>90.20.C Pozostała działalność związana z wystawianiem przedstawień artystycznych (PKD 2025)</t>
  </si>
  <si>
    <t>90.31.A Działalność centrów kultury, domów i ośrodków kultury, klubów i świetlic (PKD 2025)</t>
  </si>
  <si>
    <t>90.31.B Działalność pozostałych obiektów kulturalnych (PKD 2025)</t>
  </si>
  <si>
    <t>90.39.Z Pozostała działalność wspomagająca działalność twórczą i działalność związaną z wystawianiem przedstawień artystycznych (PKD 2025)</t>
  </si>
  <si>
    <t>91.11.Z Działalność bibliotek (PKD 2025)</t>
  </si>
  <si>
    <t>91.12.Z Działalność archiwów (PKD 2025)</t>
  </si>
  <si>
    <t>91.21.A Działalność muzeów (PKD 2025)</t>
  </si>
  <si>
    <t>91.21.B Działalność galerii sztuki (PKD 2025)</t>
  </si>
  <si>
    <t>91.21.C Działalność pozostałych podmiotów prezentujących kolekcje dzieł sztuki (PKD 2025)</t>
  </si>
  <si>
    <t>91.22.Z Działalność związana z miejscami historycznymi i pomnikami (PKD 2025)</t>
  </si>
  <si>
    <t>91.30.Z Działalność w zakresie konserwacji i renowacji oraz pozostała działalność wspomagająca na rzecz dziedzictwa kulturowego (PKD 2025)</t>
  </si>
  <si>
    <t>91.41.A Działalność ogrodów botanicznych (PKD 2025)</t>
  </si>
  <si>
    <t>91.41.B Działalność ogrodów zoologicznych (PKD 2025)</t>
  </si>
  <si>
    <t>91.42.Z Działalność obszarów i obiektów ochrony przyrody (PKD 2025)</t>
  </si>
  <si>
    <t>92.00.Z Działalność związana z grami hazardowymi (PKD 2025)</t>
  </si>
  <si>
    <t>93.11.Z Działalność obiektów sportowych (PKD 2025)</t>
  </si>
  <si>
    <t>93.12.Z Działalność klubów sportowych (PKD 2025)</t>
  </si>
  <si>
    <t>93.13.Z Działalność klubów fitness (PKD 2025)</t>
  </si>
  <si>
    <t>93.19.Z Działalność sportowa, gdzie indziej niesklasyfikowana (PKD 2025)</t>
  </si>
  <si>
    <t>93.21.Z Działalność wesołych miasteczek i parków rozrywki (PKD 2025)</t>
  </si>
  <si>
    <t>93.29.A Działalność pokojów zagadek, domów strachu, miejsc do tańczenia i w zakresie innych form rozrywki lub rekreacji organizowanych w pomieszczeniach lub w innych miejscach o zamkniętej przestrzeni (PKD 2025)</t>
  </si>
  <si>
    <t>93.29.B Pozostała działalność rozrywkowa i rekreacyjna, gdzie indziej niesklasyfikowana (PKD 2025)</t>
  </si>
  <si>
    <t>94.11.Z Działalność organizacji komercyjnych i pracodawców (PKD 2025)</t>
  </si>
  <si>
    <t>94.12.Z Działalność członkowskich organizacji zawodowych (PKD 2025)</t>
  </si>
  <si>
    <t>94.20.Z Działalność związków zawodowych (PKD 2025)</t>
  </si>
  <si>
    <t>94.91.Z Działalność organizacji religijnych (PKD 2025)</t>
  </si>
  <si>
    <t>94.92.Z Działalność organizacji politycznych (PKD 2025)</t>
  </si>
  <si>
    <t>94.99.Z Działalność pozostałych organizacji członkowskich, gdzie indziej niesklasyfikowana (PKD 2025)</t>
  </si>
  <si>
    <t>95.10.Z Naprawa i konserwacja komputerów i sprzętu (tele)komunikacyjnego (PKD 2025)</t>
  </si>
  <si>
    <t>95.21.Z Naprawa i konserwacja elektronicznego sprzętu powszechnego użytku (PKD 2025)</t>
  </si>
  <si>
    <t>95.22.Z Naprawa i konserwacja urządzeń gospodarstwa domowego oraz sprzętu do użytku domowego i ogrodniczego (PKD 2025)</t>
  </si>
  <si>
    <t>95.23.Z Naprawa i konserwacja obuwia i wyrobów skórzanych (PKD 2025)</t>
  </si>
  <si>
    <t>95.24.Z Naprawa i konserwacja mebli i wyposażenia domowego (PKD 2025)</t>
  </si>
  <si>
    <t>95.25.Z Naprawa i konserwacja zegarów, zegarków oraz biżuterii (PKD 2025)</t>
  </si>
  <si>
    <t>95.29.Z Naprawa i konserwacja artykułów użytku osobistego i domowego, gdzie indziej niesklasyfikowana (PKD 2025)</t>
  </si>
  <si>
    <t>95.31.A Naprawa mechaniczna i serwisowa pojazdów silnikowych, z wyłączeniem motocykli (PKD 2025)</t>
  </si>
  <si>
    <t>95.31.B Naprawa blacharsko-lakiernicza oraz konserwacja pojazdów silnikowych, z wyłączeniem motocykli (PKD 2025)</t>
  </si>
  <si>
    <t>95.31.C Działalność usługowa detailingu pojazdów silnikowych, z wyłączeniem motocykli (PKD 2025)</t>
  </si>
  <si>
    <t>95.32.Z Naprawa i konserwacja motocykli (PKD 2025)</t>
  </si>
  <si>
    <t>95.40.Z Pośrednictwo w naprawie i konserwacji komputerów, artykułów użytku osobistego i domowego oraz pojazdów silnikowych, w tym motocykli (PKD 2025)</t>
  </si>
  <si>
    <t>96.10.Z Pranie i czyszczenie wyrobów tekstylnych i futrzarskich (PKD 2025)</t>
  </si>
  <si>
    <t>96.21.Z Działalność fryzjerska (PKD 2025)</t>
  </si>
  <si>
    <t>96.22.Z Działalność w zakresie pielęgnacji urody i pozostała działalność kosmetyczna (PKD 2025)</t>
  </si>
  <si>
    <t>96.23.Z Działalność spa, saun i łaźni parowych (PKD 2025)</t>
  </si>
  <si>
    <t>96.30.Z Pogrzeby i działalność pokrewna (PKD 2025)</t>
  </si>
  <si>
    <t>96.40.Z Pośrednictwo w zakresie usług indywidualnych (PKD 2025)</t>
  </si>
  <si>
    <t>96.91.Z Działalność usługowa na rzecz osób w miejscu zamieszkania (PKD 2025)</t>
  </si>
  <si>
    <t>96.99.Z Pozostała działalność usługowa, gdzie indziej niesklasyfikowana (PKD 2025)</t>
  </si>
  <si>
    <t>97.00.Z Gospodarstwa domowe zatrudniające pracowników (PKD 2025)</t>
  </si>
  <si>
    <t>98.10.Z Gospodarstwa domowe produkujące wyroby na własne potrzeby (PKD 2025)</t>
  </si>
  <si>
    <t>98.20.Z Gospodarstwa domowe świadczące usługi na własne potrzeby (PKD 2025)</t>
  </si>
  <si>
    <t>99.00.Z Organizacje i zespoły eksterytorialne (PKD 2025)</t>
  </si>
  <si>
    <t>Należy uzupełnić pola podświetlone na bordowo.</t>
  </si>
  <si>
    <t>Załącznik 11 do "Metodyk kredytowych dla klientów instytucjonalnych"</t>
  </si>
  <si>
    <t>OCENA ISTOTNOŚCI RYZYKA ESG KLIENTA</t>
  </si>
  <si>
    <t>RYZYKO PRZEJŚCIA ZWIĄZANE ZE ZMIANĄ KLIMATU</t>
  </si>
  <si>
    <t>EMISJE GHG ZAKRESU 1</t>
  </si>
  <si>
    <t>EMISJE GHG ZAKRESU 2</t>
  </si>
  <si>
    <t>Liczba hektarów ziemi, na których dany 
rodzaj nawozu jest wykorzystywany</t>
  </si>
  <si>
    <t>EMISJE GHG ZAKRESU 3</t>
  </si>
  <si>
    <t>Rodzaj energii</t>
  </si>
  <si>
    <t>* Pytanie jest skierowane do spółek, których model biznesowy opiera się na produkcji energii. Przykładowym sposobem produkcji energii, 
której intensywność emisji wynosi powyżej 100g C02e/kWh jest produkcja energii z tradycyjnych paliw kopalnych np. węgla.</t>
  </si>
  <si>
    <t>Lp.</t>
  </si>
  <si>
    <t>* Na tego typu polityki i procesy powinny składać się: dokumenty korporacyjne takie jak: kodeks etyki, polityki dot. przyjmowania upominków, polityki antymobbingowe, 
polityki praw człowieka, regulaminy przetargowe, procedury zakupowe, procesy oceny dostawców, procedury i polityki podatkowe, systemy whistleblowing’owe, 
dokumenty związane z prowadzenie systemu zarządzania zgodnością i systemu zarządzania ryzykiem. Istotna jest również weryfikacja, czy Zarząd klienta jest odpowiedzialny 
za procesy należytej staranności oraz czy informacje dot. podejścia klienta do prawa pracy, zwalczania korupcji, ochrony interesów konsumenta oraz udostępniania informacji 
interesariuszom zewnętrznym są publicznie dostępne na stronach internetowych klienta.</t>
  </si>
  <si>
    <t>Kat. 3: emisje związane z energią i paliwami nieujęte w zakresie 1 i 2</t>
  </si>
  <si>
    <t>Kat. 5: odpady powstałe w wyniku działalności</t>
  </si>
  <si>
    <t>Kat. 6: podróże służbowe</t>
  </si>
  <si>
    <t>Kat. 7: dojazdy pracowników do pracy</t>
  </si>
  <si>
    <t>Kat. 10: przetwarzanie sprzedanych produktów (przetwarzanie produktów pośrednich sprzedawanych klientom)</t>
  </si>
  <si>
    <t>Kat. 11: użytkowanie sprzedanych produktów</t>
  </si>
  <si>
    <t xml:space="preserve">Kat. 12: postępowanie ze sprzedanymi produktami po zakończeniu ich użytkowania </t>
  </si>
  <si>
    <t>Kat. 14: franczyzy</t>
  </si>
  <si>
    <t>MINIMALNE GWARANCJE SPOŁECZNE</t>
  </si>
  <si>
    <t>RYZYKO FIZYCZNE ZWIĄZANE ZE ZMIANĄ KLIMATU</t>
  </si>
  <si>
    <t>BRANŻE WYKLUCZONE Z POROZUMIENIA PARYSKIEGO</t>
  </si>
  <si>
    <t>PROCES ZARZĄDZANIA NALEŻYTĄ STARANNOŚCIĄ W ZAKRESIE PRAW CZŁOWIEKA</t>
  </si>
  <si>
    <t>IDENTYFIKACJA KONTROWERSJI</t>
  </si>
  <si>
    <t>STRATY Z TYTUŁU ZDARZEŃ POGODOWYCH</t>
  </si>
  <si>
    <t xml:space="preserve">LOKALIZACJA PROWADZONEJ DZIAŁALNOŚCI </t>
  </si>
  <si>
    <t>DATA ANKIETY</t>
  </si>
  <si>
    <t>PRACOWNIK WYPEŁNIAJĄCY</t>
  </si>
  <si>
    <t>NAZWA KLIENTA</t>
  </si>
  <si>
    <t>PKD WIODĄCEJ DZIAŁALNOŚCI GOSPODARCZEJ KLIENTA</t>
  </si>
  <si>
    <t>&gt;&gt;&gt; WYPEŁNIA KLIENT &gt;&gt;&gt;</t>
  </si>
  <si>
    <t>DUŻY</t>
  </si>
  <si>
    <t/>
  </si>
  <si>
    <t>DODATKOWE PYTANIA ŚRODOWISKOWE</t>
  </si>
  <si>
    <t>DLA WSZYSTKICH KLIENTÓW DUŻYCH ORAZ DLA KLIENTÓW MŚP/MIKRO Z BRANŻ O PODEJRZENIU PODWYŻSZONEGO/WYSOKIEGO RYZYKA ESG</t>
  </si>
  <si>
    <t>DLA WSZYSTKICH KLIENTÓW DUŻYCH</t>
  </si>
  <si>
    <t>&gt;&gt;&gt; WYPEŁNIA PRACOWNIK BANKU &gt;&gt;&gt;</t>
  </si>
  <si>
    <t>Czy korzystają Państwo z własnych lub leasingowanych samochodów osobowych, ciężarowych lub pojazdów rolniczych, wykorzystywanych na potrzeby prowadzonej działalności (nie dotyczy prywatnych pojazdów pracowników dojeżdżających do pracy)?</t>
  </si>
  <si>
    <t xml:space="preserve">Proszę podać następujące dane dotyczące zwierząt hodowlanych: </t>
  </si>
  <si>
    <t xml:space="preserve">Proszę podać następujące dane dotyczące gruntów uprawnych: </t>
  </si>
  <si>
    <t>Rodzaj wykorzystywanego nawozu</t>
  </si>
  <si>
    <t>Nawozy mineralne (sztuczne)</t>
  </si>
  <si>
    <t>Czy publikują Państwo własne ujawnienia dotyczące Taksonomii UE lub są one prezentowane w ramach sprawozdania skonsolidowanego przez jednostkę dominującą w grupie ("spółkę matkę")?</t>
  </si>
  <si>
    <t>Czy zatrudniają Państwo pracowników w ramach swojej działalności?</t>
  </si>
  <si>
    <t>Czy deklarują Państwo przestrzeganie praw człowieka w ramach prowadzonej działalności?</t>
  </si>
  <si>
    <t>Czy podejmują Państwo działania zapobiegające dyskryminacji i mobbingowi oraz zapewniają pracownikom możliwość anonimowego zgłaszania skarg, zażaleń lub sugestii?</t>
  </si>
  <si>
    <t>Czy firma prowadzi działalność, która może mieć negatywny wpływ na środowisko, związany z np. wycinką lasów, intensywnym rolnictwem, polowaniami, zanieczyszczeniami lub ingerencją w lokalne ekosystemy?</t>
  </si>
  <si>
    <t>Proszę wypełnić w poniższej tabeli dane dotyczące głównej siedziby działalności oraz wszystkich dodatkowych lokalizacji (np. zakłady produkcyjne, magazyny, pola uprawne) z których działalność gospodarcza generuje przychód powyżej 10%:</t>
  </si>
  <si>
    <t>PKD EU ETS</t>
  </si>
  <si>
    <t>Czy w ostatnim roku firma odnotowała spadek zysku brutto (ponad 10% rok do roku), który mógł być związany ze wzrostem kosztów emisji CO₂ (np. w ramach systemu EU ETS)?</t>
  </si>
  <si>
    <r>
      <t xml:space="preserve">KLIENT DUŻY / MŚP / MIKRO:
</t>
    </r>
    <r>
      <rPr>
        <i/>
        <sz val="14"/>
        <color theme="1"/>
        <rFont val="Calibri"/>
        <family val="2"/>
        <charset val="238"/>
        <scheme val="minor"/>
      </rPr>
      <t>(definicja w komentarzu)</t>
    </r>
  </si>
  <si>
    <t>Czy w Waszej firmie wdrażane są działania zmierzające do ograniczenia wpływu na środowisko, np. redukcja zużycia energii, surowców, emisji CO₂ lub wykorzystanie odnawialnych źródeł energii?</t>
  </si>
  <si>
    <t>Czy korzystają Państwo z własnej energii OZE (np. z paneli fotowoltaicznych lub pomp ciepła)?</t>
  </si>
  <si>
    <t>Czy korzystają Państwo z pieców lub kotłów opalanych opałem?</t>
  </si>
  <si>
    <t>Czy Klient przedstawił wyjaśnienia lub odpowiedział na zarzuty Business and Human Rights Resource Centre?</t>
  </si>
  <si>
    <t>Ilość energii</t>
  </si>
  <si>
    <r>
      <t xml:space="preserve">Jednostka
</t>
    </r>
    <r>
      <rPr>
        <i/>
        <sz val="12"/>
        <color theme="1"/>
        <rFont val="Calibri"/>
        <family val="2"/>
        <charset val="238"/>
        <scheme val="minor"/>
      </rPr>
      <t>(wybierz z listy)</t>
    </r>
  </si>
  <si>
    <r>
      <t xml:space="preserve">Rodzaj opału
</t>
    </r>
    <r>
      <rPr>
        <i/>
        <sz val="12"/>
        <color theme="1"/>
        <rFont val="Calibri"/>
        <family val="2"/>
        <charset val="238"/>
        <scheme val="minor"/>
      </rPr>
      <t>(wybierz z listy)</t>
    </r>
  </si>
  <si>
    <t>Ilość zużytego opału 
w roku obrotowym</t>
  </si>
  <si>
    <t>Piec / kocioł 1</t>
  </si>
  <si>
    <t>Piec / kocioł 2</t>
  </si>
  <si>
    <t>Piec / kocioł 3</t>
  </si>
  <si>
    <t>Piec / kocioł 4</t>
  </si>
  <si>
    <t>Piec / kocioł 5</t>
  </si>
  <si>
    <t>Proszę określić ilość zużycia opału i rodzaj opału w każdym piecu lub kotle w ciągu ostatniego roku obrotowego:</t>
  </si>
  <si>
    <t>KOD PKD</t>
  </si>
  <si>
    <t>01.11.Z</t>
  </si>
  <si>
    <t>Uprawa zbóż, roślin strączkowych i roślin oleistych na nasiona, z wyłączeniem ryżu</t>
  </si>
  <si>
    <t>01.12.Z</t>
  </si>
  <si>
    <t>Uprawa ryżu</t>
  </si>
  <si>
    <t>01.13.Z</t>
  </si>
  <si>
    <t>Uprawa warzyw, włączając melony oraz uprawa roślin korzeniowych i roślin bulwiastych</t>
  </si>
  <si>
    <t>01.14.Z</t>
  </si>
  <si>
    <t>Uprawa trzciny cukrowej</t>
  </si>
  <si>
    <t>01.15.Z</t>
  </si>
  <si>
    <t>Uprawa tytoniu</t>
  </si>
  <si>
    <t>01.16.Z</t>
  </si>
  <si>
    <t>Uprawa roślin włóknistych</t>
  </si>
  <si>
    <t>01.19.Z</t>
  </si>
  <si>
    <t>Pozostałe uprawy rolne inne niż wieloletnie</t>
  </si>
  <si>
    <t>01.21.Z</t>
  </si>
  <si>
    <t>Uprawa winogron</t>
  </si>
  <si>
    <t>01.22.Z</t>
  </si>
  <si>
    <t>Uprawa drzew i krzewów owocowych tropikalnych i podzwrotnikowych</t>
  </si>
  <si>
    <t>01.23.Z</t>
  </si>
  <si>
    <t>Uprawa drzew i krzewów owocowych cytrusowych</t>
  </si>
  <si>
    <t>01.24.Z</t>
  </si>
  <si>
    <t>Uprawa drzew i krzewów owocowych ziarnkowych i pestkowych</t>
  </si>
  <si>
    <t>01.25.Z</t>
  </si>
  <si>
    <t>Uprawa pozostałych drzew i krzewów owocowych oraz orzechów</t>
  </si>
  <si>
    <t>01.26.Z</t>
  </si>
  <si>
    <t>Uprawa drzew oleistych</t>
  </si>
  <si>
    <t>01.27.Z</t>
  </si>
  <si>
    <t>Uprawa roślin wykorzystywanych do produkcji napojów</t>
  </si>
  <si>
    <t>01.28.Z</t>
  </si>
  <si>
    <t>Uprawa roślin przyprawowych i aromatycznych oraz roślin wykorzystywanych do produkcji leków i wyrobów farmaceutycznych</t>
  </si>
  <si>
    <t>01.29.Z</t>
  </si>
  <si>
    <t>Uprawa pozostałych roślin wieloletnich</t>
  </si>
  <si>
    <t>01.30.Z</t>
  </si>
  <si>
    <t>Rozmnażanie roślin</t>
  </si>
  <si>
    <t>01.41.Z</t>
  </si>
  <si>
    <t>Chów i hodowla bydła mlecznego</t>
  </si>
  <si>
    <t>01.42.Z</t>
  </si>
  <si>
    <t>Chów i hodowla pozostałego bydła i bawołów</t>
  </si>
  <si>
    <t>01.43.Z</t>
  </si>
  <si>
    <t>Chów i hodowla koni i pozostałych zwierząt koniowatych</t>
  </si>
  <si>
    <t>01.44.Z</t>
  </si>
  <si>
    <t>Chów i hodowla wielbłądów i zwierząt wielbłądowatych</t>
  </si>
  <si>
    <t>01.45.Z</t>
  </si>
  <si>
    <t>Chów i hodowla owiec i kóz</t>
  </si>
  <si>
    <t>01.46.Z</t>
  </si>
  <si>
    <t>Chów i hodowla świń</t>
  </si>
  <si>
    <t>01.47.Z</t>
  </si>
  <si>
    <t>Chów i hodowla drobiu</t>
  </si>
  <si>
    <t>01.49.Z</t>
  </si>
  <si>
    <t>Chów i hodowla pozostałych zwierząt</t>
  </si>
  <si>
    <t>01.50.Z</t>
  </si>
  <si>
    <t>Uprawy rolne połączone z chowem i hodowlą zwierząt (działalność mieszana)</t>
  </si>
  <si>
    <t>01.61.Z</t>
  </si>
  <si>
    <t>Działalność usługowa wspomagająca produkcję roślinną</t>
  </si>
  <si>
    <t>01.62.Z</t>
  </si>
  <si>
    <t>Działalność usługowa wspomagająca chów i hodowlę zwierząt gospodarskich</t>
  </si>
  <si>
    <t>01.63.Z</t>
  </si>
  <si>
    <t>Działalność usługowa następująca po zbiorach</t>
  </si>
  <si>
    <t>01.64.Z</t>
  </si>
  <si>
    <t>Obróbka nasion dla celów rozmnażania roślin</t>
  </si>
  <si>
    <t>01.70.Z</t>
  </si>
  <si>
    <t>Łowiectwo i pozyskiwanie zwierząt łownych, włączając działalność usługową</t>
  </si>
  <si>
    <t>02.10.Z</t>
  </si>
  <si>
    <t>Gospodarka leśna i pozostała działalność leśna, z wyłączeniem pozyskiwania produktów leśnych</t>
  </si>
  <si>
    <t>02.20.Z</t>
  </si>
  <si>
    <t>Pozyskiwanie drewna</t>
  </si>
  <si>
    <t>02.30.Z</t>
  </si>
  <si>
    <t>Pozyskiwanie dziko rosnących produktów leśnych, z wyłączeniem drewna</t>
  </si>
  <si>
    <t>02.40.Z</t>
  </si>
  <si>
    <t>Działalność usługowa związana z leśnictwem</t>
  </si>
  <si>
    <t>03.11.Z</t>
  </si>
  <si>
    <t>Rybołówstwo w wodach morskich</t>
  </si>
  <si>
    <t>03.12.Z</t>
  </si>
  <si>
    <t>Rybołówstwo w wodach śródlądowych</t>
  </si>
  <si>
    <t>03.21.Z</t>
  </si>
  <si>
    <t>Chów i hodowla ryb oraz pozostałych organizmów wodnych w wodach morskich</t>
  </si>
  <si>
    <t>03.22.Z</t>
  </si>
  <si>
    <t>Chów i hodowla ryb oraz pozostałych organizmów wodnych w wodach śródlądowych</t>
  </si>
  <si>
    <t>05.10.Z</t>
  </si>
  <si>
    <t>Wydobywanie węgla kamiennego</t>
  </si>
  <si>
    <t>05.20.Z</t>
  </si>
  <si>
    <t>Wydobywanie węgla brunatnego (lignitu)</t>
  </si>
  <si>
    <t>06.10.Z</t>
  </si>
  <si>
    <t>Górnictwo ropy naftowej</t>
  </si>
  <si>
    <t>06.20.Z</t>
  </si>
  <si>
    <t>Górnictwo gazu ziemnego</t>
  </si>
  <si>
    <t>07.10.Z</t>
  </si>
  <si>
    <t>Górnictwo rud żelaza</t>
  </si>
  <si>
    <t>07.21.Z</t>
  </si>
  <si>
    <t>Górnictwo rud uranu i toru</t>
  </si>
  <si>
    <t>07.29.Z</t>
  </si>
  <si>
    <t>Górnictwo pozostałych rud metali nieżelaznych</t>
  </si>
  <si>
    <t>08.11.Z</t>
  </si>
  <si>
    <t>Wydobywanie kamieni ozdobnych oraz kamienia dla potrzeb budownictwa, skał wapiennych, gipsu, kredy i łupków</t>
  </si>
  <si>
    <t>08.12.Z</t>
  </si>
  <si>
    <t>Wydobywanie żwiru i piasku; wydobywanie gliny i kaolinu</t>
  </si>
  <si>
    <t>08.91.Z</t>
  </si>
  <si>
    <t>Wydobywanie minerałów dla przemysłu chemicznego oraz do produkcji nawozów</t>
  </si>
  <si>
    <t>08.92.Z</t>
  </si>
  <si>
    <t>Wydobywanie torfu</t>
  </si>
  <si>
    <t>08.93.Z</t>
  </si>
  <si>
    <t>Wydobywanie soli</t>
  </si>
  <si>
    <t>08.99.Z</t>
  </si>
  <si>
    <t>Pozostałe górnictwo i wydobywanie, gdzie indziej niesklasyfikowane</t>
  </si>
  <si>
    <t>09.10.Z</t>
  </si>
  <si>
    <t>Działalność usługowa wspomagająca eksploatację złóż ropy naftowej i gazu ziemnego </t>
  </si>
  <si>
    <t>09.90.Z</t>
  </si>
  <si>
    <t>Działalność usługowa wspomagająca pozostałe górnictwo i wydobywanie</t>
  </si>
  <si>
    <t>10.11.Z</t>
  </si>
  <si>
    <t>Przetwarzanie i konserwowanie mięsa, z wyłączeniem mięsa z drobiu</t>
  </si>
  <si>
    <t>10.12.Z</t>
  </si>
  <si>
    <t>Przetwarzanie i konserwowanie mięsa z drobiu</t>
  </si>
  <si>
    <t>10.13.Z</t>
  </si>
  <si>
    <t>Produkcja wyrobów z mięsa, włączając wyroby z mięsa drobiowego</t>
  </si>
  <si>
    <t>10.20.Z</t>
  </si>
  <si>
    <t>Przetwarzanie i konserwowanie ryb, skorupiaków i mięczaków</t>
  </si>
  <si>
    <t>10.31.Z</t>
  </si>
  <si>
    <t>Przetwarzanie i konserwowanie ziemniaków</t>
  </si>
  <si>
    <t>10.32.Z</t>
  </si>
  <si>
    <t>Produkcja soków z owoców i warzyw</t>
  </si>
  <si>
    <t>10.39.Z</t>
  </si>
  <si>
    <t>Pozostałe przetwarzanie i konserwowanie owoców i warzyw</t>
  </si>
  <si>
    <t>10.41.Z</t>
  </si>
  <si>
    <t>Produkcja olejów i pozostałych tłuszczów płynnych</t>
  </si>
  <si>
    <t>10.42.Z</t>
  </si>
  <si>
    <t>Produkcja margaryny i podobnych tłuszczów jadalnych</t>
  </si>
  <si>
    <t>10.51.Z</t>
  </si>
  <si>
    <t>Przetwórstwo mleka i wyrób serów</t>
  </si>
  <si>
    <t>10.52.Z</t>
  </si>
  <si>
    <t>Produkcja lodów</t>
  </si>
  <si>
    <t>10.61.Z</t>
  </si>
  <si>
    <t>Wytwarzanie produktów przemiału zbóż</t>
  </si>
  <si>
    <t>10.62.Z</t>
  </si>
  <si>
    <t>Wytwarzanie skrobi i wyrobów skrobiowych</t>
  </si>
  <si>
    <t>10.71.Z</t>
  </si>
  <si>
    <t>Produkcja pieczywa; produkcja świeżych wyrobów ciastkarskich i ciastek</t>
  </si>
  <si>
    <t>10.72.Z</t>
  </si>
  <si>
    <t>Produkcja sucharów i herbatników; produkcja konserwowanych wyrobów ciastkarskich i ciastek</t>
  </si>
  <si>
    <t>10.73.Z</t>
  </si>
  <si>
    <t>Produkcja makaronów, klusek, kuskusu i podobnych wyrobów mącznych</t>
  </si>
  <si>
    <t>10.81.Z</t>
  </si>
  <si>
    <t>Produkcja cukru</t>
  </si>
  <si>
    <t>10.82.Z</t>
  </si>
  <si>
    <t>Produkcja kakao, czekolady i wyrobów cukierniczych</t>
  </si>
  <si>
    <t>10.83.Z</t>
  </si>
  <si>
    <t>Przetwórstwo herbaty i kawy</t>
  </si>
  <si>
    <t>10.84.Z</t>
  </si>
  <si>
    <t>Produkcja przypraw</t>
  </si>
  <si>
    <t>10.85.Z</t>
  </si>
  <si>
    <t>Wytwarzanie gotowych posiłków i dań</t>
  </si>
  <si>
    <t>10.86.Z</t>
  </si>
  <si>
    <t>Produkcja artykułów spożywczych homogenizowanych i żywności dietetycznej</t>
  </si>
  <si>
    <t>10.89.Z</t>
  </si>
  <si>
    <t>Produkcja pozostałych artykułów spożywczych, gdzie indziej niesklasyfikowana</t>
  </si>
  <si>
    <t>10.91.Z</t>
  </si>
  <si>
    <t>Produkcja gotowej paszy dla zwierząt gospodarskich</t>
  </si>
  <si>
    <t>10.92.Z</t>
  </si>
  <si>
    <t>Produkcja gotowej karmy dla zwierząt domowych</t>
  </si>
  <si>
    <t>11.01.Z</t>
  </si>
  <si>
    <t>Destylowanie, rektyfikowanie i mieszanie alkoholi</t>
  </si>
  <si>
    <t>11.02.Z</t>
  </si>
  <si>
    <t>Produkcja win gronowych</t>
  </si>
  <si>
    <t>11.03.Z</t>
  </si>
  <si>
    <t>Produkcja cydru i pozostałych win owocowych</t>
  </si>
  <si>
    <t>11.04.Z</t>
  </si>
  <si>
    <t>Produkcja pozostałych niedestylowanych napojów fermentowanych</t>
  </si>
  <si>
    <t>11.05.Z</t>
  </si>
  <si>
    <t>Produkcja piwa</t>
  </si>
  <si>
    <t>11.06.Z</t>
  </si>
  <si>
    <t>Produkcja słodu</t>
  </si>
  <si>
    <t>11.07.Z</t>
  </si>
  <si>
    <t>Produkcja napojów bezalkoholowych; produkcja wód mineralnych i pozostałych wód butelkowanych</t>
  </si>
  <si>
    <t>12.00.Z</t>
  </si>
  <si>
    <t>Produkcja wyrobów tytoniowych</t>
  </si>
  <si>
    <t>13.10.A</t>
  </si>
  <si>
    <t>Produkcja przędzy bawełnianej</t>
  </si>
  <si>
    <t>13.10.B</t>
  </si>
  <si>
    <t>Produkcja przędzy wełnianej</t>
  </si>
  <si>
    <t>13.10.C</t>
  </si>
  <si>
    <t>Produkcja przędzy z włókien chemicznych</t>
  </si>
  <si>
    <t>13.10.D</t>
  </si>
  <si>
    <t>Produkcja przędzy z pozostałych włókien tekstylnych, włączając produkcję nici</t>
  </si>
  <si>
    <t>13.20.A</t>
  </si>
  <si>
    <t>Produkcja tkanin bawełnianych</t>
  </si>
  <si>
    <t>13.20.B</t>
  </si>
  <si>
    <t>Produkcja tkanin wełnianych</t>
  </si>
  <si>
    <t>13.20.C</t>
  </si>
  <si>
    <t>Produkcja tkanin z włókien chemicznych</t>
  </si>
  <si>
    <t>13.20.D</t>
  </si>
  <si>
    <t>Produkcja pozostałych tkanin</t>
  </si>
  <si>
    <t>13.30.Z</t>
  </si>
  <si>
    <t>Wykończanie wyrobów włókienniczych</t>
  </si>
  <si>
    <t>13.91.Z</t>
  </si>
  <si>
    <t>Produkcja dzianin metrażowych</t>
  </si>
  <si>
    <t>13.92.Z</t>
  </si>
  <si>
    <t>Produkcja gotowych wyrobów tekstylnych</t>
  </si>
  <si>
    <t>13.93.Z</t>
  </si>
  <si>
    <t>Produkcja dywanów i chodników</t>
  </si>
  <si>
    <t>13.94.Z</t>
  </si>
  <si>
    <t>Produkcja wyrobów powroźniczych, lin, szpagatów i wyrobów sieciowych</t>
  </si>
  <si>
    <t>13.95.Z</t>
  </si>
  <si>
    <t>Produkcja włóknin i wyrobów wykonanych z włóknin, z wyłączeniem odzieży</t>
  </si>
  <si>
    <t>13.96.Z</t>
  </si>
  <si>
    <t>Produkcja pozostałych technicznych i przemysłowych wyrobów tekstylnych</t>
  </si>
  <si>
    <t>13.99.Z</t>
  </si>
  <si>
    <t>Produkcja pozostałych wyrobów tekstylnych, gdzie indziej niesklasyfikowana</t>
  </si>
  <si>
    <t>14.11.Z</t>
  </si>
  <si>
    <t>Produkcja odzieży skórzanej</t>
  </si>
  <si>
    <t>14.12.Z</t>
  </si>
  <si>
    <t>Produkcja odzieży roboczej</t>
  </si>
  <si>
    <t>14.13.Z</t>
  </si>
  <si>
    <t>Produkcja pozostałej odzieży wierzchniej</t>
  </si>
  <si>
    <t>14.14.Z</t>
  </si>
  <si>
    <t>Produkcja bielizny</t>
  </si>
  <si>
    <t>14.19.Z</t>
  </si>
  <si>
    <t>Produkcja pozostałej odzieży i dodatków do odzieży</t>
  </si>
  <si>
    <t>14.20.Z</t>
  </si>
  <si>
    <t>Produkcja wyrobów futrzarskich</t>
  </si>
  <si>
    <t>14.31.Z</t>
  </si>
  <si>
    <t>Produkcja wyrobów pończoszniczych</t>
  </si>
  <si>
    <t>14.39.Z</t>
  </si>
  <si>
    <t>Produkcja pozostałej odzieży dzianej</t>
  </si>
  <si>
    <t>15.11.Z</t>
  </si>
  <si>
    <t>Wyprawa skór, garbowanie; wyprawa i barwienie skór futerkowych</t>
  </si>
  <si>
    <t>15.12.Z</t>
  </si>
  <si>
    <t>Produkcja toreb bagażowych, toreb ręcznych i podobnych wyrobów kaletniczych; produkcja wyrobów rymarskich</t>
  </si>
  <si>
    <t>15.20.Z</t>
  </si>
  <si>
    <t>Produkcja obuwia</t>
  </si>
  <si>
    <t>16.10.Z</t>
  </si>
  <si>
    <t>Produkcja wyrobów tartacznych</t>
  </si>
  <si>
    <t>16.21.Z</t>
  </si>
  <si>
    <t>Produkcja arkuszy fornirowych i płyt wykonanych na bazie drewna</t>
  </si>
  <si>
    <t>16.22.Z</t>
  </si>
  <si>
    <t>Produkcja gotowych parkietów podłogowych</t>
  </si>
  <si>
    <t>16.23.Z</t>
  </si>
  <si>
    <t>Produkcja pozostałych wyrobów stolarskich i ciesielskich dla budownictwa</t>
  </si>
  <si>
    <t>16.24.Z</t>
  </si>
  <si>
    <t>Produkcja opakowań drewnianych</t>
  </si>
  <si>
    <t>16.29.Z</t>
  </si>
  <si>
    <t>Produkcja pozostałych wyrobów z drewna; produkcja wyrobów z korka, słomy i materiałów używanych do wyplatania</t>
  </si>
  <si>
    <t>17.11.Z</t>
  </si>
  <si>
    <t>Produkcja masy włóknistej</t>
  </si>
  <si>
    <t>17.12.Z</t>
  </si>
  <si>
    <t>Produkcja papieru i tektury</t>
  </si>
  <si>
    <t>17.21.Z</t>
  </si>
  <si>
    <t>Produkcja papieru falistego i tektury falistej oraz opakowań z papieru i tektury</t>
  </si>
  <si>
    <t>17.22.Z</t>
  </si>
  <si>
    <t>Produkcja artykułów gospodarstwa domowego, toaletowych i sanitarnych</t>
  </si>
  <si>
    <t>17.23.Z</t>
  </si>
  <si>
    <t>Produkcja artykułów piśmiennych</t>
  </si>
  <si>
    <t>17.24.Z</t>
  </si>
  <si>
    <t>Produkcja tapet</t>
  </si>
  <si>
    <t>17.29.Z</t>
  </si>
  <si>
    <t>Produkcja pozostałych wyrobów z papieru i tektury</t>
  </si>
  <si>
    <t>18.11.Z</t>
  </si>
  <si>
    <t>Drukowanie gazet</t>
  </si>
  <si>
    <t>18.12.Z</t>
  </si>
  <si>
    <t>Pozostałe drukowanie</t>
  </si>
  <si>
    <t>18.13.Z</t>
  </si>
  <si>
    <t>Działalność usługowa związana z przygotowywaniem do druku</t>
  </si>
  <si>
    <t>18.14.Z</t>
  </si>
  <si>
    <t>Introligatorstwo i podobne usługi</t>
  </si>
  <si>
    <t>18.20.Z</t>
  </si>
  <si>
    <t>Reprodukcja zapisanych nośników informacji</t>
  </si>
  <si>
    <t>19.10.Z</t>
  </si>
  <si>
    <t>Wytwarzanie i przetwarzanie koksu</t>
  </si>
  <si>
    <t>19.20.Z</t>
  </si>
  <si>
    <t>Wytwarzanie i przetwarzanie produktów rafinacji ropy naftowej</t>
  </si>
  <si>
    <t>20.11.Z</t>
  </si>
  <si>
    <t>Produkcja gazów technicznych</t>
  </si>
  <si>
    <t>20.12.Z</t>
  </si>
  <si>
    <t>Produkcja barwników i pigmentów</t>
  </si>
  <si>
    <t>20.13.Z</t>
  </si>
  <si>
    <t>Produkcja pozostałych podstawowych chemikaliów nieorganicznych</t>
  </si>
  <si>
    <t>20.14.Z</t>
  </si>
  <si>
    <t>Produkcja pozostałych podstawowych chemikaliów organicznych</t>
  </si>
  <si>
    <t>20.15.Z</t>
  </si>
  <si>
    <t>Produkcja nawozów i związków azotowych</t>
  </si>
  <si>
    <t>20.16.Z</t>
  </si>
  <si>
    <t>Produkcja tworzyw sztucznych w formach podstawowych</t>
  </si>
  <si>
    <t>20.17.Z</t>
  </si>
  <si>
    <t>Produkcja kauczuku syntetycznego w formach podstawowych</t>
  </si>
  <si>
    <t>20.20.Z</t>
  </si>
  <si>
    <t>Produkcja pestycydów i pozostałych środków agrochemicznych</t>
  </si>
  <si>
    <t>20.30.Z</t>
  </si>
  <si>
    <t>Produkcja farb, lakierów i podobnych powłok, farb drukarskich i mas uszczelniających</t>
  </si>
  <si>
    <t>20.41.Z</t>
  </si>
  <si>
    <t>Produkcja mydła i detergentów, środków myjących i czyszczących</t>
  </si>
  <si>
    <t>20.42.Z</t>
  </si>
  <si>
    <t>Produkcja wyrobów kosmetycznych i toaletowych</t>
  </si>
  <si>
    <t>20.51.Z</t>
  </si>
  <si>
    <t>Produkcja materiałów wybuchowych</t>
  </si>
  <si>
    <t>20.52.Z</t>
  </si>
  <si>
    <t>Produkcja klejów</t>
  </si>
  <si>
    <t>20.53.Z</t>
  </si>
  <si>
    <t>Produkcja olejków eterycznych</t>
  </si>
  <si>
    <t>20.59.Z</t>
  </si>
  <si>
    <t>Produkcja pozostałych wyrobów chemicznych, gdzie indziej niesklasyfikowana</t>
  </si>
  <si>
    <t>20.60.Z</t>
  </si>
  <si>
    <t>Produkcja włókien chemicznych</t>
  </si>
  <si>
    <t>21.10.Z</t>
  </si>
  <si>
    <t>Produkcja podstawowych substancji farmaceutycznych</t>
  </si>
  <si>
    <t>21.20.Z</t>
  </si>
  <si>
    <t>Produkcja leków i pozostałych wyrobów farmaceutycznych</t>
  </si>
  <si>
    <t>22.11.Z</t>
  </si>
  <si>
    <t>Produkcja opon i dętek z gumy; bieżnikowanie i regenerowanie opon z gumy</t>
  </si>
  <si>
    <t>22.19.Z</t>
  </si>
  <si>
    <t>Produkcja pozostałych wyrobów z gumy</t>
  </si>
  <si>
    <t>22.21.Z</t>
  </si>
  <si>
    <t>Produkcja płyt, arkuszy, rur i kształtowników z tworzyw sztucznych</t>
  </si>
  <si>
    <t>22.22.Z</t>
  </si>
  <si>
    <t>Produkcja opakowań z tworzyw sztucznych</t>
  </si>
  <si>
    <t>22.23.Z</t>
  </si>
  <si>
    <t>Produkcja wyrobów dla budownictwa z tworzyw sztucznych</t>
  </si>
  <si>
    <t>22.29.Z</t>
  </si>
  <si>
    <t>Produkcja pozostałych wyrobów z tworzyw sztucznych</t>
  </si>
  <si>
    <t>23.11.Z</t>
  </si>
  <si>
    <t>Produkcja szkła płaskiego</t>
  </si>
  <si>
    <t>23.12.Z</t>
  </si>
  <si>
    <t>Kształtowanie i obróbka szkła płaskiego</t>
  </si>
  <si>
    <t>23.13.Z</t>
  </si>
  <si>
    <t>Produkcja szkła gospodarczego</t>
  </si>
  <si>
    <t>23.14.Z</t>
  </si>
  <si>
    <t>Produkcja włókien szklanych</t>
  </si>
  <si>
    <t>23.19.Z</t>
  </si>
  <si>
    <t>Produkcja i obróbka pozostałego szkła, włączając szkło techniczne</t>
  </si>
  <si>
    <t>23.20.Z</t>
  </si>
  <si>
    <t>Produkcja wyrobów ogniotrwałych</t>
  </si>
  <si>
    <t>23.31.Z</t>
  </si>
  <si>
    <t>Produkcja ceramicznych kafli i płytek</t>
  </si>
  <si>
    <t>23.32.Z</t>
  </si>
  <si>
    <t>Produkcja cegieł, dachówek i materiałów budowlanych, z wypalanej gliny</t>
  </si>
  <si>
    <t>23.41.Z</t>
  </si>
  <si>
    <t>Produkcja ceramicznych wyrobów stołowych i ozdobnych</t>
  </si>
  <si>
    <t>23.42.Z</t>
  </si>
  <si>
    <t>Produkcja ceramicznych wyrobów sanitarnych</t>
  </si>
  <si>
    <t>23.43.Z</t>
  </si>
  <si>
    <t>Produkcja ceramicznych izolatorów i osłon izolacyjnych</t>
  </si>
  <si>
    <t>23.44.Z</t>
  </si>
  <si>
    <t>Produkcja pozostałych technicznych wyrobów ceramicznych</t>
  </si>
  <si>
    <t>23.49.Z</t>
  </si>
  <si>
    <t>Produkcja pozostałych wyrobów ceramicznych</t>
  </si>
  <si>
    <t>23.51.Z</t>
  </si>
  <si>
    <t>Produkcja cementu</t>
  </si>
  <si>
    <t>23.52.Z</t>
  </si>
  <si>
    <t>Produkcja wapna i gipsu</t>
  </si>
  <si>
    <t>23.61.Z</t>
  </si>
  <si>
    <t>Produkcja wyrobów budowlanych z betonu</t>
  </si>
  <si>
    <t>23.62.Z</t>
  </si>
  <si>
    <t>Produkcja wyrobów budowlanych z gipsu</t>
  </si>
  <si>
    <t>23.63.Z</t>
  </si>
  <si>
    <t>Produkcja masy betonowej prefabrykowanej</t>
  </si>
  <si>
    <t>23.64.Z</t>
  </si>
  <si>
    <t>Produkcja zaprawy murarskiej</t>
  </si>
  <si>
    <t>23.65.Z</t>
  </si>
  <si>
    <t>Produkcja cementu wzmocnionego włóknem</t>
  </si>
  <si>
    <t>23.69.Z</t>
  </si>
  <si>
    <t>Produkcja pozostałych wyrobów z betonu, gipsu i cementu</t>
  </si>
  <si>
    <t>23.70.Z</t>
  </si>
  <si>
    <t>Cięcie, formowanie i wykańczanie kamienia</t>
  </si>
  <si>
    <t>23.91.Z</t>
  </si>
  <si>
    <t>Produkcja wyrobów ściernych</t>
  </si>
  <si>
    <t>23.99.Z</t>
  </si>
  <si>
    <t>Produkcja pozostałych wyrobów z mineralnych surowców niemetalicznych, gdzie indziej niesklasyfikowana</t>
  </si>
  <si>
    <t>24.10.Z</t>
  </si>
  <si>
    <t>Produkcja surówki, żelazostopów, żeliwa i stali oraz wyrobów hutniczych</t>
  </si>
  <si>
    <t>24.20.Z</t>
  </si>
  <si>
    <t>Produkcja rur, przewodów, kształtowników zamkniętych i łączników, ze stali</t>
  </si>
  <si>
    <t>24.31.Z</t>
  </si>
  <si>
    <t>Produkcja prętów ciągnionych na zimno</t>
  </si>
  <si>
    <t>24.32.Z</t>
  </si>
  <si>
    <t>Produkcja wyrobów płaskich walcowanych na zimno</t>
  </si>
  <si>
    <t>24.33.Z</t>
  </si>
  <si>
    <t>Produkcja wyrobów formowanych na zimno</t>
  </si>
  <si>
    <t>24.34.Z</t>
  </si>
  <si>
    <t>Produkcja drutu</t>
  </si>
  <si>
    <t>24.41.Z</t>
  </si>
  <si>
    <t>Produkcja metali szlachetnych</t>
  </si>
  <si>
    <t>24.42.A</t>
  </si>
  <si>
    <t>Produkcja aluminium hutniczego</t>
  </si>
  <si>
    <t>24.42.B</t>
  </si>
  <si>
    <t>Produkcja wyrobów z aluminium i stopów aluminium</t>
  </si>
  <si>
    <t>24.43.Z</t>
  </si>
  <si>
    <t>Produkcja ołowiu, cynku i cyny</t>
  </si>
  <si>
    <t>24.44.Z</t>
  </si>
  <si>
    <t>Produkcja miedzi</t>
  </si>
  <si>
    <t>24.45.Z</t>
  </si>
  <si>
    <t>Produkcja pozostałych metali nieżelaznych</t>
  </si>
  <si>
    <t>24.46.Z</t>
  </si>
  <si>
    <t>Wytwarzanie paliw jądrowych</t>
  </si>
  <si>
    <t>24.51.Z</t>
  </si>
  <si>
    <t>Odlewnictwo żeliwa</t>
  </si>
  <si>
    <t>24.52.Z</t>
  </si>
  <si>
    <t>Odlewnictwo staliwa</t>
  </si>
  <si>
    <t>24.53.Z</t>
  </si>
  <si>
    <t>Odlewnictwo metali lekkich</t>
  </si>
  <si>
    <t>24.54.A</t>
  </si>
  <si>
    <t>Odlewnictwo miedzi i stopów miedzi</t>
  </si>
  <si>
    <t>24.54.B</t>
  </si>
  <si>
    <t>Odlewnictwo pozostałych metali nieżelaznych, gdzie indziej niesklasyfikowane</t>
  </si>
  <si>
    <t>25.11.Z</t>
  </si>
  <si>
    <t>Produkcja konstrukcji metalowych i ich części</t>
  </si>
  <si>
    <t>25.12.Z</t>
  </si>
  <si>
    <t>Produkcja metalowych elementów stolarki budowlanej</t>
  </si>
  <si>
    <t>25.21.Z</t>
  </si>
  <si>
    <t>Produkcja grzejników i kotłów centralnego ogrzewania</t>
  </si>
  <si>
    <t>25.29.Z</t>
  </si>
  <si>
    <t>Produkcja pozostałych zbiorników, cystern i pojemników metalowych</t>
  </si>
  <si>
    <t>25.30.Z</t>
  </si>
  <si>
    <t>Produkcja wytwornic pary, z wyłączeniem kotłów do centralnego ogrzewania gorącą wodą</t>
  </si>
  <si>
    <t>25.40.Z</t>
  </si>
  <si>
    <t>Produkcja broni i amunicji</t>
  </si>
  <si>
    <t>25.50.Z</t>
  </si>
  <si>
    <t>Kucie, prasowanie, wytłaczanie i walcowanie metali; metalurgia proszków</t>
  </si>
  <si>
    <t>25.61.Z</t>
  </si>
  <si>
    <t>Obróbka metali i nakładanie powłok na metale</t>
  </si>
  <si>
    <t>25.62.Z</t>
  </si>
  <si>
    <t>Obróbka mechaniczna elementów metalowych</t>
  </si>
  <si>
    <t>25.71.Z</t>
  </si>
  <si>
    <t>Produkcja wyrobów nożowniczych i sztućców</t>
  </si>
  <si>
    <t>25.72.Z</t>
  </si>
  <si>
    <t>Produkcja zamków i zawiasów</t>
  </si>
  <si>
    <t>25.73.Z</t>
  </si>
  <si>
    <t>Produkcja narzędzi</t>
  </si>
  <si>
    <t>25.91.Z</t>
  </si>
  <si>
    <t>Produkcja pojemników metalowych</t>
  </si>
  <si>
    <t>25.92.Z</t>
  </si>
  <si>
    <t>Produkcja opakowań z metali</t>
  </si>
  <si>
    <t>25.93.Z</t>
  </si>
  <si>
    <t>Produkcja wyrobów z drutu, łańcuchów i sprężyn</t>
  </si>
  <si>
    <t>25.94.Z</t>
  </si>
  <si>
    <t>Produkcja złączy i śrub</t>
  </si>
  <si>
    <t>25.99.Z</t>
  </si>
  <si>
    <t>Produkcja pozostałych gotowych wyrobów metalowych, gdzie indziej niesklasyfikowana</t>
  </si>
  <si>
    <t>26.11.Z</t>
  </si>
  <si>
    <t>Produkcja elementów elektronicznych</t>
  </si>
  <si>
    <t>26.12.Z</t>
  </si>
  <si>
    <t>Produkcja elektronicznych obwodów drukowanych</t>
  </si>
  <si>
    <t>26.20.Z</t>
  </si>
  <si>
    <t>Produkcja komputerów i urządzeń peryferyjnych</t>
  </si>
  <si>
    <t>26.30.Z</t>
  </si>
  <si>
    <t>Produkcja sprzętu (tele)komunikacyjnego</t>
  </si>
  <si>
    <t>26.40.Z</t>
  </si>
  <si>
    <t>Produkcja elektronicznego sprzętu powszechnego użytku</t>
  </si>
  <si>
    <t>26.51.Z</t>
  </si>
  <si>
    <t>Produkcja instrumentów i przyrządów pomiarowych, kontrolnych i nawigacyjnych</t>
  </si>
  <si>
    <t>26.52.Z</t>
  </si>
  <si>
    <t>Produkcja zegarków i zegarów</t>
  </si>
  <si>
    <t>26.60.Z</t>
  </si>
  <si>
    <t>Produkcja urządzeń napromieniowujących, sprzętu elektromedycznego i elektroterapeutycznego</t>
  </si>
  <si>
    <t>26.70.Z</t>
  </si>
  <si>
    <t>Produkcja instrumentów optycznych i sprzętu fotograficznego</t>
  </si>
  <si>
    <t>26.80.Z</t>
  </si>
  <si>
    <t>Produkcja magnetycznych i optycznych niezapisanych nośników informacji</t>
  </si>
  <si>
    <t>27.11.Z</t>
  </si>
  <si>
    <t>Produkcja elektrycznych silników, prądnic i transformatorów</t>
  </si>
  <si>
    <t>27.12.Z</t>
  </si>
  <si>
    <t>Produkcja aparatury rozdzielczej i sterowniczej energii elektrycznej</t>
  </si>
  <si>
    <t>27.20.Z</t>
  </si>
  <si>
    <t>Produkcja baterii i akumulatorów</t>
  </si>
  <si>
    <t>27.31.Z</t>
  </si>
  <si>
    <t>Produkcja kabli światłowodowych</t>
  </si>
  <si>
    <t>27.32.Z</t>
  </si>
  <si>
    <t>Produkcja pozostałych elektronicznych i elektrycznych przewodów i kabli</t>
  </si>
  <si>
    <t>27.33.Z</t>
  </si>
  <si>
    <t>Produkcja sprzętu instalacyjnego</t>
  </si>
  <si>
    <t>27.40.Z</t>
  </si>
  <si>
    <t>Produkcja elektrycznego sprzętu oświetleniowego</t>
  </si>
  <si>
    <t>27.51.Z</t>
  </si>
  <si>
    <t>Produkcja elektrycznego sprzętu gospodarstwa domowego</t>
  </si>
  <si>
    <t>27.52.Z</t>
  </si>
  <si>
    <t>Produkcja nieelektrycznego sprzętu gospodarstwa domowego</t>
  </si>
  <si>
    <t>27.90.Z</t>
  </si>
  <si>
    <t>Produkcja pozostałego sprzętu elektrycznego</t>
  </si>
  <si>
    <t>28.11.Z</t>
  </si>
  <si>
    <t>Produkcja silników i turbin, z wyłączeniem silników lotniczych, samochodowych i motocyklowych</t>
  </si>
  <si>
    <t>28.12.Z</t>
  </si>
  <si>
    <t>Produkcja sprzętu i wyposażenia do napędu hydraulicznego i pneumatycznego</t>
  </si>
  <si>
    <t>28.13.Z</t>
  </si>
  <si>
    <t>Produkcja pozostałych pomp i sprężarek</t>
  </si>
  <si>
    <t>28.14.Z</t>
  </si>
  <si>
    <t>Produkcja pozostałych kurków i zaworów</t>
  </si>
  <si>
    <t>28.15.Z</t>
  </si>
  <si>
    <t>Produkcja łożysk, kół zębatych, przekładni zębatych i elementów napędowych</t>
  </si>
  <si>
    <t>28.21.Z</t>
  </si>
  <si>
    <t>Produkcja pieców, palenisk i palników piecowych</t>
  </si>
  <si>
    <t>28.22.Z</t>
  </si>
  <si>
    <t>Produkcja urządzeń dźwigowych i chwytaków</t>
  </si>
  <si>
    <t>28.23.Z</t>
  </si>
  <si>
    <t>Produkcja maszyn i sprzętu biurowego, z wyłączeniem komputerów i urządzeń peryferyjnych</t>
  </si>
  <si>
    <t>28.24.Z</t>
  </si>
  <si>
    <t>Produkcja narzędzi ręcznych mechanicznych</t>
  </si>
  <si>
    <t>28.25.Z</t>
  </si>
  <si>
    <t>Produkcja przemysłowych urządzeń chłodniczych i wentylacyjnych</t>
  </si>
  <si>
    <t>28.29.Z</t>
  </si>
  <si>
    <t>Produkcja pozostałych maszyn ogólnego przeznaczenia, gdzie indziej niesklasyfikowana</t>
  </si>
  <si>
    <t>28.30.Z</t>
  </si>
  <si>
    <t>Produkcja maszyn dla rolnictwa i leśnictwa</t>
  </si>
  <si>
    <t>28.41.Z</t>
  </si>
  <si>
    <t>Produkcja maszyn do obróbki metalu</t>
  </si>
  <si>
    <t>28.49.Z</t>
  </si>
  <si>
    <t>Produkcja pozostałych narzędzi mechanicznych</t>
  </si>
  <si>
    <t>28.91.Z</t>
  </si>
  <si>
    <t>Produkcja maszyn dla metalurgii</t>
  </si>
  <si>
    <t>28.92.Z</t>
  </si>
  <si>
    <t>Produkcja maszyn dla górnictwa i do wydobywania oraz budownictwa</t>
  </si>
  <si>
    <t>28.93.Z</t>
  </si>
  <si>
    <t>Produkcja maszyn stosowanych w przetwórstwie żywności, tytoniu i produkcji napojów</t>
  </si>
  <si>
    <t>28.94.Z</t>
  </si>
  <si>
    <t>Produkcja maszyn dla przemysłu tekstylnego, odzieżowego i skórzanego</t>
  </si>
  <si>
    <t>28.95.Z</t>
  </si>
  <si>
    <t>Produkcja maszyn dla przemysłu papierniczego</t>
  </si>
  <si>
    <t>28.96.Z</t>
  </si>
  <si>
    <t>Produkcja maszyn do obróbki gumy lub tworzyw sztucznych oraz wytwarzania wyrobów z tych materiałów</t>
  </si>
  <si>
    <t>28.99.Z</t>
  </si>
  <si>
    <t>Produkcja pozostałych maszyn specjalnego przeznaczenia, gdzie indziej niesklasyfikowana</t>
  </si>
  <si>
    <t>29.10.A</t>
  </si>
  <si>
    <t>Produkcja silników do pojazdów samochodowych (z wyłączeniem motocykli) oraz do ciągników rolniczych</t>
  </si>
  <si>
    <t>29.10.B</t>
  </si>
  <si>
    <t>Produkcja samochodów osobowych</t>
  </si>
  <si>
    <t>29.10.C</t>
  </si>
  <si>
    <t>Produkcja autobusów</t>
  </si>
  <si>
    <t>29.10.D</t>
  </si>
  <si>
    <t>Produkcja pojazdów samochodowych przeznaczonych do przewozu towarów</t>
  </si>
  <si>
    <t>29.10.E</t>
  </si>
  <si>
    <t>Produkcja pozostałych pojazdów samochodowych, z wyłączeniem motocykli</t>
  </si>
  <si>
    <t>29.20.Z</t>
  </si>
  <si>
    <t>Produkcja nadwozi do pojazdów silnikowych; produkcja przyczep i naczep</t>
  </si>
  <si>
    <t>29.31.Z</t>
  </si>
  <si>
    <t>Produkcja wyposażenia elektrycznego i elektronicznego do pojazdów silnikowych</t>
  </si>
  <si>
    <t>29.32.Z</t>
  </si>
  <si>
    <t>Produkcja pozostałych części i akcesoriów do pojazdów silnikowych, z wyłączeniem motocykli</t>
  </si>
  <si>
    <t>30.11.Z</t>
  </si>
  <si>
    <t>Produkcja statków i konstrukcji pływających</t>
  </si>
  <si>
    <t>30.12.Z</t>
  </si>
  <si>
    <t>Produkcja łodzi wycieczkowych i sportowych</t>
  </si>
  <si>
    <t>30.20.Z</t>
  </si>
  <si>
    <t>Produkcja lokomotyw kolejowych oraz taboru szynowego</t>
  </si>
  <si>
    <t>30.30.Z</t>
  </si>
  <si>
    <t>Produkcja statków powietrznych, statków kosmicznych i podobnych maszyn</t>
  </si>
  <si>
    <t>30.40.Z</t>
  </si>
  <si>
    <t>Produkcja wojskowych pojazdów bojowych</t>
  </si>
  <si>
    <t>30.91.Z</t>
  </si>
  <si>
    <t>Produkcja motocykli</t>
  </si>
  <si>
    <t>30.92.Z</t>
  </si>
  <si>
    <t>Produkcja rowerów i wózków inwalidzkich</t>
  </si>
  <si>
    <t>30.99.Z</t>
  </si>
  <si>
    <t>Produkcja pozostałego sprzętu transportowego, gdzie indziej niesklasyfikowana</t>
  </si>
  <si>
    <t>31.01.Z</t>
  </si>
  <si>
    <t>Produkcja mebli biurowych i sklepowych</t>
  </si>
  <si>
    <t>31.02.Z</t>
  </si>
  <si>
    <t>Produkcja mebli kuchennych</t>
  </si>
  <si>
    <t>31.03.Z</t>
  </si>
  <si>
    <t>Produkcja materaców</t>
  </si>
  <si>
    <t>31.09.Z</t>
  </si>
  <si>
    <t>Produkcja pozostałych mebli</t>
  </si>
  <si>
    <t>32.11.Z</t>
  </si>
  <si>
    <t>Produkcja monet</t>
  </si>
  <si>
    <t>32.12.Z</t>
  </si>
  <si>
    <t>Produkcja wyrobów jubilerskich i podobnych</t>
  </si>
  <si>
    <t>32.13.Z</t>
  </si>
  <si>
    <t>Produkcja sztucznej biżuterii i wyrobów podobnych</t>
  </si>
  <si>
    <t>32.20.Z</t>
  </si>
  <si>
    <t>Produkcja instrumentów muzycznych</t>
  </si>
  <si>
    <t>32.30.Z</t>
  </si>
  <si>
    <t>Produkcja sprzętu sportowego</t>
  </si>
  <si>
    <t>32.40.Z</t>
  </si>
  <si>
    <t>Produkcja gier i zabawek</t>
  </si>
  <si>
    <t>32.50.Z</t>
  </si>
  <si>
    <t>Produkcja urządzeń, instrumentów oraz wyrobów medycznych, włączając dentystyczne</t>
  </si>
  <si>
    <t>32.91.Z</t>
  </si>
  <si>
    <t>Produkcja mioteł, szczotek i pędzli</t>
  </si>
  <si>
    <t>32.99.Z</t>
  </si>
  <si>
    <t>Produkcja pozostałych wyrobów, gdzie indziej niesklasyfikowana</t>
  </si>
  <si>
    <t>33.11.Z</t>
  </si>
  <si>
    <t>Naprawa i konserwacja metalowych wyrobów gotowych</t>
  </si>
  <si>
    <t>33.12.Z</t>
  </si>
  <si>
    <t>Naprawa i konserwacja maszyn</t>
  </si>
  <si>
    <t>33.13.Z</t>
  </si>
  <si>
    <t>Naprawa i konserwacja urządzeń elektronicznych i optycznych</t>
  </si>
  <si>
    <t>33.14.Z</t>
  </si>
  <si>
    <t>Naprawa i konserwacja urządzeń elektrycznych</t>
  </si>
  <si>
    <t>33.15.Z</t>
  </si>
  <si>
    <t>Naprawa i konserwacja statków i łodzi</t>
  </si>
  <si>
    <t>33.16.Z</t>
  </si>
  <si>
    <t>Naprawa i konserwacja statków powietrznych i statków kosmicznych</t>
  </si>
  <si>
    <t>33.17.Z</t>
  </si>
  <si>
    <t>Naprawa i konserwacja pozostałego sprzętu transportowego</t>
  </si>
  <si>
    <t>33.19.Z</t>
  </si>
  <si>
    <t>Naprawa i konserwacja pozostałego sprzętu i wyposażenia</t>
  </si>
  <si>
    <t>33.20.Z</t>
  </si>
  <si>
    <t>Instalowanie maszyn przemysłowych, sprzętu i wyposażenia</t>
  </si>
  <si>
    <t>35.11.Z</t>
  </si>
  <si>
    <t>Wytwarzanie energii elektrycznej</t>
  </si>
  <si>
    <t>35.12.Z</t>
  </si>
  <si>
    <t>Przesyłanie energii elektrycznej</t>
  </si>
  <si>
    <t>35.13.Z</t>
  </si>
  <si>
    <t>Dystrybucja energii elektrycznej</t>
  </si>
  <si>
    <t>35.14.Z</t>
  </si>
  <si>
    <t>Handel energią elektryczną</t>
  </si>
  <si>
    <t>35.21.Z</t>
  </si>
  <si>
    <t>Wytwarzanie paliw gazowych</t>
  </si>
  <si>
    <t>35.22.Z</t>
  </si>
  <si>
    <t>Dystrybucja paliw gazowych w systemie sieciowym</t>
  </si>
  <si>
    <t>35.23.Z</t>
  </si>
  <si>
    <t>Handel paliwami gazowymi w systemie sieciowym</t>
  </si>
  <si>
    <t>35.30.Z</t>
  </si>
  <si>
    <t>Wytwarzanie i zaopatrywanie w parę wodną, gorącą wodę i powietrze do układów klimatyzacyjnych</t>
  </si>
  <si>
    <t>36.00.Z</t>
  </si>
  <si>
    <t>POBÓR, UZDATNIANIE I DOSTARCZANIE WODY</t>
  </si>
  <si>
    <t>37.00.Z</t>
  </si>
  <si>
    <t>ODPROWADZANIE I OCZYSZCZANIE ŚCIEKÓW</t>
  </si>
  <si>
    <t>38.11.Z</t>
  </si>
  <si>
    <t>Zbieranie odpadów innych niż niebezpieczne</t>
  </si>
  <si>
    <t>38.12.Z</t>
  </si>
  <si>
    <t>Zbieranie odpadów niebezpiecznych</t>
  </si>
  <si>
    <t>38.21.Z</t>
  </si>
  <si>
    <t>Obróbka i usuwanie odpadów innych niż niebezpieczne</t>
  </si>
  <si>
    <t>38.22.Z</t>
  </si>
  <si>
    <t>Przetwarzanie i unieszkodliwianie odpadów niebezpiecznych</t>
  </si>
  <si>
    <t>38.31.Z</t>
  </si>
  <si>
    <t>Demontaż wyrobów zużytych</t>
  </si>
  <si>
    <t>38.32.Z</t>
  </si>
  <si>
    <t>Odzysk surowców z materiałów segregowanych</t>
  </si>
  <si>
    <t>39.00.Z</t>
  </si>
  <si>
    <t>DZIAŁALNOŚĆ ZWIĄZANA Z REKULTYWACJĄ I POZOSTAŁA DZIAŁALNOŚĆ USŁUGOWA ZWIĄZANA Z GOSPODARKĄ ODPADAMI</t>
  </si>
  <si>
    <t>41.10.Z</t>
  </si>
  <si>
    <t>Realizacja projektów budowlanych związanych ze wznoszeniem budynków</t>
  </si>
  <si>
    <t>41.20.Z</t>
  </si>
  <si>
    <t>Roboty budowlane związane ze wznoszeniem budynków mieszkalnych i niemieszkalnych</t>
  </si>
  <si>
    <t>42.11.Z</t>
  </si>
  <si>
    <t>Roboty związane z budową dróg i autostrad</t>
  </si>
  <si>
    <t>42.12.Z</t>
  </si>
  <si>
    <t>Roboty związane z budową dróg szynowych i kolei podziemnej</t>
  </si>
  <si>
    <t>42.13.Z</t>
  </si>
  <si>
    <t>Roboty związane z budową mostów i tuneli</t>
  </si>
  <si>
    <t>42.21.Z</t>
  </si>
  <si>
    <t>Roboty związane z budową rurociągów przesyłowych i sieci rozdzielczych</t>
  </si>
  <si>
    <t>42.22.Z</t>
  </si>
  <si>
    <t>Roboty związane z budową linii telekomunikacyjnych i elektroenergetycznych</t>
  </si>
  <si>
    <t>42.91.Z</t>
  </si>
  <si>
    <t>Roboty związane z budową obiektów inżynierii wodnej</t>
  </si>
  <si>
    <t>42.99.Z</t>
  </si>
  <si>
    <t>Roboty związane z budową pozostałych obiektów inżynierii lądowej i wodnej, gdzie indziej niesklasyfikowane</t>
  </si>
  <si>
    <t>43.11.Z</t>
  </si>
  <si>
    <t>Rozbiórka i burzenie obiektów budowlanych</t>
  </si>
  <si>
    <t>43.12.Z</t>
  </si>
  <si>
    <t>Przygotowanie terenu pod budowę</t>
  </si>
  <si>
    <t>43.13.Z</t>
  </si>
  <si>
    <t>Wykonywanie wykopów i wierceń geologiczno-inżynierskich</t>
  </si>
  <si>
    <t>43.21.Z</t>
  </si>
  <si>
    <t>Wykonywanie instalacji elektrycznych</t>
  </si>
  <si>
    <t>43.22.Z</t>
  </si>
  <si>
    <t>Wykonywanie instalacji wodno-kanalizacyjnych, cieplnych, gazowych i klimatyzacyjnych</t>
  </si>
  <si>
    <t>43.29.Z</t>
  </si>
  <si>
    <t>Wykonywanie pozostałych instalacji budowlanych</t>
  </si>
  <si>
    <t>43.31.Z</t>
  </si>
  <si>
    <t>Tynkowanie</t>
  </si>
  <si>
    <t>43.32.Z</t>
  </si>
  <si>
    <t>Zakładanie stolarki budowlanej</t>
  </si>
  <si>
    <t>43.33.Z</t>
  </si>
  <si>
    <t>Posadzkarstwo; tapetowanie i oblicowywanie ścian</t>
  </si>
  <si>
    <t>43.34.Z</t>
  </si>
  <si>
    <t>Malowanie i szklenie</t>
  </si>
  <si>
    <t>43.39.Z</t>
  </si>
  <si>
    <t>Wykonywanie pozostałych robót budowlanych wykończeniowych</t>
  </si>
  <si>
    <t>43.91.Z</t>
  </si>
  <si>
    <t>Wykonywanie konstrukcji i pokryć dachowych</t>
  </si>
  <si>
    <t>43.99.Z</t>
  </si>
  <si>
    <t>Pozostałe specjalistyczne roboty budowlane, gdzie indziej niesklasyfikowane</t>
  </si>
  <si>
    <t>45.11.Z</t>
  </si>
  <si>
    <t>Sprzedaż hurtowa i detaliczna samochodów osobowych i furgonetek</t>
  </si>
  <si>
    <t>45.19.Z</t>
  </si>
  <si>
    <t>Sprzedaż hurtowa i detaliczna pozostałych pojazdów samochodowych, z wyłączeniem motocykli</t>
  </si>
  <si>
    <t>45.20.Z</t>
  </si>
  <si>
    <t>Konserwacja i naprawa pojazdów samochodowych, z wyłączeniem motocykli</t>
  </si>
  <si>
    <t>45.31.Z</t>
  </si>
  <si>
    <t>Sprzedaż hurtowa części i akcesoriów do pojazdów samochodowych, z wyłączeniem motocykli</t>
  </si>
  <si>
    <t>45.32.Z</t>
  </si>
  <si>
    <t>Sprzedaż detaliczna części i akcesoriów do pojazdów samochodowych, z wyłączeniem motocykli</t>
  </si>
  <si>
    <t>45.40.Z</t>
  </si>
  <si>
    <t>Sprzedaż hurtowa i detaliczna motocykli, ich naprawa i konserwacja oraz sprzedaż hurtowa i detaliczna części i akcesoriów do nich</t>
  </si>
  <si>
    <t>46.11.Z</t>
  </si>
  <si>
    <t>Działalność agentów zajmujących się sprzedażą płodów rolnych, żywych zwierząt, surowców dla przemysłu tekstylnego i półproduktów</t>
  </si>
  <si>
    <t>46.12.Z</t>
  </si>
  <si>
    <t>Działalność agentów zajmujących się sprzedażą paliw, rud, metali i chemikaliów przemysłowych</t>
  </si>
  <si>
    <t>46.13.Z</t>
  </si>
  <si>
    <t>Działalność agentów zajmujących się sprzedażą drewna i materiałów budowlanych</t>
  </si>
  <si>
    <t>46.14.Z</t>
  </si>
  <si>
    <t>Działalność agentów zajmujących się sprzedażą maszyn, urządzeń przemysłowych, statków i samolotów</t>
  </si>
  <si>
    <t>46.15.Z</t>
  </si>
  <si>
    <t>Działalność agentów zajmujących się sprzedażą mebli, artykułów gospodarstwa domowego i drobnych wyrobów metalowych</t>
  </si>
  <si>
    <t>46.16.Z</t>
  </si>
  <si>
    <t>Działalność agentów zajmujących się sprzedażą wyrobów tekstylnych, odzieży, wyrobów futrzarskich, obuwia i artykułów skórzanych</t>
  </si>
  <si>
    <t>46.17.Z</t>
  </si>
  <si>
    <t>Działalność agentów zajmujących się sprzedażą żywności, napojów i wyrobów tytoniowych</t>
  </si>
  <si>
    <t>46.18.Z</t>
  </si>
  <si>
    <t>Działalność agentów specjalizujących się w sprzedaży pozostałych określonych towarów</t>
  </si>
  <si>
    <t>46.19.Z</t>
  </si>
  <si>
    <t>Działalność agentów zajmujących się sprzedażą towarów różnego rodzaju</t>
  </si>
  <si>
    <t>46.21.Z</t>
  </si>
  <si>
    <t>Sprzedaż hurtowa zboża, nieprzetworzonego tytoniu, nasion i pasz dla zwierząt</t>
  </si>
  <si>
    <t>46.22.Z</t>
  </si>
  <si>
    <t>Sprzedaż hurtowa kwiatów i roślin</t>
  </si>
  <si>
    <t>46.23.Z</t>
  </si>
  <si>
    <t>Sprzedaż hurtowa żywych zwierząt</t>
  </si>
  <si>
    <t>46.24.Z</t>
  </si>
  <si>
    <t>Sprzedaż hurtowa skór</t>
  </si>
  <si>
    <t>46.31.Z</t>
  </si>
  <si>
    <t>Sprzedaż hurtowa owoców i warzyw</t>
  </si>
  <si>
    <t>46.32.Z</t>
  </si>
  <si>
    <t>Sprzedaż hurtowa mięsa i wyrobów z mięsa</t>
  </si>
  <si>
    <t>46.33.Z</t>
  </si>
  <si>
    <t>Sprzedaż hurtowa mleka, wyrobów mleczarskich, jaj, olejów i tłuszczów jadalnych</t>
  </si>
  <si>
    <t>46.34.A</t>
  </si>
  <si>
    <t>Sprzedaż hurtowa napojów alkoholowych</t>
  </si>
  <si>
    <t>46.34.B</t>
  </si>
  <si>
    <t>Sprzedaż hurtowa napojów bezalkoholowych</t>
  </si>
  <si>
    <t>46.35.Z</t>
  </si>
  <si>
    <t>Sprzedaż hurtowa wyrobów tytoniowych</t>
  </si>
  <si>
    <t>46.36.Z</t>
  </si>
  <si>
    <t>Sprzedaż hurtowa cukru, czekolady, wyrobów cukierniczych i piekarskich</t>
  </si>
  <si>
    <t>46.37.Z</t>
  </si>
  <si>
    <t>Sprzedaż hurtowa herbaty, kawy, kakao i przypraw</t>
  </si>
  <si>
    <t>46.38.Z</t>
  </si>
  <si>
    <t>Sprzedaż hurtowa pozostałej żywności, włączając ryby, skorupiaki i mięczaki</t>
  </si>
  <si>
    <t>46.39.Z</t>
  </si>
  <si>
    <t>Sprzedaż hurtowa niewyspecjalizowana żywności, napojów i wyrobów tytoniowych</t>
  </si>
  <si>
    <t>46.41.Z</t>
  </si>
  <si>
    <t>Sprzedaż hurtowa wyrobów tekstylnych</t>
  </si>
  <si>
    <t>46.42.Z</t>
  </si>
  <si>
    <t>Sprzedaż hurtowa odzieży i obuwia</t>
  </si>
  <si>
    <t>46.43.Z</t>
  </si>
  <si>
    <t>Sprzedaż hurtowa elektrycznych artykułów użytku domowego</t>
  </si>
  <si>
    <t>46.44.Z</t>
  </si>
  <si>
    <t>Sprzedaż hurtowa wyrobów porcelanowych, ceramicznych i szklanych oraz środków czyszczących</t>
  </si>
  <si>
    <t>46.45.Z</t>
  </si>
  <si>
    <t>Sprzedaż hurtowa perfum i kosmetyków</t>
  </si>
  <si>
    <t>46.46.Z</t>
  </si>
  <si>
    <t>Sprzedaż hurtowa wyrobów farmaceutycznych i medycznych</t>
  </si>
  <si>
    <t>46.47.Z</t>
  </si>
  <si>
    <t>Sprzedaż hurtowa mebli, dywanów i sprzętu oświetleniowego</t>
  </si>
  <si>
    <t>46.48.Z</t>
  </si>
  <si>
    <t>Sprzedaż hurtowa zegarków, zegarów i biżuterii</t>
  </si>
  <si>
    <t>46.49.Z</t>
  </si>
  <si>
    <t>Sprzedaż hurtowa pozostałych artykułów użytku domowego</t>
  </si>
  <si>
    <t>46.51.Z</t>
  </si>
  <si>
    <t>Sprzedaż hurtowa komputerów, urządzeń peryferyjnych i oprogramowania</t>
  </si>
  <si>
    <t>46.52.Z</t>
  </si>
  <si>
    <t>Sprzedaż hurtowa sprzętu elektronicznego i telekomunikacyjnego oraz części do niego</t>
  </si>
  <si>
    <t>46.61.Z</t>
  </si>
  <si>
    <t>Sprzedaż hurtowa maszyn i urządzeń rolniczych oraz dodatkowego wyposażenia</t>
  </si>
  <si>
    <t>46.62.Z</t>
  </si>
  <si>
    <t>Sprzedaż hurtowa obrabiarek</t>
  </si>
  <si>
    <t>46.63.Z</t>
  </si>
  <si>
    <t>Sprzedaż hurtowa maszyn wykorzystywanych w górnictwie, budownictwie oraz inżynierii lądowej i wodnej</t>
  </si>
  <si>
    <t>46.64.Z</t>
  </si>
  <si>
    <t>Sprzedaż hurtowa maszyn dla przemysłu tekstylnego oraz maszyn do szycia i maszyn dziewiarskich</t>
  </si>
  <si>
    <t>46.65.Z</t>
  </si>
  <si>
    <t>Sprzedaż hurtowa mebli biurowych</t>
  </si>
  <si>
    <t>46.66.Z</t>
  </si>
  <si>
    <t>Sprzedaż hurtowa pozostałych maszyn i urządzeń biurowych</t>
  </si>
  <si>
    <t>46.69.Z</t>
  </si>
  <si>
    <t>Sprzedaż hurtowa pozostałych maszyn i urządzeń</t>
  </si>
  <si>
    <t>46.71.Z</t>
  </si>
  <si>
    <t>Sprzedaż hurtowa paliw i produktów pochodnych</t>
  </si>
  <si>
    <t>46.72.Z</t>
  </si>
  <si>
    <t>Sprzedaż hurtowa metali i rud metali</t>
  </si>
  <si>
    <t>46.73.Z</t>
  </si>
  <si>
    <t>Sprzedaż hurtowa drewna, materiałów budowlanych i wyposażenia sanitarnego</t>
  </si>
  <si>
    <t>46.74.Z</t>
  </si>
  <si>
    <t>Sprzedaż hurtowa wyrobów metalowych oraz sprzętu i dodatkowego wyposażenia hydraulicznego i grzejnego</t>
  </si>
  <si>
    <t>46.75.Z</t>
  </si>
  <si>
    <t>Sprzedaż hurtowa wyrobów chemicznych</t>
  </si>
  <si>
    <t>46.76.Z</t>
  </si>
  <si>
    <t>Sprzedaż hurtowa pozostałych półproduktów</t>
  </si>
  <si>
    <t>46.77.Z</t>
  </si>
  <si>
    <t>Sprzedaż hurtowa odpadów i złomu</t>
  </si>
  <si>
    <t>46.90.Z</t>
  </si>
  <si>
    <t>Sprzedaż hurtowa niewyspecjalizowana</t>
  </si>
  <si>
    <t>47.11.Z</t>
  </si>
  <si>
    <t>Sprzedaż detaliczna prowadzona w niewyspecjalizowanych sklepach z przewagą żywności, napojów i wyrobów tytoniowych</t>
  </si>
  <si>
    <t>47.19.Z</t>
  </si>
  <si>
    <t>Pozostała sprzedaż detaliczna prowadzona w niewyspecjalizowanych sklepach</t>
  </si>
  <si>
    <t>47.21.Z</t>
  </si>
  <si>
    <t>Sprzedaż detaliczna owoców i warzyw prowadzona w wyspecjalizowanych sklepach</t>
  </si>
  <si>
    <t>47.22.Z</t>
  </si>
  <si>
    <t>Sprzedaż detaliczna mięsa i wyrobów z mięsa prowadzona w wyspecjalizowanych sklepach</t>
  </si>
  <si>
    <t>47.23.Z</t>
  </si>
  <si>
    <t>Sprzedaż detaliczna ryb, skorupiaków i mięczaków prowadzona w wyspecjalizowanych sklepach</t>
  </si>
  <si>
    <t>47.24.Z</t>
  </si>
  <si>
    <t>Sprzedaż detaliczna pieczywa, ciast, wyrobów ciastkarskich i cukierniczych prowadzona w wyspecjalizowanych sklepach</t>
  </si>
  <si>
    <t>47.25.Z</t>
  </si>
  <si>
    <t>Sprzedaż detaliczna napojów alkoholowych i bezalkoholowych prowadzona w wyspecjalizowanych sklepach</t>
  </si>
  <si>
    <t>47.26.Z</t>
  </si>
  <si>
    <t>Sprzedaż detaliczna wyrobów tytoniowych prowadzona w wyspecjalizowanych sklepach</t>
  </si>
  <si>
    <t>47.29.Z</t>
  </si>
  <si>
    <t>Sprzedaż detaliczna pozostałej żywności prowadzona w wyspecjalizowanych sklepach</t>
  </si>
  <si>
    <t>47.30.Z</t>
  </si>
  <si>
    <t>Sprzedaż detaliczna paliw do pojazdów silnikowych na stacjach paliw</t>
  </si>
  <si>
    <t>47.41.Z</t>
  </si>
  <si>
    <t>Sprzedaż detaliczna komputerów, urządzeń peryferyjnych i oprogramowania prowadzona w wyspecjalizowanych sklepach</t>
  </si>
  <si>
    <t>47.42.Z</t>
  </si>
  <si>
    <t>Sprzedaż detaliczna sprzętu telekomunikacyjnego prowadzona w wyspecjalizowanych sklepach</t>
  </si>
  <si>
    <t>47.43.Z</t>
  </si>
  <si>
    <t>Sprzedaż detaliczna sprzętu audiowizualnego prowadzona w wyspecjalizowanych sklepach</t>
  </si>
  <si>
    <t>47.51.Z</t>
  </si>
  <si>
    <t>Sprzedaż detaliczna wyrobów tekstylnych prowadzona w wyspecjalizowanych sklepach</t>
  </si>
  <si>
    <t>47.52.Z</t>
  </si>
  <si>
    <t>Sprzedaż detaliczna drobnych wyrobów metalowych, farb i szkła prowadzona w wyspecjalizowanych sklepach</t>
  </si>
  <si>
    <t>47.53.Z</t>
  </si>
  <si>
    <t>Sprzedaż detaliczna dywanów, chodników i innych pokryć podłogowych oraz pokryć ściennych prowadzona w wyspecjalizowanych sklepach</t>
  </si>
  <si>
    <t>47.54.Z</t>
  </si>
  <si>
    <t>Sprzedaż detaliczna elektrycznego sprzętu gospodarstwa domowego prowadzona w wyspecjalizowanych sklepach</t>
  </si>
  <si>
    <t>47.59.Z</t>
  </si>
  <si>
    <t>Sprzedaż detaliczna mebli, sprzętu oświetleniowego i pozostałych artykułów użytku domowego prowadzona w wyspecjalizowanych sklepach</t>
  </si>
  <si>
    <t>47.61.Z</t>
  </si>
  <si>
    <t>Sprzedaż detaliczna książek prowadzona w wyspecjalizowanych sklepach</t>
  </si>
  <si>
    <t>47.62.Z</t>
  </si>
  <si>
    <t>Sprzedaż detaliczna gazet i artykułów piśmiennych prowadzona w wyspecjalizowanych sklepach</t>
  </si>
  <si>
    <t>47.63.Z</t>
  </si>
  <si>
    <t>Sprzedaż detaliczna nagrań dźwiękowych i audiowizualnych prowadzona w wyspecjalizowanych sklepach</t>
  </si>
  <si>
    <t>47.64.Z</t>
  </si>
  <si>
    <t>Sprzedaż detaliczna sprzętu sportowego prowadzona w wyspecjalizowanych sklepach</t>
  </si>
  <si>
    <t>47.65.Z</t>
  </si>
  <si>
    <t>Sprzedaż detaliczna gier i zabawek prowadzona w wyspecjalizowanych sklepach</t>
  </si>
  <si>
    <t>47.71.Z</t>
  </si>
  <si>
    <t>Sprzedaż detaliczna odzieży prowadzona w wyspecjalizowanych sklepach</t>
  </si>
  <si>
    <t>47.72.Z</t>
  </si>
  <si>
    <t>Sprzedaż detaliczna obuwia i wyrobów skórzanych prowadzona w wyspecjalizowanych sklepach</t>
  </si>
  <si>
    <t>47.73.Z</t>
  </si>
  <si>
    <t>Sprzedaż detaliczna wyrobów farmaceutycznych prowadzona w wyspecjalizowanych sklepach</t>
  </si>
  <si>
    <t>47.74.Z</t>
  </si>
  <si>
    <t>Sprzedaż detaliczna wyrobów medycznych, włączając ortopedyczne, prowadzona w wyspecjalizowanych sklepach</t>
  </si>
  <si>
    <t>47.75.Z</t>
  </si>
  <si>
    <t>Sprzedaż detaliczna kosmetyków i artykułów toaletowych prowadzona w wyspecjalizowanych sklepach</t>
  </si>
  <si>
    <t>47.76.Z</t>
  </si>
  <si>
    <t>Sprzedaż detaliczna kwiatów, roślin, nasion, nawozów, żywych zwierząt domowych, karmy dla zwierząt domowych prowadzona w wyspecjalizowanych sklepach</t>
  </si>
  <si>
    <t>47.77.Z</t>
  </si>
  <si>
    <t>Sprzedaż detaliczna zegarków, zegarów i biżuterii prowadzona w wyspecjalizowanych sklepach</t>
  </si>
  <si>
    <t>47.78.Z</t>
  </si>
  <si>
    <t>Sprzedaż detaliczna pozostałych nowych wyrobów prowadzona w wyspecjalizowanych sklepach</t>
  </si>
  <si>
    <t>47.79.Z</t>
  </si>
  <si>
    <t>Sprzedaż detaliczna artykułów używanych prowadzona w wyspecjalizowanych sklepach</t>
  </si>
  <si>
    <t>47.81.Z</t>
  </si>
  <si>
    <t>Sprzedaż detaliczna żywności, napojów i wyrobów tytoniowych prowadzona na straganach i targowiskach</t>
  </si>
  <si>
    <t>47.82.Z</t>
  </si>
  <si>
    <t>Sprzedaż detaliczna wyrobów tekstylnych, odzieży i obuwia prowadzona na straganach i targowiskach</t>
  </si>
  <si>
    <t>47.89.Z</t>
  </si>
  <si>
    <t>Sprzedaż detaliczna pozostałych wyrobów prowadzona na straganach i targowiskach</t>
  </si>
  <si>
    <t>47.91.Z</t>
  </si>
  <si>
    <t>Sprzedaż detaliczna prowadzona przez domy sprzedaży wysyłkowej lub Internet</t>
  </si>
  <si>
    <t>47.99.Z</t>
  </si>
  <si>
    <t>Pozostała sprzedaż detaliczna prowadzona poza siecią sklepową, straganami i targowiskami</t>
  </si>
  <si>
    <t>49.10.Z</t>
  </si>
  <si>
    <t>Transport kolejowy pasażerski międzymiastowy</t>
  </si>
  <si>
    <t>49.20.Z</t>
  </si>
  <si>
    <t>Transport kolejowy towarów</t>
  </si>
  <si>
    <t>49.31.Z</t>
  </si>
  <si>
    <t>Transport lądowy pasażerski, miejski i podmiejski</t>
  </si>
  <si>
    <t>49.32.Z</t>
  </si>
  <si>
    <t>Działalność taksówek osobowych</t>
  </si>
  <si>
    <t>49.39.Z</t>
  </si>
  <si>
    <t>Pozostały transport lądowy pasażerski, gdzie indziej niesklasyfikowany</t>
  </si>
  <si>
    <t>49.41.Z</t>
  </si>
  <si>
    <t>Transport drogowy towarów</t>
  </si>
  <si>
    <t>49.42.Z</t>
  </si>
  <si>
    <t>Działalność usługowa związana z przeprowadzkami</t>
  </si>
  <si>
    <t>49.50.A</t>
  </si>
  <si>
    <t>Transport rurociągami paliw gazowych</t>
  </si>
  <si>
    <t>49.50.B</t>
  </si>
  <si>
    <t>Transport rurociągowy pozostałych towarów</t>
  </si>
  <si>
    <t>50.10.Z</t>
  </si>
  <si>
    <t>Transport morski i przybrzeżny pasażerski</t>
  </si>
  <si>
    <t>50.20.Z</t>
  </si>
  <si>
    <t>Transport morski i przybrzeżny towarów</t>
  </si>
  <si>
    <t>50.30.Z</t>
  </si>
  <si>
    <t>Transport wodny śródlądowy pasażerski </t>
  </si>
  <si>
    <t>50.40.Z</t>
  </si>
  <si>
    <t>Transport wodny śródlądowy towarów</t>
  </si>
  <si>
    <t>51.10.Z</t>
  </si>
  <si>
    <t>Transport lotniczy pasażerski</t>
  </si>
  <si>
    <t>51.21.Z</t>
  </si>
  <si>
    <t>Transport lotniczy towarów</t>
  </si>
  <si>
    <t>51.22.Z</t>
  </si>
  <si>
    <t>Transport kosmiczny</t>
  </si>
  <si>
    <t>52.10.A</t>
  </si>
  <si>
    <t>Magazynowanie i przechowywanie paliw gazowych</t>
  </si>
  <si>
    <t>52.10.B</t>
  </si>
  <si>
    <t>Magazynowanie i przechowywanie pozostałych towarów</t>
  </si>
  <si>
    <t>52.21.Z</t>
  </si>
  <si>
    <t>Działalność usługowa wspomagająca transport lądowy</t>
  </si>
  <si>
    <t>52.22.A</t>
  </si>
  <si>
    <t>Działalność usługowa wspomagająca transport morski</t>
  </si>
  <si>
    <t>52.22.B</t>
  </si>
  <si>
    <t>Działalność usługowa wspomagająca transport śródlądowy</t>
  </si>
  <si>
    <t>52.23.Z</t>
  </si>
  <si>
    <t>Działalność usługowa wspomagająca transport lotniczy</t>
  </si>
  <si>
    <t>52.24.A</t>
  </si>
  <si>
    <t>Przeładunek towarów w portach morskich</t>
  </si>
  <si>
    <t>52.24.B</t>
  </si>
  <si>
    <t>Przeładunek towarów w portach śródlądowych</t>
  </si>
  <si>
    <t>52.24.C</t>
  </si>
  <si>
    <t>Przeładunek towarów w pozostałych punktach przeładunkowych</t>
  </si>
  <si>
    <t>52.29.A</t>
  </si>
  <si>
    <t>Działalność morskich agencji transportowych</t>
  </si>
  <si>
    <t>52.29.B</t>
  </si>
  <si>
    <t>Działalność śródlądowych agencji transportowych</t>
  </si>
  <si>
    <t>52.29.C</t>
  </si>
  <si>
    <t>Działalność pozostałych agencji transportowych</t>
  </si>
  <si>
    <t>53.10.Z</t>
  </si>
  <si>
    <t>Działalność pocztowa objęta obowiązkiem świadczenia usług powszechnych (operatora publicznego)</t>
  </si>
  <si>
    <t>53.20.Z</t>
  </si>
  <si>
    <t>Pozostała działalność pocztowa i kurierska</t>
  </si>
  <si>
    <t>55.10.Z</t>
  </si>
  <si>
    <t>Hotele i podobne obiekty zakwaterowania</t>
  </si>
  <si>
    <t>55.20.Z</t>
  </si>
  <si>
    <t>Obiekty noclegowe turystyczne i miejsca krótkotrwałego zakwaterowania</t>
  </si>
  <si>
    <t>55.30.Z</t>
  </si>
  <si>
    <t>Pola kempingowe (włączając pola dla pojazdów kempingowych) i pola namiotowe</t>
  </si>
  <si>
    <t>55.90.Z</t>
  </si>
  <si>
    <t>Pozostałe zakwaterowanie</t>
  </si>
  <si>
    <t>56.10.A</t>
  </si>
  <si>
    <t>Restauracje i inne stałe placówki gastronomiczne</t>
  </si>
  <si>
    <t>56.10.B</t>
  </si>
  <si>
    <t>Ruchome placówki gastronomiczne</t>
  </si>
  <si>
    <t>56.21.Z</t>
  </si>
  <si>
    <t>Przygotowywanie i dostarczanie żywności dla odbiorców zewnętrznych (katering)</t>
  </si>
  <si>
    <t>56.29.Z</t>
  </si>
  <si>
    <t>Pozostała usługowa działalność gastronomiczna</t>
  </si>
  <si>
    <t>56.30.Z</t>
  </si>
  <si>
    <t>Przygotowywanie i podawanie napojów</t>
  </si>
  <si>
    <t>58.11.Z</t>
  </si>
  <si>
    <t>Wydawanie książek</t>
  </si>
  <si>
    <t>58.12.Z</t>
  </si>
  <si>
    <t>Wydawanie wykazów oraz list (np. adresowych, telefonicznych)</t>
  </si>
  <si>
    <t>58.13.Z</t>
  </si>
  <si>
    <t>Wydawanie gazet</t>
  </si>
  <si>
    <t>58.14.Z</t>
  </si>
  <si>
    <t>Wydawanie czasopism i pozostałych periodyków</t>
  </si>
  <si>
    <t>58.19.Z</t>
  </si>
  <si>
    <t>Pozostała działalność wydawnicza</t>
  </si>
  <si>
    <t>58.21.Z</t>
  </si>
  <si>
    <t>Działalność wydawnicza w zakresie gier komputerowych</t>
  </si>
  <si>
    <t>58.29.Z</t>
  </si>
  <si>
    <t>Działalność wydawnicza w zakresie pozostałego oprogramowania</t>
  </si>
  <si>
    <t>59.11.Z</t>
  </si>
  <si>
    <t>Działalność związana z produkcją filmów, nagrań wideo i programów telewizyjnych</t>
  </si>
  <si>
    <t>59.12.Z</t>
  </si>
  <si>
    <t>Działalność postprodukcyjna związana z filmami, nagraniami wideo i programami telewizyjnymi</t>
  </si>
  <si>
    <t>59.13.Z</t>
  </si>
  <si>
    <t>Działalność związana z dystrybucją filmów, nagrań wideo i programów telewizyjnych</t>
  </si>
  <si>
    <t>59.14.Z</t>
  </si>
  <si>
    <t>Działalność związana z projekcją filmów</t>
  </si>
  <si>
    <t>59.20.Z</t>
  </si>
  <si>
    <t>Działalność w zakresie nagrań dźwiękowych i muzycznych</t>
  </si>
  <si>
    <t>60.10.Z</t>
  </si>
  <si>
    <t>Nadawanie programów radiofonicznych</t>
  </si>
  <si>
    <t>60.20.Z</t>
  </si>
  <si>
    <t>Nadawanie programów telewizyjnych ogólnodostępnych i abonamentowych</t>
  </si>
  <si>
    <t>61.10.Z</t>
  </si>
  <si>
    <t>Działalność w zakresie telekomunikacji przewodowej</t>
  </si>
  <si>
    <t>61.20.Z</t>
  </si>
  <si>
    <t>Działalność w zakresie telekomunikacji bezprzewodowej, z wyłączeniem telekomunikacji satelitarnej</t>
  </si>
  <si>
    <t>61.30.Z</t>
  </si>
  <si>
    <t>Działalność w zakresie telekomunikacji satelitarnej</t>
  </si>
  <si>
    <t>61.90.Z</t>
  </si>
  <si>
    <t>Działalność w zakresie pozostałej telekomunikacji</t>
  </si>
  <si>
    <t>62.01.Z</t>
  </si>
  <si>
    <t>Działalność związana z oprogramowaniem</t>
  </si>
  <si>
    <t>62.02.Z</t>
  </si>
  <si>
    <t>Działalność związana z doradztwem w zakresie informatyki</t>
  </si>
  <si>
    <t>62.03.Z</t>
  </si>
  <si>
    <t>Działalność związana z zarządzaniem urządzeniami informatycznymi</t>
  </si>
  <si>
    <t>62.09.Z</t>
  </si>
  <si>
    <t>Pozostała działalność usługowa w zakresie technologii informatycznych i komputerowych</t>
  </si>
  <si>
    <t>63.11.Z</t>
  </si>
  <si>
    <t>Przetwarzanie danych; zarządzanie stronami internetowymi (hosting) i podobna działalność</t>
  </si>
  <si>
    <t>63.12.Z</t>
  </si>
  <si>
    <t>Działalność portali internetowych</t>
  </si>
  <si>
    <t>63.91.Z</t>
  </si>
  <si>
    <t>Działalność agencji informacyjnych</t>
  </si>
  <si>
    <t>63.99.Z</t>
  </si>
  <si>
    <t>Pozostała działalność usługowa w zakresie informacji, gdzie indziej niesklasyfikowana</t>
  </si>
  <si>
    <t>64.11.Z</t>
  </si>
  <si>
    <t>Działalność banku centralnego</t>
  </si>
  <si>
    <t>64.19.Z</t>
  </si>
  <si>
    <t>Pozostałe pośrednictwo pieniężne</t>
  </si>
  <si>
    <t>64.20.Z</t>
  </si>
  <si>
    <t>Działalność holdingów finansowych</t>
  </si>
  <si>
    <t>64.30.Z</t>
  </si>
  <si>
    <t>Działalność trustów, funduszów i podobnych instytucji finansowych</t>
  </si>
  <si>
    <t>64.91.Z</t>
  </si>
  <si>
    <t>Leasing finansowy</t>
  </si>
  <si>
    <t>64.92.Z</t>
  </si>
  <si>
    <t>Pozostałe formy udzielania kredytów</t>
  </si>
  <si>
    <t>64.99.Z</t>
  </si>
  <si>
    <t>Pozostała finansowa działalność usługowa, gdzie indziej niesklasyfikowana, z wyłączeniem ubezpieczeń i funduszów emerytalnych</t>
  </si>
  <si>
    <t>65.11.Z</t>
  </si>
  <si>
    <t>Ubezpieczenia na życie</t>
  </si>
  <si>
    <t>65.12.Z</t>
  </si>
  <si>
    <t>Pozostałe ubezpieczenia osobowe oraz ubezpieczenia majątkowe</t>
  </si>
  <si>
    <t>65.20.Z</t>
  </si>
  <si>
    <t>Reasekuracja</t>
  </si>
  <si>
    <t>65.30.Z</t>
  </si>
  <si>
    <t>Fundusze emerytalne</t>
  </si>
  <si>
    <t>66.11.Z</t>
  </si>
  <si>
    <t>Zarządzanie rynkami finansowymi</t>
  </si>
  <si>
    <t>66.12.Z</t>
  </si>
  <si>
    <t>Działalność maklerska związana z rynkiem papierów wartościowych i towarów giełdowych</t>
  </si>
  <si>
    <t>66.19.Z</t>
  </si>
  <si>
    <t>Pozostała działalność wspomagająca usługi finansowe, z wyłączeniem ubezpieczeń i funduszów emerytalnych</t>
  </si>
  <si>
    <t>66.21.Z</t>
  </si>
  <si>
    <t>Działalność związana z oceną ryzyka i szacowaniem poniesionych strat</t>
  </si>
  <si>
    <t>66.22.Z</t>
  </si>
  <si>
    <t>Działalność agentów i brokerów ubezpieczeniowych</t>
  </si>
  <si>
    <t>66.29.Z</t>
  </si>
  <si>
    <t>Pozostała działalność wspomagająca ubezpieczenia i fundusze emerytalne</t>
  </si>
  <si>
    <t>66.30.Z</t>
  </si>
  <si>
    <t>Działalność związana z zarządzaniem funduszami</t>
  </si>
  <si>
    <t>68.10.Z</t>
  </si>
  <si>
    <t>Kupno i sprzedaż nieruchomości na własny rachunek</t>
  </si>
  <si>
    <t>68.20.Z</t>
  </si>
  <si>
    <t>Wynajem i zarządzanie nieruchomościami własnymi lub dzierżawionymi</t>
  </si>
  <si>
    <t>68.31.Z</t>
  </si>
  <si>
    <t>Pośrednictwo w obrocie nieruchomościami</t>
  </si>
  <si>
    <t>68.32.Z</t>
  </si>
  <si>
    <t>Zarządzanie nieruchomościami wykonywane na zlecenie</t>
  </si>
  <si>
    <t>69.10.Z</t>
  </si>
  <si>
    <t>Działalność prawnicza</t>
  </si>
  <si>
    <t>69.20.Z</t>
  </si>
  <si>
    <t>Działalność rachunkowo-księgowa; doradztwo podatkowe</t>
  </si>
  <si>
    <t>70.10.Z</t>
  </si>
  <si>
    <t>Działalność firm centralnych (head offices) i holdingów, z wyłączeniem holdingów finansowych</t>
  </si>
  <si>
    <t>70.21.Z</t>
  </si>
  <si>
    <t>Stosunki międzyludzkie (public relations) i komunikacja</t>
  </si>
  <si>
    <t>70.22.Z</t>
  </si>
  <si>
    <t>Pozostałe doradztwo w zakresie prowadzenia działalności gospodarczej i zarządzania</t>
  </si>
  <si>
    <t>71.11.Z</t>
  </si>
  <si>
    <t>Działalność w zakresie architektury</t>
  </si>
  <si>
    <t>71.12.Z</t>
  </si>
  <si>
    <t>Działalność w zakresie inżynierii i związane z nią doradztwo techniczne</t>
  </si>
  <si>
    <t>71.20.A</t>
  </si>
  <si>
    <t>Badania i analizy związane z jakością żywności</t>
  </si>
  <si>
    <t>71.20.B</t>
  </si>
  <si>
    <t>Pozostałe badania i analizy techniczne</t>
  </si>
  <si>
    <t>72.11.Z</t>
  </si>
  <si>
    <t>Badania naukowe i prace rozwojowe w dziedzinie biotechnologii</t>
  </si>
  <si>
    <t>72.19.Z</t>
  </si>
  <si>
    <t>Badania naukowe i prace rozwojowe w dziedzinie pozostałych nauk przyrodniczych i technicznych</t>
  </si>
  <si>
    <t>72.20.Z</t>
  </si>
  <si>
    <t>Badania naukowe i prace rozwojowe w dziedzinie nauk społecznych i humanistycznych</t>
  </si>
  <si>
    <t>73.11.Z</t>
  </si>
  <si>
    <t>Działalność agencji reklamowych</t>
  </si>
  <si>
    <t>73.12.A</t>
  </si>
  <si>
    <t>Pośrednictwo w sprzedaży czasu i miejsca na cele reklamowe w radio i telewizji</t>
  </si>
  <si>
    <t>73.12.B</t>
  </si>
  <si>
    <t>Pośrednictwo w sprzedaży miejsca na cele reklamowe w mediach drukowanych</t>
  </si>
  <si>
    <t>73.12.C</t>
  </si>
  <si>
    <t>Pośrednictwo w sprzedaży miejsca na cele reklamowe w mediach elektronicznych (Internet)</t>
  </si>
  <si>
    <t>73.12.D</t>
  </si>
  <si>
    <t>Pośrednictwo w sprzedaży miejsca na cele reklamowe w pozostałych mediach</t>
  </si>
  <si>
    <t>73.20.Z</t>
  </si>
  <si>
    <t>Badanie rynku i opinii publicznej</t>
  </si>
  <si>
    <t>74.10.Z</t>
  </si>
  <si>
    <t>Działalność w zakresie specjalistycznego projektowania</t>
  </si>
  <si>
    <t>74.20.Z</t>
  </si>
  <si>
    <t>Działalność fotograficzna</t>
  </si>
  <si>
    <t>74.30.Z</t>
  </si>
  <si>
    <t>Działalność związana z tłumaczeniami</t>
  </si>
  <si>
    <t>74.90.Z</t>
  </si>
  <si>
    <t>Pozostała działalność profesjonalna, naukowa i techniczna, gdzie indziej niesklasyfikowana</t>
  </si>
  <si>
    <t>75.00.Z</t>
  </si>
  <si>
    <t>DZIAŁALNOŚĆ WETERYNARYJNA</t>
  </si>
  <si>
    <t>77.11.Z</t>
  </si>
  <si>
    <t>Wynajem i dzierżawa samochodów osobowych i furgonetek</t>
  </si>
  <si>
    <t>77.12.Z</t>
  </si>
  <si>
    <t>Wynajem i dzierżawa pozostałych pojazdów samochodowych, z wyłączeniem motocykli</t>
  </si>
  <si>
    <t>77.21.Z</t>
  </si>
  <si>
    <t>Wypożyczanie i dzierżawa sprzętu rekreacyjnego i sportowego</t>
  </si>
  <si>
    <t>77.22.Z</t>
  </si>
  <si>
    <t>Wypożyczanie kaset wideo, płyt CD, DVD itp.</t>
  </si>
  <si>
    <t>77.29.Z</t>
  </si>
  <si>
    <t>Wypożyczanie i dzierżawa pozostałych artykułów użytku osobistego i domowego</t>
  </si>
  <si>
    <t>77.31.Z</t>
  </si>
  <si>
    <t>Wynajem i dzierżawa maszyn i urządzeń rolniczych</t>
  </si>
  <si>
    <t>77.32.Z</t>
  </si>
  <si>
    <t>Wynajem i dzierżawa maszyn i urządzeń budowlanych</t>
  </si>
  <si>
    <t>77.33.Z</t>
  </si>
  <si>
    <t>Wynajem i dzierżawa maszyn i urządzeń biurowych, włączając komputery</t>
  </si>
  <si>
    <t>77.34.Z</t>
  </si>
  <si>
    <t>Wynajem i dzierżawa środków transportu wodnego</t>
  </si>
  <si>
    <t>77.35.Z</t>
  </si>
  <si>
    <t>Wynajem i dzierżawa środków transportu lotniczego</t>
  </si>
  <si>
    <t>77.39.Z</t>
  </si>
  <si>
    <t>Wynajem i dzierżawa pozostałych maszyn, urządzeń oraz dóbr materialnych, gdzie indziej niesklasyfikowane</t>
  </si>
  <si>
    <t>77.40.Z</t>
  </si>
  <si>
    <t>Dzierżawa własności intelektualnej i podobnych produktów, z wyłączeniem prac chronionych prawem autorskim</t>
  </si>
  <si>
    <t>78.10.Z</t>
  </si>
  <si>
    <t>Działalność związana z wyszukiwaniem miejsc pracy i pozyskiwaniem pracowników</t>
  </si>
  <si>
    <t>78.20.Z</t>
  </si>
  <si>
    <t>Działalność agencji pracy tymczasowej</t>
  </si>
  <si>
    <t>78.30.Z</t>
  </si>
  <si>
    <t>Pozostała działalność związana z udostępnianiem pracowników</t>
  </si>
  <si>
    <t>79.11.A</t>
  </si>
  <si>
    <t>Działalność agentów turystycznych</t>
  </si>
  <si>
    <t>79.11.B</t>
  </si>
  <si>
    <t>Działalność pośredników turystycznych</t>
  </si>
  <si>
    <t>79.12.Z</t>
  </si>
  <si>
    <t>Działalność organizatorów turystyki</t>
  </si>
  <si>
    <t>79.90.A</t>
  </si>
  <si>
    <t>Działalność pilotów wycieczek i przewodników turystycznych</t>
  </si>
  <si>
    <t>79.90.B</t>
  </si>
  <si>
    <t>Działalność w zakresie informacji turystycznej</t>
  </si>
  <si>
    <t>79.90.C</t>
  </si>
  <si>
    <t>Pozostała działalność usługowa w zakresie rezerwacji, gdzie indziej niesklasyfikowana</t>
  </si>
  <si>
    <t>80.10.Z</t>
  </si>
  <si>
    <t>Działalność ochroniarska, z wyłączeniem obsługi systemów bezpieczeństwa</t>
  </si>
  <si>
    <t>80.20.Z</t>
  </si>
  <si>
    <t>Działalność ochroniarska w zakresie obsługi systemów bezpieczeństwa</t>
  </si>
  <si>
    <t>80.30.Z</t>
  </si>
  <si>
    <t>Działalność detektywistyczna</t>
  </si>
  <si>
    <t>81.10.Z</t>
  </si>
  <si>
    <t>Działalność pomocnicza związana z utrzymaniem porządku w budynkach</t>
  </si>
  <si>
    <t>81.21.Z</t>
  </si>
  <si>
    <t>Niespecjalistyczne sprzątanie budynków i obiektów przemysłowych</t>
  </si>
  <si>
    <t>81.22.Z</t>
  </si>
  <si>
    <t>Specjalistyczne sprzątanie budynków i obiektów przemysłowych</t>
  </si>
  <si>
    <t>81.29.Z</t>
  </si>
  <si>
    <t>Pozostałe sprzątanie</t>
  </si>
  <si>
    <t>81.30.Z</t>
  </si>
  <si>
    <t>Działalność usługowa związana z zagospodarowaniem terenów zieleni</t>
  </si>
  <si>
    <t>82.11.Z</t>
  </si>
  <si>
    <t>Działalność usługowa związana z administracyjną obsługą biura</t>
  </si>
  <si>
    <t>82.19.Z</t>
  </si>
  <si>
    <t>Wykonywanie fotokopii, przygotowywanie dokumentów i pozostała specjalistyczna działalność wspomagająca prowadzenie biura</t>
  </si>
  <si>
    <t>82.20.Z</t>
  </si>
  <si>
    <t>Działalność centrów telefonicznych (call center)</t>
  </si>
  <si>
    <t>82.30.Z</t>
  </si>
  <si>
    <t>Działalność związana z organizacją targów, wystaw i kongresów</t>
  </si>
  <si>
    <t>82.91.Z</t>
  </si>
  <si>
    <t>Działalność świadczona przez agencje inkasa i biura kredytowe</t>
  </si>
  <si>
    <t>82.92.Z</t>
  </si>
  <si>
    <t>Działalność związana z pakowaniem</t>
  </si>
  <si>
    <t>82.99.Z</t>
  </si>
  <si>
    <t>Pozostała działalność wspomagająca prowadzenie działalności gospodarczej, gdzie indziej niesklasyfikowana</t>
  </si>
  <si>
    <t>84.11.Z</t>
  </si>
  <si>
    <t>Kierowanie podstawowymi rodzajami działalności publicznej</t>
  </si>
  <si>
    <t>84.12.Z</t>
  </si>
  <si>
    <t>Kierowanie w zakresie działalności związanej z ochroną zdrowia, edukacją, kulturą oraz pozostałymi usługami społecznymi, z wyłączeniem zabezpieczeń społecznych</t>
  </si>
  <si>
    <t>84.13.Z</t>
  </si>
  <si>
    <t>Kierowanie w zakresie efektywności gospodarowania</t>
  </si>
  <si>
    <t>84.21.Z</t>
  </si>
  <si>
    <t>Sprawy zagraniczne</t>
  </si>
  <si>
    <t>84.22.Z</t>
  </si>
  <si>
    <t>Obrona narodowa</t>
  </si>
  <si>
    <t>84.23.Z</t>
  </si>
  <si>
    <t>Wymiar sprawiedliwości</t>
  </si>
  <si>
    <t>84.24.Z</t>
  </si>
  <si>
    <t>Bezpieczeństwo państwa, porządek i bezpieczeństwo publiczne</t>
  </si>
  <si>
    <t>84.25.Z</t>
  </si>
  <si>
    <t>Ochrona przeciwpożarowa</t>
  </si>
  <si>
    <t>84.30.Z</t>
  </si>
  <si>
    <t>Obowiązkowe zabezpieczenia społeczne</t>
  </si>
  <si>
    <t>85.10.Z</t>
  </si>
  <si>
    <t>Placówki wychowania przedszkolnego</t>
  </si>
  <si>
    <t>85.20.Z</t>
  </si>
  <si>
    <t>Szkoły podstawowe</t>
  </si>
  <si>
    <t>85.31.A</t>
  </si>
  <si>
    <t>Gimnazja</t>
  </si>
  <si>
    <t>85.31.B</t>
  </si>
  <si>
    <t>Licea ogólnokształcące</t>
  </si>
  <si>
    <t>85.32.A</t>
  </si>
  <si>
    <t>Technika</t>
  </si>
  <si>
    <t>85.32.B</t>
  </si>
  <si>
    <t>Branżowe szkoły I stopnia</t>
  </si>
  <si>
    <t>85.32.C</t>
  </si>
  <si>
    <t>Szkoły specjalne przysposabiające do pracy</t>
  </si>
  <si>
    <t>85.32.D</t>
  </si>
  <si>
    <t>Branżowe szkoły II stopnia</t>
  </si>
  <si>
    <t>85.41.A</t>
  </si>
  <si>
    <t>Szkoły policealne</t>
  </si>
  <si>
    <t>85.41.B</t>
  </si>
  <si>
    <t>Kolegia pracowników służb społecznych</t>
  </si>
  <si>
    <t>85.41.C</t>
  </si>
  <si>
    <t>Placówki doskonalenia nauczycieli</t>
  </si>
  <si>
    <t>85.42.Z</t>
  </si>
  <si>
    <t>Szkoły wyższe</t>
  </si>
  <si>
    <t>85.51.Z</t>
  </si>
  <si>
    <t>Pozaszkolne formy edukacji sportowej oraz zajęć sportowych i rekreacyjnych</t>
  </si>
  <si>
    <t>85.52.Z</t>
  </si>
  <si>
    <t>Pozaszkolne formy edukacji artystycznej</t>
  </si>
  <si>
    <t>85.53.Z</t>
  </si>
  <si>
    <t>Pozaszkolne formy edukacji z zakresu nauki jazdy i pilotażu</t>
  </si>
  <si>
    <t>85.59.A</t>
  </si>
  <si>
    <t>Nauka języków obcych</t>
  </si>
  <si>
    <t>85.59.B</t>
  </si>
  <si>
    <t>Pozostałe pozaszkolne formy edukacji, gdzie indziej niesklasyfikowane</t>
  </si>
  <si>
    <t>85.60.Z</t>
  </si>
  <si>
    <t>Działalność wspomagająca edukację</t>
  </si>
  <si>
    <t>86.10.Z</t>
  </si>
  <si>
    <t>Działalność szpitali</t>
  </si>
  <si>
    <t>86.21.Z</t>
  </si>
  <si>
    <t>Praktyka lekarska ogólna</t>
  </si>
  <si>
    <t>86.22.Z</t>
  </si>
  <si>
    <t>Praktyka lekarska specjalistyczna</t>
  </si>
  <si>
    <t>86.23.Z</t>
  </si>
  <si>
    <t>Praktyka lekarska dentystyczna</t>
  </si>
  <si>
    <t>86.90.A</t>
  </si>
  <si>
    <t>Działalność fizjoterapeutyczna</t>
  </si>
  <si>
    <t>86.90.B</t>
  </si>
  <si>
    <t>Działalność pogotowia ratunkowego</t>
  </si>
  <si>
    <t>86.90.C</t>
  </si>
  <si>
    <t>Praktyka pielęgniarek i położnych</t>
  </si>
  <si>
    <t>86.90.D</t>
  </si>
  <si>
    <t>Działalność paramedyczna</t>
  </si>
  <si>
    <t>86.90.E</t>
  </si>
  <si>
    <t>Pozostała działalność w zakresie opieki zdrowotnej, gdzie indziej niesklasyfikowana</t>
  </si>
  <si>
    <t>87.10.Z</t>
  </si>
  <si>
    <t>Pomoc społeczna z zakwaterowaniem zapewniająca opiekę pielęgniarską</t>
  </si>
  <si>
    <t>87.20.Z</t>
  </si>
  <si>
    <t>Pomoc społeczna z zakwaterowaniem dla osób z zaburzeniami psychicznymi</t>
  </si>
  <si>
    <t>87.30.Z</t>
  </si>
  <si>
    <t>Pomoc społeczna z zakwaterowaniem dla osób w podeszłym wieku i osób niepełnosprawnych</t>
  </si>
  <si>
    <t>87.90.Z</t>
  </si>
  <si>
    <t>Pozostała pomoc społeczna z zakwaterowaniem</t>
  </si>
  <si>
    <t>88.10.Z</t>
  </si>
  <si>
    <t>Pomoc społeczna bez zakwaterowania dla osób w podeszłym wieku i osób niepełnosprawnych</t>
  </si>
  <si>
    <t>88.91.Z</t>
  </si>
  <si>
    <t>Opieka dzienna nad dziećmi</t>
  </si>
  <si>
    <t>88.99.Z</t>
  </si>
  <si>
    <t>Pozostała pomoc społeczna bez zakwaterowania, gdzie indziej niesklasyfikowana</t>
  </si>
  <si>
    <t>90.01.Z</t>
  </si>
  <si>
    <t>Działalność związana z wystawianiem przedstawień artystycznych</t>
  </si>
  <si>
    <t>90.02.Z</t>
  </si>
  <si>
    <t>Działalność wspomagająca wystawianie przedstawień artystycznych</t>
  </si>
  <si>
    <t>90.03.Z</t>
  </si>
  <si>
    <t>Artystyczna i literacka działalność twórcza</t>
  </si>
  <si>
    <t>90.04.Z</t>
  </si>
  <si>
    <t>Działalność obiektów kulturalnych</t>
  </si>
  <si>
    <t>91.01.A</t>
  </si>
  <si>
    <t>Działalność bibliotek</t>
  </si>
  <si>
    <t>91.01.B</t>
  </si>
  <si>
    <t>Działalność archiwów</t>
  </si>
  <si>
    <t>91.02.Z</t>
  </si>
  <si>
    <t>Działalność muzeów</t>
  </si>
  <si>
    <t>91.03.Z</t>
  </si>
  <si>
    <t>Działalność historycznych miejsc i budynków oraz podobnych atrakcji turystycznych</t>
  </si>
  <si>
    <t>91.04.Z</t>
  </si>
  <si>
    <t>Działalność ogrodów botanicznych i zoologicznych oraz obszarów i obiektów ochrony przyrody</t>
  </si>
  <si>
    <t>92.00.Z</t>
  </si>
  <si>
    <t>Działalność związana z grami losowymi i zakładami wzajemnymi</t>
  </si>
  <si>
    <t>93.11.Z</t>
  </si>
  <si>
    <t>Działalność obiektów sportowych</t>
  </si>
  <si>
    <t>93.12.Z</t>
  </si>
  <si>
    <t>Działalność klubów sportowych</t>
  </si>
  <si>
    <t>93.13.Z</t>
  </si>
  <si>
    <t>Działalność obiektów służących poprawie kondycji fizycznej</t>
  </si>
  <si>
    <t>93.19.Z</t>
  </si>
  <si>
    <t>Pozostała działalność związana ze sportem</t>
  </si>
  <si>
    <t>93.21.Z</t>
  </si>
  <si>
    <t>Działalność wesołych miasteczek i parków rozrywki</t>
  </si>
  <si>
    <t>93.29.Z</t>
  </si>
  <si>
    <t>Pozostała działalność rozrywkowa i rekreacyjna</t>
  </si>
  <si>
    <t>94.11.Z</t>
  </si>
  <si>
    <t>Działalność organizacji komercyjnych i pracodawców</t>
  </si>
  <si>
    <t>94.12.Z</t>
  </si>
  <si>
    <t>Działalność organizacji profesjonalnych</t>
  </si>
  <si>
    <t>94.20.Z</t>
  </si>
  <si>
    <t>Działalność związków zawodowych</t>
  </si>
  <si>
    <t>94.91.Z</t>
  </si>
  <si>
    <t>Działalność organizacji religijnych</t>
  </si>
  <si>
    <t>94.92.Z</t>
  </si>
  <si>
    <t>Działalność organizacji politycznych</t>
  </si>
  <si>
    <t>94.99.Z</t>
  </si>
  <si>
    <t>Działalność pozostałych organizacji członkowskich, gdzie indziej niesklasyfikowana</t>
  </si>
  <si>
    <t>95.11.Z</t>
  </si>
  <si>
    <t>Naprawa i konserwacja komputerów i urządzeń peryferyjnych</t>
  </si>
  <si>
    <t>95.12.Z</t>
  </si>
  <si>
    <t>Naprawa i konserwacja sprzętu (tele)komunikacyjnego</t>
  </si>
  <si>
    <t>95.21.Z</t>
  </si>
  <si>
    <t>Naprawa i konserwacja elektronicznego sprzętu powszechnego użytku</t>
  </si>
  <si>
    <t>95.22.Z</t>
  </si>
  <si>
    <t>Naprawa i konserwacja urządzeń gospodarstwa domowego oraz sprzętu użytku domowego i ogrodniczego</t>
  </si>
  <si>
    <t>95.23.Z</t>
  </si>
  <si>
    <t>Naprawa obuwia i wyrobów skórzanych</t>
  </si>
  <si>
    <t>95.24.Z</t>
  </si>
  <si>
    <t>Naprawa i konserwacja mebli i wyposażenia domowego</t>
  </si>
  <si>
    <t>95.25.Z</t>
  </si>
  <si>
    <t>Naprawa zegarów, zegarków oraz biżuterii</t>
  </si>
  <si>
    <t>95.29.Z</t>
  </si>
  <si>
    <t>Naprawa pozostałych artykułów użytku osobistego i domowego</t>
  </si>
  <si>
    <t>96.01.Z</t>
  </si>
  <si>
    <t>Pranie i czyszczenie wyrobów włókienniczych i futrzarskich</t>
  </si>
  <si>
    <t>96.02.Z</t>
  </si>
  <si>
    <t>Fryzjerstwo i pozostałe zabiegi kosmetyczne</t>
  </si>
  <si>
    <t>96.03.Z</t>
  </si>
  <si>
    <t>Pogrzeby i działalność pokrewna</t>
  </si>
  <si>
    <t>96.04.Z</t>
  </si>
  <si>
    <t>Działalność usługowa związana z poprawą kondycji fizycznej</t>
  </si>
  <si>
    <t>96.09.Z</t>
  </si>
  <si>
    <t>Pozostała działalność usługowa, gdzie indziej niesklasyfikowana</t>
  </si>
  <si>
    <t>97.00.Z</t>
  </si>
  <si>
    <t>GOSPODARSTWA DOMOWE ZATRUDNIAJĄCE PRACOWNIKÓW</t>
  </si>
  <si>
    <t>98.10.Z</t>
  </si>
  <si>
    <t>Gospodarstwa domowe produkujące wyroby na własne potrzeby</t>
  </si>
  <si>
    <t>98.20.Z</t>
  </si>
  <si>
    <t>Gospodarstwa domowe świadczące usługi na własne potrzeby</t>
  </si>
  <si>
    <t>99.00.Z</t>
  </si>
  <si>
    <t>ORGANIZACJE I ZESPOŁY EKSTERYTORIALNE</t>
  </si>
  <si>
    <t>93.29.A</t>
  </si>
  <si>
    <t>Działalność pokojów zagadek, domów strachu, miejsc do tańczenia i w zakresie innych form rozrywki lub rekreacji organizowanych w pomieszczeniach lub w innych miejscach o zamkniętej przestrzeni</t>
  </si>
  <si>
    <t>93.29.B</t>
  </si>
  <si>
    <t>Pozostała działalność rozrywkowa i rekreacyjna, gdzie indziej niesklasyfikowana</t>
  </si>
  <si>
    <t>Uprawa zbóż innych niż ryż, roślin strączkowych i roślin oleistych na nasiona</t>
  </si>
  <si>
    <t>Uprawa pozostałych drzew i krzewów owocowych oraz orzechowych</t>
  </si>
  <si>
    <t>01.48.Z</t>
  </si>
  <si>
    <t>Działalność usługowa następująca po zbiorach oraz obróbka nasion dla celów rozmnażania roślin</t>
  </si>
  <si>
    <t>Akwakultura w wodach morskich</t>
  </si>
  <si>
    <t>Akwakultura w wodach śródlądowych</t>
  </si>
  <si>
    <t>03.30.Z</t>
  </si>
  <si>
    <t>Działalność usługowa wspomagająca rybołówstwo i akwakulturę</t>
  </si>
  <si>
    <t>Wydobywanie kamieni ozdobnych, wapienia, gipsu, łupków oraz pozostałych kamieni i skał</t>
  </si>
  <si>
    <t>Wydobywanie żwiru, piasku, gliny i kaolinu</t>
  </si>
  <si>
    <t>Działalność usługowa wspomagająca eksploatację złóż ropy naftowej i gazu ziemnego</t>
  </si>
  <si>
    <t>Wytwarzanie wyrobów mleczarskich</t>
  </si>
  <si>
    <t>Produkcja lodów śmietankowych i pozostałych lodów jadalnych</t>
  </si>
  <si>
    <t>Produkcja sucharów, herbatników, konserwowanych wyrobów ciastkarskich i ciastek</t>
  </si>
  <si>
    <t>Produkcja wyrobów mącznych</t>
  </si>
  <si>
    <t>10.89.A</t>
  </si>
  <si>
    <t>Produkcja suplementów diety</t>
  </si>
  <si>
    <t>10.89.B</t>
  </si>
  <si>
    <t>Produkcja substytutów mięsa</t>
  </si>
  <si>
    <t>10.89.C</t>
  </si>
  <si>
    <t>Produkcja roślinnych substytutów dla jaj, nabiału i innych produktów mlecznych, z wyłączeniem napojów</t>
  </si>
  <si>
    <t>10.89.D</t>
  </si>
  <si>
    <t>Produkcja pozostałych artykułów spożywczych, z wyłączeniem suplementów diety, substytutów mięsa, roślinnych substytutów dla jaj, nabiału i innych produktów mlecznych, gdzie indziej niesklasyfikowana</t>
  </si>
  <si>
    <t>Produkcja cydru i pozostałych owocowych napojów fermentowanych</t>
  </si>
  <si>
    <t>Produkcja napojów bezalkoholowych i wód butelkowanych</t>
  </si>
  <si>
    <t>13.10.Z</t>
  </si>
  <si>
    <t>Przygotowanie i przędzenie włókien tekstylnych</t>
  </si>
  <si>
    <t>13.20.Z</t>
  </si>
  <si>
    <t>Produkcja tkanin</t>
  </si>
  <si>
    <t>Wykończanie wyrobów tekstylnych</t>
  </si>
  <si>
    <t>Produkcja wyrobów tekstylnych dla gospodarstw domowych i gotowych artykułów wyposażenia wnętrz</t>
  </si>
  <si>
    <t>Produkcja włóknin i wyrobów wykonanych z włókniny</t>
  </si>
  <si>
    <t>14.10.Z</t>
  </si>
  <si>
    <t>Produkcja odzieży dzianej</t>
  </si>
  <si>
    <t>14.21.Z</t>
  </si>
  <si>
    <t>Produkcja odzieży wierzchniej</t>
  </si>
  <si>
    <t>14.22.Z</t>
  </si>
  <si>
    <t>14.23.Z</t>
  </si>
  <si>
    <t>14.24.Z</t>
  </si>
  <si>
    <t>Produkcja odzieży skórzanej i wyrobów futrzarskich</t>
  </si>
  <si>
    <t>14.29.Z</t>
  </si>
  <si>
    <t>Produkcja pozostałej odzieży i dodatków do odzieży, gdzie indziej niesklasyfikowana</t>
  </si>
  <si>
    <t>Garbowanie, barwienie, wyprawa skór, w tym futerkowych</t>
  </si>
  <si>
    <t>Produkcja toreb bagażowych, toreb ręcznych i podobnych wyrobów kaletniczych; produkcja wyrobów rymarskich z dowolnego materiału</t>
  </si>
  <si>
    <t>16.11.Z</t>
  </si>
  <si>
    <t>16.12.Z</t>
  </si>
  <si>
    <t>Obróbka i wykończanie wyrobów tartacznych</t>
  </si>
  <si>
    <t>16.25.Z</t>
  </si>
  <si>
    <t>Produkcja drzwi i okien z drewna</t>
  </si>
  <si>
    <t>16.26.Z</t>
  </si>
  <si>
    <t>Produkcja paliw stałych z biomasy roślinnej</t>
  </si>
  <si>
    <t>16.27.Z</t>
  </si>
  <si>
    <t>Wykończanie wyrobów drewnianych</t>
  </si>
  <si>
    <t>16.28.Z</t>
  </si>
  <si>
    <t>Produkcja pozostałych wyrobów z drewna oraz wyrobów z korka, słomy i materiałów używanych do wyplatania</t>
  </si>
  <si>
    <t>Produkcja papieru falistego, tektury falistej oraz opakowań z papieru i tektury</t>
  </si>
  <si>
    <t>Produkcja artykułów papierniczych</t>
  </si>
  <si>
    <t>17.25.Z</t>
  </si>
  <si>
    <t>Wytwarzanie i przetwarzanie produktów rafinacji ropy naftowej oraz produktów z paliw kopalnych</t>
  </si>
  <si>
    <t>20.20.A</t>
  </si>
  <si>
    <t>Produkcja pestycydów</t>
  </si>
  <si>
    <t>20.20.B</t>
  </si>
  <si>
    <t>Produkcja środków dezynfekujących</t>
  </si>
  <si>
    <t>20.20.C</t>
  </si>
  <si>
    <t>Produkcja pozostałych środków agrochemicznych</t>
  </si>
  <si>
    <t>Produkcja biopaliw płynnych</t>
  </si>
  <si>
    <t>Produkcja, bieżnikowanie i regenerowanie opon z gumy oraz produkcja dętek</t>
  </si>
  <si>
    <t>22.12.Z</t>
  </si>
  <si>
    <t>Produkcja drzwi i okien z tworzyw sztucznych</t>
  </si>
  <si>
    <t>22.24.Z</t>
  </si>
  <si>
    <t>22.25.Z</t>
  </si>
  <si>
    <t>Obróbka i wykończanie wyrobów z tworzyw sztucznych</t>
  </si>
  <si>
    <t>22.26.Z</t>
  </si>
  <si>
    <t>23.15.Z</t>
  </si>
  <si>
    <t>23.45.Z</t>
  </si>
  <si>
    <t>23.66.Z</t>
  </si>
  <si>
    <t>Produkcja pozostałych wyrobów z betonu, cementu i gipsu</t>
  </si>
  <si>
    <t>23.70.A</t>
  </si>
  <si>
    <t>Produkcja nagrobków, grobowców i płyt nagrobnych z kamienia</t>
  </si>
  <si>
    <t>23.70.B</t>
  </si>
  <si>
    <t>Produkcja pozostałych wyrobów z kamienia oraz cięcie, formowanie i wykończanie kamienia</t>
  </si>
  <si>
    <t>Produkcja drzwi i okien z metalu</t>
  </si>
  <si>
    <t>Produkcja grzejników centralnego ogrzewania, wytwornic pary i kotłów</t>
  </si>
  <si>
    <t>25.22.Z</t>
  </si>
  <si>
    <t>Kucie i formowanie metali oraz metalurgia proszków</t>
  </si>
  <si>
    <t>25.51.Z</t>
  </si>
  <si>
    <t>Nakładanie powłok na metale</t>
  </si>
  <si>
    <t>25.52.Z</t>
  </si>
  <si>
    <t>Obróbka cieplna metali</t>
  </si>
  <si>
    <t>25.53.Z</t>
  </si>
  <si>
    <t>25.63.Z</t>
  </si>
  <si>
    <t>Produkcja lekkich opakowań metalowych</t>
  </si>
  <si>
    <t>Produkcja instrumentów optycznych, niezapisanych magnetycznych i optycznych nośników informacji oraz sprzętu fotograficznego</t>
  </si>
  <si>
    <t>Produkcja sprzętu oświetleniowego</t>
  </si>
  <si>
    <t>Produkcja pieców, palenisk i stałych urządzeń grzewczych dla gospodarstw domowych</t>
  </si>
  <si>
    <t>Produkcja urządzeń podnośnikowych i przeładunkowych</t>
  </si>
  <si>
    <t>Produkcja przemysłowych urządzeń chłodniczych, wentylacyjnych i klimatyzacyjnych</t>
  </si>
  <si>
    <t>Produkcja maszyn do formowania metalu i obrabiarek do metalu</t>
  </si>
  <si>
    <t>28.42.Z</t>
  </si>
  <si>
    <t>Produkcja maszyn do obróbki gumy lub tworzyw sztucznych</t>
  </si>
  <si>
    <t>28.97.Z</t>
  </si>
  <si>
    <t>Produkcja maszyn do wytwarzania przyrostowego</t>
  </si>
  <si>
    <t>Produkcja silników do pojazdów silnikowych, z wyłączeniem motocykli</t>
  </si>
  <si>
    <t>Produkcja pojazdów silnikowych przeznaczonych do przewozu towarów</t>
  </si>
  <si>
    <t>Produkcja pozostałych pojazdów silnikowych, z wyłączeniem motocykli</t>
  </si>
  <si>
    <t>Produkcja nadwozi do pojazdów silnikowych, z wyłączeniem motocykli; produkcja przyczep i naczep</t>
  </si>
  <si>
    <t>Produkcja cywilnych statków i konstrukcji pływających</t>
  </si>
  <si>
    <t>Produkcja łodzi wypoczynkowych i sportowych</t>
  </si>
  <si>
    <t>30.13.Z</t>
  </si>
  <si>
    <t>Produkcja wojskowych okrętów i jednostek pływających</t>
  </si>
  <si>
    <t>30.31.Z</t>
  </si>
  <si>
    <t>Produkcja cywilnych statków powietrznych, statków kosmicznych i podobnych maszyn</t>
  </si>
  <si>
    <t>30.32.Z</t>
  </si>
  <si>
    <t>Produkcja wojskowych statków powietrznych, statków kosmicznych i podobnych maszyn</t>
  </si>
  <si>
    <t>31.00.Z</t>
  </si>
  <si>
    <t>Produkcja mebli</t>
  </si>
  <si>
    <t>32.50.A</t>
  </si>
  <si>
    <t>Produkcja urządzeń, instrumentów oraz wyrobów dentystycznych</t>
  </si>
  <si>
    <t>32.50.B</t>
  </si>
  <si>
    <t>Pozostała produkcja urządzeń, instrumentów oraz wyrobów medycznych</t>
  </si>
  <si>
    <t>Naprawa i konserwacja cywilnych statków i łodzi</t>
  </si>
  <si>
    <t>Naprawa i konserwacja cywilnych statków powietrznych i statków kosmicznych</t>
  </si>
  <si>
    <t>Naprawa i konserwacja pozostałego cywilnego sprzętu transportowego</t>
  </si>
  <si>
    <t>33.18.Z</t>
  </si>
  <si>
    <t>Naprawa i konserwacja wojskowych pojazdów bojowych, okrętów, łodzi, statków powietrznych i statków kosmicznych</t>
  </si>
  <si>
    <t>Wytwarzanie energii elektrycznej ze źródeł nieodnawialnych</t>
  </si>
  <si>
    <t>35.12.A</t>
  </si>
  <si>
    <t>Energetyka wiatrowa</t>
  </si>
  <si>
    <t>35.12.B</t>
  </si>
  <si>
    <t>Energetyka słoneczna</t>
  </si>
  <si>
    <t>35.12.C</t>
  </si>
  <si>
    <t>Energetyka geotermalna</t>
  </si>
  <si>
    <t>35.12.D</t>
  </si>
  <si>
    <t>Energetyka biogazowa</t>
  </si>
  <si>
    <t>35.12.E</t>
  </si>
  <si>
    <t>Energetyka wodna</t>
  </si>
  <si>
    <t>35.12.F</t>
  </si>
  <si>
    <t>Wytwarzanie energii elektrycznej z pozostałych źródeł odnawialnych</t>
  </si>
  <si>
    <t>35.15.Z</t>
  </si>
  <si>
    <t>35.16.Z</t>
  </si>
  <si>
    <t>Magazynowanie energii elektrycznej</t>
  </si>
  <si>
    <t>35.24.Z</t>
  </si>
  <si>
    <t>Magazynowanie paliw gazowych w ramach usług zaopatrzenia sieciowego</t>
  </si>
  <si>
    <t>Wytwarzanie i zaopatrywanie w parę wodną i powietrze do układów klimatyzacyjnych</t>
  </si>
  <si>
    <t>35.40.Z</t>
  </si>
  <si>
    <t>Działalność brokerów i agentów w zakresie energii elektrycznej i gazu ziemnego</t>
  </si>
  <si>
    <t>Pobór, uzdatnianie i dostarczanie wody</t>
  </si>
  <si>
    <t>Odprowadzanie i oczyszczanie ścieków</t>
  </si>
  <si>
    <t>Odzysk surowców</t>
  </si>
  <si>
    <t>Odzysk energii</t>
  </si>
  <si>
    <t>38.23.Z</t>
  </si>
  <si>
    <t>Pozostały odzysk związany z odpadami</t>
  </si>
  <si>
    <t>Spalanie odpadów bez odzysku energii</t>
  </si>
  <si>
    <t>Składowanie odpadów</t>
  </si>
  <si>
    <t>38.33.Z</t>
  </si>
  <si>
    <t>Pozostałe unieszkodliwianie odpadów</t>
  </si>
  <si>
    <t>Działalność związana z rekultywacją i pozostała działalność usługowa związana z gospodarką odpadami</t>
  </si>
  <si>
    <t>41.00.A</t>
  </si>
  <si>
    <t>Roboty budowlane związane ze wznoszeniem budynków mieszkalnych</t>
  </si>
  <si>
    <t>41.00.B</t>
  </si>
  <si>
    <t>Roboty budowlane związane ze wznoszeniem budynków niemieszkalnych</t>
  </si>
  <si>
    <t>Wykonywanie instalacji wodno-kanalizacyjnych, cieplnych i klimatyzacyjnych</t>
  </si>
  <si>
    <t>43.23.Z</t>
  </si>
  <si>
    <t>Montaż izolacji</t>
  </si>
  <si>
    <t>43.24.Z</t>
  </si>
  <si>
    <t>43.35.Z</t>
  </si>
  <si>
    <t>43.41.Z</t>
  </si>
  <si>
    <t>43.42.Z</t>
  </si>
  <si>
    <t>Wykonywanie pozostałych specjalistycznych robót budowlanych w zakresie budowy budynków</t>
  </si>
  <si>
    <t>43.50.Z</t>
  </si>
  <si>
    <t>Roboty budowlane specjalistyczne w zakresie inżynierii lądowej i wodnej</t>
  </si>
  <si>
    <t>43.60.Z</t>
  </si>
  <si>
    <t>Pośrednictwo w zakresie specjalistycznych usług budowlanych</t>
  </si>
  <si>
    <t>Roboty murarskie</t>
  </si>
  <si>
    <t>46.11.A</t>
  </si>
  <si>
    <t>Działalność agentów zajmujących się sprzedażą hurtową zbóż i nasion oleistych</t>
  </si>
  <si>
    <t>46.11.B</t>
  </si>
  <si>
    <t>Działalność agentów zajmujących się sprzedażą hurtową pozostałych płodów rolnych, żywych zwierząt, surowców dla przemysłu tekstylnego i półproduktów</t>
  </si>
  <si>
    <t>Działalność agentów zajmujących się sprzedażą hurtową paliw, rud, metali i chemikaliów przemysłowych</t>
  </si>
  <si>
    <t>Działalność agentów zajmujących się sprzedażą hurtową drewna i materiałów budowlanych</t>
  </si>
  <si>
    <t>Działalność agentów zajmujących się sprzedażą hurtową maszyn, urządzeń przemysłowych, statków i samolotów</t>
  </si>
  <si>
    <t>Działalność agentów zajmujących się sprzedażą hurtową mebli, artykułów gospodarstwa domowego i drobnych wyrobów metalowych</t>
  </si>
  <si>
    <t>Działalność agentów zajmujących się sprzedażą hurtową wyrobów tekstylnych, odzieży, wyrobów futrzarskich, obuwia i artykułów skórzanych</t>
  </si>
  <si>
    <t>Działalność agentów zajmujących się sprzedażą hurtową żywności, napojów i wyrobów tytoniowych</t>
  </si>
  <si>
    <t>Działalność agentów zajmujących się sprzedażą hurtową wyspecjalizowaną pozostałych towarów</t>
  </si>
  <si>
    <t>Działalność agentów zajmujących się sprzedażą hurtową niewyspecjalizowaną</t>
  </si>
  <si>
    <t>46.21.A</t>
  </si>
  <si>
    <t>Sprzedaż hurtowa zboża i nasion roślin oleistych</t>
  </si>
  <si>
    <t>46.21.B</t>
  </si>
  <si>
    <t>Sprzedaż hurtowa nieprzetworzonego tytoniu i pasz dla zwierząt</t>
  </si>
  <si>
    <t>Sprzedaż hurtowa mięsa i wyrobów z mięsa oraz ryb i wyrobów z ryb</t>
  </si>
  <si>
    <t>Sprzedaż hurtowa cukru, czekolady i wyrobów cukierniczych</t>
  </si>
  <si>
    <t>Sprzedaż hurtowa pozostałej żywności</t>
  </si>
  <si>
    <t>Sprzedaż hurtowa mebli do użytku domowego, biurowego i sklepowego, dywanów i sprzętu oświetleniowego</t>
  </si>
  <si>
    <t>Sprzedaż hurtowa zegarków i biżuterii</t>
  </si>
  <si>
    <t>46.50.Z</t>
  </si>
  <si>
    <t>Sprzedaż hurtowa urządzeń technologii informacyjnej i komunikacyjnej</t>
  </si>
  <si>
    <t>Sprzedaż hurtowa pojazdów silnikowych, z wyłączeniem motocykli</t>
  </si>
  <si>
    <t>Sprzedaż hurtowa części i akcesoriów do pojazdów silnikowych, z wyłączeniem motocykli</t>
  </si>
  <si>
    <t>Sprzedaż hurtowa motocykli oraz części i akcesoriów do nich</t>
  </si>
  <si>
    <t>46.81.Z</t>
  </si>
  <si>
    <t>Sprzedaż hurtowa paliw stałych, ciekłych, gazowych oraz produktów pochodnych</t>
  </si>
  <si>
    <t>46.82.Z</t>
  </si>
  <si>
    <t>46.83.Z</t>
  </si>
  <si>
    <t>46.84.Z</t>
  </si>
  <si>
    <t>46.85.A</t>
  </si>
  <si>
    <t>Sprzedaż hurtowa chemicznych nawozów i środków ochrony roślin</t>
  </si>
  <si>
    <t>46.85.B</t>
  </si>
  <si>
    <t>Pozostała sprzedaż hurtowa wyrobów chemicznych</t>
  </si>
  <si>
    <t>46.86.Z</t>
  </si>
  <si>
    <t>46.87.Z</t>
  </si>
  <si>
    <t>Sprzedaż detaliczna niewyspecjalizowana z przewagą żywności, napojów lub wyrobów tytoniowych</t>
  </si>
  <si>
    <t>47.12.Z</t>
  </si>
  <si>
    <t>Pozostała sprzedaż detaliczna niewyspecjalizowana</t>
  </si>
  <si>
    <t>Sprzedaż detaliczna owoców i warzyw</t>
  </si>
  <si>
    <t>Sprzedaż detaliczna mięsa i wyrobów z mięsa</t>
  </si>
  <si>
    <t>Sprzedaż detaliczna ryb, skorupiaków i mięczaków</t>
  </si>
  <si>
    <t>Sprzedaż detaliczna pieczywa, ciast, wyrobów ciastkarskich i cukierniczych</t>
  </si>
  <si>
    <t>Sprzedaż detaliczna napojów alkoholowych i bezalkoholowych</t>
  </si>
  <si>
    <t>Sprzedaż detaliczna wyrobów tytoniowych</t>
  </si>
  <si>
    <t>47.27.Z</t>
  </si>
  <si>
    <t>Sprzedaż detaliczna pozostałej żywności</t>
  </si>
  <si>
    <t>Sprzedaż detaliczna paliw do pojazdów silnikowych</t>
  </si>
  <si>
    <t>47.40.Z</t>
  </si>
  <si>
    <t>Sprzedaż detaliczna narzędzi technologii informacyjnej i komunikacyjnej</t>
  </si>
  <si>
    <t>Sprzedaż detaliczna wyrobów tekstylnych</t>
  </si>
  <si>
    <t>Sprzedaż detaliczna drobnych wyrobów metalowych, materiałów budowlanych, farb i szkła</t>
  </si>
  <si>
    <t>Sprzedaż detaliczna dywanów, chodników i innych pokryć podłogowych oraz pokryć ściennych</t>
  </si>
  <si>
    <t>Sprzedaż detaliczna elektrycznego sprzętu gospodarstwa domowego</t>
  </si>
  <si>
    <t>47.55.Z</t>
  </si>
  <si>
    <t>Sprzedaż detaliczna mebli, sprzętu oświetleniowego, artykułów stołowych oraz pozostałych artykułów użytku domowego</t>
  </si>
  <si>
    <t>Sprzedaż detaliczna książek</t>
  </si>
  <si>
    <t>Sprzedaż detaliczna gazet i pozostałych periodyków oraz artykułów papierniczych</t>
  </si>
  <si>
    <t>Sprzedaż detaliczna sprzętu sportowego</t>
  </si>
  <si>
    <t>Sprzedaż detaliczna gier i zabawek</t>
  </si>
  <si>
    <t>47.69.A</t>
  </si>
  <si>
    <t>Sprzedaż detaliczna instrumentów muzycznych i nut</t>
  </si>
  <si>
    <t>47.69.B</t>
  </si>
  <si>
    <t>Sprzedaż detaliczna dzieł sztuki</t>
  </si>
  <si>
    <t>47.69.C</t>
  </si>
  <si>
    <t>Sprzedaż detaliczna pozostałych wyrobów związanych z kulturą i rekreacją, gdzie indziej niesklasyfikowana</t>
  </si>
  <si>
    <t>Sprzedaż detaliczna odzieży</t>
  </si>
  <si>
    <t>Sprzedaż detaliczna obuwia i wyrobów skórzanych</t>
  </si>
  <si>
    <t>Sprzedaż detaliczna wyrobów farmaceutycznych</t>
  </si>
  <si>
    <t>Sprzedaż detaliczna wyrobów medycznych i ortopedycznych</t>
  </si>
  <si>
    <t>Sprzedaż detaliczna kosmetyków i artykułów toaletowych</t>
  </si>
  <si>
    <t>47.76.A</t>
  </si>
  <si>
    <t>Sprzedaż detaliczna kwiatów, roślin, nasion, nawozów i środków ochrony roślin</t>
  </si>
  <si>
    <t>47.76.B</t>
  </si>
  <si>
    <t>Sprzedaż detaliczna żywych zwierząt domowych, karmy dla zwierząt domowych</t>
  </si>
  <si>
    <t>Sprzedaż detaliczna zegarków i biżuterii</t>
  </si>
  <si>
    <t>Sprzedaż detaliczna pozostałych nowych wyrobów</t>
  </si>
  <si>
    <t>47.79.A</t>
  </si>
  <si>
    <t>Sprzedaż detaliczna używanych lub antykwarycznych książek</t>
  </si>
  <si>
    <t>47.79.B</t>
  </si>
  <si>
    <t>Sprzedaż detaliczna antyków</t>
  </si>
  <si>
    <t>47.79.C</t>
  </si>
  <si>
    <t>Sprzedaż detaliczna pozostałych artykułów używanych</t>
  </si>
  <si>
    <t>Sprzedaż detaliczna pojazdów silnikowych, z wyłączeniem motocykli</t>
  </si>
  <si>
    <t>Sprzedaż detaliczna części i akcesoriów do pojazdów silnikowych, z wyłączeniem motocykli</t>
  </si>
  <si>
    <t>47.83.Z</t>
  </si>
  <si>
    <t>Sprzedaż detaliczna motocykli oraz części i akcesoriów do nich</t>
  </si>
  <si>
    <t>Pośrednictwo w sprzedaży detalicznej niewyspecjalizowanej</t>
  </si>
  <si>
    <t>47.92.Z</t>
  </si>
  <si>
    <t>Pośrednictwo w sprzedaży detalicznej wyspecjalizowanej</t>
  </si>
  <si>
    <t>49.11.Z</t>
  </si>
  <si>
    <t>Transport kolejowy pasażerski ciężki</t>
  </si>
  <si>
    <t>49.12.Z</t>
  </si>
  <si>
    <t>Pozostały szynowy transport pasażerski</t>
  </si>
  <si>
    <t>Transport drogowy pasażerski rozkładowy</t>
  </si>
  <si>
    <t>Transport drogowy pasażerski inny niż rozkładowy</t>
  </si>
  <si>
    <t>49.33.Z</t>
  </si>
  <si>
    <t>Transport pasażerski na żądanie pojazdem z kierowcą</t>
  </si>
  <si>
    <t>49.34.Z</t>
  </si>
  <si>
    <t>Transport pasażerski kolejami linowymi i wyciągami narciarskimi</t>
  </si>
  <si>
    <t>Transport rurociągowy paliw gazowych</t>
  </si>
  <si>
    <t>Transport wodny śródlądowy pasażerski</t>
  </si>
  <si>
    <t>Magazynowanie i przechowywanie zbóż i nasion oleistych</t>
  </si>
  <si>
    <t>52.21.A</t>
  </si>
  <si>
    <t>Pomoc drogowa</t>
  </si>
  <si>
    <t>52.21.B</t>
  </si>
  <si>
    <t>Pozostała działalność usługowa wspomagająca transport lądowy</t>
  </si>
  <si>
    <t>Działalność usługowa wspomagająca transport wodny śródlądowy</t>
  </si>
  <si>
    <t>52.25.Z</t>
  </si>
  <si>
    <t>Działalność logistyczna</t>
  </si>
  <si>
    <t>52.26.Z</t>
  </si>
  <si>
    <t>Pozostała działalność usługowa wspomagająca transport</t>
  </si>
  <si>
    <t>52.31.Z</t>
  </si>
  <si>
    <t>Pośrednictwo w transporcie towarów</t>
  </si>
  <si>
    <t>52.32.Z</t>
  </si>
  <si>
    <t>Pośrednictwo w transporcie pasażerskim</t>
  </si>
  <si>
    <t>53.30.Z</t>
  </si>
  <si>
    <t>Pośrednictwo w zakresie działalności pocztowej i kurierskiej</t>
  </si>
  <si>
    <t>Pola kempingowe i pola namiotowe</t>
  </si>
  <si>
    <t>55.40.Z</t>
  </si>
  <si>
    <t>Pośrednictwo w zakwaterowaniu</t>
  </si>
  <si>
    <t>56.11.Z</t>
  </si>
  <si>
    <t>Restauracje</t>
  </si>
  <si>
    <t>56.12.Z</t>
  </si>
  <si>
    <t>Okazjonalne przygotowywanie i dostarczanie żywności dla odbiorców zewnętrznych (katering okazjonalny)</t>
  </si>
  <si>
    <t>56.22.Z</t>
  </si>
  <si>
    <t>Regularne przygotowywanie i dostarczanie żywności dla odbiorców zewnętrznych (katering regularny) i pozostała gastronomiczna działalność usługowa</t>
  </si>
  <si>
    <t>Podawanie napojów</t>
  </si>
  <si>
    <t>56.40.Z</t>
  </si>
  <si>
    <t>Pośrednictwo w zakresie działalności usługowej związanej z wyżywieniem</t>
  </si>
  <si>
    <t>Pozostała działalność wydawnicza, z wyłączeniem w zakresie oprogramowania</t>
  </si>
  <si>
    <t>Działalność związana z dystrybucją filmów i nagrań wideo</t>
  </si>
  <si>
    <t>Nadawanie programów radiofonicznych i dystrybucja nagrań dźwiękowych</t>
  </si>
  <si>
    <t>Nadawanie programów telewizyjnych ogólnodostępnych i abonamentowych oraz dystrybucja nagrań wideo</t>
  </si>
  <si>
    <t>60.31.Z</t>
  </si>
  <si>
    <t>60.39.Z</t>
  </si>
  <si>
    <t>Pozostała działalność związana z dystrybucją treści</t>
  </si>
  <si>
    <t>61.10.A</t>
  </si>
  <si>
    <t>Działalność w zakresie wymiany ruchu internetowego</t>
  </si>
  <si>
    <t>61.10.B</t>
  </si>
  <si>
    <t>Pozostała działalność w zakresie telekomunikacji przewodowej, bezprzewodowej i satelitarnej</t>
  </si>
  <si>
    <t>Działalność w zakresie odsprzedaży usług telekomunikacyjnych oraz pośrednictwo w telekomunikacji</t>
  </si>
  <si>
    <t>61.90.A</t>
  </si>
  <si>
    <t>Działalność w obszarze komunikacji internetowej</t>
  </si>
  <si>
    <t>61.90.B</t>
  </si>
  <si>
    <t>Działalność w zakresie pozostałej telekomunikacji, gdzie indziej niesklasyfikowana</t>
  </si>
  <si>
    <t>62.10.A</t>
  </si>
  <si>
    <t>Działalność w zakresie programowania gier komputerowych</t>
  </si>
  <si>
    <t>62.10.B</t>
  </si>
  <si>
    <t>Pozostała działalność w zakresie programowania</t>
  </si>
  <si>
    <t>62.20.A</t>
  </si>
  <si>
    <t>Działalność w zakresie cyberbezpieczeństwa</t>
  </si>
  <si>
    <t>62.20.B</t>
  </si>
  <si>
    <t>Pozostała działalność związana z doradztwem w zakresie informatyki oraz zarządzaniem urządzeniami informatycznymi</t>
  </si>
  <si>
    <t>62.90.Z</t>
  </si>
  <si>
    <t>63.10.A</t>
  </si>
  <si>
    <t>Działalność w zakresie kolokacji centrów danych oraz przetwarzania w chmurze</t>
  </si>
  <si>
    <t>63.10.B</t>
  </si>
  <si>
    <t>Działalność usługowa w zakresie DNS</t>
  </si>
  <si>
    <t>63.10.C</t>
  </si>
  <si>
    <t>Działalność w zakresie serwerów sieci dostarczania treści (content delivery network)</t>
  </si>
  <si>
    <t>63.10.D</t>
  </si>
  <si>
    <t>Pozostała działalność usługowa w zakresie infrastruktury obliczeniowej, przetwarzania danych, zarządzania stronami internetowymi (hosting) i działalności powiązane</t>
  </si>
  <si>
    <t>Działalność wyszukiwarek internetowych</t>
  </si>
  <si>
    <t>63.92.Z</t>
  </si>
  <si>
    <t>Pozostała działalność usługowa w zakresie informacji</t>
  </si>
  <si>
    <t>64.21.Z</t>
  </si>
  <si>
    <t>Działalność spółek holdingowych</t>
  </si>
  <si>
    <t>64.22.Z</t>
  </si>
  <si>
    <t>Działalność spółek pozyskujących finansowanie na rzecz innych podmiotów</t>
  </si>
  <si>
    <t>64.31.Z</t>
  </si>
  <si>
    <t>Działalność funduszy rynku pieniężnego i funduszy inwestycyjnych niebędących funduszami rynku pieniężnego</t>
  </si>
  <si>
    <t>64.32.Z</t>
  </si>
  <si>
    <t>Działalność instytucji powierniczych</t>
  </si>
  <si>
    <t>64.92.A</t>
  </si>
  <si>
    <t>Działalność lombardów</t>
  </si>
  <si>
    <t>64.92.B</t>
  </si>
  <si>
    <t>Pozostałe formy udzielania kredytów, gdzie indziej niesklasyfikowane</t>
  </si>
  <si>
    <t>Pozostała finansowa działalność usługowa, z wyłączeniem ubezpieczeń i funduszy emerytalnych, gdzie indziej niesklasyfikowana</t>
  </si>
  <si>
    <t>Działalność w zakresie ubezpieczeń na życie</t>
  </si>
  <si>
    <t>Działalność w zakresie pozostałych ubezpieczeń osobowych oraz ubezpieczeń majątkowych</t>
  </si>
  <si>
    <t>Działalność w zakresie reasekuracji</t>
  </si>
  <si>
    <t>Działalność w zakresie funduszy emerytalnych</t>
  </si>
  <si>
    <t>Pozostała działalność wspomagająca usługi finansowe, z wyłączeniem ubezpieczeń i funduszy emerytalnych</t>
  </si>
  <si>
    <t>Działalność wspomagająca ubezpieczenia i fundusze emerytalne, gdzie indziej niesklasyfikowana</t>
  </si>
  <si>
    <t>68.11.Z</t>
  </si>
  <si>
    <t>68.12.A</t>
  </si>
  <si>
    <t>Realizacja projektów budowlanych związanych ze wznoszeniem budynków mieszkalnych</t>
  </si>
  <si>
    <t>68.12.B</t>
  </si>
  <si>
    <t>Realizacja projektów budowlanych związanych ze wznoszeniem budynków niemieszkalnych</t>
  </si>
  <si>
    <t>68.12.C</t>
  </si>
  <si>
    <t>Realizacja pozostałych projektów budowlanych</t>
  </si>
  <si>
    <t>68.32.A</t>
  </si>
  <si>
    <t>Działalność związana z wyceną nieruchomości</t>
  </si>
  <si>
    <t>68.32.B</t>
  </si>
  <si>
    <t>Działalność związana z zarządzaniem nieruchomościami wykonywanym na zlecenie</t>
  </si>
  <si>
    <t>68.32.C</t>
  </si>
  <si>
    <t>Pozostała działalność związana z obsługą rynku nieruchomości wykonywana na zlecenie, gdzie indziej niesklasyfikowana</t>
  </si>
  <si>
    <t>69.20.A</t>
  </si>
  <si>
    <t>Działalność rachunkowo-księgowa</t>
  </si>
  <si>
    <t>69.20.B</t>
  </si>
  <si>
    <t>Doradztwo podatkowe</t>
  </si>
  <si>
    <t>69.20.C</t>
  </si>
  <si>
    <t>Działalność w zakresie audytu finansowego</t>
  </si>
  <si>
    <t>70.10.A</t>
  </si>
  <si>
    <t>Działalność biur głównych</t>
  </si>
  <si>
    <t>70.10.B</t>
  </si>
  <si>
    <t>Działalność central usług wspólnych</t>
  </si>
  <si>
    <t>70.20.Z</t>
  </si>
  <si>
    <t>Doradztwo w zakresie prowadzenia działalności gospodarczej i pozostałe doradztwo w zakresie zarządzania</t>
  </si>
  <si>
    <t>71.12.A</t>
  </si>
  <si>
    <t>Działalność w zakresie geodezji i kartografii</t>
  </si>
  <si>
    <t>71.12.B</t>
  </si>
  <si>
    <t>Pozostała działalność w zakresie inżynierii i związane z nią doradztwo techniczne</t>
  </si>
  <si>
    <t>Kontrola i wydawanie opinii o stanie technicznym przewodów kominowych oraz wentylacyjnych</t>
  </si>
  <si>
    <t>71.20.C</t>
  </si>
  <si>
    <t>72.10.Z</t>
  </si>
  <si>
    <t>Badania naukowe i prace rozwojowe w dziedzinie nauk przyrodniczych i technicznych</t>
  </si>
  <si>
    <t>73.12.Z</t>
  </si>
  <si>
    <t>Reklama poprzez środki masowego przekazu</t>
  </si>
  <si>
    <t>73.30.A</t>
  </si>
  <si>
    <t>Działalność lobbingowa</t>
  </si>
  <si>
    <t>73.30.B</t>
  </si>
  <si>
    <t>Działalność pozostała w zakresie public relations i komunikacji</t>
  </si>
  <si>
    <t>74.11.Z</t>
  </si>
  <si>
    <t>Działalność w zakresie wzornictwa przemysłowego i projektowania mody</t>
  </si>
  <si>
    <t>74.12.Z</t>
  </si>
  <si>
    <t>Działalność w zakresie projektowania graficznego i komunikacji wizualnej</t>
  </si>
  <si>
    <t>74.13.Z</t>
  </si>
  <si>
    <t>Działalność w zakresie projektowania wnętrz</t>
  </si>
  <si>
    <t>74.14.Z</t>
  </si>
  <si>
    <t>Pozostała działalność w zakresie specjalistycznego projektowania</t>
  </si>
  <si>
    <t>74.91.Z</t>
  </si>
  <si>
    <t>Działalność rzeczników patentowych i działalność marketingowa</t>
  </si>
  <si>
    <t>74.99.Z</t>
  </si>
  <si>
    <t>Wszelka pozostała działalność profesjonalna, naukowa i techniczna, gdzie indziej niesklasyfikowana</t>
  </si>
  <si>
    <t>Działalność weterynaryjna</t>
  </si>
  <si>
    <t>Wynajem i dzierżawa samochodów osobowych i lekkich pojazdów silnikowych, w tym motocykli</t>
  </si>
  <si>
    <t>Wynajem i dzierżawa samochodów ciężarowych</t>
  </si>
  <si>
    <t>Wynajem i dzierżawa maszyn i urządzeń biurowych oraz komputerów</t>
  </si>
  <si>
    <t>77.40.A</t>
  </si>
  <si>
    <t>Działalność związana z dzierżawą i rejestracją nazw domen internetowych</t>
  </si>
  <si>
    <t>77.40.B</t>
  </si>
  <si>
    <t>Pozostała dzierżawa własności intelektualnej i podobnych produktów, z wyłączeniem prac chronionych prawem autorskim</t>
  </si>
  <si>
    <t>77.51.Z</t>
  </si>
  <si>
    <t>Pośrednictwo w wynajmie i dzierżawie samochodów osobowych, samochodów kempingowych i przyczep</t>
  </si>
  <si>
    <t>77.52.Z</t>
  </si>
  <si>
    <t>Pośrednictwo w wynajmie i dzierżawie pozostałych dóbr materialnych oraz niefinansowych wartości niematerialnych i prawnych</t>
  </si>
  <si>
    <t>Działalność agencji pracy tymczasowej i pozostała działalność związana z udostępnianiem pracowników</t>
  </si>
  <si>
    <t>79.11.Z</t>
  </si>
  <si>
    <t>79.90.Z</t>
  </si>
  <si>
    <t>Pozostała działalność usługowa w zakresie rezerwacji oraz działalności z nią związane</t>
  </si>
  <si>
    <t>80.01.Z</t>
  </si>
  <si>
    <t>Działalność detektywistyczna i działalność ochroniarska w zakresie ochrony osobistej</t>
  </si>
  <si>
    <t>Niespecjalistyczne sprzątanie budynków</t>
  </si>
  <si>
    <t>81.22.A</t>
  </si>
  <si>
    <t>Czyszczenie kominów i palenisk, pieców, przewodów wentylacyjnych</t>
  </si>
  <si>
    <t>81.22.B</t>
  </si>
  <si>
    <t>Pozostałe sprzątanie budynków i obiektów przemysłowych, gdzie indziej niesklasyfikowane</t>
  </si>
  <si>
    <t>81.23.A</t>
  </si>
  <si>
    <t>Działalność usługowa związana z dezynfekcją, dezynsekcją i deratyzacją</t>
  </si>
  <si>
    <t>81.23.B</t>
  </si>
  <si>
    <t>Pozostała działalność związana ze sprzątaniem, gdzie indziej niesklasyfikowana</t>
  </si>
  <si>
    <t>82.10.Z</t>
  </si>
  <si>
    <t>Działalność związana z administracyjną obsługą biura, włączając działalność wspomagającą</t>
  </si>
  <si>
    <t>82.40.Z</t>
  </si>
  <si>
    <t>Pośrednictwo w zakresie działalności wspomagającej prowadzenie działalności gospodarczej, gdzie indziej niesklasyfikowane</t>
  </si>
  <si>
    <t>82.99.A</t>
  </si>
  <si>
    <t>Finansowanie społecznościowe dla przedsięwzięć gospodarczych</t>
  </si>
  <si>
    <t>82.99.B</t>
  </si>
  <si>
    <t>Działalność wspomagająca prowadzenie działalności gospodarczej, gdzie indziej niesklasyfikowana</t>
  </si>
  <si>
    <t>Kierowanie działalnością usługową w zakresie ochrony zdrowia, edukacji, kultury oraz pozostałych usług społecznych</t>
  </si>
  <si>
    <t>Obowiązkowe ubezpieczenia społeczne</t>
  </si>
  <si>
    <t>85.31.Z</t>
  </si>
  <si>
    <t>Szkoły średnie ogólnokształcące</t>
  </si>
  <si>
    <t>85.33.A</t>
  </si>
  <si>
    <t>85.33.B</t>
  </si>
  <si>
    <t>85.40.Z</t>
  </si>
  <si>
    <t>Pozostałe formy edukacji sportowej oraz zajęć sportowych i rekreacyjnych</t>
  </si>
  <si>
    <t>Pozostałe formy edukacji artystycznej</t>
  </si>
  <si>
    <t>Pozostałe formy edukacji z zakresu nauki jazdy i pilotażu</t>
  </si>
  <si>
    <t xml:space="preserve">Kursy i szkolenia związane ze zdobywaniem wiedzy, umiejętności i kwalifikacji zawodowych w formach pozaszkolnych 
</t>
  </si>
  <si>
    <t>85.59.C</t>
  </si>
  <si>
    <t>85.59.D</t>
  </si>
  <si>
    <t>85.61.Z</t>
  </si>
  <si>
    <t>Pośrednictwo w zakresie prowadzenia kursów i korepetycji</t>
  </si>
  <si>
    <t>85.69.Z</t>
  </si>
  <si>
    <t>Działalność wspomagająca edukację, gdzie indziej niesklasyfikowana</t>
  </si>
  <si>
    <t>Praktyka dentystyczna</t>
  </si>
  <si>
    <t>86.91.A</t>
  </si>
  <si>
    <t>Działalność w zakresie diagnostyki obrazowej</t>
  </si>
  <si>
    <t>86.91.B</t>
  </si>
  <si>
    <t>Działalność samodzielnych laboratoriów medycznych</t>
  </si>
  <si>
    <t>86.92.Z</t>
  </si>
  <si>
    <t>Transport pacjentów karetką</t>
  </si>
  <si>
    <t>86.93.Z</t>
  </si>
  <si>
    <t>Działalność psychologiczna i psychoterapeutyczna, z wyłączeniem lekarskiej</t>
  </si>
  <si>
    <t>86.94.Z</t>
  </si>
  <si>
    <t>Działalność pielęgniarska i położnicza</t>
  </si>
  <si>
    <t>86.95.Z</t>
  </si>
  <si>
    <t>Działalność w zakresie fizjoterapii</t>
  </si>
  <si>
    <t>86.96.Z</t>
  </si>
  <si>
    <t>Działalność w zakresie medycyny tradycyjnej, uzupełniającej i alternatywnej</t>
  </si>
  <si>
    <t>86.97.Z</t>
  </si>
  <si>
    <t>Pośrednictwo związane z działalnością lekarską, dentystyczną i pozostałą działalnością w zakresie opieki zdrowotnej</t>
  </si>
  <si>
    <t>86.99.A</t>
  </si>
  <si>
    <t>Opieka farmaceutyczna</t>
  </si>
  <si>
    <t>86.99.B</t>
  </si>
  <si>
    <t>Działalność dietetyczna</t>
  </si>
  <si>
    <t>86.99.C</t>
  </si>
  <si>
    <t>Działalność logopedyczna</t>
  </si>
  <si>
    <t>86.99.D</t>
  </si>
  <si>
    <t>Działalność w zakresie pozostałej opieki zdrowotnej</t>
  </si>
  <si>
    <t>Pomoc społeczna z zakwaterowaniem dla osób z zaburzeniami psychicznymi lub uzależnieniami</t>
  </si>
  <si>
    <t>Pomoc społeczna z zakwaterowaniem dla osób starszych lub osób z niepełnosprawnościami ruchowymi</t>
  </si>
  <si>
    <t>87.91.Z</t>
  </si>
  <si>
    <t>Pośrednictwo w zakresie pomocy społecznej z zakwaterowaniem</t>
  </si>
  <si>
    <t>87.99.Z</t>
  </si>
  <si>
    <t>Pozostała pomoc społeczna z zakwaterowaniem, gdzie indziej niesklasyfikowana</t>
  </si>
  <si>
    <t>Pomoc społeczna bez zakwaterowania dla osób starszych lub osób z niepełnosprawnościami</t>
  </si>
  <si>
    <t>90.11.Z</t>
  </si>
  <si>
    <t>Działalność literacka i działalność związana z komponowaniem muzyki</t>
  </si>
  <si>
    <t>90.12.Z</t>
  </si>
  <si>
    <t>Działalność twórcza w zakresie sztuk wizualnych</t>
  </si>
  <si>
    <t>90.13.Z</t>
  </si>
  <si>
    <t>Pozostała działalność twórcza</t>
  </si>
  <si>
    <t>90.20.A</t>
  </si>
  <si>
    <t>Działalność artystyczna filharmonii, orkiestr i chórów</t>
  </si>
  <si>
    <t>90.20.B</t>
  </si>
  <si>
    <t>Działalność teatralna</t>
  </si>
  <si>
    <t>90.20.C</t>
  </si>
  <si>
    <t>Pozostała działalność związana z wystawianiem przedstawień artystycznych</t>
  </si>
  <si>
    <t>90.31.A</t>
  </si>
  <si>
    <t>Działalność centrów kultury, domów i ośrodków kultury, klubów i świetlic</t>
  </si>
  <si>
    <t>90.31.B</t>
  </si>
  <si>
    <t>Działalność pozostałych obiektów kulturalnych</t>
  </si>
  <si>
    <t>90.39.Z</t>
  </si>
  <si>
    <t>Pozostała działalność wspomagająca działalność twórczą i działalność związaną z wystawianiem przedstawień artystycznych</t>
  </si>
  <si>
    <t>91.11.Z</t>
  </si>
  <si>
    <t>91.12.Z</t>
  </si>
  <si>
    <t>91.21.A</t>
  </si>
  <si>
    <t>91.21.B</t>
  </si>
  <si>
    <t>Działalność galerii sztuki</t>
  </si>
  <si>
    <t>91.21.C</t>
  </si>
  <si>
    <t>Działalność pozostałych podmiotów prezentujących kolekcje dzieł sztuki</t>
  </si>
  <si>
    <t>91.22.Z</t>
  </si>
  <si>
    <t>Działalność związana z miejscami historycznymi i pomnikami</t>
  </si>
  <si>
    <t>91.30.Z</t>
  </si>
  <si>
    <t>Działalność w zakresie konserwacji i renowacji oraz pozostała działalność wspomagająca na rzecz dziedzictwa kulturowego</t>
  </si>
  <si>
    <t>91.41.A</t>
  </si>
  <si>
    <t>Działalność ogrodów botanicznych</t>
  </si>
  <si>
    <t>91.41.B</t>
  </si>
  <si>
    <t>Działalność ogrodów zoologicznych</t>
  </si>
  <si>
    <t>91.42.Z</t>
  </si>
  <si>
    <t>Działalność obszarów i obiektów ochrony przyrody</t>
  </si>
  <si>
    <t>Działalność związana z grami hazardowymi</t>
  </si>
  <si>
    <t>Działalność klubów fitness</t>
  </si>
  <si>
    <t>Działalność sportowa, gdzie indziej niesklasyfikowana</t>
  </si>
  <si>
    <t>Działalność członkowskich organizacji zawodowych</t>
  </si>
  <si>
    <t>95.10.Z</t>
  </si>
  <si>
    <t>Naprawa i konserwacja komputerów i sprzętu (tele)komunikacyjnego</t>
  </si>
  <si>
    <t>Naprawa i konserwacja urządzeń gospodarstwa domowego oraz sprzętu do użytku domowego i ogrodniczego</t>
  </si>
  <si>
    <t>Naprawa i konserwacja obuwia i wyrobów skórzanych</t>
  </si>
  <si>
    <t>Naprawa i konserwacja zegarów, zegarków oraz biżuterii</t>
  </si>
  <si>
    <t>Naprawa i konserwacja artykułów użytku osobistego i domowego, gdzie indziej niesklasyfikowana</t>
  </si>
  <si>
    <t>95.31.A</t>
  </si>
  <si>
    <t>Naprawa mechaniczna i serwisowa pojazdów silnikowych, z wyłączeniem motocykli</t>
  </si>
  <si>
    <t>95.31.B</t>
  </si>
  <si>
    <t>Naprawa blacharsko-lakiernicza oraz konserwacja pojazdów silnikowych, z wyłączeniem motocykli</t>
  </si>
  <si>
    <t>95.31.C</t>
  </si>
  <si>
    <t>Działalność usługowa detailingu pojazdów silnikowych, z wyłączeniem motocykli</t>
  </si>
  <si>
    <t>95.32.Z</t>
  </si>
  <si>
    <t>Naprawa i konserwacja motocykli</t>
  </si>
  <si>
    <t>95.40.Z</t>
  </si>
  <si>
    <t>Pośrednictwo w naprawie i konserwacji komputerów, artykułów użytku osobistego i domowego oraz pojazdów silnikowych, w tym motocykli</t>
  </si>
  <si>
    <t>96.10.Z</t>
  </si>
  <si>
    <t>Pranie i czyszczenie wyrobów tekstylnych i futrzarskich</t>
  </si>
  <si>
    <t>96.21.Z</t>
  </si>
  <si>
    <t>Działalność fryzjerska</t>
  </si>
  <si>
    <t>96.22.Z</t>
  </si>
  <si>
    <t>Działalność w zakresie pielęgnacji urody i pozostała działalność kosmetyczna</t>
  </si>
  <si>
    <t>96.23.Z</t>
  </si>
  <si>
    <t>Działalność spa, saun i łaźni parowych</t>
  </si>
  <si>
    <t>96.30.Z</t>
  </si>
  <si>
    <t>96.40.Z</t>
  </si>
  <si>
    <t>Pośrednictwo w zakresie usług indywidualnych</t>
  </si>
  <si>
    <t>96.91.Z</t>
  </si>
  <si>
    <t>Działalność usługowa na rzecz osób w miejscu zamieszkania</t>
  </si>
  <si>
    <t>96.99.Z</t>
  </si>
  <si>
    <t>Gospodarstwa domowe zatrudniające pracowników</t>
  </si>
  <si>
    <t>Organizacje i zespoły eksterytorialne</t>
  </si>
  <si>
    <t xml:space="preserve">Produkcja żelaza i stali, koksu i rud metali </t>
  </si>
  <si>
    <t xml:space="preserve">Spalanie paliw kopalnych </t>
  </si>
  <si>
    <t>Produkcja cementu, żużlu i wapna</t>
  </si>
  <si>
    <t>Chemikalia</t>
  </si>
  <si>
    <t>Energia</t>
  </si>
  <si>
    <t xml:space="preserve">Transport morski </t>
  </si>
  <si>
    <t>Lotnictwo</t>
  </si>
  <si>
    <t>SYMBOL</t>
  </si>
  <si>
    <t>NAZWA</t>
  </si>
  <si>
    <t>WYSOKIE</t>
  </si>
  <si>
    <t>PODWYŻSZONE E</t>
  </si>
  <si>
    <t>PODWYŻSZONE S</t>
  </si>
  <si>
    <r>
      <t xml:space="preserve">Charakter obiektu
</t>
    </r>
    <r>
      <rPr>
        <i/>
        <sz val="12"/>
        <color theme="1"/>
        <rFont val="Calibri"/>
        <family val="2"/>
        <charset val="238"/>
        <scheme val="minor"/>
      </rPr>
      <t>(wybierz z listy)</t>
    </r>
  </si>
  <si>
    <r>
      <t xml:space="preserve">Czy obliczają Państwo pośrednie emisje gazów cieplarnianych z </t>
    </r>
    <r>
      <rPr>
        <b/>
        <sz val="14"/>
        <color theme="1"/>
        <rFont val="Calibri"/>
        <family val="2"/>
        <charset val="238"/>
        <scheme val="minor"/>
      </rPr>
      <t>Zakresu 2</t>
    </r>
    <r>
      <rPr>
        <sz val="14"/>
        <color theme="1"/>
        <rFont val="Calibri"/>
        <family val="2"/>
        <charset val="238"/>
        <scheme val="minor"/>
      </rPr>
      <t>, związane ze zużyciem energii elektrycznej lub cieplnej?</t>
    </r>
  </si>
  <si>
    <r>
      <t xml:space="preserve">Proszę podać ilość emisji gazów cieplarnianych z </t>
    </r>
    <r>
      <rPr>
        <b/>
        <sz val="14"/>
        <color theme="1"/>
        <rFont val="Calibri"/>
        <family val="2"/>
        <charset val="238"/>
        <scheme val="minor"/>
      </rPr>
      <t>Zakresu 1</t>
    </r>
    <r>
      <rPr>
        <sz val="14"/>
        <color theme="1"/>
        <rFont val="Calibri"/>
        <family val="2"/>
        <charset val="238"/>
        <scheme val="minor"/>
      </rPr>
      <t xml:space="preserve"> wyemitowanych w ciągu ostatniego roku obrotowego </t>
    </r>
    <r>
      <rPr>
        <b/>
        <sz val="14"/>
        <color theme="1"/>
        <rFont val="Calibri"/>
        <family val="2"/>
        <charset val="238"/>
        <scheme val="minor"/>
      </rPr>
      <t>(w tCO₂)</t>
    </r>
    <r>
      <rPr>
        <sz val="14"/>
        <color theme="1"/>
        <rFont val="Calibri"/>
        <family val="2"/>
        <charset val="238"/>
        <scheme val="minor"/>
      </rPr>
      <t>:</t>
    </r>
  </si>
  <si>
    <r>
      <t xml:space="preserve">Czy obliczają Państwo pośrednie emisje gazów cieplarnianych z </t>
    </r>
    <r>
      <rPr>
        <b/>
        <sz val="14"/>
        <color theme="1"/>
        <rFont val="Calibri"/>
        <family val="2"/>
        <charset val="238"/>
        <scheme val="minor"/>
      </rPr>
      <t>Zakresu 3</t>
    </r>
    <r>
      <rPr>
        <sz val="14"/>
        <color theme="1"/>
        <rFont val="Calibri"/>
        <family val="2"/>
        <charset val="238"/>
        <scheme val="minor"/>
      </rPr>
      <t>, związane z łańcuchem wartości (np. surowce, transport, dojazdy pracowników)?</t>
    </r>
  </si>
  <si>
    <t>Proszę podać następujące dane dotyczące energii elektrycznej i cieplnej:</t>
  </si>
  <si>
    <t>Ilość energii 
wyprodukowanej z OZE 
lub zielonej energii 
zakupionej od dostawcy</t>
  </si>
  <si>
    <t>Całkowite roczne 
zapotrzebowanie 
na energię</t>
  </si>
  <si>
    <t>Zaznacz kategorię 
uwzględnioną 
w kalkulacji</t>
  </si>
  <si>
    <t>% przychodów 
z danej lokalizacji</t>
  </si>
  <si>
    <r>
      <t xml:space="preserve">Czy obliczają Państwo swoje bezpośrednie emisje gazów cieplarnianych z </t>
    </r>
    <r>
      <rPr>
        <b/>
        <sz val="14"/>
        <color theme="1"/>
        <rFont val="Calibri"/>
        <family val="2"/>
        <charset val="238"/>
        <scheme val="minor"/>
      </rPr>
      <t>Zakresu 1</t>
    </r>
    <r>
      <rPr>
        <sz val="14"/>
        <color theme="1"/>
        <rFont val="Calibri"/>
        <family val="2"/>
        <charset val="238"/>
        <scheme val="minor"/>
      </rPr>
      <t xml:space="preserve"> (np. z pieców, pojazdów, hodowli zwierząt)?</t>
    </r>
  </si>
  <si>
    <t>Piec / kocioł</t>
  </si>
  <si>
    <t>Średnia liczba 
posiadanych pojazdów 
w ciągu roku 
obrotowego</t>
  </si>
  <si>
    <t>Rodzaj zwierząt hodowlanych 
posiadanych w gospodarstwie</t>
  </si>
  <si>
    <t>Liczba posiadanych zwierząt danego rodzaju 
w ujęciu średniorocznym</t>
  </si>
  <si>
    <r>
      <t xml:space="preserve">Roczne zużycie 
nawozu </t>
    </r>
    <r>
      <rPr>
        <b/>
        <sz val="12"/>
        <color theme="1"/>
        <rFont val="Calibri"/>
        <family val="2"/>
        <charset val="238"/>
        <scheme val="minor"/>
      </rPr>
      <t>(w kg/ha)</t>
    </r>
  </si>
  <si>
    <r>
      <t xml:space="preserve">Proszę podać ilość emisji gazów cieplarnianych z </t>
    </r>
    <r>
      <rPr>
        <b/>
        <sz val="14"/>
        <color theme="1"/>
        <rFont val="Calibri"/>
        <family val="2"/>
        <charset val="238"/>
        <scheme val="minor"/>
      </rPr>
      <t>Zakresu 2</t>
    </r>
    <r>
      <rPr>
        <sz val="14"/>
        <color theme="1"/>
        <rFont val="Calibri"/>
        <family val="2"/>
        <charset val="238"/>
        <scheme val="minor"/>
      </rPr>
      <t xml:space="preserve"> wyemitowanych w ciągu ostatniego roku obrotowego </t>
    </r>
    <r>
      <rPr>
        <b/>
        <sz val="14"/>
        <color theme="1"/>
        <rFont val="Calibri"/>
        <family val="2"/>
        <charset val="238"/>
        <scheme val="minor"/>
      </rPr>
      <t>(w tCO₂)</t>
    </r>
    <r>
      <rPr>
        <sz val="14"/>
        <color theme="1"/>
        <rFont val="Calibri"/>
        <family val="2"/>
        <charset val="238"/>
        <scheme val="minor"/>
      </rPr>
      <t>:</t>
    </r>
  </si>
  <si>
    <r>
      <t xml:space="preserve">Proszę podać, dla których kategorii kalkulują Państwo emisje z </t>
    </r>
    <r>
      <rPr>
        <b/>
        <sz val="14"/>
        <color theme="1"/>
        <rFont val="Calibri"/>
        <family val="2"/>
        <charset val="238"/>
        <scheme val="minor"/>
      </rPr>
      <t>Zakresu 3</t>
    </r>
    <r>
      <rPr>
        <sz val="14"/>
        <color theme="1"/>
        <rFont val="Calibri"/>
        <family val="2"/>
        <charset val="238"/>
        <scheme val="minor"/>
      </rPr>
      <t>:</t>
    </r>
  </si>
  <si>
    <r>
      <t xml:space="preserve">Proszę podać ilość emisji gazów cieplarnianych z </t>
    </r>
    <r>
      <rPr>
        <b/>
        <sz val="14"/>
        <color theme="1"/>
        <rFont val="Calibri"/>
        <family val="2"/>
        <charset val="238"/>
        <scheme val="minor"/>
      </rPr>
      <t>Zakresu 3</t>
    </r>
    <r>
      <rPr>
        <sz val="14"/>
        <color theme="1"/>
        <rFont val="Calibri"/>
        <family val="2"/>
        <charset val="238"/>
        <scheme val="minor"/>
      </rPr>
      <t xml:space="preserve"> wyemitowanych w ciągu ostatniego roku obrotowego </t>
    </r>
    <r>
      <rPr>
        <b/>
        <sz val="14"/>
        <color theme="1"/>
        <rFont val="Calibri"/>
        <family val="2"/>
        <charset val="238"/>
        <scheme val="minor"/>
      </rPr>
      <t>(w tCO₂)</t>
    </r>
    <r>
      <rPr>
        <sz val="14"/>
        <color theme="1"/>
        <rFont val="Calibri"/>
        <family val="2"/>
        <charset val="238"/>
        <scheme val="minor"/>
      </rPr>
      <t>:</t>
    </r>
  </si>
  <si>
    <t>WYSOKIE E I S</t>
  </si>
  <si>
    <t>POR. PAR.</t>
  </si>
  <si>
    <t>EU ETS</t>
  </si>
  <si>
    <t>UMIARKOWANE</t>
  </si>
  <si>
    <t>PODWYŻSZONE</t>
  </si>
  <si>
    <t>NISKIE</t>
  </si>
  <si>
    <t>NUMER</t>
  </si>
  <si>
    <t>Czy w ciągu ostatniego roku obrotowego osiągnęli Państwo co najmniej 50% swoich przychodów z produkcji energii elektrycznej, której intensywność emisji gazów cieplarnianych wynosi powyżej 100 g CO₂e/kWh?*</t>
  </si>
  <si>
    <t>Czy w ostatnim roku kalendarzowym naruszyli Państwo prawa człowieka lub prawa pracy, w szczególności w zakresie:
• pracy przymusowej lub obowiązkowej,
• najgorszych form pracy dzieci lub zatrudniania osób poniżej minimalnego wieku,
• wolności zrzeszania się, praw związkowych, organizowania się i negocjacji zbiorowych,
• równości wynagrodzeń za pracę jednakowej wartości,
• zakazu dyskryminacji w zatrudnieniu?
Zaznacz TAK, jeśli został naruszony chociaż jeden z powyższych.</t>
  </si>
  <si>
    <t>Czy w ostatnim roku kalendarzowym:
• byli Państwo zaangażowani w działania korupcyjne,
• nałożono na Państwa karę z tytułu naruszenia zasad uczciwej konkurencji,
• kontrola podatkowa wykazała rażące nieprawidłowości skutkujące nałożeniem kary finansowej przekraczającej 10% Państwa kapitału własnego?
Zaznacz TAK, jeśli został naruszony chociaż jeden z powyższych.</t>
  </si>
  <si>
    <t>OCENA RYZYKA</t>
  </si>
  <si>
    <t>PRZYCHODY OGÓŁEM W PLN</t>
  </si>
  <si>
    <t>Jeżeli TAK to proszę wpisać poniżej co się stało:</t>
  </si>
  <si>
    <r>
      <t xml:space="preserve">Proszę podać ilość wody </t>
    </r>
    <r>
      <rPr>
        <b/>
        <sz val="14"/>
        <color theme="1"/>
        <rFont val="Calibri"/>
        <family val="2"/>
        <charset val="238"/>
        <scheme val="minor"/>
      </rPr>
      <t>(w litrach)</t>
    </r>
    <r>
      <rPr>
        <sz val="14"/>
        <color theme="1"/>
        <rFont val="Calibri"/>
        <family val="2"/>
        <charset val="238"/>
        <scheme val="minor"/>
      </rPr>
      <t xml:space="preserve"> zużytej w ciągu ostatniego roku obrotowego:</t>
    </r>
  </si>
  <si>
    <t>Czy podejmują Państwo jakieś działania, żeby ograniczyć ten wpływ na środowisko (np. sadzenie drzew, ochrona terenów zielonych, ograniczanie chemii, ochrona zapylaczy)?</t>
  </si>
  <si>
    <t>Czy spodziewają się Państwo, że w ciągu najbliższych 3-5 lat zmiany związane z regulacjami klimatycznymi, nowymi technologiami niskoemisyjnymi lub wymaganiami klientów będą miały wpływ na Państwa zysk brutto?</t>
  </si>
  <si>
    <t>Kat. 4: upstream - transport i dystrybucja (m.in. emisje z tytułu transportu surowców do produkcji)</t>
  </si>
  <si>
    <t>Kat. 8: upstream - wynajęte aktywa (klient jako najemca)</t>
  </si>
  <si>
    <t>Kat. 9: downstream - transport i dystrybucja (m.in. emisje z tytułu transportu sprzedanych produktów do odbiorców)</t>
  </si>
  <si>
    <t>Kat. 13: downstream - wynajęte aktywa (klient jako wynajmujący)</t>
  </si>
  <si>
    <t>Proszę podać ilość energii elektrycznej zakupionej z sieci w ostatnim roku obrotowym - z wyłączeniem energii z OZE oraz zielonej energii zakupionej od dostawcy:</t>
  </si>
  <si>
    <t>Proszę podać ilości energii cieplnej zakupionej z sieci w ostatnim roku obrotowym - z wyłączeniem energii z OZE oraz ciepła pochodzącego z własnych pieców:</t>
  </si>
  <si>
    <t>NIE - nie wystąpiły przypadki naruszeń dot. któregokolwiek z powyższych zagadnień</t>
  </si>
  <si>
    <t>Emisje klienta w tonach CO2e</t>
  </si>
  <si>
    <t>Załącznik nr 2 do dokumentu "Metodyka szacowania finansowanych przez Bank emisji gazów cieplarnianych"</t>
  </si>
  <si>
    <t>kg CO2e na 1 km</t>
  </si>
  <si>
    <t>Założone analogiczne jak dla pojazdów ciężarowych</t>
  </si>
  <si>
    <t>Ekstrapolowane z samochodów</t>
  </si>
  <si>
    <t>All HGVs Average laden</t>
  </si>
  <si>
    <t>Vans Average (up to 3.5 tonnes)</t>
  </si>
  <si>
    <t>Cars (average car)</t>
  </si>
  <si>
    <t>kg CO2e na 1 tonę spalonego paliwa</t>
  </si>
  <si>
    <t>Wood pellets</t>
  </si>
  <si>
    <t>inne</t>
  </si>
  <si>
    <t>biomasa</t>
  </si>
  <si>
    <t>Natural gas</t>
  </si>
  <si>
    <t>gaz</t>
  </si>
  <si>
    <t>Burning oil</t>
  </si>
  <si>
    <t>olej opałowy</t>
  </si>
  <si>
    <t>Wood logs</t>
  </si>
  <si>
    <t>drewno</t>
  </si>
  <si>
    <t>Coal (domestic)</t>
  </si>
  <si>
    <t>węgiel</t>
  </si>
  <si>
    <t>Jednostka</t>
  </si>
  <si>
    <t>Wskaźnik (z formułą do źródła)</t>
  </si>
  <si>
    <t>DEFRA</t>
  </si>
  <si>
    <t>Tekst</t>
  </si>
  <si>
    <t>Pytanie</t>
  </si>
  <si>
    <t>Greenhouse gas emissions from nitrogen fertilizers could be reduced by up to one-fifth of current levels by 2050 with combined interventions | Nature Food</t>
  </si>
  <si>
    <t>Comparative Analysis of Energy and GHG Emissions Using Fixed and Variable Fertilization Rates (mdpi.com)</t>
  </si>
  <si>
    <r>
      <rPr>
        <vertAlign val="superscript"/>
        <sz val="7"/>
        <rFont val="Fira Sans"/>
        <family val="2"/>
        <charset val="238"/>
      </rPr>
      <t xml:space="preserve">2)  </t>
    </r>
    <r>
      <rPr>
        <sz val="7"/>
        <rFont val="Fira Sans"/>
        <family val="2"/>
        <charset val="238"/>
      </rPr>
      <t>Pogłowie bydła według siedziby użytkownika; wyyniki badania R-ZW-B GUS.</t>
    </r>
  </si>
  <si>
    <r>
      <rPr>
        <vertAlign val="superscript"/>
        <sz val="7"/>
        <rFont val="Fira Sans"/>
        <family val="2"/>
        <charset val="238"/>
      </rPr>
      <t xml:space="preserve">1) </t>
    </r>
    <r>
      <rPr>
        <sz val="7"/>
        <rFont val="Fira Sans"/>
        <family val="2"/>
        <charset val="238"/>
      </rPr>
      <t>Dane z systemu Identyfikacji i Rejestracji Zwierząt (IRZ) Agencji Restrukturyzacji i Modernizacji Rolnictwa; pogłowie bydła według siedziby stada; szacunki GUS.</t>
    </r>
  </si>
  <si>
    <t>Zachodniopomorskie</t>
  </si>
  <si>
    <r>
      <t>Wielkopolskie</t>
    </r>
    <r>
      <rPr>
        <vertAlign val="superscript"/>
        <sz val="9"/>
        <rFont val="Fira Sans"/>
        <family val="2"/>
        <charset val="238"/>
      </rPr>
      <t xml:space="preserve"> </t>
    </r>
    <r>
      <rPr>
        <sz val="9"/>
        <rFont val="Fira Sans"/>
        <family val="2"/>
        <charset val="238"/>
      </rPr>
      <t>……...……….………</t>
    </r>
  </si>
  <si>
    <t>Warmińsko-mazurskie</t>
  </si>
  <si>
    <t>Świętokrzyskie</t>
  </si>
  <si>
    <t>Śląskie</t>
  </si>
  <si>
    <t>Pomorskie</t>
  </si>
  <si>
    <t>Podlaskie</t>
  </si>
  <si>
    <t>Spalanie resztek pożniwnych</t>
  </si>
  <si>
    <t>Podkarpackie</t>
  </si>
  <si>
    <t>Stosowanie mocznika</t>
  </si>
  <si>
    <t>Opolskie</t>
  </si>
  <si>
    <t>Wapnowanie</t>
  </si>
  <si>
    <t>Mazowieckie</t>
  </si>
  <si>
    <t>Gospodarka odchodami zwierząt</t>
  </si>
  <si>
    <t>Małopolskie</t>
  </si>
  <si>
    <t>nawożenia)</t>
  </si>
  <si>
    <t>Łódzkie</t>
  </si>
  <si>
    <t>Lubuskie</t>
  </si>
  <si>
    <r>
      <t>Gleby rolnicze (emisje N</t>
    </r>
    <r>
      <rPr>
        <b/>
        <sz val="8"/>
        <color rgb="FF000000"/>
        <rFont val="Inherit"/>
      </rPr>
      <t>2</t>
    </r>
    <r>
      <rPr>
        <b/>
        <sz val="11"/>
        <color rgb="FF000000"/>
        <rFont val="Inherit"/>
      </rPr>
      <t>O z</t>
    </r>
  </si>
  <si>
    <t>Lubelskie</t>
  </si>
  <si>
    <t>Fermentacja jelitowa</t>
  </si>
  <si>
    <t>Kujawsko-pomorskie</t>
  </si>
  <si>
    <t>Rolnictwo (całość)</t>
  </si>
  <si>
    <t>Dolnośląskie</t>
  </si>
  <si>
    <t>z rolnictwa (%)</t>
  </si>
  <si>
    <t>kg</t>
  </si>
  <si>
    <t xml:space="preserve">średnia waga konia </t>
  </si>
  <si>
    <t>Polska</t>
  </si>
  <si>
    <t>średnia waga świni</t>
  </si>
  <si>
    <t>całkowitej</t>
  </si>
  <si>
    <t>Ogółem</t>
  </si>
  <si>
    <t>średnia waga broilera</t>
  </si>
  <si>
    <t>w sztukach</t>
  </si>
  <si>
    <t>średnia waga kozy</t>
  </si>
  <si>
    <t>Udział w emisji</t>
  </si>
  <si>
    <r>
      <t>Emisja GHG (kt CO</t>
    </r>
    <r>
      <rPr>
        <b/>
        <sz val="8"/>
        <color rgb="FF000000"/>
        <rFont val="Inherit"/>
      </rPr>
      <t>2</t>
    </r>
    <r>
      <rPr>
        <b/>
        <sz val="11"/>
        <color rgb="FF000000"/>
        <rFont val="Inherit"/>
      </rPr>
      <t> eq.)</t>
    </r>
  </si>
  <si>
    <t>Kategoria</t>
  </si>
  <si>
    <t>średnia waga owcy</t>
  </si>
  <si>
    <t>Źródła emisji GHG z rolnictwa w 2022 r.</t>
  </si>
  <si>
    <t>mleczne</t>
  </si>
  <si>
    <t>średnia waga krowy</t>
  </si>
  <si>
    <t>w tym</t>
  </si>
  <si>
    <t>krowy</t>
  </si>
  <si>
    <t>razem</t>
  </si>
  <si>
    <r>
      <t xml:space="preserve">  2021</t>
    </r>
    <r>
      <rPr>
        <vertAlign val="superscript"/>
        <sz val="9"/>
        <rFont val="Fira Sans"/>
        <family val="2"/>
        <charset val="238"/>
      </rPr>
      <t>2)</t>
    </r>
    <r>
      <rPr>
        <sz val="9"/>
        <rFont val="Fira Sans"/>
        <family val="2"/>
        <charset val="238"/>
      </rPr>
      <t xml:space="preserve"> =100</t>
    </r>
  </si>
  <si>
    <t>Emisje gazów cieplarnianych (GHG) z rolnictwa - Ministerstwo Rolnictwa i Rozwoju Wsi - Portal Gov.pl (www.gov.pl)</t>
  </si>
  <si>
    <t>Bydło w wieku 2 lat i więcej</t>
  </si>
  <si>
    <t>Młode bydło          w wieku                   1-2 lat</t>
  </si>
  <si>
    <t>Cielęta  w wieku poniżej        1 roku</t>
  </si>
  <si>
    <t xml:space="preserve">Bydło ogółem    </t>
  </si>
  <si>
    <t>Województwa</t>
  </si>
  <si>
    <t>Stan w dniu 1 grudnia</t>
  </si>
  <si>
    <r>
      <t>Tabl. 1. Pogłowie bydła według województw w 2022 r</t>
    </r>
    <r>
      <rPr>
        <b/>
        <vertAlign val="superscript"/>
        <sz val="9"/>
        <rFont val="Fira Sans"/>
        <family val="2"/>
        <charset val="238"/>
      </rPr>
      <t>1)</t>
    </r>
    <r>
      <rPr>
        <b/>
        <sz val="9"/>
        <rFont val="Fira Sans"/>
        <family val="2"/>
        <charset val="238"/>
      </rPr>
      <t>.</t>
    </r>
  </si>
  <si>
    <t>ton CO2</t>
  </si>
  <si>
    <t>waga</t>
  </si>
  <si>
    <t>kg CO2 / kWh</t>
  </si>
  <si>
    <t>kg CO2 / MWh</t>
  </si>
  <si>
    <t>Ósmy Raport rządowy i Piąty Raport dwuletni w sprawie zmian klimatu (kobize.pl)</t>
  </si>
  <si>
    <t>KOBIZE - Krajowy Ośrodek Bilansowania i Zarządzania Emisjami</t>
  </si>
  <si>
    <t>Energetyka_cieplna_w_liczbach_2022.pdf</t>
  </si>
  <si>
    <t>ton na TJ</t>
  </si>
  <si>
    <t>2022 - Energetyka cieplna w liczbach - Urząd Regulacji Energetyki (ure.gov.pl)</t>
  </si>
  <si>
    <t>For information about how the conversion factors have been derived, please refer to the 'Methodology paper' that accompanies the conversion factors.</t>
  </si>
  <si>
    <r>
      <t>The aviation fuel factors currently only account for the direct effect of CO</t>
    </r>
    <r>
      <rPr>
        <vertAlign val="subscript"/>
        <sz val="11"/>
        <color indexed="56"/>
        <rFont val="Calibri"/>
        <family val="2"/>
      </rPr>
      <t>2</t>
    </r>
    <r>
      <rPr>
        <sz val="11"/>
        <color indexed="56"/>
        <rFont val="Calibri"/>
        <family val="2"/>
      </rPr>
      <t>, CH</t>
    </r>
    <r>
      <rPr>
        <vertAlign val="subscript"/>
        <sz val="11"/>
        <color indexed="56"/>
        <rFont val="Calibri"/>
        <family val="2"/>
      </rPr>
      <t xml:space="preserve">4 </t>
    </r>
    <r>
      <rPr>
        <sz val="11"/>
        <color indexed="56"/>
        <rFont val="Calibri"/>
        <family val="2"/>
      </rPr>
      <t>and N</t>
    </r>
    <r>
      <rPr>
        <vertAlign val="subscript"/>
        <sz val="11"/>
        <color indexed="56"/>
        <rFont val="Calibri"/>
        <family val="2"/>
      </rPr>
      <t>2</t>
    </r>
    <r>
      <rPr>
        <sz val="11"/>
        <color indexed="56"/>
        <rFont val="Calibri"/>
        <family val="2"/>
      </rPr>
      <t>O emissions. Organisations should include the indirect effects of non-CO</t>
    </r>
    <r>
      <rPr>
        <vertAlign val="subscript"/>
        <sz val="11"/>
        <color indexed="56"/>
        <rFont val="Calibri"/>
        <family val="2"/>
      </rPr>
      <t>2</t>
    </r>
    <r>
      <rPr>
        <sz val="11"/>
        <color indexed="56"/>
        <rFont val="Calibri"/>
        <family val="2"/>
      </rPr>
      <t xml:space="preserve"> emissions when reporting air travel emissions to capture the full climate impact of their travel, as indicated in the ‘Business travel- air’ tab. To do this, it is recommended that a multiplier of 1.7 is applied to the CO</t>
    </r>
    <r>
      <rPr>
        <vertAlign val="subscript"/>
        <sz val="11"/>
        <color indexed="56"/>
        <rFont val="Calibri"/>
        <family val="2"/>
      </rPr>
      <t xml:space="preserve">2 </t>
    </r>
    <r>
      <rPr>
        <sz val="11"/>
        <color indexed="56"/>
        <rFont val="Calibri"/>
        <family val="2"/>
      </rPr>
      <t>component only of the direct emissions from aviation, and then summed with the CH</t>
    </r>
    <r>
      <rPr>
        <vertAlign val="subscript"/>
        <sz val="11"/>
        <color indexed="56"/>
        <rFont val="Calibri"/>
        <family val="2"/>
      </rPr>
      <t>4</t>
    </r>
    <r>
      <rPr>
        <sz val="11"/>
        <color indexed="56"/>
        <rFont val="Calibri"/>
        <family val="2"/>
      </rPr>
      <t xml:space="preserve"> and N</t>
    </r>
    <r>
      <rPr>
        <vertAlign val="subscript"/>
        <sz val="11"/>
        <color indexed="56"/>
        <rFont val="Calibri"/>
        <family val="2"/>
      </rPr>
      <t>2</t>
    </r>
    <r>
      <rPr>
        <sz val="11"/>
        <color indexed="56"/>
        <rFont val="Calibri"/>
        <family val="2"/>
      </rPr>
      <t>O direct emissions to calculate total kgCO</t>
    </r>
    <r>
      <rPr>
        <vertAlign val="subscript"/>
        <sz val="11"/>
        <color indexed="56"/>
        <rFont val="Calibri"/>
        <family val="2"/>
      </rPr>
      <t>2</t>
    </r>
    <r>
      <rPr>
        <sz val="11"/>
        <color indexed="56"/>
        <rFont val="Calibri"/>
        <family val="2"/>
      </rPr>
      <t>e (including direct and indirect effects). Further information can be found in the ‘Business travel- air’ tab and the air transport section of the Methodology Paper.
The effects of radiative forcing are not considered to be significant for fuels used in other forms of transport. They may even be negative for shipping due to the high sulphur content of fuels used.</t>
    </r>
  </si>
  <si>
    <r>
      <t>Do the factors for fuels include the indirect effects of non-CO</t>
    </r>
    <r>
      <rPr>
        <b/>
        <vertAlign val="subscript"/>
        <sz val="11"/>
        <color indexed="56"/>
        <rFont val="Calibri"/>
        <family val="2"/>
      </rPr>
      <t>2</t>
    </r>
    <r>
      <rPr>
        <b/>
        <sz val="11"/>
        <color indexed="56"/>
        <rFont val="Calibri"/>
        <family val="2"/>
      </rPr>
      <t xml:space="preserve"> emissions (water vapour, contrails, NO</t>
    </r>
    <r>
      <rPr>
        <b/>
        <vertAlign val="subscript"/>
        <sz val="11"/>
        <color indexed="56"/>
        <rFont val="Calibri"/>
        <family val="2"/>
      </rPr>
      <t>X</t>
    </r>
    <r>
      <rPr>
        <b/>
        <sz val="11"/>
        <color indexed="56"/>
        <rFont val="Calibri"/>
        <family val="2"/>
      </rPr>
      <t>, etc.) or radiative forcing?</t>
    </r>
  </si>
  <si>
    <r>
      <t>The steps taken to calculate this by hand are straightforward and can be illustrated using the following worked example (consistent for all biofuels, conventional fuels, scopes and units):
Company B wants to report on its Scope 1 fuel emissions (in kgCO</t>
    </r>
    <r>
      <rPr>
        <vertAlign val="subscript"/>
        <sz val="11"/>
        <color indexed="56"/>
        <rFont val="Calibri"/>
        <family val="2"/>
      </rPr>
      <t>2</t>
    </r>
    <r>
      <rPr>
        <sz val="11"/>
        <color indexed="56"/>
        <rFont val="Calibri"/>
        <family val="2"/>
      </rPr>
      <t>e/litre) from a specific biodiesel blend of X%. Using 2021 values, it is known that:
●100% mineral diesel conversion factor = 2.706 kgCO</t>
    </r>
    <r>
      <rPr>
        <vertAlign val="subscript"/>
        <sz val="11"/>
        <color rgb="FF003366"/>
        <rFont val="Calibri"/>
        <family val="2"/>
      </rPr>
      <t>2</t>
    </r>
    <r>
      <rPr>
        <sz val="11"/>
        <color indexed="56"/>
        <rFont val="Calibri"/>
        <family val="2"/>
      </rPr>
      <t>e/litre
●Biodiesel ME conversion factor (see Bioenergy sheet) = 0.168 kgCO</t>
    </r>
    <r>
      <rPr>
        <vertAlign val="subscript"/>
        <sz val="11"/>
        <color rgb="FF003366"/>
        <rFont val="Calibri"/>
        <family val="2"/>
      </rPr>
      <t>2</t>
    </r>
    <r>
      <rPr>
        <sz val="11"/>
        <color indexed="56"/>
        <rFont val="Calibri"/>
        <family val="2"/>
      </rPr>
      <t>e/litre
Therefore, X% biodiesel blend conversion factor = (X% x 0.168) + [(1-X%) x 2.706]</t>
    </r>
  </si>
  <si>
    <t>I need a conversion factor for my specific % biofuel blend, rather than the “average biofuel blend” factor that is reported here.</t>
  </si>
  <si>
    <r>
      <t>We provide a specific conversion table at the back of these listings to allow organisations to convert the conversion factors into different units where required.   Please see the</t>
    </r>
    <r>
      <rPr>
        <b/>
        <sz val="11"/>
        <color indexed="62"/>
        <rFont val="Calibri"/>
        <family val="2"/>
      </rPr>
      <t xml:space="preserve"> </t>
    </r>
    <r>
      <rPr>
        <b/>
        <u/>
        <sz val="11"/>
        <color indexed="62"/>
        <rFont val="Calibri"/>
        <family val="2"/>
      </rPr>
      <t>‘</t>
    </r>
    <r>
      <rPr>
        <b/>
        <u/>
        <sz val="11"/>
        <color indexed="12"/>
        <rFont val="Calibri"/>
        <family val="2"/>
      </rPr>
      <t>Conversions</t>
    </r>
    <r>
      <rPr>
        <b/>
        <u/>
        <sz val="11"/>
        <color indexed="62"/>
        <rFont val="Calibri"/>
        <family val="2"/>
      </rPr>
      <t>’</t>
    </r>
    <r>
      <rPr>
        <b/>
        <sz val="11"/>
        <color indexed="62"/>
        <rFont val="Calibri"/>
        <family val="2"/>
      </rPr>
      <t xml:space="preserve"> </t>
    </r>
    <r>
      <rPr>
        <sz val="11"/>
        <color indexed="62"/>
        <rFont val="Calibri"/>
        <family val="2"/>
      </rPr>
      <t>tab.</t>
    </r>
  </si>
  <si>
    <t>I need a conversion factor for ‘therms’, how can I convert the kWh conversion factors to suit my needs?</t>
  </si>
  <si>
    <t>FAQs</t>
  </si>
  <si>
    <t>kWh (Gross CV)</t>
  </si>
  <si>
    <t>kWh (Net CV)</t>
  </si>
  <si>
    <t>tonnes</t>
  </si>
  <si>
    <t>Coal (electricity generation - home produced coal only)</t>
  </si>
  <si>
    <t>Petroleum coke</t>
  </si>
  <si>
    <t>Coking coal</t>
  </si>
  <si>
    <t>Coal (electricity generation)</t>
  </si>
  <si>
    <t>Coal (industrial)</t>
  </si>
  <si>
    <t>Solid fuels</t>
  </si>
  <si>
    <r>
      <t>kg CO</t>
    </r>
    <r>
      <rPr>
        <vertAlign val="subscript"/>
        <sz val="11"/>
        <color rgb="FF002060"/>
        <rFont val="Calibri"/>
        <family val="2"/>
        <scheme val="minor"/>
      </rPr>
      <t>2</t>
    </r>
    <r>
      <rPr>
        <sz val="11"/>
        <color rgb="FF002060"/>
        <rFont val="Calibri"/>
        <family val="2"/>
        <scheme val="minor"/>
      </rPr>
      <t>e of N</t>
    </r>
    <r>
      <rPr>
        <vertAlign val="subscript"/>
        <sz val="11"/>
        <color rgb="FF002060"/>
        <rFont val="Calibri"/>
        <family val="2"/>
        <scheme val="minor"/>
      </rPr>
      <t>2</t>
    </r>
    <r>
      <rPr>
        <sz val="11"/>
        <color rgb="FF002060"/>
        <rFont val="Calibri"/>
        <family val="2"/>
        <scheme val="minor"/>
      </rPr>
      <t>O per unit</t>
    </r>
  </si>
  <si>
    <r>
      <t>kg CO</t>
    </r>
    <r>
      <rPr>
        <vertAlign val="subscript"/>
        <sz val="11"/>
        <color rgb="FF002060"/>
        <rFont val="Calibri"/>
        <family val="2"/>
        <scheme val="minor"/>
      </rPr>
      <t>2</t>
    </r>
    <r>
      <rPr>
        <sz val="11"/>
        <color rgb="FF002060"/>
        <rFont val="Calibri"/>
        <family val="2"/>
        <scheme val="minor"/>
      </rPr>
      <t>e of CH</t>
    </r>
    <r>
      <rPr>
        <vertAlign val="subscript"/>
        <sz val="11"/>
        <color rgb="FF002060"/>
        <rFont val="Calibri"/>
        <family val="2"/>
        <scheme val="minor"/>
      </rPr>
      <t>4</t>
    </r>
    <r>
      <rPr>
        <sz val="11"/>
        <color rgb="FF002060"/>
        <rFont val="Calibri"/>
        <family val="2"/>
        <scheme val="minor"/>
      </rPr>
      <t xml:space="preserve"> per unit</t>
    </r>
  </si>
  <si>
    <r>
      <t>kg CO</t>
    </r>
    <r>
      <rPr>
        <vertAlign val="subscript"/>
        <sz val="11"/>
        <color rgb="FF002060"/>
        <rFont val="Calibri"/>
        <family val="2"/>
        <scheme val="minor"/>
      </rPr>
      <t>2</t>
    </r>
    <r>
      <rPr>
        <sz val="11"/>
        <color rgb="FF002060"/>
        <rFont val="Calibri"/>
        <family val="2"/>
        <scheme val="minor"/>
      </rPr>
      <t>e of CO</t>
    </r>
    <r>
      <rPr>
        <vertAlign val="subscript"/>
        <sz val="11"/>
        <color rgb="FF002060"/>
        <rFont val="Calibri"/>
        <family val="2"/>
        <scheme val="minor"/>
      </rPr>
      <t>2</t>
    </r>
    <r>
      <rPr>
        <sz val="11"/>
        <color rgb="FF002060"/>
        <rFont val="Calibri"/>
        <family val="2"/>
        <scheme val="minor"/>
      </rPr>
      <t xml:space="preserve"> per unit</t>
    </r>
  </si>
  <si>
    <r>
      <t>kg CO</t>
    </r>
    <r>
      <rPr>
        <vertAlign val="subscript"/>
        <sz val="11"/>
        <color indexed="56"/>
        <rFont val="Calibri"/>
        <family val="2"/>
      </rPr>
      <t>2</t>
    </r>
    <r>
      <rPr>
        <sz val="11"/>
        <color indexed="56"/>
        <rFont val="Calibri"/>
        <family val="2"/>
      </rPr>
      <t>e</t>
    </r>
  </si>
  <si>
    <t>Unit</t>
  </si>
  <si>
    <t>Fuel</t>
  </si>
  <si>
    <t>Activity</t>
  </si>
  <si>
    <t xml:space="preserve"> </t>
  </si>
  <si>
    <t>litres</t>
  </si>
  <si>
    <t>Marine fuel oil</t>
  </si>
  <si>
    <t>Marine gas oil</t>
  </si>
  <si>
    <t>Waste oils</t>
  </si>
  <si>
    <t>Refinery miscellaneous</t>
  </si>
  <si>
    <t>Processed fuel oils - distillate oil</t>
  </si>
  <si>
    <t>Processed fuel oils - residual oil</t>
  </si>
  <si>
    <t>Petrol (100% mineral petrol)</t>
  </si>
  <si>
    <t>Petrol (average biofuel blend)</t>
  </si>
  <si>
    <t>Naphtha</t>
  </si>
  <si>
    <t>Lubricants</t>
  </si>
  <si>
    <t>Gas oil</t>
  </si>
  <si>
    <t>Fuel oil</t>
  </si>
  <si>
    <t>Diesel (100% mineral diesel)</t>
  </si>
  <si>
    <t>Diesel (average biofuel blend)</t>
  </si>
  <si>
    <t>Aviation turbine fuel</t>
  </si>
  <si>
    <t>Aviation spirit</t>
  </si>
  <si>
    <t>Liquid fuels</t>
  </si>
  <si>
    <t>Propane</t>
  </si>
  <si>
    <t>Other petroleum gas</t>
  </si>
  <si>
    <t>cubic metres</t>
  </si>
  <si>
    <t>Natural gas (100% mineral blend)</t>
  </si>
  <si>
    <t>LNG</t>
  </si>
  <si>
    <t>CNG</t>
  </si>
  <si>
    <t>Butane</t>
  </si>
  <si>
    <t>Gaseous fuels</t>
  </si>
  <si>
    <r>
      <rPr>
        <sz val="11"/>
        <color indexed="56"/>
        <rFont val="Calibri"/>
        <family val="2"/>
      </rPr>
      <t>For more information refer to the ‘</t>
    </r>
    <r>
      <rPr>
        <u/>
        <sz val="11"/>
        <color indexed="12"/>
        <rFont val="Calibri"/>
        <family val="2"/>
      </rPr>
      <t>Outside of scopes</t>
    </r>
    <r>
      <rPr>
        <sz val="11"/>
        <color indexed="56"/>
        <rFont val="Calibri"/>
        <family val="2"/>
      </rPr>
      <t>’ tab for guidance.</t>
    </r>
  </si>
  <si>
    <r>
      <t>Since company A is reporting a type of fuel that has biofuel content, it should also account for the ‘biogenic’ part of this fuel. To calculate this, it must also multiply the total litres of fuel used by the ‘outside of scopes’ fuel factor for ‘forecourt fuels- diesel (average biofuel blend)’ and report as a separate line item within its report called ‘outside of scopes’. This will not be included in the organisation's emissions total, but displayed separately within the emissions report. This ensures that the organisation is being transparent with regard to all potential sources of CO</t>
    </r>
    <r>
      <rPr>
        <vertAlign val="subscript"/>
        <sz val="11"/>
        <color indexed="56"/>
        <rFont val="Calibri"/>
        <family val="2"/>
      </rPr>
      <t>2</t>
    </r>
    <r>
      <rPr>
        <sz val="11"/>
        <color indexed="56"/>
        <rFont val="Calibri"/>
        <family val="2"/>
      </rPr>
      <t xml:space="preserve"> from its activities.  </t>
    </r>
  </si>
  <si>
    <t>The activity data (that is, litres) is multiplied by the appropriate conversion factor to produce company A's fuel emissions. 
Organisations should determine whether to use the net or gross calorific value of fuels according to their data. For example, the majority of energy billing is provided on a gross CV basis.</t>
  </si>
  <si>
    <r>
      <t>●  It is faced with two different types of diesel conversion factors,</t>
    </r>
    <r>
      <rPr>
        <i/>
        <sz val="11"/>
        <color indexed="56"/>
        <rFont val="Calibri"/>
        <family val="2"/>
      </rPr>
      <t xml:space="preserve"> '100% mineral fuel'</t>
    </r>
    <r>
      <rPr>
        <sz val="11"/>
        <color indexed="56"/>
        <rFont val="Calibri"/>
        <family val="2"/>
      </rPr>
      <t xml:space="preserve"> and</t>
    </r>
    <r>
      <rPr>
        <i/>
        <sz val="11"/>
        <color indexed="56"/>
        <rFont val="Calibri"/>
        <family val="2"/>
      </rPr>
      <t xml:space="preserve"> 'diesel (average biofuel blend)'</t>
    </r>
    <r>
      <rPr>
        <sz val="11"/>
        <color indexed="56"/>
        <rFont val="Calibri"/>
        <family val="2"/>
      </rPr>
      <t>. Since it fills up its vehicles at a national chain of filling stations, it selects the average biofuel blend (this is the correct conversion factor for standard forecourt fuel, which contains a small blend of biofuel).</t>
    </r>
  </si>
  <si>
    <r>
      <t>●  For natural gas consumption it selects a kWh conversion factor on a gross CV basis - this is the basis of most energy bills.  It reports in CO</t>
    </r>
    <r>
      <rPr>
        <vertAlign val="subscript"/>
        <sz val="11"/>
        <color indexed="56"/>
        <rFont val="Calibri"/>
        <family val="2"/>
      </rPr>
      <t>2</t>
    </r>
    <r>
      <rPr>
        <sz val="11"/>
        <color indexed="56"/>
        <rFont val="Calibri"/>
        <family val="2"/>
      </rPr>
      <t>e for all fuels combusted at its premises.</t>
    </r>
  </si>
  <si>
    <t xml:space="preserve">Company A needs to report the Scope 1 emissions from its natural gas and diesel use.  </t>
  </si>
  <si>
    <t>Example of calculating emissions from fuels</t>
  </si>
  <si>
    <r>
      <t>●  If any fuel type or unit has no result in the table, this is an indication the conversion factor is not available or does not exist.
● Users of the aviation turbine fuel factors may need to apply a 1.7 multiplier to the CO</t>
    </r>
    <r>
      <rPr>
        <vertAlign val="subscript"/>
        <sz val="11"/>
        <color rgb="FF053D5F"/>
        <rFont val="Calibri"/>
        <family val="2"/>
        <scheme val="minor"/>
      </rPr>
      <t>2</t>
    </r>
    <r>
      <rPr>
        <sz val="11"/>
        <color rgb="FF053D5F"/>
        <rFont val="Calibri"/>
        <family val="2"/>
        <scheme val="minor"/>
      </rPr>
      <t xml:space="preserve"> factor to account for the radiative forcing effects of emissions at altitude. Further explanation of this is provided in the Conversion Factors Methodology Paper.</t>
    </r>
  </si>
  <si>
    <r>
      <t>●  'Diesel (average biofuel blend)'/'diesel (100% mineral oil)' - typically organisations purchasing forecourt fuel should use 'diesel (average biofuel blend)'. It should be noted that any fuel an organisation reports in Scope 1 that has biofuel content must have the ‘outside of scopes’ portion reported separately as per the '</t>
    </r>
    <r>
      <rPr>
        <u/>
        <sz val="11"/>
        <color indexed="30"/>
        <rFont val="Calibri"/>
        <family val="2"/>
      </rPr>
      <t>WBCSD/WRI GHG Protocol (chapter 9)'</t>
    </r>
    <r>
      <rPr>
        <sz val="11"/>
        <color indexed="56"/>
        <rFont val="Calibri"/>
        <family val="2"/>
      </rPr>
      <t>.  See information about the outside of scopes emissions in the example section below.
● In 2019 update, a new factor for natural gas, "natural gas (100% mineral blend)", was added in. The difference between the "natural gas" and  "natural gas (100% mineral blend)" factors is that the former refers to the natural gas received through the gas mains grid network in the UK containing a limited biogas content. Therefore, any organisation that reports emissions from natural gas use should use the "natural gas" factor.</t>
    </r>
    <r>
      <rPr>
        <sz val="11"/>
        <color indexed="56"/>
        <rFont val="Calibri"/>
        <family val="2"/>
      </rPr>
      <t xml:space="preserve"> The natural gas (100% mineral blend) factor can be used for calculating bespoke fuel mixtures.</t>
    </r>
  </si>
  <si>
    <t>● Gross calorific value (CV)/ net CV basis - Organisations should determine whether to use the net or gross calorific value of fuels according to their data. For example, the majority of energy billing is provided on a gross CV basis.</t>
  </si>
  <si>
    <t>Guidance</t>
  </si>
  <si>
    <t>Fuels conversion factors should be used for primary fuel sources combusted at a site or in an asset owned or controlled by the reporting organisation.</t>
  </si>
  <si>
    <t>Year:</t>
  </si>
  <si>
    <t>Version:</t>
  </si>
  <si>
    <t>Scope 1</t>
  </si>
  <si>
    <t>Scope:</t>
  </si>
  <si>
    <t>Full set</t>
  </si>
  <si>
    <t>Factor set:</t>
  </si>
  <si>
    <t xml:space="preserve">Next publication date: </t>
  </si>
  <si>
    <t>Fuels</t>
  </si>
  <si>
    <t>Emissions source:</t>
  </si>
  <si>
    <t>Index</t>
  </si>
  <si>
    <t>UK Government GHG Conversion Factors for Company Reporting</t>
  </si>
  <si>
    <t>kWh</t>
  </si>
  <si>
    <t>Landfill gas</t>
  </si>
  <si>
    <t>Biogas</t>
  </si>
  <si>
    <t>Grass/straw</t>
  </si>
  <si>
    <t>Wood chips</t>
  </si>
  <si>
    <t>Biomass</t>
  </si>
  <si>
    <t>GJ</t>
  </si>
  <si>
    <t>Avtur (renewable)</t>
  </si>
  <si>
    <t>Methanol (bio)</t>
  </si>
  <si>
    <t>Biomethane (liquified)</t>
  </si>
  <si>
    <t>Off road biodiesel</t>
  </si>
  <si>
    <t>Development petrol</t>
  </si>
  <si>
    <t>Development diesel</t>
  </si>
  <si>
    <t>Biopropane</t>
  </si>
  <si>
    <t>Biodiesel HVO</t>
  </si>
  <si>
    <t>Biodiesel ME (from tallow)</t>
  </si>
  <si>
    <t>Biodiesel ME (from used cooking oil)</t>
  </si>
  <si>
    <t>Biomethane (compressed)</t>
  </si>
  <si>
    <t>Biodiesel ME</t>
  </si>
  <si>
    <t>Bioethanol</t>
  </si>
  <si>
    <t>Biofuel</t>
  </si>
  <si>
    <t>The activity data (litres of fuel) is multiplied by the appropriate conversion factor to produce company B's Scope 1 biodiesel emissions.</t>
  </si>
  <si>
    <t xml:space="preserve">Company B reports its emissions from standard biodiesel use in its delivery vehicles.  It has data on how many litres have been consumed and it needs to publicly report its Scope 1 emissions. </t>
  </si>
  <si>
    <t>Example of calculating emissions from bioenergy</t>
  </si>
  <si>
    <r>
      <rPr>
        <sz val="11"/>
        <color indexed="56"/>
        <rFont val="Calibri"/>
        <family val="2"/>
      </rPr>
      <t>For more information refer to the</t>
    </r>
    <r>
      <rPr>
        <sz val="11"/>
        <color indexed="62"/>
        <rFont val="Calibri"/>
        <family val="2"/>
      </rPr>
      <t xml:space="preserve"> ‘</t>
    </r>
    <r>
      <rPr>
        <u/>
        <sz val="11"/>
        <color indexed="12"/>
        <rFont val="Calibri"/>
        <family val="2"/>
      </rPr>
      <t>outside of scopes</t>
    </r>
    <r>
      <rPr>
        <sz val="11"/>
        <color indexed="62"/>
        <rFont val="Calibri"/>
        <family val="2"/>
      </rPr>
      <t>’</t>
    </r>
    <r>
      <rPr>
        <sz val="11"/>
        <color indexed="56"/>
        <rFont val="Calibri"/>
        <family val="2"/>
      </rPr>
      <t xml:space="preserve"> tab for guidance.</t>
    </r>
  </si>
  <si>
    <r>
      <t>●  Although the Scope 1 conversion factors contain a ‘0’ value for CO</t>
    </r>
    <r>
      <rPr>
        <vertAlign val="subscript"/>
        <sz val="11"/>
        <color indexed="56"/>
        <rFont val="Calibri"/>
        <family val="2"/>
      </rPr>
      <t>2</t>
    </r>
    <r>
      <rPr>
        <sz val="11"/>
        <color indexed="56"/>
        <rFont val="Calibri"/>
        <family val="2"/>
      </rPr>
      <t xml:space="preserve"> emissions, organisations must account for the impact of the CO</t>
    </r>
    <r>
      <rPr>
        <vertAlign val="subscript"/>
        <sz val="11"/>
        <color indexed="56"/>
        <rFont val="Calibri"/>
        <family val="2"/>
      </rPr>
      <t>2</t>
    </r>
    <r>
      <rPr>
        <sz val="11"/>
        <color indexed="56"/>
        <rFont val="Calibri"/>
        <family val="2"/>
      </rPr>
      <t xml:space="preserve"> released through combustion of the fuel.  Organisations should refer to the ‘outside of scopes’ listing in the 'outside of scopes' tab to find the true values for CO</t>
    </r>
    <r>
      <rPr>
        <vertAlign val="subscript"/>
        <sz val="11"/>
        <color indexed="56"/>
        <rFont val="Calibri"/>
        <family val="2"/>
      </rPr>
      <t>2</t>
    </r>
    <r>
      <rPr>
        <sz val="11"/>
        <color indexed="56"/>
        <rFont val="Calibri"/>
        <family val="2"/>
      </rPr>
      <t xml:space="preserve"> emissions.  These emissions should be calculated in the same way as the Scope 1 emissions, but should be listed as a separate line item within its report called ‘outside of scopes’. This should not be included within the organisation's emissions total, but displayed separately within the emissions report. This ensures that the organisation is being transparent with regard to all potential sources of CO</t>
    </r>
    <r>
      <rPr>
        <vertAlign val="subscript"/>
        <sz val="11"/>
        <color indexed="56"/>
        <rFont val="Calibri"/>
        <family val="2"/>
      </rPr>
      <t>2</t>
    </r>
    <r>
      <rPr>
        <sz val="11"/>
        <color indexed="56"/>
        <rFont val="Calibri"/>
        <family val="2"/>
      </rPr>
      <t xml:space="preserve"> from its activities.   </t>
    </r>
  </si>
  <si>
    <r>
      <t>●  Within the Scope 1 conversion factors for biofuels, the CO</t>
    </r>
    <r>
      <rPr>
        <vertAlign val="subscript"/>
        <sz val="11"/>
        <color indexed="56"/>
        <rFont val="Calibri"/>
        <family val="2"/>
      </rPr>
      <t>2</t>
    </r>
    <r>
      <rPr>
        <sz val="11"/>
        <color indexed="56"/>
        <rFont val="Calibri"/>
        <family val="2"/>
      </rPr>
      <t xml:space="preserve"> emissions value is set as net ‘0’ to account for the CO</t>
    </r>
    <r>
      <rPr>
        <vertAlign val="subscript"/>
        <sz val="11"/>
        <color indexed="56"/>
        <rFont val="Calibri"/>
        <family val="2"/>
      </rPr>
      <t>2</t>
    </r>
    <r>
      <rPr>
        <sz val="11"/>
        <color indexed="56"/>
        <rFont val="Calibri"/>
        <family val="2"/>
      </rPr>
      <t xml:space="preserve"> absorbed by fast-growing bioenergy sources during their growth. The Scope 1 conversion factors presented in this listing contain values for N</t>
    </r>
    <r>
      <rPr>
        <vertAlign val="subscript"/>
        <sz val="11"/>
        <color indexed="56"/>
        <rFont val="Calibri"/>
        <family val="2"/>
      </rPr>
      <t>2</t>
    </r>
    <r>
      <rPr>
        <sz val="11"/>
        <color indexed="56"/>
        <rFont val="Calibri"/>
        <family val="2"/>
      </rPr>
      <t>O and CH</t>
    </r>
    <r>
      <rPr>
        <vertAlign val="subscript"/>
        <sz val="11"/>
        <color indexed="56"/>
        <rFont val="Calibri"/>
        <family val="2"/>
      </rPr>
      <t>4</t>
    </r>
    <r>
      <rPr>
        <sz val="11"/>
        <color indexed="56"/>
        <rFont val="Calibri"/>
        <family val="2"/>
      </rPr>
      <t xml:space="preserve"> emissions (which are not absorbed during growth).</t>
    </r>
  </si>
  <si>
    <t>Bioenergy conversion factors should be used for the combustion of fuels produced from recently living sources (such as trees) at a site or in an asset under the direct control of the reporting organisation. All factors are on a net calorific value basis.</t>
  </si>
  <si>
    <t>Bioenergy</t>
  </si>
  <si>
    <t>Aviation is the only form of transport where the effects of radiative forcing are considered to be significant.</t>
  </si>
  <si>
    <r>
      <t>Are the radiative forcing effects of non-CO</t>
    </r>
    <r>
      <rPr>
        <b/>
        <vertAlign val="subscript"/>
        <sz val="11"/>
        <color rgb="FF053D5F"/>
        <rFont val="Calibri"/>
        <family val="2"/>
        <scheme val="minor"/>
      </rPr>
      <t>2</t>
    </r>
    <r>
      <rPr>
        <b/>
        <sz val="11"/>
        <color rgb="FF053D5F"/>
        <rFont val="Calibri"/>
        <family val="2"/>
        <scheme val="minor"/>
      </rPr>
      <t xml:space="preserve"> emissions considered?</t>
    </r>
  </si>
  <si>
    <r>
      <t xml:space="preserve">At the moment there are only a limited number of electric vehicle models on the market, and certain categories are not yet represented </t>
    </r>
    <r>
      <rPr>
        <b/>
        <sz val="11"/>
        <color indexed="56"/>
        <rFont val="Calibri"/>
        <family val="2"/>
      </rPr>
      <t>by battery electric vehicle or plug-in hybrid electric vehicles</t>
    </r>
    <r>
      <rPr>
        <sz val="11"/>
        <color indexed="56"/>
        <rFont val="Calibri"/>
        <family val="2"/>
      </rPr>
      <t>.  Emission factors will be added in future updates for these vehicle types, when models in these categories become available in the UK market/fleet.</t>
    </r>
  </si>
  <si>
    <t>Why are emission factors for certain types of electric vehicle missing?</t>
  </si>
  <si>
    <r>
      <rPr>
        <i/>
        <sz val="11"/>
        <color indexed="56"/>
        <rFont val="Calibri"/>
        <family val="2"/>
      </rPr>
      <t>Note:</t>
    </r>
    <r>
      <rPr>
        <sz val="11"/>
        <color indexed="56"/>
        <rFont val="Calibri"/>
        <family val="2"/>
      </rPr>
      <t xml:space="preserve"> The Plug-in Hybrid Electric Vehicle category also includes Range-Extended Electric Vehicles (also known as REEVs, ER-EVs or REX).</t>
    </r>
  </si>
  <si>
    <r>
      <rPr>
        <b/>
        <u/>
        <sz val="11"/>
        <color rgb="FF053D5F"/>
        <rFont val="Calibri"/>
        <family val="2"/>
        <scheme val="minor"/>
      </rPr>
      <t>A worked example of "Method 2: Generic vehicle emission factors"</t>
    </r>
    <r>
      <rPr>
        <sz val="11"/>
        <color rgb="FF053D5F"/>
        <rFont val="Calibri"/>
        <family val="2"/>
        <scheme val="minor"/>
      </rPr>
      <t>:
- The PHEV car has travelled 10,000 miles in a year.
- In 2023, the conversion factors for PHEV Car (Large): 0.11397 kg CO</t>
    </r>
    <r>
      <rPr>
        <vertAlign val="subscript"/>
        <sz val="11"/>
        <color rgb="FF053D5F"/>
        <rFont val="Calibri"/>
        <family val="2"/>
        <scheme val="minor"/>
      </rPr>
      <t>2</t>
    </r>
    <r>
      <rPr>
        <sz val="11"/>
        <color rgb="FF053D5F"/>
        <rFont val="Calibri"/>
        <family val="2"/>
        <scheme val="minor"/>
      </rPr>
      <t>e / mile;
Emissions =  Total activity for vehicle category (in km, miles or tonne-km)  x  Emission Factor
= 10,000 miles x 0.11397 kg CO</t>
    </r>
    <r>
      <rPr>
        <vertAlign val="subscript"/>
        <sz val="11"/>
        <color rgb="FF053D5F"/>
        <rFont val="Calibri"/>
        <family val="2"/>
        <scheme val="minor"/>
      </rPr>
      <t>2</t>
    </r>
    <r>
      <rPr>
        <sz val="11"/>
        <color rgb="FF053D5F"/>
        <rFont val="Calibri"/>
        <family val="2"/>
        <scheme val="minor"/>
      </rPr>
      <t>e / mile = 1140 kg CO</t>
    </r>
    <r>
      <rPr>
        <vertAlign val="subscript"/>
        <sz val="11"/>
        <color rgb="FF053D5F"/>
        <rFont val="Calibri"/>
        <family val="2"/>
        <scheme val="minor"/>
      </rPr>
      <t>2</t>
    </r>
    <r>
      <rPr>
        <sz val="11"/>
        <color rgb="FF053D5F"/>
        <rFont val="Calibri"/>
        <family val="2"/>
        <scheme val="minor"/>
      </rPr>
      <t>e. 
Note: the emission factors already account for the average share of driving using electricity or conventional fuel for plug-in hybrid electric vehicles, so the</t>
    </r>
    <r>
      <rPr>
        <u/>
        <sz val="11"/>
        <color rgb="FF053D5F"/>
        <rFont val="Calibri"/>
        <family val="2"/>
        <scheme val="minor"/>
      </rPr>
      <t xml:space="preserve"> total number of km / miles / tonne-km should be used</t>
    </r>
    <r>
      <rPr>
        <sz val="11"/>
        <color rgb="FF053D5F"/>
        <rFont val="Calibri"/>
        <family val="2"/>
        <scheme val="minor"/>
      </rPr>
      <t xml:space="preserve"> in calculations.
Emissions from the electricity consumed by the PHEV can be calculated by applying conversion factors in Scope 2 "UK electricity for EVs", Scope 3 "UK electricity T&amp;D for EVs" and "WTT- pass vehs &amp; travel- land".
</t>
    </r>
    <r>
      <rPr>
        <i/>
        <sz val="11"/>
        <color rgb="FF053D5F"/>
        <rFont val="Calibri"/>
        <family val="2"/>
        <scheme val="minor"/>
      </rPr>
      <t>Note</t>
    </r>
    <r>
      <rPr>
        <sz val="11"/>
        <color rgb="FF053D5F"/>
        <rFont val="Calibri"/>
        <family val="2"/>
        <scheme val="minor"/>
      </rPr>
      <t>: If the PHEVs are mostly charged in an organisation's sites, care should be taken to avoid double counting with an organisation's general electricity consumption.</t>
    </r>
  </si>
  <si>
    <r>
      <rPr>
        <b/>
        <u/>
        <sz val="11"/>
        <color rgb="FF053D5F"/>
        <rFont val="Calibri"/>
        <family val="2"/>
        <scheme val="minor"/>
      </rPr>
      <t xml:space="preserve">Situation B) </t>
    </r>
    <r>
      <rPr>
        <sz val="11"/>
        <color rgb="FF053D5F"/>
        <rFont val="Calibri"/>
        <family val="2"/>
        <scheme val="minor"/>
      </rPr>
      <t xml:space="preserve">
If there is no data available to estimate fuel/electricity consumption, or how much of the mileage is driven by fuel compared to mileage driven by electricity. Only the total mileage is known.
</t>
    </r>
    <r>
      <rPr>
        <b/>
        <sz val="11"/>
        <color rgb="FF053D5F"/>
        <rFont val="Calibri"/>
        <family val="2"/>
        <scheme val="minor"/>
      </rPr>
      <t xml:space="preserve">"Method 2: Generic vehicle emission factors" should be used.	</t>
    </r>
    <r>
      <rPr>
        <sz val="11"/>
        <color rgb="FF053D5F"/>
        <rFont val="Calibri"/>
        <family val="2"/>
        <scheme val="minor"/>
      </rPr>
      <t xml:space="preserve">
Emissions =  Total activity for vehicle category (in km, miles or tonne-km)  x  Emission Factor	</t>
    </r>
  </si>
  <si>
    <r>
      <rPr>
        <b/>
        <u/>
        <sz val="11"/>
        <color rgb="FF053D5F"/>
        <rFont val="Calibri"/>
        <family val="2"/>
        <scheme val="minor"/>
      </rPr>
      <t xml:space="preserve">Situation A) </t>
    </r>
    <r>
      <rPr>
        <sz val="11"/>
        <color rgb="FF053D5F"/>
        <rFont val="Calibri"/>
        <family val="2"/>
        <scheme val="minor"/>
      </rPr>
      <t xml:space="preserve">
Company B has data in fuel (in litres) and electricity (kWh) consumed, the ‘fuels’ and 'UK electricity' conversion factors should be applied, which provide more accurate emissions results. 
</t>
    </r>
    <r>
      <rPr>
        <b/>
        <sz val="11"/>
        <color rgb="FF053D5F"/>
        <rFont val="Calibri"/>
        <family val="2"/>
        <scheme val="minor"/>
      </rPr>
      <t>"Method 1: Energy consumption" should be used.</t>
    </r>
    <r>
      <rPr>
        <sz val="11"/>
        <color rgb="FF053D5F"/>
        <rFont val="Calibri"/>
        <family val="2"/>
        <scheme val="minor"/>
      </rPr>
      <t xml:space="preserve">
Emissions =  Total energy consumption (fuel, electricity)  x  Emission Factors (fuel, electricity)
- Some PHEVs' onboard data can provide information on the electric and fuel consumption, try to consult the vehicle's user manual or contact the manufacturer for instructions on accessing this information. These can be used to estimate fuel (in litres) and electricity (kWh) consumed.</t>
    </r>
  </si>
  <si>
    <r>
      <rPr>
        <b/>
        <u/>
        <sz val="11"/>
        <color rgb="FF053D5F"/>
        <rFont val="Calibri"/>
        <family val="2"/>
        <scheme val="minor"/>
      </rPr>
      <t xml:space="preserve">Example: </t>
    </r>
    <r>
      <rPr>
        <sz val="11"/>
        <color rgb="FF053D5F"/>
        <rFont val="Calibri"/>
        <family val="2"/>
        <scheme val="minor"/>
      </rPr>
      <t xml:space="preserve">
Company B wants to report on its Scope 1 fuel emissions from a large PHEV car (if the car model is known, the market and size can be checked from the table in the Methodology Paper):</t>
    </r>
  </si>
  <si>
    <t>Only Scope 3 WTT emissions (all fuel types, electricity)</t>
  </si>
  <si>
    <t>YES</t>
  </si>
  <si>
    <t>Scope 3</t>
  </si>
  <si>
    <t>WTT- delivery vehs &amp; freight</t>
  </si>
  <si>
    <t>WTT- pass vehs &amp; travel- land</t>
  </si>
  <si>
    <t>AND</t>
  </si>
  <si>
    <t>Sum of Scope 1 and Scope 2, plus Scope 3 electricity T&amp;D losses.</t>
  </si>
  <si>
    <t>Managed assets- vehicles</t>
  </si>
  <si>
    <t>Freighting goods</t>
  </si>
  <si>
    <t>Business travel- land</t>
  </si>
  <si>
    <t>OR</t>
  </si>
  <si>
    <t>Only Scope 3 emissions from electricity T&amp;D losses.</t>
  </si>
  <si>
    <t>UK electricity T&amp;D for EVs</t>
  </si>
  <si>
    <t>Only Scope 2 emissions from electricity use.</t>
  </si>
  <si>
    <t>Scope 2</t>
  </si>
  <si>
    <t>UK electricity for EVs</t>
  </si>
  <si>
    <t>Only Scope 1 emissions from petrol or diesel use.</t>
  </si>
  <si>
    <t>NO</t>
  </si>
  <si>
    <t>Delivery vehicles</t>
  </si>
  <si>
    <t>Passenger vehicles</t>
  </si>
  <si>
    <t>Battery Electric Vehicle</t>
  </si>
  <si>
    <t>Plug-in Hybrid Electric Vehicle</t>
  </si>
  <si>
    <t>Includes</t>
  </si>
  <si>
    <t>Van</t>
  </si>
  <si>
    <t>Car</t>
  </si>
  <si>
    <t>Scope</t>
  </si>
  <si>
    <r>
      <t xml:space="preserve">Sum of elements:     </t>
    </r>
    <r>
      <rPr>
        <sz val="11"/>
        <color indexed="56"/>
        <rFont val="Calibri"/>
        <family val="2"/>
      </rPr>
      <t xml:space="preserve"> </t>
    </r>
    <r>
      <rPr>
        <b/>
        <sz val="11"/>
        <color indexed="56"/>
        <rFont val="Calibri"/>
        <family val="2"/>
      </rPr>
      <t>A + C</t>
    </r>
    <r>
      <rPr>
        <sz val="11"/>
        <color indexed="56"/>
        <rFont val="Calibri"/>
        <family val="2"/>
      </rPr>
      <t xml:space="preserve"> </t>
    </r>
    <r>
      <rPr>
        <i/>
        <sz val="11"/>
        <color indexed="56"/>
        <rFont val="Calibri"/>
        <family val="2"/>
      </rPr>
      <t xml:space="preserve">  OR  </t>
    </r>
    <r>
      <rPr>
        <b/>
        <sz val="11"/>
        <color indexed="56"/>
        <rFont val="Calibri"/>
        <family val="2"/>
      </rPr>
      <t>B + C</t>
    </r>
  </si>
  <si>
    <r>
      <rPr>
        <b/>
        <i/>
        <sz val="11"/>
        <color indexed="56"/>
        <rFont val="Calibri"/>
        <family val="2"/>
      </rPr>
      <t>Note:</t>
    </r>
    <r>
      <rPr>
        <b/>
        <sz val="11"/>
        <color indexed="56"/>
        <rFont val="Calibri"/>
        <family val="2"/>
      </rPr>
      <t xml:space="preserve"> the emission factors already account for the average share of driving using electricity or conventional fuel for plug-in hybrid electric vehicles, so the </t>
    </r>
    <r>
      <rPr>
        <b/>
        <u/>
        <sz val="11"/>
        <color indexed="56"/>
        <rFont val="Calibri"/>
        <family val="2"/>
      </rPr>
      <t>total</t>
    </r>
    <r>
      <rPr>
        <b/>
        <sz val="11"/>
        <color indexed="56"/>
        <rFont val="Calibri"/>
        <family val="2"/>
      </rPr>
      <t xml:space="preserve"> number of km / miles / tonne-km should be used in calculations.</t>
    </r>
  </si>
  <si>
    <r>
      <rPr>
        <b/>
        <sz val="11"/>
        <color indexed="56"/>
        <rFont val="Calibri"/>
        <family val="2"/>
      </rPr>
      <t>Emissions</t>
    </r>
    <r>
      <rPr>
        <sz val="11"/>
        <color indexed="56"/>
        <rFont val="Calibri"/>
        <family val="2"/>
      </rPr>
      <t xml:space="preserve"> =  Total activity for vehicle category (in km, miles or tonne-km)  x  Emission Factor</t>
    </r>
  </si>
  <si>
    <t>Method 2: Generic vehicle emission factors</t>
  </si>
  <si>
    <t>Scope 3 emissions from WTT emissions from use of electricity.</t>
  </si>
  <si>
    <t>WTT- UK &amp; overseas elec</t>
  </si>
  <si>
    <t>Scope 3 emissions from T&amp;D losses from use of electricity.</t>
  </si>
  <si>
    <t>Transmission and distribution</t>
  </si>
  <si>
    <t>Scope 2 emissions from use of electricity.</t>
  </si>
  <si>
    <t>UK Electricity</t>
  </si>
  <si>
    <t>WTT Scope 3 emissions from use of petrol and diesel.</t>
  </si>
  <si>
    <t>WTT- fuels</t>
  </si>
  <si>
    <t>Scope 1 emissions from use of petrol or diesel.</t>
  </si>
  <si>
    <r>
      <rPr>
        <b/>
        <sz val="11"/>
        <color indexed="56"/>
        <rFont val="Calibri"/>
        <family val="2"/>
      </rPr>
      <t>Emissions</t>
    </r>
    <r>
      <rPr>
        <sz val="11"/>
        <color indexed="56"/>
        <rFont val="Calibri"/>
        <family val="2"/>
      </rPr>
      <t xml:space="preserve"> =  Total energy consumption (fuel, electricity)  x  Emission Factors (fuel, electricity)</t>
    </r>
  </si>
  <si>
    <t>Method 1: Energy consumption</t>
  </si>
  <si>
    <t>Which tables do I need to use to capture all the emissions resulting from the use of my plug-in electric vehicles (PHEVs)?</t>
  </si>
  <si>
    <r>
      <t>If you know the manufacturer's gCO</t>
    </r>
    <r>
      <rPr>
        <vertAlign val="subscript"/>
        <sz val="11"/>
        <color indexed="56"/>
        <rFont val="Calibri"/>
        <family val="2"/>
      </rPr>
      <t>2</t>
    </r>
    <r>
      <rPr>
        <sz val="11"/>
        <color indexed="56"/>
        <rFont val="Calibri"/>
        <family val="2"/>
      </rPr>
      <t>/km data, this may be used as an alternative (and more precise) calculation for your passenger vehicle’s emissions. The factors provided by manufacturers should be uplifted. Please see the methodology paper published alongside the Conversion Factors on the correct uplift factor to use.</t>
    </r>
  </si>
  <si>
    <r>
      <t>I know the average gCO</t>
    </r>
    <r>
      <rPr>
        <b/>
        <vertAlign val="subscript"/>
        <sz val="9.9"/>
        <color indexed="56"/>
        <rFont val="Calibri"/>
        <family val="2"/>
      </rPr>
      <t>2</t>
    </r>
    <r>
      <rPr>
        <b/>
        <sz val="11"/>
        <color indexed="56"/>
        <rFont val="Calibri"/>
        <family val="2"/>
      </rPr>
      <t>/km of my passenger vehicles as well as mileage; can this be used to improve my calculations?</t>
    </r>
  </si>
  <si>
    <t>The mpg of the vehicle should be used to convert the distance travelled into litres of fuel used (refer to the 'Conversions' tab to find values to assist this calculation). The conversion factor for litres of fuel can then be applied. This will give a more accurate view of the actual emissions from the vehicle (the conversion factors for vehicle mileage represent the average mpg of the whole UK vehicle population). Therefore, knowing your vehicle’s actual mpg and using this value will yield more precise results.</t>
  </si>
  <si>
    <t>I know the average fuel consumption of my passenger vehicles in miles per gallon (mpg) and mileage; can this be used to improve my calculations?</t>
  </si>
  <si>
    <t>The conversion factors are based on information from the Department for Transport which regularly analyses the mix of cars on the road in the UK through Driver and Vehicle Licensing Agency (DVLA) records and automatic number plate recognition (ANPR) data. The conversion factors are updated each year to reflect changes in the spectrum of cars of different types and ages being driven.</t>
  </si>
  <si>
    <t>Do the conversion factors take into account the age of vehicles?</t>
  </si>
  <si>
    <t>miles</t>
  </si>
  <si>
    <t>km</t>
  </si>
  <si>
    <t>Average</t>
  </si>
  <si>
    <t>Large</t>
  </si>
  <si>
    <t>Small</t>
  </si>
  <si>
    <t>Motorbike</t>
  </si>
  <si>
    <t>Type</t>
  </si>
  <si>
    <t>Average car</t>
  </si>
  <si>
    <t>Large car</t>
  </si>
  <si>
    <t>Medium car</t>
  </si>
  <si>
    <t>Small car</t>
  </si>
  <si>
    <t>Cars (by size)</t>
  </si>
  <si>
    <t>Unknown</t>
  </si>
  <si>
    <t>Hybrid</t>
  </si>
  <si>
    <t>Petrol</t>
  </si>
  <si>
    <t>Diesel</t>
  </si>
  <si>
    <t>MPV</t>
  </si>
  <si>
    <t>Dual purpose 4X4</t>
  </si>
  <si>
    <t>Sports</t>
  </si>
  <si>
    <t>Luxury</t>
  </si>
  <si>
    <t>Executive</t>
  </si>
  <si>
    <t>Upper medium</t>
  </si>
  <si>
    <t>Lower medium</t>
  </si>
  <si>
    <t>Supermini</t>
  </si>
  <si>
    <t>Mini</t>
  </si>
  <si>
    <t>Cars (by market segment)</t>
  </si>
  <si>
    <t>The activity data (km) is multiplied by the appropriate conversion factors to produce company E's passenger vehicle emissions.</t>
  </si>
  <si>
    <r>
      <t>In some cases, the company knows what model the car is. In this case, it may choose to apply a conversion factor by market segment instead (found in the</t>
    </r>
    <r>
      <rPr>
        <sz val="11"/>
        <color indexed="56"/>
        <rFont val="Calibri"/>
        <family val="2"/>
      </rPr>
      <t xml:space="preserve"> 'cars (by market segment)' table).  </t>
    </r>
  </si>
  <si>
    <r>
      <t>Company E uses conversion factors appropriate to each of its cars. For example, for its 1.6-litre diesel car, it uses a</t>
    </r>
    <r>
      <rPr>
        <sz val="11"/>
        <color indexed="56"/>
        <rFont val="Calibri"/>
        <family val="2"/>
      </rPr>
      <t xml:space="preserve"> 'medium car: diesel' factor. It owns some vehicles for which engine size and fuel type data are not available, so it uses the</t>
    </r>
    <r>
      <rPr>
        <i/>
        <sz val="11"/>
        <color indexed="56"/>
        <rFont val="Calibri"/>
        <family val="2"/>
      </rPr>
      <t xml:space="preserve"> </t>
    </r>
    <r>
      <rPr>
        <sz val="11"/>
        <color indexed="56"/>
        <rFont val="Calibri"/>
        <family val="2"/>
      </rPr>
      <t xml:space="preserve">'average car: unknown fuel type' factor. </t>
    </r>
  </si>
  <si>
    <t>Company E reports the emissions from the mileage travelled in its company cars, a Scope 1 emission.</t>
  </si>
  <si>
    <t xml:space="preserve">Example of calculating emissions from passenger vehicles
</t>
  </si>
  <si>
    <t xml:space="preserve">● Please see the FAQs at the bottom of this page for further information on the conversion factors for passenger vehicles. </t>
  </si>
  <si>
    <t>● All of the factors presented for motorbikes are for petrol</t>
  </si>
  <si>
    <t>● For vehicles using electricity (i.e. Plug-in Hybrid Electric Vehicles / Range-Extended Electric Vehicles and Battery Electric Vehicles) the emission factors presented here only include the conventional fuel use (i.e. petrol or diesel), where relevant, and you should IN ADDITION use the emission factors provided in the 'UK electricity for EVs' and 'UK electricity T&amp;D for EVs' tables to calculate the emissions due to the average electricity consumption. A more detailed methodology for calculating emissions from vehicles using electricity can be found in the FAQs at the bottom of this tab.</t>
  </si>
  <si>
    <r>
      <rPr>
        <sz val="11"/>
        <color indexed="56"/>
        <rFont val="Calibri"/>
        <family val="2"/>
      </rPr>
      <t>●  Where a vehicle is used by an organisation, but it isn't owned by the organisation, then the emissions from the vehicle can be reported in Scope 3 instead of Scope 1, using the same factors.  These factors can also be found in the Scope 3 under ‘</t>
    </r>
    <r>
      <rPr>
        <u/>
        <sz val="11"/>
        <color indexed="12"/>
        <rFont val="Calibri"/>
        <family val="2"/>
      </rPr>
      <t>Business travel-land</t>
    </r>
    <r>
      <rPr>
        <sz val="11"/>
        <color indexed="56"/>
        <rFont val="Calibri"/>
        <family val="2"/>
      </rPr>
      <t>’ or ‘managed assets- vehicles’).</t>
    </r>
  </si>
  <si>
    <t>●  The market segment conversion factors related to the vehicle market segments specifically defined by the UK Society of Motor Manufacturers and Traders (SMMT).</t>
  </si>
  <si>
    <r>
      <rPr>
        <sz val="11"/>
        <color indexed="56"/>
        <rFont val="Calibri"/>
        <family val="2"/>
      </rPr>
      <t>●  For vehicles that run on biofuels, please refer to the ‘bioenergy’ conversion factors. It should be noted that any vehicle running on biofuel should also have an ‘outside of scopes’ CO</t>
    </r>
    <r>
      <rPr>
        <vertAlign val="subscript"/>
        <sz val="11"/>
        <color indexed="56"/>
        <rFont val="Calibri"/>
        <family val="2"/>
      </rPr>
      <t>2</t>
    </r>
    <r>
      <rPr>
        <sz val="11"/>
        <color indexed="56"/>
        <rFont val="Calibri"/>
        <family val="2"/>
      </rPr>
      <t xml:space="preserve"> figure reported separately. See the '</t>
    </r>
    <r>
      <rPr>
        <u/>
        <sz val="11"/>
        <color indexed="12"/>
        <rFont val="Calibri"/>
        <family val="2"/>
      </rPr>
      <t>Outside of scopes</t>
    </r>
    <r>
      <rPr>
        <u/>
        <sz val="11"/>
        <color indexed="56"/>
        <rFont val="Calibri"/>
        <family val="2"/>
      </rPr>
      <t>'</t>
    </r>
    <r>
      <rPr>
        <sz val="11"/>
        <color indexed="56"/>
        <rFont val="Calibri"/>
        <family val="2"/>
      </rPr>
      <t xml:space="preserve"> tab for more detail on this.</t>
    </r>
  </si>
  <si>
    <r>
      <t>●  For vehicles where an organisation has data in litres of fuel or kWh electricity consumed, the</t>
    </r>
    <r>
      <rPr>
        <i/>
        <sz val="11"/>
        <color indexed="56"/>
        <rFont val="Calibri"/>
        <family val="2"/>
      </rPr>
      <t xml:space="preserve"> ‘</t>
    </r>
    <r>
      <rPr>
        <sz val="11"/>
        <color indexed="56"/>
        <rFont val="Calibri"/>
        <family val="2"/>
      </rPr>
      <t>fuels’ or 'electricity' conversion factors should be applied, which provide more accurate emissions results.</t>
    </r>
  </si>
  <si>
    <t>Passenger vehicles conversion factors should be used to report travel in cars and on motorcycles that are owned or controlled by the reporting organisation. This does not include employee-owned vehicles that are used for business purposes.</t>
  </si>
  <si>
    <r>
      <t xml:space="preserve">At the moment there are only a limited number of electric vehicle models on the market, and certain categories are not yet represented </t>
    </r>
    <r>
      <rPr>
        <b/>
        <sz val="11"/>
        <color indexed="56"/>
        <rFont val="Calibri"/>
        <family val="2"/>
      </rPr>
      <t>by battery electric vehicle or plug-in hybrid electric vehicles</t>
    </r>
    <r>
      <rPr>
        <sz val="11"/>
        <color indexed="56"/>
        <rFont val="Calibri"/>
        <family val="2"/>
      </rPr>
      <t>.  Emission factors  will be added in future updates for these vehicle types, when models in these categories become available in the UK market/fleet.</t>
    </r>
  </si>
  <si>
    <t>Please refer to the FAQs section of the 'Passenger Vehicles' sheet in this workbook for tables providing this information.</t>
  </si>
  <si>
    <t>Which tables do I need to use to capture all the emissions resulting from the use of my plug-in electric vehicles?</t>
  </si>
  <si>
    <t>Payload is the weight of goods being transported by a vehicle – typically stated in tonnes. Average payload in this context is the average amount of goods a vehicle of a given type is carrying.</t>
  </si>
  <si>
    <t>What is an average payload?</t>
  </si>
  <si>
    <t>The gross vehicle weight value is the maximum operating weight of the vehicle including passengers, cargo and any additional body work (for example, tail lift or box section). This excludes the weight of any additional trailers.</t>
  </si>
  <si>
    <t>What is gross vehicle weight?</t>
  </si>
  <si>
    <t>All HGVs</t>
  </si>
  <si>
    <t>All artics</t>
  </si>
  <si>
    <t>Articulated (&gt;33t)</t>
  </si>
  <si>
    <t>Articulated (&gt;3.5 - 33t)</t>
  </si>
  <si>
    <t>All rigids</t>
  </si>
  <si>
    <t>Rigid (&gt;17 tonnes)</t>
  </si>
  <si>
    <t>Rigid (&gt;7.5 tonnes-17 tonnes)</t>
  </si>
  <si>
    <t>Rigid (&gt;3.5 - 7.5 tonnes)</t>
  </si>
  <si>
    <t>HGVs refrigerated (all diesel)</t>
  </si>
  <si>
    <t>Average laden</t>
  </si>
  <si>
    <t>100% Laden</t>
  </si>
  <si>
    <t>50% Laden</t>
  </si>
  <si>
    <t>0% Laden</t>
  </si>
  <si>
    <t>HGV (all diesel)</t>
  </si>
  <si>
    <t>Average (up to 3.5 tonnes)</t>
  </si>
  <si>
    <t>Class III (1.74 to 3.5 tonnes)</t>
  </si>
  <si>
    <t>Class II (1.305 to 1.74 tonnes)</t>
  </si>
  <si>
    <t>Class I (up to 1.305 tonnes)</t>
  </si>
  <si>
    <t>Vans</t>
  </si>
  <si>
    <t>The activity data (km) for each set of vans and HGVs is multiplied by the appropriate conversion factors to produce company F's delivery vehicle emissions.</t>
  </si>
  <si>
    <r>
      <t xml:space="preserve">For its other HGVs, company F knows the vehicles fall into the </t>
    </r>
    <r>
      <rPr>
        <sz val="11"/>
        <color indexed="56"/>
        <rFont val="Calibri"/>
        <family val="2"/>
      </rPr>
      <t>‘rigid &gt;3.5t-7.5t’ category. However, it does not know, on average, how full its HGVs are. Therefore, it selects  the conversion factor with the 'average laden' weight.</t>
    </r>
  </si>
  <si>
    <t>Company F uses conversion factors appropriate to each of its vans. For example, its largest van can be laden up to a maximum gross vehicle weight of 3.5 tonnes. Therefore company F selects the class III (1.74 tonne - 3.5 tonne) van.</t>
  </si>
  <si>
    <t xml:space="preserve">Company F needs to report the emissions from its vans and HGVs - this is a Scope 1 emission. </t>
  </si>
  <si>
    <t>Example of calculating emissions from delivery vehicles</t>
  </si>
  <si>
    <t xml:space="preserve">● Please see the FAQs at the bottom of this page for further information on the conversion factors for delivery vehicles. </t>
  </si>
  <si>
    <t>● For delivery vehicles using electricity (i.e. Plug-in Hybrid Electric Vehicles and Battery Electric Vehicles) the emission factors presented here only include the conventional fuel use (i.e. petrol or diesel), where relevant, and you should IN ADDITION use the emission factors provided in the 'UK electricity for EVs' and 'UK electricity T&amp;D for EVs' tables to calculate the emissions due to the average electricity consumption.</t>
  </si>
  <si>
    <r>
      <t>●  Emissions from a vehicle used by an organisation, but isn't owned by them, can be reported in Scope 3 instead of Scope 1, using the same factors. These factors can also be found in the Scope 3 under</t>
    </r>
    <r>
      <rPr>
        <i/>
        <sz val="11"/>
        <color indexed="56"/>
        <rFont val="Calibri"/>
        <family val="2"/>
      </rPr>
      <t xml:space="preserve"> </t>
    </r>
    <r>
      <rPr>
        <sz val="11"/>
        <color indexed="56"/>
        <rFont val="Calibri"/>
        <family val="2"/>
      </rPr>
      <t>‘freighting goods’ or ‘managed assets -vehicles’.</t>
    </r>
  </si>
  <si>
    <t>●  All HGVs are assumed to be diesel (there are few alternatively fuelled HGVs on the road in the UK).</t>
  </si>
  <si>
    <r>
      <rPr>
        <sz val="11"/>
        <color indexed="62"/>
        <rFont val="Calibri"/>
        <family val="2"/>
      </rPr>
      <t xml:space="preserve">● </t>
    </r>
    <r>
      <rPr>
        <sz val="11"/>
        <color indexed="30"/>
        <rFont val="Calibri"/>
        <family val="2"/>
      </rPr>
      <t xml:space="preserve"> </t>
    </r>
    <r>
      <rPr>
        <sz val="11"/>
        <color indexed="56"/>
        <rFont val="Calibri"/>
        <family val="2"/>
      </rPr>
      <t>For delivery vehicles that run on biofuels, please refer to the ‘Bioenergy' sheet in this workbook. Note any vehicle running on biofuel should also have an ‘outside of scopes’ CO</t>
    </r>
    <r>
      <rPr>
        <vertAlign val="subscript"/>
        <sz val="11"/>
        <color indexed="56"/>
        <rFont val="Calibri"/>
        <family val="2"/>
      </rPr>
      <t>2</t>
    </r>
    <r>
      <rPr>
        <sz val="11"/>
        <color indexed="56"/>
        <rFont val="Calibri"/>
        <family val="2"/>
      </rPr>
      <t xml:space="preserve"> figure reported separately. See the</t>
    </r>
    <r>
      <rPr>
        <sz val="11"/>
        <color indexed="62"/>
        <rFont val="Calibri"/>
        <family val="2"/>
      </rPr>
      <t xml:space="preserve"> '</t>
    </r>
    <r>
      <rPr>
        <u/>
        <sz val="11"/>
        <color indexed="12"/>
        <rFont val="Calibri"/>
        <family val="2"/>
      </rPr>
      <t>Outside of scope</t>
    </r>
    <r>
      <rPr>
        <u/>
        <sz val="11"/>
        <color indexed="62"/>
        <rFont val="Calibri"/>
        <family val="2"/>
      </rPr>
      <t>s'</t>
    </r>
    <r>
      <rPr>
        <sz val="11"/>
        <color indexed="56"/>
        <rFont val="Calibri"/>
        <family val="2"/>
      </rPr>
      <t xml:space="preserve"> tab for more detail on this.</t>
    </r>
  </si>
  <si>
    <t>●  For delivery vehicles where an organisation has data in litres of fuel or kWh electricity used, the ‘fuels’ or 'electricity' conversion factors should be applied, which provide more accurate emissions results.</t>
  </si>
  <si>
    <t>Delivery vehicles conversion factors should be used to report travel in vans/light goods vehicles (LGVs) and heavy goods vehicles (HGVs) owned or controlled by the reporting organisation.  This does not include hired vans or courier services provided by other organisations.</t>
  </si>
  <si>
    <r>
      <rPr>
        <b/>
        <sz val="11"/>
        <color indexed="56"/>
        <rFont val="Calibri"/>
        <family val="2"/>
      </rPr>
      <t>How to report air, rail, sea and other Scope 3 transportation sources?</t>
    </r>
    <r>
      <rPr>
        <sz val="11"/>
        <color indexed="56"/>
        <rFont val="Calibri"/>
        <family val="2"/>
      </rPr>
      <t xml:space="preserve">
For Scope 3 rail, sea, or air travel, we provide kgCO</t>
    </r>
    <r>
      <rPr>
        <vertAlign val="subscript"/>
        <sz val="11"/>
        <color rgb="FF003366"/>
        <rFont val="Calibri"/>
        <family val="2"/>
      </rPr>
      <t>2</t>
    </r>
    <r>
      <rPr>
        <sz val="11"/>
        <color indexed="56"/>
        <rFont val="Calibri"/>
        <family val="2"/>
      </rPr>
      <t>e per passenger.km factors in the Scope 3 tabs which can be used for Scope 3 GHG reporting. However, where an organisation is responsible for a vehicle not included in this set of Conversion Factors, the Fuel Properties tab can be used to convert fuel consumption data from litres or tonnes to kWh.</t>
    </r>
  </si>
  <si>
    <r>
      <rPr>
        <b/>
        <sz val="11"/>
        <color rgb="FF003366"/>
        <rFont val="Calibri"/>
        <family val="2"/>
      </rPr>
      <t>How are these SECR kWh factors calculated?</t>
    </r>
    <r>
      <rPr>
        <sz val="11"/>
        <color indexed="56"/>
        <rFont val="Calibri"/>
        <family val="2"/>
      </rPr>
      <t xml:space="preserve">
The factors are calculated using a two step approach:
Step 1 - Convert km or miles data into kg CO</t>
    </r>
    <r>
      <rPr>
        <vertAlign val="subscript"/>
        <sz val="11"/>
        <color rgb="FF003366"/>
        <rFont val="Calibri"/>
        <family val="2"/>
      </rPr>
      <t>2</t>
    </r>
    <r>
      <rPr>
        <sz val="11"/>
        <color indexed="56"/>
        <rFont val="Calibri"/>
        <family val="2"/>
      </rPr>
      <t xml:space="preserve"> using the appropriate transport GHG conversion factor. 
Step 2 – Divide the kg CO</t>
    </r>
    <r>
      <rPr>
        <vertAlign val="subscript"/>
        <sz val="11"/>
        <color rgb="FF003366"/>
        <rFont val="Calibri"/>
        <family val="2"/>
      </rPr>
      <t>2</t>
    </r>
    <r>
      <rPr>
        <sz val="11"/>
        <color indexed="56"/>
        <rFont val="Calibri"/>
        <family val="2"/>
      </rPr>
      <t xml:space="preserve"> by the electricity kWh conversion factor.
</t>
    </r>
  </si>
  <si>
    <r>
      <rPr>
        <b/>
        <sz val="11"/>
        <color indexed="56"/>
        <rFont val="Calibri"/>
        <family val="2"/>
      </rPr>
      <t xml:space="preserve">Does my organisation need to comply with the SECR scheme?
</t>
    </r>
    <r>
      <rPr>
        <sz val="11"/>
        <color indexed="56"/>
        <rFont val="Calibri"/>
        <family val="2"/>
      </rPr>
      <t>To see if your organisation needs to comply with the SECR scheme and for further information see the</t>
    </r>
    <r>
      <rPr>
        <u/>
        <sz val="11"/>
        <color indexed="12"/>
        <rFont val="Calibri"/>
        <family val="2"/>
      </rPr>
      <t xml:space="preserve"> Environmental Reporting Guidelines: Including streamlined energy and carbon reporting guidance, January 2019.</t>
    </r>
  </si>
  <si>
    <t>Please see 'UK electricity for EVs' tab for questions relating to the GHG conversion factors for electricity component of electric vehicles.</t>
  </si>
  <si>
    <t>tonne.km</t>
  </si>
  <si>
    <t>kWh (net)</t>
  </si>
  <si>
    <t>The activity data (km or miles) is multiplied by the appropriate kWh conversion factors to produce company E's passenger vehicle total energy consumption in kWh.  The company also needs to calculate the Scope 1 energy consumption due to the use of petrol and diesel in its plug-in hybrid electric vehicles, so it uses the kWh conversion factors also provided in the 'SECR kWh pass &amp; delivery vehicles' tables for this.
Organisations should determine whether to use the net or gross calorific value of fuels according to their data. For example, the majority of energy billing is provided on a gross CV basis. The conversion factors presented here are all on a net CV basis.</t>
  </si>
  <si>
    <r>
      <t>In some cases, the company knows what model the car is. In this case, it may choose to apply a factor by market segment instead (found in the</t>
    </r>
    <r>
      <rPr>
        <sz val="11"/>
        <color indexed="56"/>
        <rFont val="Calibri"/>
        <family val="2"/>
      </rPr>
      <t xml:space="preserve"> 'cars (by market segment)' table).  </t>
    </r>
  </si>
  <si>
    <r>
      <t>Company E does not have kWh data available so it uses kWh factors appropriate to each of its vehicles. For example, for its medium sized battery electric car, it uses a</t>
    </r>
    <r>
      <rPr>
        <sz val="11"/>
        <color indexed="56"/>
        <rFont val="Calibri"/>
        <family val="2"/>
      </rPr>
      <t xml:space="preserve"> 'medium car: Battery Electric Vehicle' factor. It also owns some plug-in hybrid electric vehicles for which it is not sure of the appropriate size category, so it uses the</t>
    </r>
    <r>
      <rPr>
        <i/>
        <sz val="11"/>
        <color indexed="56"/>
        <rFont val="Calibri"/>
        <family val="2"/>
      </rPr>
      <t xml:space="preserve"> </t>
    </r>
    <r>
      <rPr>
        <sz val="11"/>
        <color indexed="56"/>
        <rFont val="Calibri"/>
        <family val="2"/>
      </rPr>
      <t xml:space="preserve">'average car: plug-in hybrid electric vehicle' factor. </t>
    </r>
  </si>
  <si>
    <t>Company E reports the emissions from the mileage travelled in its plug-in electric company cars, which will include a Scope 2 emission (as well as a Scope 1 emission for plug-in hybrid electric vehicles).  It also needs to report on the energy associated with the mileage travelled in its plug-in electric company cars.</t>
  </si>
  <si>
    <t>Example of calculating energy consumption from UK electricity for electric vehicles (EVs)</t>
  </si>
  <si>
    <t>●  Please see the FAQs at the bottom of this page for further information on the kWh conversion factors for electric vehicles.</t>
  </si>
  <si>
    <t xml:space="preserve">●  To avoid double-counting of energy data, do not include activity/emissions resulting from the use of plug-in electric vehicles that are charged predominantly on your organisation's premises if you are also already reporting the energy used from your electricity consumed there.	</t>
  </si>
  <si>
    <r>
      <t>●  Organisations that generate renewable energy or purchase green energy should refer to the SECR guidance in chapter 2 of the Environmental Reporting Guidelines: Including streamlined energy and carbon reporting guidance, January 2019.</t>
    </r>
    <r>
      <rPr>
        <u/>
        <sz val="11"/>
        <color indexed="12"/>
        <rFont val="Calibri"/>
        <family val="2"/>
      </rPr>
      <t>'</t>
    </r>
    <r>
      <rPr>
        <sz val="11"/>
        <color indexed="56"/>
        <rFont val="Calibri"/>
        <family val="2"/>
      </rPr>
      <t xml:space="preserve"> for information on how to account for its electricity use.</t>
    </r>
  </si>
  <si>
    <r>
      <t>●  One of the requirements of the new Streamlined Energy and Carbon Reporting (SECR) is to report the total energy use that is used to calculate the GHG emissions reported in the Directors’ Report. This needs to be provided in kilowatt hours (kWh).
For transport, companies may have two types of data which they can use to calculate the Scope 2 electric vehicles emissions:
1)</t>
    </r>
    <r>
      <rPr>
        <b/>
        <sz val="11"/>
        <color indexed="56"/>
        <rFont val="Calibri"/>
        <family val="2"/>
      </rPr>
      <t xml:space="preserve"> Electricity consumption data in kWh</t>
    </r>
    <r>
      <rPr>
        <sz val="11"/>
        <color indexed="56"/>
        <rFont val="Calibri"/>
        <family val="2"/>
      </rPr>
      <t xml:space="preserve">. In this instance, no conversion is required. This is the preferred and more accurate data to use.
2) </t>
    </r>
    <r>
      <rPr>
        <b/>
        <sz val="11"/>
        <color indexed="56"/>
        <rFont val="Calibri"/>
        <family val="2"/>
      </rPr>
      <t>Journey distance in km or miles</t>
    </r>
    <r>
      <rPr>
        <sz val="11"/>
        <color indexed="56"/>
        <rFont val="Calibri"/>
        <family val="2"/>
      </rPr>
      <t xml:space="preserve">. If the organisation doesn't have kWh data (option 1), it may have a record of the distances travelled, for example, from expenses claims. In this instance, the km or miles data will need to be converted into kWh. This will require an additional factor, which is what is shown below.
</t>
    </r>
  </si>
  <si>
    <r>
      <t xml:space="preserve">Participants required to report under the Streamlined Energy and Carbon Reporting (SECR) should use these factors to calculate the energy use, in  kilowatt hours (kWh), from electric vehicles, where they only have mileage or km data, for example from expense claims.  The SECR factors should be used to report on electricity used by electric vehicles owned/controlled by them (where this is not already reported within the total organisation's electricity consumption), or public recharging stations. The kWh factors in this listing are for the electricity supplied to the grid that organisations purchase (or from public charging stations) - they do not include the emissions associated with the transmission and distribution of electricity.
</t>
    </r>
    <r>
      <rPr>
        <b/>
        <u/>
        <sz val="11"/>
        <color indexed="56"/>
        <rFont val="Calibri"/>
        <family val="2"/>
      </rPr>
      <t xml:space="preserve">Care should be taken to avoid double counting with an organisation's general electricity consumption.
</t>
    </r>
  </si>
  <si>
    <t>SECR kWh UK electricity for EVs</t>
  </si>
  <si>
    <t>KALKULATOR EMISJI GHG KLIENTA Z ZAKRESU 1 I 2 NA BAZIE INFORMACJI WPROWADZONYCH PRZEZ KLIENTA DO ANKIETY "OCENA ISTOTNOŚCI RYZYKA ESG"</t>
  </si>
  <si>
    <t>Samochód do 3,5 tony</t>
  </si>
  <si>
    <r>
      <t xml:space="preserve">Kalkulator emisji GHG Klienta </t>
    </r>
    <r>
      <rPr>
        <b/>
        <sz val="12"/>
        <rFont val="Calibri"/>
        <family val="2"/>
        <scheme val="minor"/>
      </rPr>
      <t>(Zakres 1)</t>
    </r>
  </si>
  <si>
    <r>
      <t xml:space="preserve">Kalkulator emisji GHG Klienta </t>
    </r>
    <r>
      <rPr>
        <b/>
        <sz val="12"/>
        <rFont val="Calibri"/>
        <family val="2"/>
        <scheme val="minor"/>
      </rPr>
      <t>(Zakres 2)</t>
    </r>
  </si>
  <si>
    <r>
      <t>Kalkulator emisji GHG Klienta (</t>
    </r>
    <r>
      <rPr>
        <b/>
        <sz val="12"/>
        <rFont val="Calibri"/>
        <family val="2"/>
        <scheme val="minor"/>
      </rPr>
      <t>Zakres 2</t>
    </r>
    <r>
      <rPr>
        <sz val="12"/>
        <rFont val="Calibri"/>
        <family val="2"/>
        <scheme val="minor"/>
      </rPr>
      <t>)</t>
    </r>
  </si>
  <si>
    <t>Z DODANYMI DODATKOWYMI JEDNOSTKAMI NA PODSTAWIE PIERWOTNEJ WERSJI KPMG</t>
  </si>
  <si>
    <r>
      <t>Kalkulator emisji GHG Klienta (</t>
    </r>
    <r>
      <rPr>
        <b/>
        <sz val="12"/>
        <rFont val="Calibri"/>
        <family val="2"/>
        <charset val="238"/>
        <scheme val="minor"/>
      </rPr>
      <t>Zakres 1</t>
    </r>
    <r>
      <rPr>
        <sz val="12"/>
        <rFont val="Calibri"/>
        <family val="2"/>
        <scheme val="minor"/>
      </rPr>
      <t>)</t>
    </r>
  </si>
  <si>
    <t>NIE</t>
  </si>
  <si>
    <t>DLA WSZYSTKICH KLIENTÓW PODLEGAJĄCYCH POD SYSTEM EU ETS*</t>
  </si>
  <si>
    <t>* Na podstawie PKD działalności podlegają Państwo pod system handlu uprawnieniami do emisji CO₂ EU ETS. 
Skrót EU ETS oznacza "Unijny system handlu uprawnieniami do emisji", który został stworzony w celu utworzenia i przestrzegania limitów emisji gazów cieplarnianych.
Celem uzyskania dalszych informacji dot. EU ETS proszę odwiedzić stronę: https://odpowiedzialnybiznes.pl/hasla-encyklopedii/eu-ets/.</t>
  </si>
  <si>
    <t>Czy w przeciągu ostatnich 2 lat Business and Human Rights Resource Centre wezwało do wyjaśnień, bądź wysunęło zarzuty wobec Klienta (w zakresie praw człowieka i prawa pracy)?*</t>
  </si>
  <si>
    <t>Czy Krajowy Punkt Kontaktowy OECD otrzymał zawiadomienie o potencjalnym naruszeniu Wytycznych OECD przez Klienta i wezwał do wyjaśnień?*</t>
  </si>
  <si>
    <t>PYTANIE (10)</t>
  </si>
  <si>
    <t>Czy prowadzą Państwo działalność rolniczą w zakresie hodowli?</t>
  </si>
  <si>
    <t>Czy prowadzą Państwo działalność rolniczą w zakresie upraw?</t>
  </si>
  <si>
    <t>Samochód ciężarowy pow. 3,5 tony Olej napędowy</t>
  </si>
  <si>
    <t>Samochód ciężarowy pow. 3,5 tony Benzyna</t>
  </si>
  <si>
    <t>Samochód ciężarowy pow. 3,5 tony LPG</t>
  </si>
  <si>
    <t>Samochód ciężarowy pow. 3,5 tony Hybrydowy</t>
  </si>
  <si>
    <t>Samochód ciężarowy pow. 3,5 tony Elektryczny</t>
  </si>
  <si>
    <t>Maszyna rolnicza Olej napędowy</t>
  </si>
  <si>
    <t>Maszyna rolnicza Benzyna</t>
  </si>
  <si>
    <t>Maszyna rolnicza LPG</t>
  </si>
  <si>
    <t>Maszyna rolnicza Hybrydowy</t>
  </si>
  <si>
    <t>Maszyna rolnicza Elektryczny</t>
  </si>
  <si>
    <t>Samochód do 3,5 tony Olej napędowy</t>
  </si>
  <si>
    <t>Samochód do 3,5 tony Benzyna</t>
  </si>
  <si>
    <t>Samochód do 3,5 tony LPG</t>
  </si>
  <si>
    <t>Samochód do 3,5 tony Hybrydowy</t>
  </si>
  <si>
    <t>Samochód do 3,5 tony Elektryczny</t>
  </si>
  <si>
    <t>PYTANIE (32)</t>
  </si>
  <si>
    <t>PYTANIE (34)</t>
  </si>
  <si>
    <t>TAK (ujawnienia weryfikowane przez audytora zewnętrznego)</t>
  </si>
  <si>
    <t>TAK (ujawnienia NIEweryfikowane przez audytora zewnętrznego)</t>
  </si>
  <si>
    <t>Gospodarstwo rolne</t>
  </si>
  <si>
    <t>Inne</t>
  </si>
  <si>
    <t>Biuro</t>
  </si>
  <si>
    <t>PYTANIE (8)</t>
  </si>
  <si>
    <r>
      <t xml:space="preserve">Rodzaj posiadanych pojazdów 
</t>
    </r>
    <r>
      <rPr>
        <i/>
        <sz val="12"/>
        <color theme="1"/>
        <rFont val="Calibri"/>
        <family val="2"/>
        <charset val="238"/>
        <scheme val="minor"/>
      </rPr>
      <t>(wybierz z listy)</t>
    </r>
  </si>
  <si>
    <r>
      <t xml:space="preserve">Napęd 
</t>
    </r>
    <r>
      <rPr>
        <i/>
        <sz val="12"/>
        <color theme="1"/>
        <rFont val="Calibri"/>
        <family val="2"/>
        <charset val="238"/>
        <scheme val="minor"/>
      </rPr>
      <t>(wybierz z listy)</t>
    </r>
  </si>
  <si>
    <t>PYTANIE (29)</t>
  </si>
  <si>
    <t>Czy w ciągu ostatniego roku kalendarzowego:
(A) otrzymali Państwo kary finansowe za zanieczyszczanie / niszczenie środowiska / negatywne oddziaływanie na zdrowie ludzi lub zwierząt w kwocie przekraczającej 10% zysku brutto spółki za ostatni okres sprawozdawczy, lub
(B) byli Państwo powiązani z publicznymi protestami / skandalami medialnymi / kontrowersjami związanymi z działaniami wpływającymi na środowisko?</t>
  </si>
  <si>
    <t>Suma jednostek 
przejechanych 
w ciągu roku 
obrotowego przez wszystkie pojazdy</t>
  </si>
  <si>
    <r>
      <t xml:space="preserve">Jednostka 
</t>
    </r>
    <r>
      <rPr>
        <i/>
        <sz val="12"/>
        <color theme="1"/>
        <rFont val="Calibri"/>
        <family val="2"/>
        <charset val="238"/>
        <scheme val="minor"/>
      </rPr>
      <t>(wybierz z listy)</t>
    </r>
  </si>
  <si>
    <t>Energia elektryczna</t>
  </si>
  <si>
    <t>Energia cieplna</t>
  </si>
  <si>
    <t>Poziom ryzyka fizycznego</t>
  </si>
  <si>
    <t>Udział energii 
wyprodukowanej 
w rocznym 
zapotrzebowaniu</t>
  </si>
  <si>
    <t>RYZYKO FIZYCZNE</t>
  </si>
  <si>
    <t>RYZYKO PRZEJŚCIA</t>
  </si>
  <si>
    <t>RYZYKO BIORÓŻNORODNOŚCI</t>
  </si>
  <si>
    <t>LEGENDA</t>
  </si>
  <si>
    <t>RYZYKO POŚREDNIE</t>
  </si>
  <si>
    <t>PEŁNA NAZWA</t>
  </si>
  <si>
    <t>POZIOM RYZYKA POWODZI</t>
  </si>
  <si>
    <t>POZIOM RYZYKA SUSZY</t>
  </si>
  <si>
    <t>POZIOM RYZYKA FIZYCZNEGO</t>
  </si>
  <si>
    <t>LP.</t>
  </si>
  <si>
    <t>podwyższonego ryzyka ESG</t>
  </si>
  <si>
    <t>RYZYKO ŚRODOWISKOWE</t>
  </si>
  <si>
    <t>wysokiego ryzyka ESG</t>
  </si>
  <si>
    <t>poniżej średniej</t>
  </si>
  <si>
    <t>średnia</t>
  </si>
  <si>
    <t>powyżej średniej</t>
  </si>
  <si>
    <t>RYZYKO SPOŁECZNE</t>
  </si>
  <si>
    <t>wybieramy najgorszą opcję z 2 powyższych</t>
  </si>
  <si>
    <r>
      <t xml:space="preserve">Gmina 
</t>
    </r>
    <r>
      <rPr>
        <i/>
        <sz val="12"/>
        <color theme="1"/>
        <rFont val="Calibri"/>
        <family val="2"/>
        <charset val="238"/>
        <scheme val="minor"/>
      </rPr>
      <t>(wybierz z listy)</t>
    </r>
  </si>
  <si>
    <t>1 (180)</t>
  </si>
  <si>
    <t>2 (181)</t>
  </si>
  <si>
    <t>3 (182)</t>
  </si>
  <si>
    <t>4 (183)</t>
  </si>
  <si>
    <t>5 (184)</t>
  </si>
  <si>
    <t>6 (185)</t>
  </si>
  <si>
    <t>7 (186)</t>
  </si>
  <si>
    <t>8 (187)</t>
  </si>
  <si>
    <t>10 (189)</t>
  </si>
  <si>
    <t>9 (188)</t>
  </si>
  <si>
    <t>SCENARIUSZE: FORMATOWANIE WARUNKOWE</t>
  </si>
  <si>
    <t>Wybierz opcję z listy!</t>
  </si>
  <si>
    <t>wybierz z listy</t>
  </si>
  <si>
    <t>wprowadź wartość liczbową</t>
  </si>
  <si>
    <t>Wprowadź prawidłową wartość liczbową!</t>
  </si>
  <si>
    <t>Wprowadź dodatnią liczbę całkowitą!</t>
  </si>
  <si>
    <t>wprowadź liczbę całkowitą</t>
  </si>
  <si>
    <t>Zakład produkcyjny</t>
  </si>
  <si>
    <t>NIE (nie spełniamy minimalnych gwarancji)</t>
  </si>
  <si>
    <t>TAK - i podjęto odpowiednie działania zaradcze mające na celu zapewnienie, że mało prawdopodobne będzie ponowne naruszenie praw pracy w przyszłości</t>
  </si>
  <si>
    <t>TAK - i nie podjęto działań zaradczych lub nie jest to pierwszy incydent tego typu w badanym okresie mimo podejmowania działań zaradczych w przeszłości</t>
  </si>
  <si>
    <t>POPRAWNOŚĆ DANYCH</t>
  </si>
  <si>
    <t>Dla dużego logika pozostaje taka sama. Dla małego pomijamy 31,32,38.</t>
  </si>
  <si>
    <t>jak pyt.31 tak, a pyt.32 TAK(z nie) to tak 33-38</t>
  </si>
  <si>
    <t>jak pyt.31 tak, a pyt.32 TAK(bez nie) to nie 33-38</t>
  </si>
  <si>
    <t>jak pyt.31 nie to 33-38</t>
  </si>
  <si>
    <t>PYTANIA</t>
  </si>
  <si>
    <t>PUNKTACJA</t>
  </si>
  <si>
    <t>RYZYKO</t>
  </si>
  <si>
    <t>RYZYKO OSTATECZNIE</t>
  </si>
  <si>
    <t>PUNKTY</t>
  </si>
  <si>
    <t>WYNIKI</t>
  </si>
  <si>
    <t>POZIOM RYZYKA</t>
  </si>
  <si>
    <t>RYZYKO ESG ŁĄCZNIE</t>
  </si>
  <si>
    <r>
      <rPr>
        <sz val="11"/>
        <rFont val="Calibri"/>
        <family val="2"/>
        <charset val="238"/>
        <scheme val="minor"/>
      </rPr>
      <t xml:space="preserve">min. jedno pyt. </t>
    </r>
    <r>
      <rPr>
        <b/>
        <sz val="11"/>
        <color rgb="FFC00000"/>
        <rFont val="Calibri"/>
        <family val="2"/>
        <charset val="238"/>
        <scheme val="minor"/>
      </rPr>
      <t>25-28</t>
    </r>
    <r>
      <rPr>
        <sz val="11"/>
        <rFont val="Calibri"/>
        <family val="2"/>
        <charset val="238"/>
        <scheme val="minor"/>
      </rPr>
      <t xml:space="preserve"> "TAK"</t>
    </r>
  </si>
  <si>
    <r>
      <rPr>
        <sz val="11"/>
        <rFont val="Calibri"/>
        <family val="2"/>
        <charset val="238"/>
        <scheme val="minor"/>
      </rPr>
      <t xml:space="preserve">wszystkie pyt. </t>
    </r>
    <r>
      <rPr>
        <b/>
        <sz val="11"/>
        <color rgb="FFC00000"/>
        <rFont val="Calibri"/>
        <family val="2"/>
        <charset val="238"/>
        <scheme val="minor"/>
      </rPr>
      <t>25-28</t>
    </r>
    <r>
      <rPr>
        <sz val="11"/>
        <rFont val="Calibri"/>
        <family val="2"/>
        <charset val="238"/>
        <scheme val="minor"/>
      </rPr>
      <t xml:space="preserve"> "NIE"</t>
    </r>
  </si>
  <si>
    <t>Emisje branżowe 2</t>
  </si>
  <si>
    <t>PRZEDZIAŁ</t>
  </si>
  <si>
    <t>Kod PKD - poziom 1</t>
  </si>
  <si>
    <t>Kod PKD - poziom 2</t>
  </si>
  <si>
    <t>WSKAŹNIK EMISJI GHG ZAKRES 1 (na 1 mln przychodu w PLN)</t>
  </si>
  <si>
    <t>WSKAŹNIK EMISJI GHG ZAKRES 2 na 1 mln przychodu PLN (EE)</t>
  </si>
  <si>
    <t>WSKAŹNIK EMISJI GHG ZAKRES 2 na 1 mln przychodu PLN (ciepło sieciowe)</t>
  </si>
  <si>
    <t>WSKAŹNIK EMISJI GHG z tytułu transportu drogowego towarów na 1 mln przychodu PLN</t>
  </si>
  <si>
    <t>ZAKRES 1 (na 1 mln przychodu PLN)</t>
  </si>
  <si>
    <t>ZAKRES 2  (na 1 mln przychodu PLN)</t>
  </si>
  <si>
    <t>01</t>
  </si>
  <si>
    <t>02</t>
  </si>
  <si>
    <t>03</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</si>
  <si>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</si>
  <si>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</si>
  <si>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</si>
  <si>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</si>
  <si>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</si>
  <si>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</si>
  <si>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</si>
  <si>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</si>
  <si>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</si>
  <si>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</si>
  <si>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</si>
  <si>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</si>
  <si>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</si>
  <si>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</si>
  <si>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</si>
  <si>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</si>
  <si>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</si>
  <si>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</si>
  <si>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</si>
  <si>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</si>
  <si>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</si>
  <si>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</si>
  <si>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</si>
  <si>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</si>
  <si>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</si>
  <si>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</si>
  <si>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</si>
  <si>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</si>
  <si>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</si>
  <si>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</si>
  <si>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</si>
  <si>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</si>
  <si>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</si>
  <si>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</si>
  <si>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</si>
  <si>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</si>
  <si>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</si>
  <si>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</si>
  <si>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</si>
  <si>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</si>
  <si>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</si>
  <si>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</si>
  <si>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</si>
  <si>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</si>
  <si>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</si>
  <si>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</si>
  <si>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</si>
  <si>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</si>
  <si>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</si>
  <si>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</si>
  <si>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</si>
  <si>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</si>
  <si>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</si>
  <si>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</si>
  <si>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</si>
  <si>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</si>
  <si>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</si>
  <si>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</si>
  <si>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</si>
  <si>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</si>
  <si>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</si>
  <si>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</si>
  <si>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</si>
  <si>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</si>
  <si>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</si>
  <si>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</si>
  <si>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</si>
  <si>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</si>
  <si>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</si>
  <si>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</si>
  <si>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</si>
  <si>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</si>
  <si>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</si>
  <si>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</si>
  <si>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</si>
  <si>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</si>
  <si>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</si>
  <si>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</si>
  <si>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</si>
  <si>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</si>
  <si>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</si>
  <si>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</si>
  <si>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</si>
  <si>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</si>
  <si>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</si>
  <si>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</si>
  <si>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</si>
  <si>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</si>
  <si>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</si>
  <si>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</si>
  <si>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</si>
  <si>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</si>
  <si>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</si>
  <si>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</si>
  <si>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</si>
  <si>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</si>
  <si>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</si>
  <si>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</si>
  <si>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</si>
  <si>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</si>
  <si>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</si>
  <si>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</si>
  <si>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</si>
  <si>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Emisje branżowe 1</t>
  </si>
  <si>
    <t>Emisje GHG 2</t>
  </si>
  <si>
    <t>Emisje GHG 1</t>
  </si>
  <si>
    <t>MIKRO LUB MŚP</t>
  </si>
  <si>
    <t>t</t>
  </si>
  <si>
    <t>l</t>
  </si>
  <si>
    <t>m3</t>
  </si>
  <si>
    <t>m3 na t</t>
  </si>
  <si>
    <t>m3 na tCO2e</t>
  </si>
  <si>
    <t>l na tCO2e</t>
  </si>
  <si>
    <t>SCENARIUSZE: KOMPLETNOŚĆ</t>
  </si>
  <si>
    <t>tylko km</t>
  </si>
  <si>
    <t>Siedziba</t>
  </si>
  <si>
    <t>Abramów (pow. lubartowski, woj. lubelskie)</t>
  </si>
  <si>
    <t>Adamów (pow. łukowski, woj. lubelskie)</t>
  </si>
  <si>
    <t>Adamów (pow. zamojski, woj. lubelskie)</t>
  </si>
  <si>
    <t>Adamówka (pow. przeworski, woj. podkarpackie)</t>
  </si>
  <si>
    <t>Aleksandrów (pow. biłgorajski, woj. lubelskie)</t>
  </si>
  <si>
    <t>Aleksandrów (pow. piotrkowski, woj. łódzkie)</t>
  </si>
  <si>
    <t>Aleksandrów Kujawski (pow. aleksandrowski, woj. kujawsko-pomorskie)</t>
  </si>
  <si>
    <t>Aleksandrów Łódzki (pow. zgierski, woj. łódzkie)</t>
  </si>
  <si>
    <t>Alwernia (pow. chrzanowski, woj. małopolskie)</t>
  </si>
  <si>
    <t>Andrespol (pow. łódzki wschodni, woj. łódzkie)</t>
  </si>
  <si>
    <t>Andrychów (pow. wadowicki, woj. małopolskie)</t>
  </si>
  <si>
    <t>Andrzejewo (pow. ostrowski, woj. mazowieckie)</t>
  </si>
  <si>
    <t>Annopol (pow. kraśnicki, woj. lubelskie)</t>
  </si>
  <si>
    <t>Augustów (pow. augustowski, woj. podlaskie)</t>
  </si>
  <si>
    <t>Babiak (pow. kolski, woj. wielkopolskie)</t>
  </si>
  <si>
    <t>Babice (pow. chrzanowski, woj. małopolskie)</t>
  </si>
  <si>
    <t>Babimost (pow. zielonogórski, woj. lubuskie)</t>
  </si>
  <si>
    <t>Baborów (pow. głubczycki, woj. opolskie)</t>
  </si>
  <si>
    <t>Baboszewo (pow. płoński, woj. mazowieckie)</t>
  </si>
  <si>
    <t>Baćkowice (pow. opatowski, woj. świętokrzyskie)</t>
  </si>
  <si>
    <t>Bakałarzewo (pow. suwalski, woj. podlaskie)</t>
  </si>
  <si>
    <t>Baligród (pow. leski, woj. podkarpackie)</t>
  </si>
  <si>
    <t>Bałtów (pow. ostrowiecki, woj. świętokrzyskie)</t>
  </si>
  <si>
    <t>Banie (pow. gryfiński, woj. zachodniopomorskie)</t>
  </si>
  <si>
    <t>Banie Mazurskie (pow. gołdapski, woj. warmińsko-mazurskie)</t>
  </si>
  <si>
    <t>Baranowo (pow. ostrołęcki, woj. mazowieckie)</t>
  </si>
  <si>
    <t>Baranów (pow. grodziski, woj. mazowieckie)</t>
  </si>
  <si>
    <t>Baranów (pow. kępiński, woj. wielkopolskie)</t>
  </si>
  <si>
    <t>Baranów (pow. puławski, woj. lubelskie)</t>
  </si>
  <si>
    <t>Baranów Sandomierski (pow. tarnobrzeski, woj. podkarpackie)</t>
  </si>
  <si>
    <t>Barciany (pow. kętrzyński, woj. warmińsko-mazurskie)</t>
  </si>
  <si>
    <t>Barcin (pow. żniński, woj. kujawsko-pomorskie)</t>
  </si>
  <si>
    <t>Barczewo (pow. olsztyński, woj. warmińsko-mazurskie)</t>
  </si>
  <si>
    <t>Bardo (pow. ząbkowicki, woj. dolnośląskie)</t>
  </si>
  <si>
    <t>Bargłów Kościelny (pow. augustowski, woj. podlaskie)</t>
  </si>
  <si>
    <t>Barlinek (pow. myśliborski, woj. zachodniopomorskie)</t>
  </si>
  <si>
    <t>Bartniczka (pow. brodnicki, woj. kujawsko-pomorskie)</t>
  </si>
  <si>
    <t>Bartoszyce (pow. bartoszycki, woj. warmińsko-mazurskie)</t>
  </si>
  <si>
    <t>Baruchowo (pow. włocławski, woj. kujawsko-pomorskie)</t>
  </si>
  <si>
    <t>Barwice (pow. szczecinecki, woj. zachodniopomorskie)</t>
  </si>
  <si>
    <t>Batorz (pow. janowski, woj. lubelskie)</t>
  </si>
  <si>
    <t>Bądkowo (pow. aleksandrowski, woj. kujawsko-pomorskie)</t>
  </si>
  <si>
    <t>Bedlno (pow. kutnowski, woj. łódzkie)</t>
  </si>
  <si>
    <t>Bejsce (pow. kazimierski, woj. świętokrzyskie)</t>
  </si>
  <si>
    <t>Belsk Duży (pow. grójecki, woj. mazowieckie)</t>
  </si>
  <si>
    <t>Bełchatów (pow. bełchatowski, woj. łódzkie)</t>
  </si>
  <si>
    <t>Bełżec (pow. tomaszowski, woj. lubelskie)</t>
  </si>
  <si>
    <t>Bełżyce (pow. lubelski, woj. lubelskie)</t>
  </si>
  <si>
    <t>Besko (pow. sanocki, woj. podkarpackie)</t>
  </si>
  <si>
    <t>Bestwina (pow. bielski, woj. śląskie)</t>
  </si>
  <si>
    <t>Będków (pow. tomaszowski, woj. łódzkie)</t>
  </si>
  <si>
    <t>Będzin (pow. będziński, woj. śląskie)</t>
  </si>
  <si>
    <t>Będzino (pow. koszaliński, woj. zachodniopomorskie)</t>
  </si>
  <si>
    <t>Biała (pow. prudnicki, woj. opolskie)</t>
  </si>
  <si>
    <t>Biała (pow. wieluński, woj. łódzkie)</t>
  </si>
  <si>
    <t>Biała Piska (pow. piski, woj. warmińsko-mazurskie)</t>
  </si>
  <si>
    <t>Biała Podlaska (pow. bialski, woj. lubelskie)</t>
  </si>
  <si>
    <t>Biała Podlaska (pow. Biała Podlaska, woj. lubelskie)</t>
  </si>
  <si>
    <t>Biała Rawska (pow. rawski, woj. łódzkie)</t>
  </si>
  <si>
    <t>Białaczów (pow. opoczyński, woj. łódzkie)</t>
  </si>
  <si>
    <t>Białe Błota (pow. bydgoski, woj. kujawsko-pomorskie)</t>
  </si>
  <si>
    <t>Białobrzegi (pow. białobrzeski, woj. mazowieckie)</t>
  </si>
  <si>
    <t>Białobrzegi (pow. łańcucki, woj. podkarpackie)</t>
  </si>
  <si>
    <t>Białogard (pow. białogardzki, woj. zachodniopomorskie)</t>
  </si>
  <si>
    <t>Białopole (pow. chełmski, woj. lubelskie)</t>
  </si>
  <si>
    <t>Białośliwie (pow. pilski, woj. wielkopolskie)</t>
  </si>
  <si>
    <t>Białowieża (pow. hajnowski, woj. podlaskie)</t>
  </si>
  <si>
    <t>Biały Bór (pow. szczecinecki, woj. zachodniopomorskie)</t>
  </si>
  <si>
    <t>Biały Dunajec (pow. tatrzański, woj. małopolskie)</t>
  </si>
  <si>
    <t>Białystok (pow. Białystok, woj. podlaskie)</t>
  </si>
  <si>
    <t>Biecz (pow. gorlicki, woj. małopolskie)</t>
  </si>
  <si>
    <t>Bielany (pow. sokołowski, woj. mazowieckie)</t>
  </si>
  <si>
    <t>Bielawa (pow. dzierżoniowski, woj. dolnośląskie)</t>
  </si>
  <si>
    <t>Bielawy (pow. łowicki, woj. łódzkie)</t>
  </si>
  <si>
    <t>Bielice (pow. pyrzycki, woj. zachodniopomorskie)</t>
  </si>
  <si>
    <t>Bieliny (pow. kielecki, woj. świętokrzyskie)</t>
  </si>
  <si>
    <t>Bielsk (pow. płocki, woj. mazowieckie)</t>
  </si>
  <si>
    <t>Bielsk Podlaski (pow. bielski, woj. podlaskie)</t>
  </si>
  <si>
    <t>Bielsko (pow. Bielsko-Biała, woj. śląskie)</t>
  </si>
  <si>
    <t>Bierawa (pow. kędzierzyńsko-kozielski, woj. opolskie)</t>
  </si>
  <si>
    <t>Bieruń (pow. bieruńsko-lędziński, woj. śląskie)</t>
  </si>
  <si>
    <t>Bierutów (pow. oleśnicki, woj. dolnośląskie)</t>
  </si>
  <si>
    <t>Bierzwnik (pow. choszczeński, woj. zachodniopomorskie)</t>
  </si>
  <si>
    <t>Biesiekierz (pow. koszaliński, woj. zachodniopomorskie)</t>
  </si>
  <si>
    <t>Bieżuń (pow. żuromiński, woj. mazowieckie)</t>
  </si>
  <si>
    <t>Biłgoraj (pow. biłgorajski, woj. lubelskie)</t>
  </si>
  <si>
    <t>Bircza (pow. przemyski, woj. podkarpackie)</t>
  </si>
  <si>
    <t>Biskupice (pow. wielicki, woj. małopolskie)</t>
  </si>
  <si>
    <t>Biskupiec (pow. nowomiejski, woj. warmińsko-mazurskie)</t>
  </si>
  <si>
    <t>Biskupiec (pow. olsztyński, woj. warmińsko-mazurskie)</t>
  </si>
  <si>
    <t>Biszcza (pow. biłgorajski, woj. lubelskie)</t>
  </si>
  <si>
    <t>Bisztynek (pow. bartoszycki, woj. warmińsko-mazurskie)</t>
  </si>
  <si>
    <t>Blachownia (pow. częstochowski, woj. śląskie)</t>
  </si>
  <si>
    <t>Bledzew (pow. międzyrzecki, woj. lubuskie)</t>
  </si>
  <si>
    <t>Blizanów (pow. kaliski, woj. wielkopolskie)</t>
  </si>
  <si>
    <t>Bliżyn (pow. skarżyski, woj. świętokrzyskie)</t>
  </si>
  <si>
    <t>Błaszki (pow. sieradzki, woj. łódzkie)</t>
  </si>
  <si>
    <t>Błażowa (pow. rzeszowski, woj. podkarpackie)</t>
  </si>
  <si>
    <t>Błędów (pow. grójecki, woj. mazowieckie)</t>
  </si>
  <si>
    <t>Błonie (pow. warszawski zachodni, woj. mazowieckie)</t>
  </si>
  <si>
    <t>Bobolice (pow. koszaliński, woj. zachodniopomorskie)</t>
  </si>
  <si>
    <t>Bobowa (pow. gorlicki, woj. małopolskie)</t>
  </si>
  <si>
    <t>Bobowo (pow. starogardzki, woj. pomorskie)</t>
  </si>
  <si>
    <t>Bobrowice (pow. krośnieński, woj. lubuskie)</t>
  </si>
  <si>
    <t>Bobrowniki (pow. będziński, woj. śląskie)</t>
  </si>
  <si>
    <t>Bobrowniki (pow. lipnowski, woj. kujawsko-pomorskie)</t>
  </si>
  <si>
    <t>Bobrowo (pow. brodnicki, woj. kujawsko-pomorskie)</t>
  </si>
  <si>
    <t>Bochnia (pow. bocheński, woj. małopolskie)</t>
  </si>
  <si>
    <t>Boćki (pow. bielski, woj. podlaskie)</t>
  </si>
  <si>
    <t>Bodzanów (pow. płocki, woj. mazowieckie)</t>
  </si>
  <si>
    <t>Bodzechów (pow. ostrowiecki, woj. świętokrzyskie)</t>
  </si>
  <si>
    <t>Bodzentyn (pow. kielecki, woj. świętokrzyskie)</t>
  </si>
  <si>
    <t>Bogatynia (pow. zgorzelecki, woj. dolnośląskie)</t>
  </si>
  <si>
    <t>Bogdaniec (pow. gorzowski, woj. lubuskie)</t>
  </si>
  <si>
    <t>Bogoria (pow. staszowski, woj. świętokrzyskie)</t>
  </si>
  <si>
    <t>Boguchwała (pow. rzeszowski, woj. podkarpackie)</t>
  </si>
  <si>
    <t>Boguszów (pow. wałbrzyski, woj. dolnośląskie)</t>
  </si>
  <si>
    <t>Boguty (pow. ostrowski, woj. mazowieckie)</t>
  </si>
  <si>
    <t>Bojadła (pow. zielonogórski, woj. lubuskie)</t>
  </si>
  <si>
    <t>Bojanowo (pow. rawicki, woj. wielkopolskie)</t>
  </si>
  <si>
    <t>Bojanów (pow. stalowowolski, woj. podkarpackie)</t>
  </si>
  <si>
    <t>Bojszowy (pow. bieruńsko-lędziński, woj. śląskie)</t>
  </si>
  <si>
    <t>Bolesław (pow. dąbrowski, woj. małopolskie)</t>
  </si>
  <si>
    <t>Bolesław (pow. olkuski, woj. małopolskie)</t>
  </si>
  <si>
    <t>Bolesławiec (pow. bolesławiecki, woj. dolnośląskie)</t>
  </si>
  <si>
    <t>Bolesławiec (pow. wieruszowski, woj. łódzkie)</t>
  </si>
  <si>
    <t>Boleszkowice (pow. myśliborski, woj. zachodniopomorskie)</t>
  </si>
  <si>
    <t>Bolimów (pow. skierniewicki, woj. łódzkie)</t>
  </si>
  <si>
    <t>Bolków (pow. jaworski, woj. dolnośląskie)</t>
  </si>
  <si>
    <t>Boniewo (pow. włocławski, woj. kujawsko-pomorskie)</t>
  </si>
  <si>
    <t>Borek Wielkopolski (pow. gostyński, woj. wielkopolskie)</t>
  </si>
  <si>
    <t>Borki (pow. radzyński, woj. lubelskie)</t>
  </si>
  <si>
    <t>Borkowice (pow. przysuski, woj. mazowieckie)</t>
  </si>
  <si>
    <t>Borne Sulinowo (pow. szczecinecki, woj. zachodniopomorskie)</t>
  </si>
  <si>
    <t>Boronów (pow. lubliniecki, woj. śląskie)</t>
  </si>
  <si>
    <t>Borowa (pow. mielecki, woj. podkarpackie)</t>
  </si>
  <si>
    <t>Borowie (pow. garwoliński, woj. mazowieckie)</t>
  </si>
  <si>
    <t>Borów (pow. strzeliński, woj. dolnośląskie)</t>
  </si>
  <si>
    <t>Borzechów (pow. lubelski, woj. lubelskie)</t>
  </si>
  <si>
    <t>Borzęcin (pow. brzeski, woj. małopolskie)</t>
  </si>
  <si>
    <t>Borzytuchom (pow. bytowski, woj. pomorskie)</t>
  </si>
  <si>
    <t>Bralin (pow. kępiński, woj. wielkopolskie)</t>
  </si>
  <si>
    <t>Branice (pow. głubczycki, woj. opolskie)</t>
  </si>
  <si>
    <t>Braniewo (pow. braniewski, woj. warmińsko-mazurskie)</t>
  </si>
  <si>
    <t>Brańsk (pow. bielski, woj. podlaskie)</t>
  </si>
  <si>
    <t>Brańszczyk (pow. wyszkowski, woj. mazowieckie)</t>
  </si>
  <si>
    <t>Brąszewice (pow. sieradzki, woj. łódzkie)</t>
  </si>
  <si>
    <t>Brenna (pow. cieszyński, woj. śląskie)</t>
  </si>
  <si>
    <t>Brochów (pow. sochaczewski, woj. mazowieckie)</t>
  </si>
  <si>
    <t>Brodnica (pow. brodnicki, woj. kujawsko-pomorskie)</t>
  </si>
  <si>
    <t>Brodnica (pow. śremski, woj. wielkopolskie)</t>
  </si>
  <si>
    <t>Brody (pow. starachowicki, woj. świętokrzyskie)</t>
  </si>
  <si>
    <t>Brody (pow. żarski, woj. lubuskie)</t>
  </si>
  <si>
    <t>Brojce (pow. gryficki, woj. zachodniopomorskie)</t>
  </si>
  <si>
    <t>Brok (pow. ostrowski, woj. mazowieckie)</t>
  </si>
  <si>
    <t>Brójce (pow. łódzki wschodni, woj. łódzkie)</t>
  </si>
  <si>
    <t>Brudzeń Duży (pow. płocki, woj. mazowieckie)</t>
  </si>
  <si>
    <t>Brudzew (pow. turecki, woj. wielkopolskie)</t>
  </si>
  <si>
    <t>Brusy (pow. chojnicki, woj. pomorskie)</t>
  </si>
  <si>
    <t>Brwinów (pow. pruszkowski, woj. mazowieckie)</t>
  </si>
  <si>
    <t>Brzeg (pow. brzeski, woj. opolskie)</t>
  </si>
  <si>
    <t>Brzeg Dolny (pow. wołowski, woj. dolnośląskie)</t>
  </si>
  <si>
    <t>Brzesko (pow. brzeski, woj. małopolskie)</t>
  </si>
  <si>
    <t>Brzeszcze (pow. oświęcimski, woj. małopolskie)</t>
  </si>
  <si>
    <t>Brześć Kujawski (pow. włocławski, woj. kujawsko-pomorskie)</t>
  </si>
  <si>
    <t>Brzeziny (pow. brzeziński, woj. łódzkie)</t>
  </si>
  <si>
    <t>Brzeziny (pow. kaliski, woj. wielkopolskie)</t>
  </si>
  <si>
    <t>Brzeźnica (pow. wadowicki, woj. małopolskie)</t>
  </si>
  <si>
    <t>Brzeźnica (pow. żagański, woj. lubuskie)</t>
  </si>
  <si>
    <t>Brzeźnio (pow. sieradzki, woj. łódzkie)</t>
  </si>
  <si>
    <t>Brzeżno (pow. świdwiński, woj. zachodniopomorskie)</t>
  </si>
  <si>
    <t>Brzostek (pow. dębicki, woj. podkarpackie)</t>
  </si>
  <si>
    <t>Brzozie (pow. brodnicki, woj. kujawsko-pomorskie)</t>
  </si>
  <si>
    <t>Brzozów (pow. brzozowski, woj. podkarpackie)</t>
  </si>
  <si>
    <t>Brzuze (pow. rypiński, woj. kujawsko-pomorskie)</t>
  </si>
  <si>
    <t>Brzyska (pow. jasielski, woj. podkarpackie)</t>
  </si>
  <si>
    <t>Buczek (pow. łaski, woj. łódzkie)</t>
  </si>
  <si>
    <t>Buczkowice (pow. bielski, woj. śląskie)</t>
  </si>
  <si>
    <t>Budry (pow. węgorzewski, woj. warmińsko-mazurskie)</t>
  </si>
  <si>
    <t>Budziszewice (pow. tomaszowski, woj. łódzkie)</t>
  </si>
  <si>
    <t>Budzów (pow. suski, woj. małopolskie)</t>
  </si>
  <si>
    <t>Budzyń (pow. chodzieski, woj. wielkopolskie)</t>
  </si>
  <si>
    <t>Buk (pow. poznański, woj. wielkopolskie)</t>
  </si>
  <si>
    <t>Bukowiec (pow. świecki, woj. kujawsko-pomorskie)</t>
  </si>
  <si>
    <t>Bukowina Tatrzańska (pow. tatrzański, woj. małopolskie)</t>
  </si>
  <si>
    <t>Bukowno (pow. olkuski, woj. małopolskie)</t>
  </si>
  <si>
    <t>Bukowsko (pow. sanocki, woj. podkarpackie)</t>
  </si>
  <si>
    <t>Bulkowo (pow. płocki, woj. mazowieckie)</t>
  </si>
  <si>
    <t>Burzenin (pow. sieradzki, woj. łódzkie)</t>
  </si>
  <si>
    <t>Busko (pow. buski, woj. świętokrzyskie)</t>
  </si>
  <si>
    <t>Bychawa (pow. lubelski, woj. lubelskie)</t>
  </si>
  <si>
    <t>Byczyna (pow. kluczborski, woj. opolskie)</t>
  </si>
  <si>
    <t>Bydgoszcz (pow. Bydgoszcz, woj. kujawsko-pomorskie)</t>
  </si>
  <si>
    <t>Bystra (pow. suski, woj. małopolskie)</t>
  </si>
  <si>
    <t>Bystrzyca Kłodzka (pow. kłodzki, woj. dolnośląskie)</t>
  </si>
  <si>
    <t>Bytnica (pow. krośnieński, woj. lubuskie)</t>
  </si>
  <si>
    <t>Bytom (pow. Bytom, woj. śląskie)</t>
  </si>
  <si>
    <t>Bytom Odrzański (pow. nowosolski, woj. lubuskie)</t>
  </si>
  <si>
    <t>Bytoń (pow. radziejowski, woj. kujawsko-pomorskie)</t>
  </si>
  <si>
    <t>Bytów (pow. bytowski, woj. pomorskie)</t>
  </si>
  <si>
    <t>Cedry Wielkie (pow. gdański, woj. pomorskie)</t>
  </si>
  <si>
    <t>Cedynia (pow. gryfiński, woj. zachodniopomorskie)</t>
  </si>
  <si>
    <t>Cegłów (pow. miński, woj. mazowieckie)</t>
  </si>
  <si>
    <t>Cekcyn (pow. tucholski, woj. kujawsko-pomorskie)</t>
  </si>
  <si>
    <t>Ceków (pow. kaliski, woj. wielkopolskie)</t>
  </si>
  <si>
    <t>Celestynów (pow. otwocki, woj. mazowieckie)</t>
  </si>
  <si>
    <t>Ceranów (pow. sokołowski, woj. mazowieckie)</t>
  </si>
  <si>
    <t>Cewice (pow. lęborski, woj. pomorskie)</t>
  </si>
  <si>
    <t>Charsznica (pow. miechowski, woj. małopolskie)</t>
  </si>
  <si>
    <t>Chąśno (pow. łowicki, woj. łódzkie)</t>
  </si>
  <si>
    <t>Chełm (pow. Chełm, woj. lubelskie)</t>
  </si>
  <si>
    <t>Chełm (pow. chełmski, woj. lubelskie)</t>
  </si>
  <si>
    <t>Chełm Śląski (pow. bieruńsko-lędziński, woj. śląskie)</t>
  </si>
  <si>
    <t>Chełmek (pow. oświęcimski, woj. małopolskie)</t>
  </si>
  <si>
    <t>Chełmiec (pow. nowosądecki, woj. małopolskie)</t>
  </si>
  <si>
    <t>Chełmno (pow. chełmiński, woj. kujawsko-pomorskie)</t>
  </si>
  <si>
    <t>Chełmża (pow. toruński, woj. kujawsko-pomorskie)</t>
  </si>
  <si>
    <t>Chęciny (pow. kielecki, woj. świętokrzyskie)</t>
  </si>
  <si>
    <t>Chlewiska (pow. szydłowiecki, woj. mazowieckie)</t>
  </si>
  <si>
    <t>Chłopice (pow. jarosławski, woj. podkarpackie)</t>
  </si>
  <si>
    <t>Chmielnik (pow. kielecki, woj. świętokrzyskie)</t>
  </si>
  <si>
    <t>Chmielnik (pow. rzeszowski, woj. podkarpackie)</t>
  </si>
  <si>
    <t>Chmielno (pow. kartuski, woj. pomorskie)</t>
  </si>
  <si>
    <t>Choceń (pow. włocławski, woj. kujawsko-pomorskie)</t>
  </si>
  <si>
    <t>Chocianów (pow. polkowicki, woj. dolnośląskie)</t>
  </si>
  <si>
    <t>Chociwel (pow. stargardzki, woj. zachodniopomorskie)</t>
  </si>
  <si>
    <t>Chocz (pow. pleszewski, woj. wielkopolskie)</t>
  </si>
  <si>
    <t>Choczewo (pow. wejherowski, woj. pomorskie)</t>
  </si>
  <si>
    <t>Chodecz (pow. włocławski, woj. kujawsko-pomorskie)</t>
  </si>
  <si>
    <t>Chodel (pow. opolski, woj. lubelskie)</t>
  </si>
  <si>
    <t>Chodów (pow. kolski, woj. wielkopolskie)</t>
  </si>
  <si>
    <t>Chodzież (pow. chodzieski, woj. wielkopolskie)</t>
  </si>
  <si>
    <t>Chojna (pow. gryfiński, woj. zachodniopomorskie)</t>
  </si>
  <si>
    <t>Chojnice (pow. chojnicki, woj. pomorskie)</t>
  </si>
  <si>
    <t>Chojnów (pow. legnicki, woj. dolnośląskie)</t>
  </si>
  <si>
    <t>Chorkówka (pow. krośnieński, woj. podkarpackie)</t>
  </si>
  <si>
    <t>Choroszcz (pow. białostocki, woj. podlaskie)</t>
  </si>
  <si>
    <t>Chorzele (pow. przasnyski, woj. mazowieckie)</t>
  </si>
  <si>
    <t>Chorzów (pow. Chorzów, woj. śląskie)</t>
  </si>
  <si>
    <t>Choszczno (pow. choszczeński, woj. zachodniopomorskie)</t>
  </si>
  <si>
    <t>Chotcza (pow. lipski, woj. mazowieckie)</t>
  </si>
  <si>
    <t>Chrostkowo (pow. lipnowski, woj. kujawsko-pomorskie)</t>
  </si>
  <si>
    <t>Chrzanów (pow. chrzanowski, woj. małopolskie)</t>
  </si>
  <si>
    <t>Chrzanów (pow. janowski, woj. lubelskie)</t>
  </si>
  <si>
    <t>Chrząstowice (pow. opolski, woj. opolskie)</t>
  </si>
  <si>
    <t>Chrzypsko Wielkie (pow. międzychodzki, woj. wielkopolskie)</t>
  </si>
  <si>
    <t>Chybie (pow. cieszyński, woj. śląskie)</t>
  </si>
  <si>
    <t>Chynów (pow. grójecki, woj. mazowieckie)</t>
  </si>
  <si>
    <t>Ciasna (pow. lubliniecki, woj. śląskie)</t>
  </si>
  <si>
    <t>Ciechanowiec (pow. wysokomazowiecki, woj. podlaskie)</t>
  </si>
  <si>
    <t>Ciechanów (pow. ciechanowski, woj. mazowieckie)</t>
  </si>
  <si>
    <t>Ciechocin (pow. golubsko-dobrzyński, woj. kujawsko-pomorskie)</t>
  </si>
  <si>
    <t>Ciechocinek (pow. aleksandrowski, woj. kujawsko-pomorskie)</t>
  </si>
  <si>
    <t>Cielądz (pow. rawski, woj. łódzkie)</t>
  </si>
  <si>
    <t>Ciepielów (pow. lipski, woj. mazowieckie)</t>
  </si>
  <si>
    <t>Ciepłowody (pow. ząbkowicki, woj. dolnośląskie)</t>
  </si>
  <si>
    <t>Cieszanów (pow. lubaczowski, woj. podkarpackie)</t>
  </si>
  <si>
    <t>Cieszków (pow. milicki, woj. dolnośląskie)</t>
  </si>
  <si>
    <t>Cieszyn (pow. cieszyński, woj. śląskie)</t>
  </si>
  <si>
    <t>Ciężkowice (pow. tarnowski, woj. małopolskie)</t>
  </si>
  <si>
    <t>Cisek (pow. kędzierzyńsko-kozielski, woj. opolskie)</t>
  </si>
  <si>
    <t>Cisna (pow. leski, woj. podkarpackie)</t>
  </si>
  <si>
    <t>Cmolas (pow. kolbuszowski, woj. podkarpackie)</t>
  </si>
  <si>
    <t>Cybinka (pow. słubicki, woj. lubuskie)</t>
  </si>
  <si>
    <t>Cyców (pow. łęczyński, woj. lubelskie)</t>
  </si>
  <si>
    <t>Czajków (pow. ostrzeszowski, woj. wielkopolskie)</t>
  </si>
  <si>
    <t>Czaplinek (pow. drawski, woj. zachodniopomorskie)</t>
  </si>
  <si>
    <t>Czarna (pow. bieszczadzki, woj. podkarpackie)</t>
  </si>
  <si>
    <t>Czarna (pow. dębicki, woj. podkarpackie)</t>
  </si>
  <si>
    <t>Czarna (pow. łańcucki, woj. podkarpackie)</t>
  </si>
  <si>
    <t>Czarna Białostocka (pow. białostocki, woj. podlaskie)</t>
  </si>
  <si>
    <t>Czarna Dąbrówka (pow. bytowski, woj. pomorskie)</t>
  </si>
  <si>
    <t>Czarna Woda (pow. starogardzki, woj. pomorskie)</t>
  </si>
  <si>
    <t>Czarne (pow. człuchowski, woj. pomorskie)</t>
  </si>
  <si>
    <t>Czarnia (pow. ostrołęcki, woj. mazowieckie)</t>
  </si>
  <si>
    <t>Czarnków (pow. czarnkowsko-trzcianecki, woj. wielkopolskie)</t>
  </si>
  <si>
    <t>Czarnocin (pow. kazimierski, woj. świętokrzyskie)</t>
  </si>
  <si>
    <t>Czarnocin (pow. piotrkowski, woj. łódzkie)</t>
  </si>
  <si>
    <t>Czarnożyły (pow. wieluński, woj. łódzkie)</t>
  </si>
  <si>
    <t>Czarny Bór (pow. wałbrzyski, woj. dolnośląskie)</t>
  </si>
  <si>
    <t>Czarny Dunajec (pow. nowotarski, woj. małopolskie)</t>
  </si>
  <si>
    <t>Czastary (pow. wieruszowski, woj. łódzkie)</t>
  </si>
  <si>
    <t>Czchów (pow. brzeski, woj. małopolskie)</t>
  </si>
  <si>
    <t>Czechowice (pow. bielski, woj. śląskie)</t>
  </si>
  <si>
    <t>Czeladź (pow. będziński, woj. śląskie)</t>
  </si>
  <si>
    <t>Czemierniki (pow. radzyński, woj. lubelskie)</t>
  </si>
  <si>
    <t>Czempiń (pow. kościański, woj. wielkopolskie)</t>
  </si>
  <si>
    <t>Czeremcha (pow. hajnowski, woj. podlaskie)</t>
  </si>
  <si>
    <t>Czermin (pow. mielecki, woj. podkarpackie)</t>
  </si>
  <si>
    <t>Czermin (pow. pleszewski, woj. wielkopolskie)</t>
  </si>
  <si>
    <t>Czernica (pow. wrocławski, woj. dolnośląskie)</t>
  </si>
  <si>
    <t>Czernice Borowe (pow. przasnyski, woj. mazowieckie)</t>
  </si>
  <si>
    <t>Czernichów (pow. krakowski, woj. małopolskie)</t>
  </si>
  <si>
    <t>Czernichów (pow. żywiecki, woj. śląskie)</t>
  </si>
  <si>
    <t>Czerniejewo (pow. gnieźnieński, woj. wielkopolskie)</t>
  </si>
  <si>
    <t>Czerniewice (pow. tomaszowski, woj. łódzkie)</t>
  </si>
  <si>
    <t>Czernikowo (pow. toruński, woj. kujawsko-pomorskie)</t>
  </si>
  <si>
    <t>Czersk (pow. chojnicki, woj. pomorskie)</t>
  </si>
  <si>
    <t>Czerwieńsk (pow. zielonogórski, woj. lubuskie)</t>
  </si>
  <si>
    <t>Czerwin (pow. ostrołęcki, woj. mazowieckie)</t>
  </si>
  <si>
    <t>Czerwińsk nad Wisłą (pow. płoński, woj. mazowieckie)</t>
  </si>
  <si>
    <t>Czerwionka (pow. rybnicki, woj. śląskie)</t>
  </si>
  <si>
    <t>Czerwonak (pow. poznański, woj. wielkopolskie)</t>
  </si>
  <si>
    <t>Czerwonka (pow. makowski, woj. mazowieckie)</t>
  </si>
  <si>
    <t>Częstochowa (pow. Częstochowa, woj. śląskie)</t>
  </si>
  <si>
    <t>Człopa (pow. wałecki, woj. zachodniopomorskie)</t>
  </si>
  <si>
    <t>Człuchów (pow. człuchowski, woj. pomorskie)</t>
  </si>
  <si>
    <t>Czorsztyn (pow. nowotarski, woj. małopolskie)</t>
  </si>
  <si>
    <t>Czosnów (pow. nowodworski, woj. mazowieckie)</t>
  </si>
  <si>
    <t>Czudec (pow. strzyżowski, woj. podkarpackie)</t>
  </si>
  <si>
    <t>Czyże (pow. hajnowski, woj. podlaskie)</t>
  </si>
  <si>
    <t>Czyżew (pow. wysokomazowiecki, woj. podlaskie)</t>
  </si>
  <si>
    <t>Ćmielów (pow. ostrowiecki, woj. świętokrzyskie)</t>
  </si>
  <si>
    <t>Daleszyce (pow. kielecki, woj. świętokrzyskie)</t>
  </si>
  <si>
    <t>Dalików (pow. poddębicki, woj. łódzkie)</t>
  </si>
  <si>
    <t>Damasławek (pow. wągrowiecki, woj. wielkopolskie)</t>
  </si>
  <si>
    <t>Damnica (pow. słupski, woj. pomorskie)</t>
  </si>
  <si>
    <t>Darłowo (pow. sławieński, woj. zachodniopomorskie)</t>
  </si>
  <si>
    <t>Daszyna (pow. łęczycki, woj. łódzkie)</t>
  </si>
  <si>
    <t>Dąbie (pow. kolski, woj. wielkopolskie)</t>
  </si>
  <si>
    <t>Dąbie (pow. krośnieński, woj. lubuskie)</t>
  </si>
  <si>
    <t>Dąbrowa (pow. mogileński, woj. kujawsko-pomorskie)</t>
  </si>
  <si>
    <t>Dąbrowa (pow. opolski, woj. opolskie)</t>
  </si>
  <si>
    <t>Dąbrowa Białostocka (pow. sokólski, woj. podlaskie)</t>
  </si>
  <si>
    <t>Dąbrowa Biskupia (pow. inowrocławski, woj. kujawsko-pomorskie)</t>
  </si>
  <si>
    <t>Dąbrowa Chełmińska (pow. bydgoski, woj. kujawsko-pomorskie)</t>
  </si>
  <si>
    <t>Dąbrowa Górnicza (pow. Dąbrowa Górnicza, woj. śląskie)</t>
  </si>
  <si>
    <t>Dąbrowa Tarnowska (pow. dąbrowski, woj. małopolskie)</t>
  </si>
  <si>
    <t>Dąbrowa Zielona (pow. częstochowski, woj. śląskie)</t>
  </si>
  <si>
    <t>Dąbrowice (pow. kutnowski, woj. łódzkie)</t>
  </si>
  <si>
    <t>Dąbrówka (pow. wołomiński, woj. mazowieckie)</t>
  </si>
  <si>
    <t>Dąbrówno (pow. ostródzki, woj. warmińsko-mazurskie)</t>
  </si>
  <si>
    <t>Debrzno (pow. człuchowski, woj. pomorskie)</t>
  </si>
  <si>
    <t>Deszczno (pow. gorzowski, woj. lubuskie)</t>
  </si>
  <si>
    <t>Dębe Wielkie (pow. miński, woj. mazowieckie)</t>
  </si>
  <si>
    <t>Dębica (pow. dębicki, woj. podkarpackie)</t>
  </si>
  <si>
    <t>Dęblin (pow. rycki, woj. lubelskie)</t>
  </si>
  <si>
    <t>Dębnica Kaszubska (pow. słupski, woj. pomorskie)</t>
  </si>
  <si>
    <t>Dębno (pow. brzeski, woj. małopolskie)</t>
  </si>
  <si>
    <t>Dębno (pow. myśliborski, woj. zachodniopomorskie)</t>
  </si>
  <si>
    <t>Dębowa Kłoda (pow. parczewski, woj. lubelskie)</t>
  </si>
  <si>
    <t>Dębowa Łąka (pow. wąbrzeski, woj. kujawsko-pomorskie)</t>
  </si>
  <si>
    <t>Dębowiec (pow. cieszyński, woj. śląskie)</t>
  </si>
  <si>
    <t>Dębowiec (pow. jasielski, woj. podkarpackie)</t>
  </si>
  <si>
    <t>Długołęka (pow. wrocławski, woj. dolnośląskie)</t>
  </si>
  <si>
    <t>Długosiodło (pow. wyszkowski, woj. mazowieckie)</t>
  </si>
  <si>
    <t>Dłutów (pow. pabianicki, woj. łódzkie)</t>
  </si>
  <si>
    <t>Dmosin (pow. brzeziński, woj. łódzkie)</t>
  </si>
  <si>
    <t>Dobczyce (pow. myślenicki, woj. małopolskie)</t>
  </si>
  <si>
    <t>Dobiegniew (pow. strzelecko-drezdenecki, woj. lubuskie)</t>
  </si>
  <si>
    <t>Dobra (pow. limanowski, woj. małopolskie)</t>
  </si>
  <si>
    <t>Dobra (pow. łobeski, woj. zachodniopomorskie)</t>
  </si>
  <si>
    <t>Dobra (pow. turecki, woj. wielkopolskie)</t>
  </si>
  <si>
    <t>Dobra (Szczecińska) (pow. policki, woj. zachodniopomorskie)</t>
  </si>
  <si>
    <t>Dobrcz (pow. bydgoski, woj. kujawsko-pomorskie)</t>
  </si>
  <si>
    <t>Dobre (pow. miński, woj. mazowieckie)</t>
  </si>
  <si>
    <t>Dobre (pow. radziejowski, woj. kujawsko-pomorskie)</t>
  </si>
  <si>
    <t>Dobre Miasto (pow. olsztyński, woj. warmińsko-mazurskie)</t>
  </si>
  <si>
    <t>Dobrodzień (pow. oleski, woj. opolskie)</t>
  </si>
  <si>
    <t>Dobromierz (pow. świdnicki, woj. dolnośląskie)</t>
  </si>
  <si>
    <t>Dobroń (pow. pabianicki, woj. łódzkie)</t>
  </si>
  <si>
    <t>Dobroszyce (pow. oleśnicki, woj. dolnośląskie)</t>
  </si>
  <si>
    <t>Dobryszyce (pow. radomszczański, woj. łódzkie)</t>
  </si>
  <si>
    <t>Dobrzany (pow. stargardzki, woj. zachodniopomorskie)</t>
  </si>
  <si>
    <t>Dobrzeń Wielki (pow. opolski, woj. opolskie)</t>
  </si>
  <si>
    <t>Dobrzyca (pow. pleszewski, woj. wielkopolskie)</t>
  </si>
  <si>
    <t>Dobrzyniewo Duże (pow. białostocki, woj. podlaskie)</t>
  </si>
  <si>
    <t>Dobrzyń nad Wisłą (pow. lipnowski, woj. kujawsko-pomorskie)</t>
  </si>
  <si>
    <t>Dolice (pow. stargardzki, woj. zachodniopomorskie)</t>
  </si>
  <si>
    <t>Dolsk (pow. śremski, woj. wielkopolskie)</t>
  </si>
  <si>
    <t>Dołhobyczów (pow. hrubieszowski, woj. lubelskie)</t>
  </si>
  <si>
    <t>Domanice (pow. siedlecki, woj. mazowieckie)</t>
  </si>
  <si>
    <t>Domaniewice (pow. łowicki, woj. łódzkie)</t>
  </si>
  <si>
    <t>Domaniów (pow. oławski, woj. dolnośląskie)</t>
  </si>
  <si>
    <t>Domaradz (pow. brzozowski, woj. podkarpackie)</t>
  </si>
  <si>
    <t>Domaszowice (pow. namysłowski, woj. opolskie)</t>
  </si>
  <si>
    <t>Dominowo (pow. średzki, woj. wielkopolskie)</t>
  </si>
  <si>
    <t>Dopiewo (pow. poznański, woj. wielkopolskie)</t>
  </si>
  <si>
    <t>Dorohusk (pow. chełmski, woj. lubelskie)</t>
  </si>
  <si>
    <t>Doruchów (pow. ostrzeszowski, woj. wielkopolskie)</t>
  </si>
  <si>
    <t>Dragacz (pow. świecki, woj. kujawsko-pomorskie)</t>
  </si>
  <si>
    <t>Drawno (pow. choszczeński, woj. zachodniopomorskie)</t>
  </si>
  <si>
    <t>Drawsko (pow. czarnkowsko-trzcianecki, woj. wielkopolskie)</t>
  </si>
  <si>
    <t>Drawsko Pomorskie (pow. drawski, woj. zachodniopomorskie)</t>
  </si>
  <si>
    <t>Drelów (pow. bialski, woj. lubelskie)</t>
  </si>
  <si>
    <t>Drezdenko (pow. strzelecko-drezdenecki, woj. lubuskie)</t>
  </si>
  <si>
    <t>Drobin (pow. płocki, woj. mazowieckie)</t>
  </si>
  <si>
    <t>Drohiczyn (pow. siemiatycki, woj. podlaskie)</t>
  </si>
  <si>
    <t>Drużbice (pow. bełchatowski, woj. łódzkie)</t>
  </si>
  <si>
    <t>Drwinia (pow. bocheński, woj. małopolskie)</t>
  </si>
  <si>
    <t>Drzewica (pow. opoczyński, woj. łódzkie)</t>
  </si>
  <si>
    <t>Drzycim (pow. świecki, woj. kujawsko-pomorskie)</t>
  </si>
  <si>
    <t>Dubeninki (pow. gołdapski, woj. warmińsko-mazurskie)</t>
  </si>
  <si>
    <t>Dubicze Cerkiewne (pow. hajnowski, woj. podlaskie)</t>
  </si>
  <si>
    <t>Dubiecko (pow. przemyski, woj. podkarpackie)</t>
  </si>
  <si>
    <t>Dubienka (pow. chełmski, woj. lubelskie)</t>
  </si>
  <si>
    <t>Dukla (pow. krośnieński, woj. podkarpackie)</t>
  </si>
  <si>
    <t>Duszniki (pow. kłodzki, woj. dolnośląskie)</t>
  </si>
  <si>
    <t>Duszniki (pow. szamotulski, woj. wielkopolskie)</t>
  </si>
  <si>
    <t>Dwikozy (pow. sandomierski, woj. świętokrzyskie)</t>
  </si>
  <si>
    <t>Dydnia (pow. brzozowski, woj. podkarpackie)</t>
  </si>
  <si>
    <t>Dygowo (pow. kołobrzeski, woj. zachodniopomorskie)</t>
  </si>
  <si>
    <t>Dynów (pow. rzeszowski, woj. podkarpackie)</t>
  </si>
  <si>
    <t>Dywity (pow. olsztyński, woj. warmińsko-mazurskie)</t>
  </si>
  <si>
    <t>Dziadkowice (pow. siemiatycki, woj. podlaskie)</t>
  </si>
  <si>
    <t>Dziadowa Kłoda (pow. oleśnicki, woj. dolnośląskie)</t>
  </si>
  <si>
    <t>Działdowo (pow. działdowski, woj. warmińsko-mazurskie)</t>
  </si>
  <si>
    <t>Działoszyce (pow. pińczowski, woj. świętokrzyskie)</t>
  </si>
  <si>
    <t>Działoszyn (pow. pajęczański, woj. łódzkie)</t>
  </si>
  <si>
    <t>Dziemiany (pow. kościerski, woj. pomorskie)</t>
  </si>
  <si>
    <t>Dzierzążnia (pow. płoński, woj. mazowieckie)</t>
  </si>
  <si>
    <t>Dzierzgoń (pow. sztumski, woj. pomorskie)</t>
  </si>
  <si>
    <t>Dzierzgowo (pow. mławski, woj. mazowieckie)</t>
  </si>
  <si>
    <t>Dzierzkowice (pow. kraśnicki, woj. lubelskie)</t>
  </si>
  <si>
    <t>Dzierżoniów (pow. dzierżoniowski, woj. dolnośląskie)</t>
  </si>
  <si>
    <t>Dzikowiec (pow. kolbuszowski, woj. podkarpackie)</t>
  </si>
  <si>
    <t>Dziwnów (pow. kamieński, woj. zachodniopomorskie)</t>
  </si>
  <si>
    <t>Dzwola (pow. janowski, woj. lubelskie)</t>
  </si>
  <si>
    <t>Dźwierzuty (pow. szczycieński, woj. warmińsko-mazurskie)</t>
  </si>
  <si>
    <t>Elbląg (pow. Elbląg, woj. warmińsko-mazurskie)</t>
  </si>
  <si>
    <t>Elbląg (pow. elbląski, woj. warmińsko-mazurskie)</t>
  </si>
  <si>
    <t>Ełk (pow. ełcki, woj. warmińsko-mazurskie)</t>
  </si>
  <si>
    <t>Fabianki (pow. włocławski, woj. kujawsko-pomorskie)</t>
  </si>
  <si>
    <t>Fajsławice (pow. krasnostawski, woj. lubelskie)</t>
  </si>
  <si>
    <t>Fałków (pow. konecki, woj. świętokrzyskie)</t>
  </si>
  <si>
    <t>Filipów (pow. suwalski, woj. podlaskie)</t>
  </si>
  <si>
    <t>Firlej (pow. lubartowski, woj. lubelskie)</t>
  </si>
  <si>
    <t>Frampol (pow. biłgorajski, woj. lubelskie)</t>
  </si>
  <si>
    <t>Fredropol (pow. przemyski, woj. podkarpackie)</t>
  </si>
  <si>
    <t>Frombork (pow. braniewski, woj. warmińsko-mazurskie)</t>
  </si>
  <si>
    <t>Frysztak (pow. strzyżowski, woj. podkarpackie)</t>
  </si>
  <si>
    <t>Gać (pow. przeworski, woj. podkarpackie)</t>
  </si>
  <si>
    <t>Galewice (pow. wieruszowski, woj. łódzkie)</t>
  </si>
  <si>
    <t>Garbatka (pow. kozienicki, woj. mazowieckie)</t>
  </si>
  <si>
    <t>Garbów (pow. lubelski, woj. lubelskie)</t>
  </si>
  <si>
    <t>Gardeja (pow. kwidzyński, woj. pomorskie)</t>
  </si>
  <si>
    <t>Garwolin (pow. garwoliński, woj. mazowieckie)</t>
  </si>
  <si>
    <t>Gaszowice (pow. rybnicki, woj. śląskie)</t>
  </si>
  <si>
    <t>Gawłuszowice (pow. mielecki, woj. podkarpackie)</t>
  </si>
  <si>
    <t>Gaworzyce (pow. polkowicki, woj. dolnośląskie)</t>
  </si>
  <si>
    <t>Gąbin (pow. płocki, woj. mazowieckie)</t>
  </si>
  <si>
    <t>Gąsawa (pow. żniński, woj. kujawsko-pomorskie)</t>
  </si>
  <si>
    <t>Gdańsk (pow. Gdańsk, woj. pomorskie)</t>
  </si>
  <si>
    <t>Gdów (pow. wielicki, woj. małopolskie)</t>
  </si>
  <si>
    <t>Gdynia (pow. Gdynia, woj. pomorskie)</t>
  </si>
  <si>
    <t>Giby (pow. sejneński, woj. podlaskie)</t>
  </si>
  <si>
    <t>Gidle (pow. radomszczański, woj. łódzkie)</t>
  </si>
  <si>
    <t>Gielniów (pow. przysuski, woj. mazowieckie)</t>
  </si>
  <si>
    <t>Gierałtowice (pow. gliwicki, woj. śląskie)</t>
  </si>
  <si>
    <t>Gietrzwałd (pow. olsztyński, woj. warmińsko-mazurskie)</t>
  </si>
  <si>
    <t>Gilowice (pow. żywiecki, woj. śląskie)</t>
  </si>
  <si>
    <t>Gizałki (pow. pleszewski, woj. wielkopolskie)</t>
  </si>
  <si>
    <t>Giżycko (pow. giżycki, woj. warmińsko-mazurskie)</t>
  </si>
  <si>
    <t>Glinojeck (pow. ciechanowski, woj. mazowieckie)</t>
  </si>
  <si>
    <t>Gliwice (pow. Gliwice, woj. śląskie)</t>
  </si>
  <si>
    <t>Głogów (pow. głogowski, woj. dolnośląskie)</t>
  </si>
  <si>
    <t>Głogów Małopolski (pow. rzeszowski, woj. podkarpackie)</t>
  </si>
  <si>
    <t>Głogówek (pow. prudnicki, woj. opolskie)</t>
  </si>
  <si>
    <t>Głowaczów (pow. kozienicki, woj. mazowieckie)</t>
  </si>
  <si>
    <t>Głowno (pow. zgierski, woj. łódzkie)</t>
  </si>
  <si>
    <t>Główczyce (pow. słupski, woj. pomorskie)</t>
  </si>
  <si>
    <t>Głubczyce (pow. głubczycki, woj. opolskie)</t>
  </si>
  <si>
    <t>Głuchołazy (pow. nyski, woj. opolskie)</t>
  </si>
  <si>
    <t>Głuchów (pow. skierniewicki, woj. łódzkie)</t>
  </si>
  <si>
    <t>Głusk (pow. lubelski, woj. lubelskie)</t>
  </si>
  <si>
    <t>Głuszyca (pow. wałbrzyski, woj. dolnośląskie)</t>
  </si>
  <si>
    <t>Gniew (pow. tczewski, woj. pomorskie)</t>
  </si>
  <si>
    <t>Gniewino (pow. wejherowski, woj. pomorskie)</t>
  </si>
  <si>
    <t>Gniewkowo (pow. inowrocławski, woj. kujawsko-pomorskie)</t>
  </si>
  <si>
    <t>Gniewoszów (pow. kozienicki, woj. mazowieckie)</t>
  </si>
  <si>
    <t>Gniezno (pow. gnieźnieński, woj. wielkopolskie)</t>
  </si>
  <si>
    <t>Gnojnik (pow. brzeski, woj. małopolskie)</t>
  </si>
  <si>
    <t>Gnojno (pow. buski, woj. świętokrzyskie)</t>
  </si>
  <si>
    <t>Goczałkowice (pow. pszczyński, woj. śląskie)</t>
  </si>
  <si>
    <t>Godkowo (pow. elbląski, woj. warmińsko-mazurskie)</t>
  </si>
  <si>
    <t>Godów (pow. wodzisławski, woj. śląskie)</t>
  </si>
  <si>
    <t>Godzianów (pow. skierniewicki, woj. łódzkie)</t>
  </si>
  <si>
    <t>Godziesze Wielkie (pow. kaliski, woj. wielkopolskie)</t>
  </si>
  <si>
    <t>Godziszów (pow. janowski, woj. lubelskie)</t>
  </si>
  <si>
    <t>Gogolin (pow. krapkowicki, woj. opolskie)</t>
  </si>
  <si>
    <t>Golczewo (pow. kamieński, woj. zachodniopomorskie)</t>
  </si>
  <si>
    <t>Goleniów (pow. goleniowski, woj. zachodniopomorskie)</t>
  </si>
  <si>
    <t>Goleszów (pow. cieszyński, woj. śląskie)</t>
  </si>
  <si>
    <t>Golina (pow. koniński, woj. wielkopolskie)</t>
  </si>
  <si>
    <t>Golub (pow. golubsko-dobrzyński, woj. kujawsko-pomorskie)</t>
  </si>
  <si>
    <t>Gołańcz (pow. wągrowiecki, woj. wielkopolskie)</t>
  </si>
  <si>
    <t>Gołcza (pow. miechowski, woj. małopolskie)</t>
  </si>
  <si>
    <t>Gołdap (pow. gołdapski, woj. warmińsko-mazurskie)</t>
  </si>
  <si>
    <t>Gołuchów (pow. pleszewski, woj. wielkopolskie)</t>
  </si>
  <si>
    <t>Gołymin (pow. ciechanowski, woj. mazowieckie)</t>
  </si>
  <si>
    <t>Gomunice (pow. radomszczański, woj. łódzkie)</t>
  </si>
  <si>
    <t>Goniądz (pow. moniecki, woj. podlaskie)</t>
  </si>
  <si>
    <t>Goraj (pow. biłgorajski, woj. lubelskie)</t>
  </si>
  <si>
    <t>Gorlice (pow. gorlicki, woj. małopolskie)</t>
  </si>
  <si>
    <t>Gorzkowice (pow. piotrkowski, woj. łódzkie)</t>
  </si>
  <si>
    <t>Gorzków (pow. krasnostawski, woj. lubelskie)</t>
  </si>
  <si>
    <t>Gorzów Śląski (pow. oleski, woj. opolskie)</t>
  </si>
  <si>
    <t>Gorzów Wielkopolski (pow. Gorzów Wielkopolski, woj. lubuskie)</t>
  </si>
  <si>
    <t>Gorzyce (pow. tarnobrzeski, woj. podkarpackie)</t>
  </si>
  <si>
    <t>Gorzyce (pow. wodzisławski, woj. śląskie)</t>
  </si>
  <si>
    <t>Gostycyn (pow. tucholski, woj. kujawsko-pomorskie)</t>
  </si>
  <si>
    <t>Gostynin (pow. gostyniński, woj. mazowieckie)</t>
  </si>
  <si>
    <t>Gostyń (pow. gostyński, woj. wielkopolskie)</t>
  </si>
  <si>
    <t>Goszczanów (pow. sieradzki, woj. łódzkie)</t>
  </si>
  <si>
    <t>Goszczyn (pow. grójecki, woj. mazowieckie)</t>
  </si>
  <si>
    <t>Gościeradów (pow. kraśnicki, woj. lubelskie)</t>
  </si>
  <si>
    <t>Gościno (pow. kołobrzeski, woj. zachodniopomorskie)</t>
  </si>
  <si>
    <t>Gowarczów (pow. konecki, woj. świętokrzyskie)</t>
  </si>
  <si>
    <t>Goworowo (pow. ostrołęcki, woj. mazowieckie)</t>
  </si>
  <si>
    <t>Gozdnica (pow. żagański, woj. lubuskie)</t>
  </si>
  <si>
    <t>Gozdowo (pow. sierpecki, woj. mazowieckie)</t>
  </si>
  <si>
    <t>Góra (pow. górowski, woj. dolnośląskie)</t>
  </si>
  <si>
    <t>Góra Kalwaria (pow. piaseczyński, woj. mazowieckie)</t>
  </si>
  <si>
    <t>Góra Świętej Małgorzaty (pow. łęczycki, woj. łódzkie)</t>
  </si>
  <si>
    <t>Górno (pow. kielecki, woj. świętokrzyskie)</t>
  </si>
  <si>
    <t>Górowo Iławeckie (pow. bartoszycki, woj. warmińsko-mazurskie)</t>
  </si>
  <si>
    <t>Górzno (pow. brodnicki, woj. kujawsko-pomorskie)</t>
  </si>
  <si>
    <t>Górzno (pow. garwoliński, woj. mazowieckie)</t>
  </si>
  <si>
    <t>Górzyca (pow. słubicki, woj. lubuskie)</t>
  </si>
  <si>
    <t>Gózd (pow. radomski, woj. mazowieckie)</t>
  </si>
  <si>
    <t>Grabica (pow. piotrkowski, woj. łódzkie)</t>
  </si>
  <si>
    <t>Grabowiec (pow. zamojski, woj. lubelskie)</t>
  </si>
  <si>
    <t>Grabowo (pow. kolneński, woj. podlaskie)</t>
  </si>
  <si>
    <t>Grabów (pow. łęczycki, woj. łódzkie)</t>
  </si>
  <si>
    <t>Grabów nad Pilicą (pow. kozienicki, woj. mazowieckie)</t>
  </si>
  <si>
    <t>Grabów nad Prosną (pow. ostrzeszowski, woj. wielkopolskie)</t>
  </si>
  <si>
    <t>Grajewo (pow. grajewski, woj. podlaskie)</t>
  </si>
  <si>
    <t>Granowo (pow. grodziski, woj. wielkopolskie)</t>
  </si>
  <si>
    <t>Grębków (pow. węgrowski, woj. mazowieckie)</t>
  </si>
  <si>
    <t>Grębocice (pow. polkowicki, woj. dolnośląskie)</t>
  </si>
  <si>
    <t>Gręboszów (pow. dąbrowski, woj. małopolskie)</t>
  </si>
  <si>
    <t>Grębów (pow. tarnobrzeski, woj. podkarpackie)</t>
  </si>
  <si>
    <t>Grodków (pow. brzeski, woj. opolskie)</t>
  </si>
  <si>
    <t>Grodziczno (pow. nowomiejski, woj. warmińsko-mazurskie)</t>
  </si>
  <si>
    <t>Grodziec (pow. koniński, woj. wielkopolskie)</t>
  </si>
  <si>
    <t>Grodzisk (pow. siemiatycki, woj. podlaskie)</t>
  </si>
  <si>
    <t>Grodzisk Mazowiecki (pow. grodziski, woj. mazowieckie)</t>
  </si>
  <si>
    <t>Grodzisk Wielkopolski (pow. grodziski, woj. wielkopolskie)</t>
  </si>
  <si>
    <t>Grodzisko Dolne (pow. leżajski, woj. podkarpackie)</t>
  </si>
  <si>
    <t>Gromadka (pow. bolesławiecki, woj. dolnośląskie)</t>
  </si>
  <si>
    <t>Gromnik (pow. tarnowski, woj. małopolskie)</t>
  </si>
  <si>
    <t>Gronowo Elbląskie (pow. elbląski, woj. warmińsko-mazurskie)</t>
  </si>
  <si>
    <t>Gródek (pow. białostocki, woj. podlaskie)</t>
  </si>
  <si>
    <t>Gródek nad Dunajcem (pow. nowosądecki, woj. małopolskie)</t>
  </si>
  <si>
    <t>Grójec (pow. grójecki, woj. mazowieckie)</t>
  </si>
  <si>
    <t>Grudusk (pow. ciechanowski, woj. mazowieckie)</t>
  </si>
  <si>
    <t>Grudziądz (pow. Grudziądz, woj. kujawsko-pomorskie)</t>
  </si>
  <si>
    <t>Grudziądz (pow. grudziądzki, woj. kujawsko-pomorskie)</t>
  </si>
  <si>
    <t>Grunwald (pow. ostródzki, woj. warmińsko-mazurskie)</t>
  </si>
  <si>
    <t>Gruta (pow. grudziądzki, woj. kujawsko-pomorskie)</t>
  </si>
  <si>
    <t>Grybów (pow. nowosądecki, woj. małopolskie)</t>
  </si>
  <si>
    <t>Gryfice (pow. gryficki, woj. zachodniopomorskie)</t>
  </si>
  <si>
    <t>Gryfino (pow. gryfiński, woj. zachodniopomorskie)</t>
  </si>
  <si>
    <t>Gryfów Śląski (pow. lwówecki, woj. dolnośląskie)</t>
  </si>
  <si>
    <t>Grzegorzew (pow. kolski, woj. wielkopolskie)</t>
  </si>
  <si>
    <t>Grzmiąca (pow. szczecinecki, woj. zachodniopomorskie)</t>
  </si>
  <si>
    <t>Gubin (pow. krośnieński, woj. lubuskie)</t>
  </si>
  <si>
    <t>Gzy (pow. pułtuski, woj. mazowieckie)</t>
  </si>
  <si>
    <t>Haczów (pow. brzozowski, woj. podkarpackie)</t>
  </si>
  <si>
    <t>Hajnówka (pow. hajnowski, woj. podlaskie)</t>
  </si>
  <si>
    <t>Halinów (pow. miński, woj. mazowieckie)</t>
  </si>
  <si>
    <t>Hanna (pow. włodawski, woj. lubelskie)</t>
  </si>
  <si>
    <t>Hańsk (pow. włodawski, woj. lubelskie)</t>
  </si>
  <si>
    <t>Harasiuki (pow. niżański, woj. podkarpackie)</t>
  </si>
  <si>
    <t>Hażlach (pow. cieszyński, woj. śląskie)</t>
  </si>
  <si>
    <t>Hel (pow. pucki, woj. pomorskie)</t>
  </si>
  <si>
    <t>Herby (pow. lubliniecki, woj. śląskie)</t>
  </si>
  <si>
    <t>Horodło (pow. hrubieszowski, woj. lubelskie)</t>
  </si>
  <si>
    <t>Horyniec (pow. lubaczowski, woj. podkarpackie)</t>
  </si>
  <si>
    <t>Hrubieszów (pow. hrubieszowski, woj. lubelskie)</t>
  </si>
  <si>
    <t>Huszlew (pow. łosicki, woj. mazowieckie)</t>
  </si>
  <si>
    <t>Hyżne (pow. rzeszowski, woj. podkarpackie)</t>
  </si>
  <si>
    <t>Igołomia (pow. krakowski, woj. małopolskie)</t>
  </si>
  <si>
    <t>Iława (pow. iławski, woj. warmińsko-mazurskie)</t>
  </si>
  <si>
    <t>Iłowa (pow. żagański, woj. lubuskie)</t>
  </si>
  <si>
    <t>Iłowo (pow. działdowski, woj. warmińsko-mazurskie)</t>
  </si>
  <si>
    <t>Iłów (pow. sochaczewski, woj. mazowieckie)</t>
  </si>
  <si>
    <t>Iłża (pow. radomski, woj. mazowieckie)</t>
  </si>
  <si>
    <t>Imielin (pow. bieruńsko-lędziński, woj. śląskie)</t>
  </si>
  <si>
    <t>Imielno (pow. jędrzejowski, woj. świętokrzyskie)</t>
  </si>
  <si>
    <t>Inowłódz (pow. tomaszowski, woj. łódzkie)</t>
  </si>
  <si>
    <t>Inowrocław (pow. inowrocławski, woj. kujawsko-pomorskie)</t>
  </si>
  <si>
    <t>Ińsko (pow. stargardzki, woj. zachodniopomorskie)</t>
  </si>
  <si>
    <t>Irządze (pow. zawierciański, woj. śląskie)</t>
  </si>
  <si>
    <t>Istebna (pow. cieszyński, woj. śląskie)</t>
  </si>
  <si>
    <t>Iwaniska (pow. opatowski, woj. świętokrzyskie)</t>
  </si>
  <si>
    <t>Iwanowice (pow. krakowski, woj. małopolskie)</t>
  </si>
  <si>
    <t>Iwierzyce (pow. ropczycko-sędziszowski, woj. podkarpackie)</t>
  </si>
  <si>
    <t>Iwkowa (pow. brzeski, woj. małopolskie)</t>
  </si>
  <si>
    <t>Iwonicz (pow. krośnieński, woj. podkarpackie)</t>
  </si>
  <si>
    <t>Izabelin (pow. warszawski zachodni, woj. mazowieckie)</t>
  </si>
  <si>
    <t>Izbica (pow. krasnostawski, woj. lubelskie)</t>
  </si>
  <si>
    <t>Izbica Kujawska (pow. włocławski, woj. kujawsko-pomorskie)</t>
  </si>
  <si>
    <t>Izbicko (pow. strzelecki, woj. opolskie)</t>
  </si>
  <si>
    <t>Jabłonka (pow. nowotarski, woj. małopolskie)</t>
  </si>
  <si>
    <t>Jabłonna (pow. legionowski, woj. mazowieckie)</t>
  </si>
  <si>
    <t>Jabłonna (pow. lubelski, woj. lubelskie)</t>
  </si>
  <si>
    <t>Jabłonna Lacka (pow. sokołowski, woj. mazowieckie)</t>
  </si>
  <si>
    <t>Jabłonowo Pomorskie (pow. brodnicki, woj. kujawsko-pomorskie)</t>
  </si>
  <si>
    <t>Jabłoń (pow. parczewski, woj. lubelskie)</t>
  </si>
  <si>
    <t>Jadów (pow. wołomiński, woj. mazowieckie)</t>
  </si>
  <si>
    <t>Jaktorów (pow. grodziski, woj. mazowieckie)</t>
  </si>
  <si>
    <t>Jakubów (pow. miński, woj. mazowieckie)</t>
  </si>
  <si>
    <t>Janikowo (pow. inowrocławski, woj. kujawsko-pomorskie)</t>
  </si>
  <si>
    <t>Janowice Wielkie (pow. karkonoski, woj. dolnośląskie)</t>
  </si>
  <si>
    <t>Janowiec (pow. puławski, woj. lubelskie)</t>
  </si>
  <si>
    <t>Janowiec Kościelny (pow. nidzicki, woj. warmińsko-mazurskie)</t>
  </si>
  <si>
    <t>Janowiec Wielkopolski (pow. żniński, woj. kujawsko-pomorskie)</t>
  </si>
  <si>
    <t>Janowo (pow. nidzicki, woj. warmińsko-mazurskie)</t>
  </si>
  <si>
    <t>Janów (pow. częstochowski, woj. śląskie)</t>
  </si>
  <si>
    <t>Janów (pow. sokólski, woj. podlaskie)</t>
  </si>
  <si>
    <t>Janów Lubelski (pow. janowski, woj. lubelskie)</t>
  </si>
  <si>
    <t>Janów Podlaski (pow. bialski, woj. lubelskie)</t>
  </si>
  <si>
    <t>Jaraczewo (pow. jarociński, woj. wielkopolskie)</t>
  </si>
  <si>
    <t>Jarczów (pow. tomaszowski, woj. lubelskie)</t>
  </si>
  <si>
    <t>Jarocin (pow. jarociński, woj. wielkopolskie)</t>
  </si>
  <si>
    <t>Jarocin (pow. niżański, woj. podkarpackie)</t>
  </si>
  <si>
    <t>Jarosław (pow. jarosławski, woj. podkarpackie)</t>
  </si>
  <si>
    <t>Jasienica (pow. bielski, woj. śląskie)</t>
  </si>
  <si>
    <t>Jasienica Rosielna (pow. brzozowski, woj. podkarpackie)</t>
  </si>
  <si>
    <t>Jasieniec (pow. grójecki, woj. mazowieckie)</t>
  </si>
  <si>
    <t>Jasień (pow. żarski, woj. lubuskie)</t>
  </si>
  <si>
    <t>Jasionówka (pow. moniecki, woj. podlaskie)</t>
  </si>
  <si>
    <t>Jasło (pow. jasielski, woj. podkarpackie)</t>
  </si>
  <si>
    <t>Jastarnia (pow. pucki, woj. pomorskie)</t>
  </si>
  <si>
    <t>Jastków (pow. lubelski, woj. lubelskie)</t>
  </si>
  <si>
    <t>Jastrowie (pow. złotowski, woj. wielkopolskie)</t>
  </si>
  <si>
    <t>Jastrząb (pow. szydłowiecki, woj. mazowieckie)</t>
  </si>
  <si>
    <t>Jastrzębia (pow. radomski, woj. mazowieckie)</t>
  </si>
  <si>
    <t>Jastrzębie (pow. Jastrzębie-Zdrój, woj. śląskie)</t>
  </si>
  <si>
    <t>Jaśliska (pow. krośnieński, woj. podkarpackie)</t>
  </si>
  <si>
    <t>Jaświły (pow. moniecki, woj. podlaskie)</t>
  </si>
  <si>
    <t>Jawor (pow. jaworski, woj. dolnośląskie)</t>
  </si>
  <si>
    <t>Jawornik Polski (pow. przeworski, woj. podkarpackie)</t>
  </si>
  <si>
    <t>Jaworze (pow. bielski, woj. śląskie)</t>
  </si>
  <si>
    <t>Jaworzno (pow. Jaworzno, woj. śląskie)</t>
  </si>
  <si>
    <t>Jaworzyna Śląska (pow. świdnicki, woj. dolnośląskie)</t>
  </si>
  <si>
    <t>Jedlicze (pow. krośnieński, woj. podkarpackie)</t>
  </si>
  <si>
    <t>Jedlina (pow. wałbrzyski, woj. dolnośląskie)</t>
  </si>
  <si>
    <t>Jedlińsk (pow. radomski, woj. mazowieckie)</t>
  </si>
  <si>
    <t>Jedlnia (pow. radomski, woj. mazowieckie)</t>
  </si>
  <si>
    <t>Jednorożec (pow. przasnyski, woj. mazowieckie)</t>
  </si>
  <si>
    <t>Jedwabne (pow. łomżyński, woj. podlaskie)</t>
  </si>
  <si>
    <t>Jedwabno (pow. szczycieński, woj. warmińsko-mazurskie)</t>
  </si>
  <si>
    <t>Jejkowice (pow. rybnicki, woj. śląskie)</t>
  </si>
  <si>
    <t>Jelcz (pow. oławski, woj. dolnośląskie)</t>
  </si>
  <si>
    <t>Jelenia Góra (pow. Jelenia Góra, woj. dolnośląskie)</t>
  </si>
  <si>
    <t>Jeleniewo (pow. suwalski, woj. podlaskie)</t>
  </si>
  <si>
    <t>Jeleśnia (pow. żywiecki, woj. śląskie)</t>
  </si>
  <si>
    <t>Jemielnica (pow. strzelecki, woj. opolskie)</t>
  </si>
  <si>
    <t>Jemielno (pow. górowski, woj. dolnośląskie)</t>
  </si>
  <si>
    <t>Jerzmanowa (pow. głogowski, woj. dolnośląskie)</t>
  </si>
  <si>
    <t>Jerzmanowice (pow. krakowski, woj. małopolskie)</t>
  </si>
  <si>
    <t>Jeziora Wielkie (pow. mogileński, woj. kujawsko-pomorskie)</t>
  </si>
  <si>
    <t>Jeziorany (pow. olsztyński, woj. warmińsko-mazurskie)</t>
  </si>
  <si>
    <t>Jeziorzany (pow. lubartowski, woj. lubelskie)</t>
  </si>
  <si>
    <t>Jeżewo (pow. świecki, woj. kujawsko-pomorskie)</t>
  </si>
  <si>
    <t>Jeżowe (pow. niżański, woj. podkarpackie)</t>
  </si>
  <si>
    <t>Jeżów (pow. brzeziński, woj. łódzkie)</t>
  </si>
  <si>
    <t>Jeżów Sudecki (pow. karkonoski, woj. dolnośląskie)</t>
  </si>
  <si>
    <t>Jędrzejów (pow. jędrzejowski, woj. świętokrzyskie)</t>
  </si>
  <si>
    <t>Jodłowa (pow. dębicki, woj. podkarpackie)</t>
  </si>
  <si>
    <t>Jodłownik (pow. limanowski, woj. małopolskie)</t>
  </si>
  <si>
    <t>Joniec (pow. płoński, woj. mazowieckie)</t>
  </si>
  <si>
    <t>Jonkowo (pow. olsztyński, woj. warmińsko-mazurskie)</t>
  </si>
  <si>
    <t>Jordanów (pow. suski, woj. małopolskie)</t>
  </si>
  <si>
    <t>Jordanów Śląski (pow. wrocławski, woj. dolnośląskie)</t>
  </si>
  <si>
    <t>Józefów (pow. biłgorajski, woj. lubelskie)</t>
  </si>
  <si>
    <t>Józefów (pow. otwocki, woj. mazowieckie)</t>
  </si>
  <si>
    <t>Józefów nad Wisłą (pow. opolski, woj. lubelskie)</t>
  </si>
  <si>
    <t>Juchnowiec Kościelny (pow. białostocki, woj. podlaskie)</t>
  </si>
  <si>
    <t>Jutrosin (pow. rawicki, woj. wielkopolskie)</t>
  </si>
  <si>
    <t>Kaczory (pow. pilski, woj. wielkopolskie)</t>
  </si>
  <si>
    <t>Kadzidło (pow. ostrołęcki, woj. mazowieckie)</t>
  </si>
  <si>
    <t>Kalety (pow. tarnogórski, woj. śląskie)</t>
  </si>
  <si>
    <t>Kalinowo (pow. ełcki, woj. warmińsko-mazurskie)</t>
  </si>
  <si>
    <t>Kaliska (pow. starogardzki, woj. pomorskie)</t>
  </si>
  <si>
    <t>Kalisz (pow. Kalisz, woj. wielkopolskie)</t>
  </si>
  <si>
    <t>Kalisz Pomorski (pow. drawski, woj. zachodniopomorskie)</t>
  </si>
  <si>
    <t>Kalwaria Zebrzydowska (pow. wadowicki, woj. małopolskie)</t>
  </si>
  <si>
    <t>Kałuszyn (pow. miński, woj. mazowieckie)</t>
  </si>
  <si>
    <t>Kamienica (pow. limanowski, woj. małopolskie)</t>
  </si>
  <si>
    <t>Kamienica Polska (pow. częstochowski, woj. śląskie)</t>
  </si>
  <si>
    <t>Kamieniec (pow. grodziski, woj. wielkopolskie)</t>
  </si>
  <si>
    <t>Kamieniec Ząbkowicki (pow. ząbkowicki, woj. dolnośląskie)</t>
  </si>
  <si>
    <t>Kamienna Góra (pow. kamiennogórski, woj. dolnośląskie)</t>
  </si>
  <si>
    <t>Kamiennik (pow. nyski, woj. opolskie)</t>
  </si>
  <si>
    <t>Kamień (pow. chełmski, woj. lubelskie)</t>
  </si>
  <si>
    <t>Kamień (pow. rzeszowski, woj. podkarpackie)</t>
  </si>
  <si>
    <t>Kamień Krajeński (pow. sępoleński, woj. kujawsko-pomorskie)</t>
  </si>
  <si>
    <t>Kamień Pomorski (pow. kamieński, woj. zachodniopomorskie)</t>
  </si>
  <si>
    <t>Kamieńsk (pow. radomszczański, woj. łódzkie)</t>
  </si>
  <si>
    <t>Kamionka (pow. lubartowski, woj. lubelskie)</t>
  </si>
  <si>
    <t>Kamionka Wielka (pow. nowosądecki, woj. małopolskie)</t>
  </si>
  <si>
    <t>Kampinos (pow. warszawski zachodni, woj. mazowieckie)</t>
  </si>
  <si>
    <t>Kańczuga (pow. przeworski, woj. podkarpackie)</t>
  </si>
  <si>
    <t>Karczew (pow. otwocki, woj. mazowieckie)</t>
  </si>
  <si>
    <t>Karczmiska (pow. opolski, woj. lubelskie)</t>
  </si>
  <si>
    <t>Kargowa (pow. zielonogórski, woj. lubuskie)</t>
  </si>
  <si>
    <t>Karlino (pow. białogardzki, woj. zachodniopomorskie)</t>
  </si>
  <si>
    <t>Karnice (pow. gryficki, woj. zachodniopomorskie)</t>
  </si>
  <si>
    <t>Karniewo (pow. makowski, woj. mazowieckie)</t>
  </si>
  <si>
    <t>Karpacz (pow. karkonoski, woj. dolnośląskie)</t>
  </si>
  <si>
    <t>Karsin (pow. kościerski, woj. pomorskie)</t>
  </si>
  <si>
    <t>Kartuzy (pow. kartuski, woj. pomorskie)</t>
  </si>
  <si>
    <t>Katowice (pow. Katowice, woj. śląskie)</t>
  </si>
  <si>
    <t>Kawęczyn (pow. turecki, woj. wielkopolskie)</t>
  </si>
  <si>
    <t>Kazanów (pow. zwoleński, woj. mazowieckie)</t>
  </si>
  <si>
    <t>Kazimierz Biskupi (pow. koniński, woj. wielkopolskie)</t>
  </si>
  <si>
    <t>Kazimierz Dolny (pow. puławski, woj. lubelskie)</t>
  </si>
  <si>
    <t>Kazimierza Wielka (pow. kazimierski, woj. świętokrzyskie)</t>
  </si>
  <si>
    <t>Kaźmierz (pow. szamotulski, woj. wielkopolskie)</t>
  </si>
  <si>
    <t>Kąkolewnica (pow. radzyński, woj. lubelskie)</t>
  </si>
  <si>
    <t>Kąty Wrocławskie (pow. wrocławski, woj. dolnośląskie)</t>
  </si>
  <si>
    <t>Kcynia (pow. nakielski, woj. kujawsko-pomorskie)</t>
  </si>
  <si>
    <t>Kędzierzyn (pow. kędzierzyńsko-kozielski, woj. opolskie)</t>
  </si>
  <si>
    <t>Kępice (pow. słupski, woj. pomorskie)</t>
  </si>
  <si>
    <t>Kępno (pow. kępiński, woj. wielkopolskie)</t>
  </si>
  <si>
    <t>Kęsowo (pow. tucholski, woj. kujawsko-pomorskie)</t>
  </si>
  <si>
    <t>Kętrzyn (pow. kętrzyński, woj. warmińsko-mazurskie)</t>
  </si>
  <si>
    <t>Kęty (pow. oświęcimski, woj. małopolskie)</t>
  </si>
  <si>
    <t>Kielce (pow. Kielce, woj. świętokrzyskie)</t>
  </si>
  <si>
    <t>Kiełczygłów (pow. pajęczański, woj. łódzkie)</t>
  </si>
  <si>
    <t>Kiernozia (pow. łowicki, woj. łódzkie)</t>
  </si>
  <si>
    <t>Kietrz (pow. głubczycki, woj. opolskie)</t>
  </si>
  <si>
    <t>Kije (pow. pińczowski, woj. świętokrzyskie)</t>
  </si>
  <si>
    <t>Kijewo Królewskie (pow. chełmiński, woj. kujawsko-pomorskie)</t>
  </si>
  <si>
    <t>Kikół (pow. lipnowski, woj. kujawsko-pomorskie)</t>
  </si>
  <si>
    <t>Kisielice (pow. iławski, woj. warmińsko-mazurskie)</t>
  </si>
  <si>
    <t>Kiszkowo (pow. gnieźnieński, woj. wielkopolskie)</t>
  </si>
  <si>
    <t>Kiwity (pow. lidzbarski, woj. warmińsko-mazurskie)</t>
  </si>
  <si>
    <t>Kleczew (pow. koniński, woj. wielkopolskie)</t>
  </si>
  <si>
    <t>Klembów (pow. wołomiński, woj. mazowieckie)</t>
  </si>
  <si>
    <t>Kleszczele (pow. hajnowski, woj. podlaskie)</t>
  </si>
  <si>
    <t>Kleszczewo (pow. poznański, woj. wielkopolskie)</t>
  </si>
  <si>
    <t>Kleszczów (pow. bełchatowski, woj. łódzkie)</t>
  </si>
  <si>
    <t>Klimontów (pow. sandomierski, woj. świętokrzyskie)</t>
  </si>
  <si>
    <t>Klonowa (pow. sieradzki, woj. łódzkie)</t>
  </si>
  <si>
    <t>Kluczbork (pow. kluczborski, woj. opolskie)</t>
  </si>
  <si>
    <t>Klucze (pow. olkuski, woj. małopolskie)</t>
  </si>
  <si>
    <t>Kluczewsko (pow. włoszczowski, woj. świętokrzyskie)</t>
  </si>
  <si>
    <t>Kluki (pow. bełchatowski, woj. łódzkie)</t>
  </si>
  <si>
    <t>Klukowo (pow. wysokomazowiecki, woj. podlaskie)</t>
  </si>
  <si>
    <t>Klwów (pow. przysuski, woj. mazowieckie)</t>
  </si>
  <si>
    <t>Kłaj (pow. wielicki, woj. małopolskie)</t>
  </si>
  <si>
    <t>Kłecko (pow. gnieźnieński, woj. wielkopolskie)</t>
  </si>
  <si>
    <t>Kłobuck (pow. kłobucki, woj. śląskie)</t>
  </si>
  <si>
    <t>Kłoczew (pow. rycki, woj. lubelskie)</t>
  </si>
  <si>
    <t>Kłodawa (pow. gorzowski, woj. lubuskie)</t>
  </si>
  <si>
    <t>Kłodawa (pow. kolski, woj. wielkopolskie)</t>
  </si>
  <si>
    <t>Kłodzko (pow. kłodzki, woj. dolnośląskie)</t>
  </si>
  <si>
    <t>Kłomnice (pow. częstochowski, woj. śląskie)</t>
  </si>
  <si>
    <t>Knurów (pow. gliwicki, woj. śląskie)</t>
  </si>
  <si>
    <t>Knyszyn (pow. moniecki, woj. podlaskie)</t>
  </si>
  <si>
    <t>Kobiele Wielkie (pow. radomszczański, woj. łódzkie)</t>
  </si>
  <si>
    <t>Kobierzyce (pow. wrocławski, woj. dolnośląskie)</t>
  </si>
  <si>
    <t>Kobiór (pow. pszczyński, woj. śląskie)</t>
  </si>
  <si>
    <t>Kobyla Góra (pow. ostrzeszowski, woj. wielkopolskie)</t>
  </si>
  <si>
    <t>Kobylanka (pow. stargardzki, woj. zachodniopomorskie)</t>
  </si>
  <si>
    <t>Kobylin (pow. krotoszyński, woj. wielkopolskie)</t>
  </si>
  <si>
    <t>Kobylin (pow. wysokomazowiecki, woj. podlaskie)</t>
  </si>
  <si>
    <t>Kobylnica (pow. słupski, woj. pomorskie)</t>
  </si>
  <si>
    <t>Kobyłka (pow. wołomiński, woj. mazowieckie)</t>
  </si>
  <si>
    <t>Kochanowice (pow. lubliniecki, woj. śląskie)</t>
  </si>
  <si>
    <t>Kocierzew Południowy (pow. łowicki, woj. łódzkie)</t>
  </si>
  <si>
    <t>Kock (pow. lubartowski, woj. lubelskie)</t>
  </si>
  <si>
    <t>Kocmyrzów (pow. krakowski, woj. małopolskie)</t>
  </si>
  <si>
    <t>Koczała (pow. człuchowski, woj. pomorskie)</t>
  </si>
  <si>
    <t>Kodeń (pow. bialski, woj. lubelskie)</t>
  </si>
  <si>
    <t>Kodrąb (pow. radomszczański, woj. łódzkie)</t>
  </si>
  <si>
    <t>Kolbudy (pow. gdański, woj. pomorskie)</t>
  </si>
  <si>
    <t>Kolbuszowa (pow. kolbuszowski, woj. podkarpackie)</t>
  </si>
  <si>
    <t>Kolno (pow. kolneński, woj. podlaskie)</t>
  </si>
  <si>
    <t>Kolno (pow. olsztyński, woj. warmińsko-mazurskie)</t>
  </si>
  <si>
    <t>Kolonowskie (pow. strzelecki, woj. opolskie)</t>
  </si>
  <si>
    <t>Kolsko (pow. nowosolski, woj. lubuskie)</t>
  </si>
  <si>
    <t>Koluszki (pow. łódzki wschodni, woj. łódzkie)</t>
  </si>
  <si>
    <t>Kołaczkowo (pow. wrzesiński, woj. wielkopolskie)</t>
  </si>
  <si>
    <t>Kołaczyce (pow. jasielski, woj. podkarpackie)</t>
  </si>
  <si>
    <t>Kołaki Kościelne (pow. zambrowski, woj. podlaskie)</t>
  </si>
  <si>
    <t>Kołbaskowo (pow. policki, woj. zachodniopomorskie)</t>
  </si>
  <si>
    <t>Kołbiel (pow. otwocki, woj. mazowieckie)</t>
  </si>
  <si>
    <t>Kołczygłowy (pow. bytowski, woj. pomorskie)</t>
  </si>
  <si>
    <t>Koło (pow. kolski, woj. wielkopolskie)</t>
  </si>
  <si>
    <t>Kołobrzeg (pow. kołobrzeski, woj. zachodniopomorskie)</t>
  </si>
  <si>
    <t>Komańcza (pow. sanocki, woj. podkarpackie)</t>
  </si>
  <si>
    <t>Komarów (pow. zamojski, woj. lubelskie)</t>
  </si>
  <si>
    <t>Komarówka Podlaska (pow. radzyński, woj. lubelskie)</t>
  </si>
  <si>
    <t>Komorniki (pow. poznański, woj. wielkopolskie)</t>
  </si>
  <si>
    <t>Komprachcice (pow. opolski, woj. opolskie)</t>
  </si>
  <si>
    <t>Konarzyny (pow. chojnicki, woj. pomorskie)</t>
  </si>
  <si>
    <t>Kondratowice (pow. strzeliński, woj. dolnośląskie)</t>
  </si>
  <si>
    <t>Koneck (pow. aleksandrowski, woj. kujawsko-pomorskie)</t>
  </si>
  <si>
    <t>Koniecpol (pow. częstochowski, woj. śląskie)</t>
  </si>
  <si>
    <t>Konin (pow. Konin, woj. wielkopolskie)</t>
  </si>
  <si>
    <t>Koniusza (pow. proszowicki, woj. małopolskie)</t>
  </si>
  <si>
    <t>Konopiska (pow. częstochowski, woj. śląskie)</t>
  </si>
  <si>
    <t>Konopnica (pow. lubelski, woj. lubelskie)</t>
  </si>
  <si>
    <t>Konopnica (pow. wieluński, woj. łódzkie)</t>
  </si>
  <si>
    <t>Konstancin (pow. piaseczyński, woj. mazowieckie)</t>
  </si>
  <si>
    <t>Konstantynów (pow. bialski, woj. lubelskie)</t>
  </si>
  <si>
    <t>Konstantynów Łódzki (pow. pabianicki, woj. łódzkie)</t>
  </si>
  <si>
    <t>Końskie (pow. konecki, woj. świętokrzyskie)</t>
  </si>
  <si>
    <t>Końskowola (pow. puławski, woj. lubelskie)</t>
  </si>
  <si>
    <t>Koprzywnica (pow. sandomierski, woj. świętokrzyskie)</t>
  </si>
  <si>
    <t>Korczew (pow. siedlecki, woj. mazowieckie)</t>
  </si>
  <si>
    <t>Korczyna (pow. krośnieński, woj. podkarpackie)</t>
  </si>
  <si>
    <t>Korfantów (pow. nyski, woj. opolskie)</t>
  </si>
  <si>
    <t>Kornowac (pow. raciborski, woj. śląskie)</t>
  </si>
  <si>
    <t>Koronowo (pow. bydgoski, woj. kujawsko-pomorskie)</t>
  </si>
  <si>
    <t>Korsze (pow. kętrzyński, woj. warmińsko-mazurskie)</t>
  </si>
  <si>
    <t>Korycin (pow. sokólski, woj. podlaskie)</t>
  </si>
  <si>
    <t>Korytnica (pow. węgrowski, woj. mazowieckie)</t>
  </si>
  <si>
    <t>Korzenna (pow. nowosądecki, woj. małopolskie)</t>
  </si>
  <si>
    <t>Kosakowo (pow. pucki, woj. pomorskie)</t>
  </si>
  <si>
    <t>Kosów Lacki (pow. sokołowski, woj. mazowieckie)</t>
  </si>
  <si>
    <t>Kostomłoty (pow. średzki, woj. dolnośląskie)</t>
  </si>
  <si>
    <t>Kostrzyn (pow. poznański, woj. wielkopolskie)</t>
  </si>
  <si>
    <t>Kostrzyn nad Odrą (pow. gorzowski, woj. lubuskie)</t>
  </si>
  <si>
    <t>Koszalin (pow. Koszalin, woj. zachodniopomorskie)</t>
  </si>
  <si>
    <t>Koszarawa (pow. żywiecki, woj. śląskie)</t>
  </si>
  <si>
    <t>Koszęcin (pow. lubliniecki, woj. śląskie)</t>
  </si>
  <si>
    <t>Koszyce (pow. proszowicki, woj. małopolskie)</t>
  </si>
  <si>
    <t>Kościan (pow. kościański, woj. wielkopolskie)</t>
  </si>
  <si>
    <t>Kościelec (pow. kolski, woj. wielkopolskie)</t>
  </si>
  <si>
    <t>Kościelisko (pow. tatrzański, woj. małopolskie)</t>
  </si>
  <si>
    <t>Kościerzyna (pow. kościerski, woj. pomorskie)</t>
  </si>
  <si>
    <t>Kotla (pow. głogowski, woj. dolnośląskie)</t>
  </si>
  <si>
    <t>Kotlin (pow. jarociński, woj. wielkopolskie)</t>
  </si>
  <si>
    <t>Kotuń (pow. siedlecki, woj. mazowieckie)</t>
  </si>
  <si>
    <t>Kowal (pow. włocławski, woj. kujawsko-pomorskie)</t>
  </si>
  <si>
    <t>Kowala (pow. radomski, woj. mazowieckie)</t>
  </si>
  <si>
    <t>Kowale Oleckie (pow. olecki, woj. warmińsko-mazurskie)</t>
  </si>
  <si>
    <t>Kowalewo Pomorskie (pow. golubsko-dobrzyński, woj. kujawsko-pomorskie)</t>
  </si>
  <si>
    <t>Kowary (pow. karkonoski, woj. dolnośląskie)</t>
  </si>
  <si>
    <t>Kowiesy (pow. skierniewicki, woj. łódzkie)</t>
  </si>
  <si>
    <t>Koziegłowy (pow. myszkowski, woj. śląskie)</t>
  </si>
  <si>
    <t>Kozielice (pow. pyrzycki, woj. zachodniopomorskie)</t>
  </si>
  <si>
    <t>Kozienice (pow. kozienicki, woj. mazowieckie)</t>
  </si>
  <si>
    <t>Kozłowo (pow. nidzicki, woj. warmińsko-mazurskie)</t>
  </si>
  <si>
    <t>Kozłów (pow. miechowski, woj. małopolskie)</t>
  </si>
  <si>
    <t>Kozy (pow. bielski, woj. śląskie)</t>
  </si>
  <si>
    <t>Koźmin Wielkopolski (pow. krotoszyński, woj. wielkopolskie)</t>
  </si>
  <si>
    <t>Koźminek (pow. kaliski, woj. wielkopolskie)</t>
  </si>
  <si>
    <t>Kożuchów (pow. nowosolski, woj. lubuskie)</t>
  </si>
  <si>
    <t>Kórnik (pow. poznański, woj. wielkopolskie)</t>
  </si>
  <si>
    <t>Krajenka (pow. złotowski, woj. wielkopolskie)</t>
  </si>
  <si>
    <t>Kraków (pow. Kraków, woj. małopolskie)</t>
  </si>
  <si>
    <t>Kramsk (pow. koniński, woj. wielkopolskie)</t>
  </si>
  <si>
    <t>Krapkowice (pow. krapkowicki, woj. opolskie)</t>
  </si>
  <si>
    <t>Krasiczyn (pow. przemyski, woj. podkarpackie)</t>
  </si>
  <si>
    <t>Krasne (pow. przasnyski, woj. mazowieckie)</t>
  </si>
  <si>
    <t>Krasne (pow. rzeszowski, woj. podkarpackie)</t>
  </si>
  <si>
    <t>Krasnobród (pow. zamojski, woj. lubelskie)</t>
  </si>
  <si>
    <t>Krasnopol (pow. sejneński, woj. podlaskie)</t>
  </si>
  <si>
    <t>Krasnosielc (pow. makowski, woj. mazowieckie)</t>
  </si>
  <si>
    <t>Krasnystaw (pow. krasnostawski, woj. lubelskie)</t>
  </si>
  <si>
    <t>Krasocin (pow. włoszczowski, woj. świętokrzyskie)</t>
  </si>
  <si>
    <t>Kraszewice (pow. ostrzeszowski, woj. wielkopolskie)</t>
  </si>
  <si>
    <t>Kraśniczyn (pow. krasnostawski, woj. lubelskie)</t>
  </si>
  <si>
    <t>Kraśnik (pow. kraśnicki, woj. lubelskie)</t>
  </si>
  <si>
    <t>Krempna (pow. jasielski, woj. podkarpackie)</t>
  </si>
  <si>
    <t>Krobia (pow. gostyński, woj. wielkopolskie)</t>
  </si>
  <si>
    <t>Kroczyce (pow. zawierciański, woj. śląskie)</t>
  </si>
  <si>
    <t>Krokowa (pow. pucki, woj. pomorskie)</t>
  </si>
  <si>
    <t>Krosno (pow. Krosno, woj. podkarpackie)</t>
  </si>
  <si>
    <t>Krosno Odrzańskie (pow. krośnieński, woj. lubuskie)</t>
  </si>
  <si>
    <t>Krościenko nad Dunajcem (pow. nowotarski, woj. małopolskie)</t>
  </si>
  <si>
    <t>Krościenko Wyżne (pow. krośnieński, woj. podkarpackie)</t>
  </si>
  <si>
    <t>Krośnice (pow. milicki, woj. dolnośląskie)</t>
  </si>
  <si>
    <t>Krośniewice (pow. kutnowski, woj. łódzkie)</t>
  </si>
  <si>
    <t>Krotoszyce (pow. legnicki, woj. dolnośląskie)</t>
  </si>
  <si>
    <t>Krotoszyn (pow. krotoszyński, woj. wielkopolskie)</t>
  </si>
  <si>
    <t>Kruklanki (pow. giżycki, woj. warmińsko-mazurskie)</t>
  </si>
  <si>
    <t>Krupski Młyn (pow. tarnogórski, woj. śląskie)</t>
  </si>
  <si>
    <t>Kruszwica (pow. inowrocławski, woj. kujawsko-pomorskie)</t>
  </si>
  <si>
    <t>Kruszyna (pow. częstochowski, woj. śląskie)</t>
  </si>
  <si>
    <t>Krynica (pow. nowosądecki, woj. małopolskie)</t>
  </si>
  <si>
    <t>Krynica Morska (pow. nowodworski, woj. pomorskie)</t>
  </si>
  <si>
    <t>Krynice (pow. tomaszowski, woj. lubelskie)</t>
  </si>
  <si>
    <t>Krynki (pow. sokólski, woj. podlaskie)</t>
  </si>
  <si>
    <t>Krypno (pow. moniecki, woj. podlaskie)</t>
  </si>
  <si>
    <t>Krzanowice (pow. raciborski, woj. śląskie)</t>
  </si>
  <si>
    <t>Krzczonów (pow. lubelski, woj. lubelskie)</t>
  </si>
  <si>
    <t>Krzemieniewo (pow. leszczyński, woj. wielkopolskie)</t>
  </si>
  <si>
    <t>Krzepice (pow. kłobucki, woj. śląskie)</t>
  </si>
  <si>
    <t>Krzeszowice (pow. krakowski, woj. małopolskie)</t>
  </si>
  <si>
    <t>Krzeszów (pow. niżański, woj. podkarpackie)</t>
  </si>
  <si>
    <t>Krzeszyce (pow. sulęciński, woj. lubuskie)</t>
  </si>
  <si>
    <t>Krzęcin (pow. choszczeński, woj. zachodniopomorskie)</t>
  </si>
  <si>
    <t>Krzykosy (pow. średzki, woj. wielkopolskie)</t>
  </si>
  <si>
    <t>Krzymów (pow. koniński, woj. wielkopolskie)</t>
  </si>
  <si>
    <t>Krzynowłoga Mała (pow. przasnyski, woj. mazowieckie)</t>
  </si>
  <si>
    <t>Krzywcza (pow. przemyski, woj. podkarpackie)</t>
  </si>
  <si>
    <t>Krzywda (pow. łukowski, woj. lubelskie)</t>
  </si>
  <si>
    <t>Krzywiń (pow. kościański, woj. wielkopolskie)</t>
  </si>
  <si>
    <t>Krzyż Wielkopolski (pow. czarnkowsko-trzcianecki, woj. wielkopolskie)</t>
  </si>
  <si>
    <t>Krzyżanowice (pow. raciborski, woj. śląskie)</t>
  </si>
  <si>
    <t>Krzyżanów (pow. kutnowski, woj. łódzkie)</t>
  </si>
  <si>
    <t>Ksawerów (pow. pabianicki, woj. łódzkie)</t>
  </si>
  <si>
    <t>Książ Wielki (pow. miechowski, woj. małopolskie)</t>
  </si>
  <si>
    <t>Książ Wielkopolski (pow. śremski, woj. wielkopolskie)</t>
  </si>
  <si>
    <t>Książki (pow. wąbrzeski, woj. kujawsko-pomorskie)</t>
  </si>
  <si>
    <t>Księżpol (pow. biłgorajski, woj. lubelskie)</t>
  </si>
  <si>
    <t>Kuczbork (pow. żuromiński, woj. mazowieckie)</t>
  </si>
  <si>
    <t>Kudowa (pow. kłodzki, woj. dolnośląskie)</t>
  </si>
  <si>
    <t>Kulesze Kościelne (pow. wysokomazowiecki, woj. podlaskie)</t>
  </si>
  <si>
    <t>Kunice (pow. legnicki, woj. dolnośląskie)</t>
  </si>
  <si>
    <t>Kunów (pow. ostrowiecki, woj. świętokrzyskie)</t>
  </si>
  <si>
    <t>Kurów (pow. puławski, woj. lubelskie)</t>
  </si>
  <si>
    <t>Kuryłówka (pow. leżajski, woj. podkarpackie)</t>
  </si>
  <si>
    <t>Kurzętnik (pow. nowomiejski, woj. warmińsko-mazurskie)</t>
  </si>
  <si>
    <t>Kuślin (pow. nowotomyski, woj. wielkopolskie)</t>
  </si>
  <si>
    <t>Kutno (pow. kutnowski, woj. łódzkie)</t>
  </si>
  <si>
    <t>Kuźnia Raciborska (pow. raciborski, woj. śląskie)</t>
  </si>
  <si>
    <t>Kuźnica (pow. sokólski, woj. podlaskie)</t>
  </si>
  <si>
    <t>Kwidzyn (pow. kwidzyński, woj. pomorskie)</t>
  </si>
  <si>
    <t>Kwilcz (pow. międzychodzki, woj. wielkopolskie)</t>
  </si>
  <si>
    <t>Lanckorona (pow. wadowicki, woj. małopolskie)</t>
  </si>
  <si>
    <t>Laskowa (pow. limanowski, woj. małopolskie)</t>
  </si>
  <si>
    <t>Lasowice Wielkie (pow. kluczborski, woj. opolskie)</t>
  </si>
  <si>
    <t>Laszki (pow. jarosławski, woj. podkarpackie)</t>
  </si>
  <si>
    <t>Latowicz (pow. miński, woj. mazowieckie)</t>
  </si>
  <si>
    <t>Lądek (pow. kłodzki, woj. dolnośląskie)</t>
  </si>
  <si>
    <t>Lądek (pow. słupecki, woj. wielkopolskie)</t>
  </si>
  <si>
    <t>Legionowo (pow. legionowski, woj. mazowieckie)</t>
  </si>
  <si>
    <t>Legnica (pow. Legnica, woj. dolnośląskie)</t>
  </si>
  <si>
    <t>Legnickie Pole (pow. legnicki, woj. dolnośląskie)</t>
  </si>
  <si>
    <t>Lelis (pow. ostrołęcki, woj. mazowieckie)</t>
  </si>
  <si>
    <t>Lelkowo (pow. braniewski, woj. warmińsko-mazurskie)</t>
  </si>
  <si>
    <t>Lelów (pow. częstochowski, woj. śląskie)</t>
  </si>
  <si>
    <t>Leoncin (pow. nowodworski, woj. mazowieckie)</t>
  </si>
  <si>
    <t>Lesko (pow. leski, woj. podkarpackie)</t>
  </si>
  <si>
    <t>Leszno (pow. Leszno, woj. wielkopolskie)</t>
  </si>
  <si>
    <t>Leszno (pow. warszawski zachodni, woj. mazowieckie)</t>
  </si>
  <si>
    <t>Lesznowola (pow. piaseczyński, woj. mazowieckie)</t>
  </si>
  <si>
    <t>Leśna (pow. lubański, woj. dolnośląskie)</t>
  </si>
  <si>
    <t>Leśna Podlaska (pow. bialski, woj. lubelskie)</t>
  </si>
  <si>
    <t>Leśnica (pow. strzelecki, woj. opolskie)</t>
  </si>
  <si>
    <t>Leśniowice (pow. chełmski, woj. lubelskie)</t>
  </si>
  <si>
    <t>Lewin Brzeski (pow. brzeski, woj. opolskie)</t>
  </si>
  <si>
    <t>Lewin Kłodzki (pow. kłodzki, woj. dolnośląskie)</t>
  </si>
  <si>
    <t>Leżajsk (pow. leżajski, woj. podkarpackie)</t>
  </si>
  <si>
    <t>Lębork (pow. lęborski, woj. pomorskie)</t>
  </si>
  <si>
    <t>Lędziny (pow. bieruńsko-lędziński, woj. śląskie)</t>
  </si>
  <si>
    <t>Lgota Wielka (pow. radomszczański, woj. łódzkie)</t>
  </si>
  <si>
    <t>Libiąż (pow. chrzanowski, woj. małopolskie)</t>
  </si>
  <si>
    <t>Lichnowy (pow. malborski, woj. pomorskie)</t>
  </si>
  <si>
    <t>Lidzbark (pow. działdowski, woj. warmińsko-mazurskie)</t>
  </si>
  <si>
    <t>Lidzbark Warmiński (pow. lidzbarski, woj. warmińsko-mazurskie)</t>
  </si>
  <si>
    <t>Limanowa (pow. limanowski, woj. małopolskie)</t>
  </si>
  <si>
    <t>Linia (pow. wejherowski, woj. pomorskie)</t>
  </si>
  <si>
    <t>Liniewo (pow. kościerski, woj. pomorskie)</t>
  </si>
  <si>
    <t>Lipce Reymontowskie (pow. skierniewicki, woj. łódzkie)</t>
  </si>
  <si>
    <t>Lipiany (pow. pyrzycki, woj. zachodniopomorskie)</t>
  </si>
  <si>
    <t>Lipie (pow. kłobucki, woj. śląskie)</t>
  </si>
  <si>
    <t>Lipinki (pow. gorlicki, woj. małopolskie)</t>
  </si>
  <si>
    <t>Lipinki Łużyckie (pow. żarski, woj. lubuskie)</t>
  </si>
  <si>
    <t>Lipka (pow. złotowski, woj. wielkopolskie)</t>
  </si>
  <si>
    <t>Lipnica (pow. bytowski, woj. pomorskie)</t>
  </si>
  <si>
    <t>Lipnica Murowana (pow. bocheński, woj. małopolskie)</t>
  </si>
  <si>
    <t>Lipnica Wielka (pow. nowotarski, woj. małopolskie)</t>
  </si>
  <si>
    <t>Lipnik (pow. opatowski, woj. świętokrzyskie)</t>
  </si>
  <si>
    <t>Lipno (pow. leszczyński, woj. wielkopolskie)</t>
  </si>
  <si>
    <t>Lipno (pow. lipnowski, woj. kujawsko-pomorskie)</t>
  </si>
  <si>
    <t>Lipowa (pow. żywiecki, woj. śląskie)</t>
  </si>
  <si>
    <t>Lipowiec Kościelny (pow. mławski, woj. mazowieckie)</t>
  </si>
  <si>
    <t>Lipsk (pow. augustowski, woj. podlaskie)</t>
  </si>
  <si>
    <t>Lipsko (pow. lipski, woj. mazowieckie)</t>
  </si>
  <si>
    <t>Lipusz (pow. kościerski, woj. pomorskie)</t>
  </si>
  <si>
    <t>Lisewo (pow. chełmiński, woj. kujawsko-pomorskie)</t>
  </si>
  <si>
    <t>Lisia Góra (pow. tarnowski, woj. małopolskie)</t>
  </si>
  <si>
    <t>Lisków (pow. kaliski, woj. wielkopolskie)</t>
  </si>
  <si>
    <t>Liszki (pow. krakowski, woj. małopolskie)</t>
  </si>
  <si>
    <t>Liw (pow. węgrowski, woj. mazowieckie)</t>
  </si>
  <si>
    <t>Lniano (pow. świecki, woj. kujawsko-pomorskie)</t>
  </si>
  <si>
    <t>Lubaczów (pow. lubaczowski, woj. podkarpackie)</t>
  </si>
  <si>
    <t>Lubanie (pow. włocławski, woj. kujawsko-pomorskie)</t>
  </si>
  <si>
    <t>Lubań (pow. lubański, woj. dolnośląskie)</t>
  </si>
  <si>
    <t>Lubartów (pow. lubartowski, woj. lubelskie)</t>
  </si>
  <si>
    <t>Lubasz (pow. czarnkowsko-trzcianecki, woj. wielkopolskie)</t>
  </si>
  <si>
    <t>Lubawa (pow. iławski, woj. warmińsko-mazurskie)</t>
  </si>
  <si>
    <t>Lubawka (pow. kamiennogórski, woj. dolnośląskie)</t>
  </si>
  <si>
    <t>Lubenia (pow. rzeszowski, woj. podkarpackie)</t>
  </si>
  <si>
    <t>Lubichowo (pow. starogardzki, woj. pomorskie)</t>
  </si>
  <si>
    <t>Lubicz (pow. toruński, woj. kujawsko-pomorskie)</t>
  </si>
  <si>
    <t>Lubień (pow. myślenicki, woj. małopolskie)</t>
  </si>
  <si>
    <t>Lubień Kujawski (pow. włocławski, woj. kujawsko-pomorskie)</t>
  </si>
  <si>
    <t>Lubiewo (pow. tucholski, woj. kujawsko-pomorskie)</t>
  </si>
  <si>
    <t>Lubin (pow. lubiński, woj. dolnośląskie)</t>
  </si>
  <si>
    <t>Lubiszyn (pow. gorzowski, woj. lubuskie)</t>
  </si>
  <si>
    <t>Lublin (pow. Lublin, woj. lubelskie)</t>
  </si>
  <si>
    <t>Lubliniec (pow. lubliniecki, woj. śląskie)</t>
  </si>
  <si>
    <t>Lubniewice (pow. sulęciński, woj. lubuskie)</t>
  </si>
  <si>
    <t>Lubochnia (pow. tomaszowski, woj. łódzkie)</t>
  </si>
  <si>
    <t>Lubomia (pow. wodzisławski, woj. śląskie)</t>
  </si>
  <si>
    <t>Lubomierz (pow. lwówecki, woj. dolnośląskie)</t>
  </si>
  <si>
    <t>Lubomino (pow. lidzbarski, woj. warmińsko-mazurskie)</t>
  </si>
  <si>
    <t>Luboń (pow. poznański, woj. wielkopolskie)</t>
  </si>
  <si>
    <t>Lubowidz (pow. żuromiński, woj. mazowieckie)</t>
  </si>
  <si>
    <t>Lubraniec (pow. włocławski, woj. kujawsko-pomorskie)</t>
  </si>
  <si>
    <t>Lubrza (pow. prudnicki, woj. opolskie)</t>
  </si>
  <si>
    <t>Lubrza (pow. świebodziński, woj. lubuskie)</t>
  </si>
  <si>
    <t>Lubsko (pow. żarski, woj. lubuskie)</t>
  </si>
  <si>
    <t>Lubsza (pow. brzeski, woj. opolskie)</t>
  </si>
  <si>
    <t>Lubycza Królewska (pow. tomaszowski, woj. lubelskie)</t>
  </si>
  <si>
    <t>Ludwin (pow. łęczyński, woj. lubelskie)</t>
  </si>
  <si>
    <t>Lutocin (pow. żuromiński, woj. mazowieckie)</t>
  </si>
  <si>
    <t>Lutomiersk (pow. pabianicki, woj. łódzkie)</t>
  </si>
  <si>
    <t>Lutowiska (pow. bieszczadzki, woj. podkarpackie)</t>
  </si>
  <si>
    <t>Lututów (pow. wieruszowski, woj. łódzkie)</t>
  </si>
  <si>
    <t>Luzino (pow. wejherowski, woj. pomorskie)</t>
  </si>
  <si>
    <t>Lwówek (pow. nowotomyski, woj. wielkopolskie)</t>
  </si>
  <si>
    <t>Lwówek Śląski (pow. lwówecki, woj. dolnośląskie)</t>
  </si>
  <si>
    <t>Lyski (pow. rybnicki, woj. śląskie)</t>
  </si>
  <si>
    <t>Łabiszyn (pow. żniński, woj. kujawsko-pomorskie)</t>
  </si>
  <si>
    <t>Łabowa (pow. nowosądecki, woj. małopolskie)</t>
  </si>
  <si>
    <t>Łabunie (pow. zamojski, woj. lubelskie)</t>
  </si>
  <si>
    <t>Ładzice (pow. radomszczański, woj. łódzkie)</t>
  </si>
  <si>
    <t>Łagiewniki (pow. dzierżoniowski, woj. dolnośląskie)</t>
  </si>
  <si>
    <t>Łagów (pow. kielecki, woj. świętokrzyskie)</t>
  </si>
  <si>
    <t>Łagów (pow. świebodziński, woj. lubuskie)</t>
  </si>
  <si>
    <t>Łambinowice (pow. nyski, woj. opolskie)</t>
  </si>
  <si>
    <t>Łanięta (pow. kutnowski, woj. łódzkie)</t>
  </si>
  <si>
    <t>Łańcut (pow. łańcucki, woj. podkarpackie)</t>
  </si>
  <si>
    <t>Łapanów (pow. bocheński, woj. małopolskie)</t>
  </si>
  <si>
    <t>Łapsze Niżne (pow. nowotarski, woj. małopolskie)</t>
  </si>
  <si>
    <t>Łapy (pow. białostocki, woj. podlaskie)</t>
  </si>
  <si>
    <t>Łasin (pow. grudziądzki, woj. kujawsko-pomorskie)</t>
  </si>
  <si>
    <t>Łask (pow. łaski, woj. łódzkie)</t>
  </si>
  <si>
    <t>Łaskarzew (pow. garwoliński, woj. mazowieckie)</t>
  </si>
  <si>
    <t>Łaszczów (pow. tomaszowski, woj. lubelskie)</t>
  </si>
  <si>
    <t>Łaziska (pow. opolski, woj. lubelskie)</t>
  </si>
  <si>
    <t>Łaziska Górne (pow. mikołowski, woj. śląskie)</t>
  </si>
  <si>
    <t>Łazy (pow. zawierciański, woj. śląskie)</t>
  </si>
  <si>
    <t>Łąck (pow. płocki, woj. mazowieckie)</t>
  </si>
  <si>
    <t>Łącko (pow. nowosądecki, woj. małopolskie)</t>
  </si>
  <si>
    <t>Łączna (pow. skarżyski, woj. świętokrzyskie)</t>
  </si>
  <si>
    <t>Łeba (pow. lęborski, woj. pomorskie)</t>
  </si>
  <si>
    <t>Łęczna (pow. łęczyński, woj. lubelskie)</t>
  </si>
  <si>
    <t>Łęczyca (pow. łęczycki, woj. łódzkie)</t>
  </si>
  <si>
    <t>Łęczyce (pow. wejherowski, woj. pomorskie)</t>
  </si>
  <si>
    <t>Łęka Opatowska (pow. kępiński, woj. wielkopolskie)</t>
  </si>
  <si>
    <t>Łękawica (pow. żywiecki, woj. śląskie)</t>
  </si>
  <si>
    <t>Łęki Szlacheckie (pow. piotrkowski, woj. łódzkie)</t>
  </si>
  <si>
    <t>Łęknica (pow. żarski, woj. lubuskie)</t>
  </si>
  <si>
    <t>Łobez (pow. łobeski, woj. zachodniopomorskie)</t>
  </si>
  <si>
    <t>Łobżenica (pow. pilski, woj. wielkopolskie)</t>
  </si>
  <si>
    <t>Łochów (pow. węgrowski, woj. mazowieckie)</t>
  </si>
  <si>
    <t>Łodygowice (pow. żywiecki, woj. śląskie)</t>
  </si>
  <si>
    <t>Łomazy (pow. bialski, woj. lubelskie)</t>
  </si>
  <si>
    <t>Łomianki (pow. warszawski zachodni, woj. mazowieckie)</t>
  </si>
  <si>
    <t>Łomża (pow. Łomża, woj. podlaskie)</t>
  </si>
  <si>
    <t>Łomża (pow. łomżyński, woj. podlaskie)</t>
  </si>
  <si>
    <t>Łoniów (pow. sandomierski, woj. świętokrzyskie)</t>
  </si>
  <si>
    <t>Łopiennik Górny (pow. krasnostawski, woj. lubelskie)</t>
  </si>
  <si>
    <t>Łopuszno (pow. kielecki, woj. świętokrzyskie)</t>
  </si>
  <si>
    <t>Łosice (pow. łosicki, woj. mazowieckie)</t>
  </si>
  <si>
    <t>Łososina Dolna (pow. nowosądecki, woj. małopolskie)</t>
  </si>
  <si>
    <t>Łowicz (pow. łowicki, woj. łódzkie)</t>
  </si>
  <si>
    <t>Łódź (pow. Łódź, woj. łódzkie)</t>
  </si>
  <si>
    <t>Łubianka (pow. toruński, woj. kujawsko-pomorskie)</t>
  </si>
  <si>
    <t>Łubniany (pow. opolski, woj. opolskie)</t>
  </si>
  <si>
    <t>Łubnice (pow. staszowski, woj. świętokrzyskie)</t>
  </si>
  <si>
    <t>Łubnice (pow. wieruszowski, woj. łódzkie)</t>
  </si>
  <si>
    <t>Łubowo (pow. gnieźnieński, woj. wielkopolskie)</t>
  </si>
  <si>
    <t>Łukowa (pow. biłgorajski, woj. lubelskie)</t>
  </si>
  <si>
    <t>Łukowica (pow. limanowski, woj. małopolskie)</t>
  </si>
  <si>
    <t>Łuków (pow. łukowski, woj. lubelskie)</t>
  </si>
  <si>
    <t>Łukta (pow. ostródzki, woj. warmińsko-mazurskie)</t>
  </si>
  <si>
    <t>Łużna (pow. gorlicki, woj. małopolskie)</t>
  </si>
  <si>
    <t>Łyse (pow. ostrołęcki, woj. mazowieckie)</t>
  </si>
  <si>
    <t>Łysomice (pow. toruński, woj. kujawsko-pomorskie)</t>
  </si>
  <si>
    <t>Łyszkowice (pow. łowicki, woj. łódzkie)</t>
  </si>
  <si>
    <t>Maciejowice (pow. garwoliński, woj. mazowieckie)</t>
  </si>
  <si>
    <t>Magnuszew (pow. kozienicki, woj. mazowieckie)</t>
  </si>
  <si>
    <t>Majdan Królewski (pow. kolbuszowski, woj. podkarpackie)</t>
  </si>
  <si>
    <t>Maków (pow. skierniewicki, woj. łódzkie)</t>
  </si>
  <si>
    <t>Maków Mazowiecki (pow. makowski, woj. mazowieckie)</t>
  </si>
  <si>
    <t>Maków Podhalański (pow. suski, woj. małopolskie)</t>
  </si>
  <si>
    <t>Malanów (pow. turecki, woj. wielkopolskie)</t>
  </si>
  <si>
    <t>Malbork (pow. malborski, woj. pomorskie)</t>
  </si>
  <si>
    <t>Malczyce (pow. średzki, woj. dolnośląskie)</t>
  </si>
  <si>
    <t>Malechowo (pow. sławieński, woj. zachodniopomorskie)</t>
  </si>
  <si>
    <t>Mała Wieś (pow. płocki, woj. mazowieckie)</t>
  </si>
  <si>
    <t>Małdyty (pow. ostródzki, woj. warmińsko-mazurskie)</t>
  </si>
  <si>
    <t>Małkinia Górna (pow. ostrowski, woj. mazowieckie)</t>
  </si>
  <si>
    <t>Małogoszcz (pow. jędrzejowski, woj. świętokrzyskie)</t>
  </si>
  <si>
    <t>Małomice (pow. żagański, woj. lubuskie)</t>
  </si>
  <si>
    <t>Mały Płock (pow. kolneński, woj. podlaskie)</t>
  </si>
  <si>
    <t>Manowo (pow. koszaliński, woj. zachodniopomorskie)</t>
  </si>
  <si>
    <t>Marcinowice (pow. świdnicki, woj. dolnośląskie)</t>
  </si>
  <si>
    <t>Marciszów (pow. kamiennogórski, woj. dolnośląskie)</t>
  </si>
  <si>
    <t>Margonin (pow. chodzieski, woj. wielkopolskie)</t>
  </si>
  <si>
    <t>Marianowo (pow. stargardzki, woj. zachodniopomorskie)</t>
  </si>
  <si>
    <t>Marki (pow. wołomiński, woj. mazowieckie)</t>
  </si>
  <si>
    <t>Marklowice (pow. wodzisławski, woj. śląskie)</t>
  </si>
  <si>
    <t>Markowa (pow. łańcucki, woj. podkarpackie)</t>
  </si>
  <si>
    <t>Markusy (pow. elbląski, woj. warmińsko-mazurskie)</t>
  </si>
  <si>
    <t>Markuszów (pow. puławski, woj. lubelskie)</t>
  </si>
  <si>
    <t>Masłowice (pow. radomszczański, woj. łódzkie)</t>
  </si>
  <si>
    <t>Masłów (pow. kielecki, woj. świętokrzyskie)</t>
  </si>
  <si>
    <t>Maszewo (pow. goleniowski, woj. zachodniopomorskie)</t>
  </si>
  <si>
    <t>Maszewo (pow. krośnieński, woj. lubuskie)</t>
  </si>
  <si>
    <t>Medyka (pow. przemyski, woj. podkarpackie)</t>
  </si>
  <si>
    <t>Mełgiew (pow. świdnicki, woj. lubelskie)</t>
  </si>
  <si>
    <t>Męcinka (pow. jaworski, woj. dolnośląskie)</t>
  </si>
  <si>
    <t>Mędrzechów (pow. dąbrowski, woj. małopolskie)</t>
  </si>
  <si>
    <t>Miasteczko Krajeńskie (pow. pilski, woj. wielkopolskie)</t>
  </si>
  <si>
    <t>Miasteczko Śląskie (pow. tarnogórski, woj. śląskie)</t>
  </si>
  <si>
    <t>Miastko (pow. bytowski, woj. pomorskie)</t>
  </si>
  <si>
    <t>Miastkowo (pow. łomżyński, woj. podlaskie)</t>
  </si>
  <si>
    <t>Miastków Kościelny (pow. garwoliński, woj. mazowieckie)</t>
  </si>
  <si>
    <t>Miączyn (pow. zamojski, woj. lubelskie)</t>
  </si>
  <si>
    <t>Michałowice (pow. krakowski, woj. małopolskie)</t>
  </si>
  <si>
    <t>Michałowice (pow. pruszkowski, woj. mazowieckie)</t>
  </si>
  <si>
    <t>Michałowo (pow. białostocki, woj. podlaskie)</t>
  </si>
  <si>
    <t>Michałów (pow. pińczowski, woj. świętokrzyskie)</t>
  </si>
  <si>
    <t>Michów (pow. lubartowski, woj. lubelskie)</t>
  </si>
  <si>
    <t>Miechów (pow. miechowski, woj. małopolskie)</t>
  </si>
  <si>
    <t>Miedziana Góra (pow. kielecki, woj. świętokrzyskie)</t>
  </si>
  <si>
    <t>Miedzichowo (pow. nowotomyski, woj. wielkopolskie)</t>
  </si>
  <si>
    <t>Miedzna (pow. węgrowski, woj. mazowieckie)</t>
  </si>
  <si>
    <t>Miedźna (pow. pszczyński, woj. śląskie)</t>
  </si>
  <si>
    <t>Miedźno (pow. kłobucki, woj. śląskie)</t>
  </si>
  <si>
    <t>Miejsce Piastowe (pow. krośnieński, woj. podkarpackie)</t>
  </si>
  <si>
    <t>Miejska Górka (pow. rawicki, woj. wielkopolskie)</t>
  </si>
  <si>
    <t>Mielec (pow. mielecki, woj. podkarpackie)</t>
  </si>
  <si>
    <t>Mieleszyn (pow. gnieźnieński, woj. wielkopolskie)</t>
  </si>
  <si>
    <t>Mielnik (pow. siemiatycki, woj. podlaskie)</t>
  </si>
  <si>
    <t>Mielno (pow. koszaliński, woj. zachodniopomorskie)</t>
  </si>
  <si>
    <t>Mieroszów (pow. wałbrzyski, woj. dolnośląskie)</t>
  </si>
  <si>
    <t>Mierzęcice (pow. będziński, woj. śląskie)</t>
  </si>
  <si>
    <t>Mieszkowice (pow. gryfiński, woj. zachodniopomorskie)</t>
  </si>
  <si>
    <t>Mieścisko (pow. wągrowiecki, woj. wielkopolskie)</t>
  </si>
  <si>
    <t>Mietków (pow. wrocławski, woj. dolnośląskie)</t>
  </si>
  <si>
    <t>Międzybórz (pow. oleśnicki, woj. dolnośląskie)</t>
  </si>
  <si>
    <t>Międzychód (pow. międzychodzki, woj. wielkopolskie)</t>
  </si>
  <si>
    <t>Międzylesie (pow. kłodzki, woj. dolnośląskie)</t>
  </si>
  <si>
    <t>Międzyrzec Podlaski (pow. bialski, woj. lubelskie)</t>
  </si>
  <si>
    <t>Międzyrzecz (pow. międzyrzecki, woj. lubuskie)</t>
  </si>
  <si>
    <t>Międzyzdroje (pow. kamieński, woj. zachodniopomorskie)</t>
  </si>
  <si>
    <t>Miękinia (pow. średzki, woj. dolnośląskie)</t>
  </si>
  <si>
    <t>Mikołajki (pow. mrągowski, woj. warmińsko-mazurskie)</t>
  </si>
  <si>
    <t>Mikołajki Pomorskie (pow. sztumski, woj. pomorskie)</t>
  </si>
  <si>
    <t>Mikołów (pow. mikołowski, woj. śląskie)</t>
  </si>
  <si>
    <t>Mikstat (pow. ostrzeszowski, woj. wielkopolskie)</t>
  </si>
  <si>
    <t>Milanów (pow. parczewski, woj. lubelskie)</t>
  </si>
  <si>
    <t>Milanówek (pow. grodziski, woj. mazowieckie)</t>
  </si>
  <si>
    <t>Milejczyce (pow. siemiatycki, woj. podlaskie)</t>
  </si>
  <si>
    <t>Milejewo (pow. elbląski, woj. warmińsko-mazurskie)</t>
  </si>
  <si>
    <t>Milejów (pow. łęczyński, woj. lubelskie)</t>
  </si>
  <si>
    <t>Milicz (pow. milicki, woj. dolnośląskie)</t>
  </si>
  <si>
    <t>Milówka (pow. żywiecki, woj. śląskie)</t>
  </si>
  <si>
    <t>Miłakowo (pow. ostródzki, woj. warmińsko-mazurskie)</t>
  </si>
  <si>
    <t>Miłki (pow. giżycki, woj. warmińsko-mazurskie)</t>
  </si>
  <si>
    <t>Miłkowice (pow. legnicki, woj. dolnośląskie)</t>
  </si>
  <si>
    <t>Miłomłyn (pow. ostródzki, woj. warmińsko-mazurskie)</t>
  </si>
  <si>
    <t>Miłoradz (pow. malborski, woj. pomorskie)</t>
  </si>
  <si>
    <t>Miłosław (pow. wrzesiński, woj. wielkopolskie)</t>
  </si>
  <si>
    <t>Mińsk Mazowiecki (pow. miński, woj. mazowieckie)</t>
  </si>
  <si>
    <t>Mircze (pow. hrubieszowski, woj. lubelskie)</t>
  </si>
  <si>
    <t>Mirosławiec (pow. wałecki, woj. zachodniopomorskie)</t>
  </si>
  <si>
    <t>Mirów (pow. szydłowiecki, woj. mazowieckie)</t>
  </si>
  <si>
    <t>Mirsk (pow. lwówecki, woj. dolnośląskie)</t>
  </si>
  <si>
    <t>Mirzec (pow. starachowicki, woj. świętokrzyskie)</t>
  </si>
  <si>
    <t>Mława (pow. mławski, woj. mazowieckie)</t>
  </si>
  <si>
    <t>Młodzieszyn (pow. sochaczewski, woj. mazowieckie)</t>
  </si>
  <si>
    <t>Młynary (pow. elbląski, woj. warmińsko-mazurskie)</t>
  </si>
  <si>
    <t>Młynarze (pow. makowski, woj. mazowieckie)</t>
  </si>
  <si>
    <t>Mniów (pow. kielecki, woj. świętokrzyskie)</t>
  </si>
  <si>
    <t>Mniszków (pow. opoczyński, woj. łódzkie)</t>
  </si>
  <si>
    <t>Mochowo (pow. sierpecki, woj. mazowieckie)</t>
  </si>
  <si>
    <t>Modliborzyce (pow. janowski, woj. lubelskie)</t>
  </si>
  <si>
    <t>Mogielnica (pow. grójecki, woj. mazowieckie)</t>
  </si>
  <si>
    <t>Mogilany (pow. krakowski, woj. małopolskie)</t>
  </si>
  <si>
    <t>Mogilno (pow. mogileński, woj. kujawsko-pomorskie)</t>
  </si>
  <si>
    <t>Mokobody (pow. siedlecki, woj. mazowieckie)</t>
  </si>
  <si>
    <t>Mokrsko (pow. wieluński, woj. łódzkie)</t>
  </si>
  <si>
    <t>Mońki (pow. moniecki, woj. podlaskie)</t>
  </si>
  <si>
    <t>Morawica (pow. kielecki, woj. świętokrzyskie)</t>
  </si>
  <si>
    <t>Morąg (pow. ostródzki, woj. warmińsko-mazurskie)</t>
  </si>
  <si>
    <t>Mordy (pow. siedlecki, woj. mazowieckie)</t>
  </si>
  <si>
    <t>Moryń (pow. gryfiński, woj. zachodniopomorskie)</t>
  </si>
  <si>
    <t>Morzeszczyn (pow. tczewski, woj. pomorskie)</t>
  </si>
  <si>
    <t>Mosina (pow. poznański, woj. wielkopolskie)</t>
  </si>
  <si>
    <t>Moskorzew (pow. włoszczowski, woj. świętokrzyskie)</t>
  </si>
  <si>
    <t>Moszczenica (pow. gorlicki, woj. małopolskie)</t>
  </si>
  <si>
    <t>Moszczenica (pow. piotrkowski, woj. łódzkie)</t>
  </si>
  <si>
    <t>Mrągowo (pow. mrągowski, woj. warmińsko-mazurskie)</t>
  </si>
  <si>
    <t>Mrocza (pow. nakielski, woj. kujawsko-pomorskie)</t>
  </si>
  <si>
    <t>Mrozy (pow. miński, woj. mazowieckie)</t>
  </si>
  <si>
    <t>Mstów (pow. częstochowski, woj. śląskie)</t>
  </si>
  <si>
    <t>Mszana (pow. wodzisławski, woj. śląskie)</t>
  </si>
  <si>
    <t>Mszana Dolna (pow. limanowski, woj. małopolskie)</t>
  </si>
  <si>
    <t>Mszczonów (pow. żyrardowski, woj. mazowieckie)</t>
  </si>
  <si>
    <t>Mściwojów (pow. jaworski, woj. dolnośląskie)</t>
  </si>
  <si>
    <t>Mucharz (pow. wadowicki, woj. małopolskie)</t>
  </si>
  <si>
    <t>Murowana Goślina (pow. poznański, woj. wielkopolskie)</t>
  </si>
  <si>
    <t>Murów (pow. opolski, woj. opolskie)</t>
  </si>
  <si>
    <t>Muszyna (pow. nowosądecki, woj. małopolskie)</t>
  </si>
  <si>
    <t>Mycielin (pow. kaliski, woj. wielkopolskie)</t>
  </si>
  <si>
    <t>Mykanów (pow. częstochowski, woj. śląskie)</t>
  </si>
  <si>
    <t>Mysłakowice (pow. karkonoski, woj. dolnośląskie)</t>
  </si>
  <si>
    <t>Mysłowice (pow. Mysłowice, woj. śląskie)</t>
  </si>
  <si>
    <t>Myszków (pow. myszkowski, woj. śląskie)</t>
  </si>
  <si>
    <t>Myszyniec (pow. ostrołęcki, woj. mazowieckie)</t>
  </si>
  <si>
    <t>Myślenice (pow. myślenicki, woj. małopolskie)</t>
  </si>
  <si>
    <t>Myślibórz (pow. myśliborski, woj. zachodniopomorskie)</t>
  </si>
  <si>
    <t>Nadarzyn (pow. pruszkowski, woj. mazowieckie)</t>
  </si>
  <si>
    <t>Nagłowice (pow. jędrzejowski, woj. świętokrzyskie)</t>
  </si>
  <si>
    <t>Nakło nad Notecią (pow. nakielski, woj. kujawsko-pomorskie)</t>
  </si>
  <si>
    <t>Nałęczów (pow. puławski, woj. lubelskie)</t>
  </si>
  <si>
    <t>Namysłów (pow. namysłowski, woj. opolskie)</t>
  </si>
  <si>
    <t>Narew (pow. hajnowski, woj. podlaskie)</t>
  </si>
  <si>
    <t>Narewka (pow. hajnowski, woj. podlaskie)</t>
  </si>
  <si>
    <t>Narol (pow. lubaczowski, woj. podkarpackie)</t>
  </si>
  <si>
    <t>Naruszewo (pow. płoński, woj. mazowieckie)</t>
  </si>
  <si>
    <t>Nasielsk (pow. nowodworski, woj. mazowieckie)</t>
  </si>
  <si>
    <t>Nawojowa (pow. nowosądecki, woj. małopolskie)</t>
  </si>
  <si>
    <t>Nekla (pow. wrzesiński, woj. wielkopolskie)</t>
  </si>
  <si>
    <t>Nędza (pow. raciborski, woj. śląskie)</t>
  </si>
  <si>
    <t>Nidzica (pow. nidzicki, woj. warmińsko-mazurskie)</t>
  </si>
  <si>
    <t>Nieborów (pow. łowicki, woj. łódzkie)</t>
  </si>
  <si>
    <t>Niebylec (pow. strzyżowski, woj. podkarpackie)</t>
  </si>
  <si>
    <t>Niechanowo (pow. gnieźnieński, woj. wielkopolskie)</t>
  </si>
  <si>
    <t>Niechlów (pow. górowski, woj. dolnośląskie)</t>
  </si>
  <si>
    <t>Niedrzwica Duża (pow. lubelski, woj. lubelskie)</t>
  </si>
  <si>
    <t>Niedźwiada (pow. lubartowski, woj. lubelskie)</t>
  </si>
  <si>
    <t>Niedźwiedź (pow. limanowski, woj. małopolskie)</t>
  </si>
  <si>
    <t>Niegosławice (pow. żagański, woj. lubuskie)</t>
  </si>
  <si>
    <t>Niegowa (pow. myszkowski, woj. śląskie)</t>
  </si>
  <si>
    <t>Nielisz (pow. zamojski, woj. lubelskie)</t>
  </si>
  <si>
    <t>Niemce (pow. lubelski, woj. lubelskie)</t>
  </si>
  <si>
    <t>Niemcza (pow. dzierżoniowski, woj. dolnośląskie)</t>
  </si>
  <si>
    <t>Niemodlin (pow. opolski, woj. opolskie)</t>
  </si>
  <si>
    <t>Niepołomice (pow. wielicki, woj. małopolskie)</t>
  </si>
  <si>
    <t>Nieporęt (pow. legionowski, woj. mazowieckie)</t>
  </si>
  <si>
    <t>Nieszawa (pow. aleksandrowski, woj. kujawsko-pomorskie)</t>
  </si>
  <si>
    <t>Nisko (pow. niżański, woj. podkarpackie)</t>
  </si>
  <si>
    <t>Niwiska (pow. kolbuszowski, woj. podkarpackie)</t>
  </si>
  <si>
    <t>Nowa Brzeźnica (pow. pajęczański, woj. łódzkie)</t>
  </si>
  <si>
    <t>Nowa Dęba (pow. tarnobrzeski, woj. podkarpackie)</t>
  </si>
  <si>
    <t>Nowa Karczma (pow. kościerski, woj. pomorskie)</t>
  </si>
  <si>
    <t>Nowa Ruda (pow. kłodzki, woj. dolnośląskie)</t>
  </si>
  <si>
    <t>Nowa Sarzyna (pow. leżajski, woj. podkarpackie)</t>
  </si>
  <si>
    <t>Nowa Słupia (pow. kielecki, woj. świętokrzyskie)</t>
  </si>
  <si>
    <t>Nowa Sól (pow. nowosolski, woj. lubuskie)</t>
  </si>
  <si>
    <t>Nowa Sucha (pow. sochaczewski, woj. mazowieckie)</t>
  </si>
  <si>
    <t>Nowa Wieś Lęborska (pow. lęborski, woj. pomorskie)</t>
  </si>
  <si>
    <t>Nowa Wieś Wielka (pow. bydgoski, woj. kujawsko-pomorskie)</t>
  </si>
  <si>
    <t>Nowe (pow. świecki, woj. kujawsko-pomorskie)</t>
  </si>
  <si>
    <t>Nowe Brzesko (pow. proszowicki, woj. małopolskie)</t>
  </si>
  <si>
    <t>Nowe Miasteczko (pow. nowosolski, woj. lubuskie)</t>
  </si>
  <si>
    <t>Nowe Miasto (pow. płoński, woj. mazowieckie)</t>
  </si>
  <si>
    <t>Nowe Miasto Lubawskie (pow. nowomiejski, woj. warmińsko-mazurskie)</t>
  </si>
  <si>
    <t>Nowe Miasto nad Pilicą (pow. grójecki, woj. mazowieckie)</t>
  </si>
  <si>
    <t>Nowe Miasto nad Wartą (pow. średzki, woj. wielkopolskie)</t>
  </si>
  <si>
    <t>Nowe Ostrowy (pow. kutnowski, woj. łódzkie)</t>
  </si>
  <si>
    <t>Nowe Piekuty (pow. wysokomazowiecki, woj. podlaskie)</t>
  </si>
  <si>
    <t>Nowe Skalmierzyce (pow. ostrowski, woj. wielkopolskie)</t>
  </si>
  <si>
    <t>Nowe Warpno (pow. policki, woj. zachodniopomorskie)</t>
  </si>
  <si>
    <t>Nowinka (pow. augustowski, woj. podlaskie)</t>
  </si>
  <si>
    <t>Nowiny (pow. kielecki, woj. świętokrzyskie)</t>
  </si>
  <si>
    <t>Nowodwór (pow. rycki, woj. lubelskie)</t>
  </si>
  <si>
    <t>Nowogard (pow. goleniowski, woj. zachodniopomorskie)</t>
  </si>
  <si>
    <t>Nowogrodziec (pow. bolesławiecki, woj. dolnośląskie)</t>
  </si>
  <si>
    <t>Nowogród (pow. łomżyński, woj. podlaskie)</t>
  </si>
  <si>
    <t>Nowogród Bobrzański (pow. zielonogórski, woj. lubuskie)</t>
  </si>
  <si>
    <t>Nowogródek Pomorski (pow. myśliborski, woj. zachodniopomorskie)</t>
  </si>
  <si>
    <t>Nowosolna (pow. łódzki wschodni, woj. łódzkie)</t>
  </si>
  <si>
    <t>Nowy Duninów (pow. płocki, woj. mazowieckie)</t>
  </si>
  <si>
    <t>Nowy Dwór (pow. sokólski, woj. podlaskie)</t>
  </si>
  <si>
    <t>Nowy Dwór Gdański (pow. nowodworski, woj. pomorskie)</t>
  </si>
  <si>
    <t>Nowy Dwór Mazowiecki (pow. nowodworski, woj. mazowieckie)</t>
  </si>
  <si>
    <t>Nowy Kawęczyn (pow. skierniewicki, woj. łódzkie)</t>
  </si>
  <si>
    <t>Nowy Korczyn (pow. buski, woj. świętokrzyskie)</t>
  </si>
  <si>
    <t>Nowy Sącz (pow. Nowy Sącz, woj. małopolskie)</t>
  </si>
  <si>
    <t>Nowy Staw (pow. malborski, woj. pomorskie)</t>
  </si>
  <si>
    <t>Nowy Targ (pow. nowotarski, woj. małopolskie)</t>
  </si>
  <si>
    <t>Nowy Tomyśl (pow. nowotomyski, woj. wielkopolskie)</t>
  </si>
  <si>
    <t>Nowy Wiśnicz (pow. bocheński, woj. małopolskie)</t>
  </si>
  <si>
    <t>Nowy Żmigród (pow. jasielski, woj. podkarpackie)</t>
  </si>
  <si>
    <t>Nozdrzec (pow. brzozowski, woj. podkarpackie)</t>
  </si>
  <si>
    <t>Nur (pow. ostrowski, woj. mazowieckie)</t>
  </si>
  <si>
    <t>Nurzec (pow. siemiatycki, woj. podlaskie)</t>
  </si>
  <si>
    <t>Nysa (pow. nyski, woj. opolskie)</t>
  </si>
  <si>
    <t>Oborniki (pow. obornicki, woj. wielkopolskie)</t>
  </si>
  <si>
    <t>Oborniki Śląskie (pow. trzebnicki, woj. dolnośląskie)</t>
  </si>
  <si>
    <t>Obrazów (pow. sandomierski, woj. świętokrzyskie)</t>
  </si>
  <si>
    <t>Obrowo (pow. toruński, woj. kujawsko-pomorskie)</t>
  </si>
  <si>
    <t>Obryte (pow. pułtuski, woj. mazowieckie)</t>
  </si>
  <si>
    <t>Obrzycko (pow. szamotulski, woj. wielkopolskie)</t>
  </si>
  <si>
    <t>Obsza (pow. biłgorajski, woj. lubelskie)</t>
  </si>
  <si>
    <t>Ochotnica Dolna (pow. nowotarski, woj. małopolskie)</t>
  </si>
  <si>
    <t>Odolanów (pow. ostrowski, woj. wielkopolskie)</t>
  </si>
  <si>
    <t>Odrzywół (pow. przysuski, woj. mazowieckie)</t>
  </si>
  <si>
    <t>Ogrodzieniec (pow. zawierciański, woj. śląskie)</t>
  </si>
  <si>
    <t>Ojrzeń (pow. ciechanowski, woj. mazowieckie)</t>
  </si>
  <si>
    <t>Okonek (pow. złotowski, woj. wielkopolskie)</t>
  </si>
  <si>
    <t>Oksa (pow. jędrzejowski, woj. świętokrzyskie)</t>
  </si>
  <si>
    <t>Olecko (pow. olecki, woj. warmińsko-mazurskie)</t>
  </si>
  <si>
    <t>Olesno (pow. dąbrowski, woj. małopolskie)</t>
  </si>
  <si>
    <t>Olesno (pow. oleski, woj. opolskie)</t>
  </si>
  <si>
    <t>Oleszyce (pow. lubaczowski, woj. podkarpackie)</t>
  </si>
  <si>
    <t>Oleśnica (pow. oleśnicki, woj. dolnośląskie)</t>
  </si>
  <si>
    <t>Oleśnica (pow. staszowski, woj. świętokrzyskie)</t>
  </si>
  <si>
    <t>Olkusz (pow. olkuski, woj. małopolskie)</t>
  </si>
  <si>
    <t>Olszanica (pow. leski, woj. podkarpackie)</t>
  </si>
  <si>
    <t>Olszanka (pow. brzeski, woj. opolskie)</t>
  </si>
  <si>
    <t>Olszanka (pow. łosicki, woj. mazowieckie)</t>
  </si>
  <si>
    <t>Olszewo (pow. ostrołęcki, woj. mazowieckie)</t>
  </si>
  <si>
    <t>Olszówka (pow. kolski, woj. wielkopolskie)</t>
  </si>
  <si>
    <t>Olsztyn (pow. częstochowski, woj. śląskie)</t>
  </si>
  <si>
    <t>Olsztyn (pow. Olsztyn, woj. warmińsko-mazurskie)</t>
  </si>
  <si>
    <t>Olsztynek (pow. olsztyński, woj. warmińsko-mazurskie)</t>
  </si>
  <si>
    <t>Olszyna (pow. lubański, woj. dolnośląskie)</t>
  </si>
  <si>
    <t>Oława (pow. oławski, woj. dolnośląskie)</t>
  </si>
  <si>
    <t>Opalenica (pow. nowotomyski, woj. wielkopolskie)</t>
  </si>
  <si>
    <t>Opatowiec (pow. kazimierski, woj. świętokrzyskie)</t>
  </si>
  <si>
    <t>Opatów (pow. kłobucki, woj. śląskie)</t>
  </si>
  <si>
    <t>Opatów (pow. opatowski, woj. świętokrzyskie)</t>
  </si>
  <si>
    <t>Opatówek (pow. kaliski, woj. wielkopolskie)</t>
  </si>
  <si>
    <t>Opinogóra Górna (pow. ciechanowski, woj. mazowieckie)</t>
  </si>
  <si>
    <t>Opoczno (pow. opoczyński, woj. łódzkie)</t>
  </si>
  <si>
    <t>Opole (pow. Opole, woj. opolskie)</t>
  </si>
  <si>
    <t>Opole Lubelskie (pow. opolski, woj. lubelskie)</t>
  </si>
  <si>
    <t>Oporów (pow. kutnowski, woj. łódzkie)</t>
  </si>
  <si>
    <t>Orchowo (pow. słupecki, woj. wielkopolskie)</t>
  </si>
  <si>
    <t>Orla (pow. bielski, woj. podlaskie)</t>
  </si>
  <si>
    <t>Orły (pow. przemyski, woj. podkarpackie)</t>
  </si>
  <si>
    <t>Orneta (pow. lidzbarski, woj. warmińsko-mazurskie)</t>
  </si>
  <si>
    <t>Ornontowice (pow. mikołowski, woj. śląskie)</t>
  </si>
  <si>
    <t>Orońsko (pow. szydłowiecki, woj. mazowieckie)</t>
  </si>
  <si>
    <t>Orzesze (pow. mikołowski, woj. śląskie)</t>
  </si>
  <si>
    <t>Orzysz (pow. piski, woj. warmińsko-mazurskie)</t>
  </si>
  <si>
    <t>Osie (pow. świecki, woj. kujawsko-pomorskie)</t>
  </si>
  <si>
    <t>Osieck (pow. otwocki, woj. mazowieckie)</t>
  </si>
  <si>
    <t>Osieczna (pow. leszczyński, woj. wielkopolskie)</t>
  </si>
  <si>
    <t>Osieczna (pow. starogardzki, woj. pomorskie)</t>
  </si>
  <si>
    <t>Osiecznica (pow. bolesławiecki, woj. dolnośląskie)</t>
  </si>
  <si>
    <t>Osiek (pow. brodnicki, woj. kujawsko-pomorskie)</t>
  </si>
  <si>
    <t>Osiek (pow. oświęcimski, woj. małopolskie)</t>
  </si>
  <si>
    <t>Osiek (pow. starogardzki, woj. pomorskie)</t>
  </si>
  <si>
    <t>Osiek (pow. staszowski, woj. świętokrzyskie)</t>
  </si>
  <si>
    <t>Osiek Jasielski (pow. jasielski, woj. podkarpackie)</t>
  </si>
  <si>
    <t>Osiek Mały (pow. kolski, woj. wielkopolskie)</t>
  </si>
  <si>
    <t>Osielsko (pow. bydgoski, woj. kujawsko-pomorskie)</t>
  </si>
  <si>
    <t>Osięciny (pow. radziejowski, woj. kujawsko-pomorskie)</t>
  </si>
  <si>
    <t>Osina (pow. goleniowski, woj. zachodniopomorskie)</t>
  </si>
  <si>
    <t>Osjaków (pow. wieluński, woj. łódzkie)</t>
  </si>
  <si>
    <t>Ostaszewo (pow. nowodworski, woj. pomorskie)</t>
  </si>
  <si>
    <t>Ostrołęka (pow. Ostrołęka, woj. mazowieckie)</t>
  </si>
  <si>
    <t>Ostroróg (pow. szamotulski, woj. wielkopolskie)</t>
  </si>
  <si>
    <t>Ostrowiec Świętokrzyski (pow. ostrowiecki, woj. świętokrzyskie)</t>
  </si>
  <si>
    <t>Ostrowite (pow. słupecki, woj. wielkopolskie)</t>
  </si>
  <si>
    <t>Ostróda (pow. ostródzki, woj. warmińsko-mazurskie)</t>
  </si>
  <si>
    <t>Ostrów (pow. ropczycko-sędziszowski, woj. podkarpackie)</t>
  </si>
  <si>
    <t>Ostrów Lubelski (pow. lubartowski, woj. lubelskie)</t>
  </si>
  <si>
    <t>Ostrów Mazowiecka (pow. ostrowski, woj. mazowieckie)</t>
  </si>
  <si>
    <t>Ostrów Wielkopolski (pow. ostrowski, woj. wielkopolskie)</t>
  </si>
  <si>
    <t>Ostrówek (pow. lubartowski, woj. lubelskie)</t>
  </si>
  <si>
    <t>Ostrówek (pow. wieluński, woj. łódzkie)</t>
  </si>
  <si>
    <t>Ostrzeszów (pow. ostrzeszowski, woj. wielkopolskie)</t>
  </si>
  <si>
    <t>Ośno Lubuskie (pow. słubicki, woj. lubuskie)</t>
  </si>
  <si>
    <t>Oświęcim (pow. oświęcimski, woj. małopolskie)</t>
  </si>
  <si>
    <t>Otmuchów (pow. nyski, woj. opolskie)</t>
  </si>
  <si>
    <t>Otwock (pow. otwocki, woj. mazowieckie)</t>
  </si>
  <si>
    <t>Otyń (pow. nowosolski, woj. lubuskie)</t>
  </si>
  <si>
    <t>Ozimek (pow. opolski, woj. opolskie)</t>
  </si>
  <si>
    <t>Ozorków (pow. zgierski, woj. łódzkie)</t>
  </si>
  <si>
    <t>Ożarowice (pow. tarnogórski, woj. śląskie)</t>
  </si>
  <si>
    <t>Ożarów (pow. opatowski, woj. świętokrzyskie)</t>
  </si>
  <si>
    <t>Ożarów Mazowiecki (pow. warszawski zachodni, woj. mazowieckie)</t>
  </si>
  <si>
    <t>Pabianice (pow. pabianicki, woj. łódzkie)</t>
  </si>
  <si>
    <t>Pacanów (pow. buski, woj. świętokrzyskie)</t>
  </si>
  <si>
    <t>Pacyna (pow. gostyniński, woj. mazowieckie)</t>
  </si>
  <si>
    <t>Paczków (pow. nyski, woj. opolskie)</t>
  </si>
  <si>
    <t>Padew Narodowa (pow. mielecki, woj. podkarpackie)</t>
  </si>
  <si>
    <t>Pajęczno (pow. pajęczański, woj. łódzkie)</t>
  </si>
  <si>
    <t>Pakosław (pow. rawicki, woj. wielkopolskie)</t>
  </si>
  <si>
    <t>Pakosławice (pow. nyski, woj. opolskie)</t>
  </si>
  <si>
    <t>Pakość (pow. inowrocławski, woj. kujawsko-pomorskie)</t>
  </si>
  <si>
    <t>Pałecznica (pow. proszowicki, woj. małopolskie)</t>
  </si>
  <si>
    <t>Panki (pow. kłobucki, woj. śląskie)</t>
  </si>
  <si>
    <t>Papowo Biskupie (pow. chełmiński, woj. kujawsko-pomorskie)</t>
  </si>
  <si>
    <t>Paprotnia (pow. siedlecki, woj. mazowieckie)</t>
  </si>
  <si>
    <t>Paradyż (pow. opoczyński, woj. łódzkie)</t>
  </si>
  <si>
    <t>Parchowo (pow. bytowski, woj. pomorskie)</t>
  </si>
  <si>
    <t>Parczew (pow. parczewski, woj. lubelskie)</t>
  </si>
  <si>
    <t>Parysów (pow. garwoliński, woj. mazowieckie)</t>
  </si>
  <si>
    <t>Parzęczew (pow. zgierski, woj. łódzkie)</t>
  </si>
  <si>
    <t>Pasłęk (pow. elbląski, woj. warmińsko-mazurskie)</t>
  </si>
  <si>
    <t>Pasym (pow. szczycieński, woj. warmińsko-mazurskie)</t>
  </si>
  <si>
    <t>Paszowice (pow. jaworski, woj. dolnośląskie)</t>
  </si>
  <si>
    <t>Pawłosiów (pow. jarosławski, woj. podkarpackie)</t>
  </si>
  <si>
    <t>Pawłowice (pow. pszczyński, woj. śląskie)</t>
  </si>
  <si>
    <t>Pawłowiczki (pow. kędzierzyńsko-kozielski, woj. opolskie)</t>
  </si>
  <si>
    <t>Pawłów (pow. starachowicki, woj. świętokrzyskie)</t>
  </si>
  <si>
    <t>Pawonków (pow. lubliniecki, woj. śląskie)</t>
  </si>
  <si>
    <t>Pątnów (pow. wieluński, woj. łódzkie)</t>
  </si>
  <si>
    <t>Pcim (pow. myślenicki, woj. małopolskie)</t>
  </si>
  <si>
    <t>Pelplin (pow. tczewski, woj. pomorskie)</t>
  </si>
  <si>
    <t>Pełczyce (pow. choszczeński, woj. zachodniopomorskie)</t>
  </si>
  <si>
    <t>Perlejewo (pow. siemiatycki, woj. podlaskie)</t>
  </si>
  <si>
    <t>Perzów (pow. kępiński, woj. wielkopolskie)</t>
  </si>
  <si>
    <t>Pęcław (pow. głogowski, woj. dolnośląskie)</t>
  </si>
  <si>
    <t>Pęczniew (pow. poddębicki, woj. łódzkie)</t>
  </si>
  <si>
    <t>Pępowo (pow. gostyński, woj. wielkopolskie)</t>
  </si>
  <si>
    <t>Piaseczno (pow. piaseczyński, woj. mazowieckie)</t>
  </si>
  <si>
    <t>Piaski (pow. gostyński, woj. wielkopolskie)</t>
  </si>
  <si>
    <t>Piaski (pow. świdnicki, woj. lubelskie)</t>
  </si>
  <si>
    <t>Piastów (pow. pruszkowski, woj. mazowieckie)</t>
  </si>
  <si>
    <t>Piątek (pow. łęczycki, woj. łódzkie)</t>
  </si>
  <si>
    <t>Piątnica (pow. łomżyński, woj. podlaskie)</t>
  </si>
  <si>
    <t>Piechowice (pow. karkonoski, woj. dolnośląskie)</t>
  </si>
  <si>
    <t>Piecki (pow. mrągowski, woj. warmińsko-mazurskie)</t>
  </si>
  <si>
    <t>Piekary Śląskie (pow. Piekary Śląskie, woj. śląskie)</t>
  </si>
  <si>
    <t>Piekoszów (pow. kielecki, woj. świętokrzyskie)</t>
  </si>
  <si>
    <t>Pielgrzymka (pow. złotoryjski, woj. dolnośląskie)</t>
  </si>
  <si>
    <t>Pieniężno (pow. braniewski, woj. warmińsko-mazurskie)</t>
  </si>
  <si>
    <t>Pieńsk (pow. zgorzelecki, woj. dolnośląskie)</t>
  </si>
  <si>
    <t>Pierzchnica (pow. kielecki, woj. świętokrzyskie)</t>
  </si>
  <si>
    <t>Pieszyce (pow. dzierżoniowski, woj. dolnośląskie)</t>
  </si>
  <si>
    <t>Pietrowice Wielkie (pow. raciborski, woj. śląskie)</t>
  </si>
  <si>
    <t>Pilawa (pow. garwoliński, woj. mazowieckie)</t>
  </si>
  <si>
    <t>Pilchowice (pow. gliwicki, woj. śląskie)</t>
  </si>
  <si>
    <t>Pilica (pow. zawierciański, woj. śląskie)</t>
  </si>
  <si>
    <t>Pilzno (pow. dębicki, woj. podkarpackie)</t>
  </si>
  <si>
    <t>Piła (pow. pilski, woj. wielkopolskie)</t>
  </si>
  <si>
    <t>Piława Górna (pow. dzierżoniowski, woj. dolnośląskie)</t>
  </si>
  <si>
    <t>Pińczów (pow. pińczowski, woj. świętokrzyskie)</t>
  </si>
  <si>
    <t>Pionki (pow. radomski, woj. mazowieckie)</t>
  </si>
  <si>
    <t>Piotrków Kujawski (pow. radziejowski, woj. kujawsko-pomorskie)</t>
  </si>
  <si>
    <t>Piotrków Trybunalski (pow. Piotrków Trybunalski, woj. łódzkie)</t>
  </si>
  <si>
    <t>Pisz (pow. piski, woj. warmińsko-mazurskie)</t>
  </si>
  <si>
    <t>Piszczac (pow. bialski, woj. lubelskie)</t>
  </si>
  <si>
    <t>Piwniczna (pow. nowosądecki, woj. małopolskie)</t>
  </si>
  <si>
    <t>Platerów (pow. łosicki, woj. mazowieckie)</t>
  </si>
  <si>
    <t>Platerówka (pow. lubański, woj. dolnośląskie)</t>
  </si>
  <si>
    <t>Pleszew (pow. pleszewski, woj. wielkopolskie)</t>
  </si>
  <si>
    <t>Pleśna (pow. tarnowski, woj. małopolskie)</t>
  </si>
  <si>
    <t>Płaska (pow. augustowski, woj. podlaskie)</t>
  </si>
  <si>
    <t>Płock (pow. Płock, woj. mazowieckie)</t>
  </si>
  <si>
    <t>Płoniawy (pow. makowski, woj. mazowieckie)</t>
  </si>
  <si>
    <t>Płońsk (pow. płoński, woj. mazowieckie)</t>
  </si>
  <si>
    <t>Płoskinia (pow. braniewski, woj. warmińsko-mazurskie)</t>
  </si>
  <si>
    <t>Płośnica (pow. działdowski, woj. warmińsko-mazurskie)</t>
  </si>
  <si>
    <t>Płoty (pow. gryficki, woj. zachodniopomorskie)</t>
  </si>
  <si>
    <t>Płużnica (pow. wąbrzeski, woj. kujawsko-pomorskie)</t>
  </si>
  <si>
    <t>Pniewy (pow. grójecki, woj. mazowieckie)</t>
  </si>
  <si>
    <t>Pniewy (pow. szamotulski, woj. wielkopolskie)</t>
  </si>
  <si>
    <t>Pobiedziska (pow. poznański, woj. wielkopolskie)</t>
  </si>
  <si>
    <t>Poczesna (pow. częstochowski, woj. śląskie)</t>
  </si>
  <si>
    <t>Poddębice (pow. poddębicki, woj. łódzkie)</t>
  </si>
  <si>
    <t>Podedwórze (pow. parczewski, woj. lubelskie)</t>
  </si>
  <si>
    <t>Podegrodzie (pow. nowosądecki, woj. małopolskie)</t>
  </si>
  <si>
    <t>Podgórzyn (pow. karkonoski, woj. dolnośląskie)</t>
  </si>
  <si>
    <t>Podkowa Leśna (pow. grodziski, woj. mazowieckie)</t>
  </si>
  <si>
    <t>Pogorzela (pow. gostyński, woj. wielkopolskie)</t>
  </si>
  <si>
    <t>Pokój (pow. namysłowski, woj. opolskie)</t>
  </si>
  <si>
    <t>Pokrzywnica (pow. pułtuski, woj. mazowieckie)</t>
  </si>
  <si>
    <t>Polanica (pow. kłodzki, woj. dolnośląskie)</t>
  </si>
  <si>
    <t>Polanka Wielka (pow. oświęcimski, woj. małopolskie)</t>
  </si>
  <si>
    <t>Polanów (pow. koszaliński, woj. zachodniopomorskie)</t>
  </si>
  <si>
    <t>Police (pow. policki, woj. zachodniopomorskie)</t>
  </si>
  <si>
    <t>Policzna (pow. zwoleński, woj. mazowieckie)</t>
  </si>
  <si>
    <t>Polkowice (pow. polkowicki, woj. dolnośląskie)</t>
  </si>
  <si>
    <t>Polska Cerekiew (pow. kędzierzyńsko-kozielski, woj. opolskie)</t>
  </si>
  <si>
    <t>Połajewo (pow. czarnkowsko-trzcianecki, woj. wielkopolskie)</t>
  </si>
  <si>
    <t>Połaniec (pow. staszowski, woj. świętokrzyskie)</t>
  </si>
  <si>
    <t>Połczyn (pow. świdwiński, woj. zachodniopomorskie)</t>
  </si>
  <si>
    <t>Pomiechówek (pow. nowodworski, woj. mazowieckie)</t>
  </si>
  <si>
    <t>Poniatowa (pow. opolski, woj. lubelskie)</t>
  </si>
  <si>
    <t>Poniec (pow. gostyński, woj. wielkopolskie)</t>
  </si>
  <si>
    <t>Popielów (pow. opolski, woj. opolskie)</t>
  </si>
  <si>
    <t>Popów (pow. kłobucki, woj. śląskie)</t>
  </si>
  <si>
    <t>Poraj (pow. myszkowski, woj. śląskie)</t>
  </si>
  <si>
    <t>Porąbka (pow. bielski, woj. śląskie)</t>
  </si>
  <si>
    <t>Poręba (pow. zawierciański, woj. śląskie)</t>
  </si>
  <si>
    <t>Poronin (pow. tatrzański, woj. małopolskie)</t>
  </si>
  <si>
    <t>Postomino (pow. sławieński, woj. zachodniopomorskie)</t>
  </si>
  <si>
    <t>Poświętne (pow. białostocki, woj. podlaskie)</t>
  </si>
  <si>
    <t>Poświętne (pow. opoczyński, woj. łódzkie)</t>
  </si>
  <si>
    <t>Poświętne (pow. wołomiński, woj. mazowieckie)</t>
  </si>
  <si>
    <t>Potęgowo (pow. słupski, woj. pomorskie)</t>
  </si>
  <si>
    <t>Potok Górny (pow. biłgorajski, woj. lubelskie)</t>
  </si>
  <si>
    <t>Potok Wielki (pow. janowski, woj. lubelskie)</t>
  </si>
  <si>
    <t>Potworów (pow. przysuski, woj. mazowieckie)</t>
  </si>
  <si>
    <t>Powidz (pow. słupecki, woj. wielkopolskie)</t>
  </si>
  <si>
    <t>Pozezdrze (pow. węgorzewski, woj. warmińsko-mazurskie)</t>
  </si>
  <si>
    <t>Poznań (pow. Poznań, woj. wielkopolskie)</t>
  </si>
  <si>
    <t>Prabuty (pow. kwidzyński, woj. pomorskie)</t>
  </si>
  <si>
    <t>Praszka (pow. oleski, woj. opolskie)</t>
  </si>
  <si>
    <t>Prażmów (pow. piaseczyński, woj. mazowieckie)</t>
  </si>
  <si>
    <t>Prochowice (pow. legnicki, woj. dolnośląskie)</t>
  </si>
  <si>
    <t>Promna (pow. białobrzeski, woj. mazowieckie)</t>
  </si>
  <si>
    <t>Prostki (pow. ełcki, woj. warmińsko-mazurskie)</t>
  </si>
  <si>
    <t>Proszowice (pow. proszowicki, woj. małopolskie)</t>
  </si>
  <si>
    <t>Prószków (pow. opolski, woj. opolskie)</t>
  </si>
  <si>
    <t>Pruchnik (pow. jarosławski, woj. podkarpackie)</t>
  </si>
  <si>
    <t>Prudnik (pow. prudnicki, woj. opolskie)</t>
  </si>
  <si>
    <t>Prusice (pow. trzebnicki, woj. dolnośląskie)</t>
  </si>
  <si>
    <t>Pruszcz (pow. świecki, woj. kujawsko-pomorskie)</t>
  </si>
  <si>
    <t>Pruszcz Gdański (pow. gdański, woj. pomorskie)</t>
  </si>
  <si>
    <t>Pruszków (pow. pruszkowski, woj. mazowieckie)</t>
  </si>
  <si>
    <t>Przasnysz (pow. przasnyski, woj. mazowieckie)</t>
  </si>
  <si>
    <t>Przechlewo (pow. człuchowski, woj. pomorskie)</t>
  </si>
  <si>
    <t>Przeciszów (pow. oświęcimski, woj. małopolskie)</t>
  </si>
  <si>
    <t>Przecław (pow. mielecki, woj. podkarpackie)</t>
  </si>
  <si>
    <t>Przedbórz (pow. radomszczański, woj. łódzkie)</t>
  </si>
  <si>
    <t>Przedecz (pow. kolski, woj. wielkopolskie)</t>
  </si>
  <si>
    <t>Przelewice (pow. pyrzycki, woj. zachodniopomorskie)</t>
  </si>
  <si>
    <t>Przemęt (pow. wolsztyński, woj. wielkopolskie)</t>
  </si>
  <si>
    <t>Przemków (pow. polkowicki, woj. dolnośląskie)</t>
  </si>
  <si>
    <t>Przemyśl (pow. przemyski, woj. podkarpackie)</t>
  </si>
  <si>
    <t>Przemyśl (pow. Przemyśl, woj. podkarpackie)</t>
  </si>
  <si>
    <t>Przerośl (pow. suwalski, woj. podlaskie)</t>
  </si>
  <si>
    <t>Przesmyki (pow. siedlecki, woj. mazowieckie)</t>
  </si>
  <si>
    <t>Przeworno (pow. strzeliński, woj. dolnośląskie)</t>
  </si>
  <si>
    <t>Przeworsk (pow. przeworski, woj. podkarpackie)</t>
  </si>
  <si>
    <t>Przewóz (pow. żarski, woj. lubuskie)</t>
  </si>
  <si>
    <t>Przodkowo (pow. kartuski, woj. pomorskie)</t>
  </si>
  <si>
    <t>Przybiernów (pow. goleniowski, woj. zachodniopomorskie)</t>
  </si>
  <si>
    <t>Przygodzice (pow. ostrowski, woj. wielkopolskie)</t>
  </si>
  <si>
    <t>Przykona (pow. turecki, woj. wielkopolskie)</t>
  </si>
  <si>
    <t>Przyłęk (pow. zwoleński, woj. mazowieckie)</t>
  </si>
  <si>
    <t>Przyrów (pow. częstochowski, woj. śląskie)</t>
  </si>
  <si>
    <t>Przystajń (pow. kłobucki, woj. śląskie)</t>
  </si>
  <si>
    <t>Przysucha (pow. przysuski, woj. mazowieckie)</t>
  </si>
  <si>
    <t>Przytoczna (pow. międzyrzecki, woj. lubuskie)</t>
  </si>
  <si>
    <t>Przytuły (pow. łomżyński, woj. podlaskie)</t>
  </si>
  <si>
    <t>Przytyk (pow. radomski, woj. mazowieckie)</t>
  </si>
  <si>
    <t>Przywidz (pow. gdański, woj. pomorskie)</t>
  </si>
  <si>
    <t>Psary (pow. będziński, woj. śląskie)</t>
  </si>
  <si>
    <t>Pszczew (pow. międzyrzecki, woj. lubuskie)</t>
  </si>
  <si>
    <t>Pszczółki (pow. gdański, woj. pomorskie)</t>
  </si>
  <si>
    <t>Pszczyna (pow. pszczyński, woj. śląskie)</t>
  </si>
  <si>
    <t>Pszów (pow. wodzisławski, woj. śląskie)</t>
  </si>
  <si>
    <t>Puchaczów (pow. łęczyński, woj. lubelskie)</t>
  </si>
  <si>
    <t>Puck (pow. pucki, woj. pomorskie)</t>
  </si>
  <si>
    <t>Puławy (pow. puławski, woj. lubelskie)</t>
  </si>
  <si>
    <t>Pułtusk (pow. pułtuski, woj. mazowieckie)</t>
  </si>
  <si>
    <t>Puńsk (pow. sejneński, woj. podlaskie)</t>
  </si>
  <si>
    <t>Purda (pow. olsztyński, woj. warmińsko-mazurskie)</t>
  </si>
  <si>
    <t>Puszcza Mariańska (pow. żyrardowski, woj. mazowieckie)</t>
  </si>
  <si>
    <t>Puszczykowo (pow. poznański, woj. wielkopolskie)</t>
  </si>
  <si>
    <t>Pyrzyce (pow. pyrzycki, woj. zachodniopomorskie)</t>
  </si>
  <si>
    <t>Pyskowice (pow. gliwicki, woj. śląskie)</t>
  </si>
  <si>
    <t>Pysznica (pow. stalowowolski, woj. podkarpackie)</t>
  </si>
  <si>
    <t>Pyzdry (pow. wrzesiński, woj. wielkopolskie)</t>
  </si>
  <si>
    <t>Raba Wyżna (pow. nowotarski, woj. małopolskie)</t>
  </si>
  <si>
    <t>Rabka (pow. nowotarski, woj. małopolskie)</t>
  </si>
  <si>
    <t>Rachanie (pow. tomaszowski, woj. lubelskie)</t>
  </si>
  <si>
    <t>Raciąż (pow. płoński, woj. mazowieckie)</t>
  </si>
  <si>
    <t>Raciążek (pow. aleksandrowski, woj. kujawsko-pomorskie)</t>
  </si>
  <si>
    <t>Racibórz (pow. raciborski, woj. śląskie)</t>
  </si>
  <si>
    <t>Raciechowice (pow. myślenicki, woj. małopolskie)</t>
  </si>
  <si>
    <t>Racławice (pow. miechowski, woj. małopolskie)</t>
  </si>
  <si>
    <t>Raczki (pow. suwalski, woj. podlaskie)</t>
  </si>
  <si>
    <t>Radecznica (pow. zamojski, woj. lubelskie)</t>
  </si>
  <si>
    <t>Radgoszcz (pow. dąbrowski, woj. małopolskie)</t>
  </si>
  <si>
    <t>Radków (pow. kłodzki, woj. dolnośląskie)</t>
  </si>
  <si>
    <t>Radków (pow. włoszczowski, woj. świętokrzyskie)</t>
  </si>
  <si>
    <t>Radlin (pow. wodzisławski, woj. śląskie)</t>
  </si>
  <si>
    <t>Radłów (pow. oleski, woj. opolskie)</t>
  </si>
  <si>
    <t>Radłów (pow. tarnowski, woj. małopolskie)</t>
  </si>
  <si>
    <t>Radom (pow. Radom, woj. mazowieckie)</t>
  </si>
  <si>
    <t>Radomin (pow. golubsko-dobrzyński, woj. kujawsko-pomorskie)</t>
  </si>
  <si>
    <t>Radomsko (pow. radomszczański, woj. łódzkie)</t>
  </si>
  <si>
    <t>Radomyśl nad Sanem (pow. stalowowolski, woj. podkarpackie)</t>
  </si>
  <si>
    <t>Radomyśl Wielki (pow. mielecki, woj. podkarpackie)</t>
  </si>
  <si>
    <t>Radoszyce (pow. konecki, woj. świętokrzyskie)</t>
  </si>
  <si>
    <t>Radowo Małe (pow. łobeski, woj. zachodniopomorskie)</t>
  </si>
  <si>
    <t>Radwanice (pow. polkowicki, woj. dolnośląskie)</t>
  </si>
  <si>
    <t>Radymno (pow. jarosławski, woj. podkarpackie)</t>
  </si>
  <si>
    <t>Radzanowo (pow. płocki, woj. mazowieckie)</t>
  </si>
  <si>
    <t>Radzanów (pow. białobrzeski, woj. mazowieckie)</t>
  </si>
  <si>
    <t>Radzanów (pow. mławski, woj. mazowieckie)</t>
  </si>
  <si>
    <t>Radziechowy (pow. żywiecki, woj. śląskie)</t>
  </si>
  <si>
    <t>Radziejowice (pow. żyrardowski, woj. mazowieckie)</t>
  </si>
  <si>
    <t>Radziejów (pow. radziejowski, woj. kujawsko-pomorskie)</t>
  </si>
  <si>
    <t>Radziemice (pow. proszowicki, woj. małopolskie)</t>
  </si>
  <si>
    <t>Radziłów (pow. grajewski, woj. podlaskie)</t>
  </si>
  <si>
    <t>Radzionków (pow. tarnogórski, woj. śląskie)</t>
  </si>
  <si>
    <t>Radzymin (pow. wołomiński, woj. mazowieckie)</t>
  </si>
  <si>
    <t>Radzyń Chełmiński (pow. grudziądzki, woj. kujawsko-pomorskie)</t>
  </si>
  <si>
    <t>Radzyń Podlaski (pow. radzyński, woj. lubelskie)</t>
  </si>
  <si>
    <t>Rajcza (pow. żywiecki, woj. śląskie)</t>
  </si>
  <si>
    <t>Rajgród (pow. grajewski, woj. podlaskie)</t>
  </si>
  <si>
    <t>Rakoniewice (pow. grodziski, woj. wielkopolskie)</t>
  </si>
  <si>
    <t>Raków (pow. kielecki, woj. świętokrzyskie)</t>
  </si>
  <si>
    <t>Rakszawa (pow. łańcucki, woj. podkarpackie)</t>
  </si>
  <si>
    <t>Raniżów (pow. kolbuszowski, woj. podkarpackie)</t>
  </si>
  <si>
    <t>Raszków (pow. ostrowski, woj. wielkopolskie)</t>
  </si>
  <si>
    <t>Raszyn (pow. pruszkowski, woj. mazowieckie)</t>
  </si>
  <si>
    <t>Rawa Mazowiecka (pow. rawski, woj. łódzkie)</t>
  </si>
  <si>
    <t>Rawicz (pow. rawicki, woj. wielkopolskie)</t>
  </si>
  <si>
    <t>Rąbino (pow. świdwiński, woj. zachodniopomorskie)</t>
  </si>
  <si>
    <t>Recz (pow. choszczeński, woj. zachodniopomorskie)</t>
  </si>
  <si>
    <t>Reda (pow. wejherowski, woj. pomorskie)</t>
  </si>
  <si>
    <t>Redzikowo (pow. słupski, woj. pomorskie)</t>
  </si>
  <si>
    <t>Regimin (pow. ciechanowski, woj. mazowieckie)</t>
  </si>
  <si>
    <t>Regnów (pow. rawski, woj. łódzkie)</t>
  </si>
  <si>
    <t>Rejowiec (pow. chełmski, woj. lubelskie)</t>
  </si>
  <si>
    <t>Rejowiec Fabryczny (pow. chełmski, woj. lubelskie)</t>
  </si>
  <si>
    <t>Reńska Wieś (pow. kędzierzyńsko-kozielski, woj. opolskie)</t>
  </si>
  <si>
    <t>Repki (pow. sokołowski, woj. mazowieckie)</t>
  </si>
  <si>
    <t>Resko (pow. łobeski, woj. zachodniopomorskie)</t>
  </si>
  <si>
    <t>Reszel (pow. kętrzyński, woj. warmińsko-mazurskie)</t>
  </si>
  <si>
    <t>Rewal (pow. gryficki, woj. zachodniopomorskie)</t>
  </si>
  <si>
    <t>Ręczno (pow. piotrkowski, woj. łódzkie)</t>
  </si>
  <si>
    <t>Rędziny (pow. częstochowski, woj. śląskie)</t>
  </si>
  <si>
    <t>Rogowo (pow. rypiński, woj. kujawsko-pomorskie)</t>
  </si>
  <si>
    <t>Rogowo (pow. żniński, woj. kujawsko-pomorskie)</t>
  </si>
  <si>
    <t>Rogoźno (pow. obornicki, woj. wielkopolskie)</t>
  </si>
  <si>
    <t>Rogów (pow. brzeziński, woj. łódzkie)</t>
  </si>
  <si>
    <t>Rogóźno (pow. grudziądzki, woj. kujawsko-pomorskie)</t>
  </si>
  <si>
    <t>Rojewo (pow. inowrocławski, woj. kujawsko-pomorskie)</t>
  </si>
  <si>
    <t>Rokiciny (pow. tomaszowski, woj. łódzkie)</t>
  </si>
  <si>
    <t>Rokietnica (pow. jarosławski, woj. podkarpackie)</t>
  </si>
  <si>
    <t>Rokietnica (pow. poznański, woj. wielkopolskie)</t>
  </si>
  <si>
    <t>Rokitno (pow. bialski, woj. lubelskie)</t>
  </si>
  <si>
    <t>Ropa (pow. gorlicki, woj. małopolskie)</t>
  </si>
  <si>
    <t>Ropczyce (pow. ropczycko-sędziszowski, woj. podkarpackie)</t>
  </si>
  <si>
    <t>Rossosz (pow. bialski, woj. lubelskie)</t>
  </si>
  <si>
    <t>Rościszewo (pow. sierpecki, woj. mazowieckie)</t>
  </si>
  <si>
    <t>Rozdrażew (pow. krotoszyński, woj. wielkopolskie)</t>
  </si>
  <si>
    <t>Rozogi (pow. szczycieński, woj. warmińsko-mazurskie)</t>
  </si>
  <si>
    <t>Rozprza (pow. piotrkowski, woj. łódzkie)</t>
  </si>
  <si>
    <t>Roźwienica (pow. jarosławski, woj. podkarpackie)</t>
  </si>
  <si>
    <t>Różan (pow. makowski, woj. mazowieckie)</t>
  </si>
  <si>
    <t>Ruciane (pow. piski, woj. warmińsko-mazurskie)</t>
  </si>
  <si>
    <t>Ruda (pow. chełmski, woj. lubelskie)</t>
  </si>
  <si>
    <t>Ruda Maleniecka (pow. konecki, woj. świętokrzyskie)</t>
  </si>
  <si>
    <t>Ruda Śląska (pow. Ruda Śląska, woj. śląskie)</t>
  </si>
  <si>
    <t>Rudka (pow. bielski, woj. podlaskie)</t>
  </si>
  <si>
    <t>Rudna (pow. lubiński, woj. dolnośląskie)</t>
  </si>
  <si>
    <t>Rudnik (pow. krasnostawski, woj. lubelskie)</t>
  </si>
  <si>
    <t>Rudnik (pow. raciborski, woj. śląskie)</t>
  </si>
  <si>
    <t>Rudnik nad Sanem (pow. niżański, woj. podkarpackie)</t>
  </si>
  <si>
    <t>Rudniki (pow. oleski, woj. opolskie)</t>
  </si>
  <si>
    <t>Rudziniec (pow. gliwicki, woj. śląskie)</t>
  </si>
  <si>
    <t>Ruja (pow. legnicki, woj. dolnośląskie)</t>
  </si>
  <si>
    <t>Rumia (pow. wejherowski, woj. pomorskie)</t>
  </si>
  <si>
    <t>Rusiec (pow. bełchatowski, woj. łódzkie)</t>
  </si>
  <si>
    <t>Rusinów (pow. przysuski, woj. mazowieckie)</t>
  </si>
  <si>
    <t>Rutka (pow. suwalski, woj. podlaskie)</t>
  </si>
  <si>
    <t>Rutki (pow. zambrowski, woj. podlaskie)</t>
  </si>
  <si>
    <t>Rybczewice (pow. świdnicki, woj. lubelskie)</t>
  </si>
  <si>
    <t>Rybnik (pow. Rybnik, woj. śląskie)</t>
  </si>
  <si>
    <t>Rybno (pow. działdowski, woj. warmińsko-mazurskie)</t>
  </si>
  <si>
    <t>Rybno (pow. sochaczewski, woj. mazowieckie)</t>
  </si>
  <si>
    <t>Rychliki (pow. elbląski, woj. warmińsko-mazurskie)</t>
  </si>
  <si>
    <t>Rychtal (pow. kępiński, woj. wielkopolskie)</t>
  </si>
  <si>
    <t>Rychwał (pow. koniński, woj. wielkopolskie)</t>
  </si>
  <si>
    <t>Ryczywół (pow. obornicki, woj. wielkopolskie)</t>
  </si>
  <si>
    <t>Rydułtowy (pow. wodzisławski, woj. śląskie)</t>
  </si>
  <si>
    <t>Rydzyna (pow. leszczyński, woj. wielkopolskie)</t>
  </si>
  <si>
    <t>Ryglice (pow. tarnowski, woj. małopolskie)</t>
  </si>
  <si>
    <t>Ryjewo (pow. kwidzyński, woj. pomorskie)</t>
  </si>
  <si>
    <t>Ryki (pow. rycki, woj. lubelskie)</t>
  </si>
  <si>
    <t>Rymanów (pow. krośnieński, woj. podkarpackie)</t>
  </si>
  <si>
    <t>Rymań (pow. kołobrzeski, woj. zachodniopomorskie)</t>
  </si>
  <si>
    <t>Ryn (pow. giżycki, woj. warmińsko-mazurskie)</t>
  </si>
  <si>
    <t>Ryńsk (pow. wąbrzeski, woj. kujawsko-pomorskie)</t>
  </si>
  <si>
    <t>Rypin (pow. rypiński, woj. kujawsko-pomorskie)</t>
  </si>
  <si>
    <t>Rytro (pow. nowosądecki, woj. małopolskie)</t>
  </si>
  <si>
    <t>Rytwiany (pow. staszowski, woj. świętokrzyskie)</t>
  </si>
  <si>
    <t>Rząśnia (pow. pajęczański, woj. łódzkie)</t>
  </si>
  <si>
    <t>Rząśnik (pow. wyszkowski, woj. mazowieckie)</t>
  </si>
  <si>
    <t>Rzeczenica (pow. człuchowski, woj. pomorskie)</t>
  </si>
  <si>
    <t>Rzeczniów (pow. lipski, woj. mazowieckie)</t>
  </si>
  <si>
    <t>Rzeczyca (pow. tomaszowski, woj. łódzkie)</t>
  </si>
  <si>
    <t>Rzekuń (pow. ostrołęcki, woj. mazowieckie)</t>
  </si>
  <si>
    <t>Rzepiennik Strzyżewski (pow. tarnowski, woj. małopolskie)</t>
  </si>
  <si>
    <t>Rzepin (pow. słubicki, woj. lubuskie)</t>
  </si>
  <si>
    <t>Rzeszów (pow. Rzeszów, woj. podkarpackie)</t>
  </si>
  <si>
    <t>Rzewnie (pow. makowski, woj. mazowieckie)</t>
  </si>
  <si>
    <t>Rzezawa (pow. bocheński, woj. małopolskie)</t>
  </si>
  <si>
    <t>Rzgów (pow. koniński, woj. wielkopolskie)</t>
  </si>
  <si>
    <t>Rzgów (pow. łódzki wschodni, woj. łódzkie)</t>
  </si>
  <si>
    <t>Sabnie (pow. sokołowski, woj. mazowieckie)</t>
  </si>
  <si>
    <t>Sadki (pow. nakielski, woj. kujawsko-pomorskie)</t>
  </si>
  <si>
    <t>Sadkowice (pow. rawski, woj. łódzkie)</t>
  </si>
  <si>
    <t>Sadlinki (pow. kwidzyński, woj. pomorskie)</t>
  </si>
  <si>
    <t>Sadowie (pow. opatowski, woj. świętokrzyskie)</t>
  </si>
  <si>
    <t>Sadowne (pow. węgrowski, woj. mazowieckie)</t>
  </si>
  <si>
    <t>Samborzec (pow. sandomierski, woj. świętokrzyskie)</t>
  </si>
  <si>
    <t>Sandomierz (pow. sandomierski, woj. świętokrzyskie)</t>
  </si>
  <si>
    <t>Sanniki (pow. gostyniński, woj. mazowieckie)</t>
  </si>
  <si>
    <t>Sanok (pow. sanocki, woj. podkarpackie)</t>
  </si>
  <si>
    <t>Santok (pow. gorzowski, woj. lubuskie)</t>
  </si>
  <si>
    <t>Sarnaki (pow. łosicki, woj. mazowieckie)</t>
  </si>
  <si>
    <t>Sawin (pow. chełmski, woj. lubelskie)</t>
  </si>
  <si>
    <t>Secemin (pow. włoszczowski, woj. świętokrzyskie)</t>
  </si>
  <si>
    <t>Sejny (pow. sejneński, woj. podlaskie)</t>
  </si>
  <si>
    <t>Serniki (pow. lubartowski, woj. lubelskie)</t>
  </si>
  <si>
    <t>Serock (pow. legionowski, woj. mazowieckie)</t>
  </si>
  <si>
    <t>Serokomla (pow. łukowski, woj. lubelskie)</t>
  </si>
  <si>
    <t>Sędziejowice (pow. łaski, woj. łódzkie)</t>
  </si>
  <si>
    <t>Sędziszów (pow. jędrzejowski, woj. świętokrzyskie)</t>
  </si>
  <si>
    <t>Sędziszów Małopolski (pow. ropczycko-sędziszowski, woj. podkarpackie)</t>
  </si>
  <si>
    <t>Sękowa (pow. gorlicki, woj. małopolskie)</t>
  </si>
  <si>
    <t>Sępopol (pow. bartoszycki, woj. warmińsko-mazurskie)</t>
  </si>
  <si>
    <t>Sępólno Krajeńskie (pow. sępoleński, woj. kujawsko-pomorskie)</t>
  </si>
  <si>
    <t>Sianów (pow. koszaliński, woj. zachodniopomorskie)</t>
  </si>
  <si>
    <t>Sicienko (pow. bydgoski, woj. kujawsko-pomorskie)</t>
  </si>
  <si>
    <t>Sidra (pow. sokólski, woj. podlaskie)</t>
  </si>
  <si>
    <t>Siechnice (pow. wrocławski, woj. dolnośląskie)</t>
  </si>
  <si>
    <t>Sieciechów (pow. kozienicki, woj. mazowieckie)</t>
  </si>
  <si>
    <t>Siedlce (pow. Siedlce, woj. mazowieckie)</t>
  </si>
  <si>
    <t>Siedlce (pow. siedlecki, woj. mazowieckie)</t>
  </si>
  <si>
    <t>Siedlec (pow. wolsztyński, woj. wielkopolskie)</t>
  </si>
  <si>
    <t>Siedlisko (pow. nowosolski, woj. lubuskie)</t>
  </si>
  <si>
    <t>Siedliszcze (pow. chełmski, woj. lubelskie)</t>
  </si>
  <si>
    <t>Siekierczyn (pow. lubański, woj. dolnośląskie)</t>
  </si>
  <si>
    <t>Siemianowice Śląskie (pow. Siemianowice Śląskie, woj. śląskie)</t>
  </si>
  <si>
    <t>Siemiatycze (pow. siemiatycki, woj. podlaskie)</t>
  </si>
  <si>
    <t>Siemiątkowo (pow. żuromiński, woj. mazowieckie)</t>
  </si>
  <si>
    <t>Siemień (pow. parczewski, woj. lubelskie)</t>
  </si>
  <si>
    <t>Siemkowice (pow. pajęczański, woj. łódzkie)</t>
  </si>
  <si>
    <t>Siemyśl (pow. kołobrzeski, woj. zachodniopomorskie)</t>
  </si>
  <si>
    <t>Sieniawa (pow. przeworski, woj. podkarpackie)</t>
  </si>
  <si>
    <t>Siennica (pow. miński, woj. mazowieckie)</t>
  </si>
  <si>
    <t>Siennica Różana (pow. krasnostawski, woj. lubelskie)</t>
  </si>
  <si>
    <t>Sienno (pow. lipski, woj. mazowieckie)</t>
  </si>
  <si>
    <t>Siepraw (pow. myślenicki, woj. małopolskie)</t>
  </si>
  <si>
    <t>Sieradz (pow. sieradzki, woj. łódzkie)</t>
  </si>
  <si>
    <t>Sierakowice (pow. kartuski, woj. pomorskie)</t>
  </si>
  <si>
    <t>Sieraków (pow. międzychodzki, woj. wielkopolskie)</t>
  </si>
  <si>
    <t>Sieroszewice (pow. ostrowski, woj. wielkopolskie)</t>
  </si>
  <si>
    <t>Sierpc (pow. sierpecki, woj. mazowieckie)</t>
  </si>
  <si>
    <t>Siewierz (pow. będziński, woj. śląskie)</t>
  </si>
  <si>
    <t>Sitno (pow. zamojski, woj. lubelskie)</t>
  </si>
  <si>
    <t>Skalbmierz (pow. kazimierski, woj. świętokrzyskie)</t>
  </si>
  <si>
    <t>Skała (pow. krakowski, woj. małopolskie)</t>
  </si>
  <si>
    <t>Skarbimierz (pow. brzeski, woj. opolskie)</t>
  </si>
  <si>
    <t>Skarszewy (pow. starogardzki, woj. pomorskie)</t>
  </si>
  <si>
    <t>Skaryszew (pow. radomski, woj. mazowieckie)</t>
  </si>
  <si>
    <t>Skarżysko (pow. skarżyski, woj. świętokrzyskie)</t>
  </si>
  <si>
    <t>Skarżysko Kościelne (pow. skarżyski, woj. świętokrzyskie)</t>
  </si>
  <si>
    <t>Skawina (pow. krakowski, woj. małopolskie)</t>
  </si>
  <si>
    <t>Skąpe (pow. świebodziński, woj. lubuskie)</t>
  </si>
  <si>
    <t>Skępe (pow. lipnowski, woj. kujawsko-pomorskie)</t>
  </si>
  <si>
    <t>Skierbieszów (pow. zamojski, woj. lubelskie)</t>
  </si>
  <si>
    <t>Skierniewice (pow. Skierniewice, woj. łódzkie)</t>
  </si>
  <si>
    <t>Skierniewice (pow. skierniewicki, woj. łódzkie)</t>
  </si>
  <si>
    <t>Skoczów (pow. cieszyński, woj. śląskie)</t>
  </si>
  <si>
    <t>Skoki (pow. wągrowiecki, woj. wielkopolskie)</t>
  </si>
  <si>
    <t>Skołyszyn (pow. jasielski, woj. podkarpackie)</t>
  </si>
  <si>
    <t>Skomlin (pow. wieluński, woj. łódzkie)</t>
  </si>
  <si>
    <t>Skoroszyce (pow. nyski, woj. opolskie)</t>
  </si>
  <si>
    <t>Skórcz (pow. starogardzki, woj. pomorskie)</t>
  </si>
  <si>
    <t>Skórzec (pow. siedlecki, woj. mazowieckie)</t>
  </si>
  <si>
    <t>Skrwilno (pow. rypiński, woj. kujawsko-pomorskie)</t>
  </si>
  <si>
    <t>Skrzyszów (pow. tarnowski, woj. małopolskie)</t>
  </si>
  <si>
    <t>Skulsk (pow. koniński, woj. wielkopolskie)</t>
  </si>
  <si>
    <t>Skwierzyna (pow. międzyrzecki, woj. lubuskie)</t>
  </si>
  <si>
    <t>Słaboszów (pow. miechowski, woj. małopolskie)</t>
  </si>
  <si>
    <t>Sława (pow. wschowski, woj. lubuskie)</t>
  </si>
  <si>
    <t>Sławatycze (pow. bialski, woj. lubelskie)</t>
  </si>
  <si>
    <t>Sławków (pow. będziński, woj. śląskie)</t>
  </si>
  <si>
    <t>Sławno (pow. opoczyński, woj. łódzkie)</t>
  </si>
  <si>
    <t>Sławno (pow. sławieński, woj. zachodniopomorskie)</t>
  </si>
  <si>
    <t>Sławoborze (pow. świdwiński, woj. zachodniopomorskie)</t>
  </si>
  <si>
    <t>Słomniki (pow. krakowski, woj. małopolskie)</t>
  </si>
  <si>
    <t>Słońsk (pow. sulęciński, woj. lubuskie)</t>
  </si>
  <si>
    <t>Słopnice (pow. limanowski, woj. małopolskie)</t>
  </si>
  <si>
    <t>Słubice (pow. płocki, woj. mazowieckie)</t>
  </si>
  <si>
    <t>Słubice (pow. słubicki, woj. lubuskie)</t>
  </si>
  <si>
    <t>Słupca (pow. słupecki, woj. wielkopolskie)</t>
  </si>
  <si>
    <t>Słupia (Jędrzejowska) (pow. jędrzejowski, woj. świętokrzyskie)</t>
  </si>
  <si>
    <t>Słupia (pow. skierniewicki, woj. łódzkie)</t>
  </si>
  <si>
    <t>Słupia Konecka (pow. konecki, woj. świętokrzyskie)</t>
  </si>
  <si>
    <t>Słupno (pow. płocki, woj. mazowieckie)</t>
  </si>
  <si>
    <t>Słupsk (pow. Słupsk, woj. pomorskie)</t>
  </si>
  <si>
    <t>Smętowo Graniczne (pow. starogardzki, woj. pomorskie)</t>
  </si>
  <si>
    <t>Smołdzino (pow. słupski, woj. pomorskie)</t>
  </si>
  <si>
    <t>Smyków (pow. konecki, woj. świętokrzyskie)</t>
  </si>
  <si>
    <t>Sobienie (pow. otwocki, woj. mazowieckie)</t>
  </si>
  <si>
    <t>Sobków (pow. jędrzejowski, woj. świętokrzyskie)</t>
  </si>
  <si>
    <t>Sobolew (pow. garwoliński, woj. mazowieckie)</t>
  </si>
  <si>
    <t>Sobótka (pow. wrocławski, woj. dolnośląskie)</t>
  </si>
  <si>
    <t>Sochaczew (pow. sochaczewski, woj. mazowieckie)</t>
  </si>
  <si>
    <t>Sochocin (pow. płoński, woj. mazowieckie)</t>
  </si>
  <si>
    <t>Sokolniki (pow. wieruszowski, woj. łódzkie)</t>
  </si>
  <si>
    <t>Sokołów Małopolski (pow. rzeszowski, woj. podkarpackie)</t>
  </si>
  <si>
    <t>Sokołów Podlaski (pow. sokołowski, woj. mazowieckie)</t>
  </si>
  <si>
    <t>Sokoły (pow. wysokomazowiecki, woj. podlaskie)</t>
  </si>
  <si>
    <t>Sokółka (pow. sokólski, woj. podlaskie)</t>
  </si>
  <si>
    <t>Solec (pow. buski, woj. świętokrzyskie)</t>
  </si>
  <si>
    <t>Solec Kujawski (pow. bydgoski, woj. kujawsko-pomorskie)</t>
  </si>
  <si>
    <t>Solec nad Wisłą (pow. lipski, woj. mazowieckie)</t>
  </si>
  <si>
    <t>Solina (pow. leski, woj. podkarpackie)</t>
  </si>
  <si>
    <t>Somianka (pow. wyszkowski, woj. mazowieckie)</t>
  </si>
  <si>
    <t>Somonino (pow. kartuski, woj. pomorskie)</t>
  </si>
  <si>
    <t>Sompolno (pow. koniński, woj. wielkopolskie)</t>
  </si>
  <si>
    <t>Sońsk (pow. ciechanowski, woj. mazowieckie)</t>
  </si>
  <si>
    <t>Sopot (pow. Sopot, woj. pomorskie)</t>
  </si>
  <si>
    <t>Sorkwity (pow. mrągowski, woj. warmińsko-mazurskie)</t>
  </si>
  <si>
    <t>Sosnowica (pow. parczewski, woj. lubelskie)</t>
  </si>
  <si>
    <t>Sosnowiec (pow. Sosnowiec, woj. śląskie)</t>
  </si>
  <si>
    <t>Sosnówka (pow. bialski, woj. lubelskie)</t>
  </si>
  <si>
    <t>Sośnicowice (pow. gliwicki, woj. śląskie)</t>
  </si>
  <si>
    <t>Sośnie (pow. ostrowski, woj. wielkopolskie)</t>
  </si>
  <si>
    <t>Sośno (pow. sępoleński, woj. kujawsko-pomorskie)</t>
  </si>
  <si>
    <t>Spiczyn (pow. łęczyński, woj. lubelskie)</t>
  </si>
  <si>
    <t>Spytkowice (pow. nowotarski, woj. małopolskie)</t>
  </si>
  <si>
    <t>Spytkowice (pow. wadowicki, woj. małopolskie)</t>
  </si>
  <si>
    <t>Srokowo (pow. kętrzyński, woj. warmińsko-mazurskie)</t>
  </si>
  <si>
    <t>Stalowa Wola (pow. stalowowolski, woj. podkarpackie)</t>
  </si>
  <si>
    <t>Stanin (pow. łukowski, woj. lubelskie)</t>
  </si>
  <si>
    <t>Stanisławów (pow. miński, woj. mazowieckie)</t>
  </si>
  <si>
    <t>Stara Biała (pow. płocki, woj. mazowieckie)</t>
  </si>
  <si>
    <t>Stara Błotnica (pow. białobrzeski, woj. mazowieckie)</t>
  </si>
  <si>
    <t>Stara Dąbrowa (pow. stargardzki, woj. zachodniopomorskie)</t>
  </si>
  <si>
    <t>Stara Kamienica (pow. karkonoski, woj. dolnośląskie)</t>
  </si>
  <si>
    <t>Stara Kiszewa (pow. kościerski, woj. pomorskie)</t>
  </si>
  <si>
    <t>Stara Kornica (pow. łosicki, woj. mazowieckie)</t>
  </si>
  <si>
    <t>Starachowice (pow. starachowicki, woj. świętokrzyskie)</t>
  </si>
  <si>
    <t>Starcza (pow. częstochowski, woj. śląskie)</t>
  </si>
  <si>
    <t>Stare Babice (pow. warszawski zachodni, woj. mazowieckie)</t>
  </si>
  <si>
    <t>Stare Bogaczowice (pow. wałbrzyski, woj. dolnośląskie)</t>
  </si>
  <si>
    <t>Stare Czarnowo (pow. gryfiński, woj. zachodniopomorskie)</t>
  </si>
  <si>
    <t>Stare Juchy (pow. ełcki, woj. warmińsko-mazurskie)</t>
  </si>
  <si>
    <t>Stare Kurowo (pow. strzelecko-drezdenecki, woj. lubuskie)</t>
  </si>
  <si>
    <t>Stare Miasto (pow. koniński, woj. wielkopolskie)</t>
  </si>
  <si>
    <t>Stare Pole (pow. malborski, woj. pomorskie)</t>
  </si>
  <si>
    <t>Stargard (pow. stargardzki, woj. zachodniopomorskie)</t>
  </si>
  <si>
    <t>Starogard Gdański (pow. starogardzki, woj. pomorskie)</t>
  </si>
  <si>
    <t>Staroźreby (pow. płocki, woj. mazowieckie)</t>
  </si>
  <si>
    <t>Stary Brus (pow. włodawski, woj. lubelskie)</t>
  </si>
  <si>
    <t>Stary Dzierzgoń (pow. sztumski, woj. pomorskie)</t>
  </si>
  <si>
    <t>Stary Dzików (pow. lubaczowski, woj. podkarpackie)</t>
  </si>
  <si>
    <t>Stary Lubotyń (pow. ostrowski, woj. mazowieckie)</t>
  </si>
  <si>
    <t>Stary Sącz (pow. nowosądecki, woj. małopolskie)</t>
  </si>
  <si>
    <t>Stary Targ (pow. sztumski, woj. pomorskie)</t>
  </si>
  <si>
    <t>Stary Zamość (pow. zamojski, woj. lubelskie)</t>
  </si>
  <si>
    <t>Staszów (pow. staszowski, woj. świętokrzyskie)</t>
  </si>
  <si>
    <t>Stawiguda (pow. olsztyński, woj. warmińsko-mazurskie)</t>
  </si>
  <si>
    <t>Stawiski (pow. kolneński, woj. podlaskie)</t>
  </si>
  <si>
    <t>Stawiszyn (pow. kaliski, woj. wielkopolskie)</t>
  </si>
  <si>
    <t>Stąporków (pow. konecki, woj. świętokrzyskie)</t>
  </si>
  <si>
    <t>Stegna (pow. nowodworski, woj. pomorskie)</t>
  </si>
  <si>
    <t>Stepnica (pow. goleniowski, woj. zachodniopomorskie)</t>
  </si>
  <si>
    <t>Sterdyń (pow. sokołowski, woj. mazowieckie)</t>
  </si>
  <si>
    <t>Stęszew (pow. poznański, woj. wielkopolskie)</t>
  </si>
  <si>
    <t>Stężyca (pow. kartuski, woj. pomorskie)</t>
  </si>
  <si>
    <t>Stężyca (pow. rycki, woj. lubelskie)</t>
  </si>
  <si>
    <t>Stoczek (pow. węgrowski, woj. mazowieckie)</t>
  </si>
  <si>
    <t>Stoczek Łukowski (pow. łukowski, woj. lubelskie)</t>
  </si>
  <si>
    <t>Stolno (pow. chełmiński, woj. kujawsko-pomorskie)</t>
  </si>
  <si>
    <t>Stopnica (pow. buski, woj. świętokrzyskie)</t>
  </si>
  <si>
    <t>Stoszowice (pow. ząbkowicki, woj. dolnośląskie)</t>
  </si>
  <si>
    <t>Strachówka (pow. wołomiński, woj. mazowieckie)</t>
  </si>
  <si>
    <t>Strawczyn (pow. kielecki, woj. świętokrzyskie)</t>
  </si>
  <si>
    <t>Stromiec (pow. białobrzeski, woj. mazowieckie)</t>
  </si>
  <si>
    <t>Stronie Śląskie (pow. kłodzki, woj. dolnośląskie)</t>
  </si>
  <si>
    <t>Strumień (pow. cieszyński, woj. śląskie)</t>
  </si>
  <si>
    <t>Stryków (pow. zgierski, woj. łódzkie)</t>
  </si>
  <si>
    <t>Stryszawa (pow. suski, woj. małopolskie)</t>
  </si>
  <si>
    <t>Stryszów (pow. wadowicki, woj. małopolskie)</t>
  </si>
  <si>
    <t>Strzałkowo (pow. słupecki, woj. wielkopolskie)</t>
  </si>
  <si>
    <t>Strzegom (pow. świdnicki, woj. dolnośląskie)</t>
  </si>
  <si>
    <t>Strzegowo (pow. mławski, woj. mazowieckie)</t>
  </si>
  <si>
    <t>Strzelce (pow. kutnowski, woj. łódzkie)</t>
  </si>
  <si>
    <t>Strzelce Krajeńskie (pow. strzelecko-drezdenecki, woj. lubuskie)</t>
  </si>
  <si>
    <t>Strzelce Opolskie (pow. strzelecki, woj. opolskie)</t>
  </si>
  <si>
    <t>Strzelce Wielkie (pow. pajęczański, woj. łódzkie)</t>
  </si>
  <si>
    <t>Strzeleczki (pow. krapkowicki, woj. opolskie)</t>
  </si>
  <si>
    <t>Strzelin (pow. strzeliński, woj. dolnośląskie)</t>
  </si>
  <si>
    <t>Strzelno (pow. mogileński, woj. kujawsko-pomorskie)</t>
  </si>
  <si>
    <t>Strzyżewice (pow. lubelski, woj. lubelskie)</t>
  </si>
  <si>
    <t>Strzyżów (pow. strzyżowski, woj. podkarpackie)</t>
  </si>
  <si>
    <t>Stubno (pow. przemyski, woj. podkarpackie)</t>
  </si>
  <si>
    <t>Studzienice (pow. bytowski, woj. pomorskie)</t>
  </si>
  <si>
    <t>Stupsk (pow. mławski, woj. mazowieckie)</t>
  </si>
  <si>
    <t>Subkowy (pow. tczewski, woj. pomorskie)</t>
  </si>
  <si>
    <t>Sucha Beskidzka (pow. suski, woj. małopolskie)</t>
  </si>
  <si>
    <t>Suchań (pow. stargardzki, woj. zachodniopomorskie)</t>
  </si>
  <si>
    <t>Suchedniów (pow. skarżyski, woj. świętokrzyskie)</t>
  </si>
  <si>
    <t>Suchowola (pow. sokólski, woj. podlaskie)</t>
  </si>
  <si>
    <t>Suchożebry (pow. siedlecki, woj. mazowieckie)</t>
  </si>
  <si>
    <t>Suchy Dąb (pow. gdański, woj. pomorskie)</t>
  </si>
  <si>
    <t>Suchy Las (pow. poznański, woj. wielkopolskie)</t>
  </si>
  <si>
    <t>Sulechów (pow. zielonogórski, woj. lubuskie)</t>
  </si>
  <si>
    <t>Sulejów (pow. piotrkowski, woj. łódzkie)</t>
  </si>
  <si>
    <t>Sulejówek (pow. miński, woj. mazowieckie)</t>
  </si>
  <si>
    <t>Sulęcin (pow. sulęciński, woj. lubuskie)</t>
  </si>
  <si>
    <t>Sulęczyno (pow. kartuski, woj. pomorskie)</t>
  </si>
  <si>
    <t>Sulików (pow. zgorzelecki, woj. dolnośląskie)</t>
  </si>
  <si>
    <t>Sulmierzyce (pow. krotoszyński, woj. wielkopolskie)</t>
  </si>
  <si>
    <t>Sulmierzyce (pow. pajęczański, woj. łódzkie)</t>
  </si>
  <si>
    <t>Sułkowice (pow. myślenicki, woj. małopolskie)</t>
  </si>
  <si>
    <t>Sułoszowa (pow. krakowski, woj. małopolskie)</t>
  </si>
  <si>
    <t>Sułów (pow. zamojski, woj. lubelskie)</t>
  </si>
  <si>
    <t>Supraśl (pow. białostocki, woj. podlaskie)</t>
  </si>
  <si>
    <t>Suraż (pow. białostocki, woj. podlaskie)</t>
  </si>
  <si>
    <t>Susiec (pow. tomaszowski, woj. lubelskie)</t>
  </si>
  <si>
    <t>Susz (pow. iławski, woj. warmińsko-mazurskie)</t>
  </si>
  <si>
    <t>Suszec (pow. pszczyński, woj. śląskie)</t>
  </si>
  <si>
    <t>Suwałki (pow. suwalski, woj. podlaskie)</t>
  </si>
  <si>
    <t>Suwałki (pow. Suwałki, woj. podlaskie)</t>
  </si>
  <si>
    <t>Swarzędz (pow. poznański, woj. wielkopolskie)</t>
  </si>
  <si>
    <t>Syców (pow. oleśnicki, woj. dolnośląskie)</t>
  </si>
  <si>
    <t>Sypniewo (pow. makowski, woj. mazowieckie)</t>
  </si>
  <si>
    <t>Szadek (pow. zduńskowolski, woj. łódzkie)</t>
  </si>
  <si>
    <t>Szaflary (pow. nowotarski, woj. małopolskie)</t>
  </si>
  <si>
    <t>Szamocin (pow. chodzieski, woj. wielkopolskie)</t>
  </si>
  <si>
    <t>Szamotuły (pow. szamotulski, woj. wielkopolskie)</t>
  </si>
  <si>
    <t>Szastarka (pow. kraśnicki, woj. lubelskie)</t>
  </si>
  <si>
    <t>Szczaniec (pow. świebodziński, woj. lubuskie)</t>
  </si>
  <si>
    <t>Szczawin Kościelny (pow. gostyniński, woj. mazowieckie)</t>
  </si>
  <si>
    <t>Szczawnica (pow. nowotarski, woj. małopolskie)</t>
  </si>
  <si>
    <t>Szczawno (pow. wałbrzyski, woj. dolnośląskie)</t>
  </si>
  <si>
    <t>Szczebrzeszyn (pow. zamojski, woj. lubelskie)</t>
  </si>
  <si>
    <t>Szczecin (pow. Szczecin, woj. zachodniopomorskie)</t>
  </si>
  <si>
    <t>Szczecinek (pow. szczecinecki, woj. zachodniopomorskie)</t>
  </si>
  <si>
    <t>Szczekociny (pow. zawierciański, woj. śląskie)</t>
  </si>
  <si>
    <t>Szczerców (pow. bełchatowski, woj. łódzkie)</t>
  </si>
  <si>
    <t>Szczucin (pow. dąbrowski, woj. małopolskie)</t>
  </si>
  <si>
    <t>Szczuczyn (pow. grajewski, woj. podlaskie)</t>
  </si>
  <si>
    <t>Szczurowa (pow. brzeski, woj. małopolskie)</t>
  </si>
  <si>
    <t>Szczutowo (pow. sierpecki, woj. mazowieckie)</t>
  </si>
  <si>
    <t>Szczyrk (pow. bielski, woj. śląskie)</t>
  </si>
  <si>
    <t>Szczytna (pow. kłodzki, woj. dolnośląskie)</t>
  </si>
  <si>
    <t>Szczytniki (pow. kaliski, woj. wielkopolskie)</t>
  </si>
  <si>
    <t>Szczytno (pow. szczycieński, woj. warmińsko-mazurskie)</t>
  </si>
  <si>
    <t>Szelków (pow. makowski, woj. mazowieckie)</t>
  </si>
  <si>
    <t>Szemud (pow. wejherowski, woj. pomorskie)</t>
  </si>
  <si>
    <t>Szepietowo (pow. wysokomazowiecki, woj. podlaskie)</t>
  </si>
  <si>
    <t>Szerzyny (pow. tarnowski, woj. małopolskie)</t>
  </si>
  <si>
    <t>Szklarska Poręba (pow. karkonoski, woj. dolnośląskie)</t>
  </si>
  <si>
    <t>Szlichtyngowa (pow. wschowski, woj. lubuskie)</t>
  </si>
  <si>
    <t>Szprotawa (pow. żagański, woj. lubuskie)</t>
  </si>
  <si>
    <t>Szreńsk (pow. mławski, woj. mazowieckie)</t>
  </si>
  <si>
    <t>Sztabin (pow. augustowski, woj. podlaskie)</t>
  </si>
  <si>
    <t>Sztum (pow. sztumski, woj. pomorskie)</t>
  </si>
  <si>
    <t>Sztutowo (pow. nowodworski, woj. pomorskie)</t>
  </si>
  <si>
    <t>Szubin (pow. nakielski, woj. kujawsko-pomorskie)</t>
  </si>
  <si>
    <t>Szudziałowo (pow. sokólski, woj. podlaskie)</t>
  </si>
  <si>
    <t>Szulborze Wielkie (pow. ostrowski, woj. mazowieckie)</t>
  </si>
  <si>
    <t>Szumowo (pow. zambrowski, woj. podlaskie)</t>
  </si>
  <si>
    <t>Szydłowiec (pow. szydłowiecki, woj. mazowieckie)</t>
  </si>
  <si>
    <t>Szydłowo (pow. mławski, woj. mazowieckie)</t>
  </si>
  <si>
    <t>Szydłowo (pow. pilski, woj. wielkopolskie)</t>
  </si>
  <si>
    <t>Szydłów (pow. staszowski, woj. świętokrzyskie)</t>
  </si>
  <si>
    <t>Szypliszki (pow. suwalski, woj. podlaskie)</t>
  </si>
  <si>
    <t>Ścinawa (pow. lubiński, woj. dolnośląskie)</t>
  </si>
  <si>
    <t>Ślemień (pow. żywiecki, woj. śląskie)</t>
  </si>
  <si>
    <t>Ślesin (pow. koniński, woj. wielkopolskie)</t>
  </si>
  <si>
    <t>Śliwice (pow. tucholski, woj. kujawsko-pomorskie)</t>
  </si>
  <si>
    <t>Śmigiel (pow. kościański, woj. wielkopolskie)</t>
  </si>
  <si>
    <t>Śniadowo (pow. łomżyński, woj. podlaskie)</t>
  </si>
  <si>
    <t>Śrem (pow. śremski, woj. wielkopolskie)</t>
  </si>
  <si>
    <t>Środa Śląska (pow. średzki, woj. dolnośląskie)</t>
  </si>
  <si>
    <t>Środa Wielkopolska (pow. średzki, woj. wielkopolskie)</t>
  </si>
  <si>
    <t>Świątki (pow. olsztyński, woj. warmińsko-mazurskie)</t>
  </si>
  <si>
    <t>Świątniki Górne (pow. krakowski, woj. małopolskie)</t>
  </si>
  <si>
    <t>Świdnica (pow. świdnicki, woj. dolnośląskie)</t>
  </si>
  <si>
    <t>Świdnica (pow. zielonogórski, woj. lubuskie)</t>
  </si>
  <si>
    <t>Świdnik (pow. świdnicki, woj. lubelskie)</t>
  </si>
  <si>
    <t>Świdwin (pow. świdwiński, woj. zachodniopomorskie)</t>
  </si>
  <si>
    <t>Świebodzice (pow. świdnicki, woj. dolnośląskie)</t>
  </si>
  <si>
    <t>Świebodzin (pow. świebodziński, woj. lubuskie)</t>
  </si>
  <si>
    <t>Świecie (pow. świecki, woj. kujawsko-pomorskie)</t>
  </si>
  <si>
    <t>Świecie nad Osą (pow. grudziądzki, woj. kujawsko-pomorskie)</t>
  </si>
  <si>
    <t>Świedziebnia (pow. brodnicki, woj. kujawsko-pomorskie)</t>
  </si>
  <si>
    <t>Świekatowo (pow. świecki, woj. kujawsko-pomorskie)</t>
  </si>
  <si>
    <t>Świeradów (pow. lubański, woj. dolnośląskie)</t>
  </si>
  <si>
    <t>Świercze (pow. pułtuski, woj. mazowieckie)</t>
  </si>
  <si>
    <t>Świerczów (pow. namysłowski, woj. opolskie)</t>
  </si>
  <si>
    <t>Świerklaniec (pow. tarnogórski, woj. śląskie)</t>
  </si>
  <si>
    <t>Świerklany (pow. rybnicki, woj. śląskie)</t>
  </si>
  <si>
    <t>Świerzawa (pow. złotoryjski, woj. dolnośląskie)</t>
  </si>
  <si>
    <t>Świerzno (pow. kamieński, woj. zachodniopomorskie)</t>
  </si>
  <si>
    <t>Świeszyno (pow. koszaliński, woj. zachodniopomorskie)</t>
  </si>
  <si>
    <t>Święciechowa (pow. leszczyński, woj. wielkopolskie)</t>
  </si>
  <si>
    <t>Świętajno (pow. olecki, woj. warmińsko-mazurskie)</t>
  </si>
  <si>
    <t>Świętajno (pow. szczycieński, woj. warmińsko-mazurskie)</t>
  </si>
  <si>
    <t>Świętochłowice (pow. Świętochłowice, woj. śląskie)</t>
  </si>
  <si>
    <t>Świlcza (pow. rzeszowski, woj. podkarpackie)</t>
  </si>
  <si>
    <t>Świnice Warckie (pow. łęczycki, woj. łódzkie)</t>
  </si>
  <si>
    <t>Świnna (pow. żywiecki, woj. śląskie)</t>
  </si>
  <si>
    <t>Świnoujście (pow. Świnoujście, woj. zachodniopomorskie)</t>
  </si>
  <si>
    <t>Tarczyn (pow. piaseczyński, woj. mazowieckie)</t>
  </si>
  <si>
    <t>Tarłów (pow. opatowski, woj. świętokrzyskie)</t>
  </si>
  <si>
    <t>Tarnawatka (pow. tomaszowski, woj. lubelskie)</t>
  </si>
  <si>
    <t>Tarnobrzeg (pow. Tarnobrzeg, woj. podkarpackie)</t>
  </si>
  <si>
    <t>Tarnogród (pow. biłgorajski, woj. lubelskie)</t>
  </si>
  <si>
    <t>Tarnowiec (pow. jasielski, woj. podkarpackie)</t>
  </si>
  <si>
    <t>Tarnowo Podgórne (pow. poznański, woj. wielkopolskie)</t>
  </si>
  <si>
    <t>Tarnowskie Góry (pow. tarnogórski, woj. śląskie)</t>
  </si>
  <si>
    <t>Tarnów (pow. tarnowski, woj. małopolskie)</t>
  </si>
  <si>
    <t>Tarnów (pow. Tarnów, woj. małopolskie)</t>
  </si>
  <si>
    <t>Tarnów Opolski (pow. opolski, woj. opolskie)</t>
  </si>
  <si>
    <t>Tarnówka (pow. złotowski, woj. wielkopolskie)</t>
  </si>
  <si>
    <t>Tczew (pow. tczewski, woj. pomorskie)</t>
  </si>
  <si>
    <t>Tczów (pow. zwoleński, woj. mazowieckie)</t>
  </si>
  <si>
    <t>Telatyn (pow. tomaszowski, woj. lubelskie)</t>
  </si>
  <si>
    <t>Teresin (pow. sochaczewski, woj. mazowieckie)</t>
  </si>
  <si>
    <t>Terespol (pow. bialski, woj. lubelskie)</t>
  </si>
  <si>
    <t>Tereszpol (pow. biłgorajski, woj. lubelskie)</t>
  </si>
  <si>
    <t>Tłuchowo (pow. lipnowski, woj. kujawsko-pomorskie)</t>
  </si>
  <si>
    <t>Tłuszcz (pow. wołomiński, woj. mazowieckie)</t>
  </si>
  <si>
    <t>Tokarnia (pow. myślenicki, woj. małopolskie)</t>
  </si>
  <si>
    <t>Tolkmicko (pow. elbląski, woj. warmińsko-mazurskie)</t>
  </si>
  <si>
    <t>Tomaszów Lubelski (pow. tomaszowski, woj. lubelskie)</t>
  </si>
  <si>
    <t>Tomaszów Mazowiecki (pow. tomaszowski, woj. łódzkie)</t>
  </si>
  <si>
    <t>Tomice (pow. wadowicki, woj. małopolskie)</t>
  </si>
  <si>
    <t>Topólka (pow. radziejowski, woj. kujawsko-pomorskie)</t>
  </si>
  <si>
    <t>Toruń (pow. Toruń, woj. kujawsko-pomorskie)</t>
  </si>
  <si>
    <t>Torzym (pow. sulęciński, woj. lubuskie)</t>
  </si>
  <si>
    <t>Toszek (pow. gliwicki, woj. śląskie)</t>
  </si>
  <si>
    <t>Trawniki (pow. świdnicki, woj. lubelskie)</t>
  </si>
  <si>
    <t>Trąbki Wielkie (pow. gdański, woj. pomorskie)</t>
  </si>
  <si>
    <t>Trojanów (pow. garwoliński, woj. mazowieckie)</t>
  </si>
  <si>
    <t>Troszyn (pow. ostrołęcki, woj. mazowieckie)</t>
  </si>
  <si>
    <t>Tryńcza (pow. przeworski, woj. podkarpackie)</t>
  </si>
  <si>
    <t>Trzciana (pow. bocheński, woj. małopolskie)</t>
  </si>
  <si>
    <t>Trzcianka (pow. czarnkowsko-trzcianecki, woj. wielkopolskie)</t>
  </si>
  <si>
    <t>Trzcianne (pow. moniecki, woj. podlaskie)</t>
  </si>
  <si>
    <t>Trzciel (pow. międzyrzecki, woj. lubuskie)</t>
  </si>
  <si>
    <t>Trzcinica (pow. kępiński, woj. wielkopolskie)</t>
  </si>
  <si>
    <t>Trzcińsko (pow. gryfiński, woj. zachodniopomorskie)</t>
  </si>
  <si>
    <t>Trzebiatów (pow. gryficki, woj. zachodniopomorskie)</t>
  </si>
  <si>
    <t>Trzebiechów (pow. zielonogórski, woj. lubuskie)</t>
  </si>
  <si>
    <t>Trzebiel (pow. żarski, woj. lubuskie)</t>
  </si>
  <si>
    <t>Trzebielino (pow. bytowski, woj. pomorskie)</t>
  </si>
  <si>
    <t>Trzebieszów (pow. łukowski, woj. lubelskie)</t>
  </si>
  <si>
    <t>Trzebinia (pow. chrzanowski, woj. małopolskie)</t>
  </si>
  <si>
    <t>Trzebnica (pow. trzebnicki, woj. dolnośląskie)</t>
  </si>
  <si>
    <t>Trzebownisko (pow. rzeszowski, woj. podkarpackie)</t>
  </si>
  <si>
    <t>Trzemeszno (pow. gnieźnieński, woj. wielkopolskie)</t>
  </si>
  <si>
    <t>Trzeszczany (pow. hrubieszowski, woj. lubelskie)</t>
  </si>
  <si>
    <t>Trzyciąż (pow. olkuski, woj. małopolskie)</t>
  </si>
  <si>
    <t>Trzydnik Duży (pow. kraśnicki, woj. lubelskie)</t>
  </si>
  <si>
    <t>Tuchola (pow. tucholski, woj. kujawsko-pomorskie)</t>
  </si>
  <si>
    <t>Tuchomie (pow. bytowski, woj. pomorskie)</t>
  </si>
  <si>
    <t>Tuchów (pow. tarnowski, woj. małopolskie)</t>
  </si>
  <si>
    <t>Tuczępy (pow. buski, woj. świętokrzyskie)</t>
  </si>
  <si>
    <t>Tuczna (pow. bialski, woj. lubelskie)</t>
  </si>
  <si>
    <t>Tuczno (pow. wałecki, woj. zachodniopomorskie)</t>
  </si>
  <si>
    <t>Tuliszków (pow. turecki, woj. wielkopolskie)</t>
  </si>
  <si>
    <t>Tułowice (pow. opolski, woj. opolskie)</t>
  </si>
  <si>
    <t>Tuplice (pow. żarski, woj. lubuskie)</t>
  </si>
  <si>
    <t>Turawa (pow. opolski, woj. opolskie)</t>
  </si>
  <si>
    <t>Turek (pow. turecki, woj. wielkopolskie)</t>
  </si>
  <si>
    <t>Turobin (pow. biłgorajski, woj. lubelskie)</t>
  </si>
  <si>
    <t>Turośl (pow. kolneński, woj. podlaskie)</t>
  </si>
  <si>
    <t>Turośń Kościelna (pow. białostocki, woj. podlaskie)</t>
  </si>
  <si>
    <t>Tuszów Narodowy (pow. mielecki, woj. podkarpackie)</t>
  </si>
  <si>
    <t>Tuszyn (pow. łódzki wschodni, woj. łódzkie)</t>
  </si>
  <si>
    <t>Twardogóra (pow. oleśnicki, woj. dolnośląskie)</t>
  </si>
  <si>
    <t>Tworóg (pow. tarnogórski, woj. śląskie)</t>
  </si>
  <si>
    <t>Tychowo (pow. białogardzki, woj. zachodniopomorskie)</t>
  </si>
  <si>
    <t>Tychy (pow. Tychy, woj. śląskie)</t>
  </si>
  <si>
    <t>Tyczyn (pow. rzeszowski, woj. podkarpackie)</t>
  </si>
  <si>
    <t>Tykocin (pow. białostocki, woj. podlaskie)</t>
  </si>
  <si>
    <t>Tymbark (pow. limanowski, woj. małopolskie)</t>
  </si>
  <si>
    <t>Tyrawa Wołoska (pow. sanocki, woj. podkarpackie)</t>
  </si>
  <si>
    <t>Tyszowce (pow. tomaszowski, woj. lubelskie)</t>
  </si>
  <si>
    <t>Uchanie (pow. hrubieszowski, woj. lubelskie)</t>
  </si>
  <si>
    <t>Udanin (pow. średzki, woj. dolnośląskie)</t>
  </si>
  <si>
    <t>Ujazd (pow. strzelecki, woj. opolskie)</t>
  </si>
  <si>
    <t>Ujazd (pow. tomaszowski, woj. łódzkie)</t>
  </si>
  <si>
    <t>Ujsoły (pow. żywiecki, woj. śląskie)</t>
  </si>
  <si>
    <t>Ujście (pow. pilski, woj. wielkopolskie)</t>
  </si>
  <si>
    <t>Ulan (pow. radzyński, woj. lubelskie)</t>
  </si>
  <si>
    <t>Ulanów (pow. niżański, woj. podkarpackie)</t>
  </si>
  <si>
    <t>Ulhówek (pow. tomaszowski, woj. lubelskie)</t>
  </si>
  <si>
    <t>Ułęż (pow. rycki, woj. lubelskie)</t>
  </si>
  <si>
    <t>Uniejów (pow. poddębicki, woj. łódzkie)</t>
  </si>
  <si>
    <t>Unisław (pow. chełmiński, woj. kujawsko-pomorskie)</t>
  </si>
  <si>
    <t>Urszulin (pow. włodawski, woj. lubelskie)</t>
  </si>
  <si>
    <t>Urzędów (pow. kraśnicki, woj. lubelskie)</t>
  </si>
  <si>
    <t>Ustka (pow. słupski, woj. pomorskie)</t>
  </si>
  <si>
    <t>Ustronie Morskie (pow. kołobrzeski, woj. zachodniopomorskie)</t>
  </si>
  <si>
    <t>Ustroń (pow. cieszyński, woj. śląskie)</t>
  </si>
  <si>
    <t>Ustrzyki Dolne (pow. bieszczadzki, woj. podkarpackie)</t>
  </si>
  <si>
    <t>Uście Gorlickie (pow. gorlicki, woj. małopolskie)</t>
  </si>
  <si>
    <t>Uścimów (pow. lubartowski, woj. lubelskie)</t>
  </si>
  <si>
    <t>Wadowice (pow. wadowicki, woj. małopolskie)</t>
  </si>
  <si>
    <t>Wadowice Górne (pow. mielecki, woj. podkarpackie)</t>
  </si>
  <si>
    <t>Waganiec (pow. aleksandrowski, woj. kujawsko-pomorskie)</t>
  </si>
  <si>
    <t>Walce (pow. krapkowicki, woj. opolskie)</t>
  </si>
  <si>
    <t>Walim (pow. wałbrzyski, woj. dolnośląskie)</t>
  </si>
  <si>
    <t>Wałbrzych (pow. Wałbrzych, woj. dolnośląskie)</t>
  </si>
  <si>
    <t>Wałcz (pow. wałecki, woj. zachodniopomorskie)</t>
  </si>
  <si>
    <t>Wapno (pow. wągrowiecki, woj. wielkopolskie)</t>
  </si>
  <si>
    <t>Warka (pow. grójecki, woj. mazowieckie)</t>
  </si>
  <si>
    <t>Warlubie (pow. świecki, woj. kujawsko-pomorskie)</t>
  </si>
  <si>
    <t>Warnice (pow. pyrzycki, woj. zachodniopomorskie)</t>
  </si>
  <si>
    <t>Warszawa (pow. Warszawa, woj. mazowieckie)</t>
  </si>
  <si>
    <t>Warta (pow. sieradzki, woj. łódzkie)</t>
  </si>
  <si>
    <t>Warta Bolesławiecka (pow. bolesławiecki, woj. dolnośląskie)</t>
  </si>
  <si>
    <t>Wartkowice (pow. poddębicki, woj. łódzkie)</t>
  </si>
  <si>
    <t>Wasilków (pow. białostocki, woj. podlaskie)</t>
  </si>
  <si>
    <t>Waśniów (pow. ostrowiecki, woj. świętokrzyskie)</t>
  </si>
  <si>
    <t>Wąbrzeźno (pow. wąbrzeski, woj. kujawsko-pomorskie)</t>
  </si>
  <si>
    <t>Wąchock (pow. starachowicki, woj. świętokrzyskie)</t>
  </si>
  <si>
    <t>Wądroże Wielkie (pow. jaworski, woj. dolnośląskie)</t>
  </si>
  <si>
    <t>Wągrowiec (pow. wągrowiecki, woj. wielkopolskie)</t>
  </si>
  <si>
    <t>Wąpielsk (pow. rypiński, woj. kujawsko-pomorskie)</t>
  </si>
  <si>
    <t>Wąsewo (pow. ostrowski, woj. mazowieckie)</t>
  </si>
  <si>
    <t>Wąsosz (pow. górowski, woj. dolnośląskie)</t>
  </si>
  <si>
    <t>Wąsosz (pow. grajewski, woj. podlaskie)</t>
  </si>
  <si>
    <t>Wąwolnica (pow. puławski, woj. lubelskie)</t>
  </si>
  <si>
    <t>Wejherowo (pow. wejherowski, woj. pomorskie)</t>
  </si>
  <si>
    <t>Werbkowice (pow. hrubieszowski, woj. lubelskie)</t>
  </si>
  <si>
    <t>Węgierska Górka (pow. żywiecki, woj. śląskie)</t>
  </si>
  <si>
    <t>Węgliniec (pow. zgorzelecki, woj. dolnośląskie)</t>
  </si>
  <si>
    <t>Węgorzewo (pow. węgorzewski, woj. warmińsko-mazurskie)</t>
  </si>
  <si>
    <t>Węgorzyno (pow. łobeski, woj. zachodniopomorskie)</t>
  </si>
  <si>
    <t>Węgrów (pow. węgrowski, woj. mazowieckie)</t>
  </si>
  <si>
    <t>Wiązowna (pow. otwocki, woj. mazowieckie)</t>
  </si>
  <si>
    <t>Wiązownica (pow. jarosławski, woj. podkarpackie)</t>
  </si>
  <si>
    <t>Wiązów (pow. strzeliński, woj. dolnośląskie)</t>
  </si>
  <si>
    <t>Wicko (pow. lęborski, woj. pomorskie)</t>
  </si>
  <si>
    <t>Widawa (pow. łaski, woj. łódzkie)</t>
  </si>
  <si>
    <t>Widuchowa (pow. gryfiński, woj. zachodniopomorskie)</t>
  </si>
  <si>
    <t>Wieczfnia Kościelna (pow. mławski, woj. mazowieckie)</t>
  </si>
  <si>
    <t>Wielbark (pow. szczycieński, woj. warmińsko-mazurskie)</t>
  </si>
  <si>
    <t>Wieleń (pow. czarnkowsko-trzcianecki, woj. wielkopolskie)</t>
  </si>
  <si>
    <t>Wielgie (pow. lipnowski, woj. kujawsko-pomorskie)</t>
  </si>
  <si>
    <t>Wielgomłyny (pow. radomszczański, woj. łódzkie)</t>
  </si>
  <si>
    <t>Wielichowo (pow. grodziski, woj. wielkopolskie)</t>
  </si>
  <si>
    <t>Wieliczka (pow. wielicki, woj. małopolskie)</t>
  </si>
  <si>
    <t>Wieliczki (pow. olecki, woj. warmińsko-mazurskie)</t>
  </si>
  <si>
    <t>Wieliszew (pow. legionowski, woj. mazowieckie)</t>
  </si>
  <si>
    <t>Wielka Nieszawka (pow. toruński, woj. kujawsko-pomorskie)</t>
  </si>
  <si>
    <t>Wielka Wieś (pow. krakowski, woj. małopolskie)</t>
  </si>
  <si>
    <t>Wielkie Oczy (pow. lubaczowski, woj. podkarpackie)</t>
  </si>
  <si>
    <t>Wielopole Skrzyńskie (pow. ropczycko-sędziszowski, woj. podkarpackie)</t>
  </si>
  <si>
    <t>Wielowieś (pow. gliwicki, woj. śląskie)</t>
  </si>
  <si>
    <t>Wieluń (pow. wieluński, woj. łódzkie)</t>
  </si>
  <si>
    <t>Wieniawa (pow. przysuski, woj. mazowieckie)</t>
  </si>
  <si>
    <t>Wieprz (pow. wadowicki, woj. małopolskie)</t>
  </si>
  <si>
    <t>Wieruszów (pow. wieruszowski, woj. łódzkie)</t>
  </si>
  <si>
    <t>Wierzbica (pow. chełmski, woj. lubelskie)</t>
  </si>
  <si>
    <t>Wierzbica (pow. radomski, woj. mazowieckie)</t>
  </si>
  <si>
    <t>Wierzbinek (pow. koniński, woj. wielkopolskie)</t>
  </si>
  <si>
    <t>Wierzbno (pow. węgrowski, woj. mazowieckie)</t>
  </si>
  <si>
    <t>Wierzchlas (pow. wieluński, woj. łódzkie)</t>
  </si>
  <si>
    <t>Wierzchosławice (pow. tarnowski, woj. małopolskie)</t>
  </si>
  <si>
    <t>Wierzchowo (pow. drawski, woj. zachodniopomorskie)</t>
  </si>
  <si>
    <t>Wietrzychowice (pow. tarnowski, woj. małopolskie)</t>
  </si>
  <si>
    <t>Więcbork (pow. sępoleński, woj. kujawsko-pomorskie)</t>
  </si>
  <si>
    <t>Wijewo (pow. leszczyński, woj. wielkopolskie)</t>
  </si>
  <si>
    <t>Wilamowice (pow. bielski, woj. śląskie)</t>
  </si>
  <si>
    <t>Wilczęta (pow. braniewski, woj. warmińsko-mazurskie)</t>
  </si>
  <si>
    <t>Wilczyce (pow. sandomierski, woj. świętokrzyskie)</t>
  </si>
  <si>
    <t>Wilczyn (pow. koniński, woj. wielkopolskie)</t>
  </si>
  <si>
    <t>Wilga (pow. garwoliński, woj. mazowieckie)</t>
  </si>
  <si>
    <t>Wilkołaz (pow. kraśnicki, woj. lubelskie)</t>
  </si>
  <si>
    <t>Wilkowice (pow. bielski, woj. śląskie)</t>
  </si>
  <si>
    <t>Wilków (pow. namysłowski, woj. opolskie)</t>
  </si>
  <si>
    <t>Wilków (pow. opolski, woj. lubelskie)</t>
  </si>
  <si>
    <t>Winnica (pow. pułtuski, woj. mazowieckie)</t>
  </si>
  <si>
    <t>Wińsko (pow. wołowski, woj. dolnośląskie)</t>
  </si>
  <si>
    <t>Wiskitki (pow. żyrardowski, woj. mazowieckie)</t>
  </si>
  <si>
    <t>Wisła (pow. cieszyński, woj. śląskie)</t>
  </si>
  <si>
    <t>Wisznia Mała (pow. trzebnicki, woj. dolnośląskie)</t>
  </si>
  <si>
    <t>Wisznice (pow. bialski, woj. lubelskie)</t>
  </si>
  <si>
    <t>Wiślica (pow. buski, woj. świętokrzyskie)</t>
  </si>
  <si>
    <t>Wiśniew (pow. siedlecki, woj. mazowieckie)</t>
  </si>
  <si>
    <t>Wiśniewo (pow. mławski, woj. mazowieckie)</t>
  </si>
  <si>
    <t>Wiśniowa (pow. myślenicki, woj. małopolskie)</t>
  </si>
  <si>
    <t>Wiśniowa (pow. strzyżowski, woj. podkarpackie)</t>
  </si>
  <si>
    <t>Witkowo (pow. gnieźnieński, woj. wielkopolskie)</t>
  </si>
  <si>
    <t>Witnica (pow. gorzowski, woj. lubuskie)</t>
  </si>
  <si>
    <t>Witonia (pow. łęczycki, woj. łódzkie)</t>
  </si>
  <si>
    <t>Wizna (pow. łomżyński, woj. podlaskie)</t>
  </si>
  <si>
    <t>Wiżajny (pow. suwalski, woj. podlaskie)</t>
  </si>
  <si>
    <t>Wleń (pow. lwówecki, woj. dolnośląskie)</t>
  </si>
  <si>
    <t>Władysławowo (pow. pucki, woj. pomorskie)</t>
  </si>
  <si>
    <t>Władysławów (pow. turecki, woj. wielkopolskie)</t>
  </si>
  <si>
    <t>Włocławek (pow. Włocławek, woj. kujawsko-pomorskie)</t>
  </si>
  <si>
    <t>Włocławek (pow. włocławski, woj. kujawsko-pomorskie)</t>
  </si>
  <si>
    <t>Włodawa (pow. włodawski, woj. lubelskie)</t>
  </si>
  <si>
    <t>Włodowice (pow. zawierciański, woj. śląskie)</t>
  </si>
  <si>
    <t>Włoszakowice (pow. leszczyński, woj. wielkopolskie)</t>
  </si>
  <si>
    <t>Włoszczowa (pow. włoszczowski, woj. świętokrzyskie)</t>
  </si>
  <si>
    <t>Wodynie (pow. siedlecki, woj. mazowieckie)</t>
  </si>
  <si>
    <t>Wodzierady (pow. łaski, woj. łódzkie)</t>
  </si>
  <si>
    <t>Wodzisław (pow. jędrzejowski, woj. świętokrzyskie)</t>
  </si>
  <si>
    <t>Wodzisław Śląski (pow. wodzisławski, woj. śląskie)</t>
  </si>
  <si>
    <t>Wohyń (pow. radzyński, woj. lubelskie)</t>
  </si>
  <si>
    <t>Wojaszówka (pow. krośnieński, woj. podkarpackie)</t>
  </si>
  <si>
    <t>Wojciechowice (pow. opatowski, woj. świętokrzyskie)</t>
  </si>
  <si>
    <t>Wojciechów (pow. lubelski, woj. lubelskie)</t>
  </si>
  <si>
    <t>Wojcieszków (pow. łukowski, woj. lubelskie)</t>
  </si>
  <si>
    <t>Wojcieszów (pow. złotoryjski, woj. dolnośląskie)</t>
  </si>
  <si>
    <t>Wojkowice (pow. będziński, woj. śląskie)</t>
  </si>
  <si>
    <t>Wojnicz (pow. tarnowski, woj. małopolskie)</t>
  </si>
  <si>
    <t>Wojsławice (pow. chełmski, woj. lubelskie)</t>
  </si>
  <si>
    <t>Wola Krzysztoporska (pow. piotrkowski, woj. łódzkie)</t>
  </si>
  <si>
    <t>Wola Mysłowska (pow. łukowski, woj. lubelskie)</t>
  </si>
  <si>
    <t>Wola Uhruska (pow. włodawski, woj. lubelskie)</t>
  </si>
  <si>
    <t>Wolanów (pow. radomski, woj. mazowieckie)</t>
  </si>
  <si>
    <t>Wolbórz (pow. piotrkowski, woj. łódzkie)</t>
  </si>
  <si>
    <t>Wolbrom (pow. olkuski, woj. małopolskie)</t>
  </si>
  <si>
    <t>Wolin (pow. kamieński, woj. zachodniopomorskie)</t>
  </si>
  <si>
    <t>Wolsztyn (pow. wolsztyński, woj. wielkopolskie)</t>
  </si>
  <si>
    <t>Wołczyn (pow. kluczborski, woj. opolskie)</t>
  </si>
  <si>
    <t>Wołomin (pow. wołomiński, woj. mazowieckie)</t>
  </si>
  <si>
    <t>Wołów (pow. wołowski, woj. dolnośląskie)</t>
  </si>
  <si>
    <t>Woźniki (pow. lubliniecki, woj. śląskie)</t>
  </si>
  <si>
    <t>Wólka (pow. lubelski, woj. lubelskie)</t>
  </si>
  <si>
    <t>Wręczyca Wielka (pow. kłobucki, woj. śląskie)</t>
  </si>
  <si>
    <t>Wrocław (pow. Wrocław, woj. dolnośląskie)</t>
  </si>
  <si>
    <t>Wronki (pow. szamotulski, woj. wielkopolskie)</t>
  </si>
  <si>
    <t>Wróblew (pow. sieradzki, woj. łódzkie)</t>
  </si>
  <si>
    <t>Września (pow. wrzesiński, woj. wielkopolskie)</t>
  </si>
  <si>
    <t>Wschowa (pow. wschowski, woj. lubuskie)</t>
  </si>
  <si>
    <t>Wydminy (pow. giżycki, woj. warmińsko-mazurskie)</t>
  </si>
  <si>
    <t>Wymiarki (pow. żagański, woj. lubuskie)</t>
  </si>
  <si>
    <t>Wyry (pow. mikołowski, woj. śląskie)</t>
  </si>
  <si>
    <t>Wyryki (pow. włodawski, woj. lubelskie)</t>
  </si>
  <si>
    <t>Wyrzysk (pow. pilski, woj. wielkopolskie)</t>
  </si>
  <si>
    <t>Wysoka (pow. pilski, woj. wielkopolskie)</t>
  </si>
  <si>
    <t>Wysokie (pow. lubelski, woj. lubelskie)</t>
  </si>
  <si>
    <t>Wysokie Mazowieckie (pow. wysokomazowiecki, woj. podlaskie)</t>
  </si>
  <si>
    <t>Wyszki (pow. bielski, woj. podlaskie)</t>
  </si>
  <si>
    <t>Wyszków (pow. wyszkowski, woj. mazowieckie)</t>
  </si>
  <si>
    <t>Wyszogród (pow. płocki, woj. mazowieckie)</t>
  </si>
  <si>
    <t>Wyśmierzyce (pow. białobrzeski, woj. mazowieckie)</t>
  </si>
  <si>
    <t>Zabierzów (pow. krakowski, woj. małopolskie)</t>
  </si>
  <si>
    <t>Zabłudów (pow. białostocki, woj. podlaskie)</t>
  </si>
  <si>
    <t>Zabór (pow. zielonogórski, woj. lubuskie)</t>
  </si>
  <si>
    <t>Zabrodzie (pow. wyszkowski, woj. mazowieckie)</t>
  </si>
  <si>
    <t>Zabrze (pow. Zabrze, woj. śląskie)</t>
  </si>
  <si>
    <t>Zadzim (pow. poddębicki, woj. łódzkie)</t>
  </si>
  <si>
    <t>Zagnańsk (pow. kielecki, woj. świętokrzyskie)</t>
  </si>
  <si>
    <t>Zagórów (pow. słupecki, woj. wielkopolskie)</t>
  </si>
  <si>
    <t>Zagórz (pow. sanocki, woj. podkarpackie)</t>
  </si>
  <si>
    <t>Zagrodno (pow. złotoryjski, woj. dolnośląskie)</t>
  </si>
  <si>
    <t>Zakliczyn (pow. tarnowski, woj. małopolskie)</t>
  </si>
  <si>
    <t>Zaklików (pow. stalowowolski, woj. podkarpackie)</t>
  </si>
  <si>
    <t>Zakopane (pow. tatrzański, woj. małopolskie)</t>
  </si>
  <si>
    <t>Zakroczym (pow. nowodworski, woj. mazowieckie)</t>
  </si>
  <si>
    <t>Zakrzew (pow. lubelski, woj. lubelskie)</t>
  </si>
  <si>
    <t>Zakrzew (pow. radomski, woj. mazowieckie)</t>
  </si>
  <si>
    <t>Zakrzewo (pow. aleksandrowski, woj. kujawsko-pomorskie)</t>
  </si>
  <si>
    <t>Zakrzewo (pow. złotowski, woj. wielkopolskie)</t>
  </si>
  <si>
    <t>Zakrzówek (pow. kraśnicki, woj. lubelskie)</t>
  </si>
  <si>
    <t>Zalesie (pow. bialski, woj. lubelskie)</t>
  </si>
  <si>
    <t>Zaleszany (pow. stalowowolski, woj. podkarpackie)</t>
  </si>
  <si>
    <t>Zalewo (pow. iławski, woj. warmińsko-mazurskie)</t>
  </si>
  <si>
    <t>Załuski (pow. płoński, woj. mazowieckie)</t>
  </si>
  <si>
    <t>Zambrów (pow. zambrowski, woj. podlaskie)</t>
  </si>
  <si>
    <t>Zamość (pow. zamojski, woj. lubelskie)</t>
  </si>
  <si>
    <t>Zamość (pow. Zamość, woj. lubelskie)</t>
  </si>
  <si>
    <t>Zaniemyśl (pow. średzki, woj. wielkopolskie)</t>
  </si>
  <si>
    <t>Zapolice (pow. zduńskowolski, woj. łódzkie)</t>
  </si>
  <si>
    <t>Zaręby Kościelne (pow. ostrowski, woj. mazowieckie)</t>
  </si>
  <si>
    <t>Zarszyn (pow. sanocki, woj. podkarpackie)</t>
  </si>
  <si>
    <t>Zarzecze (pow. przeworski, woj. podkarpackie)</t>
  </si>
  <si>
    <t>Zator (pow. oświęcimski, woj. małopolskie)</t>
  </si>
  <si>
    <t>Zatory (pow. pułtuski, woj. mazowieckie)</t>
  </si>
  <si>
    <t>Zawady (pow. białostocki, woj. podlaskie)</t>
  </si>
  <si>
    <t>Zawadzkie (pow. strzelecki, woj. opolskie)</t>
  </si>
  <si>
    <t>Zawichost (pow. sandomierski, woj. świętokrzyskie)</t>
  </si>
  <si>
    <t>Zawidów (pow. zgorzelecki, woj. dolnośląskie)</t>
  </si>
  <si>
    <t>Zawidz (pow. sierpecki, woj. mazowieckie)</t>
  </si>
  <si>
    <t>Zawiercie (pow. zawierciański, woj. śląskie)</t>
  </si>
  <si>
    <t>Zawoja (pow. suski, woj. małopolskie)</t>
  </si>
  <si>
    <t>Zawonia (pow. trzebnicki, woj. dolnośląskie)</t>
  </si>
  <si>
    <t>Ząbki (pow. wołomiński, woj. mazowieckie)</t>
  </si>
  <si>
    <t>Ząbkowice Śląskie (pow. ząbkowicki, woj. dolnośląskie)</t>
  </si>
  <si>
    <t>Zbąszynek (pow. świebodziński, woj. lubuskie)</t>
  </si>
  <si>
    <t>Zbąszyń (pow. nowotomyski, woj. wielkopolskie)</t>
  </si>
  <si>
    <t>Zbiczno (pow. brodnicki, woj. kujawsko-pomorskie)</t>
  </si>
  <si>
    <t>Zblewo (pow. starogardzki, woj. pomorskie)</t>
  </si>
  <si>
    <t>Zbójna (pow. łomżyński, woj. podlaskie)</t>
  </si>
  <si>
    <t>Zbójno (pow. golubsko-dobrzyński, woj. kujawsko-pomorskie)</t>
  </si>
  <si>
    <t>Zbrosławice (pow. tarnogórski, woj. śląskie)</t>
  </si>
  <si>
    <t>Zbuczyn (pow. siedlecki, woj. mazowieckie)</t>
  </si>
  <si>
    <t>Zduny (pow. krotoszyński, woj. wielkopolskie)</t>
  </si>
  <si>
    <t>Zduny (pow. łowicki, woj. łódzkie)</t>
  </si>
  <si>
    <t>Zduńska Wola (pow. zduńskowolski, woj. łódzkie)</t>
  </si>
  <si>
    <t>Zdzieszowice (pow. krapkowicki, woj. opolskie)</t>
  </si>
  <si>
    <t>Zebrzydowice (pow. cieszyński, woj. śląskie)</t>
  </si>
  <si>
    <t>Zelów (pow. bełchatowski, woj. łódzkie)</t>
  </si>
  <si>
    <t>Zembrzyce (pow. suski, woj. małopolskie)</t>
  </si>
  <si>
    <t>Zębowice (pow. oleski, woj. opolskie)</t>
  </si>
  <si>
    <t>Zgierz (pow. zgierski, woj. łódzkie)</t>
  </si>
  <si>
    <t>Zgorzelec (pow. zgorzelecki, woj. dolnośląskie)</t>
  </si>
  <si>
    <t>Zielona Góra (pow. Zielona Góra, woj. lubuskie)</t>
  </si>
  <si>
    <t>Zielonka (pow. wołomiński, woj. mazowieckie)</t>
  </si>
  <si>
    <t>Zielonki (pow. krakowski, woj. małopolskie)</t>
  </si>
  <si>
    <t>Ziębice (pow. ząbkowicki, woj. dolnośląskie)</t>
  </si>
  <si>
    <t>Zławieś Wielka (pow. toruński, woj. kujawsko-pomorskie)</t>
  </si>
  <si>
    <t>Złocieniec (pow. drawski, woj. zachodniopomorskie)</t>
  </si>
  <si>
    <t>Złoczew (pow. sieradzki, woj. łódzkie)</t>
  </si>
  <si>
    <t>Złota (pow. pińczowski, woj. świętokrzyskie)</t>
  </si>
  <si>
    <t>Złotniki Kujawskie (pow. inowrocławski, woj. kujawsko-pomorskie)</t>
  </si>
  <si>
    <t>Złotoryja (pow. złotoryjski, woj. dolnośląskie)</t>
  </si>
  <si>
    <t>Złotów (pow. złotowski, woj. wielkopolskie)</t>
  </si>
  <si>
    <t>Złoty Stok (pow. ząbkowicki, woj. dolnośląskie)</t>
  </si>
  <si>
    <t>Zwierzyn (pow. strzelecko-drezdenecki, woj. lubuskie)</t>
  </si>
  <si>
    <t>Zwierzyniec (pow. zamojski, woj. lubelskie)</t>
  </si>
  <si>
    <t>Zwoleń (pow. zwoleński, woj. mazowieckie)</t>
  </si>
  <si>
    <t>Żabia Wola (pow. grodziski, woj. mazowieckie)</t>
  </si>
  <si>
    <t>Żabno (pow. tarnowski, woj. małopolskie)</t>
  </si>
  <si>
    <t>Żagań (pow. żagański, woj. lubuskie)</t>
  </si>
  <si>
    <t>Żarki (pow. myszkowski, woj. śląskie)</t>
  </si>
  <si>
    <t>Żarnowiec (pow. zawierciański, woj. śląskie)</t>
  </si>
  <si>
    <t>Żarnów (pow. opoczyński, woj. łódzkie)</t>
  </si>
  <si>
    <t>Żarów (pow. świdnicki, woj. dolnośląskie)</t>
  </si>
  <si>
    <t>Żary (pow. żarski, woj. lubuskie)</t>
  </si>
  <si>
    <t>Żegocina (pow. bocheński, woj. małopolskie)</t>
  </si>
  <si>
    <t>Żelazków (pow. kaliski, woj. wielkopolskie)</t>
  </si>
  <si>
    <t>Żelechlinek (pow. tomaszowski, woj. łódzkie)</t>
  </si>
  <si>
    <t>Żelechów (pow. garwoliński, woj. mazowieckie)</t>
  </si>
  <si>
    <t>Żerków (pow. jarociński, woj. wielkopolskie)</t>
  </si>
  <si>
    <t>Żmigród (pow. trzebnicki, woj. dolnośląskie)</t>
  </si>
  <si>
    <t>Żmudź (pow. chełmski, woj. lubelskie)</t>
  </si>
  <si>
    <t>Żnin (pow. żniński, woj. kujawsko-pomorskie)</t>
  </si>
  <si>
    <t>Żołynia (pow. łańcucki, woj. podkarpackie)</t>
  </si>
  <si>
    <t>Żory (pow. Żory, woj. śląskie)</t>
  </si>
  <si>
    <t>Żółkiewka (pow. krasnostawski, woj. lubelskie)</t>
  </si>
  <si>
    <t>Żórawina (pow. wrocławski, woj. dolnośląskie)</t>
  </si>
  <si>
    <t>Żukowice (pow. głogowski, woj. dolnośląskie)</t>
  </si>
  <si>
    <t>Żukowo (pow. kartuski, woj. pomorskie)</t>
  </si>
  <si>
    <t>Żurawica (pow. przemyski, woj. podkarpackie)</t>
  </si>
  <si>
    <t>Żuromin (pow. żuromiński, woj. mazowieckie)</t>
  </si>
  <si>
    <t>Żychlin (pow. kutnowski, woj. łódzkie)</t>
  </si>
  <si>
    <t>Żyraków (pow. dębicki, woj. podkarpackie)</t>
  </si>
  <si>
    <t>Żyrardów (pow. żyrardowski, woj. mazowieckie)</t>
  </si>
  <si>
    <t>Żyrzyn (pow. puławski, woj. lubelskie)</t>
  </si>
  <si>
    <t>Żytno (pow. radomszczański, woj. łódzkie)</t>
  </si>
  <si>
    <t>Żywiec (pow. żywiecki, woj. śląskie)</t>
  </si>
  <si>
    <t>motogodziny</t>
  </si>
  <si>
    <t>Osobowy</t>
  </si>
  <si>
    <t>Rolnicza</t>
  </si>
  <si>
    <r>
      <rPr>
        <b/>
        <sz val="12"/>
        <rFont val="Calibri"/>
        <family val="2"/>
        <charset val="238"/>
        <scheme val="minor"/>
      </rPr>
      <t>ZAKRES 2</t>
    </r>
    <r>
      <rPr>
        <sz val="12"/>
        <rFont val="Calibri"/>
        <family val="2"/>
        <scheme val="minor"/>
      </rPr>
      <t xml:space="preserve"> Emisje GHG Klienta (w tCO2e)</t>
    </r>
  </si>
  <si>
    <r>
      <rPr>
        <b/>
        <sz val="12"/>
        <rFont val="Calibri"/>
        <family val="2"/>
        <charset val="238"/>
        <scheme val="minor"/>
      </rPr>
      <t>ZAKRES 1</t>
    </r>
    <r>
      <rPr>
        <sz val="12"/>
        <rFont val="Calibri"/>
        <family val="2"/>
        <scheme val="minor"/>
      </rPr>
      <t xml:space="preserve"> Emisje GHG Klienta (w tCO2e)</t>
    </r>
  </si>
  <si>
    <t>Ciężarowy</t>
  </si>
  <si>
    <t>niskiego ryzyka ESG</t>
  </si>
  <si>
    <t>TAK/NIE</t>
  </si>
  <si>
    <t>DUŻY + MM Z PKD ↑ RYZ</t>
  </si>
  <si>
    <t>MIN. GWARANCJE</t>
  </si>
  <si>
    <t>jak pyt.31 tak, a pyt.32 NIE to nie 33-38</t>
  </si>
  <si>
    <r>
      <t xml:space="preserve">emisje zakres 1 
(wynik z pytań </t>
    </r>
    <r>
      <rPr>
        <b/>
        <sz val="11"/>
        <color rgb="FFC00000"/>
        <rFont val="Calibri"/>
        <family val="2"/>
        <charset val="238"/>
        <scheme val="minor"/>
      </rPr>
      <t>4-14</t>
    </r>
    <r>
      <rPr>
        <sz val="11"/>
        <color theme="1"/>
        <rFont val="Calibri"/>
        <family val="2"/>
        <scheme val="minor"/>
      </rPr>
      <t>)</t>
    </r>
  </si>
  <si>
    <r>
      <t xml:space="preserve">emisje zakres 2 
(wynik z pytań </t>
    </r>
    <r>
      <rPr>
        <b/>
        <sz val="11"/>
        <color rgb="FFC00000"/>
        <rFont val="Calibri"/>
        <family val="2"/>
        <charset val="238"/>
        <scheme val="minor"/>
      </rPr>
      <t>15-21</t>
    </r>
    <r>
      <rPr>
        <sz val="11"/>
        <color theme="1"/>
        <rFont val="Calibri"/>
        <family val="2"/>
        <scheme val="minor"/>
      </rPr>
      <t>)</t>
    </r>
  </si>
  <si>
    <t>branża 
(z formatki podstawowej)</t>
  </si>
  <si>
    <r>
      <t xml:space="preserve">emisje zakres 2 
pyt. dot. oze (pyt. </t>
    </r>
    <r>
      <rPr>
        <b/>
        <sz val="11"/>
        <color rgb="FFC00000"/>
        <rFont val="Calibri"/>
        <family val="2"/>
        <charset val="238"/>
        <scheme val="minor"/>
      </rPr>
      <t>20</t>
    </r>
    <r>
      <rPr>
        <sz val="11"/>
        <color theme="1"/>
        <rFont val="Calibri"/>
        <family val="2"/>
        <scheme val="minor"/>
      </rPr>
      <t>)</t>
    </r>
  </si>
  <si>
    <r>
      <t xml:space="preserve">branże wykluczone 
(pyt. </t>
    </r>
    <r>
      <rPr>
        <b/>
        <sz val="11"/>
        <color rgb="FFC00000"/>
        <rFont val="Calibri"/>
        <family val="2"/>
        <charset val="238"/>
        <scheme val="minor"/>
      </rPr>
      <t>25-28</t>
    </r>
    <r>
      <rPr>
        <sz val="11"/>
        <color theme="1"/>
        <rFont val="Calibri"/>
        <family val="2"/>
        <scheme val="minor"/>
      </rPr>
      <t>)</t>
    </r>
  </si>
  <si>
    <r>
      <t xml:space="preserve">ryzyko fizyczne adres 
(pyt. </t>
    </r>
    <r>
      <rPr>
        <b/>
        <sz val="11"/>
        <color rgb="FFC00000"/>
        <rFont val="Calibri"/>
        <family val="2"/>
        <charset val="238"/>
        <scheme val="minor"/>
      </rPr>
      <t>29</t>
    </r>
    <r>
      <rPr>
        <sz val="11"/>
        <color theme="1"/>
        <rFont val="Calibri"/>
        <family val="2"/>
        <scheme val="minor"/>
      </rPr>
      <t>)</t>
    </r>
  </si>
  <si>
    <r>
      <t xml:space="preserve">ryzyko fizyczne straty 
(pyt. </t>
    </r>
    <r>
      <rPr>
        <b/>
        <sz val="11"/>
        <color rgb="FFC00000"/>
        <rFont val="Calibri"/>
        <family val="2"/>
        <charset val="238"/>
        <scheme val="minor"/>
      </rPr>
      <t>30</t>
    </r>
    <r>
      <rPr>
        <sz val="11"/>
        <color theme="1"/>
        <rFont val="Calibri"/>
        <family val="2"/>
        <scheme val="minor"/>
      </rPr>
      <t>)</t>
    </r>
  </si>
  <si>
    <r>
      <t xml:space="preserve">pyt. </t>
    </r>
    <r>
      <rPr>
        <b/>
        <sz val="11"/>
        <color rgb="FFC00000"/>
        <rFont val="Calibri"/>
        <family val="2"/>
        <charset val="238"/>
        <scheme val="minor"/>
      </rPr>
      <t xml:space="preserve">20 </t>
    </r>
    <r>
      <rPr>
        <sz val="11"/>
        <color theme="1"/>
        <rFont val="Calibri"/>
        <family val="2"/>
        <scheme val="minor"/>
      </rPr>
      <t>"TAK" (produkuje)</t>
    </r>
  </si>
  <si>
    <r>
      <t xml:space="preserve">pyt. </t>
    </r>
    <r>
      <rPr>
        <b/>
        <sz val="11"/>
        <color rgb="FFC00000"/>
        <rFont val="Calibri"/>
        <family val="2"/>
        <charset val="238"/>
        <scheme val="minor"/>
      </rPr>
      <t>20</t>
    </r>
    <r>
      <rPr>
        <sz val="11"/>
        <color theme="1"/>
        <rFont val="Calibri"/>
        <family val="2"/>
        <scheme val="minor"/>
      </rPr>
      <t xml:space="preserve"> "NIE" (nie produkuje)</t>
    </r>
  </si>
  <si>
    <r>
      <t xml:space="preserve">pyt. </t>
    </r>
    <r>
      <rPr>
        <b/>
        <sz val="11"/>
        <color rgb="FFC00000"/>
        <rFont val="Calibri"/>
        <family val="2"/>
        <charset val="238"/>
        <scheme val="minor"/>
      </rPr>
      <t>30</t>
    </r>
    <r>
      <rPr>
        <sz val="11"/>
        <color theme="1"/>
        <rFont val="Calibri"/>
        <family val="2"/>
        <scheme val="minor"/>
      </rPr>
      <t xml:space="preserve"> "NIE"</t>
    </r>
  </si>
  <si>
    <r>
      <t xml:space="preserve">pyt. </t>
    </r>
    <r>
      <rPr>
        <b/>
        <sz val="11"/>
        <color rgb="FFC00000"/>
        <rFont val="Calibri"/>
        <family val="2"/>
        <charset val="238"/>
        <scheme val="minor"/>
      </rPr>
      <t>30</t>
    </r>
    <r>
      <rPr>
        <sz val="11"/>
        <color theme="1"/>
        <rFont val="Calibri"/>
        <family val="2"/>
        <scheme val="minor"/>
      </rPr>
      <t xml:space="preserve"> "TAK"</t>
    </r>
  </si>
  <si>
    <r>
      <t>pyt.</t>
    </r>
    <r>
      <rPr>
        <b/>
        <sz val="11"/>
        <color rgb="FFC00000"/>
        <rFont val="Calibri"/>
        <family val="2"/>
        <charset val="238"/>
        <scheme val="minor"/>
      </rPr>
      <t xml:space="preserve"> 37</t>
    </r>
    <r>
      <rPr>
        <sz val="11"/>
        <rFont val="Calibri"/>
        <family val="2"/>
        <charset val="238"/>
        <scheme val="minor"/>
      </rPr>
      <t xml:space="preserve"> "TAK"</t>
    </r>
  </si>
  <si>
    <r>
      <t>pyt.</t>
    </r>
    <r>
      <rPr>
        <b/>
        <sz val="11"/>
        <color rgb="FFC00000"/>
        <rFont val="Calibri"/>
        <family val="2"/>
        <charset val="238"/>
        <scheme val="minor"/>
      </rPr>
      <t xml:space="preserve"> 37</t>
    </r>
    <r>
      <rPr>
        <sz val="11"/>
        <rFont val="Calibri"/>
        <family val="2"/>
        <charset val="238"/>
        <scheme val="minor"/>
      </rPr>
      <t xml:space="preserve"> "NIE"</t>
    </r>
  </si>
  <si>
    <r>
      <t xml:space="preserve">pyt. </t>
    </r>
    <r>
      <rPr>
        <b/>
        <sz val="11"/>
        <color rgb="FFC00000"/>
        <rFont val="Calibri"/>
        <family val="2"/>
        <charset val="238"/>
        <scheme val="minor"/>
      </rPr>
      <t>1</t>
    </r>
    <r>
      <rPr>
        <sz val="11"/>
        <color theme="1"/>
        <rFont val="Calibri"/>
        <family val="2"/>
        <scheme val="minor"/>
      </rPr>
      <t xml:space="preserve"> "NIE"</t>
    </r>
  </si>
  <si>
    <r>
      <t xml:space="preserve">pyt. </t>
    </r>
    <r>
      <rPr>
        <b/>
        <sz val="11"/>
        <color rgb="FFC00000"/>
        <rFont val="Calibri"/>
        <family val="2"/>
        <charset val="238"/>
        <scheme val="minor"/>
      </rPr>
      <t>1</t>
    </r>
    <r>
      <rPr>
        <sz val="11"/>
        <color theme="1"/>
        <rFont val="Calibri"/>
        <family val="2"/>
        <scheme val="minor"/>
      </rPr>
      <t xml:space="preserve"> "TAK"</t>
    </r>
  </si>
  <si>
    <r>
      <t xml:space="preserve">pyt. </t>
    </r>
    <r>
      <rPr>
        <b/>
        <sz val="11"/>
        <color rgb="FFC00000"/>
        <rFont val="Calibri"/>
        <family val="2"/>
        <charset val="238"/>
        <scheme val="minor"/>
      </rPr>
      <t>3</t>
    </r>
    <r>
      <rPr>
        <sz val="11"/>
        <color theme="1"/>
        <rFont val="Calibri"/>
        <family val="2"/>
        <scheme val="minor"/>
      </rPr>
      <t xml:space="preserve"> "NIE"</t>
    </r>
  </si>
  <si>
    <r>
      <t xml:space="preserve">pyt. </t>
    </r>
    <r>
      <rPr>
        <b/>
        <sz val="11"/>
        <color rgb="FFC00000"/>
        <rFont val="Calibri"/>
        <family val="2"/>
        <charset val="238"/>
        <scheme val="minor"/>
      </rPr>
      <t>3</t>
    </r>
    <r>
      <rPr>
        <sz val="11"/>
        <color theme="1"/>
        <rFont val="Calibri"/>
        <family val="2"/>
        <scheme val="minor"/>
      </rPr>
      <t xml:space="preserve"> "TAK"</t>
    </r>
  </si>
  <si>
    <r>
      <t xml:space="preserve">pyt. </t>
    </r>
    <r>
      <rPr>
        <b/>
        <sz val="11"/>
        <color rgb="FFC00000"/>
        <rFont val="Calibri"/>
        <family val="2"/>
        <charset val="238"/>
        <scheme val="minor"/>
      </rPr>
      <t>36</t>
    </r>
    <r>
      <rPr>
        <sz val="11"/>
        <rFont val="Calibri"/>
        <family val="2"/>
        <charset val="238"/>
        <scheme val="minor"/>
      </rPr>
      <t xml:space="preserve"> "TAK"</t>
    </r>
  </si>
  <si>
    <r>
      <t xml:space="preserve">pyt. </t>
    </r>
    <r>
      <rPr>
        <b/>
        <sz val="11"/>
        <color rgb="FFC00000"/>
        <rFont val="Calibri"/>
        <family val="2"/>
        <charset val="238"/>
        <scheme val="minor"/>
      </rPr>
      <t>36</t>
    </r>
    <r>
      <rPr>
        <sz val="11"/>
        <rFont val="Calibri"/>
        <family val="2"/>
        <charset val="238"/>
        <scheme val="minor"/>
      </rPr>
      <t xml:space="preserve"> "NIE"</t>
    </r>
  </si>
  <si>
    <r>
      <t xml:space="preserve">pyt. </t>
    </r>
    <r>
      <rPr>
        <b/>
        <sz val="11"/>
        <color rgb="FFC00000"/>
        <rFont val="Calibri"/>
        <family val="2"/>
        <charset val="238"/>
        <scheme val="minor"/>
      </rPr>
      <t>38</t>
    </r>
    <r>
      <rPr>
        <sz val="11"/>
        <color theme="1"/>
        <rFont val="Calibri"/>
        <family val="2"/>
        <scheme val="minor"/>
      </rPr>
      <t xml:space="preserve"> "TAK"</t>
    </r>
  </si>
  <si>
    <r>
      <t xml:space="preserve">pyt. </t>
    </r>
    <r>
      <rPr>
        <b/>
        <sz val="11"/>
        <color rgb="FFC00000"/>
        <rFont val="Calibri"/>
        <family val="2"/>
        <charset val="238"/>
        <scheme val="minor"/>
      </rPr>
      <t>38</t>
    </r>
    <r>
      <rPr>
        <sz val="11"/>
        <color theme="1"/>
        <rFont val="Calibri"/>
        <family val="2"/>
        <scheme val="minor"/>
      </rPr>
      <t xml:space="preserve"> "NIE"</t>
    </r>
  </si>
  <si>
    <r>
      <t xml:space="preserve">pyt. </t>
    </r>
    <r>
      <rPr>
        <b/>
        <sz val="11"/>
        <color rgb="FFC00000"/>
        <rFont val="Calibri"/>
        <family val="2"/>
        <charset val="238"/>
        <scheme val="minor"/>
      </rPr>
      <t>41</t>
    </r>
    <r>
      <rPr>
        <sz val="11"/>
        <color theme="1"/>
        <rFont val="Calibri"/>
        <family val="2"/>
        <scheme val="minor"/>
      </rPr>
      <t xml:space="preserve"> "TAK"</t>
    </r>
  </si>
  <si>
    <r>
      <t xml:space="preserve">pyt. </t>
    </r>
    <r>
      <rPr>
        <b/>
        <sz val="11"/>
        <color rgb="FFC00000"/>
        <rFont val="Calibri"/>
        <family val="2"/>
        <charset val="238"/>
        <scheme val="minor"/>
      </rPr>
      <t>41</t>
    </r>
    <r>
      <rPr>
        <sz val="11"/>
        <color theme="1"/>
        <rFont val="Calibri"/>
        <family val="2"/>
        <scheme val="minor"/>
      </rPr>
      <t xml:space="preserve"> "NIE"</t>
    </r>
  </si>
  <si>
    <r>
      <t xml:space="preserve">pyt. </t>
    </r>
    <r>
      <rPr>
        <b/>
        <sz val="11"/>
        <color rgb="FFC00000"/>
        <rFont val="Calibri"/>
        <family val="2"/>
        <charset val="238"/>
        <scheme val="minor"/>
      </rPr>
      <t>42</t>
    </r>
    <r>
      <rPr>
        <sz val="11"/>
        <color theme="1"/>
        <rFont val="Calibri"/>
        <family val="2"/>
        <scheme val="minor"/>
      </rPr>
      <t xml:space="preserve"> "NIE"</t>
    </r>
  </si>
  <si>
    <r>
      <t xml:space="preserve">pyt. </t>
    </r>
    <r>
      <rPr>
        <b/>
        <sz val="11"/>
        <color rgb="FFC00000"/>
        <rFont val="Calibri"/>
        <family val="2"/>
        <charset val="238"/>
        <scheme val="minor"/>
      </rPr>
      <t>42</t>
    </r>
    <r>
      <rPr>
        <sz val="11"/>
        <color theme="1"/>
        <rFont val="Calibri"/>
        <family val="2"/>
        <scheme val="minor"/>
      </rPr>
      <t xml:space="preserve"> "TAK"</t>
    </r>
  </si>
  <si>
    <r>
      <t xml:space="preserve">pyt. </t>
    </r>
    <r>
      <rPr>
        <b/>
        <sz val="11"/>
        <color rgb="FFC00000"/>
        <rFont val="Calibri"/>
        <family val="2"/>
        <charset val="238"/>
        <scheme val="minor"/>
      </rPr>
      <t>44</t>
    </r>
    <r>
      <rPr>
        <sz val="11"/>
        <color theme="1"/>
        <rFont val="Calibri"/>
        <family val="2"/>
        <scheme val="minor"/>
      </rPr>
      <t xml:space="preserve"> "NIE"</t>
    </r>
  </si>
  <si>
    <r>
      <t xml:space="preserve">pyt. </t>
    </r>
    <r>
      <rPr>
        <b/>
        <sz val="11"/>
        <color rgb="FFC00000"/>
        <rFont val="Calibri"/>
        <family val="2"/>
        <charset val="238"/>
        <scheme val="minor"/>
      </rPr>
      <t>44</t>
    </r>
    <r>
      <rPr>
        <sz val="11"/>
        <color theme="1"/>
        <rFont val="Calibri"/>
        <family val="2"/>
        <scheme val="minor"/>
      </rPr>
      <t xml:space="preserve"> "TAK"</t>
    </r>
  </si>
  <si>
    <r>
      <t xml:space="preserve">pyt. </t>
    </r>
    <r>
      <rPr>
        <b/>
        <sz val="11"/>
        <color rgb="FFC00000"/>
        <rFont val="Calibri"/>
        <family val="2"/>
        <charset val="238"/>
        <scheme val="minor"/>
      </rPr>
      <t>45</t>
    </r>
    <r>
      <rPr>
        <sz val="11"/>
        <color theme="1"/>
        <rFont val="Calibri"/>
        <family val="2"/>
        <scheme val="minor"/>
      </rPr>
      <t xml:space="preserve"> "TAK"</t>
    </r>
  </si>
  <si>
    <r>
      <t xml:space="preserve">pyt. </t>
    </r>
    <r>
      <rPr>
        <b/>
        <sz val="11"/>
        <color rgb="FFC00000"/>
        <rFont val="Calibri"/>
        <family val="2"/>
        <charset val="238"/>
        <scheme val="minor"/>
      </rPr>
      <t>45</t>
    </r>
    <r>
      <rPr>
        <sz val="11"/>
        <color theme="1"/>
        <rFont val="Calibri"/>
        <family val="2"/>
        <scheme val="minor"/>
      </rPr>
      <t xml:space="preserve"> "NIE"</t>
    </r>
  </si>
  <si>
    <r>
      <t xml:space="preserve">ochrona bioróżnorodności 
(pyt. </t>
    </r>
    <r>
      <rPr>
        <b/>
        <sz val="11"/>
        <color rgb="FFC00000"/>
        <rFont val="Calibri"/>
        <family val="2"/>
        <charset val="238"/>
        <scheme val="minor"/>
      </rPr>
      <t>45</t>
    </r>
    <r>
      <rPr>
        <sz val="11"/>
        <color theme="1"/>
        <rFont val="Calibri"/>
        <family val="2"/>
        <scheme val="minor"/>
      </rPr>
      <t>)</t>
    </r>
  </si>
  <si>
    <r>
      <t xml:space="preserve">wylesianie 
(pyt. </t>
    </r>
    <r>
      <rPr>
        <b/>
        <sz val="11"/>
        <color rgb="FFC00000"/>
        <rFont val="Calibri"/>
        <family val="2"/>
        <charset val="238"/>
        <scheme val="minor"/>
      </rPr>
      <t>44</t>
    </r>
    <r>
      <rPr>
        <sz val="11"/>
        <color theme="1"/>
        <rFont val="Calibri"/>
        <family val="2"/>
        <scheme val="minor"/>
      </rPr>
      <t>)</t>
    </r>
  </si>
  <si>
    <r>
      <t xml:space="preserve">kary 
(pyt. </t>
    </r>
    <r>
      <rPr>
        <b/>
        <sz val="11"/>
        <color rgb="FFC00000"/>
        <rFont val="Calibri"/>
        <family val="2"/>
        <charset val="238"/>
        <scheme val="minor"/>
      </rPr>
      <t>42</t>
    </r>
    <r>
      <rPr>
        <sz val="11"/>
        <color theme="1"/>
        <rFont val="Calibri"/>
        <family val="2"/>
        <scheme val="minor"/>
      </rPr>
      <t>)</t>
    </r>
  </si>
  <si>
    <r>
      <t>dekarbonizacja 
(pyt.</t>
    </r>
    <r>
      <rPr>
        <b/>
        <sz val="11"/>
        <color rgb="FFC00000"/>
        <rFont val="Calibri"/>
        <family val="2"/>
        <charset val="238"/>
        <scheme val="minor"/>
      </rPr>
      <t xml:space="preserve"> 41</t>
    </r>
    <r>
      <rPr>
        <sz val="11"/>
        <color theme="1"/>
        <rFont val="Calibri"/>
        <family val="2"/>
        <scheme val="minor"/>
      </rPr>
      <t>)</t>
    </r>
  </si>
  <si>
    <r>
      <t xml:space="preserve">spadek zysku oczekiwany 
(pyt. </t>
    </r>
    <r>
      <rPr>
        <b/>
        <sz val="11"/>
        <color rgb="FFC00000"/>
        <rFont val="Calibri"/>
        <family val="2"/>
        <charset val="238"/>
        <scheme val="minor"/>
      </rPr>
      <t>40</t>
    </r>
    <r>
      <rPr>
        <sz val="11"/>
        <color theme="1"/>
        <rFont val="Calibri"/>
        <family val="2"/>
        <scheme val="minor"/>
      </rPr>
      <t>)</t>
    </r>
  </si>
  <si>
    <r>
      <t xml:space="preserve">spadek zysku wystąpił 
(pyt. </t>
    </r>
    <r>
      <rPr>
        <b/>
        <sz val="11"/>
        <color rgb="FFC00000"/>
        <rFont val="Calibri"/>
        <family val="2"/>
        <charset val="238"/>
        <scheme val="minor"/>
      </rPr>
      <t>39</t>
    </r>
    <r>
      <rPr>
        <sz val="11"/>
        <color theme="1"/>
        <rFont val="Calibri"/>
        <family val="2"/>
        <scheme val="minor"/>
      </rPr>
      <t>)</t>
    </r>
  </si>
  <si>
    <r>
      <t xml:space="preserve">pyt. </t>
    </r>
    <r>
      <rPr>
        <b/>
        <sz val="11"/>
        <color rgb="FFC00000"/>
        <rFont val="Calibri"/>
        <family val="2"/>
        <charset val="238"/>
        <scheme val="minor"/>
      </rPr>
      <t>40</t>
    </r>
    <r>
      <rPr>
        <sz val="11"/>
        <color theme="1"/>
        <rFont val="Calibri"/>
        <family val="2"/>
        <scheme val="minor"/>
      </rPr>
      <t xml:space="preserve"> "NIE"</t>
    </r>
  </si>
  <si>
    <r>
      <t xml:space="preserve">pyt. </t>
    </r>
    <r>
      <rPr>
        <b/>
        <sz val="11"/>
        <color rgb="FFC00000"/>
        <rFont val="Calibri"/>
        <family val="2"/>
        <charset val="238"/>
        <scheme val="minor"/>
      </rPr>
      <t>40</t>
    </r>
    <r>
      <rPr>
        <sz val="11"/>
        <color theme="1"/>
        <rFont val="Calibri"/>
        <family val="2"/>
        <scheme val="minor"/>
      </rPr>
      <t xml:space="preserve"> "TAK"</t>
    </r>
  </si>
  <si>
    <r>
      <t xml:space="preserve">pyt. </t>
    </r>
    <r>
      <rPr>
        <b/>
        <sz val="11"/>
        <color rgb="FFC00000"/>
        <rFont val="Calibri"/>
        <family val="2"/>
        <charset val="238"/>
        <scheme val="minor"/>
      </rPr>
      <t>39</t>
    </r>
    <r>
      <rPr>
        <sz val="11"/>
        <rFont val="Calibri"/>
        <family val="2"/>
        <charset val="238"/>
        <scheme val="minor"/>
      </rPr>
      <t xml:space="preserve"> "TAK"</t>
    </r>
  </si>
  <si>
    <r>
      <t xml:space="preserve">pyt. </t>
    </r>
    <r>
      <rPr>
        <b/>
        <sz val="11"/>
        <color rgb="FFC00000"/>
        <rFont val="Calibri"/>
        <family val="2"/>
        <charset val="238"/>
        <scheme val="minor"/>
      </rPr>
      <t>39</t>
    </r>
    <r>
      <rPr>
        <sz val="11"/>
        <rFont val="Calibri"/>
        <family val="2"/>
        <charset val="238"/>
        <scheme val="minor"/>
      </rPr>
      <t xml:space="preserve"> "NIE"</t>
    </r>
  </si>
  <si>
    <r>
      <t xml:space="preserve">wdrożone polityki 
(pyt. </t>
    </r>
    <r>
      <rPr>
        <b/>
        <sz val="11"/>
        <color rgb="FFC00000"/>
        <rFont val="Calibri"/>
        <family val="2"/>
        <charset val="238"/>
        <scheme val="minor"/>
      </rPr>
      <t>38</t>
    </r>
    <r>
      <rPr>
        <sz val="11"/>
        <color theme="1"/>
        <rFont val="Calibri"/>
        <family val="2"/>
        <scheme val="minor"/>
      </rPr>
      <t>)</t>
    </r>
  </si>
  <si>
    <r>
      <t xml:space="preserve">przestrzeganie praw człowieka 
(pyt. </t>
    </r>
    <r>
      <rPr>
        <b/>
        <sz val="11"/>
        <color rgb="FFC00000"/>
        <rFont val="Calibri"/>
        <family val="2"/>
        <charset val="238"/>
        <scheme val="minor"/>
      </rPr>
      <t>36</t>
    </r>
    <r>
      <rPr>
        <sz val="11"/>
        <color theme="1"/>
        <rFont val="Calibri"/>
        <family val="2"/>
        <scheme val="minor"/>
      </rPr>
      <t>)</t>
    </r>
  </si>
  <si>
    <r>
      <t xml:space="preserve">OECD 
(pyt. </t>
    </r>
    <r>
      <rPr>
        <b/>
        <sz val="11"/>
        <color rgb="FFC00000"/>
        <rFont val="Calibri"/>
        <family val="2"/>
        <charset val="238"/>
        <scheme val="minor"/>
      </rPr>
      <t>3</t>
    </r>
    <r>
      <rPr>
        <sz val="11"/>
        <color theme="1"/>
        <rFont val="Calibri"/>
        <family val="2"/>
        <scheme val="minor"/>
      </rPr>
      <t>)</t>
    </r>
  </si>
  <si>
    <r>
      <t xml:space="preserve">Business and Human Rights 
(pyt. </t>
    </r>
    <r>
      <rPr>
        <b/>
        <sz val="11"/>
        <color rgb="FFC00000"/>
        <rFont val="Calibri"/>
        <family val="2"/>
        <charset val="238"/>
        <scheme val="minor"/>
      </rPr>
      <t>1</t>
    </r>
    <r>
      <rPr>
        <sz val="11"/>
        <color theme="1"/>
        <rFont val="Calibri"/>
        <family val="2"/>
        <scheme val="minor"/>
      </rPr>
      <t>)</t>
    </r>
  </si>
  <si>
    <r>
      <t xml:space="preserve">zapobieganie dyskryminacji 
(pyt. </t>
    </r>
    <r>
      <rPr>
        <b/>
        <sz val="11"/>
        <color rgb="FFC00000"/>
        <rFont val="Calibri"/>
        <family val="2"/>
        <charset val="238"/>
        <scheme val="minor"/>
      </rPr>
      <t>37</t>
    </r>
    <r>
      <rPr>
        <sz val="11"/>
        <color theme="1"/>
        <rFont val="Calibri"/>
        <family val="2"/>
        <scheme val="minor"/>
      </rPr>
      <t>)</t>
    </r>
  </si>
  <si>
    <r>
      <t xml:space="preserve">pyt. </t>
    </r>
    <r>
      <rPr>
        <b/>
        <sz val="11"/>
        <color rgb="FFC00000"/>
        <rFont val="Calibri"/>
        <family val="2"/>
        <charset val="238"/>
        <scheme val="minor"/>
      </rPr>
      <t>32</t>
    </r>
    <r>
      <rPr>
        <sz val="11"/>
        <color theme="1"/>
        <rFont val="Calibri"/>
        <family val="2"/>
        <scheme val="minor"/>
      </rPr>
      <t xml:space="preserve"> "TAK (ujawnienia weryfikowane przez audytora zewnętrznego)"</t>
    </r>
  </si>
  <si>
    <r>
      <t xml:space="preserve">pyt. </t>
    </r>
    <r>
      <rPr>
        <b/>
        <sz val="11"/>
        <color rgb="FFC00000"/>
        <rFont val="Calibri"/>
        <family val="2"/>
        <charset val="238"/>
        <scheme val="minor"/>
      </rPr>
      <t>32</t>
    </r>
    <r>
      <rPr>
        <sz val="11"/>
        <color theme="1"/>
        <rFont val="Calibri"/>
        <family val="2"/>
        <scheme val="minor"/>
      </rPr>
      <t xml:space="preserve"> "NIE (nie spełniamy minimalnych gwarancji)"</t>
    </r>
  </si>
  <si>
    <r>
      <t xml:space="preserve">czy spełnia minimalne gwarancje społeczne 
(pyt. </t>
    </r>
    <r>
      <rPr>
        <b/>
        <sz val="11"/>
        <color rgb="FFC00000"/>
        <rFont val="Calibri"/>
        <family val="2"/>
        <charset val="238"/>
        <scheme val="minor"/>
      </rPr>
      <t>32</t>
    </r>
    <r>
      <rPr>
        <sz val="11"/>
        <color theme="1"/>
        <rFont val="Calibri"/>
        <family val="2"/>
        <scheme val="minor"/>
      </rPr>
      <t>)</t>
    </r>
  </si>
  <si>
    <r>
      <t xml:space="preserve">identyfikacja kontrowersji 
(pyt. </t>
    </r>
    <r>
      <rPr>
        <b/>
        <sz val="11"/>
        <color rgb="FFC00000"/>
        <rFont val="Calibri"/>
        <family val="2"/>
        <charset val="238"/>
        <scheme val="minor"/>
      </rPr>
      <t>33</t>
    </r>
    <r>
      <rPr>
        <sz val="11"/>
        <color theme="1"/>
        <rFont val="Calibri"/>
        <family val="2"/>
        <scheme val="minor"/>
      </rPr>
      <t>)</t>
    </r>
  </si>
  <si>
    <r>
      <t xml:space="preserve">identyfikacja kontrowersji 
(pyt. </t>
    </r>
    <r>
      <rPr>
        <b/>
        <sz val="11"/>
        <color rgb="FFC00000"/>
        <rFont val="Calibri"/>
        <family val="2"/>
        <charset val="238"/>
        <scheme val="minor"/>
      </rPr>
      <t>34</t>
    </r>
    <r>
      <rPr>
        <sz val="11"/>
        <color theme="1"/>
        <rFont val="Calibri"/>
        <family val="2"/>
        <scheme val="minor"/>
      </rPr>
      <t>)</t>
    </r>
  </si>
  <si>
    <r>
      <t xml:space="preserve">pyt. </t>
    </r>
    <r>
      <rPr>
        <b/>
        <sz val="11"/>
        <color rgb="FFC00000"/>
        <rFont val="Calibri"/>
        <family val="2"/>
        <charset val="238"/>
        <scheme val="minor"/>
      </rPr>
      <t>33</t>
    </r>
    <r>
      <rPr>
        <sz val="11"/>
        <rFont val="Calibri"/>
        <family val="2"/>
        <charset val="238"/>
        <scheme val="minor"/>
      </rPr>
      <t xml:space="preserve"> "NIE"</t>
    </r>
  </si>
  <si>
    <r>
      <t xml:space="preserve">pyt. </t>
    </r>
    <r>
      <rPr>
        <b/>
        <sz val="11"/>
        <color rgb="FFC00000"/>
        <rFont val="Calibri"/>
        <family val="2"/>
        <charset val="238"/>
        <scheme val="minor"/>
      </rPr>
      <t>33</t>
    </r>
    <r>
      <rPr>
        <sz val="11"/>
        <color theme="1"/>
        <rFont val="Calibri"/>
        <family val="2"/>
        <scheme val="minor"/>
      </rPr>
      <t xml:space="preserve"> "TAK"</t>
    </r>
  </si>
  <si>
    <r>
      <t xml:space="preserve">pyt. </t>
    </r>
    <r>
      <rPr>
        <b/>
        <sz val="11"/>
        <color rgb="FFC00000"/>
        <rFont val="Calibri"/>
        <family val="2"/>
        <charset val="238"/>
        <scheme val="minor"/>
      </rPr>
      <t>34</t>
    </r>
    <r>
      <rPr>
        <sz val="11"/>
        <rFont val="Calibri"/>
        <family val="2"/>
        <charset val="238"/>
        <scheme val="minor"/>
      </rPr>
      <t xml:space="preserve"> "NIE"</t>
    </r>
  </si>
  <si>
    <r>
      <t xml:space="preserve">pyt. </t>
    </r>
    <r>
      <rPr>
        <b/>
        <sz val="11"/>
        <color rgb="FFC00000"/>
        <rFont val="Calibri"/>
        <family val="2"/>
        <charset val="238"/>
        <scheme val="minor"/>
      </rPr>
      <t>34</t>
    </r>
    <r>
      <rPr>
        <sz val="11"/>
        <rFont val="Calibri"/>
        <family val="2"/>
        <charset val="238"/>
        <scheme val="minor"/>
      </rPr>
      <t xml:space="preserve"> "TAK"</t>
    </r>
  </si>
  <si>
    <t>SCENARIUSZE</t>
  </si>
  <si>
    <t>ODPOWIEDZI</t>
  </si>
  <si>
    <t>MIKRO/MŚP</t>
  </si>
  <si>
    <t>1-6</t>
  </si>
  <si>
    <t>7-12</t>
  </si>
  <si>
    <t>13-14</t>
  </si>
  <si>
    <t>15-16</t>
  </si>
  <si>
    <t>3-8</t>
  </si>
  <si>
    <t>9-15</t>
  </si>
  <si>
    <t>16-19</t>
  </si>
  <si>
    <t>20-21</t>
  </si>
  <si>
    <t>DUŻY (zależność 44)</t>
  </si>
  <si>
    <t>WYNIK</t>
  </si>
  <si>
    <t>PORÓWNANIE</t>
  </si>
  <si>
    <t>ILE POWIINO BYĆ ODP</t>
  </si>
  <si>
    <t>ILE JEST ODP</t>
  </si>
  <si>
    <t>TYP KLIENTA</t>
  </si>
  <si>
    <t>LICZBA PYTAŃ</t>
  </si>
  <si>
    <t>5-6</t>
  </si>
  <si>
    <t>6-8</t>
  </si>
  <si>
    <r>
      <t xml:space="preserve">pyt. </t>
    </r>
    <r>
      <rPr>
        <b/>
        <sz val="11"/>
        <color rgb="FFC00000"/>
        <rFont val="Calibri"/>
        <family val="2"/>
        <charset val="238"/>
        <scheme val="minor"/>
      </rPr>
      <t>32</t>
    </r>
    <r>
      <rPr>
        <sz val="11"/>
        <color theme="1"/>
        <rFont val="Calibri"/>
        <family val="2"/>
        <scheme val="minor"/>
      </rPr>
      <t xml:space="preserve"> "TAK (ujawnienia NIEweryfikowane przez audytora zewnętrznego)" lub pyt. 31 "NIE"</t>
    </r>
  </si>
  <si>
    <t>każdy MŚP + duży z pyt. 32 "TAK (ujawnienia NIEweryfikowane przez audytora zewnętrznego)" + duży z pyt. 31 "NIE"</t>
  </si>
  <si>
    <t>category</t>
  </si>
  <si>
    <t>question</t>
  </si>
  <si>
    <t>esg_value</t>
  </si>
  <si>
    <t>esg_points</t>
  </si>
  <si>
    <t>category2</t>
  </si>
  <si>
    <t>lp_question</t>
  </si>
  <si>
    <t>question2</t>
  </si>
  <si>
    <t>question3</t>
  </si>
  <si>
    <t>question4</t>
  </si>
  <si>
    <t>question5</t>
  </si>
  <si>
    <t>ESG_202407_AAC</t>
  </si>
  <si>
    <t>formuła</t>
  </si>
  <si>
    <t>wartość</t>
  </si>
  <si>
    <t>puste</t>
  </si>
  <si>
    <t>DANE KLIENTA</t>
  </si>
  <si>
    <t>RYZYKO OSTATECZNE</t>
  </si>
  <si>
    <t>RYZYKO 
ŚRODOWISKOWE</t>
  </si>
  <si>
    <t>RYZYKO SPOŁECZNE 
I ŁADU KORPORACYJNEGO</t>
  </si>
  <si>
    <t>RYZYKO ESG 
ŁĄCZNIE</t>
  </si>
  <si>
    <t>DLA WSZYSTKICH KLIENTÓW PODLEGAJĄCYCH POD SYSTEM EU ETS</t>
  </si>
  <si>
    <t>ZAKRES 1 WYNIK</t>
  </si>
  <si>
    <t>6A</t>
  </si>
  <si>
    <t>6B</t>
  </si>
  <si>
    <t>17A</t>
  </si>
  <si>
    <t>17B</t>
  </si>
  <si>
    <t>ZAKRES 2 WYNIK</t>
  </si>
  <si>
    <t>30A</t>
  </si>
  <si>
    <t>30B</t>
  </si>
  <si>
    <t>-</t>
  </si>
  <si>
    <t>MINIMALNE GWARANCJE</t>
  </si>
  <si>
    <t>FORMULARZ</t>
  </si>
  <si>
    <t>uwagi</t>
  </si>
  <si>
    <t>KOD</t>
  </si>
  <si>
    <t>↑ RYZ</t>
  </si>
  <si>
    <t>KOD FORMULARZA</t>
  </si>
  <si>
    <t>pracownicy (zależność 35 i 32)</t>
  </si>
  <si>
    <t>DUŻY (zależność 32)</t>
  </si>
  <si>
    <t>BRAK</t>
  </si>
  <si>
    <t>KOD_PLIKU</t>
  </si>
  <si>
    <t>nie zmieniać - ważne przy mapowaniu do BT</t>
  </si>
  <si>
    <t>4-5</t>
  </si>
  <si>
    <t>Czy wymaga uzupełnienia</t>
  </si>
  <si>
    <t>Proszę podać wartości do dwóch miejsc po przecinku oraz wybrać odpowiednią jednostkę miary.</t>
  </si>
  <si>
    <t>Należy uzupełnić w całości minimum jeden wiersz z danymi dotyczącymi głównej siedziby oraz dodatkowe jeśli Klient takie posiada.</t>
  </si>
  <si>
    <t>W przypadku odpowiedzi „TAK” należy uzupełnić komórkę w wierszu 196.</t>
  </si>
  <si>
    <t>W przypadku odpowiedzi „TAK” należy odpowiedzieć na pytanie nr 36 i 37. 
W przypadku odpowiedzi "NIE" należy przejść do: 
- pytania nr 39 (jeśli klient podlega pod system EU ETS) lub, 
- pytania nr 40 (jeśli klient jest duży lub MŚP/mikro z branż o podejrzeniu podwyższonego/wysokiego ryzyka ESG) lub, 
- kończy proces wypełniania ankiety.</t>
  </si>
  <si>
    <t>&gt;&gt;&gt; ZAKOŃCZENIE ANKIETY &gt;&gt;&gt;</t>
  </si>
  <si>
    <t>June 2026</t>
  </si>
  <si>
    <t>Condensed set</t>
  </si>
  <si>
    <t>kg CO2e</t>
  </si>
  <si>
    <r>
      <t>An error was identified in converting Unknown and Plug-in Hybrid Electric Vehicle conversion factors to AR5. kg CO</t>
    </r>
    <r>
      <rPr>
        <i/>
        <vertAlign val="subscript"/>
        <sz val="11"/>
        <rFont val="Calibri"/>
        <family val="2"/>
        <scheme val="minor"/>
      </rPr>
      <t>2</t>
    </r>
    <r>
      <rPr>
        <i/>
        <sz val="11"/>
        <rFont val="Calibri"/>
        <family val="2"/>
        <scheme val="minor"/>
      </rPr>
      <t>e of CH</t>
    </r>
    <r>
      <rPr>
        <i/>
        <vertAlign val="subscript"/>
        <sz val="11"/>
        <rFont val="Calibri"/>
        <family val="2"/>
        <scheme val="minor"/>
      </rPr>
      <t>4</t>
    </r>
    <r>
      <rPr>
        <i/>
        <sz val="11"/>
        <rFont val="Calibri"/>
        <family val="2"/>
        <scheme val="minor"/>
      </rPr>
      <t xml:space="preserve"> and N</t>
    </r>
    <r>
      <rPr>
        <i/>
        <vertAlign val="subscript"/>
        <sz val="11"/>
        <rFont val="Calibri"/>
        <family val="2"/>
        <scheme val="minor"/>
      </rPr>
      <t>2</t>
    </r>
    <r>
      <rPr>
        <i/>
        <sz val="11"/>
        <rFont val="Calibri"/>
        <family val="2"/>
        <scheme val="minor"/>
      </rPr>
      <t>O per unit, and therefore the kg CO</t>
    </r>
    <r>
      <rPr>
        <i/>
        <vertAlign val="subscript"/>
        <sz val="11"/>
        <rFont val="Calibri"/>
        <family val="2"/>
        <scheme val="minor"/>
      </rPr>
      <t>2</t>
    </r>
    <r>
      <rPr>
        <i/>
        <sz val="11"/>
        <rFont val="Calibri"/>
        <family val="2"/>
        <scheme val="minor"/>
      </rPr>
      <t>e total, have been updated since version 1.0 of this file</t>
    </r>
  </si>
  <si>
    <t>Jednostki: pozostałe</t>
  </si>
  <si>
    <t>olej</t>
  </si>
  <si>
    <t>Przeliczniki pozostalych jednostek</t>
  </si>
  <si>
    <t>Źródło</t>
  </si>
  <si>
    <t>Masa (t)= Objętość (m3) x 1,11 t/m3</t>
  </si>
  <si>
    <t>Motogodzina — co to jest i jak ją obliczyć? - Oleje Klimowicz - Oleje z Finlandii</t>
  </si>
  <si>
    <t>Masa (t) = Objętość (m3) x 0,67 t/m3</t>
  </si>
  <si>
    <t>Przykładowe przeliczniki dla różnych typów maszyn:</t>
  </si>
  <si>
    <t>Masa (t) = Objętość (m3) x 0,85 t/m3</t>
  </si>
  <si>
    <t>Kombajn zbożowy: około 30-40 km w ciągu motogodziny</t>
  </si>
  <si>
    <t>Mth</t>
  </si>
  <si>
    <t xml:space="preserve">Km = Mth x 0,1 </t>
  </si>
  <si>
    <t>Ciągnik rolniczy: około 60-70 km w ciągu motogodziny</t>
  </si>
  <si>
    <t>KM = Mth x 0,02</t>
  </si>
  <si>
    <t>Koparka gąsienicowa: zaledwie 5-10 km w tym samym czasie</t>
  </si>
  <si>
    <t>Mth = 10 km</t>
  </si>
  <si>
    <t>Mth = 50 km</t>
  </si>
  <si>
    <r>
      <rPr>
        <b/>
        <sz val="14"/>
        <color rgb="FFC00000"/>
        <rFont val="Calibri"/>
        <family val="2"/>
        <charset val="238"/>
        <scheme val="minor"/>
      </rPr>
      <t>PYTANIE DLA KLIENTÓW DUŻYCH</t>
    </r>
    <r>
      <rPr>
        <sz val="14"/>
        <color theme="1"/>
        <rFont val="Calibri"/>
        <family val="2"/>
        <charset val="238"/>
        <scheme val="minor"/>
      </rPr>
      <t xml:space="preserve">
W przypadku odpowiedzi "TAK (ujawnienia weryfikowane przez audytora zewnętrznego)" lub "NIE (nie spełniamy minimalnych gwarancji)" należy przejść do pytania nr 35.
W przypadku odpowiedzi "TAK (ujawnienia NIEweryfikowane przez audytora zewnętrznego)" należy odpowiedzieć na pytanie nr 33, 34 i 38.</t>
    </r>
  </si>
  <si>
    <r>
      <rPr>
        <b/>
        <sz val="14"/>
        <color rgb="FFC00000"/>
        <rFont val="Calibri"/>
        <family val="2"/>
        <charset val="238"/>
        <scheme val="minor"/>
      </rPr>
      <t>PYTANIE DLA KLIENTÓW DUŻYCH</t>
    </r>
    <r>
      <rPr>
        <b/>
        <sz val="14"/>
        <color rgb="FF0070C0"/>
        <rFont val="Calibri"/>
        <family val="2"/>
        <charset val="238"/>
        <scheme val="minor"/>
      </rPr>
      <t xml:space="preserve">
</t>
    </r>
    <r>
      <rPr>
        <sz val="14"/>
        <color theme="1"/>
        <rFont val="Calibri"/>
        <family val="2"/>
        <charset val="238"/>
        <scheme val="minor"/>
      </rPr>
      <t>Proszę podać wartość.</t>
    </r>
  </si>
  <si>
    <r>
      <t xml:space="preserve">W przypadku odpowiedzi „TAK” należy odpowiedzieć na pytanie nr 21.
W przypadku odpowiedzi "NIE" należy przejść do pytania nr 22 (dotyczy wyłącznie klienta </t>
    </r>
    <r>
      <rPr>
        <b/>
        <sz val="14"/>
        <color rgb="FFC00000"/>
        <rFont val="Calibri"/>
        <family val="2"/>
        <charset val="238"/>
        <scheme val="minor"/>
      </rPr>
      <t>Dużego</t>
    </r>
    <r>
      <rPr>
        <sz val="14"/>
        <color theme="1"/>
        <rFont val="Calibri"/>
        <family val="2"/>
        <charset val="238"/>
        <scheme val="minor"/>
      </rPr>
      <t>) lub pytania 25 (dotyczy wyłącznie klienta</t>
    </r>
    <r>
      <rPr>
        <sz val="14"/>
        <color rgb="FFC00000"/>
        <rFont val="Calibri"/>
        <family val="2"/>
        <charset val="238"/>
        <scheme val="minor"/>
      </rPr>
      <t xml:space="preserve"> </t>
    </r>
    <r>
      <rPr>
        <b/>
        <sz val="14"/>
        <color rgb="FFC00000"/>
        <rFont val="Calibri"/>
        <family val="2"/>
        <charset val="238"/>
        <scheme val="minor"/>
      </rPr>
      <t>Mikro i MŚP</t>
    </r>
    <r>
      <rPr>
        <sz val="14"/>
        <color theme="1"/>
        <rFont val="Calibri"/>
        <family val="2"/>
        <charset val="238"/>
        <scheme val="minor"/>
      </rPr>
      <t>).</t>
    </r>
  </si>
  <si>
    <r>
      <t xml:space="preserve">W przypadku odpowiedzi „TAK” należy odpowiedzieć na pytanie nr 5. 
W przypadku odpowiedzi "NIE" należy odpowiedzieć na pytania nr 7, nr 9, nr 11 i nr 13.(dotyczy wyłącznie klienta </t>
    </r>
    <r>
      <rPr>
        <b/>
        <sz val="14"/>
        <color rgb="FFC00000"/>
        <rFont val="Calibri"/>
        <family val="2"/>
        <charset val="238"/>
        <scheme val="minor"/>
      </rPr>
      <t>Dużego i MŚP</t>
    </r>
    <r>
      <rPr>
        <sz val="14"/>
        <color theme="1"/>
        <rFont val="Calibri"/>
        <family val="2"/>
        <charset val="238"/>
        <scheme val="minor"/>
      </rPr>
      <t xml:space="preserve">).
W przypadku odpowiedzi "NIE" należy odpowiedzieć na pytania nr 6 (dotyczy wyłącznie klienta </t>
    </r>
    <r>
      <rPr>
        <b/>
        <sz val="14"/>
        <color rgb="FFC00000"/>
        <rFont val="Calibri"/>
        <family val="2"/>
        <charset val="238"/>
        <scheme val="minor"/>
      </rPr>
      <t>Mikro</t>
    </r>
    <r>
      <rPr>
        <sz val="14"/>
        <color theme="1"/>
        <rFont val="Calibri"/>
        <family val="2"/>
        <charset val="238"/>
        <scheme val="minor"/>
      </rPr>
      <t>).</t>
    </r>
  </si>
  <si>
    <t>informacja o kodach PKD o potencjalnie podwyższonym/wysokim ryzyku ESG jest automatycznie wyświetlana obok wybranego kodu;</t>
  </si>
  <si>
    <t>1. W pierwszej kolejności w ankiecie należy uzupełnić podstawowe informacje (wiersz 1-7):</t>
  </si>
  <si>
    <t>Należy odpowiedzieć „TAK” lub „NIE”.</t>
  </si>
  <si>
    <t>PYTANIE DLA KLIENTÓW DUŻYCH ORAZ DLA KLIENTÓW MŚP/MIKRO Z BRANŻ O PODEJRZENIU PODWYŻSZONEGO/WYSOKIEGO RYZYKA ESG
Należy odpowiedzieć „TAK” lub „NIE”.</t>
  </si>
  <si>
    <t>PYTANIE DLA KLIENTÓW DUŻYCH
Należy odpowiedzieć „TAK” lub „NIE”.</t>
  </si>
  <si>
    <t>h. segment (wg klasyfikacji unijnej), do jakiego należy Klient wg skali/rozmiaru jego działalności gospodarczej.</t>
  </si>
  <si>
    <t>g. suma bilansowa w PLN (aktywa trwałe i obrotowe);</t>
  </si>
  <si>
    <t>o_info_o_podmiocie_data_ankiety</t>
  </si>
  <si>
    <t>o_info_o_podmiocie_nazwa_klienta</t>
  </si>
  <si>
    <t>o_info_o_podmiocie_rodzaj_identyfikatora</t>
  </si>
  <si>
    <t>o_info_o_podmiocie_pkd</t>
  </si>
  <si>
    <t>o_info_o_podmiocie_przychody</t>
  </si>
  <si>
    <t>o_info_o_podmiocie_suma_bilansowa</t>
  </si>
  <si>
    <t>o_info_o_podmiocie_rozmiar_klienta</t>
  </si>
  <si>
    <t>o_info_ryz_fizyczne</t>
  </si>
  <si>
    <t>Wskaźnik emisji GHG 
(ton CO2e na 1 zwierzę)</t>
  </si>
  <si>
    <t>Wskaźnik emisji GHG 
(tony CO2e na kg nawozu)</t>
  </si>
  <si>
    <t>Wskaźniki emisyjności 
dla energii cieplnej w Polsce (URE) 
(tony CO2e na GJ)</t>
  </si>
  <si>
    <t>Wskaźniki emisyjności 
dla energii elektrycznej w Polsce (KOBiZE) 
(tony CO2e na kWh)</t>
  </si>
  <si>
    <t>Wskaźnik emisji GHG 
(tony CO2e na 1 km 
przejechany przez 1 pojazd)</t>
  </si>
  <si>
    <t>Wskaźnik emisji GHG 
(tony CO2e na 1 tonę spalonego paliwa)</t>
  </si>
  <si>
    <t>MIKRO</t>
  </si>
  <si>
    <t>DUŻY LUB MŚP</t>
  </si>
  <si>
    <t>ESG_202511</t>
  </si>
  <si>
    <t>WERSJA_ANKIETY</t>
  </si>
  <si>
    <t>* Do określenia na podstawie bazy danych na stronie intranetowej
dostępnej po kliknięciu na przycisk z linkiem:</t>
  </si>
  <si>
    <t>o_info_o_podmiocie_pracownik_wypelniajacy</t>
  </si>
  <si>
    <t>o_info_o_podmiocie_identyfikator</t>
  </si>
  <si>
    <t>o_info_ryz_przejscia</t>
  </si>
  <si>
    <t>o_info_ryz_bioroznorodnosci</t>
  </si>
  <si>
    <t>o_info_ryz_srodowiskowe</t>
  </si>
  <si>
    <t>o_info_ryz_spoleczne_ladu</t>
  </si>
  <si>
    <t>o_info_ryz_esg_lacznie</t>
  </si>
  <si>
    <t>o_info_minimalne_gwar_spoleczne</t>
  </si>
  <si>
    <t>o_business_human_rights_resource_centre_wezwanie</t>
  </si>
  <si>
    <t>o_business_human_rights_resource_centre_odpowiedz</t>
  </si>
  <si>
    <t>o_OECD_wezwanie</t>
  </si>
  <si>
    <t>o_ryzyko_przejscia_czy_obliczaja_emisje_zakr_1</t>
  </si>
  <si>
    <t>o_ryzyko_przejscia_podaj_ilosc_gazow_zakr_1</t>
  </si>
  <si>
    <t>o_ryzyko_przejscia_zgoda_na_emisje_branzowe_zakr_1</t>
  </si>
  <si>
    <t>o_ryzyko_przejscia_wynik_emisje_branzowe_zakr_1</t>
  </si>
  <si>
    <t>o_ryzyko_przejscia_czy_korzystaja_z_piecow_zakr_1</t>
  </si>
  <si>
    <t>o_1_ryzyko_przejscia_piec_zakr_1</t>
  </si>
  <si>
    <t>o_2_ryzyko_przejscia_piec_zakr_1</t>
  </si>
  <si>
    <t>o_3_ryzyko_przejscia_piec_zakr_1</t>
  </si>
  <si>
    <t>o_4_ryzyko_przejscia_piec_zakr_1</t>
  </si>
  <si>
    <t>o_5_ryzyko_przejscia_piec_zakr_1</t>
  </si>
  <si>
    <t>o_ryzyko_przejscia_czy_korzystaja_z_pojazdow</t>
  </si>
  <si>
    <t>o_1_ryzyko_przejscia_pojazdy_zakr_1</t>
  </si>
  <si>
    <t>o_2_ryzyko_przejscia_pojazdy_zakr_1</t>
  </si>
  <si>
    <t>o_3_ryzyko_przejscia_pojazdy_zakr_1</t>
  </si>
  <si>
    <t>o_4_ryzyko_przejscia_pojazdy_zakr_1</t>
  </si>
  <si>
    <t>o_5_ryzyko_przejscia_pojazdy_zakr_1</t>
  </si>
  <si>
    <t>o_6_ryzyko_przejscia_pojazdy_zakr_1</t>
  </si>
  <si>
    <t>o_7_ryzyko_przejscia_pojazdy_zakr_1</t>
  </si>
  <si>
    <t>o_8_ryzyko_przejscia_pojazdy_zakr_1</t>
  </si>
  <si>
    <t>o_9_ryzyko_przejscia_pojazdy_zakr_1</t>
  </si>
  <si>
    <t>o_10_ryzyko_przejscia_pojazdy_zakr_1</t>
  </si>
  <si>
    <t>o_11_ryzyko_przejscia_pojazdy_zakr_1</t>
  </si>
  <si>
    <t>o_12_ryzyko_przejscia_pojazdy_zakr_1</t>
  </si>
  <si>
    <t>o_13_ryzyko_przejscia_pojazdy_zakr_1</t>
  </si>
  <si>
    <t>o_14_ryzyko_przejscia_pojazdy_zakr_1</t>
  </si>
  <si>
    <t>o_15_ryzyko_przejscia_pojazdy_zakr_1</t>
  </si>
  <si>
    <t>o_ryzyko_przejscia_czy_hoduja</t>
  </si>
  <si>
    <t>o_ryzyko_przejscia_dane_zwierzat_bydlo</t>
  </si>
  <si>
    <t>o_ryzyko_przejscia_dane_zwierzat_trzoda</t>
  </si>
  <si>
    <t>o_ryzyko_przejscia_dane_zwierzat_drob</t>
  </si>
  <si>
    <t>o_ryzyko_przejscia_dane_zwierzat_kozy_owce</t>
  </si>
  <si>
    <t>o_ryzyko_przejscia_dane_zwierzat_konie</t>
  </si>
  <si>
    <t>o_ryzyko_przejscia_dane_zwierzat_inne</t>
  </si>
  <si>
    <t>o_ryzyko_przejscia_czy_prowadzi_uprawy</t>
  </si>
  <si>
    <t>o_ryzyko_przejscia_dane_gruntow_nawozy_mineralne</t>
  </si>
  <si>
    <t>o_ryzyko_przejscia_dane_gruntow_nawozy_naturalne</t>
  </si>
  <si>
    <t>o_ryzyko_przejscia_dane_gruntow_inne_nawozy</t>
  </si>
  <si>
    <t>o_ryzyko_przejscia_wynik_emisje_z_pytan_zakr_1</t>
  </si>
  <si>
    <t>o_ryzyko_przejscia_czy_obliczaja_emisje_zakr_2</t>
  </si>
  <si>
    <t>o_ryzyko_przejscia_podaj_ilosc_gazow_zakr_2</t>
  </si>
  <si>
    <t>o_ryzyko_przejscia_zgoda_na_emisje_branzowe_zakr_2</t>
  </si>
  <si>
    <t>o_ryzyko_przejscia_wynik_emisje_branzowe_zakr_2</t>
  </si>
  <si>
    <t>o_ryzyko_przejscia_energia_elektryczna_od_dostawcy</t>
  </si>
  <si>
    <t>o_ryzyko_przejscia_energia_cieplna_od_dostawcy</t>
  </si>
  <si>
    <t>o_ryzyko_przejscia_czy_korzystaja_z_wlasnego_oze</t>
  </si>
  <si>
    <t>o_ryzyko_przejscia_energia_elektryczna</t>
  </si>
  <si>
    <t>o_ryzyko_przejscia_energia_cieplna</t>
  </si>
  <si>
    <t>o_ryzyko_przejscia_wynik_emisje_z_pytan_zakr_2</t>
  </si>
  <si>
    <t>o_ryzyko_przejscia_czy_obliczaja_emisje_zakr_3</t>
  </si>
  <si>
    <t>o_ryzyko_przejscia_zakr_3_kat_1</t>
  </si>
  <si>
    <t>o_ryzyko_przejscia_zakr_3_kat_2</t>
  </si>
  <si>
    <t>o_ryzyko_przejscia_zakr_3_kat_3</t>
  </si>
  <si>
    <t>o_ryzyko_przejscia_zakr_3_kat_4</t>
  </si>
  <si>
    <t>o_ryzyko_przejscia_zakr_3_kat_5</t>
  </si>
  <si>
    <t>o_ryzyko_przejscia_zakr_3_kat_6</t>
  </si>
  <si>
    <t>o_ryzyko_przejscia_zakr_3_kat_7</t>
  </si>
  <si>
    <t>o_ryzyko_przejscia_zakr_3_kat_8</t>
  </si>
  <si>
    <t>o_ryzyko_przejscia_zakr_3_kat_9</t>
  </si>
  <si>
    <t>o_ryzyko_przejscia_zakr_3_kat_10</t>
  </si>
  <si>
    <t>o_ryzyko_przejscia_zakr_3_kat_11</t>
  </si>
  <si>
    <t>o_ryzyko_przejscia_zakr_3_kat_12</t>
  </si>
  <si>
    <t>o_ryzyko_przejscia_zakr_3_kat_13</t>
  </si>
  <si>
    <t>o_ryzyko_przejscia_zakr_3_kat_14</t>
  </si>
  <si>
    <t>o_ryzyko_przejscia_zakr_3_kat_15</t>
  </si>
  <si>
    <t>o_ryzyko_przejscia_podaj_emisje_zakresu_3_w_t_co2</t>
  </si>
  <si>
    <t>o_ryzyko_przejscia_1_proc_z_wydobyciem_wegla</t>
  </si>
  <si>
    <t>o_ryzyko_przejscia_10_proc_z_wydobyciem_paliw_kopalnych</t>
  </si>
  <si>
    <t>o_ryzyko_przejscia_10_proc_z_wydobyciem_paliw_gazowych</t>
  </si>
  <si>
    <t>o_ryzyko_przejscia_50_z_prod_energii_pow_100g</t>
  </si>
  <si>
    <t>o_1_ryzyko_fizyczne</t>
  </si>
  <si>
    <t>o_2_ryzyko_fizyczne</t>
  </si>
  <si>
    <t>o_3_ryzyko_fizyczne</t>
  </si>
  <si>
    <t>o_4_ryzyko_fizyczne</t>
  </si>
  <si>
    <t>o_5_ryzyko_fizyczne</t>
  </si>
  <si>
    <t>o_6_ryzyko_fizyczne</t>
  </si>
  <si>
    <t>o_7_ryzyko_fizyczne</t>
  </si>
  <si>
    <t>o_8_ryzyko_fizyczne</t>
  </si>
  <si>
    <t>o_9_ryzyko_fizyczne</t>
  </si>
  <si>
    <t>o_10_ryzyko_fizyczne</t>
  </si>
  <si>
    <t>o_ryzyko_fizyczne_odniesli_straty</t>
  </si>
  <si>
    <t>o_ryzyko_fizyczne_co_sie_stalo</t>
  </si>
  <si>
    <t>o_minimalne_gwarancje_czy_publikuja_wlasne_ujawnienia</t>
  </si>
  <si>
    <t>o_minimalne_gwarancje_czy_w_ujawnieniach_spelniaja</t>
  </si>
  <si>
    <t>o_minimalne_gwarancje_czy_naruszyli_prawa_czlowieka_pracy</t>
  </si>
  <si>
    <t>o_minimalne_gwarancje_czy_dzialania_korupcyjne</t>
  </si>
  <si>
    <t>o_minimalne_gwarancje_czy_zatrudniaja_pracownikow</t>
  </si>
  <si>
    <t>o_minimalne_gwarancje_czy_deklaruja_przestrzeganie_praw_czlowieka</t>
  </si>
  <si>
    <t>o_minimalne_gwarancje_czy_wdrozyli_procesy</t>
  </si>
  <si>
    <t>o_minimalne_gwarancje_czy_wdrozyli_polityki</t>
  </si>
  <si>
    <t>o_dod_pyt_srodowiskowe_czy_odnotowali_spadek_brutto</t>
  </si>
  <si>
    <t>o_dod_pyt_srodowiskowe_czy_zmiany_wplyna_na_zysk</t>
  </si>
  <si>
    <t>o_dod_pyt_srodowiskowe_czy_wdrazaja_dzialania_dekarbonizacyjne</t>
  </si>
  <si>
    <t>o_dod_pyt_srodowiskowe_czy_otrzymali_kary</t>
  </si>
  <si>
    <t>o_dod_pyt_srodowiskowe_podaj_ilosc_wody</t>
  </si>
  <si>
    <t>o_dod_pyt_srodowiskowe_czy_ma_wplyw_na_bioroznorodnosc</t>
  </si>
  <si>
    <t>o_dod_pyt_srodowiskowe_czy_ogranicza_wplyw</t>
  </si>
  <si>
    <t>7-27</t>
  </si>
  <si>
    <t>9-29</t>
  </si>
  <si>
    <r>
      <t xml:space="preserve">Suma jednostek 
przejechanych 
w ciągu roku 
obrotowego przez </t>
    </r>
    <r>
      <rPr>
        <b/>
        <sz val="12"/>
        <color theme="1"/>
        <rFont val="Calibri"/>
        <family val="2"/>
        <charset val="238"/>
        <scheme val="minor"/>
      </rPr>
      <t>WSZYSTKIE POJAZDY</t>
    </r>
  </si>
  <si>
    <t>SUMA BILANSOWA W PLN 
(AKTYWA TRWAŁE i OBROTOWE)</t>
  </si>
  <si>
    <t>f. przychody ogółem w PLN;</t>
  </si>
  <si>
    <t>PYTANIE DLA KLIENTÓW PODLEGAJĄCYCH POD SYSTEM EU ETS
Należy odpowiedzieć „TAK” lub „NIE”.</t>
  </si>
  <si>
    <r>
      <rPr>
        <b/>
        <sz val="14"/>
        <color rgb="FFC00000"/>
        <rFont val="Calibri"/>
        <family val="2"/>
        <charset val="238"/>
        <scheme val="minor"/>
      </rPr>
      <t>PYTANIE DLA KLIENTÓW MIKRO</t>
    </r>
    <r>
      <rPr>
        <sz val="14"/>
        <color theme="1"/>
        <rFont val="Calibri"/>
        <family val="2"/>
        <charset val="238"/>
        <scheme val="minor"/>
      </rPr>
      <t xml:space="preserve">
W przypadku odpowiedzi „TAK” Klient akceptuje wartość średniej emisji branżowej wyliczonej dla danego klienta.
W przypadku odpowiedzi "NIE" należy odpowiedzieć na pytania nr 7, nr 9, nr 11 i nr 13.</t>
    </r>
  </si>
  <si>
    <t>W przypadku odpowiedzi „TAK” należy odpowiedzieć na pytanie nr 8. 
W przypadku odpowiedzi "NIE" należy przejść do pytania nr 9.</t>
  </si>
  <si>
    <t>W przypadku odpowiedzi „TAK” należy odpowiedzieć na pytanie nr 10. 
W przypadku odpowiedzi "NIE" należy przejść do pytania nr 11.</t>
  </si>
  <si>
    <t>W przypadku odpowiedzi „TAK” należy odpowiedzieć na pytanie nr 12. 
W przypadku odpowiedzi "NIE" należy przejść do pytania nr 13.</t>
  </si>
  <si>
    <t>W przypadku odpowiedzi „TAK” należy odpowiedzieć na pytanie nr 14. 
W przypadku odpowiedzi "NIE" należy przejść do pytania nr 15.</t>
  </si>
  <si>
    <r>
      <rPr>
        <b/>
        <sz val="14"/>
        <color rgb="FFC00000"/>
        <rFont val="Calibri"/>
        <family val="2"/>
        <charset val="238"/>
        <scheme val="minor"/>
      </rPr>
      <t>PYTANIE DLA KLIENTÓW DUŻYCH</t>
    </r>
    <r>
      <rPr>
        <sz val="14"/>
        <color theme="1"/>
        <rFont val="Calibri"/>
        <family val="2"/>
        <charset val="238"/>
        <scheme val="minor"/>
      </rPr>
      <t xml:space="preserve">
W przypadku odpowiedzi „TAK” należy odpowiedzieć na pytanie nr 32. 
W przypadku odpowiedzi "NIE" należy odpowiedzieć na pytania nr 33 , 34 i 38.</t>
    </r>
  </si>
  <si>
    <r>
      <rPr>
        <b/>
        <sz val="14"/>
        <color rgb="FFC00000"/>
        <rFont val="Calibri"/>
        <family val="2"/>
        <charset val="238"/>
        <scheme val="minor"/>
      </rPr>
      <t>PYTANIE DLA KLIENTÓW DUŻYCH</t>
    </r>
    <r>
      <rPr>
        <b/>
        <sz val="14"/>
        <color rgb="FF0070C0"/>
        <rFont val="Calibri"/>
        <family val="2"/>
        <charset val="238"/>
        <scheme val="minor"/>
      </rPr>
      <t xml:space="preserve">
</t>
    </r>
    <r>
      <rPr>
        <sz val="14"/>
        <rFont val="Calibri"/>
        <family val="2"/>
        <charset val="238"/>
        <scheme val="minor"/>
      </rPr>
      <t>W przypadku odpowiedzi „TAK” należy odpowiedzieć na pytanie nr 45. 
W przypadku odpowiedzi "NIE" - kończy proces.</t>
    </r>
  </si>
  <si>
    <t>4-7</t>
  </si>
  <si>
    <t>8-13</t>
  </si>
  <si>
    <t>14-15</t>
  </si>
  <si>
    <t>16-18</t>
  </si>
  <si>
    <t>7-10</t>
  </si>
  <si>
    <t>11-18</t>
  </si>
  <si>
    <t>19-23</t>
  </si>
  <si>
    <t>24-26</t>
  </si>
  <si>
    <r>
      <t xml:space="preserve">pyt. </t>
    </r>
    <r>
      <rPr>
        <b/>
        <sz val="11"/>
        <color rgb="FFC00000"/>
        <rFont val="Calibri"/>
        <family val="2"/>
        <charset val="238"/>
        <scheme val="minor"/>
      </rPr>
      <t>29</t>
    </r>
    <r>
      <rPr>
        <sz val="11"/>
        <color theme="1"/>
        <rFont val="Calibri"/>
        <family val="2"/>
        <scheme val="minor"/>
      </rPr>
      <t xml:space="preserve"> minimum 1 gmina o wysokim ryzyku</t>
    </r>
  </si>
  <si>
    <r>
      <t xml:space="preserve">pyt. </t>
    </r>
    <r>
      <rPr>
        <b/>
        <sz val="11"/>
        <color rgb="FFC00000"/>
        <rFont val="Calibri"/>
        <family val="2"/>
        <charset val="238"/>
        <scheme val="minor"/>
      </rPr>
      <t>29</t>
    </r>
    <r>
      <rPr>
        <sz val="11"/>
        <color theme="1"/>
        <rFont val="Calibri"/>
        <family val="2"/>
        <scheme val="minor"/>
      </rPr>
      <t xml:space="preserve"> brak gmin o wysokim ryzyku</t>
    </r>
  </si>
  <si>
    <t>DATA_ANKIETY</t>
  </si>
  <si>
    <t>NAZWA_ANKIETY</t>
  </si>
  <si>
    <t>W przypadku odpowiedzi „TAK” należy odpowiedzieć na pytanie nr 23 oraz pytanie nr 24.
W przypadku odpowiedzi "NIE" należy przejść do pytania nr 25.</t>
  </si>
  <si>
    <t>Proszę zaznaczyć wszystkie kategorie uwzględnione w Państwa kalkulacjach.</t>
  </si>
  <si>
    <r>
      <t xml:space="preserve">W przypadku odpowiedzi „TAK” należy odpowiedzieć na pytanie nr 16. 
W przypadku odpowiedzi "NIE" należy odpowiedzieć na pytania nr 18 i nr 19 (dotyczy wyłącznie klienta </t>
    </r>
    <r>
      <rPr>
        <b/>
        <sz val="14"/>
        <color rgb="FFC00000"/>
        <rFont val="Calibri"/>
        <family val="2"/>
        <charset val="238"/>
        <scheme val="minor"/>
      </rPr>
      <t>Dużego i MŚP</t>
    </r>
    <r>
      <rPr>
        <sz val="14"/>
        <color theme="1"/>
        <rFont val="Calibri"/>
        <family val="2"/>
        <charset val="238"/>
        <scheme val="minor"/>
      </rPr>
      <t>).
W przypadku odpowiedzi "NIE" należy odpowiedzieć na pytania nr 17 (dotyczy wyłącznie klienta</t>
    </r>
    <r>
      <rPr>
        <sz val="14"/>
        <color rgb="FFFF3399"/>
        <rFont val="Calibri"/>
        <family val="2"/>
        <charset val="238"/>
        <scheme val="minor"/>
      </rPr>
      <t xml:space="preserve"> </t>
    </r>
    <r>
      <rPr>
        <b/>
        <sz val="14"/>
        <color rgb="FFC00000"/>
        <rFont val="Calibri"/>
        <family val="2"/>
        <charset val="238"/>
        <scheme val="minor"/>
      </rPr>
      <t>Mikro</t>
    </r>
    <r>
      <rPr>
        <sz val="14"/>
        <color theme="1"/>
        <rFont val="Calibri"/>
        <family val="2"/>
        <charset val="238"/>
        <scheme val="minor"/>
      </rPr>
      <t>).</t>
    </r>
  </si>
  <si>
    <t>Czy w ciągu ostatnich 3 lat prowadzona działalność odniosła znaczący spadek zysku brutto w wyniku wystąpienia powodzi, podtopienia, suszy, przymrozków lub huraganu?</t>
  </si>
  <si>
    <r>
      <rPr>
        <b/>
        <sz val="14"/>
        <color rgb="FFC00000"/>
        <rFont val="Calibri"/>
        <family val="2"/>
        <charset val="238"/>
        <scheme val="minor"/>
      </rPr>
      <t>PYTANIE DLA KLIENTÓW MIKRO</t>
    </r>
    <r>
      <rPr>
        <sz val="14"/>
        <color theme="1"/>
        <rFont val="Calibri"/>
        <family val="2"/>
        <charset val="238"/>
        <scheme val="minor"/>
      </rPr>
      <t xml:space="preserve">
W przypadku odpowiedzi „TAK” Klient akceptuje wartość średniej emisji branżowej wyliczonej dla działalności gospodarczej klienta.
W przypadku odpowiedzi "NIE" należy odpowiedzieć na pytania nr 18 i nr 19.</t>
    </r>
  </si>
  <si>
    <t>RODZAJ IDENTYFIKATORA</t>
  </si>
  <si>
    <t>IDENTYFIKATOR</t>
  </si>
  <si>
    <t>RYZYKO PKD WIODĄCEJ DZIAŁALNOŚCI GOSPODARCZEJ KLIENTA</t>
  </si>
  <si>
    <t>KLIENT DUŻY / MŚP / MIKRO</t>
  </si>
  <si>
    <t>RYZYKO SPOŁECZNE I ŁADU KORPORACYJNEGO</t>
  </si>
  <si>
    <t>EMISJE 1 (w tCO₂)</t>
  </si>
  <si>
    <t>EMISJE 2 (w tCO₂)</t>
  </si>
  <si>
    <t>EMISJE 3 (w tCO₂)</t>
  </si>
  <si>
    <t>NAZWA PLIKU</t>
  </si>
  <si>
    <t>WERSJA ANKIETY</t>
  </si>
  <si>
    <t>WERSJA 3.1</t>
  </si>
  <si>
    <t>PYTANIE (12)</t>
  </si>
  <si>
    <r>
      <t>Rodzaj zwierząt hodowlanych 
posiadanych w gospodarstwie</t>
    </r>
    <r>
      <rPr>
        <i/>
        <sz val="12"/>
        <color theme="1"/>
        <rFont val="Calibri"/>
        <family val="2"/>
        <charset val="238"/>
        <scheme val="minor"/>
      </rPr>
      <t xml:space="preserve"> 
(wybierz z listy)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</si>
</sst>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0.0"/>
    <numFmt numFmtId="165" formatCode="@*."/>
    <numFmt numFmtId="166" formatCode="#,##0.0"/>
    <numFmt numFmtId="167" formatCode="??0.00000"/>
    <numFmt numFmtId="168" formatCode="??0.00"/>
    <numFmt numFmtId="169" formatCode="_(* #,##0.00_);_(* \(#,##0.00\);_(* &quot;-&quot;??_);_(@_)"/>
    <numFmt numFmtId="170" formatCode="_-* #,##0_-;\-* #,##0_-;_-* &quot;-&quot;??_-;_-@_-"/>
    <numFmt numFmtId="171" formatCode="??0.0?????"/>
    <numFmt numFmtId="172" formatCode="??0.0????"/>
    <numFmt numFmtId="173" formatCode="0.00000"/>
    <numFmt numFmtId="174" formatCode="0.000"/>
    <numFmt numFmtId="175" formatCode="0.0000000"/>
    <numFmt numFmtId="176" formatCode="_(* #,##0.0000000_);_(* \(#,##0.0000000\);_(* &quot;-&quot;??_);_(@_)"/>
    <numFmt numFmtId="177" formatCode="_(* #,##0.000000000_);_(* \(#,##0.000000000\);_(* &quot;-&quot;??_);_(@_)"/>
    <numFmt numFmtId="178" formatCode="0.0%"/>
    <numFmt numFmtId="179" formatCode="#,##0.000"/>
    <numFmt numFmtId="180" formatCode="#,##0.000000"/>
    <numFmt numFmtId="181" formatCode="#,##0.0000000"/>
    <numFmt numFmtId="182" formatCode="#,##0.0000"/>
    <numFmt numFmtId="183" formatCode="#,##0.00000"/>
    <numFmt numFmtId="184" formatCode="0.000000"/>
  </numFmts>
  <fonts count="152">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theme="0"/>
      <name val="Calibri"/>
      <family val="2"/>
      <scheme val="minor"/>
    </font>
    <font>
      <b/>
      <sz val="11"/>
      <name val="Calibri"/>
      <family val="2"/>
      <charset val="238"/>
      <scheme val="minor"/>
    </font>
    <font>
      <u/>
      <sz val="11"/>
      <color theme="10"/>
      <name val="Calibri"/>
      <family val="2"/>
      <scheme val="minor"/>
    </font>
    <font>
      <sz val="10"/>
      <color rgb="FF000000"/>
      <name val="Times New Roman"/>
      <family val="1"/>
      <charset val="238"/>
    </font>
    <font>
      <sz val="16"/>
      <color theme="1"/>
      <name val="Calibri"/>
      <family val="2"/>
      <scheme val="minor"/>
    </font>
    <font>
      <b/>
      <sz val="16"/>
      <color theme="1"/>
      <name val="Calibri"/>
      <family val="2"/>
      <charset val="238"/>
      <scheme val="minor"/>
    </font>
    <font>
      <sz val="16"/>
      <color theme="0"/>
      <name val="Calibri"/>
      <family val="2"/>
      <scheme val="minor"/>
    </font>
    <font>
      <sz val="16"/>
      <name val="Calibri"/>
      <family val="2"/>
      <scheme val="minor"/>
    </font>
    <font>
      <sz val="16"/>
      <color theme="1"/>
      <name val="Calibri"/>
      <family val="2"/>
      <charset val="238"/>
      <scheme val="minor"/>
    </font>
    <font>
      <sz val="11"/>
      <name val="Calibri"/>
      <family val="2"/>
      <charset val="238"/>
      <scheme val="minor"/>
    </font>
    <font>
      <sz val="8"/>
      <name val="Calibri"/>
      <family val="2"/>
      <scheme val="minor"/>
    </font>
    <font>
      <sz val="12"/>
      <color theme="1"/>
      <name val="Calibri"/>
      <family val="2"/>
      <scheme val="minor"/>
    </font>
    <font>
      <sz val="14"/>
      <color theme="1"/>
      <name val="Calibri"/>
      <family val="2"/>
      <scheme val="minor"/>
    </font>
    <font>
      <b/>
      <sz val="18"/>
      <color theme="1"/>
      <name val="Calibri"/>
      <family val="2"/>
      <charset val="238"/>
      <scheme val="minor"/>
    </font>
    <font>
      <sz val="14"/>
      <color theme="1"/>
      <name val="Calibri"/>
      <family val="2"/>
      <charset val="238"/>
      <scheme val="minor"/>
    </font>
    <font>
      <sz val="16"/>
      <color theme="1"/>
      <name val="Calibri Light"/>
      <family val="2"/>
      <charset val="238"/>
      <scheme val="major"/>
    </font>
    <font>
      <b/>
      <sz val="20"/>
      <color theme="1"/>
      <name val="Calibri"/>
      <family val="2"/>
      <charset val="238"/>
      <scheme val="minor"/>
    </font>
    <font>
      <b/>
      <sz val="14"/>
      <color rgb="FFFF3399"/>
      <name val="Calibri"/>
      <family val="2"/>
      <charset val="238"/>
      <scheme val="minor"/>
    </font>
    <font>
      <b/>
      <sz val="20"/>
      <color theme="1"/>
      <name val="Calibri"/>
      <family val="2"/>
      <scheme val="minor"/>
    </font>
    <font>
      <b/>
      <sz val="14"/>
      <color rgb="FF0070C0"/>
      <name val="Calibri"/>
      <family val="2"/>
      <charset val="238"/>
      <scheme val="minor"/>
    </font>
    <font>
      <b/>
      <sz val="12"/>
      <name val="Calibri"/>
      <family val="2"/>
      <charset val="238"/>
      <scheme val="minor"/>
    </font>
    <font>
      <sz val="12"/>
      <name val="Calibri"/>
      <family val="2"/>
      <scheme val="minor"/>
    </font>
    <font>
      <b/>
      <sz val="12"/>
      <color theme="1"/>
      <name val="Calibri"/>
      <family val="2"/>
      <scheme val="minor"/>
    </font>
    <font>
      <b/>
      <sz val="14"/>
      <color theme="1"/>
      <name val="Calibri"/>
      <family val="2"/>
      <charset val="238"/>
      <scheme val="minor"/>
    </font>
    <font>
      <b/>
      <sz val="14"/>
      <name val="Calibri"/>
      <family val="2"/>
      <charset val="238"/>
      <scheme val="minor"/>
    </font>
    <font>
      <sz val="12"/>
      <color theme="1"/>
      <name val="Calibri"/>
      <family val="2"/>
      <charset val="238"/>
      <scheme val="minor"/>
    </font>
    <font>
      <sz val="14"/>
      <name val="Calibri"/>
      <family val="2"/>
      <scheme val="minor"/>
    </font>
    <font>
      <sz val="12"/>
      <name val="Calibri"/>
      <family val="2"/>
      <charset val="238"/>
      <scheme val="minor"/>
    </font>
    <font>
      <b/>
      <i/>
      <sz val="12"/>
      <color rgb="FFC00000"/>
      <name val="Calibri"/>
      <family val="2"/>
      <charset val="238"/>
      <scheme val="minor"/>
    </font>
    <font>
      <i/>
      <sz val="12"/>
      <name val="Calibri"/>
      <family val="2"/>
      <charset val="238"/>
      <scheme val="minor"/>
    </font>
    <font>
      <i/>
      <sz val="14"/>
      <color theme="1"/>
      <name val="Calibri"/>
      <family val="2"/>
      <charset val="238"/>
      <scheme val="minor"/>
    </font>
    <font>
      <b/>
      <i/>
      <sz val="14"/>
      <color rgb="FFC00000"/>
      <name val="Calibri"/>
      <family val="2"/>
      <charset val="238"/>
      <scheme val="minor"/>
    </font>
    <font>
      <sz val="14"/>
      <name val="Calibri"/>
      <family val="2"/>
      <charset val="238"/>
      <scheme val="minor"/>
    </font>
    <font>
      <b/>
      <sz val="11"/>
      <color rgb="FFC00000"/>
      <name val="Calibri"/>
      <family val="2"/>
      <charset val="238"/>
      <scheme val="minor"/>
    </font>
    <font>
      <b/>
      <sz val="16"/>
      <color theme="0"/>
      <name val="Calibri"/>
      <family val="2"/>
      <charset val="238"/>
      <scheme val="minor"/>
    </font>
    <font>
      <b/>
      <sz val="14"/>
      <color theme="0"/>
      <name val="Calibri"/>
      <family val="2"/>
      <charset val="238"/>
      <scheme val="minor"/>
    </font>
    <font>
      <b/>
      <sz val="16"/>
      <color theme="1" tint="0.34998626667073579"/>
      <name val="Calibri"/>
      <family val="2"/>
      <charset val="238"/>
      <scheme val="minor"/>
    </font>
    <font>
      <i/>
      <sz val="12"/>
      <color theme="1"/>
      <name val="Calibri"/>
      <family val="2"/>
      <charset val="238"/>
      <scheme val="minor"/>
    </font>
    <font>
      <b/>
      <sz val="12"/>
      <color theme="1"/>
      <name val="Calibri"/>
      <family val="2"/>
      <charset val="238"/>
      <scheme val="minor"/>
    </font>
    <font>
      <b/>
      <sz val="11"/>
      <color theme="1"/>
      <name val="Calibri"/>
      <family val="2"/>
      <scheme val="minor"/>
    </font>
    <font>
      <sz val="11"/>
      <color theme="1"/>
      <name val="Calibri"/>
      <family val="2"/>
      <scheme val="minor"/>
    </font>
    <font>
      <sz val="11"/>
      <color theme="1"/>
      <name val="Arial"/>
      <family val="2"/>
      <charset val="238"/>
    </font>
    <font>
      <sz val="6"/>
      <color theme="1"/>
      <name val="Fira Sans"/>
      <family val="2"/>
      <charset val="238"/>
    </font>
    <font>
      <sz val="10"/>
      <name val="Arial"/>
      <family val="2"/>
      <charset val="238"/>
    </font>
    <font>
      <sz val="7"/>
      <name val="Fira Sans"/>
      <family val="2"/>
      <charset val="238"/>
    </font>
    <font>
      <vertAlign val="superscript"/>
      <sz val="7"/>
      <name val="Fira Sans"/>
      <family val="2"/>
      <charset val="238"/>
    </font>
    <font>
      <sz val="9"/>
      <color theme="1"/>
      <name val="Fira Sans"/>
      <family val="2"/>
      <charset val="238"/>
    </font>
    <font>
      <sz val="9"/>
      <color rgb="FF000000"/>
      <name val="Fira Sans"/>
      <family val="2"/>
      <charset val="238"/>
    </font>
    <font>
      <sz val="9"/>
      <name val="Fira Sans"/>
      <family val="2"/>
      <charset val="238"/>
    </font>
    <font>
      <sz val="10"/>
      <name val="Arial CE"/>
      <charset val="238"/>
    </font>
    <font>
      <vertAlign val="superscript"/>
      <sz val="9"/>
      <name val="Fira Sans"/>
      <family val="2"/>
      <charset val="238"/>
    </font>
    <font>
      <sz val="11"/>
      <color rgb="FF000000"/>
      <name val="Inherit"/>
    </font>
    <font>
      <b/>
      <sz val="11"/>
      <color rgb="FF000000"/>
      <name val="Inherit"/>
    </font>
    <font>
      <b/>
      <sz val="8"/>
      <color rgb="FF000000"/>
      <name val="Inherit"/>
    </font>
    <font>
      <b/>
      <sz val="9"/>
      <color theme="1"/>
      <name val="Fira Sans"/>
      <family val="2"/>
      <charset val="238"/>
    </font>
    <font>
      <b/>
      <sz val="9"/>
      <color rgb="FF000000"/>
      <name val="Fira Sans"/>
      <family val="2"/>
      <charset val="238"/>
    </font>
    <font>
      <b/>
      <sz val="9"/>
      <name val="Fira Sans"/>
      <family val="2"/>
      <charset val="238"/>
    </font>
    <font>
      <b/>
      <vertAlign val="superscript"/>
      <sz val="9"/>
      <name val="Fira Sans"/>
      <family val="2"/>
      <charset val="238"/>
    </font>
    <font>
      <sz val="10"/>
      <color theme="1"/>
      <name val="Arial"/>
      <family val="2"/>
    </font>
    <font>
      <b/>
      <i/>
      <sz val="11"/>
      <color theme="4" tint="-0.499984740745262"/>
      <name val="Calibri"/>
      <family val="2"/>
      <scheme val="minor"/>
    </font>
    <font>
      <sz val="11"/>
      <color rgb="FF053D5F"/>
      <name val="Calibri"/>
      <family val="2"/>
      <scheme val="minor"/>
    </font>
    <font>
      <vertAlign val="subscript"/>
      <sz val="11"/>
      <color indexed="56"/>
      <name val="Calibri"/>
      <family val="2"/>
    </font>
    <font>
      <sz val="11"/>
      <color indexed="56"/>
      <name val="Calibri"/>
      <family val="2"/>
    </font>
    <font>
      <b/>
      <sz val="11"/>
      <color rgb="FF053D5F"/>
      <name val="Calibri"/>
      <family val="2"/>
      <scheme val="minor"/>
    </font>
    <font>
      <b/>
      <vertAlign val="subscript"/>
      <sz val="11"/>
      <color indexed="56"/>
      <name val="Calibri"/>
      <family val="2"/>
    </font>
    <font>
      <b/>
      <sz val="11"/>
      <color indexed="56"/>
      <name val="Calibri"/>
      <family val="2"/>
    </font>
    <font>
      <vertAlign val="subscript"/>
      <sz val="11"/>
      <color rgb="FF003366"/>
      <name val="Calibri"/>
      <family val="2"/>
    </font>
    <font>
      <sz val="11"/>
      <color theme="4" tint="-0.499984740745262"/>
      <name val="Calibri"/>
      <family val="2"/>
      <scheme val="minor"/>
    </font>
    <font>
      <sz val="11"/>
      <color theme="4" tint="-0.499984740745262"/>
      <name val="Calibri"/>
      <family val="2"/>
    </font>
    <font>
      <b/>
      <sz val="11"/>
      <color indexed="62"/>
      <name val="Calibri"/>
      <family val="2"/>
    </font>
    <font>
      <b/>
      <u/>
      <sz val="11"/>
      <color indexed="62"/>
      <name val="Calibri"/>
      <family val="2"/>
    </font>
    <font>
      <b/>
      <u/>
      <sz val="11"/>
      <color indexed="12"/>
      <name val="Calibri"/>
      <family val="2"/>
    </font>
    <font>
      <sz val="11"/>
      <color indexed="62"/>
      <name val="Calibri"/>
      <family val="2"/>
    </font>
    <font>
      <sz val="11"/>
      <color rgb="FF002060"/>
      <name val="Calibri"/>
      <family val="2"/>
      <scheme val="minor"/>
    </font>
    <font>
      <b/>
      <u/>
      <sz val="12"/>
      <color rgb="FF002060"/>
      <name val="Calibri"/>
      <family val="2"/>
      <scheme val="minor"/>
    </font>
    <font>
      <i/>
      <sz val="11"/>
      <color rgb="FF053D5F"/>
      <name val="Calibri"/>
      <family val="2"/>
      <scheme val="minor"/>
    </font>
    <font>
      <vertAlign val="subscript"/>
      <sz val="11"/>
      <color rgb="FF002060"/>
      <name val="Calibri"/>
      <family val="2"/>
      <scheme val="minor"/>
    </font>
    <font>
      <u/>
      <sz val="11"/>
      <color indexed="12"/>
      <name val="Calibri"/>
      <family val="2"/>
    </font>
    <font>
      <u/>
      <sz val="11"/>
      <color rgb="FF002060"/>
      <name val="Calibri"/>
      <family val="2"/>
    </font>
    <font>
      <i/>
      <sz val="11"/>
      <color indexed="56"/>
      <name val="Calibri"/>
      <family val="2"/>
    </font>
    <font>
      <sz val="12"/>
      <color rgb="FF053D5F"/>
      <name val="Calibri"/>
      <family val="2"/>
      <scheme val="minor"/>
    </font>
    <font>
      <b/>
      <u/>
      <sz val="12"/>
      <color indexed="56"/>
      <name val="Calibri"/>
      <family val="2"/>
    </font>
    <font>
      <vertAlign val="subscript"/>
      <sz val="11"/>
      <color rgb="FF053D5F"/>
      <name val="Calibri"/>
      <family val="2"/>
      <scheme val="minor"/>
    </font>
    <font>
      <u/>
      <sz val="11"/>
      <color indexed="30"/>
      <name val="Calibri"/>
      <family val="2"/>
    </font>
    <font>
      <b/>
      <u/>
      <sz val="12"/>
      <color rgb="FF053D5F"/>
      <name val="Calibri"/>
      <family val="2"/>
      <scheme val="minor"/>
    </font>
    <font>
      <sz val="10"/>
      <color rgb="FF053D5F"/>
      <name val="Calibri"/>
      <family val="2"/>
      <scheme val="minor"/>
    </font>
    <font>
      <b/>
      <sz val="10"/>
      <color rgb="FF053D5F"/>
      <name val="Calibri"/>
      <family val="2"/>
      <scheme val="minor"/>
    </font>
    <font>
      <sz val="4"/>
      <color theme="1"/>
      <name val="Calibri"/>
      <family val="2"/>
      <scheme val="minor"/>
    </font>
    <font>
      <sz val="4"/>
      <color theme="1"/>
      <name val="Arial"/>
      <family val="2"/>
    </font>
    <font>
      <u/>
      <sz val="10"/>
      <color theme="10"/>
      <name val="Calibri"/>
      <family val="2"/>
    </font>
    <font>
      <b/>
      <sz val="16"/>
      <name val="Calibri"/>
      <family val="2"/>
      <scheme val="minor"/>
    </font>
    <font>
      <i/>
      <sz val="8"/>
      <name val="Calibri"/>
      <family val="2"/>
      <scheme val="minor"/>
    </font>
    <font>
      <b/>
      <sz val="8"/>
      <name val="Tahoma"/>
      <family val="2"/>
    </font>
    <font>
      <b/>
      <sz val="8"/>
      <color indexed="81"/>
      <name val="Tahoma"/>
      <family val="2"/>
    </font>
    <font>
      <sz val="9"/>
      <color indexed="81"/>
      <name val="Tahoma"/>
      <family val="2"/>
    </font>
    <font>
      <b/>
      <sz val="9"/>
      <color indexed="81"/>
      <name val="Tahoma"/>
      <family val="2"/>
    </font>
    <font>
      <i/>
      <sz val="10"/>
      <color rgb="FFFF0000"/>
      <name val="Arial"/>
      <family val="2"/>
    </font>
    <font>
      <b/>
      <vertAlign val="subscript"/>
      <sz val="11"/>
      <color rgb="FF053D5F"/>
      <name val="Calibri"/>
      <family val="2"/>
      <scheme val="minor"/>
    </font>
    <font>
      <sz val="4"/>
      <color rgb="FF002060"/>
      <name val="Calibri"/>
      <family val="2"/>
      <scheme val="minor"/>
    </font>
    <font>
      <b/>
      <u/>
      <sz val="11"/>
      <color rgb="FF053D5F"/>
      <name val="Calibri"/>
      <family val="2"/>
      <scheme val="minor"/>
    </font>
    <font>
      <u/>
      <sz val="11"/>
      <color rgb="FF053D5F"/>
      <name val="Calibri"/>
      <family val="2"/>
      <scheme val="minor"/>
    </font>
    <font>
      <b/>
      <i/>
      <sz val="11"/>
      <color rgb="FF002060"/>
      <name val="Calibri"/>
      <family val="2"/>
      <scheme val="minor"/>
    </font>
    <font>
      <b/>
      <sz val="11"/>
      <color rgb="FF002060"/>
      <name val="Calibri"/>
      <family val="2"/>
      <scheme val="minor"/>
    </font>
    <font>
      <i/>
      <sz val="4"/>
      <color rgb="FF002060"/>
      <name val="Calibri"/>
      <family val="2"/>
      <scheme val="minor"/>
    </font>
    <font>
      <i/>
      <sz val="11"/>
      <color rgb="FF002060"/>
      <name val="Calibri"/>
      <family val="2"/>
      <scheme val="minor"/>
    </font>
    <font>
      <b/>
      <i/>
      <sz val="11"/>
      <color indexed="56"/>
      <name val="Calibri"/>
      <family val="2"/>
    </font>
    <font>
      <b/>
      <u/>
      <sz val="11"/>
      <color indexed="56"/>
      <name val="Calibri"/>
      <family val="2"/>
    </font>
    <font>
      <sz val="10"/>
      <color theme="1"/>
      <name val="Calibri"/>
      <family val="2"/>
      <scheme val="minor"/>
    </font>
    <font>
      <b/>
      <vertAlign val="subscript"/>
      <sz val="9.9"/>
      <color indexed="56"/>
      <name val="Calibri"/>
      <family val="2"/>
    </font>
    <font>
      <sz val="26"/>
      <color rgb="FFFF0000"/>
      <name val="Arial"/>
      <family val="2"/>
    </font>
    <font>
      <b/>
      <u/>
      <sz val="12"/>
      <color theme="1"/>
      <name val="Calibri"/>
      <family val="2"/>
      <scheme val="minor"/>
    </font>
    <font>
      <sz val="11"/>
      <color theme="8" tint="-0.499984740745262"/>
      <name val="Calibri"/>
      <family val="2"/>
      <scheme val="minor"/>
    </font>
    <font>
      <u/>
      <sz val="11"/>
      <color indexed="56"/>
      <name val="Calibri"/>
      <family val="2"/>
    </font>
    <font>
      <sz val="8"/>
      <color indexed="81"/>
      <name val="Tahoma"/>
      <family val="2"/>
    </font>
    <font>
      <b/>
      <sz val="11"/>
      <color theme="8" tint="-0.499984740745262"/>
      <name val="Calibri"/>
      <family val="2"/>
      <scheme val="minor"/>
    </font>
    <font>
      <sz val="11"/>
      <color indexed="30"/>
      <name val="Calibri"/>
      <family val="2"/>
    </font>
    <font>
      <u/>
      <sz val="11"/>
      <color indexed="62"/>
      <name val="Calibri"/>
      <family val="2"/>
    </font>
    <font>
      <sz val="4"/>
      <color rgb="FF053D5F"/>
      <name val="Calibri"/>
      <family val="2"/>
      <scheme val="minor"/>
    </font>
    <font>
      <b/>
      <sz val="11"/>
      <color rgb="FF003366"/>
      <name val="Calibri"/>
      <family val="2"/>
    </font>
    <font>
      <sz val="11"/>
      <color rgb="FF002060"/>
      <name val="Calibri"/>
      <family val="2"/>
    </font>
    <font>
      <b/>
      <sz val="12"/>
      <name val="Calibri"/>
      <family val="2"/>
      <scheme val="minor"/>
    </font>
    <font>
      <sz val="11"/>
      <name val="Calibri"/>
      <family val="2"/>
      <scheme val="minor"/>
    </font>
    <font>
      <b/>
      <sz val="20"/>
      <name val="Calibri"/>
      <family val="2"/>
      <scheme val="minor"/>
    </font>
    <font>
      <b/>
      <u/>
      <sz val="14"/>
      <color rgb="FFC00000"/>
      <name val="Calibri"/>
      <family val="2"/>
      <charset val="238"/>
      <scheme val="minor"/>
    </font>
    <font>
      <sz val="11"/>
      <color theme="0"/>
      <name val="Calibri"/>
      <family val="2"/>
      <charset val="238"/>
      <scheme val="minor"/>
    </font>
    <font>
      <sz val="14"/>
      <color rgb="FFFF3399"/>
      <name val="Calibri"/>
      <family val="2"/>
      <charset val="238"/>
      <scheme val="minor"/>
    </font>
    <font>
      <sz val="11"/>
      <color rgb="FF000000"/>
      <name val="Calibri"/>
      <family val="2"/>
      <charset val="238"/>
      <scheme val="minor"/>
    </font>
    <font>
      <b/>
      <sz val="11"/>
      <color rgb="FF000000"/>
      <name val="Calibri"/>
      <family val="2"/>
      <charset val="238"/>
      <scheme val="minor"/>
    </font>
    <font>
      <sz val="11"/>
      <color rgb="FFFF0000"/>
      <name val="Calibri"/>
      <family val="2"/>
      <scheme val="minor"/>
    </font>
    <font>
      <sz val="10"/>
      <name val="Calibri"/>
      <family val="2"/>
      <scheme val="minor"/>
    </font>
    <font>
      <i/>
      <sz val="11"/>
      <name val="Calibri"/>
      <family val="2"/>
      <scheme val="minor"/>
    </font>
    <font>
      <i/>
      <vertAlign val="subscript"/>
      <sz val="11"/>
      <name val="Calibri"/>
      <family val="2"/>
      <scheme val="minor"/>
    </font>
    <font>
      <b/>
      <sz val="14"/>
      <color rgb="FFC00000"/>
      <name val="Calibri"/>
      <family val="2"/>
      <charset val="238"/>
      <scheme val="minor"/>
    </font>
    <font>
      <sz val="14"/>
      <color rgb="FFC00000"/>
      <name val="Calibri"/>
      <family val="2"/>
      <charset val="238"/>
      <scheme val="minor"/>
    </font>
    <font>
      <i/>
      <sz val="11"/>
      <color theme="1" tint="0.499984740745262"/>
      <name val="Calibri"/>
      <family val="2"/>
      <charset val="238"/>
      <scheme val="minor"/>
    </font>
    <font>
      <sz val="10"/>
      <color indexed="81"/>
      <name val="Tahoma"/>
      <family val="2"/>
      <charset val="238"/>
    </font>
    <font>
      <b/>
      <sz val="10"/>
      <color indexed="81"/>
      <name val="Tahoma"/>
      <family val="2"/>
      <charset val="238"/>
    </font>
    <font>
      <sz val="9"/>
      <color indexed="81"/>
      <name val="Tahoma"/>
      <family val="2"/>
      <charset val="238"/>
    </font>
    <font>
      <sz val="12"/>
      <color indexed="81"/>
      <name val="Calibri"/>
      <family val="2"/>
      <charset val="238"/>
      <scheme val="minor"/>
    </font>
    <font>
      <b/>
      <sz val="10"/>
      <color rgb="FF000000"/>
      <name val="Calibri"/>
      <family val="2"/>
      <charset val="238"/>
    </font>
  </fonts>
  <fills count="2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rgb="FFFFCCCC"/>
        <bgColor indexed="64"/>
      </patternFill>
    </fill>
    <fill>
      <patternFill patternType="solid">
        <fgColor rgb="FFCDE4BE"/>
        <bgColor indexed="64"/>
      </patternFill>
    </fill>
    <fill>
      <patternFill patternType="solid">
        <fgColor theme="0" tint="-0.249977111117893"/>
        <bgColor indexed="64"/>
      </patternFill>
    </fill>
    <fill>
      <patternFill patternType="solid">
        <fgColor rgb="FF73B149"/>
        <bgColor indexed="64"/>
      </patternFill>
    </fill>
    <fill>
      <patternFill patternType="solid">
        <fgColor rgb="FFF19B99"/>
        <bgColor indexed="64"/>
      </patternFill>
    </fill>
    <fill>
      <patternFill patternType="solid">
        <fgColor theme="1" tint="0.34998626667073579"/>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D9D9D9"/>
        <bgColor indexed="64"/>
      </patternFill>
    </fill>
    <fill>
      <patternFill patternType="lightGray">
        <bgColor theme="0"/>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95C575"/>
        <bgColor indexed="64"/>
      </patternFill>
    </fill>
    <fill>
      <patternFill patternType="solid">
        <fgColor rgb="FFFFFFCC"/>
        <bgColor indexed="64"/>
      </patternFill>
    </fill>
    <fill>
      <patternFill patternType="solid">
        <fgColor theme="9" tint="0.59999389629810485"/>
        <bgColor indexed="64"/>
      </patternFill>
    </fill>
    <fill>
      <patternFill patternType="solid">
        <fgColor rgb="FFFF9999"/>
        <bgColor indexed="64"/>
      </patternFill>
    </fill>
    <fill>
      <patternFill patternType="solid">
        <fgColor rgb="FFFFFF99"/>
        <bgColor indexed="64"/>
      </patternFill>
    </fill>
    <fill>
      <patternFill patternType="solid">
        <fgColor rgb="FFCAE2BC"/>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style="thin">
        <color theme="9" tint="0.39994506668294322"/>
      </left>
      <right/>
      <top style="thin">
        <color theme="9" tint="0.39994506668294322"/>
      </top>
      <bottom style="thin">
        <color theme="9" tint="0.3999450666829432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rgb="FF73B149"/>
      </left>
      <right/>
      <top style="thin">
        <color rgb="FF73B149"/>
      </top>
      <bottom style="thin">
        <color rgb="FF73B149"/>
      </bottom>
      <diagonal/>
    </border>
    <border>
      <left/>
      <right/>
      <top style="thin">
        <color rgb="FF73B149"/>
      </top>
      <bottom style="thin">
        <color rgb="FF73B149"/>
      </bottom>
      <diagonal/>
    </border>
    <border>
      <left/>
      <right style="thin">
        <color rgb="FF73B149"/>
      </right>
      <top style="thin">
        <color rgb="FF73B149"/>
      </top>
      <bottom style="thin">
        <color rgb="FF73B149"/>
      </bottom>
      <diagonal/>
    </border>
    <border>
      <left/>
      <right/>
      <top style="thin">
        <color theme="9" tint="0.39994506668294322"/>
      </top>
      <bottom style="thin">
        <color theme="9" tint="0.39994506668294322"/>
      </bottom>
      <diagonal/>
    </border>
    <border>
      <left/>
      <right style="thin">
        <color theme="9" tint="0.39994506668294322"/>
      </right>
      <top style="thin">
        <color theme="9" tint="0.39994506668294322"/>
      </top>
      <bottom style="thin">
        <color theme="9" tint="0.39994506668294322"/>
      </bottom>
      <diagonal/>
    </border>
    <border>
      <left style="thin">
        <color rgb="FFF19B99"/>
      </left>
      <right/>
      <top style="thin">
        <color rgb="FFF19B99"/>
      </top>
      <bottom style="thin">
        <color rgb="FFF19B99"/>
      </bottom>
      <diagonal/>
    </border>
    <border>
      <left/>
      <right/>
      <top style="thin">
        <color rgb="FFF19B99"/>
      </top>
      <bottom style="thin">
        <color rgb="FFF19B99"/>
      </bottom>
      <diagonal/>
    </border>
    <border>
      <left/>
      <right style="thin">
        <color rgb="FFF19B99"/>
      </right>
      <top style="thin">
        <color rgb="FFF19B99"/>
      </top>
      <bottom style="thin">
        <color rgb="FFF19B99"/>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3743705557422"/>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2" tint="-0.499984740745262"/>
      </left>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right/>
      <top style="thin">
        <color theme="1" tint="0.499984740745262"/>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53D5F"/>
      </left>
      <right style="thin">
        <color rgb="FF053D5F"/>
      </right>
      <top style="thin">
        <color rgb="FF053D5F"/>
      </top>
      <bottom style="thin">
        <color rgb="FF053D5F"/>
      </bottom>
      <diagonal/>
    </border>
    <border>
      <left style="thin">
        <color rgb="FF053D5F"/>
      </left>
      <right style="thin">
        <color rgb="FF053D5F"/>
      </right>
      <top/>
      <bottom style="thin">
        <color rgb="FF053D5F"/>
      </bottom>
      <diagonal/>
    </border>
    <border>
      <left style="thin">
        <color rgb="FF053D5F"/>
      </left>
      <right style="thin">
        <color rgb="FF053D5F"/>
      </right>
      <top/>
      <bottom/>
      <diagonal/>
    </border>
    <border>
      <left style="thin">
        <color rgb="FF053D5F"/>
      </left>
      <right style="thin">
        <color rgb="FF053D5F"/>
      </right>
      <top style="thin">
        <color rgb="FF053D5F"/>
      </top>
      <bottom/>
      <diagonal/>
    </border>
    <border>
      <left style="thin">
        <color rgb="FF053D5F"/>
      </left>
      <right style="thin">
        <color indexed="64"/>
      </right>
      <top style="thin">
        <color rgb="FF053D5F"/>
      </top>
      <bottom style="thin">
        <color indexed="64"/>
      </bottom>
      <diagonal/>
    </border>
    <border>
      <left style="thin">
        <color rgb="FF053D5F"/>
      </left>
      <right style="thin">
        <color rgb="FF053D5F"/>
      </right>
      <top style="thin">
        <color rgb="FF053D5F"/>
      </top>
      <bottom style="thin">
        <color indexed="64"/>
      </bottom>
      <diagonal/>
    </border>
    <border>
      <left style="thin">
        <color indexed="64"/>
      </left>
      <right style="thin">
        <color rgb="FF053D5F"/>
      </right>
      <top style="thin">
        <color rgb="FF053D5F"/>
      </top>
      <bottom style="thin">
        <color indexed="64"/>
      </bottom>
      <diagonal/>
    </border>
    <border>
      <left style="thin">
        <color rgb="FF053D5F"/>
      </left>
      <right/>
      <top/>
      <bottom style="thin">
        <color rgb="FF053D5F"/>
      </bottom>
      <diagonal/>
    </border>
    <border>
      <left style="thin">
        <color rgb="FF053D5F"/>
      </left>
      <right style="thin">
        <color indexed="64"/>
      </right>
      <top style="thin">
        <color rgb="FF053D5F"/>
      </top>
      <bottom style="thin">
        <color rgb="FF053D5F"/>
      </bottom>
      <diagonal/>
    </border>
    <border>
      <left style="thin">
        <color indexed="64"/>
      </left>
      <right style="thin">
        <color rgb="FF053D5F"/>
      </right>
      <top style="thin">
        <color rgb="FF053D5F"/>
      </top>
      <bottom style="thin">
        <color rgb="FF053D5F"/>
      </bottom>
      <diagonal/>
    </border>
    <border>
      <left style="thin">
        <color rgb="FF053D5F"/>
      </left>
      <right/>
      <top/>
      <bottom/>
      <diagonal/>
    </border>
    <border>
      <left style="thin">
        <color rgb="FF053D5F"/>
      </left>
      <right style="thin">
        <color indexed="64"/>
      </right>
      <top style="thin">
        <color indexed="64"/>
      </top>
      <bottom style="thin">
        <color rgb="FF053D5F"/>
      </bottom>
      <diagonal/>
    </border>
    <border>
      <left style="thin">
        <color rgb="FF053D5F"/>
      </left>
      <right style="thin">
        <color rgb="FF053D5F"/>
      </right>
      <top style="thin">
        <color indexed="64"/>
      </top>
      <bottom style="thin">
        <color rgb="FF053D5F"/>
      </bottom>
      <diagonal/>
    </border>
    <border>
      <left style="thin">
        <color indexed="64"/>
      </left>
      <right style="thin">
        <color rgb="FF053D5F"/>
      </right>
      <top style="thin">
        <color indexed="64"/>
      </top>
      <bottom style="thin">
        <color rgb="FF053D5F"/>
      </bottom>
      <diagonal/>
    </border>
    <border>
      <left style="thin">
        <color rgb="FF053D5F"/>
      </left>
      <right/>
      <top style="thin">
        <color rgb="FF053D5F"/>
      </top>
      <bottom/>
      <diagonal/>
    </border>
    <border>
      <left/>
      <right style="double">
        <color rgb="FF053D5F"/>
      </right>
      <top style="double">
        <color rgb="FF053D5F"/>
      </top>
      <bottom style="double">
        <color rgb="FF053D5F"/>
      </bottom>
      <diagonal/>
    </border>
    <border>
      <left/>
      <right/>
      <top style="double">
        <color rgb="FF053D5F"/>
      </top>
      <bottom style="double">
        <color rgb="FF053D5F"/>
      </bottom>
      <diagonal/>
    </border>
    <border>
      <left style="double">
        <color rgb="FF053D5F"/>
      </left>
      <right/>
      <top style="double">
        <color rgb="FF053D5F"/>
      </top>
      <bottom style="double">
        <color rgb="FF053D5F"/>
      </bottom>
      <diagonal/>
    </border>
    <border>
      <left style="thin">
        <color rgb="FF053D5F"/>
      </left>
      <right style="thick">
        <color rgb="FF053D5F"/>
      </right>
      <top style="thin">
        <color rgb="FF053D5F"/>
      </top>
      <bottom style="thick">
        <color rgb="FF053D5F"/>
      </bottom>
      <diagonal/>
    </border>
    <border>
      <left style="thick">
        <color rgb="FF053D5F"/>
      </left>
      <right style="thin">
        <color rgb="FF053D5F"/>
      </right>
      <top style="thin">
        <color rgb="FF053D5F"/>
      </top>
      <bottom style="thick">
        <color rgb="FF053D5F"/>
      </bottom>
      <diagonal/>
    </border>
    <border>
      <left style="thin">
        <color rgb="FF053D5F"/>
      </left>
      <right style="thick">
        <color rgb="FF053D5F"/>
      </right>
      <top style="thick">
        <color rgb="FF053D5F"/>
      </top>
      <bottom style="thin">
        <color rgb="FF053D5F"/>
      </bottom>
      <diagonal/>
    </border>
    <border>
      <left style="thick">
        <color rgb="FF053D5F"/>
      </left>
      <right style="thin">
        <color rgb="FF053D5F"/>
      </right>
      <top style="thick">
        <color rgb="FF053D5F"/>
      </top>
      <bottom style="thin">
        <color rgb="FF053D5F"/>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right style="thin">
        <color rgb="FF053D5F"/>
      </right>
      <top style="thin">
        <color indexed="64"/>
      </top>
      <bottom style="thin">
        <color indexed="64"/>
      </bottom>
      <diagonal/>
    </border>
    <border>
      <left style="thin">
        <color rgb="FF053D5F"/>
      </left>
      <right/>
      <top style="thin">
        <color indexed="64"/>
      </top>
      <bottom style="thin">
        <color indexed="64"/>
      </bottom>
      <diagonal/>
    </border>
    <border>
      <left style="thin">
        <color rgb="FF053D5F"/>
      </left>
      <right/>
      <top style="thin">
        <color rgb="FF053D5F"/>
      </top>
      <bottom style="thin">
        <color rgb="FF053D5F"/>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s>
  <cellStyleXfs count="13">
    <xf numFmtId="0" fontId="0" fillId="0" borderId="0"/>
    <xf numFmtId="0" fontId="14" fillId="0" borderId="0" applyNumberFormat="0" applyFill="0" applyBorder="0" applyAlignment="0" applyProtection="0"/>
    <xf numFmtId="0" fontId="15" fillId="0" borderId="0"/>
    <xf numFmtId="0" fontId="35" fillId="6" borderId="18">
      <alignment horizontal="center" vertical="center"/>
    </xf>
    <xf numFmtId="0" fontId="32" fillId="8" borderId="16">
      <alignment horizontal="center" vertical="center"/>
    </xf>
    <xf numFmtId="9" fontId="52" fillId="0" borderId="0" applyFont="0" applyFill="0" applyBorder="0" applyAlignment="0" applyProtection="0"/>
    <xf numFmtId="0" fontId="55" fillId="0" borderId="0"/>
    <xf numFmtId="0" fontId="61" fillId="0" borderId="0"/>
    <xf numFmtId="0" fontId="70" fillId="0" borderId="0"/>
    <xf numFmtId="169" fontId="70" fillId="0" borderId="0" applyFont="0" applyFill="0" applyBorder="0" applyAlignment="0" applyProtection="0"/>
    <xf numFmtId="0" fontId="89" fillId="0" borderId="0" applyNumberFormat="0" applyFill="0" applyBorder="0" applyAlignment="0" applyProtection="0">
      <alignment vertical="top"/>
      <protection locked="0"/>
    </xf>
    <xf numFmtId="0" fontId="108" fillId="0" borderId="0" applyNumberFormat="0" applyFill="0" applyBorder="0" applyAlignment="0" applyProtection="0"/>
    <xf numFmtId="0" fontId="70" fillId="0" borderId="0"/>
  </cellStyleXfs>
  <cellXfs count="693">
    <xf numFmtId="0" fontId="0" fillId="0" borderId="0" xfId="0"/>
    <xf numFmtId="0" fontId="0" fillId="0" borderId="0" xfId="0" applyProtection="1">
      <protection hidden="1"/>
    </xf>
    <xf numFmtId="0" fontId="16" fillId="0" borderId="0" xfId="0" applyFont="1" applyAlignment="1" applyProtection="1">
      <alignment vertical="center"/>
      <protection hidden="1"/>
    </xf>
    <xf numFmtId="0" fontId="18" fillId="0" borderId="0" xfId="0" applyFont="1" applyAlignment="1" applyProtection="1">
      <alignment vertical="center"/>
      <protection hidden="1"/>
    </xf>
    <xf numFmtId="0" fontId="19" fillId="0" borderId="0" xfId="0" applyFont="1" applyAlignment="1" applyProtection="1">
      <alignment vertical="center"/>
      <protection hidden="1"/>
    </xf>
    <xf numFmtId="0" fontId="26" fillId="9" borderId="19" xfId="0" applyFont="1" applyFill="1" applyBorder="1" applyAlignment="1" applyProtection="1">
      <alignment horizontal="center" vertical="center"/>
      <protection hidden="1"/>
    </xf>
    <xf numFmtId="0" fontId="40" fillId="0" borderId="0" xfId="0" applyFont="1" applyAlignment="1" applyProtection="1">
      <alignment horizontal="right"/>
      <protection hidden="1"/>
    </xf>
    <xf numFmtId="0" fontId="38" fillId="9" borderId="19" xfId="0" applyFont="1" applyFill="1" applyBorder="1" applyAlignment="1" applyProtection="1">
      <alignment horizontal="center" vertical="center"/>
      <protection hidden="1"/>
    </xf>
    <xf numFmtId="0" fontId="16" fillId="0" borderId="0" xfId="0" applyFont="1" applyAlignment="1" applyProtection="1">
      <alignment horizontal="center" vertical="center"/>
      <protection hidden="1"/>
    </xf>
    <xf numFmtId="3" fontId="37" fillId="9" borderId="16" xfId="0" applyNumberFormat="1" applyFont="1" applyFill="1" applyBorder="1" applyAlignment="1" applyProtection="1">
      <alignment horizontal="center" vertical="center" wrapText="1"/>
      <protection hidden="1"/>
    </xf>
    <xf numFmtId="0" fontId="12" fillId="0" borderId="0" xfId="0" applyFont="1" applyAlignment="1" applyProtection="1">
      <alignment horizontal="left" vertical="center"/>
      <protection locked="0"/>
    </xf>
    <xf numFmtId="0" fontId="17" fillId="11" borderId="27" xfId="3" applyFont="1" applyFill="1" applyBorder="1" applyAlignment="1" applyProtection="1">
      <alignment vertical="center"/>
      <protection hidden="1"/>
    </xf>
    <xf numFmtId="0" fontId="17" fillId="10" borderId="22" xfId="3" applyFont="1" applyFill="1" applyBorder="1" applyAlignment="1" applyProtection="1">
      <alignment vertical="center"/>
      <protection hidden="1"/>
    </xf>
    <xf numFmtId="0" fontId="36" fillId="6" borderId="18" xfId="4" applyFont="1" applyFill="1" applyBorder="1" applyAlignment="1" applyProtection="1">
      <alignment vertical="center"/>
      <protection hidden="1"/>
    </xf>
    <xf numFmtId="0" fontId="45" fillId="0" borderId="0" xfId="0" applyFont="1" applyAlignment="1" applyProtection="1">
      <alignment horizontal="left" vertical="center"/>
      <protection hidden="1"/>
    </xf>
    <xf numFmtId="0" fontId="36" fillId="2" borderId="30" xfId="4" applyFont="1" applyFill="1" applyBorder="1" applyAlignment="1" applyProtection="1">
      <alignment vertical="center"/>
      <protection hidden="1"/>
    </xf>
    <xf numFmtId="0" fontId="20" fillId="0" borderId="0" xfId="0" applyFont="1" applyProtection="1">
      <protection hidden="1"/>
    </xf>
    <xf numFmtId="0" fontId="36" fillId="2" borderId="33" xfId="4" applyFont="1" applyFill="1" applyBorder="1" applyAlignment="1" applyProtection="1">
      <alignment vertical="center"/>
      <protection hidden="1"/>
    </xf>
    <xf numFmtId="0" fontId="46" fillId="12" borderId="36" xfId="3" applyFont="1" applyFill="1" applyBorder="1" applyAlignment="1" applyProtection="1">
      <alignment vertical="center"/>
      <protection hidden="1"/>
    </xf>
    <xf numFmtId="4" fontId="48" fillId="12" borderId="38" xfId="3" applyNumberFormat="1" applyFont="1" applyFill="1" applyBorder="1" applyAlignment="1" applyProtection="1">
      <alignment vertical="center"/>
      <protection hidden="1"/>
    </xf>
    <xf numFmtId="0" fontId="13" fillId="2" borderId="16" xfId="0" applyFont="1" applyFill="1" applyBorder="1" applyAlignment="1" applyProtection="1">
      <alignment horizontal="left" vertical="center"/>
      <protection hidden="1"/>
    </xf>
    <xf numFmtId="0" fontId="13" fillId="2" borderId="16" xfId="0" applyFont="1" applyFill="1" applyBorder="1" applyAlignment="1" applyProtection="1">
      <alignment horizontal="center" vertical="center"/>
      <protection hidden="1"/>
    </xf>
    <xf numFmtId="0" fontId="10" fillId="4" borderId="16" xfId="0" applyFont="1" applyFill="1" applyBorder="1" applyAlignment="1" applyProtection="1">
      <alignment horizontal="center" vertical="center"/>
      <protection hidden="1"/>
    </xf>
    <xf numFmtId="0" fontId="0" fillId="0" borderId="0" xfId="0" applyAlignment="1" applyProtection="1">
      <alignment horizontal="left" vertical="center" wrapText="1" indent="1"/>
      <protection hidden="1"/>
    </xf>
    <xf numFmtId="0" fontId="51" fillId="2" borderId="16" xfId="0" applyFont="1" applyFill="1" applyBorder="1" applyAlignment="1" applyProtection="1">
      <alignment horizontal="center" vertical="center" wrapText="1"/>
      <protection hidden="1"/>
    </xf>
    <xf numFmtId="0" fontId="0" fillId="0" borderId="0" xfId="0" applyAlignment="1">
      <alignment horizontal="center"/>
    </xf>
    <xf numFmtId="0" fontId="0" fillId="0" borderId="0" xfId="0" applyAlignment="1">
      <alignment vertical="top"/>
    </xf>
    <xf numFmtId="4" fontId="0" fillId="0" borderId="0" xfId="0" applyNumberFormat="1" applyAlignment="1">
      <alignment horizontal="center" vertical="top"/>
    </xf>
    <xf numFmtId="0" fontId="0" fillId="0" borderId="0" xfId="0" applyAlignment="1">
      <alignment horizontal="center" vertical="top"/>
    </xf>
    <xf numFmtId="0" fontId="0" fillId="0" borderId="0" xfId="0" applyAlignment="1">
      <alignment horizontal="left" vertical="top"/>
    </xf>
    <xf numFmtId="0" fontId="14" fillId="0" borderId="0" xfId="1"/>
    <xf numFmtId="0" fontId="54" fillId="0" borderId="0" xfId="0" applyFont="1"/>
    <xf numFmtId="0" fontId="58" fillId="0" borderId="0" xfId="0" applyFont="1"/>
    <xf numFmtId="164" fontId="58" fillId="0" borderId="0" xfId="0" applyNumberFormat="1" applyFont="1"/>
    <xf numFmtId="3" fontId="59" fillId="0" borderId="0" xfId="0" applyNumberFormat="1" applyFont="1" applyAlignment="1">
      <alignment horizontal="right"/>
    </xf>
    <xf numFmtId="165" fontId="60" fillId="0" borderId="0" xfId="5" quotePrefix="1" applyNumberFormat="1" applyFont="1" applyBorder="1" applyAlignment="1" applyProtection="1">
      <alignment horizontal="left"/>
    </xf>
    <xf numFmtId="3" fontId="58" fillId="0" borderId="0" xfId="0" applyNumberFormat="1" applyFont="1"/>
    <xf numFmtId="3" fontId="60" fillId="0" borderId="0" xfId="0" applyNumberFormat="1" applyFont="1" applyAlignment="1">
      <alignment vertical="center"/>
    </xf>
    <xf numFmtId="0" fontId="60" fillId="0" borderId="0" xfId="0" applyFont="1" applyAlignment="1">
      <alignment vertical="center"/>
    </xf>
    <xf numFmtId="3" fontId="59" fillId="0" borderId="3" xfId="0" applyNumberFormat="1" applyFont="1" applyBorder="1" applyAlignment="1">
      <alignment horizontal="right"/>
    </xf>
    <xf numFmtId="166" fontId="59" fillId="0" borderId="7" xfId="0" applyNumberFormat="1" applyFont="1" applyBorder="1" applyAlignment="1">
      <alignment horizontal="right"/>
    </xf>
    <xf numFmtId="3" fontId="59" fillId="0" borderId="7" xfId="0" applyNumberFormat="1" applyFont="1" applyBorder="1" applyAlignment="1">
      <alignment horizontal="right"/>
    </xf>
    <xf numFmtId="0" fontId="60" fillId="0" borderId="0" xfId="7" applyFont="1"/>
    <xf numFmtId="165" fontId="60" fillId="0" borderId="0" xfId="5" applyNumberFormat="1" applyFont="1" applyBorder="1" applyAlignment="1" applyProtection="1">
      <alignment horizontal="left"/>
    </xf>
    <xf numFmtId="0" fontId="63" fillId="14" borderId="40" xfId="0" applyFont="1" applyFill="1" applyBorder="1" applyAlignment="1">
      <alignment horizontal="center" vertical="center" wrapText="1"/>
    </xf>
    <xf numFmtId="4" fontId="63" fillId="14" borderId="40" xfId="0" applyNumberFormat="1" applyFont="1" applyFill="1" applyBorder="1" applyAlignment="1">
      <alignment horizontal="center" vertical="center" wrapText="1"/>
    </xf>
    <xf numFmtId="0" fontId="64" fillId="14" borderId="41" xfId="0" applyFont="1" applyFill="1" applyBorder="1" applyAlignment="1">
      <alignment horizontal="center" vertical="center" wrapText="1"/>
    </xf>
    <xf numFmtId="0" fontId="0" fillId="14" borderId="42" xfId="0" applyFill="1" applyBorder="1" applyAlignment="1">
      <alignment horizontal="center" vertical="top" wrapText="1"/>
    </xf>
    <xf numFmtId="0" fontId="64" fillId="14" borderId="42" xfId="0" applyFont="1" applyFill="1" applyBorder="1" applyAlignment="1">
      <alignment horizontal="center" vertical="center" wrapText="1"/>
    </xf>
    <xf numFmtId="3" fontId="59" fillId="0" borderId="3" xfId="0" applyNumberFormat="1" applyFont="1" applyBorder="1"/>
    <xf numFmtId="3" fontId="59" fillId="0" borderId="7" xfId="0" applyNumberFormat="1" applyFont="1" applyBorder="1"/>
    <xf numFmtId="0" fontId="64" fillId="14" borderId="40" xfId="0" applyFont="1" applyFill="1" applyBorder="1" applyAlignment="1">
      <alignment horizontal="center" vertical="center" wrapText="1"/>
    </xf>
    <xf numFmtId="9" fontId="60" fillId="0" borderId="0" xfId="5" applyFont="1" applyBorder="1"/>
    <xf numFmtId="0" fontId="0" fillId="14" borderId="44" xfId="0" applyFill="1" applyBorder="1" applyAlignment="1">
      <alignment horizontal="center" vertical="top" wrapText="1"/>
    </xf>
    <xf numFmtId="3" fontId="66" fillId="0" borderId="0" xfId="0" applyNumberFormat="1" applyFont="1" applyAlignment="1">
      <alignment horizontal="right"/>
    </xf>
    <xf numFmtId="3" fontId="66" fillId="0" borderId="7" xfId="0" applyNumberFormat="1" applyFont="1" applyBorder="1" applyAlignment="1">
      <alignment horizontal="right"/>
    </xf>
    <xf numFmtId="3" fontId="67" fillId="0" borderId="0" xfId="0" applyNumberFormat="1" applyFont="1" applyAlignment="1">
      <alignment horizontal="right"/>
    </xf>
    <xf numFmtId="3" fontId="67" fillId="0" borderId="3" xfId="0" applyNumberFormat="1" applyFont="1" applyBorder="1" applyAlignment="1">
      <alignment horizontal="right"/>
    </xf>
    <xf numFmtId="166" fontId="67" fillId="0" borderId="7" xfId="0" applyNumberFormat="1" applyFont="1" applyBorder="1" applyAlignment="1">
      <alignment horizontal="right"/>
    </xf>
    <xf numFmtId="3" fontId="67" fillId="3" borderId="7" xfId="0" applyNumberFormat="1" applyFont="1" applyFill="1" applyBorder="1" applyAlignment="1">
      <alignment horizontal="right"/>
    </xf>
    <xf numFmtId="165" fontId="68" fillId="3" borderId="0" xfId="5" quotePrefix="1" applyNumberFormat="1" applyFont="1" applyFill="1" applyBorder="1" applyAlignment="1" applyProtection="1">
      <alignment horizontal="left"/>
    </xf>
    <xf numFmtId="0" fontId="64" fillId="14" borderId="44" xfId="0" applyFont="1" applyFill="1" applyBorder="1" applyAlignment="1">
      <alignment horizontal="center" vertical="center" wrapText="1"/>
    </xf>
    <xf numFmtId="0" fontId="58" fillId="0" borderId="0" xfId="0" applyFont="1" applyAlignment="1">
      <alignment vertical="center"/>
    </xf>
    <xf numFmtId="0" fontId="60" fillId="0" borderId="14" xfId="0" applyFont="1" applyBorder="1" applyAlignment="1">
      <alignment horizontal="center" vertical="center"/>
    </xf>
    <xf numFmtId="0" fontId="85" fillId="15" borderId="48" xfId="8" applyFont="1" applyFill="1" applyBorder="1"/>
    <xf numFmtId="0" fontId="85" fillId="15" borderId="48" xfId="8" applyFont="1" applyFill="1" applyBorder="1" applyAlignment="1">
      <alignment horizontal="left"/>
    </xf>
    <xf numFmtId="0" fontId="85" fillId="0" borderId="48" xfId="8" applyFont="1" applyBorder="1"/>
    <xf numFmtId="0" fontId="85" fillId="15" borderId="49" xfId="8" applyFont="1" applyFill="1" applyBorder="1"/>
    <xf numFmtId="0" fontId="85" fillId="15" borderId="54" xfId="8" applyFont="1" applyFill="1" applyBorder="1"/>
    <xf numFmtId="0" fontId="85" fillId="15" borderId="57" xfId="8" applyFont="1" applyFill="1" applyBorder="1"/>
    <xf numFmtId="0" fontId="85" fillId="15" borderId="61" xfId="8" applyFont="1" applyFill="1" applyBorder="1"/>
    <xf numFmtId="0" fontId="85" fillId="15" borderId="51" xfId="8" applyFont="1" applyFill="1" applyBorder="1"/>
    <xf numFmtId="0" fontId="72" fillId="5" borderId="0" xfId="8" applyFont="1" applyFill="1" applyAlignment="1">
      <alignment wrapText="1"/>
    </xf>
    <xf numFmtId="0" fontId="98" fillId="2" borderId="67" xfId="8" applyFont="1" applyFill="1" applyBorder="1" applyAlignment="1">
      <alignment horizontal="left" vertical="center"/>
    </xf>
    <xf numFmtId="0" fontId="97" fillId="5" borderId="66" xfId="8" applyFont="1" applyFill="1" applyBorder="1" applyAlignment="1">
      <alignment horizontal="left" vertical="center" wrapText="1"/>
    </xf>
    <xf numFmtId="0" fontId="98" fillId="2" borderId="67" xfId="8" applyFont="1" applyFill="1" applyBorder="1" applyAlignment="1">
      <alignment horizontal="left" vertical="center" wrapText="1"/>
    </xf>
    <xf numFmtId="0" fontId="98" fillId="2" borderId="69" xfId="8" applyFont="1" applyFill="1" applyBorder="1" applyAlignment="1">
      <alignment horizontal="left" vertical="center"/>
    </xf>
    <xf numFmtId="0" fontId="98" fillId="2" borderId="69" xfId="8" applyFont="1" applyFill="1" applyBorder="1" applyAlignment="1">
      <alignment horizontal="left" vertical="center" wrapText="1"/>
    </xf>
    <xf numFmtId="0" fontId="97" fillId="5" borderId="68" xfId="8" applyFont="1" applyFill="1" applyBorder="1" applyAlignment="1">
      <alignment horizontal="left" vertical="center" wrapText="1"/>
    </xf>
    <xf numFmtId="0" fontId="103" fillId="13" borderId="11" xfId="8" applyFont="1" applyFill="1" applyBorder="1"/>
    <xf numFmtId="0" fontId="85" fillId="0" borderId="48" xfId="8" applyFont="1" applyBorder="1" applyAlignment="1">
      <alignment horizontal="left" wrapText="1"/>
    </xf>
    <xf numFmtId="0" fontId="85" fillId="15" borderId="48" xfId="8" applyFont="1" applyFill="1" applyBorder="1" applyAlignment="1">
      <alignment horizontal="center"/>
    </xf>
    <xf numFmtId="0" fontId="98" fillId="2" borderId="67" xfId="8" applyFont="1" applyFill="1" applyBorder="1" applyAlignment="1">
      <alignment vertical="center" wrapText="1"/>
    </xf>
    <xf numFmtId="164" fontId="97" fillId="5" borderId="66" xfId="8" applyNumberFormat="1" applyFont="1" applyFill="1" applyBorder="1" applyAlignment="1">
      <alignment vertical="center" wrapText="1"/>
    </xf>
    <xf numFmtId="14" fontId="97" fillId="5" borderId="68" xfId="8" applyNumberFormat="1" applyFont="1" applyFill="1" applyBorder="1" applyAlignment="1">
      <alignment vertical="center" wrapText="1"/>
    </xf>
    <xf numFmtId="0" fontId="98" fillId="2" borderId="69" xfId="8" applyFont="1" applyFill="1" applyBorder="1" applyAlignment="1">
      <alignment vertical="center" wrapText="1"/>
    </xf>
    <xf numFmtId="0" fontId="85" fillId="5" borderId="1" xfId="8" applyFont="1" applyFill="1" applyBorder="1" applyAlignment="1">
      <alignment horizontal="left" vertical="top" wrapText="1"/>
    </xf>
    <xf numFmtId="171" fontId="85" fillId="0" borderId="48" xfId="8" applyNumberFormat="1" applyFont="1" applyBorder="1" applyAlignment="1">
      <alignment horizontal="center" vertical="top"/>
    </xf>
    <xf numFmtId="0" fontId="85" fillId="15" borderId="48" xfId="8" applyFont="1" applyFill="1" applyBorder="1" applyAlignment="1">
      <alignment vertical="top"/>
    </xf>
    <xf numFmtId="0" fontId="85" fillId="15" borderId="48" xfId="8" applyFont="1" applyFill="1" applyBorder="1" applyAlignment="1">
      <alignment vertical="top" wrapText="1"/>
    </xf>
    <xf numFmtId="0" fontId="85" fillId="15" borderId="48" xfId="8" applyFont="1" applyFill="1" applyBorder="1" applyAlignment="1">
      <alignment wrapText="1"/>
    </xf>
    <xf numFmtId="0" fontId="114" fillId="5" borderId="1" xfId="8" applyFont="1" applyFill="1" applyBorder="1" applyAlignment="1">
      <alignment horizontal="left" vertical="top" wrapText="1"/>
    </xf>
    <xf numFmtId="172" fontId="85" fillId="15" borderId="48" xfId="8" applyNumberFormat="1" applyFont="1" applyFill="1" applyBorder="1"/>
    <xf numFmtId="0" fontId="85" fillId="0" borderId="48" xfId="8" applyFont="1" applyBorder="1" applyAlignment="1">
      <alignment wrapText="1"/>
    </xf>
    <xf numFmtId="0" fontId="85" fillId="0" borderId="56" xfId="8" applyFont="1" applyBorder="1" applyAlignment="1">
      <alignment wrapText="1"/>
    </xf>
    <xf numFmtId="0" fontId="85" fillId="0" borderId="75" xfId="8" applyFont="1" applyBorder="1" applyAlignment="1">
      <alignment wrapText="1"/>
    </xf>
    <xf numFmtId="0" fontId="0" fillId="2" borderId="16" xfId="0" applyFill="1" applyBorder="1"/>
    <xf numFmtId="0" fontId="0" fillId="2" borderId="16" xfId="0" applyFill="1" applyBorder="1" applyAlignment="1">
      <alignment horizontal="center"/>
    </xf>
    <xf numFmtId="0" fontId="0" fillId="13" borderId="16" xfId="0" applyFill="1" applyBorder="1" applyAlignment="1">
      <alignment horizontal="center"/>
    </xf>
    <xf numFmtId="0" fontId="0" fillId="13" borderId="16" xfId="0" applyFill="1" applyBorder="1"/>
    <xf numFmtId="0" fontId="133" fillId="0" borderId="0" xfId="0" applyFont="1" applyAlignment="1" applyProtection="1">
      <alignment horizontal="left" vertical="center"/>
      <protection hidden="1"/>
    </xf>
    <xf numFmtId="0" fontId="133" fillId="0" borderId="0" xfId="0" applyFont="1" applyProtection="1">
      <protection hidden="1"/>
    </xf>
    <xf numFmtId="4" fontId="132" fillId="19" borderId="16" xfId="0" applyNumberFormat="1" applyFont="1" applyFill="1" applyBorder="1" applyAlignment="1" applyProtection="1">
      <alignment horizontal="center" vertical="center"/>
      <protection hidden="1"/>
    </xf>
    <xf numFmtId="4" fontId="132" fillId="17" borderId="16" xfId="0" applyNumberFormat="1" applyFont="1" applyFill="1" applyBorder="1" applyAlignment="1" applyProtection="1">
      <alignment horizontal="center" vertical="center"/>
      <protection hidden="1"/>
    </xf>
    <xf numFmtId="0" fontId="33" fillId="19" borderId="16" xfId="0" applyFont="1" applyFill="1" applyBorder="1" applyAlignment="1" applyProtection="1">
      <alignment horizontal="center" vertical="center" wrapText="1"/>
      <protection hidden="1"/>
    </xf>
    <xf numFmtId="0" fontId="33" fillId="18" borderId="16" xfId="0" applyFont="1" applyFill="1" applyBorder="1" applyAlignment="1" applyProtection="1">
      <alignment horizontal="center" vertical="center" wrapText="1"/>
      <protection hidden="1"/>
    </xf>
    <xf numFmtId="4" fontId="33" fillId="19" borderId="16" xfId="0" applyNumberFormat="1" applyFont="1" applyFill="1" applyBorder="1" applyAlignment="1" applyProtection="1">
      <alignment horizontal="center" vertical="center"/>
      <protection hidden="1"/>
    </xf>
    <xf numFmtId="4" fontId="33" fillId="18" borderId="16" xfId="0" applyNumberFormat="1" applyFont="1" applyFill="1" applyBorder="1" applyAlignment="1" applyProtection="1">
      <alignment horizontal="center" vertical="center"/>
      <protection hidden="1"/>
    </xf>
    <xf numFmtId="0" fontId="33" fillId="0" borderId="0" xfId="0" applyFont="1" applyProtection="1">
      <protection hidden="1"/>
    </xf>
    <xf numFmtId="0" fontId="133" fillId="0" borderId="0" xfId="0" applyFont="1" applyAlignment="1" applyProtection="1">
      <alignment vertical="center"/>
      <protection hidden="1"/>
    </xf>
    <xf numFmtId="0" fontId="133" fillId="0" borderId="0" xfId="0" applyFont="1" applyAlignment="1" applyProtection="1">
      <alignment horizontal="center"/>
      <protection hidden="1"/>
    </xf>
    <xf numFmtId="0" fontId="33" fillId="2" borderId="16" xfId="0" applyFont="1" applyFill="1" applyBorder="1" applyAlignment="1" applyProtection="1">
      <alignment horizontal="center" vertical="center"/>
      <protection hidden="1"/>
    </xf>
    <xf numFmtId="3" fontId="33" fillId="2" borderId="16" xfId="0" applyNumberFormat="1" applyFont="1" applyFill="1" applyBorder="1" applyAlignment="1" applyProtection="1">
      <alignment horizontal="center" vertical="center"/>
      <protection hidden="1"/>
    </xf>
    <xf numFmtId="4" fontId="33" fillId="2" borderId="16" xfId="0" applyNumberFormat="1" applyFont="1" applyFill="1" applyBorder="1" applyAlignment="1" applyProtection="1">
      <alignment horizontal="center" vertical="center"/>
      <protection hidden="1"/>
    </xf>
    <xf numFmtId="0" fontId="11" fillId="2" borderId="16" xfId="0" applyFont="1" applyFill="1" applyBorder="1" applyAlignment="1">
      <alignment horizontal="center" vertical="top"/>
    </xf>
    <xf numFmtId="4" fontId="11" fillId="2" borderId="16" xfId="0" applyNumberFormat="1" applyFont="1" applyFill="1" applyBorder="1" applyAlignment="1">
      <alignment horizontal="center" vertical="top"/>
    </xf>
    <xf numFmtId="0" fontId="0" fillId="0" borderId="16" xfId="0" applyBorder="1" applyAlignment="1">
      <alignment horizontal="center" vertical="top"/>
    </xf>
    <xf numFmtId="0" fontId="0" fillId="0" borderId="16" xfId="0" applyBorder="1" applyAlignment="1">
      <alignment horizontal="left" vertical="top"/>
    </xf>
    <xf numFmtId="3" fontId="23" fillId="0" borderId="16" xfId="0" applyNumberFormat="1" applyFont="1" applyBorder="1" applyAlignment="1" applyProtection="1">
      <alignment horizontal="center" vertical="center"/>
      <protection locked="0"/>
    </xf>
    <xf numFmtId="4" fontId="23" fillId="0" borderId="16" xfId="0" applyNumberFormat="1" applyFont="1" applyBorder="1" applyAlignment="1" applyProtection="1">
      <alignment horizontal="center" vertical="center"/>
      <protection locked="0"/>
    </xf>
    <xf numFmtId="0" fontId="0" fillId="0" borderId="0" xfId="0" applyAlignment="1" applyProtection="1">
      <alignment horizontal="left" vertical="center"/>
      <protection hidden="1"/>
    </xf>
    <xf numFmtId="178" fontId="33" fillId="2" borderId="16" xfId="0" applyNumberFormat="1" applyFont="1" applyFill="1" applyBorder="1" applyAlignment="1" applyProtection="1">
      <alignment horizontal="center" vertical="center"/>
      <protection hidden="1"/>
    </xf>
    <xf numFmtId="0" fontId="36" fillId="2" borderId="16" xfId="0" applyFont="1" applyFill="1" applyBorder="1" applyAlignment="1" applyProtection="1">
      <alignment horizontal="center" vertical="center" wrapText="1"/>
      <protection hidden="1"/>
    </xf>
    <xf numFmtId="0" fontId="11" fillId="0" borderId="0" xfId="0" applyFont="1" applyAlignment="1">
      <alignment horizontal="center" vertical="center"/>
    </xf>
    <xf numFmtId="0" fontId="0" fillId="0" borderId="0" xfId="0" applyAlignment="1">
      <alignment wrapText="1"/>
    </xf>
    <xf numFmtId="0" fontId="0" fillId="0" borderId="0" xfId="0" quotePrefix="1"/>
    <xf numFmtId="0" fontId="0" fillId="20" borderId="16" xfId="0" applyFill="1" applyBorder="1" applyAlignment="1">
      <alignment horizontal="center"/>
    </xf>
    <xf numFmtId="0" fontId="11" fillId="9" borderId="16" xfId="0" applyFont="1" applyFill="1" applyBorder="1" applyAlignment="1">
      <alignment horizontal="center" vertical="center" wrapText="1"/>
    </xf>
    <xf numFmtId="0" fontId="11" fillId="9" borderId="16" xfId="0" applyFont="1" applyFill="1" applyBorder="1" applyAlignment="1">
      <alignment horizontal="center" vertical="center"/>
    </xf>
    <xf numFmtId="0" fontId="37" fillId="11" borderId="16" xfId="0" applyFont="1" applyFill="1" applyBorder="1" applyAlignment="1" applyProtection="1">
      <alignment horizontal="center" vertical="center" wrapText="1"/>
      <protection hidden="1"/>
    </xf>
    <xf numFmtId="3" fontId="37" fillId="7" borderId="16" xfId="0" applyNumberFormat="1" applyFont="1" applyFill="1" applyBorder="1" applyAlignment="1" applyProtection="1">
      <alignment horizontal="center" vertical="center" wrapText="1"/>
      <protection hidden="1"/>
    </xf>
    <xf numFmtId="0" fontId="0" fillId="0" borderId="0" xfId="0" applyAlignment="1" applyProtection="1">
      <alignment horizontal="center"/>
      <protection hidden="1"/>
    </xf>
    <xf numFmtId="0" fontId="10" fillId="7" borderId="16" xfId="0" applyFont="1" applyFill="1" applyBorder="1" applyAlignment="1" applyProtection="1">
      <alignment horizontal="center" vertical="center"/>
      <protection hidden="1"/>
    </xf>
    <xf numFmtId="0" fontId="10" fillId="13" borderId="16" xfId="0" applyFont="1" applyFill="1" applyBorder="1" applyAlignment="1" applyProtection="1">
      <alignment horizontal="center"/>
      <protection hidden="1"/>
    </xf>
    <xf numFmtId="0" fontId="10" fillId="13" borderId="16" xfId="0" applyFont="1" applyFill="1" applyBorder="1" applyProtection="1">
      <protection hidden="1"/>
    </xf>
    <xf numFmtId="0" fontId="10" fillId="4" borderId="16" xfId="0" applyFont="1" applyFill="1" applyBorder="1" applyAlignment="1" applyProtection="1">
      <alignment horizontal="center"/>
      <protection hidden="1"/>
    </xf>
    <xf numFmtId="0" fontId="10" fillId="0" borderId="0" xfId="0" applyFont="1" applyProtection="1">
      <protection hidden="1"/>
    </xf>
    <xf numFmtId="0" fontId="10" fillId="0" borderId="0" xfId="0" applyFont="1" applyAlignment="1" applyProtection="1">
      <alignment horizontal="center" vertical="center"/>
      <protection hidden="1"/>
    </xf>
    <xf numFmtId="49" fontId="21" fillId="13" borderId="16" xfId="0" applyNumberFormat="1" applyFont="1" applyFill="1" applyBorder="1" applyAlignment="1" applyProtection="1">
      <alignment horizontal="left" vertical="top"/>
      <protection hidden="1"/>
    </xf>
    <xf numFmtId="0" fontId="10" fillId="0" borderId="0" xfId="0" applyFont="1" applyAlignment="1" applyProtection="1">
      <alignment horizontal="center"/>
      <protection hidden="1"/>
    </xf>
    <xf numFmtId="0" fontId="37" fillId="7" borderId="16" xfId="0" applyFont="1" applyFill="1" applyBorder="1" applyAlignment="1" applyProtection="1">
      <alignment horizontal="left" vertical="center"/>
      <protection hidden="1"/>
    </xf>
    <xf numFmtId="0" fontId="21" fillId="2" borderId="16" xfId="0" applyFont="1" applyFill="1" applyBorder="1" applyAlignment="1">
      <alignment horizontal="center" vertical="center" wrapText="1"/>
    </xf>
    <xf numFmtId="0" fontId="0" fillId="13" borderId="16" xfId="0" applyFill="1" applyBorder="1" applyAlignment="1">
      <alignment horizontal="center" vertical="center" wrapText="1"/>
    </xf>
    <xf numFmtId="0" fontId="0" fillId="2" borderId="16" xfId="0" applyFill="1" applyBorder="1" applyAlignment="1">
      <alignment horizontal="center" vertical="center"/>
    </xf>
    <xf numFmtId="0" fontId="0" fillId="2" borderId="16" xfId="0" applyFill="1" applyBorder="1" applyAlignment="1">
      <alignment horizontal="center" vertical="center" wrapText="1"/>
    </xf>
    <xf numFmtId="0" fontId="0" fillId="0" borderId="0" xfId="0" quotePrefix="1" applyProtection="1">
      <protection hidden="1"/>
    </xf>
    <xf numFmtId="0" fontId="0" fillId="2" borderId="16" xfId="0" applyFill="1" applyBorder="1" applyAlignment="1">
      <alignment vertical="center"/>
    </xf>
    <xf numFmtId="0" fontId="0" fillId="13" borderId="16" xfId="0" applyFill="1" applyBorder="1" applyAlignment="1">
      <alignment horizontal="left" vertical="center"/>
    </xf>
    <xf numFmtId="0" fontId="0" fillId="13" borderId="16" xfId="0" applyFill="1" applyBorder="1" applyAlignment="1">
      <alignment vertical="center"/>
    </xf>
    <xf numFmtId="0" fontId="21" fillId="2" borderId="16" xfId="0" applyFont="1" applyFill="1" applyBorder="1" applyAlignment="1">
      <alignment vertical="center"/>
    </xf>
    <xf numFmtId="0" fontId="21" fillId="13" borderId="16" xfId="0" applyFont="1" applyFill="1" applyBorder="1" applyAlignment="1">
      <alignment vertical="center"/>
    </xf>
    <xf numFmtId="0" fontId="11" fillId="9" borderId="16" xfId="0" applyFont="1" applyFill="1" applyBorder="1" applyAlignment="1">
      <alignment horizontal="left" vertical="center"/>
    </xf>
    <xf numFmtId="0" fontId="0" fillId="21" borderId="16" xfId="0" applyFill="1" applyBorder="1" applyAlignment="1">
      <alignment horizontal="center"/>
    </xf>
    <xf numFmtId="0" fontId="0" fillId="22" borderId="16" xfId="0" applyFill="1" applyBorder="1" applyAlignment="1">
      <alignment horizontal="center"/>
    </xf>
    <xf numFmtId="0" fontId="0" fillId="19" borderId="16" xfId="0" applyFill="1" applyBorder="1" applyAlignment="1">
      <alignment horizontal="center"/>
    </xf>
    <xf numFmtId="0" fontId="0" fillId="23" borderId="16" xfId="0" applyFill="1" applyBorder="1" applyAlignment="1">
      <alignment horizontal="center"/>
    </xf>
    <xf numFmtId="0" fontId="0" fillId="13" borderId="16" xfId="0" applyFill="1" applyBorder="1" applyAlignment="1">
      <alignment horizontal="center" vertical="center"/>
    </xf>
    <xf numFmtId="0" fontId="0" fillId="21" borderId="16" xfId="0" applyFill="1" applyBorder="1" applyAlignment="1">
      <alignment vertical="center"/>
    </xf>
    <xf numFmtId="0" fontId="0" fillId="22" borderId="16" xfId="0" applyFill="1" applyBorder="1" applyAlignment="1">
      <alignment vertical="center"/>
    </xf>
    <xf numFmtId="0" fontId="0" fillId="23" borderId="16" xfId="0" applyFill="1" applyBorder="1" applyAlignment="1">
      <alignment vertical="center"/>
    </xf>
    <xf numFmtId="0" fontId="0" fillId="19" borderId="16" xfId="0" applyFill="1" applyBorder="1" applyAlignment="1">
      <alignment vertical="center"/>
    </xf>
    <xf numFmtId="0" fontId="0" fillId="20" borderId="16" xfId="0" applyFill="1" applyBorder="1" applyAlignment="1">
      <alignment vertical="center"/>
    </xf>
    <xf numFmtId="0" fontId="0" fillId="23" borderId="16" xfId="0" applyFill="1" applyBorder="1" applyAlignment="1">
      <alignment horizontal="left"/>
    </xf>
    <xf numFmtId="0" fontId="0" fillId="21" borderId="16" xfId="0" applyFill="1" applyBorder="1" applyAlignment="1">
      <alignment horizontal="left"/>
    </xf>
    <xf numFmtId="0" fontId="0" fillId="20" borderId="16" xfId="0" applyFill="1" applyBorder="1" applyAlignment="1">
      <alignment horizontal="left"/>
    </xf>
    <xf numFmtId="0" fontId="0" fillId="22" borderId="16" xfId="0" applyFill="1" applyBorder="1" applyAlignment="1">
      <alignment horizontal="left"/>
    </xf>
    <xf numFmtId="0" fontId="0" fillId="19" borderId="16" xfId="0" applyFill="1" applyBorder="1" applyAlignment="1">
      <alignment horizontal="left"/>
    </xf>
    <xf numFmtId="0" fontId="9" fillId="13" borderId="16" xfId="0" applyFont="1" applyFill="1" applyBorder="1" applyAlignment="1">
      <alignment vertical="center"/>
    </xf>
    <xf numFmtId="0" fontId="11" fillId="2" borderId="16" xfId="0" applyFont="1" applyFill="1" applyBorder="1" applyAlignment="1">
      <alignment horizontal="left" vertical="center"/>
    </xf>
    <xf numFmtId="4" fontId="0" fillId="13" borderId="16" xfId="0" applyNumberFormat="1" applyFill="1" applyBorder="1" applyAlignment="1">
      <alignment horizontal="right"/>
    </xf>
    <xf numFmtId="0" fontId="13" fillId="2" borderId="16" xfId="0" applyFont="1" applyFill="1" applyBorder="1" applyAlignment="1" applyProtection="1">
      <alignment horizontal="center" vertical="center" wrapText="1"/>
      <protection hidden="1"/>
    </xf>
    <xf numFmtId="0" fontId="8" fillId="7" borderId="16" xfId="0" applyFont="1" applyFill="1" applyBorder="1" applyAlignment="1" applyProtection="1">
      <alignment horizontal="center" vertical="center"/>
      <protection hidden="1"/>
    </xf>
    <xf numFmtId="4" fontId="10" fillId="7" borderId="16" xfId="0" applyNumberFormat="1" applyFont="1" applyFill="1" applyBorder="1" applyAlignment="1" applyProtection="1">
      <alignment horizontal="center" vertical="center"/>
      <protection hidden="1"/>
    </xf>
    <xf numFmtId="4" fontId="37" fillId="7" borderId="16" xfId="0" applyNumberFormat="1" applyFont="1" applyFill="1" applyBorder="1" applyAlignment="1" applyProtection="1">
      <alignment horizontal="center" vertical="center" wrapText="1"/>
      <protection hidden="1"/>
    </xf>
    <xf numFmtId="0" fontId="33" fillId="9" borderId="16" xfId="0" applyFont="1" applyFill="1" applyBorder="1" applyAlignment="1" applyProtection="1">
      <alignment horizontal="left" vertical="center" indent="1"/>
      <protection hidden="1"/>
    </xf>
    <xf numFmtId="0" fontId="33" fillId="17" borderId="16" xfId="0" applyFont="1" applyFill="1" applyBorder="1" applyAlignment="1" applyProtection="1">
      <alignment horizontal="center" vertical="center" wrapText="1"/>
      <protection hidden="1"/>
    </xf>
    <xf numFmtId="0" fontId="0" fillId="4" borderId="16" xfId="0" applyFill="1" applyBorder="1" applyAlignment="1">
      <alignment horizontal="center"/>
    </xf>
    <xf numFmtId="4" fontId="0" fillId="4" borderId="16" xfId="0" applyNumberFormat="1" applyFill="1" applyBorder="1" applyAlignment="1">
      <alignment horizontal="right"/>
    </xf>
    <xf numFmtId="4" fontId="133" fillId="0" borderId="0" xfId="0" applyNumberFormat="1" applyFont="1" applyProtection="1">
      <protection hidden="1"/>
    </xf>
    <xf numFmtId="0" fontId="33" fillId="18" borderId="16" xfId="0" applyFont="1" applyFill="1" applyBorder="1" applyAlignment="1" applyProtection="1">
      <alignment horizontal="left" vertical="center"/>
      <protection hidden="1"/>
    </xf>
    <xf numFmtId="0" fontId="33" fillId="18" borderId="16" xfId="0" applyFont="1" applyFill="1" applyBorder="1" applyAlignment="1" applyProtection="1">
      <alignment horizontal="center" vertical="center"/>
      <protection hidden="1"/>
    </xf>
    <xf numFmtId="0" fontId="33" fillId="19" borderId="16" xfId="0" applyFont="1" applyFill="1" applyBorder="1" applyAlignment="1" applyProtection="1">
      <alignment horizontal="left" vertical="center"/>
      <protection hidden="1"/>
    </xf>
    <xf numFmtId="0" fontId="0" fillId="13" borderId="16" xfId="0" applyFill="1" applyBorder="1" applyAlignment="1">
      <alignment horizontal="left"/>
    </xf>
    <xf numFmtId="0" fontId="0" fillId="2" borderId="16" xfId="0" applyFill="1" applyBorder="1" applyAlignment="1">
      <alignment horizontal="left"/>
    </xf>
    <xf numFmtId="0" fontId="51" fillId="11" borderId="16" xfId="0" applyFont="1" applyFill="1" applyBorder="1" applyAlignment="1">
      <alignment horizontal="center" vertical="center"/>
    </xf>
    <xf numFmtId="0" fontId="0" fillId="11" borderId="16" xfId="0" applyFill="1" applyBorder="1" applyAlignment="1">
      <alignment horizontal="center" vertical="center"/>
    </xf>
    <xf numFmtId="0" fontId="0" fillId="7" borderId="16" xfId="0" applyFill="1" applyBorder="1" applyAlignment="1">
      <alignment horizontal="center" vertical="center"/>
    </xf>
    <xf numFmtId="4" fontId="0" fillId="0" borderId="0" xfId="0" applyNumberFormat="1" applyProtection="1">
      <protection hidden="1"/>
    </xf>
    <xf numFmtId="0" fontId="39" fillId="17" borderId="16" xfId="0" applyFont="1" applyFill="1" applyBorder="1" applyAlignment="1" applyProtection="1">
      <alignment vertical="center" wrapText="1"/>
      <protection hidden="1"/>
    </xf>
    <xf numFmtId="0" fontId="33" fillId="18" borderId="19" xfId="0" applyFont="1" applyFill="1" applyBorder="1" applyAlignment="1" applyProtection="1">
      <alignment horizontal="left" vertical="center"/>
      <protection hidden="1"/>
    </xf>
    <xf numFmtId="0" fontId="33" fillId="18" borderId="21" xfId="0" applyFont="1" applyFill="1" applyBorder="1" applyAlignment="1" applyProtection="1">
      <alignment horizontal="left" vertical="center"/>
      <protection hidden="1"/>
    </xf>
    <xf numFmtId="0" fontId="11" fillId="11" borderId="16" xfId="0" applyFont="1" applyFill="1" applyBorder="1" applyAlignment="1">
      <alignment horizontal="center"/>
    </xf>
    <xf numFmtId="0" fontId="37" fillId="11" borderId="16" xfId="0" applyFont="1" applyFill="1" applyBorder="1" applyAlignment="1" applyProtection="1">
      <alignment horizontal="center" vertical="center"/>
      <protection hidden="1"/>
    </xf>
    <xf numFmtId="0" fontId="37" fillId="7" borderId="16" xfId="0" applyFont="1" applyFill="1" applyBorder="1" applyAlignment="1" applyProtection="1">
      <alignment horizontal="center" vertical="center"/>
      <protection hidden="1"/>
    </xf>
    <xf numFmtId="0" fontId="21" fillId="13" borderId="16" xfId="0" applyFont="1" applyFill="1" applyBorder="1" applyAlignment="1">
      <alignment horizontal="center" vertical="center" wrapText="1"/>
    </xf>
    <xf numFmtId="0" fontId="11" fillId="9" borderId="16" xfId="0" applyFont="1" applyFill="1" applyBorder="1" applyAlignment="1">
      <alignment horizontal="left" vertical="center" wrapText="1"/>
    </xf>
    <xf numFmtId="0" fontId="0" fillId="23" borderId="16" xfId="0" quotePrefix="1" applyFill="1" applyBorder="1" applyAlignment="1">
      <alignment horizontal="center"/>
    </xf>
    <xf numFmtId="0" fontId="0" fillId="21" borderId="16" xfId="0" quotePrefix="1" applyFill="1" applyBorder="1" applyAlignment="1">
      <alignment horizontal="center"/>
    </xf>
    <xf numFmtId="0" fontId="0" fillId="22" borderId="16" xfId="0" quotePrefix="1" applyFill="1" applyBorder="1" applyAlignment="1">
      <alignment horizontal="center"/>
    </xf>
    <xf numFmtId="0" fontId="0" fillId="19" borderId="16" xfId="0" quotePrefix="1" applyFill="1" applyBorder="1" applyAlignment="1">
      <alignment horizontal="center"/>
    </xf>
    <xf numFmtId="0" fontId="0" fillId="20" borderId="16" xfId="0" quotePrefix="1" applyFill="1" applyBorder="1" applyAlignment="1">
      <alignment horizontal="center"/>
    </xf>
    <xf numFmtId="0" fontId="0" fillId="11" borderId="16" xfId="0" applyFill="1" applyBorder="1" applyAlignment="1">
      <alignment horizontal="left" vertical="center"/>
    </xf>
    <xf numFmtId="0" fontId="51" fillId="11" borderId="16" xfId="0" applyFont="1" applyFill="1" applyBorder="1" applyAlignment="1">
      <alignment horizontal="left" vertical="center"/>
    </xf>
    <xf numFmtId="0" fontId="11" fillId="11" borderId="16" xfId="0" applyFont="1" applyFill="1" applyBorder="1" applyAlignment="1">
      <alignment horizontal="center" vertical="center"/>
    </xf>
    <xf numFmtId="0" fontId="7" fillId="7" borderId="16" xfId="0" applyFont="1" applyFill="1" applyBorder="1" applyAlignment="1" applyProtection="1">
      <alignment horizontal="center" vertical="center"/>
      <protection hidden="1"/>
    </xf>
    <xf numFmtId="0" fontId="36" fillId="0" borderId="16" xfId="0" applyFont="1" applyBorder="1" applyAlignment="1" applyProtection="1">
      <alignment horizontal="center" vertical="center"/>
      <protection locked="0"/>
    </xf>
    <xf numFmtId="2" fontId="36" fillId="0" borderId="16" xfId="0" applyNumberFormat="1" applyFont="1" applyBorder="1" applyAlignment="1" applyProtection="1">
      <alignment horizontal="center" vertical="center"/>
      <protection locked="0"/>
    </xf>
    <xf numFmtId="0" fontId="36" fillId="0" borderId="16" xfId="0" applyFont="1" applyBorder="1" applyAlignment="1" applyProtection="1">
      <alignment horizontal="center" vertical="center" wrapText="1"/>
      <protection locked="0"/>
    </xf>
    <xf numFmtId="2" fontId="33" fillId="0" borderId="19" xfId="0" applyNumberFormat="1" applyFont="1" applyBorder="1" applyAlignment="1" applyProtection="1">
      <alignment horizontal="center" vertical="center"/>
      <protection locked="0"/>
    </xf>
    <xf numFmtId="4" fontId="44" fillId="0" borderId="16" xfId="0" applyNumberFormat="1" applyFont="1" applyBorder="1" applyAlignment="1" applyProtection="1">
      <alignment horizontal="center" vertical="center"/>
      <protection locked="0"/>
    </xf>
    <xf numFmtId="0" fontId="39" fillId="0" borderId="16" xfId="0" applyFont="1" applyBorder="1" applyAlignment="1" applyProtection="1">
      <alignment horizontal="center" vertical="center" wrapText="1"/>
      <protection hidden="1"/>
    </xf>
    <xf numFmtId="9" fontId="37" fillId="0" borderId="16" xfId="0" applyNumberFormat="1" applyFont="1" applyBorder="1" applyAlignment="1" applyProtection="1">
      <alignment horizontal="center" vertical="center" wrapText="1"/>
      <protection locked="0"/>
    </xf>
    <xf numFmtId="0" fontId="39" fillId="0" borderId="16" xfId="0" applyFont="1" applyBorder="1" applyAlignment="1" applyProtection="1">
      <alignment horizontal="center" vertical="center" wrapText="1"/>
      <protection locked="0"/>
    </xf>
    <xf numFmtId="2" fontId="33" fillId="0" borderId="16" xfId="0" applyNumberFormat="1" applyFont="1" applyBorder="1" applyAlignment="1" applyProtection="1">
      <alignment horizontal="center" vertical="center" wrapText="1"/>
      <protection locked="0"/>
    </xf>
    <xf numFmtId="0" fontId="20" fillId="0" borderId="0" xfId="0" applyFont="1" applyAlignment="1" applyProtection="1">
      <alignment horizontal="center"/>
      <protection hidden="1"/>
    </xf>
    <xf numFmtId="0" fontId="37" fillId="9" borderId="16" xfId="0" applyFont="1" applyFill="1" applyBorder="1" applyAlignment="1" applyProtection="1">
      <alignment horizontal="center" vertical="center" wrapText="1"/>
      <protection hidden="1"/>
    </xf>
    <xf numFmtId="4" fontId="33" fillId="0" borderId="16" xfId="0" applyNumberFormat="1" applyFont="1" applyBorder="1" applyAlignment="1" applyProtection="1">
      <alignment horizontal="center" vertical="center"/>
      <protection locked="0"/>
    </xf>
    <xf numFmtId="2" fontId="33" fillId="0" borderId="16" xfId="0" applyNumberFormat="1" applyFont="1" applyBorder="1" applyAlignment="1" applyProtection="1">
      <alignment horizontal="center" vertical="center"/>
      <protection locked="0"/>
    </xf>
    <xf numFmtId="0" fontId="23" fillId="9" borderId="16" xfId="0" applyFont="1" applyFill="1" applyBorder="1" applyAlignment="1" applyProtection="1">
      <alignment horizontal="center" vertical="center" wrapText="1"/>
      <protection hidden="1"/>
    </xf>
    <xf numFmtId="0" fontId="37" fillId="9" borderId="16" xfId="0" applyFont="1" applyFill="1" applyBorder="1" applyAlignment="1" applyProtection="1">
      <alignment horizontal="left" vertical="center" wrapText="1" indent="1"/>
      <protection hidden="1"/>
    </xf>
    <xf numFmtId="0" fontId="37" fillId="9" borderId="16" xfId="0" applyFont="1" applyFill="1" applyBorder="1" applyAlignment="1" applyProtection="1">
      <alignment horizontal="left" vertical="center" indent="1"/>
      <protection hidden="1"/>
    </xf>
    <xf numFmtId="0" fontId="32" fillId="2" borderId="16" xfId="0" applyFont="1" applyFill="1" applyBorder="1" applyAlignment="1" applyProtection="1">
      <alignment horizontal="center" vertical="center" wrapText="1"/>
      <protection hidden="1"/>
    </xf>
    <xf numFmtId="0" fontId="34" fillId="2" borderId="16" xfId="0" applyFont="1" applyFill="1" applyBorder="1" applyAlignment="1" applyProtection="1">
      <alignment horizontal="center" vertical="center" wrapText="1"/>
      <protection hidden="1"/>
    </xf>
    <xf numFmtId="0" fontId="23" fillId="11" borderId="16" xfId="0" applyFont="1" applyFill="1" applyBorder="1" applyAlignment="1" applyProtection="1">
      <alignment horizontal="center" vertical="center"/>
      <protection hidden="1"/>
    </xf>
    <xf numFmtId="0" fontId="23" fillId="7" borderId="16" xfId="0" applyFont="1" applyFill="1" applyBorder="1" applyAlignment="1" applyProtection="1">
      <alignment horizontal="center" vertical="center"/>
      <protection hidden="1"/>
    </xf>
    <xf numFmtId="0" fontId="23" fillId="0" borderId="16" xfId="0" applyFont="1" applyBorder="1" applyAlignment="1" applyProtection="1">
      <alignment horizontal="center" vertical="center"/>
      <protection locked="0"/>
    </xf>
    <xf numFmtId="0" fontId="23" fillId="0" borderId="16" xfId="0" applyFont="1" applyBorder="1" applyAlignment="1" applyProtection="1">
      <alignment horizontal="center"/>
      <protection locked="0"/>
    </xf>
    <xf numFmtId="0" fontId="23" fillId="0" borderId="16" xfId="0" applyFont="1" applyBorder="1" applyAlignment="1" applyProtection="1">
      <alignment horizontal="left" vertical="center" indent="1"/>
      <protection locked="0"/>
    </xf>
    <xf numFmtId="0" fontId="39" fillId="0" borderId="16" xfId="0" applyFont="1" applyBorder="1" applyAlignment="1" applyProtection="1">
      <alignment horizontal="left" vertical="center" indent="1"/>
      <protection hidden="1"/>
    </xf>
    <xf numFmtId="0" fontId="21" fillId="2" borderId="16" xfId="0" applyFont="1" applyFill="1" applyBorder="1" applyAlignment="1">
      <alignment horizontal="left"/>
    </xf>
    <xf numFmtId="0" fontId="21" fillId="24" borderId="16" xfId="0" applyFont="1" applyFill="1" applyBorder="1" applyAlignment="1">
      <alignment horizontal="left"/>
    </xf>
    <xf numFmtId="0" fontId="21" fillId="2" borderId="16" xfId="0" applyFont="1" applyFill="1" applyBorder="1" applyAlignment="1">
      <alignment horizontal="center"/>
    </xf>
    <xf numFmtId="0" fontId="6" fillId="0" borderId="0" xfId="0" applyFont="1"/>
    <xf numFmtId="0" fontId="136" fillId="0" borderId="0" xfId="0" applyFont="1"/>
    <xf numFmtId="0" fontId="6" fillId="24" borderId="1" xfId="0" applyFont="1" applyFill="1" applyBorder="1"/>
    <xf numFmtId="0" fontId="6" fillId="2" borderId="1" xfId="0" applyFont="1" applyFill="1" applyBorder="1"/>
    <xf numFmtId="0" fontId="6" fillId="25" borderId="1" xfId="0" applyFont="1" applyFill="1" applyBorder="1"/>
    <xf numFmtId="0" fontId="136" fillId="0" borderId="0" xfId="0" applyFont="1" applyAlignment="1">
      <alignment horizontal="left"/>
    </xf>
    <xf numFmtId="0" fontId="6" fillId="9" borderId="16" xfId="0" applyFont="1" applyFill="1" applyBorder="1" applyAlignment="1">
      <alignment horizontal="left" vertical="center"/>
    </xf>
    <xf numFmtId="0" fontId="6" fillId="9" borderId="16" xfId="0" applyFont="1" applyFill="1" applyBorder="1" applyAlignment="1">
      <alignment horizontal="center" vertical="center"/>
    </xf>
    <xf numFmtId="14" fontId="21" fillId="24" borderId="16" xfId="0" applyNumberFormat="1" applyFont="1" applyFill="1" applyBorder="1" applyAlignment="1">
      <alignment horizontal="left"/>
    </xf>
    <xf numFmtId="4" fontId="21" fillId="24" borderId="16" xfId="0" applyNumberFormat="1" applyFont="1" applyFill="1" applyBorder="1" applyAlignment="1">
      <alignment horizontal="left"/>
    </xf>
    <xf numFmtId="0" fontId="6" fillId="0" borderId="0" xfId="0" applyFont="1" applyAlignment="1">
      <alignment horizontal="left"/>
    </xf>
    <xf numFmtId="9" fontId="21" fillId="24" borderId="16" xfId="0" applyNumberFormat="1" applyFont="1" applyFill="1" applyBorder="1" applyAlignment="1">
      <alignment horizontal="left"/>
    </xf>
    <xf numFmtId="178" fontId="21" fillId="24" borderId="16" xfId="0" applyNumberFormat="1" applyFont="1" applyFill="1" applyBorder="1" applyAlignment="1">
      <alignment horizontal="left"/>
    </xf>
    <xf numFmtId="1" fontId="21" fillId="24" borderId="16" xfId="0" applyNumberFormat="1" applyFont="1" applyFill="1" applyBorder="1" applyAlignment="1">
      <alignment horizontal="left"/>
    </xf>
    <xf numFmtId="2" fontId="21" fillId="24" borderId="16" xfId="0" applyNumberFormat="1" applyFont="1" applyFill="1" applyBorder="1" applyAlignment="1">
      <alignment horizontal="left"/>
    </xf>
    <xf numFmtId="0" fontId="5" fillId="0" borderId="0" xfId="0" applyFont="1"/>
    <xf numFmtId="0" fontId="21" fillId="13" borderId="16" xfId="0" applyFont="1" applyFill="1" applyBorder="1" applyAlignment="1">
      <alignment horizontal="left"/>
    </xf>
    <xf numFmtId="0" fontId="5" fillId="13" borderId="1" xfId="0" applyFont="1" applyFill="1" applyBorder="1"/>
    <xf numFmtId="0" fontId="21" fillId="13" borderId="16" xfId="0" applyFont="1" applyFill="1" applyBorder="1" applyAlignment="1">
      <alignment horizontal="center"/>
    </xf>
    <xf numFmtId="0" fontId="12" fillId="0" borderId="0" xfId="0" applyFont="1" applyProtection="1">
      <protection hidden="1"/>
    </xf>
    <xf numFmtId="0" fontId="21" fillId="26" borderId="16" xfId="0" applyFont="1" applyFill="1" applyBorder="1" applyAlignment="1">
      <alignment horizontal="left"/>
    </xf>
    <xf numFmtId="0" fontId="5" fillId="26" borderId="1" xfId="0" applyFont="1" applyFill="1" applyBorder="1"/>
    <xf numFmtId="0" fontId="4" fillId="7" borderId="16" xfId="0" applyFont="1" applyFill="1" applyBorder="1" applyAlignment="1" applyProtection="1">
      <alignment horizontal="center" vertical="center"/>
      <protection hidden="1"/>
    </xf>
    <xf numFmtId="0" fontId="0" fillId="0" borderId="0" xfId="0" applyAlignment="1" applyProtection="1">
      <alignment horizontal="center" vertical="center"/>
      <protection hidden="1"/>
    </xf>
    <xf numFmtId="0" fontId="12" fillId="0" borderId="0" xfId="0" applyFont="1" applyAlignment="1" applyProtection="1">
      <alignment horizontal="right" vertical="center"/>
      <protection hidden="1"/>
    </xf>
    <xf numFmtId="0" fontId="12" fillId="0" borderId="0" xfId="0" quotePrefix="1" applyFont="1" applyAlignment="1">
      <alignment horizontal="left" vertical="center"/>
    </xf>
    <xf numFmtId="0" fontId="3" fillId="7" borderId="16" xfId="0" applyFont="1" applyFill="1" applyBorder="1" applyAlignment="1" applyProtection="1">
      <alignment horizontal="center" vertical="center"/>
      <protection hidden="1"/>
    </xf>
    <xf numFmtId="0" fontId="44" fillId="0" borderId="16" xfId="0" applyFont="1" applyBorder="1" applyAlignment="1" applyProtection="1">
      <alignment horizontal="center" vertical="center" wrapText="1"/>
      <protection locked="0"/>
    </xf>
    <xf numFmtId="0" fontId="70" fillId="5" borderId="0" xfId="8" applyFill="1"/>
    <xf numFmtId="0" fontId="70" fillId="0" borderId="0" xfId="8"/>
    <xf numFmtId="0" fontId="0" fillId="11" borderId="0" xfId="0" applyFill="1"/>
    <xf numFmtId="179" fontId="0" fillId="11" borderId="0" xfId="0" applyNumberFormat="1" applyFill="1"/>
    <xf numFmtId="181" fontId="0" fillId="11" borderId="0" xfId="0" applyNumberFormat="1" applyFill="1"/>
    <xf numFmtId="4" fontId="0" fillId="11" borderId="16" xfId="0" applyNumberFormat="1" applyFill="1" applyBorder="1" applyAlignment="1">
      <alignment horizontal="center" vertical="top"/>
    </xf>
    <xf numFmtId="0" fontId="140" fillId="16" borderId="48" xfId="8" applyFont="1" applyFill="1" applyBorder="1" applyAlignment="1">
      <alignment horizontal="center"/>
    </xf>
    <xf numFmtId="14" fontId="141" fillId="11" borderId="68" xfId="8" applyNumberFormat="1" applyFont="1" applyFill="1" applyBorder="1" applyAlignment="1">
      <alignment horizontal="left" vertical="center"/>
    </xf>
    <xf numFmtId="164" fontId="141" fillId="11" borderId="66" xfId="8" applyNumberFormat="1" applyFont="1" applyFill="1" applyBorder="1" applyAlignment="1">
      <alignment horizontal="left"/>
    </xf>
    <xf numFmtId="1" fontId="141" fillId="11" borderId="66" xfId="8" applyNumberFormat="1" applyFont="1" applyFill="1" applyBorder="1" applyAlignment="1">
      <alignment horizontal="left"/>
    </xf>
    <xf numFmtId="0" fontId="140" fillId="16" borderId="51" xfId="8" applyFont="1" applyFill="1" applyBorder="1" applyAlignment="1">
      <alignment horizontal="center"/>
    </xf>
    <xf numFmtId="164" fontId="141" fillId="11" borderId="66" xfId="8" applyNumberFormat="1" applyFont="1" applyFill="1" applyBorder="1" applyAlignment="1">
      <alignment horizontal="left" vertical="center"/>
    </xf>
    <xf numFmtId="171" fontId="140" fillId="0" borderId="48" xfId="8" applyNumberFormat="1" applyFont="1" applyBorder="1" applyAlignment="1">
      <alignment horizontal="center"/>
    </xf>
    <xf numFmtId="172" fontId="140" fillId="16" borderId="48" xfId="8" applyNumberFormat="1" applyFont="1" applyFill="1" applyBorder="1"/>
    <xf numFmtId="173" fontId="140" fillId="16" borderId="48" xfId="8" applyNumberFormat="1" applyFont="1" applyFill="1" applyBorder="1"/>
    <xf numFmtId="171" fontId="133" fillId="11" borderId="48" xfId="8" applyNumberFormat="1" applyFont="1" applyFill="1" applyBorder="1" applyAlignment="1">
      <alignment horizontal="center"/>
    </xf>
    <xf numFmtId="168" fontId="133" fillId="7" borderId="48" xfId="8" applyNumberFormat="1" applyFont="1" applyFill="1" applyBorder="1" applyAlignment="1">
      <alignment horizontal="center"/>
    </xf>
    <xf numFmtId="4" fontId="133" fillId="7" borderId="48" xfId="8" applyNumberFormat="1" applyFont="1" applyFill="1" applyBorder="1" applyAlignment="1">
      <alignment horizontal="center"/>
    </xf>
    <xf numFmtId="167" fontId="133" fillId="7" borderId="48" xfId="8" applyNumberFormat="1" applyFont="1" applyFill="1" applyBorder="1" applyAlignment="1">
      <alignment horizontal="center"/>
    </xf>
    <xf numFmtId="167" fontId="133" fillId="7" borderId="51" xfId="8" applyNumberFormat="1" applyFont="1" applyFill="1" applyBorder="1" applyAlignment="1">
      <alignment horizontal="center"/>
    </xf>
    <xf numFmtId="4" fontId="133" fillId="7" borderId="60" xfId="8" applyNumberFormat="1" applyFont="1" applyFill="1" applyBorder="1" applyAlignment="1">
      <alignment horizontal="center"/>
    </xf>
    <xf numFmtId="4" fontId="133" fillId="7" borderId="59" xfId="8" applyNumberFormat="1" applyFont="1" applyFill="1" applyBorder="1" applyAlignment="1">
      <alignment horizontal="center"/>
    </xf>
    <xf numFmtId="167" fontId="133" fillId="7" borderId="56" xfId="8" applyNumberFormat="1" applyFont="1" applyFill="1" applyBorder="1" applyAlignment="1">
      <alignment horizontal="center"/>
    </xf>
    <xf numFmtId="167" fontId="133" fillId="7" borderId="53" xfId="8" applyNumberFormat="1" applyFont="1" applyFill="1" applyBorder="1" applyAlignment="1">
      <alignment horizontal="center"/>
    </xf>
    <xf numFmtId="167" fontId="133" fillId="7" borderId="52" xfId="8" applyNumberFormat="1" applyFont="1" applyFill="1" applyBorder="1" applyAlignment="1">
      <alignment horizontal="center"/>
    </xf>
    <xf numFmtId="4" fontId="133" fillId="7" borderId="49" xfId="8" applyNumberFormat="1" applyFont="1" applyFill="1" applyBorder="1" applyAlignment="1">
      <alignment horizontal="center"/>
    </xf>
    <xf numFmtId="180" fontId="133" fillId="7" borderId="48" xfId="8" applyNumberFormat="1" applyFont="1" applyFill="1" applyBorder="1" applyAlignment="1">
      <alignment horizontal="center"/>
    </xf>
    <xf numFmtId="180" fontId="133" fillId="7" borderId="48" xfId="8" applyNumberFormat="1" applyFont="1" applyFill="1" applyBorder="1" applyAlignment="1">
      <alignment horizontal="center" vertical="center"/>
    </xf>
    <xf numFmtId="172" fontId="133" fillId="7" borderId="48" xfId="8" applyNumberFormat="1" applyFont="1" applyFill="1" applyBorder="1" applyAlignment="1">
      <alignment horizontal="center"/>
    </xf>
    <xf numFmtId="172" fontId="133" fillId="11" borderId="48" xfId="8" applyNumberFormat="1" applyFont="1" applyFill="1" applyBorder="1" applyAlignment="1">
      <alignment horizontal="center"/>
    </xf>
    <xf numFmtId="173" fontId="133" fillId="11" borderId="48" xfId="8" applyNumberFormat="1" applyFont="1" applyFill="1" applyBorder="1" applyAlignment="1">
      <alignment horizontal="center"/>
    </xf>
    <xf numFmtId="171" fontId="133" fillId="11" borderId="48" xfId="8" applyNumberFormat="1" applyFont="1" applyFill="1" applyBorder="1" applyAlignment="1">
      <alignment vertical="center"/>
    </xf>
    <xf numFmtId="171" fontId="133" fillId="7" borderId="48" xfId="8" applyNumberFormat="1" applyFont="1" applyFill="1" applyBorder="1" applyAlignment="1">
      <alignment horizontal="center"/>
    </xf>
    <xf numFmtId="173" fontId="133" fillId="7" borderId="48" xfId="8" applyNumberFormat="1" applyFont="1" applyFill="1" applyBorder="1" applyAlignment="1">
      <alignment horizontal="center"/>
    </xf>
    <xf numFmtId="171" fontId="133" fillId="7" borderId="48" xfId="8" applyNumberFormat="1" applyFont="1" applyFill="1" applyBorder="1" applyAlignment="1">
      <alignment vertical="center"/>
    </xf>
    <xf numFmtId="174" fontId="133" fillId="7" borderId="0" xfId="8" applyNumberFormat="1" applyFont="1" applyFill="1"/>
    <xf numFmtId="0" fontId="140" fillId="16" borderId="48" xfId="8" applyFont="1" applyFill="1" applyBorder="1"/>
    <xf numFmtId="2" fontId="140" fillId="0" borderId="48" xfId="8" applyNumberFormat="1" applyFont="1" applyBorder="1" applyAlignment="1">
      <alignment horizontal="center"/>
    </xf>
    <xf numFmtId="176" fontId="133" fillId="11" borderId="48" xfId="9" applyNumberFormat="1" applyFont="1" applyFill="1" applyBorder="1" applyAlignment="1">
      <alignment horizontal="center"/>
    </xf>
    <xf numFmtId="172" fontId="133" fillId="11" borderId="48" xfId="8" applyNumberFormat="1" applyFont="1" applyFill="1" applyBorder="1" applyAlignment="1">
      <alignment horizontal="center" vertical="center"/>
    </xf>
    <xf numFmtId="172" fontId="133" fillId="7" borderId="48" xfId="8" applyNumberFormat="1" applyFont="1" applyFill="1" applyBorder="1" applyAlignment="1">
      <alignment horizontal="center" vertical="center"/>
    </xf>
    <xf numFmtId="177" fontId="133" fillId="7" borderId="48" xfId="9" applyNumberFormat="1" applyFont="1" applyFill="1" applyBorder="1" applyAlignment="1">
      <alignment horizontal="center"/>
    </xf>
    <xf numFmtId="176" fontId="133" fillId="7" borderId="48" xfId="9" applyNumberFormat="1" applyFont="1" applyFill="1" applyBorder="1" applyAlignment="1">
      <alignment horizontal="center"/>
    </xf>
    <xf numFmtId="0" fontId="85" fillId="0" borderId="0" xfId="8" applyFont="1" applyAlignment="1">
      <alignment horizontal="left" vertical="top"/>
    </xf>
    <xf numFmtId="0" fontId="70" fillId="0" borderId="0" xfId="8" applyAlignment="1">
      <alignment horizontal="left" vertical="top"/>
    </xf>
    <xf numFmtId="0" fontId="72" fillId="0" borderId="0" xfId="8" applyFont="1" applyAlignment="1">
      <alignment horizontal="left" vertical="top" wrapText="1"/>
    </xf>
    <xf numFmtId="0" fontId="99" fillId="0" borderId="0" xfId="8" applyFont="1"/>
    <xf numFmtId="0" fontId="72" fillId="0" borderId="0" xfId="8" applyFont="1" applyAlignment="1">
      <alignment wrapText="1"/>
    </xf>
    <xf numFmtId="0" fontId="72" fillId="0" borderId="0" xfId="8" applyFont="1" applyAlignment="1">
      <alignment vertical="center"/>
    </xf>
    <xf numFmtId="0" fontId="85" fillId="0" borderId="0" xfId="8" applyFont="1"/>
    <xf numFmtId="0" fontId="75" fillId="0" borderId="0" xfId="8" applyFont="1" applyAlignment="1">
      <alignment horizontal="left" vertical="top" wrapText="1"/>
    </xf>
    <xf numFmtId="0" fontId="102" fillId="0" borderId="8" xfId="8" applyFont="1" applyBorder="1"/>
    <xf numFmtId="0" fontId="101" fillId="0" borderId="0" xfId="10" applyFont="1" applyFill="1" applyAlignment="1" applyProtection="1"/>
    <xf numFmtId="0" fontId="100" fillId="0" borderId="0" xfId="8" applyFont="1"/>
    <xf numFmtId="170" fontId="52" fillId="0" borderId="0" xfId="9" applyNumberFormat="1" applyFont="1" applyFill="1"/>
    <xf numFmtId="0" fontId="87" fillId="0" borderId="0" xfId="8" applyFont="1" applyAlignment="1">
      <alignment vertical="top"/>
    </xf>
    <xf numFmtId="168" fontId="72" fillId="0" borderId="0" xfId="8" applyNumberFormat="1" applyFont="1" applyAlignment="1">
      <alignment horizontal="left" vertical="top" wrapText="1"/>
    </xf>
    <xf numFmtId="0" fontId="85" fillId="0" borderId="0" xfId="8" applyFont="1" applyAlignment="1">
      <alignment horizontal="center"/>
    </xf>
    <xf numFmtId="0" fontId="85" fillId="0" borderId="0" xfId="8" applyFont="1" applyAlignment="1">
      <alignment vertical="top" wrapText="1"/>
    </xf>
    <xf numFmtId="0" fontId="85" fillId="0" borderId="0" xfId="8" applyFont="1" applyAlignment="1">
      <alignment vertical="top"/>
    </xf>
    <xf numFmtId="0" fontId="86" fillId="0" borderId="0" xfId="8" applyFont="1" applyAlignment="1">
      <alignment horizontal="left" vertical="top" wrapText="1"/>
    </xf>
    <xf numFmtId="0" fontId="70" fillId="0" borderId="0" xfId="8" applyAlignment="1">
      <alignment vertical="top"/>
    </xf>
    <xf numFmtId="0" fontId="89" fillId="0" borderId="0" xfId="10" applyNumberFormat="1" applyFill="1" applyBorder="1" applyAlignment="1" applyProtection="1">
      <alignment horizontal="left" vertical="top" wrapText="1"/>
    </xf>
    <xf numFmtId="0" fontId="96" fillId="0" borderId="0" xfId="8" applyFont="1" applyAlignment="1">
      <alignment horizontal="left" vertical="top"/>
    </xf>
    <xf numFmtId="0" fontId="108" fillId="0" borderId="0" xfId="11" applyFill="1" applyAlignment="1">
      <alignment horizontal="left" vertical="top" wrapText="1"/>
    </xf>
    <xf numFmtId="0" fontId="85" fillId="0" borderId="0" xfId="8" applyFont="1" applyAlignment="1">
      <alignment horizontal="left" wrapText="1"/>
    </xf>
    <xf numFmtId="0" fontId="70" fillId="0" borderId="0" xfId="8" applyAlignment="1">
      <alignment wrapText="1"/>
    </xf>
    <xf numFmtId="0" fontId="110" fillId="0" borderId="0" xfId="8" applyFont="1"/>
    <xf numFmtId="0" fontId="70" fillId="0" borderId="0" xfId="8" applyAlignment="1">
      <alignment horizontal="left" vertical="top" wrapText="1"/>
    </xf>
    <xf numFmtId="0" fontId="51" fillId="0" borderId="0" xfId="8" applyFont="1" applyAlignment="1">
      <alignment horizontal="right" vertical="top"/>
    </xf>
    <xf numFmtId="0" fontId="85" fillId="0" borderId="0" xfId="8" applyFont="1" applyAlignment="1">
      <alignment horizontal="left" vertical="top" wrapText="1"/>
    </xf>
    <xf numFmtId="0" fontId="97" fillId="0" borderId="0" xfId="8" applyFont="1" applyAlignment="1">
      <alignment horizontal="left" vertical="top" wrapText="1"/>
    </xf>
    <xf numFmtId="0" fontId="97" fillId="0" borderId="0" xfId="8" applyFont="1"/>
    <xf numFmtId="0" fontId="75" fillId="0" borderId="0" xfId="8" applyFont="1" applyAlignment="1">
      <alignment vertical="top" wrapText="1"/>
    </xf>
    <xf numFmtId="0" fontId="110" fillId="0" borderId="0" xfId="8" applyFont="1" applyAlignment="1">
      <alignment horizontal="left" vertical="top" wrapText="1"/>
    </xf>
    <xf numFmtId="0" fontId="116" fillId="0" borderId="0" xfId="8" applyFont="1" applyAlignment="1">
      <alignment horizontal="left" vertical="top"/>
    </xf>
    <xf numFmtId="0" fontId="119" fillId="0" borderId="0" xfId="8" applyFont="1"/>
    <xf numFmtId="0" fontId="115" fillId="0" borderId="0" xfId="8" applyFont="1" applyAlignment="1">
      <alignment horizontal="left" vertical="top"/>
    </xf>
    <xf numFmtId="0" fontId="96" fillId="0" borderId="0" xfId="8" applyFont="1" applyAlignment="1">
      <alignment horizontal="left" vertical="top" wrapText="1"/>
    </xf>
    <xf numFmtId="0" fontId="111" fillId="0" borderId="0" xfId="8" applyFont="1" applyAlignment="1">
      <alignment horizontal="left" vertical="top" wrapText="1"/>
    </xf>
    <xf numFmtId="0" fontId="111" fillId="0" borderId="0" xfId="8" applyFont="1" applyAlignment="1">
      <alignment vertical="top" wrapText="1"/>
    </xf>
    <xf numFmtId="0" fontId="87" fillId="0" borderId="0" xfId="8" applyFont="1" applyAlignment="1">
      <alignment horizontal="left"/>
    </xf>
    <xf numFmtId="0" fontId="71" fillId="0" borderId="0" xfId="8" applyFont="1" applyAlignment="1">
      <alignment vertical="top"/>
    </xf>
    <xf numFmtId="172" fontId="85" fillId="0" borderId="0" xfId="8" applyNumberFormat="1" applyFont="1"/>
    <xf numFmtId="0" fontId="142" fillId="0" borderId="0" xfId="8" applyFont="1" applyAlignment="1">
      <alignment vertical="top"/>
    </xf>
    <xf numFmtId="0" fontId="72" fillId="0" borderId="0" xfId="8" applyFont="1"/>
    <xf numFmtId="171" fontId="70" fillId="0" borderId="0" xfId="8" applyNumberFormat="1"/>
    <xf numFmtId="0" fontId="121" fillId="0" borderId="0" xfId="8" applyFont="1"/>
    <xf numFmtId="0" fontId="113" fillId="0" borderId="0" xfId="8" applyFont="1" applyAlignment="1">
      <alignment vertical="top" wrapText="1"/>
    </xf>
    <xf numFmtId="0" fontId="96" fillId="0" borderId="0" xfId="8" applyFont="1" applyAlignment="1">
      <alignment vertical="top"/>
    </xf>
    <xf numFmtId="0" fontId="72" fillId="0" borderId="0" xfId="8" applyFont="1" applyAlignment="1">
      <alignment vertical="top"/>
    </xf>
    <xf numFmtId="0" fontId="123" fillId="0" borderId="0" xfId="8" applyFont="1" applyAlignment="1">
      <alignment horizontal="left" vertical="top" wrapText="1"/>
    </xf>
    <xf numFmtId="169" fontId="72" fillId="0" borderId="0" xfId="8" applyNumberFormat="1" applyFont="1"/>
    <xf numFmtId="0" fontId="129" fillId="0" borderId="0" xfId="8" applyFont="1"/>
    <xf numFmtId="175" fontId="85" fillId="0" borderId="0" xfId="8" applyNumberFormat="1" applyFont="1"/>
    <xf numFmtId="173" fontId="85" fillId="0" borderId="0" xfId="8" applyNumberFormat="1" applyFont="1"/>
    <xf numFmtId="0" fontId="72" fillId="0" borderId="0" xfId="8" applyFont="1" applyAlignment="1">
      <alignment vertical="top" wrapText="1"/>
    </xf>
    <xf numFmtId="0" fontId="140" fillId="5" borderId="51" xfId="8" applyFont="1" applyFill="1" applyBorder="1" applyAlignment="1">
      <alignment horizontal="center"/>
    </xf>
    <xf numFmtId="0" fontId="140" fillId="5" borderId="48" xfId="8" applyFont="1" applyFill="1" applyBorder="1" applyAlignment="1">
      <alignment horizontal="center"/>
    </xf>
    <xf numFmtId="0" fontId="131" fillId="0" borderId="0" xfId="8" applyFont="1" applyAlignment="1">
      <alignment vertical="center"/>
    </xf>
    <xf numFmtId="0" fontId="85" fillId="0" borderId="0" xfId="8" applyFont="1" applyAlignment="1">
      <alignment wrapText="1"/>
    </xf>
    <xf numFmtId="0" fontId="133" fillId="7" borderId="51" xfId="8" applyFont="1" applyFill="1" applyBorder="1" applyAlignment="1">
      <alignment horizontal="center"/>
    </xf>
    <xf numFmtId="0" fontId="133" fillId="7" borderId="53" xfId="8" applyFont="1" applyFill="1" applyBorder="1" applyAlignment="1">
      <alignment horizontal="center"/>
    </xf>
    <xf numFmtId="0" fontId="133" fillId="7" borderId="48" xfId="8" applyFont="1" applyFill="1" applyBorder="1" applyAlignment="1">
      <alignment horizontal="center"/>
    </xf>
    <xf numFmtId="0" fontId="53" fillId="11" borderId="1" xfId="0" applyFont="1" applyFill="1" applyBorder="1" applyAlignment="1" applyProtection="1">
      <alignment vertical="center"/>
      <protection hidden="1"/>
    </xf>
    <xf numFmtId="4" fontId="0" fillId="11" borderId="1" xfId="0" applyNumberFormat="1" applyFill="1" applyBorder="1"/>
    <xf numFmtId="4" fontId="0" fillId="11" borderId="1" xfId="0" applyNumberFormat="1" applyFill="1" applyBorder="1" applyAlignment="1">
      <alignment horizontal="center"/>
    </xf>
    <xf numFmtId="0" fontId="0" fillId="11" borderId="1" xfId="0" applyFill="1" applyBorder="1"/>
    <xf numFmtId="0" fontId="11" fillId="0" borderId="0" xfId="0" applyFont="1" applyAlignment="1">
      <alignment horizontal="center" vertical="top"/>
    </xf>
    <xf numFmtId="0" fontId="11" fillId="0" borderId="0" xfId="0" applyFont="1" applyAlignment="1">
      <alignment horizontal="left" vertical="top"/>
    </xf>
    <xf numFmtId="4" fontId="11" fillId="0" borderId="0" xfId="0" applyNumberFormat="1" applyFont="1" applyAlignment="1">
      <alignment horizontal="center" vertical="top"/>
    </xf>
    <xf numFmtId="0" fontId="139" fillId="0" borderId="0" xfId="0" applyFont="1"/>
    <xf numFmtId="0" fontId="11" fillId="0" borderId="0" xfId="0" applyFont="1"/>
    <xf numFmtId="0" fontId="2" fillId="0" borderId="0" xfId="0" applyFont="1"/>
    <xf numFmtId="0" fontId="138" fillId="0" borderId="0" xfId="0" applyFont="1"/>
    <xf numFmtId="0" fontId="0" fillId="0" borderId="0" xfId="0" applyAlignment="1">
      <alignment horizontal="center" vertical="center"/>
    </xf>
    <xf numFmtId="0" fontId="11" fillId="7" borderId="0" xfId="0" applyFont="1" applyFill="1" applyAlignment="1">
      <alignment vertical="top"/>
    </xf>
    <xf numFmtId="2" fontId="21" fillId="7" borderId="0" xfId="0" applyNumberFormat="1" applyFont="1" applyFill="1" applyAlignment="1">
      <alignment horizontal="center" vertical="center"/>
    </xf>
    <xf numFmtId="0" fontId="17" fillId="10" borderId="23" xfId="3" applyFont="1" applyFill="1" applyBorder="1" applyAlignment="1" applyProtection="1">
      <alignment vertical="center"/>
      <protection hidden="1"/>
    </xf>
    <xf numFmtId="0" fontId="17" fillId="10" borderId="24" xfId="3" applyFont="1" applyFill="1" applyBorder="1" applyAlignment="1" applyProtection="1">
      <alignment vertical="center"/>
      <protection hidden="1"/>
    </xf>
    <xf numFmtId="0" fontId="27" fillId="0" borderId="0" xfId="0" applyFont="1" applyAlignment="1">
      <alignment horizontal="center"/>
    </xf>
    <xf numFmtId="0" fontId="27" fillId="0" borderId="0" xfId="0" applyFont="1"/>
    <xf numFmtId="0" fontId="20" fillId="0" borderId="0" xfId="0" applyFont="1" applyAlignment="1">
      <alignment vertical="center"/>
    </xf>
    <xf numFmtId="0" fontId="20" fillId="0" borderId="0" xfId="0" applyFont="1" applyAlignment="1">
      <alignment horizontal="center"/>
    </xf>
    <xf numFmtId="0" fontId="20" fillId="0" borderId="0" xfId="0" applyFont="1" applyAlignment="1">
      <alignment horizontal="left" vertical="center"/>
    </xf>
    <xf numFmtId="0" fontId="20" fillId="0" borderId="0" xfId="0" applyFont="1" applyAlignment="1">
      <alignment horizontal="left" vertical="center" wrapText="1"/>
    </xf>
    <xf numFmtId="167" fontId="133" fillId="7" borderId="48" xfId="8" applyNumberFormat="1" applyFont="1" applyFill="1" applyBorder="1" applyAlignment="1">
      <alignment horizontal="center" vertical="center"/>
    </xf>
    <xf numFmtId="173" fontId="133" fillId="7" borderId="48" xfId="12" applyNumberFormat="1" applyFont="1" applyFill="1" applyBorder="1" applyAlignment="1">
      <alignment horizontal="center"/>
    </xf>
    <xf numFmtId="182" fontId="33" fillId="18" borderId="16" xfId="0" applyNumberFormat="1" applyFont="1" applyFill="1" applyBorder="1" applyAlignment="1" applyProtection="1">
      <alignment horizontal="center" vertical="center"/>
      <protection hidden="1"/>
    </xf>
    <xf numFmtId="183" fontId="33" fillId="18" borderId="16" xfId="0" applyNumberFormat="1" applyFont="1" applyFill="1" applyBorder="1" applyAlignment="1" applyProtection="1">
      <alignment horizontal="center" vertical="center"/>
      <protection hidden="1"/>
    </xf>
    <xf numFmtId="0" fontId="146" fillId="0" borderId="0" xfId="0" applyFont="1" applyAlignment="1" applyProtection="1">
      <alignment horizontal="right" indent="2"/>
      <protection hidden="1"/>
    </xf>
    <xf numFmtId="0" fontId="26" fillId="2" borderId="16" xfId="0" applyFont="1" applyFill="1" applyBorder="1" applyAlignment="1">
      <alignment horizontal="center" vertical="center"/>
    </xf>
    <xf numFmtId="0" fontId="26" fillId="2" borderId="16" xfId="0" applyFont="1" applyFill="1" applyBorder="1" applyAlignment="1">
      <alignment horizontal="left" vertical="center"/>
    </xf>
    <xf numFmtId="0" fontId="26" fillId="2" borderId="16" xfId="0" applyFont="1" applyFill="1" applyBorder="1" applyAlignment="1">
      <alignment horizontal="left" vertical="center" wrapText="1"/>
    </xf>
    <xf numFmtId="0" fontId="144" fillId="2" borderId="16" xfId="0" applyFont="1" applyFill="1" applyBorder="1" applyAlignment="1">
      <alignment horizontal="left" vertical="center" wrapText="1"/>
    </xf>
    <xf numFmtId="0" fontId="24" fillId="2" borderId="16" xfId="0" applyFont="1" applyFill="1" applyBorder="1" applyAlignment="1">
      <alignment horizontal="center" vertical="center"/>
    </xf>
    <xf numFmtId="0" fontId="29" fillId="2" borderId="16" xfId="0" applyFont="1" applyFill="1" applyBorder="1" applyAlignment="1">
      <alignment horizontal="left" vertical="center" wrapText="1"/>
    </xf>
    <xf numFmtId="166" fontId="23" fillId="0" borderId="16" xfId="0" applyNumberFormat="1" applyFont="1" applyBorder="1" applyAlignment="1" applyProtection="1">
      <alignment horizontal="center" vertical="center"/>
      <protection locked="0"/>
    </xf>
    <xf numFmtId="0" fontId="37" fillId="0" borderId="16" xfId="0" applyFont="1" applyBorder="1" applyAlignment="1" applyProtection="1">
      <alignment horizontal="center" vertical="center" wrapText="1"/>
      <protection hidden="1"/>
    </xf>
    <xf numFmtId="184" fontId="33" fillId="19" borderId="16" xfId="0" applyNumberFormat="1" applyFont="1" applyFill="1" applyBorder="1" applyAlignment="1" applyProtection="1">
      <alignment horizontal="center" vertical="center"/>
      <protection hidden="1"/>
    </xf>
    <xf numFmtId="184" fontId="33" fillId="18" borderId="16" xfId="0" applyNumberFormat="1" applyFont="1" applyFill="1" applyBorder="1" applyAlignment="1" applyProtection="1">
      <alignment horizontal="center" vertical="center"/>
      <protection hidden="1"/>
    </xf>
    <xf numFmtId="174" fontId="33" fillId="18" borderId="16" xfId="0" applyNumberFormat="1" applyFont="1" applyFill="1" applyBorder="1" applyAlignment="1" applyProtection="1">
      <alignment horizontal="center" vertical="center"/>
      <protection hidden="1"/>
    </xf>
    <xf numFmtId="49" fontId="21" fillId="26" borderId="16" xfId="0" applyNumberFormat="1" applyFont="1" applyFill="1" applyBorder="1" applyAlignment="1">
      <alignment horizontal="left"/>
    </xf>
    <xf numFmtId="0" fontId="16" fillId="0" borderId="0" xfId="0" applyFont="1" applyAlignment="1" applyProtection="1">
      <alignment horizontal="center" vertical="center"/>
      <protection locked="0" hidden="1"/>
    </xf>
    <xf numFmtId="0" fontId="1" fillId="0" borderId="0" xfId="0" applyFont="1"/>
    <xf numFmtId="0" fontId="0" fillId="2" borderId="78" xfId="0" applyFill="1" applyBorder="1" applyAlignment="1">
      <alignment horizontal="center" vertical="center" wrapText="1"/>
    </xf>
    <xf numFmtId="0" fontId="0" fillId="2" borderId="83" xfId="0" applyFill="1" applyBorder="1" applyAlignment="1">
      <alignment horizontal="center" vertical="center" wrapText="1"/>
    </xf>
    <xf numFmtId="0" fontId="0" fillId="2" borderId="82" xfId="0" applyFill="1" applyBorder="1" applyAlignment="1">
      <alignment horizontal="center" vertical="center" wrapText="1"/>
    </xf>
    <xf numFmtId="0" fontId="0" fillId="27" borderId="80" xfId="0" applyFill="1" applyBorder="1" applyAlignment="1">
      <alignment horizontal="center" vertical="center" wrapText="1"/>
    </xf>
    <xf numFmtId="14" fontId="0" fillId="27" borderId="76" xfId="0" applyNumberFormat="1" applyFill="1" applyBorder="1" applyAlignment="1">
      <alignment horizontal="center" vertical="center" wrapText="1"/>
    </xf>
    <xf numFmtId="0" fontId="0" fillId="27" borderId="76" xfId="0" applyFill="1" applyBorder="1" applyAlignment="1">
      <alignment horizontal="center" vertical="center" wrapText="1"/>
    </xf>
    <xf numFmtId="4" fontId="0" fillId="27" borderId="76" xfId="0" applyNumberFormat="1" applyFill="1" applyBorder="1" applyAlignment="1">
      <alignment horizontal="center" vertical="center" wrapText="1"/>
    </xf>
    <xf numFmtId="4" fontId="0" fillId="27" borderId="79" xfId="0" applyNumberFormat="1" applyFill="1" applyBorder="1" applyAlignment="1">
      <alignment horizontal="center" vertical="center" wrapText="1"/>
    </xf>
    <xf numFmtId="0" fontId="26" fillId="9" borderId="20" xfId="0" applyFont="1" applyFill="1" applyBorder="1" applyAlignment="1" applyProtection="1">
      <alignment horizontal="left" vertical="center" wrapText="1"/>
      <protection hidden="1"/>
    </xf>
    <xf numFmtId="0" fontId="21" fillId="0" borderId="39" xfId="1" applyFont="1" applyBorder="1" applyAlignment="1" applyProtection="1">
      <alignment horizontal="center" vertical="center" wrapText="1"/>
      <protection hidden="1"/>
    </xf>
    <xf numFmtId="0" fontId="14" fillId="0" borderId="39" xfId="1" applyBorder="1" applyAlignment="1" applyProtection="1">
      <alignment horizontal="center" vertical="center" wrapText="1"/>
      <protection hidden="1"/>
    </xf>
    <xf numFmtId="0" fontId="36" fillId="6" borderId="25" xfId="4" applyFont="1" applyFill="1" applyBorder="1" applyAlignment="1" applyProtection="1">
      <alignment horizontal="left" vertical="center"/>
      <protection hidden="1"/>
    </xf>
    <xf numFmtId="0" fontId="36" fillId="6" borderId="26" xfId="4" applyFont="1" applyFill="1" applyBorder="1" applyAlignment="1" applyProtection="1">
      <alignment horizontal="left" vertical="center"/>
      <protection hidden="1"/>
    </xf>
    <xf numFmtId="0" fontId="26" fillId="9" borderId="21" xfId="0" applyFont="1" applyFill="1" applyBorder="1" applyAlignment="1" applyProtection="1">
      <alignment horizontal="left" vertical="center" wrapText="1"/>
      <protection hidden="1"/>
    </xf>
    <xf numFmtId="0" fontId="36" fillId="2" borderId="31" xfId="4" applyFont="1" applyFill="1" applyBorder="1" applyAlignment="1" applyProtection="1">
      <alignment horizontal="left" vertical="center"/>
      <protection hidden="1"/>
    </xf>
    <xf numFmtId="0" fontId="36" fillId="2" borderId="32" xfId="4" applyFont="1" applyFill="1" applyBorder="1" applyAlignment="1" applyProtection="1">
      <alignment horizontal="left" vertical="center"/>
      <protection hidden="1"/>
    </xf>
    <xf numFmtId="0" fontId="36" fillId="2" borderId="34" xfId="4" applyFont="1" applyFill="1" applyBorder="1" applyAlignment="1" applyProtection="1">
      <alignment horizontal="left" vertical="center"/>
      <protection hidden="1"/>
    </xf>
    <xf numFmtId="0" fontId="36" fillId="2" borderId="35" xfId="4" applyFont="1" applyFill="1" applyBorder="1" applyAlignment="1" applyProtection="1">
      <alignment horizontal="left" vertical="center"/>
      <protection hidden="1"/>
    </xf>
    <xf numFmtId="0" fontId="26" fillId="9" borderId="19" xfId="0" applyFont="1" applyFill="1" applyBorder="1" applyAlignment="1" applyProtection="1">
      <alignment horizontal="center" vertical="center" wrapText="1"/>
      <protection hidden="1"/>
    </xf>
    <xf numFmtId="0" fontId="26" fillId="9" borderId="20" xfId="0" applyFont="1" applyFill="1" applyBorder="1" applyAlignment="1" applyProtection="1">
      <alignment horizontal="center" vertical="center" wrapText="1"/>
      <protection hidden="1"/>
    </xf>
    <xf numFmtId="0" fontId="26" fillId="9" borderId="21" xfId="0" applyFont="1" applyFill="1" applyBorder="1" applyAlignment="1" applyProtection="1">
      <alignment horizontal="center" vertical="center" wrapText="1"/>
      <protection hidden="1"/>
    </xf>
    <xf numFmtId="0" fontId="33" fillId="9" borderId="19" xfId="0" applyFont="1" applyFill="1" applyBorder="1" applyAlignment="1" applyProtection="1">
      <alignment horizontal="left" vertical="center" wrapText="1" indent="1"/>
      <protection hidden="1"/>
    </xf>
    <xf numFmtId="0" fontId="33" fillId="9" borderId="20" xfId="0" applyFont="1" applyFill="1" applyBorder="1" applyAlignment="1" applyProtection="1">
      <alignment horizontal="left" vertical="center" wrapText="1" indent="1"/>
      <protection hidden="1"/>
    </xf>
    <xf numFmtId="0" fontId="33" fillId="9" borderId="21" xfId="0" applyFont="1" applyFill="1" applyBorder="1" applyAlignment="1" applyProtection="1">
      <alignment horizontal="left" vertical="center" wrapText="1" indent="1"/>
      <protection hidden="1"/>
    </xf>
    <xf numFmtId="0" fontId="17" fillId="10" borderId="23" xfId="3" applyFont="1" applyFill="1" applyBorder="1" applyAlignment="1" applyProtection="1">
      <alignment horizontal="left" vertical="center"/>
      <protection hidden="1"/>
    </xf>
    <xf numFmtId="0" fontId="17" fillId="10" borderId="24" xfId="3" applyFont="1" applyFill="1" applyBorder="1" applyAlignment="1" applyProtection="1">
      <alignment horizontal="left" vertical="center"/>
      <protection hidden="1"/>
    </xf>
    <xf numFmtId="0" fontId="37" fillId="0" borderId="19" xfId="0" applyFont="1" applyBorder="1" applyAlignment="1" applyProtection="1">
      <alignment horizontal="center" vertical="center" wrapText="1"/>
      <protection locked="0"/>
    </xf>
    <xf numFmtId="0" fontId="37" fillId="0" borderId="20" xfId="0" applyFont="1" applyBorder="1" applyAlignment="1" applyProtection="1">
      <alignment horizontal="center" vertical="center" wrapText="1"/>
      <protection locked="0"/>
    </xf>
    <xf numFmtId="0" fontId="37" fillId="0" borderId="21" xfId="0" applyFont="1" applyBorder="1" applyAlignment="1" applyProtection="1">
      <alignment horizontal="center" vertical="center" wrapText="1"/>
      <protection locked="0"/>
    </xf>
    <xf numFmtId="0" fontId="41" fillId="0" borderId="0" xfId="0" applyFont="1" applyAlignment="1" applyProtection="1">
      <alignment horizontal="center" wrapText="1"/>
      <protection hidden="1"/>
    </xf>
    <xf numFmtId="0" fontId="33" fillId="9" borderId="16" xfId="0" applyFont="1" applyFill="1" applyBorder="1" applyAlignment="1" applyProtection="1">
      <alignment horizontal="left" vertical="center" wrapText="1" indent="1"/>
      <protection hidden="1"/>
    </xf>
    <xf numFmtId="0" fontId="42" fillId="0" borderId="0" xfId="0" applyFont="1" applyAlignment="1" applyProtection="1">
      <alignment horizontal="center"/>
      <protection hidden="1"/>
    </xf>
    <xf numFmtId="0" fontId="20" fillId="0" borderId="0" xfId="0" applyFont="1" applyAlignment="1" applyProtection="1">
      <alignment horizontal="center"/>
      <protection hidden="1"/>
    </xf>
    <xf numFmtId="0" fontId="37" fillId="0" borderId="16" xfId="0" applyFont="1" applyBorder="1" applyAlignment="1" applyProtection="1">
      <alignment horizontal="center" vertical="center" wrapText="1"/>
      <protection locked="0"/>
    </xf>
    <xf numFmtId="17" fontId="37" fillId="0" borderId="16" xfId="0" applyNumberFormat="1" applyFont="1" applyBorder="1" applyAlignment="1" applyProtection="1">
      <alignment horizontal="center" vertical="center" wrapText="1"/>
      <protection locked="0"/>
    </xf>
    <xf numFmtId="0" fontId="47" fillId="12" borderId="37" xfId="3" applyFont="1" applyFill="1" applyBorder="1" applyProtection="1">
      <alignment horizontal="center" vertical="center"/>
      <protection hidden="1"/>
    </xf>
    <xf numFmtId="0" fontId="23" fillId="9" borderId="19" xfId="0" applyFont="1" applyFill="1" applyBorder="1" applyAlignment="1" applyProtection="1">
      <alignment horizontal="center" vertical="center" wrapText="1"/>
      <protection hidden="1"/>
    </xf>
    <xf numFmtId="0" fontId="23" fillId="9" borderId="20" xfId="0" applyFont="1" applyFill="1" applyBorder="1" applyAlignment="1" applyProtection="1">
      <alignment horizontal="center" vertical="center" wrapText="1"/>
      <protection hidden="1"/>
    </xf>
    <xf numFmtId="0" fontId="23" fillId="9" borderId="21" xfId="0" applyFont="1" applyFill="1" applyBorder="1" applyAlignment="1" applyProtection="1">
      <alignment horizontal="center" vertical="center" wrapText="1"/>
      <protection hidden="1"/>
    </xf>
    <xf numFmtId="4" fontId="33" fillId="0" borderId="16" xfId="0" applyNumberFormat="1" applyFont="1" applyBorder="1" applyAlignment="1" applyProtection="1">
      <alignment horizontal="center" vertical="center"/>
      <protection locked="0"/>
    </xf>
    <xf numFmtId="2" fontId="33" fillId="0" borderId="16" xfId="0" applyNumberFormat="1" applyFont="1" applyBorder="1" applyAlignment="1" applyProtection="1">
      <alignment horizontal="center" vertical="center"/>
      <protection locked="0"/>
    </xf>
    <xf numFmtId="0" fontId="23" fillId="9" borderId="16" xfId="0" applyFont="1" applyFill="1" applyBorder="1" applyAlignment="1" applyProtection="1">
      <alignment horizontal="left" vertical="center" wrapText="1" indent="1"/>
      <protection hidden="1"/>
    </xf>
    <xf numFmtId="0" fontId="37" fillId="9" borderId="19" xfId="0" applyFont="1" applyFill="1" applyBorder="1" applyAlignment="1" applyProtection="1">
      <alignment horizontal="center" vertical="center" wrapText="1"/>
      <protection hidden="1"/>
    </xf>
    <xf numFmtId="0" fontId="37" fillId="9" borderId="21" xfId="0" applyFont="1" applyFill="1" applyBorder="1" applyAlignment="1" applyProtection="1">
      <alignment horizontal="center" vertical="center" wrapText="1"/>
      <protection hidden="1"/>
    </xf>
    <xf numFmtId="2" fontId="37" fillId="0" borderId="19" xfId="0" applyNumberFormat="1" applyFont="1" applyBorder="1" applyAlignment="1" applyProtection="1">
      <alignment horizontal="center" vertical="center"/>
      <protection locked="0"/>
    </xf>
    <xf numFmtId="2" fontId="37" fillId="0" borderId="21" xfId="0" applyNumberFormat="1" applyFont="1" applyBorder="1" applyAlignment="1" applyProtection="1">
      <alignment horizontal="center" vertical="center"/>
      <protection locked="0"/>
    </xf>
    <xf numFmtId="0" fontId="38" fillId="9" borderId="20" xfId="0" applyFont="1" applyFill="1" applyBorder="1" applyAlignment="1" applyProtection="1">
      <alignment horizontal="left" vertical="center" wrapText="1"/>
      <protection hidden="1"/>
    </xf>
    <xf numFmtId="0" fontId="38" fillId="9" borderId="21" xfId="0" applyFont="1" applyFill="1" applyBorder="1" applyAlignment="1" applyProtection="1">
      <alignment horizontal="left" vertical="center" wrapText="1"/>
      <protection hidden="1"/>
    </xf>
    <xf numFmtId="0" fontId="23" fillId="0" borderId="16" xfId="0" applyFont="1" applyBorder="1" applyAlignment="1" applyProtection="1">
      <alignment horizontal="left" vertical="center" indent="1"/>
      <protection locked="0"/>
    </xf>
    <xf numFmtId="164" fontId="23" fillId="0" borderId="19" xfId="0" applyNumberFormat="1" applyFont="1" applyBorder="1" applyAlignment="1" applyProtection="1">
      <alignment horizontal="left" vertical="center" indent="1"/>
      <protection locked="0"/>
    </xf>
    <xf numFmtId="164" fontId="23" fillId="0" borderId="20" xfId="0" applyNumberFormat="1" applyFont="1" applyBorder="1" applyAlignment="1" applyProtection="1">
      <alignment horizontal="left" vertical="center" indent="1"/>
      <protection locked="0"/>
    </xf>
    <xf numFmtId="164" fontId="23" fillId="0" borderId="21" xfId="0" applyNumberFormat="1" applyFont="1" applyBorder="1" applyAlignment="1" applyProtection="1">
      <alignment horizontal="left" vertical="center" indent="1"/>
      <protection locked="0"/>
    </xf>
    <xf numFmtId="164" fontId="23" fillId="0" borderId="19" xfId="0" applyNumberFormat="1" applyFont="1" applyBorder="1" applyAlignment="1" applyProtection="1">
      <alignment horizontal="center" vertical="center"/>
      <protection locked="0"/>
    </xf>
    <xf numFmtId="164" fontId="23" fillId="0" borderId="20" xfId="0" applyNumberFormat="1" applyFont="1" applyBorder="1" applyAlignment="1" applyProtection="1">
      <alignment horizontal="center" vertical="center"/>
      <protection locked="0"/>
    </xf>
    <xf numFmtId="164" fontId="23" fillId="0" borderId="21" xfId="0" applyNumberFormat="1" applyFont="1" applyBorder="1" applyAlignment="1" applyProtection="1">
      <alignment horizontal="center" vertical="center"/>
      <protection locked="0"/>
    </xf>
    <xf numFmtId="2" fontId="37" fillId="0" borderId="16" xfId="0" applyNumberFormat="1" applyFont="1" applyBorder="1" applyAlignment="1" applyProtection="1">
      <alignment horizontal="center" vertical="center"/>
      <protection locked="0"/>
    </xf>
    <xf numFmtId="0" fontId="23" fillId="9" borderId="16" xfId="0" applyFont="1" applyFill="1" applyBorder="1" applyAlignment="1" applyProtection="1">
      <alignment horizontal="left" vertical="center" indent="1"/>
      <protection hidden="1"/>
    </xf>
    <xf numFmtId="0" fontId="28" fillId="0" borderId="0" xfId="0" applyFont="1" applyAlignment="1" applyProtection="1">
      <alignment horizontal="center" vertical="center"/>
      <protection locked="0" hidden="1"/>
    </xf>
    <xf numFmtId="0" fontId="16" fillId="0" borderId="0" xfId="0" applyFont="1" applyAlignment="1" applyProtection="1">
      <alignment horizontal="center" vertical="center"/>
      <protection locked="0" hidden="1"/>
    </xf>
    <xf numFmtId="0" fontId="43" fillId="0" borderId="0" xfId="0" applyFont="1" applyAlignment="1" applyProtection="1">
      <alignment horizontal="center" vertical="center"/>
      <protection hidden="1"/>
    </xf>
    <xf numFmtId="4" fontId="39" fillId="0" borderId="19" xfId="0" applyNumberFormat="1" applyFont="1" applyBorder="1" applyAlignment="1" applyProtection="1">
      <alignment horizontal="center" vertical="center"/>
      <protection locked="0"/>
    </xf>
    <xf numFmtId="4" fontId="39" fillId="0" borderId="21" xfId="0" applyNumberFormat="1" applyFont="1" applyBorder="1" applyAlignment="1" applyProtection="1">
      <alignment horizontal="center" vertical="center"/>
      <protection locked="0"/>
    </xf>
    <xf numFmtId="0" fontId="32" fillId="2" borderId="16" xfId="0" applyFont="1" applyFill="1" applyBorder="1" applyAlignment="1" applyProtection="1">
      <alignment horizontal="center" vertical="center" wrapText="1"/>
      <protection hidden="1"/>
    </xf>
    <xf numFmtId="0" fontId="34" fillId="2" borderId="16" xfId="0" applyFont="1" applyFill="1" applyBorder="1" applyAlignment="1" applyProtection="1">
      <alignment horizontal="center" vertical="center" wrapText="1"/>
      <protection hidden="1"/>
    </xf>
    <xf numFmtId="14" fontId="44" fillId="0" borderId="16" xfId="0" applyNumberFormat="1" applyFont="1" applyBorder="1" applyAlignment="1" applyProtection="1">
      <alignment horizontal="center" vertical="center"/>
      <protection locked="0"/>
    </xf>
    <xf numFmtId="0" fontId="44" fillId="0" borderId="16" xfId="0" applyFont="1" applyBorder="1" applyAlignment="1" applyProtection="1">
      <alignment horizontal="center" vertical="center"/>
      <protection locked="0"/>
    </xf>
    <xf numFmtId="0" fontId="17" fillId="2" borderId="19" xfId="0" applyFont="1" applyFill="1" applyBorder="1" applyAlignment="1" applyProtection="1">
      <alignment horizontal="center" vertical="center"/>
      <protection hidden="1"/>
    </xf>
    <xf numFmtId="0" fontId="17" fillId="2" borderId="21" xfId="0" applyFont="1" applyFill="1" applyBorder="1" applyAlignment="1" applyProtection="1">
      <alignment horizontal="center" vertical="center"/>
      <protection hidden="1"/>
    </xf>
    <xf numFmtId="49" fontId="44" fillId="0" borderId="16" xfId="0" applyNumberFormat="1" applyFont="1" applyBorder="1" applyAlignment="1" applyProtection="1">
      <alignment horizontal="center" vertical="center"/>
      <protection locked="0"/>
    </xf>
    <xf numFmtId="0" fontId="17" fillId="11" borderId="28" xfId="3" applyFont="1" applyFill="1" applyBorder="1" applyAlignment="1" applyProtection="1">
      <alignment horizontal="left" vertical="center"/>
      <protection hidden="1"/>
    </xf>
    <xf numFmtId="0" fontId="17" fillId="11" borderId="29" xfId="3" applyFont="1" applyFill="1" applyBorder="1" applyAlignment="1" applyProtection="1">
      <alignment horizontal="left" vertical="center"/>
      <protection hidden="1"/>
    </xf>
    <xf numFmtId="0" fontId="26" fillId="2" borderId="16" xfId="0" applyFont="1" applyFill="1" applyBorder="1" applyAlignment="1" applyProtection="1">
      <alignment horizontal="center" vertical="center" wrapText="1"/>
      <protection hidden="1"/>
    </xf>
    <xf numFmtId="4" fontId="44" fillId="0" borderId="19" xfId="0" applyNumberFormat="1" applyFont="1" applyBorder="1" applyAlignment="1" applyProtection="1">
      <alignment horizontal="center" vertical="center" wrapText="1"/>
      <protection locked="0"/>
    </xf>
    <xf numFmtId="4" fontId="44" fillId="0" borderId="21" xfId="0" applyNumberFormat="1" applyFont="1" applyBorder="1" applyAlignment="1" applyProtection="1">
      <alignment horizontal="center" vertical="center" wrapText="1"/>
      <protection locked="0"/>
    </xf>
    <xf numFmtId="0" fontId="26" fillId="2" borderId="16" xfId="0" applyFont="1" applyFill="1" applyBorder="1" applyAlignment="1" applyProtection="1">
      <alignment horizontal="center" vertical="center"/>
      <protection hidden="1"/>
    </xf>
    <xf numFmtId="0" fontId="23" fillId="0" borderId="17" xfId="0" applyFont="1" applyBorder="1" applyAlignment="1" applyProtection="1">
      <alignment horizontal="left" vertical="center"/>
      <protection hidden="1"/>
    </xf>
    <xf numFmtId="0" fontId="23" fillId="0" borderId="0" xfId="0" applyFont="1" applyAlignment="1" applyProtection="1">
      <alignment horizontal="left" vertical="center"/>
      <protection hidden="1"/>
    </xf>
    <xf numFmtId="0" fontId="37" fillId="9" borderId="19" xfId="0" applyFont="1" applyFill="1" applyBorder="1" applyAlignment="1" applyProtection="1">
      <alignment horizontal="left" vertical="center" wrapText="1" indent="1"/>
      <protection hidden="1"/>
    </xf>
    <xf numFmtId="0" fontId="37" fillId="9" borderId="20" xfId="0" applyFont="1" applyFill="1" applyBorder="1" applyAlignment="1" applyProtection="1">
      <alignment horizontal="left" vertical="center" wrapText="1" indent="1"/>
      <protection hidden="1"/>
    </xf>
    <xf numFmtId="0" fontId="37" fillId="9" borderId="21" xfId="0" applyFont="1" applyFill="1" applyBorder="1" applyAlignment="1" applyProtection="1">
      <alignment horizontal="left" vertical="center" wrapText="1" indent="1"/>
      <protection hidden="1"/>
    </xf>
    <xf numFmtId="0" fontId="39" fillId="0" borderId="19" xfId="0" applyFont="1" applyBorder="1" applyAlignment="1" applyProtection="1">
      <alignment horizontal="center" vertical="center"/>
      <protection locked="0"/>
    </xf>
    <xf numFmtId="0" fontId="39" fillId="0" borderId="21" xfId="0" applyFont="1" applyBorder="1" applyAlignment="1" applyProtection="1">
      <alignment horizontal="center" vertical="center"/>
      <protection locked="0"/>
    </xf>
    <xf numFmtId="0" fontId="37" fillId="9" borderId="20" xfId="0" applyFont="1" applyFill="1" applyBorder="1" applyAlignment="1" applyProtection="1">
      <alignment horizontal="center" vertical="center" wrapText="1"/>
      <protection hidden="1"/>
    </xf>
    <xf numFmtId="0" fontId="37" fillId="9" borderId="16" xfId="0" applyFont="1" applyFill="1" applyBorder="1" applyAlignment="1" applyProtection="1">
      <alignment horizontal="left" vertical="center" wrapText="1" indent="1"/>
      <protection hidden="1"/>
    </xf>
    <xf numFmtId="0" fontId="37" fillId="9" borderId="16" xfId="0" applyFont="1" applyFill="1" applyBorder="1" applyAlignment="1" applyProtection="1">
      <alignment horizontal="left" vertical="center" indent="1"/>
      <protection hidden="1"/>
    </xf>
    <xf numFmtId="0" fontId="35" fillId="2" borderId="16" xfId="0" applyFont="1" applyFill="1" applyBorder="1" applyAlignment="1" applyProtection="1">
      <alignment horizontal="center" vertical="center"/>
      <protection hidden="1"/>
    </xf>
    <xf numFmtId="0" fontId="35" fillId="11" borderId="19" xfId="0" applyFont="1" applyFill="1" applyBorder="1" applyAlignment="1" applyProtection="1">
      <alignment horizontal="center" vertical="center"/>
      <protection hidden="1"/>
    </xf>
    <xf numFmtId="0" fontId="35" fillId="11" borderId="20" xfId="0" applyFont="1" applyFill="1" applyBorder="1" applyAlignment="1" applyProtection="1">
      <alignment horizontal="center" vertical="center"/>
      <protection hidden="1"/>
    </xf>
    <xf numFmtId="0" fontId="35" fillId="11" borderId="21" xfId="0" applyFont="1" applyFill="1" applyBorder="1" applyAlignment="1" applyProtection="1">
      <alignment horizontal="center" vertical="center"/>
      <protection hidden="1"/>
    </xf>
    <xf numFmtId="0" fontId="37" fillId="9" borderId="16" xfId="0" applyFont="1" applyFill="1" applyBorder="1" applyAlignment="1" applyProtection="1">
      <alignment horizontal="center" vertical="center" wrapText="1"/>
      <protection hidden="1"/>
    </xf>
    <xf numFmtId="0" fontId="26" fillId="2" borderId="79" xfId="0" applyFont="1" applyFill="1" applyBorder="1" applyAlignment="1" applyProtection="1">
      <alignment horizontal="center" vertical="center" wrapText="1"/>
      <protection hidden="1"/>
    </xf>
    <xf numFmtId="0" fontId="26" fillId="2" borderId="80" xfId="0" applyFont="1" applyFill="1" applyBorder="1" applyAlignment="1" applyProtection="1">
      <alignment horizontal="center" vertical="center" wrapText="1"/>
      <protection hidden="1"/>
    </xf>
    <xf numFmtId="0" fontId="26" fillId="2" borderId="82" xfId="0" applyFont="1" applyFill="1" applyBorder="1" applyAlignment="1" applyProtection="1">
      <alignment horizontal="center" vertical="center" wrapText="1"/>
      <protection hidden="1"/>
    </xf>
    <xf numFmtId="0" fontId="26" fillId="2" borderId="83" xfId="0" applyFont="1" applyFill="1" applyBorder="1" applyAlignment="1" applyProtection="1">
      <alignment horizontal="center" vertical="center" wrapText="1"/>
      <protection hidden="1"/>
    </xf>
    <xf numFmtId="4" fontId="44" fillId="0" borderId="79" xfId="0" applyNumberFormat="1" applyFont="1" applyBorder="1" applyAlignment="1" applyProtection="1">
      <alignment horizontal="center" vertical="center" wrapText="1"/>
      <protection locked="0"/>
    </xf>
    <xf numFmtId="4" fontId="44" fillId="0" borderId="80" xfId="0" applyNumberFormat="1" applyFont="1" applyBorder="1" applyAlignment="1" applyProtection="1">
      <alignment horizontal="center" vertical="center" wrapText="1"/>
      <protection locked="0"/>
    </xf>
    <xf numFmtId="4" fontId="44" fillId="0" borderId="82" xfId="0" applyNumberFormat="1" applyFont="1" applyBorder="1" applyAlignment="1" applyProtection="1">
      <alignment horizontal="center" vertical="center" wrapText="1"/>
      <protection locked="0"/>
    </xf>
    <xf numFmtId="4" fontId="44" fillId="0" borderId="83" xfId="0" applyNumberFormat="1" applyFont="1" applyBorder="1" applyAlignment="1" applyProtection="1">
      <alignment horizontal="center" vertical="center" wrapText="1"/>
      <protection locked="0"/>
    </xf>
    <xf numFmtId="0" fontId="32" fillId="2" borderId="76" xfId="0" applyFont="1" applyFill="1" applyBorder="1" applyAlignment="1" applyProtection="1">
      <alignment horizontal="center" vertical="center" wrapText="1"/>
      <protection hidden="1"/>
    </xf>
    <xf numFmtId="0" fontId="32" fillId="2" borderId="77" xfId="0" applyFont="1" applyFill="1" applyBorder="1" applyAlignment="1" applyProtection="1">
      <alignment horizontal="center" vertical="center" wrapText="1"/>
      <protection hidden="1"/>
    </xf>
    <xf numFmtId="0" fontId="32" fillId="2" borderId="78" xfId="0" applyFont="1" applyFill="1" applyBorder="1" applyAlignment="1" applyProtection="1">
      <alignment horizontal="center" vertical="center" wrapText="1"/>
      <protection hidden="1"/>
    </xf>
    <xf numFmtId="0" fontId="34" fillId="2" borderId="76" xfId="0" applyFont="1" applyFill="1" applyBorder="1" applyAlignment="1" applyProtection="1">
      <alignment horizontal="center" vertical="center" wrapText="1"/>
      <protection hidden="1"/>
    </xf>
    <xf numFmtId="0" fontId="34" fillId="2" borderId="77" xfId="0" applyFont="1" applyFill="1" applyBorder="1" applyAlignment="1" applyProtection="1">
      <alignment horizontal="center" vertical="center" wrapText="1"/>
      <protection hidden="1"/>
    </xf>
    <xf numFmtId="0" fontId="34" fillId="2" borderId="78" xfId="0" applyFont="1" applyFill="1" applyBorder="1" applyAlignment="1" applyProtection="1">
      <alignment horizontal="center" vertical="center" wrapText="1"/>
      <protection hidden="1"/>
    </xf>
    <xf numFmtId="0" fontId="26" fillId="2" borderId="76" xfId="0" applyFont="1" applyFill="1" applyBorder="1" applyAlignment="1" applyProtection="1">
      <alignment horizontal="center" vertical="center" wrapText="1"/>
      <protection hidden="1"/>
    </xf>
    <xf numFmtId="0" fontId="26" fillId="2" borderId="78" xfId="0" applyFont="1" applyFill="1" applyBorder="1" applyAlignment="1" applyProtection="1">
      <alignment horizontal="center" vertical="center" wrapText="1"/>
      <protection hidden="1"/>
    </xf>
    <xf numFmtId="0" fontId="44" fillId="0" borderId="76" xfId="0" applyFont="1" applyBorder="1" applyAlignment="1" applyProtection="1">
      <alignment horizontal="center" vertical="center"/>
      <protection locked="0"/>
    </xf>
    <xf numFmtId="0" fontId="44" fillId="0" borderId="78" xfId="0" applyFont="1" applyBorder="1" applyAlignment="1" applyProtection="1">
      <alignment horizontal="center" vertical="center"/>
      <protection locked="0"/>
    </xf>
    <xf numFmtId="0" fontId="32" fillId="2" borderId="79" xfId="0" quotePrefix="1" applyFont="1" applyFill="1" applyBorder="1" applyAlignment="1" applyProtection="1">
      <alignment horizontal="center" vertical="center" wrapText="1"/>
      <protection hidden="1"/>
    </xf>
    <xf numFmtId="0" fontId="32" fillId="2" borderId="80" xfId="0" quotePrefix="1" applyFont="1" applyFill="1" applyBorder="1" applyAlignment="1" applyProtection="1">
      <alignment horizontal="center" vertical="center" wrapText="1"/>
      <protection hidden="1"/>
    </xf>
    <xf numFmtId="0" fontId="32" fillId="2" borderId="82" xfId="0" quotePrefix="1" applyFont="1" applyFill="1" applyBorder="1" applyAlignment="1" applyProtection="1">
      <alignment horizontal="center" vertical="center" wrapText="1"/>
      <protection hidden="1"/>
    </xf>
    <xf numFmtId="0" fontId="32" fillId="2" borderId="83" xfId="0" quotePrefix="1" applyFont="1" applyFill="1" applyBorder="1" applyAlignment="1" applyProtection="1">
      <alignment horizontal="center" vertical="center" wrapText="1"/>
      <protection hidden="1"/>
    </xf>
    <xf numFmtId="0" fontId="26" fillId="2" borderId="17" xfId="0" applyFont="1" applyFill="1" applyBorder="1" applyAlignment="1" applyProtection="1">
      <alignment horizontal="center" vertical="center" wrapText="1"/>
      <protection hidden="1"/>
    </xf>
    <xf numFmtId="0" fontId="26" fillId="2" borderId="81" xfId="0" applyFont="1" applyFill="1" applyBorder="1" applyAlignment="1" applyProtection="1">
      <alignment horizontal="center" vertical="center" wrapText="1"/>
      <protection hidden="1"/>
    </xf>
    <xf numFmtId="49" fontId="21" fillId="0" borderId="79" xfId="0" quotePrefix="1" applyNumberFormat="1" applyFont="1" applyBorder="1" applyAlignment="1" applyProtection="1">
      <alignment horizontal="center" vertical="center" wrapText="1"/>
      <protection locked="0"/>
    </xf>
    <xf numFmtId="49" fontId="21" fillId="0" borderId="80" xfId="0" quotePrefix="1" applyNumberFormat="1" applyFont="1" applyBorder="1" applyAlignment="1" applyProtection="1">
      <alignment horizontal="center" vertical="center" wrapText="1"/>
      <protection locked="0"/>
    </xf>
    <xf numFmtId="49" fontId="21" fillId="0" borderId="17" xfId="0" quotePrefix="1" applyNumberFormat="1" applyFont="1" applyBorder="1" applyAlignment="1" applyProtection="1">
      <alignment horizontal="center" vertical="center" wrapText="1"/>
      <protection locked="0"/>
    </xf>
    <xf numFmtId="49" fontId="21" fillId="0" borderId="81" xfId="0" quotePrefix="1" applyNumberFormat="1" applyFont="1" applyBorder="1" applyAlignment="1" applyProtection="1">
      <alignment horizontal="center" vertical="center" wrapText="1"/>
      <protection locked="0"/>
    </xf>
    <xf numFmtId="49" fontId="21" fillId="0" borderId="82" xfId="0" quotePrefix="1" applyNumberFormat="1" applyFont="1" applyBorder="1" applyAlignment="1" applyProtection="1">
      <alignment horizontal="center" vertical="center" wrapText="1"/>
      <protection locked="0"/>
    </xf>
    <xf numFmtId="49" fontId="21" fillId="0" borderId="83" xfId="0" quotePrefix="1" applyNumberFormat="1" applyFont="1" applyBorder="1" applyAlignment="1" applyProtection="1">
      <alignment horizontal="center" vertical="center" wrapText="1"/>
      <protection locked="0"/>
    </xf>
    <xf numFmtId="0" fontId="23" fillId="0" borderId="17" xfId="0" applyFont="1" applyBorder="1" applyAlignment="1" applyProtection="1">
      <alignment horizontal="left" vertical="center" wrapText="1"/>
      <protection hidden="1"/>
    </xf>
    <xf numFmtId="0" fontId="23" fillId="0" borderId="81" xfId="0" applyFont="1" applyBorder="1" applyAlignment="1" applyProtection="1">
      <alignment horizontal="left" vertical="center" wrapText="1"/>
      <protection hidden="1"/>
    </xf>
    <xf numFmtId="0" fontId="23" fillId="9" borderId="16" xfId="0" applyFont="1" applyFill="1" applyBorder="1" applyAlignment="1" applyProtection="1">
      <alignment horizontal="center" vertical="center" wrapText="1"/>
      <protection hidden="1"/>
    </xf>
    <xf numFmtId="0" fontId="17" fillId="10" borderId="16" xfId="3" applyFont="1" applyFill="1" applyBorder="1" applyProtection="1">
      <alignment horizontal="center" vertical="center"/>
      <protection hidden="1"/>
    </xf>
    <xf numFmtId="0" fontId="25" fillId="11" borderId="16" xfId="3" applyFont="1" applyFill="1" applyBorder="1" applyProtection="1">
      <alignment horizontal="center" vertical="center"/>
      <protection hidden="1"/>
    </xf>
    <xf numFmtId="0" fontId="36" fillId="6" borderId="16" xfId="4" applyFont="1" applyFill="1" applyProtection="1">
      <alignment horizontal="center" vertical="center"/>
      <protection hidden="1"/>
    </xf>
    <xf numFmtId="0" fontId="30" fillId="0" borderId="0" xfId="0" applyFont="1" applyAlignment="1">
      <alignment horizontal="center" vertical="center"/>
    </xf>
    <xf numFmtId="0" fontId="45" fillId="13" borderId="76" xfId="0" applyFont="1" applyFill="1" applyBorder="1" applyAlignment="1">
      <alignment horizontal="left" vertical="center"/>
    </xf>
    <xf numFmtId="0" fontId="45" fillId="13" borderId="78" xfId="0" applyFont="1" applyFill="1" applyBorder="1" applyAlignment="1">
      <alignment horizontal="left" vertical="center"/>
    </xf>
    <xf numFmtId="0" fontId="45" fillId="2" borderId="76" xfId="0" applyFont="1" applyFill="1" applyBorder="1" applyAlignment="1">
      <alignment horizontal="left" vertical="center"/>
    </xf>
    <xf numFmtId="0" fontId="45" fillId="2" borderId="78" xfId="0" applyFont="1" applyFill="1" applyBorder="1" applyAlignment="1">
      <alignment horizontal="left" vertical="center"/>
    </xf>
    <xf numFmtId="0" fontId="45" fillId="13" borderId="76" xfId="0" applyFont="1" applyFill="1" applyBorder="1" applyAlignment="1" applyProtection="1">
      <alignment horizontal="left" vertical="center"/>
      <protection hidden="1"/>
    </xf>
    <xf numFmtId="0" fontId="45" fillId="13" borderId="78" xfId="0" applyFont="1" applyFill="1" applyBorder="1" applyAlignment="1" applyProtection="1">
      <alignment horizontal="left" vertical="center"/>
      <protection hidden="1"/>
    </xf>
    <xf numFmtId="0" fontId="45" fillId="2" borderId="76" xfId="0" applyFont="1" applyFill="1" applyBorder="1" applyAlignment="1" applyProtection="1">
      <alignment horizontal="left" vertical="center"/>
      <protection hidden="1"/>
    </xf>
    <xf numFmtId="0" fontId="45" fillId="2" borderId="78" xfId="0" applyFont="1" applyFill="1" applyBorder="1" applyAlignment="1" applyProtection="1">
      <alignment horizontal="left" vertical="center"/>
      <protection hidden="1"/>
    </xf>
    <xf numFmtId="0" fontId="0" fillId="2" borderId="76" xfId="0" applyFill="1" applyBorder="1" applyAlignment="1">
      <alignment horizontal="left" vertical="center"/>
    </xf>
    <xf numFmtId="0" fontId="0" fillId="2" borderId="78" xfId="0" applyFill="1" applyBorder="1" applyAlignment="1">
      <alignment horizontal="left" vertical="center"/>
    </xf>
    <xf numFmtId="0" fontId="0" fillId="13" borderId="76" xfId="0" applyFill="1" applyBorder="1" applyAlignment="1">
      <alignment horizontal="left" vertical="center"/>
    </xf>
    <xf numFmtId="0" fontId="0" fillId="13" borderId="78" xfId="0" applyFill="1" applyBorder="1" applyAlignment="1">
      <alignment horizontal="left" vertical="center"/>
    </xf>
    <xf numFmtId="0" fontId="0" fillId="13" borderId="16" xfId="0" applyFill="1" applyBorder="1" applyAlignment="1">
      <alignment horizontal="center" vertical="center" wrapText="1"/>
    </xf>
    <xf numFmtId="0" fontId="11" fillId="2" borderId="19" xfId="0" quotePrefix="1" applyFont="1" applyFill="1" applyBorder="1" applyAlignment="1">
      <alignment horizontal="center" vertical="center"/>
    </xf>
    <xf numFmtId="0" fontId="11" fillId="2" borderId="21" xfId="0" quotePrefix="1" applyFont="1" applyFill="1" applyBorder="1" applyAlignment="1">
      <alignment horizontal="center" vertical="center"/>
    </xf>
    <xf numFmtId="0" fontId="0" fillId="2" borderId="16" xfId="0" applyFill="1" applyBorder="1" applyAlignment="1">
      <alignment horizontal="center" vertical="center" wrapText="1"/>
    </xf>
    <xf numFmtId="0" fontId="0" fillId="2" borderId="76"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78" xfId="0" applyFill="1" applyBorder="1" applyAlignment="1">
      <alignment horizontal="center" vertical="center" wrapText="1"/>
    </xf>
    <xf numFmtId="0" fontId="0" fillId="13" borderId="76" xfId="0" applyFill="1" applyBorder="1" applyAlignment="1">
      <alignment horizontal="center" vertical="center" wrapText="1"/>
    </xf>
    <xf numFmtId="0" fontId="0" fillId="13" borderId="77" xfId="0" applyFill="1" applyBorder="1" applyAlignment="1">
      <alignment horizontal="center" vertical="center" wrapText="1"/>
    </xf>
    <xf numFmtId="0" fontId="0" fillId="13" borderId="78" xfId="0" applyFill="1" applyBorder="1" applyAlignment="1">
      <alignment horizontal="center" vertical="center" wrapText="1"/>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45" fillId="2" borderId="77" xfId="0" applyFont="1" applyFill="1" applyBorder="1" applyAlignment="1" applyProtection="1">
      <alignment horizontal="left" vertical="center"/>
      <protection hidden="1"/>
    </xf>
    <xf numFmtId="0" fontId="45" fillId="13" borderId="76" xfId="0" applyFont="1" applyFill="1" applyBorder="1" applyAlignment="1">
      <alignment horizontal="left" vertical="center" wrapText="1"/>
    </xf>
    <xf numFmtId="0" fontId="45" fillId="13" borderId="78" xfId="0" applyFont="1" applyFill="1" applyBorder="1" applyAlignment="1">
      <alignment horizontal="left" vertical="center" wrapText="1"/>
    </xf>
    <xf numFmtId="0" fontId="45" fillId="2" borderId="76" xfId="0" applyFont="1" applyFill="1" applyBorder="1" applyAlignment="1">
      <alignment horizontal="left" vertical="center" wrapText="1"/>
    </xf>
    <xf numFmtId="0" fontId="45" fillId="2" borderId="78" xfId="0" applyFont="1" applyFill="1" applyBorder="1" applyAlignment="1">
      <alignment horizontal="left" vertical="center" wrapText="1"/>
    </xf>
    <xf numFmtId="0" fontId="11" fillId="7" borderId="19" xfId="0" applyFont="1" applyFill="1" applyBorder="1" applyAlignment="1">
      <alignment horizontal="center"/>
    </xf>
    <xf numFmtId="0" fontId="11" fillId="7" borderId="20" xfId="0" applyFont="1" applyFill="1" applyBorder="1" applyAlignment="1">
      <alignment horizontal="center"/>
    </xf>
    <xf numFmtId="0" fontId="11" fillId="7" borderId="21" xfId="0" applyFont="1" applyFill="1" applyBorder="1" applyAlignment="1">
      <alignment horizontal="center"/>
    </xf>
    <xf numFmtId="0" fontId="0" fillId="13" borderId="77" xfId="0" applyFill="1" applyBorder="1" applyAlignment="1">
      <alignment horizontal="left" vertical="center"/>
    </xf>
    <xf numFmtId="0" fontId="0" fillId="2" borderId="77" xfId="0" applyFill="1" applyBorder="1" applyAlignment="1">
      <alignment horizontal="left" vertical="center"/>
    </xf>
    <xf numFmtId="0" fontId="11" fillId="11" borderId="19" xfId="0" applyFont="1" applyFill="1" applyBorder="1" applyAlignment="1">
      <alignment horizontal="center"/>
    </xf>
    <xf numFmtId="0" fontId="11" fillId="11" borderId="20" xfId="0" applyFont="1" applyFill="1" applyBorder="1" applyAlignment="1">
      <alignment horizontal="center"/>
    </xf>
    <xf numFmtId="0" fontId="11" fillId="11" borderId="21" xfId="0" applyFont="1" applyFill="1" applyBorder="1" applyAlignment="1">
      <alignment horizontal="center"/>
    </xf>
    <xf numFmtId="0" fontId="33" fillId="9" borderId="19" xfId="0" applyFont="1" applyFill="1" applyBorder="1" applyAlignment="1" applyProtection="1">
      <alignment horizontal="left" vertical="center" indent="1"/>
      <protection hidden="1"/>
    </xf>
    <xf numFmtId="0" fontId="33" fillId="9" borderId="21" xfId="0" applyFont="1" applyFill="1" applyBorder="1" applyAlignment="1" applyProtection="1">
      <alignment horizontal="left" vertical="center" indent="1"/>
      <protection hidden="1"/>
    </xf>
    <xf numFmtId="0" fontId="135" fillId="0" borderId="0" xfId="0" applyFont="1" applyAlignment="1" applyProtection="1">
      <alignment horizontal="center" vertical="center"/>
      <protection hidden="1"/>
    </xf>
    <xf numFmtId="0" fontId="134" fillId="0" borderId="0" xfId="0" applyFont="1" applyAlignment="1" applyProtection="1">
      <alignment horizontal="center" vertical="center"/>
      <protection hidden="1"/>
    </xf>
    <xf numFmtId="4" fontId="33" fillId="2" borderId="19" xfId="0" applyNumberFormat="1" applyFont="1" applyFill="1" applyBorder="1" applyAlignment="1" applyProtection="1">
      <alignment horizontal="center" vertical="center"/>
      <protection hidden="1"/>
    </xf>
    <xf numFmtId="4" fontId="33" fillId="2" borderId="20" xfId="0" applyNumberFormat="1" applyFont="1" applyFill="1" applyBorder="1" applyAlignment="1" applyProtection="1">
      <alignment horizontal="center" vertical="center"/>
      <protection hidden="1"/>
    </xf>
    <xf numFmtId="4" fontId="33" fillId="2" borderId="21" xfId="0" applyNumberFormat="1" applyFont="1" applyFill="1" applyBorder="1" applyAlignment="1" applyProtection="1">
      <alignment horizontal="center" vertical="center"/>
      <protection hidden="1"/>
    </xf>
    <xf numFmtId="2" fontId="33" fillId="2" borderId="19" xfId="0" applyNumberFormat="1" applyFont="1" applyFill="1" applyBorder="1" applyAlignment="1" applyProtection="1">
      <alignment horizontal="center" vertical="center"/>
      <protection hidden="1"/>
    </xf>
    <xf numFmtId="2" fontId="33" fillId="2" borderId="20" xfId="0" applyNumberFormat="1" applyFont="1" applyFill="1" applyBorder="1" applyAlignment="1" applyProtection="1">
      <alignment horizontal="center" vertical="center"/>
      <protection hidden="1"/>
    </xf>
    <xf numFmtId="2" fontId="33" fillId="2" borderId="21" xfId="0" applyNumberFormat="1" applyFont="1" applyFill="1" applyBorder="1" applyAlignment="1" applyProtection="1">
      <alignment horizontal="center" vertical="center"/>
      <protection hidden="1"/>
    </xf>
    <xf numFmtId="0" fontId="33" fillId="9" borderId="16" xfId="0" applyFont="1" applyFill="1" applyBorder="1" applyAlignment="1" applyProtection="1">
      <alignment horizontal="left" vertical="center" indent="1"/>
      <protection hidden="1"/>
    </xf>
    <xf numFmtId="2" fontId="33" fillId="2" borderId="16" xfId="0" applyNumberFormat="1" applyFont="1" applyFill="1" applyBorder="1" applyAlignment="1" applyProtection="1">
      <alignment horizontal="center" vertical="center"/>
      <protection hidden="1"/>
    </xf>
    <xf numFmtId="0" fontId="33" fillId="9" borderId="20" xfId="0" applyFont="1" applyFill="1" applyBorder="1" applyAlignment="1" applyProtection="1">
      <alignment horizontal="left" vertical="center" indent="1"/>
      <protection hidden="1"/>
    </xf>
    <xf numFmtId="1" fontId="33" fillId="2" borderId="19" xfId="0" applyNumberFormat="1" applyFont="1" applyFill="1" applyBorder="1" applyAlignment="1" applyProtection="1">
      <alignment horizontal="center" vertical="center"/>
      <protection hidden="1"/>
    </xf>
    <xf numFmtId="1" fontId="33" fillId="2" borderId="20" xfId="0" applyNumberFormat="1" applyFont="1" applyFill="1" applyBorder="1" applyAlignment="1" applyProtection="1">
      <alignment horizontal="center" vertical="center"/>
      <protection hidden="1"/>
    </xf>
    <xf numFmtId="1" fontId="33" fillId="2" borderId="21" xfId="0" applyNumberFormat="1" applyFont="1" applyFill="1" applyBorder="1" applyAlignment="1" applyProtection="1">
      <alignment horizontal="center" vertical="center"/>
      <protection hidden="1"/>
    </xf>
    <xf numFmtId="0" fontId="33" fillId="2" borderId="19" xfId="0" applyFont="1" applyFill="1" applyBorder="1" applyAlignment="1" applyProtection="1">
      <alignment horizontal="center" vertical="center"/>
      <protection hidden="1"/>
    </xf>
    <xf numFmtId="0" fontId="33" fillId="2" borderId="21" xfId="0" applyFont="1" applyFill="1" applyBorder="1" applyAlignment="1" applyProtection="1">
      <alignment horizontal="center" vertical="center"/>
      <protection hidden="1"/>
    </xf>
    <xf numFmtId="0" fontId="56" fillId="0" borderId="0" xfId="6" applyFont="1" applyAlignment="1">
      <alignment horizontal="left" wrapText="1"/>
    </xf>
    <xf numFmtId="0" fontId="64" fillId="14" borderId="47" xfId="0" applyFont="1" applyFill="1" applyBorder="1" applyAlignment="1">
      <alignment horizontal="center" vertical="center" wrapText="1"/>
    </xf>
    <xf numFmtId="0" fontId="64" fillId="14" borderId="46" xfId="0" applyFont="1" applyFill="1" applyBorder="1" applyAlignment="1">
      <alignment horizontal="center" vertical="center" wrapText="1"/>
    </xf>
    <xf numFmtId="0" fontId="64" fillId="14" borderId="45" xfId="0" applyFont="1" applyFill="1" applyBorder="1" applyAlignment="1">
      <alignment horizontal="center" vertical="center" wrapText="1"/>
    </xf>
    <xf numFmtId="0" fontId="64" fillId="14" borderId="43" xfId="0" applyFont="1" applyFill="1" applyBorder="1" applyAlignment="1">
      <alignment horizontal="center" vertical="center" wrapText="1"/>
    </xf>
    <xf numFmtId="0" fontId="64" fillId="14" borderId="42" xfId="0" applyFont="1" applyFill="1" applyBorder="1" applyAlignment="1">
      <alignment horizontal="center" vertical="center" wrapText="1"/>
    </xf>
    <xf numFmtId="0" fontId="64" fillId="14" borderId="41" xfId="0" applyFont="1" applyFill="1" applyBorder="1" applyAlignment="1">
      <alignment horizontal="center" vertical="center" wrapText="1"/>
    </xf>
    <xf numFmtId="4" fontId="63" fillId="14" borderId="43" xfId="0" applyNumberFormat="1" applyFont="1" applyFill="1" applyBorder="1" applyAlignment="1">
      <alignment horizontal="center" vertical="center" wrapText="1"/>
    </xf>
    <xf numFmtId="4" fontId="63" fillId="14" borderId="42" xfId="0" applyNumberFormat="1" applyFont="1" applyFill="1" applyBorder="1" applyAlignment="1">
      <alignment horizontal="center" vertical="center" wrapText="1"/>
    </xf>
    <xf numFmtId="4" fontId="63" fillId="14" borderId="41" xfId="0" applyNumberFormat="1" applyFont="1" applyFill="1" applyBorder="1" applyAlignment="1">
      <alignment horizontal="center" vertical="center" wrapText="1"/>
    </xf>
    <xf numFmtId="0" fontId="63" fillId="14" borderId="43" xfId="0" applyFont="1" applyFill="1" applyBorder="1" applyAlignment="1">
      <alignment horizontal="center" vertical="center" wrapText="1"/>
    </xf>
    <xf numFmtId="0" fontId="63" fillId="14" borderId="42" xfId="0" applyFont="1" applyFill="1" applyBorder="1" applyAlignment="1">
      <alignment horizontal="center" vertical="center" wrapText="1"/>
    </xf>
    <xf numFmtId="0" fontId="63" fillId="14" borderId="41" xfId="0" applyFont="1" applyFill="1" applyBorder="1" applyAlignment="1">
      <alignment horizontal="center" vertical="center" wrapText="1"/>
    </xf>
    <xf numFmtId="0" fontId="60" fillId="0" borderId="2" xfId="0" applyFont="1" applyBorder="1" applyAlignment="1">
      <alignment horizontal="center" vertical="center" wrapText="1"/>
    </xf>
    <xf numFmtId="0" fontId="60" fillId="0" borderId="1" xfId="0" applyFont="1" applyBorder="1" applyAlignment="1">
      <alignment horizontal="center" vertical="center" wrapText="1"/>
    </xf>
    <xf numFmtId="0" fontId="60" fillId="0" borderId="10" xfId="0" applyFont="1" applyBorder="1" applyAlignment="1">
      <alignment horizontal="center" vertical="center" wrapText="1"/>
    </xf>
    <xf numFmtId="0" fontId="60" fillId="0" borderId="6" xfId="0" applyFont="1" applyBorder="1" applyAlignment="1">
      <alignment horizontal="center" vertical="center" wrapText="1"/>
    </xf>
    <xf numFmtId="3" fontId="59" fillId="0" borderId="0" xfId="0" applyNumberFormat="1" applyFont="1" applyAlignment="1">
      <alignment horizontal="center"/>
    </xf>
    <xf numFmtId="0" fontId="60" fillId="0" borderId="15" xfId="0" applyFont="1" applyBorder="1" applyAlignment="1">
      <alignment horizontal="center" vertical="center" wrapText="1"/>
    </xf>
    <xf numFmtId="0" fontId="60" fillId="0" borderId="8" xfId="0" applyFont="1" applyBorder="1" applyAlignment="1">
      <alignment horizontal="center" vertical="center" wrapText="1"/>
    </xf>
    <xf numFmtId="0" fontId="68" fillId="0" borderId="0" xfId="0" applyFont="1" applyAlignment="1">
      <alignment vertical="center"/>
    </xf>
    <xf numFmtId="0" fontId="60" fillId="0" borderId="0" xfId="0" applyFont="1" applyAlignment="1">
      <alignment vertical="center"/>
    </xf>
    <xf numFmtId="0" fontId="58" fillId="0" borderId="0" xfId="0" applyFont="1" applyAlignment="1">
      <alignment vertical="center"/>
    </xf>
    <xf numFmtId="0" fontId="60" fillId="0" borderId="0" xfId="0" applyFont="1" applyAlignment="1">
      <alignment horizontal="left" vertical="center"/>
    </xf>
    <xf numFmtId="0" fontId="60" fillId="0" borderId="11" xfId="0" applyFont="1" applyBorder="1" applyAlignment="1">
      <alignment horizontal="left" vertical="center"/>
    </xf>
    <xf numFmtId="0" fontId="60" fillId="0" borderId="9" xfId="0" applyFont="1" applyBorder="1" applyAlignment="1">
      <alignment horizontal="center" vertical="center" wrapText="1"/>
    </xf>
    <xf numFmtId="0" fontId="60" fillId="0" borderId="4" xfId="0" applyFont="1" applyBorder="1" applyAlignment="1">
      <alignment horizontal="center" vertical="center" wrapText="1"/>
    </xf>
    <xf numFmtId="0" fontId="60" fillId="0" borderId="12" xfId="0" applyFont="1" applyBorder="1" applyAlignment="1">
      <alignment horizontal="center" vertical="center" wrapText="1"/>
    </xf>
    <xf numFmtId="0" fontId="60" fillId="0" borderId="5" xfId="0" applyFont="1" applyBorder="1" applyAlignment="1">
      <alignment horizontal="center" vertical="center" wrapText="1"/>
    </xf>
    <xf numFmtId="0" fontId="72" fillId="0" borderId="0" xfId="8" applyFont="1" applyAlignment="1">
      <alignment horizontal="left" vertical="top" wrapText="1"/>
    </xf>
    <xf numFmtId="0" fontId="71" fillId="0" borderId="0" xfId="8" applyFont="1" applyAlignment="1">
      <alignment vertical="top"/>
    </xf>
    <xf numFmtId="0" fontId="86" fillId="0" borderId="0" xfId="8" applyFont="1" applyAlignment="1">
      <alignment horizontal="left" vertical="top" wrapText="1"/>
    </xf>
    <xf numFmtId="0" fontId="75" fillId="0" borderId="0" xfId="8" applyFont="1" applyAlignment="1">
      <alignment horizontal="left" vertical="top" wrapText="1"/>
    </xf>
    <xf numFmtId="0" fontId="80" fillId="0" borderId="0" xfId="8" applyFont="1" applyAlignment="1">
      <alignment horizontal="left" vertical="top" wrapText="1"/>
    </xf>
    <xf numFmtId="0" fontId="79" fillId="0" borderId="0" xfId="8" applyFont="1" applyAlignment="1">
      <alignment horizontal="left" vertical="top" wrapText="1"/>
    </xf>
    <xf numFmtId="0" fontId="85" fillId="15" borderId="51" xfId="8" applyFont="1" applyFill="1" applyBorder="1" applyAlignment="1">
      <alignment horizontal="center" vertical="center"/>
    </xf>
    <xf numFmtId="0" fontId="85" fillId="15" borderId="50" xfId="8" applyFont="1" applyFill="1" applyBorder="1" applyAlignment="1">
      <alignment horizontal="center" vertical="center"/>
    </xf>
    <xf numFmtId="0" fontId="85" fillId="15" borderId="49" xfId="8" applyFont="1" applyFill="1" applyBorder="1" applyAlignment="1">
      <alignment horizontal="center" vertical="center"/>
    </xf>
    <xf numFmtId="0" fontId="85" fillId="15" borderId="51" xfId="8" applyFont="1" applyFill="1" applyBorder="1" applyAlignment="1">
      <alignment horizontal="left" vertical="center" wrapText="1"/>
    </xf>
    <xf numFmtId="0" fontId="85" fillId="15" borderId="50" xfId="8" applyFont="1" applyFill="1" applyBorder="1" applyAlignment="1">
      <alignment horizontal="left" vertical="center" wrapText="1"/>
    </xf>
    <xf numFmtId="0" fontId="85" fillId="15" borderId="49" xfId="8" applyFont="1" applyFill="1" applyBorder="1" applyAlignment="1">
      <alignment horizontal="left" vertical="center" wrapText="1"/>
    </xf>
    <xf numFmtId="0" fontId="85" fillId="15" borderId="51" xfId="8" applyFont="1" applyFill="1" applyBorder="1" applyAlignment="1">
      <alignment vertical="center" wrapText="1"/>
    </xf>
    <xf numFmtId="0" fontId="85" fillId="15" borderId="50" xfId="8" applyFont="1" applyFill="1" applyBorder="1" applyAlignment="1">
      <alignment vertical="center" wrapText="1"/>
    </xf>
    <xf numFmtId="0" fontId="85" fillId="15" borderId="49" xfId="8" applyFont="1" applyFill="1" applyBorder="1" applyAlignment="1">
      <alignment vertical="center" wrapText="1"/>
    </xf>
    <xf numFmtId="0" fontId="85" fillId="15" borderId="51" xfId="8" applyFont="1" applyFill="1" applyBorder="1" applyAlignment="1">
      <alignment vertical="center"/>
    </xf>
    <xf numFmtId="0" fontId="85" fillId="15" borderId="50" xfId="8" applyFont="1" applyFill="1" applyBorder="1" applyAlignment="1">
      <alignment vertical="center"/>
    </xf>
    <xf numFmtId="0" fontId="85" fillId="15" borderId="49" xfId="8" applyFont="1" applyFill="1" applyBorder="1" applyAlignment="1">
      <alignment vertical="center"/>
    </xf>
    <xf numFmtId="0" fontId="85" fillId="15" borderId="62" xfId="8" applyFont="1" applyFill="1" applyBorder="1" applyAlignment="1">
      <alignment vertical="center" wrapText="1"/>
    </xf>
    <xf numFmtId="0" fontId="85" fillId="15" borderId="58" xfId="8" applyFont="1" applyFill="1" applyBorder="1" applyAlignment="1">
      <alignment vertical="center" wrapText="1"/>
    </xf>
    <xf numFmtId="0" fontId="85" fillId="15" borderId="55" xfId="8" applyFont="1" applyFill="1" applyBorder="1" applyAlignment="1">
      <alignment vertical="center" wrapText="1"/>
    </xf>
    <xf numFmtId="0" fontId="90" fillId="0" borderId="0" xfId="10" applyNumberFormat="1" applyFont="1" applyFill="1" applyBorder="1" applyAlignment="1" applyProtection="1">
      <alignment horizontal="left" vertical="top" wrapText="1"/>
    </xf>
    <xf numFmtId="0" fontId="85" fillId="15" borderId="13" xfId="8" applyFont="1" applyFill="1" applyBorder="1" applyAlignment="1">
      <alignment vertical="center"/>
    </xf>
    <xf numFmtId="0" fontId="85" fillId="15" borderId="3" xfId="8" applyFont="1" applyFill="1" applyBorder="1" applyAlignment="1">
      <alignment vertical="center"/>
    </xf>
    <xf numFmtId="0" fontId="85" fillId="15" borderId="2" xfId="8" applyFont="1" applyFill="1" applyBorder="1" applyAlignment="1">
      <alignment vertical="center"/>
    </xf>
    <xf numFmtId="0" fontId="75" fillId="0" borderId="65" xfId="8" applyFont="1" applyBorder="1" applyAlignment="1">
      <alignment horizontal="left" vertical="top" wrapText="1"/>
    </xf>
    <xf numFmtId="0" fontId="75" fillId="0" borderId="64" xfId="8" applyFont="1" applyBorder="1" applyAlignment="1">
      <alignment horizontal="left" vertical="top" wrapText="1"/>
    </xf>
    <xf numFmtId="0" fontId="75" fillId="0" borderId="63" xfId="8" applyFont="1" applyBorder="1" applyAlignment="1">
      <alignment horizontal="left" vertical="top" wrapText="1"/>
    </xf>
    <xf numFmtId="0" fontId="96" fillId="0" borderId="0" xfId="8" applyFont="1" applyAlignment="1">
      <alignment horizontal="left" vertical="top" wrapText="1"/>
    </xf>
    <xf numFmtId="0" fontId="93" fillId="0" borderId="0" xfId="8" applyFont="1" applyAlignment="1">
      <alignment horizontal="left" vertical="top" wrapText="1"/>
    </xf>
    <xf numFmtId="0" fontId="92" fillId="0" borderId="0" xfId="8" applyFont="1" applyAlignment="1">
      <alignment horizontal="left" vertical="top" wrapText="1"/>
    </xf>
    <xf numFmtId="0" fontId="85" fillId="15" borderId="48" xfId="8" applyFont="1" applyFill="1" applyBorder="1" applyAlignment="1">
      <alignment horizontal="left" vertical="center" wrapText="1"/>
    </xf>
    <xf numFmtId="0" fontId="85" fillId="15" borderId="48" xfId="8" applyFont="1" applyFill="1" applyBorder="1" applyAlignment="1">
      <alignment vertical="center"/>
    </xf>
    <xf numFmtId="0" fontId="85" fillId="15" borderId="48" xfId="8" applyFont="1" applyFill="1" applyBorder="1" applyAlignment="1">
      <alignment vertical="center" wrapText="1"/>
    </xf>
    <xf numFmtId="0" fontId="89" fillId="0" borderId="0" xfId="10" applyNumberFormat="1" applyFill="1" applyBorder="1" applyAlignment="1" applyProtection="1">
      <alignment horizontal="left" vertical="top" wrapText="1"/>
    </xf>
    <xf numFmtId="0" fontId="85" fillId="15" borderId="51" xfId="8" applyFont="1" applyFill="1" applyBorder="1" applyAlignment="1">
      <alignment horizontal="center" vertical="center" wrapText="1"/>
    </xf>
    <xf numFmtId="0" fontId="85" fillId="15" borderId="50" xfId="8" applyFont="1" applyFill="1" applyBorder="1" applyAlignment="1">
      <alignment horizontal="center" vertical="center" wrapText="1"/>
    </xf>
    <xf numFmtId="0" fontId="85" fillId="15" borderId="49" xfId="8" applyFont="1" applyFill="1" applyBorder="1" applyAlignment="1">
      <alignment horizontal="center" vertical="center" wrapText="1"/>
    </xf>
    <xf numFmtId="0" fontId="75" fillId="0" borderId="72" xfId="8" applyFont="1" applyBorder="1" applyAlignment="1">
      <alignment vertical="top" wrapText="1"/>
    </xf>
    <xf numFmtId="0" fontId="75" fillId="0" borderId="71" xfId="8" applyFont="1" applyBorder="1" applyAlignment="1">
      <alignment vertical="top" wrapText="1"/>
    </xf>
    <xf numFmtId="0" fontId="75" fillId="0" borderId="70" xfId="8" applyFont="1" applyBorder="1" applyAlignment="1">
      <alignment vertical="top" wrapText="1"/>
    </xf>
    <xf numFmtId="0" fontId="74" fillId="0" borderId="0" xfId="8" applyFont="1" applyAlignment="1">
      <alignment horizontal="left" vertical="top" wrapText="1"/>
    </xf>
    <xf numFmtId="0" fontId="85" fillId="15" borderId="74" xfId="8" applyFont="1" applyFill="1" applyBorder="1" applyAlignment="1">
      <alignment horizontal="center" wrapText="1"/>
    </xf>
    <xf numFmtId="0" fontId="85" fillId="15" borderId="14" xfId="8" applyFont="1" applyFill="1" applyBorder="1" applyAlignment="1">
      <alignment horizontal="center" wrapText="1"/>
    </xf>
    <xf numFmtId="0" fontId="85" fillId="15" borderId="73" xfId="8" applyFont="1" applyFill="1" applyBorder="1" applyAlignment="1">
      <alignment horizontal="center" wrapText="1"/>
    </xf>
    <xf numFmtId="0" fontId="85" fillId="5" borderId="6" xfId="8" applyFont="1" applyFill="1" applyBorder="1" applyAlignment="1">
      <alignment horizontal="left" vertical="top"/>
    </xf>
    <xf numFmtId="0" fontId="85" fillId="5" borderId="14" xfId="8" applyFont="1" applyFill="1" applyBorder="1" applyAlignment="1">
      <alignment horizontal="left" vertical="top"/>
    </xf>
    <xf numFmtId="0" fontId="85" fillId="5" borderId="5" xfId="8" applyFont="1" applyFill="1" applyBorder="1" applyAlignment="1">
      <alignment horizontal="left" vertical="top"/>
    </xf>
    <xf numFmtId="0" fontId="85" fillId="5" borderId="6" xfId="8" applyFont="1" applyFill="1" applyBorder="1" applyAlignment="1">
      <alignment horizontal="left" vertical="top" wrapText="1"/>
    </xf>
    <xf numFmtId="0" fontId="85" fillId="5" borderId="14" xfId="8" applyFont="1" applyFill="1" applyBorder="1" applyAlignment="1">
      <alignment horizontal="left" vertical="top" wrapText="1"/>
    </xf>
    <xf numFmtId="0" fontId="85" fillId="5" borderId="5" xfId="8" applyFont="1" applyFill="1" applyBorder="1" applyAlignment="1">
      <alignment horizontal="left" vertical="top" wrapText="1"/>
    </xf>
    <xf numFmtId="0" fontId="114" fillId="5" borderId="6" xfId="8" applyFont="1" applyFill="1" applyBorder="1" applyAlignment="1">
      <alignment horizontal="left" vertical="top"/>
    </xf>
    <xf numFmtId="0" fontId="114" fillId="5" borderId="14" xfId="8" applyFont="1" applyFill="1" applyBorder="1" applyAlignment="1">
      <alignment horizontal="left" vertical="top"/>
    </xf>
    <xf numFmtId="0" fontId="114" fillId="5" borderId="5" xfId="8" applyFont="1" applyFill="1" applyBorder="1" applyAlignment="1">
      <alignment horizontal="left" vertical="top"/>
    </xf>
    <xf numFmtId="0" fontId="72" fillId="0" borderId="0" xfId="8" applyFont="1" applyAlignment="1">
      <alignment horizontal="left" vertical="center" wrapText="1"/>
    </xf>
    <xf numFmtId="0" fontId="75" fillId="0" borderId="0" xfId="8" applyFont="1" applyAlignment="1">
      <alignment vertical="top" wrapText="1"/>
    </xf>
    <xf numFmtId="0" fontId="116" fillId="0" borderId="0" xfId="8" applyFont="1" applyAlignment="1">
      <alignment horizontal="left" vertical="top"/>
    </xf>
    <xf numFmtId="0" fontId="85" fillId="0" borderId="0" xfId="8" applyFont="1" applyAlignment="1">
      <alignment horizontal="left" vertical="top" wrapText="1"/>
    </xf>
    <xf numFmtId="0" fontId="85" fillId="0" borderId="48" xfId="8" applyFont="1" applyBorder="1" applyAlignment="1">
      <alignment horizontal="center"/>
    </xf>
    <xf numFmtId="172" fontId="85" fillId="0" borderId="48" xfId="8" applyNumberFormat="1" applyFont="1" applyBorder="1" applyAlignment="1">
      <alignment horizontal="center"/>
    </xf>
    <xf numFmtId="0" fontId="89" fillId="0" borderId="0" xfId="10" applyFill="1" applyAlignment="1" applyProtection="1">
      <alignment horizontal="left" vertical="top" wrapText="1"/>
    </xf>
    <xf numFmtId="0" fontId="123" fillId="0" borderId="0" xfId="8" applyFont="1" applyAlignment="1">
      <alignment horizontal="left" vertical="top" wrapText="1"/>
    </xf>
    <xf numFmtId="0" fontId="72" fillId="0" borderId="0" xfId="8" applyFont="1" applyAlignment="1">
      <alignment vertical="top" wrapText="1"/>
    </xf>
    <xf numFmtId="0" fontId="122" fillId="0" borderId="0" xfId="8" applyFont="1" applyAlignment="1">
      <alignment horizontal="left" vertical="top" wrapText="1"/>
    </xf>
    <xf numFmtId="0" fontId="70" fillId="0" borderId="0" xfId="8" applyAlignment="1">
      <alignment horizontal="left" vertical="top" wrapText="1"/>
    </xf>
    <xf numFmtId="0" fontId="75" fillId="0" borderId="72" xfId="8" applyFont="1" applyBorder="1" applyAlignment="1">
      <alignment horizontal="left" vertical="top" wrapText="1"/>
    </xf>
    <xf numFmtId="0" fontId="75" fillId="0" borderId="71" xfId="8" applyFont="1" applyBorder="1" applyAlignment="1">
      <alignment horizontal="left" vertical="top" wrapText="1"/>
    </xf>
    <xf numFmtId="0" fontId="75" fillId="0" borderId="70" xfId="8" applyFont="1" applyBorder="1" applyAlignment="1">
      <alignment horizontal="left" vertical="top" wrapText="1"/>
    </xf>
    <xf numFmtId="0" fontId="90" fillId="0" borderId="0" xfId="10" applyFont="1" applyFill="1" applyAlignment="1" applyProtection="1">
      <alignment horizontal="left" vertical="top" wrapText="1"/>
    </xf>
    <xf numFmtId="0" fontId="126" fillId="0" borderId="0" xfId="8" applyFont="1" applyAlignment="1">
      <alignment horizontal="left" vertical="top" wrapText="1"/>
    </xf>
    <xf numFmtId="0" fontId="85" fillId="0" borderId="0" xfId="8" applyFont="1" applyAlignment="1">
      <alignment vertical="top" wrapText="1"/>
    </xf>
    <xf numFmtId="0" fontId="85" fillId="0" borderId="0" xfId="8" applyFont="1"/>
    <xf numFmtId="0" fontId="51" fillId="0" borderId="0" xfId="8" applyFont="1" applyAlignment="1">
      <alignment horizontal="left" vertical="top" wrapText="1"/>
    </xf>
    <xf numFmtId="0" fontId="85" fillId="11" borderId="48" xfId="8" applyFont="1" applyFill="1" applyBorder="1" applyAlignment="1">
      <alignment horizontal="center"/>
    </xf>
    <xf numFmtId="0" fontId="96" fillId="0" borderId="0" xfId="8" applyFont="1" applyAlignment="1">
      <alignment vertical="top" wrapText="1"/>
    </xf>
    <xf numFmtId="0" fontId="52" fillId="0" borderId="0" xfId="8" applyFont="1" applyAlignment="1">
      <alignment horizontal="left" vertical="top" wrapText="1"/>
    </xf>
  </cellXfs>
  <cellStyles count="13">
    <cellStyle name="Comma 2" xfId="9" xr:uid="{0A8F91A0-045A-42A1-A824-AE7945704CEF}"/>
    <cellStyle name="Explanatory Text 2" xfId="11" xr:uid="{50FE471B-8CD0-4C74-B386-71421245753E}"/>
    <cellStyle name="Hiperłącze" xfId="1" builtinId="8"/>
    <cellStyle name="Hyperlink 2" xfId="10" xr:uid="{AE76DFCB-6844-4C60-82F7-2D2181269547}"/>
    <cellStyle name="Normal 2" xfId="2" xr:uid="{00000000-0005-0000-0000-000003000000}"/>
    <cellStyle name="Normal 2 2" xfId="8" xr:uid="{00716B3E-726A-4DCD-A751-10FF0C857E18}"/>
    <cellStyle name="Normalny" xfId="0" builtinId="0"/>
    <cellStyle name="Normalny 3" xfId="6" xr:uid="{DB44E60C-8E8E-48DC-97B3-912198A7D222}"/>
    <cellStyle name="Normalny 4" xfId="12" xr:uid="{4C2E233D-D67A-4BF1-A294-367DBB7015E1}"/>
    <cellStyle name="Normalny_02 01 07sumytrzoda tablice meld koniec lstopada 2006 r" xfId="7" xr:uid="{66F27DDC-4640-427C-8F2C-80F9EC2F3D2B}"/>
    <cellStyle name="poziom 1" xfId="3" xr:uid="{BFA666B3-1B9E-450C-84D3-D6EC4C4F191C}"/>
    <cellStyle name="poziom 3" xfId="4" xr:uid="{3BEF5086-8B82-4675-8989-970F570F7FCB}"/>
    <cellStyle name="Procentowy" xfId="5" builtinId="5"/>
  </cellStyles>
  <dxfs count="204">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bgColor rgb="FFFFCCCC"/>
        </patternFill>
      </fill>
    </dxf>
    <dxf>
      <fill>
        <patternFill>
          <bgColor rgb="FFFFCCCC"/>
        </patternFill>
      </fill>
    </dxf>
    <dxf>
      <fill>
        <patternFill>
          <bgColor rgb="FFFFCCCC"/>
        </patternFill>
      </fill>
    </dxf>
    <dxf>
      <numFmt numFmtId="4" formatCode="#,##0.00"/>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style="thin">
          <color theme="1" tint="0.499984740745262"/>
        </vertical>
        <horizontal style="thin">
          <color theme="1" tint="0.499984740745262"/>
        </horizontal>
      </border>
    </dxf>
    <dxf>
      <numFmt numFmtId="4" formatCode="#,##0.00"/>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4" formatCode="#,##0.00"/>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185" formatCode="dd/mm/yyyy"/>
      <fill>
        <patternFill patternType="solid">
          <fgColor indexed="64"/>
          <bgColor rgb="FFCAE2BC"/>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left/>
        <right style="thin">
          <color theme="1" tint="0.499984740745262"/>
        </right>
        <top style="thin">
          <color theme="1" tint="0.499984740745262"/>
        </top>
        <bottom/>
        <vertical/>
        <horizontal/>
      </border>
    </dxf>
    <dxf>
      <numFmt numFmtId="0" formatCode="General"/>
      <fill>
        <patternFill patternType="solid">
          <fgColor indexed="64"/>
          <bgColor rgb="FFCAE2BC"/>
        </patternFill>
      </fill>
      <alignment horizontal="center" vertical="center" textRotation="0" wrapText="1" indent="0" justifyLastLine="0" shrinkToFit="0" readingOrder="0"/>
      <border diagonalUp="0" diagonalDown="0">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border>
        <top style="thin">
          <color theme="1" tint="0.499984740745262"/>
        </top>
      </border>
    </dxf>
    <dxf>
      <border diagonalUp="0" diagonalDown="0">
        <left style="thin">
          <color theme="1" tint="0.499984740745262"/>
        </left>
        <right style="thin">
          <color theme="1" tint="0.499984740745262"/>
        </right>
        <top style="thin">
          <color theme="1" tint="0.499984740745262"/>
        </top>
        <bottom style="thin">
          <color theme="1" tint="0.499984740745262"/>
        </bottom>
      </border>
    </dxf>
    <dxf>
      <numFmt numFmtId="0" formatCode="General"/>
      <fill>
        <patternFill patternType="solid">
          <fgColor indexed="64"/>
          <bgColor rgb="FFCAE2BC"/>
        </patternFill>
      </fill>
      <alignment horizontal="center" vertical="center" textRotation="0" wrapText="1" indent="0" justifyLastLine="0" shrinkToFit="0" readingOrder="0"/>
    </dxf>
    <dxf>
      <border>
        <bottom style="thin">
          <color theme="1" tint="0.499984740745262"/>
        </bottom>
      </border>
    </dxf>
    <dxf>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1" tint="0.499984740745262"/>
        </left>
        <right style="thin">
          <color theme="1" tint="0.499984740745262"/>
        </right>
        <top/>
        <bottom/>
        <vertical style="thin">
          <color theme="1" tint="0.499984740745262"/>
        </vertical>
        <horizontal style="thin">
          <color theme="1" tint="0.499984740745262"/>
        </horizontal>
      </border>
    </dxf>
    <dxf>
      <fill>
        <patternFill>
          <bgColor rgb="FFFFCCCC"/>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FCCCC"/>
        </patternFill>
      </fill>
    </dxf>
    <dxf>
      <fill>
        <patternFill>
          <bgColor theme="0" tint="-0.14996795556505021"/>
        </patternFill>
      </fill>
    </dxf>
    <dxf>
      <fill>
        <patternFill>
          <bgColor rgb="FFFFCCCC"/>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CCCC"/>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CCCC"/>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CCCC"/>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FCCCC"/>
        </patternFill>
      </fill>
    </dxf>
    <dxf>
      <fill>
        <patternFill>
          <bgColor rgb="FFFFCCCC"/>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FCCCC"/>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rgb="FFFFCCCC"/>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FCCCC"/>
        </patternFill>
      </fill>
    </dxf>
    <dxf>
      <fill>
        <patternFill>
          <bgColor rgb="FFFFCCCC"/>
        </patternFill>
      </fill>
    </dxf>
    <dxf>
      <fill>
        <patternFill>
          <bgColor theme="0" tint="-0.14996795556505021"/>
        </patternFill>
      </fill>
    </dxf>
    <dxf>
      <fill>
        <patternFill>
          <bgColor theme="9" tint="0.59996337778862885"/>
        </patternFill>
      </fill>
    </dxf>
    <dxf>
      <fill>
        <patternFill>
          <bgColor rgb="FFFFCCCC"/>
        </patternFill>
      </fill>
    </dxf>
    <dxf>
      <fill>
        <patternFill>
          <bgColor theme="9" tint="0.59996337778862885"/>
        </patternFill>
      </fill>
    </dxf>
    <dxf>
      <fill>
        <patternFill>
          <bgColor rgb="FFFFCCCC"/>
        </patternFill>
      </fill>
    </dxf>
    <dxf>
      <font>
        <color auto="1"/>
      </font>
      <fill>
        <patternFill>
          <bgColor rgb="FF92D050"/>
        </patternFill>
      </fill>
    </dxf>
    <dxf>
      <font>
        <color auto="1"/>
      </font>
      <fill>
        <patternFill>
          <bgColor theme="7" tint="0.79998168889431442"/>
        </patternFill>
      </fill>
    </dxf>
    <dxf>
      <font>
        <color auto="1"/>
      </font>
      <fill>
        <patternFill>
          <bgColor rgb="FFFFCC00"/>
        </patternFill>
      </fill>
    </dxf>
    <dxf>
      <font>
        <color auto="1"/>
      </font>
      <fill>
        <patternFill>
          <bgColor rgb="FFFF7C80"/>
        </patternFill>
      </fill>
    </dxf>
    <dxf>
      <font>
        <color auto="1"/>
      </font>
      <fill>
        <patternFill>
          <bgColor theme="0" tint="-0.14996795556505021"/>
        </patternFill>
      </fill>
    </dxf>
    <dxf>
      <font>
        <color auto="1"/>
      </font>
      <fill>
        <patternFill>
          <bgColor rgb="FF92D050"/>
        </patternFill>
      </fill>
    </dxf>
    <dxf>
      <font>
        <color auto="1"/>
      </font>
      <fill>
        <patternFill>
          <bgColor theme="7" tint="0.79998168889431442"/>
        </patternFill>
      </fill>
    </dxf>
    <dxf>
      <font>
        <color auto="1"/>
      </font>
      <fill>
        <patternFill>
          <bgColor rgb="FFFFCC00"/>
        </patternFill>
      </fill>
    </dxf>
    <dxf>
      <font>
        <color auto="1"/>
      </font>
      <fill>
        <patternFill>
          <bgColor rgb="FFFF7C80"/>
        </patternFill>
      </fill>
    </dxf>
    <dxf>
      <font>
        <color auto="1"/>
      </font>
      <fill>
        <patternFill>
          <bgColor theme="0" tint="-0.14996795556505021"/>
        </patternFill>
      </fill>
    </dxf>
    <dxf>
      <fill>
        <patternFill>
          <bgColor theme="9" tint="0.59996337778862885"/>
        </patternFill>
      </fill>
    </dxf>
    <dxf>
      <fill>
        <patternFill>
          <bgColor theme="0" tint="-0.14996795556505021"/>
        </patternFill>
      </fill>
    </dxf>
    <dxf>
      <fill>
        <patternFill>
          <bgColor rgb="FFFFCCCC"/>
        </patternFill>
      </fill>
    </dxf>
    <dxf>
      <fill>
        <patternFill>
          <bgColor theme="0" tint="-0.14996795556505021"/>
        </patternFill>
      </fill>
    </dxf>
    <dxf>
      <fill>
        <patternFill>
          <bgColor rgb="FFFFCCCC"/>
        </patternFill>
      </fill>
    </dxf>
    <dxf>
      <font>
        <color auto="1"/>
      </font>
      <fill>
        <patternFill>
          <bgColor rgb="FF92D050"/>
        </patternFill>
      </fill>
    </dxf>
    <dxf>
      <font>
        <color auto="1"/>
      </font>
      <fill>
        <patternFill>
          <bgColor theme="7" tint="0.79998168889431442"/>
        </patternFill>
      </fill>
    </dxf>
    <dxf>
      <font>
        <color auto="1"/>
      </font>
      <fill>
        <patternFill>
          <bgColor rgb="FFFFCC00"/>
        </patternFill>
      </fill>
    </dxf>
    <dxf>
      <font>
        <color auto="1"/>
      </font>
      <fill>
        <patternFill>
          <bgColor rgb="FFFF7C80"/>
        </patternFill>
      </fill>
    </dxf>
    <dxf>
      <font>
        <color auto="1"/>
      </font>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FCCCC"/>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CCCC"/>
        </patternFill>
      </fill>
    </dxf>
    <dxf>
      <font>
        <b/>
        <i val="0"/>
        <color rgb="FFC00000"/>
      </font>
    </dxf>
    <dxf>
      <fill>
        <patternFill>
          <bgColor theme="9" tint="0.59996337778862885"/>
        </patternFill>
      </fill>
    </dxf>
    <dxf>
      <fill>
        <patternFill>
          <bgColor rgb="FFFFCCCC"/>
        </patternFill>
      </fill>
    </dxf>
    <dxf>
      <fill>
        <patternFill>
          <bgColor theme="0" tint="-0.14996795556505021"/>
        </patternFill>
      </fill>
    </dxf>
    <dxf>
      <fill>
        <patternFill>
          <bgColor theme="9" tint="0.59996337778862885"/>
        </patternFill>
      </fill>
    </dxf>
    <dxf>
      <fill>
        <patternFill>
          <bgColor rgb="FFFFCCCC"/>
        </patternFill>
      </fill>
    </dxf>
    <dxf>
      <fill>
        <patternFill>
          <bgColor theme="9" tint="0.59996337778862885"/>
        </patternFill>
      </fill>
    </dxf>
    <dxf>
      <fill>
        <patternFill>
          <bgColor rgb="FFFFCCCC"/>
        </patternFill>
      </fill>
    </dxf>
    <dxf>
      <fill>
        <patternFill>
          <bgColor theme="9" tint="0.59996337778862885"/>
        </patternFill>
      </fill>
    </dxf>
    <dxf>
      <fill>
        <patternFill>
          <bgColor rgb="FFFFCCCC"/>
        </patternFill>
      </fill>
    </dxf>
    <dxf>
      <fill>
        <patternFill>
          <bgColor theme="0" tint="-0.14996795556505021"/>
        </patternFill>
      </fill>
    </dxf>
    <dxf>
      <font>
        <b/>
        <i val="0"/>
        <color rgb="FFC00000"/>
      </font>
    </dxf>
    <dxf>
      <font>
        <b/>
        <i val="0"/>
        <color theme="9" tint="-0.24994659260841701"/>
      </font>
    </dxf>
    <dxf>
      <font>
        <color theme="9" tint="0.59996337778862885"/>
      </font>
      <fill>
        <patternFill>
          <bgColor theme="9" tint="0.59996337778862885"/>
        </patternFill>
      </fill>
    </dxf>
    <dxf>
      <fill>
        <patternFill>
          <bgColor rgb="FFFFCCCC"/>
        </patternFill>
      </fill>
    </dxf>
    <dxf>
      <font>
        <color theme="0" tint="-0.14996795556505021"/>
      </font>
      <fill>
        <patternFill>
          <bgColor theme="0" tint="-0.14996795556505021"/>
        </patternFill>
      </fill>
    </dxf>
    <dxf>
      <font>
        <b/>
        <i val="0"/>
        <color rgb="FFC00000"/>
      </font>
      <fill>
        <patternFill patternType="none">
          <bgColor auto="1"/>
        </patternFill>
      </fill>
    </dxf>
    <dxf>
      <font>
        <b/>
        <i val="0"/>
        <color rgb="FFC00000"/>
      </font>
    </dxf>
    <dxf>
      <fill>
        <patternFill>
          <bgColor rgb="FFFFCCCC"/>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rgb="FFFFCCCC"/>
        </patternFill>
      </fill>
    </dxf>
    <dxf>
      <fill>
        <patternFill>
          <bgColor theme="0" tint="-0.14996795556505021"/>
        </patternFill>
      </fill>
    </dxf>
    <dxf>
      <fill>
        <patternFill>
          <bgColor theme="9" tint="0.59996337778862885"/>
        </patternFill>
      </fill>
    </dxf>
    <dxf>
      <fill>
        <patternFill>
          <bgColor rgb="FFFFCCCC"/>
        </patternFill>
      </fill>
    </dxf>
    <dxf>
      <fill>
        <patternFill>
          <bgColor theme="0" tint="-0.14996795556505021"/>
        </patternFill>
      </fill>
    </dxf>
    <dxf>
      <fill>
        <patternFill>
          <bgColor theme="9" tint="0.59996337778862885"/>
        </patternFill>
      </fill>
    </dxf>
    <dxf>
      <fill>
        <patternFill>
          <bgColor rgb="FFFFCCCC"/>
        </patternFill>
      </fill>
    </dxf>
    <dxf>
      <fill>
        <patternFill>
          <bgColor theme="0" tint="-0.14996795556505021"/>
        </patternFill>
      </fill>
    </dxf>
    <dxf>
      <fill>
        <patternFill>
          <bgColor theme="9" tint="0.59996337778862885"/>
        </patternFill>
      </fill>
    </dxf>
    <dxf>
      <fill>
        <patternFill>
          <bgColor rgb="FFFFCCCC"/>
        </patternFill>
      </fill>
    </dxf>
    <dxf>
      <fill>
        <patternFill>
          <bgColor theme="0" tint="-0.14996795556505021"/>
        </patternFill>
      </fill>
    </dxf>
    <dxf>
      <fill>
        <patternFill>
          <bgColor theme="9" tint="0.59996337778862885"/>
        </patternFill>
      </fill>
    </dxf>
    <dxf>
      <fill>
        <patternFill>
          <bgColor rgb="FFFFCCCC"/>
        </patternFill>
      </fill>
    </dxf>
    <dxf>
      <fill>
        <patternFill>
          <bgColor theme="0" tint="-0.14996795556505021"/>
        </patternFill>
      </fill>
    </dxf>
    <dxf>
      <fill>
        <patternFill>
          <bgColor theme="9" tint="0.59996337778862885"/>
        </patternFill>
      </fill>
    </dxf>
    <dxf>
      <fill>
        <patternFill>
          <bgColor rgb="FFFFCCCC"/>
        </patternFill>
      </fill>
    </dxf>
    <dxf>
      <fill>
        <patternFill>
          <bgColor theme="0" tint="-0.14996795556505021"/>
        </patternFill>
      </fill>
    </dxf>
    <dxf>
      <fill>
        <patternFill>
          <bgColor rgb="FFFFCCCC"/>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FCCCC"/>
        </patternFill>
      </fill>
    </dxf>
    <dxf>
      <fill>
        <patternFill>
          <bgColor rgb="FFFFCCCC"/>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rgb="FFFFCCCC"/>
        </patternFill>
      </fill>
    </dxf>
    <dxf>
      <fill>
        <patternFill>
          <bgColor theme="9" tint="0.59996337778862885"/>
        </patternFill>
      </fill>
    </dxf>
    <dxf>
      <fill>
        <patternFill>
          <bgColor rgb="FFFFCCCC"/>
        </patternFill>
      </fill>
    </dxf>
    <dxf>
      <font>
        <color theme="0"/>
      </font>
    </dxf>
    <dxf>
      <font>
        <b/>
        <i val="0"/>
        <color rgb="FFC00000"/>
      </font>
      <fill>
        <patternFill patternType="none">
          <bgColor auto="1"/>
        </patternFill>
      </fill>
    </dxf>
    <dxf>
      <font>
        <b/>
        <i val="0"/>
        <color rgb="FF00B050"/>
      </font>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rgb="FFFFCCCC"/>
        </patternFill>
      </fill>
    </dxf>
    <dxf>
      <fill>
        <patternFill>
          <bgColor rgb="FFFFCCCC"/>
        </patternFill>
      </fill>
    </dxf>
    <dxf>
      <fill>
        <patternFill>
          <bgColor rgb="FFFFCCCC"/>
        </patternFill>
      </fill>
    </dxf>
    <dxf>
      <fill>
        <patternFill>
          <bgColor theme="9" tint="0.59996337778862885"/>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theme="9" tint="0.59996337778862885"/>
        </patternFill>
      </fill>
    </dxf>
    <dxf>
      <fill>
        <patternFill>
          <bgColor rgb="FFFFCCCC"/>
        </patternFill>
      </fill>
    </dxf>
    <dxf>
      <fill>
        <patternFill>
          <bgColor rgb="FFFFCCCC"/>
        </patternFill>
      </fill>
    </dxf>
    <dxf>
      <fill>
        <patternFill>
          <bgColor theme="0" tint="-0.14996795556505021"/>
        </patternFill>
      </fill>
    </dxf>
    <dxf>
      <fill>
        <patternFill>
          <bgColor rgb="FFFFCCCC"/>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0" tint="-0.14996795556505021"/>
        </patternFill>
      </fill>
    </dxf>
    <dxf>
      <font>
        <color auto="1"/>
      </font>
      <fill>
        <patternFill>
          <bgColor rgb="FF92D050"/>
        </patternFill>
      </fill>
    </dxf>
    <dxf>
      <font>
        <color auto="1"/>
      </font>
      <fill>
        <patternFill>
          <bgColor theme="7" tint="0.79998168889431442"/>
        </patternFill>
      </fill>
    </dxf>
    <dxf>
      <font>
        <color auto="1"/>
      </font>
      <fill>
        <patternFill>
          <bgColor rgb="FFFFCC00"/>
        </patternFill>
      </fill>
    </dxf>
    <dxf>
      <font>
        <color auto="1"/>
      </font>
      <fill>
        <patternFill>
          <bgColor rgb="FFFF7C80"/>
        </patternFill>
      </fill>
    </dxf>
    <dxf>
      <font>
        <color auto="1"/>
      </font>
      <fill>
        <patternFill>
          <bgColor theme="0" tint="-0.14996795556505021"/>
        </patternFill>
      </fill>
    </dxf>
    <dxf>
      <fill>
        <patternFill>
          <bgColor theme="9" tint="0.59996337778862885"/>
        </patternFill>
      </fill>
    </dxf>
    <dxf>
      <fill>
        <patternFill>
          <bgColor rgb="FFFFCCCC"/>
        </patternFill>
      </fill>
    </dxf>
    <dxf>
      <fill>
        <patternFill>
          <bgColor theme="9" tint="0.59996337778862885"/>
        </patternFill>
      </fill>
    </dxf>
    <dxf>
      <fill>
        <patternFill>
          <bgColor rgb="FFFFCCCC"/>
        </patternFill>
      </fill>
    </dxf>
  </dxfs>
  <tableStyles count="0" defaultTableStyle="TableStyleMedium2" defaultPivotStyle="PivotStyleLight16"/>
  <colors>
    <mruColors>
      <color rgb="FFCAE2BC"/>
      <color rgb="FFFFCCCC"/>
      <color rgb="FFFFFF99"/>
      <color rgb="FF95C575"/>
      <color rgb="FFF19B99"/>
      <color rgb="FFFFFFCC"/>
      <color rgb="FF73B149"/>
      <color rgb="FFFFCCFF"/>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microsoft.com/office/2017/06/relationships/rdRichValueStructure" Target="richData/rdrichvaluestructure.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17/06/relationships/rdRichValue" Target="richData/rdrichvalue.xml"/><Relationship Id="rId30"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CheckBox" fmlaLink="J143" lockText="1" noThreeD="1"/>
</file>

<file path=xl/ctrlProps/ctrlProp3.xml><?xml version="1.0" encoding="utf-8"?>
<formControlPr xmlns="http://schemas.microsoft.com/office/spreadsheetml/2009/9/main" objectType="CheckBox" fmlaLink="J144" lockText="1" noThreeD="1"/>
</file>

<file path=xl/ctrlProps/ctrlProp4.xml><?xml version="1.0" encoding="utf-8"?>
<formControlPr xmlns="http://schemas.microsoft.com/office/spreadsheetml/2009/9/main" objectType="CheckBox" fmlaLink="J145" lockText="1" noThreeD="1"/>
</file>

<file path=xl/ctrlProps/ctrlProp5.xml><?xml version="1.0" encoding="utf-8"?>
<formControlPr xmlns="http://schemas.microsoft.com/office/spreadsheetml/2009/9/main" objectType="CheckBox" fmlaLink="J146" lockText="1" noThreeD="1"/>
</file>

<file path=xl/ctrlProps/ctrlProp6.xml><?xml version="1.0" encoding="utf-8"?>
<formControlPr xmlns="http://schemas.microsoft.com/office/spreadsheetml/2009/9/main" objectType="CheckBox" fmlaLink="J147" lockText="1" noThreeD="1"/>
</file>

<file path=xl/ctrlProps/ctrlProp7.xml><?xml version="1.0" encoding="utf-8"?>
<formControlPr xmlns="http://schemas.microsoft.com/office/spreadsheetml/2009/9/main" objectType="CheckBox" fmlaLink="J148" lockText="1" noThreeD="1"/>
</file>

<file path=xl/ctrlProps/ctrlProp8.xml><?xml version="1.0" encoding="utf-8"?>
<formControlPr xmlns="http://schemas.microsoft.com/office/spreadsheetml/2009/9/main" objectType="CheckBox" fmlaLink="J149" lockText="1" noThreeD="1"/>
</file>

<file path=xl/ctrlProps/ctrlProp9.xml><?xml version="1.0" encoding="utf-8"?>
<formControlPr xmlns="http://schemas.microsoft.com/office/spreadsheetml/2009/9/main" objectType="CheckBox" fmlaLink="J150" lockText="1" noThreeD="1"/>
</file>

<file path=xl/ctrlProps/ctrlProp10.xml><?xml version="1.0" encoding="utf-8"?>
<formControlPr xmlns="http://schemas.microsoft.com/office/spreadsheetml/2009/9/main" objectType="CheckBox" fmlaLink="J151" lockText="1" noThreeD="1"/>
</file>

<file path=xl/ctrlProps/ctrlProp11.xml><?xml version="1.0" encoding="utf-8"?>
<formControlPr xmlns="http://schemas.microsoft.com/office/spreadsheetml/2009/9/main" objectType="CheckBox" fmlaLink="J152" lockText="1" noThreeD="1"/>
</file>

<file path=xl/ctrlProps/ctrlProp12.xml><?xml version="1.0" encoding="utf-8"?>
<formControlPr xmlns="http://schemas.microsoft.com/office/spreadsheetml/2009/9/main" objectType="CheckBox" fmlaLink="J153" lockText="1" noThreeD="1"/>
</file>

<file path=xl/ctrlProps/ctrlProp13.xml><?xml version="1.0" encoding="utf-8"?>
<formControlPr xmlns="http://schemas.microsoft.com/office/spreadsheetml/2009/9/main" objectType="CheckBox" fmlaLink="J154" lockText="1" noThreeD="1"/>
</file>

<file path=xl/ctrlProps/ctrlProp14.xml><?xml version="1.0" encoding="utf-8"?>
<formControlPr xmlns="http://schemas.microsoft.com/office/spreadsheetml/2009/9/main" objectType="CheckBox" fmlaLink="J155" lockText="1" noThreeD="1"/>
</file>

<file path=xl/ctrlProps/ctrlProp15.xml><?xml version="1.0" encoding="utf-8"?>
<formControlPr xmlns="http://schemas.microsoft.com/office/spreadsheetml/2009/9/main" objectType="CheckBox" fmlaLink="J156" lockText="1" noThreeD="1"/>
</file>

<file path=xl/ctrlProps/ctrlProp16.xml><?xml version="1.0" encoding="utf-8"?>
<formControlPr xmlns="http://schemas.microsoft.com/office/spreadsheetml/2009/9/main" objectType="CheckBox" fmlaLink="J157" lockText="1" noThreeD="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1531620</xdr:colOff>
          <xdr:row>2</xdr:row>
          <xdr:rowOff>182880</xdr:rowOff>
        </xdr:from>
        <xdr:to>
          <xdr:col>9</xdr:col>
          <xdr:colOff>1584960</xdr:colOff>
          <xdr:row>4</xdr:row>
          <xdr:rowOff>30480</xdr:rowOff>
        </xdr:to>
        <xdr:sp macro="" textlink="">
          <xdr:nvSpPr>
            <xdr:cNvPr id="1072" name="Button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l-PL" sz="1000" b="1" i="0" u="none" strike="noStrike" baseline="0">
                  <a:solidFill>
                    <a:srgbClr val="000000"/>
                  </a:solidFill>
                  <a:latin typeface="Calibri"/>
                  <a:ea typeface="Calibri"/>
                  <a:cs typeface="Calibri"/>
                </a:rPr>
                <a:t>DRUKUJ ANKIETĘ DO PDF</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142</xdr:row>
          <xdr:rowOff>45720</xdr:rowOff>
        </xdr:from>
        <xdr:to>
          <xdr:col>8</xdr:col>
          <xdr:colOff>861060</xdr:colOff>
          <xdr:row>142</xdr:row>
          <xdr:rowOff>205740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143</xdr:row>
          <xdr:rowOff>45720</xdr:rowOff>
        </xdr:from>
        <xdr:to>
          <xdr:col>8</xdr:col>
          <xdr:colOff>861060</xdr:colOff>
          <xdr:row>143</xdr:row>
          <xdr:rowOff>205740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144</xdr:row>
          <xdr:rowOff>45720</xdr:rowOff>
        </xdr:from>
        <xdr:to>
          <xdr:col>8</xdr:col>
          <xdr:colOff>861060</xdr:colOff>
          <xdr:row>144</xdr:row>
          <xdr:rowOff>205740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145</xdr:row>
          <xdr:rowOff>45720</xdr:rowOff>
        </xdr:from>
        <xdr:to>
          <xdr:col>8</xdr:col>
          <xdr:colOff>861060</xdr:colOff>
          <xdr:row>145</xdr:row>
          <xdr:rowOff>205740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146</xdr:row>
          <xdr:rowOff>45720</xdr:rowOff>
        </xdr:from>
        <xdr:to>
          <xdr:col>8</xdr:col>
          <xdr:colOff>861060</xdr:colOff>
          <xdr:row>146</xdr:row>
          <xdr:rowOff>205740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147</xdr:row>
          <xdr:rowOff>45720</xdr:rowOff>
        </xdr:from>
        <xdr:to>
          <xdr:col>8</xdr:col>
          <xdr:colOff>861060</xdr:colOff>
          <xdr:row>147</xdr:row>
          <xdr:rowOff>205740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148</xdr:row>
          <xdr:rowOff>45720</xdr:rowOff>
        </xdr:from>
        <xdr:to>
          <xdr:col>8</xdr:col>
          <xdr:colOff>861060</xdr:colOff>
          <xdr:row>148</xdr:row>
          <xdr:rowOff>205740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149</xdr:row>
          <xdr:rowOff>45720</xdr:rowOff>
        </xdr:from>
        <xdr:to>
          <xdr:col>8</xdr:col>
          <xdr:colOff>861060</xdr:colOff>
          <xdr:row>149</xdr:row>
          <xdr:rowOff>205740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150</xdr:row>
          <xdr:rowOff>45720</xdr:rowOff>
        </xdr:from>
        <xdr:to>
          <xdr:col>8</xdr:col>
          <xdr:colOff>861060</xdr:colOff>
          <xdr:row>150</xdr:row>
          <xdr:rowOff>205740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151</xdr:row>
          <xdr:rowOff>45720</xdr:rowOff>
        </xdr:from>
        <xdr:to>
          <xdr:col>8</xdr:col>
          <xdr:colOff>861060</xdr:colOff>
          <xdr:row>151</xdr:row>
          <xdr:rowOff>205740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152</xdr:row>
          <xdr:rowOff>45720</xdr:rowOff>
        </xdr:from>
        <xdr:to>
          <xdr:col>8</xdr:col>
          <xdr:colOff>861060</xdr:colOff>
          <xdr:row>152</xdr:row>
          <xdr:rowOff>205740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153</xdr:row>
          <xdr:rowOff>45720</xdr:rowOff>
        </xdr:from>
        <xdr:to>
          <xdr:col>8</xdr:col>
          <xdr:colOff>861060</xdr:colOff>
          <xdr:row>153</xdr:row>
          <xdr:rowOff>205740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154</xdr:row>
          <xdr:rowOff>45720</xdr:rowOff>
        </xdr:from>
        <xdr:to>
          <xdr:col>8</xdr:col>
          <xdr:colOff>861060</xdr:colOff>
          <xdr:row>154</xdr:row>
          <xdr:rowOff>205740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155</xdr:row>
          <xdr:rowOff>45720</xdr:rowOff>
        </xdr:from>
        <xdr:to>
          <xdr:col>8</xdr:col>
          <xdr:colOff>861060</xdr:colOff>
          <xdr:row>155</xdr:row>
          <xdr:rowOff>205740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685800</xdr:colOff>
          <xdr:row>156</xdr:row>
          <xdr:rowOff>45720</xdr:rowOff>
        </xdr:from>
        <xdr:to>
          <xdr:col>8</xdr:col>
          <xdr:colOff>861060</xdr:colOff>
          <xdr:row>156</xdr:row>
          <xdr:rowOff>205740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1531620</xdr:colOff>
          <xdr:row>4</xdr:row>
          <xdr:rowOff>60960</xdr:rowOff>
        </xdr:from>
        <xdr:to>
          <xdr:col>9</xdr:col>
          <xdr:colOff>1584960</xdr:colOff>
          <xdr:row>5</xdr:row>
          <xdr:rowOff>160020</xdr:rowOff>
        </xdr:to>
        <xdr:sp macro="" textlink="">
          <xdr:nvSpPr>
            <xdr:cNvPr id="1239" name="Button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l-PL" sz="1000" b="1" i="0" u="none" strike="noStrike" baseline="0">
                  <a:solidFill>
                    <a:srgbClr val="000000"/>
                  </a:solidFill>
                  <a:latin typeface="Calibri"/>
                  <a:ea typeface="Calibri"/>
                  <a:cs typeface="Calibri"/>
                </a:rPr>
                <a:t>WYCZYŚĆ ANKIETĘ</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861060</xdr:colOff>
          <xdr:row>27</xdr:row>
          <xdr:rowOff>22860</xdr:rowOff>
        </xdr:from>
        <xdr:to>
          <xdr:col>8</xdr:col>
          <xdr:colOff>708660</xdr:colOff>
          <xdr:row>27</xdr:row>
          <xdr:rowOff>388620</xdr:rowOff>
        </xdr:to>
        <xdr:sp macro="" textlink="">
          <xdr:nvSpPr>
            <xdr:cNvPr id="1242" name="Button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l-PL" sz="1000" b="1" i="0" u="none" strike="noStrike" baseline="0">
                  <a:solidFill>
                    <a:srgbClr val="000000"/>
                  </a:solidFill>
                  <a:latin typeface="Calibri"/>
                  <a:ea typeface="Calibri"/>
                  <a:cs typeface="Calibri"/>
                </a:rPr>
                <a:t>OTWÓRZ LINK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68580</xdr:colOff>
          <xdr:row>51</xdr:row>
          <xdr:rowOff>22860</xdr:rowOff>
        </xdr:from>
        <xdr:to>
          <xdr:col>9</xdr:col>
          <xdr:colOff>784860</xdr:colOff>
          <xdr:row>51</xdr:row>
          <xdr:rowOff>487680</xdr:rowOff>
        </xdr:to>
        <xdr:sp macro="" textlink="">
          <xdr:nvSpPr>
            <xdr:cNvPr id="1247" name="Button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l-PL" sz="1000" b="1" i="0" u="none" strike="noStrike" baseline="0">
                  <a:solidFill>
                    <a:srgbClr val="000000"/>
                  </a:solidFill>
                  <a:latin typeface="Calibri"/>
                  <a:ea typeface="Calibri"/>
                  <a:cs typeface="Calibri"/>
                </a:rPr>
                <a:t>DODAJ WIERSZ</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838200</xdr:colOff>
          <xdr:row>51</xdr:row>
          <xdr:rowOff>22860</xdr:rowOff>
        </xdr:from>
        <xdr:to>
          <xdr:col>9</xdr:col>
          <xdr:colOff>1562100</xdr:colOff>
          <xdr:row>51</xdr:row>
          <xdr:rowOff>487680</xdr:rowOff>
        </xdr:to>
        <xdr:sp macro="" textlink="">
          <xdr:nvSpPr>
            <xdr:cNvPr id="1248" name="Button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l-PL" sz="1000" b="1" i="0" u="none" strike="noStrike" baseline="0">
                  <a:solidFill>
                    <a:srgbClr val="000000"/>
                  </a:solidFill>
                  <a:latin typeface="Calibri"/>
                  <a:ea typeface="Calibri"/>
                  <a:cs typeface="Calibri"/>
                </a:rPr>
                <a:t>USUŃ WIERSZ</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68580</xdr:colOff>
          <xdr:row>62</xdr:row>
          <xdr:rowOff>22860</xdr:rowOff>
        </xdr:from>
        <xdr:to>
          <xdr:col>9</xdr:col>
          <xdr:colOff>784860</xdr:colOff>
          <xdr:row>62</xdr:row>
          <xdr:rowOff>495300</xdr:rowOff>
        </xdr:to>
        <xdr:sp macro="" textlink="">
          <xdr:nvSpPr>
            <xdr:cNvPr id="1251" name="Button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l-PL" sz="1000" b="1" i="0" u="none" strike="noStrike" baseline="0">
                  <a:solidFill>
                    <a:srgbClr val="000000"/>
                  </a:solidFill>
                  <a:latin typeface="Calibri"/>
                  <a:ea typeface="Calibri"/>
                  <a:cs typeface="Calibri"/>
                </a:rPr>
                <a:t>DODAJ WIERSZ</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838200</xdr:colOff>
          <xdr:row>62</xdr:row>
          <xdr:rowOff>22860</xdr:rowOff>
        </xdr:from>
        <xdr:to>
          <xdr:col>9</xdr:col>
          <xdr:colOff>1562100</xdr:colOff>
          <xdr:row>62</xdr:row>
          <xdr:rowOff>495300</xdr:rowOff>
        </xdr:to>
        <xdr:sp macro="" textlink="">
          <xdr:nvSpPr>
            <xdr:cNvPr id="1252" name="Button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l-PL" sz="1000" b="1" i="0" u="none" strike="noStrike" baseline="0">
                  <a:solidFill>
                    <a:srgbClr val="000000"/>
                  </a:solidFill>
                  <a:latin typeface="Calibri"/>
                  <a:ea typeface="Calibri"/>
                  <a:cs typeface="Calibri"/>
                </a:rPr>
                <a:t>USUŃ WIERSZ</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68580</xdr:colOff>
          <xdr:row>178</xdr:row>
          <xdr:rowOff>22860</xdr:rowOff>
        </xdr:from>
        <xdr:to>
          <xdr:col>9</xdr:col>
          <xdr:colOff>784860</xdr:colOff>
          <xdr:row>178</xdr:row>
          <xdr:rowOff>480060</xdr:rowOff>
        </xdr:to>
        <xdr:sp macro="" textlink="">
          <xdr:nvSpPr>
            <xdr:cNvPr id="1253" name="Button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l-PL" sz="1000" b="1" i="0" u="none" strike="noStrike" baseline="0">
                  <a:solidFill>
                    <a:srgbClr val="000000"/>
                  </a:solidFill>
                  <a:latin typeface="Calibri"/>
                  <a:ea typeface="Calibri"/>
                  <a:cs typeface="Calibri"/>
                </a:rPr>
                <a:t>DODAJ WIERSZ</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838200</xdr:colOff>
          <xdr:row>178</xdr:row>
          <xdr:rowOff>22860</xdr:rowOff>
        </xdr:from>
        <xdr:to>
          <xdr:col>9</xdr:col>
          <xdr:colOff>1554480</xdr:colOff>
          <xdr:row>178</xdr:row>
          <xdr:rowOff>480060</xdr:rowOff>
        </xdr:to>
        <xdr:sp macro="" textlink="">
          <xdr:nvSpPr>
            <xdr:cNvPr id="1254" name="Button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l-PL" sz="1000" b="1" i="0" u="none" strike="noStrike" baseline="0">
                  <a:solidFill>
                    <a:srgbClr val="000000"/>
                  </a:solidFill>
                  <a:latin typeface="Calibri"/>
                  <a:ea typeface="Calibri"/>
                  <a:cs typeface="Calibri"/>
                </a:rPr>
                <a:t>USUŃ WIERSZ</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861060</xdr:colOff>
          <xdr:row>32</xdr:row>
          <xdr:rowOff>22860</xdr:rowOff>
        </xdr:from>
        <xdr:to>
          <xdr:col>8</xdr:col>
          <xdr:colOff>708660</xdr:colOff>
          <xdr:row>32</xdr:row>
          <xdr:rowOff>388620</xdr:rowOff>
        </xdr:to>
        <xdr:sp macro="" textlink="">
          <xdr:nvSpPr>
            <xdr:cNvPr id="1258" name="Button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l-PL" sz="1000" b="1" i="0" u="none" strike="noStrike" baseline="0">
                  <a:solidFill>
                    <a:srgbClr val="000000"/>
                  </a:solidFill>
                  <a:latin typeface="Calibri"/>
                  <a:ea typeface="Calibri"/>
                  <a:cs typeface="Calibri"/>
                </a:rPr>
                <a:t>OTWÓRZ LINK</a:t>
              </a:r>
            </a:p>
          </xdr:txBody>
        </xdr:sp>
        <xdr:clientData fPrintsWithSheet="0"/>
      </xdr:twoCellAnchor>
    </mc:Choice>
    <mc:Fallback/>
  </mc:AlternateContent>
  <xdr:twoCellAnchor>
    <xdr:from>
      <xdr:col>6</xdr:col>
      <xdr:colOff>339725</xdr:colOff>
      <xdr:row>12</xdr:row>
      <xdr:rowOff>176894</xdr:rowOff>
    </xdr:from>
    <xdr:to>
      <xdr:col>7</xdr:col>
      <xdr:colOff>1254127</xdr:colOff>
      <xdr:row>18</xdr:row>
      <xdr:rowOff>8190</xdr:rowOff>
    </xdr:to>
    <xdr:sp macro="" textlink="">
      <xdr:nvSpPr>
        <xdr:cNvPr id="2" name="opis_klienta">
          <a:extLst>
            <a:ext uri="{FF2B5EF4-FFF2-40B4-BE49-F238E27FC236}">
              <a16:creationId xmlns:a16="http://schemas.microsoft.com/office/drawing/2014/main" id="{00000000-0008-0000-0000-000002000000}"/>
            </a:ext>
          </a:extLst>
        </xdr:cNvPr>
        <xdr:cNvSpPr txBox="1"/>
      </xdr:nvSpPr>
      <xdr:spPr>
        <a:xfrm>
          <a:off x="6884761" y="4082144"/>
          <a:ext cx="2492830" cy="2117296"/>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1000" b="1">
              <a:latin typeface="+mn-lt"/>
            </a:rPr>
            <a:t>MIKRO</a:t>
          </a:r>
        </a:p>
        <a:p>
          <a:r>
            <a:rPr lang="pl-PL" sz="900">
              <a:latin typeface="+mn-lt"/>
            </a:rPr>
            <a:t>👥 Mniej niż 10 pracowników</a:t>
          </a:r>
        </a:p>
        <a:p>
          <a:r>
            <a:rPr lang="pl-PL" sz="900">
              <a:latin typeface="+mn-lt"/>
            </a:rPr>
            <a:t>💶 Obrót lub suma bilansowa do 2 mln EUR</a:t>
          </a:r>
        </a:p>
        <a:p>
          <a:endParaRPr lang="pl-PL" sz="400">
            <a:latin typeface="+mn-lt"/>
          </a:endParaRPr>
        </a:p>
        <a:p>
          <a:r>
            <a:rPr lang="pl-PL" sz="1000" b="1">
              <a:latin typeface="+mn-lt"/>
            </a:rPr>
            <a:t>MŚP</a:t>
          </a:r>
        </a:p>
        <a:p>
          <a:r>
            <a:rPr lang="pl-PL" sz="900">
              <a:latin typeface="+mn-lt"/>
            </a:rPr>
            <a:t>👥 Mniej niż 250 pracowników</a:t>
          </a:r>
        </a:p>
        <a:p>
          <a:r>
            <a:rPr lang="pl-PL" sz="900">
              <a:latin typeface="+mn-lt"/>
            </a:rPr>
            <a:t>💶 Obrót do 50 mln EUR lub suma bilansowa </a:t>
          </a:r>
          <a:br>
            <a:rPr lang="pl-PL" sz="900">
              <a:latin typeface="+mn-lt"/>
            </a:rPr>
          </a:br>
          <a:r>
            <a:rPr lang="pl-PL" sz="900">
              <a:latin typeface="+mn-lt"/>
            </a:rPr>
            <a:t>do 43 mln EUR</a:t>
          </a:r>
        </a:p>
        <a:p>
          <a:pPr marL="0" marR="0" lvl="0" indent="0" defTabSz="914400" eaLnBrk="1" fontAlgn="auto" latinLnBrk="0" hangingPunct="1">
            <a:lnSpc>
              <a:spcPct val="100000"/>
            </a:lnSpc>
            <a:spcBef>
              <a:spcPts val="0"/>
            </a:spcBef>
            <a:spcAft>
              <a:spcPts val="0"/>
            </a:spcAft>
            <a:buClrTx/>
            <a:buSzTx/>
            <a:buFontTx/>
            <a:buNone/>
            <a:tabLst/>
            <a:defRPr/>
          </a:pPr>
          <a:endParaRPr lang="pl-PL" sz="400">
            <a:latin typeface="+mn-lt"/>
          </a:endParaRPr>
        </a:p>
        <a:p>
          <a:r>
            <a:rPr lang="pl-PL" sz="1000" b="1">
              <a:latin typeface="+mn-lt"/>
            </a:rPr>
            <a:t>DUŻY</a:t>
          </a:r>
        </a:p>
        <a:p>
          <a:r>
            <a:rPr lang="pl-PL" sz="900">
              <a:latin typeface="+mn-lt"/>
            </a:rPr>
            <a:t>👥 250 lub więcej pracowników</a:t>
          </a:r>
        </a:p>
        <a:p>
          <a:r>
            <a:rPr lang="pl-PL" sz="900">
              <a:latin typeface="+mn-lt"/>
            </a:rPr>
            <a:t>💶 Obrót powyżej 50 mln EUR i suma bilansowa powyżej 43 mln EUR</a:t>
          </a:r>
        </a:p>
        <a:p>
          <a:endParaRPr lang="pl-PL" sz="400">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lang="pl-PL" sz="900" b="0" i="1">
              <a:solidFill>
                <a:schemeClr val="dk1"/>
              </a:solidFill>
              <a:effectLst/>
              <a:latin typeface="+mn-lt"/>
              <a:ea typeface="+mn-ea"/>
              <a:cs typeface="+mn-cs"/>
            </a:rPr>
            <a:t>Źródło:</a:t>
          </a:r>
          <a:r>
            <a:rPr lang="pl-PL" sz="900" b="0" i="1" baseline="0">
              <a:solidFill>
                <a:schemeClr val="dk1"/>
              </a:solidFill>
              <a:effectLst/>
              <a:latin typeface="+mn-lt"/>
              <a:ea typeface="+mn-ea"/>
              <a:cs typeface="+mn-cs"/>
            </a:rPr>
            <a:t> P</a:t>
          </a:r>
          <a:r>
            <a:rPr lang="pl-PL" sz="900" b="0" i="1">
              <a:solidFill>
                <a:schemeClr val="dk1"/>
              </a:solidFill>
              <a:effectLst/>
              <a:latin typeface="+mn-lt"/>
              <a:ea typeface="+mn-ea"/>
              <a:cs typeface="+mn-cs"/>
            </a:rPr>
            <a:t>rawo przedsiębiorców</a:t>
          </a:r>
          <a:endParaRPr lang="pl-PL" sz="900">
            <a:effectLst/>
          </a:endParaRPr>
        </a:p>
      </xdr:txBody>
    </xdr:sp>
    <xdr:clientData/>
  </xdr:twoCellAnchor>
  <mc:AlternateContent xmlns:mc="http://schemas.openxmlformats.org/markup-compatibility/2006">
    <mc:Choice xmlns:a14="http://schemas.microsoft.com/office/drawing/2010/main" Requires="a14">
      <xdr:twoCellAnchor>
        <xdr:from>
          <xdr:col>8</xdr:col>
          <xdr:colOff>1531620</xdr:colOff>
          <xdr:row>1</xdr:row>
          <xdr:rowOff>60960</xdr:rowOff>
        </xdr:from>
        <xdr:to>
          <xdr:col>10</xdr:col>
          <xdr:colOff>0</xdr:colOff>
          <xdr:row>2</xdr:row>
          <xdr:rowOff>137160</xdr:rowOff>
        </xdr:to>
        <xdr:sp macro="" textlink="">
          <xdr:nvSpPr>
            <xdr:cNvPr id="1280" name="Button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l-PL" sz="1000" b="1" i="0" u="none" strike="noStrike" baseline="0">
                  <a:solidFill>
                    <a:srgbClr val="000000"/>
                  </a:solidFill>
                  <a:latin typeface="Calibri"/>
                  <a:ea typeface="Calibri"/>
                  <a:cs typeface="Calibri"/>
                </a:rPr>
                <a:t>ZAPISZ ANKIETĘ W EXCEL</a:t>
              </a:r>
            </a:p>
          </xdr:txBody>
        </xdr:sp>
        <xdr:clientData fPrintsWithSheet="0"/>
      </xdr:twoCellAnchor>
    </mc:Choice>
    <mc:Fallback/>
  </mc:AlternateContent>
  <xdr:twoCellAnchor>
    <xdr:from>
      <xdr:col>2</xdr:col>
      <xdr:colOff>19959</xdr:colOff>
      <xdr:row>1</xdr:row>
      <xdr:rowOff>16782</xdr:rowOff>
    </xdr:from>
    <xdr:to>
      <xdr:col>3</xdr:col>
      <xdr:colOff>115423</xdr:colOff>
      <xdr:row>2</xdr:row>
      <xdr:rowOff>135818</xdr:rowOff>
    </xdr:to>
    <xdr:sp macro="" textlink="">
      <xdr:nvSpPr>
        <xdr:cNvPr id="3" name="wersja ankiety">
          <a:extLst>
            <a:ext uri="{FF2B5EF4-FFF2-40B4-BE49-F238E27FC236}">
              <a16:creationId xmlns:a16="http://schemas.microsoft.com/office/drawing/2014/main" id="{00000000-0008-0000-0000-000003000000}"/>
            </a:ext>
          </a:extLst>
        </xdr:cNvPr>
        <xdr:cNvSpPr txBox="1"/>
      </xdr:nvSpPr>
      <xdr:spPr>
        <a:xfrm>
          <a:off x="809173" y="288925"/>
          <a:ext cx="1116000" cy="432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l-PL" sz="1400"/>
            <a:t>WERSJA 3.1</a:t>
          </a:r>
        </a:p>
      </xdr:txBody>
    </xdr:sp>
    <xdr:clientData/>
  </xdr:twoCellAnchor>
  <mc:AlternateContent xmlns:mc="http://schemas.openxmlformats.org/markup-compatibility/2006">
    <mc:Choice xmlns:a14="http://schemas.microsoft.com/office/drawing/2010/main" Requires="a14">
      <xdr:twoCellAnchor>
        <xdr:from>
          <xdr:col>9</xdr:col>
          <xdr:colOff>83820</xdr:colOff>
          <xdr:row>88</xdr:row>
          <xdr:rowOff>22860</xdr:rowOff>
        </xdr:from>
        <xdr:to>
          <xdr:col>9</xdr:col>
          <xdr:colOff>784860</xdr:colOff>
          <xdr:row>88</xdr:row>
          <xdr:rowOff>495300</xdr:rowOff>
        </xdr:to>
        <xdr:sp macro="" textlink="">
          <xdr:nvSpPr>
            <xdr:cNvPr id="1283" name="Button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l-PL" sz="1000" b="1" i="0" u="none" strike="noStrike" baseline="0">
                  <a:solidFill>
                    <a:srgbClr val="000000"/>
                  </a:solidFill>
                  <a:latin typeface="Calibri"/>
                  <a:ea typeface="Calibri"/>
                  <a:cs typeface="Calibri"/>
                </a:rPr>
                <a:t>DODAJ WIERSZ</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838200</xdr:colOff>
          <xdr:row>88</xdr:row>
          <xdr:rowOff>22860</xdr:rowOff>
        </xdr:from>
        <xdr:to>
          <xdr:col>9</xdr:col>
          <xdr:colOff>1562100</xdr:colOff>
          <xdr:row>88</xdr:row>
          <xdr:rowOff>495300</xdr:rowOff>
        </xdr:to>
        <xdr:sp macro="" textlink="">
          <xdr:nvSpPr>
            <xdr:cNvPr id="1284" name="Button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l-PL" sz="1000" b="1" i="0" u="none" strike="noStrike" baseline="0">
                  <a:solidFill>
                    <a:srgbClr val="000000"/>
                  </a:solidFill>
                  <a:latin typeface="Calibri"/>
                  <a:ea typeface="Calibri"/>
                  <a:cs typeface="Calibri"/>
                </a:rPr>
                <a:t>USUŃ WIERSZ</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22226</xdr:colOff>
      <xdr:row>10</xdr:row>
      <xdr:rowOff>57150</xdr:rowOff>
    </xdr:from>
    <xdr:ext cx="7523162" cy="3942781"/>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629445" y="1843088"/>
          <a:ext cx="7523162" cy="3942781"/>
        </a:xfrm>
        <a:prstGeom prst="rect">
          <a:avLst/>
        </a:prstGeom>
      </xdr:spPr>
    </xdr:pic>
    <xdr:clientData/>
  </xdr:oneCellAnchor>
  <xdr:oneCellAnchor>
    <xdr:from>
      <xdr:col>16</xdr:col>
      <xdr:colOff>53181</xdr:colOff>
      <xdr:row>10</xdr:row>
      <xdr:rowOff>91280</xdr:rowOff>
    </xdr:from>
    <xdr:ext cx="6396831" cy="2158717"/>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rotWithShape="1">
        <a:blip xmlns:r="http://schemas.openxmlformats.org/officeDocument/2006/relationships" r:embed="rId2"/>
        <a:srcRect l="10093" r="7325"/>
        <a:stretch/>
      </xdr:blipFill>
      <xdr:spPr>
        <a:xfrm>
          <a:off x="11185525" y="1877218"/>
          <a:ext cx="6396831" cy="215871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387350</xdr:colOff>
      <xdr:row>10</xdr:row>
      <xdr:rowOff>76200</xdr:rowOff>
    </xdr:from>
    <xdr:ext cx="6911181" cy="5578825"/>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780256" y="1862138"/>
          <a:ext cx="6911181" cy="5578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558800</xdr:colOff>
      <xdr:row>6</xdr:row>
      <xdr:rowOff>152400</xdr:rowOff>
    </xdr:from>
    <xdr:ext cx="8244470" cy="3800474"/>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558800" y="1223963"/>
          <a:ext cx="8244470" cy="3800474"/>
        </a:xfrm>
        <a:prstGeom prst="rect">
          <a:avLst/>
        </a:prstGeom>
      </xdr:spPr>
    </xdr:pic>
    <xdr:clientData/>
  </xdr:oneCellAnchor>
  <xdr:twoCellAnchor editAs="oneCell">
    <xdr:from>
      <xdr:col>1</xdr:col>
      <xdr:colOff>297657</xdr:colOff>
      <xdr:row>29</xdr:row>
      <xdr:rowOff>35719</xdr:rowOff>
    </xdr:from>
    <xdr:to>
      <xdr:col>13</xdr:col>
      <xdr:colOff>1</xdr:colOff>
      <xdr:row>43</xdr:row>
      <xdr:rowOff>0</xdr:rowOff>
    </xdr:to>
    <xdr:pic>
      <xdr:nvPicPr>
        <xdr:cNvPr id="3" name="Obraz 2">
          <a:extLst>
            <a:ext uri="{FF2B5EF4-FFF2-40B4-BE49-F238E27FC236}">
              <a16:creationId xmlns:a16="http://schemas.microsoft.com/office/drawing/2014/main" id="{00000000-0008-0000-1000-000003000000}"/>
            </a:ext>
          </a:extLst>
        </xdr:cNvPr>
        <xdr:cNvPicPr>
          <a:picLocks noChangeAspect="1"/>
        </xdr:cNvPicPr>
      </xdr:nvPicPr>
      <xdr:blipFill rotWithShape="1">
        <a:blip xmlns:r="http://schemas.openxmlformats.org/officeDocument/2006/relationships" r:embed="rId2"/>
        <a:srcRect b="3717"/>
        <a:stretch/>
      </xdr:blipFill>
      <xdr:spPr>
        <a:xfrm>
          <a:off x="904876" y="5214938"/>
          <a:ext cx="7465219" cy="2464593"/>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8</v>
    <v>1381</v>
    <v>1</v>
  </rv>
  <rv s="0">
    <v>0</v>
    <v>8</v>
    <v>2333</v>
    <v>1</v>
  </rv>
</rvData>
</file>

<file path=xl/richData/rdrichvaluestructure.xml><?xml version="1.0" encoding="utf-8"?>
<rvStructures xmlns="http://schemas.microsoft.com/office/spreadsheetml/2017/richdata" count="1">
  <s t="_error">
    <k n="colOffset" t="i"/>
    <k n="errorType" t="i"/>
    <k n="rwOffset"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1BBBB90-CE79-49B7-950B-63C8A3EE5E7C}" name="rekord" displayName="rekord" ref="A1:T2" totalsRowShown="0" headerRowDxfId="35" dataDxfId="33" headerRowBorderDxfId="34" tableBorderDxfId="32" totalsRowBorderDxfId="31">
  <autoFilter ref="A1:T2" xr:uid="{61BBBB90-CE79-49B7-950B-63C8A3EE5E7C}"/>
  <tableColumns count="20">
    <tableColumn id="1" xr3:uid="{6F441274-1657-4DD1-B2AD-D56BF04089D4}" name="WERSJA ANKIETY" dataDxfId="30"/>
    <tableColumn id="20" xr3:uid="{088FFFE0-152E-4F3A-A045-872119D2BB8F}" name="NAZWA PLIKU" dataDxfId="29">
      <calculatedColumnFormula>IF(OR('ankieta ESG'!E7="",'ankieta ESG'!E9="",'ankieta ESG'!E10=""),"","ArkESG_"&amp;'ankieta ESG'!E10&amp;"_"&amp;'ankieta ESG'!E9&amp;"_"&amp;TEXT('ankieta ESG'!E7,"RRRRMMDD"))</calculatedColumnFormula>
    </tableColumn>
    <tableColumn id="2" xr3:uid="{AB0917E9-E14A-435F-BC4F-55523DDCC3F0}" name="DATA ANKIETY" dataDxfId="28">
      <calculatedColumnFormula>IF('ankieta ESG'!E7="","",'ankieta ESG'!E7)</calculatedColumnFormula>
    </tableColumn>
    <tableColumn id="3" xr3:uid="{BD5D51C1-0EAB-4120-A777-6BF99BAB94FD}" name="PRACOWNIK WYPEŁNIAJĄCY" dataDxfId="27">
      <calculatedColumnFormula>IF('ankieta ESG'!E8="","",'ankieta ESG'!E8)</calculatedColumnFormula>
    </tableColumn>
    <tableColumn id="4" xr3:uid="{1037CD93-5A8C-4A55-AD8F-2EA72EE394AD}" name="NAZWA KLIENTA" dataDxfId="26">
      <calculatedColumnFormula>IF('ankieta ESG'!E9="","",'ankieta ESG'!E9)</calculatedColumnFormula>
    </tableColumn>
    <tableColumn id="5" xr3:uid="{0F6F7273-F011-487E-B691-7D6F1AA387BB}" name="RODZAJ IDENTYFIKATORA" dataDxfId="25">
      <calculatedColumnFormula>IF('ankieta ESG'!C10="","",'ankieta ESG'!C10)</calculatedColumnFormula>
    </tableColumn>
    <tableColumn id="6" xr3:uid="{A83426BA-1A8F-4DEA-BC38-B3E2B2919A00}" name="IDENTYFIKATOR" dataDxfId="24">
      <calculatedColumnFormula>IF('ankieta ESG'!E10="","",'ankieta ESG'!E10)</calculatedColumnFormula>
    </tableColumn>
    <tableColumn id="7" xr3:uid="{BB17DD8D-DEA7-4414-9843-34722B852BF4}" name="PKD WIODĄCEJ DZIAŁALNOŚCI GOSPODARCZEJ KLIENTA" dataDxfId="23">
      <calculatedColumnFormula>IF('ankieta ESG'!E11="","",'ankieta ESG'!E11)</calculatedColumnFormula>
    </tableColumn>
    <tableColumn id="8" xr3:uid="{729B8267-A097-40F0-B5F1-F8515D6669E9}" name="RYZYKO PKD WIODĄCEJ DZIAŁALNOŚCI GOSPODARCZEJ KLIENTA" dataDxfId="22">
      <calculatedColumnFormula>IF('ankieta ESG'!G11="","",'ankieta ESG'!G11)</calculatedColumnFormula>
    </tableColumn>
    <tableColumn id="9" xr3:uid="{FE8AA9E9-715F-4454-845D-A2268224B765}" name="KLIENT DUŻY / MŚP / MIKRO" dataDxfId="21">
      <calculatedColumnFormula>IF('ankieta ESG'!E17="","",'ankieta ESG'!E17)</calculatedColumnFormula>
    </tableColumn>
    <tableColumn id="10" xr3:uid="{30FC569B-7A7D-4737-9CBF-8E695C58BA6D}" name="RYZYKO FIZYCZNE" dataDxfId="20">
      <calculatedColumnFormula>IF('ankieta ESG'!N8="","",'ankieta ESG'!N8)</calculatedColumnFormula>
    </tableColumn>
    <tableColumn id="11" xr3:uid="{761AEF0F-73FC-4C42-B7B3-DD934A5415B8}" name="RYZYKO PRZEJŚCIA" dataDxfId="19">
      <calculatedColumnFormula>IF('ankieta ESG'!N9="","",'ankieta ESG'!N9)</calculatedColumnFormula>
    </tableColumn>
    <tableColumn id="12" xr3:uid="{B229252D-F2CD-44C3-AE60-79202BB0790A}" name="RYZYKO BIORÓŻNORODNOŚCI" dataDxfId="18">
      <calculatedColumnFormula>IF('ankieta ESG'!N10="","",'ankieta ESG'!N10)</calculatedColumnFormula>
    </tableColumn>
    <tableColumn id="13" xr3:uid="{81470C02-65F7-4877-9979-EC121C368EFE}" name="RYZYKO ŚRODOWISKOWE" dataDxfId="17">
      <calculatedColumnFormula>IF('ankieta ESG'!J8="","",'ankieta ESG'!J8)</calculatedColumnFormula>
    </tableColumn>
    <tableColumn id="14" xr3:uid="{0A4298FB-6520-4003-83A6-CEDCE012C43D}" name="RYZYKO SPOŁECZNE I ŁADU KORPORACYJNEGO" dataDxfId="16">
      <calculatedColumnFormula>IF('ankieta ESG'!J11="","",'ankieta ESG'!J11)</calculatedColumnFormula>
    </tableColumn>
    <tableColumn id="15" xr3:uid="{A1C771DA-D77C-427C-B2CC-2CFDDA3661BA}" name="RYZYKO ESG ŁĄCZNIE" dataDxfId="15">
      <calculatedColumnFormula>IF('ankieta ESG'!J14="","",'ankieta ESG'!J14)</calculatedColumnFormula>
    </tableColumn>
    <tableColumn id="16" xr3:uid="{294E98D0-1873-42FC-85BF-7C4116CBFEBC}" name="MINIMALNE GWARANCJE SPOŁECZNE" dataDxfId="14">
      <calculatedColumnFormula>IF('ankieta ESG'!I17="","",'ankieta ESG'!I17)</calculatedColumnFormula>
    </tableColumn>
    <tableColumn id="17" xr3:uid="{B2B85BAC-606E-429D-9CD3-11CB5E3E1EC8}" name="EMISJE 1 (w tCO₂)" dataDxfId="13">
      <calculatedColumnFormula>IF('ankieta ESG'!J106="","",'ankieta ESG'!J106)</calculatedColumnFormula>
    </tableColumn>
    <tableColumn id="18" xr3:uid="{A971638B-FC91-4660-9539-5AF1E6AFD01E}" name="EMISJE 2 (w tCO₂)" dataDxfId="12">
      <calculatedColumnFormula>IF('ankieta ESG'!J134="","",'ankieta ESG'!J134)</calculatedColumnFormula>
    </tableColumn>
    <tableColumn id="19" xr3:uid="{30E8B224-000C-4674-8661-CBC101B79D58}" name="EMISJE 3 (w tCO₂)" dataDxfId="11">
      <calculatedColumnFormula>IF('ankieta ESG'!J159="","",'ankieta ESG'!J159)</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6.xml"/><Relationship Id="rId18" Type="http://schemas.openxmlformats.org/officeDocument/2006/relationships/ctrlProp" Target="../ctrlProps/ctrlProp11.xml"/><Relationship Id="rId26" Type="http://schemas.openxmlformats.org/officeDocument/2006/relationships/ctrlProp" Target="../ctrlProps/ctrlProp19.xml"/><Relationship Id="rId3" Type="http://schemas.openxmlformats.org/officeDocument/2006/relationships/hyperlink" Target="https://www.business-humanrights.org/en/companies/?company_name=&amp;sector=&amp;headquarters=&amp;letter=" TargetMode="External"/><Relationship Id="rId21" Type="http://schemas.openxmlformats.org/officeDocument/2006/relationships/ctrlProp" Target="../ctrlProps/ctrlProp14.xml"/><Relationship Id="rId34" Type="http://schemas.openxmlformats.org/officeDocument/2006/relationships/ctrlProp" Target="../ctrlProps/ctrlProp27.xml"/><Relationship Id="rId7" Type="http://schemas.openxmlformats.org/officeDocument/2006/relationships/vmlDrawing" Target="../drawings/vmlDrawing1.vml"/><Relationship Id="rId12" Type="http://schemas.openxmlformats.org/officeDocument/2006/relationships/ctrlProp" Target="../ctrlProps/ctrlProp5.xml"/><Relationship Id="rId17" Type="http://schemas.openxmlformats.org/officeDocument/2006/relationships/ctrlProp" Target="../ctrlProps/ctrlProp10.xml"/><Relationship Id="rId25" Type="http://schemas.openxmlformats.org/officeDocument/2006/relationships/ctrlProp" Target="../ctrlProps/ctrlProp18.xml"/><Relationship Id="rId33" Type="http://schemas.openxmlformats.org/officeDocument/2006/relationships/ctrlProp" Target="../ctrlProps/ctrlProp26.xml"/><Relationship Id="rId2" Type="http://schemas.openxmlformats.org/officeDocument/2006/relationships/hyperlink" Target="https://intranet-sgb.ad.sgb.pl/banki-spoldzielcze/12519-baza-firm-postepowanie-dot-naruszenia-praw-czlowieka" TargetMode="External"/><Relationship Id="rId16" Type="http://schemas.openxmlformats.org/officeDocument/2006/relationships/ctrlProp" Target="../ctrlProps/ctrlProp9.xml"/><Relationship Id="rId20" Type="http://schemas.openxmlformats.org/officeDocument/2006/relationships/ctrlProp" Target="../ctrlProps/ctrlProp13.xml"/><Relationship Id="rId29" Type="http://schemas.openxmlformats.org/officeDocument/2006/relationships/ctrlProp" Target="../ctrlProps/ctrlProp22.xml"/><Relationship Id="rId1" Type="http://schemas.openxmlformats.org/officeDocument/2006/relationships/hyperlink" Target="https://www.business-humanrights.org/en/companies/?company_name=&amp;sector=&amp;headquarters=&amp;letter=" TargetMode="External"/><Relationship Id="rId6" Type="http://schemas.openxmlformats.org/officeDocument/2006/relationships/drawing" Target="../drawings/drawing1.xml"/><Relationship Id="rId11" Type="http://schemas.openxmlformats.org/officeDocument/2006/relationships/ctrlProp" Target="../ctrlProps/ctrlProp4.xml"/><Relationship Id="rId24" Type="http://schemas.openxmlformats.org/officeDocument/2006/relationships/ctrlProp" Target="../ctrlProps/ctrlProp17.xml"/><Relationship Id="rId32" Type="http://schemas.openxmlformats.org/officeDocument/2006/relationships/ctrlProp" Target="../ctrlProps/ctrlProp25.xml"/><Relationship Id="rId5" Type="http://schemas.openxmlformats.org/officeDocument/2006/relationships/printerSettings" Target="../printerSettings/printerSettings1.bin"/><Relationship Id="rId15" Type="http://schemas.openxmlformats.org/officeDocument/2006/relationships/ctrlProp" Target="../ctrlProps/ctrlProp8.xml"/><Relationship Id="rId23" Type="http://schemas.openxmlformats.org/officeDocument/2006/relationships/ctrlProp" Target="../ctrlProps/ctrlProp16.xml"/><Relationship Id="rId28" Type="http://schemas.openxmlformats.org/officeDocument/2006/relationships/ctrlProp" Target="../ctrlProps/ctrlProp21.xml"/><Relationship Id="rId36" Type="http://schemas.openxmlformats.org/officeDocument/2006/relationships/comments" Target="../comments1.xml"/><Relationship Id="rId10" Type="http://schemas.openxmlformats.org/officeDocument/2006/relationships/ctrlProp" Target="../ctrlProps/ctrlProp3.xml"/><Relationship Id="rId19" Type="http://schemas.openxmlformats.org/officeDocument/2006/relationships/ctrlProp" Target="../ctrlProps/ctrlProp12.xml"/><Relationship Id="rId31" Type="http://schemas.openxmlformats.org/officeDocument/2006/relationships/ctrlProp" Target="../ctrlProps/ctrlProp24.xml"/><Relationship Id="rId4" Type="http://schemas.openxmlformats.org/officeDocument/2006/relationships/hyperlink" Target="https://intranet-sgb.ad.sgb.pl/banki-spoldzielcze/12519-baza-firm-postepowanie-dot-naruszenia-praw-czlowieka" TargetMode="External"/><Relationship Id="rId9" Type="http://schemas.openxmlformats.org/officeDocument/2006/relationships/ctrlProp" Target="../ctrlProps/ctrlProp2.xml"/><Relationship Id="rId14" Type="http://schemas.openxmlformats.org/officeDocument/2006/relationships/ctrlProp" Target="../ctrlProps/ctrlProp7.xml"/><Relationship Id="rId22" Type="http://schemas.openxmlformats.org/officeDocument/2006/relationships/ctrlProp" Target="../ctrlProps/ctrlProp15.xml"/><Relationship Id="rId27" Type="http://schemas.openxmlformats.org/officeDocument/2006/relationships/ctrlProp" Target="../ctrlProps/ctrlProp20.xml"/><Relationship Id="rId30" Type="http://schemas.openxmlformats.org/officeDocument/2006/relationships/ctrlProp" Target="../ctrlProps/ctrlProp23.xml"/><Relationship Id="rId35" Type="http://schemas.openxmlformats.org/officeDocument/2006/relationships/ctrlProp" Target="../ctrlProps/ctrlProp28.xml"/><Relationship Id="rId8"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hyperlink" Target="https://olejeklimowicz.pl/2025/07/30/motogodzina-co-to-jest-i-jak-ja-obliczyc/"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nature.com/articles/s43016-023-00698-w" TargetMode="External"/><Relationship Id="rId1" Type="http://schemas.openxmlformats.org/officeDocument/2006/relationships/hyperlink" Target="https://www.mdpi.com/2073-4395/11/1/138"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gov.pl/web/rolnictwo/emisje-gazow-cieplarnianych-ghg-z-rolnictwa"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kobize.pl/uploads/materialy/materialy_do_pobrania/wskazniki_emisyjnosci/Wskazniki_emisyjnosci_2022.pdf" TargetMode="External"/><Relationship Id="rId1" Type="http://schemas.openxmlformats.org/officeDocument/2006/relationships/hyperlink" Target="https://www.kobize.pl/pl/file/wskazniki-emisyjnosci/id/198/wskazniki-emisyjnosci-dla-energii-elektrycznej-za-rok-2022-opublikowane-w-grudniu-2023-r"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www.ure.gov.pl/pl/cieplo/energetyka-cieplna-w-l/11407,2022.html" TargetMode="External"/><Relationship Id="rId1" Type="http://schemas.openxmlformats.org/officeDocument/2006/relationships/hyperlink" Target="file:///C:\Users\astachyrak\AppData\Local\Temp\MicrosoftEdgeDownloads\638c8a02-336e-44fa-83f4-c2279fd6c923\Energetyka_cieplna_w_liczbach_2022.pdf" TargetMode="Externa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7.bin"/><Relationship Id="rId1" Type="http://schemas.openxmlformats.org/officeDocument/2006/relationships/hyperlink" Target="http://www.ghgprotocol.org/corporate-standard" TargetMode="External"/><Relationship Id="rId4" Type="http://schemas.openxmlformats.org/officeDocument/2006/relationships/comments" Target="../comments2.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gov.uk/government/publications/environmental-reporting-guidelines-including-mandatory-greenhouse-gas-emissions-reporting-guidance" TargetMode="External"/><Relationship Id="rId1" Type="http://schemas.openxmlformats.org/officeDocument/2006/relationships/hyperlink" Target="https://www.gov.uk/government/publications/environmental-reporting-guidelines-including-mandatory-greenhouse-gas-emissions-reporting-guidanc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AE2BC"/>
    <pageSetUpPr fitToPage="1"/>
  </sheetPr>
  <dimension ref="A1:X261"/>
  <sheetViews>
    <sheetView showGridLines="0" tabSelected="1" zoomScale="70" zoomScaleNormal="70" zoomScaleSheetLayoutView="70" zoomScalePageLayoutView="25" workbookViewId="0">
      <selection activeCell="E7" sqref="E7:F7"/>
    </sheetView>
  </sheetViews>
  <sheetFormatPr defaultColWidth="0" defaultRowHeight="14.4" zeroHeight="1"/>
  <cols>
    <col min="1" max="2" width="5.6640625" style="1" customWidth="1"/>
    <col min="3" max="3" width="14.6640625" style="1" customWidth="1"/>
    <col min="4" max="10" width="22.6640625" style="1" customWidth="1"/>
    <col min="11" max="11" width="5.6640625" style="1" customWidth="1"/>
    <col min="12" max="12" width="5.6640625" customWidth="1"/>
    <col min="13" max="15" width="24.6640625" style="1" hidden="1" customWidth="1"/>
    <col min="16" max="17" width="5.6640625" style="1" hidden="1" customWidth="1"/>
    <col min="18" max="16384" width="8.77734375" style="1" hidden="1"/>
  </cols>
  <sheetData>
    <row r="1" spans="3:21" ht="21">
      <c r="C1" s="403"/>
      <c r="D1" s="403"/>
      <c r="E1" s="403"/>
      <c r="F1" s="403"/>
      <c r="G1" s="403"/>
      <c r="H1" s="403"/>
      <c r="I1" s="403"/>
      <c r="J1" s="403"/>
      <c r="M1"/>
    </row>
    <row r="2" spans="3:21" ht="25.05" customHeight="1">
      <c r="C2" s="462" t="s">
        <v>1429</v>
      </c>
      <c r="D2" s="462"/>
      <c r="E2" s="462"/>
      <c r="F2" s="462"/>
      <c r="G2" s="462"/>
      <c r="H2" s="462"/>
      <c r="I2" s="462"/>
      <c r="J2" s="462"/>
      <c r="M2"/>
    </row>
    <row r="3" spans="3:21" ht="19.95" customHeight="1">
      <c r="C3" s="463" t="s">
        <v>1428</v>
      </c>
      <c r="D3" s="463"/>
      <c r="E3" s="463"/>
      <c r="F3" s="463"/>
      <c r="G3" s="463"/>
      <c r="H3" s="463"/>
      <c r="I3" s="463"/>
      <c r="J3" s="463"/>
      <c r="M3"/>
    </row>
    <row r="4" spans="3:21" ht="19.95" customHeight="1">
      <c r="C4" s="464" t="s">
        <v>1427</v>
      </c>
      <c r="D4" s="464"/>
      <c r="E4" s="464"/>
      <c r="F4" s="464"/>
      <c r="G4" s="464"/>
      <c r="H4" s="464"/>
      <c r="I4" s="464"/>
      <c r="J4" s="464"/>
      <c r="M4"/>
    </row>
    <row r="5" spans="3:21" ht="19.95" customHeight="1">
      <c r="M5"/>
    </row>
    <row r="6" spans="3:21" ht="19.95" customHeight="1">
      <c r="G6"/>
    </row>
    <row r="7" spans="3:21" ht="30" customHeight="1">
      <c r="C7" s="479" t="s">
        <v>1454</v>
      </c>
      <c r="D7" s="479"/>
      <c r="E7" s="469"/>
      <c r="F7" s="469"/>
      <c r="I7" s="471" t="s">
        <v>3414</v>
      </c>
      <c r="J7" s="472"/>
      <c r="M7" s="490" t="s">
        <v>3824</v>
      </c>
      <c r="N7" s="490"/>
      <c r="O7" s="122" t="s">
        <v>3823</v>
      </c>
    </row>
    <row r="8" spans="3:21" ht="30" customHeight="1">
      <c r="C8" s="479" t="s">
        <v>1455</v>
      </c>
      <c r="D8" s="479"/>
      <c r="E8" s="470"/>
      <c r="F8" s="470"/>
      <c r="G8" s="257" t="b" cm="1">
        <f t="array" aca="1" ref="G8" ca="1">IF($E$8="",TRUE,AND(IF(ISNUMBER(FIND(MID($E$8,ROW(INDIRECT("1:"&amp;LEN($E$8))),1),"ABCDEFGHIJKLMNOPQRSTUVWXYZĄĆĘŁŃÓŚŹŻabcdefghijklmnopqrstuvwxyząćęłńóśźż -")),TRUE,FALSE)))</f>
        <v>1</v>
      </c>
      <c r="I8" s="467" t="s">
        <v>6440</v>
      </c>
      <c r="J8" s="468" t="str">
        <f>IF(ocena!$L$49&lt;&gt;TRUE,"FORMULARZ NIEWYPEŁNIONY",IF(ocena!$L$49=TRUE,IF(ocena!$M$32="","FORMULARZ NIEWYPEŁNIONY",ocena!$M$32)))</f>
        <v>FORMULARZ NIEWYPEŁNIONY</v>
      </c>
      <c r="K8"/>
      <c r="M8" s="221" t="s">
        <v>3820</v>
      </c>
      <c r="N8" s="222" t="str">
        <f>IF(ocena!$L$49&lt;&gt;TRUE,"FORMULARZ NIEWYPEŁNIONY",IF(ocena!$L$49=TRUE,IF(ocena!$M$29="","FORMULARZ NIEWYPEŁNIONY",ocena!$M$29)))</f>
        <v>FORMULARZ NIEWYPEŁNIONY</v>
      </c>
      <c r="O8" s="24" t="s">
        <v>3409</v>
      </c>
      <c r="P8"/>
      <c r="Q8"/>
      <c r="R8"/>
      <c r="S8"/>
      <c r="T8"/>
      <c r="U8"/>
    </row>
    <row r="9" spans="3:21" ht="30" customHeight="1">
      <c r="C9" s="479" t="s">
        <v>1456</v>
      </c>
      <c r="D9" s="479"/>
      <c r="E9" s="470"/>
      <c r="F9" s="470"/>
      <c r="G9"/>
      <c r="I9" s="467"/>
      <c r="J9" s="468"/>
      <c r="K9"/>
      <c r="M9" s="221" t="s">
        <v>3821</v>
      </c>
      <c r="N9" s="222" t="str">
        <f>IF(ocena!$L$49&lt;&gt;TRUE,"FORMULARZ NIEWYPEŁNIONY",IF(ocena!$L$49=TRUE,IF(ocena!$M$30="","FORMULARZ NIEWYPEŁNIONY",ocena!$M$30)))</f>
        <v>FORMULARZ NIEWYPEŁNIONY</v>
      </c>
      <c r="O9" s="24" t="s">
        <v>3407</v>
      </c>
      <c r="P9"/>
      <c r="Q9"/>
      <c r="R9"/>
      <c r="S9"/>
      <c r="T9"/>
      <c r="U9"/>
    </row>
    <row r="10" spans="3:21" ht="30" customHeight="1">
      <c r="C10" s="470"/>
      <c r="D10" s="470"/>
      <c r="E10" s="473"/>
      <c r="F10" s="473"/>
      <c r="G10" s="480" t="str">
        <f>IF(C10="","❗wybierz rodzaj identyfikatora",IF(C10="REGON",IF(LEN(E10)&lt;&gt;9,"❌ błędny identyfikator",IF(MOD(8*--MID(E10,1,1)+9*--MID(E10,2,1)+2*--MID(E10,3,1)+3*--MID(E10,4,1)+4*--MID(E10,5,1)+5*--MID(E10,6,1)+6*--MID(E10,7,1)+7*--MID(E10,8,1),11)=--MID(E10,9,1),"✅ prawidłowy identyfikator","❌ błędny identyfikator")),IF(C10="PESEL",IF(LEN(E10)&lt;&gt;11,"❌ błędny identyfikator",IF(MOD(10-MOD(1*VALUE(MID(E10,1,1))+3*VALUE(MID(E10,2,1))+7*VALUE(MID(E10,3,1))+9*VALUE(MID(E10,4,1))+1*VALUE(MID(E10,5,1))+3*VALUE(MID(E10,6,1))+7*VALUE(MID(E10,7,1))+9*VALUE(MID(E10,8,1))+1*VALUE(MID(E10,9,1))+3*VALUE(MID(E10,10,1)),10),10)=VALUE(MID(E10,11,1)),"✅ prawidłowy identyfikator","❌ błędny identyfikator")),IF(C10="NIP",IFERROR(IF(LEN(E10)&lt;&gt;10,"❌ błędny identyfikator",IF(MOD(6*MID(E10,1,1)+5*MID(E10,2,1)+7*MID(E10,3,1)+2*MID(E10,4,1)+3*MID(E10,5,1)+4*MID(E10,6,1)+5*MID(E10,7,1)+6*MID(E10,8,1)+7*MID(E10,9,1), 11)=--MID(E10,10,1), "✅ prawidłowy identyfikator","❌ błędny identyfikator")),"")))))</f>
        <v>❗wybierz rodzaj identyfikatora</v>
      </c>
      <c r="H10" s="481"/>
      <c r="I10" s="467"/>
      <c r="J10" s="468"/>
      <c r="K10"/>
      <c r="M10" s="467" t="s">
        <v>3822</v>
      </c>
      <c r="N10" s="468" t="str">
        <f>IF(ocena!$L$49&lt;&gt;TRUE,"FORMULARZ NIEWYPEŁNIONY",IF(ocena!$L$49=TRUE,IF(ocena!$M$31="","FORMULARZ NIEWYPEŁNIONY",ocena!$M$31)))</f>
        <v>FORMULARZ NIEWYPEŁNIONY</v>
      </c>
      <c r="O10" s="24" t="s">
        <v>3408</v>
      </c>
      <c r="P10"/>
      <c r="Q10"/>
      <c r="R10"/>
      <c r="S10"/>
      <c r="T10"/>
      <c r="U10"/>
    </row>
    <row r="11" spans="3:21" ht="30" customHeight="1">
      <c r="C11" s="495" t="s">
        <v>1457</v>
      </c>
      <c r="D11" s="496"/>
      <c r="E11" s="519"/>
      <c r="F11" s="520"/>
      <c r="G11" s="525" t="str">
        <f>IF(OR(E11="",IFERROR(VLOOKUP(E11,listy!C:C,1,FALSE),"BŁĄD")="BŁĄD"),"❗podaj PKD",IF(AND(PKD!F2="TAK",PKD!G2="TAK"),"PKD o potencjalnie podwyższonym ryzyku środowiskowym i społecznym",IF(PKD!F2="TAK","PKD o potencjalnie podwyższonym ryzyku środowiskowym",IF(PKD!G2="TAK","PKD o potencjalnie podwyższonym ryzyku społecznym",IF(PKD!E2="TAK","PKD o potencjalnie wysokim ryzyku środowiskowym i społecznym","")))))</f>
        <v>❗podaj PKD</v>
      </c>
      <c r="H11" s="526"/>
      <c r="I11" s="503" t="s">
        <v>6441</v>
      </c>
      <c r="J11" s="506" t="str">
        <f>IF(ocena!$L$49&lt;&gt;TRUE,"FORMULARZ NIEWYPEŁNIONY",IF(ocena!$L$49=TRUE,IF(ocena!$M$33="","FORMULARZ NIEWYPEŁNIONY",ocena!$M$33)))</f>
        <v>FORMULARZ NIEWYPEŁNIONY</v>
      </c>
      <c r="K11"/>
      <c r="M11" s="467"/>
      <c r="N11" s="468"/>
      <c r="O11" s="24" t="s">
        <v>3383</v>
      </c>
      <c r="P11"/>
      <c r="Q11"/>
      <c r="R11"/>
      <c r="S11"/>
      <c r="T11"/>
      <c r="U11"/>
    </row>
    <row r="12" spans="3:21" ht="30" customHeight="1">
      <c r="C12" s="517"/>
      <c r="D12" s="518"/>
      <c r="E12" s="521"/>
      <c r="F12" s="522"/>
      <c r="G12" s="525"/>
      <c r="H12" s="526"/>
      <c r="I12" s="504"/>
      <c r="J12" s="507"/>
      <c r="K12" s="251"/>
    </row>
    <row r="13" spans="3:21" ht="30" customHeight="1">
      <c r="C13" s="497"/>
      <c r="D13" s="498"/>
      <c r="E13" s="523"/>
      <c r="F13" s="524"/>
      <c r="G13" s="525"/>
      <c r="H13" s="526"/>
      <c r="I13" s="505"/>
      <c r="J13" s="508"/>
      <c r="M13" s="491" t="s">
        <v>3849</v>
      </c>
      <c r="N13" s="492"/>
      <c r="O13" s="493"/>
    </row>
    <row r="14" spans="3:21" ht="30" customHeight="1">
      <c r="C14" s="476" t="s">
        <v>3415</v>
      </c>
      <c r="D14" s="476"/>
      <c r="E14" s="477"/>
      <c r="F14" s="478"/>
      <c r="G14" s="23"/>
      <c r="H14" s="23"/>
      <c r="I14" s="503" t="s">
        <v>6442</v>
      </c>
      <c r="J14" s="506" t="str">
        <f>IF(ocena!$L$49&lt;&gt;TRUE,"FORMULARZ NIEWYPEŁNIONY",IF(ocena!$L$49=TRUE,IF(ocena!$L$34="","FORMULARZ NIEWYPEŁNIONY",ocena!$L$34)))</f>
        <v>FORMULARZ NIEWYPEŁNIONY</v>
      </c>
      <c r="M14" s="223" t="s">
        <v>6457</v>
      </c>
      <c r="N14" s="224" t="str" cm="1">
        <f t="array" aca="1" ref="N14" ca="1">SUBSTITUTE(CELL("adres",O14),"$","")</f>
        <v>O14</v>
      </c>
      <c r="O14" s="224" t="str">
        <f>IF(OR(E11="",IFERROR(FIND("PKD",E11),1000)=1000),"",IF(OR(PKD!E2="TAK",PKD!F2="TAK",PKD!G2="TAK"),"TAK","NIE"))</f>
        <v/>
      </c>
    </row>
    <row r="15" spans="3:21" ht="30" customHeight="1">
      <c r="C15" s="495" t="s">
        <v>6632</v>
      </c>
      <c r="D15" s="496"/>
      <c r="E15" s="499"/>
      <c r="F15" s="500"/>
      <c r="G15" s="23"/>
      <c r="H15" s="23"/>
      <c r="I15" s="504"/>
      <c r="J15" s="507"/>
      <c r="M15" s="223" t="s">
        <v>1476</v>
      </c>
      <c r="N15" s="224" t="str" cm="1">
        <f t="array" aca="1" ref="N15" ca="1">SUBSTITUTE(CELL("adres",O15),"$","")</f>
        <v>O15</v>
      </c>
      <c r="O15" s="224" t="str">
        <f>IF(PKD!I2="","",IF(PKD!I2="TAK","TAK","NIE"))</f>
        <v/>
      </c>
    </row>
    <row r="16" spans="3:21" ht="30" customHeight="1">
      <c r="C16" s="497"/>
      <c r="D16" s="498"/>
      <c r="E16" s="501"/>
      <c r="F16" s="502"/>
      <c r="G16" s="23"/>
      <c r="H16" s="23"/>
      <c r="I16" s="505"/>
      <c r="J16" s="508"/>
      <c r="M16" s="223" t="s">
        <v>6346</v>
      </c>
      <c r="N16" s="224" t="str" cm="1">
        <f t="array" aca="1" ref="N16" ca="1">SUBSTITUTE(CELL("adres",O16),"$","")</f>
        <v>O16</v>
      </c>
      <c r="O16" s="224" t="str">
        <f>IF(E17="","",IF(E17="DUŻY","TAK",IF(AND(OR(E17="MŚP",E17="mikro"),OR(E11="",IFERROR(FIND("PKD",E11),1000)=1000)),"",IF(AND(OR(E17="MŚP",E17="mikro"),OR(PKD!E2="TAK",PKD!F2="TAK",PKD!G2="TAK")),"TAK","NIE"))))</f>
        <v/>
      </c>
    </row>
    <row r="17" spans="3:15" ht="30" customHeight="1">
      <c r="C17" s="509" t="s">
        <v>1478</v>
      </c>
      <c r="D17" s="509"/>
      <c r="E17" s="511"/>
      <c r="F17" s="511"/>
      <c r="I17" s="513" t="str">
        <f>IF(J8="FORMULARZ NIEWYPEŁNIONY","FORMULARZ NIEWYPEŁNIONY",IF(M219="BRAK SEGMENTU","FORMULARZ NIEWYPEŁNIONY",IF(M219="NIESPEŁNIONE","MINIMALNE GWARANCJE"&amp;CHAR(10)&amp;" SPOŁECZNE NIESPEŁNIONE",IF(M219="SPEŁNIONE","MINIMALNE GWARANCJE"&amp;CHAR(10)&amp;" SPOŁECZNE SPEŁNIONE"))))</f>
        <v>FORMULARZ NIEWYPEŁNIONY</v>
      </c>
      <c r="J17" s="514"/>
      <c r="M17" s="223" t="s">
        <v>1459</v>
      </c>
      <c r="N17" s="224" t="str" cm="1">
        <f t="array" aca="1" ref="N17" ca="1">SUBSTITUTE(CELL("adres",O17),"$","")</f>
        <v>O17</v>
      </c>
      <c r="O17" s="224" t="str">
        <f>IF(E17="","",IF(E17="DUŻY","TAK","NIE"))</f>
        <v/>
      </c>
    </row>
    <row r="18" spans="3:15" ht="30" customHeight="1">
      <c r="C18" s="510"/>
      <c r="D18" s="510"/>
      <c r="E18" s="512"/>
      <c r="F18" s="512"/>
      <c r="I18" s="515"/>
      <c r="J18" s="516"/>
      <c r="M18" s="223" t="s">
        <v>3994</v>
      </c>
      <c r="N18" s="224" t="str" cm="1">
        <f t="array" aca="1" ref="N18" ca="1">SUBSTITUTE(CELL("adres",O18),"$","")</f>
        <v>O18</v>
      </c>
      <c r="O18" s="224" t="str">
        <f>IF(E17="","",IF(OR(E17="Mikro",E17="MŚP"),"TAK","NIE"))</f>
        <v/>
      </c>
    </row>
    <row r="19" spans="3:15" ht="19.95" customHeight="1">
      <c r="M19" s="223" t="s">
        <v>6518</v>
      </c>
      <c r="N19" s="224" t="str" cm="1">
        <f t="array" aca="1" ref="N19" ca="1">SUBSTITUTE(CELL("adres",O19),"$","")</f>
        <v>O19</v>
      </c>
      <c r="O19" s="224" t="str">
        <f>IF(E17="","",IF(OR(E17="Duży",E17="MŚP"),"TAK","NIE"))</f>
        <v/>
      </c>
    </row>
    <row r="20" spans="3:15" ht="19.95" customHeight="1">
      <c r="M20" s="223" t="s">
        <v>6517</v>
      </c>
      <c r="N20" s="224" t="str" cm="1">
        <f t="array" aca="1" ref="N20" ca="1">SUBSTITUTE(CELL("adres",O20),"$","")</f>
        <v>O20</v>
      </c>
      <c r="O20" s="224" t="str">
        <f>IF(E17="","",IF(E17="Mikro","TAK","NIE"))</f>
        <v/>
      </c>
    </row>
    <row r="21" spans="3:15" ht="30" customHeight="1">
      <c r="C21" s="11"/>
      <c r="D21" s="474" t="s">
        <v>1464</v>
      </c>
      <c r="E21" s="474"/>
      <c r="F21" s="474"/>
      <c r="G21" s="474"/>
      <c r="H21" s="474"/>
      <c r="I21" s="474"/>
      <c r="J21" s="475"/>
    </row>
    <row r="22" spans="3:15" ht="4.95" customHeight="1"/>
    <row r="23" spans="3:15" ht="30" customHeight="1">
      <c r="C23" s="12"/>
      <c r="D23" s="429" t="s">
        <v>1447</v>
      </c>
      <c r="E23" s="429"/>
      <c r="F23" s="429"/>
      <c r="G23" s="429"/>
      <c r="H23" s="429"/>
      <c r="I23" s="429"/>
      <c r="J23" s="430"/>
    </row>
    <row r="24" spans="3:15" ht="4.95" customHeight="1"/>
    <row r="25" spans="3:15" ht="25.05" customHeight="1">
      <c r="C25" s="13"/>
      <c r="D25" s="416" t="s">
        <v>1451</v>
      </c>
      <c r="E25" s="416"/>
      <c r="F25" s="416"/>
      <c r="G25" s="416"/>
      <c r="H25" s="416"/>
      <c r="I25" s="416"/>
      <c r="J25" s="417"/>
    </row>
    <row r="26" spans="3:15" ht="19.95" customHeight="1"/>
    <row r="27" spans="3:15" ht="40.049999999999997" customHeight="1">
      <c r="C27" s="5">
        <v>1</v>
      </c>
      <c r="D27" s="413" t="s">
        <v>3782</v>
      </c>
      <c r="E27" s="413"/>
      <c r="F27" s="413"/>
      <c r="G27" s="413"/>
      <c r="H27" s="413"/>
      <c r="I27" s="413"/>
      <c r="J27" s="205"/>
    </row>
    <row r="28" spans="3:15" ht="31.95" customHeight="1">
      <c r="C28" s="414" t="s">
        <v>6521</v>
      </c>
      <c r="D28" s="415"/>
      <c r="E28" s="415"/>
      <c r="F28" s="415"/>
      <c r="G28" s="415"/>
      <c r="H28" s="415"/>
      <c r="I28" s="415"/>
      <c r="J28" s="415"/>
    </row>
    <row r="29" spans="3:15" ht="19.95" customHeight="1"/>
    <row r="30" spans="3:15" ht="19.95" customHeight="1">
      <c r="C30" s="5">
        <v>2</v>
      </c>
      <c r="D30" s="413" t="s">
        <v>1482</v>
      </c>
      <c r="E30" s="413"/>
      <c r="F30" s="413"/>
      <c r="G30" s="413"/>
      <c r="H30" s="413"/>
      <c r="I30" s="413"/>
      <c r="J30" s="206"/>
    </row>
    <row r="31" spans="3:15" ht="19.95" customHeight="1"/>
    <row r="32" spans="3:15" ht="40.049999999999997" customHeight="1">
      <c r="C32" s="5">
        <v>3</v>
      </c>
      <c r="D32" s="413" t="s">
        <v>3783</v>
      </c>
      <c r="E32" s="413"/>
      <c r="F32" s="413"/>
      <c r="G32" s="413"/>
      <c r="H32" s="413"/>
      <c r="I32" s="413"/>
      <c r="J32" s="205"/>
    </row>
    <row r="33" spans="3:16" ht="31.95" customHeight="1">
      <c r="C33" s="414" t="s">
        <v>6521</v>
      </c>
      <c r="D33" s="415"/>
      <c r="E33" s="415"/>
      <c r="F33" s="415"/>
      <c r="G33" s="415"/>
      <c r="H33" s="415"/>
      <c r="I33" s="415"/>
      <c r="J33" s="415"/>
    </row>
    <row r="34" spans="3:16" ht="19.95" customHeight="1"/>
    <row r="35" spans="3:16" ht="19.95" customHeight="1"/>
    <row r="36" spans="3:16" ht="30" customHeight="1">
      <c r="C36" s="11"/>
      <c r="D36" s="474" t="s">
        <v>1458</v>
      </c>
      <c r="E36" s="474"/>
      <c r="F36" s="474"/>
      <c r="G36" s="474"/>
      <c r="H36" s="474"/>
      <c r="I36" s="474"/>
      <c r="J36" s="475"/>
    </row>
    <row r="37" spans="3:16" ht="4.95" customHeight="1">
      <c r="O37" s="120"/>
    </row>
    <row r="38" spans="3:16" ht="30" customHeight="1">
      <c r="C38" s="12"/>
      <c r="D38" s="429" t="s">
        <v>1430</v>
      </c>
      <c r="E38" s="429"/>
      <c r="F38" s="429"/>
      <c r="G38" s="429"/>
      <c r="H38" s="429"/>
      <c r="I38" s="429"/>
      <c r="J38" s="430"/>
    </row>
    <row r="39" spans="3:16" ht="4.95" customHeight="1"/>
    <row r="40" spans="3:16" ht="25.05" customHeight="1">
      <c r="C40" s="13"/>
      <c r="D40" s="416" t="s">
        <v>1431</v>
      </c>
      <c r="E40" s="416"/>
      <c r="F40" s="416"/>
      <c r="G40" s="416"/>
      <c r="H40" s="416"/>
      <c r="I40" s="416"/>
      <c r="J40" s="417"/>
    </row>
    <row r="41" spans="3:16" ht="4.95" customHeight="1"/>
    <row r="42" spans="3:16" ht="40.049999999999997" customHeight="1">
      <c r="C42" s="5">
        <v>4</v>
      </c>
      <c r="D42" s="413" t="s">
        <v>3395</v>
      </c>
      <c r="E42" s="413"/>
      <c r="F42" s="413"/>
      <c r="G42" s="413"/>
      <c r="H42" s="413"/>
      <c r="I42" s="413"/>
      <c r="J42" s="205"/>
      <c r="O42"/>
    </row>
    <row r="43" spans="3:16" ht="19.95" customHeight="1">
      <c r="J43" s="6"/>
      <c r="O43"/>
    </row>
    <row r="44" spans="3:16" ht="40.049999999999997" customHeight="1">
      <c r="C44" s="5">
        <v>5</v>
      </c>
      <c r="D44" s="413" t="s">
        <v>3388</v>
      </c>
      <c r="E44" s="413"/>
      <c r="F44" s="413"/>
      <c r="G44" s="413"/>
      <c r="H44" s="413"/>
      <c r="I44" s="413"/>
      <c r="J44" s="209"/>
      <c r="O44"/>
    </row>
    <row r="45" spans="3:16" ht="19.95" customHeight="1">
      <c r="O45"/>
      <c r="P45"/>
    </row>
    <row r="46" spans="3:16" ht="40.049999999999997" customHeight="1">
      <c r="C46" s="5">
        <v>6</v>
      </c>
      <c r="D46" s="413" t="str">
        <f>"Czy zgadzają się Państwo na wykorzystanie średnich emisji branżowych? Państwa emisja branżowa wynosi: "&amp;SUBSTITUTE(TEXT(M106,"# ##0,00")," "," ")&amp;" tCO₂."&amp;CHAR(10)&amp;"Jeżeli NIE to należy we własnym zakresie obliczyć emisje generowane przez Państwa działalność gospodarczą."</f>
        <v>Czy zgadzają się Państwo na wykorzystanie średnich emisji branżowych? Państwa emisja branżowa wynosi:  tCO₂.
Jeżeli NIE to należy we własnym zakresie obliczyć emisje generowane przez Państwa działalność gospodarczą.</v>
      </c>
      <c r="E46" s="413"/>
      <c r="F46" s="413"/>
      <c r="G46" s="413"/>
      <c r="H46" s="413"/>
      <c r="I46" s="413"/>
      <c r="J46" s="207"/>
      <c r="M46" s="14" t="s">
        <v>6517</v>
      </c>
      <c r="N46" s="14"/>
      <c r="O46"/>
      <c r="P46"/>
    </row>
    <row r="47" spans="3:16" ht="19.95" customHeight="1">
      <c r="O47"/>
    </row>
    <row r="48" spans="3:16" ht="19.95" customHeight="1">
      <c r="C48" s="5">
        <v>7</v>
      </c>
      <c r="D48" s="413" t="s">
        <v>1481</v>
      </c>
      <c r="E48" s="413"/>
      <c r="F48" s="413"/>
      <c r="G48" s="413"/>
      <c r="H48" s="413"/>
      <c r="I48" s="413"/>
      <c r="J48" s="205"/>
      <c r="O48"/>
    </row>
    <row r="49" spans="3:16" ht="19.95" customHeight="1">
      <c r="O49"/>
    </row>
    <row r="50" spans="3:16" ht="19.95" customHeight="1">
      <c r="C50" s="5">
        <v>8</v>
      </c>
      <c r="D50" s="413" t="s">
        <v>1492</v>
      </c>
      <c r="E50" s="413"/>
      <c r="F50" s="413"/>
      <c r="G50" s="413"/>
      <c r="H50" s="413"/>
      <c r="I50" s="413"/>
      <c r="J50" s="418"/>
      <c r="O50"/>
    </row>
    <row r="51" spans="3:16" ht="4.95" customHeight="1">
      <c r="O51" s="120"/>
    </row>
    <row r="52" spans="3:16" ht="40.049999999999997" customHeight="1">
      <c r="D52" s="220" t="s">
        <v>3396</v>
      </c>
      <c r="E52" s="447" t="s">
        <v>1485</v>
      </c>
      <c r="F52" s="448"/>
      <c r="G52" s="447" t="s">
        <v>1486</v>
      </c>
      <c r="H52" s="448"/>
      <c r="I52" s="215" t="s">
        <v>1484</v>
      </c>
      <c r="M52" s="145"/>
      <c r="O52" s="129" t="s">
        <v>6465</v>
      </c>
    </row>
    <row r="53" spans="3:16" ht="15" customHeight="1">
      <c r="D53" s="220" t="s">
        <v>1487</v>
      </c>
      <c r="E53" s="485"/>
      <c r="F53" s="486"/>
      <c r="G53" s="465"/>
      <c r="H53" s="466"/>
      <c r="I53" s="225"/>
      <c r="J53" s="390" t="str">
        <f>IF(AND(E53&lt;&gt;"",G53&lt;&gt;"",I53&lt;&gt;""),SUBSTITUTE(TEXT('kalkulator GHG'!L10,"# ##0,0")," "," ")&amp;" tCO2e","")</f>
        <v/>
      </c>
      <c r="O53" s="254" t="str">
        <f>IF(OR(AND(O17="TAK",J42="NIE",J48="TAK"),AND(O18="TAK",J42="NIE",J46="NIE",J48="TAK")),IF(SUM(IF(SUM((E53&lt;&gt;"")+(G53&lt;&gt;"")+(I53&lt;&gt;""))&gt;0,IF(SUM((E53&lt;&gt;"")+(G53&lt;&gt;"")+(I53&lt;&gt;""))&lt;3,1,0),0)+IF(SUM((E54&lt;&gt;"")+(G54&lt;&gt;"")+(I54&lt;&gt;""))&gt;0,IF(SUM((E54&lt;&gt;"")+(G54&lt;&gt;"")+(I54&lt;&gt;""))&lt;3,1,0),0)+IF(SUM((E55&lt;&gt;"")+(G55&lt;&gt;"")+(I55&lt;&gt;""))&gt;0,IF(SUM((E55&lt;&gt;"")+(G55&lt;&gt;"")+(I55&lt;&gt;""))&lt;3,1,0),0)+IF(SUM((E56&lt;&gt;"")+(G56&lt;&gt;"")+(I56&lt;&gt;""))&gt;0,IF(SUM((E56&lt;&gt;"")+(G56&lt;&gt;"")+(I56&lt;&gt;""))&lt;3,1,0),0)+IF(SUM((E57&lt;&gt;"")+(G57&lt;&gt;"")+(I57&lt;&gt;""))&gt;0,IF(SUM((E57&lt;&gt;"")+(G57&lt;&gt;"")+(I57&lt;&gt;""))&lt;3,1,0),0))&gt;0,"TAK",IF(AND(J48="TAK",COUNTBLANK(E53:I57)=25),"TAK","NIE")),"")</f>
        <v/>
      </c>
    </row>
    <row r="54" spans="3:16" ht="15" hidden="1" customHeight="1">
      <c r="D54" s="220" t="s">
        <v>1488</v>
      </c>
      <c r="E54" s="485"/>
      <c r="F54" s="486"/>
      <c r="G54" s="465"/>
      <c r="H54" s="466"/>
      <c r="I54" s="226"/>
      <c r="J54" s="390" t="str">
        <f>IF(AND(E54&lt;&gt;"",G54&lt;&gt;"",I54&lt;&gt;""),SUBSTITUTE(TEXT('kalkulator GHG'!L11,"# ##0,0")," "," ")&amp;" tCO2e","")</f>
        <v/>
      </c>
      <c r="O54"/>
    </row>
    <row r="55" spans="3:16" ht="15" hidden="1" customHeight="1">
      <c r="D55" s="220" t="s">
        <v>1489</v>
      </c>
      <c r="E55" s="485"/>
      <c r="F55" s="486"/>
      <c r="G55" s="465"/>
      <c r="H55" s="466"/>
      <c r="I55" s="226"/>
      <c r="J55" s="390" t="str">
        <f>IF(AND(E55&lt;&gt;"",G55&lt;&gt;"",I55&lt;&gt;""),SUBSTITUTE(TEXT('kalkulator GHG'!L12,"# ##0,0")," "," ")&amp;" tCO2e","")</f>
        <v/>
      </c>
      <c r="O55"/>
    </row>
    <row r="56" spans="3:16" ht="15" hidden="1" customHeight="1">
      <c r="D56" s="220" t="s">
        <v>1490</v>
      </c>
      <c r="E56" s="485"/>
      <c r="F56" s="486"/>
      <c r="G56" s="465"/>
      <c r="H56" s="466"/>
      <c r="I56" s="226"/>
      <c r="J56" s="390" t="str">
        <f>IF(AND(E56&lt;&gt;"",G56&lt;&gt;"",I56&lt;&gt;""),SUBSTITUTE(TEXT('kalkulator GHG'!L13,"# ##0,0")," "," ")&amp;" tCO2e","")</f>
        <v/>
      </c>
      <c r="O56"/>
      <c r="P56"/>
    </row>
    <row r="57" spans="3:16" ht="15" hidden="1" customHeight="1">
      <c r="D57" s="220" t="s">
        <v>1491</v>
      </c>
      <c r="E57" s="485"/>
      <c r="F57" s="486"/>
      <c r="G57" s="465"/>
      <c r="H57" s="466"/>
      <c r="I57" s="226"/>
      <c r="J57" s="390" t="str">
        <f>IF(AND(E57&lt;&gt;"",G57&lt;&gt;"",I57&lt;&gt;""),SUBSTITUTE(TEXT('kalkulator GHG'!L14,"# ##0,0")," "," ")&amp;" tCO2e","")</f>
        <v/>
      </c>
      <c r="O57"/>
      <c r="P57"/>
    </row>
    <row r="58" spans="3:16" ht="19.95" customHeight="1">
      <c r="O58"/>
    </row>
    <row r="59" spans="3:16" ht="60" customHeight="1">
      <c r="C59" s="5">
        <v>9</v>
      </c>
      <c r="D59" s="413" t="s">
        <v>1465</v>
      </c>
      <c r="E59" s="413"/>
      <c r="F59" s="413"/>
      <c r="G59" s="413"/>
      <c r="H59" s="413"/>
      <c r="I59" s="413"/>
      <c r="J59" s="205"/>
      <c r="O59"/>
    </row>
    <row r="60" spans="3:16" ht="19.95" customHeight="1">
      <c r="O60" s="120"/>
    </row>
    <row r="61" spans="3:16" ht="19.95" customHeight="1">
      <c r="C61" s="5">
        <v>10</v>
      </c>
      <c r="D61" s="413" t="s">
        <v>43</v>
      </c>
      <c r="E61" s="413"/>
      <c r="F61" s="413"/>
      <c r="G61" s="413"/>
      <c r="H61" s="413"/>
      <c r="I61" s="413"/>
      <c r="J61" s="418"/>
      <c r="O61" s="120"/>
    </row>
    <row r="62" spans="3:16" ht="4.95" customHeight="1">
      <c r="O62" s="120"/>
    </row>
    <row r="63" spans="3:16" ht="79.95" customHeight="1">
      <c r="D63" s="488" t="s">
        <v>3810</v>
      </c>
      <c r="E63" s="489"/>
      <c r="F63" s="219" t="s">
        <v>3811</v>
      </c>
      <c r="G63" s="215" t="s">
        <v>3397</v>
      </c>
      <c r="H63" s="215" t="s">
        <v>6631</v>
      </c>
      <c r="I63" s="215" t="s">
        <v>1484</v>
      </c>
      <c r="O63" s="129" t="s">
        <v>6465</v>
      </c>
    </row>
    <row r="64" spans="3:16" ht="15" customHeight="1">
      <c r="D64" s="453"/>
      <c r="E64" s="453"/>
      <c r="F64" s="227"/>
      <c r="G64" s="397"/>
      <c r="H64" s="119"/>
      <c r="I64" s="225"/>
      <c r="J64" s="390" t="str">
        <f>IF(AND(D64&lt;&gt;"",F64&lt;&gt;"",G64&lt;&gt;"",H64&lt;&gt;"",I64&lt;&gt;""),SUBSTITUTE(TEXT('kalkulator GHG'!L19,"# ##0,0")," "," ")&amp;" tCO2e","")</f>
        <v/>
      </c>
      <c r="M64" s="145"/>
      <c r="O64" s="254" t="str">
        <f>IF(OR(AND(O17="TAK",J42="NIE",J59="TAK"),AND(O18="TAK",J42="NIE",J46="NIE",J59="TAK")),IF(SUM(IF(SUM((D64&lt;&gt;"")+(F64&lt;&gt;"")+(G64&lt;&gt;"")+(H64&lt;&gt;"")+(I64&lt;&gt;""))&gt;0,IF(SUM((D64&lt;&gt;"")+(F64&lt;&gt;"")+(G64&lt;&gt;"")+(H64&lt;&gt;"")+(I64&lt;&gt;""))&lt;5,1,0),0)+IF(SUM((D65&lt;&gt;"")+(F65&lt;&gt;"")+(G65&lt;&gt;"")+(H65&lt;&gt;"")+(I65&lt;&gt;""))&gt;0,IF(SUM((D65&lt;&gt;"")+(F65&lt;&gt;"")+(G65&lt;&gt;"")+(H65&lt;&gt;"")+(I65&lt;&gt;""))&lt;5,1,0),0)+IF(SUM((D66&lt;&gt;"")+(F66&lt;&gt;"")+(G66&lt;&gt;"")+(H66&lt;&gt;"")+(I66&lt;&gt;""))&gt;0,IF(SUM((D66&lt;&gt;"")+(F66&lt;&gt;"")+(G66&lt;&gt;"")+(H66&lt;&gt;"")+(I66&lt;&gt;""))&lt;5,1,0),0)+IF(SUM((D67&lt;&gt;"")+(F67&lt;&gt;"")+(G67&lt;&gt;"")+(H67&lt;&gt;"")+(I67&lt;&gt;""))&gt;0,IF(SUM((D67&lt;&gt;"")+(F67&lt;&gt;"")+(G67&lt;&gt;"")+(H67&lt;&gt;"")+(I67&lt;&gt;""))&lt;5,1,0),0)+IF(SUM((D68&lt;&gt;"")+(F68&lt;&gt;"")+(G68&lt;&gt;"")+(H68&lt;&gt;"")+(I68&lt;&gt;""))&gt;0,IF(SUM((D68&lt;&gt;"")+(F68&lt;&gt;"")+(G68&lt;&gt;"")+(H68&lt;&gt;"")+(I68&lt;&gt;""))&lt;5,1,0),0)+IF(SUM((D69&lt;&gt;"")+(F69&lt;&gt;"")+(G69&lt;&gt;"")+(H69&lt;&gt;"")+(I69&lt;&gt;""))&gt;0,IF(SUM((D69&lt;&gt;"")+(F69&lt;&gt;"")+(G69&lt;&gt;"")+(H69&lt;&gt;"")+(I69&lt;&gt;""))&lt;5,1,0),0)+IF(SUM((D70&lt;&gt;"")+(F70&lt;&gt;"")+(G70&lt;&gt;"")+(H70&lt;&gt;"")+(I70&lt;&gt;""))&gt;0,IF(SUM((D70&lt;&gt;"")+(F70&lt;&gt;"")+(G70&lt;&gt;"")+(H70&lt;&gt;"")+(I70&lt;&gt;""))&lt;5,1,0),0)+IF(SUM((D71&lt;&gt;"")+(F71&lt;&gt;"")+(G71&lt;&gt;"")+(H71&lt;&gt;"")+(I71&lt;&gt;""))&gt;0,IF(SUM((D71&lt;&gt;"")+(F71&lt;&gt;"")+(G71&lt;&gt;"")+(H71&lt;&gt;"")+(I71&lt;&gt;""))&lt;5,1,0),0)+IF(SUM((D72&lt;&gt;"")+(F72&lt;&gt;"")+(G72&lt;&gt;"")+(H72&lt;&gt;"")+(I72&lt;&gt;""))&gt;0,IF(SUM((D72&lt;&gt;"")+(F72&lt;&gt;"")+(G72&lt;&gt;"")+(H72&lt;&gt;"")+(I72&lt;&gt;""))&lt;5,1,0),0)+IF(SUM((D73&lt;&gt;"")+(F73&lt;&gt;"")+(G73&lt;&gt;"")+(H73&lt;&gt;"")+(I73&lt;&gt;""))&gt;0,IF(SUM((D73&lt;&gt;"")+(F73&lt;&gt;"")+(G73&lt;&gt;"")+(H73&lt;&gt;"")+(I73&lt;&gt;""))&lt;5,1,0),0)+IF(SUM((D74&lt;&gt;"")+(F74&lt;&gt;"")+(G74&lt;&gt;"")+(H74&lt;&gt;"")+(I74&lt;&gt;""))&gt;0,IF(SUM((D74&lt;&gt;"")+(F74&lt;&gt;"")+(G74&lt;&gt;"")+(H74&lt;&gt;"")+(I74&lt;&gt;""))&lt;5,1,0),0)+IF(SUM((D75&lt;&gt;"")+(F75&lt;&gt;"")+(G75&lt;&gt;"")+(H75&lt;&gt;"")+(I75&lt;&gt;""))&gt;0,IF(SUM((D75&lt;&gt;"")+(F75&lt;&gt;"")+(G75&lt;&gt;"")+(H75&lt;&gt;"")+(I75&lt;&gt;""))&lt;5,1,0),0)+IF(SUM((D76&lt;&gt;"")+(F76&lt;&gt;"")+(G76&lt;&gt;"")+(H76&lt;&gt;"")+(I76&lt;&gt;""))&gt;0,IF(SUM((D76&lt;&gt;"")+(F76&lt;&gt;"")+(G76&lt;&gt;"")+(H76&lt;&gt;"")+(I76&lt;&gt;""))&lt;5,1,0),0)+IF(SUM((D77&lt;&gt;"")+(F77&lt;&gt;"")+(G77&lt;&gt;"")+(H77&lt;&gt;"")+(I77&lt;&gt;""))&gt;0,IF(SUM((D77&lt;&gt;"")+(F77&lt;&gt;"")+(G77&lt;&gt;"")+(H77&lt;&gt;"")+(I77&lt;&gt;""))&lt;5,1,0),0)+IF(SUM((D78&lt;&gt;"")+(F78&lt;&gt;"")+(G78&lt;&gt;"")+(H78&lt;&gt;"")+(I78&lt;&gt;""))&gt;0,IF(SUM((D78&lt;&gt;"")+(F78&lt;&gt;"")+(G78&lt;&gt;"")+(H78&lt;&gt;"")+(I78&lt;&gt;""))&lt;5,1,0),0)+IF(SUM((D79&lt;&gt;"")+(F79&lt;&gt;"")+(G79&lt;&gt;"")+(H79&lt;&gt;"")+(I79&lt;&gt;""))&gt;0,IF(SUM((D79&lt;&gt;"")+(F79&lt;&gt;"")+(G79&lt;&gt;"")+(H79&lt;&gt;"")+(I79&lt;&gt;""))&lt;5,1,0),0)+IF(SUM((D80&lt;&gt;"")+(F80&lt;&gt;"")+(G80&lt;&gt;"")+(H80&lt;&gt;"")+(I80&lt;&gt;""))&gt;0,IF(SUM((D80&lt;&gt;"")+(F80&lt;&gt;"")+(G80&lt;&gt;"")+(H80&lt;&gt;"")+(I80&lt;&gt;""))&lt;5,1,0),0)+IF(SUM((D81&lt;&gt;"")+(F81&lt;&gt;"")+(G81&lt;&gt;"")+(H81&lt;&gt;"")+(I81&lt;&gt;""))&gt;0,IF(SUM((D81&lt;&gt;"")+(F81&lt;&gt;"")+(G81&lt;&gt;"")+(H81&lt;&gt;"")+(I81&lt;&gt;""))&lt;5,1,0),0)+IF(SUM((D82&lt;&gt;"")+(F82&lt;&gt;"")+(G82&lt;&gt;"")+(H82&lt;&gt;"")+(I82&lt;&gt;""))&gt;0,IF(SUM((D82&lt;&gt;"")+(F82&lt;&gt;"")+(G82&lt;&gt;"")+(H82&lt;&gt;"")+(I82&lt;&gt;""))&lt;5,1,0),0)+IF(SUM((D83&lt;&gt;"")+(F83&lt;&gt;"")+(G83&lt;&gt;"")+(H83&lt;&gt;"")+(I83&lt;&gt;""))&gt;0,IF(SUM((D83&lt;&gt;"")+(F83&lt;&gt;"")+(G83&lt;&gt;"")+(H83&lt;&gt;"")+(I83&lt;&gt;""))&lt;5,1,0),0))&gt;0,"TAK",IF(AND(J59="TAK",COUNTBLANK(D64:I83)=120),"TAK","NIE")),"")</f>
        <v/>
      </c>
    </row>
    <row r="65" spans="4:15" ht="15" hidden="1" customHeight="1">
      <c r="D65" s="453"/>
      <c r="E65" s="453"/>
      <c r="F65" s="227"/>
      <c r="G65" s="397"/>
      <c r="H65" s="119"/>
      <c r="I65" s="225"/>
      <c r="J65" s="390" t="str">
        <f>IF(AND(D65&lt;&gt;"",F65&lt;&gt;"",G65&lt;&gt;"",H65&lt;&gt;"",I65&lt;&gt;""),SUBSTITUTE(TEXT('kalkulator GHG'!L20,"# ##0,0")," "," ")&amp;" tCO2e","")</f>
        <v/>
      </c>
      <c r="O65"/>
    </row>
    <row r="66" spans="4:15" ht="15" hidden="1" customHeight="1">
      <c r="D66" s="453"/>
      <c r="E66" s="453"/>
      <c r="F66" s="227"/>
      <c r="G66" s="397"/>
      <c r="H66" s="119"/>
      <c r="I66" s="225"/>
      <c r="J66" s="390" t="str">
        <f>IF(AND(D66&lt;&gt;"",F66&lt;&gt;"",G66&lt;&gt;"",H66&lt;&gt;"",I66&lt;&gt;""),SUBSTITUTE(TEXT('kalkulator GHG'!L21,"# ##0,0")," "," ")&amp;" tCO2e","")</f>
        <v/>
      </c>
      <c r="O66"/>
    </row>
    <row r="67" spans="4:15" ht="15" hidden="1" customHeight="1">
      <c r="D67" s="453"/>
      <c r="E67" s="453"/>
      <c r="F67" s="227"/>
      <c r="G67" s="397"/>
      <c r="H67" s="119"/>
      <c r="I67" s="225"/>
      <c r="J67" s="390" t="str">
        <f>IF(AND(D67&lt;&gt;"",F67&lt;&gt;"",G67&lt;&gt;"",H67&lt;&gt;"",I67&lt;&gt;""),SUBSTITUTE(TEXT('kalkulator GHG'!L22,"# ##0,0")," "," ")&amp;" tCO2e","")</f>
        <v/>
      </c>
      <c r="O67"/>
    </row>
    <row r="68" spans="4:15" ht="15" hidden="1" customHeight="1">
      <c r="D68" s="453"/>
      <c r="E68" s="453"/>
      <c r="F68" s="227"/>
      <c r="G68" s="397"/>
      <c r="H68" s="119"/>
      <c r="I68" s="225"/>
      <c r="J68" s="390" t="str">
        <f>IF(AND(D68&lt;&gt;"",F68&lt;&gt;"",G68&lt;&gt;"",H68&lt;&gt;"",I68&lt;&gt;""),SUBSTITUTE(TEXT('kalkulator GHG'!L23,"# ##0,0")," "," ")&amp;" tCO2e","")</f>
        <v/>
      </c>
      <c r="O68" s="120"/>
    </row>
    <row r="69" spans="4:15" ht="15" hidden="1" customHeight="1">
      <c r="D69" s="453"/>
      <c r="E69" s="453"/>
      <c r="F69" s="227"/>
      <c r="G69" s="397"/>
      <c r="H69" s="119"/>
      <c r="I69" s="225"/>
      <c r="J69" s="390" t="str">
        <f>IF(AND(D69&lt;&gt;"",F69&lt;&gt;"",G69&lt;&gt;"",H69&lt;&gt;"",I69&lt;&gt;""),SUBSTITUTE(TEXT('kalkulator GHG'!L24,"# ##0,0")," "," ")&amp;" tCO2e","")</f>
        <v/>
      </c>
      <c r="O69" s="120"/>
    </row>
    <row r="70" spans="4:15" ht="15" hidden="1" customHeight="1">
      <c r="D70" s="453"/>
      <c r="E70" s="453"/>
      <c r="F70" s="227"/>
      <c r="G70" s="397"/>
      <c r="H70" s="119"/>
      <c r="I70" s="225"/>
      <c r="J70" s="390" t="str">
        <f>IF(AND(D70&lt;&gt;"",F70&lt;&gt;"",G70&lt;&gt;"",H70&lt;&gt;"",I70&lt;&gt;""),SUBSTITUTE(TEXT('kalkulator GHG'!L25,"# ##0,0")," "," ")&amp;" tCO2e","")</f>
        <v/>
      </c>
      <c r="O70" s="120"/>
    </row>
    <row r="71" spans="4:15" ht="15" hidden="1" customHeight="1">
      <c r="D71" s="453"/>
      <c r="E71" s="453"/>
      <c r="F71" s="227"/>
      <c r="G71" s="397"/>
      <c r="H71" s="119"/>
      <c r="I71" s="225"/>
      <c r="J71" s="390" t="str">
        <f>IF(AND(D71&lt;&gt;"",F71&lt;&gt;"",G71&lt;&gt;"",H71&lt;&gt;"",I71&lt;&gt;""),SUBSTITUTE(TEXT('kalkulator GHG'!L26,"# ##0,0")," "," ")&amp;" tCO2e","")</f>
        <v/>
      </c>
      <c r="O71" s="120"/>
    </row>
    <row r="72" spans="4:15" ht="15" hidden="1" customHeight="1">
      <c r="D72" s="453"/>
      <c r="E72" s="453"/>
      <c r="F72" s="227"/>
      <c r="G72" s="397"/>
      <c r="H72" s="119"/>
      <c r="I72" s="225"/>
      <c r="J72" s="390" t="str">
        <f>IF(AND(D72&lt;&gt;"",F72&lt;&gt;"",G72&lt;&gt;"",H72&lt;&gt;"",I72&lt;&gt;""),SUBSTITUTE(TEXT('kalkulator GHG'!L27,"# ##0,0")," "," ")&amp;" tCO2e","")</f>
        <v/>
      </c>
      <c r="O72" s="120"/>
    </row>
    <row r="73" spans="4:15" ht="15" hidden="1" customHeight="1">
      <c r="D73" s="453"/>
      <c r="E73" s="453"/>
      <c r="F73" s="227"/>
      <c r="G73" s="397"/>
      <c r="H73" s="119"/>
      <c r="I73" s="225"/>
      <c r="J73" s="390" t="str">
        <f>IF(AND(D73&lt;&gt;"",F73&lt;&gt;"",G73&lt;&gt;"",H73&lt;&gt;"",I73&lt;&gt;""),SUBSTITUTE(TEXT('kalkulator GHG'!L28,"# ##0,0")," "," ")&amp;" tCO2e","")</f>
        <v/>
      </c>
      <c r="O73" s="120"/>
    </row>
    <row r="74" spans="4:15" ht="15" hidden="1" customHeight="1">
      <c r="D74" s="453"/>
      <c r="E74" s="453"/>
      <c r="F74" s="227"/>
      <c r="G74" s="397"/>
      <c r="H74" s="119"/>
      <c r="I74" s="225"/>
      <c r="J74" s="390" t="str">
        <f>IF(AND(D74&lt;&gt;"",F74&lt;&gt;"",G74&lt;&gt;"",H74&lt;&gt;"",I74&lt;&gt;""),SUBSTITUTE(TEXT('kalkulator GHG'!L29,"# ##0,0")," "," ")&amp;" tCO2e","")</f>
        <v/>
      </c>
      <c r="O74" s="120"/>
    </row>
    <row r="75" spans="4:15" ht="15" hidden="1" customHeight="1">
      <c r="D75" s="453"/>
      <c r="E75" s="453"/>
      <c r="F75" s="227"/>
      <c r="G75" s="397"/>
      <c r="H75" s="119"/>
      <c r="I75" s="225"/>
      <c r="J75" s="390" t="str">
        <f>IF(AND(D75&lt;&gt;"",F75&lt;&gt;"",G75&lt;&gt;"",H75&lt;&gt;"",I75&lt;&gt;""),SUBSTITUTE(TEXT('kalkulator GHG'!L30,"# ##0,0")," "," ")&amp;" tCO2e","")</f>
        <v/>
      </c>
      <c r="O75" s="120"/>
    </row>
    <row r="76" spans="4:15" ht="15" hidden="1" customHeight="1">
      <c r="D76" s="453"/>
      <c r="E76" s="453"/>
      <c r="F76" s="227"/>
      <c r="G76" s="397"/>
      <c r="H76" s="119"/>
      <c r="I76" s="225"/>
      <c r="J76" s="390" t="str">
        <f>IF(AND(D76&lt;&gt;"",F76&lt;&gt;"",G76&lt;&gt;"",H76&lt;&gt;"",I76&lt;&gt;""),SUBSTITUTE(TEXT('kalkulator GHG'!L31,"# ##0,0")," "," ")&amp;" tCO2e","")</f>
        <v/>
      </c>
      <c r="O76" s="120"/>
    </row>
    <row r="77" spans="4:15" ht="15" hidden="1" customHeight="1">
      <c r="D77" s="453"/>
      <c r="E77" s="453"/>
      <c r="F77" s="227"/>
      <c r="G77" s="397"/>
      <c r="H77" s="119"/>
      <c r="I77" s="225"/>
      <c r="J77" s="390" t="str">
        <f>IF(AND(D77&lt;&gt;"",F77&lt;&gt;"",G77&lt;&gt;"",H77&lt;&gt;"",I77&lt;&gt;""),SUBSTITUTE(TEXT('kalkulator GHG'!L32,"# ##0,0")," "," ")&amp;" tCO2e","")</f>
        <v/>
      </c>
      <c r="O77" s="120"/>
    </row>
    <row r="78" spans="4:15" ht="15" hidden="1" customHeight="1">
      <c r="D78" s="453"/>
      <c r="E78" s="453"/>
      <c r="F78" s="227"/>
      <c r="G78" s="397"/>
      <c r="H78" s="119"/>
      <c r="I78" s="225"/>
      <c r="J78" s="390" t="str">
        <f>IF(AND(D78&lt;&gt;"",F78&lt;&gt;"",G78&lt;&gt;"",H78&lt;&gt;"",I78&lt;&gt;""),SUBSTITUTE(TEXT('kalkulator GHG'!L33,"# ##0,0")," "," ")&amp;" tCO2e","")</f>
        <v/>
      </c>
      <c r="M78" s="145"/>
      <c r="O78" s="120"/>
    </row>
    <row r="79" spans="4:15" ht="15" hidden="1" customHeight="1">
      <c r="D79" s="453"/>
      <c r="E79" s="453"/>
      <c r="F79" s="227"/>
      <c r="G79" s="118"/>
      <c r="H79" s="119"/>
      <c r="I79" s="225"/>
      <c r="O79" s="120"/>
    </row>
    <row r="80" spans="4:15" ht="15" hidden="1" customHeight="1">
      <c r="D80" s="453"/>
      <c r="E80" s="453"/>
      <c r="F80" s="227"/>
      <c r="G80" s="118"/>
      <c r="H80" s="119"/>
      <c r="I80" s="225"/>
      <c r="O80" s="120"/>
    </row>
    <row r="81" spans="3:15" ht="15" hidden="1" customHeight="1">
      <c r="D81" s="453"/>
      <c r="E81" s="453"/>
      <c r="F81" s="227"/>
      <c r="G81" s="118"/>
      <c r="H81" s="119"/>
      <c r="I81" s="225"/>
      <c r="O81" s="120"/>
    </row>
    <row r="82" spans="3:15" ht="15" hidden="1" customHeight="1">
      <c r="D82" s="453"/>
      <c r="E82" s="453"/>
      <c r="F82" s="227"/>
      <c r="G82" s="118"/>
      <c r="H82" s="119"/>
      <c r="I82" s="225"/>
      <c r="O82" s="120"/>
    </row>
    <row r="83" spans="3:15" ht="15" hidden="1" customHeight="1">
      <c r="D83" s="453"/>
      <c r="E83" s="453"/>
      <c r="F83" s="227"/>
      <c r="G83" s="118"/>
      <c r="H83" s="119"/>
      <c r="I83" s="225"/>
      <c r="O83" s="120"/>
    </row>
    <row r="84" spans="3:15" ht="19.95" customHeight="1"/>
    <row r="85" spans="3:15" ht="19.95" customHeight="1">
      <c r="C85" s="5">
        <v>11</v>
      </c>
      <c r="D85" s="413" t="s">
        <v>3785</v>
      </c>
      <c r="E85" s="413"/>
      <c r="F85" s="413"/>
      <c r="G85" s="413"/>
      <c r="H85" s="413"/>
      <c r="I85" s="413"/>
      <c r="J85" s="205"/>
      <c r="O85" s="120"/>
    </row>
    <row r="86" spans="3:15" ht="19.95" customHeight="1">
      <c r="O86" s="120"/>
    </row>
    <row r="87" spans="3:15" ht="19.95" customHeight="1">
      <c r="C87" s="5">
        <v>12</v>
      </c>
      <c r="D87" s="413" t="s">
        <v>1466</v>
      </c>
      <c r="E87" s="413"/>
      <c r="F87" s="413"/>
      <c r="G87" s="413"/>
      <c r="H87" s="413"/>
      <c r="I87" s="413"/>
      <c r="J87" s="418"/>
      <c r="O87" s="120"/>
    </row>
    <row r="88" spans="3:15" ht="4.95" customHeight="1">
      <c r="O88" s="120"/>
    </row>
    <row r="89" spans="3:15" ht="60" customHeight="1">
      <c r="D89" s="482" t="s">
        <v>6671</v>
      </c>
      <c r="E89" s="483"/>
      <c r="F89" s="484"/>
      <c r="G89" s="447" t="s">
        <v>3399</v>
      </c>
      <c r="H89" s="487"/>
      <c r="I89" s="448"/>
      <c r="J89"/>
      <c r="O89" s="129" t="s">
        <v>6465</v>
      </c>
    </row>
    <row r="90" spans="3:15" ht="15" customHeight="1">
      <c r="D90" s="454"/>
      <c r="E90" s="455"/>
      <c r="F90" s="456"/>
      <c r="G90" s="457"/>
      <c r="H90" s="458"/>
      <c r="I90" s="459"/>
      <c r="J90" s="390" t="str">
        <f>IF(G90&lt;&gt;"",SUBSTITUTE(TEXT('kalkulator GHG'!L43,"# ##0,0")," "," ")&amp;" tCO2e","")</f>
        <v/>
      </c>
      <c r="M90" s="145"/>
      <c r="N90" s="1" t="str">
        <f>IF(OR(AND(O17="TAK",J42="NIE",J85="TAK"),AND(O18="TAK",J42="NIE",J46="NIE",J85="TAK")),IF(OR(G90&lt;&gt;"",G91&lt;&gt;"",G92&lt;&gt;"",G93&lt;&gt;"",G94&lt;&gt;"",G95&lt;&gt;""),"NIE","TAK"),"")</f>
        <v/>
      </c>
      <c r="O90" s="258" t="str">
        <f>IF(OR(AND(O17="TAK",J42="NIE",J85="TAK"),AND(O18="TAK",J42="NIE",J46="NIE",J85="TAK")),IF(SUM(IF(SUM((D90&lt;&gt;"")+(G90&lt;&gt;""))&gt;0,IF(SUM((D90&lt;&gt;"")+(G90&lt;&gt;""))&lt;2,1,0),0)+IF(SUM((D91&lt;&gt;"")+(G91&lt;&gt;""))&gt;0,IF(SUM((D91&lt;&gt;"")+(G91&lt;&gt;""))&lt;2,1,0),0)+IF(SUM((D92&lt;&gt;"")+(G92&lt;&gt;""))&gt;0,IF(SUM((D92&lt;&gt;"")+(G92&lt;&gt;""))&lt;2,1,0),0)+IF(SUM((D93&lt;&gt;"")+(G93&lt;&gt;""))&gt;0,IF(SUM((D93&lt;&gt;"")+(G93&lt;&gt;""))&lt;2,1,0),0)+IF(SUM((D94&lt;&gt;"")+(G94&lt;&gt;""))&gt;0,IF(SUM((D94&lt;&gt;"")+(G94&lt;&gt;""))&lt;2,1,0),0)+IF(SUM((D95&lt;&gt;"")+(G95&lt;&gt;""))&gt;0,IF(SUM((D95&lt;&gt;"")+(G95&lt;&gt;""))&lt;2,1,0),0))&gt;0,"TAK",IF(AND(J85="TAK",COUNTBLANK(D90:I95)=36),"TAK","NIE")),"")</f>
        <v/>
      </c>
    </row>
    <row r="91" spans="3:15" ht="15" hidden="1" customHeight="1">
      <c r="D91" s="454"/>
      <c r="E91" s="455"/>
      <c r="F91" s="456"/>
      <c r="G91" s="457"/>
      <c r="H91" s="458"/>
      <c r="I91" s="459"/>
      <c r="J91" s="390" t="str">
        <f>IF(G91&lt;&gt;"",SUBSTITUTE(TEXT('kalkulator GHG'!L44,"# ##0,0")," "," ")&amp;" tCO2e","")</f>
        <v/>
      </c>
      <c r="M91"/>
      <c r="N91"/>
      <c r="O91" s="120"/>
    </row>
    <row r="92" spans="3:15" ht="15" hidden="1" customHeight="1">
      <c r="D92" s="454"/>
      <c r="E92" s="455"/>
      <c r="F92" s="456"/>
      <c r="G92" s="457"/>
      <c r="H92" s="458"/>
      <c r="I92" s="459"/>
      <c r="J92" s="390" t="str">
        <f>IF(G92&lt;&gt;"",SUBSTITUTE(TEXT('kalkulator GHG'!L45,"# ##0,0")," "," ")&amp;" tCO2e","")</f>
        <v/>
      </c>
      <c r="M92"/>
      <c r="N92"/>
      <c r="O92" s="120"/>
    </row>
    <row r="93" spans="3:15" ht="15" hidden="1" customHeight="1">
      <c r="D93" s="454"/>
      <c r="E93" s="455"/>
      <c r="F93" s="456"/>
      <c r="G93" s="457"/>
      <c r="H93" s="458"/>
      <c r="I93" s="459"/>
      <c r="J93" s="390" t="str">
        <f>IF(G93&lt;&gt;"",SUBSTITUTE(TEXT('kalkulator GHG'!L46,"# ##0,0")," "," ")&amp;" tCO2e","")</f>
        <v/>
      </c>
      <c r="M93"/>
      <c r="N93"/>
      <c r="O93" s="120"/>
    </row>
    <row r="94" spans="3:15" ht="15" hidden="1" customHeight="1">
      <c r="D94" s="454"/>
      <c r="E94" s="455"/>
      <c r="F94" s="456"/>
      <c r="G94" s="457"/>
      <c r="H94" s="458"/>
      <c r="I94" s="459"/>
      <c r="J94" s="390" t="str">
        <f>IF(G94&lt;&gt;"",SUBSTITUTE(TEXT('kalkulator GHG'!L47,"# ##0,0")," "," ")&amp;" tCO2e","")</f>
        <v/>
      </c>
      <c r="M94"/>
      <c r="N94"/>
      <c r="O94" s="120"/>
    </row>
    <row r="95" spans="3:15" ht="15" hidden="1" customHeight="1">
      <c r="D95" s="454"/>
      <c r="E95" s="455"/>
      <c r="F95" s="456"/>
      <c r="G95" s="457"/>
      <c r="H95" s="458"/>
      <c r="I95" s="459"/>
      <c r="J95" s="390" t="str">
        <f>IF(G95&lt;&gt;"",SUBSTITUTE(TEXT('kalkulator GHG'!L48,"# ##0,0")," "," ")&amp;" tCO2e","")</f>
        <v/>
      </c>
      <c r="O95" s="120"/>
    </row>
    <row r="96" spans="3:15" ht="19.95" customHeight="1">
      <c r="O96" s="120"/>
    </row>
    <row r="97" spans="3:15" ht="19.95" customHeight="1">
      <c r="C97" s="5">
        <v>13</v>
      </c>
      <c r="D97" s="413" t="s">
        <v>3786</v>
      </c>
      <c r="E97" s="413"/>
      <c r="F97" s="413"/>
      <c r="G97" s="413"/>
      <c r="H97" s="413"/>
      <c r="I97" s="413"/>
      <c r="J97" s="205"/>
      <c r="M97" s="129" t="s">
        <v>3993</v>
      </c>
      <c r="O97" s="120"/>
    </row>
    <row r="98" spans="3:15" ht="19.95" customHeight="1">
      <c r="M98" s="173">
        <f>'kalkulator GHG'!$L$4</f>
        <v>0</v>
      </c>
      <c r="O98" s="120"/>
    </row>
    <row r="99" spans="3:15" ht="19.95" customHeight="1">
      <c r="C99" s="5">
        <v>14</v>
      </c>
      <c r="D99" s="413" t="s">
        <v>1467</v>
      </c>
      <c r="E99" s="413"/>
      <c r="F99" s="413"/>
      <c r="G99" s="413"/>
      <c r="H99" s="413"/>
      <c r="I99" s="413"/>
      <c r="J99" s="418"/>
      <c r="O99" s="120"/>
    </row>
    <row r="100" spans="3:15" ht="4.95" customHeight="1">
      <c r="O100" s="120"/>
    </row>
    <row r="101" spans="3:15" ht="40.049999999999997" customHeight="1">
      <c r="D101" s="446" t="s">
        <v>1468</v>
      </c>
      <c r="E101" s="446"/>
      <c r="F101" s="447" t="s">
        <v>3400</v>
      </c>
      <c r="G101" s="448"/>
      <c r="H101" s="527" t="s">
        <v>1433</v>
      </c>
      <c r="I101" s="527"/>
      <c r="O101" s="129" t="s">
        <v>6465</v>
      </c>
    </row>
    <row r="102" spans="3:15" ht="15" customHeight="1">
      <c r="D102" s="461" t="s">
        <v>1469</v>
      </c>
      <c r="E102" s="461"/>
      <c r="F102" s="449"/>
      <c r="G102" s="450"/>
      <c r="H102" s="460"/>
      <c r="I102" s="460"/>
      <c r="J102" s="390" t="str">
        <f>IF(AND(F102&lt;&gt;"",H102&lt;&gt;""),SUBSTITUTE(TEXT('kalkulator GHG'!L53,"# ##0,0")," "," ")&amp;" tCO2e","")</f>
        <v/>
      </c>
      <c r="O102" s="258" t="str">
        <f>IF(OR(AND(O17="TAK",J42="NIE",J97="TAK"),AND(O18="TAK",J42="NIE",J46="NIE",J97="TAK")),IF(OR(AND(F102&lt;&gt;"",H102=""),AND(F102="",H102&lt;&gt;""),AND(F103&lt;&gt;"",H103=""),AND(F103="",H103&lt;&gt;""),AND(F104&lt;&gt;"",H104=""),AND(F104="",H104&lt;&gt;""),AND(F102="",H102="",F103="",H103="",F104="",H104="")),"TAK","NIE"),"")</f>
        <v/>
      </c>
    </row>
    <row r="103" spans="3:15" ht="15" customHeight="1">
      <c r="D103" s="461" t="s">
        <v>23</v>
      </c>
      <c r="E103" s="461"/>
      <c r="F103" s="449"/>
      <c r="G103" s="450"/>
      <c r="H103" s="460"/>
      <c r="I103" s="460"/>
      <c r="J103" s="390" t="str">
        <f>IF(AND(F103&lt;&gt;"",H103&lt;&gt;""),SUBSTITUTE(TEXT('kalkulator GHG'!L54,"# ##0,0")," "," ")&amp;" tCO2e","")</f>
        <v/>
      </c>
      <c r="O103"/>
    </row>
    <row r="104" spans="3:15" ht="15" customHeight="1">
      <c r="D104" s="461" t="s">
        <v>24</v>
      </c>
      <c r="E104" s="461"/>
      <c r="F104" s="449"/>
      <c r="G104" s="450"/>
      <c r="H104" s="460"/>
      <c r="I104" s="460"/>
      <c r="J104" s="390" t="str">
        <f>IF(AND(F104&lt;&gt;"",H104&lt;&gt;""),SUBSTITUTE(TEXT('kalkulator GHG'!L55,"# ##0,0")," "," ")&amp;" tCO2e","")</f>
        <v/>
      </c>
      <c r="O104"/>
    </row>
    <row r="105" spans="3:15" ht="19.95" customHeight="1">
      <c r="M105" s="129" t="s">
        <v>3991</v>
      </c>
      <c r="O105"/>
    </row>
    <row r="106" spans="3:15" ht="19.95" customHeight="1">
      <c r="C106" s="18"/>
      <c r="D106" s="440" t="str">
        <f>"WYLICZONA WARTOŚĆ EMISJI GAZÓW CIEPLARNIANYCH Z ZAKRESU 1 WYNOSI: "&amp;SUBSTITUTE(TEXT(J106,"# ##0,00")," "," ")&amp;" tCO₂"</f>
        <v>WYLICZONA WARTOŚĆ EMISJI GAZÓW CIEPLARNIANYCH Z ZAKRESU 1 WYNOSI:  tCO₂</v>
      </c>
      <c r="E106" s="440"/>
      <c r="F106" s="440"/>
      <c r="G106" s="440"/>
      <c r="H106" s="440"/>
      <c r="I106" s="440"/>
      <c r="J106" s="19" t="str">
        <f>IF(AND(J42="TAK",J44&lt;&gt;""),J44,IF(AND(J42="NIE",OR(J46="NIE",J46=""),OR(O53="NIE",O53=""),OR(O64="NIE",O64=""),OR(O90="NIE",O90=""),OR(O102="NIE",O102=""),J48&lt;&gt;"",J59&lt;&gt;"",J85&lt;&gt;"",J97&lt;&gt;""),M98,IF(AND(J42="NIE",J46="TAK"),M106,"")))</f>
        <v/>
      </c>
      <c r="M106" s="173" t="str">
        <f>'emisje branżowe'!$H$2</f>
        <v/>
      </c>
      <c r="O106"/>
    </row>
    <row r="107" spans="3:15" ht="19.95" customHeight="1">
      <c r="O107" s="120"/>
    </row>
    <row r="108" spans="3:15" ht="25.05" customHeight="1">
      <c r="C108" s="13"/>
      <c r="D108" s="416" t="s">
        <v>1432</v>
      </c>
      <c r="E108" s="416"/>
      <c r="F108" s="416"/>
      <c r="G108" s="416"/>
      <c r="H108" s="416"/>
      <c r="I108" s="416"/>
      <c r="J108" s="417"/>
      <c r="O108"/>
    </row>
    <row r="109" spans="3:15" ht="4.95" customHeight="1">
      <c r="O109"/>
    </row>
    <row r="110" spans="3:15" ht="40.049999999999997" customHeight="1">
      <c r="C110" s="5">
        <v>15</v>
      </c>
      <c r="D110" s="413" t="s">
        <v>3387</v>
      </c>
      <c r="E110" s="413"/>
      <c r="F110" s="413"/>
      <c r="G110" s="413"/>
      <c r="H110" s="413"/>
      <c r="I110" s="413"/>
      <c r="J110" s="205"/>
      <c r="O110"/>
    </row>
    <row r="111" spans="3:15" ht="19.95" customHeight="1">
      <c r="O111"/>
    </row>
    <row r="112" spans="3:15" ht="40.049999999999997" customHeight="1">
      <c r="C112" s="5">
        <v>16</v>
      </c>
      <c r="D112" s="413" t="s">
        <v>3401</v>
      </c>
      <c r="E112" s="413"/>
      <c r="F112" s="413"/>
      <c r="G112" s="413"/>
      <c r="H112" s="413"/>
      <c r="I112" s="413"/>
      <c r="J112" s="209"/>
      <c r="O112"/>
    </row>
    <row r="113" spans="3:15" ht="19.95" customHeight="1">
      <c r="O113"/>
    </row>
    <row r="114" spans="3:15" ht="40.049999999999997" customHeight="1">
      <c r="C114" s="5">
        <v>17</v>
      </c>
      <c r="D114" s="413" t="str">
        <f>"Czy zgadzają się Państwo na wykorzystanie średnich emisji branżowych? Państwa emisja branżowa wynosi: "&amp;SUBSTITUTE(TEXT(M134,"# ##0,00")," "," ")&amp;" tCO₂."&amp;CHAR(10)&amp;"Jeżeli NIE to należy we własnym zakresie obliczyć emisje generowane przez Państwa działalność gospodarczą."</f>
        <v>Czy zgadzają się Państwo na wykorzystanie średnich emisji branżowych? Państwa emisja branżowa wynosi:  tCO₂.
Jeżeli NIE to należy we własnym zakresie obliczyć emisje generowane przez Państwa działalność gospodarczą.</v>
      </c>
      <c r="E114" s="413"/>
      <c r="F114" s="413"/>
      <c r="G114" s="413"/>
      <c r="H114" s="413"/>
      <c r="I114" s="413"/>
      <c r="J114" s="207"/>
      <c r="M114" s="14" t="s">
        <v>6517</v>
      </c>
      <c r="N114" s="14"/>
      <c r="O114"/>
    </row>
    <row r="115" spans="3:15" ht="19.95" customHeight="1">
      <c r="O115"/>
    </row>
    <row r="116" spans="3:15" ht="40.049999999999997" customHeight="1">
      <c r="C116" s="7">
        <v>18</v>
      </c>
      <c r="D116" s="451" t="s">
        <v>3424</v>
      </c>
      <c r="E116" s="451"/>
      <c r="F116" s="451"/>
      <c r="G116" s="451"/>
      <c r="H116" s="451"/>
      <c r="I116" s="451"/>
      <c r="J116" s="452"/>
      <c r="M116"/>
      <c r="N116"/>
      <c r="O116"/>
    </row>
    <row r="117" spans="3:15" ht="4.95" customHeight="1">
      <c r="M117"/>
      <c r="N117"/>
      <c r="O117"/>
    </row>
    <row r="118" spans="3:15" ht="40.049999999999997" customHeight="1">
      <c r="D118" s="441" t="s">
        <v>1483</v>
      </c>
      <c r="E118" s="442"/>
      <c r="F118" s="443"/>
      <c r="G118" s="441" t="s">
        <v>1484</v>
      </c>
      <c r="H118" s="442"/>
      <c r="I118" s="443"/>
      <c r="M118"/>
      <c r="N118"/>
      <c r="O118" s="129" t="s">
        <v>6465</v>
      </c>
    </row>
    <row r="119" spans="3:15" ht="15" customHeight="1">
      <c r="D119" s="444"/>
      <c r="E119" s="444"/>
      <c r="F119" s="444"/>
      <c r="G119" s="445"/>
      <c r="H119" s="445"/>
      <c r="I119" s="445"/>
      <c r="J119" s="390" t="str">
        <f>IF(AND(D119&lt;&gt;"",G119&lt;&gt;""),SUBSTITUTE(TEXT('kalkulator GHG'!L60,"# ##0,0")," "," ")&amp;" tCO2e","")</f>
        <v/>
      </c>
      <c r="M119"/>
      <c r="N119"/>
      <c r="O119" s="254" t="str">
        <f>IF(OR(AND(O17="TAK",J110="NIE"),AND(O18="TAK",J110="NIE",J114="NIE")),IF(COUNTBLANK(D119:I119)=4,"NIE","TAK"),"")</f>
        <v/>
      </c>
    </row>
    <row r="120" spans="3:15" ht="19.95" customHeight="1">
      <c r="M120"/>
      <c r="N120"/>
      <c r="O120"/>
    </row>
    <row r="121" spans="3:15" ht="40.049999999999997" customHeight="1">
      <c r="C121" s="7">
        <v>19</v>
      </c>
      <c r="D121" s="451" t="s">
        <v>3425</v>
      </c>
      <c r="E121" s="451"/>
      <c r="F121" s="451"/>
      <c r="G121" s="451"/>
      <c r="H121" s="451"/>
      <c r="I121" s="451"/>
      <c r="J121" s="452"/>
      <c r="M121"/>
      <c r="N121"/>
    </row>
    <row r="122" spans="3:15" ht="4.95" customHeight="1">
      <c r="M122"/>
      <c r="N122"/>
      <c r="O122"/>
    </row>
    <row r="123" spans="3:15" ht="40.049999999999997" customHeight="1">
      <c r="D123" s="441" t="s">
        <v>1483</v>
      </c>
      <c r="E123" s="442"/>
      <c r="F123" s="443"/>
      <c r="G123" s="441" t="s">
        <v>1484</v>
      </c>
      <c r="H123" s="442"/>
      <c r="I123" s="443"/>
      <c r="M123"/>
      <c r="N123"/>
      <c r="O123" s="129" t="s">
        <v>6465</v>
      </c>
    </row>
    <row r="124" spans="3:15" ht="15" customHeight="1">
      <c r="D124" s="444"/>
      <c r="E124" s="444"/>
      <c r="F124" s="444"/>
      <c r="G124" s="445"/>
      <c r="H124" s="445"/>
      <c r="I124" s="445"/>
      <c r="J124" s="390" t="str">
        <f>IF(AND(D124&lt;&gt;"",G124&lt;&gt;""),SUBSTITUTE(TEXT('kalkulator GHG'!L65,"# ##0,0")," "," ")&amp;" tCO2e","")</f>
        <v/>
      </c>
      <c r="M124"/>
      <c r="N124"/>
      <c r="O124" s="254" t="str">
        <f>IF(OR(AND(O17="TAK",J110="NIE"),AND(O18="TAK",J110="NIE",J114="NIE")),IF(COUNTBLANK(D124:I124)=4,"NIE","TAK"),"")</f>
        <v/>
      </c>
    </row>
    <row r="125" spans="3:15" ht="19.95" customHeight="1">
      <c r="M125"/>
      <c r="N125"/>
      <c r="O125" s="120"/>
    </row>
    <row r="126" spans="3:15" ht="19.95" customHeight="1">
      <c r="C126" s="7">
        <v>20</v>
      </c>
      <c r="D126" s="451" t="s">
        <v>1480</v>
      </c>
      <c r="E126" s="451"/>
      <c r="F126" s="451"/>
      <c r="G126" s="451"/>
      <c r="H126" s="451"/>
      <c r="I126" s="451"/>
      <c r="J126" s="205"/>
      <c r="M126" s="129" t="s">
        <v>3992</v>
      </c>
      <c r="O126" s="120"/>
    </row>
    <row r="127" spans="3:15" ht="19.95" customHeight="1">
      <c r="M127" s="173">
        <f>'kalkulator GHG'!$L$5</f>
        <v>0</v>
      </c>
      <c r="O127" s="120"/>
    </row>
    <row r="128" spans="3:15" ht="19.95" customHeight="1">
      <c r="C128" s="5">
        <v>21</v>
      </c>
      <c r="D128" s="413" t="s">
        <v>3390</v>
      </c>
      <c r="E128" s="413"/>
      <c r="F128" s="413"/>
      <c r="G128" s="413"/>
      <c r="H128" s="413"/>
      <c r="I128" s="413"/>
      <c r="J128" s="418"/>
      <c r="O128" s="120"/>
    </row>
    <row r="129" spans="3:16" ht="4.95" customHeight="1">
      <c r="O129" s="120"/>
    </row>
    <row r="130" spans="3:16" ht="79.95" customHeight="1">
      <c r="D130" s="446" t="s">
        <v>1435</v>
      </c>
      <c r="E130" s="446"/>
      <c r="F130" s="218" t="s">
        <v>3815</v>
      </c>
      <c r="G130" s="218" t="s">
        <v>3392</v>
      </c>
      <c r="H130" s="218" t="s">
        <v>3391</v>
      </c>
      <c r="I130" s="218" t="s">
        <v>3819</v>
      </c>
      <c r="M130"/>
      <c r="O130" s="129" t="s">
        <v>6465</v>
      </c>
    </row>
    <row r="131" spans="3:16" ht="15" customHeight="1">
      <c r="D131" s="446" t="s">
        <v>3816</v>
      </c>
      <c r="E131" s="446"/>
      <c r="F131" s="217"/>
      <c r="G131" s="216"/>
      <c r="H131" s="216"/>
      <c r="I131" s="121" t="str">
        <f>IF(OR(G131="",H131=""),"",IF(AND(G131=0,H131=0),"-",IF(AND(G131&lt;&gt;"",H131&lt;&gt;""),H131/G131)))</f>
        <v/>
      </c>
      <c r="O131" s="254" t="str">
        <f>IF(J126&lt;&gt;"TAK","",IF(COUNTBLANK(F131:H132)=6,"TAK",IF(SUM(IF(SUM((F131&lt;&gt;"")+(G131&lt;&gt;"")+(H131&lt;&gt;"")+(I131&lt;&gt;""))&gt;0,IF(SUM((F131&lt;&gt;"")+(G131&lt;&gt;"")+(H131&lt;&gt;"")+(I131&lt;&gt;""))&lt;4,1,0),0)+IF(SUM((F132&lt;&gt;"")+(G132&lt;&gt;"")+(H132&lt;&gt;"")+(I132&lt;&gt;""))&gt;0,IF(SUM((F132&lt;&gt;"")+(G132&lt;&gt;"")+(H132&lt;&gt;"")+(I132&lt;&gt;""))&lt;4,1,0),0))&gt;0,"TAK","NIE")))</f>
        <v/>
      </c>
    </row>
    <row r="132" spans="3:16" ht="15" customHeight="1">
      <c r="D132" s="446" t="s">
        <v>3817</v>
      </c>
      <c r="E132" s="446"/>
      <c r="F132" s="208"/>
      <c r="G132" s="216"/>
      <c r="H132" s="216"/>
      <c r="I132" s="121" t="str">
        <f>IF(OR(G132="",H132=""),"",IF(AND(G132=0,H132=0),"-",IF(AND(G132&lt;&gt;"",H132&lt;&gt;""),H132/G132)))</f>
        <v/>
      </c>
      <c r="O132" s="120"/>
      <c r="P132" s="255"/>
    </row>
    <row r="133" spans="3:16" ht="19.95" customHeight="1">
      <c r="M133" s="129" t="s">
        <v>3875</v>
      </c>
      <c r="O133" s="255"/>
    </row>
    <row r="134" spans="3:16" ht="19.95" customHeight="1">
      <c r="C134" s="18"/>
      <c r="D134" s="440" t="str">
        <f>"WYLICZONA WARTOŚĆ EMISJI GAZÓW CIEPLARNIANYCH Z ZAKRESU 2 WYNOSI: "&amp;SUBSTITUTE(TEXT(J134,"# ##0,00")," "," ")&amp;" tCO₂"</f>
        <v>WYLICZONA WARTOŚĆ EMISJI GAZÓW CIEPLARNIANYCH Z ZAKRESU 2 WYNOSI:  tCO₂</v>
      </c>
      <c r="E134" s="440"/>
      <c r="F134" s="440"/>
      <c r="G134" s="440"/>
      <c r="H134" s="440"/>
      <c r="I134" s="440"/>
      <c r="J134" s="19" t="str">
        <f>IF(AND(J110="TAK",J112&lt;&gt;""),J112,IF(AND(J110="NIE",OR(J114="NIE",J114=""),OR(O119="NIE",O119=""),OR(O124="NIE",O124="")),M127,IF(AND(J110="NIE",J114="TAK"),M134,"")))</f>
        <v/>
      </c>
      <c r="M134" s="173" t="str">
        <f>'emisje branżowe'!$I$2</f>
        <v/>
      </c>
      <c r="O134" s="255"/>
    </row>
    <row r="135" spans="3:16" ht="19.95" customHeight="1">
      <c r="O135" s="120"/>
    </row>
    <row r="136" spans="3:16" ht="25.05" customHeight="1">
      <c r="C136" s="13"/>
      <c r="D136" s="416" t="s">
        <v>1434</v>
      </c>
      <c r="E136" s="416"/>
      <c r="F136" s="416"/>
      <c r="G136" s="416"/>
      <c r="H136" s="416"/>
      <c r="I136" s="416"/>
      <c r="J136" s="417"/>
      <c r="O136" s="120"/>
    </row>
    <row r="137" spans="3:16" ht="4.95" customHeight="1">
      <c r="O137" s="120"/>
    </row>
    <row r="138" spans="3:16" ht="40.049999999999997" customHeight="1">
      <c r="C138" s="5">
        <v>22</v>
      </c>
      <c r="D138" s="413" t="s">
        <v>3389</v>
      </c>
      <c r="E138" s="413"/>
      <c r="F138" s="413"/>
      <c r="G138" s="413"/>
      <c r="H138" s="413"/>
      <c r="I138" s="413"/>
      <c r="J138" s="205"/>
      <c r="O138" s="120"/>
    </row>
    <row r="139" spans="3:16" ht="19.95" customHeight="1">
      <c r="O139" s="120"/>
    </row>
    <row r="140" spans="3:16" ht="18">
      <c r="C140" s="5">
        <v>23</v>
      </c>
      <c r="D140" s="413" t="s">
        <v>3402</v>
      </c>
      <c r="E140" s="413"/>
      <c r="F140" s="413"/>
      <c r="G140" s="413"/>
      <c r="H140" s="413"/>
      <c r="I140" s="413"/>
      <c r="J140" s="418"/>
      <c r="O140" s="120"/>
    </row>
    <row r="141" spans="3:16" ht="4.95" customHeight="1">
      <c r="O141" s="120"/>
    </row>
    <row r="142" spans="3:16" ht="60" customHeight="1">
      <c r="D142" s="435" t="s">
        <v>25</v>
      </c>
      <c r="E142" s="435"/>
      <c r="F142" s="435"/>
      <c r="G142" s="435"/>
      <c r="H142" s="435"/>
      <c r="I142" s="215" t="s">
        <v>3393</v>
      </c>
      <c r="O142" s="129" t="s">
        <v>6465</v>
      </c>
    </row>
    <row r="143" spans="3:16" ht="19.95" customHeight="1">
      <c r="D143" s="426" t="s">
        <v>3</v>
      </c>
      <c r="E143" s="427"/>
      <c r="F143" s="427"/>
      <c r="G143" s="427"/>
      <c r="H143" s="428"/>
      <c r="I143" s="228" t="str">
        <f t="shared" ref="I143:I157" si="0">IF(COUNTIF($J$143:$J$157,TRUE)&gt;0,"TAK","")</f>
        <v/>
      </c>
      <c r="J143" s="10"/>
      <c r="O143" s="254" t="str">
        <f>IF(AND(J138="TAK",COUNTIF(J143:J157,"PRAWDA")=0),"TAK",IF(AND(J138="TAK",COUNTIF(J143:J157,"PRAWDA")&gt;0),"NIE",""))</f>
        <v/>
      </c>
    </row>
    <row r="144" spans="3:16" ht="19.95" customHeight="1">
      <c r="D144" s="426" t="s">
        <v>4</v>
      </c>
      <c r="E144" s="427"/>
      <c r="F144" s="427"/>
      <c r="G144" s="427"/>
      <c r="H144" s="428"/>
      <c r="I144" s="228" t="str">
        <f t="shared" si="0"/>
        <v/>
      </c>
      <c r="J144" s="10"/>
      <c r="O144" s="120"/>
    </row>
    <row r="145" spans="3:15" ht="19.95" customHeight="1">
      <c r="D145" s="426" t="s">
        <v>1439</v>
      </c>
      <c r="E145" s="427"/>
      <c r="F145" s="427"/>
      <c r="G145" s="427"/>
      <c r="H145" s="428"/>
      <c r="I145" s="228" t="str">
        <f t="shared" si="0"/>
        <v/>
      </c>
      <c r="J145" s="10"/>
      <c r="O145" s="120"/>
    </row>
    <row r="146" spans="3:15" ht="19.95" customHeight="1">
      <c r="D146" s="426" t="s">
        <v>3420</v>
      </c>
      <c r="E146" s="427"/>
      <c r="F146" s="427"/>
      <c r="G146" s="427"/>
      <c r="H146" s="428"/>
      <c r="I146" s="228" t="str">
        <f t="shared" si="0"/>
        <v/>
      </c>
      <c r="J146" s="10"/>
      <c r="O146" s="120"/>
    </row>
    <row r="147" spans="3:15" ht="19.95" customHeight="1">
      <c r="D147" s="426" t="s">
        <v>1440</v>
      </c>
      <c r="E147" s="427"/>
      <c r="F147" s="427"/>
      <c r="G147" s="427"/>
      <c r="H147" s="428"/>
      <c r="I147" s="228" t="str">
        <f t="shared" si="0"/>
        <v/>
      </c>
      <c r="J147" s="10"/>
      <c r="O147" s="120"/>
    </row>
    <row r="148" spans="3:15" ht="19.95" customHeight="1">
      <c r="D148" s="426" t="s">
        <v>1441</v>
      </c>
      <c r="E148" s="427"/>
      <c r="F148" s="427"/>
      <c r="G148" s="427"/>
      <c r="H148" s="428"/>
      <c r="I148" s="228" t="str">
        <f t="shared" si="0"/>
        <v/>
      </c>
      <c r="J148" s="10"/>
      <c r="O148" s="120"/>
    </row>
    <row r="149" spans="3:15" ht="19.95" customHeight="1">
      <c r="D149" s="426" t="s">
        <v>1442</v>
      </c>
      <c r="E149" s="427"/>
      <c r="F149" s="427"/>
      <c r="G149" s="427"/>
      <c r="H149" s="428"/>
      <c r="I149" s="228" t="str">
        <f t="shared" si="0"/>
        <v/>
      </c>
      <c r="J149" s="10"/>
      <c r="O149" s="120"/>
    </row>
    <row r="150" spans="3:15" ht="19.95" customHeight="1">
      <c r="D150" s="426" t="s">
        <v>3421</v>
      </c>
      <c r="E150" s="427"/>
      <c r="F150" s="427"/>
      <c r="G150" s="427"/>
      <c r="H150" s="428"/>
      <c r="I150" s="228" t="str">
        <f t="shared" si="0"/>
        <v/>
      </c>
      <c r="J150" s="10"/>
      <c r="O150" s="120"/>
    </row>
    <row r="151" spans="3:15" ht="19.95" customHeight="1">
      <c r="D151" s="426" t="s">
        <v>3422</v>
      </c>
      <c r="E151" s="427"/>
      <c r="F151" s="427"/>
      <c r="G151" s="427"/>
      <c r="H151" s="428"/>
      <c r="I151" s="228" t="str">
        <f t="shared" si="0"/>
        <v/>
      </c>
      <c r="J151" s="10"/>
      <c r="O151" s="120"/>
    </row>
    <row r="152" spans="3:15" ht="19.95" customHeight="1">
      <c r="D152" s="426" t="s">
        <v>1443</v>
      </c>
      <c r="E152" s="427"/>
      <c r="F152" s="427"/>
      <c r="G152" s="427"/>
      <c r="H152" s="428"/>
      <c r="I152" s="228" t="str">
        <f t="shared" si="0"/>
        <v/>
      </c>
      <c r="J152" s="10"/>
      <c r="O152" s="120"/>
    </row>
    <row r="153" spans="3:15" ht="19.95" customHeight="1">
      <c r="D153" s="426" t="s">
        <v>1444</v>
      </c>
      <c r="E153" s="427"/>
      <c r="F153" s="427"/>
      <c r="G153" s="427"/>
      <c r="H153" s="428"/>
      <c r="I153" s="228" t="str">
        <f t="shared" si="0"/>
        <v/>
      </c>
      <c r="J153" s="10"/>
      <c r="O153" s="120"/>
    </row>
    <row r="154" spans="3:15" ht="19.95" customHeight="1">
      <c r="D154" s="426" t="s">
        <v>1445</v>
      </c>
      <c r="E154" s="427"/>
      <c r="F154" s="427"/>
      <c r="G154" s="427"/>
      <c r="H154" s="428"/>
      <c r="I154" s="228" t="str">
        <f t="shared" si="0"/>
        <v/>
      </c>
      <c r="J154" s="10"/>
      <c r="O154" s="120"/>
    </row>
    <row r="155" spans="3:15" ht="19.95" customHeight="1">
      <c r="D155" s="426" t="s">
        <v>3423</v>
      </c>
      <c r="E155" s="427"/>
      <c r="F155" s="427"/>
      <c r="G155" s="427"/>
      <c r="H155" s="428"/>
      <c r="I155" s="228" t="str">
        <f t="shared" si="0"/>
        <v/>
      </c>
      <c r="J155" s="10"/>
      <c r="O155" s="120"/>
    </row>
    <row r="156" spans="3:15" ht="19.95" customHeight="1">
      <c r="D156" s="426" t="s">
        <v>1446</v>
      </c>
      <c r="E156" s="427"/>
      <c r="F156" s="427"/>
      <c r="G156" s="427"/>
      <c r="H156" s="428"/>
      <c r="I156" s="228" t="str">
        <f t="shared" si="0"/>
        <v/>
      </c>
      <c r="J156" s="10"/>
      <c r="O156" s="120"/>
    </row>
    <row r="157" spans="3:15" ht="19.95" customHeight="1">
      <c r="D157" s="426" t="s">
        <v>5</v>
      </c>
      <c r="E157" s="427"/>
      <c r="F157" s="427"/>
      <c r="G157" s="427"/>
      <c r="H157" s="428"/>
      <c r="I157" s="228" t="str">
        <f t="shared" si="0"/>
        <v/>
      </c>
      <c r="J157" s="10"/>
      <c r="O157" s="120"/>
    </row>
    <row r="158" spans="3:15" ht="19.95" customHeight="1">
      <c r="O158" s="120"/>
    </row>
    <row r="159" spans="3:15" ht="19.95" customHeight="1">
      <c r="C159" s="5">
        <v>24</v>
      </c>
      <c r="D159" s="413" t="s">
        <v>3403</v>
      </c>
      <c r="E159" s="413"/>
      <c r="F159" s="413"/>
      <c r="G159" s="413"/>
      <c r="H159" s="413"/>
      <c r="I159" s="413"/>
      <c r="J159" s="209"/>
      <c r="O159" s="120"/>
    </row>
    <row r="160" spans="3:15" ht="19.95" customHeight="1">
      <c r="O160" s="120"/>
    </row>
    <row r="161" spans="3:15" ht="25.05" customHeight="1">
      <c r="C161" s="13"/>
      <c r="D161" s="416" t="s">
        <v>1449</v>
      </c>
      <c r="E161" s="416"/>
      <c r="F161" s="416"/>
      <c r="G161" s="416"/>
      <c r="H161" s="416"/>
      <c r="I161" s="416"/>
      <c r="J161" s="417"/>
      <c r="O161" s="120"/>
    </row>
    <row r="162" spans="3:15" ht="4.95" customHeight="1">
      <c r="O162" s="120"/>
    </row>
    <row r="163" spans="3:15" ht="40.049999999999997" customHeight="1">
      <c r="C163" s="5">
        <v>25</v>
      </c>
      <c r="D163" s="413" t="s">
        <v>27</v>
      </c>
      <c r="E163" s="413"/>
      <c r="F163" s="413"/>
      <c r="G163" s="413"/>
      <c r="H163" s="413"/>
      <c r="I163" s="413"/>
      <c r="J163" s="205"/>
      <c r="O163" s="120"/>
    </row>
    <row r="164" spans="3:15" ht="19.95" customHeight="1">
      <c r="O164" s="120"/>
    </row>
    <row r="165" spans="3:15" ht="40.049999999999997" customHeight="1">
      <c r="C165" s="5">
        <v>26</v>
      </c>
      <c r="D165" s="413" t="s">
        <v>28</v>
      </c>
      <c r="E165" s="413"/>
      <c r="F165" s="413"/>
      <c r="G165" s="413"/>
      <c r="H165" s="413"/>
      <c r="I165" s="413"/>
      <c r="J165" s="205"/>
      <c r="O165" s="120"/>
    </row>
    <row r="166" spans="3:15" ht="19.95" customHeight="1">
      <c r="O166" s="120"/>
    </row>
    <row r="167" spans="3:15" ht="40.049999999999997" customHeight="1">
      <c r="C167" s="5">
        <v>27</v>
      </c>
      <c r="D167" s="413" t="s">
        <v>29</v>
      </c>
      <c r="E167" s="413"/>
      <c r="F167" s="413"/>
      <c r="G167" s="413"/>
      <c r="H167" s="413"/>
      <c r="I167" s="413"/>
      <c r="J167" s="205"/>
      <c r="O167" s="120"/>
    </row>
    <row r="168" spans="3:15" ht="19.95" customHeight="1">
      <c r="O168" s="120"/>
    </row>
    <row r="169" spans="3:15" ht="40.049999999999997" customHeight="1">
      <c r="C169" s="5">
        <v>28</v>
      </c>
      <c r="D169" s="413" t="s">
        <v>3411</v>
      </c>
      <c r="E169" s="413"/>
      <c r="F169" s="413"/>
      <c r="G169" s="413"/>
      <c r="H169" s="413"/>
      <c r="I169" s="413"/>
      <c r="J169" s="205"/>
      <c r="O169" s="120"/>
    </row>
    <row r="170" spans="3:15" ht="31.95" customHeight="1">
      <c r="C170" s="434" t="s">
        <v>1436</v>
      </c>
      <c r="D170" s="434"/>
      <c r="E170" s="434"/>
      <c r="F170" s="434"/>
      <c r="G170" s="434"/>
      <c r="H170" s="434"/>
      <c r="I170" s="434"/>
      <c r="J170" s="434"/>
      <c r="O170" s="120"/>
    </row>
    <row r="171" spans="3:15" ht="19.95" customHeight="1">
      <c r="O171" s="120"/>
    </row>
    <row r="172" spans="3:15" ht="19.95" customHeight="1">
      <c r="O172" s="120"/>
    </row>
    <row r="173" spans="3:15" ht="30" customHeight="1">
      <c r="C173" s="12"/>
      <c r="D173" s="429" t="s">
        <v>1448</v>
      </c>
      <c r="E173" s="429"/>
      <c r="F173" s="429"/>
      <c r="G173" s="429"/>
      <c r="H173" s="429"/>
      <c r="I173" s="429"/>
      <c r="J173" s="430"/>
      <c r="O173" s="120"/>
    </row>
    <row r="174" spans="3:15" ht="4.95" customHeight="1">
      <c r="O174" s="120"/>
    </row>
    <row r="175" spans="3:15" ht="25.05" customHeight="1">
      <c r="C175" s="13"/>
      <c r="D175" s="416" t="s">
        <v>1453</v>
      </c>
      <c r="E175" s="416"/>
      <c r="F175" s="416"/>
      <c r="G175" s="416"/>
      <c r="H175" s="416"/>
      <c r="I175" s="416"/>
      <c r="J175" s="417"/>
      <c r="M175" s="145"/>
    </row>
    <row r="176" spans="3:15" ht="4.95" customHeight="1"/>
    <row r="177" spans="3:24" ht="40.049999999999997" customHeight="1">
      <c r="C177" s="5">
        <v>29</v>
      </c>
      <c r="D177" s="413" t="s">
        <v>1475</v>
      </c>
      <c r="E177" s="413"/>
      <c r="F177" s="413"/>
      <c r="G177" s="413"/>
      <c r="H177" s="413"/>
      <c r="I177" s="413"/>
      <c r="J177" s="418"/>
      <c r="N177"/>
    </row>
    <row r="178" spans="3:24" ht="4.95" customHeight="1"/>
    <row r="179" spans="3:24" ht="40.049999999999997" customHeight="1">
      <c r="D179" s="215" t="s">
        <v>1437</v>
      </c>
      <c r="E179" s="215" t="s">
        <v>3386</v>
      </c>
      <c r="F179" s="215" t="s">
        <v>6</v>
      </c>
      <c r="G179" s="494" t="s">
        <v>3838</v>
      </c>
      <c r="H179" s="494"/>
      <c r="I179" s="215" t="s">
        <v>3394</v>
      </c>
      <c r="M179" s="129" t="s">
        <v>3818</v>
      </c>
      <c r="N179"/>
      <c r="O179" s="129" t="s">
        <v>6465</v>
      </c>
      <c r="Q179"/>
      <c r="R179"/>
      <c r="S179"/>
      <c r="T179"/>
      <c r="U179"/>
      <c r="V179"/>
      <c r="W179"/>
      <c r="X179"/>
    </row>
    <row r="180" spans="3:24" ht="30" customHeight="1">
      <c r="C180" s="256" t="b" cm="1">
        <f t="array" aca="1" ref="C180" ca="1">IF(F180="",TRUE,AND(IF(ISNUMBER(FIND(MID(F180,ROW(INDIRECT("1:"&amp;LEN(F180))),1),"ABCDEFGHIJKLMNOPQRSTUVWXYZĄĆĘŁŃÓŚŹŻabcdefghijklmnopqrstuvwxyząćęłńóśźż ")),TRUE,FALSE)))</f>
        <v>1</v>
      </c>
      <c r="D180" s="9">
        <v>1</v>
      </c>
      <c r="E180" s="210" t="s">
        <v>4003</v>
      </c>
      <c r="F180" s="398" t="s">
        <v>3483</v>
      </c>
      <c r="G180" s="439"/>
      <c r="H180" s="439"/>
      <c r="I180" s="211"/>
      <c r="M180" s="130" t="str">
        <f>IFERROR(IF(G180="","",VLOOKUP(G180,gminy!C:F,4,FALSE)),"")</f>
        <v/>
      </c>
      <c r="N180"/>
      <c r="O180" s="254" t="str">
        <f>IF(SUM(IF(SUM((E180&lt;&gt;"")+(G180&lt;&gt;"")+(I180&lt;&gt;""))&gt;0,IF(SUM((E180&lt;&gt;"")+(G180&lt;&gt;"")+(I180&lt;&gt;""))&lt;3,1,0),0)+IF(SUM((E181&lt;&gt;"")+(G181&lt;&gt;"")+(I181&lt;&gt;""))&gt;0,IF(SUM((E181&lt;&gt;"")+(G181&lt;&gt;"")+(I181&lt;&gt;""))&lt;3,1,0),0)+IF(SUM((E182&lt;&gt;"")+(G182&lt;&gt;"")+(I182&lt;&gt;""))&gt;0,IF(SUM((E182&lt;&gt;"")+(G182&lt;&gt;"")+(I182&lt;&gt;""))&lt;3,1,0),0)+IF(SUM((E183&lt;&gt;"")+(G183&lt;&gt;"")+(I183&lt;&gt;""))&gt;0,IF(SUM((E183&lt;&gt;"")+(G183&lt;&gt;"")+(I183&lt;&gt;""))&lt;3,1,0),0)+IF(SUM((E184&lt;&gt;"")+(G184&lt;&gt;"")+(I184&lt;&gt;""))&gt;0,IF(SUM((E184&lt;&gt;"")+(G184&lt;&gt;"")+(I184&lt;&gt;""))&lt;3,1,0),0)+IF(SUM((E185&lt;&gt;"")+(G185&lt;&gt;"")+(I185&lt;&gt;""))&gt;0,IF(SUM((E185&lt;&gt;"")+(G185&lt;&gt;"")+(I185&lt;&gt;""))&lt;3,1,0),0)+IF(SUM((E186&lt;&gt;"")+(G186&lt;&gt;"")+(I186&lt;&gt;""))&gt;0,IF(SUM((E186&lt;&gt;"")+(G186&lt;&gt;"")+(I186&lt;&gt;""))&lt;3,1,0),0)+IF(SUM((E187&lt;&gt;"")+(G187&lt;&gt;"")+(I187&lt;&gt;""))&gt;0,IF(SUM((E187&lt;&gt;"")+(G187&lt;&gt;"")+(I187&lt;&gt;""))&lt;3,1,0),0)+IF(SUM((E188&lt;&gt;"")+(G188&lt;&gt;"")+(I188&lt;&gt;""))&gt;0,IF(SUM((E188&lt;&gt;"")+(G188&lt;&gt;"")+(I188&lt;&gt;""))&lt;3,1,0),0)+IF(SUM((E189&lt;&gt;"")+(G189&lt;&gt;"")+(I189&lt;&gt;""))&gt;0,IF(SUM((E189&lt;&gt;"")+(G189&lt;&gt;"")+(I189&lt;&gt;""))&lt;3,1,0),0))&gt;0,"TAK","NIE")</f>
        <v>TAK</v>
      </c>
      <c r="Q180"/>
      <c r="R180"/>
      <c r="S180"/>
      <c r="T180"/>
      <c r="U180"/>
      <c r="V180"/>
      <c r="W180"/>
      <c r="X180"/>
    </row>
    <row r="181" spans="3:24" ht="30" hidden="1" customHeight="1">
      <c r="C181" s="256" t="b" cm="1">
        <f t="array" aca="1" ref="C181" ca="1">IF(F181="",TRUE,AND(IF(ISNUMBER(FIND(MID(F181,ROW(INDIRECT("1:"&amp;LEN(F181))),1),"ABCDEFGHIJKLMNOPQRSTUVWXYZĄĆĘŁŃÓŚŹŻabcdefghijklmnopqrstuvwxyząćęłńóśźż ")),TRUE,FALSE)))</f>
        <v>1</v>
      </c>
      <c r="D181" s="9">
        <v>2</v>
      </c>
      <c r="E181" s="212"/>
      <c r="F181" s="398" t="s">
        <v>3483</v>
      </c>
      <c r="G181" s="438"/>
      <c r="H181" s="438"/>
      <c r="I181" s="211"/>
      <c r="J181"/>
      <c r="M181" s="130" t="str">
        <f>IFERROR(IF(G181="","",VLOOKUP(G181,gminy!C:F,4,FALSE)),"")</f>
        <v/>
      </c>
      <c r="N181"/>
      <c r="O181"/>
      <c r="Q181"/>
      <c r="R181"/>
      <c r="S181"/>
      <c r="T181"/>
      <c r="U181"/>
      <c r="V181"/>
      <c r="W181"/>
      <c r="X181"/>
    </row>
    <row r="182" spans="3:24" ht="30" hidden="1" customHeight="1">
      <c r="C182" s="256" t="b" cm="1">
        <f t="array" aca="1" ref="C182" ca="1">IF(F182="",TRUE,AND(IF(ISNUMBER(FIND(MID(F182,ROW(INDIRECT("1:"&amp;LEN(F182))),1),"ABCDEFGHIJKLMNOPQRSTUVWXYZĄĆĘŁŃÓŚŹŻabcdefghijklmnopqrstuvwxyząćęłńóśźż ")),TRUE,FALSE)))</f>
        <v>1</v>
      </c>
      <c r="D182" s="9">
        <v>3</v>
      </c>
      <c r="E182" s="212"/>
      <c r="F182" s="398" t="s">
        <v>3483</v>
      </c>
      <c r="G182" s="438"/>
      <c r="H182" s="438"/>
      <c r="I182" s="211"/>
      <c r="M182" s="130" t="str">
        <f>IFERROR(IF(G182="","",VLOOKUP(G182,gminy!C:F,4,FALSE)),"")</f>
        <v/>
      </c>
      <c r="N182"/>
      <c r="O182"/>
      <c r="Q182"/>
      <c r="R182"/>
      <c r="S182"/>
      <c r="T182"/>
      <c r="U182"/>
      <c r="V182"/>
      <c r="W182"/>
      <c r="X182"/>
    </row>
    <row r="183" spans="3:24" ht="30" hidden="1" customHeight="1">
      <c r="C183" s="256" t="b" cm="1">
        <f t="array" aca="1" ref="C183" ca="1">IF(F183="",TRUE,AND(IF(ISNUMBER(FIND(MID(F183,ROW(INDIRECT("1:"&amp;LEN(F183))),1),"ABCDEFGHIJKLMNOPQRSTUVWXYZĄĆĘŁŃÓŚŹŻabcdefghijklmnopqrstuvwxyząćęłńóśźż ")),TRUE,FALSE)))</f>
        <v>1</v>
      </c>
      <c r="D183" s="9">
        <v>4</v>
      </c>
      <c r="E183" s="212"/>
      <c r="F183" s="398" t="s">
        <v>3483</v>
      </c>
      <c r="G183" s="438"/>
      <c r="H183" s="438"/>
      <c r="I183" s="211"/>
      <c r="M183" s="130" t="str">
        <f>IFERROR(IF(G183="","",VLOOKUP(G183,gminy!C:F,4,FALSE)),"")</f>
        <v/>
      </c>
      <c r="N183"/>
      <c r="O183"/>
      <c r="Q183"/>
      <c r="R183"/>
      <c r="S183"/>
      <c r="T183"/>
      <c r="U183"/>
      <c r="V183"/>
      <c r="W183"/>
      <c r="X183"/>
    </row>
    <row r="184" spans="3:24" ht="30" hidden="1" customHeight="1">
      <c r="C184" s="256" t="b" cm="1">
        <f t="array" aca="1" ref="C184" ca="1">IF(F184="",TRUE,AND(IF(ISNUMBER(FIND(MID(F184,ROW(INDIRECT("1:"&amp;LEN(F184))),1),"ABCDEFGHIJKLMNOPQRSTUVWXYZĄĆĘŁŃÓŚŹŻabcdefghijklmnopqrstuvwxyząćęłńóśźż ")),TRUE,FALSE)))</f>
        <v>1</v>
      </c>
      <c r="D184" s="9">
        <v>5</v>
      </c>
      <c r="E184" s="212"/>
      <c r="F184" s="398" t="s">
        <v>3483</v>
      </c>
      <c r="G184" s="438"/>
      <c r="H184" s="438"/>
      <c r="I184" s="211"/>
      <c r="M184" s="130" t="str">
        <f>IFERROR(IF(G184="","",VLOOKUP(G184,gminy!C:F,4,FALSE)),"")</f>
        <v/>
      </c>
      <c r="N184"/>
      <c r="O184"/>
      <c r="Q184"/>
      <c r="R184"/>
      <c r="S184"/>
      <c r="T184"/>
      <c r="U184"/>
      <c r="V184"/>
      <c r="W184"/>
      <c r="X184"/>
    </row>
    <row r="185" spans="3:24" ht="30" hidden="1" customHeight="1">
      <c r="C185" s="256" t="b" cm="1">
        <f t="array" aca="1" ref="C185" ca="1">IF(F185="",TRUE,AND(IF(ISNUMBER(FIND(MID(F185,ROW(INDIRECT("1:"&amp;LEN(F185))),1),"ABCDEFGHIJKLMNOPQRSTUVWXYZĄĆĘŁŃÓŚŹŻabcdefghijklmnopqrstuvwxyząćęłńóśźż ")),TRUE,FALSE)))</f>
        <v>1</v>
      </c>
      <c r="D185" s="9">
        <v>6</v>
      </c>
      <c r="E185" s="212"/>
      <c r="F185" s="398" t="s">
        <v>3483</v>
      </c>
      <c r="G185" s="438"/>
      <c r="H185" s="438"/>
      <c r="I185" s="211"/>
      <c r="M185" s="130" t="str">
        <f>IFERROR(IF(G185="","",VLOOKUP(G185,gminy!C:F,4,FALSE)),"")</f>
        <v/>
      </c>
      <c r="N185"/>
      <c r="O185"/>
      <c r="Q185"/>
      <c r="R185"/>
      <c r="S185"/>
      <c r="T185"/>
      <c r="U185"/>
      <c r="V185"/>
      <c r="W185"/>
      <c r="X185"/>
    </row>
    <row r="186" spans="3:24" ht="30" hidden="1" customHeight="1">
      <c r="C186" s="256" t="b" cm="1">
        <f t="array" aca="1" ref="C186" ca="1">IF(F186="",TRUE,AND(IF(ISNUMBER(FIND(MID(F186,ROW(INDIRECT("1:"&amp;LEN(F186))),1),"ABCDEFGHIJKLMNOPQRSTUVWXYZĄĆĘŁŃÓŚŹŻabcdefghijklmnopqrstuvwxyząćęłńóśźż ")),TRUE,FALSE)))</f>
        <v>1</v>
      </c>
      <c r="D186" s="9">
        <v>7</v>
      </c>
      <c r="E186" s="212"/>
      <c r="F186" s="398" t="s">
        <v>3483</v>
      </c>
      <c r="G186" s="438"/>
      <c r="H186" s="438"/>
      <c r="I186" s="211"/>
      <c r="M186" s="130" t="str">
        <f>IFERROR(IF(G186="","",VLOOKUP(G186,gminy!C:F,4,FALSE)),"")</f>
        <v/>
      </c>
      <c r="N186"/>
      <c r="O186"/>
      <c r="Q186"/>
      <c r="R186"/>
      <c r="S186"/>
      <c r="T186"/>
      <c r="U186"/>
      <c r="V186"/>
      <c r="W186"/>
      <c r="X186"/>
    </row>
    <row r="187" spans="3:24" ht="30" hidden="1" customHeight="1">
      <c r="C187" s="256" t="b" cm="1">
        <f t="array" aca="1" ref="C187" ca="1">IF(F187="",TRUE,AND(IF(ISNUMBER(FIND(MID(F187,ROW(INDIRECT("1:"&amp;LEN(F187))),1),"ABCDEFGHIJKLMNOPQRSTUVWXYZĄĆĘŁŃÓŚŹŻabcdefghijklmnopqrstuvwxyząćęłńóśźż ")),TRUE,FALSE)))</f>
        <v>1</v>
      </c>
      <c r="D187" s="9">
        <v>8</v>
      </c>
      <c r="E187" s="212"/>
      <c r="F187" s="398" t="s">
        <v>3483</v>
      </c>
      <c r="G187" s="438"/>
      <c r="H187" s="438"/>
      <c r="I187" s="211"/>
      <c r="M187" s="130" t="str">
        <f>IFERROR(IF(G187="","",VLOOKUP(G187,gminy!C:F,4,FALSE)),"")</f>
        <v/>
      </c>
      <c r="N187"/>
      <c r="O187"/>
      <c r="Q187"/>
      <c r="R187"/>
      <c r="S187"/>
      <c r="T187"/>
      <c r="U187"/>
      <c r="V187"/>
      <c r="W187"/>
      <c r="X187"/>
    </row>
    <row r="188" spans="3:24" ht="30" hidden="1" customHeight="1">
      <c r="C188" s="256" t="b" cm="1">
        <f t="array" aca="1" ref="C188" ca="1">IF(F188="",TRUE,AND(IF(ISNUMBER(FIND(MID(F188,ROW(INDIRECT("1:"&amp;LEN(F188))),1),"ABCDEFGHIJKLMNOPQRSTUVWXYZĄĆĘŁŃÓŚŹŻabcdefghijklmnopqrstuvwxyząćęłńóśźż ")),TRUE,FALSE)))</f>
        <v>1</v>
      </c>
      <c r="D188" s="9">
        <v>9</v>
      </c>
      <c r="E188" s="212"/>
      <c r="F188" s="398" t="s">
        <v>3483</v>
      </c>
      <c r="G188" s="438"/>
      <c r="H188" s="438"/>
      <c r="I188" s="211"/>
      <c r="M188" s="130" t="str">
        <f>IFERROR(IF(G188="","",VLOOKUP(G188,gminy!C:F,4,FALSE)),"")</f>
        <v/>
      </c>
      <c r="N188"/>
      <c r="O188"/>
      <c r="Q188"/>
      <c r="R188"/>
      <c r="S188"/>
      <c r="T188"/>
      <c r="U188"/>
      <c r="V188"/>
      <c r="W188"/>
      <c r="X188"/>
    </row>
    <row r="189" spans="3:24" ht="30" hidden="1" customHeight="1">
      <c r="C189" s="256" t="b" cm="1">
        <f t="array" aca="1" ref="C189" ca="1">IF(F189="",TRUE,AND(IF(ISNUMBER(FIND(MID(F189,ROW(INDIRECT("1:"&amp;LEN(F189))),1),"ABCDEFGHIJKLMNOPQRSTUVWXYZĄĆĘŁŃÓŚŹŻabcdefghijklmnopqrstuvwxyząćęłńóśźż ")),TRUE,FALSE)))</f>
        <v>1</v>
      </c>
      <c r="D189" s="9">
        <v>10</v>
      </c>
      <c r="E189" s="212"/>
      <c r="F189" s="398" t="s">
        <v>3483</v>
      </c>
      <c r="G189" s="438"/>
      <c r="H189" s="438"/>
      <c r="I189" s="211"/>
      <c r="M189" s="130" t="str">
        <f>IFERROR(IF(G189="","",VLOOKUP(G189,gminy!C:F,4,FALSE)),"")</f>
        <v/>
      </c>
      <c r="N189"/>
      <c r="O189"/>
      <c r="Q189"/>
      <c r="R189"/>
      <c r="S189"/>
      <c r="T189"/>
      <c r="U189"/>
      <c r="V189"/>
      <c r="W189"/>
      <c r="X189"/>
    </row>
    <row r="190" spans="3:24" ht="19.95" customHeight="1">
      <c r="N190"/>
      <c r="O190" s="120"/>
      <c r="Q190"/>
      <c r="R190"/>
      <c r="S190"/>
      <c r="T190"/>
      <c r="U190"/>
      <c r="V190"/>
      <c r="W190"/>
      <c r="X190"/>
    </row>
    <row r="191" spans="3:24" ht="25.05" customHeight="1">
      <c r="C191" s="13"/>
      <c r="D191" s="416" t="s">
        <v>1452</v>
      </c>
      <c r="E191" s="416"/>
      <c r="F191" s="416"/>
      <c r="G191" s="416"/>
      <c r="H191" s="416"/>
      <c r="I191" s="416"/>
      <c r="J191" s="417"/>
      <c r="N191"/>
      <c r="O191" s="120"/>
      <c r="Q191"/>
      <c r="R191"/>
      <c r="S191"/>
      <c r="T191"/>
      <c r="U191"/>
      <c r="V191"/>
      <c r="W191"/>
      <c r="X191"/>
    </row>
    <row r="192" spans="3:24" ht="4.95" customHeight="1">
      <c r="O192" s="120"/>
    </row>
    <row r="193" spans="3:15" ht="40.049999999999997" customHeight="1">
      <c r="C193" s="5">
        <v>30</v>
      </c>
      <c r="D193" s="413" t="s">
        <v>6657</v>
      </c>
      <c r="E193" s="413"/>
      <c r="F193" s="413"/>
      <c r="G193" s="413"/>
      <c r="H193" s="413"/>
      <c r="I193" s="413"/>
      <c r="J193" s="205"/>
      <c r="O193" s="120"/>
    </row>
    <row r="194" spans="3:15" ht="4.95" customHeight="1">
      <c r="O194" s="120"/>
    </row>
    <row r="195" spans="3:15" ht="19.95" customHeight="1">
      <c r="D195" s="423" t="s">
        <v>3416</v>
      </c>
      <c r="E195" s="424"/>
      <c r="F195" s="424"/>
      <c r="G195" s="424"/>
      <c r="H195" s="424"/>
      <c r="I195" s="425"/>
      <c r="O195" s="120"/>
    </row>
    <row r="196" spans="3:15" ht="40.049999999999997" customHeight="1">
      <c r="D196" s="431"/>
      <c r="E196" s="432"/>
      <c r="F196" s="432"/>
      <c r="G196" s="432"/>
      <c r="H196" s="432"/>
      <c r="I196" s="433"/>
    </row>
    <row r="197" spans="3:15" ht="19.95" customHeight="1"/>
    <row r="198" spans="3:15" ht="19.95" customHeight="1"/>
    <row r="199" spans="3:15" ht="30" customHeight="1">
      <c r="C199" s="12"/>
      <c r="D199" s="429" t="s">
        <v>1447</v>
      </c>
      <c r="E199" s="429"/>
      <c r="F199" s="429"/>
      <c r="G199" s="429"/>
      <c r="H199" s="429"/>
      <c r="I199" s="429"/>
      <c r="J199" s="430"/>
    </row>
    <row r="200" spans="3:15" ht="4.95" customHeight="1"/>
    <row r="201" spans="3:15" ht="25.05" customHeight="1">
      <c r="C201" s="15"/>
      <c r="D201" s="419" t="s">
        <v>1463</v>
      </c>
      <c r="E201" s="419"/>
      <c r="F201" s="419"/>
      <c r="G201" s="419"/>
      <c r="H201" s="419"/>
      <c r="I201" s="419"/>
      <c r="J201" s="420"/>
    </row>
    <row r="202" spans="3:15" ht="4.95" customHeight="1">
      <c r="O202" s="120"/>
    </row>
    <row r="203" spans="3:15" ht="40.049999999999997" customHeight="1">
      <c r="C203" s="5">
        <v>31</v>
      </c>
      <c r="D203" s="413" t="s">
        <v>1470</v>
      </c>
      <c r="E203" s="413"/>
      <c r="F203" s="413"/>
      <c r="G203" s="413"/>
      <c r="H203" s="413"/>
      <c r="I203" s="413"/>
      <c r="J203" s="259"/>
      <c r="M203" s="14" t="s">
        <v>1459</v>
      </c>
      <c r="O203" s="120"/>
    </row>
    <row r="204" spans="3:15" ht="19.95" customHeight="1">
      <c r="O204" s="120"/>
    </row>
    <row r="205" spans="3:15" ht="60" customHeight="1">
      <c r="C205" s="5">
        <v>32</v>
      </c>
      <c r="D205" s="413" t="s">
        <v>7</v>
      </c>
      <c r="E205" s="413"/>
      <c r="F205" s="413"/>
      <c r="G205" s="413"/>
      <c r="H205" s="413"/>
      <c r="I205" s="413"/>
      <c r="J205" s="213"/>
      <c r="M205" s="14" t="s">
        <v>1459</v>
      </c>
      <c r="O205" s="120"/>
    </row>
    <row r="206" spans="3:15" ht="19.95" customHeight="1">
      <c r="O206" s="120"/>
    </row>
    <row r="207" spans="3:15" ht="25.05" customHeight="1">
      <c r="C207" s="13"/>
      <c r="D207" s="416" t="s">
        <v>1451</v>
      </c>
      <c r="E207" s="416"/>
      <c r="F207" s="416"/>
      <c r="G207" s="416"/>
      <c r="H207" s="416"/>
      <c r="I207" s="416"/>
      <c r="J207" s="417"/>
    </row>
    <row r="208" spans="3:15" ht="4.95" customHeight="1"/>
    <row r="209" spans="3:15" ht="139.94999999999999" customHeight="1">
      <c r="C209" s="5">
        <v>33</v>
      </c>
      <c r="D209" s="413" t="s">
        <v>3412</v>
      </c>
      <c r="E209" s="413"/>
      <c r="F209" s="413"/>
      <c r="G209" s="413"/>
      <c r="H209" s="413"/>
      <c r="I209" s="418"/>
      <c r="J209" s="205"/>
    </row>
    <row r="210" spans="3:15" ht="19.95" customHeight="1"/>
    <row r="211" spans="3:15" ht="139.94999999999999" customHeight="1">
      <c r="C211" s="5">
        <v>34</v>
      </c>
      <c r="D211" s="413" t="s">
        <v>3413</v>
      </c>
      <c r="E211" s="413"/>
      <c r="F211" s="413"/>
      <c r="G211" s="413"/>
      <c r="H211" s="413"/>
      <c r="I211" s="413"/>
      <c r="J211" s="207"/>
    </row>
    <row r="212" spans="3:15" ht="19.95" customHeight="1"/>
    <row r="213" spans="3:15" ht="25.05" customHeight="1">
      <c r="C213" s="13"/>
      <c r="D213" s="416" t="s">
        <v>1450</v>
      </c>
      <c r="E213" s="416"/>
      <c r="F213" s="416"/>
      <c r="G213" s="416"/>
      <c r="H213" s="416"/>
      <c r="I213" s="416"/>
      <c r="J213" s="417"/>
    </row>
    <row r="214" spans="3:15" ht="4.95" customHeight="1"/>
    <row r="215" spans="3:15" ht="19.95" customHeight="1">
      <c r="C215" s="5">
        <v>35</v>
      </c>
      <c r="D215" s="413" t="s">
        <v>1471</v>
      </c>
      <c r="E215" s="413"/>
      <c r="F215" s="413"/>
      <c r="G215" s="413"/>
      <c r="H215" s="413"/>
      <c r="I215" s="413"/>
      <c r="J215" s="205"/>
    </row>
    <row r="216" spans="3:15" ht="19.95" customHeight="1">
      <c r="O216" s="120"/>
    </row>
    <row r="217" spans="3:15" ht="19.95" customHeight="1">
      <c r="C217" s="5">
        <v>36</v>
      </c>
      <c r="D217" s="413" t="s">
        <v>1472</v>
      </c>
      <c r="E217" s="413"/>
      <c r="F217" s="413"/>
      <c r="G217" s="413"/>
      <c r="H217" s="413"/>
      <c r="I217" s="413"/>
      <c r="J217" s="205"/>
      <c r="O217" s="120"/>
    </row>
    <row r="218" spans="3:15" ht="19.95" customHeight="1">
      <c r="M218" s="192" t="s">
        <v>6347</v>
      </c>
      <c r="N218" s="145"/>
      <c r="O218" s="120"/>
    </row>
    <row r="219" spans="3:15" ht="40.049999999999997" customHeight="1">
      <c r="C219" s="5">
        <v>37</v>
      </c>
      <c r="D219" s="413" t="s">
        <v>1473</v>
      </c>
      <c r="E219" s="413"/>
      <c r="F219" s="413"/>
      <c r="G219" s="413"/>
      <c r="H219" s="413"/>
      <c r="I219" s="413"/>
      <c r="J219" s="205"/>
      <c r="M219" s="193" t="str">
        <f>IF($E$17="","BRAK SEGMENTU",IF(E17="Duży",IF(OR(J203="",AND(J203="NIE",OR(J209="",J211="",J215="",AND(J215="TAK",J217="",J219=""),J223="")),AND(MID(J203,1,3)="TAK",J205=""),AND(MID(J203,1,3)="TAK",J205="TAK (ujawnienia NIEweryfikowane przez audytora zewnętrznego)",OR(J209="",J211="",J215="",AND(J215="TAK",J217="",J219=""),J223=""))),"NIEWYPEŁNIONE",IF(OR(J205="NIE (nie spełniamy minimalnych gwarancji)",J209="TAK",J211="TAK",J223="NIE",AND(J215="TAK",J217="NIE"),AND(J215="TAK",J219="NIE")),"NIESPEŁNIONE","SPEŁNIONE")),IF(OR(E17="MŚP",E17="Mikro"),IF(OR(J209="",J211="",J215="",AND(J215="TAK",J217="",J219="")),"NIEWYPEŁNIONE",IF(OR(J205="NIE (nie spełniamy minimalnych gwarancji)",J209="TAK",J211="TAK",J223="NIE",AND(J215="TAK",J217="NIE"),AND(J215="TAK",J219="NIE")),"NIESPEŁNIONE","SPEŁNIONE")))))</f>
        <v>BRAK SEGMENTU</v>
      </c>
      <c r="N219" s="145"/>
      <c r="O219" s="120"/>
    </row>
    <row r="220" spans="3:15" ht="19.95" customHeight="1">
      <c r="N220" s="145"/>
      <c r="O220" s="120"/>
    </row>
    <row r="221" spans="3:15" ht="25.05" customHeight="1">
      <c r="C221" s="15"/>
      <c r="D221" s="419" t="s">
        <v>1463</v>
      </c>
      <c r="E221" s="419"/>
      <c r="F221" s="419"/>
      <c r="G221" s="419"/>
      <c r="H221" s="419"/>
      <c r="I221" s="419"/>
      <c r="J221" s="420"/>
      <c r="O221" s="120"/>
    </row>
    <row r="222" spans="3:15" ht="4.95" customHeight="1">
      <c r="O222" s="120"/>
    </row>
    <row r="223" spans="3:15" ht="120" customHeight="1">
      <c r="C223" s="5">
        <v>38</v>
      </c>
      <c r="D223" s="413" t="s">
        <v>44</v>
      </c>
      <c r="E223" s="413"/>
      <c r="F223" s="413"/>
      <c r="G223" s="413"/>
      <c r="H223" s="413"/>
      <c r="I223" s="413"/>
      <c r="J223" s="205"/>
      <c r="M223" s="14" t="s">
        <v>1459</v>
      </c>
      <c r="N223" s="120"/>
      <c r="O223" s="120"/>
    </row>
    <row r="224" spans="3:15" ht="79.95" customHeight="1">
      <c r="C224" s="434" t="s">
        <v>1438</v>
      </c>
      <c r="D224" s="434"/>
      <c r="E224" s="434"/>
      <c r="F224" s="434"/>
      <c r="G224" s="434"/>
      <c r="H224" s="434"/>
      <c r="I224" s="434"/>
      <c r="J224" s="434"/>
      <c r="M224" s="120"/>
      <c r="N224" s="120"/>
      <c r="O224" s="120"/>
    </row>
    <row r="225" spans="3:15" ht="19.95" customHeight="1">
      <c r="M225" s="120"/>
      <c r="N225" s="120"/>
      <c r="O225" s="120"/>
    </row>
    <row r="226" spans="3:15" ht="19.95" customHeight="1">
      <c r="M226" s="120"/>
      <c r="N226" s="120"/>
      <c r="O226" s="120"/>
    </row>
    <row r="227" spans="3:15" ht="30" customHeight="1">
      <c r="C227" s="12"/>
      <c r="D227" s="429" t="s">
        <v>1461</v>
      </c>
      <c r="E227" s="429"/>
      <c r="F227" s="429"/>
      <c r="G227" s="429"/>
      <c r="H227" s="429"/>
      <c r="I227" s="429"/>
      <c r="J227" s="430"/>
      <c r="M227" s="120"/>
      <c r="N227" s="120"/>
      <c r="O227" s="120"/>
    </row>
    <row r="228" spans="3:15" ht="4.95" customHeight="1">
      <c r="O228" s="120"/>
    </row>
    <row r="229" spans="3:15" ht="25.05" customHeight="1">
      <c r="C229" s="15"/>
      <c r="D229" s="419" t="s">
        <v>3780</v>
      </c>
      <c r="E229" s="419"/>
      <c r="F229" s="419"/>
      <c r="G229" s="419"/>
      <c r="H229" s="419"/>
      <c r="I229" s="419"/>
      <c r="J229" s="420"/>
      <c r="O229" s="120"/>
    </row>
    <row r="230" spans="3:15" ht="48" customHeight="1">
      <c r="C230" s="434" t="s">
        <v>3781</v>
      </c>
      <c r="D230" s="434"/>
      <c r="E230" s="434"/>
      <c r="F230" s="434"/>
      <c r="G230" s="434"/>
      <c r="H230" s="434"/>
      <c r="I230" s="434"/>
      <c r="J230" s="434"/>
      <c r="O230" s="120"/>
    </row>
    <row r="231" spans="3:15" ht="4.95" customHeight="1">
      <c r="O231" s="120"/>
    </row>
    <row r="232" spans="3:15" ht="40.049999999999997" customHeight="1">
      <c r="C232" s="5">
        <v>39</v>
      </c>
      <c r="D232" s="413" t="s">
        <v>1477</v>
      </c>
      <c r="E232" s="413"/>
      <c r="F232" s="413"/>
      <c r="G232" s="413"/>
      <c r="H232" s="413"/>
      <c r="I232" s="413"/>
      <c r="J232" s="205"/>
      <c r="M232" s="14" t="s">
        <v>1476</v>
      </c>
      <c r="N232" s="14"/>
      <c r="O232" s="120"/>
    </row>
    <row r="233" spans="3:15" ht="19.95" customHeight="1">
      <c r="C233" s="8"/>
      <c r="D233" s="2"/>
      <c r="E233" s="2"/>
      <c r="F233" s="2"/>
      <c r="G233" s="2"/>
      <c r="H233" s="3"/>
      <c r="I233" s="2"/>
      <c r="J233" s="2"/>
      <c r="O233" s="120"/>
    </row>
    <row r="234" spans="3:15" ht="25.05" customHeight="1">
      <c r="C234" s="15"/>
      <c r="D234" s="419" t="s">
        <v>1462</v>
      </c>
      <c r="E234" s="419"/>
      <c r="F234" s="419"/>
      <c r="G234" s="419"/>
      <c r="H234" s="419"/>
      <c r="I234" s="419"/>
      <c r="J234" s="420"/>
      <c r="O234" s="120"/>
    </row>
    <row r="235" spans="3:15" ht="4.95" customHeight="1">
      <c r="O235" s="120"/>
    </row>
    <row r="236" spans="3:15" ht="40.049999999999997" customHeight="1">
      <c r="C236" s="5">
        <v>40</v>
      </c>
      <c r="D236" s="413" t="s">
        <v>3419</v>
      </c>
      <c r="E236" s="413"/>
      <c r="F236" s="413"/>
      <c r="G236" s="413"/>
      <c r="H236" s="413"/>
      <c r="I236" s="413"/>
      <c r="J236" s="205"/>
      <c r="M236" s="14" t="s">
        <v>6346</v>
      </c>
      <c r="N236" s="14"/>
      <c r="O236" s="120"/>
    </row>
    <row r="237" spans="3:15" ht="19.95" customHeight="1">
      <c r="O237" s="120"/>
    </row>
    <row r="238" spans="3:15" ht="40.049999999999997" customHeight="1">
      <c r="C238" s="5">
        <v>41</v>
      </c>
      <c r="D238" s="413" t="s">
        <v>1479</v>
      </c>
      <c r="E238" s="413"/>
      <c r="F238" s="413"/>
      <c r="G238" s="413"/>
      <c r="H238" s="413"/>
      <c r="I238" s="413"/>
      <c r="J238" s="205"/>
      <c r="M238" s="14" t="s">
        <v>6346</v>
      </c>
      <c r="N238" s="14"/>
      <c r="O238" s="120"/>
    </row>
    <row r="239" spans="3:15" ht="19.95" customHeight="1">
      <c r="C239" s="8"/>
      <c r="D239" s="2"/>
      <c r="E239" s="2"/>
      <c r="F239" s="2"/>
      <c r="G239" s="2"/>
      <c r="H239" s="3"/>
      <c r="I239" s="2"/>
      <c r="J239" s="2"/>
      <c r="O239" s="120"/>
    </row>
    <row r="240" spans="3:15" ht="25.05" customHeight="1">
      <c r="C240" s="17"/>
      <c r="D240" s="421" t="s">
        <v>1463</v>
      </c>
      <c r="E240" s="421"/>
      <c r="F240" s="421"/>
      <c r="G240" s="421"/>
      <c r="H240" s="421"/>
      <c r="I240" s="421"/>
      <c r="J240" s="422"/>
      <c r="O240" s="120"/>
    </row>
    <row r="241" spans="3:15" ht="4.95" customHeight="1">
      <c r="O241" s="120"/>
    </row>
    <row r="242" spans="3:15" ht="100.05" customHeight="1">
      <c r="C242" s="5">
        <v>42</v>
      </c>
      <c r="D242" s="413" t="s">
        <v>3813</v>
      </c>
      <c r="E242" s="413"/>
      <c r="F242" s="413"/>
      <c r="G242" s="413"/>
      <c r="H242" s="413"/>
      <c r="I242" s="413"/>
      <c r="J242" s="205"/>
      <c r="M242" s="14" t="s">
        <v>1459</v>
      </c>
      <c r="N242" s="14"/>
      <c r="O242" s="120"/>
    </row>
    <row r="243" spans="3:15" ht="19.95" customHeight="1">
      <c r="O243" s="120"/>
    </row>
    <row r="244" spans="3:15" ht="19.95" customHeight="1">
      <c r="C244" s="5">
        <v>43</v>
      </c>
      <c r="D244" s="413" t="s">
        <v>3417</v>
      </c>
      <c r="E244" s="413"/>
      <c r="F244" s="413"/>
      <c r="G244" s="413"/>
      <c r="H244" s="413"/>
      <c r="I244" s="413"/>
      <c r="J244" s="209"/>
      <c r="M244" s="14" t="s">
        <v>1459</v>
      </c>
      <c r="N244" s="14"/>
      <c r="O244" s="120"/>
    </row>
    <row r="245" spans="3:15" ht="19.95" customHeight="1">
      <c r="O245" s="120"/>
    </row>
    <row r="246" spans="3:15" ht="40.049999999999997" customHeight="1">
      <c r="C246" s="5">
        <v>44</v>
      </c>
      <c r="D246" s="413" t="s">
        <v>1474</v>
      </c>
      <c r="E246" s="413"/>
      <c r="F246" s="413"/>
      <c r="G246" s="413"/>
      <c r="H246" s="413"/>
      <c r="I246" s="413"/>
      <c r="J246" s="205"/>
      <c r="M246" s="14" t="s">
        <v>1459</v>
      </c>
      <c r="N246" s="14"/>
      <c r="O246" s="120"/>
    </row>
    <row r="247" spans="3:15" ht="19.95" customHeight="1">
      <c r="O247" s="120"/>
    </row>
    <row r="248" spans="3:15" ht="40.049999999999997" customHeight="1">
      <c r="C248" s="5">
        <v>45</v>
      </c>
      <c r="D248" s="413" t="s">
        <v>3418</v>
      </c>
      <c r="E248" s="413"/>
      <c r="F248" s="413"/>
      <c r="G248" s="413"/>
      <c r="H248" s="413"/>
      <c r="I248" s="413"/>
      <c r="J248" s="205"/>
      <c r="M248" s="14" t="s">
        <v>1459</v>
      </c>
      <c r="N248" s="14"/>
      <c r="O248" s="120"/>
    </row>
    <row r="249" spans="3:15" ht="19.95" customHeight="1">
      <c r="C249" s="8"/>
      <c r="D249" s="2"/>
      <c r="E249" s="2"/>
      <c r="F249" s="2"/>
      <c r="G249" s="2"/>
      <c r="H249" s="3"/>
      <c r="I249" s="2"/>
      <c r="J249" s="2"/>
    </row>
    <row r="250" spans="3:15" ht="19.95" customHeight="1">
      <c r="C250" s="8"/>
      <c r="D250" s="2"/>
      <c r="E250" s="2"/>
      <c r="F250" s="2"/>
      <c r="G250" s="2"/>
      <c r="H250" s="3"/>
      <c r="I250" s="2"/>
      <c r="J250" s="2"/>
    </row>
    <row r="251" spans="3:15" ht="19.95" customHeight="1"/>
    <row r="252" spans="3:15" ht="19.95" customHeight="1"/>
    <row r="253" spans="3:15" ht="19.95" customHeight="1"/>
    <row r="254" spans="3:15" ht="19.95" customHeight="1"/>
    <row r="255" spans="3:15" ht="19.95" customHeight="1"/>
    <row r="256" spans="3:15" ht="19.95" customHeight="1"/>
    <row r="257" spans="3:10" ht="19.95" customHeight="1"/>
    <row r="258" spans="3:10" ht="19.95" customHeight="1"/>
    <row r="259" spans="3:10" ht="19.95" customHeight="1">
      <c r="C259" s="8"/>
      <c r="D259" s="437" t="s">
        <v>30</v>
      </c>
      <c r="E259" s="437"/>
      <c r="F259" s="16"/>
      <c r="G259" s="16"/>
      <c r="H259" s="437" t="s">
        <v>30</v>
      </c>
      <c r="I259" s="437"/>
      <c r="J259" s="214"/>
    </row>
    <row r="260" spans="3:10" ht="19.95" customHeight="1">
      <c r="C260" s="8"/>
      <c r="D260" s="436" t="s">
        <v>31</v>
      </c>
      <c r="E260" s="436"/>
      <c r="F260" s="16"/>
      <c r="G260" s="16"/>
      <c r="H260" s="436" t="s">
        <v>32</v>
      </c>
      <c r="I260" s="436"/>
      <c r="J260" s="214"/>
    </row>
    <row r="261" spans="3:10"/>
  </sheetData>
  <sheetProtection algorithmName="SHA-512" hashValue="htZpMRXdTMTWUmb9w4vmU/PvHEjVhGAcxzdRP2tpylC2+LcGRsoTe6vS5Y+QmFC7CKGEYbmpUYwKh7rJkGwMgA==" saltValue="Wve9JGvNHr5RsHxvMvQuQw==" spinCount="100000" sheet="1" objects="1" scenarios="1" selectLockedCells="1"/>
  <dataConsolidate/>
  <mergeCells count="209">
    <mergeCell ref="M7:N7"/>
    <mergeCell ref="M10:M11"/>
    <mergeCell ref="N10:N11"/>
    <mergeCell ref="M13:O13"/>
    <mergeCell ref="G179:H179"/>
    <mergeCell ref="C15:D16"/>
    <mergeCell ref="E15:F16"/>
    <mergeCell ref="I14:I16"/>
    <mergeCell ref="J14:J16"/>
    <mergeCell ref="C17:D18"/>
    <mergeCell ref="E17:F18"/>
    <mergeCell ref="I17:J18"/>
    <mergeCell ref="C11:D13"/>
    <mergeCell ref="E11:F13"/>
    <mergeCell ref="G11:H13"/>
    <mergeCell ref="I11:I13"/>
    <mergeCell ref="J11:J13"/>
    <mergeCell ref="C33:J33"/>
    <mergeCell ref="D30:I30"/>
    <mergeCell ref="D32:I32"/>
    <mergeCell ref="D40:J40"/>
    <mergeCell ref="D103:E103"/>
    <mergeCell ref="D104:E104"/>
    <mergeCell ref="H101:I101"/>
    <mergeCell ref="D70:E70"/>
    <mergeCell ref="D71:E71"/>
    <mergeCell ref="D72:E72"/>
    <mergeCell ref="D73:E73"/>
    <mergeCell ref="D74:E74"/>
    <mergeCell ref="E54:F54"/>
    <mergeCell ref="E55:F55"/>
    <mergeCell ref="G91:I91"/>
    <mergeCell ref="G92:I92"/>
    <mergeCell ref="D63:E63"/>
    <mergeCell ref="D64:E64"/>
    <mergeCell ref="D77:E77"/>
    <mergeCell ref="D78:E78"/>
    <mergeCell ref="D79:E79"/>
    <mergeCell ref="D80:E80"/>
    <mergeCell ref="D66:E66"/>
    <mergeCell ref="C7:D7"/>
    <mergeCell ref="C8:D8"/>
    <mergeCell ref="C9:D9"/>
    <mergeCell ref="C10:D10"/>
    <mergeCell ref="G10:H10"/>
    <mergeCell ref="D89:F89"/>
    <mergeCell ref="D90:F90"/>
    <mergeCell ref="D91:F91"/>
    <mergeCell ref="E52:F52"/>
    <mergeCell ref="E53:F53"/>
    <mergeCell ref="D21:J21"/>
    <mergeCell ref="G89:I89"/>
    <mergeCell ref="G90:I90"/>
    <mergeCell ref="D48:I48"/>
    <mergeCell ref="D69:E69"/>
    <mergeCell ref="D75:E75"/>
    <mergeCell ref="D81:E81"/>
    <mergeCell ref="D67:E67"/>
    <mergeCell ref="D68:E68"/>
    <mergeCell ref="E56:F56"/>
    <mergeCell ref="E57:F57"/>
    <mergeCell ref="D65:E65"/>
    <mergeCell ref="D25:J25"/>
    <mergeCell ref="D76:E76"/>
    <mergeCell ref="C2:J2"/>
    <mergeCell ref="C3:J3"/>
    <mergeCell ref="C4:J4"/>
    <mergeCell ref="D50:J50"/>
    <mergeCell ref="D61:J61"/>
    <mergeCell ref="G52:H52"/>
    <mergeCell ref="G53:H53"/>
    <mergeCell ref="G54:H54"/>
    <mergeCell ref="G55:H55"/>
    <mergeCell ref="G56:H56"/>
    <mergeCell ref="G57:H57"/>
    <mergeCell ref="I8:I10"/>
    <mergeCell ref="J8:J10"/>
    <mergeCell ref="D46:I46"/>
    <mergeCell ref="E7:F7"/>
    <mergeCell ref="E8:F8"/>
    <mergeCell ref="I7:J7"/>
    <mergeCell ref="E9:F9"/>
    <mergeCell ref="E10:F10"/>
    <mergeCell ref="D36:J36"/>
    <mergeCell ref="D38:J38"/>
    <mergeCell ref="C14:D14"/>
    <mergeCell ref="E14:F14"/>
    <mergeCell ref="D23:J23"/>
    <mergeCell ref="D128:J128"/>
    <mergeCell ref="D121:J121"/>
    <mergeCell ref="D82:E82"/>
    <mergeCell ref="D83:E83"/>
    <mergeCell ref="D85:I85"/>
    <mergeCell ref="D112:I112"/>
    <mergeCell ref="D92:F92"/>
    <mergeCell ref="D93:F93"/>
    <mergeCell ref="G94:I94"/>
    <mergeCell ref="G95:I95"/>
    <mergeCell ref="D95:F95"/>
    <mergeCell ref="H104:I104"/>
    <mergeCell ref="D110:I110"/>
    <mergeCell ref="G93:I93"/>
    <mergeCell ref="D87:J87"/>
    <mergeCell ref="D99:J99"/>
    <mergeCell ref="D101:E101"/>
    <mergeCell ref="D102:E102"/>
    <mergeCell ref="D94:F94"/>
    <mergeCell ref="D97:I97"/>
    <mergeCell ref="H102:I102"/>
    <mergeCell ref="H103:I103"/>
    <mergeCell ref="D138:I138"/>
    <mergeCell ref="D106:I106"/>
    <mergeCell ref="G123:I123"/>
    <mergeCell ref="D124:F124"/>
    <mergeCell ref="G124:I124"/>
    <mergeCell ref="D132:E132"/>
    <mergeCell ref="D150:H150"/>
    <mergeCell ref="F101:G101"/>
    <mergeCell ref="F102:G102"/>
    <mergeCell ref="F103:G103"/>
    <mergeCell ref="F104:G104"/>
    <mergeCell ref="D136:J136"/>
    <mergeCell ref="D108:J108"/>
    <mergeCell ref="D118:F118"/>
    <mergeCell ref="G118:I118"/>
    <mergeCell ref="D119:F119"/>
    <mergeCell ref="G119:I119"/>
    <mergeCell ref="D116:J116"/>
    <mergeCell ref="D123:F123"/>
    <mergeCell ref="D114:I114"/>
    <mergeCell ref="D131:E131"/>
    <mergeCell ref="D130:E130"/>
    <mergeCell ref="D126:I126"/>
    <mergeCell ref="D134:I134"/>
    <mergeCell ref="D155:H155"/>
    <mergeCell ref="D167:I167"/>
    <mergeCell ref="D169:I169"/>
    <mergeCell ref="D203:I203"/>
    <mergeCell ref="C170:J170"/>
    <mergeCell ref="D177:J177"/>
    <mergeCell ref="D244:I244"/>
    <mergeCell ref="D229:J229"/>
    <mergeCell ref="D227:J227"/>
    <mergeCell ref="C230:J230"/>
    <mergeCell ref="D213:J213"/>
    <mergeCell ref="G189:H189"/>
    <mergeCell ref="G180:H180"/>
    <mergeCell ref="G181:H181"/>
    <mergeCell ref="G182:H182"/>
    <mergeCell ref="D260:E260"/>
    <mergeCell ref="H260:I260"/>
    <mergeCell ref="D259:E259"/>
    <mergeCell ref="H259:I259"/>
    <mergeCell ref="G183:H183"/>
    <mergeCell ref="G184:H184"/>
    <mergeCell ref="G185:H185"/>
    <mergeCell ref="G186:H186"/>
    <mergeCell ref="G187:H187"/>
    <mergeCell ref="G188:H188"/>
    <mergeCell ref="D248:I248"/>
    <mergeCell ref="D246:I246"/>
    <mergeCell ref="D153:H153"/>
    <mergeCell ref="D154:H154"/>
    <mergeCell ref="D199:J199"/>
    <mergeCell ref="D193:I193"/>
    <mergeCell ref="D196:I196"/>
    <mergeCell ref="D42:I42"/>
    <mergeCell ref="D59:I59"/>
    <mergeCell ref="D44:I44"/>
    <mergeCell ref="C224:J224"/>
    <mergeCell ref="D147:H147"/>
    <mergeCell ref="D148:H148"/>
    <mergeCell ref="D149:H149"/>
    <mergeCell ref="D159:I159"/>
    <mergeCell ref="D173:J173"/>
    <mergeCell ref="D161:J161"/>
    <mergeCell ref="D156:H156"/>
    <mergeCell ref="D157:H157"/>
    <mergeCell ref="D140:J140"/>
    <mergeCell ref="D165:I165"/>
    <mergeCell ref="D163:I163"/>
    <mergeCell ref="D142:H142"/>
    <mergeCell ref="D143:H143"/>
    <mergeCell ref="D144:H144"/>
    <mergeCell ref="D145:H145"/>
    <mergeCell ref="D27:I27"/>
    <mergeCell ref="C28:J28"/>
    <mergeCell ref="D242:I242"/>
    <mergeCell ref="D232:I232"/>
    <mergeCell ref="D238:I238"/>
    <mergeCell ref="D175:J175"/>
    <mergeCell ref="D191:J191"/>
    <mergeCell ref="D205:I205"/>
    <mergeCell ref="D209:I209"/>
    <mergeCell ref="D211:I211"/>
    <mergeCell ref="D234:J234"/>
    <mergeCell ref="D240:J240"/>
    <mergeCell ref="D221:J221"/>
    <mergeCell ref="D201:J201"/>
    <mergeCell ref="D215:I215"/>
    <mergeCell ref="D217:I217"/>
    <mergeCell ref="D219:I219"/>
    <mergeCell ref="D207:J207"/>
    <mergeCell ref="D223:I223"/>
    <mergeCell ref="D236:I236"/>
    <mergeCell ref="D195:I195"/>
    <mergeCell ref="D146:H146"/>
    <mergeCell ref="D151:H151"/>
    <mergeCell ref="D152:H152"/>
  </mergeCells>
  <conditionalFormatting sqref="J42">
    <cfRule type="expression" dxfId="203" priority="405">
      <formula>$J$42=""</formula>
    </cfRule>
    <cfRule type="expression" dxfId="202" priority="676">
      <formula>$J$42&lt;&gt;""</formula>
    </cfRule>
  </conditionalFormatting>
  <conditionalFormatting sqref="E7:F18 C10">
    <cfRule type="expression" dxfId="201" priority="553">
      <formula>C7=""</formula>
    </cfRule>
    <cfRule type="notContainsBlanks" dxfId="200" priority="804">
      <formula>LEN(TRIM(C7))&gt;0</formula>
    </cfRule>
  </conditionalFormatting>
  <conditionalFormatting sqref="J8 J11 J14">
    <cfRule type="containsText" dxfId="199" priority="499" operator="containsText" text="Formularz niewypełniony">
      <formula>NOT(ISERROR(SEARCH("Formularz niewypełniony",J8)))</formula>
    </cfRule>
    <cfRule type="containsText" dxfId="198" priority="506" operator="containsText" text="Wysokie">
      <formula>NOT(ISERROR(SEARCH("Wysokie",J8)))</formula>
    </cfRule>
    <cfRule type="containsText" dxfId="197" priority="507" operator="containsText" text="Podwyższone">
      <formula>NOT(ISERROR(SEARCH("Podwyższone",J8)))</formula>
    </cfRule>
    <cfRule type="containsText" dxfId="196" priority="508" operator="containsText" text="Umiarkowane">
      <formula>NOT(ISERROR(SEARCH("Umiarkowane",J8)))</formula>
    </cfRule>
    <cfRule type="containsText" dxfId="195" priority="548" operator="containsText" text="Niskie">
      <formula>NOT(ISERROR(SEARCH("Niskie",J8)))</formula>
    </cfRule>
  </conditionalFormatting>
  <conditionalFormatting sqref="J248">
    <cfRule type="expression" dxfId="194" priority="139">
      <formula>$O$18="TAK"</formula>
    </cfRule>
    <cfRule type="expression" dxfId="193" priority="762">
      <formula>$J$248&lt;&gt;""</formula>
    </cfRule>
  </conditionalFormatting>
  <conditionalFormatting sqref="J44">
    <cfRule type="expression" dxfId="192" priority="400">
      <formula>AND($J$42="TAK",$J$44&lt;&gt;"")</formula>
    </cfRule>
    <cfRule type="expression" dxfId="191" priority="674">
      <formula>$J$42&lt;&gt;"TAK"</formula>
    </cfRule>
    <cfRule type="expression" dxfId="190" priority="675">
      <formula>$J$42="TAK"</formula>
    </cfRule>
  </conditionalFormatting>
  <conditionalFormatting sqref="J248">
    <cfRule type="expression" dxfId="189" priority="761">
      <formula>$J$246&lt;&gt;"TAK"</formula>
    </cfRule>
    <cfRule type="expression" dxfId="188" priority="769">
      <formula>$J$246="TAK"</formula>
    </cfRule>
  </conditionalFormatting>
  <conditionalFormatting sqref="J224">
    <cfRule type="expression" dxfId="187" priority="419">
      <formula>J224=""</formula>
    </cfRule>
  </conditionalFormatting>
  <conditionalFormatting sqref="J224">
    <cfRule type="notContainsBlanks" dxfId="186" priority="420">
      <formula>LEN(TRIM(J224))&gt;0</formula>
    </cfRule>
  </conditionalFormatting>
  <conditionalFormatting sqref="J224">
    <cfRule type="expression" dxfId="185" priority="418">
      <formula>J224=""</formula>
    </cfRule>
  </conditionalFormatting>
  <conditionalFormatting sqref="J224">
    <cfRule type="expression" dxfId="184" priority="417">
      <formula>J224=""</formula>
    </cfRule>
  </conditionalFormatting>
  <conditionalFormatting sqref="J224">
    <cfRule type="expression" dxfId="183" priority="416">
      <formula>J224=""</formula>
    </cfRule>
  </conditionalFormatting>
  <conditionalFormatting sqref="J230">
    <cfRule type="expression" dxfId="182" priority="414">
      <formula>J230=""</formula>
    </cfRule>
  </conditionalFormatting>
  <conditionalFormatting sqref="J230">
    <cfRule type="notContainsBlanks" dxfId="181" priority="415">
      <formula>LEN(TRIM(J230))&gt;0</formula>
    </cfRule>
  </conditionalFormatting>
  <conditionalFormatting sqref="J230">
    <cfRule type="expression" dxfId="180" priority="413">
      <formula>J230=""</formula>
    </cfRule>
  </conditionalFormatting>
  <conditionalFormatting sqref="J230">
    <cfRule type="expression" dxfId="179" priority="412">
      <formula>J230=""</formula>
    </cfRule>
  </conditionalFormatting>
  <conditionalFormatting sqref="J230">
    <cfRule type="expression" dxfId="178" priority="411">
      <formula>J230=""</formula>
    </cfRule>
  </conditionalFormatting>
  <conditionalFormatting sqref="J48">
    <cfRule type="expression" dxfId="177" priority="44">
      <formula>AND(O20="TAK",J42="NIE",J46="")</formula>
    </cfRule>
    <cfRule type="expression" dxfId="176" priority="403">
      <formula>AND(J42="NIE",J48&lt;&gt;"",$J$46&lt;&gt;"TAK")</formula>
    </cfRule>
  </conditionalFormatting>
  <conditionalFormatting sqref="J59">
    <cfRule type="expression" dxfId="175" priority="43">
      <formula>AND(O20="TAK",J42="NIE",J46="")</formula>
    </cfRule>
    <cfRule type="expression" dxfId="174" priority="402">
      <formula>AND(J42="NIE",J59&lt;&gt;"",$J$46&lt;&gt;"TAK")</formula>
    </cfRule>
  </conditionalFormatting>
  <conditionalFormatting sqref="G10">
    <cfRule type="cellIs" dxfId="173" priority="393" operator="equal">
      <formula>"✅ prawidłowy identyfikator"</formula>
    </cfRule>
    <cfRule type="cellIs" dxfId="172" priority="394" operator="equal">
      <formula>"❌ błędny identyfikator"</formula>
    </cfRule>
  </conditionalFormatting>
  <conditionalFormatting sqref="G10">
    <cfRule type="expression" dxfId="171" priority="395">
      <formula>$C10=""</formula>
    </cfRule>
  </conditionalFormatting>
  <conditionalFormatting sqref="J110">
    <cfRule type="expression" dxfId="170" priority="388">
      <formula>$J$110=""</formula>
    </cfRule>
    <cfRule type="expression" dxfId="169" priority="389">
      <formula>$J$110&lt;&gt;""</formula>
    </cfRule>
  </conditionalFormatting>
  <conditionalFormatting sqref="J138">
    <cfRule type="expression" dxfId="168" priority="375">
      <formula>$J$138=""</formula>
    </cfRule>
    <cfRule type="expression" dxfId="167" priority="376">
      <formula>$J$138&lt;&gt;""</formula>
    </cfRule>
  </conditionalFormatting>
  <conditionalFormatting sqref="J159">
    <cfRule type="expression" dxfId="166" priority="372">
      <formula>$J$138&lt;&gt;"TAK"</formula>
    </cfRule>
    <cfRule type="notContainsBlanks" dxfId="165" priority="373">
      <formula>LEN(TRIM(J159))&gt;0</formula>
    </cfRule>
    <cfRule type="expression" dxfId="164" priority="374">
      <formula>$J$138="TAK"</formula>
    </cfRule>
  </conditionalFormatting>
  <conditionalFormatting sqref="J193">
    <cfRule type="expression" dxfId="163" priority="360">
      <formula>$J$193=""</formula>
    </cfRule>
    <cfRule type="expression" dxfId="162" priority="361">
      <formula>$J$193&lt;&gt;""</formula>
    </cfRule>
  </conditionalFormatting>
  <conditionalFormatting sqref="D196">
    <cfRule type="expression" dxfId="161" priority="357">
      <formula>$J$193&lt;&gt;"TAK"</formula>
    </cfRule>
    <cfRule type="notContainsBlanks" dxfId="160" priority="358">
      <formula>LEN(TRIM(D196))&gt;0</formula>
    </cfRule>
    <cfRule type="expression" dxfId="159" priority="359">
      <formula>$J$193="TAK"</formula>
    </cfRule>
  </conditionalFormatting>
  <conditionalFormatting sqref="J203">
    <cfRule type="expression" dxfId="158" priority="137">
      <formula>$O$18="TAK"</formula>
    </cfRule>
    <cfRule type="expression" dxfId="157" priority="354">
      <formula>J203=""</formula>
    </cfRule>
    <cfRule type="notContainsBlanks" dxfId="156" priority="355">
      <formula>LEN(TRIM(J203))&gt;0</formula>
    </cfRule>
  </conditionalFormatting>
  <conditionalFormatting sqref="J246">
    <cfRule type="expression" dxfId="155" priority="140">
      <formula>$O$18="TAK"</formula>
    </cfRule>
    <cfRule type="expression" dxfId="154" priority="343">
      <formula>$J$246=""</formula>
    </cfRule>
    <cfRule type="expression" dxfId="153" priority="344">
      <formula>$J$246&lt;&gt;""</formula>
    </cfRule>
  </conditionalFormatting>
  <conditionalFormatting sqref="J244">
    <cfRule type="expression" dxfId="152" priority="141">
      <formula>$O$18="TAK"</formula>
    </cfRule>
    <cfRule type="expression" dxfId="151" priority="341">
      <formula>$J$244=""</formula>
    </cfRule>
    <cfRule type="expression" dxfId="150" priority="342">
      <formula>$J$244&lt;&gt;""</formula>
    </cfRule>
  </conditionalFormatting>
  <conditionalFormatting sqref="J236">
    <cfRule type="expression" dxfId="149" priority="134">
      <formula>$O$16="NIE"</formula>
    </cfRule>
    <cfRule type="expression" dxfId="148" priority="337">
      <formula>$J$236=""</formula>
    </cfRule>
    <cfRule type="expression" dxfId="147" priority="338">
      <formula>$J$236&lt;&gt;""</formula>
    </cfRule>
  </conditionalFormatting>
  <conditionalFormatting sqref="J238">
    <cfRule type="expression" dxfId="146" priority="133">
      <formula>$O$16="NIE"</formula>
    </cfRule>
    <cfRule type="expression" dxfId="145" priority="335">
      <formula>$J$238=""</formula>
    </cfRule>
    <cfRule type="expression" dxfId="144" priority="336">
      <formula>$J$238&lt;&gt;""</formula>
    </cfRule>
  </conditionalFormatting>
  <conditionalFormatting sqref="J242">
    <cfRule type="expression" dxfId="143" priority="142">
      <formula>$O$18="TAK"</formula>
    </cfRule>
    <cfRule type="expression" dxfId="142" priority="333">
      <formula>$J$242=""</formula>
    </cfRule>
    <cfRule type="expression" dxfId="141" priority="334">
      <formula>$J$242&lt;&gt;""</formula>
    </cfRule>
  </conditionalFormatting>
  <conditionalFormatting sqref="J205">
    <cfRule type="expression" dxfId="140" priority="62">
      <formula>$O$18="TAK"</formula>
    </cfRule>
    <cfRule type="expression" dxfId="139" priority="327">
      <formula>LEFT($J$203,3)&lt;&gt;"TAK"</formula>
    </cfRule>
    <cfRule type="notContainsBlanks" dxfId="138" priority="328">
      <formula>LEN(TRIM(J205))&gt;0</formula>
    </cfRule>
    <cfRule type="expression" dxfId="137" priority="329">
      <formula>LEFT($J$203,3)="TAK"</formula>
    </cfRule>
  </conditionalFormatting>
  <conditionalFormatting sqref="G11 G14:H16">
    <cfRule type="expression" dxfId="136" priority="263">
      <formula>LEFT($G$11,3)="PKD"</formula>
    </cfRule>
  </conditionalFormatting>
  <conditionalFormatting sqref="G10:H10">
    <cfRule type="cellIs" dxfId="135" priority="262" operator="equal">
      <formula>"❗wybierz rodzaj identyfikatora"</formula>
    </cfRule>
  </conditionalFormatting>
  <conditionalFormatting sqref="I143:I157">
    <cfRule type="expression" dxfId="134" priority="49">
      <formula>$J$138&lt;&gt;"TAK"</formula>
    </cfRule>
    <cfRule type="expression" dxfId="133" priority="259">
      <formula>AND($J$138="TAK",$I143="")</formula>
    </cfRule>
    <cfRule type="expression" dxfId="132" priority="261">
      <formula>AND($J$138="TAK",$I143&lt;&gt;"")</formula>
    </cfRule>
  </conditionalFormatting>
  <conditionalFormatting sqref="I17">
    <cfRule type="containsText" dxfId="131" priority="257" operator="containsText" text=" SPEŁNIONE">
      <formula>NOT(ISERROR(SEARCH(" SPEŁNIONE",I17)))</formula>
    </cfRule>
    <cfRule type="containsText" dxfId="130" priority="258" operator="containsText" text=" NIESPEŁNIONE">
      <formula>NOT(ISERROR(SEARCH(" NIESPEŁNIONE",I17)))</formula>
    </cfRule>
  </conditionalFormatting>
  <conditionalFormatting sqref="J232">
    <cfRule type="expression" dxfId="129" priority="135">
      <formula>$O$15="NIE"</formula>
    </cfRule>
    <cfRule type="expression" dxfId="128" priority="243">
      <formula>$J$232=""</formula>
    </cfRule>
    <cfRule type="expression" dxfId="127" priority="244">
      <formula>$J$232&lt;&gt;""</formula>
    </cfRule>
  </conditionalFormatting>
  <conditionalFormatting sqref="J27">
    <cfRule type="expression" dxfId="126" priority="47">
      <formula>$J$27=""</formula>
    </cfRule>
    <cfRule type="expression" dxfId="125" priority="241">
      <formula>$J$27&lt;&gt;""</formula>
    </cfRule>
  </conditionalFormatting>
  <conditionalFormatting sqref="J32">
    <cfRule type="expression" dxfId="124" priority="237">
      <formula>$J$32=""</formula>
    </cfRule>
    <cfRule type="expression" dxfId="123" priority="238">
      <formula>$J$32&lt;&gt;""</formula>
    </cfRule>
  </conditionalFormatting>
  <conditionalFormatting sqref="J30">
    <cfRule type="expression" dxfId="122" priority="48">
      <formula>$J$27&lt;&gt;"TAK"</formula>
    </cfRule>
    <cfRule type="expression" dxfId="121" priority="227">
      <formula>AND($J$27="TAK",$J$30="")</formula>
    </cfRule>
    <cfRule type="expression" dxfId="120" priority="228">
      <formula>AND($J$27="TAK",$J$30&lt;&gt;"")</formula>
    </cfRule>
  </conditionalFormatting>
  <conditionalFormatting sqref="G11">
    <cfRule type="containsText" dxfId="119" priority="203" operator="containsText" text="❗podaj PKD">
      <formula>NOT(ISERROR(SEARCH("❗podaj PKD",G11)))</formula>
    </cfRule>
  </conditionalFormatting>
  <conditionalFormatting sqref="F131:H132">
    <cfRule type="expression" dxfId="118" priority="216">
      <formula>$J$126="TAK"</formula>
    </cfRule>
  </conditionalFormatting>
  <conditionalFormatting sqref="J217 J219">
    <cfRule type="expression" dxfId="117" priority="50">
      <formula>OR($O$17="",AND($O$17="TAK",$J$203&lt;&gt;"NIE",$J$205&lt;&gt;"TAK (ujawnienia NIEweryfikowane przez audytora zewnętrznego)"))</formula>
    </cfRule>
    <cfRule type="expression" dxfId="116" priority="61">
      <formula>AND($O$17="TAK",$J$203&lt;&gt;"NIE",$J$205&lt;&gt;"TAK (ujawnienia NIEweryfikowane przez audytora zewnętrznego)")</formula>
    </cfRule>
    <cfRule type="expression" dxfId="115" priority="194">
      <formula>$J$215&lt;&gt;"TAK"</formula>
    </cfRule>
    <cfRule type="notContainsBlanks" dxfId="114" priority="197">
      <formula>LEN(TRIM(J217))&gt;0</formula>
    </cfRule>
    <cfRule type="expression" dxfId="113" priority="199">
      <formula>$J$215="TAK"</formula>
    </cfRule>
  </conditionalFormatting>
  <conditionalFormatting sqref="J97">
    <cfRule type="expression" dxfId="112" priority="41">
      <formula>AND(O20="TAK",J42="NIE",J46="")</formula>
    </cfRule>
    <cfRule type="expression" dxfId="111" priority="182">
      <formula>AND($J$42="NIE",J97&lt;&gt;"",$J$46&lt;&gt;"TAK")</formula>
    </cfRule>
  </conditionalFormatting>
  <conditionalFormatting sqref="J85">
    <cfRule type="expression" dxfId="110" priority="42">
      <formula>AND(O20="TAK",J42="NIE",J46="")</formula>
    </cfRule>
    <cfRule type="expression" dxfId="109" priority="179">
      <formula>AND($J$42="NIE",J85&lt;&gt;"",$J$46&lt;&gt;"TAK")</formula>
    </cfRule>
  </conditionalFormatting>
  <conditionalFormatting sqref="N8:N10">
    <cfRule type="containsText" dxfId="108" priority="156" operator="containsText" text="Formularz niewypełniony">
      <formula>NOT(ISERROR(SEARCH("Formularz niewypełniony",N8)))</formula>
    </cfRule>
    <cfRule type="containsText" dxfId="107" priority="157" operator="containsText" text="Wysokie">
      <formula>NOT(ISERROR(SEARCH("Wysokie",N8)))</formula>
    </cfRule>
    <cfRule type="containsText" dxfId="106" priority="158" operator="containsText" text="Podwyższone">
      <formula>NOT(ISERROR(SEARCH("Podwyższone",N8)))</formula>
    </cfRule>
    <cfRule type="containsText" dxfId="105" priority="159" operator="containsText" text="Umiarkowane">
      <formula>NOT(ISERROR(SEARCH("Umiarkowane",N8)))</formula>
    </cfRule>
    <cfRule type="containsText" dxfId="104" priority="160" operator="containsText" text="Niskie">
      <formula>NOT(ISERROR(SEARCH("Niskie",N8)))</formula>
    </cfRule>
  </conditionalFormatting>
  <conditionalFormatting sqref="J48 J59 J97 J85">
    <cfRule type="expression" dxfId="103" priority="870">
      <formula>IF($O$20&lt;&gt;"NIE",AND($J$42="NIE",$J$46&lt;&gt;"TAK"),$J$42="NIE")</formula>
    </cfRule>
    <cfRule type="expression" dxfId="102" priority="871">
      <formula>OR($J$42="TAK",$J$42="",$J$46="TAK")</formula>
    </cfRule>
  </conditionalFormatting>
  <conditionalFormatting sqref="J46">
    <cfRule type="expression" dxfId="101" priority="891">
      <formula>AND($J$42="NIE",$O$20&lt;&gt;"NIE")</formula>
    </cfRule>
    <cfRule type="expression" dxfId="100" priority="892">
      <formula>OR($J$42="TAK",$O$19="TAK",$J$42="")</formula>
    </cfRule>
  </conditionalFormatting>
  <conditionalFormatting sqref="J46">
    <cfRule type="expression" dxfId="99" priority="890">
      <formula>AND($J$42="NIE",$J$46&lt;&gt;"",$O$20&lt;&gt;"NIE")</formula>
    </cfRule>
  </conditionalFormatting>
  <conditionalFormatting sqref="O11">
    <cfRule type="containsText" dxfId="98" priority="149" operator="containsText" text="Formularz niewypełniony">
      <formula>NOT(ISERROR(SEARCH("Formularz niewypełniony",O11)))</formula>
    </cfRule>
    <cfRule type="containsText" dxfId="97" priority="150" operator="containsText" text="Wysokie">
      <formula>NOT(ISERROR(SEARCH("Wysokie",O11)))</formula>
    </cfRule>
    <cfRule type="containsText" dxfId="96" priority="151" operator="containsText" text="Podwyższone">
      <formula>NOT(ISERROR(SEARCH("Podwyższone",O11)))</formula>
    </cfRule>
    <cfRule type="containsText" dxfId="95" priority="152" operator="containsText" text="Umiarkowane">
      <formula>NOT(ISERROR(SEARCH("Umiarkowane",O11)))</formula>
    </cfRule>
    <cfRule type="containsText" dxfId="94" priority="153" operator="containsText" text="Niskie">
      <formula>NOT(ISERROR(SEARCH("Niskie",O11)))</formula>
    </cfRule>
  </conditionalFormatting>
  <conditionalFormatting sqref="O8:O10">
    <cfRule type="containsText" dxfId="93" priority="144" operator="containsText" text="Formularz niewypełniony">
      <formula>NOT(ISERROR(SEARCH("Formularz niewypełniony",O8)))</formula>
    </cfRule>
    <cfRule type="containsText" dxfId="92" priority="145" operator="containsText" text="Wysokie">
      <formula>NOT(ISERROR(SEARCH("Wysokie",O8)))</formula>
    </cfRule>
    <cfRule type="containsText" dxfId="91" priority="146" operator="containsText" text="Podwyższone">
      <formula>NOT(ISERROR(SEARCH("Podwyższone",O8)))</formula>
    </cfRule>
    <cfRule type="containsText" dxfId="90" priority="147" operator="containsText" text="Umiarkowane">
      <formula>NOT(ISERROR(SEARCH("Umiarkowane",O8)))</formula>
    </cfRule>
    <cfRule type="containsText" dxfId="89" priority="148" operator="containsText" text="Niskie">
      <formula>NOT(ISERROR(SEARCH("Niskie",O8)))</formula>
    </cfRule>
  </conditionalFormatting>
  <conditionalFormatting sqref="E180:I189">
    <cfRule type="containsBlanks" dxfId="88" priority="256">
      <formula>LEN(TRIM(E180))=0</formula>
    </cfRule>
    <cfRule type="notContainsBlanks" dxfId="87" priority="704">
      <formula>LEN(TRIM(E180))&gt;0</formula>
    </cfRule>
  </conditionalFormatting>
  <conditionalFormatting sqref="G180:H189">
    <cfRule type="notContainsText" dxfId="86" priority="143" operator="notContains" text="(">
      <formula>ISERROR(SEARCH("(",G180))</formula>
    </cfRule>
  </conditionalFormatting>
  <conditionalFormatting sqref="J112">
    <cfRule type="expression" dxfId="85" priority="129">
      <formula>AND($J$110="TAK",$J$112&lt;&gt;"")</formula>
    </cfRule>
    <cfRule type="expression" dxfId="84" priority="130">
      <formula>$J$110&lt;&gt;"TAK"</formula>
    </cfRule>
    <cfRule type="expression" dxfId="83" priority="131">
      <formula>$J$110="TAK"</formula>
    </cfRule>
  </conditionalFormatting>
  <conditionalFormatting sqref="J114">
    <cfRule type="expression" dxfId="82" priority="127">
      <formula>AND($J$110="NIE",$O$20&lt;&gt;"NIE")</formula>
    </cfRule>
    <cfRule type="expression" dxfId="81" priority="128">
      <formula>OR($J$110="TAK",$O$19="TAK",$J$110="")</formula>
    </cfRule>
  </conditionalFormatting>
  <conditionalFormatting sqref="J114">
    <cfRule type="expression" dxfId="80" priority="126">
      <formula>AND($J$110="NIE",$J$114&lt;&gt;"",$O$20&lt;&gt;"NIE")</formula>
    </cfRule>
  </conditionalFormatting>
  <conditionalFormatting sqref="D119:I119 D124:I124">
    <cfRule type="expression" dxfId="79" priority="45">
      <formula>AND(OR($O$20="TAK",$O$20=""),$J$114="")</formula>
    </cfRule>
    <cfRule type="expression" dxfId="78" priority="108">
      <formula>AND($J$110="NIE",$J$114&lt;&gt;"TAK",D119&lt;&gt;"")</formula>
    </cfRule>
    <cfRule type="expression" dxfId="77" priority="109">
      <formula>IF($O$20&lt;&gt;"NIE",AND($J$110="NIE",$J$114&lt;&gt;"TAK"),$J$110="NIE")</formula>
    </cfRule>
    <cfRule type="expression" dxfId="76" priority="110">
      <formula>OR($J$110="TAK",$J$110="",$J$114="TAK")</formula>
    </cfRule>
  </conditionalFormatting>
  <conditionalFormatting sqref="J209 J211 J215">
    <cfRule type="expression" dxfId="75" priority="73">
      <formula>OR($O$17="",AND($O$17="TAK",$J$203&lt;&gt;"NIE",$J$205&lt;&gt;"TAK (ujawnienia NIEweryfikowane przez audytora zewnętrznego)"))</formula>
    </cfRule>
    <cfRule type="notContainsBlanks" dxfId="74" priority="76">
      <formula>LEN(TRIM(J209))&gt;0</formula>
    </cfRule>
    <cfRule type="expression" dxfId="73" priority="77">
      <formula>OR($O$18="TAK",$J$203="NIE",AND(MID($J$203,1,3)="TAK",$J$205="TAK (ujawnienia NIEweryfikowane przez audytora zewnętrznego)"))</formula>
    </cfRule>
  </conditionalFormatting>
  <conditionalFormatting sqref="J223">
    <cfRule type="expression" dxfId="72" priority="63">
      <formula>$O$18="TAK"</formula>
    </cfRule>
    <cfRule type="expression" dxfId="71" priority="64">
      <formula>OR($O$17="",AND($O$17="TAK",$J$203&lt;&gt;"NIE",$J$205&lt;&gt;"TAK (ujawnienia NIEweryfikowane przez audytora zewnętrznego)"))</formula>
    </cfRule>
    <cfRule type="notContainsBlanks" dxfId="70" priority="65">
      <formula>LEN(TRIM(J223))&gt;0</formula>
    </cfRule>
    <cfRule type="expression" dxfId="69" priority="66">
      <formula>OR($O$18="TAK",$J$203="NIE",AND(MID($J$203,1,3)="TAK",$J$205="TAK (ujawnienia NIEweryfikowane przez audytora zewnętrznego)"))</formula>
    </cfRule>
  </conditionalFormatting>
  <conditionalFormatting sqref="J126">
    <cfRule type="expression" dxfId="68" priority="58">
      <formula>$J$126=""</formula>
    </cfRule>
    <cfRule type="expression" dxfId="67" priority="59">
      <formula>$J$126&lt;&gt;""</formula>
    </cfRule>
  </conditionalFormatting>
  <conditionalFormatting sqref="F131:I132">
    <cfRule type="expression" dxfId="66" priority="214">
      <formula>$J$126&lt;&gt;"TAK"</formula>
    </cfRule>
    <cfRule type="notContainsBlanks" dxfId="65" priority="215">
      <formula>LEN(TRIM(F131))&gt;0</formula>
    </cfRule>
  </conditionalFormatting>
  <conditionalFormatting sqref="E180">
    <cfRule type="expression" dxfId="64" priority="51">
      <formula>AND($F$180="",$G$180="")</formula>
    </cfRule>
  </conditionalFormatting>
  <conditionalFormatting sqref="E53:I57">
    <cfRule type="expression" dxfId="63" priority="914">
      <formula>$J$42&lt;&gt;"NIE"</formula>
    </cfRule>
    <cfRule type="expression" dxfId="62" priority="915">
      <formula>AND($O$19&lt;&gt;"TAK",$J$42="NIE",$J$46&lt;&gt;"NIE")</formula>
    </cfRule>
    <cfRule type="expression" dxfId="61" priority="916">
      <formula>AND($J$42="NIE",$J$48&lt;&gt;"TAK")</formula>
    </cfRule>
    <cfRule type="notContainsBlanks" dxfId="60" priority="918">
      <formula>LEN(TRIM(E53))&gt;0</formula>
    </cfRule>
    <cfRule type="expression" dxfId="59" priority="958">
      <formula>AND($J$42="NIE",$J$48="TAK")</formula>
    </cfRule>
  </conditionalFormatting>
  <conditionalFormatting sqref="G90:I95">
    <cfRule type="expression" dxfId="58" priority="932">
      <formula>$J$42&lt;&gt;"NIE"</formula>
    </cfRule>
    <cfRule type="expression" dxfId="57" priority="933">
      <formula>AND($O$19&lt;&gt;"TAK",$J$42="NIE",$J$46&lt;&gt;"NIE")</formula>
    </cfRule>
    <cfRule type="expression" dxfId="56" priority="934">
      <formula>AND($J$42="NIE",$J$85&lt;&gt;"TAK")</formula>
    </cfRule>
    <cfRule type="notContainsBlanks" dxfId="55" priority="935">
      <formula>LEN(TRIM(G90))&gt;0</formula>
    </cfRule>
    <cfRule type="expression" dxfId="54" priority="936">
      <formula>AND($J$42="NIE",$J$85="TAK")</formula>
    </cfRule>
  </conditionalFormatting>
  <conditionalFormatting sqref="F102:I104">
    <cfRule type="expression" dxfId="53" priority="937">
      <formula>$J$42&lt;&gt;"NIE"</formula>
    </cfRule>
    <cfRule type="expression" dxfId="52" priority="938">
      <formula>AND($O$19&lt;&gt;"TAK",$J$42="NIE",$J$46&lt;&gt;"NIE")</formula>
    </cfRule>
    <cfRule type="expression" dxfId="51" priority="939">
      <formula>AND($J$42="NIE",$J$97&lt;&gt;"TAK")</formula>
    </cfRule>
    <cfRule type="notContainsBlanks" dxfId="50" priority="941">
      <formula>LEN(TRIM(F102))&gt;0</formula>
    </cfRule>
    <cfRule type="expression" dxfId="49" priority="960">
      <formula>AND($J$42="NIE",$J$97="TAK")</formula>
    </cfRule>
  </conditionalFormatting>
  <conditionalFormatting sqref="D64:I83">
    <cfRule type="expression" dxfId="48" priority="942">
      <formula>$J$42&lt;&gt;"NIE"</formula>
    </cfRule>
    <cfRule type="expression" dxfId="47" priority="943">
      <formula>AND($O$19&lt;&gt;"TAK",$J$42="NIE",$J$46&lt;&gt;"NIE")</formula>
    </cfRule>
    <cfRule type="expression" dxfId="46" priority="944">
      <formula>AND($J$42="NIE",$J$59&lt;&gt;"TAK")</formula>
    </cfRule>
    <cfRule type="notContainsBlanks" dxfId="45" priority="946">
      <formula>LEN(TRIM(D64))&gt;0</formula>
    </cfRule>
    <cfRule type="expression" dxfId="44" priority="961">
      <formula>AND($J$42="NIE",$J$59="TAK")</formula>
    </cfRule>
  </conditionalFormatting>
  <conditionalFormatting sqref="J163 J165 J167 J169">
    <cfRule type="expression" dxfId="43" priority="955">
      <formula>#REF!="NIE"</formula>
    </cfRule>
    <cfRule type="expression" dxfId="42" priority="956">
      <formula>J163=""</formula>
    </cfRule>
    <cfRule type="notContainsBlanks" dxfId="41" priority="957">
      <formula>LEN(TRIM(J163))&gt;0</formula>
    </cfRule>
  </conditionalFormatting>
  <conditionalFormatting sqref="D90:F95">
    <cfRule type="expression" dxfId="40" priority="1">
      <formula>$J$42&lt;&gt;"NIE"</formula>
    </cfRule>
    <cfRule type="expression" dxfId="39" priority="2">
      <formula>AND($O$19&lt;&gt;"TAK",$J$42="NIE",$J$46&lt;&gt;"NIE")</formula>
    </cfRule>
    <cfRule type="expression" dxfId="38" priority="3">
      <formula>AND($J$42="NIE",$J$85&lt;&gt;"TAK")</formula>
    </cfRule>
    <cfRule type="notContainsBlanks" dxfId="37" priority="4">
      <formula>LEN(TRIM(D90))&gt;0</formula>
    </cfRule>
    <cfRule type="expression" dxfId="36" priority="5">
      <formula>AND($J$42="NIE",$J$85="TAK")</formula>
    </cfRule>
  </conditionalFormatting>
  <dataValidations count="37">
    <dataValidation type="list" allowBlank="1" showInputMessage="1" showErrorMessage="1" errorTitle="Błąd" error="Proszę wybrać odpowiednią odpowiedź z listy" sqref="J233 J170" xr:uid="{00000000-0002-0000-0000-000000000000}">
      <formula1>"TAK,NIE"</formula1>
    </dataValidation>
    <dataValidation type="decimal" operator="greaterThan" allowBlank="1" showInputMessage="1" showErrorMessage="1" error="Wprowadź prawidłową wartość liczbową!" prompt="wprowadź wartość liczbową" sqref="J112 J159 G53:H57 H64:H83 J44" xr:uid="{00000000-0002-0000-0000-000001000000}">
      <formula1>0</formula1>
    </dataValidation>
    <dataValidation type="whole" operator="greaterThanOrEqual" allowBlank="1" showInputMessage="1" showErrorMessage="1" errorTitle="Błąd" error="Proszę podać liczbę sztuk zwierząt posiadanych w gospodarstwie" sqref="G96" xr:uid="{00000000-0002-0000-0000-000003000000}">
      <formula1>0</formula1>
    </dataValidation>
    <dataValidation type="list" allowBlank="1" showInputMessage="1" showErrorMessage="1" error="Wybierz opcję z listy!" prompt="wybierz z listy" sqref="J203" xr:uid="{00000000-0002-0000-0000-000007000000}">
      <formula1>"TAK - tak własne,TAK - przez podmiot dominujący,NIE"</formula1>
    </dataValidation>
    <dataValidation type="decimal" operator="greaterThanOrEqual" allowBlank="1" showInputMessage="1" showErrorMessage="1" error="Wprowadź prawidłową wartość liczbową!" prompt="wprowadź wartość liczbową" sqref="J244 F102:G104 D119:F119 D124:F124 E14:F16" xr:uid="{00000000-0002-0000-0000-00000C000000}">
      <formula1>0</formula1>
    </dataValidation>
    <dataValidation type="date" operator="lessThanOrEqual" allowBlank="1" showInputMessage="1" showErrorMessage="1" error="Wprowadź prawidłową datę!" prompt="wprowadź datę" sqref="E7:F7" xr:uid="{00000000-0002-0000-0000-00000E000000}">
      <formula1>TODAY()</formula1>
    </dataValidation>
    <dataValidation type="decimal" operator="greaterThanOrEqual" allowBlank="1" showInputMessage="1" showErrorMessage="1" error="Wprowadź dodatnią liczbę dziesiętną!" prompt="wprowadź liczbę dziesiętną" sqref="G90:I95" xr:uid="{00000000-0002-0000-0000-000010000000}">
      <formula1>0</formula1>
    </dataValidation>
    <dataValidation allowBlank="1" showInputMessage="1" showErrorMessage="1" errorTitle="Błąd" error="Proszę podać odpowiednią wartość" sqref="I131:I132" xr:uid="{00000000-0002-0000-0000-000015000000}"/>
    <dataValidation type="list" allowBlank="1" showInputMessage="1" showErrorMessage="1" error="Wybierz opcję z listy!" prompt="wybierz z listy" sqref="J219 J217 J209 J126 J169 J167 J193 J246 J32 J242 J114 J30 J46 J48 J248 J215 J165 J163 J232 J97 J236 J238 J42 J85 J223 J138 J110 J27 J59 J211" xr:uid="{B38EC8CF-97C8-4C27-A608-602FEEBFE546}">
      <formula1>"TAK,NIE"</formula1>
    </dataValidation>
    <dataValidation allowBlank="1" showInputMessage="1" showErrorMessage="1" prompt="zaznacz właściwe" sqref="I143:I157" xr:uid="{1B30A0B8-BB72-4B97-B5DB-05DEE568C49C}"/>
    <dataValidation type="list" allowBlank="1" showInputMessage="1" showErrorMessage="1" error="Wybierz opcję z listy!" prompt="wybierz z listy" sqref="I53:I57" xr:uid="{D4F5E57E-722B-4D0F-8F44-C71148C9A22B}">
      <formula1>INDIRECT(SUBSTITUTE(E53," ","_"))</formula1>
    </dataValidation>
    <dataValidation type="list" operator="greaterThanOrEqual" allowBlank="1" showInputMessage="1" showErrorMessage="1" error="Wybierz opcję z listy!" prompt="wybierz z listy" sqref="F131 G119:I119" xr:uid="{B61DFB71-8B31-45D7-A478-830693FEE6A7}">
      <formula1>"MWh,kWh"</formula1>
    </dataValidation>
    <dataValidation type="list" operator="greaterThanOrEqual" allowBlank="1" showInputMessage="1" showErrorMessage="1" error="Wybierz opcję z listy!" prompt="wybierz z listy" sqref="F132 G124:I124" xr:uid="{D27F0960-5EA8-4422-A9A6-AF5963196EAF}">
      <formula1>"GJ,MWh,kWh"</formula1>
    </dataValidation>
    <dataValidation type="list" allowBlank="1" showInputMessage="1" prompt="wybierz z listy" sqref="E11:F13" xr:uid="{00000000-0002-0000-0000-00001B000000}">
      <formula1>KOD_PKD_DYNAM</formula1>
    </dataValidation>
    <dataValidation type="list" allowBlank="1" showInputMessage="1" showErrorMessage="1" error="Wybierz opcję z listy!" prompt="wybierz z listy" sqref="C10:D10" xr:uid="{9C52A87E-C042-4547-BEEE-4F218ECD3C87}">
      <formula1>"NIP,REGON,PESEL"</formula1>
    </dataValidation>
    <dataValidation type="list" allowBlank="1" showInputMessage="1" prompt="wybierz z listy" sqref="G180:H180" xr:uid="{0EEE4E56-50D3-4167-A098-C0ED5B1580D8}">
      <formula1>GMINA_DYNAM_1</formula1>
    </dataValidation>
    <dataValidation type="list" allowBlank="1" showInputMessage="1" prompt="wybierz z listy" sqref="G181:H181" xr:uid="{5E5E66BA-FF0C-4CD2-951F-C2D135DA8FFC}">
      <formula1>GMINA_DYNAM_2</formula1>
    </dataValidation>
    <dataValidation type="list" allowBlank="1" showInputMessage="1" prompt="wybierz z listy" sqref="G182:H182" xr:uid="{CFEB36CE-5FA1-46C9-8A2B-785B26F2BBB6}">
      <formula1>GMINA_DYNAM_3</formula1>
    </dataValidation>
    <dataValidation type="list" allowBlank="1" showInputMessage="1" prompt="wybierz z listy" sqref="G183:H183" xr:uid="{D7DCD008-300E-48C7-89DC-21A5C998CE70}">
      <formula1>GMINA_DYNAM_4</formula1>
    </dataValidation>
    <dataValidation type="list" allowBlank="1" showInputMessage="1" prompt="wybierz z listy" sqref="G184:H184" xr:uid="{5F3F1DA3-E2BF-47AC-ADDB-A30CEB5DD81A}">
      <formula1>GMINA_DYNAM_5</formula1>
    </dataValidation>
    <dataValidation type="list" allowBlank="1" showInputMessage="1" prompt="wybierz z listy" sqref="G185:H185" xr:uid="{EA7936FF-0B0E-40AF-90E6-D8F32D762F0F}">
      <formula1>GMINA_DYNAM_6</formula1>
    </dataValidation>
    <dataValidation type="list" allowBlank="1" showInputMessage="1" prompt="wybierz z listy" sqref="G186:H186" xr:uid="{36F8010B-CCD2-48FB-A353-3AED8DA986CF}">
      <formula1>GMINA_DYNAM_7</formula1>
    </dataValidation>
    <dataValidation type="list" allowBlank="1" showInputMessage="1" prompt="wybierz z listy" sqref="G187:H187" xr:uid="{E32C9139-7BF6-4064-922E-E7B4218EA22E}">
      <formula1>GMINA_DYNAM_8</formula1>
    </dataValidation>
    <dataValidation type="list" allowBlank="1" showInputMessage="1" prompt="wybierz z listy" sqref="G188:H188" xr:uid="{43FFA479-971D-4763-9E5E-3FFCD581FBC9}">
      <formula1>GMINA_DYNAM_9</formula1>
    </dataValidation>
    <dataValidation type="list" allowBlank="1" showInputMessage="1" prompt="wybierz z listy" sqref="G189:H189" xr:uid="{17F0A1C0-A258-4F6A-843C-2DD4499E55BA}">
      <formula1>GMINA_DYNAM_10</formula1>
    </dataValidation>
    <dataValidation type="decimal" operator="greaterThanOrEqual" allowBlank="1" showInputMessage="1" showErrorMessage="1" error="Wprowadź prawidłową wartość liczbową!" prompt="wprowadź wartość liczbową!" sqref="H102:I104" xr:uid="{181E3A7F-AFFC-455C-B5B8-D59D92C003AA}">
      <formula1>0</formula1>
    </dataValidation>
    <dataValidation type="whole" operator="greaterThan" allowBlank="1" showInputMessage="1" showErrorMessage="1" error="Wprowadź dodatnią liczbę całkowitą!" prompt="wprowadź liczbę całkowitą" sqref="G79:G83" xr:uid="{51496EB6-C3C8-40D3-820E-85599D3A1206}">
      <formula1>0</formula1>
    </dataValidation>
    <dataValidation type="custom" allowBlank="1" showInputMessage="1" showErrorMessage="1" error="Wpisz wartość od 10% do 100%.  _x000a_Suma wszystkich wierszy nie może przekroczyć 100%." prompt="Wpisz wartość od 10% do 100%.  _x000a_Suma wszystkich wierszy nie może przekroczyć 100%." sqref="I188:I189" xr:uid="{E24726E8-ADC6-4993-B0EC-C8B099042F5B}">
      <formula1>AND(I188&gt;=10%,I188&lt;=100%,SUM($I$180:$I$189)&lt;=100%)</formula1>
    </dataValidation>
    <dataValidation type="decimal" operator="lessThanOrEqual" allowBlank="1" showInputMessage="1" showErrorMessage="1" error="Wprowadź prawidłową wartość liczbową mniejszą niż całkowite roczne zapotrzebowanie!" prompt="wprowadź wartość liczbową mniejszą niż całkowite roczne zapotrzebowanie" sqref="H131:H132" xr:uid="{2E07A468-E7BB-48E5-991A-D3536C5F8E45}">
      <formula1>G131</formula1>
    </dataValidation>
    <dataValidation type="list" allowBlank="1" showInputMessage="1" showErrorMessage="1" error="Wybierz opcję z listy!" prompt="wybierz z listy" sqref="E17:F18" xr:uid="{C3C736A4-07F2-4013-A352-7D4757B59562}">
      <formula1>"Duży,MŚP,Mikro"</formula1>
    </dataValidation>
    <dataValidation type="custom" allowBlank="1" showInputMessage="1" showErrorMessage="1" error="Wpisz wartość do 100%.  _x000a_Suma wszystkich wierszy nie może przekroczyć 100%." sqref="I180" xr:uid="{3D695F72-A638-43B9-8A30-E18F7ABB3729}">
      <formula1>AND(I180&lt;=100%,SUM($I$180:$I$189)&lt;=100%)</formula1>
    </dataValidation>
    <dataValidation type="custom" allowBlank="1" showInputMessage="1" showErrorMessage="1" error="Wpisz wartość od 10% do 100%.  _x000a_Suma wszystkich wierszy nie może przekroczyć 100%." sqref="I181:I187" xr:uid="{16D38CCA-F11F-46A5-9CDF-2A4362C28584}">
      <formula1>AND(I181&gt;=10%,I181&lt;=100%,SUM($I$180:$I$189)&lt;=100%)</formula1>
    </dataValidation>
    <dataValidation type="custom" allowBlank="1" showInputMessage="1" showErrorMessage="1" error="Wprowadź prawidłowe imię i nazwisko!" sqref="E8:F8" xr:uid="{40240F5B-CE38-4CBA-8C2C-3B9B7EF8C4B4}">
      <formula1>G8=TRUE</formula1>
    </dataValidation>
    <dataValidation type="custom" operator="greaterThanOrEqual" allowBlank="1" showInputMessage="1" showErrorMessage="1" error="Wprowadź prawidłową wartość liczbową większą niż ilość energii wyprodukowanej z OZE lub zielonej energii zakupionej od dostawcy!" prompt="wprowadź wartość liczbową" sqref="G131:G132" xr:uid="{ACED1A1A-D1A9-4452-8BD6-58AFF90A82A3}">
      <formula1>AND(G131&gt;0,G131&gt;=H131)</formula1>
    </dataValidation>
    <dataValidation type="custom" allowBlank="1" showInputMessage="1" showErrorMessage="1" sqref="F180:F189" xr:uid="{945E6807-FFA7-4F00-9756-C40E6924F1BD}">
      <formula1>C180=TRUE</formula1>
    </dataValidation>
    <dataValidation type="decimal" operator="greaterThan" allowBlank="1" showInputMessage="1" showErrorMessage="1" error="Wprowadź dodatnią liczbę dziesiętną!" prompt="wprowadź liczbę dziesiętną" sqref="G64:G78" xr:uid="{AE40F461-1A09-4312-A62F-168682A333F7}">
      <formula1>0</formula1>
    </dataValidation>
    <dataValidation type="custom" allowBlank="1" showInputMessage="1" showErrorMessage="1" error="Wprowadź prawidłowy identyfikator!" prompt="wprowadź identyfikator" sqref="E10:F10" xr:uid="{00000000-0002-0000-0000-000019000000}">
      <formula1>AND(ISNUMBER(--E10),OR(LEN(E10)=9,LEN(E10)=10,LEN(E10)=11))</formula1>
    </dataValidation>
  </dataValidations>
  <hyperlinks>
    <hyperlink ref="C28:I28" r:id="rId1" location="company_index_form" display="Do określenia na podstawie bazy danych dostępnej pod linkiem: https://www.business-humanrights.org/en/companies/?company_name=&amp;sector=&amp;headquarters=&amp;letter=#company_index_form" xr:uid="{00000000-0004-0000-0000-000000000000}"/>
    <hyperlink ref="C28:J28" r:id="rId2" display="https://intranet-sgb.ad.sgb.pl/banki-spoldzielcze/12519-baza-firm-postepowanie-dot-naruszenia-praw-czlowieka" xr:uid="{0143BA51-F050-49D6-9DA5-1C273C057381}"/>
    <hyperlink ref="C33:I33" r:id="rId3" location="company_index_form" display="Do określenia na podstawie bazy danych dostępnej pod linkiem: https://www.business-humanrights.org/en/companies/?company_name=&amp;sector=&amp;headquarters=&amp;letter=#company_index_form" xr:uid="{6EB46A27-64CB-4320-B71B-9784BD7579F6}"/>
    <hyperlink ref="C33:J33" r:id="rId4" display="https://intranet-sgb.ad.sgb.pl/banki-spoldzielcze/12519-baza-firm-postepowanie-dot-naruszenia-praw-czlowieka" xr:uid="{0D28AD53-4258-444A-BB67-D4D6CEA23FFD}"/>
  </hyperlinks>
  <pageMargins left="0.23622047244094491" right="0.23622047244094491" top="0.35433070866141736" bottom="0.35433070866141736" header="0.31496062992125984" footer="0.31496062992125984"/>
  <pageSetup paperSize="9" scale="57" fitToHeight="0" orientation="portrait" r:id="rId5"/>
  <rowBreaks count="4" manualBreakCount="4">
    <brk id="58" min="2" max="9" man="1"/>
    <brk id="133" min="2" max="9" man="1"/>
    <brk id="198" min="2" max="9" man="1"/>
    <brk id="237" min="2" max="9" man="1"/>
  </rowBreaks>
  <drawing r:id="rId6"/>
  <legacyDrawing r:id="rId7"/>
  <mc:AlternateContent xmlns:mc="http://schemas.openxmlformats.org/markup-compatibility/2006">
    <mc:Choice Requires="x14">
      <controls>
        <mc:AlternateContent xmlns:mc="http://schemas.openxmlformats.org/markup-compatibility/2006">
          <mc:Choice Requires="x14">
            <control shapeId="1072" r:id="rId8" name="Button 48">
              <controlPr defaultSize="0" print="0" autoFill="0" autoPict="0" macro="[0]!DrukujAnkietę">
                <anchor moveWithCells="1" sizeWithCells="1">
                  <from>
                    <xdr:col>8</xdr:col>
                    <xdr:colOff>1531620</xdr:colOff>
                    <xdr:row>2</xdr:row>
                    <xdr:rowOff>182880</xdr:rowOff>
                  </from>
                  <to>
                    <xdr:col>9</xdr:col>
                    <xdr:colOff>1584960</xdr:colOff>
                    <xdr:row>4</xdr:row>
                    <xdr:rowOff>30480</xdr:rowOff>
                  </to>
                </anchor>
              </controlPr>
            </control>
          </mc:Choice>
        </mc:AlternateContent>
        <mc:AlternateContent xmlns:mc="http://schemas.openxmlformats.org/markup-compatibility/2006">
          <mc:Choice Requires="x14">
            <control shapeId="1089" r:id="rId9" name="Check Box 65">
              <controlPr defaultSize="0" autoFill="0" autoLine="0" autoPict="0">
                <anchor moveWithCells="1">
                  <from>
                    <xdr:col>8</xdr:col>
                    <xdr:colOff>685800</xdr:colOff>
                    <xdr:row>142</xdr:row>
                    <xdr:rowOff>45720</xdr:rowOff>
                  </from>
                  <to>
                    <xdr:col>8</xdr:col>
                    <xdr:colOff>861060</xdr:colOff>
                    <xdr:row>142</xdr:row>
                    <xdr:rowOff>205740</xdr:rowOff>
                  </to>
                </anchor>
              </controlPr>
            </control>
          </mc:Choice>
        </mc:AlternateContent>
        <mc:AlternateContent xmlns:mc="http://schemas.openxmlformats.org/markup-compatibility/2006">
          <mc:Choice Requires="x14">
            <control shapeId="1145" r:id="rId10" name="Check Box 121">
              <controlPr defaultSize="0" autoFill="0" autoLine="0" autoPict="0">
                <anchor moveWithCells="1">
                  <from>
                    <xdr:col>8</xdr:col>
                    <xdr:colOff>685800</xdr:colOff>
                    <xdr:row>143</xdr:row>
                    <xdr:rowOff>45720</xdr:rowOff>
                  </from>
                  <to>
                    <xdr:col>8</xdr:col>
                    <xdr:colOff>861060</xdr:colOff>
                    <xdr:row>143</xdr:row>
                    <xdr:rowOff>205740</xdr:rowOff>
                  </to>
                </anchor>
              </controlPr>
            </control>
          </mc:Choice>
        </mc:AlternateContent>
        <mc:AlternateContent xmlns:mc="http://schemas.openxmlformats.org/markup-compatibility/2006">
          <mc:Choice Requires="x14">
            <control shapeId="1146" r:id="rId11" name="Check Box 122">
              <controlPr defaultSize="0" autoFill="0" autoLine="0" autoPict="0">
                <anchor moveWithCells="1">
                  <from>
                    <xdr:col>8</xdr:col>
                    <xdr:colOff>685800</xdr:colOff>
                    <xdr:row>144</xdr:row>
                    <xdr:rowOff>45720</xdr:rowOff>
                  </from>
                  <to>
                    <xdr:col>8</xdr:col>
                    <xdr:colOff>861060</xdr:colOff>
                    <xdr:row>144</xdr:row>
                    <xdr:rowOff>205740</xdr:rowOff>
                  </to>
                </anchor>
              </controlPr>
            </control>
          </mc:Choice>
        </mc:AlternateContent>
        <mc:AlternateContent xmlns:mc="http://schemas.openxmlformats.org/markup-compatibility/2006">
          <mc:Choice Requires="x14">
            <control shapeId="1147" r:id="rId12" name="Check Box 123">
              <controlPr defaultSize="0" autoFill="0" autoLine="0" autoPict="0">
                <anchor moveWithCells="1">
                  <from>
                    <xdr:col>8</xdr:col>
                    <xdr:colOff>685800</xdr:colOff>
                    <xdr:row>145</xdr:row>
                    <xdr:rowOff>45720</xdr:rowOff>
                  </from>
                  <to>
                    <xdr:col>8</xdr:col>
                    <xdr:colOff>861060</xdr:colOff>
                    <xdr:row>145</xdr:row>
                    <xdr:rowOff>205740</xdr:rowOff>
                  </to>
                </anchor>
              </controlPr>
            </control>
          </mc:Choice>
        </mc:AlternateContent>
        <mc:AlternateContent xmlns:mc="http://schemas.openxmlformats.org/markup-compatibility/2006">
          <mc:Choice Requires="x14">
            <control shapeId="1148" r:id="rId13" name="Check Box 124">
              <controlPr defaultSize="0" autoFill="0" autoLine="0" autoPict="0">
                <anchor moveWithCells="1">
                  <from>
                    <xdr:col>8</xdr:col>
                    <xdr:colOff>685800</xdr:colOff>
                    <xdr:row>146</xdr:row>
                    <xdr:rowOff>45720</xdr:rowOff>
                  </from>
                  <to>
                    <xdr:col>8</xdr:col>
                    <xdr:colOff>861060</xdr:colOff>
                    <xdr:row>146</xdr:row>
                    <xdr:rowOff>205740</xdr:rowOff>
                  </to>
                </anchor>
              </controlPr>
            </control>
          </mc:Choice>
        </mc:AlternateContent>
        <mc:AlternateContent xmlns:mc="http://schemas.openxmlformats.org/markup-compatibility/2006">
          <mc:Choice Requires="x14">
            <control shapeId="1149" r:id="rId14" name="Check Box 125">
              <controlPr defaultSize="0" autoFill="0" autoLine="0" autoPict="0">
                <anchor moveWithCells="1">
                  <from>
                    <xdr:col>8</xdr:col>
                    <xdr:colOff>685800</xdr:colOff>
                    <xdr:row>147</xdr:row>
                    <xdr:rowOff>45720</xdr:rowOff>
                  </from>
                  <to>
                    <xdr:col>8</xdr:col>
                    <xdr:colOff>861060</xdr:colOff>
                    <xdr:row>147</xdr:row>
                    <xdr:rowOff>205740</xdr:rowOff>
                  </to>
                </anchor>
              </controlPr>
            </control>
          </mc:Choice>
        </mc:AlternateContent>
        <mc:AlternateContent xmlns:mc="http://schemas.openxmlformats.org/markup-compatibility/2006">
          <mc:Choice Requires="x14">
            <control shapeId="1150" r:id="rId15" name="Check Box 126">
              <controlPr defaultSize="0" autoFill="0" autoLine="0" autoPict="0">
                <anchor moveWithCells="1">
                  <from>
                    <xdr:col>8</xdr:col>
                    <xdr:colOff>685800</xdr:colOff>
                    <xdr:row>148</xdr:row>
                    <xdr:rowOff>45720</xdr:rowOff>
                  </from>
                  <to>
                    <xdr:col>8</xdr:col>
                    <xdr:colOff>861060</xdr:colOff>
                    <xdr:row>148</xdr:row>
                    <xdr:rowOff>205740</xdr:rowOff>
                  </to>
                </anchor>
              </controlPr>
            </control>
          </mc:Choice>
        </mc:AlternateContent>
        <mc:AlternateContent xmlns:mc="http://schemas.openxmlformats.org/markup-compatibility/2006">
          <mc:Choice Requires="x14">
            <control shapeId="1151" r:id="rId16" name="Check Box 127">
              <controlPr defaultSize="0" autoFill="0" autoLine="0" autoPict="0">
                <anchor moveWithCells="1">
                  <from>
                    <xdr:col>8</xdr:col>
                    <xdr:colOff>685800</xdr:colOff>
                    <xdr:row>149</xdr:row>
                    <xdr:rowOff>45720</xdr:rowOff>
                  </from>
                  <to>
                    <xdr:col>8</xdr:col>
                    <xdr:colOff>861060</xdr:colOff>
                    <xdr:row>149</xdr:row>
                    <xdr:rowOff>205740</xdr:rowOff>
                  </to>
                </anchor>
              </controlPr>
            </control>
          </mc:Choice>
        </mc:AlternateContent>
        <mc:AlternateContent xmlns:mc="http://schemas.openxmlformats.org/markup-compatibility/2006">
          <mc:Choice Requires="x14">
            <control shapeId="1152" r:id="rId17" name="Check Box 128">
              <controlPr defaultSize="0" autoFill="0" autoLine="0" autoPict="0">
                <anchor moveWithCells="1">
                  <from>
                    <xdr:col>8</xdr:col>
                    <xdr:colOff>685800</xdr:colOff>
                    <xdr:row>150</xdr:row>
                    <xdr:rowOff>45720</xdr:rowOff>
                  </from>
                  <to>
                    <xdr:col>8</xdr:col>
                    <xdr:colOff>861060</xdr:colOff>
                    <xdr:row>150</xdr:row>
                    <xdr:rowOff>205740</xdr:rowOff>
                  </to>
                </anchor>
              </controlPr>
            </control>
          </mc:Choice>
        </mc:AlternateContent>
        <mc:AlternateContent xmlns:mc="http://schemas.openxmlformats.org/markup-compatibility/2006">
          <mc:Choice Requires="x14">
            <control shapeId="1153" r:id="rId18" name="Check Box 129">
              <controlPr defaultSize="0" autoFill="0" autoLine="0" autoPict="0">
                <anchor moveWithCells="1">
                  <from>
                    <xdr:col>8</xdr:col>
                    <xdr:colOff>685800</xdr:colOff>
                    <xdr:row>151</xdr:row>
                    <xdr:rowOff>45720</xdr:rowOff>
                  </from>
                  <to>
                    <xdr:col>8</xdr:col>
                    <xdr:colOff>861060</xdr:colOff>
                    <xdr:row>151</xdr:row>
                    <xdr:rowOff>205740</xdr:rowOff>
                  </to>
                </anchor>
              </controlPr>
            </control>
          </mc:Choice>
        </mc:AlternateContent>
        <mc:AlternateContent xmlns:mc="http://schemas.openxmlformats.org/markup-compatibility/2006">
          <mc:Choice Requires="x14">
            <control shapeId="1154" r:id="rId19" name="Check Box 130">
              <controlPr defaultSize="0" autoFill="0" autoLine="0" autoPict="0">
                <anchor moveWithCells="1">
                  <from>
                    <xdr:col>8</xdr:col>
                    <xdr:colOff>685800</xdr:colOff>
                    <xdr:row>152</xdr:row>
                    <xdr:rowOff>45720</xdr:rowOff>
                  </from>
                  <to>
                    <xdr:col>8</xdr:col>
                    <xdr:colOff>861060</xdr:colOff>
                    <xdr:row>152</xdr:row>
                    <xdr:rowOff>205740</xdr:rowOff>
                  </to>
                </anchor>
              </controlPr>
            </control>
          </mc:Choice>
        </mc:AlternateContent>
        <mc:AlternateContent xmlns:mc="http://schemas.openxmlformats.org/markup-compatibility/2006">
          <mc:Choice Requires="x14">
            <control shapeId="1155" r:id="rId20" name="Check Box 131">
              <controlPr defaultSize="0" autoFill="0" autoLine="0" autoPict="0">
                <anchor moveWithCells="1">
                  <from>
                    <xdr:col>8</xdr:col>
                    <xdr:colOff>685800</xdr:colOff>
                    <xdr:row>153</xdr:row>
                    <xdr:rowOff>45720</xdr:rowOff>
                  </from>
                  <to>
                    <xdr:col>8</xdr:col>
                    <xdr:colOff>861060</xdr:colOff>
                    <xdr:row>153</xdr:row>
                    <xdr:rowOff>205740</xdr:rowOff>
                  </to>
                </anchor>
              </controlPr>
            </control>
          </mc:Choice>
        </mc:AlternateContent>
        <mc:AlternateContent xmlns:mc="http://schemas.openxmlformats.org/markup-compatibility/2006">
          <mc:Choice Requires="x14">
            <control shapeId="1156" r:id="rId21" name="Check Box 132">
              <controlPr defaultSize="0" autoFill="0" autoLine="0" autoPict="0">
                <anchor moveWithCells="1">
                  <from>
                    <xdr:col>8</xdr:col>
                    <xdr:colOff>685800</xdr:colOff>
                    <xdr:row>154</xdr:row>
                    <xdr:rowOff>45720</xdr:rowOff>
                  </from>
                  <to>
                    <xdr:col>8</xdr:col>
                    <xdr:colOff>861060</xdr:colOff>
                    <xdr:row>154</xdr:row>
                    <xdr:rowOff>205740</xdr:rowOff>
                  </to>
                </anchor>
              </controlPr>
            </control>
          </mc:Choice>
        </mc:AlternateContent>
        <mc:AlternateContent xmlns:mc="http://schemas.openxmlformats.org/markup-compatibility/2006">
          <mc:Choice Requires="x14">
            <control shapeId="1157" r:id="rId22" name="Check Box 133">
              <controlPr defaultSize="0" autoFill="0" autoLine="0" autoPict="0">
                <anchor moveWithCells="1">
                  <from>
                    <xdr:col>8</xdr:col>
                    <xdr:colOff>685800</xdr:colOff>
                    <xdr:row>155</xdr:row>
                    <xdr:rowOff>45720</xdr:rowOff>
                  </from>
                  <to>
                    <xdr:col>8</xdr:col>
                    <xdr:colOff>861060</xdr:colOff>
                    <xdr:row>155</xdr:row>
                    <xdr:rowOff>205740</xdr:rowOff>
                  </to>
                </anchor>
              </controlPr>
            </control>
          </mc:Choice>
        </mc:AlternateContent>
        <mc:AlternateContent xmlns:mc="http://schemas.openxmlformats.org/markup-compatibility/2006">
          <mc:Choice Requires="x14">
            <control shapeId="1165" r:id="rId23" name="Check Box 141">
              <controlPr defaultSize="0" autoFill="0" autoLine="0" autoPict="0">
                <anchor moveWithCells="1">
                  <from>
                    <xdr:col>8</xdr:col>
                    <xdr:colOff>685800</xdr:colOff>
                    <xdr:row>156</xdr:row>
                    <xdr:rowOff>45720</xdr:rowOff>
                  </from>
                  <to>
                    <xdr:col>8</xdr:col>
                    <xdr:colOff>861060</xdr:colOff>
                    <xdr:row>156</xdr:row>
                    <xdr:rowOff>205740</xdr:rowOff>
                  </to>
                </anchor>
              </controlPr>
            </control>
          </mc:Choice>
        </mc:AlternateContent>
        <mc:AlternateContent xmlns:mc="http://schemas.openxmlformats.org/markup-compatibility/2006">
          <mc:Choice Requires="x14">
            <control shapeId="1239" r:id="rId24" name="Button 215">
              <controlPr defaultSize="0" print="0" autoFill="0" autoPict="0" macro="[0]!WyczyśćAnkietę">
                <anchor moveWithCells="1" sizeWithCells="1">
                  <from>
                    <xdr:col>8</xdr:col>
                    <xdr:colOff>1531620</xdr:colOff>
                    <xdr:row>4</xdr:row>
                    <xdr:rowOff>60960</xdr:rowOff>
                  </from>
                  <to>
                    <xdr:col>9</xdr:col>
                    <xdr:colOff>1584960</xdr:colOff>
                    <xdr:row>5</xdr:row>
                    <xdr:rowOff>160020</xdr:rowOff>
                  </to>
                </anchor>
              </controlPr>
            </control>
          </mc:Choice>
        </mc:AlternateContent>
        <mc:AlternateContent xmlns:mc="http://schemas.openxmlformats.org/markup-compatibility/2006">
          <mc:Choice Requires="x14">
            <control shapeId="1242" r:id="rId25" name="Button 218">
              <controlPr defaultSize="0" print="0" autoFill="0" autoPict="0" macro="[0]!OtwórzLink">
                <anchor moveWithCells="1" sizeWithCells="1">
                  <from>
                    <xdr:col>7</xdr:col>
                    <xdr:colOff>861060</xdr:colOff>
                    <xdr:row>27</xdr:row>
                    <xdr:rowOff>22860</xdr:rowOff>
                  </from>
                  <to>
                    <xdr:col>8</xdr:col>
                    <xdr:colOff>708660</xdr:colOff>
                    <xdr:row>27</xdr:row>
                    <xdr:rowOff>388620</xdr:rowOff>
                  </to>
                </anchor>
              </controlPr>
            </control>
          </mc:Choice>
        </mc:AlternateContent>
        <mc:AlternateContent xmlns:mc="http://schemas.openxmlformats.org/markup-compatibility/2006">
          <mc:Choice Requires="x14">
            <control shapeId="1247" r:id="rId26" name="Button 223">
              <controlPr defaultSize="0" print="0" autoFill="0" autoPict="0" macro="[0]!OdkryjJedenPiec">
                <anchor moveWithCells="1" sizeWithCells="1">
                  <from>
                    <xdr:col>9</xdr:col>
                    <xdr:colOff>68580</xdr:colOff>
                    <xdr:row>51</xdr:row>
                    <xdr:rowOff>22860</xdr:rowOff>
                  </from>
                  <to>
                    <xdr:col>9</xdr:col>
                    <xdr:colOff>784860</xdr:colOff>
                    <xdr:row>51</xdr:row>
                    <xdr:rowOff>487680</xdr:rowOff>
                  </to>
                </anchor>
              </controlPr>
            </control>
          </mc:Choice>
        </mc:AlternateContent>
        <mc:AlternateContent xmlns:mc="http://schemas.openxmlformats.org/markup-compatibility/2006">
          <mc:Choice Requires="x14">
            <control shapeId="1248" r:id="rId27" name="Button 224">
              <controlPr defaultSize="0" print="0" autoFill="0" autoPict="0" macro="[0]!UkryjJedenPiec">
                <anchor moveWithCells="1" sizeWithCells="1">
                  <from>
                    <xdr:col>9</xdr:col>
                    <xdr:colOff>838200</xdr:colOff>
                    <xdr:row>51</xdr:row>
                    <xdr:rowOff>22860</xdr:rowOff>
                  </from>
                  <to>
                    <xdr:col>9</xdr:col>
                    <xdr:colOff>1562100</xdr:colOff>
                    <xdr:row>51</xdr:row>
                    <xdr:rowOff>487680</xdr:rowOff>
                  </to>
                </anchor>
              </controlPr>
            </control>
          </mc:Choice>
        </mc:AlternateContent>
        <mc:AlternateContent xmlns:mc="http://schemas.openxmlformats.org/markup-compatibility/2006">
          <mc:Choice Requires="x14">
            <control shapeId="1251" r:id="rId28" name="Button 227">
              <controlPr defaultSize="0" print="0" autoFill="0" autoPict="0" macro="[0]!OdkryjJedenPojazd">
                <anchor moveWithCells="1" sizeWithCells="1">
                  <from>
                    <xdr:col>9</xdr:col>
                    <xdr:colOff>68580</xdr:colOff>
                    <xdr:row>62</xdr:row>
                    <xdr:rowOff>22860</xdr:rowOff>
                  </from>
                  <to>
                    <xdr:col>9</xdr:col>
                    <xdr:colOff>784860</xdr:colOff>
                    <xdr:row>62</xdr:row>
                    <xdr:rowOff>495300</xdr:rowOff>
                  </to>
                </anchor>
              </controlPr>
            </control>
          </mc:Choice>
        </mc:AlternateContent>
        <mc:AlternateContent xmlns:mc="http://schemas.openxmlformats.org/markup-compatibility/2006">
          <mc:Choice Requires="x14">
            <control shapeId="1252" r:id="rId29" name="Button 228">
              <controlPr defaultSize="0" print="0" autoFill="0" autoPict="0" macro="[0]!UkryjJedenPojazd">
                <anchor moveWithCells="1" sizeWithCells="1">
                  <from>
                    <xdr:col>9</xdr:col>
                    <xdr:colOff>838200</xdr:colOff>
                    <xdr:row>62</xdr:row>
                    <xdr:rowOff>22860</xdr:rowOff>
                  </from>
                  <to>
                    <xdr:col>9</xdr:col>
                    <xdr:colOff>1562100</xdr:colOff>
                    <xdr:row>62</xdr:row>
                    <xdr:rowOff>495300</xdr:rowOff>
                  </to>
                </anchor>
              </controlPr>
            </control>
          </mc:Choice>
        </mc:AlternateContent>
        <mc:AlternateContent xmlns:mc="http://schemas.openxmlformats.org/markup-compatibility/2006">
          <mc:Choice Requires="x14">
            <control shapeId="1253" r:id="rId30" name="Button 229">
              <controlPr defaultSize="0" print="0" autoFill="0" autoPict="0" macro="[0]!OdkryjJedenObiekt">
                <anchor moveWithCells="1" sizeWithCells="1">
                  <from>
                    <xdr:col>9</xdr:col>
                    <xdr:colOff>68580</xdr:colOff>
                    <xdr:row>178</xdr:row>
                    <xdr:rowOff>22860</xdr:rowOff>
                  </from>
                  <to>
                    <xdr:col>9</xdr:col>
                    <xdr:colOff>784860</xdr:colOff>
                    <xdr:row>178</xdr:row>
                    <xdr:rowOff>480060</xdr:rowOff>
                  </to>
                </anchor>
              </controlPr>
            </control>
          </mc:Choice>
        </mc:AlternateContent>
        <mc:AlternateContent xmlns:mc="http://schemas.openxmlformats.org/markup-compatibility/2006">
          <mc:Choice Requires="x14">
            <control shapeId="1254" r:id="rId31" name="Button 230">
              <controlPr defaultSize="0" print="0" autoFill="0" autoPict="0" macro="[0]!UkryjJedenObiekt">
                <anchor moveWithCells="1" sizeWithCells="1">
                  <from>
                    <xdr:col>9</xdr:col>
                    <xdr:colOff>838200</xdr:colOff>
                    <xdr:row>178</xdr:row>
                    <xdr:rowOff>22860</xdr:rowOff>
                  </from>
                  <to>
                    <xdr:col>9</xdr:col>
                    <xdr:colOff>1554480</xdr:colOff>
                    <xdr:row>178</xdr:row>
                    <xdr:rowOff>480060</xdr:rowOff>
                  </to>
                </anchor>
              </controlPr>
            </control>
          </mc:Choice>
        </mc:AlternateContent>
        <mc:AlternateContent xmlns:mc="http://schemas.openxmlformats.org/markup-compatibility/2006">
          <mc:Choice Requires="x14">
            <control shapeId="1258" r:id="rId32" name="Button 234">
              <controlPr defaultSize="0" print="0" autoFill="0" autoPict="0" macro="[0]!OtwórzLink">
                <anchor moveWithCells="1" sizeWithCells="1">
                  <from>
                    <xdr:col>7</xdr:col>
                    <xdr:colOff>861060</xdr:colOff>
                    <xdr:row>32</xdr:row>
                    <xdr:rowOff>22860</xdr:rowOff>
                  </from>
                  <to>
                    <xdr:col>8</xdr:col>
                    <xdr:colOff>708660</xdr:colOff>
                    <xdr:row>32</xdr:row>
                    <xdr:rowOff>388620</xdr:rowOff>
                  </to>
                </anchor>
              </controlPr>
            </control>
          </mc:Choice>
        </mc:AlternateContent>
        <mc:AlternateContent xmlns:mc="http://schemas.openxmlformats.org/markup-compatibility/2006">
          <mc:Choice Requires="x14">
            <control shapeId="1280" r:id="rId33" name="Button 256">
              <controlPr defaultSize="0" print="0" autoFill="0" autoPict="0" macro="[0]!NazwijAnkietę">
                <anchor moveWithCells="1" sizeWithCells="1">
                  <from>
                    <xdr:col>8</xdr:col>
                    <xdr:colOff>1531620</xdr:colOff>
                    <xdr:row>1</xdr:row>
                    <xdr:rowOff>60960</xdr:rowOff>
                  </from>
                  <to>
                    <xdr:col>10</xdr:col>
                    <xdr:colOff>0</xdr:colOff>
                    <xdr:row>2</xdr:row>
                    <xdr:rowOff>137160</xdr:rowOff>
                  </to>
                </anchor>
              </controlPr>
            </control>
          </mc:Choice>
        </mc:AlternateContent>
        <mc:AlternateContent xmlns:mc="http://schemas.openxmlformats.org/markup-compatibility/2006">
          <mc:Choice Requires="x14">
            <control shapeId="1283" r:id="rId34" name="Button 259">
              <controlPr defaultSize="0" print="0" autoFill="0" autoPict="0" macro="[0]!OdkryjJednoZwierzę">
                <anchor moveWithCells="1" sizeWithCells="1">
                  <from>
                    <xdr:col>9</xdr:col>
                    <xdr:colOff>83820</xdr:colOff>
                    <xdr:row>88</xdr:row>
                    <xdr:rowOff>22860</xdr:rowOff>
                  </from>
                  <to>
                    <xdr:col>9</xdr:col>
                    <xdr:colOff>784860</xdr:colOff>
                    <xdr:row>88</xdr:row>
                    <xdr:rowOff>495300</xdr:rowOff>
                  </to>
                </anchor>
              </controlPr>
            </control>
          </mc:Choice>
        </mc:AlternateContent>
        <mc:AlternateContent xmlns:mc="http://schemas.openxmlformats.org/markup-compatibility/2006">
          <mc:Choice Requires="x14">
            <control shapeId="1284" r:id="rId35" name="Button 260">
              <controlPr defaultSize="0" print="0" autoFill="0" autoPict="0" macro="[0]!UkryjJednoZwierzę">
                <anchor moveWithCells="1" sizeWithCells="1">
                  <from>
                    <xdr:col>9</xdr:col>
                    <xdr:colOff>838200</xdr:colOff>
                    <xdr:row>88</xdr:row>
                    <xdr:rowOff>22860</xdr:rowOff>
                  </from>
                  <to>
                    <xdr:col>9</xdr:col>
                    <xdr:colOff>1562100</xdr:colOff>
                    <xdr:row>88</xdr:row>
                    <xdr:rowOff>495300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7">
        <x14:dataValidation type="list" allowBlank="1" showInputMessage="1" showErrorMessage="1" error="Wybierz opcję z listy!" prompt="wybierz z listy" xr:uid="{00000000-0002-0000-0000-000002000000}">
          <x14:formula1>
            <xm:f>listy!$H$4:$H$8</xm:f>
          </x14:formula1>
          <xm:sqref>E53:F57</xm:sqref>
        </x14:dataValidation>
        <x14:dataValidation type="list" allowBlank="1" showInputMessage="1" showErrorMessage="1" error="Wybierz opcję z listy!" prompt="wybierz z listy" xr:uid="{00000000-0002-0000-0000-000005000000}">
          <x14:formula1>
            <xm:f>listy!$AA$4:$AA$7</xm:f>
          </x14:formula1>
          <xm:sqref>E181:E189</xm:sqref>
        </x14:dataValidation>
        <x14:dataValidation type="list" allowBlank="1" showInputMessage="1" showErrorMessage="1" error="Wybierz opcję z listy!" prompt="wybierz z listy" xr:uid="{49596B6C-FE3F-42B5-B0B3-33425D0B9144}">
          <x14:formula1>
            <xm:f>listy!$O$4:$O$6</xm:f>
          </x14:formula1>
          <xm:sqref>D64:E83</xm:sqref>
        </x14:dataValidation>
        <x14:dataValidation type="list" allowBlank="1" showInputMessage="1" showErrorMessage="1" error="Wybierz opcję z listy!" prompt="wybierz z listy" xr:uid="{73D6B309-56ED-4F5C-B9A6-99EE3D9EECE9}">
          <x14:formula1>
            <xm:f>listy!$U$4:$U$8</xm:f>
          </x14:formula1>
          <xm:sqref>F64:F83</xm:sqref>
        </x14:dataValidation>
        <x14:dataValidation type="list" allowBlank="1" showInputMessage="1" showErrorMessage="1" error="Wybierz opcję z listy!" prompt="wybierz z listy" xr:uid="{00000000-0002-0000-0000-000006000000}">
          <x14:formula1>
            <xm:f>listy!$AD$4:$AD$6</xm:f>
          </x14:formula1>
          <xm:sqref>J205</xm:sqref>
        </x14:dataValidation>
        <x14:dataValidation type="list" allowBlank="1" showInputMessage="1" showErrorMessage="1" error="Wybierz opcję z listy!" prompt="wybierz z listy" xr:uid="{4B9F9167-D214-4415-BC4A-7FCFD1C5EAB5}">
          <x14:formula1>
            <xm:f>INDIRECT(VLOOKUP(D64,listy!$O$4:$P$6,2,0))</xm:f>
          </x14:formula1>
          <xm:sqref>I64:I83</xm:sqref>
        </x14:dataValidation>
        <x14:dataValidation type="list" allowBlank="1" showInputMessage="1" showErrorMessage="1" error="Wybierz opcję z listy!" prompt="wybierz z listy" xr:uid="{8A7AF905-9631-4B02-AEDD-9D5DAB268905}">
          <x14:formula1>
            <xm:f>listy!$X$4:$X$9</xm:f>
          </x14:formula1>
          <xm:sqref>D90:D95 E91:F95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E403C-FB47-46F4-8C7C-87F15A438D7F}">
  <sheetPr codeName="Arkusz1">
    <tabColor rgb="FFCAE2BC"/>
  </sheetPr>
  <dimension ref="A1:O325"/>
  <sheetViews>
    <sheetView showGridLines="0" zoomScale="60" zoomScaleNormal="60" zoomScaleSheetLayoutView="50" workbookViewId="0">
      <selection activeCell="C2" sqref="C2:D2"/>
    </sheetView>
  </sheetViews>
  <sheetFormatPr defaultColWidth="0" defaultRowHeight="14.4" zeroHeight="1"/>
  <cols>
    <col min="1" max="2" width="5.6640625" customWidth="1"/>
    <col min="3" max="3" width="9.5546875" style="25" customWidth="1"/>
    <col min="4" max="4" width="190.6640625" customWidth="1"/>
    <col min="5" max="6" width="5.6640625" customWidth="1"/>
    <col min="7" max="7" width="8.5546875" hidden="1" customWidth="1"/>
    <col min="8" max="16384" width="11.44140625" hidden="1"/>
  </cols>
  <sheetData>
    <row r="1" spans="3:4" ht="21" customHeight="1"/>
    <row r="2" spans="3:4" ht="30" customHeight="1">
      <c r="C2" s="531" t="s">
        <v>40</v>
      </c>
      <c r="D2" s="531"/>
    </row>
    <row r="3" spans="3:4" ht="21" customHeight="1">
      <c r="C3" s="380"/>
      <c r="D3" s="381"/>
    </row>
    <row r="4" spans="3:4" ht="21">
      <c r="C4" s="382" t="s">
        <v>6497</v>
      </c>
      <c r="D4" s="382"/>
    </row>
    <row r="5" spans="3:4" ht="21">
      <c r="C5" s="383"/>
      <c r="D5" s="382" t="s">
        <v>41</v>
      </c>
    </row>
    <row r="6" spans="3:4" ht="21">
      <c r="C6" s="383"/>
      <c r="D6" s="382" t="s">
        <v>33</v>
      </c>
    </row>
    <row r="7" spans="3:4" ht="21">
      <c r="C7" s="383"/>
      <c r="D7" s="382" t="s">
        <v>34</v>
      </c>
    </row>
    <row r="8" spans="3:4" ht="21">
      <c r="C8" s="383"/>
      <c r="D8" s="382" t="s">
        <v>42</v>
      </c>
    </row>
    <row r="9" spans="3:4" ht="21">
      <c r="C9" s="383"/>
      <c r="D9" s="382" t="s">
        <v>35</v>
      </c>
    </row>
    <row r="10" spans="3:4" ht="21">
      <c r="C10" s="383"/>
      <c r="D10" s="382" t="s">
        <v>6496</v>
      </c>
    </row>
    <row r="11" spans="3:4" ht="21">
      <c r="C11" s="383"/>
      <c r="D11" s="384" t="s">
        <v>6633</v>
      </c>
    </row>
    <row r="12" spans="3:4" ht="21">
      <c r="C12" s="383"/>
      <c r="D12" s="385" t="s">
        <v>6502</v>
      </c>
    </row>
    <row r="13" spans="3:4" ht="21">
      <c r="C13" s="383"/>
      <c r="D13" s="382" t="s">
        <v>6501</v>
      </c>
    </row>
    <row r="14" spans="3:4" ht="21">
      <c r="C14" s="383"/>
      <c r="D14" s="382"/>
    </row>
    <row r="15" spans="3:4" ht="60" customHeight="1">
      <c r="C15" s="529" t="s">
        <v>1464</v>
      </c>
      <c r="D15" s="529"/>
    </row>
    <row r="16" spans="3:4" ht="4.95" customHeight="1">
      <c r="C16"/>
    </row>
    <row r="17" spans="3:4" ht="40.049999999999997" customHeight="1">
      <c r="C17" s="528" t="s">
        <v>1447</v>
      </c>
      <c r="D17" s="528"/>
    </row>
    <row r="18" spans="3:4" ht="19.95" customHeight="1">
      <c r="C18" s="391">
        <v>1</v>
      </c>
      <c r="D18" s="392" t="s">
        <v>36</v>
      </c>
    </row>
    <row r="19" spans="3:4" ht="19.95" customHeight="1">
      <c r="C19" s="391">
        <v>2</v>
      </c>
      <c r="D19" s="392" t="s">
        <v>6498</v>
      </c>
    </row>
    <row r="20" spans="3:4" ht="19.95" customHeight="1">
      <c r="C20" s="391">
        <v>3</v>
      </c>
      <c r="D20" s="392" t="s">
        <v>6498</v>
      </c>
    </row>
    <row r="21" spans="3:4" ht="21" customHeight="1">
      <c r="C21"/>
    </row>
    <row r="22" spans="3:4" ht="60" customHeight="1">
      <c r="C22" s="529" t="s">
        <v>1458</v>
      </c>
      <c r="D22" s="529"/>
    </row>
    <row r="23" spans="3:4" ht="4.95" customHeight="1">
      <c r="C23"/>
    </row>
    <row r="24" spans="3:4" ht="40.049999999999997" customHeight="1">
      <c r="C24" s="528" t="s">
        <v>1430</v>
      </c>
      <c r="D24" s="528"/>
    </row>
    <row r="25" spans="3:4" ht="30" customHeight="1">
      <c r="C25" s="530" t="s">
        <v>1431</v>
      </c>
      <c r="D25" s="530"/>
    </row>
    <row r="26" spans="3:4" ht="90" customHeight="1">
      <c r="C26" s="391">
        <v>4</v>
      </c>
      <c r="D26" s="393" t="s">
        <v>6495</v>
      </c>
    </row>
    <row r="27" spans="3:4" ht="30" customHeight="1">
      <c r="C27" s="391">
        <v>5</v>
      </c>
      <c r="D27" s="392" t="s">
        <v>37</v>
      </c>
    </row>
    <row r="28" spans="3:4" ht="79.95" customHeight="1">
      <c r="C28" s="391">
        <v>6</v>
      </c>
      <c r="D28" s="393" t="s">
        <v>6635</v>
      </c>
    </row>
    <row r="29" spans="3:4" ht="60" customHeight="1">
      <c r="C29" s="391">
        <v>7</v>
      </c>
      <c r="D29" s="393" t="s">
        <v>6636</v>
      </c>
    </row>
    <row r="30" spans="3:4" ht="30" customHeight="1">
      <c r="C30" s="391">
        <v>8</v>
      </c>
      <c r="D30" s="392" t="s">
        <v>38</v>
      </c>
    </row>
    <row r="31" spans="3:4" ht="60" customHeight="1">
      <c r="C31" s="391">
        <v>9</v>
      </c>
      <c r="D31" s="393" t="s">
        <v>6637</v>
      </c>
    </row>
    <row r="32" spans="3:4" ht="30" customHeight="1">
      <c r="C32" s="391">
        <v>10</v>
      </c>
      <c r="D32" s="392" t="s">
        <v>38</v>
      </c>
    </row>
    <row r="33" spans="3:4" ht="60" customHeight="1">
      <c r="C33" s="391">
        <v>11</v>
      </c>
      <c r="D33" s="393" t="s">
        <v>6638</v>
      </c>
    </row>
    <row r="34" spans="3:4" ht="30" customHeight="1">
      <c r="C34" s="391">
        <v>12</v>
      </c>
      <c r="D34" s="392" t="s">
        <v>38</v>
      </c>
    </row>
    <row r="35" spans="3:4" ht="60" customHeight="1">
      <c r="C35" s="391">
        <v>13</v>
      </c>
      <c r="D35" s="393" t="s">
        <v>6639</v>
      </c>
    </row>
    <row r="36" spans="3:4" ht="30" customHeight="1">
      <c r="C36" s="391">
        <v>14</v>
      </c>
      <c r="D36" s="392" t="s">
        <v>38</v>
      </c>
    </row>
    <row r="37" spans="3:4" ht="30" customHeight="1">
      <c r="C37" s="530" t="s">
        <v>1432</v>
      </c>
      <c r="D37" s="530"/>
    </row>
    <row r="38" spans="3:4" ht="90" customHeight="1">
      <c r="C38" s="391">
        <v>15</v>
      </c>
      <c r="D38" s="393" t="s">
        <v>6656</v>
      </c>
    </row>
    <row r="39" spans="3:4" ht="30" customHeight="1">
      <c r="C39" s="391">
        <v>16</v>
      </c>
      <c r="D39" s="392" t="s">
        <v>37</v>
      </c>
    </row>
    <row r="40" spans="3:4" ht="79.95" customHeight="1">
      <c r="C40" s="391">
        <v>17</v>
      </c>
      <c r="D40" s="393" t="s">
        <v>6658</v>
      </c>
    </row>
    <row r="41" spans="3:4" ht="30" customHeight="1">
      <c r="C41" s="391">
        <v>18</v>
      </c>
      <c r="D41" s="392" t="s">
        <v>6466</v>
      </c>
    </row>
    <row r="42" spans="3:4" ht="30" customHeight="1">
      <c r="C42" s="391">
        <v>19</v>
      </c>
      <c r="D42" s="392" t="s">
        <v>6466</v>
      </c>
    </row>
    <row r="43" spans="3:4" ht="60" customHeight="1">
      <c r="C43" s="391">
        <v>20</v>
      </c>
      <c r="D43" s="393" t="s">
        <v>6494</v>
      </c>
    </row>
    <row r="44" spans="3:4" ht="30" customHeight="1">
      <c r="C44" s="391">
        <v>21</v>
      </c>
      <c r="D44" s="392" t="s">
        <v>39</v>
      </c>
    </row>
    <row r="45" spans="3:4" ht="30" customHeight="1">
      <c r="C45" s="530" t="s">
        <v>1434</v>
      </c>
      <c r="D45" s="530"/>
    </row>
    <row r="46" spans="3:4" ht="60" customHeight="1">
      <c r="C46" s="391">
        <v>22</v>
      </c>
      <c r="D46" s="393" t="s">
        <v>6654</v>
      </c>
    </row>
    <row r="47" spans="3:4" ht="30" customHeight="1">
      <c r="C47" s="391">
        <v>23</v>
      </c>
      <c r="D47" s="392" t="s">
        <v>6655</v>
      </c>
    </row>
    <row r="48" spans="3:4" ht="30" customHeight="1">
      <c r="C48" s="391">
        <v>24</v>
      </c>
      <c r="D48" s="392" t="s">
        <v>37</v>
      </c>
    </row>
    <row r="49" spans="3:15" ht="30" customHeight="1">
      <c r="C49" s="530" t="s">
        <v>1449</v>
      </c>
      <c r="D49" s="530"/>
    </row>
    <row r="50" spans="3:15" ht="30" customHeight="1">
      <c r="C50" s="391">
        <v>25</v>
      </c>
      <c r="D50" s="392" t="s">
        <v>6498</v>
      </c>
    </row>
    <row r="51" spans="3:15" ht="30" customHeight="1">
      <c r="C51" s="391">
        <v>26</v>
      </c>
      <c r="D51" s="392" t="s">
        <v>6498</v>
      </c>
    </row>
    <row r="52" spans="3:15" ht="30" customHeight="1">
      <c r="C52" s="391">
        <v>27</v>
      </c>
      <c r="D52" s="392" t="s">
        <v>6498</v>
      </c>
    </row>
    <row r="53" spans="3:15" ht="30" customHeight="1">
      <c r="C53" s="391">
        <v>28</v>
      </c>
      <c r="D53" s="392" t="s">
        <v>6498</v>
      </c>
    </row>
    <row r="54" spans="3:15" ht="4.95" customHeight="1">
      <c r="C54"/>
    </row>
    <row r="55" spans="3:15" s="1" customFormat="1" ht="30" customHeight="1">
      <c r="C55" s="528" t="s">
        <v>1448</v>
      </c>
      <c r="D55" s="528"/>
      <c r="E55"/>
      <c r="F55"/>
      <c r="G55" s="378"/>
      <c r="H55" s="378"/>
      <c r="I55" s="378"/>
      <c r="J55" s="379"/>
      <c r="L55"/>
      <c r="O55" s="120"/>
    </row>
    <row r="56" spans="3:15" ht="30" customHeight="1">
      <c r="C56" s="530" t="s">
        <v>1453</v>
      </c>
      <c r="D56" s="530"/>
    </row>
    <row r="57" spans="3:15" ht="30" customHeight="1">
      <c r="C57" s="391">
        <v>29</v>
      </c>
      <c r="D57" s="392" t="s">
        <v>6467</v>
      </c>
    </row>
    <row r="58" spans="3:15" ht="30" customHeight="1">
      <c r="C58" s="530" t="s">
        <v>1452</v>
      </c>
      <c r="D58" s="530"/>
    </row>
    <row r="59" spans="3:15" ht="30" customHeight="1">
      <c r="C59" s="391">
        <v>30</v>
      </c>
      <c r="D59" s="392" t="s">
        <v>6468</v>
      </c>
    </row>
    <row r="60" spans="3:15" ht="4.95" customHeight="1">
      <c r="C60"/>
    </row>
    <row r="61" spans="3:15" s="1" customFormat="1" ht="30" customHeight="1">
      <c r="C61" s="528" t="s">
        <v>1447</v>
      </c>
      <c r="D61" s="528"/>
      <c r="E61"/>
      <c r="F61"/>
      <c r="G61" s="378"/>
      <c r="H61" s="378"/>
      <c r="I61" s="378"/>
      <c r="J61" s="379"/>
      <c r="L61"/>
      <c r="O61" s="120"/>
    </row>
    <row r="62" spans="3:15" ht="79.95" customHeight="1">
      <c r="C62" s="391">
        <v>31</v>
      </c>
      <c r="D62" s="393" t="s">
        <v>6640</v>
      </c>
    </row>
    <row r="63" spans="3:15" ht="79.95" customHeight="1">
      <c r="C63" s="391">
        <v>32</v>
      </c>
      <c r="D63" s="393" t="s">
        <v>6492</v>
      </c>
    </row>
    <row r="64" spans="3:15" ht="30" customHeight="1">
      <c r="C64" s="530" t="s">
        <v>8</v>
      </c>
      <c r="D64" s="530"/>
    </row>
    <row r="65" spans="3:15" ht="30" customHeight="1">
      <c r="C65" s="391">
        <v>33</v>
      </c>
      <c r="D65" s="392" t="s">
        <v>6498</v>
      </c>
    </row>
    <row r="66" spans="3:15" ht="30" customHeight="1">
      <c r="C66" s="391">
        <v>34</v>
      </c>
      <c r="D66" s="392" t="s">
        <v>6498</v>
      </c>
    </row>
    <row r="67" spans="3:15" ht="30" customHeight="1">
      <c r="C67" s="530" t="s">
        <v>1450</v>
      </c>
      <c r="D67" s="530"/>
    </row>
    <row r="68" spans="3:15" ht="120" customHeight="1">
      <c r="C68" s="391">
        <v>35</v>
      </c>
      <c r="D68" s="393" t="s">
        <v>6469</v>
      </c>
    </row>
    <row r="69" spans="3:15" ht="30" customHeight="1">
      <c r="C69" s="391">
        <v>36</v>
      </c>
      <c r="D69" s="392" t="s">
        <v>6498</v>
      </c>
    </row>
    <row r="70" spans="3:15" ht="30" customHeight="1">
      <c r="C70" s="391">
        <v>37</v>
      </c>
      <c r="D70" s="392" t="s">
        <v>6498</v>
      </c>
    </row>
    <row r="71" spans="3:15" ht="60" customHeight="1">
      <c r="C71" s="391">
        <v>38</v>
      </c>
      <c r="D71" s="394" t="s">
        <v>6500</v>
      </c>
    </row>
    <row r="72" spans="3:15" ht="4.95" customHeight="1">
      <c r="C72"/>
    </row>
    <row r="73" spans="3:15" s="1" customFormat="1" ht="30" customHeight="1">
      <c r="C73" s="528" t="s">
        <v>1461</v>
      </c>
      <c r="D73" s="528"/>
      <c r="E73"/>
      <c r="F73"/>
      <c r="G73" s="378"/>
      <c r="H73" s="378"/>
      <c r="I73" s="378"/>
      <c r="J73" s="379"/>
      <c r="L73"/>
      <c r="O73" s="120"/>
    </row>
    <row r="74" spans="3:15" ht="60" customHeight="1">
      <c r="C74" s="395">
        <v>39</v>
      </c>
      <c r="D74" s="393" t="s">
        <v>6634</v>
      </c>
    </row>
    <row r="75" spans="3:15" ht="60" customHeight="1">
      <c r="C75" s="395">
        <v>40</v>
      </c>
      <c r="D75" s="393" t="s">
        <v>6499</v>
      </c>
    </row>
    <row r="76" spans="3:15" ht="60" customHeight="1">
      <c r="C76" s="395">
        <v>41</v>
      </c>
      <c r="D76" s="393" t="s">
        <v>6499</v>
      </c>
    </row>
    <row r="77" spans="3:15" ht="60" customHeight="1">
      <c r="C77" s="395">
        <v>42</v>
      </c>
      <c r="D77" s="394" t="s">
        <v>6500</v>
      </c>
    </row>
    <row r="78" spans="3:15" ht="60" customHeight="1">
      <c r="C78" s="395">
        <v>43</v>
      </c>
      <c r="D78" s="396" t="s">
        <v>6493</v>
      </c>
    </row>
    <row r="79" spans="3:15" ht="79.95" customHeight="1">
      <c r="C79" s="395">
        <v>44</v>
      </c>
      <c r="D79" s="396" t="s">
        <v>6641</v>
      </c>
    </row>
    <row r="80" spans="3:15" ht="60" customHeight="1">
      <c r="C80" s="395">
        <v>45</v>
      </c>
      <c r="D80" s="394" t="s">
        <v>6500</v>
      </c>
    </row>
    <row r="81" spans="3:4" ht="4.95" customHeight="1">
      <c r="C81"/>
    </row>
    <row r="82" spans="3:4" ht="60" customHeight="1">
      <c r="C82" s="529" t="s">
        <v>6470</v>
      </c>
      <c r="D82" s="529"/>
    </row>
    <row r="83" spans="3:4"/>
    <row r="84" spans="3:4"/>
    <row r="317"/>
    <row r="318"/>
    <row r="319"/>
    <row r="320"/>
    <row r="321"/>
    <row r="322"/>
    <row r="323"/>
    <row r="324"/>
    <row r="325"/>
  </sheetData>
  <sheetProtection algorithmName="SHA-512" hashValue="EaSwUeTP/EDdlWjMpn2jck/9uXg3sTBplJId44h1LS9aE1lInvhuwyXUPWNQDspVESMgN+4qR034TUqoqX+OHQ==" saltValue="MC4A9ns7tXqJVqJZb+k3iw==" spinCount="100000" sheet="1" objects="1" scenarios="1"/>
  <mergeCells count="17">
    <mergeCell ref="C17:D17"/>
    <mergeCell ref="C15:D15"/>
    <mergeCell ref="C2:D2"/>
    <mergeCell ref="C37:D37"/>
    <mergeCell ref="C22:D22"/>
    <mergeCell ref="C24:D24"/>
    <mergeCell ref="C25:D25"/>
    <mergeCell ref="C56:D56"/>
    <mergeCell ref="C58:D58"/>
    <mergeCell ref="C49:D49"/>
    <mergeCell ref="C45:D45"/>
    <mergeCell ref="C55:D55"/>
    <mergeCell ref="C61:D61"/>
    <mergeCell ref="C82:D82"/>
    <mergeCell ref="C67:D67"/>
    <mergeCell ref="C64:D64"/>
    <mergeCell ref="C73:D73"/>
  </mergeCells>
  <pageMargins left="0.7" right="0.7" top="0.75" bottom="0.75" header="0.3" footer="0.3"/>
  <pageSetup scale="37" orientation="portrait" r:id="rId1"/>
  <rowBreaks count="1" manualBreakCount="1">
    <brk id="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4FDB5-FDFB-4BC1-9173-9E834EA478BB}">
  <sheetPr codeName="Arkusz21">
    <tabColor rgb="FFCAE2BC"/>
  </sheetPr>
  <dimension ref="A1:T2"/>
  <sheetViews>
    <sheetView showGridLines="0" zoomScale="60" zoomScaleNormal="60" workbookViewId="0">
      <selection activeCell="A2" sqref="A2"/>
    </sheetView>
  </sheetViews>
  <sheetFormatPr defaultRowHeight="14.4"/>
  <cols>
    <col min="1" max="2" width="25.6640625" customWidth="1"/>
    <col min="3" max="3" width="15.6640625" customWidth="1"/>
    <col min="4" max="5" width="25.6640625" customWidth="1"/>
    <col min="6" max="6" width="20.6640625" customWidth="1"/>
    <col min="7" max="7" width="15.6640625" customWidth="1"/>
    <col min="8" max="9" width="30.6640625" customWidth="1"/>
    <col min="10" max="12" width="15.6640625" customWidth="1"/>
    <col min="13" max="14" width="20.6640625" customWidth="1"/>
    <col min="15" max="15" width="25.6640625" customWidth="1"/>
    <col min="16" max="17" width="15.6640625" customWidth="1"/>
    <col min="18" max="20" width="10.6640625" customWidth="1"/>
  </cols>
  <sheetData>
    <row r="1" spans="1:20" s="124" customFormat="1" ht="49.95" customHeight="1">
      <c r="A1" s="406" t="s">
        <v>6668</v>
      </c>
      <c r="B1" s="406" t="s">
        <v>6667</v>
      </c>
      <c r="C1" s="405" t="s">
        <v>1454</v>
      </c>
      <c r="D1" s="405" t="s">
        <v>1455</v>
      </c>
      <c r="E1" s="405" t="s">
        <v>1456</v>
      </c>
      <c r="F1" s="405" t="s">
        <v>6659</v>
      </c>
      <c r="G1" s="405" t="s">
        <v>6660</v>
      </c>
      <c r="H1" s="405" t="s">
        <v>1457</v>
      </c>
      <c r="I1" s="405" t="s">
        <v>6661</v>
      </c>
      <c r="J1" s="405" t="s">
        <v>6662</v>
      </c>
      <c r="K1" s="405" t="s">
        <v>3820</v>
      </c>
      <c r="L1" s="405" t="s">
        <v>3821</v>
      </c>
      <c r="M1" s="405" t="s">
        <v>3822</v>
      </c>
      <c r="N1" s="405" t="s">
        <v>3831</v>
      </c>
      <c r="O1" s="405" t="s">
        <v>6663</v>
      </c>
      <c r="P1" s="405" t="s">
        <v>3872</v>
      </c>
      <c r="Q1" s="405" t="s">
        <v>1447</v>
      </c>
      <c r="R1" s="405" t="s">
        <v>6664</v>
      </c>
      <c r="S1" s="405" t="s">
        <v>6665</v>
      </c>
      <c r="T1" s="407" t="s">
        <v>6666</v>
      </c>
    </row>
    <row r="2" spans="1:20" ht="150" customHeight="1">
      <c r="A2" s="408" t="s">
        <v>6669</v>
      </c>
      <c r="B2" s="408" t="str">
        <f>IF(OR('ankieta ESG'!E7="",'ankieta ESG'!E9="",'ankieta ESG'!E10=""),"","ArkESG_"&amp;'ankieta ESG'!E10&amp;"_"&amp;'ankieta ESG'!E9&amp;"_"&amp;TEXT('ankieta ESG'!E7,"RRRRMMDD"))</f>
        <v/>
      </c>
      <c r="C2" s="409" t="str">
        <f>IF('ankieta ESG'!E7="","",'ankieta ESG'!E7)</f>
        <v/>
      </c>
      <c r="D2" s="410" t="str">
        <f>IF('ankieta ESG'!E8="","",'ankieta ESG'!E8)</f>
        <v/>
      </c>
      <c r="E2" s="410" t="str">
        <f>IF('ankieta ESG'!E9="","",'ankieta ESG'!E9)</f>
        <v/>
      </c>
      <c r="F2" s="410" t="str">
        <f>IF('ankieta ESG'!C10="","",'ankieta ESG'!C10)</f>
        <v/>
      </c>
      <c r="G2" s="410" t="str">
        <f>IF('ankieta ESG'!E10="","",'ankieta ESG'!E10)</f>
        <v/>
      </c>
      <c r="H2" s="410" t="str">
        <f>IF('ankieta ESG'!E11="","",'ankieta ESG'!E11)</f>
        <v/>
      </c>
      <c r="I2" s="410" t="str">
        <f>IF('ankieta ESG'!G11="","",'ankieta ESG'!G11)</f>
        <v>❗podaj PKD</v>
      </c>
      <c r="J2" s="410" t="str">
        <f>IF('ankieta ESG'!E17="","",'ankieta ESG'!E17)</f>
        <v/>
      </c>
      <c r="K2" s="410" t="str">
        <f>IF('ankieta ESG'!N8="","",'ankieta ESG'!N8)</f>
        <v>FORMULARZ NIEWYPEŁNIONY</v>
      </c>
      <c r="L2" s="410" t="str">
        <f>IF('ankieta ESG'!N9="","",'ankieta ESG'!N9)</f>
        <v>FORMULARZ NIEWYPEŁNIONY</v>
      </c>
      <c r="M2" s="410" t="str">
        <f>IF('ankieta ESG'!N10="","",'ankieta ESG'!N10)</f>
        <v>FORMULARZ NIEWYPEŁNIONY</v>
      </c>
      <c r="N2" s="410" t="str">
        <f>IF('ankieta ESG'!J8="","",'ankieta ESG'!J8)</f>
        <v>FORMULARZ NIEWYPEŁNIONY</v>
      </c>
      <c r="O2" s="410" t="str">
        <f>IF('ankieta ESG'!J11="","",'ankieta ESG'!J11)</f>
        <v>FORMULARZ NIEWYPEŁNIONY</v>
      </c>
      <c r="P2" s="410" t="str">
        <f>IF('ankieta ESG'!J14="","",'ankieta ESG'!J14)</f>
        <v>FORMULARZ NIEWYPEŁNIONY</v>
      </c>
      <c r="Q2" s="410" t="str">
        <f>IF('ankieta ESG'!I17="","",'ankieta ESG'!I17)</f>
        <v>FORMULARZ NIEWYPEŁNIONY</v>
      </c>
      <c r="R2" s="411" t="str">
        <f>IF('ankieta ESG'!J106="","",'ankieta ESG'!J106)</f>
        <v/>
      </c>
      <c r="S2" s="411" t="str">
        <f>IF('ankieta ESG'!J134="","",'ankieta ESG'!J134)</f>
        <v/>
      </c>
      <c r="T2" s="412" t="str">
        <f>IF('ankieta ESG'!J159="","",'ankieta ESG'!J159)</f>
        <v/>
      </c>
    </row>
  </sheetData>
  <sheetProtection algorithmName="SHA-512" hashValue="2HBLEaaR2Od9kL62XOZoBqYrxk4vYAHDPZITGrhxZKoE3zzBBWlFqbgnZ/K+zyFyYe5W7j/ozmYPfFVF93FYBQ==" saltValue="C9amB53JzXBssfEVjN1o6g==" spinCount="100000" sheet="1" objects="1" scenarios="1"/>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2"/>
  <dimension ref="A1:S180"/>
  <sheetViews>
    <sheetView showGridLines="0" zoomScale="70" zoomScaleNormal="70" workbookViewId="0">
      <pane ySplit="1" topLeftCell="A2" activePane="bottomLeft" state="frozen"/>
      <selection pane="bottomLeft" activeCell="C62" sqref="C62"/>
    </sheetView>
  </sheetViews>
  <sheetFormatPr defaultColWidth="8.77734375" defaultRowHeight="14.4"/>
  <cols>
    <col min="1" max="2" width="40.6640625" style="232" customWidth="1"/>
    <col min="3" max="3" width="30.6640625" style="242" customWidth="1"/>
    <col min="4" max="5" width="30.6640625" style="232" customWidth="1"/>
    <col min="6" max="6" width="15.6640625" style="232" customWidth="1"/>
    <col min="7" max="10" width="30.6640625" style="232" customWidth="1"/>
    <col min="11" max="15" width="8.88671875"/>
    <col min="16" max="18" width="8.77734375" style="232"/>
    <col min="19" max="19" width="8.88671875" customWidth="1"/>
    <col min="20" max="16384" width="8.77734375" style="232"/>
  </cols>
  <sheetData>
    <row r="1" spans="1:19">
      <c r="A1" s="238" t="s">
        <v>6424</v>
      </c>
      <c r="B1" s="238" t="s">
        <v>6425</v>
      </c>
      <c r="C1" s="238" t="s">
        <v>6426</v>
      </c>
      <c r="D1" s="239" t="s">
        <v>6427</v>
      </c>
      <c r="E1" s="238" t="s">
        <v>6428</v>
      </c>
      <c r="F1" s="239" t="s">
        <v>6429</v>
      </c>
      <c r="G1" s="238" t="s">
        <v>6430</v>
      </c>
      <c r="H1" s="238" t="s">
        <v>6431</v>
      </c>
      <c r="I1" s="238" t="s">
        <v>6432</v>
      </c>
      <c r="J1" s="238" t="s">
        <v>6433</v>
      </c>
      <c r="K1" s="232"/>
      <c r="L1" s="232"/>
      <c r="P1" s="233">
        <v>0</v>
      </c>
    </row>
    <row r="2" spans="1:19">
      <c r="A2" s="229" t="s">
        <v>6458</v>
      </c>
      <c r="B2" s="252" t="s">
        <v>6462</v>
      </c>
      <c r="C2" s="252" t="s">
        <v>6434</v>
      </c>
      <c r="D2" s="250"/>
      <c r="E2" s="229" t="s">
        <v>6456</v>
      </c>
      <c r="F2" s="250" t="s">
        <v>6452</v>
      </c>
      <c r="G2" s="248" t="s">
        <v>6452</v>
      </c>
      <c r="H2" s="248" t="s">
        <v>6452</v>
      </c>
      <c r="I2" s="248" t="s">
        <v>6452</v>
      </c>
      <c r="J2" s="248" t="s">
        <v>6452</v>
      </c>
      <c r="K2" s="232"/>
      <c r="L2" s="232"/>
      <c r="P2" s="233">
        <v>0</v>
      </c>
    </row>
    <row r="3" spans="1:19">
      <c r="A3" s="229" t="s">
        <v>6458</v>
      </c>
      <c r="B3" s="229" t="s">
        <v>6653</v>
      </c>
      <c r="C3" s="240" t="s">
        <v>6519</v>
      </c>
      <c r="D3" s="250"/>
      <c r="E3" s="229" t="s">
        <v>6456</v>
      </c>
      <c r="F3" s="250" t="s">
        <v>6452</v>
      </c>
      <c r="G3" s="248" t="s">
        <v>6452</v>
      </c>
      <c r="H3" s="248" t="s">
        <v>6452</v>
      </c>
      <c r="I3" s="248" t="s">
        <v>6452</v>
      </c>
      <c r="J3" s="248" t="s">
        <v>6452</v>
      </c>
      <c r="K3" s="232"/>
      <c r="L3" s="232" t="s">
        <v>3823</v>
      </c>
      <c r="M3" s="232"/>
      <c r="P3" s="233"/>
    </row>
    <row r="4" spans="1:19">
      <c r="A4" s="229" t="s">
        <v>6458</v>
      </c>
      <c r="B4" s="229" t="s">
        <v>6520</v>
      </c>
      <c r="C4" s="240" t="s">
        <v>6669</v>
      </c>
      <c r="D4" s="250"/>
      <c r="E4" s="229" t="s">
        <v>6456</v>
      </c>
      <c r="F4" s="250" t="s">
        <v>6452</v>
      </c>
      <c r="G4" s="248" t="s">
        <v>6452</v>
      </c>
      <c r="H4" s="248" t="s">
        <v>6452</v>
      </c>
      <c r="I4" s="248" t="s">
        <v>6452</v>
      </c>
      <c r="J4" s="248" t="s">
        <v>6452</v>
      </c>
      <c r="K4" s="232"/>
      <c r="L4" s="234"/>
      <c r="M4" s="232" t="s">
        <v>6435</v>
      </c>
      <c r="P4" s="233"/>
    </row>
    <row r="5" spans="1:19">
      <c r="A5" s="229" t="s">
        <v>6458</v>
      </c>
      <c r="B5" s="229" t="s">
        <v>6652</v>
      </c>
      <c r="C5" s="240">
        <f ca="1">TODAY()</f>
        <v>46267</v>
      </c>
      <c r="D5" s="250"/>
      <c r="E5" s="229" t="s">
        <v>6456</v>
      </c>
      <c r="F5" s="250" t="s">
        <v>6452</v>
      </c>
      <c r="G5" s="248" t="s">
        <v>6452</v>
      </c>
      <c r="H5" s="248" t="s">
        <v>6452</v>
      </c>
      <c r="I5" s="248" t="s">
        <v>6452</v>
      </c>
      <c r="J5" s="248" t="s">
        <v>6452</v>
      </c>
      <c r="K5" s="232"/>
      <c r="L5" s="235"/>
      <c r="M5" s="232" t="s">
        <v>6436</v>
      </c>
      <c r="P5" s="233"/>
    </row>
    <row r="6" spans="1:19">
      <c r="A6" s="229" t="s">
        <v>6454</v>
      </c>
      <c r="B6" s="252">
        <f>'ankieta ESG'!C10</f>
        <v>0</v>
      </c>
      <c r="C6" s="402">
        <f>'ankieta ESG'!E10</f>
        <v>0</v>
      </c>
      <c r="D6" s="250"/>
      <c r="E6" s="229" t="s">
        <v>6438</v>
      </c>
      <c r="F6" s="250" t="s">
        <v>6452</v>
      </c>
      <c r="G6" s="248" t="s">
        <v>6452</v>
      </c>
      <c r="H6" s="248" t="s">
        <v>6452</v>
      </c>
      <c r="I6" s="248" t="s">
        <v>6452</v>
      </c>
      <c r="J6" s="248" t="s">
        <v>6452</v>
      </c>
      <c r="K6" s="232"/>
      <c r="L6" s="236"/>
      <c r="M6" s="247" t="s">
        <v>6455</v>
      </c>
      <c r="P6" s="233"/>
    </row>
    <row r="7" spans="1:19">
      <c r="A7" s="229" t="s">
        <v>6454</v>
      </c>
      <c r="B7" s="229" t="s">
        <v>6503</v>
      </c>
      <c r="C7" s="240">
        <f>'ankieta ESG'!E7</f>
        <v>0</v>
      </c>
      <c r="D7" s="250"/>
      <c r="E7" s="229" t="s">
        <v>6438</v>
      </c>
      <c r="F7" s="250" t="s">
        <v>6452</v>
      </c>
      <c r="G7" s="248" t="s">
        <v>6452</v>
      </c>
      <c r="H7" s="248" t="s">
        <v>6452</v>
      </c>
      <c r="I7" s="248" t="s">
        <v>6452</v>
      </c>
      <c r="J7" s="248" t="s">
        <v>6452</v>
      </c>
      <c r="K7" s="232"/>
      <c r="L7" s="249"/>
      <c r="M7" s="232" t="s">
        <v>6437</v>
      </c>
      <c r="P7" s="233"/>
    </row>
    <row r="8" spans="1:19">
      <c r="A8" s="229" t="s">
        <v>6454</v>
      </c>
      <c r="B8" s="229" t="s">
        <v>6522</v>
      </c>
      <c r="C8" s="230">
        <f>'ankieta ESG'!E8</f>
        <v>0</v>
      </c>
      <c r="D8" s="250"/>
      <c r="E8" s="229" t="s">
        <v>6438</v>
      </c>
      <c r="F8" s="250" t="s">
        <v>6452</v>
      </c>
      <c r="G8" s="248" t="s">
        <v>6452</v>
      </c>
      <c r="H8" s="248" t="s">
        <v>6452</v>
      </c>
      <c r="I8" s="248" t="s">
        <v>6452</v>
      </c>
      <c r="J8" s="248" t="s">
        <v>6452</v>
      </c>
      <c r="K8" s="232"/>
      <c r="L8" s="253"/>
      <c r="M8" s="404" t="s">
        <v>6463</v>
      </c>
      <c r="P8" s="233"/>
    </row>
    <row r="9" spans="1:19">
      <c r="A9" s="229" t="s">
        <v>6454</v>
      </c>
      <c r="B9" s="229" t="s">
        <v>6504</v>
      </c>
      <c r="C9" s="230">
        <f>'ankieta ESG'!E9</f>
        <v>0</v>
      </c>
      <c r="D9" s="250"/>
      <c r="E9" s="229" t="s">
        <v>6438</v>
      </c>
      <c r="F9" s="250" t="s">
        <v>6452</v>
      </c>
      <c r="G9" s="248" t="s">
        <v>6452</v>
      </c>
      <c r="H9" s="248" t="s">
        <v>6452</v>
      </c>
      <c r="I9" s="248" t="s">
        <v>6452</v>
      </c>
      <c r="J9" s="248" t="s">
        <v>6452</v>
      </c>
      <c r="K9" s="232"/>
      <c r="L9" s="232"/>
      <c r="M9" s="247"/>
      <c r="P9" s="233"/>
    </row>
    <row r="10" spans="1:19">
      <c r="A10" s="229" t="s">
        <v>6454</v>
      </c>
      <c r="B10" s="229" t="s">
        <v>6505</v>
      </c>
      <c r="C10" s="230">
        <f>'ankieta ESG'!C10</f>
        <v>0</v>
      </c>
      <c r="D10" s="250"/>
      <c r="E10" s="229" t="s">
        <v>6438</v>
      </c>
      <c r="F10" s="250" t="s">
        <v>6452</v>
      </c>
      <c r="G10" s="248" t="s">
        <v>6452</v>
      </c>
      <c r="H10" s="248" t="s">
        <v>6452</v>
      </c>
      <c r="I10" s="248" t="s">
        <v>6452</v>
      </c>
      <c r="J10" s="248" t="s">
        <v>6452</v>
      </c>
      <c r="K10" s="232"/>
      <c r="L10" s="232"/>
      <c r="M10" s="232"/>
      <c r="P10" s="233"/>
      <c r="S10" s="232"/>
    </row>
    <row r="11" spans="1:19">
      <c r="A11" s="229" t="s">
        <v>6454</v>
      </c>
      <c r="B11" s="229" t="s">
        <v>6523</v>
      </c>
      <c r="C11" s="230">
        <f>'ankieta ESG'!E10</f>
        <v>0</v>
      </c>
      <c r="D11" s="250"/>
      <c r="E11" s="229" t="s">
        <v>6438</v>
      </c>
      <c r="F11" s="250" t="s">
        <v>6452</v>
      </c>
      <c r="G11" s="248" t="s">
        <v>6452</v>
      </c>
      <c r="H11" s="248" t="s">
        <v>6452</v>
      </c>
      <c r="I11" s="248" t="s">
        <v>6452</v>
      </c>
      <c r="J11" s="248" t="s">
        <v>6452</v>
      </c>
      <c r="K11" s="232"/>
      <c r="L11" s="232"/>
      <c r="M11" s="232"/>
      <c r="P11" s="233"/>
      <c r="S11" s="232"/>
    </row>
    <row r="12" spans="1:19">
      <c r="A12" s="229" t="s">
        <v>6454</v>
      </c>
      <c r="B12" s="229" t="s">
        <v>6506</v>
      </c>
      <c r="C12" s="230">
        <f>'ankieta ESG'!E11</f>
        <v>0</v>
      </c>
      <c r="D12" s="250"/>
      <c r="E12" s="229" t="s">
        <v>6438</v>
      </c>
      <c r="F12" s="250" t="s">
        <v>6452</v>
      </c>
      <c r="G12" s="230" t="str">
        <f>IF('ankieta ESG'!G11="",0,'ankieta ESG'!G11)</f>
        <v>❗podaj PKD</v>
      </c>
      <c r="H12" s="248" t="s">
        <v>6452</v>
      </c>
      <c r="I12" s="248" t="s">
        <v>6452</v>
      </c>
      <c r="J12" s="248" t="s">
        <v>6452</v>
      </c>
      <c r="K12" s="232"/>
      <c r="L12" s="232"/>
      <c r="M12" s="232"/>
      <c r="N12" s="232"/>
      <c r="P12" s="233"/>
      <c r="S12" s="232"/>
    </row>
    <row r="13" spans="1:19">
      <c r="A13" s="229" t="s">
        <v>6454</v>
      </c>
      <c r="B13" s="229" t="s">
        <v>6507</v>
      </c>
      <c r="C13" s="241">
        <f>'ankieta ESG'!E14</f>
        <v>0</v>
      </c>
      <c r="D13" s="250"/>
      <c r="E13" s="229" t="s">
        <v>6438</v>
      </c>
      <c r="F13" s="250" t="s">
        <v>6452</v>
      </c>
      <c r="G13" s="248" t="s">
        <v>6452</v>
      </c>
      <c r="H13" s="248" t="s">
        <v>6452</v>
      </c>
      <c r="I13" s="248" t="s">
        <v>6452</v>
      </c>
      <c r="J13" s="248" t="s">
        <v>6452</v>
      </c>
      <c r="K13" s="232"/>
      <c r="L13" s="232"/>
      <c r="M13" s="232"/>
      <c r="N13" s="232"/>
      <c r="P13" s="233"/>
      <c r="S13" s="232"/>
    </row>
    <row r="14" spans="1:19">
      <c r="A14" s="229" t="s">
        <v>6454</v>
      </c>
      <c r="B14" s="229" t="s">
        <v>6508</v>
      </c>
      <c r="C14" s="241">
        <f>'ankieta ESG'!E15</f>
        <v>0</v>
      </c>
      <c r="D14" s="250"/>
      <c r="E14" s="229" t="s">
        <v>6438</v>
      </c>
      <c r="F14" s="250" t="s">
        <v>6452</v>
      </c>
      <c r="G14" s="248" t="s">
        <v>6452</v>
      </c>
      <c r="H14" s="248" t="s">
        <v>6452</v>
      </c>
      <c r="I14" s="248" t="s">
        <v>6452</v>
      </c>
      <c r="J14" s="248" t="s">
        <v>6452</v>
      </c>
      <c r="K14" s="232"/>
      <c r="L14" s="232"/>
      <c r="N14" s="232"/>
      <c r="O14" s="232"/>
      <c r="P14" s="233"/>
      <c r="S14" s="232"/>
    </row>
    <row r="15" spans="1:19">
      <c r="A15" s="229" t="s">
        <v>6454</v>
      </c>
      <c r="B15" s="229" t="s">
        <v>6509</v>
      </c>
      <c r="C15" s="230">
        <f>'ankieta ESG'!E17</f>
        <v>0</v>
      </c>
      <c r="D15" s="250"/>
      <c r="E15" s="229" t="s">
        <v>6438</v>
      </c>
      <c r="F15" s="250" t="s">
        <v>6452</v>
      </c>
      <c r="G15" s="248" t="s">
        <v>6452</v>
      </c>
      <c r="H15" s="248" t="s">
        <v>6452</v>
      </c>
      <c r="I15" s="248" t="s">
        <v>6452</v>
      </c>
      <c r="J15" s="248" t="s">
        <v>6452</v>
      </c>
      <c r="K15" s="232"/>
      <c r="L15" s="232"/>
      <c r="N15" s="232"/>
      <c r="O15" s="232"/>
      <c r="P15" s="233"/>
      <c r="S15" s="232"/>
    </row>
    <row r="16" spans="1:19">
      <c r="A16" s="229" t="s">
        <v>6454</v>
      </c>
      <c r="B16" s="229" t="s">
        <v>6457</v>
      </c>
      <c r="C16" s="230">
        <f>IF('ankieta ESG'!O14="",0,'ankieta ESG'!O14)</f>
        <v>0</v>
      </c>
      <c r="D16" s="250"/>
      <c r="E16" s="229" t="s">
        <v>6402</v>
      </c>
      <c r="F16" s="250" t="s">
        <v>6452</v>
      </c>
      <c r="G16" s="248" t="s">
        <v>6452</v>
      </c>
      <c r="H16" s="248" t="s">
        <v>6452</v>
      </c>
      <c r="I16" s="248" t="s">
        <v>6452</v>
      </c>
      <c r="J16" s="248" t="s">
        <v>6452</v>
      </c>
      <c r="K16" s="232"/>
      <c r="L16" s="232"/>
      <c r="N16" s="232"/>
      <c r="O16" s="232"/>
      <c r="P16" s="233"/>
      <c r="S16" s="232"/>
    </row>
    <row r="17" spans="1:19">
      <c r="A17" s="229" t="s">
        <v>6454</v>
      </c>
      <c r="B17" s="229" t="s">
        <v>1476</v>
      </c>
      <c r="C17" s="230">
        <f>IF('ankieta ESG'!O15="",0,'ankieta ESG'!O15)</f>
        <v>0</v>
      </c>
      <c r="D17" s="250"/>
      <c r="E17" s="229" t="s">
        <v>6402</v>
      </c>
      <c r="F17" s="250" t="s">
        <v>6452</v>
      </c>
      <c r="G17" s="248" t="s">
        <v>6452</v>
      </c>
      <c r="H17" s="248" t="s">
        <v>6452</v>
      </c>
      <c r="I17" s="248" t="s">
        <v>6452</v>
      </c>
      <c r="J17" s="248" t="s">
        <v>6452</v>
      </c>
      <c r="K17" s="232"/>
      <c r="L17" s="232"/>
      <c r="N17" s="232"/>
      <c r="O17" s="232"/>
      <c r="P17" s="233"/>
      <c r="S17" s="232"/>
    </row>
    <row r="18" spans="1:19">
      <c r="A18" s="229" t="s">
        <v>6454</v>
      </c>
      <c r="B18" s="229" t="s">
        <v>6346</v>
      </c>
      <c r="C18" s="230">
        <f>IF('ankieta ESG'!O16="",0,'ankieta ESG'!O16)</f>
        <v>0</v>
      </c>
      <c r="D18" s="250"/>
      <c r="E18" s="229" t="s">
        <v>6402</v>
      </c>
      <c r="F18" s="250" t="s">
        <v>6452</v>
      </c>
      <c r="G18" s="248" t="s">
        <v>6452</v>
      </c>
      <c r="H18" s="248" t="s">
        <v>6452</v>
      </c>
      <c r="I18" s="248" t="s">
        <v>6452</v>
      </c>
      <c r="J18" s="248" t="s">
        <v>6452</v>
      </c>
      <c r="K18" s="232"/>
      <c r="L18" s="232"/>
      <c r="N18" s="232"/>
      <c r="O18" s="232"/>
      <c r="P18" s="233"/>
      <c r="S18" s="232"/>
    </row>
    <row r="19" spans="1:19">
      <c r="A19" s="229" t="s">
        <v>6454</v>
      </c>
      <c r="B19" s="229" t="s">
        <v>1459</v>
      </c>
      <c r="C19" s="230">
        <f>IF('ankieta ESG'!O17="",0,'ankieta ESG'!O16)</f>
        <v>0</v>
      </c>
      <c r="D19" s="250"/>
      <c r="E19" s="229" t="s">
        <v>6402</v>
      </c>
      <c r="F19" s="250" t="s">
        <v>6452</v>
      </c>
      <c r="G19" s="248" t="s">
        <v>6452</v>
      </c>
      <c r="H19" s="248" t="s">
        <v>6452</v>
      </c>
      <c r="I19" s="248" t="s">
        <v>6452</v>
      </c>
      <c r="J19" s="248" t="s">
        <v>6452</v>
      </c>
      <c r="K19" s="232"/>
      <c r="L19" s="232"/>
      <c r="N19" s="232"/>
      <c r="O19" s="232"/>
      <c r="P19" s="233"/>
      <c r="S19" s="232"/>
    </row>
    <row r="20" spans="1:19">
      <c r="A20" s="229" t="s">
        <v>6454</v>
      </c>
      <c r="B20" s="229" t="s">
        <v>3994</v>
      </c>
      <c r="C20" s="230">
        <f>IF('ankieta ESG'!O18="",0,'ankieta ESG'!O18)</f>
        <v>0</v>
      </c>
      <c r="D20" s="250"/>
      <c r="E20" s="229" t="s">
        <v>6402</v>
      </c>
      <c r="F20" s="250" t="s">
        <v>6452</v>
      </c>
      <c r="G20" s="248" t="s">
        <v>6452</v>
      </c>
      <c r="H20" s="248" t="s">
        <v>6452</v>
      </c>
      <c r="I20" s="248" t="s">
        <v>6452</v>
      </c>
      <c r="J20" s="248" t="s">
        <v>6452</v>
      </c>
      <c r="K20" s="232"/>
      <c r="L20" s="232"/>
      <c r="N20" s="232"/>
      <c r="O20" s="232"/>
      <c r="P20" s="233"/>
      <c r="S20" s="232"/>
    </row>
    <row r="21" spans="1:19">
      <c r="A21" s="229" t="s">
        <v>3414</v>
      </c>
      <c r="B21" s="229" t="s">
        <v>6510</v>
      </c>
      <c r="C21" s="230" t="str">
        <f>'ankieta ESG'!N8</f>
        <v>FORMULARZ NIEWYPEŁNIONY</v>
      </c>
      <c r="D21" s="250"/>
      <c r="E21" s="229" t="s">
        <v>3824</v>
      </c>
      <c r="F21" s="250" t="s">
        <v>6452</v>
      </c>
      <c r="G21" s="230">
        <f>'ankieta ESG'!P8</f>
        <v>0</v>
      </c>
      <c r="H21" s="248" t="s">
        <v>6452</v>
      </c>
      <c r="I21" s="248" t="s">
        <v>6452</v>
      </c>
      <c r="J21" s="248" t="s">
        <v>6452</v>
      </c>
      <c r="K21" s="232"/>
      <c r="L21" s="232"/>
      <c r="P21" s="233"/>
      <c r="S21" s="232"/>
    </row>
    <row r="22" spans="1:19">
      <c r="A22" s="229" t="s">
        <v>3414</v>
      </c>
      <c r="B22" s="229" t="s">
        <v>6524</v>
      </c>
      <c r="C22" s="230" t="str">
        <f>'ankieta ESG'!N9</f>
        <v>FORMULARZ NIEWYPEŁNIONY</v>
      </c>
      <c r="D22" s="250"/>
      <c r="E22" s="229" t="s">
        <v>3824</v>
      </c>
      <c r="F22" s="250" t="s">
        <v>6452</v>
      </c>
      <c r="G22" s="230">
        <f>'ankieta ESG'!P9</f>
        <v>0</v>
      </c>
      <c r="H22" s="248" t="s">
        <v>6452</v>
      </c>
      <c r="I22" s="248" t="s">
        <v>6452</v>
      </c>
      <c r="J22" s="248" t="s">
        <v>6452</v>
      </c>
      <c r="K22" s="232"/>
      <c r="L22" s="232"/>
      <c r="P22" s="233"/>
      <c r="S22" s="232"/>
    </row>
    <row r="23" spans="1:19">
      <c r="A23" s="229" t="s">
        <v>3414</v>
      </c>
      <c r="B23" s="229" t="s">
        <v>6525</v>
      </c>
      <c r="C23" s="230" t="str">
        <f>'ankieta ESG'!N10</f>
        <v>FORMULARZ NIEWYPEŁNIONY</v>
      </c>
      <c r="D23" s="250"/>
      <c r="E23" s="229" t="s">
        <v>3824</v>
      </c>
      <c r="F23" s="250" t="s">
        <v>6452</v>
      </c>
      <c r="G23" s="230">
        <f>'ankieta ESG'!P10</f>
        <v>0</v>
      </c>
      <c r="H23" s="248" t="s">
        <v>6452</v>
      </c>
      <c r="I23" s="248" t="s">
        <v>6452</v>
      </c>
      <c r="J23" s="248" t="s">
        <v>6452</v>
      </c>
      <c r="K23" s="232"/>
      <c r="L23" s="232"/>
      <c r="P23" s="233"/>
      <c r="S23" s="232"/>
    </row>
    <row r="24" spans="1:19">
      <c r="A24" s="229" t="s">
        <v>3414</v>
      </c>
      <c r="B24" s="229" t="s">
        <v>6526</v>
      </c>
      <c r="C24" s="230" t="str">
        <f>'ankieta ESG'!J8</f>
        <v>FORMULARZ NIEWYPEŁNIONY</v>
      </c>
      <c r="D24" s="250"/>
      <c r="E24" s="229" t="s">
        <v>6439</v>
      </c>
      <c r="F24" s="250" t="s">
        <v>6452</v>
      </c>
      <c r="G24" s="230">
        <f>'ankieta ESG'!K8</f>
        <v>0</v>
      </c>
      <c r="H24" s="248" t="s">
        <v>6452</v>
      </c>
      <c r="I24" s="248" t="s">
        <v>6452</v>
      </c>
      <c r="J24" s="248" t="s">
        <v>6452</v>
      </c>
      <c r="K24" s="232"/>
      <c r="L24" s="232"/>
      <c r="P24" s="233"/>
      <c r="S24" s="232"/>
    </row>
    <row r="25" spans="1:19">
      <c r="A25" s="229" t="s">
        <v>3414</v>
      </c>
      <c r="B25" s="229" t="s">
        <v>6527</v>
      </c>
      <c r="C25" s="230" t="str">
        <f>'ankieta ESG'!J11</f>
        <v>FORMULARZ NIEWYPEŁNIONY</v>
      </c>
      <c r="D25" s="250"/>
      <c r="E25" s="229" t="s">
        <v>6439</v>
      </c>
      <c r="F25" s="250" t="s">
        <v>6452</v>
      </c>
      <c r="G25" s="230">
        <f>'ankieta ESG'!K11</f>
        <v>0</v>
      </c>
      <c r="H25" s="248" t="s">
        <v>6452</v>
      </c>
      <c r="I25" s="248" t="s">
        <v>6452</v>
      </c>
      <c r="J25" s="248" t="s">
        <v>6452</v>
      </c>
      <c r="K25" s="232"/>
      <c r="L25" s="232"/>
      <c r="P25" s="233"/>
      <c r="S25" s="232"/>
    </row>
    <row r="26" spans="1:19">
      <c r="A26" s="229" t="s">
        <v>3414</v>
      </c>
      <c r="B26" s="229" t="s">
        <v>6528</v>
      </c>
      <c r="C26" s="230" t="str">
        <f>'ankieta ESG'!J14</f>
        <v>FORMULARZ NIEWYPEŁNIONY</v>
      </c>
      <c r="D26" s="250"/>
      <c r="E26" s="229" t="s">
        <v>6439</v>
      </c>
      <c r="F26" s="250" t="s">
        <v>6452</v>
      </c>
      <c r="G26" s="248" t="s">
        <v>6452</v>
      </c>
      <c r="H26" s="248" t="s">
        <v>6452</v>
      </c>
      <c r="I26" s="248" t="s">
        <v>6452</v>
      </c>
      <c r="J26" s="248" t="s">
        <v>6452</v>
      </c>
      <c r="K26" s="232"/>
      <c r="L26" s="232"/>
      <c r="P26" s="233"/>
      <c r="S26" s="232"/>
    </row>
    <row r="27" spans="1:19">
      <c r="A27" s="229" t="s">
        <v>3414</v>
      </c>
      <c r="B27" s="229" t="s">
        <v>6529</v>
      </c>
      <c r="C27" s="230" t="str">
        <f>'ankieta ESG'!I17</f>
        <v>FORMULARZ NIEWYPEŁNIONY</v>
      </c>
      <c r="D27" s="250"/>
      <c r="E27" s="229" t="s">
        <v>6453</v>
      </c>
      <c r="F27" s="250" t="s">
        <v>6452</v>
      </c>
      <c r="G27" s="248" t="s">
        <v>6452</v>
      </c>
      <c r="H27" s="248" t="s">
        <v>6452</v>
      </c>
      <c r="I27" s="248" t="s">
        <v>6452</v>
      </c>
      <c r="J27" s="248" t="s">
        <v>6452</v>
      </c>
      <c r="K27" s="232"/>
      <c r="L27" s="232"/>
      <c r="P27" s="233"/>
      <c r="S27" s="232"/>
    </row>
    <row r="28" spans="1:19">
      <c r="A28" s="229" t="s">
        <v>1447</v>
      </c>
      <c r="B28" s="229" t="s">
        <v>6530</v>
      </c>
      <c r="C28" s="230">
        <f>'ankieta ESG'!J27</f>
        <v>0</v>
      </c>
      <c r="D28" s="250"/>
      <c r="E28" s="229" t="s">
        <v>1451</v>
      </c>
      <c r="F28" s="231">
        <v>1</v>
      </c>
      <c r="G28" s="248" t="s">
        <v>6452</v>
      </c>
      <c r="H28" s="248" t="s">
        <v>6452</v>
      </c>
      <c r="I28" s="248" t="s">
        <v>6452</v>
      </c>
      <c r="J28" s="248" t="s">
        <v>6452</v>
      </c>
      <c r="K28" s="232"/>
      <c r="L28" s="232"/>
      <c r="P28" s="233"/>
      <c r="S28" s="232"/>
    </row>
    <row r="29" spans="1:19">
      <c r="A29" s="229" t="s">
        <v>1447</v>
      </c>
      <c r="B29" s="229" t="s">
        <v>6531</v>
      </c>
      <c r="C29" s="230">
        <f>'ankieta ESG'!J30</f>
        <v>0</v>
      </c>
      <c r="D29" s="250"/>
      <c r="E29" s="229" t="s">
        <v>1451</v>
      </c>
      <c r="F29" s="231">
        <v>2</v>
      </c>
      <c r="G29" s="248" t="s">
        <v>6452</v>
      </c>
      <c r="H29" s="248" t="s">
        <v>6452</v>
      </c>
      <c r="I29" s="248" t="s">
        <v>6452</v>
      </c>
      <c r="J29" s="248" t="s">
        <v>6452</v>
      </c>
      <c r="K29" s="232"/>
      <c r="L29" s="232"/>
      <c r="P29" s="233"/>
      <c r="S29" s="232"/>
    </row>
    <row r="30" spans="1:19">
      <c r="A30" s="229" t="s">
        <v>1447</v>
      </c>
      <c r="B30" s="229" t="s">
        <v>6532</v>
      </c>
      <c r="C30" s="230">
        <f>'ankieta ESG'!J32</f>
        <v>0</v>
      </c>
      <c r="D30" s="250"/>
      <c r="E30" s="229" t="s">
        <v>1451</v>
      </c>
      <c r="F30" s="231">
        <v>3</v>
      </c>
      <c r="G30" s="248" t="s">
        <v>6452</v>
      </c>
      <c r="H30" s="248" t="s">
        <v>6452</v>
      </c>
      <c r="I30" s="248" t="s">
        <v>6452</v>
      </c>
      <c r="J30" s="248" t="s">
        <v>6452</v>
      </c>
      <c r="K30" s="232"/>
      <c r="L30" s="232"/>
      <c r="P30" s="233"/>
      <c r="S30" s="232"/>
    </row>
    <row r="31" spans="1:19">
      <c r="A31" s="229" t="s">
        <v>1430</v>
      </c>
      <c r="B31" s="229" t="s">
        <v>6533</v>
      </c>
      <c r="C31" s="230">
        <f>'ankieta ESG'!J42</f>
        <v>0</v>
      </c>
      <c r="D31" s="250"/>
      <c r="E31" s="229" t="s">
        <v>1431</v>
      </c>
      <c r="F31" s="231">
        <v>4</v>
      </c>
      <c r="G31" s="248" t="s">
        <v>6452</v>
      </c>
      <c r="H31" s="248" t="s">
        <v>6452</v>
      </c>
      <c r="I31" s="248" t="s">
        <v>6452</v>
      </c>
      <c r="J31" s="248" t="s">
        <v>6452</v>
      </c>
      <c r="K31" s="232"/>
      <c r="L31" s="232"/>
      <c r="P31" s="233"/>
      <c r="S31" s="232"/>
    </row>
    <row r="32" spans="1:19">
      <c r="A32" s="229" t="s">
        <v>1430</v>
      </c>
      <c r="B32" s="229" t="s">
        <v>6534</v>
      </c>
      <c r="C32" s="241">
        <f>'ankieta ESG'!J44</f>
        <v>0</v>
      </c>
      <c r="D32" s="250"/>
      <c r="E32" s="229" t="s">
        <v>1431</v>
      </c>
      <c r="F32" s="231">
        <v>5</v>
      </c>
      <c r="G32" s="248" t="s">
        <v>6452</v>
      </c>
      <c r="H32" s="248" t="s">
        <v>6452</v>
      </c>
      <c r="I32" s="248" t="s">
        <v>6452</v>
      </c>
      <c r="J32" s="248" t="s">
        <v>6452</v>
      </c>
      <c r="K32" s="232"/>
      <c r="L32" s="232"/>
      <c r="P32" s="233"/>
      <c r="S32" s="232"/>
    </row>
    <row r="33" spans="1:19">
      <c r="A33" s="229" t="s">
        <v>1430</v>
      </c>
      <c r="B33" s="229" t="s">
        <v>6535</v>
      </c>
      <c r="C33" s="230">
        <f>'ankieta ESG'!J46</f>
        <v>0</v>
      </c>
      <c r="D33" s="250"/>
      <c r="E33" s="229" t="s">
        <v>1431</v>
      </c>
      <c r="F33" s="231" t="s">
        <v>6445</v>
      </c>
      <c r="G33" s="248" t="s">
        <v>6452</v>
      </c>
      <c r="H33" s="248" t="s">
        <v>6452</v>
      </c>
      <c r="I33" s="248" t="s">
        <v>6452</v>
      </c>
      <c r="J33" s="248" t="s">
        <v>6452</v>
      </c>
      <c r="K33" s="232"/>
      <c r="L33" s="232"/>
      <c r="P33" s="233"/>
      <c r="S33" s="232"/>
    </row>
    <row r="34" spans="1:19">
      <c r="A34" s="229" t="s">
        <v>1430</v>
      </c>
      <c r="B34" s="229" t="s">
        <v>6536</v>
      </c>
      <c r="C34" s="241">
        <f>IF('ankieta ESG'!M106="",0,'ankieta ESG'!M106)</f>
        <v>0</v>
      </c>
      <c r="D34" s="250"/>
      <c r="E34" s="229" t="s">
        <v>1431</v>
      </c>
      <c r="F34" s="231" t="s">
        <v>6446</v>
      </c>
      <c r="G34" s="248" t="s">
        <v>6452</v>
      </c>
      <c r="H34" s="248" t="s">
        <v>6452</v>
      </c>
      <c r="I34" s="248" t="s">
        <v>6452</v>
      </c>
      <c r="J34" s="248" t="s">
        <v>6452</v>
      </c>
      <c r="K34" s="232"/>
      <c r="L34" s="232"/>
      <c r="P34" s="233"/>
      <c r="S34" s="232"/>
    </row>
    <row r="35" spans="1:19">
      <c r="A35" s="229" t="s">
        <v>1430</v>
      </c>
      <c r="B35" s="229" t="s">
        <v>6537</v>
      </c>
      <c r="C35" s="230">
        <f>'ankieta ESG'!J48</f>
        <v>0</v>
      </c>
      <c r="D35" s="250"/>
      <c r="E35" s="229" t="s">
        <v>1431</v>
      </c>
      <c r="F35" s="231">
        <v>7</v>
      </c>
      <c r="G35" s="248" t="s">
        <v>6452</v>
      </c>
      <c r="H35" s="248" t="s">
        <v>6452</v>
      </c>
      <c r="I35" s="248" t="s">
        <v>6452</v>
      </c>
      <c r="J35" s="248" t="s">
        <v>6452</v>
      </c>
      <c r="K35" s="232"/>
      <c r="L35" s="232"/>
      <c r="P35" s="233"/>
      <c r="S35" s="232"/>
    </row>
    <row r="36" spans="1:19">
      <c r="A36" s="229" t="s">
        <v>1430</v>
      </c>
      <c r="B36" s="229" t="s">
        <v>6538</v>
      </c>
      <c r="C36" s="241">
        <f>'ankieta ESG'!G53</f>
        <v>0</v>
      </c>
      <c r="D36" s="250"/>
      <c r="E36" s="229" t="s">
        <v>1431</v>
      </c>
      <c r="F36" s="231">
        <v>8</v>
      </c>
      <c r="G36" s="229" t="s">
        <v>1487</v>
      </c>
      <c r="H36" s="230">
        <f>'ankieta ESG'!E53</f>
        <v>0</v>
      </c>
      <c r="I36" s="230">
        <f>'ankieta ESG'!I53</f>
        <v>0</v>
      </c>
      <c r="J36" s="248" t="s">
        <v>6452</v>
      </c>
      <c r="K36" s="232"/>
      <c r="L36" s="232"/>
      <c r="P36" s="233"/>
      <c r="S36" s="232"/>
    </row>
    <row r="37" spans="1:19">
      <c r="A37" s="229" t="s">
        <v>1430</v>
      </c>
      <c r="B37" s="229" t="s">
        <v>6539</v>
      </c>
      <c r="C37" s="241">
        <f>'ankieta ESG'!G54</f>
        <v>0</v>
      </c>
      <c r="D37" s="250"/>
      <c r="E37" s="229" t="s">
        <v>1431</v>
      </c>
      <c r="F37" s="231">
        <v>8</v>
      </c>
      <c r="G37" s="229" t="s">
        <v>1488</v>
      </c>
      <c r="H37" s="230">
        <f>'ankieta ESG'!E54</f>
        <v>0</v>
      </c>
      <c r="I37" s="230">
        <f>'ankieta ESG'!I54</f>
        <v>0</v>
      </c>
      <c r="J37" s="248" t="s">
        <v>6452</v>
      </c>
      <c r="K37" s="232"/>
      <c r="L37" s="232"/>
      <c r="P37" s="233"/>
      <c r="S37" s="232"/>
    </row>
    <row r="38" spans="1:19">
      <c r="A38" s="229" t="s">
        <v>1430</v>
      </c>
      <c r="B38" s="229" t="s">
        <v>6540</v>
      </c>
      <c r="C38" s="241">
        <f>'ankieta ESG'!G55</f>
        <v>0</v>
      </c>
      <c r="D38" s="250"/>
      <c r="E38" s="229" t="s">
        <v>1431</v>
      </c>
      <c r="F38" s="231">
        <v>8</v>
      </c>
      <c r="G38" s="229" t="s">
        <v>1489</v>
      </c>
      <c r="H38" s="230">
        <f>'ankieta ESG'!E55</f>
        <v>0</v>
      </c>
      <c r="I38" s="230">
        <f>'ankieta ESG'!I55</f>
        <v>0</v>
      </c>
      <c r="J38" s="248" t="s">
        <v>6452</v>
      </c>
      <c r="K38" s="232"/>
      <c r="L38" s="232"/>
      <c r="P38" s="233"/>
      <c r="S38" s="232"/>
    </row>
    <row r="39" spans="1:19">
      <c r="A39" s="229" t="s">
        <v>1430</v>
      </c>
      <c r="B39" s="229" t="s">
        <v>6541</v>
      </c>
      <c r="C39" s="241">
        <f>'ankieta ESG'!G56</f>
        <v>0</v>
      </c>
      <c r="D39" s="250"/>
      <c r="E39" s="229" t="s">
        <v>1431</v>
      </c>
      <c r="F39" s="231">
        <v>8</v>
      </c>
      <c r="G39" s="229" t="s">
        <v>1490</v>
      </c>
      <c r="H39" s="230">
        <f>'ankieta ESG'!E56</f>
        <v>0</v>
      </c>
      <c r="I39" s="230">
        <f>'ankieta ESG'!I56</f>
        <v>0</v>
      </c>
      <c r="J39" s="248" t="s">
        <v>6452</v>
      </c>
      <c r="K39" s="232"/>
      <c r="L39" s="232"/>
      <c r="P39" s="233"/>
      <c r="S39" s="232"/>
    </row>
    <row r="40" spans="1:19">
      <c r="A40" s="229" t="s">
        <v>1430</v>
      </c>
      <c r="B40" s="229" t="s">
        <v>6542</v>
      </c>
      <c r="C40" s="241">
        <f>'ankieta ESG'!G57</f>
        <v>0</v>
      </c>
      <c r="D40" s="250"/>
      <c r="E40" s="229" t="s">
        <v>1431</v>
      </c>
      <c r="F40" s="231">
        <v>8</v>
      </c>
      <c r="G40" s="229" t="s">
        <v>1491</v>
      </c>
      <c r="H40" s="230">
        <f>'ankieta ESG'!E57</f>
        <v>0</v>
      </c>
      <c r="I40" s="230">
        <f>'ankieta ESG'!I57</f>
        <v>0</v>
      </c>
      <c r="J40" s="248" t="s">
        <v>6452</v>
      </c>
      <c r="K40" s="232"/>
      <c r="L40" s="232"/>
      <c r="P40" s="233"/>
      <c r="S40" s="232"/>
    </row>
    <row r="41" spans="1:19">
      <c r="A41" s="229" t="s">
        <v>1430</v>
      </c>
      <c r="B41" s="229" t="s">
        <v>6543</v>
      </c>
      <c r="C41" s="230">
        <f>'ankieta ESG'!J59</f>
        <v>0</v>
      </c>
      <c r="D41" s="250"/>
      <c r="E41" s="229" t="s">
        <v>1431</v>
      </c>
      <c r="F41" s="231">
        <v>9</v>
      </c>
      <c r="G41" s="248" t="s">
        <v>6452</v>
      </c>
      <c r="H41" s="248" t="s">
        <v>6452</v>
      </c>
      <c r="I41" s="248" t="s">
        <v>6452</v>
      </c>
      <c r="J41" s="248" t="s">
        <v>6452</v>
      </c>
      <c r="K41" s="232"/>
      <c r="L41" s="232"/>
      <c r="P41" s="233"/>
      <c r="S41" s="232"/>
    </row>
    <row r="42" spans="1:19">
      <c r="A42" s="229" t="s">
        <v>1430</v>
      </c>
      <c r="B42" s="229" t="s">
        <v>6544</v>
      </c>
      <c r="C42" s="241">
        <f>'ankieta ESG'!H64</f>
        <v>0</v>
      </c>
      <c r="D42" s="250"/>
      <c r="E42" s="229" t="s">
        <v>1431</v>
      </c>
      <c r="F42" s="231">
        <v>10</v>
      </c>
      <c r="G42" s="230">
        <f>'ankieta ESG'!D64</f>
        <v>0</v>
      </c>
      <c r="H42" s="230">
        <f>'ankieta ESG'!F64</f>
        <v>0</v>
      </c>
      <c r="I42" s="230">
        <f>'ankieta ESG'!G64</f>
        <v>0</v>
      </c>
      <c r="J42" s="230">
        <f>'ankieta ESG'!I64</f>
        <v>0</v>
      </c>
      <c r="K42" s="232"/>
      <c r="L42" s="232"/>
      <c r="P42" s="233"/>
      <c r="S42" s="232"/>
    </row>
    <row r="43" spans="1:19">
      <c r="A43" s="229" t="s">
        <v>1430</v>
      </c>
      <c r="B43" s="229" t="s">
        <v>6545</v>
      </c>
      <c r="C43" s="241">
        <f>'ankieta ESG'!H65</f>
        <v>0</v>
      </c>
      <c r="D43" s="250"/>
      <c r="E43" s="229" t="s">
        <v>1431</v>
      </c>
      <c r="F43" s="231">
        <v>10</v>
      </c>
      <c r="G43" s="230">
        <f>'ankieta ESG'!D65</f>
        <v>0</v>
      </c>
      <c r="H43" s="230">
        <f>'ankieta ESG'!F65</f>
        <v>0</v>
      </c>
      <c r="I43" s="230">
        <f>'ankieta ESG'!G65</f>
        <v>0</v>
      </c>
      <c r="J43" s="230">
        <f>'ankieta ESG'!I65</f>
        <v>0</v>
      </c>
      <c r="K43" s="232"/>
      <c r="L43" s="232"/>
      <c r="P43" s="233"/>
      <c r="S43" s="232"/>
    </row>
    <row r="44" spans="1:19">
      <c r="A44" s="229" t="s">
        <v>1430</v>
      </c>
      <c r="B44" s="229" t="s">
        <v>6546</v>
      </c>
      <c r="C44" s="241">
        <f>'ankieta ESG'!H66</f>
        <v>0</v>
      </c>
      <c r="D44" s="250"/>
      <c r="E44" s="229" t="s">
        <v>1431</v>
      </c>
      <c r="F44" s="231">
        <v>10</v>
      </c>
      <c r="G44" s="230">
        <f>'ankieta ESG'!D66</f>
        <v>0</v>
      </c>
      <c r="H44" s="230">
        <f>'ankieta ESG'!F66</f>
        <v>0</v>
      </c>
      <c r="I44" s="230">
        <f>'ankieta ESG'!G66</f>
        <v>0</v>
      </c>
      <c r="J44" s="230">
        <f>'ankieta ESG'!I66</f>
        <v>0</v>
      </c>
      <c r="K44" s="232"/>
      <c r="L44" s="232"/>
      <c r="P44" s="233"/>
      <c r="S44" s="232"/>
    </row>
    <row r="45" spans="1:19">
      <c r="A45" s="229" t="s">
        <v>1430</v>
      </c>
      <c r="B45" s="229" t="s">
        <v>6547</v>
      </c>
      <c r="C45" s="241">
        <f>'ankieta ESG'!H67</f>
        <v>0</v>
      </c>
      <c r="D45" s="250"/>
      <c r="E45" s="229" t="s">
        <v>1431</v>
      </c>
      <c r="F45" s="231">
        <v>10</v>
      </c>
      <c r="G45" s="230">
        <f>'ankieta ESG'!D67</f>
        <v>0</v>
      </c>
      <c r="H45" s="230">
        <f>'ankieta ESG'!F67</f>
        <v>0</v>
      </c>
      <c r="I45" s="230">
        <f>'ankieta ESG'!G67</f>
        <v>0</v>
      </c>
      <c r="J45" s="230">
        <f>'ankieta ESG'!I67</f>
        <v>0</v>
      </c>
      <c r="K45" s="232"/>
      <c r="L45" s="232"/>
      <c r="P45" s="233"/>
      <c r="S45" s="232"/>
    </row>
    <row r="46" spans="1:19">
      <c r="A46" s="229" t="s">
        <v>1430</v>
      </c>
      <c r="B46" s="229" t="s">
        <v>6548</v>
      </c>
      <c r="C46" s="241">
        <f>'ankieta ESG'!H68</f>
        <v>0</v>
      </c>
      <c r="D46" s="250"/>
      <c r="E46" s="229" t="s">
        <v>1431</v>
      </c>
      <c r="F46" s="231">
        <v>10</v>
      </c>
      <c r="G46" s="230">
        <f>'ankieta ESG'!D68</f>
        <v>0</v>
      </c>
      <c r="H46" s="230">
        <f>'ankieta ESG'!F68</f>
        <v>0</v>
      </c>
      <c r="I46" s="230">
        <f>'ankieta ESG'!G68</f>
        <v>0</v>
      </c>
      <c r="J46" s="230">
        <f>'ankieta ESG'!I68</f>
        <v>0</v>
      </c>
      <c r="K46" s="232"/>
      <c r="L46" s="232"/>
      <c r="P46" s="233"/>
      <c r="S46" s="232"/>
    </row>
    <row r="47" spans="1:19">
      <c r="A47" s="229" t="s">
        <v>1430</v>
      </c>
      <c r="B47" s="229" t="s">
        <v>6549</v>
      </c>
      <c r="C47" s="241">
        <f>'ankieta ESG'!H69</f>
        <v>0</v>
      </c>
      <c r="D47" s="250"/>
      <c r="E47" s="229" t="s">
        <v>1431</v>
      </c>
      <c r="F47" s="231">
        <v>10</v>
      </c>
      <c r="G47" s="230">
        <f>'ankieta ESG'!D69</f>
        <v>0</v>
      </c>
      <c r="H47" s="230">
        <f>'ankieta ESG'!F69</f>
        <v>0</v>
      </c>
      <c r="I47" s="230">
        <f>'ankieta ESG'!G69</f>
        <v>0</v>
      </c>
      <c r="J47" s="230">
        <f>'ankieta ESG'!I69</f>
        <v>0</v>
      </c>
      <c r="K47" s="232"/>
      <c r="L47" s="232"/>
      <c r="P47" s="233"/>
      <c r="S47" s="232"/>
    </row>
    <row r="48" spans="1:19">
      <c r="A48" s="229" t="s">
        <v>1430</v>
      </c>
      <c r="B48" s="229" t="s">
        <v>6550</v>
      </c>
      <c r="C48" s="241">
        <f>'ankieta ESG'!H70</f>
        <v>0</v>
      </c>
      <c r="D48" s="250"/>
      <c r="E48" s="229" t="s">
        <v>1431</v>
      </c>
      <c r="F48" s="231">
        <v>10</v>
      </c>
      <c r="G48" s="230">
        <f>'ankieta ESG'!D70</f>
        <v>0</v>
      </c>
      <c r="H48" s="230">
        <f>'ankieta ESG'!F70</f>
        <v>0</v>
      </c>
      <c r="I48" s="230">
        <f>'ankieta ESG'!G70</f>
        <v>0</v>
      </c>
      <c r="J48" s="230">
        <f>'ankieta ESG'!I70</f>
        <v>0</v>
      </c>
      <c r="K48" s="232"/>
      <c r="L48" s="232"/>
      <c r="P48" s="233"/>
      <c r="S48" s="232"/>
    </row>
    <row r="49" spans="1:19">
      <c r="A49" s="229" t="s">
        <v>1430</v>
      </c>
      <c r="B49" s="229" t="s">
        <v>6551</v>
      </c>
      <c r="C49" s="241">
        <f>'ankieta ESG'!H71</f>
        <v>0</v>
      </c>
      <c r="D49" s="250"/>
      <c r="E49" s="229" t="s">
        <v>1431</v>
      </c>
      <c r="F49" s="231">
        <v>10</v>
      </c>
      <c r="G49" s="230">
        <f>'ankieta ESG'!D71</f>
        <v>0</v>
      </c>
      <c r="H49" s="230">
        <f>'ankieta ESG'!F71</f>
        <v>0</v>
      </c>
      <c r="I49" s="230">
        <f>'ankieta ESG'!G71</f>
        <v>0</v>
      </c>
      <c r="J49" s="230">
        <f>'ankieta ESG'!I71</f>
        <v>0</v>
      </c>
      <c r="K49" s="232"/>
      <c r="L49" s="232"/>
      <c r="P49" s="233"/>
      <c r="S49" s="232"/>
    </row>
    <row r="50" spans="1:19">
      <c r="A50" s="229" t="s">
        <v>1430</v>
      </c>
      <c r="B50" s="229" t="s">
        <v>6552</v>
      </c>
      <c r="C50" s="241">
        <f>'ankieta ESG'!H72</f>
        <v>0</v>
      </c>
      <c r="D50" s="250"/>
      <c r="E50" s="229" t="s">
        <v>1431</v>
      </c>
      <c r="F50" s="231">
        <v>10</v>
      </c>
      <c r="G50" s="230">
        <f>'ankieta ESG'!D72</f>
        <v>0</v>
      </c>
      <c r="H50" s="230">
        <f>'ankieta ESG'!F72</f>
        <v>0</v>
      </c>
      <c r="I50" s="230">
        <f>'ankieta ESG'!G72</f>
        <v>0</v>
      </c>
      <c r="J50" s="230">
        <f>'ankieta ESG'!I72</f>
        <v>0</v>
      </c>
      <c r="K50" s="232"/>
      <c r="L50" s="232"/>
      <c r="P50" s="233"/>
      <c r="S50" s="232"/>
    </row>
    <row r="51" spans="1:19">
      <c r="A51" s="229" t="s">
        <v>1430</v>
      </c>
      <c r="B51" s="229" t="s">
        <v>6553</v>
      </c>
      <c r="C51" s="241">
        <f>'ankieta ESG'!H73</f>
        <v>0</v>
      </c>
      <c r="D51" s="250"/>
      <c r="E51" s="229" t="s">
        <v>1431</v>
      </c>
      <c r="F51" s="231">
        <v>10</v>
      </c>
      <c r="G51" s="230">
        <f>'ankieta ESG'!D73</f>
        <v>0</v>
      </c>
      <c r="H51" s="230">
        <f>'ankieta ESG'!F73</f>
        <v>0</v>
      </c>
      <c r="I51" s="230">
        <f>'ankieta ESG'!G73</f>
        <v>0</v>
      </c>
      <c r="J51" s="230">
        <f>'ankieta ESG'!I73</f>
        <v>0</v>
      </c>
      <c r="K51" s="232"/>
      <c r="L51" s="232"/>
      <c r="P51" s="233"/>
      <c r="S51" s="232"/>
    </row>
    <row r="52" spans="1:19">
      <c r="A52" s="229" t="s">
        <v>1430</v>
      </c>
      <c r="B52" s="229" t="s">
        <v>6554</v>
      </c>
      <c r="C52" s="241">
        <f>'ankieta ESG'!H74</f>
        <v>0</v>
      </c>
      <c r="D52" s="250"/>
      <c r="E52" s="229" t="s">
        <v>1431</v>
      </c>
      <c r="F52" s="231">
        <v>10</v>
      </c>
      <c r="G52" s="230">
        <f>'ankieta ESG'!D74</f>
        <v>0</v>
      </c>
      <c r="H52" s="230">
        <f>'ankieta ESG'!F74</f>
        <v>0</v>
      </c>
      <c r="I52" s="230">
        <f>'ankieta ESG'!G74</f>
        <v>0</v>
      </c>
      <c r="J52" s="230">
        <f>'ankieta ESG'!I74</f>
        <v>0</v>
      </c>
      <c r="K52" s="232"/>
      <c r="L52" s="232"/>
      <c r="P52" s="233"/>
      <c r="S52" s="232"/>
    </row>
    <row r="53" spans="1:19">
      <c r="A53" s="229" t="s">
        <v>1430</v>
      </c>
      <c r="B53" s="229" t="s">
        <v>6555</v>
      </c>
      <c r="C53" s="241">
        <f>'ankieta ESG'!H75</f>
        <v>0</v>
      </c>
      <c r="D53" s="250"/>
      <c r="E53" s="229" t="s">
        <v>1431</v>
      </c>
      <c r="F53" s="231">
        <v>10</v>
      </c>
      <c r="G53" s="230">
        <f>'ankieta ESG'!D75</f>
        <v>0</v>
      </c>
      <c r="H53" s="230">
        <f>'ankieta ESG'!F75</f>
        <v>0</v>
      </c>
      <c r="I53" s="230">
        <f>'ankieta ESG'!G75</f>
        <v>0</v>
      </c>
      <c r="J53" s="230">
        <f>'ankieta ESG'!I75</f>
        <v>0</v>
      </c>
      <c r="K53" s="232"/>
      <c r="L53" s="232"/>
      <c r="P53" s="233"/>
      <c r="S53" s="232"/>
    </row>
    <row r="54" spans="1:19">
      <c r="A54" s="229" t="s">
        <v>1430</v>
      </c>
      <c r="B54" s="229" t="s">
        <v>6556</v>
      </c>
      <c r="C54" s="241">
        <f>'ankieta ESG'!H76</f>
        <v>0</v>
      </c>
      <c r="D54" s="250"/>
      <c r="E54" s="229" t="s">
        <v>1431</v>
      </c>
      <c r="F54" s="231">
        <v>10</v>
      </c>
      <c r="G54" s="230">
        <f>'ankieta ESG'!D76</f>
        <v>0</v>
      </c>
      <c r="H54" s="230">
        <f>'ankieta ESG'!F76</f>
        <v>0</v>
      </c>
      <c r="I54" s="230">
        <f>'ankieta ESG'!G76</f>
        <v>0</v>
      </c>
      <c r="J54" s="230">
        <f>'ankieta ESG'!I76</f>
        <v>0</v>
      </c>
      <c r="K54" s="232"/>
      <c r="L54" s="232"/>
      <c r="P54" s="233"/>
      <c r="S54" s="232"/>
    </row>
    <row r="55" spans="1:19">
      <c r="A55" s="229" t="s">
        <v>1430</v>
      </c>
      <c r="B55" s="229" t="s">
        <v>6557</v>
      </c>
      <c r="C55" s="241">
        <f>'ankieta ESG'!H77</f>
        <v>0</v>
      </c>
      <c r="D55" s="250"/>
      <c r="E55" s="229" t="s">
        <v>1431</v>
      </c>
      <c r="F55" s="231">
        <v>10</v>
      </c>
      <c r="G55" s="230">
        <f>'ankieta ESG'!D77</f>
        <v>0</v>
      </c>
      <c r="H55" s="230">
        <f>'ankieta ESG'!F77</f>
        <v>0</v>
      </c>
      <c r="I55" s="230">
        <f>'ankieta ESG'!G77</f>
        <v>0</v>
      </c>
      <c r="J55" s="230">
        <f>'ankieta ESG'!I77</f>
        <v>0</v>
      </c>
      <c r="K55" s="232"/>
      <c r="L55" s="232"/>
      <c r="P55" s="233"/>
      <c r="S55" s="232"/>
    </row>
    <row r="56" spans="1:19">
      <c r="A56" s="229" t="s">
        <v>1430</v>
      </c>
      <c r="B56" s="229" t="s">
        <v>6558</v>
      </c>
      <c r="C56" s="241">
        <f>'ankieta ESG'!H78</f>
        <v>0</v>
      </c>
      <c r="D56" s="250"/>
      <c r="E56" s="229" t="s">
        <v>1431</v>
      </c>
      <c r="F56" s="231">
        <v>10</v>
      </c>
      <c r="G56" s="230">
        <f>'ankieta ESG'!D78</f>
        <v>0</v>
      </c>
      <c r="H56" s="230">
        <f>'ankieta ESG'!F78</f>
        <v>0</v>
      </c>
      <c r="I56" s="230">
        <f>'ankieta ESG'!G78</f>
        <v>0</v>
      </c>
      <c r="J56" s="230">
        <f>'ankieta ESG'!I78</f>
        <v>0</v>
      </c>
      <c r="K56" s="232"/>
      <c r="L56" s="232"/>
      <c r="P56" s="233"/>
      <c r="S56" s="232"/>
    </row>
    <row r="57" spans="1:19">
      <c r="A57" s="229" t="s">
        <v>1430</v>
      </c>
      <c r="B57" s="229" t="s">
        <v>6559</v>
      </c>
      <c r="C57" s="230">
        <f>'ankieta ESG'!J85</f>
        <v>0</v>
      </c>
      <c r="D57" s="250"/>
      <c r="E57" s="229" t="s">
        <v>1431</v>
      </c>
      <c r="F57" s="231">
        <v>11</v>
      </c>
      <c r="G57" s="248" t="s">
        <v>6452</v>
      </c>
      <c r="H57" s="248" t="s">
        <v>6452</v>
      </c>
      <c r="I57" s="248" t="s">
        <v>6452</v>
      </c>
      <c r="J57" s="248" t="s">
        <v>6452</v>
      </c>
      <c r="K57" s="232"/>
      <c r="L57" s="232"/>
      <c r="P57" s="233"/>
      <c r="S57" s="232"/>
    </row>
    <row r="58" spans="1:19">
      <c r="A58" s="229" t="s">
        <v>1430</v>
      </c>
      <c r="B58" s="229" t="s">
        <v>6560</v>
      </c>
      <c r="C58" s="245">
        <f>'ankieta ESG'!G90</f>
        <v>0</v>
      </c>
      <c r="D58" s="250"/>
      <c r="E58" s="229" t="s">
        <v>1431</v>
      </c>
      <c r="F58" s="231">
        <v>12</v>
      </c>
      <c r="G58" s="230">
        <f>'ankieta ESG'!D90</f>
        <v>0</v>
      </c>
      <c r="H58" s="248" t="s">
        <v>6452</v>
      </c>
      <c r="I58" s="248" t="s">
        <v>6452</v>
      </c>
      <c r="J58" s="248" t="s">
        <v>6452</v>
      </c>
      <c r="K58" s="232"/>
      <c r="L58" s="232"/>
      <c r="P58" s="233"/>
      <c r="S58" s="232"/>
    </row>
    <row r="59" spans="1:19">
      <c r="A59" s="229" t="s">
        <v>1430</v>
      </c>
      <c r="B59" s="229" t="s">
        <v>6561</v>
      </c>
      <c r="C59" s="245">
        <f>'ankieta ESG'!G91</f>
        <v>0</v>
      </c>
      <c r="D59" s="250"/>
      <c r="E59" s="229" t="s">
        <v>1431</v>
      </c>
      <c r="F59" s="231">
        <v>12</v>
      </c>
      <c r="G59" s="230">
        <f>'ankieta ESG'!D91</f>
        <v>0</v>
      </c>
      <c r="H59" s="248" t="s">
        <v>6452</v>
      </c>
      <c r="I59" s="248" t="s">
        <v>6452</v>
      </c>
      <c r="J59" s="248" t="s">
        <v>6452</v>
      </c>
      <c r="K59" s="232"/>
      <c r="L59" s="232"/>
      <c r="P59" s="233"/>
      <c r="S59" s="232"/>
    </row>
    <row r="60" spans="1:19">
      <c r="A60" s="229" t="s">
        <v>1430</v>
      </c>
      <c r="B60" s="229" t="s">
        <v>6562</v>
      </c>
      <c r="C60" s="245">
        <f>'ankieta ESG'!G92</f>
        <v>0</v>
      </c>
      <c r="D60" s="250"/>
      <c r="E60" s="229" t="s">
        <v>1431</v>
      </c>
      <c r="F60" s="231">
        <v>12</v>
      </c>
      <c r="G60" s="230">
        <f>'ankieta ESG'!D92</f>
        <v>0</v>
      </c>
      <c r="H60" s="248" t="s">
        <v>6452</v>
      </c>
      <c r="I60" s="248" t="s">
        <v>6452</v>
      </c>
      <c r="J60" s="248" t="s">
        <v>6452</v>
      </c>
      <c r="K60" s="232"/>
      <c r="L60" s="232"/>
      <c r="P60" s="233"/>
      <c r="S60" s="232"/>
    </row>
    <row r="61" spans="1:19">
      <c r="A61" s="229" t="s">
        <v>1430</v>
      </c>
      <c r="B61" s="229" t="s">
        <v>6563</v>
      </c>
      <c r="C61" s="245">
        <f>'ankieta ESG'!G93</f>
        <v>0</v>
      </c>
      <c r="D61" s="250"/>
      <c r="E61" s="229" t="s">
        <v>1431</v>
      </c>
      <c r="F61" s="231">
        <v>12</v>
      </c>
      <c r="G61" s="230">
        <f>'ankieta ESG'!D93</f>
        <v>0</v>
      </c>
      <c r="H61" s="248" t="s">
        <v>6452</v>
      </c>
      <c r="I61" s="248" t="s">
        <v>6452</v>
      </c>
      <c r="J61" s="248" t="s">
        <v>6452</v>
      </c>
      <c r="K61" s="232"/>
      <c r="L61" s="232"/>
      <c r="P61" s="233"/>
      <c r="S61" s="232"/>
    </row>
    <row r="62" spans="1:19">
      <c r="A62" s="229" t="s">
        <v>1430</v>
      </c>
      <c r="B62" s="229" t="s">
        <v>6564</v>
      </c>
      <c r="C62" s="245">
        <f>'ankieta ESG'!G94</f>
        <v>0</v>
      </c>
      <c r="D62" s="250"/>
      <c r="E62" s="229" t="s">
        <v>1431</v>
      </c>
      <c r="F62" s="231">
        <v>12</v>
      </c>
      <c r="G62" s="230">
        <f>'ankieta ESG'!D94</f>
        <v>0</v>
      </c>
      <c r="H62" s="248" t="s">
        <v>6452</v>
      </c>
      <c r="I62" s="248" t="s">
        <v>6452</v>
      </c>
      <c r="J62" s="248" t="s">
        <v>6452</v>
      </c>
      <c r="K62" s="232"/>
      <c r="L62" s="232"/>
      <c r="P62" s="233"/>
      <c r="S62" s="232"/>
    </row>
    <row r="63" spans="1:19">
      <c r="A63" s="229" t="s">
        <v>1430</v>
      </c>
      <c r="B63" s="229" t="s">
        <v>6565</v>
      </c>
      <c r="C63" s="245">
        <f>'ankieta ESG'!G95</f>
        <v>0</v>
      </c>
      <c r="D63" s="250"/>
      <c r="E63" s="229" t="s">
        <v>1431</v>
      </c>
      <c r="F63" s="231">
        <v>12</v>
      </c>
      <c r="G63" s="230">
        <f>'ankieta ESG'!D95</f>
        <v>0</v>
      </c>
      <c r="H63" s="248" t="s">
        <v>6452</v>
      </c>
      <c r="I63" s="248" t="s">
        <v>6452</v>
      </c>
      <c r="J63" s="248" t="s">
        <v>6452</v>
      </c>
      <c r="K63" s="232"/>
      <c r="L63" s="232"/>
      <c r="P63" s="233"/>
      <c r="S63" s="232"/>
    </row>
    <row r="64" spans="1:19">
      <c r="A64" s="229" t="s">
        <v>1430</v>
      </c>
      <c r="B64" s="229" t="s">
        <v>6566</v>
      </c>
      <c r="C64" s="230">
        <f>'ankieta ESG'!J97</f>
        <v>0</v>
      </c>
      <c r="D64" s="250"/>
      <c r="E64" s="229" t="s">
        <v>1431</v>
      </c>
      <c r="F64" s="231">
        <v>13</v>
      </c>
      <c r="G64" s="248" t="s">
        <v>6452</v>
      </c>
      <c r="H64" s="248" t="s">
        <v>6452</v>
      </c>
      <c r="I64" s="248" t="s">
        <v>6452</v>
      </c>
      <c r="J64" s="248" t="s">
        <v>6452</v>
      </c>
      <c r="K64" s="232"/>
      <c r="L64" s="232"/>
      <c r="P64" s="233"/>
      <c r="S64" s="232"/>
    </row>
    <row r="65" spans="1:19">
      <c r="A65" s="229" t="s">
        <v>1430</v>
      </c>
      <c r="B65" s="229" t="s">
        <v>6567</v>
      </c>
      <c r="C65" s="246">
        <f>'ankieta ESG'!H102</f>
        <v>0</v>
      </c>
      <c r="D65" s="250"/>
      <c r="E65" s="229" t="s">
        <v>1431</v>
      </c>
      <c r="F65" s="231">
        <v>14</v>
      </c>
      <c r="G65" s="229" t="s">
        <v>1469</v>
      </c>
      <c r="H65" s="246">
        <f>'ankieta ESG'!H102</f>
        <v>0</v>
      </c>
      <c r="I65" s="248" t="s">
        <v>6452</v>
      </c>
      <c r="J65" s="248" t="s">
        <v>6452</v>
      </c>
      <c r="K65" s="232"/>
      <c r="L65" s="232"/>
      <c r="P65" s="233"/>
      <c r="S65" s="232"/>
    </row>
    <row r="66" spans="1:19">
      <c r="A66" s="229" t="s">
        <v>1430</v>
      </c>
      <c r="B66" s="229" t="s">
        <v>6568</v>
      </c>
      <c r="C66" s="246">
        <f>'ankieta ESG'!H103</f>
        <v>0</v>
      </c>
      <c r="D66" s="250"/>
      <c r="E66" s="229" t="s">
        <v>1431</v>
      </c>
      <c r="F66" s="231">
        <v>14</v>
      </c>
      <c r="G66" s="229" t="s">
        <v>23</v>
      </c>
      <c r="H66" s="246">
        <f>'ankieta ESG'!H103</f>
        <v>0</v>
      </c>
      <c r="I66" s="248" t="s">
        <v>6452</v>
      </c>
      <c r="J66" s="248" t="s">
        <v>6452</v>
      </c>
      <c r="K66" s="232"/>
      <c r="L66" s="232"/>
      <c r="P66" s="233"/>
      <c r="S66" s="232"/>
    </row>
    <row r="67" spans="1:19">
      <c r="A67" s="229" t="s">
        <v>1430</v>
      </c>
      <c r="B67" s="229" t="s">
        <v>6569</v>
      </c>
      <c r="C67" s="246">
        <f>'ankieta ESG'!H104</f>
        <v>0</v>
      </c>
      <c r="D67" s="250"/>
      <c r="E67" s="229" t="s">
        <v>1431</v>
      </c>
      <c r="F67" s="231">
        <v>14</v>
      </c>
      <c r="G67" s="229" t="s">
        <v>24</v>
      </c>
      <c r="H67" s="246">
        <f>'ankieta ESG'!H104</f>
        <v>0</v>
      </c>
      <c r="I67" s="248" t="s">
        <v>6452</v>
      </c>
      <c r="J67" s="248" t="s">
        <v>6452</v>
      </c>
      <c r="K67" s="232"/>
      <c r="L67" s="232"/>
      <c r="P67" s="233"/>
      <c r="S67" s="232"/>
    </row>
    <row r="68" spans="1:19">
      <c r="A68" s="229" t="s">
        <v>1430</v>
      </c>
      <c r="B68" s="229" t="s">
        <v>6570</v>
      </c>
      <c r="C68" s="241">
        <f>IF('ankieta ESG'!J106="",0,'ankieta ESG'!J106)</f>
        <v>0</v>
      </c>
      <c r="D68" s="250"/>
      <c r="E68" s="229" t="s">
        <v>1431</v>
      </c>
      <c r="F68" s="231" t="s">
        <v>6444</v>
      </c>
      <c r="G68" s="248" t="s">
        <v>6452</v>
      </c>
      <c r="H68" s="248" t="s">
        <v>6452</v>
      </c>
      <c r="I68" s="248" t="s">
        <v>6452</v>
      </c>
      <c r="J68" s="248" t="s">
        <v>6452</v>
      </c>
      <c r="K68" s="232"/>
      <c r="L68" s="232"/>
      <c r="P68" s="233"/>
      <c r="S68" s="232"/>
    </row>
    <row r="69" spans="1:19">
      <c r="A69" s="229" t="s">
        <v>1430</v>
      </c>
      <c r="B69" s="229" t="s">
        <v>6571</v>
      </c>
      <c r="C69" s="230">
        <f>'ankieta ESG'!J110</f>
        <v>0</v>
      </c>
      <c r="D69" s="250"/>
      <c r="E69" s="229" t="s">
        <v>1432</v>
      </c>
      <c r="F69" s="231">
        <v>15</v>
      </c>
      <c r="G69" s="248" t="s">
        <v>6452</v>
      </c>
      <c r="H69" s="248" t="s">
        <v>6452</v>
      </c>
      <c r="I69" s="248" t="s">
        <v>6452</v>
      </c>
      <c r="J69" s="248" t="s">
        <v>6452</v>
      </c>
      <c r="K69" s="232"/>
      <c r="L69" s="232"/>
      <c r="P69" s="233"/>
      <c r="S69" s="232"/>
    </row>
    <row r="70" spans="1:19">
      <c r="A70" s="229" t="s">
        <v>1430</v>
      </c>
      <c r="B70" s="229" t="s">
        <v>6572</v>
      </c>
      <c r="C70" s="241">
        <f>'ankieta ESG'!J112</f>
        <v>0</v>
      </c>
      <c r="D70" s="250"/>
      <c r="E70" s="229" t="s">
        <v>1432</v>
      </c>
      <c r="F70" s="231">
        <v>16</v>
      </c>
      <c r="G70" s="248" t="s">
        <v>6452</v>
      </c>
      <c r="H70" s="248" t="s">
        <v>6452</v>
      </c>
      <c r="I70" s="248" t="s">
        <v>6452</v>
      </c>
      <c r="J70" s="248" t="s">
        <v>6452</v>
      </c>
      <c r="K70" s="232"/>
      <c r="L70" s="232"/>
      <c r="P70" s="233"/>
      <c r="S70" s="232"/>
    </row>
    <row r="71" spans="1:19">
      <c r="A71" s="229" t="s">
        <v>1430</v>
      </c>
      <c r="B71" s="229" t="s">
        <v>6573</v>
      </c>
      <c r="C71" s="230">
        <f>'ankieta ESG'!J114</f>
        <v>0</v>
      </c>
      <c r="D71" s="250"/>
      <c r="E71" s="229" t="s">
        <v>1432</v>
      </c>
      <c r="F71" s="231" t="s">
        <v>6447</v>
      </c>
      <c r="G71" s="248" t="s">
        <v>6452</v>
      </c>
      <c r="H71" s="248" t="s">
        <v>6452</v>
      </c>
      <c r="I71" s="248" t="s">
        <v>6452</v>
      </c>
      <c r="J71" s="248" t="s">
        <v>6452</v>
      </c>
      <c r="K71" s="232"/>
      <c r="L71" s="232"/>
      <c r="P71" s="233"/>
      <c r="S71" s="232"/>
    </row>
    <row r="72" spans="1:19">
      <c r="A72" s="229" t="s">
        <v>1430</v>
      </c>
      <c r="B72" s="229" t="s">
        <v>6574</v>
      </c>
      <c r="C72" s="241">
        <f>IF('ankieta ESG'!M134="",0,'ankieta ESG'!M134)</f>
        <v>0</v>
      </c>
      <c r="D72" s="250"/>
      <c r="E72" s="229" t="s">
        <v>1432</v>
      </c>
      <c r="F72" s="231" t="s">
        <v>6448</v>
      </c>
      <c r="G72" s="248" t="s">
        <v>6452</v>
      </c>
      <c r="H72" s="248" t="s">
        <v>6452</v>
      </c>
      <c r="I72" s="248" t="s">
        <v>6452</v>
      </c>
      <c r="J72" s="248" t="s">
        <v>6452</v>
      </c>
      <c r="K72" s="232"/>
      <c r="L72" s="232"/>
      <c r="P72" s="233"/>
      <c r="S72" s="232"/>
    </row>
    <row r="73" spans="1:19">
      <c r="A73" s="229" t="s">
        <v>1430</v>
      </c>
      <c r="B73" s="229" t="s">
        <v>6575</v>
      </c>
      <c r="C73" s="241">
        <f>'ankieta ESG'!D119</f>
        <v>0</v>
      </c>
      <c r="D73" s="250"/>
      <c r="E73" s="229" t="s">
        <v>1432</v>
      </c>
      <c r="F73" s="231">
        <v>18</v>
      </c>
      <c r="G73" s="230">
        <f>'ankieta ESG'!G119</f>
        <v>0</v>
      </c>
      <c r="H73" s="248" t="s">
        <v>6452</v>
      </c>
      <c r="I73" s="248" t="s">
        <v>6452</v>
      </c>
      <c r="J73" s="248" t="s">
        <v>6452</v>
      </c>
      <c r="K73" s="232"/>
      <c r="L73" s="232"/>
      <c r="P73" s="233"/>
      <c r="S73" s="232"/>
    </row>
    <row r="74" spans="1:19">
      <c r="A74" s="229" t="s">
        <v>1430</v>
      </c>
      <c r="B74" s="229" t="s">
        <v>6576</v>
      </c>
      <c r="C74" s="241">
        <f>'ankieta ESG'!D124</f>
        <v>0</v>
      </c>
      <c r="D74" s="250"/>
      <c r="E74" s="229" t="s">
        <v>1432</v>
      </c>
      <c r="F74" s="231">
        <v>19</v>
      </c>
      <c r="G74" s="230">
        <f>'ankieta ESG'!G124</f>
        <v>0</v>
      </c>
      <c r="H74" s="248" t="s">
        <v>6452</v>
      </c>
      <c r="I74" s="248" t="s">
        <v>6452</v>
      </c>
      <c r="J74" s="248" t="s">
        <v>6452</v>
      </c>
      <c r="K74" s="232"/>
      <c r="L74" s="232"/>
      <c r="P74" s="233"/>
      <c r="S74" s="232"/>
    </row>
    <row r="75" spans="1:19">
      <c r="A75" s="229" t="s">
        <v>1430</v>
      </c>
      <c r="B75" s="229" t="s">
        <v>6577</v>
      </c>
      <c r="C75" s="230">
        <f>'ankieta ESG'!J126</f>
        <v>0</v>
      </c>
      <c r="D75" s="250"/>
      <c r="E75" s="229" t="s">
        <v>1432</v>
      </c>
      <c r="F75" s="231">
        <v>20</v>
      </c>
      <c r="G75" s="248" t="s">
        <v>6452</v>
      </c>
      <c r="H75" s="248" t="s">
        <v>6452</v>
      </c>
      <c r="I75" s="248" t="s">
        <v>6452</v>
      </c>
      <c r="J75" s="248" t="s">
        <v>6452</v>
      </c>
      <c r="K75" s="232"/>
      <c r="L75" s="232"/>
      <c r="P75" s="233"/>
      <c r="S75" s="232"/>
    </row>
    <row r="76" spans="1:19">
      <c r="A76" s="229" t="s">
        <v>1430</v>
      </c>
      <c r="B76" s="229" t="s">
        <v>6578</v>
      </c>
      <c r="C76" s="244">
        <f>IF('ankieta ESG'!I131="",0,'ankieta ESG'!I131)</f>
        <v>0</v>
      </c>
      <c r="D76" s="250"/>
      <c r="E76" s="229" t="s">
        <v>1432</v>
      </c>
      <c r="F76" s="231">
        <v>21</v>
      </c>
      <c r="G76" s="229" t="s">
        <v>3816</v>
      </c>
      <c r="H76" s="230">
        <f>'ankieta ESG'!F131</f>
        <v>0</v>
      </c>
      <c r="I76" s="241">
        <f>'ankieta ESG'!G131</f>
        <v>0</v>
      </c>
      <c r="J76" s="241">
        <f>'ankieta ESG'!H131</f>
        <v>0</v>
      </c>
      <c r="K76" s="232"/>
      <c r="L76" s="232"/>
      <c r="P76" s="233"/>
      <c r="S76" s="232"/>
    </row>
    <row r="77" spans="1:19">
      <c r="A77" s="229" t="s">
        <v>1430</v>
      </c>
      <c r="B77" s="229" t="s">
        <v>6579</v>
      </c>
      <c r="C77" s="244">
        <f>IF('ankieta ESG'!I132="",0,'ankieta ESG'!I132)</f>
        <v>0</v>
      </c>
      <c r="D77" s="250"/>
      <c r="E77" s="229" t="s">
        <v>1432</v>
      </c>
      <c r="F77" s="231">
        <v>21</v>
      </c>
      <c r="G77" s="229" t="s">
        <v>3817</v>
      </c>
      <c r="H77" s="230">
        <f>'ankieta ESG'!F132</f>
        <v>0</v>
      </c>
      <c r="I77" s="241">
        <f>'ankieta ESG'!G132</f>
        <v>0</v>
      </c>
      <c r="J77" s="241">
        <f>'ankieta ESG'!H132</f>
        <v>0</v>
      </c>
      <c r="K77" s="232"/>
      <c r="L77" s="232"/>
      <c r="P77" s="233"/>
      <c r="S77" s="232"/>
    </row>
    <row r="78" spans="1:19">
      <c r="A78" s="229" t="s">
        <v>1430</v>
      </c>
      <c r="B78" s="229" t="s">
        <v>6580</v>
      </c>
      <c r="C78" s="241">
        <f>IF('ankieta ESG'!J134="",0,'ankieta ESG'!J134)</f>
        <v>0</v>
      </c>
      <c r="D78" s="250"/>
      <c r="E78" s="229" t="s">
        <v>1432</v>
      </c>
      <c r="F78" s="231" t="s">
        <v>6449</v>
      </c>
      <c r="G78" s="248" t="s">
        <v>6452</v>
      </c>
      <c r="H78" s="248" t="s">
        <v>6452</v>
      </c>
      <c r="I78" s="248" t="s">
        <v>6452</v>
      </c>
      <c r="J78" s="248" t="s">
        <v>6452</v>
      </c>
      <c r="K78" s="232"/>
      <c r="L78" s="232"/>
      <c r="P78" s="233"/>
      <c r="S78" s="232"/>
    </row>
    <row r="79" spans="1:19">
      <c r="A79" s="229" t="s">
        <v>1430</v>
      </c>
      <c r="B79" s="229" t="s">
        <v>6581</v>
      </c>
      <c r="C79" s="230">
        <f>'ankieta ESG'!J138</f>
        <v>0</v>
      </c>
      <c r="D79" s="250"/>
      <c r="E79" s="229" t="s">
        <v>1434</v>
      </c>
      <c r="F79" s="231">
        <v>22</v>
      </c>
      <c r="G79" s="248" t="s">
        <v>6452</v>
      </c>
      <c r="H79" s="248" t="s">
        <v>6452</v>
      </c>
      <c r="I79" s="248" t="s">
        <v>6452</v>
      </c>
      <c r="J79" s="248" t="s">
        <v>6452</v>
      </c>
      <c r="K79" s="232"/>
      <c r="L79" s="232"/>
      <c r="P79" s="233"/>
      <c r="S79" s="232"/>
    </row>
    <row r="80" spans="1:19">
      <c r="A80" s="229" t="s">
        <v>1430</v>
      </c>
      <c r="B80" s="229" t="s">
        <v>6582</v>
      </c>
      <c r="C80" s="230">
        <f>IF('ankieta ESG'!I143="",0,'ankieta ESG'!I143)</f>
        <v>0</v>
      </c>
      <c r="D80" s="250"/>
      <c r="E80" s="229" t="s">
        <v>1434</v>
      </c>
      <c r="F80" s="231">
        <v>23</v>
      </c>
      <c r="G80" s="229" t="s">
        <v>3</v>
      </c>
      <c r="H80" s="248" t="s">
        <v>6452</v>
      </c>
      <c r="I80" s="248" t="s">
        <v>6452</v>
      </c>
      <c r="J80" s="248" t="s">
        <v>6452</v>
      </c>
      <c r="K80" s="232"/>
      <c r="L80" s="232"/>
      <c r="P80" s="233"/>
      <c r="S80" s="232"/>
    </row>
    <row r="81" spans="1:19">
      <c r="A81" s="229" t="s">
        <v>1430</v>
      </c>
      <c r="B81" s="229" t="s">
        <v>6583</v>
      </c>
      <c r="C81" s="230">
        <f>IF('ankieta ESG'!I144="",0,'ankieta ESG'!I144)</f>
        <v>0</v>
      </c>
      <c r="D81" s="250"/>
      <c r="E81" s="229" t="s">
        <v>1434</v>
      </c>
      <c r="F81" s="231">
        <v>23</v>
      </c>
      <c r="G81" s="229" t="s">
        <v>4</v>
      </c>
      <c r="H81" s="248" t="s">
        <v>6452</v>
      </c>
      <c r="I81" s="248" t="s">
        <v>6452</v>
      </c>
      <c r="J81" s="248" t="s">
        <v>6452</v>
      </c>
      <c r="K81" s="232"/>
      <c r="L81" s="232"/>
      <c r="P81" s="237"/>
      <c r="S81" s="232"/>
    </row>
    <row r="82" spans="1:19">
      <c r="A82" s="229" t="s">
        <v>1430</v>
      </c>
      <c r="B82" s="229" t="s">
        <v>6584</v>
      </c>
      <c r="C82" s="230">
        <f>IF('ankieta ESG'!I145="",0,'ankieta ESG'!I145)</f>
        <v>0</v>
      </c>
      <c r="D82" s="250"/>
      <c r="E82" s="229" t="s">
        <v>1434</v>
      </c>
      <c r="F82" s="231">
        <v>23</v>
      </c>
      <c r="G82" s="229" t="s">
        <v>1439</v>
      </c>
      <c r="H82" s="248" t="s">
        <v>6452</v>
      </c>
      <c r="I82" s="248" t="s">
        <v>6452</v>
      </c>
      <c r="J82" s="248" t="s">
        <v>6452</v>
      </c>
      <c r="K82" s="232"/>
      <c r="L82" s="232"/>
      <c r="P82" s="237"/>
      <c r="S82" s="232"/>
    </row>
    <row r="83" spans="1:19">
      <c r="A83" s="229" t="s">
        <v>1430</v>
      </c>
      <c r="B83" s="229" t="s">
        <v>6585</v>
      </c>
      <c r="C83" s="230">
        <f>IF('ankieta ESG'!I146="",0,'ankieta ESG'!I146)</f>
        <v>0</v>
      </c>
      <c r="D83" s="250"/>
      <c r="E83" s="229" t="s">
        <v>1434</v>
      </c>
      <c r="F83" s="231">
        <v>23</v>
      </c>
      <c r="G83" s="229" t="s">
        <v>3420</v>
      </c>
      <c r="H83" s="248" t="s">
        <v>6452</v>
      </c>
      <c r="I83" s="248" t="s">
        <v>6452</v>
      </c>
      <c r="J83" s="248" t="s">
        <v>6452</v>
      </c>
      <c r="K83" s="232"/>
      <c r="L83" s="232"/>
      <c r="P83" s="237"/>
      <c r="S83" s="232"/>
    </row>
    <row r="84" spans="1:19">
      <c r="A84" s="229" t="s">
        <v>1430</v>
      </c>
      <c r="B84" s="229" t="s">
        <v>6586</v>
      </c>
      <c r="C84" s="230">
        <f>IF('ankieta ESG'!I147="",0,'ankieta ESG'!I147)</f>
        <v>0</v>
      </c>
      <c r="D84" s="250"/>
      <c r="E84" s="229" t="s">
        <v>1434</v>
      </c>
      <c r="F84" s="231">
        <v>23</v>
      </c>
      <c r="G84" s="229" t="s">
        <v>1440</v>
      </c>
      <c r="H84" s="248" t="s">
        <v>6452</v>
      </c>
      <c r="I84" s="248" t="s">
        <v>6452</v>
      </c>
      <c r="J84" s="248" t="s">
        <v>6452</v>
      </c>
      <c r="K84" s="232"/>
      <c r="L84" s="232"/>
      <c r="P84" s="237"/>
      <c r="S84" s="232"/>
    </row>
    <row r="85" spans="1:19">
      <c r="A85" s="229" t="s">
        <v>1430</v>
      </c>
      <c r="B85" s="229" t="s">
        <v>6587</v>
      </c>
      <c r="C85" s="230">
        <f>IF('ankieta ESG'!I148="",0,'ankieta ESG'!I148)</f>
        <v>0</v>
      </c>
      <c r="D85" s="250"/>
      <c r="E85" s="229" t="s">
        <v>1434</v>
      </c>
      <c r="F85" s="231">
        <v>23</v>
      </c>
      <c r="G85" s="229" t="s">
        <v>1441</v>
      </c>
      <c r="H85" s="248" t="s">
        <v>6452</v>
      </c>
      <c r="I85" s="248" t="s">
        <v>6452</v>
      </c>
      <c r="J85" s="248" t="s">
        <v>6452</v>
      </c>
      <c r="K85" s="232"/>
      <c r="L85" s="232"/>
      <c r="P85" s="237"/>
      <c r="S85" s="232"/>
    </row>
    <row r="86" spans="1:19">
      <c r="A86" s="229" t="s">
        <v>1430</v>
      </c>
      <c r="B86" s="229" t="s">
        <v>6588</v>
      </c>
      <c r="C86" s="230">
        <f>IF('ankieta ESG'!I149="",0,'ankieta ESG'!I149)</f>
        <v>0</v>
      </c>
      <c r="D86" s="250"/>
      <c r="E86" s="229" t="s">
        <v>1434</v>
      </c>
      <c r="F86" s="231">
        <v>23</v>
      </c>
      <c r="G86" s="229" t="s">
        <v>1442</v>
      </c>
      <c r="H86" s="248" t="s">
        <v>6452</v>
      </c>
      <c r="I86" s="248" t="s">
        <v>6452</v>
      </c>
      <c r="J86" s="248" t="s">
        <v>6452</v>
      </c>
      <c r="K86" s="232"/>
      <c r="L86" s="232"/>
      <c r="P86" s="237"/>
      <c r="S86" s="232"/>
    </row>
    <row r="87" spans="1:19">
      <c r="A87" s="229" t="s">
        <v>1430</v>
      </c>
      <c r="B87" s="229" t="s">
        <v>6589</v>
      </c>
      <c r="C87" s="230">
        <f>IF('ankieta ESG'!I150="",0,'ankieta ESG'!I150)</f>
        <v>0</v>
      </c>
      <c r="D87" s="250"/>
      <c r="E87" s="229" t="s">
        <v>1434</v>
      </c>
      <c r="F87" s="231">
        <v>23</v>
      </c>
      <c r="G87" s="229" t="s">
        <v>3421</v>
      </c>
      <c r="H87" s="248" t="s">
        <v>6452</v>
      </c>
      <c r="I87" s="248" t="s">
        <v>6452</v>
      </c>
      <c r="J87" s="248" t="s">
        <v>6452</v>
      </c>
      <c r="K87" s="232"/>
      <c r="L87" s="232"/>
      <c r="P87" s="237"/>
      <c r="S87" s="232"/>
    </row>
    <row r="88" spans="1:19">
      <c r="A88" s="229" t="s">
        <v>1430</v>
      </c>
      <c r="B88" s="229" t="s">
        <v>6590</v>
      </c>
      <c r="C88" s="230">
        <f>IF('ankieta ESG'!I151="",0,'ankieta ESG'!I151)</f>
        <v>0</v>
      </c>
      <c r="D88" s="250"/>
      <c r="E88" s="229" t="s">
        <v>1434</v>
      </c>
      <c r="F88" s="231">
        <v>23</v>
      </c>
      <c r="G88" s="229" t="s">
        <v>3422</v>
      </c>
      <c r="H88" s="248" t="s">
        <v>6452</v>
      </c>
      <c r="I88" s="248" t="s">
        <v>6452</v>
      </c>
      <c r="J88" s="248" t="s">
        <v>6452</v>
      </c>
      <c r="K88" s="232"/>
      <c r="L88" s="232"/>
      <c r="P88" s="237"/>
      <c r="S88" s="232"/>
    </row>
    <row r="89" spans="1:19">
      <c r="A89" s="229" t="s">
        <v>1430</v>
      </c>
      <c r="B89" s="229" t="s">
        <v>6591</v>
      </c>
      <c r="C89" s="230">
        <f>IF('ankieta ESG'!I152="",0,'ankieta ESG'!I152)</f>
        <v>0</v>
      </c>
      <c r="D89" s="250"/>
      <c r="E89" s="229" t="s">
        <v>1434</v>
      </c>
      <c r="F89" s="231">
        <v>23</v>
      </c>
      <c r="G89" s="229" t="s">
        <v>1443</v>
      </c>
      <c r="H89" s="248" t="s">
        <v>6452</v>
      </c>
      <c r="I89" s="248" t="s">
        <v>6452</v>
      </c>
      <c r="J89" s="248" t="s">
        <v>6452</v>
      </c>
      <c r="K89" s="232"/>
      <c r="L89" s="232"/>
      <c r="P89" s="237"/>
      <c r="S89" s="232"/>
    </row>
    <row r="90" spans="1:19">
      <c r="A90" s="229" t="s">
        <v>1430</v>
      </c>
      <c r="B90" s="229" t="s">
        <v>6592</v>
      </c>
      <c r="C90" s="230">
        <f>IF('ankieta ESG'!I153="",0,'ankieta ESG'!I153)</f>
        <v>0</v>
      </c>
      <c r="D90" s="250"/>
      <c r="E90" s="229" t="s">
        <v>1434</v>
      </c>
      <c r="F90" s="231">
        <v>23</v>
      </c>
      <c r="G90" s="229" t="s">
        <v>1444</v>
      </c>
      <c r="H90" s="248" t="s">
        <v>6452</v>
      </c>
      <c r="I90" s="248" t="s">
        <v>6452</v>
      </c>
      <c r="J90" s="248" t="s">
        <v>6452</v>
      </c>
      <c r="K90" s="232"/>
      <c r="L90" s="232"/>
      <c r="P90" s="237"/>
      <c r="S90" s="232"/>
    </row>
    <row r="91" spans="1:19">
      <c r="A91" s="229" t="s">
        <v>1430</v>
      </c>
      <c r="B91" s="229" t="s">
        <v>6593</v>
      </c>
      <c r="C91" s="230">
        <f>IF('ankieta ESG'!I154="",0,'ankieta ESG'!I154)</f>
        <v>0</v>
      </c>
      <c r="D91" s="250"/>
      <c r="E91" s="229" t="s">
        <v>1434</v>
      </c>
      <c r="F91" s="231">
        <v>23</v>
      </c>
      <c r="G91" s="229" t="s">
        <v>1445</v>
      </c>
      <c r="H91" s="248" t="s">
        <v>6452</v>
      </c>
      <c r="I91" s="248" t="s">
        <v>6452</v>
      </c>
      <c r="J91" s="248" t="s">
        <v>6452</v>
      </c>
      <c r="K91" s="232"/>
      <c r="L91" s="232"/>
      <c r="P91" s="237"/>
      <c r="S91" s="232"/>
    </row>
    <row r="92" spans="1:19">
      <c r="A92" s="229" t="s">
        <v>1430</v>
      </c>
      <c r="B92" s="229" t="s">
        <v>6594</v>
      </c>
      <c r="C92" s="230">
        <f>IF('ankieta ESG'!I155="",0,'ankieta ESG'!I155)</f>
        <v>0</v>
      </c>
      <c r="D92" s="250"/>
      <c r="E92" s="229" t="s">
        <v>1434</v>
      </c>
      <c r="F92" s="231">
        <v>23</v>
      </c>
      <c r="G92" s="229" t="s">
        <v>3423</v>
      </c>
      <c r="H92" s="248" t="s">
        <v>6452</v>
      </c>
      <c r="I92" s="248" t="s">
        <v>6452</v>
      </c>
      <c r="J92" s="248" t="s">
        <v>6452</v>
      </c>
      <c r="K92" s="232"/>
      <c r="L92" s="232"/>
      <c r="P92" s="237"/>
      <c r="S92" s="232"/>
    </row>
    <row r="93" spans="1:19">
      <c r="A93" s="229" t="s">
        <v>1430</v>
      </c>
      <c r="B93" s="229" t="s">
        <v>6595</v>
      </c>
      <c r="C93" s="230">
        <f>IF('ankieta ESG'!I156="",0,'ankieta ESG'!I156)</f>
        <v>0</v>
      </c>
      <c r="D93" s="250"/>
      <c r="E93" s="229" t="s">
        <v>1434</v>
      </c>
      <c r="F93" s="231">
        <v>23</v>
      </c>
      <c r="G93" s="229" t="s">
        <v>1446</v>
      </c>
      <c r="H93" s="248" t="s">
        <v>6452</v>
      </c>
      <c r="I93" s="248" t="s">
        <v>6452</v>
      </c>
      <c r="J93" s="248" t="s">
        <v>6452</v>
      </c>
      <c r="K93" s="232"/>
      <c r="L93" s="232"/>
      <c r="P93" s="237"/>
      <c r="S93" s="232"/>
    </row>
    <row r="94" spans="1:19">
      <c r="A94" s="229" t="s">
        <v>1430</v>
      </c>
      <c r="B94" s="229" t="s">
        <v>6596</v>
      </c>
      <c r="C94" s="230">
        <f>IF('ankieta ESG'!I157="",0,'ankieta ESG'!I157)</f>
        <v>0</v>
      </c>
      <c r="D94" s="250"/>
      <c r="E94" s="229" t="s">
        <v>1434</v>
      </c>
      <c r="F94" s="231">
        <v>23</v>
      </c>
      <c r="G94" s="229" t="s">
        <v>5</v>
      </c>
      <c r="H94" s="248" t="s">
        <v>6452</v>
      </c>
      <c r="I94" s="248" t="s">
        <v>6452</v>
      </c>
      <c r="J94" s="248" t="s">
        <v>6452</v>
      </c>
      <c r="K94" s="232"/>
      <c r="L94" s="232"/>
      <c r="P94" s="237"/>
      <c r="S94" s="232"/>
    </row>
    <row r="95" spans="1:19">
      <c r="A95" s="229" t="s">
        <v>1430</v>
      </c>
      <c r="B95" s="229" t="s">
        <v>6597</v>
      </c>
      <c r="C95" s="241">
        <f>'ankieta ESG'!J159</f>
        <v>0</v>
      </c>
      <c r="D95" s="250"/>
      <c r="E95" s="229" t="s">
        <v>1434</v>
      </c>
      <c r="F95" s="231">
        <v>24</v>
      </c>
      <c r="G95" s="248" t="s">
        <v>6452</v>
      </c>
      <c r="H95" s="248" t="s">
        <v>6452</v>
      </c>
      <c r="I95" s="248" t="s">
        <v>6452</v>
      </c>
      <c r="J95" s="248" t="s">
        <v>6452</v>
      </c>
      <c r="K95" s="232"/>
      <c r="L95" s="232"/>
      <c r="P95" s="237"/>
      <c r="S95" s="232"/>
    </row>
    <row r="96" spans="1:19">
      <c r="A96" s="229" t="s">
        <v>1430</v>
      </c>
      <c r="B96" s="229" t="s">
        <v>6598</v>
      </c>
      <c r="C96" s="230">
        <f>'ankieta ESG'!J163</f>
        <v>0</v>
      </c>
      <c r="D96" s="250"/>
      <c r="E96" s="229" t="s">
        <v>1449</v>
      </c>
      <c r="F96" s="231">
        <v>25</v>
      </c>
      <c r="G96" s="248" t="s">
        <v>6452</v>
      </c>
      <c r="H96" s="248" t="s">
        <v>6452</v>
      </c>
      <c r="I96" s="248" t="s">
        <v>6452</v>
      </c>
      <c r="J96" s="248" t="s">
        <v>6452</v>
      </c>
      <c r="K96" s="232"/>
      <c r="L96" s="232"/>
      <c r="P96" s="233"/>
      <c r="S96" s="232"/>
    </row>
    <row r="97" spans="1:19">
      <c r="A97" s="229" t="s">
        <v>1430</v>
      </c>
      <c r="B97" s="229" t="s">
        <v>6599</v>
      </c>
      <c r="C97" s="230">
        <f>'ankieta ESG'!J165</f>
        <v>0</v>
      </c>
      <c r="D97" s="250"/>
      <c r="E97" s="229" t="s">
        <v>1449</v>
      </c>
      <c r="F97" s="231">
        <v>26</v>
      </c>
      <c r="G97" s="248" t="s">
        <v>6452</v>
      </c>
      <c r="H97" s="248" t="s">
        <v>6452</v>
      </c>
      <c r="I97" s="248" t="s">
        <v>6452</v>
      </c>
      <c r="J97" s="248" t="s">
        <v>6452</v>
      </c>
      <c r="K97" s="232"/>
      <c r="L97" s="232"/>
      <c r="P97" s="233"/>
      <c r="S97" s="232"/>
    </row>
    <row r="98" spans="1:19">
      <c r="A98" s="229" t="s">
        <v>1430</v>
      </c>
      <c r="B98" s="229" t="s">
        <v>6600</v>
      </c>
      <c r="C98" s="230">
        <f>'ankieta ESG'!J167</f>
        <v>0</v>
      </c>
      <c r="D98" s="250"/>
      <c r="E98" s="229" t="s">
        <v>1449</v>
      </c>
      <c r="F98" s="231">
        <v>27</v>
      </c>
      <c r="G98" s="248" t="s">
        <v>6452</v>
      </c>
      <c r="H98" s="248" t="s">
        <v>6452</v>
      </c>
      <c r="I98" s="248" t="s">
        <v>6452</v>
      </c>
      <c r="J98" s="248" t="s">
        <v>6452</v>
      </c>
      <c r="K98" s="232"/>
      <c r="L98" s="232"/>
      <c r="P98" s="233"/>
      <c r="S98" s="232"/>
    </row>
    <row r="99" spans="1:19">
      <c r="A99" s="229" t="s">
        <v>1430</v>
      </c>
      <c r="B99" s="229" t="s">
        <v>6601</v>
      </c>
      <c r="C99" s="230">
        <f>'ankieta ESG'!J169</f>
        <v>0</v>
      </c>
      <c r="D99" s="250"/>
      <c r="E99" s="229" t="s">
        <v>1449</v>
      </c>
      <c r="F99" s="231">
        <v>28</v>
      </c>
      <c r="G99" s="248" t="s">
        <v>6452</v>
      </c>
      <c r="H99" s="248" t="s">
        <v>6452</v>
      </c>
      <c r="I99" s="248" t="s">
        <v>6452</v>
      </c>
      <c r="J99" s="248" t="s">
        <v>6452</v>
      </c>
      <c r="K99" s="232"/>
      <c r="L99" s="232"/>
      <c r="P99" s="233"/>
      <c r="S99" s="232"/>
    </row>
    <row r="100" spans="1:19">
      <c r="A100" s="229" t="s">
        <v>1448</v>
      </c>
      <c r="B100" s="229" t="s">
        <v>6602</v>
      </c>
      <c r="C100" s="243">
        <f>'ankieta ESG'!I180</f>
        <v>0</v>
      </c>
      <c r="D100" s="250"/>
      <c r="E100" s="229" t="s">
        <v>1453</v>
      </c>
      <c r="F100" s="231">
        <v>29</v>
      </c>
      <c r="G100" s="230" t="str">
        <f>'ankieta ESG'!E180</f>
        <v>Siedziba</v>
      </c>
      <c r="H100" s="230" t="str">
        <f>'ankieta ESG'!F180</f>
        <v>Polska</v>
      </c>
      <c r="I100" s="230">
        <f>'ankieta ESG'!G180</f>
        <v>0</v>
      </c>
      <c r="J100" s="230">
        <f>IF('ankieta ESG'!M180="",0,'ankieta ESG'!M180)</f>
        <v>0</v>
      </c>
      <c r="K100" s="232"/>
      <c r="L100" s="232"/>
      <c r="M100" s="232"/>
      <c r="N100" s="232"/>
      <c r="O100" s="232"/>
      <c r="P100" s="233"/>
      <c r="S100" s="232"/>
    </row>
    <row r="101" spans="1:19">
      <c r="A101" s="229" t="s">
        <v>1448</v>
      </c>
      <c r="B101" s="229" t="s">
        <v>6603</v>
      </c>
      <c r="C101" s="243">
        <f>'ankieta ESG'!I181</f>
        <v>0</v>
      </c>
      <c r="D101" s="250"/>
      <c r="E101" s="229" t="s">
        <v>1453</v>
      </c>
      <c r="F101" s="231">
        <v>29</v>
      </c>
      <c r="G101" s="230">
        <f>'ankieta ESG'!E181</f>
        <v>0</v>
      </c>
      <c r="H101" s="230" t="str">
        <f>'ankieta ESG'!F181</f>
        <v>Polska</v>
      </c>
      <c r="I101" s="230">
        <f>'ankieta ESG'!G181</f>
        <v>0</v>
      </c>
      <c r="J101" s="230">
        <f>IF('ankieta ESG'!M181="",0,'ankieta ESG'!M181)</f>
        <v>0</v>
      </c>
      <c r="K101" s="232"/>
      <c r="L101" s="232"/>
      <c r="M101" s="232"/>
      <c r="N101" s="232"/>
      <c r="O101" s="232"/>
      <c r="P101" s="233"/>
      <c r="S101" s="232"/>
    </row>
    <row r="102" spans="1:19">
      <c r="A102" s="229" t="s">
        <v>1448</v>
      </c>
      <c r="B102" s="229" t="s">
        <v>6604</v>
      </c>
      <c r="C102" s="243">
        <f>'ankieta ESG'!I182</f>
        <v>0</v>
      </c>
      <c r="D102" s="250"/>
      <c r="E102" s="229" t="s">
        <v>1453</v>
      </c>
      <c r="F102" s="231">
        <v>29</v>
      </c>
      <c r="G102" s="230">
        <f>'ankieta ESG'!E182</f>
        <v>0</v>
      </c>
      <c r="H102" s="230" t="str">
        <f>'ankieta ESG'!F182</f>
        <v>Polska</v>
      </c>
      <c r="I102" s="230">
        <f>'ankieta ESG'!G182</f>
        <v>0</v>
      </c>
      <c r="J102" s="230">
        <f>IF('ankieta ESG'!M182="",0,'ankieta ESG'!M182)</f>
        <v>0</v>
      </c>
      <c r="K102" s="232"/>
      <c r="L102" s="232"/>
      <c r="M102" s="232"/>
      <c r="N102" s="232"/>
      <c r="O102" s="232"/>
      <c r="P102" s="233"/>
      <c r="S102" s="232"/>
    </row>
    <row r="103" spans="1:19">
      <c r="A103" s="229" t="s">
        <v>1448</v>
      </c>
      <c r="B103" s="229" t="s">
        <v>6605</v>
      </c>
      <c r="C103" s="243">
        <f>'ankieta ESG'!I183</f>
        <v>0</v>
      </c>
      <c r="D103" s="250"/>
      <c r="E103" s="229" t="s">
        <v>1453</v>
      </c>
      <c r="F103" s="231">
        <v>29</v>
      </c>
      <c r="G103" s="230">
        <f>'ankieta ESG'!E183</f>
        <v>0</v>
      </c>
      <c r="H103" s="230" t="str">
        <f>'ankieta ESG'!F183</f>
        <v>Polska</v>
      </c>
      <c r="I103" s="230">
        <f>'ankieta ESG'!G183</f>
        <v>0</v>
      </c>
      <c r="J103" s="230">
        <f>IF('ankieta ESG'!M183="",0,'ankieta ESG'!M183)</f>
        <v>0</v>
      </c>
      <c r="K103" s="232"/>
      <c r="L103" s="232"/>
      <c r="M103" s="232"/>
      <c r="N103" s="232"/>
      <c r="O103" s="232"/>
      <c r="P103" s="233"/>
      <c r="S103" s="232"/>
    </row>
    <row r="104" spans="1:19">
      <c r="A104" s="229" t="s">
        <v>1448</v>
      </c>
      <c r="B104" s="229" t="s">
        <v>6606</v>
      </c>
      <c r="C104" s="243">
        <f>'ankieta ESG'!I184</f>
        <v>0</v>
      </c>
      <c r="D104" s="250"/>
      <c r="E104" s="229" t="s">
        <v>1453</v>
      </c>
      <c r="F104" s="231">
        <v>29</v>
      </c>
      <c r="G104" s="230">
        <f>'ankieta ESG'!E184</f>
        <v>0</v>
      </c>
      <c r="H104" s="230" t="str">
        <f>'ankieta ESG'!F184</f>
        <v>Polska</v>
      </c>
      <c r="I104" s="230">
        <f>'ankieta ESG'!G184</f>
        <v>0</v>
      </c>
      <c r="J104" s="230">
        <f>IF('ankieta ESG'!M184="",0,'ankieta ESG'!M184)</f>
        <v>0</v>
      </c>
      <c r="K104" s="232"/>
      <c r="L104" s="232"/>
      <c r="M104" s="232"/>
      <c r="N104" s="232"/>
      <c r="O104" s="232"/>
      <c r="P104" s="233"/>
      <c r="S104" s="232"/>
    </row>
    <row r="105" spans="1:19">
      <c r="A105" s="229" t="s">
        <v>1448</v>
      </c>
      <c r="B105" s="229" t="s">
        <v>6607</v>
      </c>
      <c r="C105" s="243">
        <f>'ankieta ESG'!I185</f>
        <v>0</v>
      </c>
      <c r="D105" s="250"/>
      <c r="E105" s="229" t="s">
        <v>1453</v>
      </c>
      <c r="F105" s="231">
        <v>29</v>
      </c>
      <c r="G105" s="230">
        <f>'ankieta ESG'!E185</f>
        <v>0</v>
      </c>
      <c r="H105" s="230" t="str">
        <f>'ankieta ESG'!F185</f>
        <v>Polska</v>
      </c>
      <c r="I105" s="230">
        <f>'ankieta ESG'!G185</f>
        <v>0</v>
      </c>
      <c r="J105" s="230">
        <f>IF('ankieta ESG'!M185="",0,'ankieta ESG'!M185)</f>
        <v>0</v>
      </c>
      <c r="K105" s="232"/>
      <c r="L105" s="232"/>
      <c r="M105" s="232"/>
      <c r="N105" s="232"/>
      <c r="O105" s="232"/>
      <c r="P105" s="233"/>
      <c r="S105" s="232"/>
    </row>
    <row r="106" spans="1:19">
      <c r="A106" s="229" t="s">
        <v>1448</v>
      </c>
      <c r="B106" s="229" t="s">
        <v>6608</v>
      </c>
      <c r="C106" s="243">
        <f>'ankieta ESG'!I186</f>
        <v>0</v>
      </c>
      <c r="D106" s="250"/>
      <c r="E106" s="229" t="s">
        <v>1453</v>
      </c>
      <c r="F106" s="231">
        <v>29</v>
      </c>
      <c r="G106" s="230">
        <f>'ankieta ESG'!E186</f>
        <v>0</v>
      </c>
      <c r="H106" s="230" t="str">
        <f>'ankieta ESG'!F186</f>
        <v>Polska</v>
      </c>
      <c r="I106" s="230">
        <f>'ankieta ESG'!G186</f>
        <v>0</v>
      </c>
      <c r="J106" s="230">
        <f>IF('ankieta ESG'!M186="",0,'ankieta ESG'!M186)</f>
        <v>0</v>
      </c>
      <c r="K106" s="232"/>
      <c r="L106" s="232"/>
      <c r="M106" s="232"/>
      <c r="N106" s="232"/>
      <c r="O106" s="232"/>
      <c r="P106" s="233"/>
      <c r="S106" s="232"/>
    </row>
    <row r="107" spans="1:19">
      <c r="A107" s="229" t="s">
        <v>1448</v>
      </c>
      <c r="B107" s="229" t="s">
        <v>6609</v>
      </c>
      <c r="C107" s="243">
        <f>'ankieta ESG'!I187</f>
        <v>0</v>
      </c>
      <c r="D107" s="250"/>
      <c r="E107" s="229" t="s">
        <v>1453</v>
      </c>
      <c r="F107" s="231">
        <v>29</v>
      </c>
      <c r="G107" s="230">
        <f>'ankieta ESG'!E187</f>
        <v>0</v>
      </c>
      <c r="H107" s="230" t="str">
        <f>'ankieta ESG'!F187</f>
        <v>Polska</v>
      </c>
      <c r="I107" s="230">
        <f>'ankieta ESG'!G187</f>
        <v>0</v>
      </c>
      <c r="J107" s="230">
        <f>IF('ankieta ESG'!M187="",0,'ankieta ESG'!M187)</f>
        <v>0</v>
      </c>
      <c r="K107" s="232"/>
      <c r="L107" s="232"/>
      <c r="M107" s="232"/>
      <c r="N107" s="232"/>
      <c r="O107" s="232"/>
      <c r="P107" s="233"/>
      <c r="S107" s="232"/>
    </row>
    <row r="108" spans="1:19">
      <c r="A108" s="229" t="s">
        <v>1448</v>
      </c>
      <c r="B108" s="229" t="s">
        <v>6610</v>
      </c>
      <c r="C108" s="243">
        <f>'ankieta ESG'!I188</f>
        <v>0</v>
      </c>
      <c r="D108" s="250"/>
      <c r="E108" s="229" t="s">
        <v>1453</v>
      </c>
      <c r="F108" s="231">
        <v>29</v>
      </c>
      <c r="G108" s="230">
        <f>'ankieta ESG'!E188</f>
        <v>0</v>
      </c>
      <c r="H108" s="230" t="str">
        <f>'ankieta ESG'!F188</f>
        <v>Polska</v>
      </c>
      <c r="I108" s="230">
        <f>'ankieta ESG'!G188</f>
        <v>0</v>
      </c>
      <c r="J108" s="230">
        <f>IF('ankieta ESG'!M188="",0,'ankieta ESG'!M188)</f>
        <v>0</v>
      </c>
      <c r="K108" s="232"/>
      <c r="L108" s="232"/>
      <c r="M108" s="232"/>
      <c r="N108" s="232"/>
      <c r="O108" s="232"/>
      <c r="P108" s="233"/>
      <c r="S108" s="232"/>
    </row>
    <row r="109" spans="1:19">
      <c r="A109" s="229" t="s">
        <v>1448</v>
      </c>
      <c r="B109" s="229" t="s">
        <v>6611</v>
      </c>
      <c r="C109" s="243">
        <f>'ankieta ESG'!I189</f>
        <v>0</v>
      </c>
      <c r="D109" s="250"/>
      <c r="E109" s="229" t="s">
        <v>1453</v>
      </c>
      <c r="F109" s="231">
        <v>29</v>
      </c>
      <c r="G109" s="230">
        <f>'ankieta ESG'!E189</f>
        <v>0</v>
      </c>
      <c r="H109" s="230" t="str">
        <f>'ankieta ESG'!F189</f>
        <v>Polska</v>
      </c>
      <c r="I109" s="230">
        <f>'ankieta ESG'!G189</f>
        <v>0</v>
      </c>
      <c r="J109" s="230">
        <f>IF('ankieta ESG'!M189="",0,'ankieta ESG'!M189)</f>
        <v>0</v>
      </c>
      <c r="K109" s="232"/>
      <c r="L109" s="232"/>
      <c r="M109" s="232"/>
      <c r="N109" s="232"/>
      <c r="O109" s="232"/>
      <c r="P109" s="233"/>
      <c r="S109" s="232"/>
    </row>
    <row r="110" spans="1:19">
      <c r="A110" s="229" t="s">
        <v>1448</v>
      </c>
      <c r="B110" s="229" t="s">
        <v>6612</v>
      </c>
      <c r="C110" s="230">
        <f>'ankieta ESG'!J193</f>
        <v>0</v>
      </c>
      <c r="D110" s="250"/>
      <c r="E110" s="229" t="s">
        <v>1452</v>
      </c>
      <c r="F110" s="231" t="s">
        <v>6450</v>
      </c>
      <c r="G110" s="230">
        <f>'ankieta ESG'!E190</f>
        <v>0</v>
      </c>
      <c r="H110" s="230">
        <f>'ankieta ESG'!F190</f>
        <v>0</v>
      </c>
      <c r="I110" s="230">
        <f>'ankieta ESG'!G190</f>
        <v>0</v>
      </c>
      <c r="J110" s="248" t="s">
        <v>6452</v>
      </c>
      <c r="K110" s="232"/>
      <c r="L110" s="232"/>
      <c r="M110" s="232"/>
      <c r="N110" s="232"/>
      <c r="O110" s="232"/>
      <c r="P110" s="233"/>
      <c r="S110" s="232"/>
    </row>
    <row r="111" spans="1:19">
      <c r="A111" s="229" t="s">
        <v>1448</v>
      </c>
      <c r="B111" s="229" t="s">
        <v>6613</v>
      </c>
      <c r="C111" s="230">
        <f>'ankieta ESG'!D196</f>
        <v>0</v>
      </c>
      <c r="D111" s="250"/>
      <c r="E111" s="229" t="s">
        <v>1452</v>
      </c>
      <c r="F111" s="231" t="s">
        <v>6451</v>
      </c>
      <c r="G111" s="230">
        <f>'ankieta ESG'!E191</f>
        <v>0</v>
      </c>
      <c r="H111" s="230">
        <f>'ankieta ESG'!F191</f>
        <v>0</v>
      </c>
      <c r="I111" s="230">
        <f>'ankieta ESG'!G191</f>
        <v>0</v>
      </c>
      <c r="J111" s="248" t="s">
        <v>6452</v>
      </c>
      <c r="K111" s="232"/>
      <c r="L111" s="232"/>
      <c r="M111" s="232"/>
      <c r="N111" s="232"/>
      <c r="O111" s="232"/>
      <c r="P111" s="233"/>
      <c r="S111" s="232"/>
    </row>
    <row r="112" spans="1:19">
      <c r="A112" s="229" t="s">
        <v>1447</v>
      </c>
      <c r="B112" s="229" t="s">
        <v>6614</v>
      </c>
      <c r="C112" s="230">
        <f>'ankieta ESG'!J203</f>
        <v>0</v>
      </c>
      <c r="D112" s="250"/>
      <c r="E112" s="229" t="s">
        <v>1463</v>
      </c>
      <c r="F112" s="231">
        <v>31</v>
      </c>
      <c r="G112" s="248" t="s">
        <v>6452</v>
      </c>
      <c r="H112" s="248" t="s">
        <v>6452</v>
      </c>
      <c r="I112" s="248" t="s">
        <v>6452</v>
      </c>
      <c r="J112" s="248" t="s">
        <v>6452</v>
      </c>
      <c r="K112" s="232"/>
      <c r="L112" s="232"/>
      <c r="M112" s="232"/>
      <c r="N112" s="232"/>
      <c r="O112" s="232"/>
      <c r="P112" s="233"/>
      <c r="S112" s="232"/>
    </row>
    <row r="113" spans="1:19">
      <c r="A113" s="229" t="s">
        <v>1447</v>
      </c>
      <c r="B113" s="229" t="s">
        <v>6615</v>
      </c>
      <c r="C113" s="230">
        <f>'ankieta ESG'!J205</f>
        <v>0</v>
      </c>
      <c r="D113" s="250"/>
      <c r="E113" s="229" t="s">
        <v>1463</v>
      </c>
      <c r="F113" s="231">
        <v>32</v>
      </c>
      <c r="G113" s="248" t="s">
        <v>6452</v>
      </c>
      <c r="H113" s="248" t="s">
        <v>6452</v>
      </c>
      <c r="I113" s="248" t="s">
        <v>6452</v>
      </c>
      <c r="J113" s="248" t="s">
        <v>6452</v>
      </c>
      <c r="K113" s="232"/>
      <c r="L113" s="232"/>
      <c r="M113" s="232"/>
      <c r="N113" s="232"/>
      <c r="O113" s="232"/>
      <c r="P113" s="233"/>
      <c r="S113" s="232"/>
    </row>
    <row r="114" spans="1:19">
      <c r="A114" s="229" t="s">
        <v>1447</v>
      </c>
      <c r="B114" s="229" t="s">
        <v>6616</v>
      </c>
      <c r="C114" s="230">
        <f>'ankieta ESG'!J209</f>
        <v>0</v>
      </c>
      <c r="D114" s="250"/>
      <c r="E114" s="229" t="s">
        <v>1451</v>
      </c>
      <c r="F114" s="231">
        <v>33</v>
      </c>
      <c r="G114" s="248" t="s">
        <v>6452</v>
      </c>
      <c r="H114" s="248" t="s">
        <v>6452</v>
      </c>
      <c r="I114" s="248" t="s">
        <v>6452</v>
      </c>
      <c r="J114" s="248" t="s">
        <v>6452</v>
      </c>
      <c r="K114" s="232"/>
      <c r="L114" s="232"/>
      <c r="M114" s="232"/>
      <c r="N114" s="232"/>
      <c r="O114" s="232"/>
      <c r="P114" s="233"/>
      <c r="S114" s="232"/>
    </row>
    <row r="115" spans="1:19">
      <c r="A115" s="229" t="s">
        <v>1447</v>
      </c>
      <c r="B115" s="229" t="s">
        <v>6617</v>
      </c>
      <c r="C115" s="230">
        <f>'ankieta ESG'!J211</f>
        <v>0</v>
      </c>
      <c r="D115" s="250"/>
      <c r="E115" s="229" t="s">
        <v>1451</v>
      </c>
      <c r="F115" s="231">
        <v>34</v>
      </c>
      <c r="G115" s="248" t="s">
        <v>6452</v>
      </c>
      <c r="H115" s="248" t="s">
        <v>6452</v>
      </c>
      <c r="I115" s="248" t="s">
        <v>6452</v>
      </c>
      <c r="J115" s="248" t="s">
        <v>6452</v>
      </c>
      <c r="K115" s="232"/>
      <c r="L115" s="232"/>
      <c r="M115" s="232"/>
      <c r="N115" s="232"/>
      <c r="O115" s="232"/>
      <c r="P115" s="233"/>
      <c r="S115" s="232"/>
    </row>
    <row r="116" spans="1:19">
      <c r="A116" s="229" t="s">
        <v>1447</v>
      </c>
      <c r="B116" s="229" t="s">
        <v>6618</v>
      </c>
      <c r="C116" s="230">
        <f>'ankieta ESG'!J215</f>
        <v>0</v>
      </c>
      <c r="D116" s="250"/>
      <c r="E116" s="229" t="s">
        <v>1450</v>
      </c>
      <c r="F116" s="231">
        <v>35</v>
      </c>
      <c r="G116" s="248" t="s">
        <v>6452</v>
      </c>
      <c r="H116" s="248" t="s">
        <v>6452</v>
      </c>
      <c r="I116" s="248" t="s">
        <v>6452</v>
      </c>
      <c r="J116" s="248" t="s">
        <v>6452</v>
      </c>
      <c r="K116" s="232"/>
      <c r="L116" s="232"/>
      <c r="M116" s="232"/>
      <c r="N116" s="232"/>
      <c r="O116" s="232"/>
      <c r="P116" s="233"/>
      <c r="S116" s="232"/>
    </row>
    <row r="117" spans="1:19">
      <c r="A117" s="229" t="s">
        <v>1447</v>
      </c>
      <c r="B117" s="229" t="s">
        <v>6619</v>
      </c>
      <c r="C117" s="230">
        <f>'ankieta ESG'!J217</f>
        <v>0</v>
      </c>
      <c r="D117" s="250"/>
      <c r="E117" s="229" t="s">
        <v>1450</v>
      </c>
      <c r="F117" s="231">
        <v>36</v>
      </c>
      <c r="G117" s="248" t="s">
        <v>6452</v>
      </c>
      <c r="H117" s="248" t="s">
        <v>6452</v>
      </c>
      <c r="I117" s="248" t="s">
        <v>6452</v>
      </c>
      <c r="J117" s="248" t="s">
        <v>6452</v>
      </c>
      <c r="K117" s="232"/>
      <c r="L117" s="232"/>
      <c r="M117" s="232"/>
      <c r="N117" s="232"/>
      <c r="O117" s="232"/>
      <c r="P117" s="233"/>
      <c r="S117" s="232"/>
    </row>
    <row r="118" spans="1:19">
      <c r="A118" s="229" t="s">
        <v>1447</v>
      </c>
      <c r="B118" s="229" t="s">
        <v>6620</v>
      </c>
      <c r="C118" s="230">
        <f>'ankieta ESG'!J219</f>
        <v>0</v>
      </c>
      <c r="D118" s="250"/>
      <c r="E118" s="229" t="s">
        <v>1450</v>
      </c>
      <c r="F118" s="231">
        <v>37</v>
      </c>
      <c r="G118" s="248" t="s">
        <v>6452</v>
      </c>
      <c r="H118" s="248" t="s">
        <v>6452</v>
      </c>
      <c r="I118" s="248" t="s">
        <v>6452</v>
      </c>
      <c r="J118" s="248" t="s">
        <v>6452</v>
      </c>
      <c r="K118" s="232"/>
      <c r="L118" s="232"/>
      <c r="M118" s="232"/>
      <c r="N118" s="232"/>
      <c r="O118" s="232"/>
      <c r="P118" s="233"/>
      <c r="S118" s="232"/>
    </row>
    <row r="119" spans="1:19">
      <c r="A119" s="229" t="s">
        <v>1447</v>
      </c>
      <c r="B119" s="229" t="s">
        <v>6621</v>
      </c>
      <c r="C119" s="230">
        <f>'ankieta ESG'!J223</f>
        <v>0</v>
      </c>
      <c r="D119" s="250"/>
      <c r="E119" s="229" t="s">
        <v>1463</v>
      </c>
      <c r="F119" s="231">
        <v>38</v>
      </c>
      <c r="G119" s="248" t="s">
        <v>6452</v>
      </c>
      <c r="H119" s="248" t="s">
        <v>6452</v>
      </c>
      <c r="I119" s="248" t="s">
        <v>6452</v>
      </c>
      <c r="J119" s="248" t="s">
        <v>6452</v>
      </c>
      <c r="K119" s="232"/>
      <c r="L119" s="232"/>
      <c r="M119" s="232"/>
      <c r="N119" s="232"/>
      <c r="O119" s="232"/>
      <c r="P119" s="233"/>
      <c r="S119" s="232"/>
    </row>
    <row r="120" spans="1:19">
      <c r="A120" s="229" t="s">
        <v>1461</v>
      </c>
      <c r="B120" s="229" t="s">
        <v>6622</v>
      </c>
      <c r="C120" s="230">
        <f>'ankieta ESG'!J232</f>
        <v>0</v>
      </c>
      <c r="D120" s="250"/>
      <c r="E120" s="229" t="s">
        <v>6443</v>
      </c>
      <c r="F120" s="231">
        <v>39</v>
      </c>
      <c r="G120" s="248" t="s">
        <v>6452</v>
      </c>
      <c r="H120" s="248" t="s">
        <v>6452</v>
      </c>
      <c r="I120" s="248" t="s">
        <v>6452</v>
      </c>
      <c r="J120" s="248" t="s">
        <v>6452</v>
      </c>
      <c r="K120" s="232"/>
      <c r="L120" s="232"/>
      <c r="M120" s="232"/>
      <c r="N120" s="232"/>
      <c r="O120" s="232"/>
      <c r="P120" s="233"/>
      <c r="S120" s="232"/>
    </row>
    <row r="121" spans="1:19">
      <c r="A121" s="229" t="s">
        <v>1461</v>
      </c>
      <c r="B121" s="229" t="s">
        <v>6623</v>
      </c>
      <c r="C121" s="230">
        <f>'ankieta ESG'!J236</f>
        <v>0</v>
      </c>
      <c r="D121" s="250"/>
      <c r="E121" s="229" t="s">
        <v>1462</v>
      </c>
      <c r="F121" s="231">
        <v>40</v>
      </c>
      <c r="G121" s="248" t="s">
        <v>6452</v>
      </c>
      <c r="H121" s="248" t="s">
        <v>6452</v>
      </c>
      <c r="I121" s="248" t="s">
        <v>6452</v>
      </c>
      <c r="J121" s="248" t="s">
        <v>6452</v>
      </c>
      <c r="K121" s="232"/>
      <c r="L121" s="232"/>
      <c r="M121" s="232"/>
      <c r="N121" s="232"/>
      <c r="O121" s="232"/>
      <c r="P121" s="233"/>
      <c r="S121" s="232"/>
    </row>
    <row r="122" spans="1:19">
      <c r="A122" s="229" t="s">
        <v>1461</v>
      </c>
      <c r="B122" s="229" t="s">
        <v>6624</v>
      </c>
      <c r="C122" s="230">
        <f>'ankieta ESG'!J238</f>
        <v>0</v>
      </c>
      <c r="D122" s="250"/>
      <c r="E122" s="229" t="s">
        <v>1462</v>
      </c>
      <c r="F122" s="231">
        <v>41</v>
      </c>
      <c r="G122" s="248" t="s">
        <v>6452</v>
      </c>
      <c r="H122" s="248" t="s">
        <v>6452</v>
      </c>
      <c r="I122" s="248" t="s">
        <v>6452</v>
      </c>
      <c r="J122" s="248" t="s">
        <v>6452</v>
      </c>
      <c r="K122" s="232"/>
      <c r="L122" s="232"/>
      <c r="M122" s="232"/>
      <c r="N122" s="232"/>
      <c r="O122" s="232"/>
      <c r="P122" s="233"/>
      <c r="S122" s="232"/>
    </row>
    <row r="123" spans="1:19">
      <c r="A123" s="229" t="s">
        <v>1461</v>
      </c>
      <c r="B123" s="229" t="s">
        <v>6625</v>
      </c>
      <c r="C123" s="230">
        <f>'ankieta ESG'!J242</f>
        <v>0</v>
      </c>
      <c r="D123" s="250"/>
      <c r="E123" s="229" t="s">
        <v>1463</v>
      </c>
      <c r="F123" s="231">
        <v>42</v>
      </c>
      <c r="G123" s="248" t="s">
        <v>6452</v>
      </c>
      <c r="H123" s="248" t="s">
        <v>6452</v>
      </c>
      <c r="I123" s="248" t="s">
        <v>6452</v>
      </c>
      <c r="J123" s="248" t="s">
        <v>6452</v>
      </c>
      <c r="K123" s="232"/>
      <c r="L123" s="232"/>
      <c r="M123" s="232"/>
      <c r="N123" s="232"/>
      <c r="O123" s="232"/>
      <c r="P123" s="233"/>
      <c r="S123" s="232"/>
    </row>
    <row r="124" spans="1:19">
      <c r="A124" s="229" t="s">
        <v>1461</v>
      </c>
      <c r="B124" s="229" t="s">
        <v>6626</v>
      </c>
      <c r="C124" s="241">
        <f>'ankieta ESG'!J244</f>
        <v>0</v>
      </c>
      <c r="D124" s="250"/>
      <c r="E124" s="229" t="s">
        <v>1463</v>
      </c>
      <c r="F124" s="231">
        <v>43</v>
      </c>
      <c r="G124" s="248" t="s">
        <v>6452</v>
      </c>
      <c r="H124" s="248" t="s">
        <v>6452</v>
      </c>
      <c r="I124" s="248" t="s">
        <v>6452</v>
      </c>
      <c r="J124" s="248" t="s">
        <v>6452</v>
      </c>
      <c r="K124" s="232"/>
      <c r="L124" s="232"/>
      <c r="M124" s="232"/>
      <c r="N124" s="232"/>
      <c r="O124" s="232"/>
      <c r="P124" s="233"/>
      <c r="S124" s="232"/>
    </row>
    <row r="125" spans="1:19">
      <c r="A125" s="229" t="s">
        <v>1461</v>
      </c>
      <c r="B125" s="229" t="s">
        <v>6627</v>
      </c>
      <c r="C125" s="230">
        <f>'ankieta ESG'!J246</f>
        <v>0</v>
      </c>
      <c r="D125" s="250"/>
      <c r="E125" s="229" t="s">
        <v>1463</v>
      </c>
      <c r="F125" s="231">
        <v>44</v>
      </c>
      <c r="G125" s="248" t="s">
        <v>6452</v>
      </c>
      <c r="H125" s="248" t="s">
        <v>6452</v>
      </c>
      <c r="I125" s="248" t="s">
        <v>6452</v>
      </c>
      <c r="J125" s="248" t="s">
        <v>6452</v>
      </c>
      <c r="K125" s="232"/>
      <c r="L125" s="232"/>
      <c r="M125" s="232"/>
      <c r="N125" s="232"/>
      <c r="O125" s="232"/>
      <c r="P125" s="233"/>
      <c r="S125" s="232"/>
    </row>
    <row r="126" spans="1:19">
      <c r="A126" s="229" t="s">
        <v>1461</v>
      </c>
      <c r="B126" s="229" t="s">
        <v>6628</v>
      </c>
      <c r="C126" s="230">
        <f>'ankieta ESG'!J248</f>
        <v>0</v>
      </c>
      <c r="D126" s="250"/>
      <c r="E126" s="229" t="s">
        <v>1463</v>
      </c>
      <c r="F126" s="231">
        <v>45</v>
      </c>
      <c r="G126" s="248" t="s">
        <v>6452</v>
      </c>
      <c r="H126" s="248" t="s">
        <v>6452</v>
      </c>
      <c r="I126" s="248" t="s">
        <v>6452</v>
      </c>
      <c r="J126" s="248" t="s">
        <v>6452</v>
      </c>
      <c r="K126" s="232"/>
      <c r="L126" s="232"/>
      <c r="M126" s="232"/>
      <c r="N126" s="232"/>
      <c r="O126" s="232"/>
      <c r="P126" s="233"/>
      <c r="S126" s="232"/>
    </row>
    <row r="127" spans="1:19">
      <c r="A127" s="248"/>
      <c r="B127" s="248"/>
      <c r="C127" s="248"/>
      <c r="D127" s="250"/>
      <c r="E127" s="248"/>
      <c r="F127" s="250"/>
      <c r="G127" s="248"/>
      <c r="H127" s="248"/>
      <c r="I127" s="248"/>
      <c r="J127" s="248"/>
      <c r="S127" s="232"/>
    </row>
    <row r="128" spans="1:19">
      <c r="A128" s="248"/>
      <c r="B128" s="248"/>
      <c r="C128" s="248"/>
      <c r="D128" s="250"/>
      <c r="E128" s="248"/>
      <c r="F128" s="250"/>
      <c r="G128" s="248"/>
      <c r="H128" s="248"/>
      <c r="I128" s="248"/>
      <c r="J128" s="248"/>
      <c r="S128" s="232"/>
    </row>
    <row r="129" spans="1:19">
      <c r="A129" s="248"/>
      <c r="B129" s="248"/>
      <c r="C129" s="248"/>
      <c r="D129" s="250"/>
      <c r="E129" s="248"/>
      <c r="F129" s="250"/>
      <c r="G129" s="248"/>
      <c r="H129" s="248"/>
      <c r="I129" s="248"/>
      <c r="J129" s="248"/>
      <c r="S129" s="232"/>
    </row>
    <row r="130" spans="1:19">
      <c r="A130" s="248"/>
      <c r="B130" s="248"/>
      <c r="C130" s="248"/>
      <c r="D130" s="250"/>
      <c r="E130" s="248"/>
      <c r="F130" s="250"/>
      <c r="G130" s="248"/>
      <c r="H130" s="248"/>
      <c r="I130" s="248"/>
      <c r="J130" s="248"/>
      <c r="S130" s="232"/>
    </row>
    <row r="131" spans="1:19">
      <c r="A131" s="248"/>
      <c r="B131" s="248"/>
      <c r="C131" s="248"/>
      <c r="D131" s="250"/>
      <c r="E131" s="248"/>
      <c r="F131" s="250"/>
      <c r="G131" s="248"/>
      <c r="H131" s="248"/>
      <c r="I131" s="248"/>
      <c r="J131" s="248"/>
      <c r="S131" s="232"/>
    </row>
    <row r="132" spans="1:19">
      <c r="A132" s="248"/>
      <c r="B132" s="248"/>
      <c r="C132" s="248"/>
      <c r="D132" s="250"/>
      <c r="E132" s="248"/>
      <c r="F132" s="250"/>
      <c r="G132" s="248"/>
      <c r="H132" s="248"/>
      <c r="I132" s="248"/>
      <c r="J132" s="248"/>
      <c r="S132" s="232"/>
    </row>
    <row r="133" spans="1:19">
      <c r="A133" s="248"/>
      <c r="B133" s="248"/>
      <c r="C133" s="248"/>
      <c r="D133" s="250"/>
      <c r="E133" s="248"/>
      <c r="F133" s="250"/>
      <c r="G133" s="248"/>
      <c r="H133" s="248"/>
      <c r="I133" s="248"/>
      <c r="J133" s="248"/>
      <c r="S133" s="232"/>
    </row>
    <row r="134" spans="1:19">
      <c r="A134" s="248"/>
      <c r="B134" s="248"/>
      <c r="C134" s="248"/>
      <c r="D134" s="250"/>
      <c r="E134" s="248"/>
      <c r="F134" s="250"/>
      <c r="G134" s="248"/>
      <c r="H134" s="248"/>
      <c r="I134" s="248"/>
      <c r="J134" s="248"/>
      <c r="S134" s="232"/>
    </row>
    <row r="135" spans="1:19">
      <c r="A135" s="248"/>
      <c r="B135" s="248"/>
      <c r="C135" s="248"/>
      <c r="D135" s="250"/>
      <c r="E135" s="248"/>
      <c r="F135" s="250"/>
      <c r="G135" s="248"/>
      <c r="H135" s="248"/>
      <c r="I135" s="248"/>
      <c r="J135" s="248"/>
      <c r="S135" s="232"/>
    </row>
    <row r="136" spans="1:19">
      <c r="A136" s="248"/>
      <c r="B136" s="248"/>
      <c r="C136" s="248"/>
      <c r="D136" s="250"/>
      <c r="E136" s="248"/>
      <c r="F136" s="250"/>
      <c r="G136" s="248"/>
      <c r="H136" s="248"/>
      <c r="I136" s="248"/>
      <c r="J136" s="248"/>
      <c r="S136" s="232"/>
    </row>
    <row r="137" spans="1:19">
      <c r="A137" s="248"/>
      <c r="B137" s="248"/>
      <c r="C137" s="248"/>
      <c r="D137" s="250"/>
      <c r="E137" s="248"/>
      <c r="F137" s="250"/>
      <c r="G137" s="248"/>
      <c r="H137" s="248"/>
      <c r="I137" s="248"/>
      <c r="J137" s="248"/>
      <c r="S137" s="232"/>
    </row>
    <row r="138" spans="1:19">
      <c r="A138" s="248"/>
      <c r="B138" s="248"/>
      <c r="C138" s="248"/>
      <c r="D138" s="250"/>
      <c r="E138" s="248"/>
      <c r="F138" s="250"/>
      <c r="G138" s="248"/>
      <c r="H138" s="248"/>
      <c r="I138" s="248"/>
      <c r="J138" s="248"/>
      <c r="S138" s="232"/>
    </row>
    <row r="139" spans="1:19">
      <c r="A139" s="248"/>
      <c r="B139" s="248"/>
      <c r="C139" s="248"/>
      <c r="D139" s="250"/>
      <c r="E139" s="248"/>
      <c r="F139" s="250"/>
      <c r="G139" s="248"/>
      <c r="H139" s="248"/>
      <c r="I139" s="248"/>
      <c r="J139" s="248"/>
      <c r="S139" s="232"/>
    </row>
    <row r="140" spans="1:19">
      <c r="A140" s="248"/>
      <c r="B140" s="248"/>
      <c r="C140" s="248"/>
      <c r="D140" s="250"/>
      <c r="E140" s="248"/>
      <c r="F140" s="250"/>
      <c r="G140" s="248"/>
      <c r="H140" s="248"/>
      <c r="I140" s="248"/>
      <c r="J140" s="248"/>
      <c r="S140" s="232"/>
    </row>
    <row r="141" spans="1:19">
      <c r="A141" s="248"/>
      <c r="B141" s="248"/>
      <c r="C141" s="248"/>
      <c r="D141" s="250"/>
      <c r="E141" s="248"/>
      <c r="F141" s="250"/>
      <c r="G141" s="248"/>
      <c r="H141" s="248"/>
      <c r="I141" s="248"/>
      <c r="J141" s="248"/>
      <c r="S141" s="232"/>
    </row>
    <row r="142" spans="1:19">
      <c r="A142" s="248"/>
      <c r="B142" s="248"/>
      <c r="C142" s="248"/>
      <c r="D142" s="250"/>
      <c r="E142" s="248"/>
      <c r="F142" s="250"/>
      <c r="G142" s="248"/>
      <c r="H142" s="248"/>
      <c r="I142" s="248"/>
      <c r="J142" s="248"/>
      <c r="S142" s="232"/>
    </row>
    <row r="143" spans="1:19">
      <c r="A143" s="248"/>
      <c r="B143" s="248"/>
      <c r="C143" s="248"/>
      <c r="D143" s="250"/>
      <c r="E143" s="248"/>
      <c r="F143" s="250"/>
      <c r="G143" s="248"/>
      <c r="H143" s="248"/>
      <c r="I143" s="248"/>
      <c r="J143" s="248"/>
      <c r="S143" s="232"/>
    </row>
    <row r="144" spans="1:19">
      <c r="A144" s="248"/>
      <c r="B144" s="248"/>
      <c r="C144" s="248"/>
      <c r="D144" s="250"/>
      <c r="E144" s="248"/>
      <c r="F144" s="250"/>
      <c r="G144" s="248"/>
      <c r="H144" s="248"/>
      <c r="I144" s="248"/>
      <c r="J144" s="248"/>
      <c r="S144" s="232"/>
    </row>
    <row r="145" spans="1:19">
      <c r="A145" s="248"/>
      <c r="B145" s="248"/>
      <c r="C145" s="248"/>
      <c r="D145" s="250"/>
      <c r="E145" s="248"/>
      <c r="F145" s="250"/>
      <c r="G145" s="248"/>
      <c r="H145" s="248"/>
      <c r="I145" s="248"/>
      <c r="J145" s="248"/>
      <c r="S145" s="232"/>
    </row>
    <row r="146" spans="1:19">
      <c r="A146" s="248"/>
      <c r="B146" s="248"/>
      <c r="C146" s="248"/>
      <c r="D146" s="250"/>
      <c r="E146" s="248"/>
      <c r="F146" s="250"/>
      <c r="G146" s="248"/>
      <c r="H146" s="248"/>
      <c r="I146" s="248"/>
      <c r="J146" s="248"/>
      <c r="S146" s="232"/>
    </row>
    <row r="147" spans="1:19">
      <c r="A147" s="248"/>
      <c r="B147" s="248"/>
      <c r="C147" s="248"/>
      <c r="D147" s="250"/>
      <c r="E147" s="248"/>
      <c r="F147" s="250"/>
      <c r="G147" s="248"/>
      <c r="H147" s="248"/>
      <c r="I147" s="248"/>
      <c r="J147" s="248"/>
      <c r="S147" s="232"/>
    </row>
    <row r="148" spans="1:19">
      <c r="A148" s="248"/>
      <c r="B148" s="248"/>
      <c r="C148" s="248"/>
      <c r="D148" s="250"/>
      <c r="E148" s="248"/>
      <c r="F148" s="250"/>
      <c r="G148" s="248"/>
      <c r="H148" s="248"/>
      <c r="I148" s="248"/>
      <c r="J148" s="248"/>
      <c r="S148" s="232"/>
    </row>
    <row r="149" spans="1:19">
      <c r="A149" s="248"/>
      <c r="B149" s="248"/>
      <c r="C149" s="248"/>
      <c r="D149" s="250"/>
      <c r="E149" s="248"/>
      <c r="F149" s="250"/>
      <c r="G149" s="248"/>
      <c r="H149" s="248"/>
      <c r="I149" s="248"/>
      <c r="J149" s="248"/>
      <c r="S149" s="232"/>
    </row>
    <row r="150" spans="1:19">
      <c r="A150" s="248"/>
      <c r="B150" s="248"/>
      <c r="C150" s="248"/>
      <c r="D150" s="250"/>
      <c r="E150" s="248"/>
      <c r="F150" s="250"/>
      <c r="G150" s="248"/>
      <c r="H150" s="248"/>
      <c r="I150" s="248"/>
      <c r="J150" s="248"/>
      <c r="S150" s="232"/>
    </row>
    <row r="151" spans="1:19">
      <c r="A151" s="248"/>
      <c r="B151" s="248"/>
      <c r="C151" s="248"/>
      <c r="D151" s="250"/>
      <c r="E151" s="248"/>
      <c r="F151" s="250"/>
      <c r="G151" s="248"/>
      <c r="H151" s="248"/>
      <c r="I151" s="248"/>
      <c r="J151" s="248"/>
      <c r="S151" s="232"/>
    </row>
    <row r="152" spans="1:19">
      <c r="A152" s="248"/>
      <c r="B152" s="248"/>
      <c r="C152" s="248"/>
      <c r="D152" s="250"/>
      <c r="E152" s="248"/>
      <c r="F152" s="250"/>
      <c r="G152" s="248"/>
      <c r="H152" s="248"/>
      <c r="I152" s="248"/>
      <c r="J152" s="248"/>
      <c r="S152" s="232"/>
    </row>
    <row r="153" spans="1:19">
      <c r="A153" s="248"/>
      <c r="B153" s="248"/>
      <c r="C153" s="248"/>
      <c r="D153" s="250"/>
      <c r="E153" s="248"/>
      <c r="F153" s="250"/>
      <c r="G153" s="248"/>
      <c r="H153" s="248"/>
      <c r="I153" s="248"/>
      <c r="J153" s="248"/>
      <c r="S153" s="232"/>
    </row>
    <row r="154" spans="1:19">
      <c r="A154" s="248"/>
      <c r="B154" s="248"/>
      <c r="C154" s="248"/>
      <c r="D154" s="250"/>
      <c r="E154" s="248"/>
      <c r="F154" s="250"/>
      <c r="G154" s="248"/>
      <c r="H154" s="248"/>
      <c r="I154" s="248"/>
      <c r="J154" s="248"/>
      <c r="S154" s="232"/>
    </row>
    <row r="155" spans="1:19">
      <c r="A155" s="248"/>
      <c r="B155" s="248"/>
      <c r="C155" s="248"/>
      <c r="D155" s="250"/>
      <c r="E155" s="248"/>
      <c r="F155" s="250"/>
      <c r="G155" s="248"/>
      <c r="H155" s="248"/>
      <c r="I155" s="248"/>
      <c r="J155" s="248"/>
      <c r="S155" s="232"/>
    </row>
    <row r="156" spans="1:19">
      <c r="A156" s="248"/>
      <c r="B156" s="248"/>
      <c r="C156" s="248"/>
      <c r="D156" s="250"/>
      <c r="E156" s="248"/>
      <c r="F156" s="250"/>
      <c r="G156" s="248"/>
      <c r="H156" s="248"/>
      <c r="I156" s="248"/>
      <c r="J156" s="248"/>
      <c r="S156" s="232"/>
    </row>
    <row r="157" spans="1:19">
      <c r="A157" s="248"/>
      <c r="B157" s="248"/>
      <c r="C157" s="248"/>
      <c r="D157" s="250"/>
      <c r="E157" s="248"/>
      <c r="F157" s="250"/>
      <c r="G157" s="248"/>
      <c r="H157" s="248"/>
      <c r="I157" s="248"/>
      <c r="J157" s="248"/>
      <c r="S157" s="232"/>
    </row>
    <row r="158" spans="1:19">
      <c r="A158" s="248"/>
      <c r="B158" s="248"/>
      <c r="C158" s="248"/>
      <c r="D158" s="250"/>
      <c r="E158" s="248"/>
      <c r="F158" s="250"/>
      <c r="G158" s="248"/>
      <c r="H158" s="248"/>
      <c r="I158" s="248"/>
      <c r="J158" s="248"/>
      <c r="S158" s="232"/>
    </row>
    <row r="159" spans="1:19">
      <c r="A159" s="248"/>
      <c r="B159" s="248"/>
      <c r="C159" s="248"/>
      <c r="D159" s="250"/>
      <c r="E159" s="248"/>
      <c r="F159" s="250"/>
      <c r="G159" s="248"/>
      <c r="H159" s="248"/>
      <c r="I159" s="248"/>
      <c r="J159" s="248"/>
      <c r="S159" s="232"/>
    </row>
    <row r="160" spans="1:19">
      <c r="A160" s="248"/>
      <c r="B160" s="248"/>
      <c r="C160" s="248"/>
      <c r="D160" s="250"/>
      <c r="E160" s="248"/>
      <c r="F160" s="250"/>
      <c r="G160" s="248"/>
      <c r="H160" s="248"/>
      <c r="I160" s="248"/>
      <c r="J160" s="248"/>
      <c r="S160" s="232"/>
    </row>
    <row r="161" spans="1:19">
      <c r="A161" s="248"/>
      <c r="B161" s="248"/>
      <c r="C161" s="248"/>
      <c r="D161" s="250"/>
      <c r="E161" s="248"/>
      <c r="F161" s="250"/>
      <c r="G161" s="248"/>
      <c r="H161" s="248"/>
      <c r="I161" s="248"/>
      <c r="J161" s="248"/>
      <c r="S161" s="232"/>
    </row>
    <row r="162" spans="1:19">
      <c r="A162" s="248"/>
      <c r="B162" s="248"/>
      <c r="C162" s="248"/>
      <c r="D162" s="250"/>
      <c r="E162" s="248"/>
      <c r="F162" s="250"/>
      <c r="G162" s="248"/>
      <c r="H162" s="248"/>
      <c r="I162" s="248"/>
      <c r="J162" s="248"/>
      <c r="S162" s="232"/>
    </row>
    <row r="163" spans="1:19">
      <c r="A163" s="248"/>
      <c r="B163" s="248"/>
      <c r="C163" s="248"/>
      <c r="D163" s="250"/>
      <c r="E163" s="248"/>
      <c r="F163" s="250"/>
      <c r="G163" s="248"/>
      <c r="H163" s="248"/>
      <c r="I163" s="248"/>
      <c r="J163" s="248"/>
      <c r="S163" s="232"/>
    </row>
    <row r="164" spans="1:19">
      <c r="A164" s="248"/>
      <c r="B164" s="248"/>
      <c r="C164" s="248"/>
      <c r="D164" s="250"/>
      <c r="E164" s="248"/>
      <c r="F164" s="250"/>
      <c r="G164" s="248"/>
      <c r="H164" s="248"/>
      <c r="I164" s="248"/>
      <c r="J164" s="248"/>
      <c r="S164" s="232"/>
    </row>
    <row r="165" spans="1:19">
      <c r="A165" s="248"/>
      <c r="B165" s="248"/>
      <c r="C165" s="248"/>
      <c r="D165" s="250"/>
      <c r="E165" s="248"/>
      <c r="F165" s="250"/>
      <c r="G165" s="248"/>
      <c r="H165" s="248"/>
      <c r="I165" s="248"/>
      <c r="J165" s="248"/>
      <c r="S165" s="232"/>
    </row>
    <row r="166" spans="1:19">
      <c r="A166" s="248"/>
      <c r="B166" s="248"/>
      <c r="C166" s="248"/>
      <c r="D166" s="250"/>
      <c r="E166" s="248"/>
      <c r="F166" s="250"/>
      <c r="G166" s="248"/>
      <c r="H166" s="248"/>
      <c r="I166" s="248"/>
      <c r="J166" s="248"/>
      <c r="S166" s="232"/>
    </row>
    <row r="167" spans="1:19">
      <c r="A167" s="248"/>
      <c r="B167" s="248"/>
      <c r="C167" s="248"/>
      <c r="D167" s="250"/>
      <c r="E167" s="248"/>
      <c r="F167" s="250"/>
      <c r="G167" s="248"/>
      <c r="H167" s="248"/>
      <c r="I167" s="248"/>
      <c r="J167" s="248"/>
      <c r="S167" s="232"/>
    </row>
    <row r="168" spans="1:19">
      <c r="A168" s="248"/>
      <c r="B168" s="248"/>
      <c r="C168" s="248"/>
      <c r="D168" s="250"/>
      <c r="E168" s="248"/>
      <c r="F168" s="250"/>
      <c r="G168" s="248"/>
      <c r="H168" s="248"/>
      <c r="I168" s="248"/>
      <c r="J168" s="248"/>
      <c r="S168" s="232"/>
    </row>
    <row r="169" spans="1:19">
      <c r="A169" s="248"/>
      <c r="B169" s="248"/>
      <c r="C169" s="248"/>
      <c r="D169" s="250"/>
      <c r="E169" s="248"/>
      <c r="F169" s="250"/>
      <c r="G169" s="248"/>
      <c r="H169" s="248"/>
      <c r="I169" s="248"/>
      <c r="J169" s="248"/>
      <c r="S169" s="232"/>
    </row>
    <row r="170" spans="1:19">
      <c r="A170" s="248"/>
      <c r="B170" s="248"/>
      <c r="C170" s="248"/>
      <c r="D170" s="250"/>
      <c r="E170" s="248"/>
      <c r="F170" s="250"/>
      <c r="G170" s="248"/>
      <c r="H170" s="248"/>
      <c r="I170" s="248"/>
      <c r="J170" s="248"/>
      <c r="S170" s="232"/>
    </row>
    <row r="171" spans="1:19">
      <c r="A171" s="248"/>
      <c r="B171" s="248"/>
      <c r="C171" s="248"/>
      <c r="D171" s="250"/>
      <c r="E171" s="248"/>
      <c r="F171" s="250"/>
      <c r="G171" s="248"/>
      <c r="H171" s="248"/>
      <c r="I171" s="248"/>
      <c r="J171" s="248"/>
      <c r="S171" s="232"/>
    </row>
    <row r="172" spans="1:19">
      <c r="A172" s="248"/>
      <c r="B172" s="248"/>
      <c r="C172" s="248"/>
      <c r="D172" s="250"/>
      <c r="E172" s="248"/>
      <c r="F172" s="250"/>
      <c r="G172" s="248"/>
      <c r="H172" s="248"/>
      <c r="I172" s="248"/>
      <c r="J172" s="248"/>
      <c r="S172" s="232"/>
    </row>
    <row r="173" spans="1:19">
      <c r="A173" s="248"/>
      <c r="B173" s="248"/>
      <c r="C173" s="248"/>
      <c r="D173" s="250"/>
      <c r="E173" s="248"/>
      <c r="F173" s="250"/>
      <c r="G173" s="248"/>
      <c r="H173" s="248"/>
      <c r="I173" s="248"/>
      <c r="J173" s="248"/>
      <c r="S173" s="232"/>
    </row>
    <row r="174" spans="1:19">
      <c r="A174" s="248"/>
      <c r="B174" s="248"/>
      <c r="C174" s="248"/>
      <c r="D174" s="250"/>
      <c r="E174" s="248"/>
      <c r="F174" s="250"/>
      <c r="G174" s="248"/>
      <c r="H174" s="248"/>
      <c r="I174" s="248"/>
      <c r="J174" s="248"/>
      <c r="S174" s="232"/>
    </row>
    <row r="175" spans="1:19">
      <c r="A175" s="248"/>
      <c r="B175" s="248"/>
      <c r="C175" s="248"/>
      <c r="D175" s="250"/>
      <c r="E175" s="248"/>
      <c r="F175" s="250"/>
      <c r="G175" s="248"/>
      <c r="H175" s="248"/>
      <c r="I175" s="248"/>
      <c r="J175" s="248"/>
      <c r="S175" s="232"/>
    </row>
    <row r="176" spans="1:19">
      <c r="A176" s="248"/>
      <c r="B176" s="248"/>
      <c r="C176" s="248"/>
      <c r="D176" s="250"/>
      <c r="E176" s="248"/>
      <c r="F176" s="250"/>
      <c r="G176" s="248"/>
      <c r="H176" s="248"/>
      <c r="I176" s="248"/>
      <c r="J176" s="248"/>
      <c r="S176" s="232"/>
    </row>
    <row r="177" spans="1:19">
      <c r="A177" s="248"/>
      <c r="B177" s="248"/>
      <c r="C177" s="248"/>
      <c r="D177" s="250"/>
      <c r="E177" s="248"/>
      <c r="F177" s="250"/>
      <c r="G177" s="248"/>
      <c r="H177" s="248"/>
      <c r="I177" s="248"/>
      <c r="J177" s="248"/>
      <c r="S177" s="232"/>
    </row>
    <row r="178" spans="1:19">
      <c r="A178" s="248"/>
      <c r="B178" s="248"/>
      <c r="C178" s="248"/>
      <c r="D178" s="250"/>
      <c r="E178" s="248"/>
      <c r="F178" s="250"/>
      <c r="G178" s="248"/>
      <c r="H178" s="248"/>
      <c r="I178" s="248"/>
      <c r="J178" s="248"/>
      <c r="S178" s="232"/>
    </row>
    <row r="179" spans="1:19">
      <c r="A179" s="248"/>
      <c r="B179" s="248"/>
      <c r="C179" s="248"/>
      <c r="D179" s="250"/>
      <c r="E179" s="248"/>
      <c r="F179" s="250"/>
      <c r="G179" s="248"/>
      <c r="H179" s="248"/>
      <c r="I179" s="248"/>
      <c r="J179" s="248"/>
      <c r="S179" s="232"/>
    </row>
    <row r="180" spans="1:19">
      <c r="A180" s="248"/>
      <c r="B180" s="248"/>
      <c r="C180" s="248"/>
      <c r="D180" s="250"/>
      <c r="E180" s="248"/>
      <c r="F180" s="250"/>
      <c r="G180" s="248"/>
      <c r="H180" s="248"/>
      <c r="I180" s="248"/>
      <c r="J180" s="248"/>
      <c r="S180" s="232"/>
    </row>
  </sheetData>
  <phoneticPr fontId="22" type="noConversion"/>
  <pageMargins left="0.7" right="0.7" top="0.75" bottom="0.75" header="0.3" footer="0.3"/>
  <ignoredErrors>
    <ignoredError sqref="C10"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B4799-9646-4618-9532-D76F8A310DB4}">
  <sheetPr codeName="Arkusz20"/>
  <dimension ref="A2:S49"/>
  <sheetViews>
    <sheetView showGridLines="0" zoomScale="70" zoomScaleNormal="70" workbookViewId="0">
      <selection activeCell="E18" sqref="E18"/>
    </sheetView>
  </sheetViews>
  <sheetFormatPr defaultColWidth="8.77734375" defaultRowHeight="14.4"/>
  <cols>
    <col min="1" max="1" width="8.77734375" customWidth="1"/>
    <col min="2" max="2" width="5.6640625" customWidth="1"/>
    <col min="3" max="3" width="25.6640625" customWidth="1"/>
    <col min="4" max="4" width="30.6640625" customWidth="1"/>
    <col min="5" max="5" width="40.6640625" customWidth="1"/>
    <col min="6" max="7" width="8.6640625" customWidth="1"/>
    <col min="8" max="9" width="25.6640625" customWidth="1"/>
    <col min="10" max="10" width="10.6640625" customWidth="1"/>
    <col min="11" max="11" width="30.6640625" customWidth="1"/>
    <col min="12" max="14" width="15.6640625" customWidth="1"/>
    <col min="15" max="15" width="8.77734375" customWidth="1"/>
    <col min="16" max="16" width="30.6640625" customWidth="1"/>
    <col min="17" max="19" width="15.6640625" customWidth="1"/>
    <col min="20" max="23" width="8.77734375" customWidth="1"/>
  </cols>
  <sheetData>
    <row r="2" spans="1:19">
      <c r="B2" s="124"/>
      <c r="C2" s="124"/>
      <c r="D2" s="124"/>
      <c r="E2" s="124"/>
      <c r="F2" s="124"/>
      <c r="G2" s="124"/>
      <c r="H2" s="124"/>
      <c r="I2" s="124"/>
    </row>
    <row r="3" spans="1:19" s="123" customFormat="1">
      <c r="A3"/>
      <c r="B3" s="127"/>
      <c r="C3" s="127" t="s">
        <v>3865</v>
      </c>
      <c r="D3" s="151" t="s">
        <v>6402</v>
      </c>
      <c r="E3" s="195" t="s">
        <v>6403</v>
      </c>
      <c r="F3" s="127" t="s">
        <v>3869</v>
      </c>
      <c r="G3" s="128" t="s">
        <v>3870</v>
      </c>
      <c r="H3" s="128" t="s">
        <v>3824</v>
      </c>
      <c r="I3" s="128" t="s">
        <v>3868</v>
      </c>
      <c r="K3" s="562" t="s">
        <v>6404</v>
      </c>
      <c r="L3" s="563"/>
      <c r="M3" s="563"/>
      <c r="N3" s="564"/>
      <c r="O3"/>
      <c r="P3" s="562" t="s">
        <v>1459</v>
      </c>
      <c r="Q3" s="563"/>
      <c r="R3" s="563"/>
      <c r="S3" s="564"/>
    </row>
    <row r="4" spans="1:19" s="123" customFormat="1">
      <c r="A4"/>
      <c r="B4" s="551">
        <v>1</v>
      </c>
      <c r="C4" s="551" t="s">
        <v>6351</v>
      </c>
      <c r="D4" s="542"/>
      <c r="E4" s="147" t="s">
        <v>6344</v>
      </c>
      <c r="F4" s="142">
        <v>0</v>
      </c>
      <c r="G4" s="156" t="str">
        <f>IF('ankieta ESG'!G11="",ocena!F4,"")</f>
        <v/>
      </c>
      <c r="H4" s="157" t="s">
        <v>3821</v>
      </c>
      <c r="I4" s="158" t="s">
        <v>3831</v>
      </c>
      <c r="K4" s="128" t="s">
        <v>3867</v>
      </c>
      <c r="L4" s="128" t="s">
        <v>3866</v>
      </c>
      <c r="M4" s="128" t="s">
        <v>3876</v>
      </c>
      <c r="N4" s="128" t="s">
        <v>3871</v>
      </c>
      <c r="P4" s="128" t="s">
        <v>3867</v>
      </c>
      <c r="Q4" s="128" t="s">
        <v>3866</v>
      </c>
      <c r="R4" s="128" t="s">
        <v>3876</v>
      </c>
      <c r="S4" s="128" t="s">
        <v>3871</v>
      </c>
    </row>
    <row r="5" spans="1:19" ht="14.55" customHeight="1">
      <c r="B5" s="552"/>
      <c r="C5" s="552"/>
      <c r="D5" s="565"/>
      <c r="E5" s="147" t="s">
        <v>3830</v>
      </c>
      <c r="F5" s="142">
        <v>2</v>
      </c>
      <c r="G5" s="156" t="str">
        <f>IF(MID('ankieta ESG'!G11,1,31)="PKD o potencjalnie podwyższonym",F5,"")</f>
        <v/>
      </c>
      <c r="H5" s="157" t="s">
        <v>3821</v>
      </c>
      <c r="I5" s="158" t="s">
        <v>3831</v>
      </c>
      <c r="K5" s="162" t="s">
        <v>3820</v>
      </c>
      <c r="L5" s="196">
        <v>2</v>
      </c>
      <c r="M5" s="155">
        <v>2</v>
      </c>
      <c r="N5" s="155" t="s">
        <v>3409</v>
      </c>
      <c r="O5" s="123"/>
      <c r="P5" s="162" t="s">
        <v>3820</v>
      </c>
      <c r="Q5" s="196">
        <v>2</v>
      </c>
      <c r="R5" s="155">
        <v>2</v>
      </c>
      <c r="S5" s="155" t="s">
        <v>3409</v>
      </c>
    </row>
    <row r="6" spans="1:19">
      <c r="B6" s="553"/>
      <c r="C6" s="553"/>
      <c r="D6" s="543"/>
      <c r="E6" s="147" t="s">
        <v>3832</v>
      </c>
      <c r="F6" s="142">
        <v>4</v>
      </c>
      <c r="G6" s="156" t="str">
        <f>IF(MID('ankieta ESG'!G11,1,26)="PKD o potencjalnie wysokim",F6,"")</f>
        <v/>
      </c>
      <c r="H6" s="157" t="s">
        <v>3821</v>
      </c>
      <c r="I6" s="158" t="s">
        <v>3831</v>
      </c>
      <c r="K6" s="162" t="s">
        <v>3820</v>
      </c>
      <c r="L6" s="196">
        <v>3</v>
      </c>
      <c r="M6" s="155">
        <v>3</v>
      </c>
      <c r="N6" s="155" t="s">
        <v>3407</v>
      </c>
      <c r="P6" s="162" t="s">
        <v>3820</v>
      </c>
      <c r="Q6" s="196">
        <v>3</v>
      </c>
      <c r="R6" s="155">
        <v>3</v>
      </c>
      <c r="S6" s="155" t="s">
        <v>3407</v>
      </c>
    </row>
    <row r="7" spans="1:19" ht="14.55" customHeight="1">
      <c r="B7" s="547">
        <v>2</v>
      </c>
      <c r="C7" s="547" t="s">
        <v>6349</v>
      </c>
      <c r="D7" s="540"/>
      <c r="E7" s="146" t="s">
        <v>3833</v>
      </c>
      <c r="F7" s="144">
        <v>0</v>
      </c>
      <c r="G7" s="143" t="str">
        <f>IF(OR('ankieta ESG'!J106="",'ankieta ESG'!M106=""),"",IF('ankieta ESG'!J106&lt;'ankieta ESG'!M106,F7,""))</f>
        <v/>
      </c>
      <c r="H7" s="157" t="s">
        <v>3821</v>
      </c>
      <c r="I7" s="158" t="s">
        <v>3831</v>
      </c>
      <c r="K7" s="162" t="s">
        <v>3820</v>
      </c>
      <c r="L7" s="196">
        <v>5</v>
      </c>
      <c r="M7" s="155">
        <v>5</v>
      </c>
      <c r="N7" s="155" t="s">
        <v>3408</v>
      </c>
      <c r="P7" s="162" t="s">
        <v>3820</v>
      </c>
      <c r="Q7" s="196">
        <v>5</v>
      </c>
      <c r="R7" s="155">
        <v>5</v>
      </c>
      <c r="S7" s="155" t="s">
        <v>3408</v>
      </c>
    </row>
    <row r="8" spans="1:19">
      <c r="B8" s="547"/>
      <c r="C8" s="547"/>
      <c r="D8" s="566"/>
      <c r="E8" s="146" t="s">
        <v>3834</v>
      </c>
      <c r="F8" s="144">
        <v>1</v>
      </c>
      <c r="G8" s="143" t="str">
        <f>IF(OR('ankieta ESG'!J106="",'ankieta ESG'!M106=""),"",IF('ankieta ESG'!J106='ankieta ESG'!M106,F8,""))</f>
        <v/>
      </c>
      <c r="H8" s="157" t="s">
        <v>3821</v>
      </c>
      <c r="I8" s="158" t="s">
        <v>3831</v>
      </c>
      <c r="K8" s="163" t="s">
        <v>3821</v>
      </c>
      <c r="L8" s="197" t="s">
        <v>6405</v>
      </c>
      <c r="M8" s="152">
        <v>1</v>
      </c>
      <c r="N8" s="152" t="s">
        <v>3409</v>
      </c>
      <c r="P8" s="163" t="s">
        <v>3821</v>
      </c>
      <c r="Q8" s="197" t="s">
        <v>6642</v>
      </c>
      <c r="R8" s="152">
        <v>4</v>
      </c>
      <c r="S8" s="152" t="s">
        <v>3409</v>
      </c>
    </row>
    <row r="9" spans="1:19">
      <c r="B9" s="547"/>
      <c r="C9" s="547"/>
      <c r="D9" s="541"/>
      <c r="E9" s="146" t="s">
        <v>3835</v>
      </c>
      <c r="F9" s="144">
        <v>2</v>
      </c>
      <c r="G9" s="143" t="str">
        <f>IF(OR('ankieta ESG'!J106="",'ankieta ESG'!M106=""),"",IF('ankieta ESG'!J106&gt;'ankieta ESG'!M106,F9,""))</f>
        <v/>
      </c>
      <c r="H9" s="157" t="s">
        <v>3821</v>
      </c>
      <c r="I9" s="158" t="s">
        <v>3831</v>
      </c>
      <c r="K9" s="163" t="s">
        <v>3821</v>
      </c>
      <c r="L9" s="197" t="s">
        <v>6406</v>
      </c>
      <c r="M9" s="152">
        <v>7</v>
      </c>
      <c r="N9" s="152" t="s">
        <v>3407</v>
      </c>
      <c r="P9" s="163" t="s">
        <v>3821</v>
      </c>
      <c r="Q9" s="197" t="s">
        <v>6643</v>
      </c>
      <c r="R9" s="152">
        <v>8</v>
      </c>
      <c r="S9" s="152" t="s">
        <v>3407</v>
      </c>
    </row>
    <row r="10" spans="1:19" ht="14.55" customHeight="1">
      <c r="B10" s="544">
        <v>3</v>
      </c>
      <c r="C10" s="544" t="s">
        <v>6350</v>
      </c>
      <c r="D10" s="542"/>
      <c r="E10" s="148" t="s">
        <v>3833</v>
      </c>
      <c r="F10" s="142">
        <v>0</v>
      </c>
      <c r="G10" s="156" t="str">
        <f>IF(OR('ankieta ESG'!J134="",'ankieta ESG'!M134=""),"",IF('ankieta ESG'!J134&lt;'ankieta ESG'!M134,F10,""))</f>
        <v/>
      </c>
      <c r="H10" s="157" t="s">
        <v>3821</v>
      </c>
      <c r="I10" s="158" t="s">
        <v>3831</v>
      </c>
      <c r="K10" s="163" t="s">
        <v>3821</v>
      </c>
      <c r="L10" s="197" t="s">
        <v>6407</v>
      </c>
      <c r="M10" s="152">
        <v>13</v>
      </c>
      <c r="N10" s="152" t="s">
        <v>3408</v>
      </c>
      <c r="P10" s="163" t="s">
        <v>3821</v>
      </c>
      <c r="Q10" s="197" t="s">
        <v>6644</v>
      </c>
      <c r="R10" s="152">
        <v>14</v>
      </c>
      <c r="S10" s="152" t="s">
        <v>3408</v>
      </c>
    </row>
    <row r="11" spans="1:19" ht="15" customHeight="1">
      <c r="B11" s="544"/>
      <c r="C11" s="544"/>
      <c r="D11" s="565"/>
      <c r="E11" s="148" t="s">
        <v>3834</v>
      </c>
      <c r="F11" s="142">
        <v>1</v>
      </c>
      <c r="G11" s="156" t="str">
        <f>IF(OR('ankieta ESG'!J134="",'ankieta ESG'!M134=""),"",IF('ankieta ESG'!J134='ankieta ESG'!M134,F11,""))</f>
        <v/>
      </c>
      <c r="H11" s="157" t="s">
        <v>3821</v>
      </c>
      <c r="I11" s="158" t="s">
        <v>3831</v>
      </c>
      <c r="K11" s="163" t="s">
        <v>3821</v>
      </c>
      <c r="L11" s="197" t="s">
        <v>6408</v>
      </c>
      <c r="M11" s="152">
        <v>15</v>
      </c>
      <c r="N11" s="152" t="s">
        <v>3383</v>
      </c>
      <c r="P11" s="163" t="s">
        <v>3821</v>
      </c>
      <c r="Q11" s="197" t="s">
        <v>6645</v>
      </c>
      <c r="R11" s="152">
        <v>16</v>
      </c>
      <c r="S11" s="152" t="s">
        <v>3383</v>
      </c>
    </row>
    <row r="12" spans="1:19">
      <c r="B12" s="544"/>
      <c r="C12" s="544"/>
      <c r="D12" s="543"/>
      <c r="E12" s="148" t="s">
        <v>3835</v>
      </c>
      <c r="F12" s="142">
        <v>2</v>
      </c>
      <c r="G12" s="156" t="str">
        <f>IF(OR('ankieta ESG'!J134="",'ankieta ESG'!M134=""),"",IF('ankieta ESG'!J134&gt;'ankieta ESG'!M134,F12,""))</f>
        <v/>
      </c>
      <c r="H12" s="157" t="s">
        <v>3821</v>
      </c>
      <c r="I12" s="158" t="s">
        <v>3831</v>
      </c>
      <c r="K12" s="164" t="s">
        <v>3822</v>
      </c>
      <c r="L12" s="126" t="s">
        <v>6461</v>
      </c>
      <c r="M12" s="126" t="s">
        <v>6461</v>
      </c>
      <c r="N12" s="126" t="s">
        <v>6461</v>
      </c>
      <c r="P12" s="164" t="s">
        <v>3822</v>
      </c>
      <c r="Q12" s="200">
        <v>1</v>
      </c>
      <c r="R12" s="126">
        <v>1</v>
      </c>
      <c r="S12" s="126" t="s">
        <v>3409</v>
      </c>
    </row>
    <row r="13" spans="1:19" ht="14.55" customHeight="1">
      <c r="B13" s="547">
        <v>4</v>
      </c>
      <c r="C13" s="547" t="s">
        <v>6352</v>
      </c>
      <c r="D13" s="540"/>
      <c r="E13" s="146" t="s">
        <v>6356</v>
      </c>
      <c r="F13" s="144">
        <v>0</v>
      </c>
      <c r="G13" s="143" t="str">
        <f>IF('ankieta ESG'!O131="TAK","",IF('ankieta ESG'!J126="TAK",F13,""))</f>
        <v/>
      </c>
      <c r="H13" s="157" t="s">
        <v>3821</v>
      </c>
      <c r="I13" s="158" t="s">
        <v>3831</v>
      </c>
      <c r="K13" s="164" t="s">
        <v>3822</v>
      </c>
      <c r="L13" s="126" t="s">
        <v>6461</v>
      </c>
      <c r="M13" s="126" t="s">
        <v>6461</v>
      </c>
      <c r="N13" s="126" t="s">
        <v>6461</v>
      </c>
      <c r="P13" s="164" t="s">
        <v>3822</v>
      </c>
      <c r="Q13" s="200">
        <v>2</v>
      </c>
      <c r="R13" s="126">
        <v>2</v>
      </c>
      <c r="S13" s="126" t="s">
        <v>3407</v>
      </c>
    </row>
    <row r="14" spans="1:19">
      <c r="B14" s="547"/>
      <c r="C14" s="547"/>
      <c r="D14" s="541"/>
      <c r="E14" s="146" t="s">
        <v>6357</v>
      </c>
      <c r="F14" s="144">
        <v>1</v>
      </c>
      <c r="G14" s="143" t="str">
        <f>IF('ankieta ESG'!J126="NIE",F14,"")</f>
        <v/>
      </c>
      <c r="H14" s="157" t="s">
        <v>3821</v>
      </c>
      <c r="I14" s="158" t="s">
        <v>3831</v>
      </c>
      <c r="K14" s="164" t="s">
        <v>3822</v>
      </c>
      <c r="L14" s="126" t="s">
        <v>6461</v>
      </c>
      <c r="M14" s="126" t="s">
        <v>6461</v>
      </c>
      <c r="N14" s="126" t="s">
        <v>6461</v>
      </c>
      <c r="P14" s="164" t="s">
        <v>3822</v>
      </c>
      <c r="Q14" s="200">
        <v>3</v>
      </c>
      <c r="R14" s="126">
        <v>3</v>
      </c>
      <c r="S14" s="126" t="s">
        <v>3408</v>
      </c>
    </row>
    <row r="15" spans="1:19" ht="15" customHeight="1">
      <c r="B15" s="544">
        <v>5</v>
      </c>
      <c r="C15" s="544" t="s">
        <v>6353</v>
      </c>
      <c r="D15" s="542"/>
      <c r="E15" s="167" t="s">
        <v>3874</v>
      </c>
      <c r="F15" s="142">
        <v>1</v>
      </c>
      <c r="G15" s="156" t="str">
        <f>IF(AND('ankieta ESG'!J163="NIE",'ankieta ESG'!J165="NIE",'ankieta ESG'!J167="NIE",'ankieta ESG'!J169="NIE"),F15,"")</f>
        <v/>
      </c>
      <c r="H15" s="157" t="s">
        <v>3821</v>
      </c>
      <c r="I15" s="158" t="s">
        <v>3831</v>
      </c>
      <c r="K15" s="165" t="s">
        <v>3831</v>
      </c>
      <c r="L15" s="198" t="s">
        <v>6409</v>
      </c>
      <c r="M15" s="153">
        <v>3</v>
      </c>
      <c r="N15" s="153" t="s">
        <v>3409</v>
      </c>
      <c r="P15" s="165" t="s">
        <v>3831</v>
      </c>
      <c r="Q15" s="198" t="s">
        <v>6646</v>
      </c>
      <c r="R15" s="153">
        <v>7</v>
      </c>
      <c r="S15" s="153" t="s">
        <v>3409</v>
      </c>
    </row>
    <row r="16" spans="1:19">
      <c r="B16" s="544"/>
      <c r="C16" s="544"/>
      <c r="D16" s="543"/>
      <c r="E16" s="167" t="s">
        <v>3873</v>
      </c>
      <c r="F16" s="142">
        <v>2</v>
      </c>
      <c r="G16" s="156" t="str">
        <f>IF(OR('ankieta ESG'!J163="TAK",'ankieta ESG'!J165="TAK",'ankieta ESG'!J167="TAK",'ankieta ESG'!J169="TAK"),F16,"")</f>
        <v/>
      </c>
      <c r="H16" s="157" t="s">
        <v>3821</v>
      </c>
      <c r="I16" s="158" t="s">
        <v>3831</v>
      </c>
      <c r="K16" s="165" t="s">
        <v>3831</v>
      </c>
      <c r="L16" s="198" t="s">
        <v>6410</v>
      </c>
      <c r="M16" s="153">
        <v>9</v>
      </c>
      <c r="N16" s="153" t="s">
        <v>3407</v>
      </c>
      <c r="P16" s="165" t="s">
        <v>3831</v>
      </c>
      <c r="Q16" s="198" t="s">
        <v>6647</v>
      </c>
      <c r="R16" s="153">
        <v>11</v>
      </c>
      <c r="S16" s="153" t="s">
        <v>3407</v>
      </c>
    </row>
    <row r="17" spans="2:19" ht="14.55" customHeight="1">
      <c r="B17" s="547">
        <v>6</v>
      </c>
      <c r="C17" s="547" t="s">
        <v>6354</v>
      </c>
      <c r="D17" s="540"/>
      <c r="E17" s="146" t="s">
        <v>6651</v>
      </c>
      <c r="F17" s="144">
        <v>1</v>
      </c>
      <c r="G17" s="143" t="str">
        <f>IF(COUNTBLANK('ankieta ESG'!$M$180:$M$189)=10,"",IF(COUNTIF('ankieta ESG'!M180:M189,"TAK")=0,F17,""))</f>
        <v/>
      </c>
      <c r="H17" s="159" t="s">
        <v>3820</v>
      </c>
      <c r="I17" s="158" t="s">
        <v>3831</v>
      </c>
      <c r="K17" s="165" t="s">
        <v>3831</v>
      </c>
      <c r="L17" s="198" t="s">
        <v>6411</v>
      </c>
      <c r="M17" s="153">
        <v>16</v>
      </c>
      <c r="N17" s="153" t="s">
        <v>3408</v>
      </c>
      <c r="P17" s="165" t="s">
        <v>3831</v>
      </c>
      <c r="Q17" s="198" t="s">
        <v>6648</v>
      </c>
      <c r="R17" s="153">
        <v>19</v>
      </c>
      <c r="S17" s="153" t="s">
        <v>3408</v>
      </c>
    </row>
    <row r="18" spans="2:19" ht="14.55" customHeight="1">
      <c r="B18" s="547"/>
      <c r="C18" s="547"/>
      <c r="D18" s="541"/>
      <c r="E18" s="146" t="s">
        <v>6650</v>
      </c>
      <c r="F18" s="144">
        <v>2</v>
      </c>
      <c r="G18" s="143" t="str">
        <f>IF(COUNTBLANK('ankieta ESG'!$M$180:$M$189)=10,"",IF(COUNTIF('ankieta ESG'!M180:M189,"TAK")&gt;0,F18,""))</f>
        <v/>
      </c>
      <c r="H18" s="159" t="s">
        <v>3820</v>
      </c>
      <c r="I18" s="158" t="s">
        <v>3831</v>
      </c>
      <c r="K18" s="165" t="s">
        <v>3831</v>
      </c>
      <c r="L18" s="198" t="s">
        <v>6412</v>
      </c>
      <c r="M18" s="153">
        <v>20</v>
      </c>
      <c r="N18" s="153" t="s">
        <v>3383</v>
      </c>
      <c r="P18" s="165" t="s">
        <v>3831</v>
      </c>
      <c r="Q18" s="198" t="s">
        <v>6649</v>
      </c>
      <c r="R18" s="153">
        <v>24</v>
      </c>
      <c r="S18" s="153" t="s">
        <v>3383</v>
      </c>
    </row>
    <row r="19" spans="2:19" ht="14.55" customHeight="1">
      <c r="B19" s="544">
        <v>7</v>
      </c>
      <c r="C19" s="544" t="s">
        <v>6355</v>
      </c>
      <c r="D19" s="542"/>
      <c r="E19" s="148" t="s">
        <v>6358</v>
      </c>
      <c r="F19" s="142">
        <v>1</v>
      </c>
      <c r="G19" s="156" t="str">
        <f>IF('ankieta ESG'!J193="NIE",F19,"")</f>
        <v/>
      </c>
      <c r="H19" s="159" t="s">
        <v>3820</v>
      </c>
      <c r="I19" s="158" t="s">
        <v>3831</v>
      </c>
      <c r="K19" s="166" t="s">
        <v>3836</v>
      </c>
      <c r="L19" s="199">
        <v>4</v>
      </c>
      <c r="M19" s="154">
        <v>4</v>
      </c>
      <c r="N19" s="154" t="s">
        <v>3409</v>
      </c>
      <c r="P19" s="166" t="s">
        <v>3836</v>
      </c>
      <c r="Q19" s="199" t="s">
        <v>6464</v>
      </c>
      <c r="R19" s="154">
        <v>4</v>
      </c>
      <c r="S19" s="154" t="s">
        <v>3409</v>
      </c>
    </row>
    <row r="20" spans="2:19" ht="14.55" customHeight="1">
      <c r="B20" s="544"/>
      <c r="C20" s="544"/>
      <c r="D20" s="543"/>
      <c r="E20" s="148" t="s">
        <v>6359</v>
      </c>
      <c r="F20" s="142">
        <v>3</v>
      </c>
      <c r="G20" s="156" t="str">
        <f>IF('ankieta ESG'!J193="TAK",F20,"")</f>
        <v/>
      </c>
      <c r="H20" s="159" t="s">
        <v>3820</v>
      </c>
      <c r="I20" s="158" t="s">
        <v>3831</v>
      </c>
      <c r="K20" s="166" t="s">
        <v>3836</v>
      </c>
      <c r="L20" s="199" t="s">
        <v>6420</v>
      </c>
      <c r="M20" s="154">
        <v>5</v>
      </c>
      <c r="N20" s="154" t="s">
        <v>3407</v>
      </c>
      <c r="P20" s="166" t="s">
        <v>3836</v>
      </c>
      <c r="Q20" s="199" t="s">
        <v>6421</v>
      </c>
      <c r="R20" s="154">
        <v>6</v>
      </c>
      <c r="S20" s="154" t="s">
        <v>3407</v>
      </c>
    </row>
    <row r="21" spans="2:19" ht="14.55" customHeight="1">
      <c r="B21" s="548">
        <v>8</v>
      </c>
      <c r="C21" s="548" t="s">
        <v>6395</v>
      </c>
      <c r="D21" s="538" t="s">
        <v>1459</v>
      </c>
      <c r="E21" s="146" t="s">
        <v>6422</v>
      </c>
      <c r="F21" s="144">
        <v>0</v>
      </c>
      <c r="G21" s="143" t="str">
        <f>IF(OR('ankieta ESG'!J205="TAK (ujawnienia NIEweryfikowane przez audytora zewnętrznego)",'ankieta ESG'!J203="NIE"),F21,"")</f>
        <v/>
      </c>
      <c r="H21" s="160" t="s">
        <v>3836</v>
      </c>
      <c r="I21" s="160" t="s">
        <v>3836</v>
      </c>
      <c r="K21" s="166" t="s">
        <v>3836</v>
      </c>
      <c r="L21" s="199" t="s">
        <v>6629</v>
      </c>
      <c r="M21" s="154">
        <v>7</v>
      </c>
      <c r="N21" s="154" t="s">
        <v>3383</v>
      </c>
      <c r="P21" s="166" t="s">
        <v>3836</v>
      </c>
      <c r="Q21" s="199" t="s">
        <v>6630</v>
      </c>
      <c r="R21" s="154">
        <v>9</v>
      </c>
      <c r="S21" s="154" t="s">
        <v>3383</v>
      </c>
    </row>
    <row r="22" spans="2:19">
      <c r="B22" s="549"/>
      <c r="C22" s="549"/>
      <c r="D22" s="557"/>
      <c r="E22" s="146" t="s">
        <v>6393</v>
      </c>
      <c r="F22" s="144">
        <v>2</v>
      </c>
      <c r="G22" s="143" t="str">
        <f>IF('ankieta ESG'!J205="TAK (ujawnienia weryfikowane przez audytora zewnętrznego)",F22,"")</f>
        <v/>
      </c>
      <c r="H22" s="160" t="s">
        <v>3836</v>
      </c>
      <c r="I22" s="160" t="s">
        <v>3836</v>
      </c>
      <c r="K22" s="146" t="s">
        <v>3872</v>
      </c>
      <c r="L22" s="554" t="s">
        <v>3837</v>
      </c>
      <c r="M22" s="555"/>
      <c r="N22" s="556"/>
      <c r="P22" s="146" t="s">
        <v>3872</v>
      </c>
      <c r="Q22" s="554" t="s">
        <v>3837</v>
      </c>
      <c r="R22" s="555"/>
      <c r="S22" s="556"/>
    </row>
    <row r="23" spans="2:19">
      <c r="B23" s="550"/>
      <c r="C23" s="550"/>
      <c r="D23" s="539"/>
      <c r="E23" s="146" t="s">
        <v>6394</v>
      </c>
      <c r="F23" s="144">
        <v>10</v>
      </c>
      <c r="G23" s="143" t="str">
        <f>IF('ankieta ESG'!J205="NIE (nie spełniamy minimalnych gwarancji)",F23,"")</f>
        <v/>
      </c>
      <c r="H23" s="160" t="s">
        <v>3836</v>
      </c>
      <c r="I23" s="160" t="s">
        <v>3836</v>
      </c>
    </row>
    <row r="24" spans="2:19" ht="14.55" customHeight="1">
      <c r="B24" s="544">
        <v>9</v>
      </c>
      <c r="C24" s="544" t="s">
        <v>6396</v>
      </c>
      <c r="D24" s="558" t="s">
        <v>6423</v>
      </c>
      <c r="E24" s="150" t="s">
        <v>6398</v>
      </c>
      <c r="F24" s="142">
        <v>1</v>
      </c>
      <c r="G24" s="156" t="str">
        <f>IF(OR(AND('ankieta ESG'!O18="TAK",'ankieta ESG'!J209="NIE"),AND('ankieta ESG'!O17="TAK",'ankieta ESG'!J205="TAK (ujawnienia NIEweryfikowane przez audytora zewnętrznego)",'ankieta ESG'!J209="NIE"),AND('ankieta ESG'!O17="TAK",'ankieta ESG'!J203="NIE",'ankieta ESG'!J209="NIE")),ocena!F24,"")</f>
        <v/>
      </c>
      <c r="H24" s="160" t="s">
        <v>3836</v>
      </c>
      <c r="I24" s="160" t="s">
        <v>3836</v>
      </c>
    </row>
    <row r="25" spans="2:19">
      <c r="B25" s="544"/>
      <c r="C25" s="544"/>
      <c r="D25" s="559"/>
      <c r="E25" s="148" t="s">
        <v>6399</v>
      </c>
      <c r="F25" s="142">
        <v>5</v>
      </c>
      <c r="G25" s="156" t="str">
        <f>IF(OR(AND('ankieta ESG'!O18="TAK",'ankieta ESG'!J209="TAK"),AND('ankieta ESG'!O17="TAK",'ankieta ESG'!J205="TAK (ujawnienia NIEweryfikowane przez audytora zewnętrznego)",'ankieta ESG'!J209="TAK"),AND('ankieta ESG'!O17="TAK",'ankieta ESG'!J203="NIE",'ankieta ESG'!J209="TAK")),ocena!F25,"")</f>
        <v/>
      </c>
      <c r="H25" s="160" t="s">
        <v>3836</v>
      </c>
      <c r="I25" s="160" t="s">
        <v>3836</v>
      </c>
      <c r="K25" s="128" t="s">
        <v>6418</v>
      </c>
      <c r="L25" s="128" t="s">
        <v>6404</v>
      </c>
      <c r="M25" s="128" t="s">
        <v>1459</v>
      </c>
    </row>
    <row r="26" spans="2:19" ht="14.55" customHeight="1">
      <c r="B26" s="547">
        <v>10</v>
      </c>
      <c r="C26" s="547" t="s">
        <v>6397</v>
      </c>
      <c r="D26" s="560" t="s">
        <v>6423</v>
      </c>
      <c r="E26" s="149" t="s">
        <v>6400</v>
      </c>
      <c r="F26" s="141">
        <v>1</v>
      </c>
      <c r="G26" s="143" t="str">
        <f>IF(OR(AND('ankieta ESG'!O18="TAK",'ankieta ESG'!J211="NIE"),AND('ankieta ESG'!O17="TAK",'ankieta ESG'!J205="TAK (ujawnienia NIEweryfikowane przez audytora zewnętrznego)",'ankieta ESG'!J211="NIE"),AND('ankieta ESG'!O17="TAK",'ankieta ESG'!J203="NIE",'ankieta ESG'!J211="NIE")),ocena!F26,"")</f>
        <v/>
      </c>
      <c r="H26" s="160" t="s">
        <v>3836</v>
      </c>
      <c r="I26" s="160" t="s">
        <v>3836</v>
      </c>
      <c r="K26" s="128" t="s">
        <v>6345</v>
      </c>
      <c r="L26" s="186" t="str">
        <f>'ankieta ESG'!O18</f>
        <v/>
      </c>
      <c r="M26" s="186" t="str">
        <f>'ankieta ESG'!O17</f>
        <v/>
      </c>
    </row>
    <row r="27" spans="2:19">
      <c r="B27" s="547"/>
      <c r="C27" s="547"/>
      <c r="D27" s="561"/>
      <c r="E27" s="149" t="s">
        <v>6401</v>
      </c>
      <c r="F27" s="141">
        <v>5</v>
      </c>
      <c r="G27" s="143" t="str">
        <f>IF(OR(AND('ankieta ESG'!O18="TAK",'ankieta ESG'!J211="TAK"),AND('ankieta ESG'!O17="TAK",'ankieta ESG'!J205="TAK (ujawnienia NIEweryfikowane przez audytora zewnętrznego)",'ankieta ESG'!J211="TAK"),AND('ankieta ESG'!O17="TAK",'ankieta ESG'!J203="NIE",'ankieta ESG'!J211="TAK")),ocena!F27,"")</f>
        <v/>
      </c>
      <c r="H27" s="160" t="s">
        <v>3836</v>
      </c>
      <c r="I27" s="160" t="s">
        <v>3836</v>
      </c>
    </row>
    <row r="28" spans="2:19" ht="14.55" customHeight="1">
      <c r="B28" s="544">
        <v>11</v>
      </c>
      <c r="C28" s="544" t="s">
        <v>6392</v>
      </c>
      <c r="D28" s="532" t="s">
        <v>6459</v>
      </c>
      <c r="E28" s="150" t="s">
        <v>6360</v>
      </c>
      <c r="F28" s="194">
        <v>0</v>
      </c>
      <c r="G28" s="156" t="str">
        <f>IF('ankieta ESG'!J219="TAK",F28,"")</f>
        <v/>
      </c>
      <c r="H28" s="160" t="s">
        <v>3836</v>
      </c>
      <c r="I28" s="160" t="s">
        <v>3836</v>
      </c>
      <c r="K28" s="128" t="s">
        <v>3867</v>
      </c>
      <c r="L28" s="128" t="s">
        <v>3870</v>
      </c>
      <c r="M28" s="128" t="s">
        <v>3871</v>
      </c>
    </row>
    <row r="29" spans="2:19">
      <c r="B29" s="544"/>
      <c r="C29" s="544"/>
      <c r="D29" s="533"/>
      <c r="E29" s="150" t="s">
        <v>6361</v>
      </c>
      <c r="F29" s="194">
        <v>2</v>
      </c>
      <c r="G29" s="156" t="str">
        <f>IF('ankieta ESG'!J219="NIE",F29,"")</f>
        <v/>
      </c>
      <c r="H29" s="160" t="s">
        <v>3836</v>
      </c>
      <c r="I29" s="160" t="s">
        <v>3836</v>
      </c>
      <c r="K29" s="162" t="s">
        <v>3820</v>
      </c>
      <c r="L29" s="155">
        <f>SUMIF($H$4:$H$49,K29,$G$4:$G$49)</f>
        <v>0</v>
      </c>
      <c r="M29" s="155" t="str">
        <f>IF($L$26="TAK",IF(L29&gt;=M5,VLOOKUP(L29,$M$5:$N$7,2,TRUE),""),IF($L$26="NIE",IF(L29&gt;=R5,VLOOKUP(L29,$R$5:$S$7,2,TRUE),""),""))</f>
        <v/>
      </c>
      <c r="S29" s="25"/>
    </row>
    <row r="30" spans="2:19" ht="14.55" customHeight="1">
      <c r="B30" s="547">
        <v>12</v>
      </c>
      <c r="C30" s="547" t="s">
        <v>6391</v>
      </c>
      <c r="D30" s="540"/>
      <c r="E30" s="146" t="s">
        <v>6362</v>
      </c>
      <c r="F30" s="144">
        <v>1</v>
      </c>
      <c r="G30" s="143" t="str">
        <f>IF('ankieta ESG'!J27="NIE",F30,"")</f>
        <v/>
      </c>
      <c r="H30" s="160" t="s">
        <v>3836</v>
      </c>
      <c r="I30" s="160" t="s">
        <v>3836</v>
      </c>
      <c r="K30" s="163" t="s">
        <v>3821</v>
      </c>
      <c r="L30" s="152">
        <f>SUMIF($H$4:$H$49,K30,$G$4:$G$49)</f>
        <v>0</v>
      </c>
      <c r="M30" s="152" t="str">
        <f>IF($L$26="TAK",IF(L30&gt;=M8,VLOOKUP(L30,$M$8:$N$11,2,TRUE),""),IF($L$26="NIE",IF(L30&gt;=R8,VLOOKUP(L30,$R$8:$S$11,2,TRUE),""),""))</f>
        <v/>
      </c>
      <c r="S30" s="25"/>
    </row>
    <row r="31" spans="2:19" ht="14.55" customHeight="1">
      <c r="B31" s="547"/>
      <c r="C31" s="547"/>
      <c r="D31" s="541"/>
      <c r="E31" s="146" t="s">
        <v>6363</v>
      </c>
      <c r="F31" s="144">
        <v>5</v>
      </c>
      <c r="G31" s="143" t="str">
        <f>IF(AND('ankieta ESG'!J27="TAK",'ankieta ESG'!J30&lt;&gt;""),F31,"")</f>
        <v/>
      </c>
      <c r="H31" s="160" t="s">
        <v>3836</v>
      </c>
      <c r="I31" s="160" t="s">
        <v>3836</v>
      </c>
      <c r="K31" s="164" t="s">
        <v>3822</v>
      </c>
      <c r="L31" s="126">
        <f>SUMIF($H$4:$H$49,K31,$G$4:$G$49)</f>
        <v>0</v>
      </c>
      <c r="M31" s="126" t="str">
        <f>IF($L$26="TAK",IF(L31=0,"BRAK"),IF($L$26="NIE",IF(L31&gt;=R12,VLOOKUP(L31,$R$12:$S$14,2,TRUE),""),""))</f>
        <v/>
      </c>
    </row>
    <row r="32" spans="2:19">
      <c r="B32" s="544">
        <v>13</v>
      </c>
      <c r="C32" s="544" t="s">
        <v>6390</v>
      </c>
      <c r="D32" s="542"/>
      <c r="E32" s="148" t="s">
        <v>6364</v>
      </c>
      <c r="F32" s="142">
        <v>1</v>
      </c>
      <c r="G32" s="156" t="str">
        <f>IF('ankieta ESG'!J32="NIE",F32,"")</f>
        <v/>
      </c>
      <c r="H32" s="160" t="s">
        <v>3836</v>
      </c>
      <c r="I32" s="160" t="s">
        <v>3836</v>
      </c>
      <c r="K32" s="165" t="s">
        <v>3831</v>
      </c>
      <c r="L32" s="153">
        <f>SUMIF($I$4:$I$49,K32,$G$4:$G$49)</f>
        <v>0</v>
      </c>
      <c r="M32" s="153" t="str">
        <f>IF($L$26="TAK",IF(L32&gt;=M15,VLOOKUP(L32,$M$15:$N$18,2,TRUE),""),IF($L$26="NIE",IF(L32&gt;=R15,VLOOKUP(L32,$R$15:$S$18,2,TRUE),""),""))</f>
        <v/>
      </c>
    </row>
    <row r="33" spans="2:15">
      <c r="B33" s="544"/>
      <c r="C33" s="544"/>
      <c r="D33" s="543"/>
      <c r="E33" s="148" t="s">
        <v>6365</v>
      </c>
      <c r="F33" s="142">
        <v>5</v>
      </c>
      <c r="G33" s="156" t="str">
        <f>IF('ankieta ESG'!J32="TAK",F33,"")</f>
        <v/>
      </c>
      <c r="H33" s="160" t="s">
        <v>3836</v>
      </c>
      <c r="I33" s="160" t="s">
        <v>3836</v>
      </c>
      <c r="K33" s="166" t="s">
        <v>3836</v>
      </c>
      <c r="L33" s="154">
        <f>SUMIF($I$4:$I$49,K33,$G$4:$G$49)</f>
        <v>0</v>
      </c>
      <c r="M33" s="154" t="str">
        <f>IF($L$26="TAK",IF(L33&gt;=M19,VLOOKUP(L33,$M$19:$N$21,2,TRUE),""),IF($L$26="NIE",IF(L33&gt;=R19,VLOOKUP(L33,$R$19:$S$21,2,TRUE),""),""))</f>
        <v/>
      </c>
    </row>
    <row r="34" spans="2:15" ht="14.55" customHeight="1">
      <c r="B34" s="547">
        <v>14</v>
      </c>
      <c r="C34" s="547" t="s">
        <v>6389</v>
      </c>
      <c r="D34" s="534" t="s">
        <v>6459</v>
      </c>
      <c r="E34" s="149" t="s">
        <v>6366</v>
      </c>
      <c r="F34" s="144">
        <v>0</v>
      </c>
      <c r="G34" s="143" t="str">
        <f>IF('ankieta ESG'!J217="TAK",F34,"")</f>
        <v/>
      </c>
      <c r="H34" s="160" t="s">
        <v>3836</v>
      </c>
      <c r="I34" s="160" t="s">
        <v>3836</v>
      </c>
      <c r="K34" s="168" t="s">
        <v>3872</v>
      </c>
      <c r="L34" s="545" t="str">
        <f>IF(OR(M32="",M33=""),"",IF(OR(M32="WYSOKIE",M33="WYSOKIE"),"WYSOKIE",IF(OR(M32="PODWYŻSZONE",M33="PODWYŻSZONE"),"PODWYŻSZONE",IF(OR(M32="UMIARKOWANE",M33="UMIARKOWANE"),"UMIARKOWANE",IF(OR(M32="NISKIE",M33="NISKIE"),"NISKIE")))))</f>
        <v/>
      </c>
      <c r="M34" s="546"/>
    </row>
    <row r="35" spans="2:15">
      <c r="B35" s="547"/>
      <c r="C35" s="547"/>
      <c r="D35" s="535"/>
      <c r="E35" s="149" t="s">
        <v>6367</v>
      </c>
      <c r="F35" s="144">
        <v>5</v>
      </c>
      <c r="G35" s="143" t="str">
        <f>IF('ankieta ESG'!J217="NIE",F35,"")</f>
        <v/>
      </c>
      <c r="H35" s="160" t="s">
        <v>3836</v>
      </c>
      <c r="I35" s="160" t="s">
        <v>3836</v>
      </c>
    </row>
    <row r="36" spans="2:15">
      <c r="B36" s="544">
        <v>15</v>
      </c>
      <c r="C36" s="544" t="s">
        <v>6388</v>
      </c>
      <c r="D36" s="536" t="s">
        <v>6460</v>
      </c>
      <c r="E36" s="148" t="s">
        <v>6368</v>
      </c>
      <c r="F36" s="142">
        <v>1</v>
      </c>
      <c r="G36" s="156" t="str">
        <f>IF('ankieta ESG'!J223="TAK",F36,"")</f>
        <v/>
      </c>
      <c r="H36" s="160" t="s">
        <v>3836</v>
      </c>
      <c r="I36" s="160" t="s">
        <v>3836</v>
      </c>
      <c r="K36" s="202" t="s">
        <v>4001</v>
      </c>
      <c r="L36" s="184" t="s">
        <v>6345</v>
      </c>
      <c r="M36" s="184" t="s">
        <v>9</v>
      </c>
      <c r="N36" s="184" t="s">
        <v>3779</v>
      </c>
      <c r="O36" s="184" t="s">
        <v>6414</v>
      </c>
    </row>
    <row r="37" spans="2:15">
      <c r="B37" s="544"/>
      <c r="C37" s="544"/>
      <c r="D37" s="537"/>
      <c r="E37" s="148" t="s">
        <v>6369</v>
      </c>
      <c r="F37" s="142">
        <v>2</v>
      </c>
      <c r="G37" s="156" t="str">
        <f>IF('ankieta ESG'!J223="NIE",F37,"")</f>
        <v/>
      </c>
      <c r="H37" s="160" t="s">
        <v>3836</v>
      </c>
      <c r="I37" s="160" t="s">
        <v>3836</v>
      </c>
      <c r="K37" s="201" t="s">
        <v>1476</v>
      </c>
      <c r="L37" s="186" t="str">
        <f>'ankieta ESG'!O15</f>
        <v/>
      </c>
      <c r="M37" s="186">
        <v>0</v>
      </c>
      <c r="N37" s="186">
        <v>-1</v>
      </c>
      <c r="O37" s="185" t="str">
        <f t="shared" ref="O37" si="0">IF(L37="TAK",M37,IF(L37="NIE",N37,""))</f>
        <v/>
      </c>
    </row>
    <row r="38" spans="2:15" ht="14.55" customHeight="1">
      <c r="B38" s="547">
        <v>16</v>
      </c>
      <c r="C38" s="547" t="s">
        <v>6383</v>
      </c>
      <c r="D38" s="538" t="s">
        <v>1476</v>
      </c>
      <c r="E38" s="149" t="s">
        <v>6387</v>
      </c>
      <c r="F38" s="144">
        <v>1</v>
      </c>
      <c r="G38" s="143" t="str">
        <f>IF('ankieta ESG'!J232="NIE",F38,"")</f>
        <v/>
      </c>
      <c r="H38" s="157" t="s">
        <v>3821</v>
      </c>
      <c r="I38" s="158" t="s">
        <v>3831</v>
      </c>
      <c r="K38" s="201" t="s">
        <v>6459</v>
      </c>
      <c r="L38" s="186" t="str">
        <f>IF(OR('ankieta ESG'!J205="TAK (ujawnienia weryfikowane przez audytora zewnętrznego)",'ankieta ESG'!J205="NIE (nie spełniamy minimalnych gwarancji)",'ankieta ESG'!J215="NIE"),"NIE",IF('ankieta ESG'!J215="TAK","TAK",""))</f>
        <v/>
      </c>
      <c r="M38" s="186">
        <v>0</v>
      </c>
      <c r="N38" s="186">
        <v>-2</v>
      </c>
      <c r="O38" s="185" t="str">
        <f t="shared" ref="O38:O43" si="1">IF(L38="TAK",M38,IF(L38="NIE",N38,""))</f>
        <v/>
      </c>
    </row>
    <row r="39" spans="2:15">
      <c r="B39" s="547"/>
      <c r="C39" s="547"/>
      <c r="D39" s="539"/>
      <c r="E39" s="149" t="s">
        <v>6386</v>
      </c>
      <c r="F39" s="144">
        <v>2</v>
      </c>
      <c r="G39" s="143" t="str">
        <f>IF('ankieta ESG'!J232="TAK",F39,"")</f>
        <v/>
      </c>
      <c r="H39" s="157" t="s">
        <v>3821</v>
      </c>
      <c r="I39" s="158" t="s">
        <v>3831</v>
      </c>
      <c r="K39" s="201" t="s">
        <v>6346</v>
      </c>
      <c r="L39" s="186" t="str">
        <f>'ankieta ESG'!O16</f>
        <v/>
      </c>
      <c r="M39" s="186">
        <v>0</v>
      </c>
      <c r="N39" s="186">
        <v>-2</v>
      </c>
      <c r="O39" s="185" t="str">
        <f t="shared" si="1"/>
        <v/>
      </c>
    </row>
    <row r="40" spans="2:15" ht="14.55" customHeight="1">
      <c r="B40" s="544">
        <v>17</v>
      </c>
      <c r="C40" s="544" t="s">
        <v>6382</v>
      </c>
      <c r="D40" s="536" t="s">
        <v>6346</v>
      </c>
      <c r="E40" s="148" t="s">
        <v>6384</v>
      </c>
      <c r="F40" s="142">
        <v>1</v>
      </c>
      <c r="G40" s="156" t="str">
        <f>IF('ankieta ESG'!J236="NIE",F40,"")</f>
        <v/>
      </c>
      <c r="H40" s="157" t="s">
        <v>3821</v>
      </c>
      <c r="I40" s="158" t="s">
        <v>3831</v>
      </c>
      <c r="K40" s="201" t="s">
        <v>6423</v>
      </c>
      <c r="L40" s="186" t="str">
        <f>IF(SUM(G21:G27)=0,"",IF(COUNTIF(G24:G27,"&gt;0")&gt;0,"TAK","NIE"))</f>
        <v/>
      </c>
      <c r="M40" s="186">
        <v>0</v>
      </c>
      <c r="N40" s="186">
        <v>-2</v>
      </c>
      <c r="O40" s="185" t="str">
        <f t="shared" si="1"/>
        <v/>
      </c>
    </row>
    <row r="41" spans="2:15">
      <c r="B41" s="544"/>
      <c r="C41" s="544"/>
      <c r="D41" s="537"/>
      <c r="E41" s="148" t="s">
        <v>6385</v>
      </c>
      <c r="F41" s="142">
        <v>2</v>
      </c>
      <c r="G41" s="156" t="str">
        <f>IF('ankieta ESG'!J236="TAK",F41,"")</f>
        <v/>
      </c>
      <c r="H41" s="157" t="s">
        <v>3821</v>
      </c>
      <c r="I41" s="158" t="s">
        <v>3831</v>
      </c>
      <c r="K41" s="201" t="s">
        <v>1459</v>
      </c>
      <c r="L41" s="186" t="str">
        <f>'ankieta ESG'!O17</f>
        <v/>
      </c>
      <c r="M41" s="186">
        <v>0</v>
      </c>
      <c r="N41" s="186">
        <v>-3</v>
      </c>
      <c r="O41" s="185" t="str">
        <f t="shared" si="1"/>
        <v/>
      </c>
    </row>
    <row r="42" spans="2:15">
      <c r="B42" s="547">
        <v>18</v>
      </c>
      <c r="C42" s="547" t="s">
        <v>6381</v>
      </c>
      <c r="D42" s="538" t="s">
        <v>6346</v>
      </c>
      <c r="E42" s="146" t="s">
        <v>6370</v>
      </c>
      <c r="F42" s="144">
        <v>0</v>
      </c>
      <c r="G42" s="143" t="str">
        <f>IF('ankieta ESG'!J238="TAK",F42,"")</f>
        <v/>
      </c>
      <c r="H42" s="157" t="s">
        <v>3821</v>
      </c>
      <c r="I42" s="158" t="s">
        <v>3831</v>
      </c>
      <c r="K42" s="201" t="s">
        <v>6460</v>
      </c>
      <c r="L42" s="186" t="str">
        <f>IF(OR('ankieta ESG'!O18="TAK",'ankieta ESG'!J205="TAK (ujawnienia weryfikowane przez audytora zewnętrznego)",'ankieta ESG'!J205="NIE (nie spełniamy minimalnych gwarancji)"),"NIE",IF('ankieta ESG'!J223&lt;&gt;"","TAK",""))</f>
        <v/>
      </c>
      <c r="M42" s="186">
        <v>0</v>
      </c>
      <c r="N42" s="186">
        <v>-1</v>
      </c>
      <c r="O42" s="185" t="str">
        <f t="shared" si="1"/>
        <v/>
      </c>
    </row>
    <row r="43" spans="2:15">
      <c r="B43" s="547"/>
      <c r="C43" s="547"/>
      <c r="D43" s="539"/>
      <c r="E43" s="146" t="s">
        <v>6371</v>
      </c>
      <c r="F43" s="144">
        <v>1</v>
      </c>
      <c r="G43" s="143" t="str">
        <f>IF('ankieta ESG'!J238="NIE",F43,"")</f>
        <v/>
      </c>
      <c r="H43" s="157" t="s">
        <v>3821</v>
      </c>
      <c r="I43" s="158" t="s">
        <v>3831</v>
      </c>
      <c r="K43" s="201" t="s">
        <v>6413</v>
      </c>
      <c r="L43" s="186" t="str">
        <f>IF('ankieta ESG'!O18="TAK","NIE",IF('ankieta ESG'!J246="","",IF('ankieta ESG'!J246="TAK","TAK","NIE")))</f>
        <v/>
      </c>
      <c r="M43" s="186">
        <v>0</v>
      </c>
      <c r="N43" s="186">
        <v>-1</v>
      </c>
      <c r="O43" s="185" t="str">
        <f t="shared" si="1"/>
        <v/>
      </c>
    </row>
    <row r="44" spans="2:15">
      <c r="B44" s="544">
        <v>19</v>
      </c>
      <c r="C44" s="544" t="s">
        <v>6380</v>
      </c>
      <c r="D44" s="536" t="s">
        <v>1459</v>
      </c>
      <c r="E44" s="148" t="s">
        <v>6372</v>
      </c>
      <c r="F44" s="142">
        <v>1</v>
      </c>
      <c r="G44" s="156" t="str">
        <f>IF('ankieta ESG'!J242="NIE",F44,"")</f>
        <v/>
      </c>
      <c r="H44" s="157" t="s">
        <v>3821</v>
      </c>
      <c r="I44" s="158" t="s">
        <v>3831</v>
      </c>
      <c r="K44" s="185"/>
      <c r="L44" s="191"/>
      <c r="M44" s="191"/>
      <c r="N44" s="191"/>
      <c r="O44" s="203">
        <f>SUM(O37:O43)</f>
        <v>0</v>
      </c>
    </row>
    <row r="45" spans="2:15">
      <c r="B45" s="544"/>
      <c r="C45" s="544"/>
      <c r="D45" s="537"/>
      <c r="E45" s="148" t="s">
        <v>6373</v>
      </c>
      <c r="F45" s="142">
        <v>2</v>
      </c>
      <c r="G45" s="156" t="str">
        <f>IF('ankieta ESG'!J242="TAK",F45,"")</f>
        <v/>
      </c>
      <c r="H45" s="157" t="s">
        <v>3821</v>
      </c>
      <c r="I45" s="158" t="s">
        <v>3831</v>
      </c>
    </row>
    <row r="46" spans="2:15">
      <c r="B46" s="547">
        <v>20</v>
      </c>
      <c r="C46" s="547" t="s">
        <v>6379</v>
      </c>
      <c r="D46" s="538" t="s">
        <v>1459</v>
      </c>
      <c r="E46" s="146" t="s">
        <v>6374</v>
      </c>
      <c r="F46" s="144">
        <v>1</v>
      </c>
      <c r="G46" s="143" t="str">
        <f>IF('ankieta ESG'!J246="NIE",F46,"")</f>
        <v/>
      </c>
      <c r="H46" s="161" t="s">
        <v>3822</v>
      </c>
      <c r="I46" s="158" t="s">
        <v>3831</v>
      </c>
      <c r="K46" s="186" t="s">
        <v>6419</v>
      </c>
      <c r="L46" s="186">
        <f>B48</f>
        <v>21</v>
      </c>
    </row>
    <row r="47" spans="2:15">
      <c r="B47" s="547"/>
      <c r="C47" s="547"/>
      <c r="D47" s="539"/>
      <c r="E47" s="146" t="s">
        <v>6375</v>
      </c>
      <c r="F47" s="144">
        <v>2</v>
      </c>
      <c r="G47" s="143" t="str">
        <f>IF('ankieta ESG'!J246="TAK",F47,"")</f>
        <v/>
      </c>
      <c r="H47" s="161" t="s">
        <v>3822</v>
      </c>
      <c r="I47" s="158" t="s">
        <v>3831</v>
      </c>
      <c r="K47" s="186" t="s">
        <v>6416</v>
      </c>
      <c r="L47" s="186">
        <f>L46+O44</f>
        <v>21</v>
      </c>
    </row>
    <row r="48" spans="2:15" ht="14.55" customHeight="1">
      <c r="B48" s="544">
        <v>21</v>
      </c>
      <c r="C48" s="544" t="s">
        <v>6378</v>
      </c>
      <c r="D48" s="536" t="s">
        <v>6413</v>
      </c>
      <c r="E48" s="148" t="s">
        <v>6376</v>
      </c>
      <c r="F48" s="142">
        <v>0</v>
      </c>
      <c r="G48" s="156" t="str">
        <f>IF('ankieta ESG'!J248="TAK",F48,"")</f>
        <v/>
      </c>
      <c r="H48" s="161" t="s">
        <v>3822</v>
      </c>
      <c r="I48" s="158" t="s">
        <v>3831</v>
      </c>
      <c r="K48" s="186" t="s">
        <v>6417</v>
      </c>
      <c r="L48" s="186">
        <f>COUNTIF(G4:G49,"&gt;=0")</f>
        <v>0</v>
      </c>
    </row>
    <row r="49" spans="2:12">
      <c r="B49" s="544"/>
      <c r="C49" s="544"/>
      <c r="D49" s="537"/>
      <c r="E49" s="148" t="s">
        <v>6377</v>
      </c>
      <c r="F49" s="142">
        <v>1</v>
      </c>
      <c r="G49" s="156" t="str">
        <f>IF('ankieta ESG'!J248="NIE",F49,"")</f>
        <v/>
      </c>
      <c r="H49" s="161" t="s">
        <v>3822</v>
      </c>
      <c r="I49" s="158" t="s">
        <v>3831</v>
      </c>
      <c r="K49" s="186" t="s">
        <v>6415</v>
      </c>
      <c r="L49" s="186" t="b">
        <f>L48=L47</f>
        <v>0</v>
      </c>
    </row>
  </sheetData>
  <mergeCells count="68">
    <mergeCell ref="K3:N3"/>
    <mergeCell ref="P3:S3"/>
    <mergeCell ref="C21:C23"/>
    <mergeCell ref="C4:C6"/>
    <mergeCell ref="C15:C16"/>
    <mergeCell ref="D15:D16"/>
    <mergeCell ref="D4:D6"/>
    <mergeCell ref="D7:D9"/>
    <mergeCell ref="D17:D18"/>
    <mergeCell ref="D10:D12"/>
    <mergeCell ref="D13:D14"/>
    <mergeCell ref="D19:D20"/>
    <mergeCell ref="C24:C25"/>
    <mergeCell ref="B26:B27"/>
    <mergeCell ref="C26:C27"/>
    <mergeCell ref="L22:N22"/>
    <mergeCell ref="Q22:S22"/>
    <mergeCell ref="D21:D23"/>
    <mergeCell ref="D24:D25"/>
    <mergeCell ref="D26:D27"/>
    <mergeCell ref="B4:B6"/>
    <mergeCell ref="C48:C49"/>
    <mergeCell ref="C34:C35"/>
    <mergeCell ref="C36:C37"/>
    <mergeCell ref="C38:C39"/>
    <mergeCell ref="C42:C43"/>
    <mergeCell ref="C44:C45"/>
    <mergeCell ref="C46:C47"/>
    <mergeCell ref="C32:C33"/>
    <mergeCell ref="C19:C20"/>
    <mergeCell ref="C28:C29"/>
    <mergeCell ref="C30:C31"/>
    <mergeCell ref="C17:C18"/>
    <mergeCell ref="C7:C9"/>
    <mergeCell ref="C10:C12"/>
    <mergeCell ref="C13:C14"/>
    <mergeCell ref="B7:B9"/>
    <mergeCell ref="B10:B12"/>
    <mergeCell ref="B13:B14"/>
    <mergeCell ref="B15:B16"/>
    <mergeCell ref="B17:B18"/>
    <mergeCell ref="B19:B20"/>
    <mergeCell ref="B28:B29"/>
    <mergeCell ref="B42:B43"/>
    <mergeCell ref="B44:B45"/>
    <mergeCell ref="B40:B41"/>
    <mergeCell ref="B21:B23"/>
    <mergeCell ref="B24:B25"/>
    <mergeCell ref="C40:C41"/>
    <mergeCell ref="L34:M34"/>
    <mergeCell ref="B46:B47"/>
    <mergeCell ref="B48:B49"/>
    <mergeCell ref="B30:B31"/>
    <mergeCell ref="B32:B33"/>
    <mergeCell ref="B34:B35"/>
    <mergeCell ref="B36:B37"/>
    <mergeCell ref="B38:B39"/>
    <mergeCell ref="D42:D43"/>
    <mergeCell ref="D44:D45"/>
    <mergeCell ref="D46:D47"/>
    <mergeCell ref="D48:D49"/>
    <mergeCell ref="D28:D29"/>
    <mergeCell ref="D34:D35"/>
    <mergeCell ref="D36:D37"/>
    <mergeCell ref="D38:D39"/>
    <mergeCell ref="D40:D41"/>
    <mergeCell ref="D30:D31"/>
    <mergeCell ref="D32:D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0F15E-3ACC-4529-9468-6F8D3AA1B4E6}">
  <sheetPr codeName="Arkusz4"/>
  <dimension ref="B1:CJ2337"/>
  <sheetViews>
    <sheetView showGridLines="0" zoomScale="70" zoomScaleNormal="70" workbookViewId="0">
      <pane ySplit="3" topLeftCell="A4" activePane="bottomLeft" state="frozen"/>
      <selection activeCell="N26" sqref="N26"/>
      <selection pane="bottomLeft" activeCell="O28" sqref="O28"/>
    </sheetView>
  </sheetViews>
  <sheetFormatPr defaultRowHeight="14.4"/>
  <cols>
    <col min="2" max="2" width="10.6640625" customWidth="1"/>
    <col min="3" max="3" width="20.6640625" customWidth="1"/>
    <col min="4" max="4" width="5.6640625" customWidth="1"/>
    <col min="5" max="5" width="20.6640625" customWidth="1"/>
    <col min="6" max="6" width="5.6640625" customWidth="1"/>
    <col min="8" max="8" width="20.6640625" customWidth="1"/>
    <col min="9" max="13" width="5.6640625" customWidth="1"/>
    <col min="15" max="15" width="30.6640625" customWidth="1"/>
    <col min="16" max="16" width="10.6640625" customWidth="1"/>
    <col min="17" max="19" width="5.6640625" customWidth="1"/>
    <col min="21" max="21" width="20.6640625" customWidth="1"/>
    <col min="22" max="22" width="5.6640625" customWidth="1"/>
    <col min="24" max="24" width="20.6640625" customWidth="1"/>
    <col min="25" max="25" width="5.6640625" customWidth="1"/>
    <col min="27" max="27" width="20.6640625" customWidth="1"/>
    <col min="28" max="28" width="5.6640625" customWidth="1"/>
    <col min="30" max="30" width="20.6640625" customWidth="1"/>
    <col min="31" max="31" width="5.6640625" customWidth="1"/>
    <col min="33" max="33" width="20.6640625" customWidth="1"/>
    <col min="34" max="34" width="5.6640625" customWidth="1"/>
    <col min="36" max="36" width="20.6640625" customWidth="1"/>
    <col min="37" max="37" width="5.6640625" customWidth="1"/>
    <col min="39" max="39" width="10.6640625" customWidth="1"/>
    <col min="40" max="40" width="20.6640625" customWidth="1"/>
    <col min="41" max="41" width="5.6640625" customWidth="1"/>
    <col min="42" max="42" width="20.6640625" customWidth="1"/>
    <col min="43" max="43" width="5.6640625" customWidth="1"/>
    <col min="44" max="44" width="10.6640625" customWidth="1"/>
    <col min="45" max="45" width="20.6640625" customWidth="1"/>
    <col min="46" max="46" width="5.6640625" customWidth="1"/>
    <col min="47" max="47" width="20.6640625" customWidth="1"/>
    <col min="48" max="48" width="5.6640625" customWidth="1"/>
    <col min="49" max="49" width="10.6640625" customWidth="1"/>
    <col min="50" max="50" width="20.6640625" customWidth="1"/>
    <col min="51" max="51" width="5.6640625" customWidth="1"/>
    <col min="52" max="52" width="20.6640625" customWidth="1"/>
    <col min="53" max="53" width="5.6640625" customWidth="1"/>
    <col min="54" max="54" width="10.6640625" customWidth="1"/>
    <col min="55" max="55" width="20.6640625" customWidth="1"/>
    <col min="56" max="56" width="5.6640625" customWidth="1"/>
    <col min="57" max="57" width="20.6640625" customWidth="1"/>
    <col min="58" max="58" width="5.6640625" customWidth="1"/>
    <col min="59" max="59" width="10.6640625" customWidth="1"/>
    <col min="60" max="60" width="20.6640625" customWidth="1"/>
    <col min="61" max="61" width="5.6640625" customWidth="1"/>
    <col min="62" max="62" width="20.6640625" customWidth="1"/>
    <col min="63" max="63" width="5.6640625" customWidth="1"/>
    <col min="64" max="64" width="10.6640625" customWidth="1"/>
    <col min="65" max="65" width="20.6640625" customWidth="1"/>
    <col min="66" max="66" width="5.6640625" customWidth="1"/>
    <col min="67" max="67" width="20.6640625" customWidth="1"/>
    <col min="68" max="68" width="5.6640625" customWidth="1"/>
    <col min="69" max="69" width="10.6640625" customWidth="1"/>
    <col min="70" max="70" width="20.6640625" customWidth="1"/>
    <col min="71" max="71" width="5.6640625" customWidth="1"/>
    <col min="72" max="72" width="20.6640625" customWidth="1"/>
    <col min="73" max="73" width="5.6640625" customWidth="1"/>
    <col min="74" max="74" width="10.6640625" customWidth="1"/>
    <col min="75" max="75" width="20.6640625" customWidth="1"/>
    <col min="76" max="76" width="5.6640625" customWidth="1"/>
    <col min="77" max="77" width="20.6640625" customWidth="1"/>
    <col min="78" max="78" width="5.6640625" customWidth="1"/>
    <col min="79" max="79" width="10.6640625" customWidth="1"/>
    <col min="80" max="80" width="20.6640625" customWidth="1"/>
    <col min="81" max="81" width="5.6640625" customWidth="1"/>
    <col min="82" max="82" width="20.6640625" customWidth="1"/>
    <col min="83" max="83" width="5.6640625" customWidth="1"/>
    <col min="84" max="84" width="10.6640625" customWidth="1"/>
    <col min="85" max="85" width="20.6640625" customWidth="1"/>
    <col min="86" max="86" width="5.6640625" customWidth="1"/>
    <col min="87" max="87" width="20.6640625" customWidth="1"/>
    <col min="88" max="88" width="5.6640625" customWidth="1"/>
  </cols>
  <sheetData>
    <row r="1" spans="2:88">
      <c r="D1" s="25"/>
      <c r="F1" s="25"/>
    </row>
    <row r="2" spans="2:88">
      <c r="D2" s="25"/>
      <c r="F2" s="25"/>
      <c r="AM2" s="567" t="s">
        <v>3839</v>
      </c>
      <c r="AN2" s="568"/>
      <c r="AO2" s="568"/>
      <c r="AP2" s="568"/>
      <c r="AQ2" s="569"/>
      <c r="AR2" s="562" t="s">
        <v>3840</v>
      </c>
      <c r="AS2" s="563"/>
      <c r="AT2" s="563"/>
      <c r="AU2" s="563"/>
      <c r="AV2" s="564"/>
      <c r="AW2" s="567" t="s">
        <v>3841</v>
      </c>
      <c r="AX2" s="568"/>
      <c r="AY2" s="568"/>
      <c r="AZ2" s="568"/>
      <c r="BA2" s="569"/>
      <c r="BB2" s="562" t="s">
        <v>3842</v>
      </c>
      <c r="BC2" s="563"/>
      <c r="BD2" s="563"/>
      <c r="BE2" s="563"/>
      <c r="BF2" s="564"/>
      <c r="BG2" s="567" t="s">
        <v>3843</v>
      </c>
      <c r="BH2" s="568"/>
      <c r="BI2" s="568"/>
      <c r="BJ2" s="568"/>
      <c r="BK2" s="569"/>
      <c r="BL2" s="562" t="s">
        <v>3844</v>
      </c>
      <c r="BM2" s="563"/>
      <c r="BN2" s="563"/>
      <c r="BO2" s="563"/>
      <c r="BP2" s="564"/>
      <c r="BQ2" s="567" t="s">
        <v>3845</v>
      </c>
      <c r="BR2" s="568"/>
      <c r="BS2" s="568"/>
      <c r="BT2" s="568"/>
      <c r="BU2" s="569"/>
      <c r="BV2" s="562" t="s">
        <v>3846</v>
      </c>
      <c r="BW2" s="563"/>
      <c r="BX2" s="563"/>
      <c r="BY2" s="563"/>
      <c r="BZ2" s="564"/>
      <c r="CA2" s="567" t="s">
        <v>3848</v>
      </c>
      <c r="CB2" s="568"/>
      <c r="CC2" s="568"/>
      <c r="CD2" s="568"/>
      <c r="CE2" s="569"/>
      <c r="CF2" s="562" t="s">
        <v>3847</v>
      </c>
      <c r="CG2" s="563"/>
      <c r="CH2" s="563"/>
      <c r="CI2" s="563"/>
      <c r="CJ2" s="564"/>
    </row>
    <row r="3" spans="2:88">
      <c r="B3" s="97" t="s">
        <v>3410</v>
      </c>
      <c r="C3" s="96" t="s">
        <v>1493</v>
      </c>
      <c r="D3" s="97">
        <v>0</v>
      </c>
      <c r="E3" s="96" t="e" cm="1" vm="1">
        <f t="array" aca="1" ref="E3" ca="1">OFFSET(listy!$E$4,,,COUNTIF(listy!$E$4:$E$1385,"?*"))</f>
        <v>#VALUE!</v>
      </c>
      <c r="F3" s="97">
        <v>0</v>
      </c>
      <c r="H3" s="96" t="s">
        <v>3809</v>
      </c>
      <c r="I3" s="97">
        <v>0</v>
      </c>
      <c r="J3" s="97">
        <v>0</v>
      </c>
      <c r="K3" s="97">
        <v>0</v>
      </c>
      <c r="L3" s="97">
        <v>0</v>
      </c>
      <c r="M3" s="97">
        <v>0</v>
      </c>
      <c r="O3" s="96" t="s">
        <v>3784</v>
      </c>
      <c r="P3" s="183">
        <v>0</v>
      </c>
      <c r="Q3" s="97">
        <v>0</v>
      </c>
      <c r="R3" s="97">
        <v>0</v>
      </c>
      <c r="S3" s="97">
        <v>0</v>
      </c>
      <c r="U3" s="96" t="s">
        <v>3784</v>
      </c>
      <c r="V3" s="97">
        <v>0</v>
      </c>
      <c r="X3" s="96" t="s">
        <v>6670</v>
      </c>
      <c r="Y3" s="97">
        <v>0</v>
      </c>
      <c r="AA3" s="96" t="s">
        <v>3812</v>
      </c>
      <c r="AB3" s="97">
        <v>0</v>
      </c>
      <c r="AD3" s="96" t="s">
        <v>3802</v>
      </c>
      <c r="AE3" s="97">
        <v>0</v>
      </c>
      <c r="AG3" s="96" t="s">
        <v>3803</v>
      </c>
      <c r="AH3" s="97">
        <v>0</v>
      </c>
      <c r="AJ3" s="96" t="s">
        <v>3860</v>
      </c>
      <c r="AK3" s="97">
        <v>0</v>
      </c>
      <c r="AM3" s="97" t="s">
        <v>3410</v>
      </c>
      <c r="AN3" s="96" t="s">
        <v>3812</v>
      </c>
      <c r="AO3" s="97">
        <v>0</v>
      </c>
      <c r="AP3" s="96" t="e" cm="1" vm="2">
        <f t="array" aca="1" ref="AP3" ca="1">OFFSET(listy!$AP$4,,,COUNTIF(listy!$AP$4:$AP$2337,"?*"))</f>
        <v>#VALUE!</v>
      </c>
      <c r="AQ3" s="97">
        <v>0</v>
      </c>
      <c r="AR3" s="97" t="s">
        <v>3410</v>
      </c>
      <c r="AS3" s="96" t="s">
        <v>3812</v>
      </c>
      <c r="AT3" s="97">
        <v>0</v>
      </c>
      <c r="AU3" s="96" t="e" cm="1" vm="2">
        <f t="array" aca="1" ref="AU3" ca="1">OFFSET(listy!$AU$4,,,COUNTIF(listy!$AU$4:$AU$2337,"?*"))</f>
        <v>#VALUE!</v>
      </c>
      <c r="AV3" s="97">
        <v>0</v>
      </c>
      <c r="AW3" s="97" t="s">
        <v>3410</v>
      </c>
      <c r="AX3" s="96" t="s">
        <v>3812</v>
      </c>
      <c r="AY3" s="97">
        <v>0</v>
      </c>
      <c r="AZ3" s="96" t="e" cm="1" vm="2">
        <f t="array" aca="1" ref="AZ3" ca="1">OFFSET(listy!$AZ$4,,,COUNTIF(listy!$AZ$4:$AZ$2337,"?*"))</f>
        <v>#VALUE!</v>
      </c>
      <c r="BA3" s="97">
        <v>0</v>
      </c>
      <c r="BB3" s="97" t="s">
        <v>3410</v>
      </c>
      <c r="BC3" s="96" t="s">
        <v>3812</v>
      </c>
      <c r="BD3" s="97">
        <v>0</v>
      </c>
      <c r="BE3" s="96" t="e" cm="1" vm="2">
        <f t="array" aca="1" ref="BE3" ca="1">OFFSET(listy!$BE$4,,,COUNTIF(listy!$BE$4:$BE$2337,"?*"))</f>
        <v>#VALUE!</v>
      </c>
      <c r="BF3" s="97">
        <v>0</v>
      </c>
      <c r="BG3" s="97" t="s">
        <v>3410</v>
      </c>
      <c r="BH3" s="96" t="s">
        <v>3812</v>
      </c>
      <c r="BI3" s="97">
        <v>0</v>
      </c>
      <c r="BJ3" s="96" t="e" cm="1" vm="2">
        <f t="array" aca="1" ref="BJ3" ca="1">OFFSET(listy!$BJ$4,,,COUNTIF(listy!$BJ$4:$BJ$2337,"?*"))</f>
        <v>#VALUE!</v>
      </c>
      <c r="BK3" s="97">
        <v>0</v>
      </c>
      <c r="BL3" s="97" t="s">
        <v>3410</v>
      </c>
      <c r="BM3" s="96" t="s">
        <v>3812</v>
      </c>
      <c r="BN3" s="97">
        <v>0</v>
      </c>
      <c r="BO3" s="96" t="e" cm="1" vm="2">
        <f t="array" aca="1" ref="BO3" ca="1">OFFSET(listy!$BO$4,,,COUNTIF(listy!$BO$4:$BO$2337,"?*"))</f>
        <v>#VALUE!</v>
      </c>
      <c r="BP3" s="97">
        <v>0</v>
      </c>
      <c r="BQ3" s="97" t="s">
        <v>3410</v>
      </c>
      <c r="BR3" s="96" t="s">
        <v>3812</v>
      </c>
      <c r="BS3" s="97">
        <v>0</v>
      </c>
      <c r="BT3" s="96" t="e" cm="1" vm="2">
        <f t="array" aca="1" ref="BT3" ca="1">OFFSET(listy!$BT$4,,,COUNTIF(listy!$BT$4:$BT$2337,"?*"))</f>
        <v>#VALUE!</v>
      </c>
      <c r="BU3" s="97">
        <v>0</v>
      </c>
      <c r="BV3" s="97" t="s">
        <v>3410</v>
      </c>
      <c r="BW3" s="96" t="s">
        <v>3812</v>
      </c>
      <c r="BX3" s="97">
        <v>0</v>
      </c>
      <c r="BY3" s="96" t="e" cm="1" vm="2">
        <f t="array" aca="1" ref="BY3" ca="1">OFFSET(listy!$BY$4,,,COUNTIF(listy!$BY$4:$BY$2337,"?*"))</f>
        <v>#VALUE!</v>
      </c>
      <c r="BZ3" s="97">
        <v>0</v>
      </c>
      <c r="CA3" s="97" t="s">
        <v>3410</v>
      </c>
      <c r="CB3" s="96" t="s">
        <v>3812</v>
      </c>
      <c r="CC3" s="97">
        <v>0</v>
      </c>
      <c r="CD3" s="96" t="e" cm="1" vm="2">
        <f t="array" aca="1" ref="CD3" ca="1">OFFSET(listy!$CD$4,,,COUNTIF(listy!$CD$4:$CD$2337,"?*"))</f>
        <v>#VALUE!</v>
      </c>
      <c r="CE3" s="97">
        <v>0</v>
      </c>
      <c r="CF3" s="97" t="s">
        <v>3410</v>
      </c>
      <c r="CG3" s="96" t="s">
        <v>3812</v>
      </c>
      <c r="CH3" s="97">
        <v>0</v>
      </c>
      <c r="CI3" s="96" t="e" cm="1" vm="2">
        <f t="array" aca="1" ref="CI3" ca="1">OFFSET(listy!$CI$4,,,COUNTIF(listy!$CI$4:$CI$2337,"?*"))</f>
        <v>#VALUE!</v>
      </c>
      <c r="CJ3" s="97">
        <v>0</v>
      </c>
    </row>
    <row r="4" spans="2:88">
      <c r="B4" s="98">
        <f>IF(ISNUMBER(SEARCH('ankieta ESG'!$E$11,C4)),MAX(B$3:$B3)+1,0)</f>
        <v>1</v>
      </c>
      <c r="C4" s="99" t="s">
        <v>45</v>
      </c>
      <c r="D4" s="98">
        <v>0</v>
      </c>
      <c r="E4" s="99" t="str">
        <f>IFERROR(VLOOKUP(ROWS($C$4:C4),$B$4:$C$1385,2,0),"")</f>
        <v>01.11.Z Uprawa zbóż, roślin strączkowych i roślin oleistych na nasiona, z wyłączeniem ryżu (PKD 2007)</v>
      </c>
      <c r="F4" s="98">
        <v>0</v>
      </c>
      <c r="H4" s="99" t="s">
        <v>3446</v>
      </c>
      <c r="I4" s="182" t="s">
        <v>3995</v>
      </c>
      <c r="J4" s="182" t="s">
        <v>3997</v>
      </c>
      <c r="K4" s="182"/>
      <c r="L4" s="182"/>
      <c r="M4" s="98">
        <v>0</v>
      </c>
      <c r="O4" s="99" t="s">
        <v>3773</v>
      </c>
      <c r="P4" s="99" t="s">
        <v>6339</v>
      </c>
      <c r="Q4" s="182" t="s">
        <v>3679</v>
      </c>
      <c r="R4" s="182"/>
      <c r="S4" s="98">
        <v>0</v>
      </c>
      <c r="U4" s="99" t="s">
        <v>10</v>
      </c>
      <c r="V4" s="98">
        <v>0</v>
      </c>
      <c r="X4" s="99" t="s">
        <v>17</v>
      </c>
      <c r="Y4" s="98">
        <v>0</v>
      </c>
      <c r="AA4" s="99" t="s">
        <v>3856</v>
      </c>
      <c r="AB4" s="98">
        <v>0</v>
      </c>
      <c r="AD4" s="99" t="s">
        <v>3804</v>
      </c>
      <c r="AE4" s="98">
        <v>0</v>
      </c>
      <c r="AG4" s="99" t="s">
        <v>3859</v>
      </c>
      <c r="AH4" s="98">
        <v>0</v>
      </c>
      <c r="AJ4" s="99"/>
      <c r="AK4" s="98">
        <v>0</v>
      </c>
      <c r="AM4" s="98">
        <f>IF(ISNUMBER(SEARCH('ankieta ESG'!$G$180,AN4)),MAX(AM$3:$AM3)+1,0)</f>
        <v>1</v>
      </c>
      <c r="AN4" s="134" t="s">
        <v>4004</v>
      </c>
      <c r="AO4" s="98">
        <v>0</v>
      </c>
      <c r="AP4" s="99" t="str">
        <f>IFERROR(VLOOKUP(ROWS($AN$4:AN4),$AM$4:$AN$2337,2,0),"")</f>
        <v>Abramów (pow. lubartowski, woj. lubelskie)</v>
      </c>
      <c r="AQ4" s="98">
        <v>0</v>
      </c>
      <c r="AR4" s="98">
        <f>IF(ISNUMBER(SEARCH('ankieta ESG'!$G$181,AS4)),MAX($AR$3:AR3)+1,0)</f>
        <v>1</v>
      </c>
      <c r="AS4" s="134" t="s">
        <v>4004</v>
      </c>
      <c r="AT4" s="98">
        <v>0</v>
      </c>
      <c r="AU4" s="99" t="str">
        <f>IFERROR(VLOOKUP(ROWS($AS$4:AS4),$AR$4:$AS$2337,2,0),"")</f>
        <v>Abramów (pow. lubartowski, woj. lubelskie)</v>
      </c>
      <c r="AV4" s="98">
        <v>0</v>
      </c>
      <c r="AW4" s="98">
        <f>IF(ISNUMBER(SEARCH('ankieta ESG'!$G$182,AX4)),MAX($AW$3:AW3)+1,0)</f>
        <v>1</v>
      </c>
      <c r="AX4" s="134" t="s">
        <v>4004</v>
      </c>
      <c r="AY4" s="98">
        <v>0</v>
      </c>
      <c r="AZ4" s="99" t="str">
        <f>IFERROR(VLOOKUP(ROWS($AX$4:AX4),$AW$4:$AX$2337,2,0),"")</f>
        <v>Abramów (pow. lubartowski, woj. lubelskie)</v>
      </c>
      <c r="BA4" s="98">
        <v>0</v>
      </c>
      <c r="BB4" s="98">
        <f>IF(ISNUMBER(SEARCH('ankieta ESG'!$G$183,BC4)),MAX($BB$3:BB3)+1,0)</f>
        <v>1</v>
      </c>
      <c r="BC4" s="134" t="s">
        <v>4004</v>
      </c>
      <c r="BD4" s="98">
        <v>0</v>
      </c>
      <c r="BE4" s="99" t="str">
        <f>IFERROR(VLOOKUP(ROWS($BC$4:BC4),$BB$4:$BC$2337,2,0),"")</f>
        <v>Abramów (pow. lubartowski, woj. lubelskie)</v>
      </c>
      <c r="BF4" s="98">
        <v>0</v>
      </c>
      <c r="BG4" s="98">
        <f>IF(ISNUMBER(SEARCH('ankieta ESG'!$G$184,BH4)),MAX($BG$3:BG3)+1,0)</f>
        <v>1</v>
      </c>
      <c r="BH4" s="134" t="s">
        <v>4004</v>
      </c>
      <c r="BI4" s="98">
        <v>0</v>
      </c>
      <c r="BJ4" s="99" t="str">
        <f>IFERROR(VLOOKUP(ROWS($BH$4:BH4),$BG$4:$BH$2337,2,0),"")</f>
        <v>Abramów (pow. lubartowski, woj. lubelskie)</v>
      </c>
      <c r="BK4" s="98">
        <v>0</v>
      </c>
      <c r="BL4" s="98">
        <f>IF(ISNUMBER(SEARCH('ankieta ESG'!$G$185,BM4)),MAX($BL$3:BL3)+1,0)</f>
        <v>1</v>
      </c>
      <c r="BM4" s="134" t="s">
        <v>4004</v>
      </c>
      <c r="BN4" s="98">
        <v>0</v>
      </c>
      <c r="BO4" s="99" t="str">
        <f>IFERROR(VLOOKUP(ROWS($BM$4:BM4),$BL$4:$BM$2337,2,0),"")</f>
        <v>Abramów (pow. lubartowski, woj. lubelskie)</v>
      </c>
      <c r="BP4" s="98">
        <v>0</v>
      </c>
      <c r="BQ4" s="98">
        <f>IF(ISNUMBER(SEARCH('ankieta ESG'!$G$186,BR4)),MAX($BQ$3:BQ3)+1,0)</f>
        <v>1</v>
      </c>
      <c r="BR4" s="134" t="s">
        <v>4004</v>
      </c>
      <c r="BS4" s="98">
        <v>0</v>
      </c>
      <c r="BT4" s="99" t="str">
        <f>IFERROR(VLOOKUP(ROWS($BR$4:BR4),$BQ$4:$BR$2337,2,0),"")</f>
        <v>Abramów (pow. lubartowski, woj. lubelskie)</v>
      </c>
      <c r="BU4" s="98">
        <v>0</v>
      </c>
      <c r="BV4" s="98">
        <f>IF(ISNUMBER(SEARCH('ankieta ESG'!$G$187,BW4)),MAX($BV$3:BV3)+1,0)</f>
        <v>1</v>
      </c>
      <c r="BW4" s="134" t="s">
        <v>4004</v>
      </c>
      <c r="BX4" s="98">
        <v>0</v>
      </c>
      <c r="BY4" s="99" t="str">
        <f>IFERROR(VLOOKUP(ROWS($BW$4:BW4),$BV$4:$BW$2337,2,0),"")</f>
        <v>Abramów (pow. lubartowski, woj. lubelskie)</v>
      </c>
      <c r="BZ4" s="98">
        <v>0</v>
      </c>
      <c r="CA4" s="98">
        <f>IF(ISNUMBER(SEARCH('ankieta ESG'!$G$188,CB4)),MAX($CA$3:CA3)+1,0)</f>
        <v>1</v>
      </c>
      <c r="CB4" s="134" t="s">
        <v>4004</v>
      </c>
      <c r="CC4" s="98">
        <v>0</v>
      </c>
      <c r="CD4" s="99" t="str">
        <f>IFERROR(VLOOKUP(ROWS($CB$4:CB4),$CA$4:$CB$2337,2,0),"")</f>
        <v>Abramów (pow. lubartowski, woj. lubelskie)</v>
      </c>
      <c r="CE4" s="98">
        <v>0</v>
      </c>
      <c r="CF4" s="98">
        <f>IF(ISNUMBER(SEARCH('ankieta ESG'!$G$189,CG4)),MAX($CF$3:CF3)+1,0)</f>
        <v>1</v>
      </c>
      <c r="CG4" s="134" t="s">
        <v>4004</v>
      </c>
      <c r="CH4" s="98">
        <v>0</v>
      </c>
      <c r="CI4" s="99" t="str">
        <f>IFERROR(VLOOKUP(ROWS($CG$4:CG4),$CF$4:$CG$2337,2,0),"")</f>
        <v>Abramów (pow. lubartowski, woj. lubelskie)</v>
      </c>
      <c r="CJ4" s="98">
        <v>0</v>
      </c>
    </row>
    <row r="5" spans="2:88">
      <c r="B5" s="98">
        <f>IF(ISNUMBER(SEARCH('ankieta ESG'!$E$11,C5)),MAX(B$3:$B4)+1,0)</f>
        <v>2</v>
      </c>
      <c r="C5" s="99" t="s">
        <v>46</v>
      </c>
      <c r="D5" s="98">
        <v>0</v>
      </c>
      <c r="E5" s="99" t="str">
        <f>IFERROR(VLOOKUP(ROWS($C$4:C5),$B$4:$C$1385,2,0),"")</f>
        <v>01.12.Z Uprawa ryżu (PKD 2007)</v>
      </c>
      <c r="F5" s="98">
        <v>0</v>
      </c>
      <c r="H5" s="99" t="s">
        <v>3444</v>
      </c>
      <c r="I5" s="182" t="s">
        <v>3995</v>
      </c>
      <c r="J5" s="182" t="s">
        <v>3997</v>
      </c>
      <c r="K5" s="182"/>
      <c r="L5" s="182"/>
      <c r="M5" s="98">
        <v>0</v>
      </c>
      <c r="O5" s="99" t="s">
        <v>13</v>
      </c>
      <c r="P5" s="99" t="s">
        <v>6343</v>
      </c>
      <c r="Q5" s="182" t="s">
        <v>3679</v>
      </c>
      <c r="R5" s="182" t="s">
        <v>6338</v>
      </c>
      <c r="S5" s="98">
        <v>0</v>
      </c>
      <c r="U5" s="99" t="s">
        <v>11</v>
      </c>
      <c r="V5" s="98">
        <v>0</v>
      </c>
      <c r="X5" s="99" t="s">
        <v>18</v>
      </c>
      <c r="Y5" s="98">
        <v>0</v>
      </c>
      <c r="AA5" s="99" t="s">
        <v>3808</v>
      </c>
      <c r="AB5" s="98">
        <v>0</v>
      </c>
      <c r="AD5" s="99" t="s">
        <v>3805</v>
      </c>
      <c r="AE5" s="98">
        <v>0</v>
      </c>
      <c r="AG5" s="99" t="s">
        <v>3858</v>
      </c>
      <c r="AH5" s="98">
        <v>0</v>
      </c>
      <c r="AJ5" s="99" t="s">
        <v>3850</v>
      </c>
      <c r="AK5" s="98">
        <v>0</v>
      </c>
      <c r="AM5" s="98">
        <f>IF(ISNUMBER(SEARCH('ankieta ESG'!$G$180,AN5)),MAX(AM$3:$AM4)+1,0)</f>
        <v>2</v>
      </c>
      <c r="AN5" s="134" t="s">
        <v>4005</v>
      </c>
      <c r="AO5" s="98">
        <v>0</v>
      </c>
      <c r="AP5" s="99" t="str">
        <f>IFERROR(VLOOKUP(ROWS($AN$4:AN5),$AM$4:$AN$2337,2,0),"")</f>
        <v>Adamów (pow. łukowski, woj. lubelskie)</v>
      </c>
      <c r="AQ5" s="98">
        <v>0</v>
      </c>
      <c r="AR5" s="98">
        <f>IF(ISNUMBER(SEARCH('ankieta ESG'!$G$181,AS5)),MAX($AR$3:AR4)+1,0)</f>
        <v>2</v>
      </c>
      <c r="AS5" s="134" t="s">
        <v>4005</v>
      </c>
      <c r="AT5" s="98">
        <v>0</v>
      </c>
      <c r="AU5" s="99" t="str">
        <f>IFERROR(VLOOKUP(ROWS($AS$4:AS5),$AR$4:$AS$2337,2,0),"")</f>
        <v>Adamów (pow. łukowski, woj. lubelskie)</v>
      </c>
      <c r="AV5" s="98">
        <v>0</v>
      </c>
      <c r="AW5" s="98">
        <f>IF(ISNUMBER(SEARCH('ankieta ESG'!$G$182,AX5)),MAX($AW$3:AW4)+1,0)</f>
        <v>2</v>
      </c>
      <c r="AX5" s="134" t="s">
        <v>4005</v>
      </c>
      <c r="AY5" s="98">
        <v>0</v>
      </c>
      <c r="AZ5" s="99" t="str">
        <f>IFERROR(VLOOKUP(ROWS($AX$4:AX5),$AW$4:$AX$2337,2,0),"")</f>
        <v>Adamów (pow. łukowski, woj. lubelskie)</v>
      </c>
      <c r="BA5" s="98">
        <v>0</v>
      </c>
      <c r="BB5" s="98">
        <f>IF(ISNUMBER(SEARCH('ankieta ESG'!$G$183,BC5)),MAX($BB$3:BB4)+1,0)</f>
        <v>2</v>
      </c>
      <c r="BC5" s="134" t="s">
        <v>4005</v>
      </c>
      <c r="BD5" s="98">
        <v>0</v>
      </c>
      <c r="BE5" s="99" t="str">
        <f>IFERROR(VLOOKUP(ROWS($BC$4:BC5),$BB$4:$BC$2337,2,0),"")</f>
        <v>Adamów (pow. łukowski, woj. lubelskie)</v>
      </c>
      <c r="BF5" s="98">
        <v>0</v>
      </c>
      <c r="BG5" s="98">
        <f>IF(ISNUMBER(SEARCH('ankieta ESG'!$G$184,BH5)),MAX($BG$3:BG4)+1,0)</f>
        <v>2</v>
      </c>
      <c r="BH5" s="134" t="s">
        <v>4005</v>
      </c>
      <c r="BI5" s="98">
        <v>0</v>
      </c>
      <c r="BJ5" s="99" t="str">
        <f>IFERROR(VLOOKUP(ROWS($BH$4:BH5),$BG$4:$BH$2337,2,0),"")</f>
        <v>Adamów (pow. łukowski, woj. lubelskie)</v>
      </c>
      <c r="BK5" s="98">
        <v>0</v>
      </c>
      <c r="BL5" s="98">
        <f>IF(ISNUMBER(SEARCH('ankieta ESG'!$G$185,BM5)),MAX($BL$3:BL4)+1,0)</f>
        <v>2</v>
      </c>
      <c r="BM5" s="134" t="s">
        <v>4005</v>
      </c>
      <c r="BN5" s="98">
        <v>0</v>
      </c>
      <c r="BO5" s="99" t="str">
        <f>IFERROR(VLOOKUP(ROWS($BM$4:BM5),$BL$4:$BM$2337,2,0),"")</f>
        <v>Adamów (pow. łukowski, woj. lubelskie)</v>
      </c>
      <c r="BP5" s="98">
        <v>0</v>
      </c>
      <c r="BQ5" s="98">
        <f>IF(ISNUMBER(SEARCH('ankieta ESG'!$G$186,BR5)),MAX($BQ$3:BQ4)+1,0)</f>
        <v>2</v>
      </c>
      <c r="BR5" s="134" t="s">
        <v>4005</v>
      </c>
      <c r="BS5" s="98">
        <v>0</v>
      </c>
      <c r="BT5" s="99" t="str">
        <f>IFERROR(VLOOKUP(ROWS($BR$4:BR5),$BQ$4:$BR$2337,2,0),"")</f>
        <v>Adamów (pow. łukowski, woj. lubelskie)</v>
      </c>
      <c r="BU5" s="98">
        <v>0</v>
      </c>
      <c r="BV5" s="98">
        <f>IF(ISNUMBER(SEARCH('ankieta ESG'!$G$187,BW5)),MAX($BV$3:BV4)+1,0)</f>
        <v>2</v>
      </c>
      <c r="BW5" s="134" t="s">
        <v>4005</v>
      </c>
      <c r="BX5" s="98">
        <v>0</v>
      </c>
      <c r="BY5" s="99" t="str">
        <f>IFERROR(VLOOKUP(ROWS($BW$4:BW5),$BV$4:$BW$2337,2,0),"")</f>
        <v>Adamów (pow. łukowski, woj. lubelskie)</v>
      </c>
      <c r="BZ5" s="98">
        <v>0</v>
      </c>
      <c r="CA5" s="98">
        <f>IF(ISNUMBER(SEARCH('ankieta ESG'!$G$188,CB5)),MAX($CA$3:CA4)+1,0)</f>
        <v>2</v>
      </c>
      <c r="CB5" s="134" t="s">
        <v>4005</v>
      </c>
      <c r="CC5" s="98">
        <v>0</v>
      </c>
      <c r="CD5" s="99" t="str">
        <f>IFERROR(VLOOKUP(ROWS($CB$4:CB5),$CA$4:$CB$2337,2,0),"")</f>
        <v>Adamów (pow. łukowski, woj. lubelskie)</v>
      </c>
      <c r="CE5" s="98">
        <v>0</v>
      </c>
      <c r="CF5" s="98">
        <f>IF(ISNUMBER(SEARCH('ankieta ESG'!$G$189,CG5)),MAX($CF$3:CF4)+1,0)</f>
        <v>2</v>
      </c>
      <c r="CG5" s="134" t="s">
        <v>4005</v>
      </c>
      <c r="CH5" s="98">
        <v>0</v>
      </c>
      <c r="CI5" s="99" t="str">
        <f>IFERROR(VLOOKUP(ROWS($CG$4:CG5),$CF$4:$CG$2337,2,0),"")</f>
        <v>Adamów (pow. łukowski, woj. lubelskie)</v>
      </c>
      <c r="CJ5" s="98">
        <v>0</v>
      </c>
    </row>
    <row r="6" spans="2:88">
      <c r="B6" s="98">
        <f>IF(ISNUMBER(SEARCH('ankieta ESG'!$E$11,C6)),MAX(B$3:$B5)+1,0)</f>
        <v>3</v>
      </c>
      <c r="C6" s="99" t="s">
        <v>47</v>
      </c>
      <c r="D6" s="98">
        <v>0</v>
      </c>
      <c r="E6" s="99" t="str">
        <f>IFERROR(VLOOKUP(ROWS($C$4:C6),$B$4:$C$1385,2,0),"")</f>
        <v>01.13.Z Uprawa warzyw, włączając melony oraz uprawa roślin korzeniowych i roślin bulwiastych (PKD 2007)</v>
      </c>
      <c r="F6" s="98">
        <v>0</v>
      </c>
      <c r="H6" s="99" t="s">
        <v>3442</v>
      </c>
      <c r="I6" s="182" t="s">
        <v>3995</v>
      </c>
      <c r="J6" s="182" t="s">
        <v>3996</v>
      </c>
      <c r="K6" s="182" t="s">
        <v>3997</v>
      </c>
      <c r="L6" s="182"/>
      <c r="M6" s="98">
        <v>0</v>
      </c>
      <c r="O6" s="99" t="s">
        <v>14</v>
      </c>
      <c r="P6" s="99" t="s">
        <v>6340</v>
      </c>
      <c r="Q6" s="182" t="s">
        <v>3679</v>
      </c>
      <c r="R6" s="182" t="s">
        <v>6338</v>
      </c>
      <c r="S6" s="98">
        <v>0</v>
      </c>
      <c r="U6" s="99" t="s">
        <v>12</v>
      </c>
      <c r="V6" s="98">
        <v>0</v>
      </c>
      <c r="X6" s="99" t="s">
        <v>19</v>
      </c>
      <c r="Y6" s="98">
        <v>0</v>
      </c>
      <c r="AA6" s="99" t="s">
        <v>3806</v>
      </c>
      <c r="AB6" s="98">
        <v>0</v>
      </c>
      <c r="AD6" s="99" t="s">
        <v>3857</v>
      </c>
      <c r="AE6" s="98">
        <v>0</v>
      </c>
      <c r="AG6" s="99" t="s">
        <v>3426</v>
      </c>
      <c r="AH6" s="98">
        <v>0</v>
      </c>
      <c r="AJ6" s="99" t="s">
        <v>3851</v>
      </c>
      <c r="AK6" s="98">
        <v>0</v>
      </c>
      <c r="AM6" s="98">
        <f>IF(ISNUMBER(SEARCH('ankieta ESG'!$G$180,AN6)),MAX(AM$3:$AM5)+1,0)</f>
        <v>3</v>
      </c>
      <c r="AN6" s="134" t="s">
        <v>4006</v>
      </c>
      <c r="AO6" s="98">
        <v>0</v>
      </c>
      <c r="AP6" s="99" t="str">
        <f>IFERROR(VLOOKUP(ROWS($AN$4:AN6),$AM$4:$AN$2337,2,0),"")</f>
        <v>Adamów (pow. zamojski, woj. lubelskie)</v>
      </c>
      <c r="AQ6" s="98">
        <v>0</v>
      </c>
      <c r="AR6" s="98">
        <f>IF(ISNUMBER(SEARCH('ankieta ESG'!$G$181,AS6)),MAX($AR$3:AR5)+1,0)</f>
        <v>3</v>
      </c>
      <c r="AS6" s="134" t="s">
        <v>4006</v>
      </c>
      <c r="AT6" s="98">
        <v>0</v>
      </c>
      <c r="AU6" s="99" t="str">
        <f>IFERROR(VLOOKUP(ROWS($AS$4:AS6),$AR$4:$AS$2337,2,0),"")</f>
        <v>Adamów (pow. zamojski, woj. lubelskie)</v>
      </c>
      <c r="AV6" s="98">
        <v>0</v>
      </c>
      <c r="AW6" s="98">
        <f>IF(ISNUMBER(SEARCH('ankieta ESG'!$G$182,AX6)),MAX($AW$3:AW5)+1,0)</f>
        <v>3</v>
      </c>
      <c r="AX6" s="134" t="s">
        <v>4006</v>
      </c>
      <c r="AY6" s="98">
        <v>0</v>
      </c>
      <c r="AZ6" s="99" t="str">
        <f>IFERROR(VLOOKUP(ROWS($AX$4:AX6),$AW$4:$AX$2337,2,0),"")</f>
        <v>Adamów (pow. zamojski, woj. lubelskie)</v>
      </c>
      <c r="BA6" s="98">
        <v>0</v>
      </c>
      <c r="BB6" s="98">
        <f>IF(ISNUMBER(SEARCH('ankieta ESG'!$G$183,BC6)),MAX($BB$3:BB5)+1,0)</f>
        <v>3</v>
      </c>
      <c r="BC6" s="134" t="s">
        <v>4006</v>
      </c>
      <c r="BD6" s="98">
        <v>0</v>
      </c>
      <c r="BE6" s="99" t="str">
        <f>IFERROR(VLOOKUP(ROWS($BC$4:BC6),$BB$4:$BC$2337,2,0),"")</f>
        <v>Adamów (pow. zamojski, woj. lubelskie)</v>
      </c>
      <c r="BF6" s="98">
        <v>0</v>
      </c>
      <c r="BG6" s="98">
        <f>IF(ISNUMBER(SEARCH('ankieta ESG'!$G$184,BH6)),MAX($BG$3:BG5)+1,0)</f>
        <v>3</v>
      </c>
      <c r="BH6" s="134" t="s">
        <v>4006</v>
      </c>
      <c r="BI6" s="98">
        <v>0</v>
      </c>
      <c r="BJ6" s="99" t="str">
        <f>IFERROR(VLOOKUP(ROWS($BH$4:BH6),$BG$4:$BH$2337,2,0),"")</f>
        <v>Adamów (pow. zamojski, woj. lubelskie)</v>
      </c>
      <c r="BK6" s="98">
        <v>0</v>
      </c>
      <c r="BL6" s="98">
        <f>IF(ISNUMBER(SEARCH('ankieta ESG'!$G$185,BM6)),MAX($BL$3:BL5)+1,0)</f>
        <v>3</v>
      </c>
      <c r="BM6" s="134" t="s">
        <v>4006</v>
      </c>
      <c r="BN6" s="98">
        <v>0</v>
      </c>
      <c r="BO6" s="99" t="str">
        <f>IFERROR(VLOOKUP(ROWS($BM$4:BM6),$BL$4:$BM$2337,2,0),"")</f>
        <v>Adamów (pow. zamojski, woj. lubelskie)</v>
      </c>
      <c r="BP6" s="98">
        <v>0</v>
      </c>
      <c r="BQ6" s="98">
        <f>IF(ISNUMBER(SEARCH('ankieta ESG'!$G$186,BR6)),MAX($BQ$3:BQ5)+1,0)</f>
        <v>3</v>
      </c>
      <c r="BR6" s="134" t="s">
        <v>4006</v>
      </c>
      <c r="BS6" s="98">
        <v>0</v>
      </c>
      <c r="BT6" s="99" t="str">
        <f>IFERROR(VLOOKUP(ROWS($BR$4:BR6),$BQ$4:$BR$2337,2,0),"")</f>
        <v>Adamów (pow. zamojski, woj. lubelskie)</v>
      </c>
      <c r="BU6" s="98">
        <v>0</v>
      </c>
      <c r="BV6" s="98">
        <f>IF(ISNUMBER(SEARCH('ankieta ESG'!$G$187,BW6)),MAX($BV$3:BV5)+1,0)</f>
        <v>3</v>
      </c>
      <c r="BW6" s="134" t="s">
        <v>4006</v>
      </c>
      <c r="BX6" s="98">
        <v>0</v>
      </c>
      <c r="BY6" s="99" t="str">
        <f>IFERROR(VLOOKUP(ROWS($BW$4:BW6),$BV$4:$BW$2337,2,0),"")</f>
        <v>Adamów (pow. zamojski, woj. lubelskie)</v>
      </c>
      <c r="BZ6" s="98">
        <v>0</v>
      </c>
      <c r="CA6" s="98">
        <f>IF(ISNUMBER(SEARCH('ankieta ESG'!$G$188,CB6)),MAX($CA$3:CA5)+1,0)</f>
        <v>3</v>
      </c>
      <c r="CB6" s="134" t="s">
        <v>4006</v>
      </c>
      <c r="CC6" s="98">
        <v>0</v>
      </c>
      <c r="CD6" s="99" t="str">
        <f>IFERROR(VLOOKUP(ROWS($CB$4:CB6),$CA$4:$CB$2337,2,0),"")</f>
        <v>Adamów (pow. zamojski, woj. lubelskie)</v>
      </c>
      <c r="CE6" s="98">
        <v>0</v>
      </c>
      <c r="CF6" s="98">
        <f>IF(ISNUMBER(SEARCH('ankieta ESG'!$G$189,CG6)),MAX($CF$3:CF5)+1,0)</f>
        <v>3</v>
      </c>
      <c r="CG6" s="134" t="s">
        <v>4006</v>
      </c>
      <c r="CH6" s="98">
        <v>0</v>
      </c>
      <c r="CI6" s="99" t="str">
        <f>IFERROR(VLOOKUP(ROWS($CG$4:CG6),$CF$4:$CG$2337,2,0),"")</f>
        <v>Adamów (pow. zamojski, woj. lubelskie)</v>
      </c>
      <c r="CJ6" s="98">
        <v>0</v>
      </c>
    </row>
    <row r="7" spans="2:88">
      <c r="B7" s="98">
        <f>IF(ISNUMBER(SEARCH('ankieta ESG'!$E$11,C7)),MAX(B$3:$B6)+1,0)</f>
        <v>4</v>
      </c>
      <c r="C7" s="99" t="s">
        <v>48</v>
      </c>
      <c r="D7" s="98">
        <v>0</v>
      </c>
      <c r="E7" s="99" t="str">
        <f>IFERROR(VLOOKUP(ROWS($C$4:C7),$B$4:$C$1385,2,0),"")</f>
        <v>01.14.Z Uprawa trzciny cukrowej (PKD 2007)</v>
      </c>
      <c r="F7" s="98">
        <v>0</v>
      </c>
      <c r="H7" s="99" t="s">
        <v>3440</v>
      </c>
      <c r="I7" s="182" t="s">
        <v>3995</v>
      </c>
      <c r="J7" s="182" t="s">
        <v>3997</v>
      </c>
      <c r="K7" s="182"/>
      <c r="L7" s="182"/>
      <c r="M7" s="98">
        <v>0</v>
      </c>
      <c r="U7" s="99" t="s">
        <v>15</v>
      </c>
      <c r="V7" s="98">
        <v>0</v>
      </c>
      <c r="X7" s="99" t="s">
        <v>20</v>
      </c>
      <c r="Y7" s="98">
        <v>0</v>
      </c>
      <c r="AA7" s="99" t="s">
        <v>3807</v>
      </c>
      <c r="AB7" s="98">
        <v>0</v>
      </c>
      <c r="AJ7" s="99"/>
      <c r="AK7" s="98">
        <v>0</v>
      </c>
      <c r="AM7" s="98">
        <f>IF(ISNUMBER(SEARCH('ankieta ESG'!$G$180,AN7)),MAX(AM$3:$AM6)+1,0)</f>
        <v>4</v>
      </c>
      <c r="AN7" s="134" t="s">
        <v>4007</v>
      </c>
      <c r="AO7" s="98">
        <v>0</v>
      </c>
      <c r="AP7" s="99" t="str">
        <f>IFERROR(VLOOKUP(ROWS($AN$4:AN7),$AM$4:$AN$2337,2,0),"")</f>
        <v>Adamówka (pow. przeworski, woj. podkarpackie)</v>
      </c>
      <c r="AQ7" s="98">
        <v>0</v>
      </c>
      <c r="AR7" s="98">
        <f>IF(ISNUMBER(SEARCH('ankieta ESG'!$G$181,AS7)),MAX($AR$3:AR6)+1,0)</f>
        <v>4</v>
      </c>
      <c r="AS7" s="134" t="s">
        <v>4007</v>
      </c>
      <c r="AT7" s="98">
        <v>0</v>
      </c>
      <c r="AU7" s="99" t="str">
        <f>IFERROR(VLOOKUP(ROWS($AS$4:AS7),$AR$4:$AS$2337,2,0),"")</f>
        <v>Adamówka (pow. przeworski, woj. podkarpackie)</v>
      </c>
      <c r="AV7" s="98">
        <v>0</v>
      </c>
      <c r="AW7" s="98">
        <f>IF(ISNUMBER(SEARCH('ankieta ESG'!$G$182,AX7)),MAX($AW$3:AW6)+1,0)</f>
        <v>4</v>
      </c>
      <c r="AX7" s="134" t="s">
        <v>4007</v>
      </c>
      <c r="AY7" s="98">
        <v>0</v>
      </c>
      <c r="AZ7" s="99" t="str">
        <f>IFERROR(VLOOKUP(ROWS($AX$4:AX7),$AW$4:$AX$2337,2,0),"")</f>
        <v>Adamówka (pow. przeworski, woj. podkarpackie)</v>
      </c>
      <c r="BA7" s="98">
        <v>0</v>
      </c>
      <c r="BB7" s="98">
        <f>IF(ISNUMBER(SEARCH('ankieta ESG'!$G$183,BC7)),MAX($BB$3:BB6)+1,0)</f>
        <v>4</v>
      </c>
      <c r="BC7" s="134" t="s">
        <v>4007</v>
      </c>
      <c r="BD7" s="98">
        <v>0</v>
      </c>
      <c r="BE7" s="99" t="str">
        <f>IFERROR(VLOOKUP(ROWS($BC$4:BC7),$BB$4:$BC$2337,2,0),"")</f>
        <v>Adamówka (pow. przeworski, woj. podkarpackie)</v>
      </c>
      <c r="BF7" s="98">
        <v>0</v>
      </c>
      <c r="BG7" s="98">
        <f>IF(ISNUMBER(SEARCH('ankieta ESG'!$G$184,BH7)),MAX($BG$3:BG6)+1,0)</f>
        <v>4</v>
      </c>
      <c r="BH7" s="134" t="s">
        <v>4007</v>
      </c>
      <c r="BI7" s="98">
        <v>0</v>
      </c>
      <c r="BJ7" s="99" t="str">
        <f>IFERROR(VLOOKUP(ROWS($BH$4:BH7),$BG$4:$BH$2337,2,0),"")</f>
        <v>Adamówka (pow. przeworski, woj. podkarpackie)</v>
      </c>
      <c r="BK7" s="98">
        <v>0</v>
      </c>
      <c r="BL7" s="98">
        <f>IF(ISNUMBER(SEARCH('ankieta ESG'!$G$185,BM7)),MAX($BL$3:BL6)+1,0)</f>
        <v>4</v>
      </c>
      <c r="BM7" s="134" t="s">
        <v>4007</v>
      </c>
      <c r="BN7" s="98">
        <v>0</v>
      </c>
      <c r="BO7" s="99" t="str">
        <f>IFERROR(VLOOKUP(ROWS($BM$4:BM7),$BL$4:$BM$2337,2,0),"")</f>
        <v>Adamówka (pow. przeworski, woj. podkarpackie)</v>
      </c>
      <c r="BP7" s="98">
        <v>0</v>
      </c>
      <c r="BQ7" s="98">
        <f>IF(ISNUMBER(SEARCH('ankieta ESG'!$G$186,BR7)),MAX($BQ$3:BQ6)+1,0)</f>
        <v>4</v>
      </c>
      <c r="BR7" s="134" t="s">
        <v>4007</v>
      </c>
      <c r="BS7" s="98">
        <v>0</v>
      </c>
      <c r="BT7" s="99" t="str">
        <f>IFERROR(VLOOKUP(ROWS($BR$4:BR7),$BQ$4:$BR$2337,2,0),"")</f>
        <v>Adamówka (pow. przeworski, woj. podkarpackie)</v>
      </c>
      <c r="BU7" s="98">
        <v>0</v>
      </c>
      <c r="BV7" s="98">
        <f>IF(ISNUMBER(SEARCH('ankieta ESG'!$G$187,BW7)),MAX($BV$3:BV6)+1,0)</f>
        <v>4</v>
      </c>
      <c r="BW7" s="134" t="s">
        <v>4007</v>
      </c>
      <c r="BX7" s="98">
        <v>0</v>
      </c>
      <c r="BY7" s="99" t="str">
        <f>IFERROR(VLOOKUP(ROWS($BW$4:BW7),$BV$4:$BW$2337,2,0),"")</f>
        <v>Adamówka (pow. przeworski, woj. podkarpackie)</v>
      </c>
      <c r="BZ7" s="98">
        <v>0</v>
      </c>
      <c r="CA7" s="98">
        <f>IF(ISNUMBER(SEARCH('ankieta ESG'!$G$188,CB7)),MAX($CA$3:CA6)+1,0)</f>
        <v>4</v>
      </c>
      <c r="CB7" s="134" t="s">
        <v>4007</v>
      </c>
      <c r="CC7" s="98">
        <v>0</v>
      </c>
      <c r="CD7" s="99" t="str">
        <f>IFERROR(VLOOKUP(ROWS($CB$4:CB7),$CA$4:$CB$2337,2,0),"")</f>
        <v>Adamówka (pow. przeworski, woj. podkarpackie)</v>
      </c>
      <c r="CE7" s="98">
        <v>0</v>
      </c>
      <c r="CF7" s="98">
        <f>IF(ISNUMBER(SEARCH('ankieta ESG'!$G$189,CG7)),MAX($CF$3:CF6)+1,0)</f>
        <v>4</v>
      </c>
      <c r="CG7" s="134" t="s">
        <v>4007</v>
      </c>
      <c r="CH7" s="98">
        <v>0</v>
      </c>
      <c r="CI7" s="99" t="str">
        <f>IFERROR(VLOOKUP(ROWS($CG$4:CG7),$CF$4:$CG$2337,2,0),"")</f>
        <v>Adamówka (pow. przeworski, woj. podkarpackie)</v>
      </c>
      <c r="CJ7" s="98">
        <v>0</v>
      </c>
    </row>
    <row r="8" spans="2:88">
      <c r="B8" s="98">
        <f>IF(ISNUMBER(SEARCH('ankieta ESG'!$E$11,C8)),MAX(B$3:$B7)+1,0)</f>
        <v>5</v>
      </c>
      <c r="C8" s="99" t="s">
        <v>49</v>
      </c>
      <c r="D8" s="98">
        <v>0</v>
      </c>
      <c r="E8" s="99" t="str">
        <f>IFERROR(VLOOKUP(ROWS($C$4:C8),$B$4:$C$1385,2,0),"")</f>
        <v>01.15.Z Uprawa tytoniu (PKD 2007)</v>
      </c>
      <c r="F8" s="98">
        <v>0</v>
      </c>
      <c r="H8" s="99" t="s">
        <v>3438</v>
      </c>
      <c r="I8" s="182" t="s">
        <v>3995</v>
      </c>
      <c r="J8" s="182" t="s">
        <v>3481</v>
      </c>
      <c r="K8" s="182"/>
      <c r="L8" s="182"/>
      <c r="M8" s="98">
        <v>0</v>
      </c>
      <c r="U8" s="99" t="s">
        <v>16</v>
      </c>
      <c r="V8" s="98">
        <v>0</v>
      </c>
      <c r="X8" s="99" t="s">
        <v>21</v>
      </c>
      <c r="Y8" s="98">
        <v>0</v>
      </c>
      <c r="AJ8" s="99" t="s">
        <v>3853</v>
      </c>
      <c r="AK8" s="98">
        <v>0</v>
      </c>
      <c r="AM8" s="98">
        <f>IF(ISNUMBER(SEARCH('ankieta ESG'!$G$180,AN8)),MAX(AM$3:$AM7)+1,0)</f>
        <v>5</v>
      </c>
      <c r="AN8" s="134" t="s">
        <v>4008</v>
      </c>
      <c r="AO8" s="98">
        <v>0</v>
      </c>
      <c r="AP8" s="99" t="str">
        <f>IFERROR(VLOOKUP(ROWS($AN$4:AN8),$AM$4:$AN$2337,2,0),"")</f>
        <v>Aleksandrów (pow. biłgorajski, woj. lubelskie)</v>
      </c>
      <c r="AQ8" s="98">
        <v>0</v>
      </c>
      <c r="AR8" s="98">
        <f>IF(ISNUMBER(SEARCH('ankieta ESG'!$G$181,AS8)),MAX($AR$3:AR7)+1,0)</f>
        <v>5</v>
      </c>
      <c r="AS8" s="134" t="s">
        <v>4008</v>
      </c>
      <c r="AT8" s="98">
        <v>0</v>
      </c>
      <c r="AU8" s="99" t="str">
        <f>IFERROR(VLOOKUP(ROWS($AS$4:AS8),$AR$4:$AS$2337,2,0),"")</f>
        <v>Aleksandrów (pow. biłgorajski, woj. lubelskie)</v>
      </c>
      <c r="AV8" s="98">
        <v>0</v>
      </c>
      <c r="AW8" s="98">
        <f>IF(ISNUMBER(SEARCH('ankieta ESG'!$G$182,AX8)),MAX($AW$3:AW7)+1,0)</f>
        <v>5</v>
      </c>
      <c r="AX8" s="134" t="s">
        <v>4008</v>
      </c>
      <c r="AY8" s="98">
        <v>0</v>
      </c>
      <c r="AZ8" s="99" t="str">
        <f>IFERROR(VLOOKUP(ROWS($AX$4:AX8),$AW$4:$AX$2337,2,0),"")</f>
        <v>Aleksandrów (pow. biłgorajski, woj. lubelskie)</v>
      </c>
      <c r="BA8" s="98">
        <v>0</v>
      </c>
      <c r="BB8" s="98">
        <f>IF(ISNUMBER(SEARCH('ankieta ESG'!$G$183,BC8)),MAX($BB$3:BB7)+1,0)</f>
        <v>5</v>
      </c>
      <c r="BC8" s="134" t="s">
        <v>4008</v>
      </c>
      <c r="BD8" s="98">
        <v>0</v>
      </c>
      <c r="BE8" s="99" t="str">
        <f>IFERROR(VLOOKUP(ROWS($BC$4:BC8),$BB$4:$BC$2337,2,0),"")</f>
        <v>Aleksandrów (pow. biłgorajski, woj. lubelskie)</v>
      </c>
      <c r="BF8" s="98">
        <v>0</v>
      </c>
      <c r="BG8" s="98">
        <f>IF(ISNUMBER(SEARCH('ankieta ESG'!$G$184,BH8)),MAX($BG$3:BG7)+1,0)</f>
        <v>5</v>
      </c>
      <c r="BH8" s="134" t="s">
        <v>4008</v>
      </c>
      <c r="BI8" s="98">
        <v>0</v>
      </c>
      <c r="BJ8" s="99" t="str">
        <f>IFERROR(VLOOKUP(ROWS($BH$4:BH8),$BG$4:$BH$2337,2,0),"")</f>
        <v>Aleksandrów (pow. biłgorajski, woj. lubelskie)</v>
      </c>
      <c r="BK8" s="98">
        <v>0</v>
      </c>
      <c r="BL8" s="98">
        <f>IF(ISNUMBER(SEARCH('ankieta ESG'!$G$185,BM8)),MAX($BL$3:BL7)+1,0)</f>
        <v>5</v>
      </c>
      <c r="BM8" s="134" t="s">
        <v>4008</v>
      </c>
      <c r="BN8" s="98">
        <v>0</v>
      </c>
      <c r="BO8" s="99" t="str">
        <f>IFERROR(VLOOKUP(ROWS($BM$4:BM8),$BL$4:$BM$2337,2,0),"")</f>
        <v>Aleksandrów (pow. biłgorajski, woj. lubelskie)</v>
      </c>
      <c r="BP8" s="98">
        <v>0</v>
      </c>
      <c r="BQ8" s="98">
        <f>IF(ISNUMBER(SEARCH('ankieta ESG'!$G$186,BR8)),MAX($BQ$3:BQ7)+1,0)</f>
        <v>5</v>
      </c>
      <c r="BR8" s="134" t="s">
        <v>4008</v>
      </c>
      <c r="BS8" s="98">
        <v>0</v>
      </c>
      <c r="BT8" s="99" t="str">
        <f>IFERROR(VLOOKUP(ROWS($BR$4:BR8),$BQ$4:$BR$2337,2,0),"")</f>
        <v>Aleksandrów (pow. biłgorajski, woj. lubelskie)</v>
      </c>
      <c r="BU8" s="98">
        <v>0</v>
      </c>
      <c r="BV8" s="98">
        <f>IF(ISNUMBER(SEARCH('ankieta ESG'!$G$187,BW8)),MAX($BV$3:BV7)+1,0)</f>
        <v>5</v>
      </c>
      <c r="BW8" s="134" t="s">
        <v>4008</v>
      </c>
      <c r="BX8" s="98">
        <v>0</v>
      </c>
      <c r="BY8" s="99" t="str">
        <f>IFERROR(VLOOKUP(ROWS($BW$4:BW8),$BV$4:$BW$2337,2,0),"")</f>
        <v>Aleksandrów (pow. biłgorajski, woj. lubelskie)</v>
      </c>
      <c r="BZ8" s="98">
        <v>0</v>
      </c>
      <c r="CA8" s="98">
        <f>IF(ISNUMBER(SEARCH('ankieta ESG'!$G$188,CB8)),MAX($CA$3:CA7)+1,0)</f>
        <v>5</v>
      </c>
      <c r="CB8" s="134" t="s">
        <v>4008</v>
      </c>
      <c r="CC8" s="98">
        <v>0</v>
      </c>
      <c r="CD8" s="99" t="str">
        <f>IFERROR(VLOOKUP(ROWS($CB$4:CB8),$CA$4:$CB$2337,2,0),"")</f>
        <v>Aleksandrów (pow. biłgorajski, woj. lubelskie)</v>
      </c>
      <c r="CE8" s="98">
        <v>0</v>
      </c>
      <c r="CF8" s="98">
        <f>IF(ISNUMBER(SEARCH('ankieta ESG'!$G$189,CG8)),MAX($CF$3:CF7)+1,0)</f>
        <v>5</v>
      </c>
      <c r="CG8" s="134" t="s">
        <v>4008</v>
      </c>
      <c r="CH8" s="98">
        <v>0</v>
      </c>
      <c r="CI8" s="99" t="str">
        <f>IFERROR(VLOOKUP(ROWS($CG$4:CG8),$CF$4:$CG$2337,2,0),"")</f>
        <v>Aleksandrów (pow. biłgorajski, woj. lubelskie)</v>
      </c>
      <c r="CJ8" s="98">
        <v>0</v>
      </c>
    </row>
    <row r="9" spans="2:88">
      <c r="B9" s="98">
        <f>IF(ISNUMBER(SEARCH('ankieta ESG'!$E$11,C9)),MAX(B$3:$B8)+1,0)</f>
        <v>6</v>
      </c>
      <c r="C9" s="99" t="s">
        <v>50</v>
      </c>
      <c r="D9" s="98">
        <v>0</v>
      </c>
      <c r="E9" s="99" t="str">
        <f>IFERROR(VLOOKUP(ROWS($C$4:C9),$B$4:$C$1385,2,0),"")</f>
        <v>01.16.Z Uprawa roślin włóknistych (PKD 2007)</v>
      </c>
      <c r="F9" s="98">
        <v>0</v>
      </c>
      <c r="X9" s="99" t="s">
        <v>22</v>
      </c>
      <c r="Y9" s="98">
        <v>0</v>
      </c>
      <c r="AJ9" s="99" t="s">
        <v>3852</v>
      </c>
      <c r="AK9" s="98">
        <v>0</v>
      </c>
      <c r="AM9" s="98">
        <f>IF(ISNUMBER(SEARCH('ankieta ESG'!$G$180,AN9)),MAX(AM$3:$AM8)+1,0)</f>
        <v>6</v>
      </c>
      <c r="AN9" s="134" t="s">
        <v>4009</v>
      </c>
      <c r="AO9" s="98">
        <v>0</v>
      </c>
      <c r="AP9" s="99" t="str">
        <f>IFERROR(VLOOKUP(ROWS($AN$4:AN9),$AM$4:$AN$2337,2,0),"")</f>
        <v>Aleksandrów (pow. piotrkowski, woj. łódzkie)</v>
      </c>
      <c r="AQ9" s="98">
        <v>0</v>
      </c>
      <c r="AR9" s="98">
        <f>IF(ISNUMBER(SEARCH('ankieta ESG'!$G$181,AS9)),MAX($AR$3:AR8)+1,0)</f>
        <v>6</v>
      </c>
      <c r="AS9" s="134" t="s">
        <v>4009</v>
      </c>
      <c r="AT9" s="98">
        <v>0</v>
      </c>
      <c r="AU9" s="99" t="str">
        <f>IFERROR(VLOOKUP(ROWS($AS$4:AS9),$AR$4:$AS$2337,2,0),"")</f>
        <v>Aleksandrów (pow. piotrkowski, woj. łódzkie)</v>
      </c>
      <c r="AV9" s="98">
        <v>0</v>
      </c>
      <c r="AW9" s="98">
        <f>IF(ISNUMBER(SEARCH('ankieta ESG'!$G$182,AX9)),MAX($AW$3:AW8)+1,0)</f>
        <v>6</v>
      </c>
      <c r="AX9" s="134" t="s">
        <v>4009</v>
      </c>
      <c r="AY9" s="98">
        <v>0</v>
      </c>
      <c r="AZ9" s="99" t="str">
        <f>IFERROR(VLOOKUP(ROWS($AX$4:AX9),$AW$4:$AX$2337,2,0),"")</f>
        <v>Aleksandrów (pow. piotrkowski, woj. łódzkie)</v>
      </c>
      <c r="BA9" s="98">
        <v>0</v>
      </c>
      <c r="BB9" s="98">
        <f>IF(ISNUMBER(SEARCH('ankieta ESG'!$G$183,BC9)),MAX($BB$3:BB8)+1,0)</f>
        <v>6</v>
      </c>
      <c r="BC9" s="134" t="s">
        <v>4009</v>
      </c>
      <c r="BD9" s="98">
        <v>0</v>
      </c>
      <c r="BE9" s="99" t="str">
        <f>IFERROR(VLOOKUP(ROWS($BC$4:BC9),$BB$4:$BC$2337,2,0),"")</f>
        <v>Aleksandrów (pow. piotrkowski, woj. łódzkie)</v>
      </c>
      <c r="BF9" s="98">
        <v>0</v>
      </c>
      <c r="BG9" s="98">
        <f>IF(ISNUMBER(SEARCH('ankieta ESG'!$G$184,BH9)),MAX($BG$3:BG8)+1,0)</f>
        <v>6</v>
      </c>
      <c r="BH9" s="134" t="s">
        <v>4009</v>
      </c>
      <c r="BI9" s="98">
        <v>0</v>
      </c>
      <c r="BJ9" s="99" t="str">
        <f>IFERROR(VLOOKUP(ROWS($BH$4:BH9),$BG$4:$BH$2337,2,0),"")</f>
        <v>Aleksandrów (pow. piotrkowski, woj. łódzkie)</v>
      </c>
      <c r="BK9" s="98">
        <v>0</v>
      </c>
      <c r="BL9" s="98">
        <f>IF(ISNUMBER(SEARCH('ankieta ESG'!$G$185,BM9)),MAX($BL$3:BL8)+1,0)</f>
        <v>6</v>
      </c>
      <c r="BM9" s="134" t="s">
        <v>4009</v>
      </c>
      <c r="BN9" s="98">
        <v>0</v>
      </c>
      <c r="BO9" s="99" t="str">
        <f>IFERROR(VLOOKUP(ROWS($BM$4:BM9),$BL$4:$BM$2337,2,0),"")</f>
        <v>Aleksandrów (pow. piotrkowski, woj. łódzkie)</v>
      </c>
      <c r="BP9" s="98">
        <v>0</v>
      </c>
      <c r="BQ9" s="98">
        <f>IF(ISNUMBER(SEARCH('ankieta ESG'!$G$186,BR9)),MAX($BQ$3:BQ8)+1,0)</f>
        <v>6</v>
      </c>
      <c r="BR9" s="134" t="s">
        <v>4009</v>
      </c>
      <c r="BS9" s="98">
        <v>0</v>
      </c>
      <c r="BT9" s="99" t="str">
        <f>IFERROR(VLOOKUP(ROWS($BR$4:BR9),$BQ$4:$BR$2337,2,0),"")</f>
        <v>Aleksandrów (pow. piotrkowski, woj. łódzkie)</v>
      </c>
      <c r="BU9" s="98">
        <v>0</v>
      </c>
      <c r="BV9" s="98">
        <f>IF(ISNUMBER(SEARCH('ankieta ESG'!$G$187,BW9)),MAX($BV$3:BV8)+1,0)</f>
        <v>6</v>
      </c>
      <c r="BW9" s="134" t="s">
        <v>4009</v>
      </c>
      <c r="BX9" s="98">
        <v>0</v>
      </c>
      <c r="BY9" s="99" t="str">
        <f>IFERROR(VLOOKUP(ROWS($BW$4:BW9),$BV$4:$BW$2337,2,0),"")</f>
        <v>Aleksandrów (pow. piotrkowski, woj. łódzkie)</v>
      </c>
      <c r="BZ9" s="98">
        <v>0</v>
      </c>
      <c r="CA9" s="98">
        <f>IF(ISNUMBER(SEARCH('ankieta ESG'!$G$188,CB9)),MAX($CA$3:CA8)+1,0)</f>
        <v>6</v>
      </c>
      <c r="CB9" s="134" t="s">
        <v>4009</v>
      </c>
      <c r="CC9" s="98">
        <v>0</v>
      </c>
      <c r="CD9" s="99" t="str">
        <f>IFERROR(VLOOKUP(ROWS($CB$4:CB9),$CA$4:$CB$2337,2,0),"")</f>
        <v>Aleksandrów (pow. piotrkowski, woj. łódzkie)</v>
      </c>
      <c r="CE9" s="98">
        <v>0</v>
      </c>
      <c r="CF9" s="98">
        <f>IF(ISNUMBER(SEARCH('ankieta ESG'!$G$189,CG9)),MAX($CF$3:CF8)+1,0)</f>
        <v>6</v>
      </c>
      <c r="CG9" s="134" t="s">
        <v>4009</v>
      </c>
      <c r="CH9" s="98">
        <v>0</v>
      </c>
      <c r="CI9" s="99" t="str">
        <f>IFERROR(VLOOKUP(ROWS($CG$4:CG9),$CF$4:$CG$2337,2,0),"")</f>
        <v>Aleksandrów (pow. piotrkowski, woj. łódzkie)</v>
      </c>
      <c r="CJ9" s="98">
        <v>0</v>
      </c>
    </row>
    <row r="10" spans="2:88">
      <c r="B10" s="98">
        <f>IF(ISNUMBER(SEARCH('ankieta ESG'!$E$11,C10)),MAX(B$3:$B9)+1,0)</f>
        <v>7</v>
      </c>
      <c r="C10" s="99" t="s">
        <v>51</v>
      </c>
      <c r="D10" s="98">
        <v>0</v>
      </c>
      <c r="E10" s="99" t="str">
        <f>IFERROR(VLOOKUP(ROWS($C$4:C10),$B$4:$C$1385,2,0),"")</f>
        <v>01.19.Z Pozostałe uprawy rolne inne niż wieloletnie (PKD 2007)</v>
      </c>
      <c r="F10" s="98">
        <v>0</v>
      </c>
      <c r="AJ10" s="99"/>
      <c r="AK10" s="98">
        <v>0</v>
      </c>
      <c r="AM10" s="98">
        <f>IF(ISNUMBER(SEARCH('ankieta ESG'!$G$180,AN10)),MAX(AM$3:$AM9)+1,0)</f>
        <v>7</v>
      </c>
      <c r="AN10" s="134" t="s">
        <v>4010</v>
      </c>
      <c r="AO10" s="98">
        <v>0</v>
      </c>
      <c r="AP10" s="99" t="str">
        <f>IFERROR(VLOOKUP(ROWS($AN$4:AN10),$AM$4:$AN$2337,2,0),"")</f>
        <v>Aleksandrów Kujawski (pow. aleksandrowski, woj. kujawsko-pomorskie)</v>
      </c>
      <c r="AQ10" s="98">
        <v>0</v>
      </c>
      <c r="AR10" s="98">
        <f>IF(ISNUMBER(SEARCH('ankieta ESG'!$G$181,AS10)),MAX($AR$3:AR9)+1,0)</f>
        <v>7</v>
      </c>
      <c r="AS10" s="134" t="s">
        <v>4010</v>
      </c>
      <c r="AT10" s="98">
        <v>0</v>
      </c>
      <c r="AU10" s="99" t="str">
        <f>IFERROR(VLOOKUP(ROWS($AS$4:AS10),$AR$4:$AS$2337,2,0),"")</f>
        <v>Aleksandrów Kujawski (pow. aleksandrowski, woj. kujawsko-pomorskie)</v>
      </c>
      <c r="AV10" s="98">
        <v>0</v>
      </c>
      <c r="AW10" s="98">
        <f>IF(ISNUMBER(SEARCH('ankieta ESG'!$G$182,AX10)),MAX($AW$3:AW9)+1,0)</f>
        <v>7</v>
      </c>
      <c r="AX10" s="134" t="s">
        <v>4010</v>
      </c>
      <c r="AY10" s="98">
        <v>0</v>
      </c>
      <c r="AZ10" s="99" t="str">
        <f>IFERROR(VLOOKUP(ROWS($AX$4:AX10),$AW$4:$AX$2337,2,0),"")</f>
        <v>Aleksandrów Kujawski (pow. aleksandrowski, woj. kujawsko-pomorskie)</v>
      </c>
      <c r="BA10" s="98">
        <v>0</v>
      </c>
      <c r="BB10" s="98">
        <f>IF(ISNUMBER(SEARCH('ankieta ESG'!$G$183,BC10)),MAX($BB$3:BB9)+1,0)</f>
        <v>7</v>
      </c>
      <c r="BC10" s="134" t="s">
        <v>4010</v>
      </c>
      <c r="BD10" s="98">
        <v>0</v>
      </c>
      <c r="BE10" s="99" t="str">
        <f>IFERROR(VLOOKUP(ROWS($BC$4:BC10),$BB$4:$BC$2337,2,0),"")</f>
        <v>Aleksandrów Kujawski (pow. aleksandrowski, woj. kujawsko-pomorskie)</v>
      </c>
      <c r="BF10" s="98">
        <v>0</v>
      </c>
      <c r="BG10" s="98">
        <f>IF(ISNUMBER(SEARCH('ankieta ESG'!$G$184,BH10)),MAX($BG$3:BG9)+1,0)</f>
        <v>7</v>
      </c>
      <c r="BH10" s="134" t="s">
        <v>4010</v>
      </c>
      <c r="BI10" s="98">
        <v>0</v>
      </c>
      <c r="BJ10" s="99" t="str">
        <f>IFERROR(VLOOKUP(ROWS($BH$4:BH10),$BG$4:$BH$2337,2,0),"")</f>
        <v>Aleksandrów Kujawski (pow. aleksandrowski, woj. kujawsko-pomorskie)</v>
      </c>
      <c r="BK10" s="98">
        <v>0</v>
      </c>
      <c r="BL10" s="98">
        <f>IF(ISNUMBER(SEARCH('ankieta ESG'!$G$185,BM10)),MAX($BL$3:BL9)+1,0)</f>
        <v>7</v>
      </c>
      <c r="BM10" s="134" t="s">
        <v>4010</v>
      </c>
      <c r="BN10" s="98">
        <v>0</v>
      </c>
      <c r="BO10" s="99" t="str">
        <f>IFERROR(VLOOKUP(ROWS($BM$4:BM10),$BL$4:$BM$2337,2,0),"")</f>
        <v>Aleksandrów Kujawski (pow. aleksandrowski, woj. kujawsko-pomorskie)</v>
      </c>
      <c r="BP10" s="98">
        <v>0</v>
      </c>
      <c r="BQ10" s="98">
        <f>IF(ISNUMBER(SEARCH('ankieta ESG'!$G$186,BR10)),MAX($BQ$3:BQ9)+1,0)</f>
        <v>7</v>
      </c>
      <c r="BR10" s="134" t="s">
        <v>4010</v>
      </c>
      <c r="BS10" s="98">
        <v>0</v>
      </c>
      <c r="BT10" s="99" t="str">
        <f>IFERROR(VLOOKUP(ROWS($BR$4:BR10),$BQ$4:$BR$2337,2,0),"")</f>
        <v>Aleksandrów Kujawski (pow. aleksandrowski, woj. kujawsko-pomorskie)</v>
      </c>
      <c r="BU10" s="98">
        <v>0</v>
      </c>
      <c r="BV10" s="98">
        <f>IF(ISNUMBER(SEARCH('ankieta ESG'!$G$187,BW10)),MAX($BV$3:BV9)+1,0)</f>
        <v>7</v>
      </c>
      <c r="BW10" s="134" t="s">
        <v>4010</v>
      </c>
      <c r="BX10" s="98">
        <v>0</v>
      </c>
      <c r="BY10" s="99" t="str">
        <f>IFERROR(VLOOKUP(ROWS($BW$4:BW10),$BV$4:$BW$2337,2,0),"")</f>
        <v>Aleksandrów Kujawski (pow. aleksandrowski, woj. kujawsko-pomorskie)</v>
      </c>
      <c r="BZ10" s="98">
        <v>0</v>
      </c>
      <c r="CA10" s="98">
        <f>IF(ISNUMBER(SEARCH('ankieta ESG'!$G$188,CB10)),MAX($CA$3:CA9)+1,0)</f>
        <v>7</v>
      </c>
      <c r="CB10" s="134" t="s">
        <v>4010</v>
      </c>
      <c r="CC10" s="98">
        <v>0</v>
      </c>
      <c r="CD10" s="99" t="str">
        <f>IFERROR(VLOOKUP(ROWS($CB$4:CB10),$CA$4:$CB$2337,2,0),"")</f>
        <v>Aleksandrów Kujawski (pow. aleksandrowski, woj. kujawsko-pomorskie)</v>
      </c>
      <c r="CE10" s="98">
        <v>0</v>
      </c>
      <c r="CF10" s="98">
        <f>IF(ISNUMBER(SEARCH('ankieta ESG'!$G$189,CG10)),MAX($CF$3:CF9)+1,0)</f>
        <v>7</v>
      </c>
      <c r="CG10" s="134" t="s">
        <v>4010</v>
      </c>
      <c r="CH10" s="98">
        <v>0</v>
      </c>
      <c r="CI10" s="99" t="str">
        <f>IFERROR(VLOOKUP(ROWS($CG$4:CG10),$CF$4:$CG$2337,2,0),"")</f>
        <v>Aleksandrów Kujawski (pow. aleksandrowski, woj. kujawsko-pomorskie)</v>
      </c>
      <c r="CJ10" s="98">
        <v>0</v>
      </c>
    </row>
    <row r="11" spans="2:88">
      <c r="B11" s="98">
        <f>IF(ISNUMBER(SEARCH('ankieta ESG'!$E$11,C11)),MAX(B$3:$B10)+1,0)</f>
        <v>8</v>
      </c>
      <c r="C11" s="99" t="s">
        <v>52</v>
      </c>
      <c r="D11" s="98">
        <v>0</v>
      </c>
      <c r="E11" s="99" t="str">
        <f>IFERROR(VLOOKUP(ROWS($C$4:C11),$B$4:$C$1385,2,0),"")</f>
        <v>01.21.Z Uprawa winogron (PKD 2007)</v>
      </c>
      <c r="F11" s="98">
        <v>0</v>
      </c>
      <c r="AJ11" s="99" t="s">
        <v>3854</v>
      </c>
      <c r="AK11" s="98">
        <v>0</v>
      </c>
      <c r="AM11" s="98">
        <f>IF(ISNUMBER(SEARCH('ankieta ESG'!$G$180,AN11)),MAX(AM$3:$AM10)+1,0)</f>
        <v>8</v>
      </c>
      <c r="AN11" s="134" t="s">
        <v>4011</v>
      </c>
      <c r="AO11" s="98">
        <v>0</v>
      </c>
      <c r="AP11" s="99" t="str">
        <f>IFERROR(VLOOKUP(ROWS($AN$4:AN11),$AM$4:$AN$2337,2,0),"")</f>
        <v>Aleksandrów Łódzki (pow. zgierski, woj. łódzkie)</v>
      </c>
      <c r="AQ11" s="98">
        <v>0</v>
      </c>
      <c r="AR11" s="98">
        <f>IF(ISNUMBER(SEARCH('ankieta ESG'!$G$181,AS11)),MAX($AR$3:AR10)+1,0)</f>
        <v>8</v>
      </c>
      <c r="AS11" s="134" t="s">
        <v>4011</v>
      </c>
      <c r="AT11" s="98">
        <v>0</v>
      </c>
      <c r="AU11" s="99" t="str">
        <f>IFERROR(VLOOKUP(ROWS($AS$4:AS11),$AR$4:$AS$2337,2,0),"")</f>
        <v>Aleksandrów Łódzki (pow. zgierski, woj. łódzkie)</v>
      </c>
      <c r="AV11" s="98">
        <v>0</v>
      </c>
      <c r="AW11" s="98">
        <f>IF(ISNUMBER(SEARCH('ankieta ESG'!$G$182,AX11)),MAX($AW$3:AW10)+1,0)</f>
        <v>8</v>
      </c>
      <c r="AX11" s="134" t="s">
        <v>4011</v>
      </c>
      <c r="AY11" s="98">
        <v>0</v>
      </c>
      <c r="AZ11" s="99" t="str">
        <f>IFERROR(VLOOKUP(ROWS($AX$4:AX11),$AW$4:$AX$2337,2,0),"")</f>
        <v>Aleksandrów Łódzki (pow. zgierski, woj. łódzkie)</v>
      </c>
      <c r="BA11" s="98">
        <v>0</v>
      </c>
      <c r="BB11" s="98">
        <f>IF(ISNUMBER(SEARCH('ankieta ESG'!$G$183,BC11)),MAX($BB$3:BB10)+1,0)</f>
        <v>8</v>
      </c>
      <c r="BC11" s="134" t="s">
        <v>4011</v>
      </c>
      <c r="BD11" s="98">
        <v>0</v>
      </c>
      <c r="BE11" s="99" t="str">
        <f>IFERROR(VLOOKUP(ROWS($BC$4:BC11),$BB$4:$BC$2337,2,0),"")</f>
        <v>Aleksandrów Łódzki (pow. zgierski, woj. łódzkie)</v>
      </c>
      <c r="BF11" s="98">
        <v>0</v>
      </c>
      <c r="BG11" s="98">
        <f>IF(ISNUMBER(SEARCH('ankieta ESG'!$G$184,BH11)),MAX($BG$3:BG10)+1,0)</f>
        <v>8</v>
      </c>
      <c r="BH11" s="134" t="s">
        <v>4011</v>
      </c>
      <c r="BI11" s="98">
        <v>0</v>
      </c>
      <c r="BJ11" s="99" t="str">
        <f>IFERROR(VLOOKUP(ROWS($BH$4:BH11),$BG$4:$BH$2337,2,0),"")</f>
        <v>Aleksandrów Łódzki (pow. zgierski, woj. łódzkie)</v>
      </c>
      <c r="BK11" s="98">
        <v>0</v>
      </c>
      <c r="BL11" s="98">
        <f>IF(ISNUMBER(SEARCH('ankieta ESG'!$G$185,BM11)),MAX($BL$3:BL10)+1,0)</f>
        <v>8</v>
      </c>
      <c r="BM11" s="134" t="s">
        <v>4011</v>
      </c>
      <c r="BN11" s="98">
        <v>0</v>
      </c>
      <c r="BO11" s="99" t="str">
        <f>IFERROR(VLOOKUP(ROWS($BM$4:BM11),$BL$4:$BM$2337,2,0),"")</f>
        <v>Aleksandrów Łódzki (pow. zgierski, woj. łódzkie)</v>
      </c>
      <c r="BP11" s="98">
        <v>0</v>
      </c>
      <c r="BQ11" s="98">
        <f>IF(ISNUMBER(SEARCH('ankieta ESG'!$G$186,BR11)),MAX($BQ$3:BQ10)+1,0)</f>
        <v>8</v>
      </c>
      <c r="BR11" s="134" t="s">
        <v>4011</v>
      </c>
      <c r="BS11" s="98">
        <v>0</v>
      </c>
      <c r="BT11" s="99" t="str">
        <f>IFERROR(VLOOKUP(ROWS($BR$4:BR11),$BQ$4:$BR$2337,2,0),"")</f>
        <v>Aleksandrów Łódzki (pow. zgierski, woj. łódzkie)</v>
      </c>
      <c r="BU11" s="98">
        <v>0</v>
      </c>
      <c r="BV11" s="98">
        <f>IF(ISNUMBER(SEARCH('ankieta ESG'!$G$187,BW11)),MAX($BV$3:BV10)+1,0)</f>
        <v>8</v>
      </c>
      <c r="BW11" s="134" t="s">
        <v>4011</v>
      </c>
      <c r="BX11" s="98">
        <v>0</v>
      </c>
      <c r="BY11" s="99" t="str">
        <f>IFERROR(VLOOKUP(ROWS($BW$4:BW11),$BV$4:$BW$2337,2,0),"")</f>
        <v>Aleksandrów Łódzki (pow. zgierski, woj. łódzkie)</v>
      </c>
      <c r="BZ11" s="98">
        <v>0</v>
      </c>
      <c r="CA11" s="98">
        <f>IF(ISNUMBER(SEARCH('ankieta ESG'!$G$188,CB11)),MAX($CA$3:CA10)+1,0)</f>
        <v>8</v>
      </c>
      <c r="CB11" s="134" t="s">
        <v>4011</v>
      </c>
      <c r="CC11" s="98">
        <v>0</v>
      </c>
      <c r="CD11" s="99" t="str">
        <f>IFERROR(VLOOKUP(ROWS($CB$4:CB11),$CA$4:$CB$2337,2,0),"")</f>
        <v>Aleksandrów Łódzki (pow. zgierski, woj. łódzkie)</v>
      </c>
      <c r="CE11" s="98">
        <v>0</v>
      </c>
      <c r="CF11" s="98">
        <f>IF(ISNUMBER(SEARCH('ankieta ESG'!$G$189,CG11)),MAX($CF$3:CF10)+1,0)</f>
        <v>8</v>
      </c>
      <c r="CG11" s="134" t="s">
        <v>4011</v>
      </c>
      <c r="CH11" s="98">
        <v>0</v>
      </c>
      <c r="CI11" s="99" t="str">
        <f>IFERROR(VLOOKUP(ROWS($CG$4:CG11),$CF$4:$CG$2337,2,0),"")</f>
        <v>Aleksandrów Łódzki (pow. zgierski, woj. łódzkie)</v>
      </c>
      <c r="CJ11" s="98">
        <v>0</v>
      </c>
    </row>
    <row r="12" spans="2:88">
      <c r="B12" s="98">
        <f>IF(ISNUMBER(SEARCH('ankieta ESG'!$E$11,C12)),MAX(B$3:$B11)+1,0)</f>
        <v>9</v>
      </c>
      <c r="C12" s="99" t="s">
        <v>53</v>
      </c>
      <c r="D12" s="98">
        <v>0</v>
      </c>
      <c r="E12" s="99" t="str">
        <f>IFERROR(VLOOKUP(ROWS($C$4:C12),$B$4:$C$1385,2,0),"")</f>
        <v>01.22.Z Uprawa drzew i krzewów owocowych tropikalnych i podzwrotnikowych (PKD 2007)</v>
      </c>
      <c r="F12" s="98">
        <v>0</v>
      </c>
      <c r="AJ12" s="99" t="s">
        <v>3855</v>
      </c>
      <c r="AK12" s="98">
        <v>0</v>
      </c>
      <c r="AM12" s="98">
        <f>IF(ISNUMBER(SEARCH('ankieta ESG'!$G$180,AN12)),MAX(AM$3:$AM11)+1,0)</f>
        <v>9</v>
      </c>
      <c r="AN12" s="134" t="s">
        <v>4012</v>
      </c>
      <c r="AO12" s="98">
        <v>0</v>
      </c>
      <c r="AP12" s="99" t="str">
        <f>IFERROR(VLOOKUP(ROWS($AN$4:AN12),$AM$4:$AN$2337,2,0),"")</f>
        <v>Alwernia (pow. chrzanowski, woj. małopolskie)</v>
      </c>
      <c r="AQ12" s="98">
        <v>0</v>
      </c>
      <c r="AR12" s="98">
        <f>IF(ISNUMBER(SEARCH('ankieta ESG'!$G$181,AS12)),MAX($AR$3:AR11)+1,0)</f>
        <v>9</v>
      </c>
      <c r="AS12" s="134" t="s">
        <v>4012</v>
      </c>
      <c r="AT12" s="98">
        <v>0</v>
      </c>
      <c r="AU12" s="99" t="str">
        <f>IFERROR(VLOOKUP(ROWS($AS$4:AS12),$AR$4:$AS$2337,2,0),"")</f>
        <v>Alwernia (pow. chrzanowski, woj. małopolskie)</v>
      </c>
      <c r="AV12" s="98">
        <v>0</v>
      </c>
      <c r="AW12" s="98">
        <f>IF(ISNUMBER(SEARCH('ankieta ESG'!$G$182,AX12)),MAX($AW$3:AW11)+1,0)</f>
        <v>9</v>
      </c>
      <c r="AX12" s="134" t="s">
        <v>4012</v>
      </c>
      <c r="AY12" s="98">
        <v>0</v>
      </c>
      <c r="AZ12" s="99" t="str">
        <f>IFERROR(VLOOKUP(ROWS($AX$4:AX12),$AW$4:$AX$2337,2,0),"")</f>
        <v>Alwernia (pow. chrzanowski, woj. małopolskie)</v>
      </c>
      <c r="BA12" s="98">
        <v>0</v>
      </c>
      <c r="BB12" s="98">
        <f>IF(ISNUMBER(SEARCH('ankieta ESG'!$G$183,BC12)),MAX($BB$3:BB11)+1,0)</f>
        <v>9</v>
      </c>
      <c r="BC12" s="134" t="s">
        <v>4012</v>
      </c>
      <c r="BD12" s="98">
        <v>0</v>
      </c>
      <c r="BE12" s="99" t="str">
        <f>IFERROR(VLOOKUP(ROWS($BC$4:BC12),$BB$4:$BC$2337,2,0),"")</f>
        <v>Alwernia (pow. chrzanowski, woj. małopolskie)</v>
      </c>
      <c r="BF12" s="98">
        <v>0</v>
      </c>
      <c r="BG12" s="98">
        <f>IF(ISNUMBER(SEARCH('ankieta ESG'!$G$184,BH12)),MAX($BG$3:BG11)+1,0)</f>
        <v>9</v>
      </c>
      <c r="BH12" s="134" t="s">
        <v>4012</v>
      </c>
      <c r="BI12" s="98">
        <v>0</v>
      </c>
      <c r="BJ12" s="99" t="str">
        <f>IFERROR(VLOOKUP(ROWS($BH$4:BH12),$BG$4:$BH$2337,2,0),"")</f>
        <v>Alwernia (pow. chrzanowski, woj. małopolskie)</v>
      </c>
      <c r="BK12" s="98">
        <v>0</v>
      </c>
      <c r="BL12" s="98">
        <f>IF(ISNUMBER(SEARCH('ankieta ESG'!$G$185,BM12)),MAX($BL$3:BL11)+1,0)</f>
        <v>9</v>
      </c>
      <c r="BM12" s="134" t="s">
        <v>4012</v>
      </c>
      <c r="BN12" s="98">
        <v>0</v>
      </c>
      <c r="BO12" s="99" t="str">
        <f>IFERROR(VLOOKUP(ROWS($BM$4:BM12),$BL$4:$BM$2337,2,0),"")</f>
        <v>Alwernia (pow. chrzanowski, woj. małopolskie)</v>
      </c>
      <c r="BP12" s="98">
        <v>0</v>
      </c>
      <c r="BQ12" s="98">
        <f>IF(ISNUMBER(SEARCH('ankieta ESG'!$G$186,BR12)),MAX($BQ$3:BQ11)+1,0)</f>
        <v>9</v>
      </c>
      <c r="BR12" s="134" t="s">
        <v>4012</v>
      </c>
      <c r="BS12" s="98">
        <v>0</v>
      </c>
      <c r="BT12" s="99" t="str">
        <f>IFERROR(VLOOKUP(ROWS($BR$4:BR12),$BQ$4:$BR$2337,2,0),"")</f>
        <v>Alwernia (pow. chrzanowski, woj. małopolskie)</v>
      </c>
      <c r="BU12" s="98">
        <v>0</v>
      </c>
      <c r="BV12" s="98">
        <f>IF(ISNUMBER(SEARCH('ankieta ESG'!$G$187,BW12)),MAX($BV$3:BV11)+1,0)</f>
        <v>9</v>
      </c>
      <c r="BW12" s="134" t="s">
        <v>4012</v>
      </c>
      <c r="BX12" s="98">
        <v>0</v>
      </c>
      <c r="BY12" s="99" t="str">
        <f>IFERROR(VLOOKUP(ROWS($BW$4:BW12),$BV$4:$BW$2337,2,0),"")</f>
        <v>Alwernia (pow. chrzanowski, woj. małopolskie)</v>
      </c>
      <c r="BZ12" s="98">
        <v>0</v>
      </c>
      <c r="CA12" s="98">
        <f>IF(ISNUMBER(SEARCH('ankieta ESG'!$G$188,CB12)),MAX($CA$3:CA11)+1,0)</f>
        <v>9</v>
      </c>
      <c r="CB12" s="134" t="s">
        <v>4012</v>
      </c>
      <c r="CC12" s="98">
        <v>0</v>
      </c>
      <c r="CD12" s="99" t="str">
        <f>IFERROR(VLOOKUP(ROWS($CB$4:CB12),$CA$4:$CB$2337,2,0),"")</f>
        <v>Alwernia (pow. chrzanowski, woj. małopolskie)</v>
      </c>
      <c r="CE12" s="98">
        <v>0</v>
      </c>
      <c r="CF12" s="98">
        <f>IF(ISNUMBER(SEARCH('ankieta ESG'!$G$189,CG12)),MAX($CF$3:CF11)+1,0)</f>
        <v>9</v>
      </c>
      <c r="CG12" s="134" t="s">
        <v>4012</v>
      </c>
      <c r="CH12" s="98">
        <v>0</v>
      </c>
      <c r="CI12" s="99" t="str">
        <f>IFERROR(VLOOKUP(ROWS($CG$4:CG12),$CF$4:$CG$2337,2,0),"")</f>
        <v>Alwernia (pow. chrzanowski, woj. małopolskie)</v>
      </c>
      <c r="CJ12" s="98">
        <v>0</v>
      </c>
    </row>
    <row r="13" spans="2:88">
      <c r="B13" s="98">
        <f>IF(ISNUMBER(SEARCH('ankieta ESG'!$E$11,C13)),MAX(B$3:$B12)+1,0)</f>
        <v>10</v>
      </c>
      <c r="C13" s="99" t="s">
        <v>54</v>
      </c>
      <c r="D13" s="98">
        <v>0</v>
      </c>
      <c r="E13" s="99" t="str">
        <f>IFERROR(VLOOKUP(ROWS($C$4:C13),$B$4:$C$1385,2,0),"")</f>
        <v>01.23.Z Uprawa drzew i krzewów owocowych cytrusowych (PKD 2007)</v>
      </c>
      <c r="F13" s="98">
        <v>0</v>
      </c>
      <c r="AJ13" s="99"/>
      <c r="AK13" s="98"/>
      <c r="AM13" s="98">
        <f>IF(ISNUMBER(SEARCH('ankieta ESG'!$G$180,AN13)),MAX(AM$3:$AM12)+1,0)</f>
        <v>10</v>
      </c>
      <c r="AN13" s="134" t="s">
        <v>4013</v>
      </c>
      <c r="AO13" s="98">
        <v>0</v>
      </c>
      <c r="AP13" s="99" t="str">
        <f>IFERROR(VLOOKUP(ROWS($AN$4:AN13),$AM$4:$AN$2337,2,0),"")</f>
        <v>Andrespol (pow. łódzki wschodni, woj. łódzkie)</v>
      </c>
      <c r="AQ13" s="98">
        <v>0</v>
      </c>
      <c r="AR13" s="98">
        <f>IF(ISNUMBER(SEARCH('ankieta ESG'!$G$181,AS13)),MAX($AR$3:AR12)+1,0)</f>
        <v>10</v>
      </c>
      <c r="AS13" s="134" t="s">
        <v>4013</v>
      </c>
      <c r="AT13" s="98">
        <v>0</v>
      </c>
      <c r="AU13" s="99" t="str">
        <f>IFERROR(VLOOKUP(ROWS($AS$4:AS13),$AR$4:$AS$2337,2,0),"")</f>
        <v>Andrespol (pow. łódzki wschodni, woj. łódzkie)</v>
      </c>
      <c r="AV13" s="98">
        <v>0</v>
      </c>
      <c r="AW13" s="98">
        <f>IF(ISNUMBER(SEARCH('ankieta ESG'!$G$182,AX13)),MAX($AW$3:AW12)+1,0)</f>
        <v>10</v>
      </c>
      <c r="AX13" s="134" t="s">
        <v>4013</v>
      </c>
      <c r="AY13" s="98">
        <v>0</v>
      </c>
      <c r="AZ13" s="99" t="str">
        <f>IFERROR(VLOOKUP(ROWS($AX$4:AX13),$AW$4:$AX$2337,2,0),"")</f>
        <v>Andrespol (pow. łódzki wschodni, woj. łódzkie)</v>
      </c>
      <c r="BA13" s="98">
        <v>0</v>
      </c>
      <c r="BB13" s="98">
        <f>IF(ISNUMBER(SEARCH('ankieta ESG'!$G$183,BC13)),MAX($BB$3:BB12)+1,0)</f>
        <v>10</v>
      </c>
      <c r="BC13" s="134" t="s">
        <v>4013</v>
      </c>
      <c r="BD13" s="98">
        <v>0</v>
      </c>
      <c r="BE13" s="99" t="str">
        <f>IFERROR(VLOOKUP(ROWS($BC$4:BC13),$BB$4:$BC$2337,2,0),"")</f>
        <v>Andrespol (pow. łódzki wschodni, woj. łódzkie)</v>
      </c>
      <c r="BF13" s="98">
        <v>0</v>
      </c>
      <c r="BG13" s="98">
        <f>IF(ISNUMBER(SEARCH('ankieta ESG'!$G$184,BH13)),MAX($BG$3:BG12)+1,0)</f>
        <v>10</v>
      </c>
      <c r="BH13" s="134" t="s">
        <v>4013</v>
      </c>
      <c r="BI13" s="98">
        <v>0</v>
      </c>
      <c r="BJ13" s="99" t="str">
        <f>IFERROR(VLOOKUP(ROWS($BH$4:BH13),$BG$4:$BH$2337,2,0),"")</f>
        <v>Andrespol (pow. łódzki wschodni, woj. łódzkie)</v>
      </c>
      <c r="BK13" s="98">
        <v>0</v>
      </c>
      <c r="BL13" s="98">
        <f>IF(ISNUMBER(SEARCH('ankieta ESG'!$G$185,BM13)),MAX($BL$3:BL12)+1,0)</f>
        <v>10</v>
      </c>
      <c r="BM13" s="134" t="s">
        <v>4013</v>
      </c>
      <c r="BN13" s="98">
        <v>0</v>
      </c>
      <c r="BO13" s="99" t="str">
        <f>IFERROR(VLOOKUP(ROWS($BM$4:BM13),$BL$4:$BM$2337,2,0),"")</f>
        <v>Andrespol (pow. łódzki wschodni, woj. łódzkie)</v>
      </c>
      <c r="BP13" s="98">
        <v>0</v>
      </c>
      <c r="BQ13" s="98">
        <f>IF(ISNUMBER(SEARCH('ankieta ESG'!$G$186,BR13)),MAX($BQ$3:BQ12)+1,0)</f>
        <v>10</v>
      </c>
      <c r="BR13" s="134" t="s">
        <v>4013</v>
      </c>
      <c r="BS13" s="98">
        <v>0</v>
      </c>
      <c r="BT13" s="99" t="str">
        <f>IFERROR(VLOOKUP(ROWS($BR$4:BR13),$BQ$4:$BR$2337,2,0),"")</f>
        <v>Andrespol (pow. łódzki wschodni, woj. łódzkie)</v>
      </c>
      <c r="BU13" s="98">
        <v>0</v>
      </c>
      <c r="BV13" s="98">
        <f>IF(ISNUMBER(SEARCH('ankieta ESG'!$G$187,BW13)),MAX($BV$3:BV12)+1,0)</f>
        <v>10</v>
      </c>
      <c r="BW13" s="134" t="s">
        <v>4013</v>
      </c>
      <c r="BX13" s="98">
        <v>0</v>
      </c>
      <c r="BY13" s="99" t="str">
        <f>IFERROR(VLOOKUP(ROWS($BW$4:BW13),$BV$4:$BW$2337,2,0),"")</f>
        <v>Andrespol (pow. łódzki wschodni, woj. łódzkie)</v>
      </c>
      <c r="BZ13" s="98">
        <v>0</v>
      </c>
      <c r="CA13" s="98">
        <f>IF(ISNUMBER(SEARCH('ankieta ESG'!$G$188,CB13)),MAX($CA$3:CA12)+1,0)</f>
        <v>10</v>
      </c>
      <c r="CB13" s="134" t="s">
        <v>4013</v>
      </c>
      <c r="CC13" s="98">
        <v>0</v>
      </c>
      <c r="CD13" s="99" t="str">
        <f>IFERROR(VLOOKUP(ROWS($CB$4:CB13),$CA$4:$CB$2337,2,0),"")</f>
        <v>Andrespol (pow. łódzki wschodni, woj. łódzkie)</v>
      </c>
      <c r="CE13" s="98">
        <v>0</v>
      </c>
      <c r="CF13" s="98">
        <f>IF(ISNUMBER(SEARCH('ankieta ESG'!$G$189,CG13)),MAX($CF$3:CF12)+1,0)</f>
        <v>10</v>
      </c>
      <c r="CG13" s="134" t="s">
        <v>4013</v>
      </c>
      <c r="CH13" s="98">
        <v>0</v>
      </c>
      <c r="CI13" s="99" t="str">
        <f>IFERROR(VLOOKUP(ROWS($CG$4:CG13),$CF$4:$CG$2337,2,0),"")</f>
        <v>Andrespol (pow. łódzki wschodni, woj. łódzkie)</v>
      </c>
      <c r="CJ13" s="98">
        <v>0</v>
      </c>
    </row>
    <row r="14" spans="2:88">
      <c r="B14" s="98">
        <f>IF(ISNUMBER(SEARCH('ankieta ESG'!$E$11,C14)),MAX(B$3:$B13)+1,0)</f>
        <v>11</v>
      </c>
      <c r="C14" s="99" t="s">
        <v>55</v>
      </c>
      <c r="D14" s="98">
        <v>0</v>
      </c>
      <c r="E14" s="99" t="str">
        <f>IFERROR(VLOOKUP(ROWS($C$4:C14),$B$4:$C$1385,2,0),"")</f>
        <v>01.24.Z Uprawa drzew i krzewów owocowych ziarnkowych i pestkowych (PKD 2007)</v>
      </c>
      <c r="F14" s="98">
        <v>0</v>
      </c>
      <c r="H14" s="125"/>
      <c r="AM14" s="98">
        <f>IF(ISNUMBER(SEARCH('ankieta ESG'!$G$180,AN14)),MAX(AM$3:$AM13)+1,0)</f>
        <v>11</v>
      </c>
      <c r="AN14" s="134" t="s">
        <v>4014</v>
      </c>
      <c r="AO14" s="98">
        <v>0</v>
      </c>
      <c r="AP14" s="99" t="str">
        <f>IFERROR(VLOOKUP(ROWS($AN$4:AN14),$AM$4:$AN$2337,2,0),"")</f>
        <v>Andrychów (pow. wadowicki, woj. małopolskie)</v>
      </c>
      <c r="AQ14" s="98">
        <v>0</v>
      </c>
      <c r="AR14" s="98">
        <f>IF(ISNUMBER(SEARCH('ankieta ESG'!$G$181,AS14)),MAX($AR$3:AR13)+1,0)</f>
        <v>11</v>
      </c>
      <c r="AS14" s="134" t="s">
        <v>4014</v>
      </c>
      <c r="AT14" s="98">
        <v>0</v>
      </c>
      <c r="AU14" s="99" t="str">
        <f>IFERROR(VLOOKUP(ROWS($AS$4:AS14),$AR$4:$AS$2337,2,0),"")</f>
        <v>Andrychów (pow. wadowicki, woj. małopolskie)</v>
      </c>
      <c r="AV14" s="98">
        <v>0</v>
      </c>
      <c r="AW14" s="98">
        <f>IF(ISNUMBER(SEARCH('ankieta ESG'!$G$182,AX14)),MAX($AW$3:AW13)+1,0)</f>
        <v>11</v>
      </c>
      <c r="AX14" s="134" t="s">
        <v>4014</v>
      </c>
      <c r="AY14" s="98">
        <v>0</v>
      </c>
      <c r="AZ14" s="99" t="str">
        <f>IFERROR(VLOOKUP(ROWS($AX$4:AX14),$AW$4:$AX$2337,2,0),"")</f>
        <v>Andrychów (pow. wadowicki, woj. małopolskie)</v>
      </c>
      <c r="BA14" s="98">
        <v>0</v>
      </c>
      <c r="BB14" s="98">
        <f>IF(ISNUMBER(SEARCH('ankieta ESG'!$G$183,BC14)),MAX($BB$3:BB13)+1,0)</f>
        <v>11</v>
      </c>
      <c r="BC14" s="134" t="s">
        <v>4014</v>
      </c>
      <c r="BD14" s="98">
        <v>0</v>
      </c>
      <c r="BE14" s="99" t="str">
        <f>IFERROR(VLOOKUP(ROWS($BC$4:BC14),$BB$4:$BC$2337,2,0),"")</f>
        <v>Andrychów (pow. wadowicki, woj. małopolskie)</v>
      </c>
      <c r="BF14" s="98">
        <v>0</v>
      </c>
      <c r="BG14" s="98">
        <f>IF(ISNUMBER(SEARCH('ankieta ESG'!$G$184,BH14)),MAX($BG$3:BG13)+1,0)</f>
        <v>11</v>
      </c>
      <c r="BH14" s="134" t="s">
        <v>4014</v>
      </c>
      <c r="BI14" s="98">
        <v>0</v>
      </c>
      <c r="BJ14" s="99" t="str">
        <f>IFERROR(VLOOKUP(ROWS($BH$4:BH14),$BG$4:$BH$2337,2,0),"")</f>
        <v>Andrychów (pow. wadowicki, woj. małopolskie)</v>
      </c>
      <c r="BK14" s="98">
        <v>0</v>
      </c>
      <c r="BL14" s="98">
        <f>IF(ISNUMBER(SEARCH('ankieta ESG'!$G$185,BM14)),MAX($BL$3:BL13)+1,0)</f>
        <v>11</v>
      </c>
      <c r="BM14" s="134" t="s">
        <v>4014</v>
      </c>
      <c r="BN14" s="98">
        <v>0</v>
      </c>
      <c r="BO14" s="99" t="str">
        <f>IFERROR(VLOOKUP(ROWS($BM$4:BM14),$BL$4:$BM$2337,2,0),"")</f>
        <v>Andrychów (pow. wadowicki, woj. małopolskie)</v>
      </c>
      <c r="BP14" s="98">
        <v>0</v>
      </c>
      <c r="BQ14" s="98">
        <f>IF(ISNUMBER(SEARCH('ankieta ESG'!$G$186,BR14)),MAX($BQ$3:BQ13)+1,0)</f>
        <v>11</v>
      </c>
      <c r="BR14" s="134" t="s">
        <v>4014</v>
      </c>
      <c r="BS14" s="98">
        <v>0</v>
      </c>
      <c r="BT14" s="99" t="str">
        <f>IFERROR(VLOOKUP(ROWS($BR$4:BR14),$BQ$4:$BR$2337,2,0),"")</f>
        <v>Andrychów (pow. wadowicki, woj. małopolskie)</v>
      </c>
      <c r="BU14" s="98">
        <v>0</v>
      </c>
      <c r="BV14" s="98">
        <f>IF(ISNUMBER(SEARCH('ankieta ESG'!$G$187,BW14)),MAX($BV$3:BV13)+1,0)</f>
        <v>11</v>
      </c>
      <c r="BW14" s="134" t="s">
        <v>4014</v>
      </c>
      <c r="BX14" s="98">
        <v>0</v>
      </c>
      <c r="BY14" s="99" t="str">
        <f>IFERROR(VLOOKUP(ROWS($BW$4:BW14),$BV$4:$BW$2337,2,0),"")</f>
        <v>Andrychów (pow. wadowicki, woj. małopolskie)</v>
      </c>
      <c r="BZ14" s="98">
        <v>0</v>
      </c>
      <c r="CA14" s="98">
        <f>IF(ISNUMBER(SEARCH('ankieta ESG'!$G$188,CB14)),MAX($CA$3:CA13)+1,0)</f>
        <v>11</v>
      </c>
      <c r="CB14" s="134" t="s">
        <v>4014</v>
      </c>
      <c r="CC14" s="98">
        <v>0</v>
      </c>
      <c r="CD14" s="99" t="str">
        <f>IFERROR(VLOOKUP(ROWS($CB$4:CB14),$CA$4:$CB$2337,2,0),"")</f>
        <v>Andrychów (pow. wadowicki, woj. małopolskie)</v>
      </c>
      <c r="CE14" s="98">
        <v>0</v>
      </c>
      <c r="CF14" s="98">
        <f>IF(ISNUMBER(SEARCH('ankieta ESG'!$G$189,CG14)),MAX($CF$3:CF13)+1,0)</f>
        <v>11</v>
      </c>
      <c r="CG14" s="134" t="s">
        <v>4014</v>
      </c>
      <c r="CH14" s="98">
        <v>0</v>
      </c>
      <c r="CI14" s="99" t="str">
        <f>IFERROR(VLOOKUP(ROWS($CG$4:CG14),$CF$4:$CG$2337,2,0),"")</f>
        <v>Andrychów (pow. wadowicki, woj. małopolskie)</v>
      </c>
      <c r="CJ14" s="98">
        <v>0</v>
      </c>
    </row>
    <row r="15" spans="2:88">
      <c r="B15" s="98">
        <f>IF(ISNUMBER(SEARCH('ankieta ESG'!$E$11,C15)),MAX(B$3:$B14)+1,0)</f>
        <v>12</v>
      </c>
      <c r="C15" s="99" t="s">
        <v>56</v>
      </c>
      <c r="D15" s="98">
        <v>0</v>
      </c>
      <c r="E15" s="99" t="str">
        <f>IFERROR(VLOOKUP(ROWS($C$4:C15),$B$4:$C$1385,2,0),"")</f>
        <v>01.25.Z Uprawa pozostałych drzew i krzewów owocowych oraz orzechów (PKD 2007)</v>
      </c>
      <c r="F15" s="98">
        <v>0</v>
      </c>
      <c r="H15" s="125"/>
      <c r="AM15" s="98">
        <f>IF(ISNUMBER(SEARCH('ankieta ESG'!$G$180,AN15)),MAX(AM$3:$AM14)+1,0)</f>
        <v>12</v>
      </c>
      <c r="AN15" s="134" t="s">
        <v>4015</v>
      </c>
      <c r="AO15" s="98">
        <v>0</v>
      </c>
      <c r="AP15" s="99" t="str">
        <f>IFERROR(VLOOKUP(ROWS($AN$4:AN15),$AM$4:$AN$2337,2,0),"")</f>
        <v>Andrzejewo (pow. ostrowski, woj. mazowieckie)</v>
      </c>
      <c r="AQ15" s="98">
        <v>0</v>
      </c>
      <c r="AR15" s="98">
        <f>IF(ISNUMBER(SEARCH('ankieta ESG'!$G$181,AS15)),MAX($AR$3:AR14)+1,0)</f>
        <v>12</v>
      </c>
      <c r="AS15" s="134" t="s">
        <v>4015</v>
      </c>
      <c r="AT15" s="98">
        <v>0</v>
      </c>
      <c r="AU15" s="99" t="str">
        <f>IFERROR(VLOOKUP(ROWS($AS$4:AS15),$AR$4:$AS$2337,2,0),"")</f>
        <v>Andrzejewo (pow. ostrowski, woj. mazowieckie)</v>
      </c>
      <c r="AV15" s="98">
        <v>0</v>
      </c>
      <c r="AW15" s="98">
        <f>IF(ISNUMBER(SEARCH('ankieta ESG'!$G$182,AX15)),MAX($AW$3:AW14)+1,0)</f>
        <v>12</v>
      </c>
      <c r="AX15" s="134" t="s">
        <v>4015</v>
      </c>
      <c r="AY15" s="98">
        <v>0</v>
      </c>
      <c r="AZ15" s="99" t="str">
        <f>IFERROR(VLOOKUP(ROWS($AX$4:AX15),$AW$4:$AX$2337,2,0),"")</f>
        <v>Andrzejewo (pow. ostrowski, woj. mazowieckie)</v>
      </c>
      <c r="BA15" s="98">
        <v>0</v>
      </c>
      <c r="BB15" s="98">
        <f>IF(ISNUMBER(SEARCH('ankieta ESG'!$G$183,BC15)),MAX($BB$3:BB14)+1,0)</f>
        <v>12</v>
      </c>
      <c r="BC15" s="134" t="s">
        <v>4015</v>
      </c>
      <c r="BD15" s="98">
        <v>0</v>
      </c>
      <c r="BE15" s="99" t="str">
        <f>IFERROR(VLOOKUP(ROWS($BC$4:BC15),$BB$4:$BC$2337,2,0),"")</f>
        <v>Andrzejewo (pow. ostrowski, woj. mazowieckie)</v>
      </c>
      <c r="BF15" s="98">
        <v>0</v>
      </c>
      <c r="BG15" s="98">
        <f>IF(ISNUMBER(SEARCH('ankieta ESG'!$G$184,BH15)),MAX($BG$3:BG14)+1,0)</f>
        <v>12</v>
      </c>
      <c r="BH15" s="134" t="s">
        <v>4015</v>
      </c>
      <c r="BI15" s="98">
        <v>0</v>
      </c>
      <c r="BJ15" s="99" t="str">
        <f>IFERROR(VLOOKUP(ROWS($BH$4:BH15),$BG$4:$BH$2337,2,0),"")</f>
        <v>Andrzejewo (pow. ostrowski, woj. mazowieckie)</v>
      </c>
      <c r="BK15" s="98">
        <v>0</v>
      </c>
      <c r="BL15" s="98">
        <f>IF(ISNUMBER(SEARCH('ankieta ESG'!$G$185,BM15)),MAX($BL$3:BL14)+1,0)</f>
        <v>12</v>
      </c>
      <c r="BM15" s="134" t="s">
        <v>4015</v>
      </c>
      <c r="BN15" s="98">
        <v>0</v>
      </c>
      <c r="BO15" s="99" t="str">
        <f>IFERROR(VLOOKUP(ROWS($BM$4:BM15),$BL$4:$BM$2337,2,0),"")</f>
        <v>Andrzejewo (pow. ostrowski, woj. mazowieckie)</v>
      </c>
      <c r="BP15" s="98">
        <v>0</v>
      </c>
      <c r="BQ15" s="98">
        <f>IF(ISNUMBER(SEARCH('ankieta ESG'!$G$186,BR15)),MAX($BQ$3:BQ14)+1,0)</f>
        <v>12</v>
      </c>
      <c r="BR15" s="134" t="s">
        <v>4015</v>
      </c>
      <c r="BS15" s="98">
        <v>0</v>
      </c>
      <c r="BT15" s="99" t="str">
        <f>IFERROR(VLOOKUP(ROWS($BR$4:BR15),$BQ$4:$BR$2337,2,0),"")</f>
        <v>Andrzejewo (pow. ostrowski, woj. mazowieckie)</v>
      </c>
      <c r="BU15" s="98">
        <v>0</v>
      </c>
      <c r="BV15" s="98">
        <f>IF(ISNUMBER(SEARCH('ankieta ESG'!$G$187,BW15)),MAX($BV$3:BV14)+1,0)</f>
        <v>12</v>
      </c>
      <c r="BW15" s="134" t="s">
        <v>4015</v>
      </c>
      <c r="BX15" s="98">
        <v>0</v>
      </c>
      <c r="BY15" s="99" t="str">
        <f>IFERROR(VLOOKUP(ROWS($BW$4:BW15),$BV$4:$BW$2337,2,0),"")</f>
        <v>Andrzejewo (pow. ostrowski, woj. mazowieckie)</v>
      </c>
      <c r="BZ15" s="98">
        <v>0</v>
      </c>
      <c r="CA15" s="98">
        <f>IF(ISNUMBER(SEARCH('ankieta ESG'!$G$188,CB15)),MAX($CA$3:CA14)+1,0)</f>
        <v>12</v>
      </c>
      <c r="CB15" s="134" t="s">
        <v>4015</v>
      </c>
      <c r="CC15" s="98">
        <v>0</v>
      </c>
      <c r="CD15" s="99" t="str">
        <f>IFERROR(VLOOKUP(ROWS($CB$4:CB15),$CA$4:$CB$2337,2,0),"")</f>
        <v>Andrzejewo (pow. ostrowski, woj. mazowieckie)</v>
      </c>
      <c r="CE15" s="98">
        <v>0</v>
      </c>
      <c r="CF15" s="98">
        <f>IF(ISNUMBER(SEARCH('ankieta ESG'!$G$189,CG15)),MAX($CF$3:CF14)+1,0)</f>
        <v>12</v>
      </c>
      <c r="CG15" s="134" t="s">
        <v>4015</v>
      </c>
      <c r="CH15" s="98">
        <v>0</v>
      </c>
      <c r="CI15" s="99" t="str">
        <f>IFERROR(VLOOKUP(ROWS($CG$4:CG15),$CF$4:$CG$2337,2,0),"")</f>
        <v>Andrzejewo (pow. ostrowski, woj. mazowieckie)</v>
      </c>
      <c r="CJ15" s="98">
        <v>0</v>
      </c>
    </row>
    <row r="16" spans="2:88">
      <c r="B16" s="98">
        <f>IF(ISNUMBER(SEARCH('ankieta ESG'!$E$11,C16)),MAX(B$3:$B15)+1,0)</f>
        <v>13</v>
      </c>
      <c r="C16" s="99" t="s">
        <v>57</v>
      </c>
      <c r="D16" s="98">
        <v>0</v>
      </c>
      <c r="E16" s="99" t="str">
        <f>IFERROR(VLOOKUP(ROWS($C$4:C16),$B$4:$C$1385,2,0),"")</f>
        <v>01.26.Z Uprawa drzew oleistych (PKD 2007)</v>
      </c>
      <c r="F16" s="98">
        <v>0</v>
      </c>
      <c r="AM16" s="98">
        <f>IF(ISNUMBER(SEARCH('ankieta ESG'!$G$180,AN16)),MAX(AM$3:$AM15)+1,0)</f>
        <v>13</v>
      </c>
      <c r="AN16" s="134" t="s">
        <v>4016</v>
      </c>
      <c r="AO16" s="98">
        <v>0</v>
      </c>
      <c r="AP16" s="99" t="str">
        <f>IFERROR(VLOOKUP(ROWS($AN$4:AN16),$AM$4:$AN$2337,2,0),"")</f>
        <v>Annopol (pow. kraśnicki, woj. lubelskie)</v>
      </c>
      <c r="AQ16" s="98">
        <v>0</v>
      </c>
      <c r="AR16" s="98">
        <f>IF(ISNUMBER(SEARCH('ankieta ESG'!$G$181,AS16)),MAX($AR$3:AR15)+1,0)</f>
        <v>13</v>
      </c>
      <c r="AS16" s="134" t="s">
        <v>4016</v>
      </c>
      <c r="AT16" s="98">
        <v>0</v>
      </c>
      <c r="AU16" s="99" t="str">
        <f>IFERROR(VLOOKUP(ROWS($AS$4:AS16),$AR$4:$AS$2337,2,0),"")</f>
        <v>Annopol (pow. kraśnicki, woj. lubelskie)</v>
      </c>
      <c r="AV16" s="98">
        <v>0</v>
      </c>
      <c r="AW16" s="98">
        <f>IF(ISNUMBER(SEARCH('ankieta ESG'!$G$182,AX16)),MAX($AW$3:AW15)+1,0)</f>
        <v>13</v>
      </c>
      <c r="AX16" s="134" t="s">
        <v>4016</v>
      </c>
      <c r="AY16" s="98">
        <v>0</v>
      </c>
      <c r="AZ16" s="99" t="str">
        <f>IFERROR(VLOOKUP(ROWS($AX$4:AX16),$AW$4:$AX$2337,2,0),"")</f>
        <v>Annopol (pow. kraśnicki, woj. lubelskie)</v>
      </c>
      <c r="BA16" s="98">
        <v>0</v>
      </c>
      <c r="BB16" s="98">
        <f>IF(ISNUMBER(SEARCH('ankieta ESG'!$G$183,BC16)),MAX($BB$3:BB15)+1,0)</f>
        <v>13</v>
      </c>
      <c r="BC16" s="134" t="s">
        <v>4016</v>
      </c>
      <c r="BD16" s="98">
        <v>0</v>
      </c>
      <c r="BE16" s="99" t="str">
        <f>IFERROR(VLOOKUP(ROWS($BC$4:BC16),$BB$4:$BC$2337,2,0),"")</f>
        <v>Annopol (pow. kraśnicki, woj. lubelskie)</v>
      </c>
      <c r="BF16" s="98">
        <v>0</v>
      </c>
      <c r="BG16" s="98">
        <f>IF(ISNUMBER(SEARCH('ankieta ESG'!$G$184,BH16)),MAX($BG$3:BG15)+1,0)</f>
        <v>13</v>
      </c>
      <c r="BH16" s="134" t="s">
        <v>4016</v>
      </c>
      <c r="BI16" s="98">
        <v>0</v>
      </c>
      <c r="BJ16" s="99" t="str">
        <f>IFERROR(VLOOKUP(ROWS($BH$4:BH16),$BG$4:$BH$2337,2,0),"")</f>
        <v>Annopol (pow. kraśnicki, woj. lubelskie)</v>
      </c>
      <c r="BK16" s="98">
        <v>0</v>
      </c>
      <c r="BL16" s="98">
        <f>IF(ISNUMBER(SEARCH('ankieta ESG'!$G$185,BM16)),MAX($BL$3:BL15)+1,0)</f>
        <v>13</v>
      </c>
      <c r="BM16" s="134" t="s">
        <v>4016</v>
      </c>
      <c r="BN16" s="98">
        <v>0</v>
      </c>
      <c r="BO16" s="99" t="str">
        <f>IFERROR(VLOOKUP(ROWS($BM$4:BM16),$BL$4:$BM$2337,2,0),"")</f>
        <v>Annopol (pow. kraśnicki, woj. lubelskie)</v>
      </c>
      <c r="BP16" s="98">
        <v>0</v>
      </c>
      <c r="BQ16" s="98">
        <f>IF(ISNUMBER(SEARCH('ankieta ESG'!$G$186,BR16)),MAX($BQ$3:BQ15)+1,0)</f>
        <v>13</v>
      </c>
      <c r="BR16" s="134" t="s">
        <v>4016</v>
      </c>
      <c r="BS16" s="98">
        <v>0</v>
      </c>
      <c r="BT16" s="99" t="str">
        <f>IFERROR(VLOOKUP(ROWS($BR$4:BR16),$BQ$4:$BR$2337,2,0),"")</f>
        <v>Annopol (pow. kraśnicki, woj. lubelskie)</v>
      </c>
      <c r="BU16" s="98">
        <v>0</v>
      </c>
      <c r="BV16" s="98">
        <f>IF(ISNUMBER(SEARCH('ankieta ESG'!$G$187,BW16)),MAX($BV$3:BV15)+1,0)</f>
        <v>13</v>
      </c>
      <c r="BW16" s="134" t="s">
        <v>4016</v>
      </c>
      <c r="BX16" s="98">
        <v>0</v>
      </c>
      <c r="BY16" s="99" t="str">
        <f>IFERROR(VLOOKUP(ROWS($BW$4:BW16),$BV$4:$BW$2337,2,0),"")</f>
        <v>Annopol (pow. kraśnicki, woj. lubelskie)</v>
      </c>
      <c r="BZ16" s="98">
        <v>0</v>
      </c>
      <c r="CA16" s="98">
        <f>IF(ISNUMBER(SEARCH('ankieta ESG'!$G$188,CB16)),MAX($CA$3:CA15)+1,0)</f>
        <v>13</v>
      </c>
      <c r="CB16" s="134" t="s">
        <v>4016</v>
      </c>
      <c r="CC16" s="98">
        <v>0</v>
      </c>
      <c r="CD16" s="99" t="str">
        <f>IFERROR(VLOOKUP(ROWS($CB$4:CB16),$CA$4:$CB$2337,2,0),"")</f>
        <v>Annopol (pow. kraśnicki, woj. lubelskie)</v>
      </c>
      <c r="CE16" s="98">
        <v>0</v>
      </c>
      <c r="CF16" s="98">
        <f>IF(ISNUMBER(SEARCH('ankieta ESG'!$G$189,CG16)),MAX($CF$3:CF15)+1,0)</f>
        <v>13</v>
      </c>
      <c r="CG16" s="134" t="s">
        <v>4016</v>
      </c>
      <c r="CH16" s="98">
        <v>0</v>
      </c>
      <c r="CI16" s="99" t="str">
        <f>IFERROR(VLOOKUP(ROWS($CG$4:CG16),$CF$4:$CG$2337,2,0),"")</f>
        <v>Annopol (pow. kraśnicki, woj. lubelskie)</v>
      </c>
      <c r="CJ16" s="98">
        <v>0</v>
      </c>
    </row>
    <row r="17" spans="2:88">
      <c r="B17" s="98">
        <f>IF(ISNUMBER(SEARCH('ankieta ESG'!$E$11,C17)),MAX(B$3:$B16)+1,0)</f>
        <v>14</v>
      </c>
      <c r="C17" s="99" t="s">
        <v>58</v>
      </c>
      <c r="D17" s="98">
        <v>0</v>
      </c>
      <c r="E17" s="99" t="str">
        <f>IFERROR(VLOOKUP(ROWS($C$4:C17),$B$4:$C$1385,2,0),"")</f>
        <v>01.27.Z Uprawa roślin wykorzystywanych do produkcji napojów (PKD 2007)</v>
      </c>
      <c r="F17" s="98">
        <v>0</v>
      </c>
      <c r="AM17" s="98">
        <f>IF(ISNUMBER(SEARCH('ankieta ESG'!$G$180,AN17)),MAX(AM$3:$AM16)+1,0)</f>
        <v>14</v>
      </c>
      <c r="AN17" s="134" t="s">
        <v>4017</v>
      </c>
      <c r="AO17" s="98">
        <v>0</v>
      </c>
      <c r="AP17" s="99" t="str">
        <f>IFERROR(VLOOKUP(ROWS($AN$4:AN17),$AM$4:$AN$2337,2,0),"")</f>
        <v>Augustów (pow. augustowski, woj. podlaskie)</v>
      </c>
      <c r="AQ17" s="98">
        <v>0</v>
      </c>
      <c r="AR17" s="98">
        <f>IF(ISNUMBER(SEARCH('ankieta ESG'!$G$181,AS17)),MAX($AR$3:AR16)+1,0)</f>
        <v>14</v>
      </c>
      <c r="AS17" s="134" t="s">
        <v>4017</v>
      </c>
      <c r="AT17" s="98">
        <v>0</v>
      </c>
      <c r="AU17" s="99" t="str">
        <f>IFERROR(VLOOKUP(ROWS($AS$4:AS17),$AR$4:$AS$2337,2,0),"")</f>
        <v>Augustów (pow. augustowski, woj. podlaskie)</v>
      </c>
      <c r="AV17" s="98">
        <v>0</v>
      </c>
      <c r="AW17" s="98">
        <f>IF(ISNUMBER(SEARCH('ankieta ESG'!$G$182,AX17)),MAX($AW$3:AW16)+1,0)</f>
        <v>14</v>
      </c>
      <c r="AX17" s="134" t="s">
        <v>4017</v>
      </c>
      <c r="AY17" s="98">
        <v>0</v>
      </c>
      <c r="AZ17" s="99" t="str">
        <f>IFERROR(VLOOKUP(ROWS($AX$4:AX17),$AW$4:$AX$2337,2,0),"")</f>
        <v>Augustów (pow. augustowski, woj. podlaskie)</v>
      </c>
      <c r="BA17" s="98">
        <v>0</v>
      </c>
      <c r="BB17" s="98">
        <f>IF(ISNUMBER(SEARCH('ankieta ESG'!$G$183,BC17)),MAX($BB$3:BB16)+1,0)</f>
        <v>14</v>
      </c>
      <c r="BC17" s="134" t="s">
        <v>4017</v>
      </c>
      <c r="BD17" s="98">
        <v>0</v>
      </c>
      <c r="BE17" s="99" t="str">
        <f>IFERROR(VLOOKUP(ROWS($BC$4:BC17),$BB$4:$BC$2337,2,0),"")</f>
        <v>Augustów (pow. augustowski, woj. podlaskie)</v>
      </c>
      <c r="BF17" s="98">
        <v>0</v>
      </c>
      <c r="BG17" s="98">
        <f>IF(ISNUMBER(SEARCH('ankieta ESG'!$G$184,BH17)),MAX($BG$3:BG16)+1,0)</f>
        <v>14</v>
      </c>
      <c r="BH17" s="134" t="s">
        <v>4017</v>
      </c>
      <c r="BI17" s="98">
        <v>0</v>
      </c>
      <c r="BJ17" s="99" t="str">
        <f>IFERROR(VLOOKUP(ROWS($BH$4:BH17),$BG$4:$BH$2337,2,0),"")</f>
        <v>Augustów (pow. augustowski, woj. podlaskie)</v>
      </c>
      <c r="BK17" s="98">
        <v>0</v>
      </c>
      <c r="BL17" s="98">
        <f>IF(ISNUMBER(SEARCH('ankieta ESG'!$G$185,BM17)),MAX($BL$3:BL16)+1,0)</f>
        <v>14</v>
      </c>
      <c r="BM17" s="134" t="s">
        <v>4017</v>
      </c>
      <c r="BN17" s="98">
        <v>0</v>
      </c>
      <c r="BO17" s="99" t="str">
        <f>IFERROR(VLOOKUP(ROWS($BM$4:BM17),$BL$4:$BM$2337,2,0),"")</f>
        <v>Augustów (pow. augustowski, woj. podlaskie)</v>
      </c>
      <c r="BP17" s="98">
        <v>0</v>
      </c>
      <c r="BQ17" s="98">
        <f>IF(ISNUMBER(SEARCH('ankieta ESG'!$G$186,BR17)),MAX($BQ$3:BQ16)+1,0)</f>
        <v>14</v>
      </c>
      <c r="BR17" s="134" t="s">
        <v>4017</v>
      </c>
      <c r="BS17" s="98">
        <v>0</v>
      </c>
      <c r="BT17" s="99" t="str">
        <f>IFERROR(VLOOKUP(ROWS($BR$4:BR17),$BQ$4:$BR$2337,2,0),"")</f>
        <v>Augustów (pow. augustowski, woj. podlaskie)</v>
      </c>
      <c r="BU17" s="98">
        <v>0</v>
      </c>
      <c r="BV17" s="98">
        <f>IF(ISNUMBER(SEARCH('ankieta ESG'!$G$187,BW17)),MAX($BV$3:BV16)+1,0)</f>
        <v>14</v>
      </c>
      <c r="BW17" s="134" t="s">
        <v>4017</v>
      </c>
      <c r="BX17" s="98">
        <v>0</v>
      </c>
      <c r="BY17" s="99" t="str">
        <f>IFERROR(VLOOKUP(ROWS($BW$4:BW17),$BV$4:$BW$2337,2,0),"")</f>
        <v>Augustów (pow. augustowski, woj. podlaskie)</v>
      </c>
      <c r="BZ17" s="98">
        <v>0</v>
      </c>
      <c r="CA17" s="98">
        <f>IF(ISNUMBER(SEARCH('ankieta ESG'!$G$188,CB17)),MAX($CA$3:CA16)+1,0)</f>
        <v>14</v>
      </c>
      <c r="CB17" s="134" t="s">
        <v>4017</v>
      </c>
      <c r="CC17" s="98">
        <v>0</v>
      </c>
      <c r="CD17" s="99" t="str">
        <f>IFERROR(VLOOKUP(ROWS($CB$4:CB17),$CA$4:$CB$2337,2,0),"")</f>
        <v>Augustów (pow. augustowski, woj. podlaskie)</v>
      </c>
      <c r="CE17" s="98">
        <v>0</v>
      </c>
      <c r="CF17" s="98">
        <f>IF(ISNUMBER(SEARCH('ankieta ESG'!$G$189,CG17)),MAX($CF$3:CF16)+1,0)</f>
        <v>14</v>
      </c>
      <c r="CG17" s="134" t="s">
        <v>4017</v>
      </c>
      <c r="CH17" s="98">
        <v>0</v>
      </c>
      <c r="CI17" s="99" t="str">
        <f>IFERROR(VLOOKUP(ROWS($CG$4:CG17),$CF$4:$CG$2337,2,0),"")</f>
        <v>Augustów (pow. augustowski, woj. podlaskie)</v>
      </c>
      <c r="CJ17" s="98">
        <v>0</v>
      </c>
    </row>
    <row r="18" spans="2:88">
      <c r="B18" s="98">
        <f>IF(ISNUMBER(SEARCH('ankieta ESG'!$E$11,C18)),MAX(B$3:$B17)+1,0)</f>
        <v>15</v>
      </c>
      <c r="C18" s="99" t="s">
        <v>59</v>
      </c>
      <c r="D18" s="98">
        <v>0</v>
      </c>
      <c r="E18" s="99" t="str">
        <f>IFERROR(VLOOKUP(ROWS($C$4:C18),$B$4:$C$1385,2,0),"")</f>
        <v>01.28.Z Uprawa roślin przyprawowych i aromatycznych oraz roślin wykorzystywanych do produkcji leków i wyrobów farmaceutycznych (PKD 2007)</v>
      </c>
      <c r="F18" s="98">
        <v>0</v>
      </c>
      <c r="H18" s="125"/>
      <c r="AM18" s="98">
        <f>IF(ISNUMBER(SEARCH('ankieta ESG'!$G$180,AN18)),MAX(AM$3:$AM17)+1,0)</f>
        <v>15</v>
      </c>
      <c r="AN18" s="134" t="s">
        <v>4018</v>
      </c>
      <c r="AO18" s="98">
        <v>0</v>
      </c>
      <c r="AP18" s="99" t="str">
        <f>IFERROR(VLOOKUP(ROWS($AN$4:AN18),$AM$4:$AN$2337,2,0),"")</f>
        <v>Babiak (pow. kolski, woj. wielkopolskie)</v>
      </c>
      <c r="AQ18" s="98">
        <v>0</v>
      </c>
      <c r="AR18" s="98">
        <f>IF(ISNUMBER(SEARCH('ankieta ESG'!$G$181,AS18)),MAX($AR$3:AR17)+1,0)</f>
        <v>15</v>
      </c>
      <c r="AS18" s="134" t="s">
        <v>4018</v>
      </c>
      <c r="AT18" s="98">
        <v>0</v>
      </c>
      <c r="AU18" s="99" t="str">
        <f>IFERROR(VLOOKUP(ROWS($AS$4:AS18),$AR$4:$AS$2337,2,0),"")</f>
        <v>Babiak (pow. kolski, woj. wielkopolskie)</v>
      </c>
      <c r="AV18" s="98">
        <v>0</v>
      </c>
      <c r="AW18" s="98">
        <f>IF(ISNUMBER(SEARCH('ankieta ESG'!$G$182,AX18)),MAX($AW$3:AW17)+1,0)</f>
        <v>15</v>
      </c>
      <c r="AX18" s="134" t="s">
        <v>4018</v>
      </c>
      <c r="AY18" s="98">
        <v>0</v>
      </c>
      <c r="AZ18" s="99" t="str">
        <f>IFERROR(VLOOKUP(ROWS($AX$4:AX18),$AW$4:$AX$2337,2,0),"")</f>
        <v>Babiak (pow. kolski, woj. wielkopolskie)</v>
      </c>
      <c r="BA18" s="98">
        <v>0</v>
      </c>
      <c r="BB18" s="98">
        <f>IF(ISNUMBER(SEARCH('ankieta ESG'!$G$183,BC18)),MAX($BB$3:BB17)+1,0)</f>
        <v>15</v>
      </c>
      <c r="BC18" s="134" t="s">
        <v>4018</v>
      </c>
      <c r="BD18" s="98">
        <v>0</v>
      </c>
      <c r="BE18" s="99" t="str">
        <f>IFERROR(VLOOKUP(ROWS($BC$4:BC18),$BB$4:$BC$2337,2,0),"")</f>
        <v>Babiak (pow. kolski, woj. wielkopolskie)</v>
      </c>
      <c r="BF18" s="98">
        <v>0</v>
      </c>
      <c r="BG18" s="98">
        <f>IF(ISNUMBER(SEARCH('ankieta ESG'!$G$184,BH18)),MAX($BG$3:BG17)+1,0)</f>
        <v>15</v>
      </c>
      <c r="BH18" s="134" t="s">
        <v>4018</v>
      </c>
      <c r="BI18" s="98">
        <v>0</v>
      </c>
      <c r="BJ18" s="99" t="str">
        <f>IFERROR(VLOOKUP(ROWS($BH$4:BH18),$BG$4:$BH$2337,2,0),"")</f>
        <v>Babiak (pow. kolski, woj. wielkopolskie)</v>
      </c>
      <c r="BK18" s="98">
        <v>0</v>
      </c>
      <c r="BL18" s="98">
        <f>IF(ISNUMBER(SEARCH('ankieta ESG'!$G$185,BM18)),MAX($BL$3:BL17)+1,0)</f>
        <v>15</v>
      </c>
      <c r="BM18" s="134" t="s">
        <v>4018</v>
      </c>
      <c r="BN18" s="98">
        <v>0</v>
      </c>
      <c r="BO18" s="99" t="str">
        <f>IFERROR(VLOOKUP(ROWS($BM$4:BM18),$BL$4:$BM$2337,2,0),"")</f>
        <v>Babiak (pow. kolski, woj. wielkopolskie)</v>
      </c>
      <c r="BP18" s="98">
        <v>0</v>
      </c>
      <c r="BQ18" s="98">
        <f>IF(ISNUMBER(SEARCH('ankieta ESG'!$G$186,BR18)),MAX($BQ$3:BQ17)+1,0)</f>
        <v>15</v>
      </c>
      <c r="BR18" s="134" t="s">
        <v>4018</v>
      </c>
      <c r="BS18" s="98">
        <v>0</v>
      </c>
      <c r="BT18" s="99" t="str">
        <f>IFERROR(VLOOKUP(ROWS($BR$4:BR18),$BQ$4:$BR$2337,2,0),"")</f>
        <v>Babiak (pow. kolski, woj. wielkopolskie)</v>
      </c>
      <c r="BU18" s="98">
        <v>0</v>
      </c>
      <c r="BV18" s="98">
        <f>IF(ISNUMBER(SEARCH('ankieta ESG'!$G$187,BW18)),MAX($BV$3:BV17)+1,0)</f>
        <v>15</v>
      </c>
      <c r="BW18" s="134" t="s">
        <v>4018</v>
      </c>
      <c r="BX18" s="98">
        <v>0</v>
      </c>
      <c r="BY18" s="99" t="str">
        <f>IFERROR(VLOOKUP(ROWS($BW$4:BW18),$BV$4:$BW$2337,2,0),"")</f>
        <v>Babiak (pow. kolski, woj. wielkopolskie)</v>
      </c>
      <c r="BZ18" s="98">
        <v>0</v>
      </c>
      <c r="CA18" s="98">
        <f>IF(ISNUMBER(SEARCH('ankieta ESG'!$G$188,CB18)),MAX($CA$3:CA17)+1,0)</f>
        <v>15</v>
      </c>
      <c r="CB18" s="134" t="s">
        <v>4018</v>
      </c>
      <c r="CC18" s="98">
        <v>0</v>
      </c>
      <c r="CD18" s="99" t="str">
        <f>IFERROR(VLOOKUP(ROWS($CB$4:CB18),$CA$4:$CB$2337,2,0),"")</f>
        <v>Babiak (pow. kolski, woj. wielkopolskie)</v>
      </c>
      <c r="CE18" s="98">
        <v>0</v>
      </c>
      <c r="CF18" s="98">
        <f>IF(ISNUMBER(SEARCH('ankieta ESG'!$G$189,CG18)),MAX($CF$3:CF17)+1,0)</f>
        <v>15</v>
      </c>
      <c r="CG18" s="134" t="s">
        <v>4018</v>
      </c>
      <c r="CH18" s="98">
        <v>0</v>
      </c>
      <c r="CI18" s="99" t="str">
        <f>IFERROR(VLOOKUP(ROWS($CG$4:CG18),$CF$4:$CG$2337,2,0),"")</f>
        <v>Babiak (pow. kolski, woj. wielkopolskie)</v>
      </c>
      <c r="CJ18" s="98">
        <v>0</v>
      </c>
    </row>
    <row r="19" spans="2:88">
      <c r="B19" s="98">
        <f>IF(ISNUMBER(SEARCH('ankieta ESG'!$E$11,C19)),MAX(B$3:$B18)+1,0)</f>
        <v>16</v>
      </c>
      <c r="C19" s="99" t="s">
        <v>60</v>
      </c>
      <c r="D19" s="98">
        <v>0</v>
      </c>
      <c r="E19" s="99" t="str">
        <f>IFERROR(VLOOKUP(ROWS($C$4:C19),$B$4:$C$1385,2,0),"")</f>
        <v>01.29.Z Uprawa pozostałych roślin wieloletnich (PKD 2007)</v>
      </c>
      <c r="F19" s="98">
        <v>0</v>
      </c>
      <c r="AM19" s="98">
        <f>IF(ISNUMBER(SEARCH('ankieta ESG'!$G$180,AN19)),MAX(AM$3:$AM18)+1,0)</f>
        <v>16</v>
      </c>
      <c r="AN19" s="134" t="s">
        <v>4019</v>
      </c>
      <c r="AO19" s="98">
        <v>0</v>
      </c>
      <c r="AP19" s="99" t="str">
        <f>IFERROR(VLOOKUP(ROWS($AN$4:AN19),$AM$4:$AN$2337,2,0),"")</f>
        <v>Babice (pow. chrzanowski, woj. małopolskie)</v>
      </c>
      <c r="AQ19" s="98">
        <v>0</v>
      </c>
      <c r="AR19" s="98">
        <f>IF(ISNUMBER(SEARCH('ankieta ESG'!$G$181,AS19)),MAX($AR$3:AR18)+1,0)</f>
        <v>16</v>
      </c>
      <c r="AS19" s="134" t="s">
        <v>4019</v>
      </c>
      <c r="AT19" s="98">
        <v>0</v>
      </c>
      <c r="AU19" s="99" t="str">
        <f>IFERROR(VLOOKUP(ROWS($AS$4:AS19),$AR$4:$AS$2337,2,0),"")</f>
        <v>Babice (pow. chrzanowski, woj. małopolskie)</v>
      </c>
      <c r="AV19" s="98">
        <v>0</v>
      </c>
      <c r="AW19" s="98">
        <f>IF(ISNUMBER(SEARCH('ankieta ESG'!$G$182,AX19)),MAX($AW$3:AW18)+1,0)</f>
        <v>16</v>
      </c>
      <c r="AX19" s="134" t="s">
        <v>4019</v>
      </c>
      <c r="AY19" s="98">
        <v>0</v>
      </c>
      <c r="AZ19" s="99" t="str">
        <f>IFERROR(VLOOKUP(ROWS($AX$4:AX19),$AW$4:$AX$2337,2,0),"")</f>
        <v>Babice (pow. chrzanowski, woj. małopolskie)</v>
      </c>
      <c r="BA19" s="98">
        <v>0</v>
      </c>
      <c r="BB19" s="98">
        <f>IF(ISNUMBER(SEARCH('ankieta ESG'!$G$183,BC19)),MAX($BB$3:BB18)+1,0)</f>
        <v>16</v>
      </c>
      <c r="BC19" s="134" t="s">
        <v>4019</v>
      </c>
      <c r="BD19" s="98">
        <v>0</v>
      </c>
      <c r="BE19" s="99" t="str">
        <f>IFERROR(VLOOKUP(ROWS($BC$4:BC19),$BB$4:$BC$2337,2,0),"")</f>
        <v>Babice (pow. chrzanowski, woj. małopolskie)</v>
      </c>
      <c r="BF19" s="98">
        <v>0</v>
      </c>
      <c r="BG19" s="98">
        <f>IF(ISNUMBER(SEARCH('ankieta ESG'!$G$184,BH19)),MAX($BG$3:BG18)+1,0)</f>
        <v>16</v>
      </c>
      <c r="BH19" s="134" t="s">
        <v>4019</v>
      </c>
      <c r="BI19" s="98">
        <v>0</v>
      </c>
      <c r="BJ19" s="99" t="str">
        <f>IFERROR(VLOOKUP(ROWS($BH$4:BH19),$BG$4:$BH$2337,2,0),"")</f>
        <v>Babice (pow. chrzanowski, woj. małopolskie)</v>
      </c>
      <c r="BK19" s="98">
        <v>0</v>
      </c>
      <c r="BL19" s="98">
        <f>IF(ISNUMBER(SEARCH('ankieta ESG'!$G$185,BM19)),MAX($BL$3:BL18)+1,0)</f>
        <v>16</v>
      </c>
      <c r="BM19" s="134" t="s">
        <v>4019</v>
      </c>
      <c r="BN19" s="98">
        <v>0</v>
      </c>
      <c r="BO19" s="99" t="str">
        <f>IFERROR(VLOOKUP(ROWS($BM$4:BM19),$BL$4:$BM$2337,2,0),"")</f>
        <v>Babice (pow. chrzanowski, woj. małopolskie)</v>
      </c>
      <c r="BP19" s="98">
        <v>0</v>
      </c>
      <c r="BQ19" s="98">
        <f>IF(ISNUMBER(SEARCH('ankieta ESG'!$G$186,BR19)),MAX($BQ$3:BQ18)+1,0)</f>
        <v>16</v>
      </c>
      <c r="BR19" s="134" t="s">
        <v>4019</v>
      </c>
      <c r="BS19" s="98">
        <v>0</v>
      </c>
      <c r="BT19" s="99" t="str">
        <f>IFERROR(VLOOKUP(ROWS($BR$4:BR19),$BQ$4:$BR$2337,2,0),"")</f>
        <v>Babice (pow. chrzanowski, woj. małopolskie)</v>
      </c>
      <c r="BU19" s="98">
        <v>0</v>
      </c>
      <c r="BV19" s="98">
        <f>IF(ISNUMBER(SEARCH('ankieta ESG'!$G$187,BW19)),MAX($BV$3:BV18)+1,0)</f>
        <v>16</v>
      </c>
      <c r="BW19" s="134" t="s">
        <v>4019</v>
      </c>
      <c r="BX19" s="98">
        <v>0</v>
      </c>
      <c r="BY19" s="99" t="str">
        <f>IFERROR(VLOOKUP(ROWS($BW$4:BW19),$BV$4:$BW$2337,2,0),"")</f>
        <v>Babice (pow. chrzanowski, woj. małopolskie)</v>
      </c>
      <c r="BZ19" s="98">
        <v>0</v>
      </c>
      <c r="CA19" s="98">
        <f>IF(ISNUMBER(SEARCH('ankieta ESG'!$G$188,CB19)),MAX($CA$3:CA18)+1,0)</f>
        <v>16</v>
      </c>
      <c r="CB19" s="134" t="s">
        <v>4019</v>
      </c>
      <c r="CC19" s="98">
        <v>0</v>
      </c>
      <c r="CD19" s="99" t="str">
        <f>IFERROR(VLOOKUP(ROWS($CB$4:CB19),$CA$4:$CB$2337,2,0),"")</f>
        <v>Babice (pow. chrzanowski, woj. małopolskie)</v>
      </c>
      <c r="CE19" s="98">
        <v>0</v>
      </c>
      <c r="CF19" s="98">
        <f>IF(ISNUMBER(SEARCH('ankieta ESG'!$G$189,CG19)),MAX($CF$3:CF18)+1,0)</f>
        <v>16</v>
      </c>
      <c r="CG19" s="134" t="s">
        <v>4019</v>
      </c>
      <c r="CH19" s="98">
        <v>0</v>
      </c>
      <c r="CI19" s="99" t="str">
        <f>IFERROR(VLOOKUP(ROWS($CG$4:CG19),$CF$4:$CG$2337,2,0),"")</f>
        <v>Babice (pow. chrzanowski, woj. małopolskie)</v>
      </c>
      <c r="CJ19" s="98">
        <v>0</v>
      </c>
    </row>
    <row r="20" spans="2:88">
      <c r="B20" s="98">
        <f>IF(ISNUMBER(SEARCH('ankieta ESG'!$E$11,C20)),MAX(B$3:$B19)+1,0)</f>
        <v>17</v>
      </c>
      <c r="C20" s="99" t="s">
        <v>61</v>
      </c>
      <c r="D20" s="98">
        <v>0</v>
      </c>
      <c r="E20" s="99" t="str">
        <f>IFERROR(VLOOKUP(ROWS($C$4:C20),$B$4:$C$1385,2,0),"")</f>
        <v>01.30.Z Rozmnażanie roślin (PKD 2007)</v>
      </c>
      <c r="F20" s="98">
        <v>0</v>
      </c>
      <c r="H20" t="s">
        <v>3864</v>
      </c>
      <c r="AM20" s="98">
        <f>IF(ISNUMBER(SEARCH('ankieta ESG'!$G$180,AN20)),MAX(AM$3:$AM19)+1,0)</f>
        <v>17</v>
      </c>
      <c r="AN20" s="134" t="s">
        <v>4020</v>
      </c>
      <c r="AO20" s="98">
        <v>0</v>
      </c>
      <c r="AP20" s="99" t="str">
        <f>IFERROR(VLOOKUP(ROWS($AN$4:AN20),$AM$4:$AN$2337,2,0),"")</f>
        <v>Babimost (pow. zielonogórski, woj. lubuskie)</v>
      </c>
      <c r="AQ20" s="98">
        <v>0</v>
      </c>
      <c r="AR20" s="98">
        <f>IF(ISNUMBER(SEARCH('ankieta ESG'!$G$181,AS20)),MAX($AR$3:AR19)+1,0)</f>
        <v>17</v>
      </c>
      <c r="AS20" s="134" t="s">
        <v>4020</v>
      </c>
      <c r="AT20" s="98">
        <v>0</v>
      </c>
      <c r="AU20" s="99" t="str">
        <f>IFERROR(VLOOKUP(ROWS($AS$4:AS20),$AR$4:$AS$2337,2,0),"")</f>
        <v>Babimost (pow. zielonogórski, woj. lubuskie)</v>
      </c>
      <c r="AV20" s="98">
        <v>0</v>
      </c>
      <c r="AW20" s="98">
        <f>IF(ISNUMBER(SEARCH('ankieta ESG'!$G$182,AX20)),MAX($AW$3:AW19)+1,0)</f>
        <v>17</v>
      </c>
      <c r="AX20" s="134" t="s">
        <v>4020</v>
      </c>
      <c r="AY20" s="98">
        <v>0</v>
      </c>
      <c r="AZ20" s="99" t="str">
        <f>IFERROR(VLOOKUP(ROWS($AX$4:AX20),$AW$4:$AX$2337,2,0),"")</f>
        <v>Babimost (pow. zielonogórski, woj. lubuskie)</v>
      </c>
      <c r="BA20" s="98">
        <v>0</v>
      </c>
      <c r="BB20" s="98">
        <f>IF(ISNUMBER(SEARCH('ankieta ESG'!$G$183,BC20)),MAX($BB$3:BB19)+1,0)</f>
        <v>17</v>
      </c>
      <c r="BC20" s="134" t="s">
        <v>4020</v>
      </c>
      <c r="BD20" s="98">
        <v>0</v>
      </c>
      <c r="BE20" s="99" t="str">
        <f>IFERROR(VLOOKUP(ROWS($BC$4:BC20),$BB$4:$BC$2337,2,0),"")</f>
        <v>Babimost (pow. zielonogórski, woj. lubuskie)</v>
      </c>
      <c r="BF20" s="98">
        <v>0</v>
      </c>
      <c r="BG20" s="98">
        <f>IF(ISNUMBER(SEARCH('ankieta ESG'!$G$184,BH20)),MAX($BG$3:BG19)+1,0)</f>
        <v>17</v>
      </c>
      <c r="BH20" s="134" t="s">
        <v>4020</v>
      </c>
      <c r="BI20" s="98">
        <v>0</v>
      </c>
      <c r="BJ20" s="99" t="str">
        <f>IFERROR(VLOOKUP(ROWS($BH$4:BH20),$BG$4:$BH$2337,2,0),"")</f>
        <v>Babimost (pow. zielonogórski, woj. lubuskie)</v>
      </c>
      <c r="BK20" s="98">
        <v>0</v>
      </c>
      <c r="BL20" s="98">
        <f>IF(ISNUMBER(SEARCH('ankieta ESG'!$G$185,BM20)),MAX($BL$3:BL19)+1,0)</f>
        <v>17</v>
      </c>
      <c r="BM20" s="134" t="s">
        <v>4020</v>
      </c>
      <c r="BN20" s="98">
        <v>0</v>
      </c>
      <c r="BO20" s="99" t="str">
        <f>IFERROR(VLOOKUP(ROWS($BM$4:BM20),$BL$4:$BM$2337,2,0),"")</f>
        <v>Babimost (pow. zielonogórski, woj. lubuskie)</v>
      </c>
      <c r="BP20" s="98">
        <v>0</v>
      </c>
      <c r="BQ20" s="98">
        <f>IF(ISNUMBER(SEARCH('ankieta ESG'!$G$186,BR20)),MAX($BQ$3:BQ19)+1,0)</f>
        <v>17</v>
      </c>
      <c r="BR20" s="134" t="s">
        <v>4020</v>
      </c>
      <c r="BS20" s="98">
        <v>0</v>
      </c>
      <c r="BT20" s="99" t="str">
        <f>IFERROR(VLOOKUP(ROWS($BR$4:BR20),$BQ$4:$BR$2337,2,0),"")</f>
        <v>Babimost (pow. zielonogórski, woj. lubuskie)</v>
      </c>
      <c r="BU20" s="98">
        <v>0</v>
      </c>
      <c r="BV20" s="98">
        <f>IF(ISNUMBER(SEARCH('ankieta ESG'!$G$187,BW20)),MAX($BV$3:BV19)+1,0)</f>
        <v>17</v>
      </c>
      <c r="BW20" s="134" t="s">
        <v>4020</v>
      </c>
      <c r="BX20" s="98">
        <v>0</v>
      </c>
      <c r="BY20" s="99" t="str">
        <f>IFERROR(VLOOKUP(ROWS($BW$4:BW20),$BV$4:$BW$2337,2,0),"")</f>
        <v>Babimost (pow. zielonogórski, woj. lubuskie)</v>
      </c>
      <c r="BZ20" s="98">
        <v>0</v>
      </c>
      <c r="CA20" s="98">
        <f>IF(ISNUMBER(SEARCH('ankieta ESG'!$G$188,CB20)),MAX($CA$3:CA19)+1,0)</f>
        <v>17</v>
      </c>
      <c r="CB20" s="134" t="s">
        <v>4020</v>
      </c>
      <c r="CC20" s="98">
        <v>0</v>
      </c>
      <c r="CD20" s="99" t="str">
        <f>IFERROR(VLOOKUP(ROWS($CB$4:CB20),$CA$4:$CB$2337,2,0),"")</f>
        <v>Babimost (pow. zielonogórski, woj. lubuskie)</v>
      </c>
      <c r="CE20" s="98">
        <v>0</v>
      </c>
      <c r="CF20" s="98">
        <f>IF(ISNUMBER(SEARCH('ankieta ESG'!$G$189,CG20)),MAX($CF$3:CF19)+1,0)</f>
        <v>17</v>
      </c>
      <c r="CG20" s="134" t="s">
        <v>4020</v>
      </c>
      <c r="CH20" s="98">
        <v>0</v>
      </c>
      <c r="CI20" s="99" t="str">
        <f>IFERROR(VLOOKUP(ROWS($CG$4:CG20),$CF$4:$CG$2337,2,0),"")</f>
        <v>Babimost (pow. zielonogórski, woj. lubuskie)</v>
      </c>
      <c r="CJ20" s="98">
        <v>0</v>
      </c>
    </row>
    <row r="21" spans="2:88">
      <c r="B21" s="98">
        <f>IF(ISNUMBER(SEARCH('ankieta ESG'!$E$11,C21)),MAX(B$3:$B20)+1,0)</f>
        <v>18</v>
      </c>
      <c r="C21" s="99" t="s">
        <v>62</v>
      </c>
      <c r="D21" s="98">
        <v>0</v>
      </c>
      <c r="E21" s="99" t="str">
        <f>IFERROR(VLOOKUP(ROWS($C$4:C21),$B$4:$C$1385,2,0),"")</f>
        <v>01.41.Z Chów i hodowla bydła mlecznego (PKD 2007)</v>
      </c>
      <c r="F21" s="98">
        <v>0</v>
      </c>
      <c r="H21" t="s">
        <v>6348</v>
      </c>
      <c r="AM21" s="98">
        <f>IF(ISNUMBER(SEARCH('ankieta ESG'!$G$180,AN21)),MAX(AM$3:$AM20)+1,0)</f>
        <v>18</v>
      </c>
      <c r="AN21" s="134" t="s">
        <v>4021</v>
      </c>
      <c r="AO21" s="98">
        <v>0</v>
      </c>
      <c r="AP21" s="99" t="str">
        <f>IFERROR(VLOOKUP(ROWS($AN$4:AN21),$AM$4:$AN$2337,2,0),"")</f>
        <v>Baborów (pow. głubczycki, woj. opolskie)</v>
      </c>
      <c r="AQ21" s="98">
        <v>0</v>
      </c>
      <c r="AR21" s="98">
        <f>IF(ISNUMBER(SEARCH('ankieta ESG'!$G$181,AS21)),MAX($AR$3:AR20)+1,0)</f>
        <v>18</v>
      </c>
      <c r="AS21" s="134" t="s">
        <v>4021</v>
      </c>
      <c r="AT21" s="98">
        <v>0</v>
      </c>
      <c r="AU21" s="99" t="str">
        <f>IFERROR(VLOOKUP(ROWS($AS$4:AS21),$AR$4:$AS$2337,2,0),"")</f>
        <v>Baborów (pow. głubczycki, woj. opolskie)</v>
      </c>
      <c r="AV21" s="98">
        <v>0</v>
      </c>
      <c r="AW21" s="98">
        <f>IF(ISNUMBER(SEARCH('ankieta ESG'!$G$182,AX21)),MAX($AW$3:AW20)+1,0)</f>
        <v>18</v>
      </c>
      <c r="AX21" s="134" t="s">
        <v>4021</v>
      </c>
      <c r="AY21" s="98">
        <v>0</v>
      </c>
      <c r="AZ21" s="99" t="str">
        <f>IFERROR(VLOOKUP(ROWS($AX$4:AX21),$AW$4:$AX$2337,2,0),"")</f>
        <v>Baborów (pow. głubczycki, woj. opolskie)</v>
      </c>
      <c r="BA21" s="98">
        <v>0</v>
      </c>
      <c r="BB21" s="98">
        <f>IF(ISNUMBER(SEARCH('ankieta ESG'!$G$183,BC21)),MAX($BB$3:BB20)+1,0)</f>
        <v>18</v>
      </c>
      <c r="BC21" s="134" t="s">
        <v>4021</v>
      </c>
      <c r="BD21" s="98">
        <v>0</v>
      </c>
      <c r="BE21" s="99" t="str">
        <f>IFERROR(VLOOKUP(ROWS($BC$4:BC21),$BB$4:$BC$2337,2,0),"")</f>
        <v>Baborów (pow. głubczycki, woj. opolskie)</v>
      </c>
      <c r="BF21" s="98">
        <v>0</v>
      </c>
      <c r="BG21" s="98">
        <f>IF(ISNUMBER(SEARCH('ankieta ESG'!$G$184,BH21)),MAX($BG$3:BG20)+1,0)</f>
        <v>18</v>
      </c>
      <c r="BH21" s="134" t="s">
        <v>4021</v>
      </c>
      <c r="BI21" s="98">
        <v>0</v>
      </c>
      <c r="BJ21" s="99" t="str">
        <f>IFERROR(VLOOKUP(ROWS($BH$4:BH21),$BG$4:$BH$2337,2,0),"")</f>
        <v>Baborów (pow. głubczycki, woj. opolskie)</v>
      </c>
      <c r="BK21" s="98">
        <v>0</v>
      </c>
      <c r="BL21" s="98">
        <f>IF(ISNUMBER(SEARCH('ankieta ESG'!$G$185,BM21)),MAX($BL$3:BL20)+1,0)</f>
        <v>18</v>
      </c>
      <c r="BM21" s="134" t="s">
        <v>4021</v>
      </c>
      <c r="BN21" s="98">
        <v>0</v>
      </c>
      <c r="BO21" s="99" t="str">
        <f>IFERROR(VLOOKUP(ROWS($BM$4:BM21),$BL$4:$BM$2337,2,0),"")</f>
        <v>Baborów (pow. głubczycki, woj. opolskie)</v>
      </c>
      <c r="BP21" s="98">
        <v>0</v>
      </c>
      <c r="BQ21" s="98">
        <f>IF(ISNUMBER(SEARCH('ankieta ESG'!$G$186,BR21)),MAX($BQ$3:BQ20)+1,0)</f>
        <v>18</v>
      </c>
      <c r="BR21" s="134" t="s">
        <v>4021</v>
      </c>
      <c r="BS21" s="98">
        <v>0</v>
      </c>
      <c r="BT21" s="99" t="str">
        <f>IFERROR(VLOOKUP(ROWS($BR$4:BR21),$BQ$4:$BR$2337,2,0),"")</f>
        <v>Baborów (pow. głubczycki, woj. opolskie)</v>
      </c>
      <c r="BU21" s="98">
        <v>0</v>
      </c>
      <c r="BV21" s="98">
        <f>IF(ISNUMBER(SEARCH('ankieta ESG'!$G$187,BW21)),MAX($BV$3:BV20)+1,0)</f>
        <v>18</v>
      </c>
      <c r="BW21" s="134" t="s">
        <v>4021</v>
      </c>
      <c r="BX21" s="98">
        <v>0</v>
      </c>
      <c r="BY21" s="99" t="str">
        <f>IFERROR(VLOOKUP(ROWS($BW$4:BW21),$BV$4:$BW$2337,2,0),"")</f>
        <v>Baborów (pow. głubczycki, woj. opolskie)</v>
      </c>
      <c r="BZ21" s="98">
        <v>0</v>
      </c>
      <c r="CA21" s="98">
        <f>IF(ISNUMBER(SEARCH('ankieta ESG'!$G$188,CB21)),MAX($CA$3:CA20)+1,0)</f>
        <v>18</v>
      </c>
      <c r="CB21" s="134" t="s">
        <v>4021</v>
      </c>
      <c r="CC21" s="98">
        <v>0</v>
      </c>
      <c r="CD21" s="99" t="str">
        <f>IFERROR(VLOOKUP(ROWS($CB$4:CB21),$CA$4:$CB$2337,2,0),"")</f>
        <v>Baborów (pow. głubczycki, woj. opolskie)</v>
      </c>
      <c r="CE21" s="98">
        <v>0</v>
      </c>
      <c r="CF21" s="98">
        <f>IF(ISNUMBER(SEARCH('ankieta ESG'!$G$189,CG21)),MAX($CF$3:CF20)+1,0)</f>
        <v>18</v>
      </c>
      <c r="CG21" s="134" t="s">
        <v>4021</v>
      </c>
      <c r="CH21" s="98">
        <v>0</v>
      </c>
      <c r="CI21" s="99" t="str">
        <f>IFERROR(VLOOKUP(ROWS($CG$4:CG21),$CF$4:$CG$2337,2,0),"")</f>
        <v>Baborów (pow. głubczycki, woj. opolskie)</v>
      </c>
      <c r="CJ21" s="98">
        <v>0</v>
      </c>
    </row>
    <row r="22" spans="2:88">
      <c r="B22" s="98">
        <f>IF(ISNUMBER(SEARCH('ankieta ESG'!$E$11,C22)),MAX(B$3:$B21)+1,0)</f>
        <v>19</v>
      </c>
      <c r="C22" s="99" t="s">
        <v>63</v>
      </c>
      <c r="D22" s="98">
        <v>0</v>
      </c>
      <c r="E22" s="99" t="str">
        <f>IFERROR(VLOOKUP(ROWS($C$4:C22),$B$4:$C$1385,2,0),"")</f>
        <v>01.42.Z Chów i hodowla pozostałego bydła i bawołów (PKD 2007)</v>
      </c>
      <c r="F22" s="98">
        <v>0</v>
      </c>
      <c r="H22" s="125" t="s">
        <v>3863</v>
      </c>
      <c r="AM22" s="98">
        <f>IF(ISNUMBER(SEARCH('ankieta ESG'!$G$180,AN22)),MAX(AM$3:$AM21)+1,0)</f>
        <v>19</v>
      </c>
      <c r="AN22" s="134" t="s">
        <v>4022</v>
      </c>
      <c r="AO22" s="98">
        <v>0</v>
      </c>
      <c r="AP22" s="99" t="str">
        <f>IFERROR(VLOOKUP(ROWS($AN$4:AN22),$AM$4:$AN$2337,2,0),"")</f>
        <v>Baboszewo (pow. płoński, woj. mazowieckie)</v>
      </c>
      <c r="AQ22" s="98">
        <v>0</v>
      </c>
      <c r="AR22" s="98">
        <f>IF(ISNUMBER(SEARCH('ankieta ESG'!$G$181,AS22)),MAX($AR$3:AR21)+1,0)</f>
        <v>19</v>
      </c>
      <c r="AS22" s="134" t="s">
        <v>4022</v>
      </c>
      <c r="AT22" s="98">
        <v>0</v>
      </c>
      <c r="AU22" s="99" t="str">
        <f>IFERROR(VLOOKUP(ROWS($AS$4:AS22),$AR$4:$AS$2337,2,0),"")</f>
        <v>Baboszewo (pow. płoński, woj. mazowieckie)</v>
      </c>
      <c r="AV22" s="98">
        <v>0</v>
      </c>
      <c r="AW22" s="98">
        <f>IF(ISNUMBER(SEARCH('ankieta ESG'!$G$182,AX22)),MAX($AW$3:AW21)+1,0)</f>
        <v>19</v>
      </c>
      <c r="AX22" s="134" t="s">
        <v>4022</v>
      </c>
      <c r="AY22" s="98">
        <v>0</v>
      </c>
      <c r="AZ22" s="99" t="str">
        <f>IFERROR(VLOOKUP(ROWS($AX$4:AX22),$AW$4:$AX$2337,2,0),"")</f>
        <v>Baboszewo (pow. płoński, woj. mazowieckie)</v>
      </c>
      <c r="BA22" s="98">
        <v>0</v>
      </c>
      <c r="BB22" s="98">
        <f>IF(ISNUMBER(SEARCH('ankieta ESG'!$G$183,BC22)),MAX($BB$3:BB21)+1,0)</f>
        <v>19</v>
      </c>
      <c r="BC22" s="134" t="s">
        <v>4022</v>
      </c>
      <c r="BD22" s="98">
        <v>0</v>
      </c>
      <c r="BE22" s="99" t="str">
        <f>IFERROR(VLOOKUP(ROWS($BC$4:BC22),$BB$4:$BC$2337,2,0),"")</f>
        <v>Baboszewo (pow. płoński, woj. mazowieckie)</v>
      </c>
      <c r="BF22" s="98">
        <v>0</v>
      </c>
      <c r="BG22" s="98">
        <f>IF(ISNUMBER(SEARCH('ankieta ESG'!$G$184,BH22)),MAX($BG$3:BG21)+1,0)</f>
        <v>19</v>
      </c>
      <c r="BH22" s="134" t="s">
        <v>4022</v>
      </c>
      <c r="BI22" s="98">
        <v>0</v>
      </c>
      <c r="BJ22" s="99" t="str">
        <f>IFERROR(VLOOKUP(ROWS($BH$4:BH22),$BG$4:$BH$2337,2,0),"")</f>
        <v>Baboszewo (pow. płoński, woj. mazowieckie)</v>
      </c>
      <c r="BK22" s="98">
        <v>0</v>
      </c>
      <c r="BL22" s="98">
        <f>IF(ISNUMBER(SEARCH('ankieta ESG'!$G$185,BM22)),MAX($BL$3:BL21)+1,0)</f>
        <v>19</v>
      </c>
      <c r="BM22" s="134" t="s">
        <v>4022</v>
      </c>
      <c r="BN22" s="98">
        <v>0</v>
      </c>
      <c r="BO22" s="99" t="str">
        <f>IFERROR(VLOOKUP(ROWS($BM$4:BM22),$BL$4:$BM$2337,2,0),"")</f>
        <v>Baboszewo (pow. płoński, woj. mazowieckie)</v>
      </c>
      <c r="BP22" s="98">
        <v>0</v>
      </c>
      <c r="BQ22" s="98">
        <f>IF(ISNUMBER(SEARCH('ankieta ESG'!$G$186,BR22)),MAX($BQ$3:BQ21)+1,0)</f>
        <v>19</v>
      </c>
      <c r="BR22" s="134" t="s">
        <v>4022</v>
      </c>
      <c r="BS22" s="98">
        <v>0</v>
      </c>
      <c r="BT22" s="99" t="str">
        <f>IFERROR(VLOOKUP(ROWS($BR$4:BR22),$BQ$4:$BR$2337,2,0),"")</f>
        <v>Baboszewo (pow. płoński, woj. mazowieckie)</v>
      </c>
      <c r="BU22" s="98">
        <v>0</v>
      </c>
      <c r="BV22" s="98">
        <f>IF(ISNUMBER(SEARCH('ankieta ESG'!$G$187,BW22)),MAX($BV$3:BV21)+1,0)</f>
        <v>19</v>
      </c>
      <c r="BW22" s="134" t="s">
        <v>4022</v>
      </c>
      <c r="BX22" s="98">
        <v>0</v>
      </c>
      <c r="BY22" s="99" t="str">
        <f>IFERROR(VLOOKUP(ROWS($BW$4:BW22),$BV$4:$BW$2337,2,0),"")</f>
        <v>Baboszewo (pow. płoński, woj. mazowieckie)</v>
      </c>
      <c r="BZ22" s="98">
        <v>0</v>
      </c>
      <c r="CA22" s="98">
        <f>IF(ISNUMBER(SEARCH('ankieta ESG'!$G$188,CB22)),MAX($CA$3:CA21)+1,0)</f>
        <v>19</v>
      </c>
      <c r="CB22" s="134" t="s">
        <v>4022</v>
      </c>
      <c r="CC22" s="98">
        <v>0</v>
      </c>
      <c r="CD22" s="99" t="str">
        <f>IFERROR(VLOOKUP(ROWS($CB$4:CB22),$CA$4:$CB$2337,2,0),"")</f>
        <v>Baboszewo (pow. płoński, woj. mazowieckie)</v>
      </c>
      <c r="CE22" s="98">
        <v>0</v>
      </c>
      <c r="CF22" s="98">
        <f>IF(ISNUMBER(SEARCH('ankieta ESG'!$G$189,CG22)),MAX($CF$3:CF21)+1,0)</f>
        <v>19</v>
      </c>
      <c r="CG22" s="134" t="s">
        <v>4022</v>
      </c>
      <c r="CH22" s="98">
        <v>0</v>
      </c>
      <c r="CI22" s="99" t="str">
        <f>IFERROR(VLOOKUP(ROWS($CG$4:CG22),$CF$4:$CG$2337,2,0),"")</f>
        <v>Baboszewo (pow. płoński, woj. mazowieckie)</v>
      </c>
      <c r="CJ22" s="98">
        <v>0</v>
      </c>
    </row>
    <row r="23" spans="2:88">
      <c r="B23" s="98">
        <f>IF(ISNUMBER(SEARCH('ankieta ESG'!$E$11,C23)),MAX(B$3:$B22)+1,0)</f>
        <v>20</v>
      </c>
      <c r="C23" s="99" t="s">
        <v>64</v>
      </c>
      <c r="D23" s="98">
        <v>0</v>
      </c>
      <c r="E23" s="99" t="str">
        <f>IFERROR(VLOOKUP(ROWS($C$4:C23),$B$4:$C$1385,2,0),"")</f>
        <v>01.43.Z Chów i hodowla koni i pozostałych zwierząt koniowatych (PKD 2007)</v>
      </c>
      <c r="F23" s="98">
        <v>0</v>
      </c>
      <c r="H23" t="s">
        <v>3862</v>
      </c>
      <c r="AM23" s="98">
        <f>IF(ISNUMBER(SEARCH('ankieta ESG'!$G$180,AN23)),MAX(AM$3:$AM22)+1,0)</f>
        <v>20</v>
      </c>
      <c r="AN23" s="134" t="s">
        <v>4023</v>
      </c>
      <c r="AO23" s="98">
        <v>0</v>
      </c>
      <c r="AP23" s="99" t="str">
        <f>IFERROR(VLOOKUP(ROWS($AN$4:AN23),$AM$4:$AN$2337,2,0),"")</f>
        <v>Baćkowice (pow. opatowski, woj. świętokrzyskie)</v>
      </c>
      <c r="AQ23" s="98">
        <v>0</v>
      </c>
      <c r="AR23" s="98">
        <f>IF(ISNUMBER(SEARCH('ankieta ESG'!$G$181,AS23)),MAX($AR$3:AR22)+1,0)</f>
        <v>20</v>
      </c>
      <c r="AS23" s="134" t="s">
        <v>4023</v>
      </c>
      <c r="AT23" s="98">
        <v>0</v>
      </c>
      <c r="AU23" s="99" t="str">
        <f>IFERROR(VLOOKUP(ROWS($AS$4:AS23),$AR$4:$AS$2337,2,0),"")</f>
        <v>Baćkowice (pow. opatowski, woj. świętokrzyskie)</v>
      </c>
      <c r="AV23" s="98">
        <v>0</v>
      </c>
      <c r="AW23" s="98">
        <f>IF(ISNUMBER(SEARCH('ankieta ESG'!$G$182,AX23)),MAX($AW$3:AW22)+1,0)</f>
        <v>20</v>
      </c>
      <c r="AX23" s="134" t="s">
        <v>4023</v>
      </c>
      <c r="AY23" s="98">
        <v>0</v>
      </c>
      <c r="AZ23" s="99" t="str">
        <f>IFERROR(VLOOKUP(ROWS($AX$4:AX23),$AW$4:$AX$2337,2,0),"")</f>
        <v>Baćkowice (pow. opatowski, woj. świętokrzyskie)</v>
      </c>
      <c r="BA23" s="98">
        <v>0</v>
      </c>
      <c r="BB23" s="98">
        <f>IF(ISNUMBER(SEARCH('ankieta ESG'!$G$183,BC23)),MAX($BB$3:BB22)+1,0)</f>
        <v>20</v>
      </c>
      <c r="BC23" s="134" t="s">
        <v>4023</v>
      </c>
      <c r="BD23" s="98">
        <v>0</v>
      </c>
      <c r="BE23" s="99" t="str">
        <f>IFERROR(VLOOKUP(ROWS($BC$4:BC23),$BB$4:$BC$2337,2,0),"")</f>
        <v>Baćkowice (pow. opatowski, woj. świętokrzyskie)</v>
      </c>
      <c r="BF23" s="98">
        <v>0</v>
      </c>
      <c r="BG23" s="98">
        <f>IF(ISNUMBER(SEARCH('ankieta ESG'!$G$184,BH23)),MAX($BG$3:BG22)+1,0)</f>
        <v>20</v>
      </c>
      <c r="BH23" s="134" t="s">
        <v>4023</v>
      </c>
      <c r="BI23" s="98">
        <v>0</v>
      </c>
      <c r="BJ23" s="99" t="str">
        <f>IFERROR(VLOOKUP(ROWS($BH$4:BH23),$BG$4:$BH$2337,2,0),"")</f>
        <v>Baćkowice (pow. opatowski, woj. świętokrzyskie)</v>
      </c>
      <c r="BK23" s="98">
        <v>0</v>
      </c>
      <c r="BL23" s="98">
        <f>IF(ISNUMBER(SEARCH('ankieta ESG'!$G$185,BM23)),MAX($BL$3:BL22)+1,0)</f>
        <v>20</v>
      </c>
      <c r="BM23" s="134" t="s">
        <v>4023</v>
      </c>
      <c r="BN23" s="98">
        <v>0</v>
      </c>
      <c r="BO23" s="99" t="str">
        <f>IFERROR(VLOOKUP(ROWS($BM$4:BM23),$BL$4:$BM$2337,2,0),"")</f>
        <v>Baćkowice (pow. opatowski, woj. świętokrzyskie)</v>
      </c>
      <c r="BP23" s="98">
        <v>0</v>
      </c>
      <c r="BQ23" s="98">
        <f>IF(ISNUMBER(SEARCH('ankieta ESG'!$G$186,BR23)),MAX($BQ$3:BQ22)+1,0)</f>
        <v>20</v>
      </c>
      <c r="BR23" s="134" t="s">
        <v>4023</v>
      </c>
      <c r="BS23" s="98">
        <v>0</v>
      </c>
      <c r="BT23" s="99" t="str">
        <f>IFERROR(VLOOKUP(ROWS($BR$4:BR23),$BQ$4:$BR$2337,2,0),"")</f>
        <v>Baćkowice (pow. opatowski, woj. świętokrzyskie)</v>
      </c>
      <c r="BU23" s="98">
        <v>0</v>
      </c>
      <c r="BV23" s="98">
        <f>IF(ISNUMBER(SEARCH('ankieta ESG'!$G$187,BW23)),MAX($BV$3:BV22)+1,0)</f>
        <v>20</v>
      </c>
      <c r="BW23" s="134" t="s">
        <v>4023</v>
      </c>
      <c r="BX23" s="98">
        <v>0</v>
      </c>
      <c r="BY23" s="99" t="str">
        <f>IFERROR(VLOOKUP(ROWS($BW$4:BW23),$BV$4:$BW$2337,2,0),"")</f>
        <v>Baćkowice (pow. opatowski, woj. świętokrzyskie)</v>
      </c>
      <c r="BZ23" s="98">
        <v>0</v>
      </c>
      <c r="CA23" s="98">
        <f>IF(ISNUMBER(SEARCH('ankieta ESG'!$G$188,CB23)),MAX($CA$3:CA22)+1,0)</f>
        <v>20</v>
      </c>
      <c r="CB23" s="134" t="s">
        <v>4023</v>
      </c>
      <c r="CC23" s="98">
        <v>0</v>
      </c>
      <c r="CD23" s="99" t="str">
        <f>IFERROR(VLOOKUP(ROWS($CB$4:CB23),$CA$4:$CB$2337,2,0),"")</f>
        <v>Baćkowice (pow. opatowski, woj. świętokrzyskie)</v>
      </c>
      <c r="CE23" s="98">
        <v>0</v>
      </c>
      <c r="CF23" s="98">
        <f>IF(ISNUMBER(SEARCH('ankieta ESG'!$G$189,CG23)),MAX($CF$3:CF22)+1,0)</f>
        <v>20</v>
      </c>
      <c r="CG23" s="134" t="s">
        <v>4023</v>
      </c>
      <c r="CH23" s="98">
        <v>0</v>
      </c>
      <c r="CI23" s="99" t="str">
        <f>IFERROR(VLOOKUP(ROWS($CG$4:CG23),$CF$4:$CG$2337,2,0),"")</f>
        <v>Baćkowice (pow. opatowski, woj. świętokrzyskie)</v>
      </c>
      <c r="CJ23" s="98">
        <v>0</v>
      </c>
    </row>
    <row r="24" spans="2:88">
      <c r="B24" s="98">
        <f>IF(ISNUMBER(SEARCH('ankieta ESG'!$E$11,C24)),MAX(B$3:$B23)+1,0)</f>
        <v>21</v>
      </c>
      <c r="C24" s="99" t="s">
        <v>65</v>
      </c>
      <c r="D24" s="98">
        <v>0</v>
      </c>
      <c r="E24" s="99" t="str">
        <f>IFERROR(VLOOKUP(ROWS($C$4:C24),$B$4:$C$1385,2,0),"")</f>
        <v>01.44.Z Chów i hodowla wielbłądów i zwierząt wielbłądowatych (PKD 2007)</v>
      </c>
      <c r="F24" s="98">
        <v>0</v>
      </c>
      <c r="H24" t="s">
        <v>3861</v>
      </c>
      <c r="AM24" s="98">
        <f>IF(ISNUMBER(SEARCH('ankieta ESG'!$G$180,AN24)),MAX(AM$3:$AM23)+1,0)</f>
        <v>21</v>
      </c>
      <c r="AN24" s="134" t="s">
        <v>4024</v>
      </c>
      <c r="AO24" s="98">
        <v>0</v>
      </c>
      <c r="AP24" s="99" t="str">
        <f>IFERROR(VLOOKUP(ROWS($AN$4:AN24),$AM$4:$AN$2337,2,0),"")</f>
        <v>Bakałarzewo (pow. suwalski, woj. podlaskie)</v>
      </c>
      <c r="AQ24" s="98">
        <v>0</v>
      </c>
      <c r="AR24" s="98">
        <f>IF(ISNUMBER(SEARCH('ankieta ESG'!$G$181,AS24)),MAX($AR$3:AR23)+1,0)</f>
        <v>21</v>
      </c>
      <c r="AS24" s="134" t="s">
        <v>4024</v>
      </c>
      <c r="AT24" s="98">
        <v>0</v>
      </c>
      <c r="AU24" s="99" t="str">
        <f>IFERROR(VLOOKUP(ROWS($AS$4:AS24),$AR$4:$AS$2337,2,0),"")</f>
        <v>Bakałarzewo (pow. suwalski, woj. podlaskie)</v>
      </c>
      <c r="AV24" s="98">
        <v>0</v>
      </c>
      <c r="AW24" s="98">
        <f>IF(ISNUMBER(SEARCH('ankieta ESG'!$G$182,AX24)),MAX($AW$3:AW23)+1,0)</f>
        <v>21</v>
      </c>
      <c r="AX24" s="134" t="s">
        <v>4024</v>
      </c>
      <c r="AY24" s="98">
        <v>0</v>
      </c>
      <c r="AZ24" s="99" t="str">
        <f>IFERROR(VLOOKUP(ROWS($AX$4:AX24),$AW$4:$AX$2337,2,0),"")</f>
        <v>Bakałarzewo (pow. suwalski, woj. podlaskie)</v>
      </c>
      <c r="BA24" s="98">
        <v>0</v>
      </c>
      <c r="BB24" s="98">
        <f>IF(ISNUMBER(SEARCH('ankieta ESG'!$G$183,BC24)),MAX($BB$3:BB23)+1,0)</f>
        <v>21</v>
      </c>
      <c r="BC24" s="134" t="s">
        <v>4024</v>
      </c>
      <c r="BD24" s="98">
        <v>0</v>
      </c>
      <c r="BE24" s="99" t="str">
        <f>IFERROR(VLOOKUP(ROWS($BC$4:BC24),$BB$4:$BC$2337,2,0),"")</f>
        <v>Bakałarzewo (pow. suwalski, woj. podlaskie)</v>
      </c>
      <c r="BF24" s="98">
        <v>0</v>
      </c>
      <c r="BG24" s="98">
        <f>IF(ISNUMBER(SEARCH('ankieta ESG'!$G$184,BH24)),MAX($BG$3:BG23)+1,0)</f>
        <v>21</v>
      </c>
      <c r="BH24" s="134" t="s">
        <v>4024</v>
      </c>
      <c r="BI24" s="98">
        <v>0</v>
      </c>
      <c r="BJ24" s="99" t="str">
        <f>IFERROR(VLOOKUP(ROWS($BH$4:BH24),$BG$4:$BH$2337,2,0),"")</f>
        <v>Bakałarzewo (pow. suwalski, woj. podlaskie)</v>
      </c>
      <c r="BK24" s="98">
        <v>0</v>
      </c>
      <c r="BL24" s="98">
        <f>IF(ISNUMBER(SEARCH('ankieta ESG'!$G$185,BM24)),MAX($BL$3:BL23)+1,0)</f>
        <v>21</v>
      </c>
      <c r="BM24" s="134" t="s">
        <v>4024</v>
      </c>
      <c r="BN24" s="98">
        <v>0</v>
      </c>
      <c r="BO24" s="99" t="str">
        <f>IFERROR(VLOOKUP(ROWS($BM$4:BM24),$BL$4:$BM$2337,2,0),"")</f>
        <v>Bakałarzewo (pow. suwalski, woj. podlaskie)</v>
      </c>
      <c r="BP24" s="98">
        <v>0</v>
      </c>
      <c r="BQ24" s="98">
        <f>IF(ISNUMBER(SEARCH('ankieta ESG'!$G$186,BR24)),MAX($BQ$3:BQ23)+1,0)</f>
        <v>21</v>
      </c>
      <c r="BR24" s="134" t="s">
        <v>4024</v>
      </c>
      <c r="BS24" s="98">
        <v>0</v>
      </c>
      <c r="BT24" s="99" t="str">
        <f>IFERROR(VLOOKUP(ROWS($BR$4:BR24),$BQ$4:$BR$2337,2,0),"")</f>
        <v>Bakałarzewo (pow. suwalski, woj. podlaskie)</v>
      </c>
      <c r="BU24" s="98">
        <v>0</v>
      </c>
      <c r="BV24" s="98">
        <f>IF(ISNUMBER(SEARCH('ankieta ESG'!$G$187,BW24)),MAX($BV$3:BV23)+1,0)</f>
        <v>21</v>
      </c>
      <c r="BW24" s="134" t="s">
        <v>4024</v>
      </c>
      <c r="BX24" s="98">
        <v>0</v>
      </c>
      <c r="BY24" s="99" t="str">
        <f>IFERROR(VLOOKUP(ROWS($BW$4:BW24),$BV$4:$BW$2337,2,0),"")</f>
        <v>Bakałarzewo (pow. suwalski, woj. podlaskie)</v>
      </c>
      <c r="BZ24" s="98">
        <v>0</v>
      </c>
      <c r="CA24" s="98">
        <f>IF(ISNUMBER(SEARCH('ankieta ESG'!$G$188,CB24)),MAX($CA$3:CA23)+1,0)</f>
        <v>21</v>
      </c>
      <c r="CB24" s="134" t="s">
        <v>4024</v>
      </c>
      <c r="CC24" s="98">
        <v>0</v>
      </c>
      <c r="CD24" s="99" t="str">
        <f>IFERROR(VLOOKUP(ROWS($CB$4:CB24),$CA$4:$CB$2337,2,0),"")</f>
        <v>Bakałarzewo (pow. suwalski, woj. podlaskie)</v>
      </c>
      <c r="CE24" s="98">
        <v>0</v>
      </c>
      <c r="CF24" s="98">
        <f>IF(ISNUMBER(SEARCH('ankieta ESG'!$G$189,CG24)),MAX($CF$3:CF23)+1,0)</f>
        <v>21</v>
      </c>
      <c r="CG24" s="134" t="s">
        <v>4024</v>
      </c>
      <c r="CH24" s="98">
        <v>0</v>
      </c>
      <c r="CI24" s="99" t="str">
        <f>IFERROR(VLOOKUP(ROWS($CG$4:CG24),$CF$4:$CG$2337,2,0),"")</f>
        <v>Bakałarzewo (pow. suwalski, woj. podlaskie)</v>
      </c>
      <c r="CJ24" s="98">
        <v>0</v>
      </c>
    </row>
    <row r="25" spans="2:88">
      <c r="B25" s="98">
        <f>IF(ISNUMBER(SEARCH('ankieta ESG'!$E$11,C25)),MAX(B$3:$B24)+1,0)</f>
        <v>22</v>
      </c>
      <c r="C25" s="99" t="s">
        <v>66</v>
      </c>
      <c r="D25" s="98">
        <v>0</v>
      </c>
      <c r="E25" s="99" t="str">
        <f>IFERROR(VLOOKUP(ROWS($C$4:C25),$B$4:$C$1385,2,0),"")</f>
        <v>01.45.Z Chów i hodowla owiec i kóz (PKD 2007)</v>
      </c>
      <c r="F25" s="98">
        <v>0</v>
      </c>
      <c r="AM25" s="98">
        <f>IF(ISNUMBER(SEARCH('ankieta ESG'!$G$180,AN25)),MAX(AM$3:$AM24)+1,0)</f>
        <v>22</v>
      </c>
      <c r="AN25" s="134" t="s">
        <v>4025</v>
      </c>
      <c r="AO25" s="98">
        <v>0</v>
      </c>
      <c r="AP25" s="99" t="str">
        <f>IFERROR(VLOOKUP(ROWS($AN$4:AN25),$AM$4:$AN$2337,2,0),"")</f>
        <v>Baligród (pow. leski, woj. podkarpackie)</v>
      </c>
      <c r="AQ25" s="98">
        <v>0</v>
      </c>
      <c r="AR25" s="98">
        <f>IF(ISNUMBER(SEARCH('ankieta ESG'!$G$181,AS25)),MAX($AR$3:AR24)+1,0)</f>
        <v>22</v>
      </c>
      <c r="AS25" s="134" t="s">
        <v>4025</v>
      </c>
      <c r="AT25" s="98">
        <v>0</v>
      </c>
      <c r="AU25" s="99" t="str">
        <f>IFERROR(VLOOKUP(ROWS($AS$4:AS25),$AR$4:$AS$2337,2,0),"")</f>
        <v>Baligród (pow. leski, woj. podkarpackie)</v>
      </c>
      <c r="AV25" s="98">
        <v>0</v>
      </c>
      <c r="AW25" s="98">
        <f>IF(ISNUMBER(SEARCH('ankieta ESG'!$G$182,AX25)),MAX($AW$3:AW24)+1,0)</f>
        <v>22</v>
      </c>
      <c r="AX25" s="134" t="s">
        <v>4025</v>
      </c>
      <c r="AY25" s="98">
        <v>0</v>
      </c>
      <c r="AZ25" s="99" t="str">
        <f>IFERROR(VLOOKUP(ROWS($AX$4:AX25),$AW$4:$AX$2337,2,0),"")</f>
        <v>Baligród (pow. leski, woj. podkarpackie)</v>
      </c>
      <c r="BA25" s="98">
        <v>0</v>
      </c>
      <c r="BB25" s="98">
        <f>IF(ISNUMBER(SEARCH('ankieta ESG'!$G$183,BC25)),MAX($BB$3:BB24)+1,0)</f>
        <v>22</v>
      </c>
      <c r="BC25" s="134" t="s">
        <v>4025</v>
      </c>
      <c r="BD25" s="98">
        <v>0</v>
      </c>
      <c r="BE25" s="99" t="str">
        <f>IFERROR(VLOOKUP(ROWS($BC$4:BC25),$BB$4:$BC$2337,2,0),"")</f>
        <v>Baligród (pow. leski, woj. podkarpackie)</v>
      </c>
      <c r="BF25" s="98">
        <v>0</v>
      </c>
      <c r="BG25" s="98">
        <f>IF(ISNUMBER(SEARCH('ankieta ESG'!$G$184,BH25)),MAX($BG$3:BG24)+1,0)</f>
        <v>22</v>
      </c>
      <c r="BH25" s="134" t="s">
        <v>4025</v>
      </c>
      <c r="BI25" s="98">
        <v>0</v>
      </c>
      <c r="BJ25" s="99" t="str">
        <f>IFERROR(VLOOKUP(ROWS($BH$4:BH25),$BG$4:$BH$2337,2,0),"")</f>
        <v>Baligród (pow. leski, woj. podkarpackie)</v>
      </c>
      <c r="BK25" s="98">
        <v>0</v>
      </c>
      <c r="BL25" s="98">
        <f>IF(ISNUMBER(SEARCH('ankieta ESG'!$G$185,BM25)),MAX($BL$3:BL24)+1,0)</f>
        <v>22</v>
      </c>
      <c r="BM25" s="134" t="s">
        <v>4025</v>
      </c>
      <c r="BN25" s="98">
        <v>0</v>
      </c>
      <c r="BO25" s="99" t="str">
        <f>IFERROR(VLOOKUP(ROWS($BM$4:BM25),$BL$4:$BM$2337,2,0),"")</f>
        <v>Baligród (pow. leski, woj. podkarpackie)</v>
      </c>
      <c r="BP25" s="98">
        <v>0</v>
      </c>
      <c r="BQ25" s="98">
        <f>IF(ISNUMBER(SEARCH('ankieta ESG'!$G$186,BR25)),MAX($BQ$3:BQ24)+1,0)</f>
        <v>22</v>
      </c>
      <c r="BR25" s="134" t="s">
        <v>4025</v>
      </c>
      <c r="BS25" s="98">
        <v>0</v>
      </c>
      <c r="BT25" s="99" t="str">
        <f>IFERROR(VLOOKUP(ROWS($BR$4:BR25),$BQ$4:$BR$2337,2,0),"")</f>
        <v>Baligród (pow. leski, woj. podkarpackie)</v>
      </c>
      <c r="BU25" s="98">
        <v>0</v>
      </c>
      <c r="BV25" s="98">
        <f>IF(ISNUMBER(SEARCH('ankieta ESG'!$G$187,BW25)),MAX($BV$3:BV24)+1,0)</f>
        <v>22</v>
      </c>
      <c r="BW25" s="134" t="s">
        <v>4025</v>
      </c>
      <c r="BX25" s="98">
        <v>0</v>
      </c>
      <c r="BY25" s="99" t="str">
        <f>IFERROR(VLOOKUP(ROWS($BW$4:BW25),$BV$4:$BW$2337,2,0),"")</f>
        <v>Baligród (pow. leski, woj. podkarpackie)</v>
      </c>
      <c r="BZ25" s="98">
        <v>0</v>
      </c>
      <c r="CA25" s="98">
        <f>IF(ISNUMBER(SEARCH('ankieta ESG'!$G$188,CB25)),MAX($CA$3:CA24)+1,0)</f>
        <v>22</v>
      </c>
      <c r="CB25" s="134" t="s">
        <v>4025</v>
      </c>
      <c r="CC25" s="98">
        <v>0</v>
      </c>
      <c r="CD25" s="99" t="str">
        <f>IFERROR(VLOOKUP(ROWS($CB$4:CB25),$CA$4:$CB$2337,2,0),"")</f>
        <v>Baligród (pow. leski, woj. podkarpackie)</v>
      </c>
      <c r="CE25" s="98">
        <v>0</v>
      </c>
      <c r="CF25" s="98">
        <f>IF(ISNUMBER(SEARCH('ankieta ESG'!$G$189,CG25)),MAX($CF$3:CF24)+1,0)</f>
        <v>22</v>
      </c>
      <c r="CG25" s="134" t="s">
        <v>4025</v>
      </c>
      <c r="CH25" s="98">
        <v>0</v>
      </c>
      <c r="CI25" s="99" t="str">
        <f>IFERROR(VLOOKUP(ROWS($CG$4:CG25),$CF$4:$CG$2337,2,0),"")</f>
        <v>Baligród (pow. leski, woj. podkarpackie)</v>
      </c>
      <c r="CJ25" s="98">
        <v>0</v>
      </c>
    </row>
    <row r="26" spans="2:88">
      <c r="B26" s="98">
        <f>IF(ISNUMBER(SEARCH('ankieta ESG'!$E$11,C26)),MAX(B$3:$B25)+1,0)</f>
        <v>23</v>
      </c>
      <c r="C26" s="99" t="s">
        <v>67</v>
      </c>
      <c r="D26" s="98">
        <v>0</v>
      </c>
      <c r="E26" s="99" t="str">
        <f>IFERROR(VLOOKUP(ROWS($C$4:C26),$B$4:$C$1385,2,0),"")</f>
        <v>01.46.Z Chów i hodowla świń (PKD 2007)</v>
      </c>
      <c r="F26" s="98">
        <v>0</v>
      </c>
      <c r="AM26" s="98">
        <f>IF(ISNUMBER(SEARCH('ankieta ESG'!$G$180,AN26)),MAX(AM$3:$AM25)+1,0)</f>
        <v>23</v>
      </c>
      <c r="AN26" s="134" t="s">
        <v>4026</v>
      </c>
      <c r="AO26" s="98">
        <v>0</v>
      </c>
      <c r="AP26" s="99" t="str">
        <f>IFERROR(VLOOKUP(ROWS($AN$4:AN26),$AM$4:$AN$2337,2,0),"")</f>
        <v>Bałtów (pow. ostrowiecki, woj. świętokrzyskie)</v>
      </c>
      <c r="AQ26" s="98">
        <v>0</v>
      </c>
      <c r="AR26" s="98">
        <f>IF(ISNUMBER(SEARCH('ankieta ESG'!$G$181,AS26)),MAX($AR$3:AR25)+1,0)</f>
        <v>23</v>
      </c>
      <c r="AS26" s="134" t="s">
        <v>4026</v>
      </c>
      <c r="AT26" s="98">
        <v>0</v>
      </c>
      <c r="AU26" s="99" t="str">
        <f>IFERROR(VLOOKUP(ROWS($AS$4:AS26),$AR$4:$AS$2337,2,0),"")</f>
        <v>Bałtów (pow. ostrowiecki, woj. świętokrzyskie)</v>
      </c>
      <c r="AV26" s="98">
        <v>0</v>
      </c>
      <c r="AW26" s="98">
        <f>IF(ISNUMBER(SEARCH('ankieta ESG'!$G$182,AX26)),MAX($AW$3:AW25)+1,0)</f>
        <v>23</v>
      </c>
      <c r="AX26" s="134" t="s">
        <v>4026</v>
      </c>
      <c r="AY26" s="98">
        <v>0</v>
      </c>
      <c r="AZ26" s="99" t="str">
        <f>IFERROR(VLOOKUP(ROWS($AX$4:AX26),$AW$4:$AX$2337,2,0),"")</f>
        <v>Bałtów (pow. ostrowiecki, woj. świętokrzyskie)</v>
      </c>
      <c r="BA26" s="98">
        <v>0</v>
      </c>
      <c r="BB26" s="98">
        <f>IF(ISNUMBER(SEARCH('ankieta ESG'!$G$183,BC26)),MAX($BB$3:BB25)+1,0)</f>
        <v>23</v>
      </c>
      <c r="BC26" s="134" t="s">
        <v>4026</v>
      </c>
      <c r="BD26" s="98">
        <v>0</v>
      </c>
      <c r="BE26" s="99" t="str">
        <f>IFERROR(VLOOKUP(ROWS($BC$4:BC26),$BB$4:$BC$2337,2,0),"")</f>
        <v>Bałtów (pow. ostrowiecki, woj. świętokrzyskie)</v>
      </c>
      <c r="BF26" s="98">
        <v>0</v>
      </c>
      <c r="BG26" s="98">
        <f>IF(ISNUMBER(SEARCH('ankieta ESG'!$G$184,BH26)),MAX($BG$3:BG25)+1,0)</f>
        <v>23</v>
      </c>
      <c r="BH26" s="134" t="s">
        <v>4026</v>
      </c>
      <c r="BI26" s="98">
        <v>0</v>
      </c>
      <c r="BJ26" s="99" t="str">
        <f>IFERROR(VLOOKUP(ROWS($BH$4:BH26),$BG$4:$BH$2337,2,0),"")</f>
        <v>Bałtów (pow. ostrowiecki, woj. świętokrzyskie)</v>
      </c>
      <c r="BK26" s="98">
        <v>0</v>
      </c>
      <c r="BL26" s="98">
        <f>IF(ISNUMBER(SEARCH('ankieta ESG'!$G$185,BM26)),MAX($BL$3:BL25)+1,0)</f>
        <v>23</v>
      </c>
      <c r="BM26" s="134" t="s">
        <v>4026</v>
      </c>
      <c r="BN26" s="98">
        <v>0</v>
      </c>
      <c r="BO26" s="99" t="str">
        <f>IFERROR(VLOOKUP(ROWS($BM$4:BM26),$BL$4:$BM$2337,2,0),"")</f>
        <v>Bałtów (pow. ostrowiecki, woj. świętokrzyskie)</v>
      </c>
      <c r="BP26" s="98">
        <v>0</v>
      </c>
      <c r="BQ26" s="98">
        <f>IF(ISNUMBER(SEARCH('ankieta ESG'!$G$186,BR26)),MAX($BQ$3:BQ25)+1,0)</f>
        <v>23</v>
      </c>
      <c r="BR26" s="134" t="s">
        <v>4026</v>
      </c>
      <c r="BS26" s="98">
        <v>0</v>
      </c>
      <c r="BT26" s="99" t="str">
        <f>IFERROR(VLOOKUP(ROWS($BR$4:BR26),$BQ$4:$BR$2337,2,0),"")</f>
        <v>Bałtów (pow. ostrowiecki, woj. świętokrzyskie)</v>
      </c>
      <c r="BU26" s="98">
        <v>0</v>
      </c>
      <c r="BV26" s="98">
        <f>IF(ISNUMBER(SEARCH('ankieta ESG'!$G$187,BW26)),MAX($BV$3:BV25)+1,0)</f>
        <v>23</v>
      </c>
      <c r="BW26" s="134" t="s">
        <v>4026</v>
      </c>
      <c r="BX26" s="98">
        <v>0</v>
      </c>
      <c r="BY26" s="99" t="str">
        <f>IFERROR(VLOOKUP(ROWS($BW$4:BW26),$BV$4:$BW$2337,2,0),"")</f>
        <v>Bałtów (pow. ostrowiecki, woj. świętokrzyskie)</v>
      </c>
      <c r="BZ26" s="98">
        <v>0</v>
      </c>
      <c r="CA26" s="98">
        <f>IF(ISNUMBER(SEARCH('ankieta ESG'!$G$188,CB26)),MAX($CA$3:CA25)+1,0)</f>
        <v>23</v>
      </c>
      <c r="CB26" s="134" t="s">
        <v>4026</v>
      </c>
      <c r="CC26" s="98">
        <v>0</v>
      </c>
      <c r="CD26" s="99" t="str">
        <f>IFERROR(VLOOKUP(ROWS($CB$4:CB26),$CA$4:$CB$2337,2,0),"")</f>
        <v>Bałtów (pow. ostrowiecki, woj. świętokrzyskie)</v>
      </c>
      <c r="CE26" s="98">
        <v>0</v>
      </c>
      <c r="CF26" s="98">
        <f>IF(ISNUMBER(SEARCH('ankieta ESG'!$G$189,CG26)),MAX($CF$3:CF25)+1,0)</f>
        <v>23</v>
      </c>
      <c r="CG26" s="134" t="s">
        <v>4026</v>
      </c>
      <c r="CH26" s="98">
        <v>0</v>
      </c>
      <c r="CI26" s="99" t="str">
        <f>IFERROR(VLOOKUP(ROWS($CG$4:CG26),$CF$4:$CG$2337,2,0),"")</f>
        <v>Bałtów (pow. ostrowiecki, woj. świętokrzyskie)</v>
      </c>
      <c r="CJ26" s="98">
        <v>0</v>
      </c>
    </row>
    <row r="27" spans="2:88">
      <c r="B27" s="98">
        <f>IF(ISNUMBER(SEARCH('ankieta ESG'!$E$11,C27)),MAX(B$3:$B26)+1,0)</f>
        <v>24</v>
      </c>
      <c r="C27" s="99" t="s">
        <v>68</v>
      </c>
      <c r="D27" s="98">
        <v>0</v>
      </c>
      <c r="E27" s="99" t="str">
        <f>IFERROR(VLOOKUP(ROWS($C$4:C27),$B$4:$C$1385,2,0),"")</f>
        <v>01.47.Z Chów i hodowla drobiu (PKD 2007)</v>
      </c>
      <c r="F27" s="98">
        <v>0</v>
      </c>
      <c r="AM27" s="98">
        <f>IF(ISNUMBER(SEARCH('ankieta ESG'!$G$180,AN27)),MAX(AM$3:$AM26)+1,0)</f>
        <v>24</v>
      </c>
      <c r="AN27" s="134" t="s">
        <v>4027</v>
      </c>
      <c r="AO27" s="98">
        <v>0</v>
      </c>
      <c r="AP27" s="99" t="str">
        <f>IFERROR(VLOOKUP(ROWS($AN$4:AN27),$AM$4:$AN$2337,2,0),"")</f>
        <v>Banie (pow. gryfiński, woj. zachodniopomorskie)</v>
      </c>
      <c r="AQ27" s="98">
        <v>0</v>
      </c>
      <c r="AR27" s="98">
        <f>IF(ISNUMBER(SEARCH('ankieta ESG'!$G$181,AS27)),MAX($AR$3:AR26)+1,0)</f>
        <v>24</v>
      </c>
      <c r="AS27" s="134" t="s">
        <v>4027</v>
      </c>
      <c r="AT27" s="98">
        <v>0</v>
      </c>
      <c r="AU27" s="99" t="str">
        <f>IFERROR(VLOOKUP(ROWS($AS$4:AS27),$AR$4:$AS$2337,2,0),"")</f>
        <v>Banie (pow. gryfiński, woj. zachodniopomorskie)</v>
      </c>
      <c r="AV27" s="98">
        <v>0</v>
      </c>
      <c r="AW27" s="98">
        <f>IF(ISNUMBER(SEARCH('ankieta ESG'!$G$182,AX27)),MAX($AW$3:AW26)+1,0)</f>
        <v>24</v>
      </c>
      <c r="AX27" s="134" t="s">
        <v>4027</v>
      </c>
      <c r="AY27" s="98">
        <v>0</v>
      </c>
      <c r="AZ27" s="99" t="str">
        <f>IFERROR(VLOOKUP(ROWS($AX$4:AX27),$AW$4:$AX$2337,2,0),"")</f>
        <v>Banie (pow. gryfiński, woj. zachodniopomorskie)</v>
      </c>
      <c r="BA27" s="98">
        <v>0</v>
      </c>
      <c r="BB27" s="98">
        <f>IF(ISNUMBER(SEARCH('ankieta ESG'!$G$183,BC27)),MAX($BB$3:BB26)+1,0)</f>
        <v>24</v>
      </c>
      <c r="BC27" s="134" t="s">
        <v>4027</v>
      </c>
      <c r="BD27" s="98">
        <v>0</v>
      </c>
      <c r="BE27" s="99" t="str">
        <f>IFERROR(VLOOKUP(ROWS($BC$4:BC27),$BB$4:$BC$2337,2,0),"")</f>
        <v>Banie (pow. gryfiński, woj. zachodniopomorskie)</v>
      </c>
      <c r="BF27" s="98">
        <v>0</v>
      </c>
      <c r="BG27" s="98">
        <f>IF(ISNUMBER(SEARCH('ankieta ESG'!$G$184,BH27)),MAX($BG$3:BG26)+1,0)</f>
        <v>24</v>
      </c>
      <c r="BH27" s="134" t="s">
        <v>4027</v>
      </c>
      <c r="BI27" s="98">
        <v>0</v>
      </c>
      <c r="BJ27" s="99" t="str">
        <f>IFERROR(VLOOKUP(ROWS($BH$4:BH27),$BG$4:$BH$2337,2,0),"")</f>
        <v>Banie (pow. gryfiński, woj. zachodniopomorskie)</v>
      </c>
      <c r="BK27" s="98">
        <v>0</v>
      </c>
      <c r="BL27" s="98">
        <f>IF(ISNUMBER(SEARCH('ankieta ESG'!$G$185,BM27)),MAX($BL$3:BL26)+1,0)</f>
        <v>24</v>
      </c>
      <c r="BM27" s="134" t="s">
        <v>4027</v>
      </c>
      <c r="BN27" s="98">
        <v>0</v>
      </c>
      <c r="BO27" s="99" t="str">
        <f>IFERROR(VLOOKUP(ROWS($BM$4:BM27),$BL$4:$BM$2337,2,0),"")</f>
        <v>Banie (pow. gryfiński, woj. zachodniopomorskie)</v>
      </c>
      <c r="BP27" s="98">
        <v>0</v>
      </c>
      <c r="BQ27" s="98">
        <f>IF(ISNUMBER(SEARCH('ankieta ESG'!$G$186,BR27)),MAX($BQ$3:BQ26)+1,0)</f>
        <v>24</v>
      </c>
      <c r="BR27" s="134" t="s">
        <v>4027</v>
      </c>
      <c r="BS27" s="98">
        <v>0</v>
      </c>
      <c r="BT27" s="99" t="str">
        <f>IFERROR(VLOOKUP(ROWS($BR$4:BR27),$BQ$4:$BR$2337,2,0),"")</f>
        <v>Banie (pow. gryfiński, woj. zachodniopomorskie)</v>
      </c>
      <c r="BU27" s="98">
        <v>0</v>
      </c>
      <c r="BV27" s="98">
        <f>IF(ISNUMBER(SEARCH('ankieta ESG'!$G$187,BW27)),MAX($BV$3:BV26)+1,0)</f>
        <v>24</v>
      </c>
      <c r="BW27" s="134" t="s">
        <v>4027</v>
      </c>
      <c r="BX27" s="98">
        <v>0</v>
      </c>
      <c r="BY27" s="99" t="str">
        <f>IFERROR(VLOOKUP(ROWS($BW$4:BW27),$BV$4:$BW$2337,2,0),"")</f>
        <v>Banie (pow. gryfiński, woj. zachodniopomorskie)</v>
      </c>
      <c r="BZ27" s="98">
        <v>0</v>
      </c>
      <c r="CA27" s="98">
        <f>IF(ISNUMBER(SEARCH('ankieta ESG'!$G$188,CB27)),MAX($CA$3:CA26)+1,0)</f>
        <v>24</v>
      </c>
      <c r="CB27" s="134" t="s">
        <v>4027</v>
      </c>
      <c r="CC27" s="98">
        <v>0</v>
      </c>
      <c r="CD27" s="99" t="str">
        <f>IFERROR(VLOOKUP(ROWS($CB$4:CB27),$CA$4:$CB$2337,2,0),"")</f>
        <v>Banie (pow. gryfiński, woj. zachodniopomorskie)</v>
      </c>
      <c r="CE27" s="98">
        <v>0</v>
      </c>
      <c r="CF27" s="98">
        <f>IF(ISNUMBER(SEARCH('ankieta ESG'!$G$189,CG27)),MAX($CF$3:CF26)+1,0)</f>
        <v>24</v>
      </c>
      <c r="CG27" s="134" t="s">
        <v>4027</v>
      </c>
      <c r="CH27" s="98">
        <v>0</v>
      </c>
      <c r="CI27" s="99" t="str">
        <f>IFERROR(VLOOKUP(ROWS($CG$4:CG27),$CF$4:$CG$2337,2,0),"")</f>
        <v>Banie (pow. gryfiński, woj. zachodniopomorskie)</v>
      </c>
      <c r="CJ27" s="98">
        <v>0</v>
      </c>
    </row>
    <row r="28" spans="2:88">
      <c r="B28" s="98">
        <f>IF(ISNUMBER(SEARCH('ankieta ESG'!$E$11,C28)),MAX(B$3:$B27)+1,0)</f>
        <v>25</v>
      </c>
      <c r="C28" s="99" t="s">
        <v>69</v>
      </c>
      <c r="D28" s="98">
        <v>0</v>
      </c>
      <c r="E28" s="99" t="str">
        <f>IFERROR(VLOOKUP(ROWS($C$4:C28),$B$4:$C$1385,2,0),"")</f>
        <v>01.49.Z Chów i hodowla pozostałych zwierząt (PKD 2007)</v>
      </c>
      <c r="F28" s="98">
        <v>0</v>
      </c>
      <c r="H28" s="125"/>
      <c r="AM28" s="98">
        <f>IF(ISNUMBER(SEARCH('ankieta ESG'!$G$180,AN28)),MAX(AM$3:$AM27)+1,0)</f>
        <v>25</v>
      </c>
      <c r="AN28" s="134" t="s">
        <v>4028</v>
      </c>
      <c r="AO28" s="98">
        <v>0</v>
      </c>
      <c r="AP28" s="99" t="str">
        <f>IFERROR(VLOOKUP(ROWS($AN$4:AN28),$AM$4:$AN$2337,2,0),"")</f>
        <v>Banie Mazurskie (pow. gołdapski, woj. warmińsko-mazurskie)</v>
      </c>
      <c r="AQ28" s="98">
        <v>0</v>
      </c>
      <c r="AR28" s="98">
        <f>IF(ISNUMBER(SEARCH('ankieta ESG'!$G$181,AS28)),MAX($AR$3:AR27)+1,0)</f>
        <v>25</v>
      </c>
      <c r="AS28" s="134" t="s">
        <v>4028</v>
      </c>
      <c r="AT28" s="98">
        <v>0</v>
      </c>
      <c r="AU28" s="99" t="str">
        <f>IFERROR(VLOOKUP(ROWS($AS$4:AS28),$AR$4:$AS$2337,2,0),"")</f>
        <v>Banie Mazurskie (pow. gołdapski, woj. warmińsko-mazurskie)</v>
      </c>
      <c r="AV28" s="98">
        <v>0</v>
      </c>
      <c r="AW28" s="98">
        <f>IF(ISNUMBER(SEARCH('ankieta ESG'!$G$182,AX28)),MAX($AW$3:AW27)+1,0)</f>
        <v>25</v>
      </c>
      <c r="AX28" s="134" t="s">
        <v>4028</v>
      </c>
      <c r="AY28" s="98">
        <v>0</v>
      </c>
      <c r="AZ28" s="99" t="str">
        <f>IFERROR(VLOOKUP(ROWS($AX$4:AX28),$AW$4:$AX$2337,2,0),"")</f>
        <v>Banie Mazurskie (pow. gołdapski, woj. warmińsko-mazurskie)</v>
      </c>
      <c r="BA28" s="98">
        <v>0</v>
      </c>
      <c r="BB28" s="98">
        <f>IF(ISNUMBER(SEARCH('ankieta ESG'!$G$183,BC28)),MAX($BB$3:BB27)+1,0)</f>
        <v>25</v>
      </c>
      <c r="BC28" s="134" t="s">
        <v>4028</v>
      </c>
      <c r="BD28" s="98">
        <v>0</v>
      </c>
      <c r="BE28" s="99" t="str">
        <f>IFERROR(VLOOKUP(ROWS($BC$4:BC28),$BB$4:$BC$2337,2,0),"")</f>
        <v>Banie Mazurskie (pow. gołdapski, woj. warmińsko-mazurskie)</v>
      </c>
      <c r="BF28" s="98">
        <v>0</v>
      </c>
      <c r="BG28" s="98">
        <f>IF(ISNUMBER(SEARCH('ankieta ESG'!$G$184,BH28)),MAX($BG$3:BG27)+1,0)</f>
        <v>25</v>
      </c>
      <c r="BH28" s="134" t="s">
        <v>4028</v>
      </c>
      <c r="BI28" s="98">
        <v>0</v>
      </c>
      <c r="BJ28" s="99" t="str">
        <f>IFERROR(VLOOKUP(ROWS($BH$4:BH28),$BG$4:$BH$2337,2,0),"")</f>
        <v>Banie Mazurskie (pow. gołdapski, woj. warmińsko-mazurskie)</v>
      </c>
      <c r="BK28" s="98">
        <v>0</v>
      </c>
      <c r="BL28" s="98">
        <f>IF(ISNUMBER(SEARCH('ankieta ESG'!$G$185,BM28)),MAX($BL$3:BL27)+1,0)</f>
        <v>25</v>
      </c>
      <c r="BM28" s="134" t="s">
        <v>4028</v>
      </c>
      <c r="BN28" s="98">
        <v>0</v>
      </c>
      <c r="BO28" s="99" t="str">
        <f>IFERROR(VLOOKUP(ROWS($BM$4:BM28),$BL$4:$BM$2337,2,0),"")</f>
        <v>Banie Mazurskie (pow. gołdapski, woj. warmińsko-mazurskie)</v>
      </c>
      <c r="BP28" s="98">
        <v>0</v>
      </c>
      <c r="BQ28" s="98">
        <f>IF(ISNUMBER(SEARCH('ankieta ESG'!$G$186,BR28)),MAX($BQ$3:BQ27)+1,0)</f>
        <v>25</v>
      </c>
      <c r="BR28" s="134" t="s">
        <v>4028</v>
      </c>
      <c r="BS28" s="98">
        <v>0</v>
      </c>
      <c r="BT28" s="99" t="str">
        <f>IFERROR(VLOOKUP(ROWS($BR$4:BR28),$BQ$4:$BR$2337,2,0),"")</f>
        <v>Banie Mazurskie (pow. gołdapski, woj. warmińsko-mazurskie)</v>
      </c>
      <c r="BU28" s="98">
        <v>0</v>
      </c>
      <c r="BV28" s="98">
        <f>IF(ISNUMBER(SEARCH('ankieta ESG'!$G$187,BW28)),MAX($BV$3:BV27)+1,0)</f>
        <v>25</v>
      </c>
      <c r="BW28" s="134" t="s">
        <v>4028</v>
      </c>
      <c r="BX28" s="98">
        <v>0</v>
      </c>
      <c r="BY28" s="99" t="str">
        <f>IFERROR(VLOOKUP(ROWS($BW$4:BW28),$BV$4:$BW$2337,2,0),"")</f>
        <v>Banie Mazurskie (pow. gołdapski, woj. warmińsko-mazurskie)</v>
      </c>
      <c r="BZ28" s="98">
        <v>0</v>
      </c>
      <c r="CA28" s="98">
        <f>IF(ISNUMBER(SEARCH('ankieta ESG'!$G$188,CB28)),MAX($CA$3:CA27)+1,0)</f>
        <v>25</v>
      </c>
      <c r="CB28" s="134" t="s">
        <v>4028</v>
      </c>
      <c r="CC28" s="98">
        <v>0</v>
      </c>
      <c r="CD28" s="99" t="str">
        <f>IFERROR(VLOOKUP(ROWS($CB$4:CB28),$CA$4:$CB$2337,2,0),"")</f>
        <v>Banie Mazurskie (pow. gołdapski, woj. warmińsko-mazurskie)</v>
      </c>
      <c r="CE28" s="98">
        <v>0</v>
      </c>
      <c r="CF28" s="98">
        <f>IF(ISNUMBER(SEARCH('ankieta ESG'!$G$189,CG28)),MAX($CF$3:CF27)+1,0)</f>
        <v>25</v>
      </c>
      <c r="CG28" s="134" t="s">
        <v>4028</v>
      </c>
      <c r="CH28" s="98">
        <v>0</v>
      </c>
      <c r="CI28" s="99" t="str">
        <f>IFERROR(VLOOKUP(ROWS($CG$4:CG28),$CF$4:$CG$2337,2,0),"")</f>
        <v>Banie Mazurskie (pow. gołdapski, woj. warmińsko-mazurskie)</v>
      </c>
      <c r="CJ28" s="98">
        <v>0</v>
      </c>
    </row>
    <row r="29" spans="2:88">
      <c r="B29" s="98">
        <f>IF(ISNUMBER(SEARCH('ankieta ESG'!$E$11,C29)),MAX(B$3:$B28)+1,0)</f>
        <v>26</v>
      </c>
      <c r="C29" s="99" t="s">
        <v>70</v>
      </c>
      <c r="D29" s="98">
        <v>0</v>
      </c>
      <c r="E29" s="99" t="str">
        <f>IFERROR(VLOOKUP(ROWS($C$4:C29),$B$4:$C$1385,2,0),"")</f>
        <v>01.50.Z Uprawy rolne połączone z chowem i hodowlą zwierząt (działalność mieszana) (PKD 2007)</v>
      </c>
      <c r="F29" s="98">
        <v>0</v>
      </c>
      <c r="AM29" s="98">
        <f>IF(ISNUMBER(SEARCH('ankieta ESG'!$G$180,AN29)),MAX(AM$3:$AM28)+1,0)</f>
        <v>26</v>
      </c>
      <c r="AN29" s="134" t="s">
        <v>4029</v>
      </c>
      <c r="AO29" s="98">
        <v>0</v>
      </c>
      <c r="AP29" s="99" t="str">
        <f>IFERROR(VLOOKUP(ROWS($AN$4:AN29),$AM$4:$AN$2337,2,0),"")</f>
        <v>Baranowo (pow. ostrołęcki, woj. mazowieckie)</v>
      </c>
      <c r="AQ29" s="98">
        <v>0</v>
      </c>
      <c r="AR29" s="98">
        <f>IF(ISNUMBER(SEARCH('ankieta ESG'!$G$181,AS29)),MAX($AR$3:AR28)+1,0)</f>
        <v>26</v>
      </c>
      <c r="AS29" s="134" t="s">
        <v>4029</v>
      </c>
      <c r="AT29" s="98">
        <v>0</v>
      </c>
      <c r="AU29" s="99" t="str">
        <f>IFERROR(VLOOKUP(ROWS($AS$4:AS29),$AR$4:$AS$2337,2,0),"")</f>
        <v>Baranowo (pow. ostrołęcki, woj. mazowieckie)</v>
      </c>
      <c r="AV29" s="98">
        <v>0</v>
      </c>
      <c r="AW29" s="98">
        <f>IF(ISNUMBER(SEARCH('ankieta ESG'!$G$182,AX29)),MAX($AW$3:AW28)+1,0)</f>
        <v>26</v>
      </c>
      <c r="AX29" s="134" t="s">
        <v>4029</v>
      </c>
      <c r="AY29" s="98">
        <v>0</v>
      </c>
      <c r="AZ29" s="99" t="str">
        <f>IFERROR(VLOOKUP(ROWS($AX$4:AX29),$AW$4:$AX$2337,2,0),"")</f>
        <v>Baranowo (pow. ostrołęcki, woj. mazowieckie)</v>
      </c>
      <c r="BA29" s="98">
        <v>0</v>
      </c>
      <c r="BB29" s="98">
        <f>IF(ISNUMBER(SEARCH('ankieta ESG'!$G$183,BC29)),MAX($BB$3:BB28)+1,0)</f>
        <v>26</v>
      </c>
      <c r="BC29" s="134" t="s">
        <v>4029</v>
      </c>
      <c r="BD29" s="98">
        <v>0</v>
      </c>
      <c r="BE29" s="99" t="str">
        <f>IFERROR(VLOOKUP(ROWS($BC$4:BC29),$BB$4:$BC$2337,2,0),"")</f>
        <v>Baranowo (pow. ostrołęcki, woj. mazowieckie)</v>
      </c>
      <c r="BF29" s="98">
        <v>0</v>
      </c>
      <c r="BG29" s="98">
        <f>IF(ISNUMBER(SEARCH('ankieta ESG'!$G$184,BH29)),MAX($BG$3:BG28)+1,0)</f>
        <v>26</v>
      </c>
      <c r="BH29" s="134" t="s">
        <v>4029</v>
      </c>
      <c r="BI29" s="98">
        <v>0</v>
      </c>
      <c r="BJ29" s="99" t="str">
        <f>IFERROR(VLOOKUP(ROWS($BH$4:BH29),$BG$4:$BH$2337,2,0),"")</f>
        <v>Baranowo (pow. ostrołęcki, woj. mazowieckie)</v>
      </c>
      <c r="BK29" s="98">
        <v>0</v>
      </c>
      <c r="BL29" s="98">
        <f>IF(ISNUMBER(SEARCH('ankieta ESG'!$G$185,BM29)),MAX($BL$3:BL28)+1,0)</f>
        <v>26</v>
      </c>
      <c r="BM29" s="134" t="s">
        <v>4029</v>
      </c>
      <c r="BN29" s="98">
        <v>0</v>
      </c>
      <c r="BO29" s="99" t="str">
        <f>IFERROR(VLOOKUP(ROWS($BM$4:BM29),$BL$4:$BM$2337,2,0),"")</f>
        <v>Baranowo (pow. ostrołęcki, woj. mazowieckie)</v>
      </c>
      <c r="BP29" s="98">
        <v>0</v>
      </c>
      <c r="BQ29" s="98">
        <f>IF(ISNUMBER(SEARCH('ankieta ESG'!$G$186,BR29)),MAX($BQ$3:BQ28)+1,0)</f>
        <v>26</v>
      </c>
      <c r="BR29" s="134" t="s">
        <v>4029</v>
      </c>
      <c r="BS29" s="98">
        <v>0</v>
      </c>
      <c r="BT29" s="99" t="str">
        <f>IFERROR(VLOOKUP(ROWS($BR$4:BR29),$BQ$4:$BR$2337,2,0),"")</f>
        <v>Baranowo (pow. ostrołęcki, woj. mazowieckie)</v>
      </c>
      <c r="BU29" s="98">
        <v>0</v>
      </c>
      <c r="BV29" s="98">
        <f>IF(ISNUMBER(SEARCH('ankieta ESG'!$G$187,BW29)),MAX($BV$3:BV28)+1,0)</f>
        <v>26</v>
      </c>
      <c r="BW29" s="134" t="s">
        <v>4029</v>
      </c>
      <c r="BX29" s="98">
        <v>0</v>
      </c>
      <c r="BY29" s="99" t="str">
        <f>IFERROR(VLOOKUP(ROWS($BW$4:BW29),$BV$4:$BW$2337,2,0),"")</f>
        <v>Baranowo (pow. ostrołęcki, woj. mazowieckie)</v>
      </c>
      <c r="BZ29" s="98">
        <v>0</v>
      </c>
      <c r="CA29" s="98">
        <f>IF(ISNUMBER(SEARCH('ankieta ESG'!$G$188,CB29)),MAX($CA$3:CA28)+1,0)</f>
        <v>26</v>
      </c>
      <c r="CB29" s="134" t="s">
        <v>4029</v>
      </c>
      <c r="CC29" s="98">
        <v>0</v>
      </c>
      <c r="CD29" s="99" t="str">
        <f>IFERROR(VLOOKUP(ROWS($CB$4:CB29),$CA$4:$CB$2337,2,0),"")</f>
        <v>Baranowo (pow. ostrołęcki, woj. mazowieckie)</v>
      </c>
      <c r="CE29" s="98">
        <v>0</v>
      </c>
      <c r="CF29" s="98">
        <f>IF(ISNUMBER(SEARCH('ankieta ESG'!$G$189,CG29)),MAX($CF$3:CF28)+1,0)</f>
        <v>26</v>
      </c>
      <c r="CG29" s="134" t="s">
        <v>4029</v>
      </c>
      <c r="CH29" s="98">
        <v>0</v>
      </c>
      <c r="CI29" s="99" t="str">
        <f>IFERROR(VLOOKUP(ROWS($CG$4:CG29),$CF$4:$CG$2337,2,0),"")</f>
        <v>Baranowo (pow. ostrołęcki, woj. mazowieckie)</v>
      </c>
      <c r="CJ29" s="98">
        <v>0</v>
      </c>
    </row>
    <row r="30" spans="2:88">
      <c r="B30" s="98">
        <f>IF(ISNUMBER(SEARCH('ankieta ESG'!$E$11,C30)),MAX(B$3:$B29)+1,0)</f>
        <v>27</v>
      </c>
      <c r="C30" s="99" t="s">
        <v>71</v>
      </c>
      <c r="D30" s="98">
        <v>0</v>
      </c>
      <c r="E30" s="99" t="str">
        <f>IFERROR(VLOOKUP(ROWS($C$4:C30),$B$4:$C$1385,2,0),"")</f>
        <v>01.61.Z Działalność usługowa wspomagająca produkcję roślinną (PKD 2007)</v>
      </c>
      <c r="F30" s="98">
        <v>0</v>
      </c>
      <c r="O30" s="125"/>
      <c r="P30" s="125"/>
      <c r="AM30" s="98">
        <f>IF(ISNUMBER(SEARCH('ankieta ESG'!$G$180,AN30)),MAX(AM$3:$AM29)+1,0)</f>
        <v>27</v>
      </c>
      <c r="AN30" s="134" t="s">
        <v>4030</v>
      </c>
      <c r="AO30" s="98">
        <v>0</v>
      </c>
      <c r="AP30" s="99" t="str">
        <f>IFERROR(VLOOKUP(ROWS($AN$4:AN30),$AM$4:$AN$2337,2,0),"")</f>
        <v>Baranów (pow. grodziski, woj. mazowieckie)</v>
      </c>
      <c r="AQ30" s="98">
        <v>0</v>
      </c>
      <c r="AR30" s="98">
        <f>IF(ISNUMBER(SEARCH('ankieta ESG'!$G$181,AS30)),MAX($AR$3:AR29)+1,0)</f>
        <v>27</v>
      </c>
      <c r="AS30" s="134" t="s">
        <v>4030</v>
      </c>
      <c r="AT30" s="98">
        <v>0</v>
      </c>
      <c r="AU30" s="99" t="str">
        <f>IFERROR(VLOOKUP(ROWS($AS$4:AS30),$AR$4:$AS$2337,2,0),"")</f>
        <v>Baranów (pow. grodziski, woj. mazowieckie)</v>
      </c>
      <c r="AV30" s="98">
        <v>0</v>
      </c>
      <c r="AW30" s="98">
        <f>IF(ISNUMBER(SEARCH('ankieta ESG'!$G$182,AX30)),MAX($AW$3:AW29)+1,0)</f>
        <v>27</v>
      </c>
      <c r="AX30" s="134" t="s">
        <v>4030</v>
      </c>
      <c r="AY30" s="98">
        <v>0</v>
      </c>
      <c r="AZ30" s="99" t="str">
        <f>IFERROR(VLOOKUP(ROWS($AX$4:AX30),$AW$4:$AX$2337,2,0),"")</f>
        <v>Baranów (pow. grodziski, woj. mazowieckie)</v>
      </c>
      <c r="BA30" s="98">
        <v>0</v>
      </c>
      <c r="BB30" s="98">
        <f>IF(ISNUMBER(SEARCH('ankieta ESG'!$G$183,BC30)),MAX($BB$3:BB29)+1,0)</f>
        <v>27</v>
      </c>
      <c r="BC30" s="134" t="s">
        <v>4030</v>
      </c>
      <c r="BD30" s="98">
        <v>0</v>
      </c>
      <c r="BE30" s="99" t="str">
        <f>IFERROR(VLOOKUP(ROWS($BC$4:BC30),$BB$4:$BC$2337,2,0),"")</f>
        <v>Baranów (pow. grodziski, woj. mazowieckie)</v>
      </c>
      <c r="BF30" s="98">
        <v>0</v>
      </c>
      <c r="BG30" s="98">
        <f>IF(ISNUMBER(SEARCH('ankieta ESG'!$G$184,BH30)),MAX($BG$3:BG29)+1,0)</f>
        <v>27</v>
      </c>
      <c r="BH30" s="134" t="s">
        <v>4030</v>
      </c>
      <c r="BI30" s="98">
        <v>0</v>
      </c>
      <c r="BJ30" s="99" t="str">
        <f>IFERROR(VLOOKUP(ROWS($BH$4:BH30),$BG$4:$BH$2337,2,0),"")</f>
        <v>Baranów (pow. grodziski, woj. mazowieckie)</v>
      </c>
      <c r="BK30" s="98">
        <v>0</v>
      </c>
      <c r="BL30" s="98">
        <f>IF(ISNUMBER(SEARCH('ankieta ESG'!$G$185,BM30)),MAX($BL$3:BL29)+1,0)</f>
        <v>27</v>
      </c>
      <c r="BM30" s="134" t="s">
        <v>4030</v>
      </c>
      <c r="BN30" s="98">
        <v>0</v>
      </c>
      <c r="BO30" s="99" t="str">
        <f>IFERROR(VLOOKUP(ROWS($BM$4:BM30),$BL$4:$BM$2337,2,0),"")</f>
        <v>Baranów (pow. grodziski, woj. mazowieckie)</v>
      </c>
      <c r="BP30" s="98">
        <v>0</v>
      </c>
      <c r="BQ30" s="98">
        <f>IF(ISNUMBER(SEARCH('ankieta ESG'!$G$186,BR30)),MAX($BQ$3:BQ29)+1,0)</f>
        <v>27</v>
      </c>
      <c r="BR30" s="134" t="s">
        <v>4030</v>
      </c>
      <c r="BS30" s="98">
        <v>0</v>
      </c>
      <c r="BT30" s="99" t="str">
        <f>IFERROR(VLOOKUP(ROWS($BR$4:BR30),$BQ$4:$BR$2337,2,0),"")</f>
        <v>Baranów (pow. grodziski, woj. mazowieckie)</v>
      </c>
      <c r="BU30" s="98">
        <v>0</v>
      </c>
      <c r="BV30" s="98">
        <f>IF(ISNUMBER(SEARCH('ankieta ESG'!$G$187,BW30)),MAX($BV$3:BV29)+1,0)</f>
        <v>27</v>
      </c>
      <c r="BW30" s="134" t="s">
        <v>4030</v>
      </c>
      <c r="BX30" s="98">
        <v>0</v>
      </c>
      <c r="BY30" s="99" t="str">
        <f>IFERROR(VLOOKUP(ROWS($BW$4:BW30),$BV$4:$BW$2337,2,0),"")</f>
        <v>Baranów (pow. grodziski, woj. mazowieckie)</v>
      </c>
      <c r="BZ30" s="98">
        <v>0</v>
      </c>
      <c r="CA30" s="98">
        <f>IF(ISNUMBER(SEARCH('ankieta ESG'!$G$188,CB30)),MAX($CA$3:CA29)+1,0)</f>
        <v>27</v>
      </c>
      <c r="CB30" s="134" t="s">
        <v>4030</v>
      </c>
      <c r="CC30" s="98">
        <v>0</v>
      </c>
      <c r="CD30" s="99" t="str">
        <f>IFERROR(VLOOKUP(ROWS($CB$4:CB30),$CA$4:$CB$2337,2,0),"")</f>
        <v>Baranów (pow. grodziski, woj. mazowieckie)</v>
      </c>
      <c r="CE30" s="98">
        <v>0</v>
      </c>
      <c r="CF30" s="98">
        <f>IF(ISNUMBER(SEARCH('ankieta ESG'!$G$189,CG30)),MAX($CF$3:CF29)+1,0)</f>
        <v>27</v>
      </c>
      <c r="CG30" s="134" t="s">
        <v>4030</v>
      </c>
      <c r="CH30" s="98">
        <v>0</v>
      </c>
      <c r="CI30" s="99" t="str">
        <f>IFERROR(VLOOKUP(ROWS($CG$4:CG30),$CF$4:$CG$2337,2,0),"")</f>
        <v>Baranów (pow. grodziski, woj. mazowieckie)</v>
      </c>
      <c r="CJ30" s="98">
        <v>0</v>
      </c>
    </row>
    <row r="31" spans="2:88">
      <c r="B31" s="98">
        <f>IF(ISNUMBER(SEARCH('ankieta ESG'!$E$11,C31)),MAX(B$3:$B30)+1,0)</f>
        <v>28</v>
      </c>
      <c r="C31" s="99" t="s">
        <v>72</v>
      </c>
      <c r="D31" s="98">
        <v>0</v>
      </c>
      <c r="E31" s="99" t="str">
        <f>IFERROR(VLOOKUP(ROWS($C$4:C31),$B$4:$C$1385,2,0),"")</f>
        <v>01.62.Z Działalność usługowa wspomagająca chów i hodowlę zwierząt gospodarskich (PKD 2007)</v>
      </c>
      <c r="F31" s="98">
        <v>0</v>
      </c>
      <c r="H31" s="125"/>
      <c r="O31" s="125"/>
      <c r="P31" s="125"/>
      <c r="AM31" s="98">
        <f>IF(ISNUMBER(SEARCH('ankieta ESG'!$G$180,AN31)),MAX(AM$3:$AM30)+1,0)</f>
        <v>28</v>
      </c>
      <c r="AN31" s="134" t="s">
        <v>4031</v>
      </c>
      <c r="AO31" s="98">
        <v>0</v>
      </c>
      <c r="AP31" s="99" t="str">
        <f>IFERROR(VLOOKUP(ROWS($AN$4:AN31),$AM$4:$AN$2337,2,0),"")</f>
        <v>Baranów (pow. kępiński, woj. wielkopolskie)</v>
      </c>
      <c r="AQ31" s="98">
        <v>0</v>
      </c>
      <c r="AR31" s="98">
        <f>IF(ISNUMBER(SEARCH('ankieta ESG'!$G$181,AS31)),MAX($AR$3:AR30)+1,0)</f>
        <v>28</v>
      </c>
      <c r="AS31" s="134" t="s">
        <v>4031</v>
      </c>
      <c r="AT31" s="98">
        <v>0</v>
      </c>
      <c r="AU31" s="99" t="str">
        <f>IFERROR(VLOOKUP(ROWS($AS$4:AS31),$AR$4:$AS$2337,2,0),"")</f>
        <v>Baranów (pow. kępiński, woj. wielkopolskie)</v>
      </c>
      <c r="AV31" s="98">
        <v>0</v>
      </c>
      <c r="AW31" s="98">
        <f>IF(ISNUMBER(SEARCH('ankieta ESG'!$G$182,AX31)),MAX($AW$3:AW30)+1,0)</f>
        <v>28</v>
      </c>
      <c r="AX31" s="134" t="s">
        <v>4031</v>
      </c>
      <c r="AY31" s="98">
        <v>0</v>
      </c>
      <c r="AZ31" s="99" t="str">
        <f>IFERROR(VLOOKUP(ROWS($AX$4:AX31),$AW$4:$AX$2337,2,0),"")</f>
        <v>Baranów (pow. kępiński, woj. wielkopolskie)</v>
      </c>
      <c r="BA31" s="98">
        <v>0</v>
      </c>
      <c r="BB31" s="98">
        <f>IF(ISNUMBER(SEARCH('ankieta ESG'!$G$183,BC31)),MAX($BB$3:BB30)+1,0)</f>
        <v>28</v>
      </c>
      <c r="BC31" s="134" t="s">
        <v>4031</v>
      </c>
      <c r="BD31" s="98">
        <v>0</v>
      </c>
      <c r="BE31" s="99" t="str">
        <f>IFERROR(VLOOKUP(ROWS($BC$4:BC31),$BB$4:$BC$2337,2,0),"")</f>
        <v>Baranów (pow. kępiński, woj. wielkopolskie)</v>
      </c>
      <c r="BF31" s="98">
        <v>0</v>
      </c>
      <c r="BG31" s="98">
        <f>IF(ISNUMBER(SEARCH('ankieta ESG'!$G$184,BH31)),MAX($BG$3:BG30)+1,0)</f>
        <v>28</v>
      </c>
      <c r="BH31" s="134" t="s">
        <v>4031</v>
      </c>
      <c r="BI31" s="98">
        <v>0</v>
      </c>
      <c r="BJ31" s="99" t="str">
        <f>IFERROR(VLOOKUP(ROWS($BH$4:BH31),$BG$4:$BH$2337,2,0),"")</f>
        <v>Baranów (pow. kępiński, woj. wielkopolskie)</v>
      </c>
      <c r="BK31" s="98">
        <v>0</v>
      </c>
      <c r="BL31" s="98">
        <f>IF(ISNUMBER(SEARCH('ankieta ESG'!$G$185,BM31)),MAX($BL$3:BL30)+1,0)</f>
        <v>28</v>
      </c>
      <c r="BM31" s="134" t="s">
        <v>4031</v>
      </c>
      <c r="BN31" s="98">
        <v>0</v>
      </c>
      <c r="BO31" s="99" t="str">
        <f>IFERROR(VLOOKUP(ROWS($BM$4:BM31),$BL$4:$BM$2337,2,0),"")</f>
        <v>Baranów (pow. kępiński, woj. wielkopolskie)</v>
      </c>
      <c r="BP31" s="98">
        <v>0</v>
      </c>
      <c r="BQ31" s="98">
        <f>IF(ISNUMBER(SEARCH('ankieta ESG'!$G$186,BR31)),MAX($BQ$3:BQ30)+1,0)</f>
        <v>28</v>
      </c>
      <c r="BR31" s="134" t="s">
        <v>4031</v>
      </c>
      <c r="BS31" s="98">
        <v>0</v>
      </c>
      <c r="BT31" s="99" t="str">
        <f>IFERROR(VLOOKUP(ROWS($BR$4:BR31),$BQ$4:$BR$2337,2,0),"")</f>
        <v>Baranów (pow. kępiński, woj. wielkopolskie)</v>
      </c>
      <c r="BU31" s="98">
        <v>0</v>
      </c>
      <c r="BV31" s="98">
        <f>IF(ISNUMBER(SEARCH('ankieta ESG'!$G$187,BW31)),MAX($BV$3:BV30)+1,0)</f>
        <v>28</v>
      </c>
      <c r="BW31" s="134" t="s">
        <v>4031</v>
      </c>
      <c r="BX31" s="98">
        <v>0</v>
      </c>
      <c r="BY31" s="99" t="str">
        <f>IFERROR(VLOOKUP(ROWS($BW$4:BW31),$BV$4:$BW$2337,2,0),"")</f>
        <v>Baranów (pow. kępiński, woj. wielkopolskie)</v>
      </c>
      <c r="BZ31" s="98">
        <v>0</v>
      </c>
      <c r="CA31" s="98">
        <f>IF(ISNUMBER(SEARCH('ankieta ESG'!$G$188,CB31)),MAX($CA$3:CA30)+1,0)</f>
        <v>28</v>
      </c>
      <c r="CB31" s="134" t="s">
        <v>4031</v>
      </c>
      <c r="CC31" s="98">
        <v>0</v>
      </c>
      <c r="CD31" s="99" t="str">
        <f>IFERROR(VLOOKUP(ROWS($CB$4:CB31),$CA$4:$CB$2337,2,0),"")</f>
        <v>Baranów (pow. kępiński, woj. wielkopolskie)</v>
      </c>
      <c r="CE31" s="98">
        <v>0</v>
      </c>
      <c r="CF31" s="98">
        <f>IF(ISNUMBER(SEARCH('ankieta ESG'!$G$189,CG31)),MAX($CF$3:CF30)+1,0)</f>
        <v>28</v>
      </c>
      <c r="CG31" s="134" t="s">
        <v>4031</v>
      </c>
      <c r="CH31" s="98">
        <v>0</v>
      </c>
      <c r="CI31" s="99" t="str">
        <f>IFERROR(VLOOKUP(ROWS($CG$4:CG31),$CF$4:$CG$2337,2,0),"")</f>
        <v>Baranów (pow. kępiński, woj. wielkopolskie)</v>
      </c>
      <c r="CJ31" s="98">
        <v>0</v>
      </c>
    </row>
    <row r="32" spans="2:88">
      <c r="B32" s="98">
        <f>IF(ISNUMBER(SEARCH('ankieta ESG'!$E$11,C32)),MAX(B$3:$B31)+1,0)</f>
        <v>29</v>
      </c>
      <c r="C32" s="99" t="s">
        <v>73</v>
      </c>
      <c r="D32" s="98">
        <v>0</v>
      </c>
      <c r="E32" s="99" t="str">
        <f>IFERROR(VLOOKUP(ROWS($C$4:C32),$B$4:$C$1385,2,0),"")</f>
        <v>01.63.Z Działalność usługowa następująca po zbiorach (PKD 2007)</v>
      </c>
      <c r="F32" s="98">
        <v>0</v>
      </c>
      <c r="AM32" s="98">
        <f>IF(ISNUMBER(SEARCH('ankieta ESG'!$G$180,AN32)),MAX(AM$3:$AM31)+1,0)</f>
        <v>29</v>
      </c>
      <c r="AN32" s="134" t="s">
        <v>4032</v>
      </c>
      <c r="AO32" s="98">
        <v>0</v>
      </c>
      <c r="AP32" s="99" t="str">
        <f>IFERROR(VLOOKUP(ROWS($AN$4:AN32),$AM$4:$AN$2337,2,0),"")</f>
        <v>Baranów (pow. puławski, woj. lubelskie)</v>
      </c>
      <c r="AQ32" s="98">
        <v>0</v>
      </c>
      <c r="AR32" s="98">
        <f>IF(ISNUMBER(SEARCH('ankieta ESG'!$G$181,AS32)),MAX($AR$3:AR31)+1,0)</f>
        <v>29</v>
      </c>
      <c r="AS32" s="134" t="s">
        <v>4032</v>
      </c>
      <c r="AT32" s="98">
        <v>0</v>
      </c>
      <c r="AU32" s="99" t="str">
        <f>IFERROR(VLOOKUP(ROWS($AS$4:AS32),$AR$4:$AS$2337,2,0),"")</f>
        <v>Baranów (pow. puławski, woj. lubelskie)</v>
      </c>
      <c r="AV32" s="98">
        <v>0</v>
      </c>
      <c r="AW32" s="98">
        <f>IF(ISNUMBER(SEARCH('ankieta ESG'!$G$182,AX32)),MAX($AW$3:AW31)+1,0)</f>
        <v>29</v>
      </c>
      <c r="AX32" s="134" t="s">
        <v>4032</v>
      </c>
      <c r="AY32" s="98">
        <v>0</v>
      </c>
      <c r="AZ32" s="99" t="str">
        <f>IFERROR(VLOOKUP(ROWS($AX$4:AX32),$AW$4:$AX$2337,2,0),"")</f>
        <v>Baranów (pow. puławski, woj. lubelskie)</v>
      </c>
      <c r="BA32" s="98">
        <v>0</v>
      </c>
      <c r="BB32" s="98">
        <f>IF(ISNUMBER(SEARCH('ankieta ESG'!$G$183,BC32)),MAX($BB$3:BB31)+1,0)</f>
        <v>29</v>
      </c>
      <c r="BC32" s="134" t="s">
        <v>4032</v>
      </c>
      <c r="BD32" s="98">
        <v>0</v>
      </c>
      <c r="BE32" s="99" t="str">
        <f>IFERROR(VLOOKUP(ROWS($BC$4:BC32),$BB$4:$BC$2337,2,0),"")</f>
        <v>Baranów (pow. puławski, woj. lubelskie)</v>
      </c>
      <c r="BF32" s="98">
        <v>0</v>
      </c>
      <c r="BG32" s="98">
        <f>IF(ISNUMBER(SEARCH('ankieta ESG'!$G$184,BH32)),MAX($BG$3:BG31)+1,0)</f>
        <v>29</v>
      </c>
      <c r="BH32" s="134" t="s">
        <v>4032</v>
      </c>
      <c r="BI32" s="98">
        <v>0</v>
      </c>
      <c r="BJ32" s="99" t="str">
        <f>IFERROR(VLOOKUP(ROWS($BH$4:BH32),$BG$4:$BH$2337,2,0),"")</f>
        <v>Baranów (pow. puławski, woj. lubelskie)</v>
      </c>
      <c r="BK32" s="98">
        <v>0</v>
      </c>
      <c r="BL32" s="98">
        <f>IF(ISNUMBER(SEARCH('ankieta ESG'!$G$185,BM32)),MAX($BL$3:BL31)+1,0)</f>
        <v>29</v>
      </c>
      <c r="BM32" s="134" t="s">
        <v>4032</v>
      </c>
      <c r="BN32" s="98">
        <v>0</v>
      </c>
      <c r="BO32" s="99" t="str">
        <f>IFERROR(VLOOKUP(ROWS($BM$4:BM32),$BL$4:$BM$2337,2,0),"")</f>
        <v>Baranów (pow. puławski, woj. lubelskie)</v>
      </c>
      <c r="BP32" s="98">
        <v>0</v>
      </c>
      <c r="BQ32" s="98">
        <f>IF(ISNUMBER(SEARCH('ankieta ESG'!$G$186,BR32)),MAX($BQ$3:BQ31)+1,0)</f>
        <v>29</v>
      </c>
      <c r="BR32" s="134" t="s">
        <v>4032</v>
      </c>
      <c r="BS32" s="98">
        <v>0</v>
      </c>
      <c r="BT32" s="99" t="str">
        <f>IFERROR(VLOOKUP(ROWS($BR$4:BR32),$BQ$4:$BR$2337,2,0),"")</f>
        <v>Baranów (pow. puławski, woj. lubelskie)</v>
      </c>
      <c r="BU32" s="98">
        <v>0</v>
      </c>
      <c r="BV32" s="98">
        <f>IF(ISNUMBER(SEARCH('ankieta ESG'!$G$187,BW32)),MAX($BV$3:BV31)+1,0)</f>
        <v>29</v>
      </c>
      <c r="BW32" s="134" t="s">
        <v>4032</v>
      </c>
      <c r="BX32" s="98">
        <v>0</v>
      </c>
      <c r="BY32" s="99" t="str">
        <f>IFERROR(VLOOKUP(ROWS($BW$4:BW32),$BV$4:$BW$2337,2,0),"")</f>
        <v>Baranów (pow. puławski, woj. lubelskie)</v>
      </c>
      <c r="BZ32" s="98">
        <v>0</v>
      </c>
      <c r="CA32" s="98">
        <f>IF(ISNUMBER(SEARCH('ankieta ESG'!$G$188,CB32)),MAX($CA$3:CA31)+1,0)</f>
        <v>29</v>
      </c>
      <c r="CB32" s="134" t="s">
        <v>4032</v>
      </c>
      <c r="CC32" s="98">
        <v>0</v>
      </c>
      <c r="CD32" s="99" t="str">
        <f>IFERROR(VLOOKUP(ROWS($CB$4:CB32),$CA$4:$CB$2337,2,0),"")</f>
        <v>Baranów (pow. puławski, woj. lubelskie)</v>
      </c>
      <c r="CE32" s="98">
        <v>0</v>
      </c>
      <c r="CF32" s="98">
        <f>IF(ISNUMBER(SEARCH('ankieta ESG'!$G$189,CG32)),MAX($CF$3:CF31)+1,0)</f>
        <v>29</v>
      </c>
      <c r="CG32" s="134" t="s">
        <v>4032</v>
      </c>
      <c r="CH32" s="98">
        <v>0</v>
      </c>
      <c r="CI32" s="99" t="str">
        <f>IFERROR(VLOOKUP(ROWS($CG$4:CG32),$CF$4:$CG$2337,2,0),"")</f>
        <v>Baranów (pow. puławski, woj. lubelskie)</v>
      </c>
      <c r="CJ32" s="98">
        <v>0</v>
      </c>
    </row>
    <row r="33" spans="2:88">
      <c r="B33" s="98">
        <f>IF(ISNUMBER(SEARCH('ankieta ESG'!$E$11,C33)),MAX(B$3:$B32)+1,0)</f>
        <v>30</v>
      </c>
      <c r="C33" s="99" t="s">
        <v>74</v>
      </c>
      <c r="D33" s="98">
        <v>0</v>
      </c>
      <c r="E33" s="99" t="str">
        <f>IFERROR(VLOOKUP(ROWS($C$4:C33),$B$4:$C$1385,2,0),"")</f>
        <v>01.64.Z Obróbka nasion dla celów rozmnażania roślin (PKD 2007)</v>
      </c>
      <c r="F33" s="98">
        <v>0</v>
      </c>
      <c r="AM33" s="98">
        <f>IF(ISNUMBER(SEARCH('ankieta ESG'!$G$180,AN33)),MAX(AM$3:$AM32)+1,0)</f>
        <v>30</v>
      </c>
      <c r="AN33" s="134" t="s">
        <v>4033</v>
      </c>
      <c r="AO33" s="98">
        <v>0</v>
      </c>
      <c r="AP33" s="99" t="str">
        <f>IFERROR(VLOOKUP(ROWS($AN$4:AN33),$AM$4:$AN$2337,2,0),"")</f>
        <v>Baranów Sandomierski (pow. tarnobrzeski, woj. podkarpackie)</v>
      </c>
      <c r="AQ33" s="98">
        <v>0</v>
      </c>
      <c r="AR33" s="98">
        <f>IF(ISNUMBER(SEARCH('ankieta ESG'!$G$181,AS33)),MAX($AR$3:AR32)+1,0)</f>
        <v>30</v>
      </c>
      <c r="AS33" s="134" t="s">
        <v>4033</v>
      </c>
      <c r="AT33" s="98">
        <v>0</v>
      </c>
      <c r="AU33" s="99" t="str">
        <f>IFERROR(VLOOKUP(ROWS($AS$4:AS33),$AR$4:$AS$2337,2,0),"")</f>
        <v>Baranów Sandomierski (pow. tarnobrzeski, woj. podkarpackie)</v>
      </c>
      <c r="AV33" s="98">
        <v>0</v>
      </c>
      <c r="AW33" s="98">
        <f>IF(ISNUMBER(SEARCH('ankieta ESG'!$G$182,AX33)),MAX($AW$3:AW32)+1,0)</f>
        <v>30</v>
      </c>
      <c r="AX33" s="134" t="s">
        <v>4033</v>
      </c>
      <c r="AY33" s="98">
        <v>0</v>
      </c>
      <c r="AZ33" s="99" t="str">
        <f>IFERROR(VLOOKUP(ROWS($AX$4:AX33),$AW$4:$AX$2337,2,0),"")</f>
        <v>Baranów Sandomierski (pow. tarnobrzeski, woj. podkarpackie)</v>
      </c>
      <c r="BA33" s="98">
        <v>0</v>
      </c>
      <c r="BB33" s="98">
        <f>IF(ISNUMBER(SEARCH('ankieta ESG'!$G$183,BC33)),MAX($BB$3:BB32)+1,0)</f>
        <v>30</v>
      </c>
      <c r="BC33" s="134" t="s">
        <v>4033</v>
      </c>
      <c r="BD33" s="98">
        <v>0</v>
      </c>
      <c r="BE33" s="99" t="str">
        <f>IFERROR(VLOOKUP(ROWS($BC$4:BC33),$BB$4:$BC$2337,2,0),"")</f>
        <v>Baranów Sandomierski (pow. tarnobrzeski, woj. podkarpackie)</v>
      </c>
      <c r="BF33" s="98">
        <v>0</v>
      </c>
      <c r="BG33" s="98">
        <f>IF(ISNUMBER(SEARCH('ankieta ESG'!$G$184,BH33)),MAX($BG$3:BG32)+1,0)</f>
        <v>30</v>
      </c>
      <c r="BH33" s="134" t="s">
        <v>4033</v>
      </c>
      <c r="BI33" s="98">
        <v>0</v>
      </c>
      <c r="BJ33" s="99" t="str">
        <f>IFERROR(VLOOKUP(ROWS($BH$4:BH33),$BG$4:$BH$2337,2,0),"")</f>
        <v>Baranów Sandomierski (pow. tarnobrzeski, woj. podkarpackie)</v>
      </c>
      <c r="BK33" s="98">
        <v>0</v>
      </c>
      <c r="BL33" s="98">
        <f>IF(ISNUMBER(SEARCH('ankieta ESG'!$G$185,BM33)),MAX($BL$3:BL32)+1,0)</f>
        <v>30</v>
      </c>
      <c r="BM33" s="134" t="s">
        <v>4033</v>
      </c>
      <c r="BN33" s="98">
        <v>0</v>
      </c>
      <c r="BO33" s="99" t="str">
        <f>IFERROR(VLOOKUP(ROWS($BM$4:BM33),$BL$4:$BM$2337,2,0),"")</f>
        <v>Baranów Sandomierski (pow. tarnobrzeski, woj. podkarpackie)</v>
      </c>
      <c r="BP33" s="98">
        <v>0</v>
      </c>
      <c r="BQ33" s="98">
        <f>IF(ISNUMBER(SEARCH('ankieta ESG'!$G$186,BR33)),MAX($BQ$3:BQ32)+1,0)</f>
        <v>30</v>
      </c>
      <c r="BR33" s="134" t="s">
        <v>4033</v>
      </c>
      <c r="BS33" s="98">
        <v>0</v>
      </c>
      <c r="BT33" s="99" t="str">
        <f>IFERROR(VLOOKUP(ROWS($BR$4:BR33),$BQ$4:$BR$2337,2,0),"")</f>
        <v>Baranów Sandomierski (pow. tarnobrzeski, woj. podkarpackie)</v>
      </c>
      <c r="BU33" s="98">
        <v>0</v>
      </c>
      <c r="BV33" s="98">
        <f>IF(ISNUMBER(SEARCH('ankieta ESG'!$G$187,BW33)),MAX($BV$3:BV32)+1,0)</f>
        <v>30</v>
      </c>
      <c r="BW33" s="134" t="s">
        <v>4033</v>
      </c>
      <c r="BX33" s="98">
        <v>0</v>
      </c>
      <c r="BY33" s="99" t="str">
        <f>IFERROR(VLOOKUP(ROWS($BW$4:BW33),$BV$4:$BW$2337,2,0),"")</f>
        <v>Baranów Sandomierski (pow. tarnobrzeski, woj. podkarpackie)</v>
      </c>
      <c r="BZ33" s="98">
        <v>0</v>
      </c>
      <c r="CA33" s="98">
        <f>IF(ISNUMBER(SEARCH('ankieta ESG'!$G$188,CB33)),MAX($CA$3:CA32)+1,0)</f>
        <v>30</v>
      </c>
      <c r="CB33" s="134" t="s">
        <v>4033</v>
      </c>
      <c r="CC33" s="98">
        <v>0</v>
      </c>
      <c r="CD33" s="99" t="str">
        <f>IFERROR(VLOOKUP(ROWS($CB$4:CB33),$CA$4:$CB$2337,2,0),"")</f>
        <v>Baranów Sandomierski (pow. tarnobrzeski, woj. podkarpackie)</v>
      </c>
      <c r="CE33" s="98">
        <v>0</v>
      </c>
      <c r="CF33" s="98">
        <f>IF(ISNUMBER(SEARCH('ankieta ESG'!$G$189,CG33)),MAX($CF$3:CF32)+1,0)</f>
        <v>30</v>
      </c>
      <c r="CG33" s="134" t="s">
        <v>4033</v>
      </c>
      <c r="CH33" s="98">
        <v>0</v>
      </c>
      <c r="CI33" s="99" t="str">
        <f>IFERROR(VLOOKUP(ROWS($CG$4:CG33),$CF$4:$CG$2337,2,0),"")</f>
        <v>Baranów Sandomierski (pow. tarnobrzeski, woj. podkarpackie)</v>
      </c>
      <c r="CJ33" s="98">
        <v>0</v>
      </c>
    </row>
    <row r="34" spans="2:88">
      <c r="B34" s="98">
        <f>IF(ISNUMBER(SEARCH('ankieta ESG'!$E$11,C34)),MAX(B$3:$B33)+1,0)</f>
        <v>31</v>
      </c>
      <c r="C34" s="99" t="s">
        <v>75</v>
      </c>
      <c r="D34" s="98">
        <v>0</v>
      </c>
      <c r="E34" s="99" t="str">
        <f>IFERROR(VLOOKUP(ROWS($C$4:C34),$B$4:$C$1385,2,0),"")</f>
        <v>01.70.Z Łowiectwo i pozyskiwanie zwierząt łownych, włączając działalność usługową (PKD 2007)</v>
      </c>
      <c r="F34" s="98">
        <v>0</v>
      </c>
      <c r="H34" s="125"/>
      <c r="AM34" s="98">
        <f>IF(ISNUMBER(SEARCH('ankieta ESG'!$G$180,AN34)),MAX(AM$3:$AM33)+1,0)</f>
        <v>31</v>
      </c>
      <c r="AN34" s="134" t="s">
        <v>4034</v>
      </c>
      <c r="AO34" s="98">
        <v>0</v>
      </c>
      <c r="AP34" s="99" t="str">
        <f>IFERROR(VLOOKUP(ROWS($AN$4:AN34),$AM$4:$AN$2337,2,0),"")</f>
        <v>Barciany (pow. kętrzyński, woj. warmińsko-mazurskie)</v>
      </c>
      <c r="AQ34" s="98">
        <v>0</v>
      </c>
      <c r="AR34" s="98">
        <f>IF(ISNUMBER(SEARCH('ankieta ESG'!$G$181,AS34)),MAX($AR$3:AR33)+1,0)</f>
        <v>31</v>
      </c>
      <c r="AS34" s="134" t="s">
        <v>4034</v>
      </c>
      <c r="AT34" s="98">
        <v>0</v>
      </c>
      <c r="AU34" s="99" t="str">
        <f>IFERROR(VLOOKUP(ROWS($AS$4:AS34),$AR$4:$AS$2337,2,0),"")</f>
        <v>Barciany (pow. kętrzyński, woj. warmińsko-mazurskie)</v>
      </c>
      <c r="AV34" s="98">
        <v>0</v>
      </c>
      <c r="AW34" s="98">
        <f>IF(ISNUMBER(SEARCH('ankieta ESG'!$G$182,AX34)),MAX($AW$3:AW33)+1,0)</f>
        <v>31</v>
      </c>
      <c r="AX34" s="134" t="s">
        <v>4034</v>
      </c>
      <c r="AY34" s="98">
        <v>0</v>
      </c>
      <c r="AZ34" s="99" t="str">
        <f>IFERROR(VLOOKUP(ROWS($AX$4:AX34),$AW$4:$AX$2337,2,0),"")</f>
        <v>Barciany (pow. kętrzyński, woj. warmińsko-mazurskie)</v>
      </c>
      <c r="BA34" s="98">
        <v>0</v>
      </c>
      <c r="BB34" s="98">
        <f>IF(ISNUMBER(SEARCH('ankieta ESG'!$G$183,BC34)),MAX($BB$3:BB33)+1,0)</f>
        <v>31</v>
      </c>
      <c r="BC34" s="134" t="s">
        <v>4034</v>
      </c>
      <c r="BD34" s="98">
        <v>0</v>
      </c>
      <c r="BE34" s="99" t="str">
        <f>IFERROR(VLOOKUP(ROWS($BC$4:BC34),$BB$4:$BC$2337,2,0),"")</f>
        <v>Barciany (pow. kętrzyński, woj. warmińsko-mazurskie)</v>
      </c>
      <c r="BF34" s="98">
        <v>0</v>
      </c>
      <c r="BG34" s="98">
        <f>IF(ISNUMBER(SEARCH('ankieta ESG'!$G$184,BH34)),MAX($BG$3:BG33)+1,0)</f>
        <v>31</v>
      </c>
      <c r="BH34" s="134" t="s">
        <v>4034</v>
      </c>
      <c r="BI34" s="98">
        <v>0</v>
      </c>
      <c r="BJ34" s="99" t="str">
        <f>IFERROR(VLOOKUP(ROWS($BH$4:BH34),$BG$4:$BH$2337,2,0),"")</f>
        <v>Barciany (pow. kętrzyński, woj. warmińsko-mazurskie)</v>
      </c>
      <c r="BK34" s="98">
        <v>0</v>
      </c>
      <c r="BL34" s="98">
        <f>IF(ISNUMBER(SEARCH('ankieta ESG'!$G$185,BM34)),MAX($BL$3:BL33)+1,0)</f>
        <v>31</v>
      </c>
      <c r="BM34" s="134" t="s">
        <v>4034</v>
      </c>
      <c r="BN34" s="98">
        <v>0</v>
      </c>
      <c r="BO34" s="99" t="str">
        <f>IFERROR(VLOOKUP(ROWS($BM$4:BM34),$BL$4:$BM$2337,2,0),"")</f>
        <v>Barciany (pow. kętrzyński, woj. warmińsko-mazurskie)</v>
      </c>
      <c r="BP34" s="98">
        <v>0</v>
      </c>
      <c r="BQ34" s="98">
        <f>IF(ISNUMBER(SEARCH('ankieta ESG'!$G$186,BR34)),MAX($BQ$3:BQ33)+1,0)</f>
        <v>31</v>
      </c>
      <c r="BR34" s="134" t="s">
        <v>4034</v>
      </c>
      <c r="BS34" s="98">
        <v>0</v>
      </c>
      <c r="BT34" s="99" t="str">
        <f>IFERROR(VLOOKUP(ROWS($BR$4:BR34),$BQ$4:$BR$2337,2,0),"")</f>
        <v>Barciany (pow. kętrzyński, woj. warmińsko-mazurskie)</v>
      </c>
      <c r="BU34" s="98">
        <v>0</v>
      </c>
      <c r="BV34" s="98">
        <f>IF(ISNUMBER(SEARCH('ankieta ESG'!$G$187,BW34)),MAX($BV$3:BV33)+1,0)</f>
        <v>31</v>
      </c>
      <c r="BW34" s="134" t="s">
        <v>4034</v>
      </c>
      <c r="BX34" s="98">
        <v>0</v>
      </c>
      <c r="BY34" s="99" t="str">
        <f>IFERROR(VLOOKUP(ROWS($BW$4:BW34),$BV$4:$BW$2337,2,0),"")</f>
        <v>Barciany (pow. kętrzyński, woj. warmińsko-mazurskie)</v>
      </c>
      <c r="BZ34" s="98">
        <v>0</v>
      </c>
      <c r="CA34" s="98">
        <f>IF(ISNUMBER(SEARCH('ankieta ESG'!$G$188,CB34)),MAX($CA$3:CA33)+1,0)</f>
        <v>31</v>
      </c>
      <c r="CB34" s="134" t="s">
        <v>4034</v>
      </c>
      <c r="CC34" s="98">
        <v>0</v>
      </c>
      <c r="CD34" s="99" t="str">
        <f>IFERROR(VLOOKUP(ROWS($CB$4:CB34),$CA$4:$CB$2337,2,0),"")</f>
        <v>Barciany (pow. kętrzyński, woj. warmińsko-mazurskie)</v>
      </c>
      <c r="CE34" s="98">
        <v>0</v>
      </c>
      <c r="CF34" s="98">
        <f>IF(ISNUMBER(SEARCH('ankieta ESG'!$G$189,CG34)),MAX($CF$3:CF33)+1,0)</f>
        <v>31</v>
      </c>
      <c r="CG34" s="134" t="s">
        <v>4034</v>
      </c>
      <c r="CH34" s="98">
        <v>0</v>
      </c>
      <c r="CI34" s="99" t="str">
        <f>IFERROR(VLOOKUP(ROWS($CG$4:CG34),$CF$4:$CG$2337,2,0),"")</f>
        <v>Barciany (pow. kętrzyński, woj. warmińsko-mazurskie)</v>
      </c>
      <c r="CJ34" s="98">
        <v>0</v>
      </c>
    </row>
    <row r="35" spans="2:88">
      <c r="B35" s="98">
        <f>IF(ISNUMBER(SEARCH('ankieta ESG'!$E$11,C35)),MAX(B$3:$B34)+1,0)</f>
        <v>32</v>
      </c>
      <c r="C35" s="99" t="s">
        <v>76</v>
      </c>
      <c r="D35" s="98">
        <v>0</v>
      </c>
      <c r="E35" s="99" t="str">
        <f>IFERROR(VLOOKUP(ROWS($C$4:C35),$B$4:$C$1385,2,0),"")</f>
        <v>02.10.Z Gospodarka leśna i pozostała działalność leśna, z wyłączeniem pozyskiwania produktów leśnych (PKD 2007)</v>
      </c>
      <c r="F35" s="98">
        <v>0</v>
      </c>
      <c r="AM35" s="98">
        <f>IF(ISNUMBER(SEARCH('ankieta ESG'!$G$180,AN35)),MAX(AM$3:$AM34)+1,0)</f>
        <v>32</v>
      </c>
      <c r="AN35" s="134" t="s">
        <v>4035</v>
      </c>
      <c r="AO35" s="98">
        <v>0</v>
      </c>
      <c r="AP35" s="99" t="str">
        <f>IFERROR(VLOOKUP(ROWS($AN$4:AN35),$AM$4:$AN$2337,2,0),"")</f>
        <v>Barcin (pow. żniński, woj. kujawsko-pomorskie)</v>
      </c>
      <c r="AQ35" s="98">
        <v>0</v>
      </c>
      <c r="AR35" s="98">
        <f>IF(ISNUMBER(SEARCH('ankieta ESG'!$G$181,AS35)),MAX($AR$3:AR34)+1,0)</f>
        <v>32</v>
      </c>
      <c r="AS35" s="134" t="s">
        <v>4035</v>
      </c>
      <c r="AT35" s="98">
        <v>0</v>
      </c>
      <c r="AU35" s="99" t="str">
        <f>IFERROR(VLOOKUP(ROWS($AS$4:AS35),$AR$4:$AS$2337,2,0),"")</f>
        <v>Barcin (pow. żniński, woj. kujawsko-pomorskie)</v>
      </c>
      <c r="AV35" s="98">
        <v>0</v>
      </c>
      <c r="AW35" s="98">
        <f>IF(ISNUMBER(SEARCH('ankieta ESG'!$G$182,AX35)),MAX($AW$3:AW34)+1,0)</f>
        <v>32</v>
      </c>
      <c r="AX35" s="134" t="s">
        <v>4035</v>
      </c>
      <c r="AY35" s="98">
        <v>0</v>
      </c>
      <c r="AZ35" s="99" t="str">
        <f>IFERROR(VLOOKUP(ROWS($AX$4:AX35),$AW$4:$AX$2337,2,0),"")</f>
        <v>Barcin (pow. żniński, woj. kujawsko-pomorskie)</v>
      </c>
      <c r="BA35" s="98">
        <v>0</v>
      </c>
      <c r="BB35" s="98">
        <f>IF(ISNUMBER(SEARCH('ankieta ESG'!$G$183,BC35)),MAX($BB$3:BB34)+1,0)</f>
        <v>32</v>
      </c>
      <c r="BC35" s="134" t="s">
        <v>4035</v>
      </c>
      <c r="BD35" s="98">
        <v>0</v>
      </c>
      <c r="BE35" s="99" t="str">
        <f>IFERROR(VLOOKUP(ROWS($BC$4:BC35),$BB$4:$BC$2337,2,0),"")</f>
        <v>Barcin (pow. żniński, woj. kujawsko-pomorskie)</v>
      </c>
      <c r="BF35" s="98">
        <v>0</v>
      </c>
      <c r="BG35" s="98">
        <f>IF(ISNUMBER(SEARCH('ankieta ESG'!$G$184,BH35)),MAX($BG$3:BG34)+1,0)</f>
        <v>32</v>
      </c>
      <c r="BH35" s="134" t="s">
        <v>4035</v>
      </c>
      <c r="BI35" s="98">
        <v>0</v>
      </c>
      <c r="BJ35" s="99" t="str">
        <f>IFERROR(VLOOKUP(ROWS($BH$4:BH35),$BG$4:$BH$2337,2,0),"")</f>
        <v>Barcin (pow. żniński, woj. kujawsko-pomorskie)</v>
      </c>
      <c r="BK35" s="98">
        <v>0</v>
      </c>
      <c r="BL35" s="98">
        <f>IF(ISNUMBER(SEARCH('ankieta ESG'!$G$185,BM35)),MAX($BL$3:BL34)+1,0)</f>
        <v>32</v>
      </c>
      <c r="BM35" s="134" t="s">
        <v>4035</v>
      </c>
      <c r="BN35" s="98">
        <v>0</v>
      </c>
      <c r="BO35" s="99" t="str">
        <f>IFERROR(VLOOKUP(ROWS($BM$4:BM35),$BL$4:$BM$2337,2,0),"")</f>
        <v>Barcin (pow. żniński, woj. kujawsko-pomorskie)</v>
      </c>
      <c r="BP35" s="98">
        <v>0</v>
      </c>
      <c r="BQ35" s="98">
        <f>IF(ISNUMBER(SEARCH('ankieta ESG'!$G$186,BR35)),MAX($BQ$3:BQ34)+1,0)</f>
        <v>32</v>
      </c>
      <c r="BR35" s="134" t="s">
        <v>4035</v>
      </c>
      <c r="BS35" s="98">
        <v>0</v>
      </c>
      <c r="BT35" s="99" t="str">
        <f>IFERROR(VLOOKUP(ROWS($BR$4:BR35),$BQ$4:$BR$2337,2,0),"")</f>
        <v>Barcin (pow. żniński, woj. kujawsko-pomorskie)</v>
      </c>
      <c r="BU35" s="98">
        <v>0</v>
      </c>
      <c r="BV35" s="98">
        <f>IF(ISNUMBER(SEARCH('ankieta ESG'!$G$187,BW35)),MAX($BV$3:BV34)+1,0)</f>
        <v>32</v>
      </c>
      <c r="BW35" s="134" t="s">
        <v>4035</v>
      </c>
      <c r="BX35" s="98">
        <v>0</v>
      </c>
      <c r="BY35" s="99" t="str">
        <f>IFERROR(VLOOKUP(ROWS($BW$4:BW35),$BV$4:$BW$2337,2,0),"")</f>
        <v>Barcin (pow. żniński, woj. kujawsko-pomorskie)</v>
      </c>
      <c r="BZ35" s="98">
        <v>0</v>
      </c>
      <c r="CA35" s="98">
        <f>IF(ISNUMBER(SEARCH('ankieta ESG'!$G$188,CB35)),MAX($CA$3:CA34)+1,0)</f>
        <v>32</v>
      </c>
      <c r="CB35" s="134" t="s">
        <v>4035</v>
      </c>
      <c r="CC35" s="98">
        <v>0</v>
      </c>
      <c r="CD35" s="99" t="str">
        <f>IFERROR(VLOOKUP(ROWS($CB$4:CB35),$CA$4:$CB$2337,2,0),"")</f>
        <v>Barcin (pow. żniński, woj. kujawsko-pomorskie)</v>
      </c>
      <c r="CE35" s="98">
        <v>0</v>
      </c>
      <c r="CF35" s="98">
        <f>IF(ISNUMBER(SEARCH('ankieta ESG'!$G$189,CG35)),MAX($CF$3:CF34)+1,0)</f>
        <v>32</v>
      </c>
      <c r="CG35" s="134" t="s">
        <v>4035</v>
      </c>
      <c r="CH35" s="98">
        <v>0</v>
      </c>
      <c r="CI35" s="99" t="str">
        <f>IFERROR(VLOOKUP(ROWS($CG$4:CG35),$CF$4:$CG$2337,2,0),"")</f>
        <v>Barcin (pow. żniński, woj. kujawsko-pomorskie)</v>
      </c>
      <c r="CJ35" s="98">
        <v>0</v>
      </c>
    </row>
    <row r="36" spans="2:88">
      <c r="B36" s="98">
        <f>IF(ISNUMBER(SEARCH('ankieta ESG'!$E$11,C36)),MAX(B$3:$B35)+1,0)</f>
        <v>33</v>
      </c>
      <c r="C36" s="99" t="s">
        <v>77</v>
      </c>
      <c r="D36" s="98">
        <v>0</v>
      </c>
      <c r="E36" s="99" t="str">
        <f>IFERROR(VLOOKUP(ROWS($C$4:C36),$B$4:$C$1385,2,0),"")</f>
        <v>02.20.Z Pozyskiwanie drewna (PKD 2007)</v>
      </c>
      <c r="F36" s="98">
        <v>0</v>
      </c>
      <c r="AM36" s="98">
        <f>IF(ISNUMBER(SEARCH('ankieta ESG'!$G$180,AN36)),MAX(AM$3:$AM35)+1,0)</f>
        <v>33</v>
      </c>
      <c r="AN36" s="134" t="s">
        <v>4036</v>
      </c>
      <c r="AO36" s="98">
        <v>0</v>
      </c>
      <c r="AP36" s="99" t="str">
        <f>IFERROR(VLOOKUP(ROWS($AN$4:AN36),$AM$4:$AN$2337,2,0),"")</f>
        <v>Barczewo (pow. olsztyński, woj. warmińsko-mazurskie)</v>
      </c>
      <c r="AQ36" s="98">
        <v>0</v>
      </c>
      <c r="AR36" s="98">
        <f>IF(ISNUMBER(SEARCH('ankieta ESG'!$G$181,AS36)),MAX($AR$3:AR35)+1,0)</f>
        <v>33</v>
      </c>
      <c r="AS36" s="134" t="s">
        <v>4036</v>
      </c>
      <c r="AT36" s="98">
        <v>0</v>
      </c>
      <c r="AU36" s="99" t="str">
        <f>IFERROR(VLOOKUP(ROWS($AS$4:AS36),$AR$4:$AS$2337,2,0),"")</f>
        <v>Barczewo (pow. olsztyński, woj. warmińsko-mazurskie)</v>
      </c>
      <c r="AV36" s="98">
        <v>0</v>
      </c>
      <c r="AW36" s="98">
        <f>IF(ISNUMBER(SEARCH('ankieta ESG'!$G$182,AX36)),MAX($AW$3:AW35)+1,0)</f>
        <v>33</v>
      </c>
      <c r="AX36" s="134" t="s">
        <v>4036</v>
      </c>
      <c r="AY36" s="98">
        <v>0</v>
      </c>
      <c r="AZ36" s="99" t="str">
        <f>IFERROR(VLOOKUP(ROWS($AX$4:AX36),$AW$4:$AX$2337,2,0),"")</f>
        <v>Barczewo (pow. olsztyński, woj. warmińsko-mazurskie)</v>
      </c>
      <c r="BA36" s="98">
        <v>0</v>
      </c>
      <c r="BB36" s="98">
        <f>IF(ISNUMBER(SEARCH('ankieta ESG'!$G$183,BC36)),MAX($BB$3:BB35)+1,0)</f>
        <v>33</v>
      </c>
      <c r="BC36" s="134" t="s">
        <v>4036</v>
      </c>
      <c r="BD36" s="98">
        <v>0</v>
      </c>
      <c r="BE36" s="99" t="str">
        <f>IFERROR(VLOOKUP(ROWS($BC$4:BC36),$BB$4:$BC$2337,2,0),"")</f>
        <v>Barczewo (pow. olsztyński, woj. warmińsko-mazurskie)</v>
      </c>
      <c r="BF36" s="98">
        <v>0</v>
      </c>
      <c r="BG36" s="98">
        <f>IF(ISNUMBER(SEARCH('ankieta ESG'!$G$184,BH36)),MAX($BG$3:BG35)+1,0)</f>
        <v>33</v>
      </c>
      <c r="BH36" s="134" t="s">
        <v>4036</v>
      </c>
      <c r="BI36" s="98">
        <v>0</v>
      </c>
      <c r="BJ36" s="99" t="str">
        <f>IFERROR(VLOOKUP(ROWS($BH$4:BH36),$BG$4:$BH$2337,2,0),"")</f>
        <v>Barczewo (pow. olsztyński, woj. warmińsko-mazurskie)</v>
      </c>
      <c r="BK36" s="98">
        <v>0</v>
      </c>
      <c r="BL36" s="98">
        <f>IF(ISNUMBER(SEARCH('ankieta ESG'!$G$185,BM36)),MAX($BL$3:BL35)+1,0)</f>
        <v>33</v>
      </c>
      <c r="BM36" s="134" t="s">
        <v>4036</v>
      </c>
      <c r="BN36" s="98">
        <v>0</v>
      </c>
      <c r="BO36" s="99" t="str">
        <f>IFERROR(VLOOKUP(ROWS($BM$4:BM36),$BL$4:$BM$2337,2,0),"")</f>
        <v>Barczewo (pow. olsztyński, woj. warmińsko-mazurskie)</v>
      </c>
      <c r="BP36" s="98">
        <v>0</v>
      </c>
      <c r="BQ36" s="98">
        <f>IF(ISNUMBER(SEARCH('ankieta ESG'!$G$186,BR36)),MAX($BQ$3:BQ35)+1,0)</f>
        <v>33</v>
      </c>
      <c r="BR36" s="134" t="s">
        <v>4036</v>
      </c>
      <c r="BS36" s="98">
        <v>0</v>
      </c>
      <c r="BT36" s="99" t="str">
        <f>IFERROR(VLOOKUP(ROWS($BR$4:BR36),$BQ$4:$BR$2337,2,0),"")</f>
        <v>Barczewo (pow. olsztyński, woj. warmińsko-mazurskie)</v>
      </c>
      <c r="BU36" s="98">
        <v>0</v>
      </c>
      <c r="BV36" s="98">
        <f>IF(ISNUMBER(SEARCH('ankieta ESG'!$G$187,BW36)),MAX($BV$3:BV35)+1,0)</f>
        <v>33</v>
      </c>
      <c r="BW36" s="134" t="s">
        <v>4036</v>
      </c>
      <c r="BX36" s="98">
        <v>0</v>
      </c>
      <c r="BY36" s="99" t="str">
        <f>IFERROR(VLOOKUP(ROWS($BW$4:BW36),$BV$4:$BW$2337,2,0),"")</f>
        <v>Barczewo (pow. olsztyński, woj. warmińsko-mazurskie)</v>
      </c>
      <c r="BZ36" s="98">
        <v>0</v>
      </c>
      <c r="CA36" s="98">
        <f>IF(ISNUMBER(SEARCH('ankieta ESG'!$G$188,CB36)),MAX($CA$3:CA35)+1,0)</f>
        <v>33</v>
      </c>
      <c r="CB36" s="134" t="s">
        <v>4036</v>
      </c>
      <c r="CC36" s="98">
        <v>0</v>
      </c>
      <c r="CD36" s="99" t="str">
        <f>IFERROR(VLOOKUP(ROWS($CB$4:CB36),$CA$4:$CB$2337,2,0),"")</f>
        <v>Barczewo (pow. olsztyński, woj. warmińsko-mazurskie)</v>
      </c>
      <c r="CE36" s="98">
        <v>0</v>
      </c>
      <c r="CF36" s="98">
        <f>IF(ISNUMBER(SEARCH('ankieta ESG'!$G$189,CG36)),MAX($CF$3:CF35)+1,0)</f>
        <v>33</v>
      </c>
      <c r="CG36" s="134" t="s">
        <v>4036</v>
      </c>
      <c r="CH36" s="98">
        <v>0</v>
      </c>
      <c r="CI36" s="99" t="str">
        <f>IFERROR(VLOOKUP(ROWS($CG$4:CG36),$CF$4:$CG$2337,2,0),"")</f>
        <v>Barczewo (pow. olsztyński, woj. warmińsko-mazurskie)</v>
      </c>
      <c r="CJ36" s="98">
        <v>0</v>
      </c>
    </row>
    <row r="37" spans="2:88">
      <c r="B37" s="98">
        <f>IF(ISNUMBER(SEARCH('ankieta ESG'!$E$11,C37)),MAX(B$3:$B36)+1,0)</f>
        <v>34</v>
      </c>
      <c r="C37" s="99" t="s">
        <v>78</v>
      </c>
      <c r="D37" s="98">
        <v>0</v>
      </c>
      <c r="E37" s="99" t="str">
        <f>IFERROR(VLOOKUP(ROWS($C$4:C37),$B$4:$C$1385,2,0),"")</f>
        <v>02.30.Z Pozyskiwanie dziko rosnących produktów leśnych, z wyłączeniem drewna (PKD 2007)</v>
      </c>
      <c r="F37" s="98">
        <v>0</v>
      </c>
      <c r="H37" s="125"/>
      <c r="AM37" s="98">
        <f>IF(ISNUMBER(SEARCH('ankieta ESG'!$G$180,AN37)),MAX(AM$3:$AM36)+1,0)</f>
        <v>34</v>
      </c>
      <c r="AN37" s="134" t="s">
        <v>4037</v>
      </c>
      <c r="AO37" s="98">
        <v>0</v>
      </c>
      <c r="AP37" s="99" t="str">
        <f>IFERROR(VLOOKUP(ROWS($AN$4:AN37),$AM$4:$AN$2337,2,0),"")</f>
        <v>Bardo (pow. ząbkowicki, woj. dolnośląskie)</v>
      </c>
      <c r="AQ37" s="98">
        <v>0</v>
      </c>
      <c r="AR37" s="98">
        <f>IF(ISNUMBER(SEARCH('ankieta ESG'!$G$181,AS37)),MAX($AR$3:AR36)+1,0)</f>
        <v>34</v>
      </c>
      <c r="AS37" s="134" t="s">
        <v>4037</v>
      </c>
      <c r="AT37" s="98">
        <v>0</v>
      </c>
      <c r="AU37" s="99" t="str">
        <f>IFERROR(VLOOKUP(ROWS($AS$4:AS37),$AR$4:$AS$2337,2,0),"")</f>
        <v>Bardo (pow. ząbkowicki, woj. dolnośląskie)</v>
      </c>
      <c r="AV37" s="98">
        <v>0</v>
      </c>
      <c r="AW37" s="98">
        <f>IF(ISNUMBER(SEARCH('ankieta ESG'!$G$182,AX37)),MAX($AW$3:AW36)+1,0)</f>
        <v>34</v>
      </c>
      <c r="AX37" s="134" t="s">
        <v>4037</v>
      </c>
      <c r="AY37" s="98">
        <v>0</v>
      </c>
      <c r="AZ37" s="99" t="str">
        <f>IFERROR(VLOOKUP(ROWS($AX$4:AX37),$AW$4:$AX$2337,2,0),"")</f>
        <v>Bardo (pow. ząbkowicki, woj. dolnośląskie)</v>
      </c>
      <c r="BA37" s="98">
        <v>0</v>
      </c>
      <c r="BB37" s="98">
        <f>IF(ISNUMBER(SEARCH('ankieta ESG'!$G$183,BC37)),MAX($BB$3:BB36)+1,0)</f>
        <v>34</v>
      </c>
      <c r="BC37" s="134" t="s">
        <v>4037</v>
      </c>
      <c r="BD37" s="98">
        <v>0</v>
      </c>
      <c r="BE37" s="99" t="str">
        <f>IFERROR(VLOOKUP(ROWS($BC$4:BC37),$BB$4:$BC$2337,2,0),"")</f>
        <v>Bardo (pow. ząbkowicki, woj. dolnośląskie)</v>
      </c>
      <c r="BF37" s="98">
        <v>0</v>
      </c>
      <c r="BG37" s="98">
        <f>IF(ISNUMBER(SEARCH('ankieta ESG'!$G$184,BH37)),MAX($BG$3:BG36)+1,0)</f>
        <v>34</v>
      </c>
      <c r="BH37" s="134" t="s">
        <v>4037</v>
      </c>
      <c r="BI37" s="98">
        <v>0</v>
      </c>
      <c r="BJ37" s="99" t="str">
        <f>IFERROR(VLOOKUP(ROWS($BH$4:BH37),$BG$4:$BH$2337,2,0),"")</f>
        <v>Bardo (pow. ząbkowicki, woj. dolnośląskie)</v>
      </c>
      <c r="BK37" s="98">
        <v>0</v>
      </c>
      <c r="BL37" s="98">
        <f>IF(ISNUMBER(SEARCH('ankieta ESG'!$G$185,BM37)),MAX($BL$3:BL36)+1,0)</f>
        <v>34</v>
      </c>
      <c r="BM37" s="134" t="s">
        <v>4037</v>
      </c>
      <c r="BN37" s="98">
        <v>0</v>
      </c>
      <c r="BO37" s="99" t="str">
        <f>IFERROR(VLOOKUP(ROWS($BM$4:BM37),$BL$4:$BM$2337,2,0),"")</f>
        <v>Bardo (pow. ząbkowicki, woj. dolnośląskie)</v>
      </c>
      <c r="BP37" s="98">
        <v>0</v>
      </c>
      <c r="BQ37" s="98">
        <f>IF(ISNUMBER(SEARCH('ankieta ESG'!$G$186,BR37)),MAX($BQ$3:BQ36)+1,0)</f>
        <v>34</v>
      </c>
      <c r="BR37" s="134" t="s">
        <v>4037</v>
      </c>
      <c r="BS37" s="98">
        <v>0</v>
      </c>
      <c r="BT37" s="99" t="str">
        <f>IFERROR(VLOOKUP(ROWS($BR$4:BR37),$BQ$4:$BR$2337,2,0),"")</f>
        <v>Bardo (pow. ząbkowicki, woj. dolnośląskie)</v>
      </c>
      <c r="BU37" s="98">
        <v>0</v>
      </c>
      <c r="BV37" s="98">
        <f>IF(ISNUMBER(SEARCH('ankieta ESG'!$G$187,BW37)),MAX($BV$3:BV36)+1,0)</f>
        <v>34</v>
      </c>
      <c r="BW37" s="134" t="s">
        <v>4037</v>
      </c>
      <c r="BX37" s="98">
        <v>0</v>
      </c>
      <c r="BY37" s="99" t="str">
        <f>IFERROR(VLOOKUP(ROWS($BW$4:BW37),$BV$4:$BW$2337,2,0),"")</f>
        <v>Bardo (pow. ząbkowicki, woj. dolnośląskie)</v>
      </c>
      <c r="BZ37" s="98">
        <v>0</v>
      </c>
      <c r="CA37" s="98">
        <f>IF(ISNUMBER(SEARCH('ankieta ESG'!$G$188,CB37)),MAX($CA$3:CA36)+1,0)</f>
        <v>34</v>
      </c>
      <c r="CB37" s="134" t="s">
        <v>4037</v>
      </c>
      <c r="CC37" s="98">
        <v>0</v>
      </c>
      <c r="CD37" s="99" t="str">
        <f>IFERROR(VLOOKUP(ROWS($CB$4:CB37),$CA$4:$CB$2337,2,0),"")</f>
        <v>Bardo (pow. ząbkowicki, woj. dolnośląskie)</v>
      </c>
      <c r="CE37" s="98">
        <v>0</v>
      </c>
      <c r="CF37" s="98">
        <f>IF(ISNUMBER(SEARCH('ankieta ESG'!$G$189,CG37)),MAX($CF$3:CF36)+1,0)</f>
        <v>34</v>
      </c>
      <c r="CG37" s="134" t="s">
        <v>4037</v>
      </c>
      <c r="CH37" s="98">
        <v>0</v>
      </c>
      <c r="CI37" s="99" t="str">
        <f>IFERROR(VLOOKUP(ROWS($CG$4:CG37),$CF$4:$CG$2337,2,0),"")</f>
        <v>Bardo (pow. ząbkowicki, woj. dolnośląskie)</v>
      </c>
      <c r="CJ37" s="98">
        <v>0</v>
      </c>
    </row>
    <row r="38" spans="2:88">
      <c r="B38" s="98">
        <f>IF(ISNUMBER(SEARCH('ankieta ESG'!$E$11,C38)),MAX(B$3:$B37)+1,0)</f>
        <v>35</v>
      </c>
      <c r="C38" s="99" t="s">
        <v>79</v>
      </c>
      <c r="D38" s="98">
        <v>0</v>
      </c>
      <c r="E38" s="99" t="str">
        <f>IFERROR(VLOOKUP(ROWS($C$4:C38),$B$4:$C$1385,2,0),"")</f>
        <v>02.40.Z Działalność usługowa związana z leśnictwem (PKD 2007)</v>
      </c>
      <c r="F38" s="98">
        <v>0</v>
      </c>
      <c r="AM38" s="98">
        <f>IF(ISNUMBER(SEARCH('ankieta ESG'!$G$180,AN38)),MAX(AM$3:$AM37)+1,0)</f>
        <v>35</v>
      </c>
      <c r="AN38" s="134" t="s">
        <v>4038</v>
      </c>
      <c r="AO38" s="98">
        <v>0</v>
      </c>
      <c r="AP38" s="99" t="str">
        <f>IFERROR(VLOOKUP(ROWS($AN$4:AN38),$AM$4:$AN$2337,2,0),"")</f>
        <v>Bargłów Kościelny (pow. augustowski, woj. podlaskie)</v>
      </c>
      <c r="AQ38" s="98">
        <v>0</v>
      </c>
      <c r="AR38" s="98">
        <f>IF(ISNUMBER(SEARCH('ankieta ESG'!$G$181,AS38)),MAX($AR$3:AR37)+1,0)</f>
        <v>35</v>
      </c>
      <c r="AS38" s="134" t="s">
        <v>4038</v>
      </c>
      <c r="AT38" s="98">
        <v>0</v>
      </c>
      <c r="AU38" s="99" t="str">
        <f>IFERROR(VLOOKUP(ROWS($AS$4:AS38),$AR$4:$AS$2337,2,0),"")</f>
        <v>Bargłów Kościelny (pow. augustowski, woj. podlaskie)</v>
      </c>
      <c r="AV38" s="98">
        <v>0</v>
      </c>
      <c r="AW38" s="98">
        <f>IF(ISNUMBER(SEARCH('ankieta ESG'!$G$182,AX38)),MAX($AW$3:AW37)+1,0)</f>
        <v>35</v>
      </c>
      <c r="AX38" s="134" t="s">
        <v>4038</v>
      </c>
      <c r="AY38" s="98">
        <v>0</v>
      </c>
      <c r="AZ38" s="99" t="str">
        <f>IFERROR(VLOOKUP(ROWS($AX$4:AX38),$AW$4:$AX$2337,2,0),"")</f>
        <v>Bargłów Kościelny (pow. augustowski, woj. podlaskie)</v>
      </c>
      <c r="BA38" s="98">
        <v>0</v>
      </c>
      <c r="BB38" s="98">
        <f>IF(ISNUMBER(SEARCH('ankieta ESG'!$G$183,BC38)),MAX($BB$3:BB37)+1,0)</f>
        <v>35</v>
      </c>
      <c r="BC38" s="134" t="s">
        <v>4038</v>
      </c>
      <c r="BD38" s="98">
        <v>0</v>
      </c>
      <c r="BE38" s="99" t="str">
        <f>IFERROR(VLOOKUP(ROWS($BC$4:BC38),$BB$4:$BC$2337,2,0),"")</f>
        <v>Bargłów Kościelny (pow. augustowski, woj. podlaskie)</v>
      </c>
      <c r="BF38" s="98">
        <v>0</v>
      </c>
      <c r="BG38" s="98">
        <f>IF(ISNUMBER(SEARCH('ankieta ESG'!$G$184,BH38)),MAX($BG$3:BG37)+1,0)</f>
        <v>35</v>
      </c>
      <c r="BH38" s="134" t="s">
        <v>4038</v>
      </c>
      <c r="BI38" s="98">
        <v>0</v>
      </c>
      <c r="BJ38" s="99" t="str">
        <f>IFERROR(VLOOKUP(ROWS($BH$4:BH38),$BG$4:$BH$2337,2,0),"")</f>
        <v>Bargłów Kościelny (pow. augustowski, woj. podlaskie)</v>
      </c>
      <c r="BK38" s="98">
        <v>0</v>
      </c>
      <c r="BL38" s="98">
        <f>IF(ISNUMBER(SEARCH('ankieta ESG'!$G$185,BM38)),MAX($BL$3:BL37)+1,0)</f>
        <v>35</v>
      </c>
      <c r="BM38" s="134" t="s">
        <v>4038</v>
      </c>
      <c r="BN38" s="98">
        <v>0</v>
      </c>
      <c r="BO38" s="99" t="str">
        <f>IFERROR(VLOOKUP(ROWS($BM$4:BM38),$BL$4:$BM$2337,2,0),"")</f>
        <v>Bargłów Kościelny (pow. augustowski, woj. podlaskie)</v>
      </c>
      <c r="BP38" s="98">
        <v>0</v>
      </c>
      <c r="BQ38" s="98">
        <f>IF(ISNUMBER(SEARCH('ankieta ESG'!$G$186,BR38)),MAX($BQ$3:BQ37)+1,0)</f>
        <v>35</v>
      </c>
      <c r="BR38" s="134" t="s">
        <v>4038</v>
      </c>
      <c r="BS38" s="98">
        <v>0</v>
      </c>
      <c r="BT38" s="99" t="str">
        <f>IFERROR(VLOOKUP(ROWS($BR$4:BR38),$BQ$4:$BR$2337,2,0),"")</f>
        <v>Bargłów Kościelny (pow. augustowski, woj. podlaskie)</v>
      </c>
      <c r="BU38" s="98">
        <v>0</v>
      </c>
      <c r="BV38" s="98">
        <f>IF(ISNUMBER(SEARCH('ankieta ESG'!$G$187,BW38)),MAX($BV$3:BV37)+1,0)</f>
        <v>35</v>
      </c>
      <c r="BW38" s="134" t="s">
        <v>4038</v>
      </c>
      <c r="BX38" s="98">
        <v>0</v>
      </c>
      <c r="BY38" s="99" t="str">
        <f>IFERROR(VLOOKUP(ROWS($BW$4:BW38),$BV$4:$BW$2337,2,0),"")</f>
        <v>Bargłów Kościelny (pow. augustowski, woj. podlaskie)</v>
      </c>
      <c r="BZ38" s="98">
        <v>0</v>
      </c>
      <c r="CA38" s="98">
        <f>IF(ISNUMBER(SEARCH('ankieta ESG'!$G$188,CB38)),MAX($CA$3:CA37)+1,0)</f>
        <v>35</v>
      </c>
      <c r="CB38" s="134" t="s">
        <v>4038</v>
      </c>
      <c r="CC38" s="98">
        <v>0</v>
      </c>
      <c r="CD38" s="99" t="str">
        <f>IFERROR(VLOOKUP(ROWS($CB$4:CB38),$CA$4:$CB$2337,2,0),"")</f>
        <v>Bargłów Kościelny (pow. augustowski, woj. podlaskie)</v>
      </c>
      <c r="CE38" s="98">
        <v>0</v>
      </c>
      <c r="CF38" s="98">
        <f>IF(ISNUMBER(SEARCH('ankieta ESG'!$G$189,CG38)),MAX($CF$3:CF37)+1,0)</f>
        <v>35</v>
      </c>
      <c r="CG38" s="134" t="s">
        <v>4038</v>
      </c>
      <c r="CH38" s="98">
        <v>0</v>
      </c>
      <c r="CI38" s="99" t="str">
        <f>IFERROR(VLOOKUP(ROWS($CG$4:CG38),$CF$4:$CG$2337,2,0),"")</f>
        <v>Bargłów Kościelny (pow. augustowski, woj. podlaskie)</v>
      </c>
      <c r="CJ38" s="98">
        <v>0</v>
      </c>
    </row>
    <row r="39" spans="2:88">
      <c r="B39" s="98">
        <f>IF(ISNUMBER(SEARCH('ankieta ESG'!$E$11,C39)),MAX(B$3:$B38)+1,0)</f>
        <v>36</v>
      </c>
      <c r="C39" s="99" t="s">
        <v>80</v>
      </c>
      <c r="D39" s="98">
        <v>0</v>
      </c>
      <c r="E39" s="99" t="str">
        <f>IFERROR(VLOOKUP(ROWS($C$4:C39),$B$4:$C$1385,2,0),"")</f>
        <v>03.11.Z Rybołówstwo w wodach morskich (PKD 2007)</v>
      </c>
      <c r="F39" s="98">
        <v>0</v>
      </c>
      <c r="AM39" s="98">
        <f>IF(ISNUMBER(SEARCH('ankieta ESG'!$G$180,AN39)),MAX(AM$3:$AM38)+1,0)</f>
        <v>36</v>
      </c>
      <c r="AN39" s="134" t="s">
        <v>4039</v>
      </c>
      <c r="AO39" s="98">
        <v>0</v>
      </c>
      <c r="AP39" s="99" t="str">
        <f>IFERROR(VLOOKUP(ROWS($AN$4:AN39),$AM$4:$AN$2337,2,0),"")</f>
        <v>Barlinek (pow. myśliborski, woj. zachodniopomorskie)</v>
      </c>
      <c r="AQ39" s="98">
        <v>0</v>
      </c>
      <c r="AR39" s="98">
        <f>IF(ISNUMBER(SEARCH('ankieta ESG'!$G$181,AS39)),MAX($AR$3:AR38)+1,0)</f>
        <v>36</v>
      </c>
      <c r="AS39" s="134" t="s">
        <v>4039</v>
      </c>
      <c r="AT39" s="98">
        <v>0</v>
      </c>
      <c r="AU39" s="99" t="str">
        <f>IFERROR(VLOOKUP(ROWS($AS$4:AS39),$AR$4:$AS$2337,2,0),"")</f>
        <v>Barlinek (pow. myśliborski, woj. zachodniopomorskie)</v>
      </c>
      <c r="AV39" s="98">
        <v>0</v>
      </c>
      <c r="AW39" s="98">
        <f>IF(ISNUMBER(SEARCH('ankieta ESG'!$G$182,AX39)),MAX($AW$3:AW38)+1,0)</f>
        <v>36</v>
      </c>
      <c r="AX39" s="134" t="s">
        <v>4039</v>
      </c>
      <c r="AY39" s="98">
        <v>0</v>
      </c>
      <c r="AZ39" s="99" t="str">
        <f>IFERROR(VLOOKUP(ROWS($AX$4:AX39),$AW$4:$AX$2337,2,0),"")</f>
        <v>Barlinek (pow. myśliborski, woj. zachodniopomorskie)</v>
      </c>
      <c r="BA39" s="98">
        <v>0</v>
      </c>
      <c r="BB39" s="98">
        <f>IF(ISNUMBER(SEARCH('ankieta ESG'!$G$183,BC39)),MAX($BB$3:BB38)+1,0)</f>
        <v>36</v>
      </c>
      <c r="BC39" s="134" t="s">
        <v>4039</v>
      </c>
      <c r="BD39" s="98">
        <v>0</v>
      </c>
      <c r="BE39" s="99" t="str">
        <f>IFERROR(VLOOKUP(ROWS($BC$4:BC39),$BB$4:$BC$2337,2,0),"")</f>
        <v>Barlinek (pow. myśliborski, woj. zachodniopomorskie)</v>
      </c>
      <c r="BF39" s="98">
        <v>0</v>
      </c>
      <c r="BG39" s="98">
        <f>IF(ISNUMBER(SEARCH('ankieta ESG'!$G$184,BH39)),MAX($BG$3:BG38)+1,0)</f>
        <v>36</v>
      </c>
      <c r="BH39" s="134" t="s">
        <v>4039</v>
      </c>
      <c r="BI39" s="98">
        <v>0</v>
      </c>
      <c r="BJ39" s="99" t="str">
        <f>IFERROR(VLOOKUP(ROWS($BH$4:BH39),$BG$4:$BH$2337,2,0),"")</f>
        <v>Barlinek (pow. myśliborski, woj. zachodniopomorskie)</v>
      </c>
      <c r="BK39" s="98">
        <v>0</v>
      </c>
      <c r="BL39" s="98">
        <f>IF(ISNUMBER(SEARCH('ankieta ESG'!$G$185,BM39)),MAX($BL$3:BL38)+1,0)</f>
        <v>36</v>
      </c>
      <c r="BM39" s="134" t="s">
        <v>4039</v>
      </c>
      <c r="BN39" s="98">
        <v>0</v>
      </c>
      <c r="BO39" s="99" t="str">
        <f>IFERROR(VLOOKUP(ROWS($BM$4:BM39),$BL$4:$BM$2337,2,0),"")</f>
        <v>Barlinek (pow. myśliborski, woj. zachodniopomorskie)</v>
      </c>
      <c r="BP39" s="98">
        <v>0</v>
      </c>
      <c r="BQ39" s="98">
        <f>IF(ISNUMBER(SEARCH('ankieta ESG'!$G$186,BR39)),MAX($BQ$3:BQ38)+1,0)</f>
        <v>36</v>
      </c>
      <c r="BR39" s="134" t="s">
        <v>4039</v>
      </c>
      <c r="BS39" s="98">
        <v>0</v>
      </c>
      <c r="BT39" s="99" t="str">
        <f>IFERROR(VLOOKUP(ROWS($BR$4:BR39),$BQ$4:$BR$2337,2,0),"")</f>
        <v>Barlinek (pow. myśliborski, woj. zachodniopomorskie)</v>
      </c>
      <c r="BU39" s="98">
        <v>0</v>
      </c>
      <c r="BV39" s="98">
        <f>IF(ISNUMBER(SEARCH('ankieta ESG'!$G$187,BW39)),MAX($BV$3:BV38)+1,0)</f>
        <v>36</v>
      </c>
      <c r="BW39" s="134" t="s">
        <v>4039</v>
      </c>
      <c r="BX39" s="98">
        <v>0</v>
      </c>
      <c r="BY39" s="99" t="str">
        <f>IFERROR(VLOOKUP(ROWS($BW$4:BW39),$BV$4:$BW$2337,2,0),"")</f>
        <v>Barlinek (pow. myśliborski, woj. zachodniopomorskie)</v>
      </c>
      <c r="BZ39" s="98">
        <v>0</v>
      </c>
      <c r="CA39" s="98">
        <f>IF(ISNUMBER(SEARCH('ankieta ESG'!$G$188,CB39)),MAX($CA$3:CA38)+1,0)</f>
        <v>36</v>
      </c>
      <c r="CB39" s="134" t="s">
        <v>4039</v>
      </c>
      <c r="CC39" s="98">
        <v>0</v>
      </c>
      <c r="CD39" s="99" t="str">
        <f>IFERROR(VLOOKUP(ROWS($CB$4:CB39),$CA$4:$CB$2337,2,0),"")</f>
        <v>Barlinek (pow. myśliborski, woj. zachodniopomorskie)</v>
      </c>
      <c r="CE39" s="98">
        <v>0</v>
      </c>
      <c r="CF39" s="98">
        <f>IF(ISNUMBER(SEARCH('ankieta ESG'!$G$189,CG39)),MAX($CF$3:CF38)+1,0)</f>
        <v>36</v>
      </c>
      <c r="CG39" s="134" t="s">
        <v>4039</v>
      </c>
      <c r="CH39" s="98">
        <v>0</v>
      </c>
      <c r="CI39" s="99" t="str">
        <f>IFERROR(VLOOKUP(ROWS($CG$4:CG39),$CF$4:$CG$2337,2,0),"")</f>
        <v>Barlinek (pow. myśliborski, woj. zachodniopomorskie)</v>
      </c>
      <c r="CJ39" s="98">
        <v>0</v>
      </c>
    </row>
    <row r="40" spans="2:88">
      <c r="B40" s="98">
        <f>IF(ISNUMBER(SEARCH('ankieta ESG'!$E$11,C40)),MAX(B$3:$B39)+1,0)</f>
        <v>37</v>
      </c>
      <c r="C40" s="99" t="s">
        <v>81</v>
      </c>
      <c r="D40" s="98">
        <v>0</v>
      </c>
      <c r="E40" s="99" t="str">
        <f>IFERROR(VLOOKUP(ROWS($C$4:C40),$B$4:$C$1385,2,0),"")</f>
        <v>03.12.Z Rybołówstwo w wodach śródlądowych (PKD 2007)</v>
      </c>
      <c r="F40" s="98">
        <v>0</v>
      </c>
      <c r="H40" s="125"/>
      <c r="AM40" s="98">
        <f>IF(ISNUMBER(SEARCH('ankieta ESG'!$G$180,AN40)),MAX(AM$3:$AM39)+1,0)</f>
        <v>37</v>
      </c>
      <c r="AN40" s="134" t="s">
        <v>4040</v>
      </c>
      <c r="AO40" s="98">
        <v>0</v>
      </c>
      <c r="AP40" s="99" t="str">
        <f>IFERROR(VLOOKUP(ROWS($AN$4:AN40),$AM$4:$AN$2337,2,0),"")</f>
        <v>Bartniczka (pow. brodnicki, woj. kujawsko-pomorskie)</v>
      </c>
      <c r="AQ40" s="98">
        <v>0</v>
      </c>
      <c r="AR40" s="98">
        <f>IF(ISNUMBER(SEARCH('ankieta ESG'!$G$181,AS40)),MAX($AR$3:AR39)+1,0)</f>
        <v>37</v>
      </c>
      <c r="AS40" s="134" t="s">
        <v>4040</v>
      </c>
      <c r="AT40" s="98">
        <v>0</v>
      </c>
      <c r="AU40" s="99" t="str">
        <f>IFERROR(VLOOKUP(ROWS($AS$4:AS40),$AR$4:$AS$2337,2,0),"")</f>
        <v>Bartniczka (pow. brodnicki, woj. kujawsko-pomorskie)</v>
      </c>
      <c r="AV40" s="98">
        <v>0</v>
      </c>
      <c r="AW40" s="98">
        <f>IF(ISNUMBER(SEARCH('ankieta ESG'!$G$182,AX40)),MAX($AW$3:AW39)+1,0)</f>
        <v>37</v>
      </c>
      <c r="AX40" s="134" t="s">
        <v>4040</v>
      </c>
      <c r="AY40" s="98">
        <v>0</v>
      </c>
      <c r="AZ40" s="99" t="str">
        <f>IFERROR(VLOOKUP(ROWS($AX$4:AX40),$AW$4:$AX$2337,2,0),"")</f>
        <v>Bartniczka (pow. brodnicki, woj. kujawsko-pomorskie)</v>
      </c>
      <c r="BA40" s="98">
        <v>0</v>
      </c>
      <c r="BB40" s="98">
        <f>IF(ISNUMBER(SEARCH('ankieta ESG'!$G$183,BC40)),MAX($BB$3:BB39)+1,0)</f>
        <v>37</v>
      </c>
      <c r="BC40" s="134" t="s">
        <v>4040</v>
      </c>
      <c r="BD40" s="98">
        <v>0</v>
      </c>
      <c r="BE40" s="99" t="str">
        <f>IFERROR(VLOOKUP(ROWS($BC$4:BC40),$BB$4:$BC$2337,2,0),"")</f>
        <v>Bartniczka (pow. brodnicki, woj. kujawsko-pomorskie)</v>
      </c>
      <c r="BF40" s="98">
        <v>0</v>
      </c>
      <c r="BG40" s="98">
        <f>IF(ISNUMBER(SEARCH('ankieta ESG'!$G$184,BH40)),MAX($BG$3:BG39)+1,0)</f>
        <v>37</v>
      </c>
      <c r="BH40" s="134" t="s">
        <v>4040</v>
      </c>
      <c r="BI40" s="98">
        <v>0</v>
      </c>
      <c r="BJ40" s="99" t="str">
        <f>IFERROR(VLOOKUP(ROWS($BH$4:BH40),$BG$4:$BH$2337,2,0),"")</f>
        <v>Bartniczka (pow. brodnicki, woj. kujawsko-pomorskie)</v>
      </c>
      <c r="BK40" s="98">
        <v>0</v>
      </c>
      <c r="BL40" s="98">
        <f>IF(ISNUMBER(SEARCH('ankieta ESG'!$G$185,BM40)),MAX($BL$3:BL39)+1,0)</f>
        <v>37</v>
      </c>
      <c r="BM40" s="134" t="s">
        <v>4040</v>
      </c>
      <c r="BN40" s="98">
        <v>0</v>
      </c>
      <c r="BO40" s="99" t="str">
        <f>IFERROR(VLOOKUP(ROWS($BM$4:BM40),$BL$4:$BM$2337,2,0),"")</f>
        <v>Bartniczka (pow. brodnicki, woj. kujawsko-pomorskie)</v>
      </c>
      <c r="BP40" s="98">
        <v>0</v>
      </c>
      <c r="BQ40" s="98">
        <f>IF(ISNUMBER(SEARCH('ankieta ESG'!$G$186,BR40)),MAX($BQ$3:BQ39)+1,0)</f>
        <v>37</v>
      </c>
      <c r="BR40" s="134" t="s">
        <v>4040</v>
      </c>
      <c r="BS40" s="98">
        <v>0</v>
      </c>
      <c r="BT40" s="99" t="str">
        <f>IFERROR(VLOOKUP(ROWS($BR$4:BR40),$BQ$4:$BR$2337,2,0),"")</f>
        <v>Bartniczka (pow. brodnicki, woj. kujawsko-pomorskie)</v>
      </c>
      <c r="BU40" s="98">
        <v>0</v>
      </c>
      <c r="BV40" s="98">
        <f>IF(ISNUMBER(SEARCH('ankieta ESG'!$G$187,BW40)),MAX($BV$3:BV39)+1,0)</f>
        <v>37</v>
      </c>
      <c r="BW40" s="134" t="s">
        <v>4040</v>
      </c>
      <c r="BX40" s="98">
        <v>0</v>
      </c>
      <c r="BY40" s="99" t="str">
        <f>IFERROR(VLOOKUP(ROWS($BW$4:BW40),$BV$4:$BW$2337,2,0),"")</f>
        <v>Bartniczka (pow. brodnicki, woj. kujawsko-pomorskie)</v>
      </c>
      <c r="BZ40" s="98">
        <v>0</v>
      </c>
      <c r="CA40" s="98">
        <f>IF(ISNUMBER(SEARCH('ankieta ESG'!$G$188,CB40)),MAX($CA$3:CA39)+1,0)</f>
        <v>37</v>
      </c>
      <c r="CB40" s="134" t="s">
        <v>4040</v>
      </c>
      <c r="CC40" s="98">
        <v>0</v>
      </c>
      <c r="CD40" s="99" t="str">
        <f>IFERROR(VLOOKUP(ROWS($CB$4:CB40),$CA$4:$CB$2337,2,0),"")</f>
        <v>Bartniczka (pow. brodnicki, woj. kujawsko-pomorskie)</v>
      </c>
      <c r="CE40" s="98">
        <v>0</v>
      </c>
      <c r="CF40" s="98">
        <f>IF(ISNUMBER(SEARCH('ankieta ESG'!$G$189,CG40)),MAX($CF$3:CF39)+1,0)</f>
        <v>37</v>
      </c>
      <c r="CG40" s="134" t="s">
        <v>4040</v>
      </c>
      <c r="CH40" s="98">
        <v>0</v>
      </c>
      <c r="CI40" s="99" t="str">
        <f>IFERROR(VLOOKUP(ROWS($CG$4:CG40),$CF$4:$CG$2337,2,0),"")</f>
        <v>Bartniczka (pow. brodnicki, woj. kujawsko-pomorskie)</v>
      </c>
      <c r="CJ40" s="98">
        <v>0</v>
      </c>
    </row>
    <row r="41" spans="2:88">
      <c r="B41" s="98">
        <f>IF(ISNUMBER(SEARCH('ankieta ESG'!$E$11,C41)),MAX(B$3:$B40)+1,0)</f>
        <v>38</v>
      </c>
      <c r="C41" s="99" t="s">
        <v>82</v>
      </c>
      <c r="D41" s="98">
        <v>0</v>
      </c>
      <c r="E41" s="99" t="str">
        <f>IFERROR(VLOOKUP(ROWS($C$4:C41),$B$4:$C$1385,2,0),"")</f>
        <v>03.21.Z Chów i hodowla ryb oraz pozostałych organizmów wodnych w wodach morskich (PKD 2007)</v>
      </c>
      <c r="F41" s="98">
        <v>0</v>
      </c>
      <c r="AM41" s="98">
        <f>IF(ISNUMBER(SEARCH('ankieta ESG'!$G$180,AN41)),MAX(AM$3:$AM40)+1,0)</f>
        <v>38</v>
      </c>
      <c r="AN41" s="134" t="s">
        <v>4041</v>
      </c>
      <c r="AO41" s="98">
        <v>0</v>
      </c>
      <c r="AP41" s="99" t="str">
        <f>IFERROR(VLOOKUP(ROWS($AN$4:AN41),$AM$4:$AN$2337,2,0),"")</f>
        <v>Bartoszyce (pow. bartoszycki, woj. warmińsko-mazurskie)</v>
      </c>
      <c r="AQ41" s="98">
        <v>0</v>
      </c>
      <c r="AR41" s="98">
        <f>IF(ISNUMBER(SEARCH('ankieta ESG'!$G$181,AS41)),MAX($AR$3:AR40)+1,0)</f>
        <v>38</v>
      </c>
      <c r="AS41" s="134" t="s">
        <v>4041</v>
      </c>
      <c r="AT41" s="98">
        <v>0</v>
      </c>
      <c r="AU41" s="99" t="str">
        <f>IFERROR(VLOOKUP(ROWS($AS$4:AS41),$AR$4:$AS$2337,2,0),"")</f>
        <v>Bartoszyce (pow. bartoszycki, woj. warmińsko-mazurskie)</v>
      </c>
      <c r="AV41" s="98">
        <v>0</v>
      </c>
      <c r="AW41" s="98">
        <f>IF(ISNUMBER(SEARCH('ankieta ESG'!$G$182,AX41)),MAX($AW$3:AW40)+1,0)</f>
        <v>38</v>
      </c>
      <c r="AX41" s="134" t="s">
        <v>4041</v>
      </c>
      <c r="AY41" s="98">
        <v>0</v>
      </c>
      <c r="AZ41" s="99" t="str">
        <f>IFERROR(VLOOKUP(ROWS($AX$4:AX41),$AW$4:$AX$2337,2,0),"")</f>
        <v>Bartoszyce (pow. bartoszycki, woj. warmińsko-mazurskie)</v>
      </c>
      <c r="BA41" s="98">
        <v>0</v>
      </c>
      <c r="BB41" s="98">
        <f>IF(ISNUMBER(SEARCH('ankieta ESG'!$G$183,BC41)),MAX($BB$3:BB40)+1,0)</f>
        <v>38</v>
      </c>
      <c r="BC41" s="134" t="s">
        <v>4041</v>
      </c>
      <c r="BD41" s="98">
        <v>0</v>
      </c>
      <c r="BE41" s="99" t="str">
        <f>IFERROR(VLOOKUP(ROWS($BC$4:BC41),$BB$4:$BC$2337,2,0),"")</f>
        <v>Bartoszyce (pow. bartoszycki, woj. warmińsko-mazurskie)</v>
      </c>
      <c r="BF41" s="98">
        <v>0</v>
      </c>
      <c r="BG41" s="98">
        <f>IF(ISNUMBER(SEARCH('ankieta ESG'!$G$184,BH41)),MAX($BG$3:BG40)+1,0)</f>
        <v>38</v>
      </c>
      <c r="BH41" s="134" t="s">
        <v>4041</v>
      </c>
      <c r="BI41" s="98">
        <v>0</v>
      </c>
      <c r="BJ41" s="99" t="str">
        <f>IFERROR(VLOOKUP(ROWS($BH$4:BH41),$BG$4:$BH$2337,2,0),"")</f>
        <v>Bartoszyce (pow. bartoszycki, woj. warmińsko-mazurskie)</v>
      </c>
      <c r="BK41" s="98">
        <v>0</v>
      </c>
      <c r="BL41" s="98">
        <f>IF(ISNUMBER(SEARCH('ankieta ESG'!$G$185,BM41)),MAX($BL$3:BL40)+1,0)</f>
        <v>38</v>
      </c>
      <c r="BM41" s="134" t="s">
        <v>4041</v>
      </c>
      <c r="BN41" s="98">
        <v>0</v>
      </c>
      <c r="BO41" s="99" t="str">
        <f>IFERROR(VLOOKUP(ROWS($BM$4:BM41),$BL$4:$BM$2337,2,0),"")</f>
        <v>Bartoszyce (pow. bartoszycki, woj. warmińsko-mazurskie)</v>
      </c>
      <c r="BP41" s="98">
        <v>0</v>
      </c>
      <c r="BQ41" s="98">
        <f>IF(ISNUMBER(SEARCH('ankieta ESG'!$G$186,BR41)),MAX($BQ$3:BQ40)+1,0)</f>
        <v>38</v>
      </c>
      <c r="BR41" s="134" t="s">
        <v>4041</v>
      </c>
      <c r="BS41" s="98">
        <v>0</v>
      </c>
      <c r="BT41" s="99" t="str">
        <f>IFERROR(VLOOKUP(ROWS($BR$4:BR41),$BQ$4:$BR$2337,2,0),"")</f>
        <v>Bartoszyce (pow. bartoszycki, woj. warmińsko-mazurskie)</v>
      </c>
      <c r="BU41" s="98">
        <v>0</v>
      </c>
      <c r="BV41" s="98">
        <f>IF(ISNUMBER(SEARCH('ankieta ESG'!$G$187,BW41)),MAX($BV$3:BV40)+1,0)</f>
        <v>38</v>
      </c>
      <c r="BW41" s="134" t="s">
        <v>4041</v>
      </c>
      <c r="BX41" s="98">
        <v>0</v>
      </c>
      <c r="BY41" s="99" t="str">
        <f>IFERROR(VLOOKUP(ROWS($BW$4:BW41),$BV$4:$BW$2337,2,0),"")</f>
        <v>Bartoszyce (pow. bartoszycki, woj. warmińsko-mazurskie)</v>
      </c>
      <c r="BZ41" s="98">
        <v>0</v>
      </c>
      <c r="CA41" s="98">
        <f>IF(ISNUMBER(SEARCH('ankieta ESG'!$G$188,CB41)),MAX($CA$3:CA40)+1,0)</f>
        <v>38</v>
      </c>
      <c r="CB41" s="134" t="s">
        <v>4041</v>
      </c>
      <c r="CC41" s="98">
        <v>0</v>
      </c>
      <c r="CD41" s="99" t="str">
        <f>IFERROR(VLOOKUP(ROWS($CB$4:CB41),$CA$4:$CB$2337,2,0),"")</f>
        <v>Bartoszyce (pow. bartoszycki, woj. warmińsko-mazurskie)</v>
      </c>
      <c r="CE41" s="98">
        <v>0</v>
      </c>
      <c r="CF41" s="98">
        <f>IF(ISNUMBER(SEARCH('ankieta ESG'!$G$189,CG41)),MAX($CF$3:CF40)+1,0)</f>
        <v>38</v>
      </c>
      <c r="CG41" s="134" t="s">
        <v>4041</v>
      </c>
      <c r="CH41" s="98">
        <v>0</v>
      </c>
      <c r="CI41" s="99" t="str">
        <f>IFERROR(VLOOKUP(ROWS($CG$4:CG41),$CF$4:$CG$2337,2,0),"")</f>
        <v>Bartoszyce (pow. bartoszycki, woj. warmińsko-mazurskie)</v>
      </c>
      <c r="CJ41" s="98">
        <v>0</v>
      </c>
    </row>
    <row r="42" spans="2:88">
      <c r="B42" s="98">
        <f>IF(ISNUMBER(SEARCH('ankieta ESG'!$E$11,C42)),MAX(B$3:$B41)+1,0)</f>
        <v>39</v>
      </c>
      <c r="C42" s="99" t="s">
        <v>83</v>
      </c>
      <c r="D42" s="98">
        <v>0</v>
      </c>
      <c r="E42" s="99" t="str">
        <f>IFERROR(VLOOKUP(ROWS($C$4:C42),$B$4:$C$1385,2,0),"")</f>
        <v>03.22.Z Chów i hodowla ryb oraz pozostałych organizmów wodnych w wodach śródlądowych (PKD 2007)</v>
      </c>
      <c r="F42" s="98">
        <v>0</v>
      </c>
      <c r="AM42" s="98">
        <f>IF(ISNUMBER(SEARCH('ankieta ESG'!$G$180,AN42)),MAX(AM$3:$AM41)+1,0)</f>
        <v>39</v>
      </c>
      <c r="AN42" s="134" t="s">
        <v>4042</v>
      </c>
      <c r="AO42" s="98">
        <v>0</v>
      </c>
      <c r="AP42" s="99" t="str">
        <f>IFERROR(VLOOKUP(ROWS($AN$4:AN42),$AM$4:$AN$2337,2,0),"")</f>
        <v>Baruchowo (pow. włocławski, woj. kujawsko-pomorskie)</v>
      </c>
      <c r="AQ42" s="98">
        <v>0</v>
      </c>
      <c r="AR42" s="98">
        <f>IF(ISNUMBER(SEARCH('ankieta ESG'!$G$181,AS42)),MAX($AR$3:AR41)+1,0)</f>
        <v>39</v>
      </c>
      <c r="AS42" s="134" t="s">
        <v>4042</v>
      </c>
      <c r="AT42" s="98">
        <v>0</v>
      </c>
      <c r="AU42" s="99" t="str">
        <f>IFERROR(VLOOKUP(ROWS($AS$4:AS42),$AR$4:$AS$2337,2,0),"")</f>
        <v>Baruchowo (pow. włocławski, woj. kujawsko-pomorskie)</v>
      </c>
      <c r="AV42" s="98">
        <v>0</v>
      </c>
      <c r="AW42" s="98">
        <f>IF(ISNUMBER(SEARCH('ankieta ESG'!$G$182,AX42)),MAX($AW$3:AW41)+1,0)</f>
        <v>39</v>
      </c>
      <c r="AX42" s="134" t="s">
        <v>4042</v>
      </c>
      <c r="AY42" s="98">
        <v>0</v>
      </c>
      <c r="AZ42" s="99" t="str">
        <f>IFERROR(VLOOKUP(ROWS($AX$4:AX42),$AW$4:$AX$2337,2,0),"")</f>
        <v>Baruchowo (pow. włocławski, woj. kujawsko-pomorskie)</v>
      </c>
      <c r="BA42" s="98">
        <v>0</v>
      </c>
      <c r="BB42" s="98">
        <f>IF(ISNUMBER(SEARCH('ankieta ESG'!$G$183,BC42)),MAX($BB$3:BB41)+1,0)</f>
        <v>39</v>
      </c>
      <c r="BC42" s="134" t="s">
        <v>4042</v>
      </c>
      <c r="BD42" s="98">
        <v>0</v>
      </c>
      <c r="BE42" s="99" t="str">
        <f>IFERROR(VLOOKUP(ROWS($BC$4:BC42),$BB$4:$BC$2337,2,0),"")</f>
        <v>Baruchowo (pow. włocławski, woj. kujawsko-pomorskie)</v>
      </c>
      <c r="BF42" s="98">
        <v>0</v>
      </c>
      <c r="BG42" s="98">
        <f>IF(ISNUMBER(SEARCH('ankieta ESG'!$G$184,BH42)),MAX($BG$3:BG41)+1,0)</f>
        <v>39</v>
      </c>
      <c r="BH42" s="134" t="s">
        <v>4042</v>
      </c>
      <c r="BI42" s="98">
        <v>0</v>
      </c>
      <c r="BJ42" s="99" t="str">
        <f>IFERROR(VLOOKUP(ROWS($BH$4:BH42),$BG$4:$BH$2337,2,0),"")</f>
        <v>Baruchowo (pow. włocławski, woj. kujawsko-pomorskie)</v>
      </c>
      <c r="BK42" s="98">
        <v>0</v>
      </c>
      <c r="BL42" s="98">
        <f>IF(ISNUMBER(SEARCH('ankieta ESG'!$G$185,BM42)),MAX($BL$3:BL41)+1,0)</f>
        <v>39</v>
      </c>
      <c r="BM42" s="134" t="s">
        <v>4042</v>
      </c>
      <c r="BN42" s="98">
        <v>0</v>
      </c>
      <c r="BO42" s="99" t="str">
        <f>IFERROR(VLOOKUP(ROWS($BM$4:BM42),$BL$4:$BM$2337,2,0),"")</f>
        <v>Baruchowo (pow. włocławski, woj. kujawsko-pomorskie)</v>
      </c>
      <c r="BP42" s="98">
        <v>0</v>
      </c>
      <c r="BQ42" s="98">
        <f>IF(ISNUMBER(SEARCH('ankieta ESG'!$G$186,BR42)),MAX($BQ$3:BQ41)+1,0)</f>
        <v>39</v>
      </c>
      <c r="BR42" s="134" t="s">
        <v>4042</v>
      </c>
      <c r="BS42" s="98">
        <v>0</v>
      </c>
      <c r="BT42" s="99" t="str">
        <f>IFERROR(VLOOKUP(ROWS($BR$4:BR42),$BQ$4:$BR$2337,2,0),"")</f>
        <v>Baruchowo (pow. włocławski, woj. kujawsko-pomorskie)</v>
      </c>
      <c r="BU42" s="98">
        <v>0</v>
      </c>
      <c r="BV42" s="98">
        <f>IF(ISNUMBER(SEARCH('ankieta ESG'!$G$187,BW42)),MAX($BV$3:BV41)+1,0)</f>
        <v>39</v>
      </c>
      <c r="BW42" s="134" t="s">
        <v>4042</v>
      </c>
      <c r="BX42" s="98">
        <v>0</v>
      </c>
      <c r="BY42" s="99" t="str">
        <f>IFERROR(VLOOKUP(ROWS($BW$4:BW42),$BV$4:$BW$2337,2,0),"")</f>
        <v>Baruchowo (pow. włocławski, woj. kujawsko-pomorskie)</v>
      </c>
      <c r="BZ42" s="98">
        <v>0</v>
      </c>
      <c r="CA42" s="98">
        <f>IF(ISNUMBER(SEARCH('ankieta ESG'!$G$188,CB42)),MAX($CA$3:CA41)+1,0)</f>
        <v>39</v>
      </c>
      <c r="CB42" s="134" t="s">
        <v>4042</v>
      </c>
      <c r="CC42" s="98">
        <v>0</v>
      </c>
      <c r="CD42" s="99" t="str">
        <f>IFERROR(VLOOKUP(ROWS($CB$4:CB42),$CA$4:$CB$2337,2,0),"")</f>
        <v>Baruchowo (pow. włocławski, woj. kujawsko-pomorskie)</v>
      </c>
      <c r="CE42" s="98">
        <v>0</v>
      </c>
      <c r="CF42" s="98">
        <f>IF(ISNUMBER(SEARCH('ankieta ESG'!$G$189,CG42)),MAX($CF$3:CF41)+1,0)</f>
        <v>39</v>
      </c>
      <c r="CG42" s="134" t="s">
        <v>4042</v>
      </c>
      <c r="CH42" s="98">
        <v>0</v>
      </c>
      <c r="CI42" s="99" t="str">
        <f>IFERROR(VLOOKUP(ROWS($CG$4:CG42),$CF$4:$CG$2337,2,0),"")</f>
        <v>Baruchowo (pow. włocławski, woj. kujawsko-pomorskie)</v>
      </c>
      <c r="CJ42" s="98">
        <v>0</v>
      </c>
    </row>
    <row r="43" spans="2:88">
      <c r="B43" s="98">
        <f>IF(ISNUMBER(SEARCH('ankieta ESG'!$E$11,C43)),MAX(B$3:$B42)+1,0)</f>
        <v>40</v>
      </c>
      <c r="C43" s="99" t="s">
        <v>84</v>
      </c>
      <c r="D43" s="98">
        <v>0</v>
      </c>
      <c r="E43" s="99" t="str">
        <f>IFERROR(VLOOKUP(ROWS($C$4:C43),$B$4:$C$1385,2,0),"")</f>
        <v>05.10.Z Wydobywanie węgla kamiennego (PKD 2007)</v>
      </c>
      <c r="F43" s="98">
        <v>0</v>
      </c>
      <c r="AM43" s="98">
        <f>IF(ISNUMBER(SEARCH('ankieta ESG'!$G$180,AN43)),MAX(AM$3:$AM42)+1,0)</f>
        <v>40</v>
      </c>
      <c r="AN43" s="134" t="s">
        <v>4043</v>
      </c>
      <c r="AO43" s="98">
        <v>0</v>
      </c>
      <c r="AP43" s="99" t="str">
        <f>IFERROR(VLOOKUP(ROWS($AN$4:AN43),$AM$4:$AN$2337,2,0),"")</f>
        <v>Barwice (pow. szczecinecki, woj. zachodniopomorskie)</v>
      </c>
      <c r="AQ43" s="98">
        <v>0</v>
      </c>
      <c r="AR43" s="98">
        <f>IF(ISNUMBER(SEARCH('ankieta ESG'!$G$181,AS43)),MAX($AR$3:AR42)+1,0)</f>
        <v>40</v>
      </c>
      <c r="AS43" s="134" t="s">
        <v>4043</v>
      </c>
      <c r="AT43" s="98">
        <v>0</v>
      </c>
      <c r="AU43" s="99" t="str">
        <f>IFERROR(VLOOKUP(ROWS($AS$4:AS43),$AR$4:$AS$2337,2,0),"")</f>
        <v>Barwice (pow. szczecinecki, woj. zachodniopomorskie)</v>
      </c>
      <c r="AV43" s="98">
        <v>0</v>
      </c>
      <c r="AW43" s="98">
        <f>IF(ISNUMBER(SEARCH('ankieta ESG'!$G$182,AX43)),MAX($AW$3:AW42)+1,0)</f>
        <v>40</v>
      </c>
      <c r="AX43" s="134" t="s">
        <v>4043</v>
      </c>
      <c r="AY43" s="98">
        <v>0</v>
      </c>
      <c r="AZ43" s="99" t="str">
        <f>IFERROR(VLOOKUP(ROWS($AX$4:AX43),$AW$4:$AX$2337,2,0),"")</f>
        <v>Barwice (pow. szczecinecki, woj. zachodniopomorskie)</v>
      </c>
      <c r="BA43" s="98">
        <v>0</v>
      </c>
      <c r="BB43" s="98">
        <f>IF(ISNUMBER(SEARCH('ankieta ESG'!$G$183,BC43)),MAX($BB$3:BB42)+1,0)</f>
        <v>40</v>
      </c>
      <c r="BC43" s="134" t="s">
        <v>4043</v>
      </c>
      <c r="BD43" s="98">
        <v>0</v>
      </c>
      <c r="BE43" s="99" t="str">
        <f>IFERROR(VLOOKUP(ROWS($BC$4:BC43),$BB$4:$BC$2337,2,0),"")</f>
        <v>Barwice (pow. szczecinecki, woj. zachodniopomorskie)</v>
      </c>
      <c r="BF43" s="98">
        <v>0</v>
      </c>
      <c r="BG43" s="98">
        <f>IF(ISNUMBER(SEARCH('ankieta ESG'!$G$184,BH43)),MAX($BG$3:BG42)+1,0)</f>
        <v>40</v>
      </c>
      <c r="BH43" s="134" t="s">
        <v>4043</v>
      </c>
      <c r="BI43" s="98">
        <v>0</v>
      </c>
      <c r="BJ43" s="99" t="str">
        <f>IFERROR(VLOOKUP(ROWS($BH$4:BH43),$BG$4:$BH$2337,2,0),"")</f>
        <v>Barwice (pow. szczecinecki, woj. zachodniopomorskie)</v>
      </c>
      <c r="BK43" s="98">
        <v>0</v>
      </c>
      <c r="BL43" s="98">
        <f>IF(ISNUMBER(SEARCH('ankieta ESG'!$G$185,BM43)),MAX($BL$3:BL42)+1,0)</f>
        <v>40</v>
      </c>
      <c r="BM43" s="134" t="s">
        <v>4043</v>
      </c>
      <c r="BN43" s="98">
        <v>0</v>
      </c>
      <c r="BO43" s="99" t="str">
        <f>IFERROR(VLOOKUP(ROWS($BM$4:BM43),$BL$4:$BM$2337,2,0),"")</f>
        <v>Barwice (pow. szczecinecki, woj. zachodniopomorskie)</v>
      </c>
      <c r="BP43" s="98">
        <v>0</v>
      </c>
      <c r="BQ43" s="98">
        <f>IF(ISNUMBER(SEARCH('ankieta ESG'!$G$186,BR43)),MAX($BQ$3:BQ42)+1,0)</f>
        <v>40</v>
      </c>
      <c r="BR43" s="134" t="s">
        <v>4043</v>
      </c>
      <c r="BS43" s="98">
        <v>0</v>
      </c>
      <c r="BT43" s="99" t="str">
        <f>IFERROR(VLOOKUP(ROWS($BR$4:BR43),$BQ$4:$BR$2337,2,0),"")</f>
        <v>Barwice (pow. szczecinecki, woj. zachodniopomorskie)</v>
      </c>
      <c r="BU43" s="98">
        <v>0</v>
      </c>
      <c r="BV43" s="98">
        <f>IF(ISNUMBER(SEARCH('ankieta ESG'!$G$187,BW43)),MAX($BV$3:BV42)+1,0)</f>
        <v>40</v>
      </c>
      <c r="BW43" s="134" t="s">
        <v>4043</v>
      </c>
      <c r="BX43" s="98">
        <v>0</v>
      </c>
      <c r="BY43" s="99" t="str">
        <f>IFERROR(VLOOKUP(ROWS($BW$4:BW43),$BV$4:$BW$2337,2,0),"")</f>
        <v>Barwice (pow. szczecinecki, woj. zachodniopomorskie)</v>
      </c>
      <c r="BZ43" s="98">
        <v>0</v>
      </c>
      <c r="CA43" s="98">
        <f>IF(ISNUMBER(SEARCH('ankieta ESG'!$G$188,CB43)),MAX($CA$3:CA42)+1,0)</f>
        <v>40</v>
      </c>
      <c r="CB43" s="134" t="s">
        <v>4043</v>
      </c>
      <c r="CC43" s="98">
        <v>0</v>
      </c>
      <c r="CD43" s="99" t="str">
        <f>IFERROR(VLOOKUP(ROWS($CB$4:CB43),$CA$4:$CB$2337,2,0),"")</f>
        <v>Barwice (pow. szczecinecki, woj. zachodniopomorskie)</v>
      </c>
      <c r="CE43" s="98">
        <v>0</v>
      </c>
      <c r="CF43" s="98">
        <f>IF(ISNUMBER(SEARCH('ankieta ESG'!$G$189,CG43)),MAX($CF$3:CF42)+1,0)</f>
        <v>40</v>
      </c>
      <c r="CG43" s="134" t="s">
        <v>4043</v>
      </c>
      <c r="CH43" s="98">
        <v>0</v>
      </c>
      <c r="CI43" s="99" t="str">
        <f>IFERROR(VLOOKUP(ROWS($CG$4:CG43),$CF$4:$CG$2337,2,0),"")</f>
        <v>Barwice (pow. szczecinecki, woj. zachodniopomorskie)</v>
      </c>
      <c r="CJ43" s="98">
        <v>0</v>
      </c>
    </row>
    <row r="44" spans="2:88">
      <c r="B44" s="98">
        <f>IF(ISNUMBER(SEARCH('ankieta ESG'!$E$11,C44)),MAX(B$3:$B43)+1,0)</f>
        <v>41</v>
      </c>
      <c r="C44" s="99" t="s">
        <v>85</v>
      </c>
      <c r="D44" s="98">
        <v>0</v>
      </c>
      <c r="E44" s="99" t="str">
        <f>IFERROR(VLOOKUP(ROWS($C$4:C44),$B$4:$C$1385,2,0),"")</f>
        <v>05.20.Z Wydobywanie węgla brunatnego (lignitu) (PKD 2007)</v>
      </c>
      <c r="F44" s="98">
        <v>0</v>
      </c>
      <c r="AM44" s="98">
        <f>IF(ISNUMBER(SEARCH('ankieta ESG'!$G$180,AN44)),MAX(AM$3:$AM43)+1,0)</f>
        <v>41</v>
      </c>
      <c r="AN44" s="134" t="s">
        <v>4044</v>
      </c>
      <c r="AO44" s="98">
        <v>0</v>
      </c>
      <c r="AP44" s="99" t="str">
        <f>IFERROR(VLOOKUP(ROWS($AN$4:AN44),$AM$4:$AN$2337,2,0),"")</f>
        <v>Batorz (pow. janowski, woj. lubelskie)</v>
      </c>
      <c r="AQ44" s="98">
        <v>0</v>
      </c>
      <c r="AR44" s="98">
        <f>IF(ISNUMBER(SEARCH('ankieta ESG'!$G$181,AS44)),MAX($AR$3:AR43)+1,0)</f>
        <v>41</v>
      </c>
      <c r="AS44" s="134" t="s">
        <v>4044</v>
      </c>
      <c r="AT44" s="98">
        <v>0</v>
      </c>
      <c r="AU44" s="99" t="str">
        <f>IFERROR(VLOOKUP(ROWS($AS$4:AS44),$AR$4:$AS$2337,2,0),"")</f>
        <v>Batorz (pow. janowski, woj. lubelskie)</v>
      </c>
      <c r="AV44" s="98">
        <v>0</v>
      </c>
      <c r="AW44" s="98">
        <f>IF(ISNUMBER(SEARCH('ankieta ESG'!$G$182,AX44)),MAX($AW$3:AW43)+1,0)</f>
        <v>41</v>
      </c>
      <c r="AX44" s="134" t="s">
        <v>4044</v>
      </c>
      <c r="AY44" s="98">
        <v>0</v>
      </c>
      <c r="AZ44" s="99" t="str">
        <f>IFERROR(VLOOKUP(ROWS($AX$4:AX44),$AW$4:$AX$2337,2,0),"")</f>
        <v>Batorz (pow. janowski, woj. lubelskie)</v>
      </c>
      <c r="BA44" s="98">
        <v>0</v>
      </c>
      <c r="BB44" s="98">
        <f>IF(ISNUMBER(SEARCH('ankieta ESG'!$G$183,BC44)),MAX($BB$3:BB43)+1,0)</f>
        <v>41</v>
      </c>
      <c r="BC44" s="134" t="s">
        <v>4044</v>
      </c>
      <c r="BD44" s="98">
        <v>0</v>
      </c>
      <c r="BE44" s="99" t="str">
        <f>IFERROR(VLOOKUP(ROWS($BC$4:BC44),$BB$4:$BC$2337,2,0),"")</f>
        <v>Batorz (pow. janowski, woj. lubelskie)</v>
      </c>
      <c r="BF44" s="98">
        <v>0</v>
      </c>
      <c r="BG44" s="98">
        <f>IF(ISNUMBER(SEARCH('ankieta ESG'!$G$184,BH44)),MAX($BG$3:BG43)+1,0)</f>
        <v>41</v>
      </c>
      <c r="BH44" s="134" t="s">
        <v>4044</v>
      </c>
      <c r="BI44" s="98">
        <v>0</v>
      </c>
      <c r="BJ44" s="99" t="str">
        <f>IFERROR(VLOOKUP(ROWS($BH$4:BH44),$BG$4:$BH$2337,2,0),"")</f>
        <v>Batorz (pow. janowski, woj. lubelskie)</v>
      </c>
      <c r="BK44" s="98">
        <v>0</v>
      </c>
      <c r="BL44" s="98">
        <f>IF(ISNUMBER(SEARCH('ankieta ESG'!$G$185,BM44)),MAX($BL$3:BL43)+1,0)</f>
        <v>41</v>
      </c>
      <c r="BM44" s="134" t="s">
        <v>4044</v>
      </c>
      <c r="BN44" s="98">
        <v>0</v>
      </c>
      <c r="BO44" s="99" t="str">
        <f>IFERROR(VLOOKUP(ROWS($BM$4:BM44),$BL$4:$BM$2337,2,0),"")</f>
        <v>Batorz (pow. janowski, woj. lubelskie)</v>
      </c>
      <c r="BP44" s="98">
        <v>0</v>
      </c>
      <c r="BQ44" s="98">
        <f>IF(ISNUMBER(SEARCH('ankieta ESG'!$G$186,BR44)),MAX($BQ$3:BQ43)+1,0)</f>
        <v>41</v>
      </c>
      <c r="BR44" s="134" t="s">
        <v>4044</v>
      </c>
      <c r="BS44" s="98">
        <v>0</v>
      </c>
      <c r="BT44" s="99" t="str">
        <f>IFERROR(VLOOKUP(ROWS($BR$4:BR44),$BQ$4:$BR$2337,2,0),"")</f>
        <v>Batorz (pow. janowski, woj. lubelskie)</v>
      </c>
      <c r="BU44" s="98">
        <v>0</v>
      </c>
      <c r="BV44" s="98">
        <f>IF(ISNUMBER(SEARCH('ankieta ESG'!$G$187,BW44)),MAX($BV$3:BV43)+1,0)</f>
        <v>41</v>
      </c>
      <c r="BW44" s="134" t="s">
        <v>4044</v>
      </c>
      <c r="BX44" s="98">
        <v>0</v>
      </c>
      <c r="BY44" s="99" t="str">
        <f>IFERROR(VLOOKUP(ROWS($BW$4:BW44),$BV$4:$BW$2337,2,0),"")</f>
        <v>Batorz (pow. janowski, woj. lubelskie)</v>
      </c>
      <c r="BZ44" s="98">
        <v>0</v>
      </c>
      <c r="CA44" s="98">
        <f>IF(ISNUMBER(SEARCH('ankieta ESG'!$G$188,CB44)),MAX($CA$3:CA43)+1,0)</f>
        <v>41</v>
      </c>
      <c r="CB44" s="134" t="s">
        <v>4044</v>
      </c>
      <c r="CC44" s="98">
        <v>0</v>
      </c>
      <c r="CD44" s="99" t="str">
        <f>IFERROR(VLOOKUP(ROWS($CB$4:CB44),$CA$4:$CB$2337,2,0),"")</f>
        <v>Batorz (pow. janowski, woj. lubelskie)</v>
      </c>
      <c r="CE44" s="98">
        <v>0</v>
      </c>
      <c r="CF44" s="98">
        <f>IF(ISNUMBER(SEARCH('ankieta ESG'!$G$189,CG44)),MAX($CF$3:CF43)+1,0)</f>
        <v>41</v>
      </c>
      <c r="CG44" s="134" t="s">
        <v>4044</v>
      </c>
      <c r="CH44" s="98">
        <v>0</v>
      </c>
      <c r="CI44" s="99" t="str">
        <f>IFERROR(VLOOKUP(ROWS($CG$4:CG44),$CF$4:$CG$2337,2,0),"")</f>
        <v>Batorz (pow. janowski, woj. lubelskie)</v>
      </c>
      <c r="CJ44" s="98">
        <v>0</v>
      </c>
    </row>
    <row r="45" spans="2:88">
      <c r="B45" s="98">
        <f>IF(ISNUMBER(SEARCH('ankieta ESG'!$E$11,C45)),MAX(B$3:$B44)+1,0)</f>
        <v>42</v>
      </c>
      <c r="C45" s="99" t="s">
        <v>86</v>
      </c>
      <c r="D45" s="98">
        <v>0</v>
      </c>
      <c r="E45" s="99" t="str">
        <f>IFERROR(VLOOKUP(ROWS($C$4:C45),$B$4:$C$1385,2,0),"")</f>
        <v>06.10.Z Górnictwo ropy naftowej (PKD 2007)</v>
      </c>
      <c r="F45" s="98">
        <v>0</v>
      </c>
      <c r="AM45" s="98">
        <f>IF(ISNUMBER(SEARCH('ankieta ESG'!$G$180,AN45)),MAX(AM$3:$AM44)+1,0)</f>
        <v>42</v>
      </c>
      <c r="AN45" s="134" t="s">
        <v>4045</v>
      </c>
      <c r="AO45" s="98">
        <v>0</v>
      </c>
      <c r="AP45" s="99" t="str">
        <f>IFERROR(VLOOKUP(ROWS($AN$4:AN45),$AM$4:$AN$2337,2,0),"")</f>
        <v>Bądkowo (pow. aleksandrowski, woj. kujawsko-pomorskie)</v>
      </c>
      <c r="AQ45" s="98">
        <v>0</v>
      </c>
      <c r="AR45" s="98">
        <f>IF(ISNUMBER(SEARCH('ankieta ESG'!$G$181,AS45)),MAX($AR$3:AR44)+1,0)</f>
        <v>42</v>
      </c>
      <c r="AS45" s="134" t="s">
        <v>4045</v>
      </c>
      <c r="AT45" s="98">
        <v>0</v>
      </c>
      <c r="AU45" s="99" t="str">
        <f>IFERROR(VLOOKUP(ROWS($AS$4:AS45),$AR$4:$AS$2337,2,0),"")</f>
        <v>Bądkowo (pow. aleksandrowski, woj. kujawsko-pomorskie)</v>
      </c>
      <c r="AV45" s="98">
        <v>0</v>
      </c>
      <c r="AW45" s="98">
        <f>IF(ISNUMBER(SEARCH('ankieta ESG'!$G$182,AX45)),MAX($AW$3:AW44)+1,0)</f>
        <v>42</v>
      </c>
      <c r="AX45" s="134" t="s">
        <v>4045</v>
      </c>
      <c r="AY45" s="98">
        <v>0</v>
      </c>
      <c r="AZ45" s="99" t="str">
        <f>IFERROR(VLOOKUP(ROWS($AX$4:AX45),$AW$4:$AX$2337,2,0),"")</f>
        <v>Bądkowo (pow. aleksandrowski, woj. kujawsko-pomorskie)</v>
      </c>
      <c r="BA45" s="98">
        <v>0</v>
      </c>
      <c r="BB45" s="98">
        <f>IF(ISNUMBER(SEARCH('ankieta ESG'!$G$183,BC45)),MAX($BB$3:BB44)+1,0)</f>
        <v>42</v>
      </c>
      <c r="BC45" s="134" t="s">
        <v>4045</v>
      </c>
      <c r="BD45" s="98">
        <v>0</v>
      </c>
      <c r="BE45" s="99" t="str">
        <f>IFERROR(VLOOKUP(ROWS($BC$4:BC45),$BB$4:$BC$2337,2,0),"")</f>
        <v>Bądkowo (pow. aleksandrowski, woj. kujawsko-pomorskie)</v>
      </c>
      <c r="BF45" s="98">
        <v>0</v>
      </c>
      <c r="BG45" s="98">
        <f>IF(ISNUMBER(SEARCH('ankieta ESG'!$G$184,BH45)),MAX($BG$3:BG44)+1,0)</f>
        <v>42</v>
      </c>
      <c r="BH45" s="134" t="s">
        <v>4045</v>
      </c>
      <c r="BI45" s="98">
        <v>0</v>
      </c>
      <c r="BJ45" s="99" t="str">
        <f>IFERROR(VLOOKUP(ROWS($BH$4:BH45),$BG$4:$BH$2337,2,0),"")</f>
        <v>Bądkowo (pow. aleksandrowski, woj. kujawsko-pomorskie)</v>
      </c>
      <c r="BK45" s="98">
        <v>0</v>
      </c>
      <c r="BL45" s="98">
        <f>IF(ISNUMBER(SEARCH('ankieta ESG'!$G$185,BM45)),MAX($BL$3:BL44)+1,0)</f>
        <v>42</v>
      </c>
      <c r="BM45" s="134" t="s">
        <v>4045</v>
      </c>
      <c r="BN45" s="98">
        <v>0</v>
      </c>
      <c r="BO45" s="99" t="str">
        <f>IFERROR(VLOOKUP(ROWS($BM$4:BM45),$BL$4:$BM$2337,2,0),"")</f>
        <v>Bądkowo (pow. aleksandrowski, woj. kujawsko-pomorskie)</v>
      </c>
      <c r="BP45" s="98">
        <v>0</v>
      </c>
      <c r="BQ45" s="98">
        <f>IF(ISNUMBER(SEARCH('ankieta ESG'!$G$186,BR45)),MAX($BQ$3:BQ44)+1,0)</f>
        <v>42</v>
      </c>
      <c r="BR45" s="134" t="s">
        <v>4045</v>
      </c>
      <c r="BS45" s="98">
        <v>0</v>
      </c>
      <c r="BT45" s="99" t="str">
        <f>IFERROR(VLOOKUP(ROWS($BR$4:BR45),$BQ$4:$BR$2337,2,0),"")</f>
        <v>Bądkowo (pow. aleksandrowski, woj. kujawsko-pomorskie)</v>
      </c>
      <c r="BU45" s="98">
        <v>0</v>
      </c>
      <c r="BV45" s="98">
        <f>IF(ISNUMBER(SEARCH('ankieta ESG'!$G$187,BW45)),MAX($BV$3:BV44)+1,0)</f>
        <v>42</v>
      </c>
      <c r="BW45" s="134" t="s">
        <v>4045</v>
      </c>
      <c r="BX45" s="98">
        <v>0</v>
      </c>
      <c r="BY45" s="99" t="str">
        <f>IFERROR(VLOOKUP(ROWS($BW$4:BW45),$BV$4:$BW$2337,2,0),"")</f>
        <v>Bądkowo (pow. aleksandrowski, woj. kujawsko-pomorskie)</v>
      </c>
      <c r="BZ45" s="98">
        <v>0</v>
      </c>
      <c r="CA45" s="98">
        <f>IF(ISNUMBER(SEARCH('ankieta ESG'!$G$188,CB45)),MAX($CA$3:CA44)+1,0)</f>
        <v>42</v>
      </c>
      <c r="CB45" s="134" t="s">
        <v>4045</v>
      </c>
      <c r="CC45" s="98">
        <v>0</v>
      </c>
      <c r="CD45" s="99" t="str">
        <f>IFERROR(VLOOKUP(ROWS($CB$4:CB45),$CA$4:$CB$2337,2,0),"")</f>
        <v>Bądkowo (pow. aleksandrowski, woj. kujawsko-pomorskie)</v>
      </c>
      <c r="CE45" s="98">
        <v>0</v>
      </c>
      <c r="CF45" s="98">
        <f>IF(ISNUMBER(SEARCH('ankieta ESG'!$G$189,CG45)),MAX($CF$3:CF44)+1,0)</f>
        <v>42</v>
      </c>
      <c r="CG45" s="134" t="s">
        <v>4045</v>
      </c>
      <c r="CH45" s="98">
        <v>0</v>
      </c>
      <c r="CI45" s="99" t="str">
        <f>IFERROR(VLOOKUP(ROWS($CG$4:CG45),$CF$4:$CG$2337,2,0),"")</f>
        <v>Bądkowo (pow. aleksandrowski, woj. kujawsko-pomorskie)</v>
      </c>
      <c r="CJ45" s="98">
        <v>0</v>
      </c>
    </row>
    <row r="46" spans="2:88">
      <c r="B46" s="98">
        <f>IF(ISNUMBER(SEARCH('ankieta ESG'!$E$11,C46)),MAX(B$3:$B45)+1,0)</f>
        <v>43</v>
      </c>
      <c r="C46" s="99" t="s">
        <v>87</v>
      </c>
      <c r="D46" s="98">
        <v>0</v>
      </c>
      <c r="E46" s="99" t="str">
        <f>IFERROR(VLOOKUP(ROWS($C$4:C46),$B$4:$C$1385,2,0),"")</f>
        <v>06.20.Z Górnictwo gazu ziemnego (PKD 2007)</v>
      </c>
      <c r="F46" s="98">
        <v>0</v>
      </c>
      <c r="AM46" s="98">
        <f>IF(ISNUMBER(SEARCH('ankieta ESG'!$G$180,AN46)),MAX(AM$3:$AM45)+1,0)</f>
        <v>43</v>
      </c>
      <c r="AN46" s="134" t="s">
        <v>4046</v>
      </c>
      <c r="AO46" s="98">
        <v>0</v>
      </c>
      <c r="AP46" s="99" t="str">
        <f>IFERROR(VLOOKUP(ROWS($AN$4:AN46),$AM$4:$AN$2337,2,0),"")</f>
        <v>Bedlno (pow. kutnowski, woj. łódzkie)</v>
      </c>
      <c r="AQ46" s="98">
        <v>0</v>
      </c>
      <c r="AR46" s="98">
        <f>IF(ISNUMBER(SEARCH('ankieta ESG'!$G$181,AS46)),MAX($AR$3:AR45)+1,0)</f>
        <v>43</v>
      </c>
      <c r="AS46" s="134" t="s">
        <v>4046</v>
      </c>
      <c r="AT46" s="98">
        <v>0</v>
      </c>
      <c r="AU46" s="99" t="str">
        <f>IFERROR(VLOOKUP(ROWS($AS$4:AS46),$AR$4:$AS$2337,2,0),"")</f>
        <v>Bedlno (pow. kutnowski, woj. łódzkie)</v>
      </c>
      <c r="AV46" s="98">
        <v>0</v>
      </c>
      <c r="AW46" s="98">
        <f>IF(ISNUMBER(SEARCH('ankieta ESG'!$G$182,AX46)),MAX($AW$3:AW45)+1,0)</f>
        <v>43</v>
      </c>
      <c r="AX46" s="134" t="s">
        <v>4046</v>
      </c>
      <c r="AY46" s="98">
        <v>0</v>
      </c>
      <c r="AZ46" s="99" t="str">
        <f>IFERROR(VLOOKUP(ROWS($AX$4:AX46),$AW$4:$AX$2337,2,0),"")</f>
        <v>Bedlno (pow. kutnowski, woj. łódzkie)</v>
      </c>
      <c r="BA46" s="98">
        <v>0</v>
      </c>
      <c r="BB46" s="98">
        <f>IF(ISNUMBER(SEARCH('ankieta ESG'!$G$183,BC46)),MAX($BB$3:BB45)+1,0)</f>
        <v>43</v>
      </c>
      <c r="BC46" s="134" t="s">
        <v>4046</v>
      </c>
      <c r="BD46" s="98">
        <v>0</v>
      </c>
      <c r="BE46" s="99" t="str">
        <f>IFERROR(VLOOKUP(ROWS($BC$4:BC46),$BB$4:$BC$2337,2,0),"")</f>
        <v>Bedlno (pow. kutnowski, woj. łódzkie)</v>
      </c>
      <c r="BF46" s="98">
        <v>0</v>
      </c>
      <c r="BG46" s="98">
        <f>IF(ISNUMBER(SEARCH('ankieta ESG'!$G$184,BH46)),MAX($BG$3:BG45)+1,0)</f>
        <v>43</v>
      </c>
      <c r="BH46" s="134" t="s">
        <v>4046</v>
      </c>
      <c r="BI46" s="98">
        <v>0</v>
      </c>
      <c r="BJ46" s="99" t="str">
        <f>IFERROR(VLOOKUP(ROWS($BH$4:BH46),$BG$4:$BH$2337,2,0),"")</f>
        <v>Bedlno (pow. kutnowski, woj. łódzkie)</v>
      </c>
      <c r="BK46" s="98">
        <v>0</v>
      </c>
      <c r="BL46" s="98">
        <f>IF(ISNUMBER(SEARCH('ankieta ESG'!$G$185,BM46)),MAX($BL$3:BL45)+1,0)</f>
        <v>43</v>
      </c>
      <c r="BM46" s="134" t="s">
        <v>4046</v>
      </c>
      <c r="BN46" s="98">
        <v>0</v>
      </c>
      <c r="BO46" s="99" t="str">
        <f>IFERROR(VLOOKUP(ROWS($BM$4:BM46),$BL$4:$BM$2337,2,0),"")</f>
        <v>Bedlno (pow. kutnowski, woj. łódzkie)</v>
      </c>
      <c r="BP46" s="98">
        <v>0</v>
      </c>
      <c r="BQ46" s="98">
        <f>IF(ISNUMBER(SEARCH('ankieta ESG'!$G$186,BR46)),MAX($BQ$3:BQ45)+1,0)</f>
        <v>43</v>
      </c>
      <c r="BR46" s="134" t="s">
        <v>4046</v>
      </c>
      <c r="BS46" s="98">
        <v>0</v>
      </c>
      <c r="BT46" s="99" t="str">
        <f>IFERROR(VLOOKUP(ROWS($BR$4:BR46),$BQ$4:$BR$2337,2,0),"")</f>
        <v>Bedlno (pow. kutnowski, woj. łódzkie)</v>
      </c>
      <c r="BU46" s="98">
        <v>0</v>
      </c>
      <c r="BV46" s="98">
        <f>IF(ISNUMBER(SEARCH('ankieta ESG'!$G$187,BW46)),MAX($BV$3:BV45)+1,0)</f>
        <v>43</v>
      </c>
      <c r="BW46" s="134" t="s">
        <v>4046</v>
      </c>
      <c r="BX46" s="98">
        <v>0</v>
      </c>
      <c r="BY46" s="99" t="str">
        <f>IFERROR(VLOOKUP(ROWS($BW$4:BW46),$BV$4:$BW$2337,2,0),"")</f>
        <v>Bedlno (pow. kutnowski, woj. łódzkie)</v>
      </c>
      <c r="BZ46" s="98">
        <v>0</v>
      </c>
      <c r="CA46" s="98">
        <f>IF(ISNUMBER(SEARCH('ankieta ESG'!$G$188,CB46)),MAX($CA$3:CA45)+1,0)</f>
        <v>43</v>
      </c>
      <c r="CB46" s="134" t="s">
        <v>4046</v>
      </c>
      <c r="CC46" s="98">
        <v>0</v>
      </c>
      <c r="CD46" s="99" t="str">
        <f>IFERROR(VLOOKUP(ROWS($CB$4:CB46),$CA$4:$CB$2337,2,0),"")</f>
        <v>Bedlno (pow. kutnowski, woj. łódzkie)</v>
      </c>
      <c r="CE46" s="98">
        <v>0</v>
      </c>
      <c r="CF46" s="98">
        <f>IF(ISNUMBER(SEARCH('ankieta ESG'!$G$189,CG46)),MAX($CF$3:CF45)+1,0)</f>
        <v>43</v>
      </c>
      <c r="CG46" s="134" t="s">
        <v>4046</v>
      </c>
      <c r="CH46" s="98">
        <v>0</v>
      </c>
      <c r="CI46" s="99" t="str">
        <f>IFERROR(VLOOKUP(ROWS($CG$4:CG46),$CF$4:$CG$2337,2,0),"")</f>
        <v>Bedlno (pow. kutnowski, woj. łódzkie)</v>
      </c>
      <c r="CJ46" s="98">
        <v>0</v>
      </c>
    </row>
    <row r="47" spans="2:88">
      <c r="B47" s="98">
        <f>IF(ISNUMBER(SEARCH('ankieta ESG'!$E$11,C47)),MAX(B$3:$B46)+1,0)</f>
        <v>44</v>
      </c>
      <c r="C47" s="99" t="s">
        <v>88</v>
      </c>
      <c r="D47" s="98">
        <v>0</v>
      </c>
      <c r="E47" s="99" t="str">
        <f>IFERROR(VLOOKUP(ROWS($C$4:C47),$B$4:$C$1385,2,0),"")</f>
        <v>07.10.Z Górnictwo rud żelaza (PKD 2007)</v>
      </c>
      <c r="F47" s="98">
        <v>0</v>
      </c>
      <c r="AM47" s="98">
        <f>IF(ISNUMBER(SEARCH('ankieta ESG'!$G$180,AN47)),MAX(AM$3:$AM46)+1,0)</f>
        <v>44</v>
      </c>
      <c r="AN47" s="134" t="s">
        <v>4047</v>
      </c>
      <c r="AO47" s="98">
        <v>0</v>
      </c>
      <c r="AP47" s="99" t="str">
        <f>IFERROR(VLOOKUP(ROWS($AN$4:AN47),$AM$4:$AN$2337,2,0),"")</f>
        <v>Bejsce (pow. kazimierski, woj. świętokrzyskie)</v>
      </c>
      <c r="AQ47" s="98">
        <v>0</v>
      </c>
      <c r="AR47" s="98">
        <f>IF(ISNUMBER(SEARCH('ankieta ESG'!$G$181,AS47)),MAX($AR$3:AR46)+1,0)</f>
        <v>44</v>
      </c>
      <c r="AS47" s="134" t="s">
        <v>4047</v>
      </c>
      <c r="AT47" s="98">
        <v>0</v>
      </c>
      <c r="AU47" s="99" t="str">
        <f>IFERROR(VLOOKUP(ROWS($AS$4:AS47),$AR$4:$AS$2337,2,0),"")</f>
        <v>Bejsce (pow. kazimierski, woj. świętokrzyskie)</v>
      </c>
      <c r="AV47" s="98">
        <v>0</v>
      </c>
      <c r="AW47" s="98">
        <f>IF(ISNUMBER(SEARCH('ankieta ESG'!$G$182,AX47)),MAX($AW$3:AW46)+1,0)</f>
        <v>44</v>
      </c>
      <c r="AX47" s="134" t="s">
        <v>4047</v>
      </c>
      <c r="AY47" s="98">
        <v>0</v>
      </c>
      <c r="AZ47" s="99" t="str">
        <f>IFERROR(VLOOKUP(ROWS($AX$4:AX47),$AW$4:$AX$2337,2,0),"")</f>
        <v>Bejsce (pow. kazimierski, woj. świętokrzyskie)</v>
      </c>
      <c r="BA47" s="98">
        <v>0</v>
      </c>
      <c r="BB47" s="98">
        <f>IF(ISNUMBER(SEARCH('ankieta ESG'!$G$183,BC47)),MAX($BB$3:BB46)+1,0)</f>
        <v>44</v>
      </c>
      <c r="BC47" s="134" t="s">
        <v>4047</v>
      </c>
      <c r="BD47" s="98">
        <v>0</v>
      </c>
      <c r="BE47" s="99" t="str">
        <f>IFERROR(VLOOKUP(ROWS($BC$4:BC47),$BB$4:$BC$2337,2,0),"")</f>
        <v>Bejsce (pow. kazimierski, woj. świętokrzyskie)</v>
      </c>
      <c r="BF47" s="98">
        <v>0</v>
      </c>
      <c r="BG47" s="98">
        <f>IF(ISNUMBER(SEARCH('ankieta ESG'!$G$184,BH47)),MAX($BG$3:BG46)+1,0)</f>
        <v>44</v>
      </c>
      <c r="BH47" s="134" t="s">
        <v>4047</v>
      </c>
      <c r="BI47" s="98">
        <v>0</v>
      </c>
      <c r="BJ47" s="99" t="str">
        <f>IFERROR(VLOOKUP(ROWS($BH$4:BH47),$BG$4:$BH$2337,2,0),"")</f>
        <v>Bejsce (pow. kazimierski, woj. świętokrzyskie)</v>
      </c>
      <c r="BK47" s="98">
        <v>0</v>
      </c>
      <c r="BL47" s="98">
        <f>IF(ISNUMBER(SEARCH('ankieta ESG'!$G$185,BM47)),MAX($BL$3:BL46)+1,0)</f>
        <v>44</v>
      </c>
      <c r="BM47" s="134" t="s">
        <v>4047</v>
      </c>
      <c r="BN47" s="98">
        <v>0</v>
      </c>
      <c r="BO47" s="99" t="str">
        <f>IFERROR(VLOOKUP(ROWS($BM$4:BM47),$BL$4:$BM$2337,2,0),"")</f>
        <v>Bejsce (pow. kazimierski, woj. świętokrzyskie)</v>
      </c>
      <c r="BP47" s="98">
        <v>0</v>
      </c>
      <c r="BQ47" s="98">
        <f>IF(ISNUMBER(SEARCH('ankieta ESG'!$G$186,BR47)),MAX($BQ$3:BQ46)+1,0)</f>
        <v>44</v>
      </c>
      <c r="BR47" s="134" t="s">
        <v>4047</v>
      </c>
      <c r="BS47" s="98">
        <v>0</v>
      </c>
      <c r="BT47" s="99" t="str">
        <f>IFERROR(VLOOKUP(ROWS($BR$4:BR47),$BQ$4:$BR$2337,2,0),"")</f>
        <v>Bejsce (pow. kazimierski, woj. świętokrzyskie)</v>
      </c>
      <c r="BU47" s="98">
        <v>0</v>
      </c>
      <c r="BV47" s="98">
        <f>IF(ISNUMBER(SEARCH('ankieta ESG'!$G$187,BW47)),MAX($BV$3:BV46)+1,0)</f>
        <v>44</v>
      </c>
      <c r="BW47" s="134" t="s">
        <v>4047</v>
      </c>
      <c r="BX47" s="98">
        <v>0</v>
      </c>
      <c r="BY47" s="99" t="str">
        <f>IFERROR(VLOOKUP(ROWS($BW$4:BW47),$BV$4:$BW$2337,2,0),"")</f>
        <v>Bejsce (pow. kazimierski, woj. świętokrzyskie)</v>
      </c>
      <c r="BZ47" s="98">
        <v>0</v>
      </c>
      <c r="CA47" s="98">
        <f>IF(ISNUMBER(SEARCH('ankieta ESG'!$G$188,CB47)),MAX($CA$3:CA46)+1,0)</f>
        <v>44</v>
      </c>
      <c r="CB47" s="134" t="s">
        <v>4047</v>
      </c>
      <c r="CC47" s="98">
        <v>0</v>
      </c>
      <c r="CD47" s="99" t="str">
        <f>IFERROR(VLOOKUP(ROWS($CB$4:CB47),$CA$4:$CB$2337,2,0),"")</f>
        <v>Bejsce (pow. kazimierski, woj. świętokrzyskie)</v>
      </c>
      <c r="CE47" s="98">
        <v>0</v>
      </c>
      <c r="CF47" s="98">
        <f>IF(ISNUMBER(SEARCH('ankieta ESG'!$G$189,CG47)),MAX($CF$3:CF46)+1,0)</f>
        <v>44</v>
      </c>
      <c r="CG47" s="134" t="s">
        <v>4047</v>
      </c>
      <c r="CH47" s="98">
        <v>0</v>
      </c>
      <c r="CI47" s="99" t="str">
        <f>IFERROR(VLOOKUP(ROWS($CG$4:CG47),$CF$4:$CG$2337,2,0),"")</f>
        <v>Bejsce (pow. kazimierski, woj. świętokrzyskie)</v>
      </c>
      <c r="CJ47" s="98">
        <v>0</v>
      </c>
    </row>
    <row r="48" spans="2:88">
      <c r="B48" s="98">
        <f>IF(ISNUMBER(SEARCH('ankieta ESG'!$E$11,C48)),MAX(B$3:$B47)+1,0)</f>
        <v>45</v>
      </c>
      <c r="C48" s="99" t="s">
        <v>89</v>
      </c>
      <c r="D48" s="98">
        <v>0</v>
      </c>
      <c r="E48" s="99" t="str">
        <f>IFERROR(VLOOKUP(ROWS($C$4:C48),$B$4:$C$1385,2,0),"")</f>
        <v>07.21.Z Górnictwo rud uranu i toru (PKD 2007)</v>
      </c>
      <c r="F48" s="98">
        <v>0</v>
      </c>
      <c r="AM48" s="98">
        <f>IF(ISNUMBER(SEARCH('ankieta ESG'!$G$180,AN48)),MAX(AM$3:$AM47)+1,0)</f>
        <v>45</v>
      </c>
      <c r="AN48" s="134" t="s">
        <v>4048</v>
      </c>
      <c r="AO48" s="98">
        <v>0</v>
      </c>
      <c r="AP48" s="99" t="str">
        <f>IFERROR(VLOOKUP(ROWS($AN$4:AN48),$AM$4:$AN$2337,2,0),"")</f>
        <v>Belsk Duży (pow. grójecki, woj. mazowieckie)</v>
      </c>
      <c r="AQ48" s="98">
        <v>0</v>
      </c>
      <c r="AR48" s="98">
        <f>IF(ISNUMBER(SEARCH('ankieta ESG'!$G$181,AS48)),MAX($AR$3:AR47)+1,0)</f>
        <v>45</v>
      </c>
      <c r="AS48" s="134" t="s">
        <v>4048</v>
      </c>
      <c r="AT48" s="98">
        <v>0</v>
      </c>
      <c r="AU48" s="99" t="str">
        <f>IFERROR(VLOOKUP(ROWS($AS$4:AS48),$AR$4:$AS$2337,2,0),"")</f>
        <v>Belsk Duży (pow. grójecki, woj. mazowieckie)</v>
      </c>
      <c r="AV48" s="98">
        <v>0</v>
      </c>
      <c r="AW48" s="98">
        <f>IF(ISNUMBER(SEARCH('ankieta ESG'!$G$182,AX48)),MAX($AW$3:AW47)+1,0)</f>
        <v>45</v>
      </c>
      <c r="AX48" s="134" t="s">
        <v>4048</v>
      </c>
      <c r="AY48" s="98">
        <v>0</v>
      </c>
      <c r="AZ48" s="99" t="str">
        <f>IFERROR(VLOOKUP(ROWS($AX$4:AX48),$AW$4:$AX$2337,2,0),"")</f>
        <v>Belsk Duży (pow. grójecki, woj. mazowieckie)</v>
      </c>
      <c r="BA48" s="98">
        <v>0</v>
      </c>
      <c r="BB48" s="98">
        <f>IF(ISNUMBER(SEARCH('ankieta ESG'!$G$183,BC48)),MAX($BB$3:BB47)+1,0)</f>
        <v>45</v>
      </c>
      <c r="BC48" s="134" t="s">
        <v>4048</v>
      </c>
      <c r="BD48" s="98">
        <v>0</v>
      </c>
      <c r="BE48" s="99" t="str">
        <f>IFERROR(VLOOKUP(ROWS($BC$4:BC48),$BB$4:$BC$2337,2,0),"")</f>
        <v>Belsk Duży (pow. grójecki, woj. mazowieckie)</v>
      </c>
      <c r="BF48" s="98">
        <v>0</v>
      </c>
      <c r="BG48" s="98">
        <f>IF(ISNUMBER(SEARCH('ankieta ESG'!$G$184,BH48)),MAX($BG$3:BG47)+1,0)</f>
        <v>45</v>
      </c>
      <c r="BH48" s="134" t="s">
        <v>4048</v>
      </c>
      <c r="BI48" s="98">
        <v>0</v>
      </c>
      <c r="BJ48" s="99" t="str">
        <f>IFERROR(VLOOKUP(ROWS($BH$4:BH48),$BG$4:$BH$2337,2,0),"")</f>
        <v>Belsk Duży (pow. grójecki, woj. mazowieckie)</v>
      </c>
      <c r="BK48" s="98">
        <v>0</v>
      </c>
      <c r="BL48" s="98">
        <f>IF(ISNUMBER(SEARCH('ankieta ESG'!$G$185,BM48)),MAX($BL$3:BL47)+1,0)</f>
        <v>45</v>
      </c>
      <c r="BM48" s="134" t="s">
        <v>4048</v>
      </c>
      <c r="BN48" s="98">
        <v>0</v>
      </c>
      <c r="BO48" s="99" t="str">
        <f>IFERROR(VLOOKUP(ROWS($BM$4:BM48),$BL$4:$BM$2337,2,0),"")</f>
        <v>Belsk Duży (pow. grójecki, woj. mazowieckie)</v>
      </c>
      <c r="BP48" s="98">
        <v>0</v>
      </c>
      <c r="BQ48" s="98">
        <f>IF(ISNUMBER(SEARCH('ankieta ESG'!$G$186,BR48)),MAX($BQ$3:BQ47)+1,0)</f>
        <v>45</v>
      </c>
      <c r="BR48" s="134" t="s">
        <v>4048</v>
      </c>
      <c r="BS48" s="98">
        <v>0</v>
      </c>
      <c r="BT48" s="99" t="str">
        <f>IFERROR(VLOOKUP(ROWS($BR$4:BR48),$BQ$4:$BR$2337,2,0),"")</f>
        <v>Belsk Duży (pow. grójecki, woj. mazowieckie)</v>
      </c>
      <c r="BU48" s="98">
        <v>0</v>
      </c>
      <c r="BV48" s="98">
        <f>IF(ISNUMBER(SEARCH('ankieta ESG'!$G$187,BW48)),MAX($BV$3:BV47)+1,0)</f>
        <v>45</v>
      </c>
      <c r="BW48" s="134" t="s">
        <v>4048</v>
      </c>
      <c r="BX48" s="98">
        <v>0</v>
      </c>
      <c r="BY48" s="99" t="str">
        <f>IFERROR(VLOOKUP(ROWS($BW$4:BW48),$BV$4:$BW$2337,2,0),"")</f>
        <v>Belsk Duży (pow. grójecki, woj. mazowieckie)</v>
      </c>
      <c r="BZ48" s="98">
        <v>0</v>
      </c>
      <c r="CA48" s="98">
        <f>IF(ISNUMBER(SEARCH('ankieta ESG'!$G$188,CB48)),MAX($CA$3:CA47)+1,0)</f>
        <v>45</v>
      </c>
      <c r="CB48" s="134" t="s">
        <v>4048</v>
      </c>
      <c r="CC48" s="98">
        <v>0</v>
      </c>
      <c r="CD48" s="99" t="str">
        <f>IFERROR(VLOOKUP(ROWS($CB$4:CB48),$CA$4:$CB$2337,2,0),"")</f>
        <v>Belsk Duży (pow. grójecki, woj. mazowieckie)</v>
      </c>
      <c r="CE48" s="98">
        <v>0</v>
      </c>
      <c r="CF48" s="98">
        <f>IF(ISNUMBER(SEARCH('ankieta ESG'!$G$189,CG48)),MAX($CF$3:CF47)+1,0)</f>
        <v>45</v>
      </c>
      <c r="CG48" s="134" t="s">
        <v>4048</v>
      </c>
      <c r="CH48" s="98">
        <v>0</v>
      </c>
      <c r="CI48" s="99" t="str">
        <f>IFERROR(VLOOKUP(ROWS($CG$4:CG48),$CF$4:$CG$2337,2,0),"")</f>
        <v>Belsk Duży (pow. grójecki, woj. mazowieckie)</v>
      </c>
      <c r="CJ48" s="98">
        <v>0</v>
      </c>
    </row>
    <row r="49" spans="2:88">
      <c r="B49" s="98">
        <f>IF(ISNUMBER(SEARCH('ankieta ESG'!$E$11,C49)),MAX(B$3:$B48)+1,0)</f>
        <v>46</v>
      </c>
      <c r="C49" s="99" t="s">
        <v>90</v>
      </c>
      <c r="D49" s="98">
        <v>0</v>
      </c>
      <c r="E49" s="99" t="str">
        <f>IFERROR(VLOOKUP(ROWS($C$4:C49),$B$4:$C$1385,2,0),"")</f>
        <v>07.29.Z Górnictwo pozostałych rud metali nieżelaznych (PKD 2007)</v>
      </c>
      <c r="F49" s="98">
        <v>0</v>
      </c>
      <c r="AM49" s="98">
        <f>IF(ISNUMBER(SEARCH('ankieta ESG'!$G$180,AN49)),MAX(AM$3:$AM48)+1,0)</f>
        <v>46</v>
      </c>
      <c r="AN49" s="134" t="s">
        <v>4049</v>
      </c>
      <c r="AO49" s="98">
        <v>0</v>
      </c>
      <c r="AP49" s="99" t="str">
        <f>IFERROR(VLOOKUP(ROWS($AN$4:AN49),$AM$4:$AN$2337,2,0),"")</f>
        <v>Bełchatów (pow. bełchatowski, woj. łódzkie)</v>
      </c>
      <c r="AQ49" s="98">
        <v>0</v>
      </c>
      <c r="AR49" s="98">
        <f>IF(ISNUMBER(SEARCH('ankieta ESG'!$G$181,AS49)),MAX($AR$3:AR48)+1,0)</f>
        <v>46</v>
      </c>
      <c r="AS49" s="134" t="s">
        <v>4049</v>
      </c>
      <c r="AT49" s="98">
        <v>0</v>
      </c>
      <c r="AU49" s="99" t="str">
        <f>IFERROR(VLOOKUP(ROWS($AS$4:AS49),$AR$4:$AS$2337,2,0),"")</f>
        <v>Bełchatów (pow. bełchatowski, woj. łódzkie)</v>
      </c>
      <c r="AV49" s="98">
        <v>0</v>
      </c>
      <c r="AW49" s="98">
        <f>IF(ISNUMBER(SEARCH('ankieta ESG'!$G$182,AX49)),MAX($AW$3:AW48)+1,0)</f>
        <v>46</v>
      </c>
      <c r="AX49" s="134" t="s">
        <v>4049</v>
      </c>
      <c r="AY49" s="98">
        <v>0</v>
      </c>
      <c r="AZ49" s="99" t="str">
        <f>IFERROR(VLOOKUP(ROWS($AX$4:AX49),$AW$4:$AX$2337,2,0),"")</f>
        <v>Bełchatów (pow. bełchatowski, woj. łódzkie)</v>
      </c>
      <c r="BA49" s="98">
        <v>0</v>
      </c>
      <c r="BB49" s="98">
        <f>IF(ISNUMBER(SEARCH('ankieta ESG'!$G$183,BC49)),MAX($BB$3:BB48)+1,0)</f>
        <v>46</v>
      </c>
      <c r="BC49" s="134" t="s">
        <v>4049</v>
      </c>
      <c r="BD49" s="98">
        <v>0</v>
      </c>
      <c r="BE49" s="99" t="str">
        <f>IFERROR(VLOOKUP(ROWS($BC$4:BC49),$BB$4:$BC$2337,2,0),"")</f>
        <v>Bełchatów (pow. bełchatowski, woj. łódzkie)</v>
      </c>
      <c r="BF49" s="98">
        <v>0</v>
      </c>
      <c r="BG49" s="98">
        <f>IF(ISNUMBER(SEARCH('ankieta ESG'!$G$184,BH49)),MAX($BG$3:BG48)+1,0)</f>
        <v>46</v>
      </c>
      <c r="BH49" s="134" t="s">
        <v>4049</v>
      </c>
      <c r="BI49" s="98">
        <v>0</v>
      </c>
      <c r="BJ49" s="99" t="str">
        <f>IFERROR(VLOOKUP(ROWS($BH$4:BH49),$BG$4:$BH$2337,2,0),"")</f>
        <v>Bełchatów (pow. bełchatowski, woj. łódzkie)</v>
      </c>
      <c r="BK49" s="98">
        <v>0</v>
      </c>
      <c r="BL49" s="98">
        <f>IF(ISNUMBER(SEARCH('ankieta ESG'!$G$185,BM49)),MAX($BL$3:BL48)+1,0)</f>
        <v>46</v>
      </c>
      <c r="BM49" s="134" t="s">
        <v>4049</v>
      </c>
      <c r="BN49" s="98">
        <v>0</v>
      </c>
      <c r="BO49" s="99" t="str">
        <f>IFERROR(VLOOKUP(ROWS($BM$4:BM49),$BL$4:$BM$2337,2,0),"")</f>
        <v>Bełchatów (pow. bełchatowski, woj. łódzkie)</v>
      </c>
      <c r="BP49" s="98">
        <v>0</v>
      </c>
      <c r="BQ49" s="98">
        <f>IF(ISNUMBER(SEARCH('ankieta ESG'!$G$186,BR49)),MAX($BQ$3:BQ48)+1,0)</f>
        <v>46</v>
      </c>
      <c r="BR49" s="134" t="s">
        <v>4049</v>
      </c>
      <c r="BS49" s="98">
        <v>0</v>
      </c>
      <c r="BT49" s="99" t="str">
        <f>IFERROR(VLOOKUP(ROWS($BR$4:BR49),$BQ$4:$BR$2337,2,0),"")</f>
        <v>Bełchatów (pow. bełchatowski, woj. łódzkie)</v>
      </c>
      <c r="BU49" s="98">
        <v>0</v>
      </c>
      <c r="BV49" s="98">
        <f>IF(ISNUMBER(SEARCH('ankieta ESG'!$G$187,BW49)),MAX($BV$3:BV48)+1,0)</f>
        <v>46</v>
      </c>
      <c r="BW49" s="134" t="s">
        <v>4049</v>
      </c>
      <c r="BX49" s="98">
        <v>0</v>
      </c>
      <c r="BY49" s="99" t="str">
        <f>IFERROR(VLOOKUP(ROWS($BW$4:BW49),$BV$4:$BW$2337,2,0),"")</f>
        <v>Bełchatów (pow. bełchatowski, woj. łódzkie)</v>
      </c>
      <c r="BZ49" s="98">
        <v>0</v>
      </c>
      <c r="CA49" s="98">
        <f>IF(ISNUMBER(SEARCH('ankieta ESG'!$G$188,CB49)),MAX($CA$3:CA48)+1,0)</f>
        <v>46</v>
      </c>
      <c r="CB49" s="134" t="s">
        <v>4049</v>
      </c>
      <c r="CC49" s="98">
        <v>0</v>
      </c>
      <c r="CD49" s="99" t="str">
        <f>IFERROR(VLOOKUP(ROWS($CB$4:CB49),$CA$4:$CB$2337,2,0),"")</f>
        <v>Bełchatów (pow. bełchatowski, woj. łódzkie)</v>
      </c>
      <c r="CE49" s="98">
        <v>0</v>
      </c>
      <c r="CF49" s="98">
        <f>IF(ISNUMBER(SEARCH('ankieta ESG'!$G$189,CG49)),MAX($CF$3:CF48)+1,0)</f>
        <v>46</v>
      </c>
      <c r="CG49" s="134" t="s">
        <v>4049</v>
      </c>
      <c r="CH49" s="98">
        <v>0</v>
      </c>
      <c r="CI49" s="99" t="str">
        <f>IFERROR(VLOOKUP(ROWS($CG$4:CG49),$CF$4:$CG$2337,2,0),"")</f>
        <v>Bełchatów (pow. bełchatowski, woj. łódzkie)</v>
      </c>
      <c r="CJ49" s="98">
        <v>0</v>
      </c>
    </row>
    <row r="50" spans="2:88">
      <c r="B50" s="98">
        <f>IF(ISNUMBER(SEARCH('ankieta ESG'!$E$11,C50)),MAX(B$3:$B49)+1,0)</f>
        <v>47</v>
      </c>
      <c r="C50" s="99" t="s">
        <v>91</v>
      </c>
      <c r="D50" s="98">
        <v>0</v>
      </c>
      <c r="E50" s="99" t="str">
        <f>IFERROR(VLOOKUP(ROWS($C$4:C50),$B$4:$C$1385,2,0),"")</f>
        <v>08.11.Z Wydobywanie kamieni ozdobnych oraz kamienia dla potrzeb budownictwa, skał wapiennych, gipsu, kredy i łupków (PKD 2007)</v>
      </c>
      <c r="F50" s="98">
        <v>0</v>
      </c>
      <c r="AM50" s="98">
        <f>IF(ISNUMBER(SEARCH('ankieta ESG'!$G$180,AN50)),MAX(AM$3:$AM49)+1,0)</f>
        <v>47</v>
      </c>
      <c r="AN50" s="134" t="s">
        <v>4050</v>
      </c>
      <c r="AO50" s="98">
        <v>0</v>
      </c>
      <c r="AP50" s="99" t="str">
        <f>IFERROR(VLOOKUP(ROWS($AN$4:AN50),$AM$4:$AN$2337,2,0),"")</f>
        <v>Bełżec (pow. tomaszowski, woj. lubelskie)</v>
      </c>
      <c r="AQ50" s="98">
        <v>0</v>
      </c>
      <c r="AR50" s="98">
        <f>IF(ISNUMBER(SEARCH('ankieta ESG'!$G$181,AS50)),MAX($AR$3:AR49)+1,0)</f>
        <v>47</v>
      </c>
      <c r="AS50" s="134" t="s">
        <v>4050</v>
      </c>
      <c r="AT50" s="98">
        <v>0</v>
      </c>
      <c r="AU50" s="99" t="str">
        <f>IFERROR(VLOOKUP(ROWS($AS$4:AS50),$AR$4:$AS$2337,2,0),"")</f>
        <v>Bełżec (pow. tomaszowski, woj. lubelskie)</v>
      </c>
      <c r="AV50" s="98">
        <v>0</v>
      </c>
      <c r="AW50" s="98">
        <f>IF(ISNUMBER(SEARCH('ankieta ESG'!$G$182,AX50)),MAX($AW$3:AW49)+1,0)</f>
        <v>47</v>
      </c>
      <c r="AX50" s="134" t="s">
        <v>4050</v>
      </c>
      <c r="AY50" s="98">
        <v>0</v>
      </c>
      <c r="AZ50" s="99" t="str">
        <f>IFERROR(VLOOKUP(ROWS($AX$4:AX50),$AW$4:$AX$2337,2,0),"")</f>
        <v>Bełżec (pow. tomaszowski, woj. lubelskie)</v>
      </c>
      <c r="BA50" s="98">
        <v>0</v>
      </c>
      <c r="BB50" s="98">
        <f>IF(ISNUMBER(SEARCH('ankieta ESG'!$G$183,BC50)),MAX($BB$3:BB49)+1,0)</f>
        <v>47</v>
      </c>
      <c r="BC50" s="134" t="s">
        <v>4050</v>
      </c>
      <c r="BD50" s="98">
        <v>0</v>
      </c>
      <c r="BE50" s="99" t="str">
        <f>IFERROR(VLOOKUP(ROWS($BC$4:BC50),$BB$4:$BC$2337,2,0),"")</f>
        <v>Bełżec (pow. tomaszowski, woj. lubelskie)</v>
      </c>
      <c r="BF50" s="98">
        <v>0</v>
      </c>
      <c r="BG50" s="98">
        <f>IF(ISNUMBER(SEARCH('ankieta ESG'!$G$184,BH50)),MAX($BG$3:BG49)+1,0)</f>
        <v>47</v>
      </c>
      <c r="BH50" s="134" t="s">
        <v>4050</v>
      </c>
      <c r="BI50" s="98">
        <v>0</v>
      </c>
      <c r="BJ50" s="99" t="str">
        <f>IFERROR(VLOOKUP(ROWS($BH$4:BH50),$BG$4:$BH$2337,2,0),"")</f>
        <v>Bełżec (pow. tomaszowski, woj. lubelskie)</v>
      </c>
      <c r="BK50" s="98">
        <v>0</v>
      </c>
      <c r="BL50" s="98">
        <f>IF(ISNUMBER(SEARCH('ankieta ESG'!$G$185,BM50)),MAX($BL$3:BL49)+1,0)</f>
        <v>47</v>
      </c>
      <c r="BM50" s="134" t="s">
        <v>4050</v>
      </c>
      <c r="BN50" s="98">
        <v>0</v>
      </c>
      <c r="BO50" s="99" t="str">
        <f>IFERROR(VLOOKUP(ROWS($BM$4:BM50),$BL$4:$BM$2337,2,0),"")</f>
        <v>Bełżec (pow. tomaszowski, woj. lubelskie)</v>
      </c>
      <c r="BP50" s="98">
        <v>0</v>
      </c>
      <c r="BQ50" s="98">
        <f>IF(ISNUMBER(SEARCH('ankieta ESG'!$G$186,BR50)),MAX($BQ$3:BQ49)+1,0)</f>
        <v>47</v>
      </c>
      <c r="BR50" s="134" t="s">
        <v>4050</v>
      </c>
      <c r="BS50" s="98">
        <v>0</v>
      </c>
      <c r="BT50" s="99" t="str">
        <f>IFERROR(VLOOKUP(ROWS($BR$4:BR50),$BQ$4:$BR$2337,2,0),"")</f>
        <v>Bełżec (pow. tomaszowski, woj. lubelskie)</v>
      </c>
      <c r="BU50" s="98">
        <v>0</v>
      </c>
      <c r="BV50" s="98">
        <f>IF(ISNUMBER(SEARCH('ankieta ESG'!$G$187,BW50)),MAX($BV$3:BV49)+1,0)</f>
        <v>47</v>
      </c>
      <c r="BW50" s="134" t="s">
        <v>4050</v>
      </c>
      <c r="BX50" s="98">
        <v>0</v>
      </c>
      <c r="BY50" s="99" t="str">
        <f>IFERROR(VLOOKUP(ROWS($BW$4:BW50),$BV$4:$BW$2337,2,0),"")</f>
        <v>Bełżec (pow. tomaszowski, woj. lubelskie)</v>
      </c>
      <c r="BZ50" s="98">
        <v>0</v>
      </c>
      <c r="CA50" s="98">
        <f>IF(ISNUMBER(SEARCH('ankieta ESG'!$G$188,CB50)),MAX($CA$3:CA49)+1,0)</f>
        <v>47</v>
      </c>
      <c r="CB50" s="134" t="s">
        <v>4050</v>
      </c>
      <c r="CC50" s="98">
        <v>0</v>
      </c>
      <c r="CD50" s="99" t="str">
        <f>IFERROR(VLOOKUP(ROWS($CB$4:CB50),$CA$4:$CB$2337,2,0),"")</f>
        <v>Bełżec (pow. tomaszowski, woj. lubelskie)</v>
      </c>
      <c r="CE50" s="98">
        <v>0</v>
      </c>
      <c r="CF50" s="98">
        <f>IF(ISNUMBER(SEARCH('ankieta ESG'!$G$189,CG50)),MAX($CF$3:CF49)+1,0)</f>
        <v>47</v>
      </c>
      <c r="CG50" s="134" t="s">
        <v>4050</v>
      </c>
      <c r="CH50" s="98">
        <v>0</v>
      </c>
      <c r="CI50" s="99" t="str">
        <f>IFERROR(VLOOKUP(ROWS($CG$4:CG50),$CF$4:$CG$2337,2,0),"")</f>
        <v>Bełżec (pow. tomaszowski, woj. lubelskie)</v>
      </c>
      <c r="CJ50" s="98">
        <v>0</v>
      </c>
    </row>
    <row r="51" spans="2:88">
      <c r="B51" s="98">
        <f>IF(ISNUMBER(SEARCH('ankieta ESG'!$E$11,C51)),MAX(B$3:$B50)+1,0)</f>
        <v>48</v>
      </c>
      <c r="C51" s="99" t="s">
        <v>92</v>
      </c>
      <c r="D51" s="98">
        <v>0</v>
      </c>
      <c r="E51" s="99" t="str">
        <f>IFERROR(VLOOKUP(ROWS($C$4:C51),$B$4:$C$1385,2,0),"")</f>
        <v>08.12.Z Wydobywanie żwiru i piasku; wydobywanie gliny i kaolinu (PKD 2007)</v>
      </c>
      <c r="F51" s="98">
        <v>0</v>
      </c>
      <c r="AM51" s="98">
        <f>IF(ISNUMBER(SEARCH('ankieta ESG'!$G$180,AN51)),MAX(AM$3:$AM50)+1,0)</f>
        <v>48</v>
      </c>
      <c r="AN51" s="134" t="s">
        <v>4051</v>
      </c>
      <c r="AO51" s="98">
        <v>0</v>
      </c>
      <c r="AP51" s="99" t="str">
        <f>IFERROR(VLOOKUP(ROWS($AN$4:AN51),$AM$4:$AN$2337,2,0),"")</f>
        <v>Bełżyce (pow. lubelski, woj. lubelskie)</v>
      </c>
      <c r="AQ51" s="98">
        <v>0</v>
      </c>
      <c r="AR51" s="98">
        <f>IF(ISNUMBER(SEARCH('ankieta ESG'!$G$181,AS51)),MAX($AR$3:AR50)+1,0)</f>
        <v>48</v>
      </c>
      <c r="AS51" s="134" t="s">
        <v>4051</v>
      </c>
      <c r="AT51" s="98">
        <v>0</v>
      </c>
      <c r="AU51" s="99" t="str">
        <f>IFERROR(VLOOKUP(ROWS($AS$4:AS51),$AR$4:$AS$2337,2,0),"")</f>
        <v>Bełżyce (pow. lubelski, woj. lubelskie)</v>
      </c>
      <c r="AV51" s="98">
        <v>0</v>
      </c>
      <c r="AW51" s="98">
        <f>IF(ISNUMBER(SEARCH('ankieta ESG'!$G$182,AX51)),MAX($AW$3:AW50)+1,0)</f>
        <v>48</v>
      </c>
      <c r="AX51" s="134" t="s">
        <v>4051</v>
      </c>
      <c r="AY51" s="98">
        <v>0</v>
      </c>
      <c r="AZ51" s="99" t="str">
        <f>IFERROR(VLOOKUP(ROWS($AX$4:AX51),$AW$4:$AX$2337,2,0),"")</f>
        <v>Bełżyce (pow. lubelski, woj. lubelskie)</v>
      </c>
      <c r="BA51" s="98">
        <v>0</v>
      </c>
      <c r="BB51" s="98">
        <f>IF(ISNUMBER(SEARCH('ankieta ESG'!$G$183,BC51)),MAX($BB$3:BB50)+1,0)</f>
        <v>48</v>
      </c>
      <c r="BC51" s="134" t="s">
        <v>4051</v>
      </c>
      <c r="BD51" s="98">
        <v>0</v>
      </c>
      <c r="BE51" s="99" t="str">
        <f>IFERROR(VLOOKUP(ROWS($BC$4:BC51),$BB$4:$BC$2337,2,0),"")</f>
        <v>Bełżyce (pow. lubelski, woj. lubelskie)</v>
      </c>
      <c r="BF51" s="98">
        <v>0</v>
      </c>
      <c r="BG51" s="98">
        <f>IF(ISNUMBER(SEARCH('ankieta ESG'!$G$184,BH51)),MAX($BG$3:BG50)+1,0)</f>
        <v>48</v>
      </c>
      <c r="BH51" s="134" t="s">
        <v>4051</v>
      </c>
      <c r="BI51" s="98">
        <v>0</v>
      </c>
      <c r="BJ51" s="99" t="str">
        <f>IFERROR(VLOOKUP(ROWS($BH$4:BH51),$BG$4:$BH$2337,2,0),"")</f>
        <v>Bełżyce (pow. lubelski, woj. lubelskie)</v>
      </c>
      <c r="BK51" s="98">
        <v>0</v>
      </c>
      <c r="BL51" s="98">
        <f>IF(ISNUMBER(SEARCH('ankieta ESG'!$G$185,BM51)),MAX($BL$3:BL50)+1,0)</f>
        <v>48</v>
      </c>
      <c r="BM51" s="134" t="s">
        <v>4051</v>
      </c>
      <c r="BN51" s="98">
        <v>0</v>
      </c>
      <c r="BO51" s="99" t="str">
        <f>IFERROR(VLOOKUP(ROWS($BM$4:BM51),$BL$4:$BM$2337,2,0),"")</f>
        <v>Bełżyce (pow. lubelski, woj. lubelskie)</v>
      </c>
      <c r="BP51" s="98">
        <v>0</v>
      </c>
      <c r="BQ51" s="98">
        <f>IF(ISNUMBER(SEARCH('ankieta ESG'!$G$186,BR51)),MAX($BQ$3:BQ50)+1,0)</f>
        <v>48</v>
      </c>
      <c r="BR51" s="134" t="s">
        <v>4051</v>
      </c>
      <c r="BS51" s="98">
        <v>0</v>
      </c>
      <c r="BT51" s="99" t="str">
        <f>IFERROR(VLOOKUP(ROWS($BR$4:BR51),$BQ$4:$BR$2337,2,0),"")</f>
        <v>Bełżyce (pow. lubelski, woj. lubelskie)</v>
      </c>
      <c r="BU51" s="98">
        <v>0</v>
      </c>
      <c r="BV51" s="98">
        <f>IF(ISNUMBER(SEARCH('ankieta ESG'!$G$187,BW51)),MAX($BV$3:BV50)+1,0)</f>
        <v>48</v>
      </c>
      <c r="BW51" s="134" t="s">
        <v>4051</v>
      </c>
      <c r="BX51" s="98">
        <v>0</v>
      </c>
      <c r="BY51" s="99" t="str">
        <f>IFERROR(VLOOKUP(ROWS($BW$4:BW51),$BV$4:$BW$2337,2,0),"")</f>
        <v>Bełżyce (pow. lubelski, woj. lubelskie)</v>
      </c>
      <c r="BZ51" s="98">
        <v>0</v>
      </c>
      <c r="CA51" s="98">
        <f>IF(ISNUMBER(SEARCH('ankieta ESG'!$G$188,CB51)),MAX($CA$3:CA50)+1,0)</f>
        <v>48</v>
      </c>
      <c r="CB51" s="134" t="s">
        <v>4051</v>
      </c>
      <c r="CC51" s="98">
        <v>0</v>
      </c>
      <c r="CD51" s="99" t="str">
        <f>IFERROR(VLOOKUP(ROWS($CB$4:CB51),$CA$4:$CB$2337,2,0),"")</f>
        <v>Bełżyce (pow. lubelski, woj. lubelskie)</v>
      </c>
      <c r="CE51" s="98">
        <v>0</v>
      </c>
      <c r="CF51" s="98">
        <f>IF(ISNUMBER(SEARCH('ankieta ESG'!$G$189,CG51)),MAX($CF$3:CF50)+1,0)</f>
        <v>48</v>
      </c>
      <c r="CG51" s="134" t="s">
        <v>4051</v>
      </c>
      <c r="CH51" s="98">
        <v>0</v>
      </c>
      <c r="CI51" s="99" t="str">
        <f>IFERROR(VLOOKUP(ROWS($CG$4:CG51),$CF$4:$CG$2337,2,0),"")</f>
        <v>Bełżyce (pow. lubelski, woj. lubelskie)</v>
      </c>
      <c r="CJ51" s="98">
        <v>0</v>
      </c>
    </row>
    <row r="52" spans="2:88">
      <c r="B52" s="98">
        <f>IF(ISNUMBER(SEARCH('ankieta ESG'!$E$11,C52)),MAX(B$3:$B51)+1,0)</f>
        <v>49</v>
      </c>
      <c r="C52" s="99" t="s">
        <v>93</v>
      </c>
      <c r="D52" s="98">
        <v>0</v>
      </c>
      <c r="E52" s="99" t="str">
        <f>IFERROR(VLOOKUP(ROWS($C$4:C52),$B$4:$C$1385,2,0),"")</f>
        <v>08.91.Z Wydobywanie minerałów dla przemysłu chemicznego oraz do produkcji nawozów (PKD 2007)</v>
      </c>
      <c r="F52" s="98">
        <v>0</v>
      </c>
      <c r="AM52" s="98">
        <f>IF(ISNUMBER(SEARCH('ankieta ESG'!$G$180,AN52)),MAX(AM$3:$AM51)+1,0)</f>
        <v>49</v>
      </c>
      <c r="AN52" s="134" t="s">
        <v>4052</v>
      </c>
      <c r="AO52" s="98">
        <v>0</v>
      </c>
      <c r="AP52" s="99" t="str">
        <f>IFERROR(VLOOKUP(ROWS($AN$4:AN52),$AM$4:$AN$2337,2,0),"")</f>
        <v>Besko (pow. sanocki, woj. podkarpackie)</v>
      </c>
      <c r="AQ52" s="98">
        <v>0</v>
      </c>
      <c r="AR52" s="98">
        <f>IF(ISNUMBER(SEARCH('ankieta ESG'!$G$181,AS52)),MAX($AR$3:AR51)+1,0)</f>
        <v>49</v>
      </c>
      <c r="AS52" s="134" t="s">
        <v>4052</v>
      </c>
      <c r="AT52" s="98">
        <v>0</v>
      </c>
      <c r="AU52" s="99" t="str">
        <f>IFERROR(VLOOKUP(ROWS($AS$4:AS52),$AR$4:$AS$2337,2,0),"")</f>
        <v>Besko (pow. sanocki, woj. podkarpackie)</v>
      </c>
      <c r="AV52" s="98">
        <v>0</v>
      </c>
      <c r="AW52" s="98">
        <f>IF(ISNUMBER(SEARCH('ankieta ESG'!$G$182,AX52)),MAX($AW$3:AW51)+1,0)</f>
        <v>49</v>
      </c>
      <c r="AX52" s="134" t="s">
        <v>4052</v>
      </c>
      <c r="AY52" s="98">
        <v>0</v>
      </c>
      <c r="AZ52" s="99" t="str">
        <f>IFERROR(VLOOKUP(ROWS($AX$4:AX52),$AW$4:$AX$2337,2,0),"")</f>
        <v>Besko (pow. sanocki, woj. podkarpackie)</v>
      </c>
      <c r="BA52" s="98">
        <v>0</v>
      </c>
      <c r="BB52" s="98">
        <f>IF(ISNUMBER(SEARCH('ankieta ESG'!$G$183,BC52)),MAX($BB$3:BB51)+1,0)</f>
        <v>49</v>
      </c>
      <c r="BC52" s="134" t="s">
        <v>4052</v>
      </c>
      <c r="BD52" s="98">
        <v>0</v>
      </c>
      <c r="BE52" s="99" t="str">
        <f>IFERROR(VLOOKUP(ROWS($BC$4:BC52),$BB$4:$BC$2337,2,0),"")</f>
        <v>Besko (pow. sanocki, woj. podkarpackie)</v>
      </c>
      <c r="BF52" s="98">
        <v>0</v>
      </c>
      <c r="BG52" s="98">
        <f>IF(ISNUMBER(SEARCH('ankieta ESG'!$G$184,BH52)),MAX($BG$3:BG51)+1,0)</f>
        <v>49</v>
      </c>
      <c r="BH52" s="134" t="s">
        <v>4052</v>
      </c>
      <c r="BI52" s="98">
        <v>0</v>
      </c>
      <c r="BJ52" s="99" t="str">
        <f>IFERROR(VLOOKUP(ROWS($BH$4:BH52),$BG$4:$BH$2337,2,0),"")</f>
        <v>Besko (pow. sanocki, woj. podkarpackie)</v>
      </c>
      <c r="BK52" s="98">
        <v>0</v>
      </c>
      <c r="BL52" s="98">
        <f>IF(ISNUMBER(SEARCH('ankieta ESG'!$G$185,BM52)),MAX($BL$3:BL51)+1,0)</f>
        <v>49</v>
      </c>
      <c r="BM52" s="134" t="s">
        <v>4052</v>
      </c>
      <c r="BN52" s="98">
        <v>0</v>
      </c>
      <c r="BO52" s="99" t="str">
        <f>IFERROR(VLOOKUP(ROWS($BM$4:BM52),$BL$4:$BM$2337,2,0),"")</f>
        <v>Besko (pow. sanocki, woj. podkarpackie)</v>
      </c>
      <c r="BP52" s="98">
        <v>0</v>
      </c>
      <c r="BQ52" s="98">
        <f>IF(ISNUMBER(SEARCH('ankieta ESG'!$G$186,BR52)),MAX($BQ$3:BQ51)+1,0)</f>
        <v>49</v>
      </c>
      <c r="BR52" s="134" t="s">
        <v>4052</v>
      </c>
      <c r="BS52" s="98">
        <v>0</v>
      </c>
      <c r="BT52" s="99" t="str">
        <f>IFERROR(VLOOKUP(ROWS($BR$4:BR52),$BQ$4:$BR$2337,2,0),"")</f>
        <v>Besko (pow. sanocki, woj. podkarpackie)</v>
      </c>
      <c r="BU52" s="98">
        <v>0</v>
      </c>
      <c r="BV52" s="98">
        <f>IF(ISNUMBER(SEARCH('ankieta ESG'!$G$187,BW52)),MAX($BV$3:BV51)+1,0)</f>
        <v>49</v>
      </c>
      <c r="BW52" s="134" t="s">
        <v>4052</v>
      </c>
      <c r="BX52" s="98">
        <v>0</v>
      </c>
      <c r="BY52" s="99" t="str">
        <f>IFERROR(VLOOKUP(ROWS($BW$4:BW52),$BV$4:$BW$2337,2,0),"")</f>
        <v>Besko (pow. sanocki, woj. podkarpackie)</v>
      </c>
      <c r="BZ52" s="98">
        <v>0</v>
      </c>
      <c r="CA52" s="98">
        <f>IF(ISNUMBER(SEARCH('ankieta ESG'!$G$188,CB52)),MAX($CA$3:CA51)+1,0)</f>
        <v>49</v>
      </c>
      <c r="CB52" s="134" t="s">
        <v>4052</v>
      </c>
      <c r="CC52" s="98">
        <v>0</v>
      </c>
      <c r="CD52" s="99" t="str">
        <f>IFERROR(VLOOKUP(ROWS($CB$4:CB52),$CA$4:$CB$2337,2,0),"")</f>
        <v>Besko (pow. sanocki, woj. podkarpackie)</v>
      </c>
      <c r="CE52" s="98">
        <v>0</v>
      </c>
      <c r="CF52" s="98">
        <f>IF(ISNUMBER(SEARCH('ankieta ESG'!$G$189,CG52)),MAX($CF$3:CF51)+1,0)</f>
        <v>49</v>
      </c>
      <c r="CG52" s="134" t="s">
        <v>4052</v>
      </c>
      <c r="CH52" s="98">
        <v>0</v>
      </c>
      <c r="CI52" s="99" t="str">
        <f>IFERROR(VLOOKUP(ROWS($CG$4:CG52),$CF$4:$CG$2337,2,0),"")</f>
        <v>Besko (pow. sanocki, woj. podkarpackie)</v>
      </c>
      <c r="CJ52" s="98">
        <v>0</v>
      </c>
    </row>
    <row r="53" spans="2:88">
      <c r="B53" s="98">
        <f>IF(ISNUMBER(SEARCH('ankieta ESG'!$E$11,C53)),MAX(B$3:$B52)+1,0)</f>
        <v>50</v>
      </c>
      <c r="C53" s="99" t="s">
        <v>94</v>
      </c>
      <c r="D53" s="98">
        <v>0</v>
      </c>
      <c r="E53" s="99" t="str">
        <f>IFERROR(VLOOKUP(ROWS($C$4:C53),$B$4:$C$1385,2,0),"")</f>
        <v>08.92.Z Wydobywanie torfu (PKD 2007)</v>
      </c>
      <c r="F53" s="98">
        <v>0</v>
      </c>
      <c r="AM53" s="98">
        <f>IF(ISNUMBER(SEARCH('ankieta ESG'!$G$180,AN53)),MAX(AM$3:$AM52)+1,0)</f>
        <v>50</v>
      </c>
      <c r="AN53" s="134" t="s">
        <v>4053</v>
      </c>
      <c r="AO53" s="98">
        <v>0</v>
      </c>
      <c r="AP53" s="99" t="str">
        <f>IFERROR(VLOOKUP(ROWS($AN$4:AN53),$AM$4:$AN$2337,2,0),"")</f>
        <v>Bestwina (pow. bielski, woj. śląskie)</v>
      </c>
      <c r="AQ53" s="98">
        <v>0</v>
      </c>
      <c r="AR53" s="98">
        <f>IF(ISNUMBER(SEARCH('ankieta ESG'!$G$181,AS53)),MAX($AR$3:AR52)+1,0)</f>
        <v>50</v>
      </c>
      <c r="AS53" s="134" t="s">
        <v>4053</v>
      </c>
      <c r="AT53" s="98">
        <v>0</v>
      </c>
      <c r="AU53" s="99" t="str">
        <f>IFERROR(VLOOKUP(ROWS($AS$4:AS53),$AR$4:$AS$2337,2,0),"")</f>
        <v>Bestwina (pow. bielski, woj. śląskie)</v>
      </c>
      <c r="AV53" s="98">
        <v>0</v>
      </c>
      <c r="AW53" s="98">
        <f>IF(ISNUMBER(SEARCH('ankieta ESG'!$G$182,AX53)),MAX($AW$3:AW52)+1,0)</f>
        <v>50</v>
      </c>
      <c r="AX53" s="134" t="s">
        <v>4053</v>
      </c>
      <c r="AY53" s="98">
        <v>0</v>
      </c>
      <c r="AZ53" s="99" t="str">
        <f>IFERROR(VLOOKUP(ROWS($AX$4:AX53),$AW$4:$AX$2337,2,0),"")</f>
        <v>Bestwina (pow. bielski, woj. śląskie)</v>
      </c>
      <c r="BA53" s="98">
        <v>0</v>
      </c>
      <c r="BB53" s="98">
        <f>IF(ISNUMBER(SEARCH('ankieta ESG'!$G$183,BC53)),MAX($BB$3:BB52)+1,0)</f>
        <v>50</v>
      </c>
      <c r="BC53" s="134" t="s">
        <v>4053</v>
      </c>
      <c r="BD53" s="98">
        <v>0</v>
      </c>
      <c r="BE53" s="99" t="str">
        <f>IFERROR(VLOOKUP(ROWS($BC$4:BC53),$BB$4:$BC$2337,2,0),"")</f>
        <v>Bestwina (pow. bielski, woj. śląskie)</v>
      </c>
      <c r="BF53" s="98">
        <v>0</v>
      </c>
      <c r="BG53" s="98">
        <f>IF(ISNUMBER(SEARCH('ankieta ESG'!$G$184,BH53)),MAX($BG$3:BG52)+1,0)</f>
        <v>50</v>
      </c>
      <c r="BH53" s="134" t="s">
        <v>4053</v>
      </c>
      <c r="BI53" s="98">
        <v>0</v>
      </c>
      <c r="BJ53" s="99" t="str">
        <f>IFERROR(VLOOKUP(ROWS($BH$4:BH53),$BG$4:$BH$2337,2,0),"")</f>
        <v>Bestwina (pow. bielski, woj. śląskie)</v>
      </c>
      <c r="BK53" s="98">
        <v>0</v>
      </c>
      <c r="BL53" s="98">
        <f>IF(ISNUMBER(SEARCH('ankieta ESG'!$G$185,BM53)),MAX($BL$3:BL52)+1,0)</f>
        <v>50</v>
      </c>
      <c r="BM53" s="134" t="s">
        <v>4053</v>
      </c>
      <c r="BN53" s="98">
        <v>0</v>
      </c>
      <c r="BO53" s="99" t="str">
        <f>IFERROR(VLOOKUP(ROWS($BM$4:BM53),$BL$4:$BM$2337,2,0),"")</f>
        <v>Bestwina (pow. bielski, woj. śląskie)</v>
      </c>
      <c r="BP53" s="98">
        <v>0</v>
      </c>
      <c r="BQ53" s="98">
        <f>IF(ISNUMBER(SEARCH('ankieta ESG'!$G$186,BR53)),MAX($BQ$3:BQ52)+1,0)</f>
        <v>50</v>
      </c>
      <c r="BR53" s="134" t="s">
        <v>4053</v>
      </c>
      <c r="BS53" s="98">
        <v>0</v>
      </c>
      <c r="BT53" s="99" t="str">
        <f>IFERROR(VLOOKUP(ROWS($BR$4:BR53),$BQ$4:$BR$2337,2,0),"")</f>
        <v>Bestwina (pow. bielski, woj. śląskie)</v>
      </c>
      <c r="BU53" s="98">
        <v>0</v>
      </c>
      <c r="BV53" s="98">
        <f>IF(ISNUMBER(SEARCH('ankieta ESG'!$G$187,BW53)),MAX($BV$3:BV52)+1,0)</f>
        <v>50</v>
      </c>
      <c r="BW53" s="134" t="s">
        <v>4053</v>
      </c>
      <c r="BX53" s="98">
        <v>0</v>
      </c>
      <c r="BY53" s="99" t="str">
        <f>IFERROR(VLOOKUP(ROWS($BW$4:BW53),$BV$4:$BW$2337,2,0),"")</f>
        <v>Bestwina (pow. bielski, woj. śląskie)</v>
      </c>
      <c r="BZ53" s="98">
        <v>0</v>
      </c>
      <c r="CA53" s="98">
        <f>IF(ISNUMBER(SEARCH('ankieta ESG'!$G$188,CB53)),MAX($CA$3:CA52)+1,0)</f>
        <v>50</v>
      </c>
      <c r="CB53" s="134" t="s">
        <v>4053</v>
      </c>
      <c r="CC53" s="98">
        <v>0</v>
      </c>
      <c r="CD53" s="99" t="str">
        <f>IFERROR(VLOOKUP(ROWS($CB$4:CB53),$CA$4:$CB$2337,2,0),"")</f>
        <v>Bestwina (pow. bielski, woj. śląskie)</v>
      </c>
      <c r="CE53" s="98">
        <v>0</v>
      </c>
      <c r="CF53" s="98">
        <f>IF(ISNUMBER(SEARCH('ankieta ESG'!$G$189,CG53)),MAX($CF$3:CF52)+1,0)</f>
        <v>50</v>
      </c>
      <c r="CG53" s="134" t="s">
        <v>4053</v>
      </c>
      <c r="CH53" s="98">
        <v>0</v>
      </c>
      <c r="CI53" s="99" t="str">
        <f>IFERROR(VLOOKUP(ROWS($CG$4:CG53),$CF$4:$CG$2337,2,0),"")</f>
        <v>Bestwina (pow. bielski, woj. śląskie)</v>
      </c>
      <c r="CJ53" s="98">
        <v>0</v>
      </c>
    </row>
    <row r="54" spans="2:88">
      <c r="B54" s="98">
        <f>IF(ISNUMBER(SEARCH('ankieta ESG'!$E$11,C54)),MAX(B$3:$B53)+1,0)</f>
        <v>51</v>
      </c>
      <c r="C54" s="99" t="s">
        <v>95</v>
      </c>
      <c r="D54" s="98">
        <v>0</v>
      </c>
      <c r="E54" s="99" t="str">
        <f>IFERROR(VLOOKUP(ROWS($C$4:C54),$B$4:$C$1385,2,0),"")</f>
        <v>08.93.Z Wydobywanie soli (PKD 2007)</v>
      </c>
      <c r="F54" s="98">
        <v>0</v>
      </c>
      <c r="AM54" s="98">
        <f>IF(ISNUMBER(SEARCH('ankieta ESG'!$G$180,AN54)),MAX(AM$3:$AM53)+1,0)</f>
        <v>51</v>
      </c>
      <c r="AN54" s="134" t="s">
        <v>4054</v>
      </c>
      <c r="AO54" s="98">
        <v>0</v>
      </c>
      <c r="AP54" s="99" t="str">
        <f>IFERROR(VLOOKUP(ROWS($AN$4:AN54),$AM$4:$AN$2337,2,0),"")</f>
        <v>Będków (pow. tomaszowski, woj. łódzkie)</v>
      </c>
      <c r="AQ54" s="98">
        <v>0</v>
      </c>
      <c r="AR54" s="98">
        <f>IF(ISNUMBER(SEARCH('ankieta ESG'!$G$181,AS54)),MAX($AR$3:AR53)+1,0)</f>
        <v>51</v>
      </c>
      <c r="AS54" s="134" t="s">
        <v>4054</v>
      </c>
      <c r="AT54" s="98">
        <v>0</v>
      </c>
      <c r="AU54" s="99" t="str">
        <f>IFERROR(VLOOKUP(ROWS($AS$4:AS54),$AR$4:$AS$2337,2,0),"")</f>
        <v>Będków (pow. tomaszowski, woj. łódzkie)</v>
      </c>
      <c r="AV54" s="98">
        <v>0</v>
      </c>
      <c r="AW54" s="98">
        <f>IF(ISNUMBER(SEARCH('ankieta ESG'!$G$182,AX54)),MAX($AW$3:AW53)+1,0)</f>
        <v>51</v>
      </c>
      <c r="AX54" s="134" t="s">
        <v>4054</v>
      </c>
      <c r="AY54" s="98">
        <v>0</v>
      </c>
      <c r="AZ54" s="99" t="str">
        <f>IFERROR(VLOOKUP(ROWS($AX$4:AX54),$AW$4:$AX$2337,2,0),"")</f>
        <v>Będków (pow. tomaszowski, woj. łódzkie)</v>
      </c>
      <c r="BA54" s="98">
        <v>0</v>
      </c>
      <c r="BB54" s="98">
        <f>IF(ISNUMBER(SEARCH('ankieta ESG'!$G$183,BC54)),MAX($BB$3:BB53)+1,0)</f>
        <v>51</v>
      </c>
      <c r="BC54" s="134" t="s">
        <v>4054</v>
      </c>
      <c r="BD54" s="98">
        <v>0</v>
      </c>
      <c r="BE54" s="99" t="str">
        <f>IFERROR(VLOOKUP(ROWS($BC$4:BC54),$BB$4:$BC$2337,2,0),"")</f>
        <v>Będków (pow. tomaszowski, woj. łódzkie)</v>
      </c>
      <c r="BF54" s="98">
        <v>0</v>
      </c>
      <c r="BG54" s="98">
        <f>IF(ISNUMBER(SEARCH('ankieta ESG'!$G$184,BH54)),MAX($BG$3:BG53)+1,0)</f>
        <v>51</v>
      </c>
      <c r="BH54" s="134" t="s">
        <v>4054</v>
      </c>
      <c r="BI54" s="98">
        <v>0</v>
      </c>
      <c r="BJ54" s="99" t="str">
        <f>IFERROR(VLOOKUP(ROWS($BH$4:BH54),$BG$4:$BH$2337,2,0),"")</f>
        <v>Będków (pow. tomaszowski, woj. łódzkie)</v>
      </c>
      <c r="BK54" s="98">
        <v>0</v>
      </c>
      <c r="BL54" s="98">
        <f>IF(ISNUMBER(SEARCH('ankieta ESG'!$G$185,BM54)),MAX($BL$3:BL53)+1,0)</f>
        <v>51</v>
      </c>
      <c r="BM54" s="134" t="s">
        <v>4054</v>
      </c>
      <c r="BN54" s="98">
        <v>0</v>
      </c>
      <c r="BO54" s="99" t="str">
        <f>IFERROR(VLOOKUP(ROWS($BM$4:BM54),$BL$4:$BM$2337,2,0),"")</f>
        <v>Będków (pow. tomaszowski, woj. łódzkie)</v>
      </c>
      <c r="BP54" s="98">
        <v>0</v>
      </c>
      <c r="BQ54" s="98">
        <f>IF(ISNUMBER(SEARCH('ankieta ESG'!$G$186,BR54)),MAX($BQ$3:BQ53)+1,0)</f>
        <v>51</v>
      </c>
      <c r="BR54" s="134" t="s">
        <v>4054</v>
      </c>
      <c r="BS54" s="98">
        <v>0</v>
      </c>
      <c r="BT54" s="99" t="str">
        <f>IFERROR(VLOOKUP(ROWS($BR$4:BR54),$BQ$4:$BR$2337,2,0),"")</f>
        <v>Będków (pow. tomaszowski, woj. łódzkie)</v>
      </c>
      <c r="BU54" s="98">
        <v>0</v>
      </c>
      <c r="BV54" s="98">
        <f>IF(ISNUMBER(SEARCH('ankieta ESG'!$G$187,BW54)),MAX($BV$3:BV53)+1,0)</f>
        <v>51</v>
      </c>
      <c r="BW54" s="134" t="s">
        <v>4054</v>
      </c>
      <c r="BX54" s="98">
        <v>0</v>
      </c>
      <c r="BY54" s="99" t="str">
        <f>IFERROR(VLOOKUP(ROWS($BW$4:BW54),$BV$4:$BW$2337,2,0),"")</f>
        <v>Będków (pow. tomaszowski, woj. łódzkie)</v>
      </c>
      <c r="BZ54" s="98">
        <v>0</v>
      </c>
      <c r="CA54" s="98">
        <f>IF(ISNUMBER(SEARCH('ankieta ESG'!$G$188,CB54)),MAX($CA$3:CA53)+1,0)</f>
        <v>51</v>
      </c>
      <c r="CB54" s="134" t="s">
        <v>4054</v>
      </c>
      <c r="CC54" s="98">
        <v>0</v>
      </c>
      <c r="CD54" s="99" t="str">
        <f>IFERROR(VLOOKUP(ROWS($CB$4:CB54),$CA$4:$CB$2337,2,0),"")</f>
        <v>Będków (pow. tomaszowski, woj. łódzkie)</v>
      </c>
      <c r="CE54" s="98">
        <v>0</v>
      </c>
      <c r="CF54" s="98">
        <f>IF(ISNUMBER(SEARCH('ankieta ESG'!$G$189,CG54)),MAX($CF$3:CF53)+1,0)</f>
        <v>51</v>
      </c>
      <c r="CG54" s="134" t="s">
        <v>4054</v>
      </c>
      <c r="CH54" s="98">
        <v>0</v>
      </c>
      <c r="CI54" s="99" t="str">
        <f>IFERROR(VLOOKUP(ROWS($CG$4:CG54),$CF$4:$CG$2337,2,0),"")</f>
        <v>Będków (pow. tomaszowski, woj. łódzkie)</v>
      </c>
      <c r="CJ54" s="98">
        <v>0</v>
      </c>
    </row>
    <row r="55" spans="2:88">
      <c r="B55" s="98">
        <f>IF(ISNUMBER(SEARCH('ankieta ESG'!$E$11,C55)),MAX(B$3:$B54)+1,0)</f>
        <v>52</v>
      </c>
      <c r="C55" s="99" t="s">
        <v>96</v>
      </c>
      <c r="D55" s="98">
        <v>0</v>
      </c>
      <c r="E55" s="99" t="str">
        <f>IFERROR(VLOOKUP(ROWS($C$4:C55),$B$4:$C$1385,2,0),"")</f>
        <v>08.99.Z Pozostałe górnictwo i wydobywanie, gdzie indziej niesklasyfikowane (PKD 2007)</v>
      </c>
      <c r="F55" s="98">
        <v>0</v>
      </c>
      <c r="AM55" s="98">
        <f>IF(ISNUMBER(SEARCH('ankieta ESG'!$G$180,AN55)),MAX(AM$3:$AM54)+1,0)</f>
        <v>52</v>
      </c>
      <c r="AN55" s="134" t="s">
        <v>4055</v>
      </c>
      <c r="AO55" s="98">
        <v>0</v>
      </c>
      <c r="AP55" s="99" t="str">
        <f>IFERROR(VLOOKUP(ROWS($AN$4:AN55),$AM$4:$AN$2337,2,0),"")</f>
        <v>Będzin (pow. będziński, woj. śląskie)</v>
      </c>
      <c r="AQ55" s="98">
        <v>0</v>
      </c>
      <c r="AR55" s="98">
        <f>IF(ISNUMBER(SEARCH('ankieta ESG'!$G$181,AS55)),MAX($AR$3:AR54)+1,0)</f>
        <v>52</v>
      </c>
      <c r="AS55" s="134" t="s">
        <v>4055</v>
      </c>
      <c r="AT55" s="98">
        <v>0</v>
      </c>
      <c r="AU55" s="99" t="str">
        <f>IFERROR(VLOOKUP(ROWS($AS$4:AS55),$AR$4:$AS$2337,2,0),"")</f>
        <v>Będzin (pow. będziński, woj. śląskie)</v>
      </c>
      <c r="AV55" s="98">
        <v>0</v>
      </c>
      <c r="AW55" s="98">
        <f>IF(ISNUMBER(SEARCH('ankieta ESG'!$G$182,AX55)),MAX($AW$3:AW54)+1,0)</f>
        <v>52</v>
      </c>
      <c r="AX55" s="134" t="s">
        <v>4055</v>
      </c>
      <c r="AY55" s="98">
        <v>0</v>
      </c>
      <c r="AZ55" s="99" t="str">
        <f>IFERROR(VLOOKUP(ROWS($AX$4:AX55),$AW$4:$AX$2337,2,0),"")</f>
        <v>Będzin (pow. będziński, woj. śląskie)</v>
      </c>
      <c r="BA55" s="98">
        <v>0</v>
      </c>
      <c r="BB55" s="98">
        <f>IF(ISNUMBER(SEARCH('ankieta ESG'!$G$183,BC55)),MAX($BB$3:BB54)+1,0)</f>
        <v>52</v>
      </c>
      <c r="BC55" s="134" t="s">
        <v>4055</v>
      </c>
      <c r="BD55" s="98">
        <v>0</v>
      </c>
      <c r="BE55" s="99" t="str">
        <f>IFERROR(VLOOKUP(ROWS($BC$4:BC55),$BB$4:$BC$2337,2,0),"")</f>
        <v>Będzin (pow. będziński, woj. śląskie)</v>
      </c>
      <c r="BF55" s="98">
        <v>0</v>
      </c>
      <c r="BG55" s="98">
        <f>IF(ISNUMBER(SEARCH('ankieta ESG'!$G$184,BH55)),MAX($BG$3:BG54)+1,0)</f>
        <v>52</v>
      </c>
      <c r="BH55" s="134" t="s">
        <v>4055</v>
      </c>
      <c r="BI55" s="98">
        <v>0</v>
      </c>
      <c r="BJ55" s="99" t="str">
        <f>IFERROR(VLOOKUP(ROWS($BH$4:BH55),$BG$4:$BH$2337,2,0),"")</f>
        <v>Będzin (pow. będziński, woj. śląskie)</v>
      </c>
      <c r="BK55" s="98">
        <v>0</v>
      </c>
      <c r="BL55" s="98">
        <f>IF(ISNUMBER(SEARCH('ankieta ESG'!$G$185,BM55)),MAX($BL$3:BL54)+1,0)</f>
        <v>52</v>
      </c>
      <c r="BM55" s="134" t="s">
        <v>4055</v>
      </c>
      <c r="BN55" s="98">
        <v>0</v>
      </c>
      <c r="BO55" s="99" t="str">
        <f>IFERROR(VLOOKUP(ROWS($BM$4:BM55),$BL$4:$BM$2337,2,0),"")</f>
        <v>Będzin (pow. będziński, woj. śląskie)</v>
      </c>
      <c r="BP55" s="98">
        <v>0</v>
      </c>
      <c r="BQ55" s="98">
        <f>IF(ISNUMBER(SEARCH('ankieta ESG'!$G$186,BR55)),MAX($BQ$3:BQ54)+1,0)</f>
        <v>52</v>
      </c>
      <c r="BR55" s="134" t="s">
        <v>4055</v>
      </c>
      <c r="BS55" s="98">
        <v>0</v>
      </c>
      <c r="BT55" s="99" t="str">
        <f>IFERROR(VLOOKUP(ROWS($BR$4:BR55),$BQ$4:$BR$2337,2,0),"")</f>
        <v>Będzin (pow. będziński, woj. śląskie)</v>
      </c>
      <c r="BU55" s="98">
        <v>0</v>
      </c>
      <c r="BV55" s="98">
        <f>IF(ISNUMBER(SEARCH('ankieta ESG'!$G$187,BW55)),MAX($BV$3:BV54)+1,0)</f>
        <v>52</v>
      </c>
      <c r="BW55" s="134" t="s">
        <v>4055</v>
      </c>
      <c r="BX55" s="98">
        <v>0</v>
      </c>
      <c r="BY55" s="99" t="str">
        <f>IFERROR(VLOOKUP(ROWS($BW$4:BW55),$BV$4:$BW$2337,2,0),"")</f>
        <v>Będzin (pow. będziński, woj. śląskie)</v>
      </c>
      <c r="BZ55" s="98">
        <v>0</v>
      </c>
      <c r="CA55" s="98">
        <f>IF(ISNUMBER(SEARCH('ankieta ESG'!$G$188,CB55)),MAX($CA$3:CA54)+1,0)</f>
        <v>52</v>
      </c>
      <c r="CB55" s="134" t="s">
        <v>4055</v>
      </c>
      <c r="CC55" s="98">
        <v>0</v>
      </c>
      <c r="CD55" s="99" t="str">
        <f>IFERROR(VLOOKUP(ROWS($CB$4:CB55),$CA$4:$CB$2337,2,0),"")</f>
        <v>Będzin (pow. będziński, woj. śląskie)</v>
      </c>
      <c r="CE55" s="98">
        <v>0</v>
      </c>
      <c r="CF55" s="98">
        <f>IF(ISNUMBER(SEARCH('ankieta ESG'!$G$189,CG55)),MAX($CF$3:CF54)+1,0)</f>
        <v>52</v>
      </c>
      <c r="CG55" s="134" t="s">
        <v>4055</v>
      </c>
      <c r="CH55" s="98">
        <v>0</v>
      </c>
      <c r="CI55" s="99" t="str">
        <f>IFERROR(VLOOKUP(ROWS($CG$4:CG55),$CF$4:$CG$2337,2,0),"")</f>
        <v>Będzin (pow. będziński, woj. śląskie)</v>
      </c>
      <c r="CJ55" s="98">
        <v>0</v>
      </c>
    </row>
    <row r="56" spans="2:88">
      <c r="B56" s="98">
        <f>IF(ISNUMBER(SEARCH('ankieta ESG'!$E$11,C56)),MAX(B$3:$B55)+1,0)</f>
        <v>53</v>
      </c>
      <c r="C56" s="99" t="s">
        <v>97</v>
      </c>
      <c r="D56" s="98">
        <v>0</v>
      </c>
      <c r="E56" s="99" t="str">
        <f>IFERROR(VLOOKUP(ROWS($C$4:C56),$B$4:$C$1385,2,0),"")</f>
        <v>09.10.Z Działalność usługowa wspomagająca eksploatację złóż ropy naftowej i gazu ziemnego  (PKD 2007)</v>
      </c>
      <c r="F56" s="98">
        <v>0</v>
      </c>
      <c r="AM56" s="98">
        <f>IF(ISNUMBER(SEARCH('ankieta ESG'!$G$180,AN56)),MAX(AM$3:$AM55)+1,0)</f>
        <v>53</v>
      </c>
      <c r="AN56" s="134" t="s">
        <v>4056</v>
      </c>
      <c r="AO56" s="98">
        <v>0</v>
      </c>
      <c r="AP56" s="99" t="str">
        <f>IFERROR(VLOOKUP(ROWS($AN$4:AN56),$AM$4:$AN$2337,2,0),"")</f>
        <v>Będzino (pow. koszaliński, woj. zachodniopomorskie)</v>
      </c>
      <c r="AQ56" s="98">
        <v>0</v>
      </c>
      <c r="AR56" s="98">
        <f>IF(ISNUMBER(SEARCH('ankieta ESG'!$G$181,AS56)),MAX($AR$3:AR55)+1,0)</f>
        <v>53</v>
      </c>
      <c r="AS56" s="134" t="s">
        <v>4056</v>
      </c>
      <c r="AT56" s="98">
        <v>0</v>
      </c>
      <c r="AU56" s="99" t="str">
        <f>IFERROR(VLOOKUP(ROWS($AS$4:AS56),$AR$4:$AS$2337,2,0),"")</f>
        <v>Będzino (pow. koszaliński, woj. zachodniopomorskie)</v>
      </c>
      <c r="AV56" s="98">
        <v>0</v>
      </c>
      <c r="AW56" s="98">
        <f>IF(ISNUMBER(SEARCH('ankieta ESG'!$G$182,AX56)),MAX($AW$3:AW55)+1,0)</f>
        <v>53</v>
      </c>
      <c r="AX56" s="134" t="s">
        <v>4056</v>
      </c>
      <c r="AY56" s="98">
        <v>0</v>
      </c>
      <c r="AZ56" s="99" t="str">
        <f>IFERROR(VLOOKUP(ROWS($AX$4:AX56),$AW$4:$AX$2337,2,0),"")</f>
        <v>Będzino (pow. koszaliński, woj. zachodniopomorskie)</v>
      </c>
      <c r="BA56" s="98">
        <v>0</v>
      </c>
      <c r="BB56" s="98">
        <f>IF(ISNUMBER(SEARCH('ankieta ESG'!$G$183,BC56)),MAX($BB$3:BB55)+1,0)</f>
        <v>53</v>
      </c>
      <c r="BC56" s="134" t="s">
        <v>4056</v>
      </c>
      <c r="BD56" s="98">
        <v>0</v>
      </c>
      <c r="BE56" s="99" t="str">
        <f>IFERROR(VLOOKUP(ROWS($BC$4:BC56),$BB$4:$BC$2337,2,0),"")</f>
        <v>Będzino (pow. koszaliński, woj. zachodniopomorskie)</v>
      </c>
      <c r="BF56" s="98">
        <v>0</v>
      </c>
      <c r="BG56" s="98">
        <f>IF(ISNUMBER(SEARCH('ankieta ESG'!$G$184,BH56)),MAX($BG$3:BG55)+1,0)</f>
        <v>53</v>
      </c>
      <c r="BH56" s="134" t="s">
        <v>4056</v>
      </c>
      <c r="BI56" s="98">
        <v>0</v>
      </c>
      <c r="BJ56" s="99" t="str">
        <f>IFERROR(VLOOKUP(ROWS($BH$4:BH56),$BG$4:$BH$2337,2,0),"")</f>
        <v>Będzino (pow. koszaliński, woj. zachodniopomorskie)</v>
      </c>
      <c r="BK56" s="98">
        <v>0</v>
      </c>
      <c r="BL56" s="98">
        <f>IF(ISNUMBER(SEARCH('ankieta ESG'!$G$185,BM56)),MAX($BL$3:BL55)+1,0)</f>
        <v>53</v>
      </c>
      <c r="BM56" s="134" t="s">
        <v>4056</v>
      </c>
      <c r="BN56" s="98">
        <v>0</v>
      </c>
      <c r="BO56" s="99" t="str">
        <f>IFERROR(VLOOKUP(ROWS($BM$4:BM56),$BL$4:$BM$2337,2,0),"")</f>
        <v>Będzino (pow. koszaliński, woj. zachodniopomorskie)</v>
      </c>
      <c r="BP56" s="98">
        <v>0</v>
      </c>
      <c r="BQ56" s="98">
        <f>IF(ISNUMBER(SEARCH('ankieta ESG'!$G$186,BR56)),MAX($BQ$3:BQ55)+1,0)</f>
        <v>53</v>
      </c>
      <c r="BR56" s="134" t="s">
        <v>4056</v>
      </c>
      <c r="BS56" s="98">
        <v>0</v>
      </c>
      <c r="BT56" s="99" t="str">
        <f>IFERROR(VLOOKUP(ROWS($BR$4:BR56),$BQ$4:$BR$2337,2,0),"")</f>
        <v>Będzino (pow. koszaliński, woj. zachodniopomorskie)</v>
      </c>
      <c r="BU56" s="98">
        <v>0</v>
      </c>
      <c r="BV56" s="98">
        <f>IF(ISNUMBER(SEARCH('ankieta ESG'!$G$187,BW56)),MAX($BV$3:BV55)+1,0)</f>
        <v>53</v>
      </c>
      <c r="BW56" s="134" t="s">
        <v>4056</v>
      </c>
      <c r="BX56" s="98">
        <v>0</v>
      </c>
      <c r="BY56" s="99" t="str">
        <f>IFERROR(VLOOKUP(ROWS($BW$4:BW56),$BV$4:$BW$2337,2,0),"")</f>
        <v>Będzino (pow. koszaliński, woj. zachodniopomorskie)</v>
      </c>
      <c r="BZ56" s="98">
        <v>0</v>
      </c>
      <c r="CA56" s="98">
        <f>IF(ISNUMBER(SEARCH('ankieta ESG'!$G$188,CB56)),MAX($CA$3:CA55)+1,0)</f>
        <v>53</v>
      </c>
      <c r="CB56" s="134" t="s">
        <v>4056</v>
      </c>
      <c r="CC56" s="98">
        <v>0</v>
      </c>
      <c r="CD56" s="99" t="str">
        <f>IFERROR(VLOOKUP(ROWS($CB$4:CB56),$CA$4:$CB$2337,2,0),"")</f>
        <v>Będzino (pow. koszaliński, woj. zachodniopomorskie)</v>
      </c>
      <c r="CE56" s="98">
        <v>0</v>
      </c>
      <c r="CF56" s="98">
        <f>IF(ISNUMBER(SEARCH('ankieta ESG'!$G$189,CG56)),MAX($CF$3:CF55)+1,0)</f>
        <v>53</v>
      </c>
      <c r="CG56" s="134" t="s">
        <v>4056</v>
      </c>
      <c r="CH56" s="98">
        <v>0</v>
      </c>
      <c r="CI56" s="99" t="str">
        <f>IFERROR(VLOOKUP(ROWS($CG$4:CG56),$CF$4:$CG$2337,2,0),"")</f>
        <v>Będzino (pow. koszaliński, woj. zachodniopomorskie)</v>
      </c>
      <c r="CJ56" s="98">
        <v>0</v>
      </c>
    </row>
    <row r="57" spans="2:88">
      <c r="B57" s="98">
        <f>IF(ISNUMBER(SEARCH('ankieta ESG'!$E$11,C57)),MAX(B$3:$B56)+1,0)</f>
        <v>54</v>
      </c>
      <c r="C57" s="99" t="s">
        <v>98</v>
      </c>
      <c r="D57" s="98">
        <v>0</v>
      </c>
      <c r="E57" s="99" t="str">
        <f>IFERROR(VLOOKUP(ROWS($C$4:C57),$B$4:$C$1385,2,0),"")</f>
        <v>09.90.Z Działalność usługowa wspomagająca pozostałe górnictwo i wydobywanie (PKD 2007)</v>
      </c>
      <c r="F57" s="98">
        <v>0</v>
      </c>
      <c r="AM57" s="98">
        <f>IF(ISNUMBER(SEARCH('ankieta ESG'!$G$180,AN57)),MAX(AM$3:$AM56)+1,0)</f>
        <v>54</v>
      </c>
      <c r="AN57" s="134" t="s">
        <v>4057</v>
      </c>
      <c r="AO57" s="98">
        <v>0</v>
      </c>
      <c r="AP57" s="99" t="str">
        <f>IFERROR(VLOOKUP(ROWS($AN$4:AN57),$AM$4:$AN$2337,2,0),"")</f>
        <v>Biała (pow. prudnicki, woj. opolskie)</v>
      </c>
      <c r="AQ57" s="98">
        <v>0</v>
      </c>
      <c r="AR57" s="98">
        <f>IF(ISNUMBER(SEARCH('ankieta ESG'!$G$181,AS57)),MAX($AR$3:AR56)+1,0)</f>
        <v>54</v>
      </c>
      <c r="AS57" s="134" t="s">
        <v>4057</v>
      </c>
      <c r="AT57" s="98">
        <v>0</v>
      </c>
      <c r="AU57" s="99" t="str">
        <f>IFERROR(VLOOKUP(ROWS($AS$4:AS57),$AR$4:$AS$2337,2,0),"")</f>
        <v>Biała (pow. prudnicki, woj. opolskie)</v>
      </c>
      <c r="AV57" s="98">
        <v>0</v>
      </c>
      <c r="AW57" s="98">
        <f>IF(ISNUMBER(SEARCH('ankieta ESG'!$G$182,AX57)),MAX($AW$3:AW56)+1,0)</f>
        <v>54</v>
      </c>
      <c r="AX57" s="134" t="s">
        <v>4057</v>
      </c>
      <c r="AY57" s="98">
        <v>0</v>
      </c>
      <c r="AZ57" s="99" t="str">
        <f>IFERROR(VLOOKUP(ROWS($AX$4:AX57),$AW$4:$AX$2337,2,0),"")</f>
        <v>Biała (pow. prudnicki, woj. opolskie)</v>
      </c>
      <c r="BA57" s="98">
        <v>0</v>
      </c>
      <c r="BB57" s="98">
        <f>IF(ISNUMBER(SEARCH('ankieta ESG'!$G$183,BC57)),MAX($BB$3:BB56)+1,0)</f>
        <v>54</v>
      </c>
      <c r="BC57" s="134" t="s">
        <v>4057</v>
      </c>
      <c r="BD57" s="98">
        <v>0</v>
      </c>
      <c r="BE57" s="99" t="str">
        <f>IFERROR(VLOOKUP(ROWS($BC$4:BC57),$BB$4:$BC$2337,2,0),"")</f>
        <v>Biała (pow. prudnicki, woj. opolskie)</v>
      </c>
      <c r="BF57" s="98">
        <v>0</v>
      </c>
      <c r="BG57" s="98">
        <f>IF(ISNUMBER(SEARCH('ankieta ESG'!$G$184,BH57)),MAX($BG$3:BG56)+1,0)</f>
        <v>54</v>
      </c>
      <c r="BH57" s="134" t="s">
        <v>4057</v>
      </c>
      <c r="BI57" s="98">
        <v>0</v>
      </c>
      <c r="BJ57" s="99" t="str">
        <f>IFERROR(VLOOKUP(ROWS($BH$4:BH57),$BG$4:$BH$2337,2,0),"")</f>
        <v>Biała (pow. prudnicki, woj. opolskie)</v>
      </c>
      <c r="BK57" s="98">
        <v>0</v>
      </c>
      <c r="BL57" s="98">
        <f>IF(ISNUMBER(SEARCH('ankieta ESG'!$G$185,BM57)),MAX($BL$3:BL56)+1,0)</f>
        <v>54</v>
      </c>
      <c r="BM57" s="134" t="s">
        <v>4057</v>
      </c>
      <c r="BN57" s="98">
        <v>0</v>
      </c>
      <c r="BO57" s="99" t="str">
        <f>IFERROR(VLOOKUP(ROWS($BM$4:BM57),$BL$4:$BM$2337,2,0),"")</f>
        <v>Biała (pow. prudnicki, woj. opolskie)</v>
      </c>
      <c r="BP57" s="98">
        <v>0</v>
      </c>
      <c r="BQ57" s="98">
        <f>IF(ISNUMBER(SEARCH('ankieta ESG'!$G$186,BR57)),MAX($BQ$3:BQ56)+1,0)</f>
        <v>54</v>
      </c>
      <c r="BR57" s="134" t="s">
        <v>4057</v>
      </c>
      <c r="BS57" s="98">
        <v>0</v>
      </c>
      <c r="BT57" s="99" t="str">
        <f>IFERROR(VLOOKUP(ROWS($BR$4:BR57),$BQ$4:$BR$2337,2,0),"")</f>
        <v>Biała (pow. prudnicki, woj. opolskie)</v>
      </c>
      <c r="BU57" s="98">
        <v>0</v>
      </c>
      <c r="BV57" s="98">
        <f>IF(ISNUMBER(SEARCH('ankieta ESG'!$G$187,BW57)),MAX($BV$3:BV56)+1,0)</f>
        <v>54</v>
      </c>
      <c r="BW57" s="134" t="s">
        <v>4057</v>
      </c>
      <c r="BX57" s="98">
        <v>0</v>
      </c>
      <c r="BY57" s="99" t="str">
        <f>IFERROR(VLOOKUP(ROWS($BW$4:BW57),$BV$4:$BW$2337,2,0),"")</f>
        <v>Biała (pow. prudnicki, woj. opolskie)</v>
      </c>
      <c r="BZ57" s="98">
        <v>0</v>
      </c>
      <c r="CA57" s="98">
        <f>IF(ISNUMBER(SEARCH('ankieta ESG'!$G$188,CB57)),MAX($CA$3:CA56)+1,0)</f>
        <v>54</v>
      </c>
      <c r="CB57" s="134" t="s">
        <v>4057</v>
      </c>
      <c r="CC57" s="98">
        <v>0</v>
      </c>
      <c r="CD57" s="99" t="str">
        <f>IFERROR(VLOOKUP(ROWS($CB$4:CB57),$CA$4:$CB$2337,2,0),"")</f>
        <v>Biała (pow. prudnicki, woj. opolskie)</v>
      </c>
      <c r="CE57" s="98">
        <v>0</v>
      </c>
      <c r="CF57" s="98">
        <f>IF(ISNUMBER(SEARCH('ankieta ESG'!$G$189,CG57)),MAX($CF$3:CF56)+1,0)</f>
        <v>54</v>
      </c>
      <c r="CG57" s="134" t="s">
        <v>4057</v>
      </c>
      <c r="CH57" s="98">
        <v>0</v>
      </c>
      <c r="CI57" s="99" t="str">
        <f>IFERROR(VLOOKUP(ROWS($CG$4:CG57),$CF$4:$CG$2337,2,0),"")</f>
        <v>Biała (pow. prudnicki, woj. opolskie)</v>
      </c>
      <c r="CJ57" s="98">
        <v>0</v>
      </c>
    </row>
    <row r="58" spans="2:88">
      <c r="B58" s="98">
        <f>IF(ISNUMBER(SEARCH('ankieta ESG'!$E$11,C58)),MAX(B$3:$B57)+1,0)</f>
        <v>55</v>
      </c>
      <c r="C58" s="99" t="s">
        <v>99</v>
      </c>
      <c r="D58" s="98">
        <v>0</v>
      </c>
      <c r="E58" s="99" t="str">
        <f>IFERROR(VLOOKUP(ROWS($C$4:C58),$B$4:$C$1385,2,0),"")</f>
        <v>10.11.Z Przetwarzanie i konserwowanie mięsa, z wyłączeniem mięsa z drobiu (PKD 2007)</v>
      </c>
      <c r="F58" s="98">
        <v>0</v>
      </c>
      <c r="AM58" s="98">
        <f>IF(ISNUMBER(SEARCH('ankieta ESG'!$G$180,AN58)),MAX(AM$3:$AM57)+1,0)</f>
        <v>55</v>
      </c>
      <c r="AN58" s="134" t="s">
        <v>4058</v>
      </c>
      <c r="AO58" s="98">
        <v>0</v>
      </c>
      <c r="AP58" s="99" t="str">
        <f>IFERROR(VLOOKUP(ROWS($AN$4:AN58),$AM$4:$AN$2337,2,0),"")</f>
        <v>Biała (pow. wieluński, woj. łódzkie)</v>
      </c>
      <c r="AQ58" s="98">
        <v>0</v>
      </c>
      <c r="AR58" s="98">
        <f>IF(ISNUMBER(SEARCH('ankieta ESG'!$G$181,AS58)),MAX($AR$3:AR57)+1,0)</f>
        <v>55</v>
      </c>
      <c r="AS58" s="134" t="s">
        <v>4058</v>
      </c>
      <c r="AT58" s="98">
        <v>0</v>
      </c>
      <c r="AU58" s="99" t="str">
        <f>IFERROR(VLOOKUP(ROWS($AS$4:AS58),$AR$4:$AS$2337,2,0),"")</f>
        <v>Biała (pow. wieluński, woj. łódzkie)</v>
      </c>
      <c r="AV58" s="98">
        <v>0</v>
      </c>
      <c r="AW58" s="98">
        <f>IF(ISNUMBER(SEARCH('ankieta ESG'!$G$182,AX58)),MAX($AW$3:AW57)+1,0)</f>
        <v>55</v>
      </c>
      <c r="AX58" s="134" t="s">
        <v>4058</v>
      </c>
      <c r="AY58" s="98">
        <v>0</v>
      </c>
      <c r="AZ58" s="99" t="str">
        <f>IFERROR(VLOOKUP(ROWS($AX$4:AX58),$AW$4:$AX$2337,2,0),"")</f>
        <v>Biała (pow. wieluński, woj. łódzkie)</v>
      </c>
      <c r="BA58" s="98">
        <v>0</v>
      </c>
      <c r="BB58" s="98">
        <f>IF(ISNUMBER(SEARCH('ankieta ESG'!$G$183,BC58)),MAX($BB$3:BB57)+1,0)</f>
        <v>55</v>
      </c>
      <c r="BC58" s="134" t="s">
        <v>4058</v>
      </c>
      <c r="BD58" s="98">
        <v>0</v>
      </c>
      <c r="BE58" s="99" t="str">
        <f>IFERROR(VLOOKUP(ROWS($BC$4:BC58),$BB$4:$BC$2337,2,0),"")</f>
        <v>Biała (pow. wieluński, woj. łódzkie)</v>
      </c>
      <c r="BF58" s="98">
        <v>0</v>
      </c>
      <c r="BG58" s="98">
        <f>IF(ISNUMBER(SEARCH('ankieta ESG'!$G$184,BH58)),MAX($BG$3:BG57)+1,0)</f>
        <v>55</v>
      </c>
      <c r="BH58" s="134" t="s">
        <v>4058</v>
      </c>
      <c r="BI58" s="98">
        <v>0</v>
      </c>
      <c r="BJ58" s="99" t="str">
        <f>IFERROR(VLOOKUP(ROWS($BH$4:BH58),$BG$4:$BH$2337,2,0),"")</f>
        <v>Biała (pow. wieluński, woj. łódzkie)</v>
      </c>
      <c r="BK58" s="98">
        <v>0</v>
      </c>
      <c r="BL58" s="98">
        <f>IF(ISNUMBER(SEARCH('ankieta ESG'!$G$185,BM58)),MAX($BL$3:BL57)+1,0)</f>
        <v>55</v>
      </c>
      <c r="BM58" s="134" t="s">
        <v>4058</v>
      </c>
      <c r="BN58" s="98">
        <v>0</v>
      </c>
      <c r="BO58" s="99" t="str">
        <f>IFERROR(VLOOKUP(ROWS($BM$4:BM58),$BL$4:$BM$2337,2,0),"")</f>
        <v>Biała (pow. wieluński, woj. łódzkie)</v>
      </c>
      <c r="BP58" s="98">
        <v>0</v>
      </c>
      <c r="BQ58" s="98">
        <f>IF(ISNUMBER(SEARCH('ankieta ESG'!$G$186,BR58)),MAX($BQ$3:BQ57)+1,0)</f>
        <v>55</v>
      </c>
      <c r="BR58" s="134" t="s">
        <v>4058</v>
      </c>
      <c r="BS58" s="98">
        <v>0</v>
      </c>
      <c r="BT58" s="99" t="str">
        <f>IFERROR(VLOOKUP(ROWS($BR$4:BR58),$BQ$4:$BR$2337,2,0),"")</f>
        <v>Biała (pow. wieluński, woj. łódzkie)</v>
      </c>
      <c r="BU58" s="98">
        <v>0</v>
      </c>
      <c r="BV58" s="98">
        <f>IF(ISNUMBER(SEARCH('ankieta ESG'!$G$187,BW58)),MAX($BV$3:BV57)+1,0)</f>
        <v>55</v>
      </c>
      <c r="BW58" s="134" t="s">
        <v>4058</v>
      </c>
      <c r="BX58" s="98">
        <v>0</v>
      </c>
      <c r="BY58" s="99" t="str">
        <f>IFERROR(VLOOKUP(ROWS($BW$4:BW58),$BV$4:$BW$2337,2,0),"")</f>
        <v>Biała (pow. wieluński, woj. łódzkie)</v>
      </c>
      <c r="BZ58" s="98">
        <v>0</v>
      </c>
      <c r="CA58" s="98">
        <f>IF(ISNUMBER(SEARCH('ankieta ESG'!$G$188,CB58)),MAX($CA$3:CA57)+1,0)</f>
        <v>55</v>
      </c>
      <c r="CB58" s="134" t="s">
        <v>4058</v>
      </c>
      <c r="CC58" s="98">
        <v>0</v>
      </c>
      <c r="CD58" s="99" t="str">
        <f>IFERROR(VLOOKUP(ROWS($CB$4:CB58),$CA$4:$CB$2337,2,0),"")</f>
        <v>Biała (pow. wieluński, woj. łódzkie)</v>
      </c>
      <c r="CE58" s="98">
        <v>0</v>
      </c>
      <c r="CF58" s="98">
        <f>IF(ISNUMBER(SEARCH('ankieta ESG'!$G$189,CG58)),MAX($CF$3:CF57)+1,0)</f>
        <v>55</v>
      </c>
      <c r="CG58" s="134" t="s">
        <v>4058</v>
      </c>
      <c r="CH58" s="98">
        <v>0</v>
      </c>
      <c r="CI58" s="99" t="str">
        <f>IFERROR(VLOOKUP(ROWS($CG$4:CG58),$CF$4:$CG$2337,2,0),"")</f>
        <v>Biała (pow. wieluński, woj. łódzkie)</v>
      </c>
      <c r="CJ58" s="98">
        <v>0</v>
      </c>
    </row>
    <row r="59" spans="2:88">
      <c r="B59" s="98">
        <f>IF(ISNUMBER(SEARCH('ankieta ESG'!$E$11,C59)),MAX(B$3:$B58)+1,0)</f>
        <v>56</v>
      </c>
      <c r="C59" s="99" t="s">
        <v>100</v>
      </c>
      <c r="D59" s="98">
        <v>0</v>
      </c>
      <c r="E59" s="99" t="str">
        <f>IFERROR(VLOOKUP(ROWS($C$4:C59),$B$4:$C$1385,2,0),"")</f>
        <v>10.12.Z Przetwarzanie i konserwowanie mięsa z drobiu (PKD 2007)</v>
      </c>
      <c r="F59" s="98">
        <v>0</v>
      </c>
      <c r="AM59" s="98">
        <f>IF(ISNUMBER(SEARCH('ankieta ESG'!$G$180,AN59)),MAX(AM$3:$AM58)+1,0)</f>
        <v>56</v>
      </c>
      <c r="AN59" s="134" t="s">
        <v>4059</v>
      </c>
      <c r="AO59" s="98">
        <v>0</v>
      </c>
      <c r="AP59" s="99" t="str">
        <f>IFERROR(VLOOKUP(ROWS($AN$4:AN59),$AM$4:$AN$2337,2,0),"")</f>
        <v>Biała Piska (pow. piski, woj. warmińsko-mazurskie)</v>
      </c>
      <c r="AQ59" s="98">
        <v>0</v>
      </c>
      <c r="AR59" s="98">
        <f>IF(ISNUMBER(SEARCH('ankieta ESG'!$G$181,AS59)),MAX($AR$3:AR58)+1,0)</f>
        <v>56</v>
      </c>
      <c r="AS59" s="134" t="s">
        <v>4059</v>
      </c>
      <c r="AT59" s="98">
        <v>0</v>
      </c>
      <c r="AU59" s="99" t="str">
        <f>IFERROR(VLOOKUP(ROWS($AS$4:AS59),$AR$4:$AS$2337,2,0),"")</f>
        <v>Biała Piska (pow. piski, woj. warmińsko-mazurskie)</v>
      </c>
      <c r="AV59" s="98">
        <v>0</v>
      </c>
      <c r="AW59" s="98">
        <f>IF(ISNUMBER(SEARCH('ankieta ESG'!$G$182,AX59)),MAX($AW$3:AW58)+1,0)</f>
        <v>56</v>
      </c>
      <c r="AX59" s="134" t="s">
        <v>4059</v>
      </c>
      <c r="AY59" s="98">
        <v>0</v>
      </c>
      <c r="AZ59" s="99" t="str">
        <f>IFERROR(VLOOKUP(ROWS($AX$4:AX59),$AW$4:$AX$2337,2,0),"")</f>
        <v>Biała Piska (pow. piski, woj. warmińsko-mazurskie)</v>
      </c>
      <c r="BA59" s="98">
        <v>0</v>
      </c>
      <c r="BB59" s="98">
        <f>IF(ISNUMBER(SEARCH('ankieta ESG'!$G$183,BC59)),MAX($BB$3:BB58)+1,0)</f>
        <v>56</v>
      </c>
      <c r="BC59" s="134" t="s">
        <v>4059</v>
      </c>
      <c r="BD59" s="98">
        <v>0</v>
      </c>
      <c r="BE59" s="99" t="str">
        <f>IFERROR(VLOOKUP(ROWS($BC$4:BC59),$BB$4:$BC$2337,2,0),"")</f>
        <v>Biała Piska (pow. piski, woj. warmińsko-mazurskie)</v>
      </c>
      <c r="BF59" s="98">
        <v>0</v>
      </c>
      <c r="BG59" s="98">
        <f>IF(ISNUMBER(SEARCH('ankieta ESG'!$G$184,BH59)),MAX($BG$3:BG58)+1,0)</f>
        <v>56</v>
      </c>
      <c r="BH59" s="134" t="s">
        <v>4059</v>
      </c>
      <c r="BI59" s="98">
        <v>0</v>
      </c>
      <c r="BJ59" s="99" t="str">
        <f>IFERROR(VLOOKUP(ROWS($BH$4:BH59),$BG$4:$BH$2337,2,0),"")</f>
        <v>Biała Piska (pow. piski, woj. warmińsko-mazurskie)</v>
      </c>
      <c r="BK59" s="98">
        <v>0</v>
      </c>
      <c r="BL59" s="98">
        <f>IF(ISNUMBER(SEARCH('ankieta ESG'!$G$185,BM59)),MAX($BL$3:BL58)+1,0)</f>
        <v>56</v>
      </c>
      <c r="BM59" s="134" t="s">
        <v>4059</v>
      </c>
      <c r="BN59" s="98">
        <v>0</v>
      </c>
      <c r="BO59" s="99" t="str">
        <f>IFERROR(VLOOKUP(ROWS($BM$4:BM59),$BL$4:$BM$2337,2,0),"")</f>
        <v>Biała Piska (pow. piski, woj. warmińsko-mazurskie)</v>
      </c>
      <c r="BP59" s="98">
        <v>0</v>
      </c>
      <c r="BQ59" s="98">
        <f>IF(ISNUMBER(SEARCH('ankieta ESG'!$G$186,BR59)),MAX($BQ$3:BQ58)+1,0)</f>
        <v>56</v>
      </c>
      <c r="BR59" s="134" t="s">
        <v>4059</v>
      </c>
      <c r="BS59" s="98">
        <v>0</v>
      </c>
      <c r="BT59" s="99" t="str">
        <f>IFERROR(VLOOKUP(ROWS($BR$4:BR59),$BQ$4:$BR$2337,2,0),"")</f>
        <v>Biała Piska (pow. piski, woj. warmińsko-mazurskie)</v>
      </c>
      <c r="BU59" s="98">
        <v>0</v>
      </c>
      <c r="BV59" s="98">
        <f>IF(ISNUMBER(SEARCH('ankieta ESG'!$G$187,BW59)),MAX($BV$3:BV58)+1,0)</f>
        <v>56</v>
      </c>
      <c r="BW59" s="134" t="s">
        <v>4059</v>
      </c>
      <c r="BX59" s="98">
        <v>0</v>
      </c>
      <c r="BY59" s="99" t="str">
        <f>IFERROR(VLOOKUP(ROWS($BW$4:BW59),$BV$4:$BW$2337,2,0),"")</f>
        <v>Biała Piska (pow. piski, woj. warmińsko-mazurskie)</v>
      </c>
      <c r="BZ59" s="98">
        <v>0</v>
      </c>
      <c r="CA59" s="98">
        <f>IF(ISNUMBER(SEARCH('ankieta ESG'!$G$188,CB59)),MAX($CA$3:CA58)+1,0)</f>
        <v>56</v>
      </c>
      <c r="CB59" s="134" t="s">
        <v>4059</v>
      </c>
      <c r="CC59" s="98">
        <v>0</v>
      </c>
      <c r="CD59" s="99" t="str">
        <f>IFERROR(VLOOKUP(ROWS($CB$4:CB59),$CA$4:$CB$2337,2,0),"")</f>
        <v>Biała Piska (pow. piski, woj. warmińsko-mazurskie)</v>
      </c>
      <c r="CE59" s="98">
        <v>0</v>
      </c>
      <c r="CF59" s="98">
        <f>IF(ISNUMBER(SEARCH('ankieta ESG'!$G$189,CG59)),MAX($CF$3:CF58)+1,0)</f>
        <v>56</v>
      </c>
      <c r="CG59" s="134" t="s">
        <v>4059</v>
      </c>
      <c r="CH59" s="98">
        <v>0</v>
      </c>
      <c r="CI59" s="99" t="str">
        <f>IFERROR(VLOOKUP(ROWS($CG$4:CG59),$CF$4:$CG$2337,2,0),"")</f>
        <v>Biała Piska (pow. piski, woj. warmińsko-mazurskie)</v>
      </c>
      <c r="CJ59" s="98">
        <v>0</v>
      </c>
    </row>
    <row r="60" spans="2:88">
      <c r="B60" s="98">
        <f>IF(ISNUMBER(SEARCH('ankieta ESG'!$E$11,C60)),MAX(B$3:$B59)+1,0)</f>
        <v>57</v>
      </c>
      <c r="C60" s="99" t="s">
        <v>101</v>
      </c>
      <c r="D60" s="98">
        <v>0</v>
      </c>
      <c r="E60" s="99" t="str">
        <f>IFERROR(VLOOKUP(ROWS($C$4:C60),$B$4:$C$1385,2,0),"")</f>
        <v>10.13.Z Produkcja wyrobów z mięsa, włączając wyroby z mięsa drobiowego (PKD 2007)</v>
      </c>
      <c r="F60" s="98">
        <v>0</v>
      </c>
      <c r="AM60" s="98">
        <f>IF(ISNUMBER(SEARCH('ankieta ESG'!$G$180,AN60)),MAX(AM$3:$AM59)+1,0)</f>
        <v>57</v>
      </c>
      <c r="AN60" s="134" t="s">
        <v>4060</v>
      </c>
      <c r="AO60" s="98">
        <v>0</v>
      </c>
      <c r="AP60" s="99" t="str">
        <f>IFERROR(VLOOKUP(ROWS($AN$4:AN60),$AM$4:$AN$2337,2,0),"")</f>
        <v>Biała Podlaska (pow. bialski, woj. lubelskie)</v>
      </c>
      <c r="AQ60" s="98">
        <v>0</v>
      </c>
      <c r="AR60" s="98">
        <f>IF(ISNUMBER(SEARCH('ankieta ESG'!$G$181,AS60)),MAX($AR$3:AR59)+1,0)</f>
        <v>57</v>
      </c>
      <c r="AS60" s="134" t="s">
        <v>4060</v>
      </c>
      <c r="AT60" s="98">
        <v>0</v>
      </c>
      <c r="AU60" s="99" t="str">
        <f>IFERROR(VLOOKUP(ROWS($AS$4:AS60),$AR$4:$AS$2337,2,0),"")</f>
        <v>Biała Podlaska (pow. bialski, woj. lubelskie)</v>
      </c>
      <c r="AV60" s="98">
        <v>0</v>
      </c>
      <c r="AW60" s="98">
        <f>IF(ISNUMBER(SEARCH('ankieta ESG'!$G$182,AX60)),MAX($AW$3:AW59)+1,0)</f>
        <v>57</v>
      </c>
      <c r="AX60" s="134" t="s">
        <v>4060</v>
      </c>
      <c r="AY60" s="98">
        <v>0</v>
      </c>
      <c r="AZ60" s="99" t="str">
        <f>IFERROR(VLOOKUP(ROWS($AX$4:AX60),$AW$4:$AX$2337,2,0),"")</f>
        <v>Biała Podlaska (pow. bialski, woj. lubelskie)</v>
      </c>
      <c r="BA60" s="98">
        <v>0</v>
      </c>
      <c r="BB60" s="98">
        <f>IF(ISNUMBER(SEARCH('ankieta ESG'!$G$183,BC60)),MAX($BB$3:BB59)+1,0)</f>
        <v>57</v>
      </c>
      <c r="BC60" s="134" t="s">
        <v>4060</v>
      </c>
      <c r="BD60" s="98">
        <v>0</v>
      </c>
      <c r="BE60" s="99" t="str">
        <f>IFERROR(VLOOKUP(ROWS($BC$4:BC60),$BB$4:$BC$2337,2,0),"")</f>
        <v>Biała Podlaska (pow. bialski, woj. lubelskie)</v>
      </c>
      <c r="BF60" s="98">
        <v>0</v>
      </c>
      <c r="BG60" s="98">
        <f>IF(ISNUMBER(SEARCH('ankieta ESG'!$G$184,BH60)),MAX($BG$3:BG59)+1,0)</f>
        <v>57</v>
      </c>
      <c r="BH60" s="134" t="s">
        <v>4060</v>
      </c>
      <c r="BI60" s="98">
        <v>0</v>
      </c>
      <c r="BJ60" s="99" t="str">
        <f>IFERROR(VLOOKUP(ROWS($BH$4:BH60),$BG$4:$BH$2337,2,0),"")</f>
        <v>Biała Podlaska (pow. bialski, woj. lubelskie)</v>
      </c>
      <c r="BK60" s="98">
        <v>0</v>
      </c>
      <c r="BL60" s="98">
        <f>IF(ISNUMBER(SEARCH('ankieta ESG'!$G$185,BM60)),MAX($BL$3:BL59)+1,0)</f>
        <v>57</v>
      </c>
      <c r="BM60" s="134" t="s">
        <v>4060</v>
      </c>
      <c r="BN60" s="98">
        <v>0</v>
      </c>
      <c r="BO60" s="99" t="str">
        <f>IFERROR(VLOOKUP(ROWS($BM$4:BM60),$BL$4:$BM$2337,2,0),"")</f>
        <v>Biała Podlaska (pow. bialski, woj. lubelskie)</v>
      </c>
      <c r="BP60" s="98">
        <v>0</v>
      </c>
      <c r="BQ60" s="98">
        <f>IF(ISNUMBER(SEARCH('ankieta ESG'!$G$186,BR60)),MAX($BQ$3:BQ59)+1,0)</f>
        <v>57</v>
      </c>
      <c r="BR60" s="134" t="s">
        <v>4060</v>
      </c>
      <c r="BS60" s="98">
        <v>0</v>
      </c>
      <c r="BT60" s="99" t="str">
        <f>IFERROR(VLOOKUP(ROWS($BR$4:BR60),$BQ$4:$BR$2337,2,0),"")</f>
        <v>Biała Podlaska (pow. bialski, woj. lubelskie)</v>
      </c>
      <c r="BU60" s="98">
        <v>0</v>
      </c>
      <c r="BV60" s="98">
        <f>IF(ISNUMBER(SEARCH('ankieta ESG'!$G$187,BW60)),MAX($BV$3:BV59)+1,0)</f>
        <v>57</v>
      </c>
      <c r="BW60" s="134" t="s">
        <v>4060</v>
      </c>
      <c r="BX60" s="98">
        <v>0</v>
      </c>
      <c r="BY60" s="99" t="str">
        <f>IFERROR(VLOOKUP(ROWS($BW$4:BW60),$BV$4:$BW$2337,2,0),"")</f>
        <v>Biała Podlaska (pow. bialski, woj. lubelskie)</v>
      </c>
      <c r="BZ60" s="98">
        <v>0</v>
      </c>
      <c r="CA60" s="98">
        <f>IF(ISNUMBER(SEARCH('ankieta ESG'!$G$188,CB60)),MAX($CA$3:CA59)+1,0)</f>
        <v>57</v>
      </c>
      <c r="CB60" s="134" t="s">
        <v>4060</v>
      </c>
      <c r="CC60" s="98">
        <v>0</v>
      </c>
      <c r="CD60" s="99" t="str">
        <f>IFERROR(VLOOKUP(ROWS($CB$4:CB60),$CA$4:$CB$2337,2,0),"")</f>
        <v>Biała Podlaska (pow. bialski, woj. lubelskie)</v>
      </c>
      <c r="CE60" s="98">
        <v>0</v>
      </c>
      <c r="CF60" s="98">
        <f>IF(ISNUMBER(SEARCH('ankieta ESG'!$G$189,CG60)),MAX($CF$3:CF59)+1,0)</f>
        <v>57</v>
      </c>
      <c r="CG60" s="134" t="s">
        <v>4060</v>
      </c>
      <c r="CH60" s="98">
        <v>0</v>
      </c>
      <c r="CI60" s="99" t="str">
        <f>IFERROR(VLOOKUP(ROWS($CG$4:CG60),$CF$4:$CG$2337,2,0),"")</f>
        <v>Biała Podlaska (pow. bialski, woj. lubelskie)</v>
      </c>
      <c r="CJ60" s="98">
        <v>0</v>
      </c>
    </row>
    <row r="61" spans="2:88">
      <c r="B61" s="98">
        <f>IF(ISNUMBER(SEARCH('ankieta ESG'!$E$11,C61)),MAX(B$3:$B60)+1,0)</f>
        <v>58</v>
      </c>
      <c r="C61" s="99" t="s">
        <v>102</v>
      </c>
      <c r="D61" s="98">
        <v>0</v>
      </c>
      <c r="E61" s="99" t="str">
        <f>IFERROR(VLOOKUP(ROWS($C$4:C61),$B$4:$C$1385,2,0),"")</f>
        <v>10.20.Z Przetwarzanie i konserwowanie ryb, skorupiaków i mięczaków (PKD 2007)</v>
      </c>
      <c r="F61" s="98">
        <v>0</v>
      </c>
      <c r="AM61" s="98">
        <f>IF(ISNUMBER(SEARCH('ankieta ESG'!$G$180,AN61)),MAX(AM$3:$AM60)+1,0)</f>
        <v>58</v>
      </c>
      <c r="AN61" s="134" t="s">
        <v>4061</v>
      </c>
      <c r="AO61" s="98">
        <v>0</v>
      </c>
      <c r="AP61" s="99" t="str">
        <f>IFERROR(VLOOKUP(ROWS($AN$4:AN61),$AM$4:$AN$2337,2,0),"")</f>
        <v>Biała Podlaska (pow. Biała Podlaska, woj. lubelskie)</v>
      </c>
      <c r="AQ61" s="98">
        <v>0</v>
      </c>
      <c r="AR61" s="98">
        <f>IF(ISNUMBER(SEARCH('ankieta ESG'!$G$181,AS61)),MAX($AR$3:AR60)+1,0)</f>
        <v>58</v>
      </c>
      <c r="AS61" s="134" t="s">
        <v>4061</v>
      </c>
      <c r="AT61" s="98">
        <v>0</v>
      </c>
      <c r="AU61" s="99" t="str">
        <f>IFERROR(VLOOKUP(ROWS($AS$4:AS61),$AR$4:$AS$2337,2,0),"")</f>
        <v>Biała Podlaska (pow. Biała Podlaska, woj. lubelskie)</v>
      </c>
      <c r="AV61" s="98">
        <v>0</v>
      </c>
      <c r="AW61" s="98">
        <f>IF(ISNUMBER(SEARCH('ankieta ESG'!$G$182,AX61)),MAX($AW$3:AW60)+1,0)</f>
        <v>58</v>
      </c>
      <c r="AX61" s="134" t="s">
        <v>4061</v>
      </c>
      <c r="AY61" s="98">
        <v>0</v>
      </c>
      <c r="AZ61" s="99" t="str">
        <f>IFERROR(VLOOKUP(ROWS($AX$4:AX61),$AW$4:$AX$2337,2,0),"")</f>
        <v>Biała Podlaska (pow. Biała Podlaska, woj. lubelskie)</v>
      </c>
      <c r="BA61" s="98">
        <v>0</v>
      </c>
      <c r="BB61" s="98">
        <f>IF(ISNUMBER(SEARCH('ankieta ESG'!$G$183,BC61)),MAX($BB$3:BB60)+1,0)</f>
        <v>58</v>
      </c>
      <c r="BC61" s="134" t="s">
        <v>4061</v>
      </c>
      <c r="BD61" s="98">
        <v>0</v>
      </c>
      <c r="BE61" s="99" t="str">
        <f>IFERROR(VLOOKUP(ROWS($BC$4:BC61),$BB$4:$BC$2337,2,0),"")</f>
        <v>Biała Podlaska (pow. Biała Podlaska, woj. lubelskie)</v>
      </c>
      <c r="BF61" s="98">
        <v>0</v>
      </c>
      <c r="BG61" s="98">
        <f>IF(ISNUMBER(SEARCH('ankieta ESG'!$G$184,BH61)),MAX($BG$3:BG60)+1,0)</f>
        <v>58</v>
      </c>
      <c r="BH61" s="134" t="s">
        <v>4061</v>
      </c>
      <c r="BI61" s="98">
        <v>0</v>
      </c>
      <c r="BJ61" s="99" t="str">
        <f>IFERROR(VLOOKUP(ROWS($BH$4:BH61),$BG$4:$BH$2337,2,0),"")</f>
        <v>Biała Podlaska (pow. Biała Podlaska, woj. lubelskie)</v>
      </c>
      <c r="BK61" s="98">
        <v>0</v>
      </c>
      <c r="BL61" s="98">
        <f>IF(ISNUMBER(SEARCH('ankieta ESG'!$G$185,BM61)),MAX($BL$3:BL60)+1,0)</f>
        <v>58</v>
      </c>
      <c r="BM61" s="134" t="s">
        <v>4061</v>
      </c>
      <c r="BN61" s="98">
        <v>0</v>
      </c>
      <c r="BO61" s="99" t="str">
        <f>IFERROR(VLOOKUP(ROWS($BM$4:BM61),$BL$4:$BM$2337,2,0),"")</f>
        <v>Biała Podlaska (pow. Biała Podlaska, woj. lubelskie)</v>
      </c>
      <c r="BP61" s="98">
        <v>0</v>
      </c>
      <c r="BQ61" s="98">
        <f>IF(ISNUMBER(SEARCH('ankieta ESG'!$G$186,BR61)),MAX($BQ$3:BQ60)+1,0)</f>
        <v>58</v>
      </c>
      <c r="BR61" s="134" t="s">
        <v>4061</v>
      </c>
      <c r="BS61" s="98">
        <v>0</v>
      </c>
      <c r="BT61" s="99" t="str">
        <f>IFERROR(VLOOKUP(ROWS($BR$4:BR61),$BQ$4:$BR$2337,2,0),"")</f>
        <v>Biała Podlaska (pow. Biała Podlaska, woj. lubelskie)</v>
      </c>
      <c r="BU61" s="98">
        <v>0</v>
      </c>
      <c r="BV61" s="98">
        <f>IF(ISNUMBER(SEARCH('ankieta ESG'!$G$187,BW61)),MAX($BV$3:BV60)+1,0)</f>
        <v>58</v>
      </c>
      <c r="BW61" s="134" t="s">
        <v>4061</v>
      </c>
      <c r="BX61" s="98">
        <v>0</v>
      </c>
      <c r="BY61" s="99" t="str">
        <f>IFERROR(VLOOKUP(ROWS($BW$4:BW61),$BV$4:$BW$2337,2,0),"")</f>
        <v>Biała Podlaska (pow. Biała Podlaska, woj. lubelskie)</v>
      </c>
      <c r="BZ61" s="98">
        <v>0</v>
      </c>
      <c r="CA61" s="98">
        <f>IF(ISNUMBER(SEARCH('ankieta ESG'!$G$188,CB61)),MAX($CA$3:CA60)+1,0)</f>
        <v>58</v>
      </c>
      <c r="CB61" s="134" t="s">
        <v>4061</v>
      </c>
      <c r="CC61" s="98">
        <v>0</v>
      </c>
      <c r="CD61" s="99" t="str">
        <f>IFERROR(VLOOKUP(ROWS($CB$4:CB61),$CA$4:$CB$2337,2,0),"")</f>
        <v>Biała Podlaska (pow. Biała Podlaska, woj. lubelskie)</v>
      </c>
      <c r="CE61" s="98">
        <v>0</v>
      </c>
      <c r="CF61" s="98">
        <f>IF(ISNUMBER(SEARCH('ankieta ESG'!$G$189,CG61)),MAX($CF$3:CF60)+1,0)</f>
        <v>58</v>
      </c>
      <c r="CG61" s="134" t="s">
        <v>4061</v>
      </c>
      <c r="CH61" s="98">
        <v>0</v>
      </c>
      <c r="CI61" s="99" t="str">
        <f>IFERROR(VLOOKUP(ROWS($CG$4:CG61),$CF$4:$CG$2337,2,0),"")</f>
        <v>Biała Podlaska (pow. Biała Podlaska, woj. lubelskie)</v>
      </c>
      <c r="CJ61" s="98">
        <v>0</v>
      </c>
    </row>
    <row r="62" spans="2:88">
      <c r="B62" s="98">
        <f>IF(ISNUMBER(SEARCH('ankieta ESG'!$E$11,C62)),MAX(B$3:$B61)+1,0)</f>
        <v>59</v>
      </c>
      <c r="C62" s="99" t="s">
        <v>103</v>
      </c>
      <c r="D62" s="98">
        <v>0</v>
      </c>
      <c r="E62" s="99" t="str">
        <f>IFERROR(VLOOKUP(ROWS($C$4:C62),$B$4:$C$1385,2,0),"")</f>
        <v>10.31.Z Przetwarzanie i konserwowanie ziemniaków (PKD 2007)</v>
      </c>
      <c r="F62" s="98">
        <v>0</v>
      </c>
      <c r="AM62" s="98">
        <f>IF(ISNUMBER(SEARCH('ankieta ESG'!$G$180,AN62)),MAX(AM$3:$AM61)+1,0)</f>
        <v>59</v>
      </c>
      <c r="AN62" s="134" t="s">
        <v>4062</v>
      </c>
      <c r="AO62" s="98">
        <v>0</v>
      </c>
      <c r="AP62" s="99" t="str">
        <f>IFERROR(VLOOKUP(ROWS($AN$4:AN62),$AM$4:$AN$2337,2,0),"")</f>
        <v>Biała Rawska (pow. rawski, woj. łódzkie)</v>
      </c>
      <c r="AQ62" s="98">
        <v>0</v>
      </c>
      <c r="AR62" s="98">
        <f>IF(ISNUMBER(SEARCH('ankieta ESG'!$G$181,AS62)),MAX($AR$3:AR61)+1,0)</f>
        <v>59</v>
      </c>
      <c r="AS62" s="134" t="s">
        <v>4062</v>
      </c>
      <c r="AT62" s="98">
        <v>0</v>
      </c>
      <c r="AU62" s="99" t="str">
        <f>IFERROR(VLOOKUP(ROWS($AS$4:AS62),$AR$4:$AS$2337,2,0),"")</f>
        <v>Biała Rawska (pow. rawski, woj. łódzkie)</v>
      </c>
      <c r="AV62" s="98">
        <v>0</v>
      </c>
      <c r="AW62" s="98">
        <f>IF(ISNUMBER(SEARCH('ankieta ESG'!$G$182,AX62)),MAX($AW$3:AW61)+1,0)</f>
        <v>59</v>
      </c>
      <c r="AX62" s="134" t="s">
        <v>4062</v>
      </c>
      <c r="AY62" s="98">
        <v>0</v>
      </c>
      <c r="AZ62" s="99" t="str">
        <f>IFERROR(VLOOKUP(ROWS($AX$4:AX62),$AW$4:$AX$2337,2,0),"")</f>
        <v>Biała Rawska (pow. rawski, woj. łódzkie)</v>
      </c>
      <c r="BA62" s="98">
        <v>0</v>
      </c>
      <c r="BB62" s="98">
        <f>IF(ISNUMBER(SEARCH('ankieta ESG'!$G$183,BC62)),MAX($BB$3:BB61)+1,0)</f>
        <v>59</v>
      </c>
      <c r="BC62" s="134" t="s">
        <v>4062</v>
      </c>
      <c r="BD62" s="98">
        <v>0</v>
      </c>
      <c r="BE62" s="99" t="str">
        <f>IFERROR(VLOOKUP(ROWS($BC$4:BC62),$BB$4:$BC$2337,2,0),"")</f>
        <v>Biała Rawska (pow. rawski, woj. łódzkie)</v>
      </c>
      <c r="BF62" s="98">
        <v>0</v>
      </c>
      <c r="BG62" s="98">
        <f>IF(ISNUMBER(SEARCH('ankieta ESG'!$G$184,BH62)),MAX($BG$3:BG61)+1,0)</f>
        <v>59</v>
      </c>
      <c r="BH62" s="134" t="s">
        <v>4062</v>
      </c>
      <c r="BI62" s="98">
        <v>0</v>
      </c>
      <c r="BJ62" s="99" t="str">
        <f>IFERROR(VLOOKUP(ROWS($BH$4:BH62),$BG$4:$BH$2337,2,0),"")</f>
        <v>Biała Rawska (pow. rawski, woj. łódzkie)</v>
      </c>
      <c r="BK62" s="98">
        <v>0</v>
      </c>
      <c r="BL62" s="98">
        <f>IF(ISNUMBER(SEARCH('ankieta ESG'!$G$185,BM62)),MAX($BL$3:BL61)+1,0)</f>
        <v>59</v>
      </c>
      <c r="BM62" s="134" t="s">
        <v>4062</v>
      </c>
      <c r="BN62" s="98">
        <v>0</v>
      </c>
      <c r="BO62" s="99" t="str">
        <f>IFERROR(VLOOKUP(ROWS($BM$4:BM62),$BL$4:$BM$2337,2,0),"")</f>
        <v>Biała Rawska (pow. rawski, woj. łódzkie)</v>
      </c>
      <c r="BP62" s="98">
        <v>0</v>
      </c>
      <c r="BQ62" s="98">
        <f>IF(ISNUMBER(SEARCH('ankieta ESG'!$G$186,BR62)),MAX($BQ$3:BQ61)+1,0)</f>
        <v>59</v>
      </c>
      <c r="BR62" s="134" t="s">
        <v>4062</v>
      </c>
      <c r="BS62" s="98">
        <v>0</v>
      </c>
      <c r="BT62" s="99" t="str">
        <f>IFERROR(VLOOKUP(ROWS($BR$4:BR62),$BQ$4:$BR$2337,2,0),"")</f>
        <v>Biała Rawska (pow. rawski, woj. łódzkie)</v>
      </c>
      <c r="BU62" s="98">
        <v>0</v>
      </c>
      <c r="BV62" s="98">
        <f>IF(ISNUMBER(SEARCH('ankieta ESG'!$G$187,BW62)),MAX($BV$3:BV61)+1,0)</f>
        <v>59</v>
      </c>
      <c r="BW62" s="134" t="s">
        <v>4062</v>
      </c>
      <c r="BX62" s="98">
        <v>0</v>
      </c>
      <c r="BY62" s="99" t="str">
        <f>IFERROR(VLOOKUP(ROWS($BW$4:BW62),$BV$4:$BW$2337,2,0),"")</f>
        <v>Biała Rawska (pow. rawski, woj. łódzkie)</v>
      </c>
      <c r="BZ62" s="98">
        <v>0</v>
      </c>
      <c r="CA62" s="98">
        <f>IF(ISNUMBER(SEARCH('ankieta ESG'!$G$188,CB62)),MAX($CA$3:CA61)+1,0)</f>
        <v>59</v>
      </c>
      <c r="CB62" s="134" t="s">
        <v>4062</v>
      </c>
      <c r="CC62" s="98">
        <v>0</v>
      </c>
      <c r="CD62" s="99" t="str">
        <f>IFERROR(VLOOKUP(ROWS($CB$4:CB62),$CA$4:$CB$2337,2,0),"")</f>
        <v>Biała Rawska (pow. rawski, woj. łódzkie)</v>
      </c>
      <c r="CE62" s="98">
        <v>0</v>
      </c>
      <c r="CF62" s="98">
        <f>IF(ISNUMBER(SEARCH('ankieta ESG'!$G$189,CG62)),MAX($CF$3:CF61)+1,0)</f>
        <v>59</v>
      </c>
      <c r="CG62" s="134" t="s">
        <v>4062</v>
      </c>
      <c r="CH62" s="98">
        <v>0</v>
      </c>
      <c r="CI62" s="99" t="str">
        <f>IFERROR(VLOOKUP(ROWS($CG$4:CG62),$CF$4:$CG$2337,2,0),"")</f>
        <v>Biała Rawska (pow. rawski, woj. łódzkie)</v>
      </c>
      <c r="CJ62" s="98">
        <v>0</v>
      </c>
    </row>
    <row r="63" spans="2:88">
      <c r="B63" s="98">
        <f>IF(ISNUMBER(SEARCH('ankieta ESG'!$E$11,C63)),MAX(B$3:$B62)+1,0)</f>
        <v>60</v>
      </c>
      <c r="C63" s="99" t="s">
        <v>104</v>
      </c>
      <c r="D63" s="98">
        <v>0</v>
      </c>
      <c r="E63" s="99" t="str">
        <f>IFERROR(VLOOKUP(ROWS($C$4:C63),$B$4:$C$1385,2,0),"")</f>
        <v>10.32.Z Produkcja soków z owoców i warzyw (PKD 2007)</v>
      </c>
      <c r="F63" s="98">
        <v>0</v>
      </c>
      <c r="AM63" s="98">
        <f>IF(ISNUMBER(SEARCH('ankieta ESG'!$G$180,AN63)),MAX(AM$3:$AM62)+1,0)</f>
        <v>60</v>
      </c>
      <c r="AN63" s="134" t="s">
        <v>4063</v>
      </c>
      <c r="AO63" s="98">
        <v>0</v>
      </c>
      <c r="AP63" s="99" t="str">
        <f>IFERROR(VLOOKUP(ROWS($AN$4:AN63),$AM$4:$AN$2337,2,0),"")</f>
        <v>Białaczów (pow. opoczyński, woj. łódzkie)</v>
      </c>
      <c r="AQ63" s="98">
        <v>0</v>
      </c>
      <c r="AR63" s="98">
        <f>IF(ISNUMBER(SEARCH('ankieta ESG'!$G$181,AS63)),MAX($AR$3:AR62)+1,0)</f>
        <v>60</v>
      </c>
      <c r="AS63" s="134" t="s">
        <v>4063</v>
      </c>
      <c r="AT63" s="98">
        <v>0</v>
      </c>
      <c r="AU63" s="99" t="str">
        <f>IFERROR(VLOOKUP(ROWS($AS$4:AS63),$AR$4:$AS$2337,2,0),"")</f>
        <v>Białaczów (pow. opoczyński, woj. łódzkie)</v>
      </c>
      <c r="AV63" s="98">
        <v>0</v>
      </c>
      <c r="AW63" s="98">
        <f>IF(ISNUMBER(SEARCH('ankieta ESG'!$G$182,AX63)),MAX($AW$3:AW62)+1,0)</f>
        <v>60</v>
      </c>
      <c r="AX63" s="134" t="s">
        <v>4063</v>
      </c>
      <c r="AY63" s="98">
        <v>0</v>
      </c>
      <c r="AZ63" s="99" t="str">
        <f>IFERROR(VLOOKUP(ROWS($AX$4:AX63),$AW$4:$AX$2337,2,0),"")</f>
        <v>Białaczów (pow. opoczyński, woj. łódzkie)</v>
      </c>
      <c r="BA63" s="98">
        <v>0</v>
      </c>
      <c r="BB63" s="98">
        <f>IF(ISNUMBER(SEARCH('ankieta ESG'!$G$183,BC63)),MAX($BB$3:BB62)+1,0)</f>
        <v>60</v>
      </c>
      <c r="BC63" s="134" t="s">
        <v>4063</v>
      </c>
      <c r="BD63" s="98">
        <v>0</v>
      </c>
      <c r="BE63" s="99" t="str">
        <f>IFERROR(VLOOKUP(ROWS($BC$4:BC63),$BB$4:$BC$2337,2,0),"")</f>
        <v>Białaczów (pow. opoczyński, woj. łódzkie)</v>
      </c>
      <c r="BF63" s="98">
        <v>0</v>
      </c>
      <c r="BG63" s="98">
        <f>IF(ISNUMBER(SEARCH('ankieta ESG'!$G$184,BH63)),MAX($BG$3:BG62)+1,0)</f>
        <v>60</v>
      </c>
      <c r="BH63" s="134" t="s">
        <v>4063</v>
      </c>
      <c r="BI63" s="98">
        <v>0</v>
      </c>
      <c r="BJ63" s="99" t="str">
        <f>IFERROR(VLOOKUP(ROWS($BH$4:BH63),$BG$4:$BH$2337,2,0),"")</f>
        <v>Białaczów (pow. opoczyński, woj. łódzkie)</v>
      </c>
      <c r="BK63" s="98">
        <v>0</v>
      </c>
      <c r="BL63" s="98">
        <f>IF(ISNUMBER(SEARCH('ankieta ESG'!$G$185,BM63)),MAX($BL$3:BL62)+1,0)</f>
        <v>60</v>
      </c>
      <c r="BM63" s="134" t="s">
        <v>4063</v>
      </c>
      <c r="BN63" s="98">
        <v>0</v>
      </c>
      <c r="BO63" s="99" t="str">
        <f>IFERROR(VLOOKUP(ROWS($BM$4:BM63),$BL$4:$BM$2337,2,0),"")</f>
        <v>Białaczów (pow. opoczyński, woj. łódzkie)</v>
      </c>
      <c r="BP63" s="98">
        <v>0</v>
      </c>
      <c r="BQ63" s="98">
        <f>IF(ISNUMBER(SEARCH('ankieta ESG'!$G$186,BR63)),MAX($BQ$3:BQ62)+1,0)</f>
        <v>60</v>
      </c>
      <c r="BR63" s="134" t="s">
        <v>4063</v>
      </c>
      <c r="BS63" s="98">
        <v>0</v>
      </c>
      <c r="BT63" s="99" t="str">
        <f>IFERROR(VLOOKUP(ROWS($BR$4:BR63),$BQ$4:$BR$2337,2,0),"")</f>
        <v>Białaczów (pow. opoczyński, woj. łódzkie)</v>
      </c>
      <c r="BU63" s="98">
        <v>0</v>
      </c>
      <c r="BV63" s="98">
        <f>IF(ISNUMBER(SEARCH('ankieta ESG'!$G$187,BW63)),MAX($BV$3:BV62)+1,0)</f>
        <v>60</v>
      </c>
      <c r="BW63" s="134" t="s">
        <v>4063</v>
      </c>
      <c r="BX63" s="98">
        <v>0</v>
      </c>
      <c r="BY63" s="99" t="str">
        <f>IFERROR(VLOOKUP(ROWS($BW$4:BW63),$BV$4:$BW$2337,2,0),"")</f>
        <v>Białaczów (pow. opoczyński, woj. łódzkie)</v>
      </c>
      <c r="BZ63" s="98">
        <v>0</v>
      </c>
      <c r="CA63" s="98">
        <f>IF(ISNUMBER(SEARCH('ankieta ESG'!$G$188,CB63)),MAX($CA$3:CA62)+1,0)</f>
        <v>60</v>
      </c>
      <c r="CB63" s="134" t="s">
        <v>4063</v>
      </c>
      <c r="CC63" s="98">
        <v>0</v>
      </c>
      <c r="CD63" s="99" t="str">
        <f>IFERROR(VLOOKUP(ROWS($CB$4:CB63),$CA$4:$CB$2337,2,0),"")</f>
        <v>Białaczów (pow. opoczyński, woj. łódzkie)</v>
      </c>
      <c r="CE63" s="98">
        <v>0</v>
      </c>
      <c r="CF63" s="98">
        <f>IF(ISNUMBER(SEARCH('ankieta ESG'!$G$189,CG63)),MAX($CF$3:CF62)+1,0)</f>
        <v>60</v>
      </c>
      <c r="CG63" s="134" t="s">
        <v>4063</v>
      </c>
      <c r="CH63" s="98">
        <v>0</v>
      </c>
      <c r="CI63" s="99" t="str">
        <f>IFERROR(VLOOKUP(ROWS($CG$4:CG63),$CF$4:$CG$2337,2,0),"")</f>
        <v>Białaczów (pow. opoczyński, woj. łódzkie)</v>
      </c>
      <c r="CJ63" s="98">
        <v>0</v>
      </c>
    </row>
    <row r="64" spans="2:88">
      <c r="B64" s="98">
        <f>IF(ISNUMBER(SEARCH('ankieta ESG'!$E$11,C64)),MAX(B$3:$B63)+1,0)</f>
        <v>61</v>
      </c>
      <c r="C64" s="99" t="s">
        <v>105</v>
      </c>
      <c r="D64" s="98">
        <v>0</v>
      </c>
      <c r="E64" s="99" t="str">
        <f>IFERROR(VLOOKUP(ROWS($C$4:C64),$B$4:$C$1385,2,0),"")</f>
        <v>10.39.Z Pozostałe przetwarzanie i konserwowanie owoców i warzyw (PKD 2007)</v>
      </c>
      <c r="F64" s="98">
        <v>0</v>
      </c>
      <c r="AM64" s="98">
        <f>IF(ISNUMBER(SEARCH('ankieta ESG'!$G$180,AN64)),MAX(AM$3:$AM63)+1,0)</f>
        <v>61</v>
      </c>
      <c r="AN64" s="134" t="s">
        <v>4064</v>
      </c>
      <c r="AO64" s="98">
        <v>0</v>
      </c>
      <c r="AP64" s="99" t="str">
        <f>IFERROR(VLOOKUP(ROWS($AN$4:AN64),$AM$4:$AN$2337,2,0),"")</f>
        <v>Białe Błota (pow. bydgoski, woj. kujawsko-pomorskie)</v>
      </c>
      <c r="AQ64" s="98">
        <v>0</v>
      </c>
      <c r="AR64" s="98">
        <f>IF(ISNUMBER(SEARCH('ankieta ESG'!$G$181,AS64)),MAX($AR$3:AR63)+1,0)</f>
        <v>61</v>
      </c>
      <c r="AS64" s="134" t="s">
        <v>4064</v>
      </c>
      <c r="AT64" s="98">
        <v>0</v>
      </c>
      <c r="AU64" s="99" t="str">
        <f>IFERROR(VLOOKUP(ROWS($AS$4:AS64),$AR$4:$AS$2337,2,0),"")</f>
        <v>Białe Błota (pow. bydgoski, woj. kujawsko-pomorskie)</v>
      </c>
      <c r="AV64" s="98">
        <v>0</v>
      </c>
      <c r="AW64" s="98">
        <f>IF(ISNUMBER(SEARCH('ankieta ESG'!$G$182,AX64)),MAX($AW$3:AW63)+1,0)</f>
        <v>61</v>
      </c>
      <c r="AX64" s="134" t="s">
        <v>4064</v>
      </c>
      <c r="AY64" s="98">
        <v>0</v>
      </c>
      <c r="AZ64" s="99" t="str">
        <f>IFERROR(VLOOKUP(ROWS($AX$4:AX64),$AW$4:$AX$2337,2,0),"")</f>
        <v>Białe Błota (pow. bydgoski, woj. kujawsko-pomorskie)</v>
      </c>
      <c r="BA64" s="98">
        <v>0</v>
      </c>
      <c r="BB64" s="98">
        <f>IF(ISNUMBER(SEARCH('ankieta ESG'!$G$183,BC64)),MAX($BB$3:BB63)+1,0)</f>
        <v>61</v>
      </c>
      <c r="BC64" s="134" t="s">
        <v>4064</v>
      </c>
      <c r="BD64" s="98">
        <v>0</v>
      </c>
      <c r="BE64" s="99" t="str">
        <f>IFERROR(VLOOKUP(ROWS($BC$4:BC64),$BB$4:$BC$2337,2,0),"")</f>
        <v>Białe Błota (pow. bydgoski, woj. kujawsko-pomorskie)</v>
      </c>
      <c r="BF64" s="98">
        <v>0</v>
      </c>
      <c r="BG64" s="98">
        <f>IF(ISNUMBER(SEARCH('ankieta ESG'!$G$184,BH64)),MAX($BG$3:BG63)+1,0)</f>
        <v>61</v>
      </c>
      <c r="BH64" s="134" t="s">
        <v>4064</v>
      </c>
      <c r="BI64" s="98">
        <v>0</v>
      </c>
      <c r="BJ64" s="99" t="str">
        <f>IFERROR(VLOOKUP(ROWS($BH$4:BH64),$BG$4:$BH$2337,2,0),"")</f>
        <v>Białe Błota (pow. bydgoski, woj. kujawsko-pomorskie)</v>
      </c>
      <c r="BK64" s="98">
        <v>0</v>
      </c>
      <c r="BL64" s="98">
        <f>IF(ISNUMBER(SEARCH('ankieta ESG'!$G$185,BM64)),MAX($BL$3:BL63)+1,0)</f>
        <v>61</v>
      </c>
      <c r="BM64" s="134" t="s">
        <v>4064</v>
      </c>
      <c r="BN64" s="98">
        <v>0</v>
      </c>
      <c r="BO64" s="99" t="str">
        <f>IFERROR(VLOOKUP(ROWS($BM$4:BM64),$BL$4:$BM$2337,2,0),"")</f>
        <v>Białe Błota (pow. bydgoski, woj. kujawsko-pomorskie)</v>
      </c>
      <c r="BP64" s="98">
        <v>0</v>
      </c>
      <c r="BQ64" s="98">
        <f>IF(ISNUMBER(SEARCH('ankieta ESG'!$G$186,BR64)),MAX($BQ$3:BQ63)+1,0)</f>
        <v>61</v>
      </c>
      <c r="BR64" s="134" t="s">
        <v>4064</v>
      </c>
      <c r="BS64" s="98">
        <v>0</v>
      </c>
      <c r="BT64" s="99" t="str">
        <f>IFERROR(VLOOKUP(ROWS($BR$4:BR64),$BQ$4:$BR$2337,2,0),"")</f>
        <v>Białe Błota (pow. bydgoski, woj. kujawsko-pomorskie)</v>
      </c>
      <c r="BU64" s="98">
        <v>0</v>
      </c>
      <c r="BV64" s="98">
        <f>IF(ISNUMBER(SEARCH('ankieta ESG'!$G$187,BW64)),MAX($BV$3:BV63)+1,0)</f>
        <v>61</v>
      </c>
      <c r="BW64" s="134" t="s">
        <v>4064</v>
      </c>
      <c r="BX64" s="98">
        <v>0</v>
      </c>
      <c r="BY64" s="99" t="str">
        <f>IFERROR(VLOOKUP(ROWS($BW$4:BW64),$BV$4:$BW$2337,2,0),"")</f>
        <v>Białe Błota (pow. bydgoski, woj. kujawsko-pomorskie)</v>
      </c>
      <c r="BZ64" s="98">
        <v>0</v>
      </c>
      <c r="CA64" s="98">
        <f>IF(ISNUMBER(SEARCH('ankieta ESG'!$G$188,CB64)),MAX($CA$3:CA63)+1,0)</f>
        <v>61</v>
      </c>
      <c r="CB64" s="134" t="s">
        <v>4064</v>
      </c>
      <c r="CC64" s="98">
        <v>0</v>
      </c>
      <c r="CD64" s="99" t="str">
        <f>IFERROR(VLOOKUP(ROWS($CB$4:CB64),$CA$4:$CB$2337,2,0),"")</f>
        <v>Białe Błota (pow. bydgoski, woj. kujawsko-pomorskie)</v>
      </c>
      <c r="CE64" s="98">
        <v>0</v>
      </c>
      <c r="CF64" s="98">
        <f>IF(ISNUMBER(SEARCH('ankieta ESG'!$G$189,CG64)),MAX($CF$3:CF63)+1,0)</f>
        <v>61</v>
      </c>
      <c r="CG64" s="134" t="s">
        <v>4064</v>
      </c>
      <c r="CH64" s="98">
        <v>0</v>
      </c>
      <c r="CI64" s="99" t="str">
        <f>IFERROR(VLOOKUP(ROWS($CG$4:CG64),$CF$4:$CG$2337,2,0),"")</f>
        <v>Białe Błota (pow. bydgoski, woj. kujawsko-pomorskie)</v>
      </c>
      <c r="CJ64" s="98">
        <v>0</v>
      </c>
    </row>
    <row r="65" spans="2:88">
      <c r="B65" s="98">
        <f>IF(ISNUMBER(SEARCH('ankieta ESG'!$E$11,C65)),MAX(B$3:$B64)+1,0)</f>
        <v>62</v>
      </c>
      <c r="C65" s="99" t="s">
        <v>106</v>
      </c>
      <c r="D65" s="98">
        <v>0</v>
      </c>
      <c r="E65" s="99" t="str">
        <f>IFERROR(VLOOKUP(ROWS($C$4:C65),$B$4:$C$1385,2,0),"")</f>
        <v>10.41.Z Produkcja olejów i pozostałych tłuszczów płynnych (PKD 2007)</v>
      </c>
      <c r="F65" s="98">
        <v>0</v>
      </c>
      <c r="AM65" s="98">
        <f>IF(ISNUMBER(SEARCH('ankieta ESG'!$G$180,AN65)),MAX(AM$3:$AM64)+1,0)</f>
        <v>62</v>
      </c>
      <c r="AN65" s="134" t="s">
        <v>4065</v>
      </c>
      <c r="AO65" s="98">
        <v>0</v>
      </c>
      <c r="AP65" s="99" t="str">
        <f>IFERROR(VLOOKUP(ROWS($AN$4:AN65),$AM$4:$AN$2337,2,0),"")</f>
        <v>Białobrzegi (pow. białobrzeski, woj. mazowieckie)</v>
      </c>
      <c r="AQ65" s="98">
        <v>0</v>
      </c>
      <c r="AR65" s="98">
        <f>IF(ISNUMBER(SEARCH('ankieta ESG'!$G$181,AS65)),MAX($AR$3:AR64)+1,0)</f>
        <v>62</v>
      </c>
      <c r="AS65" s="134" t="s">
        <v>4065</v>
      </c>
      <c r="AT65" s="98">
        <v>0</v>
      </c>
      <c r="AU65" s="99" t="str">
        <f>IFERROR(VLOOKUP(ROWS($AS$4:AS65),$AR$4:$AS$2337,2,0),"")</f>
        <v>Białobrzegi (pow. białobrzeski, woj. mazowieckie)</v>
      </c>
      <c r="AV65" s="98">
        <v>0</v>
      </c>
      <c r="AW65" s="98">
        <f>IF(ISNUMBER(SEARCH('ankieta ESG'!$G$182,AX65)),MAX($AW$3:AW64)+1,0)</f>
        <v>62</v>
      </c>
      <c r="AX65" s="134" t="s">
        <v>4065</v>
      </c>
      <c r="AY65" s="98">
        <v>0</v>
      </c>
      <c r="AZ65" s="99" t="str">
        <f>IFERROR(VLOOKUP(ROWS($AX$4:AX65),$AW$4:$AX$2337,2,0),"")</f>
        <v>Białobrzegi (pow. białobrzeski, woj. mazowieckie)</v>
      </c>
      <c r="BA65" s="98">
        <v>0</v>
      </c>
      <c r="BB65" s="98">
        <f>IF(ISNUMBER(SEARCH('ankieta ESG'!$G$183,BC65)),MAX($BB$3:BB64)+1,0)</f>
        <v>62</v>
      </c>
      <c r="BC65" s="134" t="s">
        <v>4065</v>
      </c>
      <c r="BD65" s="98">
        <v>0</v>
      </c>
      <c r="BE65" s="99" t="str">
        <f>IFERROR(VLOOKUP(ROWS($BC$4:BC65),$BB$4:$BC$2337,2,0),"")</f>
        <v>Białobrzegi (pow. białobrzeski, woj. mazowieckie)</v>
      </c>
      <c r="BF65" s="98">
        <v>0</v>
      </c>
      <c r="BG65" s="98">
        <f>IF(ISNUMBER(SEARCH('ankieta ESG'!$G$184,BH65)),MAX($BG$3:BG64)+1,0)</f>
        <v>62</v>
      </c>
      <c r="BH65" s="134" t="s">
        <v>4065</v>
      </c>
      <c r="BI65" s="98">
        <v>0</v>
      </c>
      <c r="BJ65" s="99" t="str">
        <f>IFERROR(VLOOKUP(ROWS($BH$4:BH65),$BG$4:$BH$2337,2,0),"")</f>
        <v>Białobrzegi (pow. białobrzeski, woj. mazowieckie)</v>
      </c>
      <c r="BK65" s="98">
        <v>0</v>
      </c>
      <c r="BL65" s="98">
        <f>IF(ISNUMBER(SEARCH('ankieta ESG'!$G$185,BM65)),MAX($BL$3:BL64)+1,0)</f>
        <v>62</v>
      </c>
      <c r="BM65" s="134" t="s">
        <v>4065</v>
      </c>
      <c r="BN65" s="98">
        <v>0</v>
      </c>
      <c r="BO65" s="99" t="str">
        <f>IFERROR(VLOOKUP(ROWS($BM$4:BM65),$BL$4:$BM$2337,2,0),"")</f>
        <v>Białobrzegi (pow. białobrzeski, woj. mazowieckie)</v>
      </c>
      <c r="BP65" s="98">
        <v>0</v>
      </c>
      <c r="BQ65" s="98">
        <f>IF(ISNUMBER(SEARCH('ankieta ESG'!$G$186,BR65)),MAX($BQ$3:BQ64)+1,0)</f>
        <v>62</v>
      </c>
      <c r="BR65" s="134" t="s">
        <v>4065</v>
      </c>
      <c r="BS65" s="98">
        <v>0</v>
      </c>
      <c r="BT65" s="99" t="str">
        <f>IFERROR(VLOOKUP(ROWS($BR$4:BR65),$BQ$4:$BR$2337,2,0),"")</f>
        <v>Białobrzegi (pow. białobrzeski, woj. mazowieckie)</v>
      </c>
      <c r="BU65" s="98">
        <v>0</v>
      </c>
      <c r="BV65" s="98">
        <f>IF(ISNUMBER(SEARCH('ankieta ESG'!$G$187,BW65)),MAX($BV$3:BV64)+1,0)</f>
        <v>62</v>
      </c>
      <c r="BW65" s="134" t="s">
        <v>4065</v>
      </c>
      <c r="BX65" s="98">
        <v>0</v>
      </c>
      <c r="BY65" s="99" t="str">
        <f>IFERROR(VLOOKUP(ROWS($BW$4:BW65),$BV$4:$BW$2337,2,0),"")</f>
        <v>Białobrzegi (pow. białobrzeski, woj. mazowieckie)</v>
      </c>
      <c r="BZ65" s="98">
        <v>0</v>
      </c>
      <c r="CA65" s="98">
        <f>IF(ISNUMBER(SEARCH('ankieta ESG'!$G$188,CB65)),MAX($CA$3:CA64)+1,0)</f>
        <v>62</v>
      </c>
      <c r="CB65" s="134" t="s">
        <v>4065</v>
      </c>
      <c r="CC65" s="98">
        <v>0</v>
      </c>
      <c r="CD65" s="99" t="str">
        <f>IFERROR(VLOOKUP(ROWS($CB$4:CB65),$CA$4:$CB$2337,2,0),"")</f>
        <v>Białobrzegi (pow. białobrzeski, woj. mazowieckie)</v>
      </c>
      <c r="CE65" s="98">
        <v>0</v>
      </c>
      <c r="CF65" s="98">
        <f>IF(ISNUMBER(SEARCH('ankieta ESG'!$G$189,CG65)),MAX($CF$3:CF64)+1,0)</f>
        <v>62</v>
      </c>
      <c r="CG65" s="134" t="s">
        <v>4065</v>
      </c>
      <c r="CH65" s="98">
        <v>0</v>
      </c>
      <c r="CI65" s="99" t="str">
        <f>IFERROR(VLOOKUP(ROWS($CG$4:CG65),$CF$4:$CG$2337,2,0),"")</f>
        <v>Białobrzegi (pow. białobrzeski, woj. mazowieckie)</v>
      </c>
      <c r="CJ65" s="98">
        <v>0</v>
      </c>
    </row>
    <row r="66" spans="2:88">
      <c r="B66" s="98">
        <f>IF(ISNUMBER(SEARCH('ankieta ESG'!$E$11,C66)),MAX(B$3:$B65)+1,0)</f>
        <v>63</v>
      </c>
      <c r="C66" s="99" t="s">
        <v>107</v>
      </c>
      <c r="D66" s="98">
        <v>0</v>
      </c>
      <c r="E66" s="99" t="str">
        <f>IFERROR(VLOOKUP(ROWS($C$4:C66),$B$4:$C$1385,2,0),"")</f>
        <v>10.42.Z Produkcja margaryny i podobnych tłuszczów jadalnych (PKD 2007)</v>
      </c>
      <c r="F66" s="98">
        <v>0</v>
      </c>
      <c r="AM66" s="98">
        <f>IF(ISNUMBER(SEARCH('ankieta ESG'!$G$180,AN66)),MAX(AM$3:$AM65)+1,0)</f>
        <v>63</v>
      </c>
      <c r="AN66" s="134" t="s">
        <v>4066</v>
      </c>
      <c r="AO66" s="98">
        <v>0</v>
      </c>
      <c r="AP66" s="99" t="str">
        <f>IFERROR(VLOOKUP(ROWS($AN$4:AN66),$AM$4:$AN$2337,2,0),"")</f>
        <v>Białobrzegi (pow. łańcucki, woj. podkarpackie)</v>
      </c>
      <c r="AQ66" s="98">
        <v>0</v>
      </c>
      <c r="AR66" s="98">
        <f>IF(ISNUMBER(SEARCH('ankieta ESG'!$G$181,AS66)),MAX($AR$3:AR65)+1,0)</f>
        <v>63</v>
      </c>
      <c r="AS66" s="134" t="s">
        <v>4066</v>
      </c>
      <c r="AT66" s="98">
        <v>0</v>
      </c>
      <c r="AU66" s="99" t="str">
        <f>IFERROR(VLOOKUP(ROWS($AS$4:AS66),$AR$4:$AS$2337,2,0),"")</f>
        <v>Białobrzegi (pow. łańcucki, woj. podkarpackie)</v>
      </c>
      <c r="AV66" s="98">
        <v>0</v>
      </c>
      <c r="AW66" s="98">
        <f>IF(ISNUMBER(SEARCH('ankieta ESG'!$G$182,AX66)),MAX($AW$3:AW65)+1,0)</f>
        <v>63</v>
      </c>
      <c r="AX66" s="134" t="s">
        <v>4066</v>
      </c>
      <c r="AY66" s="98">
        <v>0</v>
      </c>
      <c r="AZ66" s="99" t="str">
        <f>IFERROR(VLOOKUP(ROWS($AX$4:AX66),$AW$4:$AX$2337,2,0),"")</f>
        <v>Białobrzegi (pow. łańcucki, woj. podkarpackie)</v>
      </c>
      <c r="BA66" s="98">
        <v>0</v>
      </c>
      <c r="BB66" s="98">
        <f>IF(ISNUMBER(SEARCH('ankieta ESG'!$G$183,BC66)),MAX($BB$3:BB65)+1,0)</f>
        <v>63</v>
      </c>
      <c r="BC66" s="134" t="s">
        <v>4066</v>
      </c>
      <c r="BD66" s="98">
        <v>0</v>
      </c>
      <c r="BE66" s="99" t="str">
        <f>IFERROR(VLOOKUP(ROWS($BC$4:BC66),$BB$4:$BC$2337,2,0),"")</f>
        <v>Białobrzegi (pow. łańcucki, woj. podkarpackie)</v>
      </c>
      <c r="BF66" s="98">
        <v>0</v>
      </c>
      <c r="BG66" s="98">
        <f>IF(ISNUMBER(SEARCH('ankieta ESG'!$G$184,BH66)),MAX($BG$3:BG65)+1,0)</f>
        <v>63</v>
      </c>
      <c r="BH66" s="134" t="s">
        <v>4066</v>
      </c>
      <c r="BI66" s="98">
        <v>0</v>
      </c>
      <c r="BJ66" s="99" t="str">
        <f>IFERROR(VLOOKUP(ROWS($BH$4:BH66),$BG$4:$BH$2337,2,0),"")</f>
        <v>Białobrzegi (pow. łańcucki, woj. podkarpackie)</v>
      </c>
      <c r="BK66" s="98">
        <v>0</v>
      </c>
      <c r="BL66" s="98">
        <f>IF(ISNUMBER(SEARCH('ankieta ESG'!$G$185,BM66)),MAX($BL$3:BL65)+1,0)</f>
        <v>63</v>
      </c>
      <c r="BM66" s="134" t="s">
        <v>4066</v>
      </c>
      <c r="BN66" s="98">
        <v>0</v>
      </c>
      <c r="BO66" s="99" t="str">
        <f>IFERROR(VLOOKUP(ROWS($BM$4:BM66),$BL$4:$BM$2337,2,0),"")</f>
        <v>Białobrzegi (pow. łańcucki, woj. podkarpackie)</v>
      </c>
      <c r="BP66" s="98">
        <v>0</v>
      </c>
      <c r="BQ66" s="98">
        <f>IF(ISNUMBER(SEARCH('ankieta ESG'!$G$186,BR66)),MAX($BQ$3:BQ65)+1,0)</f>
        <v>63</v>
      </c>
      <c r="BR66" s="134" t="s">
        <v>4066</v>
      </c>
      <c r="BS66" s="98">
        <v>0</v>
      </c>
      <c r="BT66" s="99" t="str">
        <f>IFERROR(VLOOKUP(ROWS($BR$4:BR66),$BQ$4:$BR$2337,2,0),"")</f>
        <v>Białobrzegi (pow. łańcucki, woj. podkarpackie)</v>
      </c>
      <c r="BU66" s="98">
        <v>0</v>
      </c>
      <c r="BV66" s="98">
        <f>IF(ISNUMBER(SEARCH('ankieta ESG'!$G$187,BW66)),MAX($BV$3:BV65)+1,0)</f>
        <v>63</v>
      </c>
      <c r="BW66" s="134" t="s">
        <v>4066</v>
      </c>
      <c r="BX66" s="98">
        <v>0</v>
      </c>
      <c r="BY66" s="99" t="str">
        <f>IFERROR(VLOOKUP(ROWS($BW$4:BW66),$BV$4:$BW$2337,2,0),"")</f>
        <v>Białobrzegi (pow. łańcucki, woj. podkarpackie)</v>
      </c>
      <c r="BZ66" s="98">
        <v>0</v>
      </c>
      <c r="CA66" s="98">
        <f>IF(ISNUMBER(SEARCH('ankieta ESG'!$G$188,CB66)),MAX($CA$3:CA65)+1,0)</f>
        <v>63</v>
      </c>
      <c r="CB66" s="134" t="s">
        <v>4066</v>
      </c>
      <c r="CC66" s="98">
        <v>0</v>
      </c>
      <c r="CD66" s="99" t="str">
        <f>IFERROR(VLOOKUP(ROWS($CB$4:CB66),$CA$4:$CB$2337,2,0),"")</f>
        <v>Białobrzegi (pow. łańcucki, woj. podkarpackie)</v>
      </c>
      <c r="CE66" s="98">
        <v>0</v>
      </c>
      <c r="CF66" s="98">
        <f>IF(ISNUMBER(SEARCH('ankieta ESG'!$G$189,CG66)),MAX($CF$3:CF65)+1,0)</f>
        <v>63</v>
      </c>
      <c r="CG66" s="134" t="s">
        <v>4066</v>
      </c>
      <c r="CH66" s="98">
        <v>0</v>
      </c>
      <c r="CI66" s="99" t="str">
        <f>IFERROR(VLOOKUP(ROWS($CG$4:CG66),$CF$4:$CG$2337,2,0),"")</f>
        <v>Białobrzegi (pow. łańcucki, woj. podkarpackie)</v>
      </c>
      <c r="CJ66" s="98">
        <v>0</v>
      </c>
    </row>
    <row r="67" spans="2:88">
      <c r="B67" s="98">
        <f>IF(ISNUMBER(SEARCH('ankieta ESG'!$E$11,C67)),MAX(B$3:$B66)+1,0)</f>
        <v>64</v>
      </c>
      <c r="C67" s="99" t="s">
        <v>108</v>
      </c>
      <c r="D67" s="98">
        <v>0</v>
      </c>
      <c r="E67" s="99" t="str">
        <f>IFERROR(VLOOKUP(ROWS($C$4:C67),$B$4:$C$1385,2,0),"")</f>
        <v>10.51.Z Przetwórstwo mleka i wyrób serów (PKD 2007)</v>
      </c>
      <c r="F67" s="98">
        <v>0</v>
      </c>
      <c r="AM67" s="98">
        <f>IF(ISNUMBER(SEARCH('ankieta ESG'!$G$180,AN67)),MAX(AM$3:$AM66)+1,0)</f>
        <v>64</v>
      </c>
      <c r="AN67" s="134" t="s">
        <v>4067</v>
      </c>
      <c r="AO67" s="98">
        <v>0</v>
      </c>
      <c r="AP67" s="99" t="str">
        <f>IFERROR(VLOOKUP(ROWS($AN$4:AN67),$AM$4:$AN$2337,2,0),"")</f>
        <v>Białogard (pow. białogardzki, woj. zachodniopomorskie)</v>
      </c>
      <c r="AQ67" s="98">
        <v>0</v>
      </c>
      <c r="AR67" s="98">
        <f>IF(ISNUMBER(SEARCH('ankieta ESG'!$G$181,AS67)),MAX($AR$3:AR66)+1,0)</f>
        <v>64</v>
      </c>
      <c r="AS67" s="134" t="s">
        <v>4067</v>
      </c>
      <c r="AT67" s="98">
        <v>0</v>
      </c>
      <c r="AU67" s="99" t="str">
        <f>IFERROR(VLOOKUP(ROWS($AS$4:AS67),$AR$4:$AS$2337,2,0),"")</f>
        <v>Białogard (pow. białogardzki, woj. zachodniopomorskie)</v>
      </c>
      <c r="AV67" s="98">
        <v>0</v>
      </c>
      <c r="AW67" s="98">
        <f>IF(ISNUMBER(SEARCH('ankieta ESG'!$G$182,AX67)),MAX($AW$3:AW66)+1,0)</f>
        <v>64</v>
      </c>
      <c r="AX67" s="134" t="s">
        <v>4067</v>
      </c>
      <c r="AY67" s="98">
        <v>0</v>
      </c>
      <c r="AZ67" s="99" t="str">
        <f>IFERROR(VLOOKUP(ROWS($AX$4:AX67),$AW$4:$AX$2337,2,0),"")</f>
        <v>Białogard (pow. białogardzki, woj. zachodniopomorskie)</v>
      </c>
      <c r="BA67" s="98">
        <v>0</v>
      </c>
      <c r="BB67" s="98">
        <f>IF(ISNUMBER(SEARCH('ankieta ESG'!$G$183,BC67)),MAX($BB$3:BB66)+1,0)</f>
        <v>64</v>
      </c>
      <c r="BC67" s="134" t="s">
        <v>4067</v>
      </c>
      <c r="BD67" s="98">
        <v>0</v>
      </c>
      <c r="BE67" s="99" t="str">
        <f>IFERROR(VLOOKUP(ROWS($BC$4:BC67),$BB$4:$BC$2337,2,0),"")</f>
        <v>Białogard (pow. białogardzki, woj. zachodniopomorskie)</v>
      </c>
      <c r="BF67" s="98">
        <v>0</v>
      </c>
      <c r="BG67" s="98">
        <f>IF(ISNUMBER(SEARCH('ankieta ESG'!$G$184,BH67)),MAX($BG$3:BG66)+1,0)</f>
        <v>64</v>
      </c>
      <c r="BH67" s="134" t="s">
        <v>4067</v>
      </c>
      <c r="BI67" s="98">
        <v>0</v>
      </c>
      <c r="BJ67" s="99" t="str">
        <f>IFERROR(VLOOKUP(ROWS($BH$4:BH67),$BG$4:$BH$2337,2,0),"")</f>
        <v>Białogard (pow. białogardzki, woj. zachodniopomorskie)</v>
      </c>
      <c r="BK67" s="98">
        <v>0</v>
      </c>
      <c r="BL67" s="98">
        <f>IF(ISNUMBER(SEARCH('ankieta ESG'!$G$185,BM67)),MAX($BL$3:BL66)+1,0)</f>
        <v>64</v>
      </c>
      <c r="BM67" s="134" t="s">
        <v>4067</v>
      </c>
      <c r="BN67" s="98">
        <v>0</v>
      </c>
      <c r="BO67" s="99" t="str">
        <f>IFERROR(VLOOKUP(ROWS($BM$4:BM67),$BL$4:$BM$2337,2,0),"")</f>
        <v>Białogard (pow. białogardzki, woj. zachodniopomorskie)</v>
      </c>
      <c r="BP67" s="98">
        <v>0</v>
      </c>
      <c r="BQ67" s="98">
        <f>IF(ISNUMBER(SEARCH('ankieta ESG'!$G$186,BR67)),MAX($BQ$3:BQ66)+1,0)</f>
        <v>64</v>
      </c>
      <c r="BR67" s="134" t="s">
        <v>4067</v>
      </c>
      <c r="BS67" s="98">
        <v>0</v>
      </c>
      <c r="BT67" s="99" t="str">
        <f>IFERROR(VLOOKUP(ROWS($BR$4:BR67),$BQ$4:$BR$2337,2,0),"")</f>
        <v>Białogard (pow. białogardzki, woj. zachodniopomorskie)</v>
      </c>
      <c r="BU67" s="98">
        <v>0</v>
      </c>
      <c r="BV67" s="98">
        <f>IF(ISNUMBER(SEARCH('ankieta ESG'!$G$187,BW67)),MAX($BV$3:BV66)+1,0)</f>
        <v>64</v>
      </c>
      <c r="BW67" s="134" t="s">
        <v>4067</v>
      </c>
      <c r="BX67" s="98">
        <v>0</v>
      </c>
      <c r="BY67" s="99" t="str">
        <f>IFERROR(VLOOKUP(ROWS($BW$4:BW67),$BV$4:$BW$2337,2,0),"")</f>
        <v>Białogard (pow. białogardzki, woj. zachodniopomorskie)</v>
      </c>
      <c r="BZ67" s="98">
        <v>0</v>
      </c>
      <c r="CA67" s="98">
        <f>IF(ISNUMBER(SEARCH('ankieta ESG'!$G$188,CB67)),MAX($CA$3:CA66)+1,0)</f>
        <v>64</v>
      </c>
      <c r="CB67" s="134" t="s">
        <v>4067</v>
      </c>
      <c r="CC67" s="98">
        <v>0</v>
      </c>
      <c r="CD67" s="99" t="str">
        <f>IFERROR(VLOOKUP(ROWS($CB$4:CB67),$CA$4:$CB$2337,2,0),"")</f>
        <v>Białogard (pow. białogardzki, woj. zachodniopomorskie)</v>
      </c>
      <c r="CE67" s="98">
        <v>0</v>
      </c>
      <c r="CF67" s="98">
        <f>IF(ISNUMBER(SEARCH('ankieta ESG'!$G$189,CG67)),MAX($CF$3:CF66)+1,0)</f>
        <v>64</v>
      </c>
      <c r="CG67" s="134" t="s">
        <v>4067</v>
      </c>
      <c r="CH67" s="98">
        <v>0</v>
      </c>
      <c r="CI67" s="99" t="str">
        <f>IFERROR(VLOOKUP(ROWS($CG$4:CG67),$CF$4:$CG$2337,2,0),"")</f>
        <v>Białogard (pow. białogardzki, woj. zachodniopomorskie)</v>
      </c>
      <c r="CJ67" s="98">
        <v>0</v>
      </c>
    </row>
    <row r="68" spans="2:88">
      <c r="B68" s="98">
        <f>IF(ISNUMBER(SEARCH('ankieta ESG'!$E$11,C68)),MAX(B$3:$B67)+1,0)</f>
        <v>65</v>
      </c>
      <c r="C68" s="99" t="s">
        <v>109</v>
      </c>
      <c r="D68" s="98">
        <v>0</v>
      </c>
      <c r="E68" s="99" t="str">
        <f>IFERROR(VLOOKUP(ROWS($C$4:C68),$B$4:$C$1385,2,0),"")</f>
        <v>10.52.Z Produkcja lodów (PKD 2007)</v>
      </c>
      <c r="F68" s="98">
        <v>0</v>
      </c>
      <c r="AM68" s="98">
        <f>IF(ISNUMBER(SEARCH('ankieta ESG'!$G$180,AN68)),MAX(AM$3:$AM67)+1,0)</f>
        <v>65</v>
      </c>
      <c r="AN68" s="134" t="s">
        <v>4068</v>
      </c>
      <c r="AO68" s="98">
        <v>0</v>
      </c>
      <c r="AP68" s="99" t="str">
        <f>IFERROR(VLOOKUP(ROWS($AN$4:AN68),$AM$4:$AN$2337,2,0),"")</f>
        <v>Białopole (pow. chełmski, woj. lubelskie)</v>
      </c>
      <c r="AQ68" s="98">
        <v>0</v>
      </c>
      <c r="AR68" s="98">
        <f>IF(ISNUMBER(SEARCH('ankieta ESG'!$G$181,AS68)),MAX($AR$3:AR67)+1,0)</f>
        <v>65</v>
      </c>
      <c r="AS68" s="134" t="s">
        <v>4068</v>
      </c>
      <c r="AT68" s="98">
        <v>0</v>
      </c>
      <c r="AU68" s="99" t="str">
        <f>IFERROR(VLOOKUP(ROWS($AS$4:AS68),$AR$4:$AS$2337,2,0),"")</f>
        <v>Białopole (pow. chełmski, woj. lubelskie)</v>
      </c>
      <c r="AV68" s="98">
        <v>0</v>
      </c>
      <c r="AW68" s="98">
        <f>IF(ISNUMBER(SEARCH('ankieta ESG'!$G$182,AX68)),MAX($AW$3:AW67)+1,0)</f>
        <v>65</v>
      </c>
      <c r="AX68" s="134" t="s">
        <v>4068</v>
      </c>
      <c r="AY68" s="98">
        <v>0</v>
      </c>
      <c r="AZ68" s="99" t="str">
        <f>IFERROR(VLOOKUP(ROWS($AX$4:AX68),$AW$4:$AX$2337,2,0),"")</f>
        <v>Białopole (pow. chełmski, woj. lubelskie)</v>
      </c>
      <c r="BA68" s="98">
        <v>0</v>
      </c>
      <c r="BB68" s="98">
        <f>IF(ISNUMBER(SEARCH('ankieta ESG'!$G$183,BC68)),MAX($BB$3:BB67)+1,0)</f>
        <v>65</v>
      </c>
      <c r="BC68" s="134" t="s">
        <v>4068</v>
      </c>
      <c r="BD68" s="98">
        <v>0</v>
      </c>
      <c r="BE68" s="99" t="str">
        <f>IFERROR(VLOOKUP(ROWS($BC$4:BC68),$BB$4:$BC$2337,2,0),"")</f>
        <v>Białopole (pow. chełmski, woj. lubelskie)</v>
      </c>
      <c r="BF68" s="98">
        <v>0</v>
      </c>
      <c r="BG68" s="98">
        <f>IF(ISNUMBER(SEARCH('ankieta ESG'!$G$184,BH68)),MAX($BG$3:BG67)+1,0)</f>
        <v>65</v>
      </c>
      <c r="BH68" s="134" t="s">
        <v>4068</v>
      </c>
      <c r="BI68" s="98">
        <v>0</v>
      </c>
      <c r="BJ68" s="99" t="str">
        <f>IFERROR(VLOOKUP(ROWS($BH$4:BH68),$BG$4:$BH$2337,2,0),"")</f>
        <v>Białopole (pow. chełmski, woj. lubelskie)</v>
      </c>
      <c r="BK68" s="98">
        <v>0</v>
      </c>
      <c r="BL68" s="98">
        <f>IF(ISNUMBER(SEARCH('ankieta ESG'!$G$185,BM68)),MAX($BL$3:BL67)+1,0)</f>
        <v>65</v>
      </c>
      <c r="BM68" s="134" t="s">
        <v>4068</v>
      </c>
      <c r="BN68" s="98">
        <v>0</v>
      </c>
      <c r="BO68" s="99" t="str">
        <f>IFERROR(VLOOKUP(ROWS($BM$4:BM68),$BL$4:$BM$2337,2,0),"")</f>
        <v>Białopole (pow. chełmski, woj. lubelskie)</v>
      </c>
      <c r="BP68" s="98">
        <v>0</v>
      </c>
      <c r="BQ68" s="98">
        <f>IF(ISNUMBER(SEARCH('ankieta ESG'!$G$186,BR68)),MAX($BQ$3:BQ67)+1,0)</f>
        <v>65</v>
      </c>
      <c r="BR68" s="134" t="s">
        <v>4068</v>
      </c>
      <c r="BS68" s="98">
        <v>0</v>
      </c>
      <c r="BT68" s="99" t="str">
        <f>IFERROR(VLOOKUP(ROWS($BR$4:BR68),$BQ$4:$BR$2337,2,0),"")</f>
        <v>Białopole (pow. chełmski, woj. lubelskie)</v>
      </c>
      <c r="BU68" s="98">
        <v>0</v>
      </c>
      <c r="BV68" s="98">
        <f>IF(ISNUMBER(SEARCH('ankieta ESG'!$G$187,BW68)),MAX($BV$3:BV67)+1,0)</f>
        <v>65</v>
      </c>
      <c r="BW68" s="134" t="s">
        <v>4068</v>
      </c>
      <c r="BX68" s="98">
        <v>0</v>
      </c>
      <c r="BY68" s="99" t="str">
        <f>IFERROR(VLOOKUP(ROWS($BW$4:BW68),$BV$4:$BW$2337,2,0),"")</f>
        <v>Białopole (pow. chełmski, woj. lubelskie)</v>
      </c>
      <c r="BZ68" s="98">
        <v>0</v>
      </c>
      <c r="CA68" s="98">
        <f>IF(ISNUMBER(SEARCH('ankieta ESG'!$G$188,CB68)),MAX($CA$3:CA67)+1,0)</f>
        <v>65</v>
      </c>
      <c r="CB68" s="134" t="s">
        <v>4068</v>
      </c>
      <c r="CC68" s="98">
        <v>0</v>
      </c>
      <c r="CD68" s="99" t="str">
        <f>IFERROR(VLOOKUP(ROWS($CB$4:CB68),$CA$4:$CB$2337,2,0),"")</f>
        <v>Białopole (pow. chełmski, woj. lubelskie)</v>
      </c>
      <c r="CE68" s="98">
        <v>0</v>
      </c>
      <c r="CF68" s="98">
        <f>IF(ISNUMBER(SEARCH('ankieta ESG'!$G$189,CG68)),MAX($CF$3:CF67)+1,0)</f>
        <v>65</v>
      </c>
      <c r="CG68" s="134" t="s">
        <v>4068</v>
      </c>
      <c r="CH68" s="98">
        <v>0</v>
      </c>
      <c r="CI68" s="99" t="str">
        <f>IFERROR(VLOOKUP(ROWS($CG$4:CG68),$CF$4:$CG$2337,2,0),"")</f>
        <v>Białopole (pow. chełmski, woj. lubelskie)</v>
      </c>
      <c r="CJ68" s="98">
        <v>0</v>
      </c>
    </row>
    <row r="69" spans="2:88">
      <c r="B69" s="98">
        <f>IF(ISNUMBER(SEARCH('ankieta ESG'!$E$11,C69)),MAX(B$3:$B68)+1,0)</f>
        <v>66</v>
      </c>
      <c r="C69" s="99" t="s">
        <v>110</v>
      </c>
      <c r="D69" s="98">
        <v>0</v>
      </c>
      <c r="E69" s="99" t="str">
        <f>IFERROR(VLOOKUP(ROWS($C$4:C69),$B$4:$C$1385,2,0),"")</f>
        <v>10.61.Z Wytwarzanie produktów przemiału zbóż (PKD 2007)</v>
      </c>
      <c r="F69" s="98">
        <v>0</v>
      </c>
      <c r="AM69" s="98">
        <f>IF(ISNUMBER(SEARCH('ankieta ESG'!$G$180,AN69)),MAX(AM$3:$AM68)+1,0)</f>
        <v>66</v>
      </c>
      <c r="AN69" s="134" t="s">
        <v>4069</v>
      </c>
      <c r="AO69" s="98">
        <v>0</v>
      </c>
      <c r="AP69" s="99" t="str">
        <f>IFERROR(VLOOKUP(ROWS($AN$4:AN69),$AM$4:$AN$2337,2,0),"")</f>
        <v>Białośliwie (pow. pilski, woj. wielkopolskie)</v>
      </c>
      <c r="AQ69" s="98">
        <v>0</v>
      </c>
      <c r="AR69" s="98">
        <f>IF(ISNUMBER(SEARCH('ankieta ESG'!$G$181,AS69)),MAX($AR$3:AR68)+1,0)</f>
        <v>66</v>
      </c>
      <c r="AS69" s="134" t="s">
        <v>4069</v>
      </c>
      <c r="AT69" s="98">
        <v>0</v>
      </c>
      <c r="AU69" s="99" t="str">
        <f>IFERROR(VLOOKUP(ROWS($AS$4:AS69),$AR$4:$AS$2337,2,0),"")</f>
        <v>Białośliwie (pow. pilski, woj. wielkopolskie)</v>
      </c>
      <c r="AV69" s="98">
        <v>0</v>
      </c>
      <c r="AW69" s="98">
        <f>IF(ISNUMBER(SEARCH('ankieta ESG'!$G$182,AX69)),MAX($AW$3:AW68)+1,0)</f>
        <v>66</v>
      </c>
      <c r="AX69" s="134" t="s">
        <v>4069</v>
      </c>
      <c r="AY69" s="98">
        <v>0</v>
      </c>
      <c r="AZ69" s="99" t="str">
        <f>IFERROR(VLOOKUP(ROWS($AX$4:AX69),$AW$4:$AX$2337,2,0),"")</f>
        <v>Białośliwie (pow. pilski, woj. wielkopolskie)</v>
      </c>
      <c r="BA69" s="98">
        <v>0</v>
      </c>
      <c r="BB69" s="98">
        <f>IF(ISNUMBER(SEARCH('ankieta ESG'!$G$183,BC69)),MAX($BB$3:BB68)+1,0)</f>
        <v>66</v>
      </c>
      <c r="BC69" s="134" t="s">
        <v>4069</v>
      </c>
      <c r="BD69" s="98">
        <v>0</v>
      </c>
      <c r="BE69" s="99" t="str">
        <f>IFERROR(VLOOKUP(ROWS($BC$4:BC69),$BB$4:$BC$2337,2,0),"")</f>
        <v>Białośliwie (pow. pilski, woj. wielkopolskie)</v>
      </c>
      <c r="BF69" s="98">
        <v>0</v>
      </c>
      <c r="BG69" s="98">
        <f>IF(ISNUMBER(SEARCH('ankieta ESG'!$G$184,BH69)),MAX($BG$3:BG68)+1,0)</f>
        <v>66</v>
      </c>
      <c r="BH69" s="134" t="s">
        <v>4069</v>
      </c>
      <c r="BI69" s="98">
        <v>0</v>
      </c>
      <c r="BJ69" s="99" t="str">
        <f>IFERROR(VLOOKUP(ROWS($BH$4:BH69),$BG$4:$BH$2337,2,0),"")</f>
        <v>Białośliwie (pow. pilski, woj. wielkopolskie)</v>
      </c>
      <c r="BK69" s="98">
        <v>0</v>
      </c>
      <c r="BL69" s="98">
        <f>IF(ISNUMBER(SEARCH('ankieta ESG'!$G$185,BM69)),MAX($BL$3:BL68)+1,0)</f>
        <v>66</v>
      </c>
      <c r="BM69" s="134" t="s">
        <v>4069</v>
      </c>
      <c r="BN69" s="98">
        <v>0</v>
      </c>
      <c r="BO69" s="99" t="str">
        <f>IFERROR(VLOOKUP(ROWS($BM$4:BM69),$BL$4:$BM$2337,2,0),"")</f>
        <v>Białośliwie (pow. pilski, woj. wielkopolskie)</v>
      </c>
      <c r="BP69" s="98">
        <v>0</v>
      </c>
      <c r="BQ69" s="98">
        <f>IF(ISNUMBER(SEARCH('ankieta ESG'!$G$186,BR69)),MAX($BQ$3:BQ68)+1,0)</f>
        <v>66</v>
      </c>
      <c r="BR69" s="134" t="s">
        <v>4069</v>
      </c>
      <c r="BS69" s="98">
        <v>0</v>
      </c>
      <c r="BT69" s="99" t="str">
        <f>IFERROR(VLOOKUP(ROWS($BR$4:BR69),$BQ$4:$BR$2337,2,0),"")</f>
        <v>Białośliwie (pow. pilski, woj. wielkopolskie)</v>
      </c>
      <c r="BU69" s="98">
        <v>0</v>
      </c>
      <c r="BV69" s="98">
        <f>IF(ISNUMBER(SEARCH('ankieta ESG'!$G$187,BW69)),MAX($BV$3:BV68)+1,0)</f>
        <v>66</v>
      </c>
      <c r="BW69" s="134" t="s">
        <v>4069</v>
      </c>
      <c r="BX69" s="98">
        <v>0</v>
      </c>
      <c r="BY69" s="99" t="str">
        <f>IFERROR(VLOOKUP(ROWS($BW$4:BW69),$BV$4:$BW$2337,2,0),"")</f>
        <v>Białośliwie (pow. pilski, woj. wielkopolskie)</v>
      </c>
      <c r="BZ69" s="98">
        <v>0</v>
      </c>
      <c r="CA69" s="98">
        <f>IF(ISNUMBER(SEARCH('ankieta ESG'!$G$188,CB69)),MAX($CA$3:CA68)+1,0)</f>
        <v>66</v>
      </c>
      <c r="CB69" s="134" t="s">
        <v>4069</v>
      </c>
      <c r="CC69" s="98">
        <v>0</v>
      </c>
      <c r="CD69" s="99" t="str">
        <f>IFERROR(VLOOKUP(ROWS($CB$4:CB69),$CA$4:$CB$2337,2,0),"")</f>
        <v>Białośliwie (pow. pilski, woj. wielkopolskie)</v>
      </c>
      <c r="CE69" s="98">
        <v>0</v>
      </c>
      <c r="CF69" s="98">
        <f>IF(ISNUMBER(SEARCH('ankieta ESG'!$G$189,CG69)),MAX($CF$3:CF68)+1,0)</f>
        <v>66</v>
      </c>
      <c r="CG69" s="134" t="s">
        <v>4069</v>
      </c>
      <c r="CH69" s="98">
        <v>0</v>
      </c>
      <c r="CI69" s="99" t="str">
        <f>IFERROR(VLOOKUP(ROWS($CG$4:CG69),$CF$4:$CG$2337,2,0),"")</f>
        <v>Białośliwie (pow. pilski, woj. wielkopolskie)</v>
      </c>
      <c r="CJ69" s="98">
        <v>0</v>
      </c>
    </row>
    <row r="70" spans="2:88">
      <c r="B70" s="98">
        <f>IF(ISNUMBER(SEARCH('ankieta ESG'!$E$11,C70)),MAX(B$3:$B69)+1,0)</f>
        <v>67</v>
      </c>
      <c r="C70" s="99" t="s">
        <v>111</v>
      </c>
      <c r="D70" s="98">
        <v>0</v>
      </c>
      <c r="E70" s="99" t="str">
        <f>IFERROR(VLOOKUP(ROWS($C$4:C70),$B$4:$C$1385,2,0),"")</f>
        <v>10.62.Z Wytwarzanie skrobi i wyrobów skrobiowych (PKD 2007)</v>
      </c>
      <c r="F70" s="98">
        <v>0</v>
      </c>
      <c r="AM70" s="98">
        <f>IF(ISNUMBER(SEARCH('ankieta ESG'!$G$180,AN70)),MAX(AM$3:$AM69)+1,0)</f>
        <v>67</v>
      </c>
      <c r="AN70" s="134" t="s">
        <v>4070</v>
      </c>
      <c r="AO70" s="98">
        <v>0</v>
      </c>
      <c r="AP70" s="99" t="str">
        <f>IFERROR(VLOOKUP(ROWS($AN$4:AN70),$AM$4:$AN$2337,2,0),"")</f>
        <v>Białowieża (pow. hajnowski, woj. podlaskie)</v>
      </c>
      <c r="AQ70" s="98">
        <v>0</v>
      </c>
      <c r="AR70" s="98">
        <f>IF(ISNUMBER(SEARCH('ankieta ESG'!$G$181,AS70)),MAX($AR$3:AR69)+1,0)</f>
        <v>67</v>
      </c>
      <c r="AS70" s="134" t="s">
        <v>4070</v>
      </c>
      <c r="AT70" s="98">
        <v>0</v>
      </c>
      <c r="AU70" s="99" t="str">
        <f>IFERROR(VLOOKUP(ROWS($AS$4:AS70),$AR$4:$AS$2337,2,0),"")</f>
        <v>Białowieża (pow. hajnowski, woj. podlaskie)</v>
      </c>
      <c r="AV70" s="98">
        <v>0</v>
      </c>
      <c r="AW70" s="98">
        <f>IF(ISNUMBER(SEARCH('ankieta ESG'!$G$182,AX70)),MAX($AW$3:AW69)+1,0)</f>
        <v>67</v>
      </c>
      <c r="AX70" s="134" t="s">
        <v>4070</v>
      </c>
      <c r="AY70" s="98">
        <v>0</v>
      </c>
      <c r="AZ70" s="99" t="str">
        <f>IFERROR(VLOOKUP(ROWS($AX$4:AX70),$AW$4:$AX$2337,2,0),"")</f>
        <v>Białowieża (pow. hajnowski, woj. podlaskie)</v>
      </c>
      <c r="BA70" s="98">
        <v>0</v>
      </c>
      <c r="BB70" s="98">
        <f>IF(ISNUMBER(SEARCH('ankieta ESG'!$G$183,BC70)),MAX($BB$3:BB69)+1,0)</f>
        <v>67</v>
      </c>
      <c r="BC70" s="134" t="s">
        <v>4070</v>
      </c>
      <c r="BD70" s="98">
        <v>0</v>
      </c>
      <c r="BE70" s="99" t="str">
        <f>IFERROR(VLOOKUP(ROWS($BC$4:BC70),$BB$4:$BC$2337,2,0),"")</f>
        <v>Białowieża (pow. hajnowski, woj. podlaskie)</v>
      </c>
      <c r="BF70" s="98">
        <v>0</v>
      </c>
      <c r="BG70" s="98">
        <f>IF(ISNUMBER(SEARCH('ankieta ESG'!$G$184,BH70)),MAX($BG$3:BG69)+1,0)</f>
        <v>67</v>
      </c>
      <c r="BH70" s="134" t="s">
        <v>4070</v>
      </c>
      <c r="BI70" s="98">
        <v>0</v>
      </c>
      <c r="BJ70" s="99" t="str">
        <f>IFERROR(VLOOKUP(ROWS($BH$4:BH70),$BG$4:$BH$2337,2,0),"")</f>
        <v>Białowieża (pow. hajnowski, woj. podlaskie)</v>
      </c>
      <c r="BK70" s="98">
        <v>0</v>
      </c>
      <c r="BL70" s="98">
        <f>IF(ISNUMBER(SEARCH('ankieta ESG'!$G$185,BM70)),MAX($BL$3:BL69)+1,0)</f>
        <v>67</v>
      </c>
      <c r="BM70" s="134" t="s">
        <v>4070</v>
      </c>
      <c r="BN70" s="98">
        <v>0</v>
      </c>
      <c r="BO70" s="99" t="str">
        <f>IFERROR(VLOOKUP(ROWS($BM$4:BM70),$BL$4:$BM$2337,2,0),"")</f>
        <v>Białowieża (pow. hajnowski, woj. podlaskie)</v>
      </c>
      <c r="BP70" s="98">
        <v>0</v>
      </c>
      <c r="BQ70" s="98">
        <f>IF(ISNUMBER(SEARCH('ankieta ESG'!$G$186,BR70)),MAX($BQ$3:BQ69)+1,0)</f>
        <v>67</v>
      </c>
      <c r="BR70" s="134" t="s">
        <v>4070</v>
      </c>
      <c r="BS70" s="98">
        <v>0</v>
      </c>
      <c r="BT70" s="99" t="str">
        <f>IFERROR(VLOOKUP(ROWS($BR$4:BR70),$BQ$4:$BR$2337,2,0),"")</f>
        <v>Białowieża (pow. hajnowski, woj. podlaskie)</v>
      </c>
      <c r="BU70" s="98">
        <v>0</v>
      </c>
      <c r="BV70" s="98">
        <f>IF(ISNUMBER(SEARCH('ankieta ESG'!$G$187,BW70)),MAX($BV$3:BV69)+1,0)</f>
        <v>67</v>
      </c>
      <c r="BW70" s="134" t="s">
        <v>4070</v>
      </c>
      <c r="BX70" s="98">
        <v>0</v>
      </c>
      <c r="BY70" s="99" t="str">
        <f>IFERROR(VLOOKUP(ROWS($BW$4:BW70),$BV$4:$BW$2337,2,0),"")</f>
        <v>Białowieża (pow. hajnowski, woj. podlaskie)</v>
      </c>
      <c r="BZ70" s="98">
        <v>0</v>
      </c>
      <c r="CA70" s="98">
        <f>IF(ISNUMBER(SEARCH('ankieta ESG'!$G$188,CB70)),MAX($CA$3:CA69)+1,0)</f>
        <v>67</v>
      </c>
      <c r="CB70" s="134" t="s">
        <v>4070</v>
      </c>
      <c r="CC70" s="98">
        <v>0</v>
      </c>
      <c r="CD70" s="99" t="str">
        <f>IFERROR(VLOOKUP(ROWS($CB$4:CB70),$CA$4:$CB$2337,2,0),"")</f>
        <v>Białowieża (pow. hajnowski, woj. podlaskie)</v>
      </c>
      <c r="CE70" s="98">
        <v>0</v>
      </c>
      <c r="CF70" s="98">
        <f>IF(ISNUMBER(SEARCH('ankieta ESG'!$G$189,CG70)),MAX($CF$3:CF69)+1,0)</f>
        <v>67</v>
      </c>
      <c r="CG70" s="134" t="s">
        <v>4070</v>
      </c>
      <c r="CH70" s="98">
        <v>0</v>
      </c>
      <c r="CI70" s="99" t="str">
        <f>IFERROR(VLOOKUP(ROWS($CG$4:CG70),$CF$4:$CG$2337,2,0),"")</f>
        <v>Białowieża (pow. hajnowski, woj. podlaskie)</v>
      </c>
      <c r="CJ70" s="98">
        <v>0</v>
      </c>
    </row>
    <row r="71" spans="2:88">
      <c r="B71" s="98">
        <f>IF(ISNUMBER(SEARCH('ankieta ESG'!$E$11,C71)),MAX(B$3:$B70)+1,0)</f>
        <v>68</v>
      </c>
      <c r="C71" s="99" t="s">
        <v>112</v>
      </c>
      <c r="D71" s="98">
        <v>0</v>
      </c>
      <c r="E71" s="99" t="str">
        <f>IFERROR(VLOOKUP(ROWS($C$4:C71),$B$4:$C$1385,2,0),"")</f>
        <v>10.71.Z Produkcja pieczywa; produkcja świeżych wyrobów ciastkarskich i ciastek (PKD 2007)</v>
      </c>
      <c r="F71" s="98">
        <v>0</v>
      </c>
      <c r="AM71" s="98">
        <f>IF(ISNUMBER(SEARCH('ankieta ESG'!$G$180,AN71)),MAX(AM$3:$AM70)+1,0)</f>
        <v>68</v>
      </c>
      <c r="AN71" s="134" t="s">
        <v>4071</v>
      </c>
      <c r="AO71" s="98">
        <v>0</v>
      </c>
      <c r="AP71" s="99" t="str">
        <f>IFERROR(VLOOKUP(ROWS($AN$4:AN71),$AM$4:$AN$2337,2,0),"")</f>
        <v>Biały Bór (pow. szczecinecki, woj. zachodniopomorskie)</v>
      </c>
      <c r="AQ71" s="98">
        <v>0</v>
      </c>
      <c r="AR71" s="98">
        <f>IF(ISNUMBER(SEARCH('ankieta ESG'!$G$181,AS71)),MAX($AR$3:AR70)+1,0)</f>
        <v>68</v>
      </c>
      <c r="AS71" s="134" t="s">
        <v>4071</v>
      </c>
      <c r="AT71" s="98">
        <v>0</v>
      </c>
      <c r="AU71" s="99" t="str">
        <f>IFERROR(VLOOKUP(ROWS($AS$4:AS71),$AR$4:$AS$2337,2,0),"")</f>
        <v>Biały Bór (pow. szczecinecki, woj. zachodniopomorskie)</v>
      </c>
      <c r="AV71" s="98">
        <v>0</v>
      </c>
      <c r="AW71" s="98">
        <f>IF(ISNUMBER(SEARCH('ankieta ESG'!$G$182,AX71)),MAX($AW$3:AW70)+1,0)</f>
        <v>68</v>
      </c>
      <c r="AX71" s="134" t="s">
        <v>4071</v>
      </c>
      <c r="AY71" s="98">
        <v>0</v>
      </c>
      <c r="AZ71" s="99" t="str">
        <f>IFERROR(VLOOKUP(ROWS($AX$4:AX71),$AW$4:$AX$2337,2,0),"")</f>
        <v>Biały Bór (pow. szczecinecki, woj. zachodniopomorskie)</v>
      </c>
      <c r="BA71" s="98">
        <v>0</v>
      </c>
      <c r="BB71" s="98">
        <f>IF(ISNUMBER(SEARCH('ankieta ESG'!$G$183,BC71)),MAX($BB$3:BB70)+1,0)</f>
        <v>68</v>
      </c>
      <c r="BC71" s="134" t="s">
        <v>4071</v>
      </c>
      <c r="BD71" s="98">
        <v>0</v>
      </c>
      <c r="BE71" s="99" t="str">
        <f>IFERROR(VLOOKUP(ROWS($BC$4:BC71),$BB$4:$BC$2337,2,0),"")</f>
        <v>Biały Bór (pow. szczecinecki, woj. zachodniopomorskie)</v>
      </c>
      <c r="BF71" s="98">
        <v>0</v>
      </c>
      <c r="BG71" s="98">
        <f>IF(ISNUMBER(SEARCH('ankieta ESG'!$G$184,BH71)),MAX($BG$3:BG70)+1,0)</f>
        <v>68</v>
      </c>
      <c r="BH71" s="134" t="s">
        <v>4071</v>
      </c>
      <c r="BI71" s="98">
        <v>0</v>
      </c>
      <c r="BJ71" s="99" t="str">
        <f>IFERROR(VLOOKUP(ROWS($BH$4:BH71),$BG$4:$BH$2337,2,0),"")</f>
        <v>Biały Bór (pow. szczecinecki, woj. zachodniopomorskie)</v>
      </c>
      <c r="BK71" s="98">
        <v>0</v>
      </c>
      <c r="BL71" s="98">
        <f>IF(ISNUMBER(SEARCH('ankieta ESG'!$G$185,BM71)),MAX($BL$3:BL70)+1,0)</f>
        <v>68</v>
      </c>
      <c r="BM71" s="134" t="s">
        <v>4071</v>
      </c>
      <c r="BN71" s="98">
        <v>0</v>
      </c>
      <c r="BO71" s="99" t="str">
        <f>IFERROR(VLOOKUP(ROWS($BM$4:BM71),$BL$4:$BM$2337,2,0),"")</f>
        <v>Biały Bór (pow. szczecinecki, woj. zachodniopomorskie)</v>
      </c>
      <c r="BP71" s="98">
        <v>0</v>
      </c>
      <c r="BQ71" s="98">
        <f>IF(ISNUMBER(SEARCH('ankieta ESG'!$G$186,BR71)),MAX($BQ$3:BQ70)+1,0)</f>
        <v>68</v>
      </c>
      <c r="BR71" s="134" t="s">
        <v>4071</v>
      </c>
      <c r="BS71" s="98">
        <v>0</v>
      </c>
      <c r="BT71" s="99" t="str">
        <f>IFERROR(VLOOKUP(ROWS($BR$4:BR71),$BQ$4:$BR$2337,2,0),"")</f>
        <v>Biały Bór (pow. szczecinecki, woj. zachodniopomorskie)</v>
      </c>
      <c r="BU71" s="98">
        <v>0</v>
      </c>
      <c r="BV71" s="98">
        <f>IF(ISNUMBER(SEARCH('ankieta ESG'!$G$187,BW71)),MAX($BV$3:BV70)+1,0)</f>
        <v>68</v>
      </c>
      <c r="BW71" s="134" t="s">
        <v>4071</v>
      </c>
      <c r="BX71" s="98">
        <v>0</v>
      </c>
      <c r="BY71" s="99" t="str">
        <f>IFERROR(VLOOKUP(ROWS($BW$4:BW71),$BV$4:$BW$2337,2,0),"")</f>
        <v>Biały Bór (pow. szczecinecki, woj. zachodniopomorskie)</v>
      </c>
      <c r="BZ71" s="98">
        <v>0</v>
      </c>
      <c r="CA71" s="98">
        <f>IF(ISNUMBER(SEARCH('ankieta ESG'!$G$188,CB71)),MAX($CA$3:CA70)+1,0)</f>
        <v>68</v>
      </c>
      <c r="CB71" s="134" t="s">
        <v>4071</v>
      </c>
      <c r="CC71" s="98">
        <v>0</v>
      </c>
      <c r="CD71" s="99" t="str">
        <f>IFERROR(VLOOKUP(ROWS($CB$4:CB71),$CA$4:$CB$2337,2,0),"")</f>
        <v>Biały Bór (pow. szczecinecki, woj. zachodniopomorskie)</v>
      </c>
      <c r="CE71" s="98">
        <v>0</v>
      </c>
      <c r="CF71" s="98">
        <f>IF(ISNUMBER(SEARCH('ankieta ESG'!$G$189,CG71)),MAX($CF$3:CF70)+1,0)</f>
        <v>68</v>
      </c>
      <c r="CG71" s="134" t="s">
        <v>4071</v>
      </c>
      <c r="CH71" s="98">
        <v>0</v>
      </c>
      <c r="CI71" s="99" t="str">
        <f>IFERROR(VLOOKUP(ROWS($CG$4:CG71),$CF$4:$CG$2337,2,0),"")</f>
        <v>Biały Bór (pow. szczecinecki, woj. zachodniopomorskie)</v>
      </c>
      <c r="CJ71" s="98">
        <v>0</v>
      </c>
    </row>
    <row r="72" spans="2:88">
      <c r="B72" s="98">
        <f>IF(ISNUMBER(SEARCH('ankieta ESG'!$E$11,C72)),MAX(B$3:$B71)+1,0)</f>
        <v>69</v>
      </c>
      <c r="C72" s="99" t="s">
        <v>113</v>
      </c>
      <c r="D72" s="98">
        <v>0</v>
      </c>
      <c r="E72" s="99" t="str">
        <f>IFERROR(VLOOKUP(ROWS($C$4:C72),$B$4:$C$1385,2,0),"")</f>
        <v>10.72.Z Produkcja sucharów i herbatników; produkcja konserwowanych wyrobów ciastkarskich i ciastek (PKD 2007)</v>
      </c>
      <c r="F72" s="98">
        <v>0</v>
      </c>
      <c r="AM72" s="98">
        <f>IF(ISNUMBER(SEARCH('ankieta ESG'!$G$180,AN72)),MAX(AM$3:$AM71)+1,0)</f>
        <v>69</v>
      </c>
      <c r="AN72" s="134" t="s">
        <v>4072</v>
      </c>
      <c r="AO72" s="98">
        <v>0</v>
      </c>
      <c r="AP72" s="99" t="str">
        <f>IFERROR(VLOOKUP(ROWS($AN$4:AN72),$AM$4:$AN$2337,2,0),"")</f>
        <v>Biały Dunajec (pow. tatrzański, woj. małopolskie)</v>
      </c>
      <c r="AQ72" s="98">
        <v>0</v>
      </c>
      <c r="AR72" s="98">
        <f>IF(ISNUMBER(SEARCH('ankieta ESG'!$G$181,AS72)),MAX($AR$3:AR71)+1,0)</f>
        <v>69</v>
      </c>
      <c r="AS72" s="134" t="s">
        <v>4072</v>
      </c>
      <c r="AT72" s="98">
        <v>0</v>
      </c>
      <c r="AU72" s="99" t="str">
        <f>IFERROR(VLOOKUP(ROWS($AS$4:AS72),$AR$4:$AS$2337,2,0),"")</f>
        <v>Biały Dunajec (pow. tatrzański, woj. małopolskie)</v>
      </c>
      <c r="AV72" s="98">
        <v>0</v>
      </c>
      <c r="AW72" s="98">
        <f>IF(ISNUMBER(SEARCH('ankieta ESG'!$G$182,AX72)),MAX($AW$3:AW71)+1,0)</f>
        <v>69</v>
      </c>
      <c r="AX72" s="134" t="s">
        <v>4072</v>
      </c>
      <c r="AY72" s="98">
        <v>0</v>
      </c>
      <c r="AZ72" s="99" t="str">
        <f>IFERROR(VLOOKUP(ROWS($AX$4:AX72),$AW$4:$AX$2337,2,0),"")</f>
        <v>Biały Dunajec (pow. tatrzański, woj. małopolskie)</v>
      </c>
      <c r="BA72" s="98">
        <v>0</v>
      </c>
      <c r="BB72" s="98">
        <f>IF(ISNUMBER(SEARCH('ankieta ESG'!$G$183,BC72)),MAX($BB$3:BB71)+1,0)</f>
        <v>69</v>
      </c>
      <c r="BC72" s="134" t="s">
        <v>4072</v>
      </c>
      <c r="BD72" s="98">
        <v>0</v>
      </c>
      <c r="BE72" s="99" t="str">
        <f>IFERROR(VLOOKUP(ROWS($BC$4:BC72),$BB$4:$BC$2337,2,0),"")</f>
        <v>Biały Dunajec (pow. tatrzański, woj. małopolskie)</v>
      </c>
      <c r="BF72" s="98">
        <v>0</v>
      </c>
      <c r="BG72" s="98">
        <f>IF(ISNUMBER(SEARCH('ankieta ESG'!$G$184,BH72)),MAX($BG$3:BG71)+1,0)</f>
        <v>69</v>
      </c>
      <c r="BH72" s="134" t="s">
        <v>4072</v>
      </c>
      <c r="BI72" s="98">
        <v>0</v>
      </c>
      <c r="BJ72" s="99" t="str">
        <f>IFERROR(VLOOKUP(ROWS($BH$4:BH72),$BG$4:$BH$2337,2,0),"")</f>
        <v>Biały Dunajec (pow. tatrzański, woj. małopolskie)</v>
      </c>
      <c r="BK72" s="98">
        <v>0</v>
      </c>
      <c r="BL72" s="98">
        <f>IF(ISNUMBER(SEARCH('ankieta ESG'!$G$185,BM72)),MAX($BL$3:BL71)+1,0)</f>
        <v>69</v>
      </c>
      <c r="BM72" s="134" t="s">
        <v>4072</v>
      </c>
      <c r="BN72" s="98">
        <v>0</v>
      </c>
      <c r="BO72" s="99" t="str">
        <f>IFERROR(VLOOKUP(ROWS($BM$4:BM72),$BL$4:$BM$2337,2,0),"")</f>
        <v>Biały Dunajec (pow. tatrzański, woj. małopolskie)</v>
      </c>
      <c r="BP72" s="98">
        <v>0</v>
      </c>
      <c r="BQ72" s="98">
        <f>IF(ISNUMBER(SEARCH('ankieta ESG'!$G$186,BR72)),MAX($BQ$3:BQ71)+1,0)</f>
        <v>69</v>
      </c>
      <c r="BR72" s="134" t="s">
        <v>4072</v>
      </c>
      <c r="BS72" s="98">
        <v>0</v>
      </c>
      <c r="BT72" s="99" t="str">
        <f>IFERROR(VLOOKUP(ROWS($BR$4:BR72),$BQ$4:$BR$2337,2,0),"")</f>
        <v>Biały Dunajec (pow. tatrzański, woj. małopolskie)</v>
      </c>
      <c r="BU72" s="98">
        <v>0</v>
      </c>
      <c r="BV72" s="98">
        <f>IF(ISNUMBER(SEARCH('ankieta ESG'!$G$187,BW72)),MAX($BV$3:BV71)+1,0)</f>
        <v>69</v>
      </c>
      <c r="BW72" s="134" t="s">
        <v>4072</v>
      </c>
      <c r="BX72" s="98">
        <v>0</v>
      </c>
      <c r="BY72" s="99" t="str">
        <f>IFERROR(VLOOKUP(ROWS($BW$4:BW72),$BV$4:$BW$2337,2,0),"")</f>
        <v>Biały Dunajec (pow. tatrzański, woj. małopolskie)</v>
      </c>
      <c r="BZ72" s="98">
        <v>0</v>
      </c>
      <c r="CA72" s="98">
        <f>IF(ISNUMBER(SEARCH('ankieta ESG'!$G$188,CB72)),MAX($CA$3:CA71)+1,0)</f>
        <v>69</v>
      </c>
      <c r="CB72" s="134" t="s">
        <v>4072</v>
      </c>
      <c r="CC72" s="98">
        <v>0</v>
      </c>
      <c r="CD72" s="99" t="str">
        <f>IFERROR(VLOOKUP(ROWS($CB$4:CB72),$CA$4:$CB$2337,2,0),"")</f>
        <v>Biały Dunajec (pow. tatrzański, woj. małopolskie)</v>
      </c>
      <c r="CE72" s="98">
        <v>0</v>
      </c>
      <c r="CF72" s="98">
        <f>IF(ISNUMBER(SEARCH('ankieta ESG'!$G$189,CG72)),MAX($CF$3:CF71)+1,0)</f>
        <v>69</v>
      </c>
      <c r="CG72" s="134" t="s">
        <v>4072</v>
      </c>
      <c r="CH72" s="98">
        <v>0</v>
      </c>
      <c r="CI72" s="99" t="str">
        <f>IFERROR(VLOOKUP(ROWS($CG$4:CG72),$CF$4:$CG$2337,2,0),"")</f>
        <v>Biały Dunajec (pow. tatrzański, woj. małopolskie)</v>
      </c>
      <c r="CJ72" s="98">
        <v>0</v>
      </c>
    </row>
    <row r="73" spans="2:88">
      <c r="B73" s="98">
        <f>IF(ISNUMBER(SEARCH('ankieta ESG'!$E$11,C73)),MAX(B$3:$B72)+1,0)</f>
        <v>70</v>
      </c>
      <c r="C73" s="99" t="s">
        <v>114</v>
      </c>
      <c r="D73" s="98">
        <v>0</v>
      </c>
      <c r="E73" s="99" t="str">
        <f>IFERROR(VLOOKUP(ROWS($C$4:C73),$B$4:$C$1385,2,0),"")</f>
        <v>10.73.Z Produkcja makaronów, klusek, kuskusu i podobnych wyrobów mącznych (PKD 2007)</v>
      </c>
      <c r="F73" s="98">
        <v>0</v>
      </c>
      <c r="AM73" s="98">
        <f>IF(ISNUMBER(SEARCH('ankieta ESG'!$G$180,AN73)),MAX(AM$3:$AM72)+1,0)</f>
        <v>70</v>
      </c>
      <c r="AN73" s="134" t="s">
        <v>4073</v>
      </c>
      <c r="AO73" s="98">
        <v>0</v>
      </c>
      <c r="AP73" s="99" t="str">
        <f>IFERROR(VLOOKUP(ROWS($AN$4:AN73),$AM$4:$AN$2337,2,0),"")</f>
        <v>Białystok (pow. Białystok, woj. podlaskie)</v>
      </c>
      <c r="AQ73" s="98">
        <v>0</v>
      </c>
      <c r="AR73" s="98">
        <f>IF(ISNUMBER(SEARCH('ankieta ESG'!$G$181,AS73)),MAX($AR$3:AR72)+1,0)</f>
        <v>70</v>
      </c>
      <c r="AS73" s="134" t="s">
        <v>4073</v>
      </c>
      <c r="AT73" s="98">
        <v>0</v>
      </c>
      <c r="AU73" s="99" t="str">
        <f>IFERROR(VLOOKUP(ROWS($AS$4:AS73),$AR$4:$AS$2337,2,0),"")</f>
        <v>Białystok (pow. Białystok, woj. podlaskie)</v>
      </c>
      <c r="AV73" s="98">
        <v>0</v>
      </c>
      <c r="AW73" s="98">
        <f>IF(ISNUMBER(SEARCH('ankieta ESG'!$G$182,AX73)),MAX($AW$3:AW72)+1,0)</f>
        <v>70</v>
      </c>
      <c r="AX73" s="134" t="s">
        <v>4073</v>
      </c>
      <c r="AY73" s="98">
        <v>0</v>
      </c>
      <c r="AZ73" s="99" t="str">
        <f>IFERROR(VLOOKUP(ROWS($AX$4:AX73),$AW$4:$AX$2337,2,0),"")</f>
        <v>Białystok (pow. Białystok, woj. podlaskie)</v>
      </c>
      <c r="BA73" s="98">
        <v>0</v>
      </c>
      <c r="BB73" s="98">
        <f>IF(ISNUMBER(SEARCH('ankieta ESG'!$G$183,BC73)),MAX($BB$3:BB72)+1,0)</f>
        <v>70</v>
      </c>
      <c r="BC73" s="134" t="s">
        <v>4073</v>
      </c>
      <c r="BD73" s="98">
        <v>0</v>
      </c>
      <c r="BE73" s="99" t="str">
        <f>IFERROR(VLOOKUP(ROWS($BC$4:BC73),$BB$4:$BC$2337,2,0),"")</f>
        <v>Białystok (pow. Białystok, woj. podlaskie)</v>
      </c>
      <c r="BF73" s="98">
        <v>0</v>
      </c>
      <c r="BG73" s="98">
        <f>IF(ISNUMBER(SEARCH('ankieta ESG'!$G$184,BH73)),MAX($BG$3:BG72)+1,0)</f>
        <v>70</v>
      </c>
      <c r="BH73" s="134" t="s">
        <v>4073</v>
      </c>
      <c r="BI73" s="98">
        <v>0</v>
      </c>
      <c r="BJ73" s="99" t="str">
        <f>IFERROR(VLOOKUP(ROWS($BH$4:BH73),$BG$4:$BH$2337,2,0),"")</f>
        <v>Białystok (pow. Białystok, woj. podlaskie)</v>
      </c>
      <c r="BK73" s="98">
        <v>0</v>
      </c>
      <c r="BL73" s="98">
        <f>IF(ISNUMBER(SEARCH('ankieta ESG'!$G$185,BM73)),MAX($BL$3:BL72)+1,0)</f>
        <v>70</v>
      </c>
      <c r="BM73" s="134" t="s">
        <v>4073</v>
      </c>
      <c r="BN73" s="98">
        <v>0</v>
      </c>
      <c r="BO73" s="99" t="str">
        <f>IFERROR(VLOOKUP(ROWS($BM$4:BM73),$BL$4:$BM$2337,2,0),"")</f>
        <v>Białystok (pow. Białystok, woj. podlaskie)</v>
      </c>
      <c r="BP73" s="98">
        <v>0</v>
      </c>
      <c r="BQ73" s="98">
        <f>IF(ISNUMBER(SEARCH('ankieta ESG'!$G$186,BR73)),MAX($BQ$3:BQ72)+1,0)</f>
        <v>70</v>
      </c>
      <c r="BR73" s="134" t="s">
        <v>4073</v>
      </c>
      <c r="BS73" s="98">
        <v>0</v>
      </c>
      <c r="BT73" s="99" t="str">
        <f>IFERROR(VLOOKUP(ROWS($BR$4:BR73),$BQ$4:$BR$2337,2,0),"")</f>
        <v>Białystok (pow. Białystok, woj. podlaskie)</v>
      </c>
      <c r="BU73" s="98">
        <v>0</v>
      </c>
      <c r="BV73" s="98">
        <f>IF(ISNUMBER(SEARCH('ankieta ESG'!$G$187,BW73)),MAX($BV$3:BV72)+1,0)</f>
        <v>70</v>
      </c>
      <c r="BW73" s="134" t="s">
        <v>4073</v>
      </c>
      <c r="BX73" s="98">
        <v>0</v>
      </c>
      <c r="BY73" s="99" t="str">
        <f>IFERROR(VLOOKUP(ROWS($BW$4:BW73),$BV$4:$BW$2337,2,0),"")</f>
        <v>Białystok (pow. Białystok, woj. podlaskie)</v>
      </c>
      <c r="BZ73" s="98">
        <v>0</v>
      </c>
      <c r="CA73" s="98">
        <f>IF(ISNUMBER(SEARCH('ankieta ESG'!$G$188,CB73)),MAX($CA$3:CA72)+1,0)</f>
        <v>70</v>
      </c>
      <c r="CB73" s="134" t="s">
        <v>4073</v>
      </c>
      <c r="CC73" s="98">
        <v>0</v>
      </c>
      <c r="CD73" s="99" t="str">
        <f>IFERROR(VLOOKUP(ROWS($CB$4:CB73),$CA$4:$CB$2337,2,0),"")</f>
        <v>Białystok (pow. Białystok, woj. podlaskie)</v>
      </c>
      <c r="CE73" s="98">
        <v>0</v>
      </c>
      <c r="CF73" s="98">
        <f>IF(ISNUMBER(SEARCH('ankieta ESG'!$G$189,CG73)),MAX($CF$3:CF72)+1,0)</f>
        <v>70</v>
      </c>
      <c r="CG73" s="134" t="s">
        <v>4073</v>
      </c>
      <c r="CH73" s="98">
        <v>0</v>
      </c>
      <c r="CI73" s="99" t="str">
        <f>IFERROR(VLOOKUP(ROWS($CG$4:CG73),$CF$4:$CG$2337,2,0),"")</f>
        <v>Białystok (pow. Białystok, woj. podlaskie)</v>
      </c>
      <c r="CJ73" s="98">
        <v>0</v>
      </c>
    </row>
    <row r="74" spans="2:88">
      <c r="B74" s="98">
        <f>IF(ISNUMBER(SEARCH('ankieta ESG'!$E$11,C74)),MAX(B$3:$B73)+1,0)</f>
        <v>71</v>
      </c>
      <c r="C74" s="99" t="s">
        <v>115</v>
      </c>
      <c r="D74" s="98">
        <v>0</v>
      </c>
      <c r="E74" s="99" t="str">
        <f>IFERROR(VLOOKUP(ROWS($C$4:C74),$B$4:$C$1385,2,0),"")</f>
        <v>10.81.Z Produkcja cukru (PKD 2007)</v>
      </c>
      <c r="F74" s="98">
        <v>0</v>
      </c>
      <c r="AM74" s="98">
        <f>IF(ISNUMBER(SEARCH('ankieta ESG'!$G$180,AN74)),MAX(AM$3:$AM73)+1,0)</f>
        <v>71</v>
      </c>
      <c r="AN74" s="134" t="s">
        <v>4074</v>
      </c>
      <c r="AO74" s="98">
        <v>0</v>
      </c>
      <c r="AP74" s="99" t="str">
        <f>IFERROR(VLOOKUP(ROWS($AN$4:AN74),$AM$4:$AN$2337,2,0),"")</f>
        <v>Biecz (pow. gorlicki, woj. małopolskie)</v>
      </c>
      <c r="AQ74" s="98">
        <v>0</v>
      </c>
      <c r="AR74" s="98">
        <f>IF(ISNUMBER(SEARCH('ankieta ESG'!$G$181,AS74)),MAX($AR$3:AR73)+1,0)</f>
        <v>71</v>
      </c>
      <c r="AS74" s="134" t="s">
        <v>4074</v>
      </c>
      <c r="AT74" s="98">
        <v>0</v>
      </c>
      <c r="AU74" s="99" t="str">
        <f>IFERROR(VLOOKUP(ROWS($AS$4:AS74),$AR$4:$AS$2337,2,0),"")</f>
        <v>Biecz (pow. gorlicki, woj. małopolskie)</v>
      </c>
      <c r="AV74" s="98">
        <v>0</v>
      </c>
      <c r="AW74" s="98">
        <f>IF(ISNUMBER(SEARCH('ankieta ESG'!$G$182,AX74)),MAX($AW$3:AW73)+1,0)</f>
        <v>71</v>
      </c>
      <c r="AX74" s="134" t="s">
        <v>4074</v>
      </c>
      <c r="AY74" s="98">
        <v>0</v>
      </c>
      <c r="AZ74" s="99" t="str">
        <f>IFERROR(VLOOKUP(ROWS($AX$4:AX74),$AW$4:$AX$2337,2,0),"")</f>
        <v>Biecz (pow. gorlicki, woj. małopolskie)</v>
      </c>
      <c r="BA74" s="98">
        <v>0</v>
      </c>
      <c r="BB74" s="98">
        <f>IF(ISNUMBER(SEARCH('ankieta ESG'!$G$183,BC74)),MAX($BB$3:BB73)+1,0)</f>
        <v>71</v>
      </c>
      <c r="BC74" s="134" t="s">
        <v>4074</v>
      </c>
      <c r="BD74" s="98">
        <v>0</v>
      </c>
      <c r="BE74" s="99" t="str">
        <f>IFERROR(VLOOKUP(ROWS($BC$4:BC74),$BB$4:$BC$2337,2,0),"")</f>
        <v>Biecz (pow. gorlicki, woj. małopolskie)</v>
      </c>
      <c r="BF74" s="98">
        <v>0</v>
      </c>
      <c r="BG74" s="98">
        <f>IF(ISNUMBER(SEARCH('ankieta ESG'!$G$184,BH74)),MAX($BG$3:BG73)+1,0)</f>
        <v>71</v>
      </c>
      <c r="BH74" s="134" t="s">
        <v>4074</v>
      </c>
      <c r="BI74" s="98">
        <v>0</v>
      </c>
      <c r="BJ74" s="99" t="str">
        <f>IFERROR(VLOOKUP(ROWS($BH$4:BH74),$BG$4:$BH$2337,2,0),"")</f>
        <v>Biecz (pow. gorlicki, woj. małopolskie)</v>
      </c>
      <c r="BK74" s="98">
        <v>0</v>
      </c>
      <c r="BL74" s="98">
        <f>IF(ISNUMBER(SEARCH('ankieta ESG'!$G$185,BM74)),MAX($BL$3:BL73)+1,0)</f>
        <v>71</v>
      </c>
      <c r="BM74" s="134" t="s">
        <v>4074</v>
      </c>
      <c r="BN74" s="98">
        <v>0</v>
      </c>
      <c r="BO74" s="99" t="str">
        <f>IFERROR(VLOOKUP(ROWS($BM$4:BM74),$BL$4:$BM$2337,2,0),"")</f>
        <v>Biecz (pow. gorlicki, woj. małopolskie)</v>
      </c>
      <c r="BP74" s="98">
        <v>0</v>
      </c>
      <c r="BQ74" s="98">
        <f>IF(ISNUMBER(SEARCH('ankieta ESG'!$G$186,BR74)),MAX($BQ$3:BQ73)+1,0)</f>
        <v>71</v>
      </c>
      <c r="BR74" s="134" t="s">
        <v>4074</v>
      </c>
      <c r="BS74" s="98">
        <v>0</v>
      </c>
      <c r="BT74" s="99" t="str">
        <f>IFERROR(VLOOKUP(ROWS($BR$4:BR74),$BQ$4:$BR$2337,2,0),"")</f>
        <v>Biecz (pow. gorlicki, woj. małopolskie)</v>
      </c>
      <c r="BU74" s="98">
        <v>0</v>
      </c>
      <c r="BV74" s="98">
        <f>IF(ISNUMBER(SEARCH('ankieta ESG'!$G$187,BW74)),MAX($BV$3:BV73)+1,0)</f>
        <v>71</v>
      </c>
      <c r="BW74" s="134" t="s">
        <v>4074</v>
      </c>
      <c r="BX74" s="98">
        <v>0</v>
      </c>
      <c r="BY74" s="99" t="str">
        <f>IFERROR(VLOOKUP(ROWS($BW$4:BW74),$BV$4:$BW$2337,2,0),"")</f>
        <v>Biecz (pow. gorlicki, woj. małopolskie)</v>
      </c>
      <c r="BZ74" s="98">
        <v>0</v>
      </c>
      <c r="CA74" s="98">
        <f>IF(ISNUMBER(SEARCH('ankieta ESG'!$G$188,CB74)),MAX($CA$3:CA73)+1,0)</f>
        <v>71</v>
      </c>
      <c r="CB74" s="134" t="s">
        <v>4074</v>
      </c>
      <c r="CC74" s="98">
        <v>0</v>
      </c>
      <c r="CD74" s="99" t="str">
        <f>IFERROR(VLOOKUP(ROWS($CB$4:CB74),$CA$4:$CB$2337,2,0),"")</f>
        <v>Biecz (pow. gorlicki, woj. małopolskie)</v>
      </c>
      <c r="CE74" s="98">
        <v>0</v>
      </c>
      <c r="CF74" s="98">
        <f>IF(ISNUMBER(SEARCH('ankieta ESG'!$G$189,CG74)),MAX($CF$3:CF73)+1,0)</f>
        <v>71</v>
      </c>
      <c r="CG74" s="134" t="s">
        <v>4074</v>
      </c>
      <c r="CH74" s="98">
        <v>0</v>
      </c>
      <c r="CI74" s="99" t="str">
        <f>IFERROR(VLOOKUP(ROWS($CG$4:CG74),$CF$4:$CG$2337,2,0),"")</f>
        <v>Biecz (pow. gorlicki, woj. małopolskie)</v>
      </c>
      <c r="CJ74" s="98">
        <v>0</v>
      </c>
    </row>
    <row r="75" spans="2:88">
      <c r="B75" s="98">
        <f>IF(ISNUMBER(SEARCH('ankieta ESG'!$E$11,C75)),MAX(B$3:$B74)+1,0)</f>
        <v>72</v>
      </c>
      <c r="C75" s="99" t="s">
        <v>116</v>
      </c>
      <c r="D75" s="98">
        <v>0</v>
      </c>
      <c r="E75" s="99" t="str">
        <f>IFERROR(VLOOKUP(ROWS($C$4:C75),$B$4:$C$1385,2,0),"")</f>
        <v>10.82.Z Produkcja kakao, czekolady i wyrobów cukierniczych (PKD 2007)</v>
      </c>
      <c r="F75" s="98">
        <v>0</v>
      </c>
      <c r="AM75" s="98">
        <f>IF(ISNUMBER(SEARCH('ankieta ESG'!$G$180,AN75)),MAX(AM$3:$AM74)+1,0)</f>
        <v>72</v>
      </c>
      <c r="AN75" s="134" t="s">
        <v>4075</v>
      </c>
      <c r="AO75" s="98">
        <v>0</v>
      </c>
      <c r="AP75" s="99" t="str">
        <f>IFERROR(VLOOKUP(ROWS($AN$4:AN75),$AM$4:$AN$2337,2,0),"")</f>
        <v>Bielany (pow. sokołowski, woj. mazowieckie)</v>
      </c>
      <c r="AQ75" s="98">
        <v>0</v>
      </c>
      <c r="AR75" s="98">
        <f>IF(ISNUMBER(SEARCH('ankieta ESG'!$G$181,AS75)),MAX($AR$3:AR74)+1,0)</f>
        <v>72</v>
      </c>
      <c r="AS75" s="134" t="s">
        <v>4075</v>
      </c>
      <c r="AT75" s="98">
        <v>0</v>
      </c>
      <c r="AU75" s="99" t="str">
        <f>IFERROR(VLOOKUP(ROWS($AS$4:AS75),$AR$4:$AS$2337,2,0),"")</f>
        <v>Bielany (pow. sokołowski, woj. mazowieckie)</v>
      </c>
      <c r="AV75" s="98">
        <v>0</v>
      </c>
      <c r="AW75" s="98">
        <f>IF(ISNUMBER(SEARCH('ankieta ESG'!$G$182,AX75)),MAX($AW$3:AW74)+1,0)</f>
        <v>72</v>
      </c>
      <c r="AX75" s="134" t="s">
        <v>4075</v>
      </c>
      <c r="AY75" s="98">
        <v>0</v>
      </c>
      <c r="AZ75" s="99" t="str">
        <f>IFERROR(VLOOKUP(ROWS($AX$4:AX75),$AW$4:$AX$2337,2,0),"")</f>
        <v>Bielany (pow. sokołowski, woj. mazowieckie)</v>
      </c>
      <c r="BA75" s="98">
        <v>0</v>
      </c>
      <c r="BB75" s="98">
        <f>IF(ISNUMBER(SEARCH('ankieta ESG'!$G$183,BC75)),MAX($BB$3:BB74)+1,0)</f>
        <v>72</v>
      </c>
      <c r="BC75" s="134" t="s">
        <v>4075</v>
      </c>
      <c r="BD75" s="98">
        <v>0</v>
      </c>
      <c r="BE75" s="99" t="str">
        <f>IFERROR(VLOOKUP(ROWS($BC$4:BC75),$BB$4:$BC$2337,2,0),"")</f>
        <v>Bielany (pow. sokołowski, woj. mazowieckie)</v>
      </c>
      <c r="BF75" s="98">
        <v>0</v>
      </c>
      <c r="BG75" s="98">
        <f>IF(ISNUMBER(SEARCH('ankieta ESG'!$G$184,BH75)),MAX($BG$3:BG74)+1,0)</f>
        <v>72</v>
      </c>
      <c r="BH75" s="134" t="s">
        <v>4075</v>
      </c>
      <c r="BI75" s="98">
        <v>0</v>
      </c>
      <c r="BJ75" s="99" t="str">
        <f>IFERROR(VLOOKUP(ROWS($BH$4:BH75),$BG$4:$BH$2337,2,0),"")</f>
        <v>Bielany (pow. sokołowski, woj. mazowieckie)</v>
      </c>
      <c r="BK75" s="98">
        <v>0</v>
      </c>
      <c r="BL75" s="98">
        <f>IF(ISNUMBER(SEARCH('ankieta ESG'!$G$185,BM75)),MAX($BL$3:BL74)+1,0)</f>
        <v>72</v>
      </c>
      <c r="BM75" s="134" t="s">
        <v>4075</v>
      </c>
      <c r="BN75" s="98">
        <v>0</v>
      </c>
      <c r="BO75" s="99" t="str">
        <f>IFERROR(VLOOKUP(ROWS($BM$4:BM75),$BL$4:$BM$2337,2,0),"")</f>
        <v>Bielany (pow. sokołowski, woj. mazowieckie)</v>
      </c>
      <c r="BP75" s="98">
        <v>0</v>
      </c>
      <c r="BQ75" s="98">
        <f>IF(ISNUMBER(SEARCH('ankieta ESG'!$G$186,BR75)),MAX($BQ$3:BQ74)+1,0)</f>
        <v>72</v>
      </c>
      <c r="BR75" s="134" t="s">
        <v>4075</v>
      </c>
      <c r="BS75" s="98">
        <v>0</v>
      </c>
      <c r="BT75" s="99" t="str">
        <f>IFERROR(VLOOKUP(ROWS($BR$4:BR75),$BQ$4:$BR$2337,2,0),"")</f>
        <v>Bielany (pow. sokołowski, woj. mazowieckie)</v>
      </c>
      <c r="BU75" s="98">
        <v>0</v>
      </c>
      <c r="BV75" s="98">
        <f>IF(ISNUMBER(SEARCH('ankieta ESG'!$G$187,BW75)),MAX($BV$3:BV74)+1,0)</f>
        <v>72</v>
      </c>
      <c r="BW75" s="134" t="s">
        <v>4075</v>
      </c>
      <c r="BX75" s="98">
        <v>0</v>
      </c>
      <c r="BY75" s="99" t="str">
        <f>IFERROR(VLOOKUP(ROWS($BW$4:BW75),$BV$4:$BW$2337,2,0),"")</f>
        <v>Bielany (pow. sokołowski, woj. mazowieckie)</v>
      </c>
      <c r="BZ75" s="98">
        <v>0</v>
      </c>
      <c r="CA75" s="98">
        <f>IF(ISNUMBER(SEARCH('ankieta ESG'!$G$188,CB75)),MAX($CA$3:CA74)+1,0)</f>
        <v>72</v>
      </c>
      <c r="CB75" s="134" t="s">
        <v>4075</v>
      </c>
      <c r="CC75" s="98">
        <v>0</v>
      </c>
      <c r="CD75" s="99" t="str">
        <f>IFERROR(VLOOKUP(ROWS($CB$4:CB75),$CA$4:$CB$2337,2,0),"")</f>
        <v>Bielany (pow. sokołowski, woj. mazowieckie)</v>
      </c>
      <c r="CE75" s="98">
        <v>0</v>
      </c>
      <c r="CF75" s="98">
        <f>IF(ISNUMBER(SEARCH('ankieta ESG'!$G$189,CG75)),MAX($CF$3:CF74)+1,0)</f>
        <v>72</v>
      </c>
      <c r="CG75" s="134" t="s">
        <v>4075</v>
      </c>
      <c r="CH75" s="98">
        <v>0</v>
      </c>
      <c r="CI75" s="99" t="str">
        <f>IFERROR(VLOOKUP(ROWS($CG$4:CG75),$CF$4:$CG$2337,2,0),"")</f>
        <v>Bielany (pow. sokołowski, woj. mazowieckie)</v>
      </c>
      <c r="CJ75" s="98">
        <v>0</v>
      </c>
    </row>
    <row r="76" spans="2:88">
      <c r="B76" s="98">
        <f>IF(ISNUMBER(SEARCH('ankieta ESG'!$E$11,C76)),MAX(B$3:$B75)+1,0)</f>
        <v>73</v>
      </c>
      <c r="C76" s="99" t="s">
        <v>117</v>
      </c>
      <c r="D76" s="98">
        <v>0</v>
      </c>
      <c r="E76" s="99" t="str">
        <f>IFERROR(VLOOKUP(ROWS($C$4:C76),$B$4:$C$1385,2,0),"")</f>
        <v>10.83.Z Przetwórstwo herbaty i kawy (PKD 2007)</v>
      </c>
      <c r="F76" s="98">
        <v>0</v>
      </c>
      <c r="AM76" s="98">
        <f>IF(ISNUMBER(SEARCH('ankieta ESG'!$G$180,AN76)),MAX(AM$3:$AM75)+1,0)</f>
        <v>73</v>
      </c>
      <c r="AN76" s="134" t="s">
        <v>4076</v>
      </c>
      <c r="AO76" s="98">
        <v>0</v>
      </c>
      <c r="AP76" s="99" t="str">
        <f>IFERROR(VLOOKUP(ROWS($AN$4:AN76),$AM$4:$AN$2337,2,0),"")</f>
        <v>Bielawa (pow. dzierżoniowski, woj. dolnośląskie)</v>
      </c>
      <c r="AQ76" s="98">
        <v>0</v>
      </c>
      <c r="AR76" s="98">
        <f>IF(ISNUMBER(SEARCH('ankieta ESG'!$G$181,AS76)),MAX($AR$3:AR75)+1,0)</f>
        <v>73</v>
      </c>
      <c r="AS76" s="134" t="s">
        <v>4076</v>
      </c>
      <c r="AT76" s="98">
        <v>0</v>
      </c>
      <c r="AU76" s="99" t="str">
        <f>IFERROR(VLOOKUP(ROWS($AS$4:AS76),$AR$4:$AS$2337,2,0),"")</f>
        <v>Bielawa (pow. dzierżoniowski, woj. dolnośląskie)</v>
      </c>
      <c r="AV76" s="98">
        <v>0</v>
      </c>
      <c r="AW76" s="98">
        <f>IF(ISNUMBER(SEARCH('ankieta ESG'!$G$182,AX76)),MAX($AW$3:AW75)+1,0)</f>
        <v>73</v>
      </c>
      <c r="AX76" s="134" t="s">
        <v>4076</v>
      </c>
      <c r="AY76" s="98">
        <v>0</v>
      </c>
      <c r="AZ76" s="99" t="str">
        <f>IFERROR(VLOOKUP(ROWS($AX$4:AX76),$AW$4:$AX$2337,2,0),"")</f>
        <v>Bielawa (pow. dzierżoniowski, woj. dolnośląskie)</v>
      </c>
      <c r="BA76" s="98">
        <v>0</v>
      </c>
      <c r="BB76" s="98">
        <f>IF(ISNUMBER(SEARCH('ankieta ESG'!$G$183,BC76)),MAX($BB$3:BB75)+1,0)</f>
        <v>73</v>
      </c>
      <c r="BC76" s="134" t="s">
        <v>4076</v>
      </c>
      <c r="BD76" s="98">
        <v>0</v>
      </c>
      <c r="BE76" s="99" t="str">
        <f>IFERROR(VLOOKUP(ROWS($BC$4:BC76),$BB$4:$BC$2337,2,0),"")</f>
        <v>Bielawa (pow. dzierżoniowski, woj. dolnośląskie)</v>
      </c>
      <c r="BF76" s="98">
        <v>0</v>
      </c>
      <c r="BG76" s="98">
        <f>IF(ISNUMBER(SEARCH('ankieta ESG'!$G$184,BH76)),MAX($BG$3:BG75)+1,0)</f>
        <v>73</v>
      </c>
      <c r="BH76" s="134" t="s">
        <v>4076</v>
      </c>
      <c r="BI76" s="98">
        <v>0</v>
      </c>
      <c r="BJ76" s="99" t="str">
        <f>IFERROR(VLOOKUP(ROWS($BH$4:BH76),$BG$4:$BH$2337,2,0),"")</f>
        <v>Bielawa (pow. dzierżoniowski, woj. dolnośląskie)</v>
      </c>
      <c r="BK76" s="98">
        <v>0</v>
      </c>
      <c r="BL76" s="98">
        <f>IF(ISNUMBER(SEARCH('ankieta ESG'!$G$185,BM76)),MAX($BL$3:BL75)+1,0)</f>
        <v>73</v>
      </c>
      <c r="BM76" s="134" t="s">
        <v>4076</v>
      </c>
      <c r="BN76" s="98">
        <v>0</v>
      </c>
      <c r="BO76" s="99" t="str">
        <f>IFERROR(VLOOKUP(ROWS($BM$4:BM76),$BL$4:$BM$2337,2,0),"")</f>
        <v>Bielawa (pow. dzierżoniowski, woj. dolnośląskie)</v>
      </c>
      <c r="BP76" s="98">
        <v>0</v>
      </c>
      <c r="BQ76" s="98">
        <f>IF(ISNUMBER(SEARCH('ankieta ESG'!$G$186,BR76)),MAX($BQ$3:BQ75)+1,0)</f>
        <v>73</v>
      </c>
      <c r="BR76" s="134" t="s">
        <v>4076</v>
      </c>
      <c r="BS76" s="98">
        <v>0</v>
      </c>
      <c r="BT76" s="99" t="str">
        <f>IFERROR(VLOOKUP(ROWS($BR$4:BR76),$BQ$4:$BR$2337,2,0),"")</f>
        <v>Bielawa (pow. dzierżoniowski, woj. dolnośląskie)</v>
      </c>
      <c r="BU76" s="98">
        <v>0</v>
      </c>
      <c r="BV76" s="98">
        <f>IF(ISNUMBER(SEARCH('ankieta ESG'!$G$187,BW76)),MAX($BV$3:BV75)+1,0)</f>
        <v>73</v>
      </c>
      <c r="BW76" s="134" t="s">
        <v>4076</v>
      </c>
      <c r="BX76" s="98">
        <v>0</v>
      </c>
      <c r="BY76" s="99" t="str">
        <f>IFERROR(VLOOKUP(ROWS($BW$4:BW76),$BV$4:$BW$2337,2,0),"")</f>
        <v>Bielawa (pow. dzierżoniowski, woj. dolnośląskie)</v>
      </c>
      <c r="BZ76" s="98">
        <v>0</v>
      </c>
      <c r="CA76" s="98">
        <f>IF(ISNUMBER(SEARCH('ankieta ESG'!$G$188,CB76)),MAX($CA$3:CA75)+1,0)</f>
        <v>73</v>
      </c>
      <c r="CB76" s="134" t="s">
        <v>4076</v>
      </c>
      <c r="CC76" s="98">
        <v>0</v>
      </c>
      <c r="CD76" s="99" t="str">
        <f>IFERROR(VLOOKUP(ROWS($CB$4:CB76),$CA$4:$CB$2337,2,0),"")</f>
        <v>Bielawa (pow. dzierżoniowski, woj. dolnośląskie)</v>
      </c>
      <c r="CE76" s="98">
        <v>0</v>
      </c>
      <c r="CF76" s="98">
        <f>IF(ISNUMBER(SEARCH('ankieta ESG'!$G$189,CG76)),MAX($CF$3:CF75)+1,0)</f>
        <v>73</v>
      </c>
      <c r="CG76" s="134" t="s">
        <v>4076</v>
      </c>
      <c r="CH76" s="98">
        <v>0</v>
      </c>
      <c r="CI76" s="99" t="str">
        <f>IFERROR(VLOOKUP(ROWS($CG$4:CG76),$CF$4:$CG$2337,2,0),"")</f>
        <v>Bielawa (pow. dzierżoniowski, woj. dolnośląskie)</v>
      </c>
      <c r="CJ76" s="98">
        <v>0</v>
      </c>
    </row>
    <row r="77" spans="2:88">
      <c r="B77" s="98">
        <f>IF(ISNUMBER(SEARCH('ankieta ESG'!$E$11,C77)),MAX(B$3:$B76)+1,0)</f>
        <v>74</v>
      </c>
      <c r="C77" s="99" t="s">
        <v>118</v>
      </c>
      <c r="D77" s="98">
        <v>0</v>
      </c>
      <c r="E77" s="99" t="str">
        <f>IFERROR(VLOOKUP(ROWS($C$4:C77),$B$4:$C$1385,2,0),"")</f>
        <v>10.84.Z Produkcja przypraw (PKD 2007)</v>
      </c>
      <c r="F77" s="98">
        <v>0</v>
      </c>
      <c r="AM77" s="98">
        <f>IF(ISNUMBER(SEARCH('ankieta ESG'!$G$180,AN77)),MAX(AM$3:$AM76)+1,0)</f>
        <v>74</v>
      </c>
      <c r="AN77" s="134" t="s">
        <v>4077</v>
      </c>
      <c r="AO77" s="98">
        <v>0</v>
      </c>
      <c r="AP77" s="99" t="str">
        <f>IFERROR(VLOOKUP(ROWS($AN$4:AN77),$AM$4:$AN$2337,2,0),"")</f>
        <v>Bielawy (pow. łowicki, woj. łódzkie)</v>
      </c>
      <c r="AQ77" s="98">
        <v>0</v>
      </c>
      <c r="AR77" s="98">
        <f>IF(ISNUMBER(SEARCH('ankieta ESG'!$G$181,AS77)),MAX($AR$3:AR76)+1,0)</f>
        <v>74</v>
      </c>
      <c r="AS77" s="134" t="s">
        <v>4077</v>
      </c>
      <c r="AT77" s="98">
        <v>0</v>
      </c>
      <c r="AU77" s="99" t="str">
        <f>IFERROR(VLOOKUP(ROWS($AS$4:AS77),$AR$4:$AS$2337,2,0),"")</f>
        <v>Bielawy (pow. łowicki, woj. łódzkie)</v>
      </c>
      <c r="AV77" s="98">
        <v>0</v>
      </c>
      <c r="AW77" s="98">
        <f>IF(ISNUMBER(SEARCH('ankieta ESG'!$G$182,AX77)),MAX($AW$3:AW76)+1,0)</f>
        <v>74</v>
      </c>
      <c r="AX77" s="134" t="s">
        <v>4077</v>
      </c>
      <c r="AY77" s="98">
        <v>0</v>
      </c>
      <c r="AZ77" s="99" t="str">
        <f>IFERROR(VLOOKUP(ROWS($AX$4:AX77),$AW$4:$AX$2337,2,0),"")</f>
        <v>Bielawy (pow. łowicki, woj. łódzkie)</v>
      </c>
      <c r="BA77" s="98">
        <v>0</v>
      </c>
      <c r="BB77" s="98">
        <f>IF(ISNUMBER(SEARCH('ankieta ESG'!$G$183,BC77)),MAX($BB$3:BB76)+1,0)</f>
        <v>74</v>
      </c>
      <c r="BC77" s="134" t="s">
        <v>4077</v>
      </c>
      <c r="BD77" s="98">
        <v>0</v>
      </c>
      <c r="BE77" s="99" t="str">
        <f>IFERROR(VLOOKUP(ROWS($BC$4:BC77),$BB$4:$BC$2337,2,0),"")</f>
        <v>Bielawy (pow. łowicki, woj. łódzkie)</v>
      </c>
      <c r="BF77" s="98">
        <v>0</v>
      </c>
      <c r="BG77" s="98">
        <f>IF(ISNUMBER(SEARCH('ankieta ESG'!$G$184,BH77)),MAX($BG$3:BG76)+1,0)</f>
        <v>74</v>
      </c>
      <c r="BH77" s="134" t="s">
        <v>4077</v>
      </c>
      <c r="BI77" s="98">
        <v>0</v>
      </c>
      <c r="BJ77" s="99" t="str">
        <f>IFERROR(VLOOKUP(ROWS($BH$4:BH77),$BG$4:$BH$2337,2,0),"")</f>
        <v>Bielawy (pow. łowicki, woj. łódzkie)</v>
      </c>
      <c r="BK77" s="98">
        <v>0</v>
      </c>
      <c r="BL77" s="98">
        <f>IF(ISNUMBER(SEARCH('ankieta ESG'!$G$185,BM77)),MAX($BL$3:BL76)+1,0)</f>
        <v>74</v>
      </c>
      <c r="BM77" s="134" t="s">
        <v>4077</v>
      </c>
      <c r="BN77" s="98">
        <v>0</v>
      </c>
      <c r="BO77" s="99" t="str">
        <f>IFERROR(VLOOKUP(ROWS($BM$4:BM77),$BL$4:$BM$2337,2,0),"")</f>
        <v>Bielawy (pow. łowicki, woj. łódzkie)</v>
      </c>
      <c r="BP77" s="98">
        <v>0</v>
      </c>
      <c r="BQ77" s="98">
        <f>IF(ISNUMBER(SEARCH('ankieta ESG'!$G$186,BR77)),MAX($BQ$3:BQ76)+1,0)</f>
        <v>74</v>
      </c>
      <c r="BR77" s="134" t="s">
        <v>4077</v>
      </c>
      <c r="BS77" s="98">
        <v>0</v>
      </c>
      <c r="BT77" s="99" t="str">
        <f>IFERROR(VLOOKUP(ROWS($BR$4:BR77),$BQ$4:$BR$2337,2,0),"")</f>
        <v>Bielawy (pow. łowicki, woj. łódzkie)</v>
      </c>
      <c r="BU77" s="98">
        <v>0</v>
      </c>
      <c r="BV77" s="98">
        <f>IF(ISNUMBER(SEARCH('ankieta ESG'!$G$187,BW77)),MAX($BV$3:BV76)+1,0)</f>
        <v>74</v>
      </c>
      <c r="BW77" s="134" t="s">
        <v>4077</v>
      </c>
      <c r="BX77" s="98">
        <v>0</v>
      </c>
      <c r="BY77" s="99" t="str">
        <f>IFERROR(VLOOKUP(ROWS($BW$4:BW77),$BV$4:$BW$2337,2,0),"")</f>
        <v>Bielawy (pow. łowicki, woj. łódzkie)</v>
      </c>
      <c r="BZ77" s="98">
        <v>0</v>
      </c>
      <c r="CA77" s="98">
        <f>IF(ISNUMBER(SEARCH('ankieta ESG'!$G$188,CB77)),MAX($CA$3:CA76)+1,0)</f>
        <v>74</v>
      </c>
      <c r="CB77" s="134" t="s">
        <v>4077</v>
      </c>
      <c r="CC77" s="98">
        <v>0</v>
      </c>
      <c r="CD77" s="99" t="str">
        <f>IFERROR(VLOOKUP(ROWS($CB$4:CB77),$CA$4:$CB$2337,2,0),"")</f>
        <v>Bielawy (pow. łowicki, woj. łódzkie)</v>
      </c>
      <c r="CE77" s="98">
        <v>0</v>
      </c>
      <c r="CF77" s="98">
        <f>IF(ISNUMBER(SEARCH('ankieta ESG'!$G$189,CG77)),MAX($CF$3:CF76)+1,0)</f>
        <v>74</v>
      </c>
      <c r="CG77" s="134" t="s">
        <v>4077</v>
      </c>
      <c r="CH77" s="98">
        <v>0</v>
      </c>
      <c r="CI77" s="99" t="str">
        <f>IFERROR(VLOOKUP(ROWS($CG$4:CG77),$CF$4:$CG$2337,2,0),"")</f>
        <v>Bielawy (pow. łowicki, woj. łódzkie)</v>
      </c>
      <c r="CJ77" s="98">
        <v>0</v>
      </c>
    </row>
    <row r="78" spans="2:88">
      <c r="B78" s="98">
        <f>IF(ISNUMBER(SEARCH('ankieta ESG'!$E$11,C78)),MAX(B$3:$B77)+1,0)</f>
        <v>75</v>
      </c>
      <c r="C78" s="99" t="s">
        <v>119</v>
      </c>
      <c r="D78" s="98">
        <v>0</v>
      </c>
      <c r="E78" s="99" t="str">
        <f>IFERROR(VLOOKUP(ROWS($C$4:C78),$B$4:$C$1385,2,0),"")</f>
        <v>10.85.Z Wytwarzanie gotowych posiłków i dań (PKD 2007)</v>
      </c>
      <c r="F78" s="98">
        <v>0</v>
      </c>
      <c r="AM78" s="98">
        <f>IF(ISNUMBER(SEARCH('ankieta ESG'!$G$180,AN78)),MAX(AM$3:$AM77)+1,0)</f>
        <v>75</v>
      </c>
      <c r="AN78" s="134" t="s">
        <v>4078</v>
      </c>
      <c r="AO78" s="98">
        <v>0</v>
      </c>
      <c r="AP78" s="99" t="str">
        <f>IFERROR(VLOOKUP(ROWS($AN$4:AN78),$AM$4:$AN$2337,2,0),"")</f>
        <v>Bielice (pow. pyrzycki, woj. zachodniopomorskie)</v>
      </c>
      <c r="AQ78" s="98">
        <v>0</v>
      </c>
      <c r="AR78" s="98">
        <f>IF(ISNUMBER(SEARCH('ankieta ESG'!$G$181,AS78)),MAX($AR$3:AR77)+1,0)</f>
        <v>75</v>
      </c>
      <c r="AS78" s="134" t="s">
        <v>4078</v>
      </c>
      <c r="AT78" s="98">
        <v>0</v>
      </c>
      <c r="AU78" s="99" t="str">
        <f>IFERROR(VLOOKUP(ROWS($AS$4:AS78),$AR$4:$AS$2337,2,0),"")</f>
        <v>Bielice (pow. pyrzycki, woj. zachodniopomorskie)</v>
      </c>
      <c r="AV78" s="98">
        <v>0</v>
      </c>
      <c r="AW78" s="98">
        <f>IF(ISNUMBER(SEARCH('ankieta ESG'!$G$182,AX78)),MAX($AW$3:AW77)+1,0)</f>
        <v>75</v>
      </c>
      <c r="AX78" s="134" t="s">
        <v>4078</v>
      </c>
      <c r="AY78" s="98">
        <v>0</v>
      </c>
      <c r="AZ78" s="99" t="str">
        <f>IFERROR(VLOOKUP(ROWS($AX$4:AX78),$AW$4:$AX$2337,2,0),"")</f>
        <v>Bielice (pow. pyrzycki, woj. zachodniopomorskie)</v>
      </c>
      <c r="BA78" s="98">
        <v>0</v>
      </c>
      <c r="BB78" s="98">
        <f>IF(ISNUMBER(SEARCH('ankieta ESG'!$G$183,BC78)),MAX($BB$3:BB77)+1,0)</f>
        <v>75</v>
      </c>
      <c r="BC78" s="134" t="s">
        <v>4078</v>
      </c>
      <c r="BD78" s="98">
        <v>0</v>
      </c>
      <c r="BE78" s="99" t="str">
        <f>IFERROR(VLOOKUP(ROWS($BC$4:BC78),$BB$4:$BC$2337,2,0),"")</f>
        <v>Bielice (pow. pyrzycki, woj. zachodniopomorskie)</v>
      </c>
      <c r="BF78" s="98">
        <v>0</v>
      </c>
      <c r="BG78" s="98">
        <f>IF(ISNUMBER(SEARCH('ankieta ESG'!$G$184,BH78)),MAX($BG$3:BG77)+1,0)</f>
        <v>75</v>
      </c>
      <c r="BH78" s="134" t="s">
        <v>4078</v>
      </c>
      <c r="BI78" s="98">
        <v>0</v>
      </c>
      <c r="BJ78" s="99" t="str">
        <f>IFERROR(VLOOKUP(ROWS($BH$4:BH78),$BG$4:$BH$2337,2,0),"")</f>
        <v>Bielice (pow. pyrzycki, woj. zachodniopomorskie)</v>
      </c>
      <c r="BK78" s="98">
        <v>0</v>
      </c>
      <c r="BL78" s="98">
        <f>IF(ISNUMBER(SEARCH('ankieta ESG'!$G$185,BM78)),MAX($BL$3:BL77)+1,0)</f>
        <v>75</v>
      </c>
      <c r="BM78" s="134" t="s">
        <v>4078</v>
      </c>
      <c r="BN78" s="98">
        <v>0</v>
      </c>
      <c r="BO78" s="99" t="str">
        <f>IFERROR(VLOOKUP(ROWS($BM$4:BM78),$BL$4:$BM$2337,2,0),"")</f>
        <v>Bielice (pow. pyrzycki, woj. zachodniopomorskie)</v>
      </c>
      <c r="BP78" s="98">
        <v>0</v>
      </c>
      <c r="BQ78" s="98">
        <f>IF(ISNUMBER(SEARCH('ankieta ESG'!$G$186,BR78)),MAX($BQ$3:BQ77)+1,0)</f>
        <v>75</v>
      </c>
      <c r="BR78" s="134" t="s">
        <v>4078</v>
      </c>
      <c r="BS78" s="98">
        <v>0</v>
      </c>
      <c r="BT78" s="99" t="str">
        <f>IFERROR(VLOOKUP(ROWS($BR$4:BR78),$BQ$4:$BR$2337,2,0),"")</f>
        <v>Bielice (pow. pyrzycki, woj. zachodniopomorskie)</v>
      </c>
      <c r="BU78" s="98">
        <v>0</v>
      </c>
      <c r="BV78" s="98">
        <f>IF(ISNUMBER(SEARCH('ankieta ESG'!$G$187,BW78)),MAX($BV$3:BV77)+1,0)</f>
        <v>75</v>
      </c>
      <c r="BW78" s="134" t="s">
        <v>4078</v>
      </c>
      <c r="BX78" s="98">
        <v>0</v>
      </c>
      <c r="BY78" s="99" t="str">
        <f>IFERROR(VLOOKUP(ROWS($BW$4:BW78),$BV$4:$BW$2337,2,0),"")</f>
        <v>Bielice (pow. pyrzycki, woj. zachodniopomorskie)</v>
      </c>
      <c r="BZ78" s="98">
        <v>0</v>
      </c>
      <c r="CA78" s="98">
        <f>IF(ISNUMBER(SEARCH('ankieta ESG'!$G$188,CB78)),MAX($CA$3:CA77)+1,0)</f>
        <v>75</v>
      </c>
      <c r="CB78" s="134" t="s">
        <v>4078</v>
      </c>
      <c r="CC78" s="98">
        <v>0</v>
      </c>
      <c r="CD78" s="99" t="str">
        <f>IFERROR(VLOOKUP(ROWS($CB$4:CB78),$CA$4:$CB$2337,2,0),"")</f>
        <v>Bielice (pow. pyrzycki, woj. zachodniopomorskie)</v>
      </c>
      <c r="CE78" s="98">
        <v>0</v>
      </c>
      <c r="CF78" s="98">
        <f>IF(ISNUMBER(SEARCH('ankieta ESG'!$G$189,CG78)),MAX($CF$3:CF77)+1,0)</f>
        <v>75</v>
      </c>
      <c r="CG78" s="134" t="s">
        <v>4078</v>
      </c>
      <c r="CH78" s="98">
        <v>0</v>
      </c>
      <c r="CI78" s="99" t="str">
        <f>IFERROR(VLOOKUP(ROWS($CG$4:CG78),$CF$4:$CG$2337,2,0),"")</f>
        <v>Bielice (pow. pyrzycki, woj. zachodniopomorskie)</v>
      </c>
      <c r="CJ78" s="98">
        <v>0</v>
      </c>
    </row>
    <row r="79" spans="2:88">
      <c r="B79" s="98">
        <f>IF(ISNUMBER(SEARCH('ankieta ESG'!$E$11,C79)),MAX(B$3:$B78)+1,0)</f>
        <v>76</v>
      </c>
      <c r="C79" s="99" t="s">
        <v>120</v>
      </c>
      <c r="D79" s="98">
        <v>0</v>
      </c>
      <c r="E79" s="99" t="str">
        <f>IFERROR(VLOOKUP(ROWS($C$4:C79),$B$4:$C$1385,2,0),"")</f>
        <v>10.86.Z Produkcja artykułów spożywczych homogenizowanych i żywności dietetycznej (PKD 2007)</v>
      </c>
      <c r="F79" s="98">
        <v>0</v>
      </c>
      <c r="AM79" s="98">
        <f>IF(ISNUMBER(SEARCH('ankieta ESG'!$G$180,AN79)),MAX(AM$3:$AM78)+1,0)</f>
        <v>76</v>
      </c>
      <c r="AN79" s="134" t="s">
        <v>4079</v>
      </c>
      <c r="AO79" s="98">
        <v>0</v>
      </c>
      <c r="AP79" s="99" t="str">
        <f>IFERROR(VLOOKUP(ROWS($AN$4:AN79),$AM$4:$AN$2337,2,0),"")</f>
        <v>Bieliny (pow. kielecki, woj. świętokrzyskie)</v>
      </c>
      <c r="AQ79" s="98">
        <v>0</v>
      </c>
      <c r="AR79" s="98">
        <f>IF(ISNUMBER(SEARCH('ankieta ESG'!$G$181,AS79)),MAX($AR$3:AR78)+1,0)</f>
        <v>76</v>
      </c>
      <c r="AS79" s="134" t="s">
        <v>4079</v>
      </c>
      <c r="AT79" s="98">
        <v>0</v>
      </c>
      <c r="AU79" s="99" t="str">
        <f>IFERROR(VLOOKUP(ROWS($AS$4:AS79),$AR$4:$AS$2337,2,0),"")</f>
        <v>Bieliny (pow. kielecki, woj. świętokrzyskie)</v>
      </c>
      <c r="AV79" s="98">
        <v>0</v>
      </c>
      <c r="AW79" s="98">
        <f>IF(ISNUMBER(SEARCH('ankieta ESG'!$G$182,AX79)),MAX($AW$3:AW78)+1,0)</f>
        <v>76</v>
      </c>
      <c r="AX79" s="134" t="s">
        <v>4079</v>
      </c>
      <c r="AY79" s="98">
        <v>0</v>
      </c>
      <c r="AZ79" s="99" t="str">
        <f>IFERROR(VLOOKUP(ROWS($AX$4:AX79),$AW$4:$AX$2337,2,0),"")</f>
        <v>Bieliny (pow. kielecki, woj. świętokrzyskie)</v>
      </c>
      <c r="BA79" s="98">
        <v>0</v>
      </c>
      <c r="BB79" s="98">
        <f>IF(ISNUMBER(SEARCH('ankieta ESG'!$G$183,BC79)),MAX($BB$3:BB78)+1,0)</f>
        <v>76</v>
      </c>
      <c r="BC79" s="134" t="s">
        <v>4079</v>
      </c>
      <c r="BD79" s="98">
        <v>0</v>
      </c>
      <c r="BE79" s="99" t="str">
        <f>IFERROR(VLOOKUP(ROWS($BC$4:BC79),$BB$4:$BC$2337,2,0),"")</f>
        <v>Bieliny (pow. kielecki, woj. świętokrzyskie)</v>
      </c>
      <c r="BF79" s="98">
        <v>0</v>
      </c>
      <c r="BG79" s="98">
        <f>IF(ISNUMBER(SEARCH('ankieta ESG'!$G$184,BH79)),MAX($BG$3:BG78)+1,0)</f>
        <v>76</v>
      </c>
      <c r="BH79" s="134" t="s">
        <v>4079</v>
      </c>
      <c r="BI79" s="98">
        <v>0</v>
      </c>
      <c r="BJ79" s="99" t="str">
        <f>IFERROR(VLOOKUP(ROWS($BH$4:BH79),$BG$4:$BH$2337,2,0),"")</f>
        <v>Bieliny (pow. kielecki, woj. świętokrzyskie)</v>
      </c>
      <c r="BK79" s="98">
        <v>0</v>
      </c>
      <c r="BL79" s="98">
        <f>IF(ISNUMBER(SEARCH('ankieta ESG'!$G$185,BM79)),MAX($BL$3:BL78)+1,0)</f>
        <v>76</v>
      </c>
      <c r="BM79" s="134" t="s">
        <v>4079</v>
      </c>
      <c r="BN79" s="98">
        <v>0</v>
      </c>
      <c r="BO79" s="99" t="str">
        <f>IFERROR(VLOOKUP(ROWS($BM$4:BM79),$BL$4:$BM$2337,2,0),"")</f>
        <v>Bieliny (pow. kielecki, woj. świętokrzyskie)</v>
      </c>
      <c r="BP79" s="98">
        <v>0</v>
      </c>
      <c r="BQ79" s="98">
        <f>IF(ISNUMBER(SEARCH('ankieta ESG'!$G$186,BR79)),MAX($BQ$3:BQ78)+1,0)</f>
        <v>76</v>
      </c>
      <c r="BR79" s="134" t="s">
        <v>4079</v>
      </c>
      <c r="BS79" s="98">
        <v>0</v>
      </c>
      <c r="BT79" s="99" t="str">
        <f>IFERROR(VLOOKUP(ROWS($BR$4:BR79),$BQ$4:$BR$2337,2,0),"")</f>
        <v>Bieliny (pow. kielecki, woj. świętokrzyskie)</v>
      </c>
      <c r="BU79" s="98">
        <v>0</v>
      </c>
      <c r="BV79" s="98">
        <f>IF(ISNUMBER(SEARCH('ankieta ESG'!$G$187,BW79)),MAX($BV$3:BV78)+1,0)</f>
        <v>76</v>
      </c>
      <c r="BW79" s="134" t="s">
        <v>4079</v>
      </c>
      <c r="BX79" s="98">
        <v>0</v>
      </c>
      <c r="BY79" s="99" t="str">
        <f>IFERROR(VLOOKUP(ROWS($BW$4:BW79),$BV$4:$BW$2337,2,0),"")</f>
        <v>Bieliny (pow. kielecki, woj. świętokrzyskie)</v>
      </c>
      <c r="BZ79" s="98">
        <v>0</v>
      </c>
      <c r="CA79" s="98">
        <f>IF(ISNUMBER(SEARCH('ankieta ESG'!$G$188,CB79)),MAX($CA$3:CA78)+1,0)</f>
        <v>76</v>
      </c>
      <c r="CB79" s="134" t="s">
        <v>4079</v>
      </c>
      <c r="CC79" s="98">
        <v>0</v>
      </c>
      <c r="CD79" s="99" t="str">
        <f>IFERROR(VLOOKUP(ROWS($CB$4:CB79),$CA$4:$CB$2337,2,0),"")</f>
        <v>Bieliny (pow. kielecki, woj. świętokrzyskie)</v>
      </c>
      <c r="CE79" s="98">
        <v>0</v>
      </c>
      <c r="CF79" s="98">
        <f>IF(ISNUMBER(SEARCH('ankieta ESG'!$G$189,CG79)),MAX($CF$3:CF78)+1,0)</f>
        <v>76</v>
      </c>
      <c r="CG79" s="134" t="s">
        <v>4079</v>
      </c>
      <c r="CH79" s="98">
        <v>0</v>
      </c>
      <c r="CI79" s="99" t="str">
        <f>IFERROR(VLOOKUP(ROWS($CG$4:CG79),$CF$4:$CG$2337,2,0),"")</f>
        <v>Bieliny (pow. kielecki, woj. świętokrzyskie)</v>
      </c>
      <c r="CJ79" s="98">
        <v>0</v>
      </c>
    </row>
    <row r="80" spans="2:88">
      <c r="B80" s="98">
        <f>IF(ISNUMBER(SEARCH('ankieta ESG'!$E$11,C80)),MAX(B$3:$B79)+1,0)</f>
        <v>77</v>
      </c>
      <c r="C80" s="99" t="s">
        <v>121</v>
      </c>
      <c r="D80" s="98">
        <v>0</v>
      </c>
      <c r="E80" s="99" t="str">
        <f>IFERROR(VLOOKUP(ROWS($C$4:C80),$B$4:$C$1385,2,0),"")</f>
        <v>10.89.Z Produkcja pozostałych artykułów spożywczych, gdzie indziej niesklasyfikowana (PKD 2007)</v>
      </c>
      <c r="F80" s="98">
        <v>0</v>
      </c>
      <c r="AM80" s="98">
        <f>IF(ISNUMBER(SEARCH('ankieta ESG'!$G$180,AN80)),MAX(AM$3:$AM79)+1,0)</f>
        <v>77</v>
      </c>
      <c r="AN80" s="134" t="s">
        <v>4080</v>
      </c>
      <c r="AO80" s="98">
        <v>0</v>
      </c>
      <c r="AP80" s="99" t="str">
        <f>IFERROR(VLOOKUP(ROWS($AN$4:AN80),$AM$4:$AN$2337,2,0),"")</f>
        <v>Bielsk (pow. płocki, woj. mazowieckie)</v>
      </c>
      <c r="AQ80" s="98">
        <v>0</v>
      </c>
      <c r="AR80" s="98">
        <f>IF(ISNUMBER(SEARCH('ankieta ESG'!$G$181,AS80)),MAX($AR$3:AR79)+1,0)</f>
        <v>77</v>
      </c>
      <c r="AS80" s="134" t="s">
        <v>4080</v>
      </c>
      <c r="AT80" s="98">
        <v>0</v>
      </c>
      <c r="AU80" s="99" t="str">
        <f>IFERROR(VLOOKUP(ROWS($AS$4:AS80),$AR$4:$AS$2337,2,0),"")</f>
        <v>Bielsk (pow. płocki, woj. mazowieckie)</v>
      </c>
      <c r="AV80" s="98">
        <v>0</v>
      </c>
      <c r="AW80" s="98">
        <f>IF(ISNUMBER(SEARCH('ankieta ESG'!$G$182,AX80)),MAX($AW$3:AW79)+1,0)</f>
        <v>77</v>
      </c>
      <c r="AX80" s="134" t="s">
        <v>4080</v>
      </c>
      <c r="AY80" s="98">
        <v>0</v>
      </c>
      <c r="AZ80" s="99" t="str">
        <f>IFERROR(VLOOKUP(ROWS($AX$4:AX80),$AW$4:$AX$2337,2,0),"")</f>
        <v>Bielsk (pow. płocki, woj. mazowieckie)</v>
      </c>
      <c r="BA80" s="98">
        <v>0</v>
      </c>
      <c r="BB80" s="98">
        <f>IF(ISNUMBER(SEARCH('ankieta ESG'!$G$183,BC80)),MAX($BB$3:BB79)+1,0)</f>
        <v>77</v>
      </c>
      <c r="BC80" s="134" t="s">
        <v>4080</v>
      </c>
      <c r="BD80" s="98">
        <v>0</v>
      </c>
      <c r="BE80" s="99" t="str">
        <f>IFERROR(VLOOKUP(ROWS($BC$4:BC80),$BB$4:$BC$2337,2,0),"")</f>
        <v>Bielsk (pow. płocki, woj. mazowieckie)</v>
      </c>
      <c r="BF80" s="98">
        <v>0</v>
      </c>
      <c r="BG80" s="98">
        <f>IF(ISNUMBER(SEARCH('ankieta ESG'!$G$184,BH80)),MAX($BG$3:BG79)+1,0)</f>
        <v>77</v>
      </c>
      <c r="BH80" s="134" t="s">
        <v>4080</v>
      </c>
      <c r="BI80" s="98">
        <v>0</v>
      </c>
      <c r="BJ80" s="99" t="str">
        <f>IFERROR(VLOOKUP(ROWS($BH$4:BH80),$BG$4:$BH$2337,2,0),"")</f>
        <v>Bielsk (pow. płocki, woj. mazowieckie)</v>
      </c>
      <c r="BK80" s="98">
        <v>0</v>
      </c>
      <c r="BL80" s="98">
        <f>IF(ISNUMBER(SEARCH('ankieta ESG'!$G$185,BM80)),MAX($BL$3:BL79)+1,0)</f>
        <v>77</v>
      </c>
      <c r="BM80" s="134" t="s">
        <v>4080</v>
      </c>
      <c r="BN80" s="98">
        <v>0</v>
      </c>
      <c r="BO80" s="99" t="str">
        <f>IFERROR(VLOOKUP(ROWS($BM$4:BM80),$BL$4:$BM$2337,2,0),"")</f>
        <v>Bielsk (pow. płocki, woj. mazowieckie)</v>
      </c>
      <c r="BP80" s="98">
        <v>0</v>
      </c>
      <c r="BQ80" s="98">
        <f>IF(ISNUMBER(SEARCH('ankieta ESG'!$G$186,BR80)),MAX($BQ$3:BQ79)+1,0)</f>
        <v>77</v>
      </c>
      <c r="BR80" s="134" t="s">
        <v>4080</v>
      </c>
      <c r="BS80" s="98">
        <v>0</v>
      </c>
      <c r="BT80" s="99" t="str">
        <f>IFERROR(VLOOKUP(ROWS($BR$4:BR80),$BQ$4:$BR$2337,2,0),"")</f>
        <v>Bielsk (pow. płocki, woj. mazowieckie)</v>
      </c>
      <c r="BU80" s="98">
        <v>0</v>
      </c>
      <c r="BV80" s="98">
        <f>IF(ISNUMBER(SEARCH('ankieta ESG'!$G$187,BW80)),MAX($BV$3:BV79)+1,0)</f>
        <v>77</v>
      </c>
      <c r="BW80" s="134" t="s">
        <v>4080</v>
      </c>
      <c r="BX80" s="98">
        <v>0</v>
      </c>
      <c r="BY80" s="99" t="str">
        <f>IFERROR(VLOOKUP(ROWS($BW$4:BW80),$BV$4:$BW$2337,2,0),"")</f>
        <v>Bielsk (pow. płocki, woj. mazowieckie)</v>
      </c>
      <c r="BZ80" s="98">
        <v>0</v>
      </c>
      <c r="CA80" s="98">
        <f>IF(ISNUMBER(SEARCH('ankieta ESG'!$G$188,CB80)),MAX($CA$3:CA79)+1,0)</f>
        <v>77</v>
      </c>
      <c r="CB80" s="134" t="s">
        <v>4080</v>
      </c>
      <c r="CC80" s="98">
        <v>0</v>
      </c>
      <c r="CD80" s="99" t="str">
        <f>IFERROR(VLOOKUP(ROWS($CB$4:CB80),$CA$4:$CB$2337,2,0),"")</f>
        <v>Bielsk (pow. płocki, woj. mazowieckie)</v>
      </c>
      <c r="CE80" s="98">
        <v>0</v>
      </c>
      <c r="CF80" s="98">
        <f>IF(ISNUMBER(SEARCH('ankieta ESG'!$G$189,CG80)),MAX($CF$3:CF79)+1,0)</f>
        <v>77</v>
      </c>
      <c r="CG80" s="134" t="s">
        <v>4080</v>
      </c>
      <c r="CH80" s="98">
        <v>0</v>
      </c>
      <c r="CI80" s="99" t="str">
        <f>IFERROR(VLOOKUP(ROWS($CG$4:CG80),$CF$4:$CG$2337,2,0),"")</f>
        <v>Bielsk (pow. płocki, woj. mazowieckie)</v>
      </c>
      <c r="CJ80" s="98">
        <v>0</v>
      </c>
    </row>
    <row r="81" spans="2:88">
      <c r="B81" s="98">
        <f>IF(ISNUMBER(SEARCH('ankieta ESG'!$E$11,C81)),MAX(B$3:$B80)+1,0)</f>
        <v>78</v>
      </c>
      <c r="C81" s="99" t="s">
        <v>122</v>
      </c>
      <c r="D81" s="98">
        <v>0</v>
      </c>
      <c r="E81" s="99" t="str">
        <f>IFERROR(VLOOKUP(ROWS($C$4:C81),$B$4:$C$1385,2,0),"")</f>
        <v>10.91.Z Produkcja gotowej paszy dla zwierząt gospodarskich (PKD 2007)</v>
      </c>
      <c r="F81" s="98">
        <v>0</v>
      </c>
      <c r="AM81" s="98">
        <f>IF(ISNUMBER(SEARCH('ankieta ESG'!$G$180,AN81)),MAX(AM$3:$AM80)+1,0)</f>
        <v>78</v>
      </c>
      <c r="AN81" s="134" t="s">
        <v>4081</v>
      </c>
      <c r="AO81" s="98">
        <v>0</v>
      </c>
      <c r="AP81" s="99" t="str">
        <f>IFERROR(VLOOKUP(ROWS($AN$4:AN81),$AM$4:$AN$2337,2,0),"")</f>
        <v>Bielsk Podlaski (pow. bielski, woj. podlaskie)</v>
      </c>
      <c r="AQ81" s="98">
        <v>0</v>
      </c>
      <c r="AR81" s="98">
        <f>IF(ISNUMBER(SEARCH('ankieta ESG'!$G$181,AS81)),MAX($AR$3:AR80)+1,0)</f>
        <v>78</v>
      </c>
      <c r="AS81" s="134" t="s">
        <v>4081</v>
      </c>
      <c r="AT81" s="98">
        <v>0</v>
      </c>
      <c r="AU81" s="99" t="str">
        <f>IFERROR(VLOOKUP(ROWS($AS$4:AS81),$AR$4:$AS$2337,2,0),"")</f>
        <v>Bielsk Podlaski (pow. bielski, woj. podlaskie)</v>
      </c>
      <c r="AV81" s="98">
        <v>0</v>
      </c>
      <c r="AW81" s="98">
        <f>IF(ISNUMBER(SEARCH('ankieta ESG'!$G$182,AX81)),MAX($AW$3:AW80)+1,0)</f>
        <v>78</v>
      </c>
      <c r="AX81" s="134" t="s">
        <v>4081</v>
      </c>
      <c r="AY81" s="98">
        <v>0</v>
      </c>
      <c r="AZ81" s="99" t="str">
        <f>IFERROR(VLOOKUP(ROWS($AX$4:AX81),$AW$4:$AX$2337,2,0),"")</f>
        <v>Bielsk Podlaski (pow. bielski, woj. podlaskie)</v>
      </c>
      <c r="BA81" s="98">
        <v>0</v>
      </c>
      <c r="BB81" s="98">
        <f>IF(ISNUMBER(SEARCH('ankieta ESG'!$G$183,BC81)),MAX($BB$3:BB80)+1,0)</f>
        <v>78</v>
      </c>
      <c r="BC81" s="134" t="s">
        <v>4081</v>
      </c>
      <c r="BD81" s="98">
        <v>0</v>
      </c>
      <c r="BE81" s="99" t="str">
        <f>IFERROR(VLOOKUP(ROWS($BC$4:BC81),$BB$4:$BC$2337,2,0),"")</f>
        <v>Bielsk Podlaski (pow. bielski, woj. podlaskie)</v>
      </c>
      <c r="BF81" s="98">
        <v>0</v>
      </c>
      <c r="BG81" s="98">
        <f>IF(ISNUMBER(SEARCH('ankieta ESG'!$G$184,BH81)),MAX($BG$3:BG80)+1,0)</f>
        <v>78</v>
      </c>
      <c r="BH81" s="134" t="s">
        <v>4081</v>
      </c>
      <c r="BI81" s="98">
        <v>0</v>
      </c>
      <c r="BJ81" s="99" t="str">
        <f>IFERROR(VLOOKUP(ROWS($BH$4:BH81),$BG$4:$BH$2337,2,0),"")</f>
        <v>Bielsk Podlaski (pow. bielski, woj. podlaskie)</v>
      </c>
      <c r="BK81" s="98">
        <v>0</v>
      </c>
      <c r="BL81" s="98">
        <f>IF(ISNUMBER(SEARCH('ankieta ESG'!$G$185,BM81)),MAX($BL$3:BL80)+1,0)</f>
        <v>78</v>
      </c>
      <c r="BM81" s="134" t="s">
        <v>4081</v>
      </c>
      <c r="BN81" s="98">
        <v>0</v>
      </c>
      <c r="BO81" s="99" t="str">
        <f>IFERROR(VLOOKUP(ROWS($BM$4:BM81),$BL$4:$BM$2337,2,0),"")</f>
        <v>Bielsk Podlaski (pow. bielski, woj. podlaskie)</v>
      </c>
      <c r="BP81" s="98">
        <v>0</v>
      </c>
      <c r="BQ81" s="98">
        <f>IF(ISNUMBER(SEARCH('ankieta ESG'!$G$186,BR81)),MAX($BQ$3:BQ80)+1,0)</f>
        <v>78</v>
      </c>
      <c r="BR81" s="134" t="s">
        <v>4081</v>
      </c>
      <c r="BS81" s="98">
        <v>0</v>
      </c>
      <c r="BT81" s="99" t="str">
        <f>IFERROR(VLOOKUP(ROWS($BR$4:BR81),$BQ$4:$BR$2337,2,0),"")</f>
        <v>Bielsk Podlaski (pow. bielski, woj. podlaskie)</v>
      </c>
      <c r="BU81" s="98">
        <v>0</v>
      </c>
      <c r="BV81" s="98">
        <f>IF(ISNUMBER(SEARCH('ankieta ESG'!$G$187,BW81)),MAX($BV$3:BV80)+1,0)</f>
        <v>78</v>
      </c>
      <c r="BW81" s="134" t="s">
        <v>4081</v>
      </c>
      <c r="BX81" s="98">
        <v>0</v>
      </c>
      <c r="BY81" s="99" t="str">
        <f>IFERROR(VLOOKUP(ROWS($BW$4:BW81),$BV$4:$BW$2337,2,0),"")</f>
        <v>Bielsk Podlaski (pow. bielski, woj. podlaskie)</v>
      </c>
      <c r="BZ81" s="98">
        <v>0</v>
      </c>
      <c r="CA81" s="98">
        <f>IF(ISNUMBER(SEARCH('ankieta ESG'!$G$188,CB81)),MAX($CA$3:CA80)+1,0)</f>
        <v>78</v>
      </c>
      <c r="CB81" s="134" t="s">
        <v>4081</v>
      </c>
      <c r="CC81" s="98">
        <v>0</v>
      </c>
      <c r="CD81" s="99" t="str">
        <f>IFERROR(VLOOKUP(ROWS($CB$4:CB81),$CA$4:$CB$2337,2,0),"")</f>
        <v>Bielsk Podlaski (pow. bielski, woj. podlaskie)</v>
      </c>
      <c r="CE81" s="98">
        <v>0</v>
      </c>
      <c r="CF81" s="98">
        <f>IF(ISNUMBER(SEARCH('ankieta ESG'!$G$189,CG81)),MAX($CF$3:CF80)+1,0)</f>
        <v>78</v>
      </c>
      <c r="CG81" s="134" t="s">
        <v>4081</v>
      </c>
      <c r="CH81" s="98">
        <v>0</v>
      </c>
      <c r="CI81" s="99" t="str">
        <f>IFERROR(VLOOKUP(ROWS($CG$4:CG81),$CF$4:$CG$2337,2,0),"")</f>
        <v>Bielsk Podlaski (pow. bielski, woj. podlaskie)</v>
      </c>
      <c r="CJ81" s="98">
        <v>0</v>
      </c>
    </row>
    <row r="82" spans="2:88">
      <c r="B82" s="98">
        <f>IF(ISNUMBER(SEARCH('ankieta ESG'!$E$11,C82)),MAX(B$3:$B81)+1,0)</f>
        <v>79</v>
      </c>
      <c r="C82" s="99" t="s">
        <v>123</v>
      </c>
      <c r="D82" s="98">
        <v>0</v>
      </c>
      <c r="E82" s="99" t="str">
        <f>IFERROR(VLOOKUP(ROWS($C$4:C82),$B$4:$C$1385,2,0),"")</f>
        <v>10.92.Z Produkcja gotowej karmy dla zwierząt domowych (PKD 2007)</v>
      </c>
      <c r="F82" s="98">
        <v>0</v>
      </c>
      <c r="AM82" s="98">
        <f>IF(ISNUMBER(SEARCH('ankieta ESG'!$G$180,AN82)),MAX(AM$3:$AM81)+1,0)</f>
        <v>79</v>
      </c>
      <c r="AN82" s="134" t="s">
        <v>4082</v>
      </c>
      <c r="AO82" s="98">
        <v>0</v>
      </c>
      <c r="AP82" s="99" t="str">
        <f>IFERROR(VLOOKUP(ROWS($AN$4:AN82),$AM$4:$AN$2337,2,0),"")</f>
        <v>Bielsko (pow. Bielsko-Biała, woj. śląskie)</v>
      </c>
      <c r="AQ82" s="98">
        <v>0</v>
      </c>
      <c r="AR82" s="98">
        <f>IF(ISNUMBER(SEARCH('ankieta ESG'!$G$181,AS82)),MAX($AR$3:AR81)+1,0)</f>
        <v>79</v>
      </c>
      <c r="AS82" s="134" t="s">
        <v>4082</v>
      </c>
      <c r="AT82" s="98">
        <v>0</v>
      </c>
      <c r="AU82" s="99" t="str">
        <f>IFERROR(VLOOKUP(ROWS($AS$4:AS82),$AR$4:$AS$2337,2,0),"")</f>
        <v>Bielsko (pow. Bielsko-Biała, woj. śląskie)</v>
      </c>
      <c r="AV82" s="98">
        <v>0</v>
      </c>
      <c r="AW82" s="98">
        <f>IF(ISNUMBER(SEARCH('ankieta ESG'!$G$182,AX82)),MAX($AW$3:AW81)+1,0)</f>
        <v>79</v>
      </c>
      <c r="AX82" s="134" t="s">
        <v>4082</v>
      </c>
      <c r="AY82" s="98">
        <v>0</v>
      </c>
      <c r="AZ82" s="99" t="str">
        <f>IFERROR(VLOOKUP(ROWS($AX$4:AX82),$AW$4:$AX$2337,2,0),"")</f>
        <v>Bielsko (pow. Bielsko-Biała, woj. śląskie)</v>
      </c>
      <c r="BA82" s="98">
        <v>0</v>
      </c>
      <c r="BB82" s="98">
        <f>IF(ISNUMBER(SEARCH('ankieta ESG'!$G$183,BC82)),MAX($BB$3:BB81)+1,0)</f>
        <v>79</v>
      </c>
      <c r="BC82" s="134" t="s">
        <v>4082</v>
      </c>
      <c r="BD82" s="98">
        <v>0</v>
      </c>
      <c r="BE82" s="99" t="str">
        <f>IFERROR(VLOOKUP(ROWS($BC$4:BC82),$BB$4:$BC$2337,2,0),"")</f>
        <v>Bielsko (pow. Bielsko-Biała, woj. śląskie)</v>
      </c>
      <c r="BF82" s="98">
        <v>0</v>
      </c>
      <c r="BG82" s="98">
        <f>IF(ISNUMBER(SEARCH('ankieta ESG'!$G$184,BH82)),MAX($BG$3:BG81)+1,0)</f>
        <v>79</v>
      </c>
      <c r="BH82" s="134" t="s">
        <v>4082</v>
      </c>
      <c r="BI82" s="98">
        <v>0</v>
      </c>
      <c r="BJ82" s="99" t="str">
        <f>IFERROR(VLOOKUP(ROWS($BH$4:BH82),$BG$4:$BH$2337,2,0),"")</f>
        <v>Bielsko (pow. Bielsko-Biała, woj. śląskie)</v>
      </c>
      <c r="BK82" s="98">
        <v>0</v>
      </c>
      <c r="BL82" s="98">
        <f>IF(ISNUMBER(SEARCH('ankieta ESG'!$G$185,BM82)),MAX($BL$3:BL81)+1,0)</f>
        <v>79</v>
      </c>
      <c r="BM82" s="134" t="s">
        <v>4082</v>
      </c>
      <c r="BN82" s="98">
        <v>0</v>
      </c>
      <c r="BO82" s="99" t="str">
        <f>IFERROR(VLOOKUP(ROWS($BM$4:BM82),$BL$4:$BM$2337,2,0),"")</f>
        <v>Bielsko (pow. Bielsko-Biała, woj. śląskie)</v>
      </c>
      <c r="BP82" s="98">
        <v>0</v>
      </c>
      <c r="BQ82" s="98">
        <f>IF(ISNUMBER(SEARCH('ankieta ESG'!$G$186,BR82)),MAX($BQ$3:BQ81)+1,0)</f>
        <v>79</v>
      </c>
      <c r="BR82" s="134" t="s">
        <v>4082</v>
      </c>
      <c r="BS82" s="98">
        <v>0</v>
      </c>
      <c r="BT82" s="99" t="str">
        <f>IFERROR(VLOOKUP(ROWS($BR$4:BR82),$BQ$4:$BR$2337,2,0),"")</f>
        <v>Bielsko (pow. Bielsko-Biała, woj. śląskie)</v>
      </c>
      <c r="BU82" s="98">
        <v>0</v>
      </c>
      <c r="BV82" s="98">
        <f>IF(ISNUMBER(SEARCH('ankieta ESG'!$G$187,BW82)),MAX($BV$3:BV81)+1,0)</f>
        <v>79</v>
      </c>
      <c r="BW82" s="134" t="s">
        <v>4082</v>
      </c>
      <c r="BX82" s="98">
        <v>0</v>
      </c>
      <c r="BY82" s="99" t="str">
        <f>IFERROR(VLOOKUP(ROWS($BW$4:BW82),$BV$4:$BW$2337,2,0),"")</f>
        <v>Bielsko (pow. Bielsko-Biała, woj. śląskie)</v>
      </c>
      <c r="BZ82" s="98">
        <v>0</v>
      </c>
      <c r="CA82" s="98">
        <f>IF(ISNUMBER(SEARCH('ankieta ESG'!$G$188,CB82)),MAX($CA$3:CA81)+1,0)</f>
        <v>79</v>
      </c>
      <c r="CB82" s="134" t="s">
        <v>4082</v>
      </c>
      <c r="CC82" s="98">
        <v>0</v>
      </c>
      <c r="CD82" s="99" t="str">
        <f>IFERROR(VLOOKUP(ROWS($CB$4:CB82),$CA$4:$CB$2337,2,0),"")</f>
        <v>Bielsko (pow. Bielsko-Biała, woj. śląskie)</v>
      </c>
      <c r="CE82" s="98">
        <v>0</v>
      </c>
      <c r="CF82" s="98">
        <f>IF(ISNUMBER(SEARCH('ankieta ESG'!$G$189,CG82)),MAX($CF$3:CF81)+1,0)</f>
        <v>79</v>
      </c>
      <c r="CG82" s="134" t="s">
        <v>4082</v>
      </c>
      <c r="CH82" s="98">
        <v>0</v>
      </c>
      <c r="CI82" s="99" t="str">
        <f>IFERROR(VLOOKUP(ROWS($CG$4:CG82),$CF$4:$CG$2337,2,0),"")</f>
        <v>Bielsko (pow. Bielsko-Biała, woj. śląskie)</v>
      </c>
      <c r="CJ82" s="98">
        <v>0</v>
      </c>
    </row>
    <row r="83" spans="2:88">
      <c r="B83" s="98">
        <f>IF(ISNUMBER(SEARCH('ankieta ESG'!$E$11,C83)),MAX(B$3:$B82)+1,0)</f>
        <v>80</v>
      </c>
      <c r="C83" s="99" t="s">
        <v>124</v>
      </c>
      <c r="D83" s="98">
        <v>0</v>
      </c>
      <c r="E83" s="99" t="str">
        <f>IFERROR(VLOOKUP(ROWS($C$4:C83),$B$4:$C$1385,2,0),"")</f>
        <v>11.01.Z Destylowanie, rektyfikowanie i mieszanie alkoholi (PKD 2007)</v>
      </c>
      <c r="F83" s="98">
        <v>0</v>
      </c>
      <c r="AM83" s="98">
        <f>IF(ISNUMBER(SEARCH('ankieta ESG'!$G$180,AN83)),MAX(AM$3:$AM82)+1,0)</f>
        <v>80</v>
      </c>
      <c r="AN83" s="134" t="s">
        <v>4083</v>
      </c>
      <c r="AO83" s="98">
        <v>0</v>
      </c>
      <c r="AP83" s="99" t="str">
        <f>IFERROR(VLOOKUP(ROWS($AN$4:AN83),$AM$4:$AN$2337,2,0),"")</f>
        <v>Bierawa (pow. kędzierzyńsko-kozielski, woj. opolskie)</v>
      </c>
      <c r="AQ83" s="98">
        <v>0</v>
      </c>
      <c r="AR83" s="98">
        <f>IF(ISNUMBER(SEARCH('ankieta ESG'!$G$181,AS83)),MAX($AR$3:AR82)+1,0)</f>
        <v>80</v>
      </c>
      <c r="AS83" s="134" t="s">
        <v>4083</v>
      </c>
      <c r="AT83" s="98">
        <v>0</v>
      </c>
      <c r="AU83" s="99" t="str">
        <f>IFERROR(VLOOKUP(ROWS($AS$4:AS83),$AR$4:$AS$2337,2,0),"")</f>
        <v>Bierawa (pow. kędzierzyńsko-kozielski, woj. opolskie)</v>
      </c>
      <c r="AV83" s="98">
        <v>0</v>
      </c>
      <c r="AW83" s="98">
        <f>IF(ISNUMBER(SEARCH('ankieta ESG'!$G$182,AX83)),MAX($AW$3:AW82)+1,0)</f>
        <v>80</v>
      </c>
      <c r="AX83" s="134" t="s">
        <v>4083</v>
      </c>
      <c r="AY83" s="98">
        <v>0</v>
      </c>
      <c r="AZ83" s="99" t="str">
        <f>IFERROR(VLOOKUP(ROWS($AX$4:AX83),$AW$4:$AX$2337,2,0),"")</f>
        <v>Bierawa (pow. kędzierzyńsko-kozielski, woj. opolskie)</v>
      </c>
      <c r="BA83" s="98">
        <v>0</v>
      </c>
      <c r="BB83" s="98">
        <f>IF(ISNUMBER(SEARCH('ankieta ESG'!$G$183,BC83)),MAX($BB$3:BB82)+1,0)</f>
        <v>80</v>
      </c>
      <c r="BC83" s="134" t="s">
        <v>4083</v>
      </c>
      <c r="BD83" s="98">
        <v>0</v>
      </c>
      <c r="BE83" s="99" t="str">
        <f>IFERROR(VLOOKUP(ROWS($BC$4:BC83),$BB$4:$BC$2337,2,0),"")</f>
        <v>Bierawa (pow. kędzierzyńsko-kozielski, woj. opolskie)</v>
      </c>
      <c r="BF83" s="98">
        <v>0</v>
      </c>
      <c r="BG83" s="98">
        <f>IF(ISNUMBER(SEARCH('ankieta ESG'!$G$184,BH83)),MAX($BG$3:BG82)+1,0)</f>
        <v>80</v>
      </c>
      <c r="BH83" s="134" t="s">
        <v>4083</v>
      </c>
      <c r="BI83" s="98">
        <v>0</v>
      </c>
      <c r="BJ83" s="99" t="str">
        <f>IFERROR(VLOOKUP(ROWS($BH$4:BH83),$BG$4:$BH$2337,2,0),"")</f>
        <v>Bierawa (pow. kędzierzyńsko-kozielski, woj. opolskie)</v>
      </c>
      <c r="BK83" s="98">
        <v>0</v>
      </c>
      <c r="BL83" s="98">
        <f>IF(ISNUMBER(SEARCH('ankieta ESG'!$G$185,BM83)),MAX($BL$3:BL82)+1,0)</f>
        <v>80</v>
      </c>
      <c r="BM83" s="134" t="s">
        <v>4083</v>
      </c>
      <c r="BN83" s="98">
        <v>0</v>
      </c>
      <c r="BO83" s="99" t="str">
        <f>IFERROR(VLOOKUP(ROWS($BM$4:BM83),$BL$4:$BM$2337,2,0),"")</f>
        <v>Bierawa (pow. kędzierzyńsko-kozielski, woj. opolskie)</v>
      </c>
      <c r="BP83" s="98">
        <v>0</v>
      </c>
      <c r="BQ83" s="98">
        <f>IF(ISNUMBER(SEARCH('ankieta ESG'!$G$186,BR83)),MAX($BQ$3:BQ82)+1,0)</f>
        <v>80</v>
      </c>
      <c r="BR83" s="134" t="s">
        <v>4083</v>
      </c>
      <c r="BS83" s="98">
        <v>0</v>
      </c>
      <c r="BT83" s="99" t="str">
        <f>IFERROR(VLOOKUP(ROWS($BR$4:BR83),$BQ$4:$BR$2337,2,0),"")</f>
        <v>Bierawa (pow. kędzierzyńsko-kozielski, woj. opolskie)</v>
      </c>
      <c r="BU83" s="98">
        <v>0</v>
      </c>
      <c r="BV83" s="98">
        <f>IF(ISNUMBER(SEARCH('ankieta ESG'!$G$187,BW83)),MAX($BV$3:BV82)+1,0)</f>
        <v>80</v>
      </c>
      <c r="BW83" s="134" t="s">
        <v>4083</v>
      </c>
      <c r="BX83" s="98">
        <v>0</v>
      </c>
      <c r="BY83" s="99" t="str">
        <f>IFERROR(VLOOKUP(ROWS($BW$4:BW83),$BV$4:$BW$2337,2,0),"")</f>
        <v>Bierawa (pow. kędzierzyńsko-kozielski, woj. opolskie)</v>
      </c>
      <c r="BZ83" s="98">
        <v>0</v>
      </c>
      <c r="CA83" s="98">
        <f>IF(ISNUMBER(SEARCH('ankieta ESG'!$G$188,CB83)),MAX($CA$3:CA82)+1,0)</f>
        <v>80</v>
      </c>
      <c r="CB83" s="134" t="s">
        <v>4083</v>
      </c>
      <c r="CC83" s="98">
        <v>0</v>
      </c>
      <c r="CD83" s="99" t="str">
        <f>IFERROR(VLOOKUP(ROWS($CB$4:CB83),$CA$4:$CB$2337,2,0),"")</f>
        <v>Bierawa (pow. kędzierzyńsko-kozielski, woj. opolskie)</v>
      </c>
      <c r="CE83" s="98">
        <v>0</v>
      </c>
      <c r="CF83" s="98">
        <f>IF(ISNUMBER(SEARCH('ankieta ESG'!$G$189,CG83)),MAX($CF$3:CF82)+1,0)</f>
        <v>80</v>
      </c>
      <c r="CG83" s="134" t="s">
        <v>4083</v>
      </c>
      <c r="CH83" s="98">
        <v>0</v>
      </c>
      <c r="CI83" s="99" t="str">
        <f>IFERROR(VLOOKUP(ROWS($CG$4:CG83),$CF$4:$CG$2337,2,0),"")</f>
        <v>Bierawa (pow. kędzierzyńsko-kozielski, woj. opolskie)</v>
      </c>
      <c r="CJ83" s="98">
        <v>0</v>
      </c>
    </row>
    <row r="84" spans="2:88">
      <c r="B84" s="98">
        <f>IF(ISNUMBER(SEARCH('ankieta ESG'!$E$11,C84)),MAX(B$3:$B83)+1,0)</f>
        <v>81</v>
      </c>
      <c r="C84" s="99" t="s">
        <v>125</v>
      </c>
      <c r="D84" s="98">
        <v>0</v>
      </c>
      <c r="E84" s="99" t="str">
        <f>IFERROR(VLOOKUP(ROWS($C$4:C84),$B$4:$C$1385,2,0),"")</f>
        <v>11.02.Z Produkcja win gronowych (PKD 2007)</v>
      </c>
      <c r="F84" s="98">
        <v>0</v>
      </c>
      <c r="AM84" s="98">
        <f>IF(ISNUMBER(SEARCH('ankieta ESG'!$G$180,AN84)),MAX(AM$3:$AM83)+1,0)</f>
        <v>81</v>
      </c>
      <c r="AN84" s="134" t="s">
        <v>4084</v>
      </c>
      <c r="AO84" s="98">
        <v>0</v>
      </c>
      <c r="AP84" s="99" t="str">
        <f>IFERROR(VLOOKUP(ROWS($AN$4:AN84),$AM$4:$AN$2337,2,0),"")</f>
        <v>Bieruń (pow. bieruńsko-lędziński, woj. śląskie)</v>
      </c>
      <c r="AQ84" s="98">
        <v>0</v>
      </c>
      <c r="AR84" s="98">
        <f>IF(ISNUMBER(SEARCH('ankieta ESG'!$G$181,AS84)),MAX($AR$3:AR83)+1,0)</f>
        <v>81</v>
      </c>
      <c r="AS84" s="134" t="s">
        <v>4084</v>
      </c>
      <c r="AT84" s="98">
        <v>0</v>
      </c>
      <c r="AU84" s="99" t="str">
        <f>IFERROR(VLOOKUP(ROWS($AS$4:AS84),$AR$4:$AS$2337,2,0),"")</f>
        <v>Bieruń (pow. bieruńsko-lędziński, woj. śląskie)</v>
      </c>
      <c r="AV84" s="98">
        <v>0</v>
      </c>
      <c r="AW84" s="98">
        <f>IF(ISNUMBER(SEARCH('ankieta ESG'!$G$182,AX84)),MAX($AW$3:AW83)+1,0)</f>
        <v>81</v>
      </c>
      <c r="AX84" s="134" t="s">
        <v>4084</v>
      </c>
      <c r="AY84" s="98">
        <v>0</v>
      </c>
      <c r="AZ84" s="99" t="str">
        <f>IFERROR(VLOOKUP(ROWS($AX$4:AX84),$AW$4:$AX$2337,2,0),"")</f>
        <v>Bieruń (pow. bieruńsko-lędziński, woj. śląskie)</v>
      </c>
      <c r="BA84" s="98">
        <v>0</v>
      </c>
      <c r="BB84" s="98">
        <f>IF(ISNUMBER(SEARCH('ankieta ESG'!$G$183,BC84)),MAX($BB$3:BB83)+1,0)</f>
        <v>81</v>
      </c>
      <c r="BC84" s="134" t="s">
        <v>4084</v>
      </c>
      <c r="BD84" s="98">
        <v>0</v>
      </c>
      <c r="BE84" s="99" t="str">
        <f>IFERROR(VLOOKUP(ROWS($BC$4:BC84),$BB$4:$BC$2337,2,0),"")</f>
        <v>Bieruń (pow. bieruńsko-lędziński, woj. śląskie)</v>
      </c>
      <c r="BF84" s="98">
        <v>0</v>
      </c>
      <c r="BG84" s="98">
        <f>IF(ISNUMBER(SEARCH('ankieta ESG'!$G$184,BH84)),MAX($BG$3:BG83)+1,0)</f>
        <v>81</v>
      </c>
      <c r="BH84" s="134" t="s">
        <v>4084</v>
      </c>
      <c r="BI84" s="98">
        <v>0</v>
      </c>
      <c r="BJ84" s="99" t="str">
        <f>IFERROR(VLOOKUP(ROWS($BH$4:BH84),$BG$4:$BH$2337,2,0),"")</f>
        <v>Bieruń (pow. bieruńsko-lędziński, woj. śląskie)</v>
      </c>
      <c r="BK84" s="98">
        <v>0</v>
      </c>
      <c r="BL84" s="98">
        <f>IF(ISNUMBER(SEARCH('ankieta ESG'!$G$185,BM84)),MAX($BL$3:BL83)+1,0)</f>
        <v>81</v>
      </c>
      <c r="BM84" s="134" t="s">
        <v>4084</v>
      </c>
      <c r="BN84" s="98">
        <v>0</v>
      </c>
      <c r="BO84" s="99" t="str">
        <f>IFERROR(VLOOKUP(ROWS($BM$4:BM84),$BL$4:$BM$2337,2,0),"")</f>
        <v>Bieruń (pow. bieruńsko-lędziński, woj. śląskie)</v>
      </c>
      <c r="BP84" s="98">
        <v>0</v>
      </c>
      <c r="BQ84" s="98">
        <f>IF(ISNUMBER(SEARCH('ankieta ESG'!$G$186,BR84)),MAX($BQ$3:BQ83)+1,0)</f>
        <v>81</v>
      </c>
      <c r="BR84" s="134" t="s">
        <v>4084</v>
      </c>
      <c r="BS84" s="98">
        <v>0</v>
      </c>
      <c r="BT84" s="99" t="str">
        <f>IFERROR(VLOOKUP(ROWS($BR$4:BR84),$BQ$4:$BR$2337,2,0),"")</f>
        <v>Bieruń (pow. bieruńsko-lędziński, woj. śląskie)</v>
      </c>
      <c r="BU84" s="98">
        <v>0</v>
      </c>
      <c r="BV84" s="98">
        <f>IF(ISNUMBER(SEARCH('ankieta ESG'!$G$187,BW84)),MAX($BV$3:BV83)+1,0)</f>
        <v>81</v>
      </c>
      <c r="BW84" s="134" t="s">
        <v>4084</v>
      </c>
      <c r="BX84" s="98">
        <v>0</v>
      </c>
      <c r="BY84" s="99" t="str">
        <f>IFERROR(VLOOKUP(ROWS($BW$4:BW84),$BV$4:$BW$2337,2,0),"")</f>
        <v>Bieruń (pow. bieruńsko-lędziński, woj. śląskie)</v>
      </c>
      <c r="BZ84" s="98">
        <v>0</v>
      </c>
      <c r="CA84" s="98">
        <f>IF(ISNUMBER(SEARCH('ankieta ESG'!$G$188,CB84)),MAX($CA$3:CA83)+1,0)</f>
        <v>81</v>
      </c>
      <c r="CB84" s="134" t="s">
        <v>4084</v>
      </c>
      <c r="CC84" s="98">
        <v>0</v>
      </c>
      <c r="CD84" s="99" t="str">
        <f>IFERROR(VLOOKUP(ROWS($CB$4:CB84),$CA$4:$CB$2337,2,0),"")</f>
        <v>Bieruń (pow. bieruńsko-lędziński, woj. śląskie)</v>
      </c>
      <c r="CE84" s="98">
        <v>0</v>
      </c>
      <c r="CF84" s="98">
        <f>IF(ISNUMBER(SEARCH('ankieta ESG'!$G$189,CG84)),MAX($CF$3:CF83)+1,0)</f>
        <v>81</v>
      </c>
      <c r="CG84" s="134" t="s">
        <v>4084</v>
      </c>
      <c r="CH84" s="98">
        <v>0</v>
      </c>
      <c r="CI84" s="99" t="str">
        <f>IFERROR(VLOOKUP(ROWS($CG$4:CG84),$CF$4:$CG$2337,2,0),"")</f>
        <v>Bieruń (pow. bieruńsko-lędziński, woj. śląskie)</v>
      </c>
      <c r="CJ84" s="98">
        <v>0</v>
      </c>
    </row>
    <row r="85" spans="2:88">
      <c r="B85" s="98">
        <f>IF(ISNUMBER(SEARCH('ankieta ESG'!$E$11,C85)),MAX(B$3:$B84)+1,0)</f>
        <v>82</v>
      </c>
      <c r="C85" s="99" t="s">
        <v>126</v>
      </c>
      <c r="D85" s="98">
        <v>0</v>
      </c>
      <c r="E85" s="99" t="str">
        <f>IFERROR(VLOOKUP(ROWS($C$4:C85),$B$4:$C$1385,2,0),"")</f>
        <v>11.03.Z Produkcja cydru i pozostałych win owocowych (PKD 2007)</v>
      </c>
      <c r="F85" s="98">
        <v>0</v>
      </c>
      <c r="AM85" s="98">
        <f>IF(ISNUMBER(SEARCH('ankieta ESG'!$G$180,AN85)),MAX(AM$3:$AM84)+1,0)</f>
        <v>82</v>
      </c>
      <c r="AN85" s="134" t="s">
        <v>4085</v>
      </c>
      <c r="AO85" s="98">
        <v>0</v>
      </c>
      <c r="AP85" s="99" t="str">
        <f>IFERROR(VLOOKUP(ROWS($AN$4:AN85),$AM$4:$AN$2337,2,0),"")</f>
        <v>Bierutów (pow. oleśnicki, woj. dolnośląskie)</v>
      </c>
      <c r="AQ85" s="98">
        <v>0</v>
      </c>
      <c r="AR85" s="98">
        <f>IF(ISNUMBER(SEARCH('ankieta ESG'!$G$181,AS85)),MAX($AR$3:AR84)+1,0)</f>
        <v>82</v>
      </c>
      <c r="AS85" s="134" t="s">
        <v>4085</v>
      </c>
      <c r="AT85" s="98">
        <v>0</v>
      </c>
      <c r="AU85" s="99" t="str">
        <f>IFERROR(VLOOKUP(ROWS($AS$4:AS85),$AR$4:$AS$2337,2,0),"")</f>
        <v>Bierutów (pow. oleśnicki, woj. dolnośląskie)</v>
      </c>
      <c r="AV85" s="98">
        <v>0</v>
      </c>
      <c r="AW85" s="98">
        <f>IF(ISNUMBER(SEARCH('ankieta ESG'!$G$182,AX85)),MAX($AW$3:AW84)+1,0)</f>
        <v>82</v>
      </c>
      <c r="AX85" s="134" t="s">
        <v>4085</v>
      </c>
      <c r="AY85" s="98">
        <v>0</v>
      </c>
      <c r="AZ85" s="99" t="str">
        <f>IFERROR(VLOOKUP(ROWS($AX$4:AX85),$AW$4:$AX$2337,2,0),"")</f>
        <v>Bierutów (pow. oleśnicki, woj. dolnośląskie)</v>
      </c>
      <c r="BA85" s="98">
        <v>0</v>
      </c>
      <c r="BB85" s="98">
        <f>IF(ISNUMBER(SEARCH('ankieta ESG'!$G$183,BC85)),MAX($BB$3:BB84)+1,0)</f>
        <v>82</v>
      </c>
      <c r="BC85" s="134" t="s">
        <v>4085</v>
      </c>
      <c r="BD85" s="98">
        <v>0</v>
      </c>
      <c r="BE85" s="99" t="str">
        <f>IFERROR(VLOOKUP(ROWS($BC$4:BC85),$BB$4:$BC$2337,2,0),"")</f>
        <v>Bierutów (pow. oleśnicki, woj. dolnośląskie)</v>
      </c>
      <c r="BF85" s="98">
        <v>0</v>
      </c>
      <c r="BG85" s="98">
        <f>IF(ISNUMBER(SEARCH('ankieta ESG'!$G$184,BH85)),MAX($BG$3:BG84)+1,0)</f>
        <v>82</v>
      </c>
      <c r="BH85" s="134" t="s">
        <v>4085</v>
      </c>
      <c r="BI85" s="98">
        <v>0</v>
      </c>
      <c r="BJ85" s="99" t="str">
        <f>IFERROR(VLOOKUP(ROWS($BH$4:BH85),$BG$4:$BH$2337,2,0),"")</f>
        <v>Bierutów (pow. oleśnicki, woj. dolnośląskie)</v>
      </c>
      <c r="BK85" s="98">
        <v>0</v>
      </c>
      <c r="BL85" s="98">
        <f>IF(ISNUMBER(SEARCH('ankieta ESG'!$G$185,BM85)),MAX($BL$3:BL84)+1,0)</f>
        <v>82</v>
      </c>
      <c r="BM85" s="134" t="s">
        <v>4085</v>
      </c>
      <c r="BN85" s="98">
        <v>0</v>
      </c>
      <c r="BO85" s="99" t="str">
        <f>IFERROR(VLOOKUP(ROWS($BM$4:BM85),$BL$4:$BM$2337,2,0),"")</f>
        <v>Bierutów (pow. oleśnicki, woj. dolnośląskie)</v>
      </c>
      <c r="BP85" s="98">
        <v>0</v>
      </c>
      <c r="BQ85" s="98">
        <f>IF(ISNUMBER(SEARCH('ankieta ESG'!$G$186,BR85)),MAX($BQ$3:BQ84)+1,0)</f>
        <v>82</v>
      </c>
      <c r="BR85" s="134" t="s">
        <v>4085</v>
      </c>
      <c r="BS85" s="98">
        <v>0</v>
      </c>
      <c r="BT85" s="99" t="str">
        <f>IFERROR(VLOOKUP(ROWS($BR$4:BR85),$BQ$4:$BR$2337,2,0),"")</f>
        <v>Bierutów (pow. oleśnicki, woj. dolnośląskie)</v>
      </c>
      <c r="BU85" s="98">
        <v>0</v>
      </c>
      <c r="BV85" s="98">
        <f>IF(ISNUMBER(SEARCH('ankieta ESG'!$G$187,BW85)),MAX($BV$3:BV84)+1,0)</f>
        <v>82</v>
      </c>
      <c r="BW85" s="134" t="s">
        <v>4085</v>
      </c>
      <c r="BX85" s="98">
        <v>0</v>
      </c>
      <c r="BY85" s="99" t="str">
        <f>IFERROR(VLOOKUP(ROWS($BW$4:BW85),$BV$4:$BW$2337,2,0),"")</f>
        <v>Bierutów (pow. oleśnicki, woj. dolnośląskie)</v>
      </c>
      <c r="BZ85" s="98">
        <v>0</v>
      </c>
      <c r="CA85" s="98">
        <f>IF(ISNUMBER(SEARCH('ankieta ESG'!$G$188,CB85)),MAX($CA$3:CA84)+1,0)</f>
        <v>82</v>
      </c>
      <c r="CB85" s="134" t="s">
        <v>4085</v>
      </c>
      <c r="CC85" s="98">
        <v>0</v>
      </c>
      <c r="CD85" s="99" t="str">
        <f>IFERROR(VLOOKUP(ROWS($CB$4:CB85),$CA$4:$CB$2337,2,0),"")</f>
        <v>Bierutów (pow. oleśnicki, woj. dolnośląskie)</v>
      </c>
      <c r="CE85" s="98">
        <v>0</v>
      </c>
      <c r="CF85" s="98">
        <f>IF(ISNUMBER(SEARCH('ankieta ESG'!$G$189,CG85)),MAX($CF$3:CF84)+1,0)</f>
        <v>82</v>
      </c>
      <c r="CG85" s="134" t="s">
        <v>4085</v>
      </c>
      <c r="CH85" s="98">
        <v>0</v>
      </c>
      <c r="CI85" s="99" t="str">
        <f>IFERROR(VLOOKUP(ROWS($CG$4:CG85),$CF$4:$CG$2337,2,0),"")</f>
        <v>Bierutów (pow. oleśnicki, woj. dolnośląskie)</v>
      </c>
      <c r="CJ85" s="98">
        <v>0</v>
      </c>
    </row>
    <row r="86" spans="2:88">
      <c r="B86" s="98">
        <f>IF(ISNUMBER(SEARCH('ankieta ESG'!$E$11,C86)),MAX(B$3:$B85)+1,0)</f>
        <v>83</v>
      </c>
      <c r="C86" s="99" t="s">
        <v>127</v>
      </c>
      <c r="D86" s="98">
        <v>0</v>
      </c>
      <c r="E86" s="99" t="str">
        <f>IFERROR(VLOOKUP(ROWS($C$4:C86),$B$4:$C$1385,2,0),"")</f>
        <v>11.04.Z Produkcja pozostałych niedestylowanych napojów fermentowanych  (PKD 2007)</v>
      </c>
      <c r="F86" s="98">
        <v>0</v>
      </c>
      <c r="AM86" s="98">
        <f>IF(ISNUMBER(SEARCH('ankieta ESG'!$G$180,AN86)),MAX(AM$3:$AM85)+1,0)</f>
        <v>83</v>
      </c>
      <c r="AN86" s="134" t="s">
        <v>4086</v>
      </c>
      <c r="AO86" s="98">
        <v>0</v>
      </c>
      <c r="AP86" s="99" t="str">
        <f>IFERROR(VLOOKUP(ROWS($AN$4:AN86),$AM$4:$AN$2337,2,0),"")</f>
        <v>Bierzwnik (pow. choszczeński, woj. zachodniopomorskie)</v>
      </c>
      <c r="AQ86" s="98">
        <v>0</v>
      </c>
      <c r="AR86" s="98">
        <f>IF(ISNUMBER(SEARCH('ankieta ESG'!$G$181,AS86)),MAX($AR$3:AR85)+1,0)</f>
        <v>83</v>
      </c>
      <c r="AS86" s="134" t="s">
        <v>4086</v>
      </c>
      <c r="AT86" s="98">
        <v>0</v>
      </c>
      <c r="AU86" s="99" t="str">
        <f>IFERROR(VLOOKUP(ROWS($AS$4:AS86),$AR$4:$AS$2337,2,0),"")</f>
        <v>Bierzwnik (pow. choszczeński, woj. zachodniopomorskie)</v>
      </c>
      <c r="AV86" s="98">
        <v>0</v>
      </c>
      <c r="AW86" s="98">
        <f>IF(ISNUMBER(SEARCH('ankieta ESG'!$G$182,AX86)),MAX($AW$3:AW85)+1,0)</f>
        <v>83</v>
      </c>
      <c r="AX86" s="134" t="s">
        <v>4086</v>
      </c>
      <c r="AY86" s="98">
        <v>0</v>
      </c>
      <c r="AZ86" s="99" t="str">
        <f>IFERROR(VLOOKUP(ROWS($AX$4:AX86),$AW$4:$AX$2337,2,0),"")</f>
        <v>Bierzwnik (pow. choszczeński, woj. zachodniopomorskie)</v>
      </c>
      <c r="BA86" s="98">
        <v>0</v>
      </c>
      <c r="BB86" s="98">
        <f>IF(ISNUMBER(SEARCH('ankieta ESG'!$G$183,BC86)),MAX($BB$3:BB85)+1,0)</f>
        <v>83</v>
      </c>
      <c r="BC86" s="134" t="s">
        <v>4086</v>
      </c>
      <c r="BD86" s="98">
        <v>0</v>
      </c>
      <c r="BE86" s="99" t="str">
        <f>IFERROR(VLOOKUP(ROWS($BC$4:BC86),$BB$4:$BC$2337,2,0),"")</f>
        <v>Bierzwnik (pow. choszczeński, woj. zachodniopomorskie)</v>
      </c>
      <c r="BF86" s="98">
        <v>0</v>
      </c>
      <c r="BG86" s="98">
        <f>IF(ISNUMBER(SEARCH('ankieta ESG'!$G$184,BH86)),MAX($BG$3:BG85)+1,0)</f>
        <v>83</v>
      </c>
      <c r="BH86" s="134" t="s">
        <v>4086</v>
      </c>
      <c r="BI86" s="98">
        <v>0</v>
      </c>
      <c r="BJ86" s="99" t="str">
        <f>IFERROR(VLOOKUP(ROWS($BH$4:BH86),$BG$4:$BH$2337,2,0),"")</f>
        <v>Bierzwnik (pow. choszczeński, woj. zachodniopomorskie)</v>
      </c>
      <c r="BK86" s="98">
        <v>0</v>
      </c>
      <c r="BL86" s="98">
        <f>IF(ISNUMBER(SEARCH('ankieta ESG'!$G$185,BM86)),MAX($BL$3:BL85)+1,0)</f>
        <v>83</v>
      </c>
      <c r="BM86" s="134" t="s">
        <v>4086</v>
      </c>
      <c r="BN86" s="98">
        <v>0</v>
      </c>
      <c r="BO86" s="99" t="str">
        <f>IFERROR(VLOOKUP(ROWS($BM$4:BM86),$BL$4:$BM$2337,2,0),"")</f>
        <v>Bierzwnik (pow. choszczeński, woj. zachodniopomorskie)</v>
      </c>
      <c r="BP86" s="98">
        <v>0</v>
      </c>
      <c r="BQ86" s="98">
        <f>IF(ISNUMBER(SEARCH('ankieta ESG'!$G$186,BR86)),MAX($BQ$3:BQ85)+1,0)</f>
        <v>83</v>
      </c>
      <c r="BR86" s="134" t="s">
        <v>4086</v>
      </c>
      <c r="BS86" s="98">
        <v>0</v>
      </c>
      <c r="BT86" s="99" t="str">
        <f>IFERROR(VLOOKUP(ROWS($BR$4:BR86),$BQ$4:$BR$2337,2,0),"")</f>
        <v>Bierzwnik (pow. choszczeński, woj. zachodniopomorskie)</v>
      </c>
      <c r="BU86" s="98">
        <v>0</v>
      </c>
      <c r="BV86" s="98">
        <f>IF(ISNUMBER(SEARCH('ankieta ESG'!$G$187,BW86)),MAX($BV$3:BV85)+1,0)</f>
        <v>83</v>
      </c>
      <c r="BW86" s="134" t="s">
        <v>4086</v>
      </c>
      <c r="BX86" s="98">
        <v>0</v>
      </c>
      <c r="BY86" s="99" t="str">
        <f>IFERROR(VLOOKUP(ROWS($BW$4:BW86),$BV$4:$BW$2337,2,0),"")</f>
        <v>Bierzwnik (pow. choszczeński, woj. zachodniopomorskie)</v>
      </c>
      <c r="BZ86" s="98">
        <v>0</v>
      </c>
      <c r="CA86" s="98">
        <f>IF(ISNUMBER(SEARCH('ankieta ESG'!$G$188,CB86)),MAX($CA$3:CA85)+1,0)</f>
        <v>83</v>
      </c>
      <c r="CB86" s="134" t="s">
        <v>4086</v>
      </c>
      <c r="CC86" s="98">
        <v>0</v>
      </c>
      <c r="CD86" s="99" t="str">
        <f>IFERROR(VLOOKUP(ROWS($CB$4:CB86),$CA$4:$CB$2337,2,0),"")</f>
        <v>Bierzwnik (pow. choszczeński, woj. zachodniopomorskie)</v>
      </c>
      <c r="CE86" s="98">
        <v>0</v>
      </c>
      <c r="CF86" s="98">
        <f>IF(ISNUMBER(SEARCH('ankieta ESG'!$G$189,CG86)),MAX($CF$3:CF85)+1,0)</f>
        <v>83</v>
      </c>
      <c r="CG86" s="134" t="s">
        <v>4086</v>
      </c>
      <c r="CH86" s="98">
        <v>0</v>
      </c>
      <c r="CI86" s="99" t="str">
        <f>IFERROR(VLOOKUP(ROWS($CG$4:CG86),$CF$4:$CG$2337,2,0),"")</f>
        <v>Bierzwnik (pow. choszczeński, woj. zachodniopomorskie)</v>
      </c>
      <c r="CJ86" s="98">
        <v>0</v>
      </c>
    </row>
    <row r="87" spans="2:88">
      <c r="B87" s="98">
        <f>IF(ISNUMBER(SEARCH('ankieta ESG'!$E$11,C87)),MAX(B$3:$B86)+1,0)</f>
        <v>84</v>
      </c>
      <c r="C87" s="99" t="s">
        <v>128</v>
      </c>
      <c r="D87" s="98">
        <v>0</v>
      </c>
      <c r="E87" s="99" t="str">
        <f>IFERROR(VLOOKUP(ROWS($C$4:C87),$B$4:$C$1385,2,0),"")</f>
        <v>11.05.Z Produkcja piwa (PKD 2007)</v>
      </c>
      <c r="F87" s="98">
        <v>0</v>
      </c>
      <c r="AM87" s="98">
        <f>IF(ISNUMBER(SEARCH('ankieta ESG'!$G$180,AN87)),MAX(AM$3:$AM86)+1,0)</f>
        <v>84</v>
      </c>
      <c r="AN87" s="134" t="s">
        <v>4087</v>
      </c>
      <c r="AO87" s="98">
        <v>0</v>
      </c>
      <c r="AP87" s="99" t="str">
        <f>IFERROR(VLOOKUP(ROWS($AN$4:AN87),$AM$4:$AN$2337,2,0),"")</f>
        <v>Biesiekierz (pow. koszaliński, woj. zachodniopomorskie)</v>
      </c>
      <c r="AQ87" s="98">
        <v>0</v>
      </c>
      <c r="AR87" s="98">
        <f>IF(ISNUMBER(SEARCH('ankieta ESG'!$G$181,AS87)),MAX($AR$3:AR86)+1,0)</f>
        <v>84</v>
      </c>
      <c r="AS87" s="134" t="s">
        <v>4087</v>
      </c>
      <c r="AT87" s="98">
        <v>0</v>
      </c>
      <c r="AU87" s="99" t="str">
        <f>IFERROR(VLOOKUP(ROWS($AS$4:AS87),$AR$4:$AS$2337,2,0),"")</f>
        <v>Biesiekierz (pow. koszaliński, woj. zachodniopomorskie)</v>
      </c>
      <c r="AV87" s="98">
        <v>0</v>
      </c>
      <c r="AW87" s="98">
        <f>IF(ISNUMBER(SEARCH('ankieta ESG'!$G$182,AX87)),MAX($AW$3:AW86)+1,0)</f>
        <v>84</v>
      </c>
      <c r="AX87" s="134" t="s">
        <v>4087</v>
      </c>
      <c r="AY87" s="98">
        <v>0</v>
      </c>
      <c r="AZ87" s="99" t="str">
        <f>IFERROR(VLOOKUP(ROWS($AX$4:AX87),$AW$4:$AX$2337,2,0),"")</f>
        <v>Biesiekierz (pow. koszaliński, woj. zachodniopomorskie)</v>
      </c>
      <c r="BA87" s="98">
        <v>0</v>
      </c>
      <c r="BB87" s="98">
        <f>IF(ISNUMBER(SEARCH('ankieta ESG'!$G$183,BC87)),MAX($BB$3:BB86)+1,0)</f>
        <v>84</v>
      </c>
      <c r="BC87" s="134" t="s">
        <v>4087</v>
      </c>
      <c r="BD87" s="98">
        <v>0</v>
      </c>
      <c r="BE87" s="99" t="str">
        <f>IFERROR(VLOOKUP(ROWS($BC$4:BC87),$BB$4:$BC$2337,2,0),"")</f>
        <v>Biesiekierz (pow. koszaliński, woj. zachodniopomorskie)</v>
      </c>
      <c r="BF87" s="98">
        <v>0</v>
      </c>
      <c r="BG87" s="98">
        <f>IF(ISNUMBER(SEARCH('ankieta ESG'!$G$184,BH87)),MAX($BG$3:BG86)+1,0)</f>
        <v>84</v>
      </c>
      <c r="BH87" s="134" t="s">
        <v>4087</v>
      </c>
      <c r="BI87" s="98">
        <v>0</v>
      </c>
      <c r="BJ87" s="99" t="str">
        <f>IFERROR(VLOOKUP(ROWS($BH$4:BH87),$BG$4:$BH$2337,2,0),"")</f>
        <v>Biesiekierz (pow. koszaliński, woj. zachodniopomorskie)</v>
      </c>
      <c r="BK87" s="98">
        <v>0</v>
      </c>
      <c r="BL87" s="98">
        <f>IF(ISNUMBER(SEARCH('ankieta ESG'!$G$185,BM87)),MAX($BL$3:BL86)+1,0)</f>
        <v>84</v>
      </c>
      <c r="BM87" s="134" t="s">
        <v>4087</v>
      </c>
      <c r="BN87" s="98">
        <v>0</v>
      </c>
      <c r="BO87" s="99" t="str">
        <f>IFERROR(VLOOKUP(ROWS($BM$4:BM87),$BL$4:$BM$2337,2,0),"")</f>
        <v>Biesiekierz (pow. koszaliński, woj. zachodniopomorskie)</v>
      </c>
      <c r="BP87" s="98">
        <v>0</v>
      </c>
      <c r="BQ87" s="98">
        <f>IF(ISNUMBER(SEARCH('ankieta ESG'!$G$186,BR87)),MAX($BQ$3:BQ86)+1,0)</f>
        <v>84</v>
      </c>
      <c r="BR87" s="134" t="s">
        <v>4087</v>
      </c>
      <c r="BS87" s="98">
        <v>0</v>
      </c>
      <c r="BT87" s="99" t="str">
        <f>IFERROR(VLOOKUP(ROWS($BR$4:BR87),$BQ$4:$BR$2337,2,0),"")</f>
        <v>Biesiekierz (pow. koszaliński, woj. zachodniopomorskie)</v>
      </c>
      <c r="BU87" s="98">
        <v>0</v>
      </c>
      <c r="BV87" s="98">
        <f>IF(ISNUMBER(SEARCH('ankieta ESG'!$G$187,BW87)),MAX($BV$3:BV86)+1,0)</f>
        <v>84</v>
      </c>
      <c r="BW87" s="134" t="s">
        <v>4087</v>
      </c>
      <c r="BX87" s="98">
        <v>0</v>
      </c>
      <c r="BY87" s="99" t="str">
        <f>IFERROR(VLOOKUP(ROWS($BW$4:BW87),$BV$4:$BW$2337,2,0),"")</f>
        <v>Biesiekierz (pow. koszaliński, woj. zachodniopomorskie)</v>
      </c>
      <c r="BZ87" s="98">
        <v>0</v>
      </c>
      <c r="CA87" s="98">
        <f>IF(ISNUMBER(SEARCH('ankieta ESG'!$G$188,CB87)),MAX($CA$3:CA86)+1,0)</f>
        <v>84</v>
      </c>
      <c r="CB87" s="134" t="s">
        <v>4087</v>
      </c>
      <c r="CC87" s="98">
        <v>0</v>
      </c>
      <c r="CD87" s="99" t="str">
        <f>IFERROR(VLOOKUP(ROWS($CB$4:CB87),$CA$4:$CB$2337,2,0),"")</f>
        <v>Biesiekierz (pow. koszaliński, woj. zachodniopomorskie)</v>
      </c>
      <c r="CE87" s="98">
        <v>0</v>
      </c>
      <c r="CF87" s="98">
        <f>IF(ISNUMBER(SEARCH('ankieta ESG'!$G$189,CG87)),MAX($CF$3:CF86)+1,0)</f>
        <v>84</v>
      </c>
      <c r="CG87" s="134" t="s">
        <v>4087</v>
      </c>
      <c r="CH87" s="98">
        <v>0</v>
      </c>
      <c r="CI87" s="99" t="str">
        <f>IFERROR(VLOOKUP(ROWS($CG$4:CG87),$CF$4:$CG$2337,2,0),"")</f>
        <v>Biesiekierz (pow. koszaliński, woj. zachodniopomorskie)</v>
      </c>
      <c r="CJ87" s="98">
        <v>0</v>
      </c>
    </row>
    <row r="88" spans="2:88">
      <c r="B88" s="98">
        <f>IF(ISNUMBER(SEARCH('ankieta ESG'!$E$11,C88)),MAX(B$3:$B87)+1,0)</f>
        <v>85</v>
      </c>
      <c r="C88" s="99" t="s">
        <v>129</v>
      </c>
      <c r="D88" s="98">
        <v>0</v>
      </c>
      <c r="E88" s="99" t="str">
        <f>IFERROR(VLOOKUP(ROWS($C$4:C88),$B$4:$C$1385,2,0),"")</f>
        <v>11.06.Z Produkcja słodu  (PKD 2007)</v>
      </c>
      <c r="F88" s="98">
        <v>0</v>
      </c>
      <c r="AM88" s="98">
        <f>IF(ISNUMBER(SEARCH('ankieta ESG'!$G$180,AN88)),MAX(AM$3:$AM87)+1,0)</f>
        <v>85</v>
      </c>
      <c r="AN88" s="134" t="s">
        <v>4088</v>
      </c>
      <c r="AO88" s="98">
        <v>0</v>
      </c>
      <c r="AP88" s="99" t="str">
        <f>IFERROR(VLOOKUP(ROWS($AN$4:AN88),$AM$4:$AN$2337,2,0),"")</f>
        <v>Bieżuń (pow. żuromiński, woj. mazowieckie)</v>
      </c>
      <c r="AQ88" s="98">
        <v>0</v>
      </c>
      <c r="AR88" s="98">
        <f>IF(ISNUMBER(SEARCH('ankieta ESG'!$G$181,AS88)),MAX($AR$3:AR87)+1,0)</f>
        <v>85</v>
      </c>
      <c r="AS88" s="134" t="s">
        <v>4088</v>
      </c>
      <c r="AT88" s="98">
        <v>0</v>
      </c>
      <c r="AU88" s="99" t="str">
        <f>IFERROR(VLOOKUP(ROWS($AS$4:AS88),$AR$4:$AS$2337,2,0),"")</f>
        <v>Bieżuń (pow. żuromiński, woj. mazowieckie)</v>
      </c>
      <c r="AV88" s="98">
        <v>0</v>
      </c>
      <c r="AW88" s="98">
        <f>IF(ISNUMBER(SEARCH('ankieta ESG'!$G$182,AX88)),MAX($AW$3:AW87)+1,0)</f>
        <v>85</v>
      </c>
      <c r="AX88" s="134" t="s">
        <v>4088</v>
      </c>
      <c r="AY88" s="98">
        <v>0</v>
      </c>
      <c r="AZ88" s="99" t="str">
        <f>IFERROR(VLOOKUP(ROWS($AX$4:AX88),$AW$4:$AX$2337,2,0),"")</f>
        <v>Bieżuń (pow. żuromiński, woj. mazowieckie)</v>
      </c>
      <c r="BA88" s="98">
        <v>0</v>
      </c>
      <c r="BB88" s="98">
        <f>IF(ISNUMBER(SEARCH('ankieta ESG'!$G$183,BC88)),MAX($BB$3:BB87)+1,0)</f>
        <v>85</v>
      </c>
      <c r="BC88" s="134" t="s">
        <v>4088</v>
      </c>
      <c r="BD88" s="98">
        <v>0</v>
      </c>
      <c r="BE88" s="99" t="str">
        <f>IFERROR(VLOOKUP(ROWS($BC$4:BC88),$BB$4:$BC$2337,2,0),"")</f>
        <v>Bieżuń (pow. żuromiński, woj. mazowieckie)</v>
      </c>
      <c r="BF88" s="98">
        <v>0</v>
      </c>
      <c r="BG88" s="98">
        <f>IF(ISNUMBER(SEARCH('ankieta ESG'!$G$184,BH88)),MAX($BG$3:BG87)+1,0)</f>
        <v>85</v>
      </c>
      <c r="BH88" s="134" t="s">
        <v>4088</v>
      </c>
      <c r="BI88" s="98">
        <v>0</v>
      </c>
      <c r="BJ88" s="99" t="str">
        <f>IFERROR(VLOOKUP(ROWS($BH$4:BH88),$BG$4:$BH$2337,2,0),"")</f>
        <v>Bieżuń (pow. żuromiński, woj. mazowieckie)</v>
      </c>
      <c r="BK88" s="98">
        <v>0</v>
      </c>
      <c r="BL88" s="98">
        <f>IF(ISNUMBER(SEARCH('ankieta ESG'!$G$185,BM88)),MAX($BL$3:BL87)+1,0)</f>
        <v>85</v>
      </c>
      <c r="BM88" s="134" t="s">
        <v>4088</v>
      </c>
      <c r="BN88" s="98">
        <v>0</v>
      </c>
      <c r="BO88" s="99" t="str">
        <f>IFERROR(VLOOKUP(ROWS($BM$4:BM88),$BL$4:$BM$2337,2,0),"")</f>
        <v>Bieżuń (pow. żuromiński, woj. mazowieckie)</v>
      </c>
      <c r="BP88" s="98">
        <v>0</v>
      </c>
      <c r="BQ88" s="98">
        <f>IF(ISNUMBER(SEARCH('ankieta ESG'!$G$186,BR88)),MAX($BQ$3:BQ87)+1,0)</f>
        <v>85</v>
      </c>
      <c r="BR88" s="134" t="s">
        <v>4088</v>
      </c>
      <c r="BS88" s="98">
        <v>0</v>
      </c>
      <c r="BT88" s="99" t="str">
        <f>IFERROR(VLOOKUP(ROWS($BR$4:BR88),$BQ$4:$BR$2337,2,0),"")</f>
        <v>Bieżuń (pow. żuromiński, woj. mazowieckie)</v>
      </c>
      <c r="BU88" s="98">
        <v>0</v>
      </c>
      <c r="BV88" s="98">
        <f>IF(ISNUMBER(SEARCH('ankieta ESG'!$G$187,BW88)),MAX($BV$3:BV87)+1,0)</f>
        <v>85</v>
      </c>
      <c r="BW88" s="134" t="s">
        <v>4088</v>
      </c>
      <c r="BX88" s="98">
        <v>0</v>
      </c>
      <c r="BY88" s="99" t="str">
        <f>IFERROR(VLOOKUP(ROWS($BW$4:BW88),$BV$4:$BW$2337,2,0),"")</f>
        <v>Bieżuń (pow. żuromiński, woj. mazowieckie)</v>
      </c>
      <c r="BZ88" s="98">
        <v>0</v>
      </c>
      <c r="CA88" s="98">
        <f>IF(ISNUMBER(SEARCH('ankieta ESG'!$G$188,CB88)),MAX($CA$3:CA87)+1,0)</f>
        <v>85</v>
      </c>
      <c r="CB88" s="134" t="s">
        <v>4088</v>
      </c>
      <c r="CC88" s="98">
        <v>0</v>
      </c>
      <c r="CD88" s="99" t="str">
        <f>IFERROR(VLOOKUP(ROWS($CB$4:CB88),$CA$4:$CB$2337,2,0),"")</f>
        <v>Bieżuń (pow. żuromiński, woj. mazowieckie)</v>
      </c>
      <c r="CE88" s="98">
        <v>0</v>
      </c>
      <c r="CF88" s="98">
        <f>IF(ISNUMBER(SEARCH('ankieta ESG'!$G$189,CG88)),MAX($CF$3:CF87)+1,0)</f>
        <v>85</v>
      </c>
      <c r="CG88" s="134" t="s">
        <v>4088</v>
      </c>
      <c r="CH88" s="98">
        <v>0</v>
      </c>
      <c r="CI88" s="99" t="str">
        <f>IFERROR(VLOOKUP(ROWS($CG$4:CG88),$CF$4:$CG$2337,2,0),"")</f>
        <v>Bieżuń (pow. żuromiński, woj. mazowieckie)</v>
      </c>
      <c r="CJ88" s="98">
        <v>0</v>
      </c>
    </row>
    <row r="89" spans="2:88">
      <c r="B89" s="98">
        <f>IF(ISNUMBER(SEARCH('ankieta ESG'!$E$11,C89)),MAX(B$3:$B88)+1,0)</f>
        <v>86</v>
      </c>
      <c r="C89" s="99" t="s">
        <v>130</v>
      </c>
      <c r="D89" s="98">
        <v>0</v>
      </c>
      <c r="E89" s="99" t="str">
        <f>IFERROR(VLOOKUP(ROWS($C$4:C89),$B$4:$C$1385,2,0),"")</f>
        <v>11.07.Z Produkcja napojów bezalkoholowych; produkcja wód mineralnych i pozostałych wód butelkowanych (PKD 2007)</v>
      </c>
      <c r="F89" s="98">
        <v>0</v>
      </c>
      <c r="AM89" s="98">
        <f>IF(ISNUMBER(SEARCH('ankieta ESG'!$G$180,AN89)),MAX(AM$3:$AM88)+1,0)</f>
        <v>86</v>
      </c>
      <c r="AN89" s="134" t="s">
        <v>4089</v>
      </c>
      <c r="AO89" s="98">
        <v>0</v>
      </c>
      <c r="AP89" s="99" t="str">
        <f>IFERROR(VLOOKUP(ROWS($AN$4:AN89),$AM$4:$AN$2337,2,0),"")</f>
        <v>Biłgoraj (pow. biłgorajski, woj. lubelskie)</v>
      </c>
      <c r="AQ89" s="98">
        <v>0</v>
      </c>
      <c r="AR89" s="98">
        <f>IF(ISNUMBER(SEARCH('ankieta ESG'!$G$181,AS89)),MAX($AR$3:AR88)+1,0)</f>
        <v>86</v>
      </c>
      <c r="AS89" s="134" t="s">
        <v>4089</v>
      </c>
      <c r="AT89" s="98">
        <v>0</v>
      </c>
      <c r="AU89" s="99" t="str">
        <f>IFERROR(VLOOKUP(ROWS($AS$4:AS89),$AR$4:$AS$2337,2,0),"")</f>
        <v>Biłgoraj (pow. biłgorajski, woj. lubelskie)</v>
      </c>
      <c r="AV89" s="98">
        <v>0</v>
      </c>
      <c r="AW89" s="98">
        <f>IF(ISNUMBER(SEARCH('ankieta ESG'!$G$182,AX89)),MAX($AW$3:AW88)+1,0)</f>
        <v>86</v>
      </c>
      <c r="AX89" s="134" t="s">
        <v>4089</v>
      </c>
      <c r="AY89" s="98">
        <v>0</v>
      </c>
      <c r="AZ89" s="99" t="str">
        <f>IFERROR(VLOOKUP(ROWS($AX$4:AX89),$AW$4:$AX$2337,2,0),"")</f>
        <v>Biłgoraj (pow. biłgorajski, woj. lubelskie)</v>
      </c>
      <c r="BA89" s="98">
        <v>0</v>
      </c>
      <c r="BB89" s="98">
        <f>IF(ISNUMBER(SEARCH('ankieta ESG'!$G$183,BC89)),MAX($BB$3:BB88)+1,0)</f>
        <v>86</v>
      </c>
      <c r="BC89" s="134" t="s">
        <v>4089</v>
      </c>
      <c r="BD89" s="98">
        <v>0</v>
      </c>
      <c r="BE89" s="99" t="str">
        <f>IFERROR(VLOOKUP(ROWS($BC$4:BC89),$BB$4:$BC$2337,2,0),"")</f>
        <v>Biłgoraj (pow. biłgorajski, woj. lubelskie)</v>
      </c>
      <c r="BF89" s="98">
        <v>0</v>
      </c>
      <c r="BG89" s="98">
        <f>IF(ISNUMBER(SEARCH('ankieta ESG'!$G$184,BH89)),MAX($BG$3:BG88)+1,0)</f>
        <v>86</v>
      </c>
      <c r="BH89" s="134" t="s">
        <v>4089</v>
      </c>
      <c r="BI89" s="98">
        <v>0</v>
      </c>
      <c r="BJ89" s="99" t="str">
        <f>IFERROR(VLOOKUP(ROWS($BH$4:BH89),$BG$4:$BH$2337,2,0),"")</f>
        <v>Biłgoraj (pow. biłgorajski, woj. lubelskie)</v>
      </c>
      <c r="BK89" s="98">
        <v>0</v>
      </c>
      <c r="BL89" s="98">
        <f>IF(ISNUMBER(SEARCH('ankieta ESG'!$G$185,BM89)),MAX($BL$3:BL88)+1,0)</f>
        <v>86</v>
      </c>
      <c r="BM89" s="134" t="s">
        <v>4089</v>
      </c>
      <c r="BN89" s="98">
        <v>0</v>
      </c>
      <c r="BO89" s="99" t="str">
        <f>IFERROR(VLOOKUP(ROWS($BM$4:BM89),$BL$4:$BM$2337,2,0),"")</f>
        <v>Biłgoraj (pow. biłgorajski, woj. lubelskie)</v>
      </c>
      <c r="BP89" s="98">
        <v>0</v>
      </c>
      <c r="BQ89" s="98">
        <f>IF(ISNUMBER(SEARCH('ankieta ESG'!$G$186,BR89)),MAX($BQ$3:BQ88)+1,0)</f>
        <v>86</v>
      </c>
      <c r="BR89" s="134" t="s">
        <v>4089</v>
      </c>
      <c r="BS89" s="98">
        <v>0</v>
      </c>
      <c r="BT89" s="99" t="str">
        <f>IFERROR(VLOOKUP(ROWS($BR$4:BR89),$BQ$4:$BR$2337,2,0),"")</f>
        <v>Biłgoraj (pow. biłgorajski, woj. lubelskie)</v>
      </c>
      <c r="BU89" s="98">
        <v>0</v>
      </c>
      <c r="BV89" s="98">
        <f>IF(ISNUMBER(SEARCH('ankieta ESG'!$G$187,BW89)),MAX($BV$3:BV88)+1,0)</f>
        <v>86</v>
      </c>
      <c r="BW89" s="134" t="s">
        <v>4089</v>
      </c>
      <c r="BX89" s="98">
        <v>0</v>
      </c>
      <c r="BY89" s="99" t="str">
        <f>IFERROR(VLOOKUP(ROWS($BW$4:BW89),$BV$4:$BW$2337,2,0),"")</f>
        <v>Biłgoraj (pow. biłgorajski, woj. lubelskie)</v>
      </c>
      <c r="BZ89" s="98">
        <v>0</v>
      </c>
      <c r="CA89" s="98">
        <f>IF(ISNUMBER(SEARCH('ankieta ESG'!$G$188,CB89)),MAX($CA$3:CA88)+1,0)</f>
        <v>86</v>
      </c>
      <c r="CB89" s="134" t="s">
        <v>4089</v>
      </c>
      <c r="CC89" s="98">
        <v>0</v>
      </c>
      <c r="CD89" s="99" t="str">
        <f>IFERROR(VLOOKUP(ROWS($CB$4:CB89),$CA$4:$CB$2337,2,0),"")</f>
        <v>Biłgoraj (pow. biłgorajski, woj. lubelskie)</v>
      </c>
      <c r="CE89" s="98">
        <v>0</v>
      </c>
      <c r="CF89" s="98">
        <f>IF(ISNUMBER(SEARCH('ankieta ESG'!$G$189,CG89)),MAX($CF$3:CF88)+1,0)</f>
        <v>86</v>
      </c>
      <c r="CG89" s="134" t="s">
        <v>4089</v>
      </c>
      <c r="CH89" s="98">
        <v>0</v>
      </c>
      <c r="CI89" s="99" t="str">
        <f>IFERROR(VLOOKUP(ROWS($CG$4:CG89),$CF$4:$CG$2337,2,0),"")</f>
        <v>Biłgoraj (pow. biłgorajski, woj. lubelskie)</v>
      </c>
      <c r="CJ89" s="98">
        <v>0</v>
      </c>
    </row>
    <row r="90" spans="2:88">
      <c r="B90" s="98">
        <f>IF(ISNUMBER(SEARCH('ankieta ESG'!$E$11,C90)),MAX(B$3:$B89)+1,0)</f>
        <v>87</v>
      </c>
      <c r="C90" s="99" t="s">
        <v>131</v>
      </c>
      <c r="D90" s="98">
        <v>0</v>
      </c>
      <c r="E90" s="99" t="str">
        <f>IFERROR(VLOOKUP(ROWS($C$4:C90),$B$4:$C$1385,2,0),"")</f>
        <v>12.00.Z Produkcja wyrobów tytoniowych (PKD 2007)</v>
      </c>
      <c r="F90" s="98">
        <v>0</v>
      </c>
      <c r="AM90" s="98">
        <f>IF(ISNUMBER(SEARCH('ankieta ESG'!$G$180,AN90)),MAX(AM$3:$AM89)+1,0)</f>
        <v>87</v>
      </c>
      <c r="AN90" s="134" t="s">
        <v>4090</v>
      </c>
      <c r="AO90" s="98">
        <v>0</v>
      </c>
      <c r="AP90" s="99" t="str">
        <f>IFERROR(VLOOKUP(ROWS($AN$4:AN90),$AM$4:$AN$2337,2,0),"")</f>
        <v>Bircza (pow. przemyski, woj. podkarpackie)</v>
      </c>
      <c r="AQ90" s="98">
        <v>0</v>
      </c>
      <c r="AR90" s="98">
        <f>IF(ISNUMBER(SEARCH('ankieta ESG'!$G$181,AS90)),MAX($AR$3:AR89)+1,0)</f>
        <v>87</v>
      </c>
      <c r="AS90" s="134" t="s">
        <v>4090</v>
      </c>
      <c r="AT90" s="98">
        <v>0</v>
      </c>
      <c r="AU90" s="99" t="str">
        <f>IFERROR(VLOOKUP(ROWS($AS$4:AS90),$AR$4:$AS$2337,2,0),"")</f>
        <v>Bircza (pow. przemyski, woj. podkarpackie)</v>
      </c>
      <c r="AV90" s="98">
        <v>0</v>
      </c>
      <c r="AW90" s="98">
        <f>IF(ISNUMBER(SEARCH('ankieta ESG'!$G$182,AX90)),MAX($AW$3:AW89)+1,0)</f>
        <v>87</v>
      </c>
      <c r="AX90" s="134" t="s">
        <v>4090</v>
      </c>
      <c r="AY90" s="98">
        <v>0</v>
      </c>
      <c r="AZ90" s="99" t="str">
        <f>IFERROR(VLOOKUP(ROWS($AX$4:AX90),$AW$4:$AX$2337,2,0),"")</f>
        <v>Bircza (pow. przemyski, woj. podkarpackie)</v>
      </c>
      <c r="BA90" s="98">
        <v>0</v>
      </c>
      <c r="BB90" s="98">
        <f>IF(ISNUMBER(SEARCH('ankieta ESG'!$G$183,BC90)),MAX($BB$3:BB89)+1,0)</f>
        <v>87</v>
      </c>
      <c r="BC90" s="134" t="s">
        <v>4090</v>
      </c>
      <c r="BD90" s="98">
        <v>0</v>
      </c>
      <c r="BE90" s="99" t="str">
        <f>IFERROR(VLOOKUP(ROWS($BC$4:BC90),$BB$4:$BC$2337,2,0),"")</f>
        <v>Bircza (pow. przemyski, woj. podkarpackie)</v>
      </c>
      <c r="BF90" s="98">
        <v>0</v>
      </c>
      <c r="BG90" s="98">
        <f>IF(ISNUMBER(SEARCH('ankieta ESG'!$G$184,BH90)),MAX($BG$3:BG89)+1,0)</f>
        <v>87</v>
      </c>
      <c r="BH90" s="134" t="s">
        <v>4090</v>
      </c>
      <c r="BI90" s="98">
        <v>0</v>
      </c>
      <c r="BJ90" s="99" t="str">
        <f>IFERROR(VLOOKUP(ROWS($BH$4:BH90),$BG$4:$BH$2337,2,0),"")</f>
        <v>Bircza (pow. przemyski, woj. podkarpackie)</v>
      </c>
      <c r="BK90" s="98">
        <v>0</v>
      </c>
      <c r="BL90" s="98">
        <f>IF(ISNUMBER(SEARCH('ankieta ESG'!$G$185,BM90)),MAX($BL$3:BL89)+1,0)</f>
        <v>87</v>
      </c>
      <c r="BM90" s="134" t="s">
        <v>4090</v>
      </c>
      <c r="BN90" s="98">
        <v>0</v>
      </c>
      <c r="BO90" s="99" t="str">
        <f>IFERROR(VLOOKUP(ROWS($BM$4:BM90),$BL$4:$BM$2337,2,0),"")</f>
        <v>Bircza (pow. przemyski, woj. podkarpackie)</v>
      </c>
      <c r="BP90" s="98">
        <v>0</v>
      </c>
      <c r="BQ90" s="98">
        <f>IF(ISNUMBER(SEARCH('ankieta ESG'!$G$186,BR90)),MAX($BQ$3:BQ89)+1,0)</f>
        <v>87</v>
      </c>
      <c r="BR90" s="134" t="s">
        <v>4090</v>
      </c>
      <c r="BS90" s="98">
        <v>0</v>
      </c>
      <c r="BT90" s="99" t="str">
        <f>IFERROR(VLOOKUP(ROWS($BR$4:BR90),$BQ$4:$BR$2337,2,0),"")</f>
        <v>Bircza (pow. przemyski, woj. podkarpackie)</v>
      </c>
      <c r="BU90" s="98">
        <v>0</v>
      </c>
      <c r="BV90" s="98">
        <f>IF(ISNUMBER(SEARCH('ankieta ESG'!$G$187,BW90)),MAX($BV$3:BV89)+1,0)</f>
        <v>87</v>
      </c>
      <c r="BW90" s="134" t="s">
        <v>4090</v>
      </c>
      <c r="BX90" s="98">
        <v>0</v>
      </c>
      <c r="BY90" s="99" t="str">
        <f>IFERROR(VLOOKUP(ROWS($BW$4:BW90),$BV$4:$BW$2337,2,0),"")</f>
        <v>Bircza (pow. przemyski, woj. podkarpackie)</v>
      </c>
      <c r="BZ90" s="98">
        <v>0</v>
      </c>
      <c r="CA90" s="98">
        <f>IF(ISNUMBER(SEARCH('ankieta ESG'!$G$188,CB90)),MAX($CA$3:CA89)+1,0)</f>
        <v>87</v>
      </c>
      <c r="CB90" s="134" t="s">
        <v>4090</v>
      </c>
      <c r="CC90" s="98">
        <v>0</v>
      </c>
      <c r="CD90" s="99" t="str">
        <f>IFERROR(VLOOKUP(ROWS($CB$4:CB90),$CA$4:$CB$2337,2,0),"")</f>
        <v>Bircza (pow. przemyski, woj. podkarpackie)</v>
      </c>
      <c r="CE90" s="98">
        <v>0</v>
      </c>
      <c r="CF90" s="98">
        <f>IF(ISNUMBER(SEARCH('ankieta ESG'!$G$189,CG90)),MAX($CF$3:CF89)+1,0)</f>
        <v>87</v>
      </c>
      <c r="CG90" s="134" t="s">
        <v>4090</v>
      </c>
      <c r="CH90" s="98">
        <v>0</v>
      </c>
      <c r="CI90" s="99" t="str">
        <f>IFERROR(VLOOKUP(ROWS($CG$4:CG90),$CF$4:$CG$2337,2,0),"")</f>
        <v>Bircza (pow. przemyski, woj. podkarpackie)</v>
      </c>
      <c r="CJ90" s="98">
        <v>0</v>
      </c>
    </row>
    <row r="91" spans="2:88">
      <c r="B91" s="98">
        <f>IF(ISNUMBER(SEARCH('ankieta ESG'!$E$11,C91)),MAX(B$3:$B90)+1,0)</f>
        <v>88</v>
      </c>
      <c r="C91" s="99" t="s">
        <v>132</v>
      </c>
      <c r="D91" s="98">
        <v>0</v>
      </c>
      <c r="E91" s="99" t="str">
        <f>IFERROR(VLOOKUP(ROWS($C$4:C91),$B$4:$C$1385,2,0),"")</f>
        <v>13.10.A Produkcja przędzy bawełnianej (PKD 2007)</v>
      </c>
      <c r="F91" s="98">
        <v>0</v>
      </c>
      <c r="AM91" s="98">
        <f>IF(ISNUMBER(SEARCH('ankieta ESG'!$G$180,AN91)),MAX(AM$3:$AM90)+1,0)</f>
        <v>88</v>
      </c>
      <c r="AN91" s="134" t="s">
        <v>4091</v>
      </c>
      <c r="AO91" s="98">
        <v>0</v>
      </c>
      <c r="AP91" s="99" t="str">
        <f>IFERROR(VLOOKUP(ROWS($AN$4:AN91),$AM$4:$AN$2337,2,0),"")</f>
        <v>Biskupice (pow. wielicki, woj. małopolskie)</v>
      </c>
      <c r="AQ91" s="98">
        <v>0</v>
      </c>
      <c r="AR91" s="98">
        <f>IF(ISNUMBER(SEARCH('ankieta ESG'!$G$181,AS91)),MAX($AR$3:AR90)+1,0)</f>
        <v>88</v>
      </c>
      <c r="AS91" s="134" t="s">
        <v>4091</v>
      </c>
      <c r="AT91" s="98">
        <v>0</v>
      </c>
      <c r="AU91" s="99" t="str">
        <f>IFERROR(VLOOKUP(ROWS($AS$4:AS91),$AR$4:$AS$2337,2,0),"")</f>
        <v>Biskupice (pow. wielicki, woj. małopolskie)</v>
      </c>
      <c r="AV91" s="98">
        <v>0</v>
      </c>
      <c r="AW91" s="98">
        <f>IF(ISNUMBER(SEARCH('ankieta ESG'!$G$182,AX91)),MAX($AW$3:AW90)+1,0)</f>
        <v>88</v>
      </c>
      <c r="AX91" s="134" t="s">
        <v>4091</v>
      </c>
      <c r="AY91" s="98">
        <v>0</v>
      </c>
      <c r="AZ91" s="99" t="str">
        <f>IFERROR(VLOOKUP(ROWS($AX$4:AX91),$AW$4:$AX$2337,2,0),"")</f>
        <v>Biskupice (pow. wielicki, woj. małopolskie)</v>
      </c>
      <c r="BA91" s="98">
        <v>0</v>
      </c>
      <c r="BB91" s="98">
        <f>IF(ISNUMBER(SEARCH('ankieta ESG'!$G$183,BC91)),MAX($BB$3:BB90)+1,0)</f>
        <v>88</v>
      </c>
      <c r="BC91" s="134" t="s">
        <v>4091</v>
      </c>
      <c r="BD91" s="98">
        <v>0</v>
      </c>
      <c r="BE91" s="99" t="str">
        <f>IFERROR(VLOOKUP(ROWS($BC$4:BC91),$BB$4:$BC$2337,2,0),"")</f>
        <v>Biskupice (pow. wielicki, woj. małopolskie)</v>
      </c>
      <c r="BF91" s="98">
        <v>0</v>
      </c>
      <c r="BG91" s="98">
        <f>IF(ISNUMBER(SEARCH('ankieta ESG'!$G$184,BH91)),MAX($BG$3:BG90)+1,0)</f>
        <v>88</v>
      </c>
      <c r="BH91" s="134" t="s">
        <v>4091</v>
      </c>
      <c r="BI91" s="98">
        <v>0</v>
      </c>
      <c r="BJ91" s="99" t="str">
        <f>IFERROR(VLOOKUP(ROWS($BH$4:BH91),$BG$4:$BH$2337,2,0),"")</f>
        <v>Biskupice (pow. wielicki, woj. małopolskie)</v>
      </c>
      <c r="BK91" s="98">
        <v>0</v>
      </c>
      <c r="BL91" s="98">
        <f>IF(ISNUMBER(SEARCH('ankieta ESG'!$G$185,BM91)),MAX($BL$3:BL90)+1,0)</f>
        <v>88</v>
      </c>
      <c r="BM91" s="134" t="s">
        <v>4091</v>
      </c>
      <c r="BN91" s="98">
        <v>0</v>
      </c>
      <c r="BO91" s="99" t="str">
        <f>IFERROR(VLOOKUP(ROWS($BM$4:BM91),$BL$4:$BM$2337,2,0),"")</f>
        <v>Biskupice (pow. wielicki, woj. małopolskie)</v>
      </c>
      <c r="BP91" s="98">
        <v>0</v>
      </c>
      <c r="BQ91" s="98">
        <f>IF(ISNUMBER(SEARCH('ankieta ESG'!$G$186,BR91)),MAX($BQ$3:BQ90)+1,0)</f>
        <v>88</v>
      </c>
      <c r="BR91" s="134" t="s">
        <v>4091</v>
      </c>
      <c r="BS91" s="98">
        <v>0</v>
      </c>
      <c r="BT91" s="99" t="str">
        <f>IFERROR(VLOOKUP(ROWS($BR$4:BR91),$BQ$4:$BR$2337,2,0),"")</f>
        <v>Biskupice (pow. wielicki, woj. małopolskie)</v>
      </c>
      <c r="BU91" s="98">
        <v>0</v>
      </c>
      <c r="BV91" s="98">
        <f>IF(ISNUMBER(SEARCH('ankieta ESG'!$G$187,BW91)),MAX($BV$3:BV90)+1,0)</f>
        <v>88</v>
      </c>
      <c r="BW91" s="134" t="s">
        <v>4091</v>
      </c>
      <c r="BX91" s="98">
        <v>0</v>
      </c>
      <c r="BY91" s="99" t="str">
        <f>IFERROR(VLOOKUP(ROWS($BW$4:BW91),$BV$4:$BW$2337,2,0),"")</f>
        <v>Biskupice (pow. wielicki, woj. małopolskie)</v>
      </c>
      <c r="BZ91" s="98">
        <v>0</v>
      </c>
      <c r="CA91" s="98">
        <f>IF(ISNUMBER(SEARCH('ankieta ESG'!$G$188,CB91)),MAX($CA$3:CA90)+1,0)</f>
        <v>88</v>
      </c>
      <c r="CB91" s="134" t="s">
        <v>4091</v>
      </c>
      <c r="CC91" s="98">
        <v>0</v>
      </c>
      <c r="CD91" s="99" t="str">
        <f>IFERROR(VLOOKUP(ROWS($CB$4:CB91),$CA$4:$CB$2337,2,0),"")</f>
        <v>Biskupice (pow. wielicki, woj. małopolskie)</v>
      </c>
      <c r="CE91" s="98">
        <v>0</v>
      </c>
      <c r="CF91" s="98">
        <f>IF(ISNUMBER(SEARCH('ankieta ESG'!$G$189,CG91)),MAX($CF$3:CF90)+1,0)</f>
        <v>88</v>
      </c>
      <c r="CG91" s="134" t="s">
        <v>4091</v>
      </c>
      <c r="CH91" s="98">
        <v>0</v>
      </c>
      <c r="CI91" s="99" t="str">
        <f>IFERROR(VLOOKUP(ROWS($CG$4:CG91),$CF$4:$CG$2337,2,0),"")</f>
        <v>Biskupice (pow. wielicki, woj. małopolskie)</v>
      </c>
      <c r="CJ91" s="98">
        <v>0</v>
      </c>
    </row>
    <row r="92" spans="2:88">
      <c r="B92" s="98">
        <f>IF(ISNUMBER(SEARCH('ankieta ESG'!$E$11,C92)),MAX(B$3:$B91)+1,0)</f>
        <v>89</v>
      </c>
      <c r="C92" s="99" t="s">
        <v>133</v>
      </c>
      <c r="D92" s="98">
        <v>0</v>
      </c>
      <c r="E92" s="99" t="str">
        <f>IFERROR(VLOOKUP(ROWS($C$4:C92),$B$4:$C$1385,2,0),"")</f>
        <v>13.10.B Produkcja przędzy wełnianej (PKD 2007)</v>
      </c>
      <c r="F92" s="98">
        <v>0</v>
      </c>
      <c r="AM92" s="98">
        <f>IF(ISNUMBER(SEARCH('ankieta ESG'!$G$180,AN92)),MAX(AM$3:$AM91)+1,0)</f>
        <v>89</v>
      </c>
      <c r="AN92" s="134" t="s">
        <v>4092</v>
      </c>
      <c r="AO92" s="98">
        <v>0</v>
      </c>
      <c r="AP92" s="99" t="str">
        <f>IFERROR(VLOOKUP(ROWS($AN$4:AN92),$AM$4:$AN$2337,2,0),"")</f>
        <v>Biskupiec (pow. nowomiejski, woj. warmińsko-mazurskie)</v>
      </c>
      <c r="AQ92" s="98">
        <v>0</v>
      </c>
      <c r="AR92" s="98">
        <f>IF(ISNUMBER(SEARCH('ankieta ESG'!$G$181,AS92)),MAX($AR$3:AR91)+1,0)</f>
        <v>89</v>
      </c>
      <c r="AS92" s="134" t="s">
        <v>4092</v>
      </c>
      <c r="AT92" s="98">
        <v>0</v>
      </c>
      <c r="AU92" s="99" t="str">
        <f>IFERROR(VLOOKUP(ROWS($AS$4:AS92),$AR$4:$AS$2337,2,0),"")</f>
        <v>Biskupiec (pow. nowomiejski, woj. warmińsko-mazurskie)</v>
      </c>
      <c r="AV92" s="98">
        <v>0</v>
      </c>
      <c r="AW92" s="98">
        <f>IF(ISNUMBER(SEARCH('ankieta ESG'!$G$182,AX92)),MAX($AW$3:AW91)+1,0)</f>
        <v>89</v>
      </c>
      <c r="AX92" s="134" t="s">
        <v>4092</v>
      </c>
      <c r="AY92" s="98">
        <v>0</v>
      </c>
      <c r="AZ92" s="99" t="str">
        <f>IFERROR(VLOOKUP(ROWS($AX$4:AX92),$AW$4:$AX$2337,2,0),"")</f>
        <v>Biskupiec (pow. nowomiejski, woj. warmińsko-mazurskie)</v>
      </c>
      <c r="BA92" s="98">
        <v>0</v>
      </c>
      <c r="BB92" s="98">
        <f>IF(ISNUMBER(SEARCH('ankieta ESG'!$G$183,BC92)),MAX($BB$3:BB91)+1,0)</f>
        <v>89</v>
      </c>
      <c r="BC92" s="134" t="s">
        <v>4092</v>
      </c>
      <c r="BD92" s="98">
        <v>0</v>
      </c>
      <c r="BE92" s="99" t="str">
        <f>IFERROR(VLOOKUP(ROWS($BC$4:BC92),$BB$4:$BC$2337,2,0),"")</f>
        <v>Biskupiec (pow. nowomiejski, woj. warmińsko-mazurskie)</v>
      </c>
      <c r="BF92" s="98">
        <v>0</v>
      </c>
      <c r="BG92" s="98">
        <f>IF(ISNUMBER(SEARCH('ankieta ESG'!$G$184,BH92)),MAX($BG$3:BG91)+1,0)</f>
        <v>89</v>
      </c>
      <c r="BH92" s="134" t="s">
        <v>4092</v>
      </c>
      <c r="BI92" s="98">
        <v>0</v>
      </c>
      <c r="BJ92" s="99" t="str">
        <f>IFERROR(VLOOKUP(ROWS($BH$4:BH92),$BG$4:$BH$2337,2,0),"")</f>
        <v>Biskupiec (pow. nowomiejski, woj. warmińsko-mazurskie)</v>
      </c>
      <c r="BK92" s="98">
        <v>0</v>
      </c>
      <c r="BL92" s="98">
        <f>IF(ISNUMBER(SEARCH('ankieta ESG'!$G$185,BM92)),MAX($BL$3:BL91)+1,0)</f>
        <v>89</v>
      </c>
      <c r="BM92" s="134" t="s">
        <v>4092</v>
      </c>
      <c r="BN92" s="98">
        <v>0</v>
      </c>
      <c r="BO92" s="99" t="str">
        <f>IFERROR(VLOOKUP(ROWS($BM$4:BM92),$BL$4:$BM$2337,2,0),"")</f>
        <v>Biskupiec (pow. nowomiejski, woj. warmińsko-mazurskie)</v>
      </c>
      <c r="BP92" s="98">
        <v>0</v>
      </c>
      <c r="BQ92" s="98">
        <f>IF(ISNUMBER(SEARCH('ankieta ESG'!$G$186,BR92)),MAX($BQ$3:BQ91)+1,0)</f>
        <v>89</v>
      </c>
      <c r="BR92" s="134" t="s">
        <v>4092</v>
      </c>
      <c r="BS92" s="98">
        <v>0</v>
      </c>
      <c r="BT92" s="99" t="str">
        <f>IFERROR(VLOOKUP(ROWS($BR$4:BR92),$BQ$4:$BR$2337,2,0),"")</f>
        <v>Biskupiec (pow. nowomiejski, woj. warmińsko-mazurskie)</v>
      </c>
      <c r="BU92" s="98">
        <v>0</v>
      </c>
      <c r="BV92" s="98">
        <f>IF(ISNUMBER(SEARCH('ankieta ESG'!$G$187,BW92)),MAX($BV$3:BV91)+1,0)</f>
        <v>89</v>
      </c>
      <c r="BW92" s="134" t="s">
        <v>4092</v>
      </c>
      <c r="BX92" s="98">
        <v>0</v>
      </c>
      <c r="BY92" s="99" t="str">
        <f>IFERROR(VLOOKUP(ROWS($BW$4:BW92),$BV$4:$BW$2337,2,0),"")</f>
        <v>Biskupiec (pow. nowomiejski, woj. warmińsko-mazurskie)</v>
      </c>
      <c r="BZ92" s="98">
        <v>0</v>
      </c>
      <c r="CA92" s="98">
        <f>IF(ISNUMBER(SEARCH('ankieta ESG'!$G$188,CB92)),MAX($CA$3:CA91)+1,0)</f>
        <v>89</v>
      </c>
      <c r="CB92" s="134" t="s">
        <v>4092</v>
      </c>
      <c r="CC92" s="98">
        <v>0</v>
      </c>
      <c r="CD92" s="99" t="str">
        <f>IFERROR(VLOOKUP(ROWS($CB$4:CB92),$CA$4:$CB$2337,2,0),"")</f>
        <v>Biskupiec (pow. nowomiejski, woj. warmińsko-mazurskie)</v>
      </c>
      <c r="CE92" s="98">
        <v>0</v>
      </c>
      <c r="CF92" s="98">
        <f>IF(ISNUMBER(SEARCH('ankieta ESG'!$G$189,CG92)),MAX($CF$3:CF91)+1,0)</f>
        <v>89</v>
      </c>
      <c r="CG92" s="134" t="s">
        <v>4092</v>
      </c>
      <c r="CH92" s="98">
        <v>0</v>
      </c>
      <c r="CI92" s="99" t="str">
        <f>IFERROR(VLOOKUP(ROWS($CG$4:CG92),$CF$4:$CG$2337,2,0),"")</f>
        <v>Biskupiec (pow. nowomiejski, woj. warmińsko-mazurskie)</v>
      </c>
      <c r="CJ92" s="98">
        <v>0</v>
      </c>
    </row>
    <row r="93" spans="2:88">
      <c r="B93" s="98">
        <f>IF(ISNUMBER(SEARCH('ankieta ESG'!$E$11,C93)),MAX(B$3:$B92)+1,0)</f>
        <v>90</v>
      </c>
      <c r="C93" s="99" t="s">
        <v>134</v>
      </c>
      <c r="D93" s="98">
        <v>0</v>
      </c>
      <c r="E93" s="99" t="str">
        <f>IFERROR(VLOOKUP(ROWS($C$4:C93),$B$4:$C$1385,2,0),"")</f>
        <v>13.10.C Produkcja przędzy z włókien chemicznych (PKD 2007)</v>
      </c>
      <c r="F93" s="98">
        <v>0</v>
      </c>
      <c r="AM93" s="98">
        <f>IF(ISNUMBER(SEARCH('ankieta ESG'!$G$180,AN93)),MAX(AM$3:$AM92)+1,0)</f>
        <v>90</v>
      </c>
      <c r="AN93" s="134" t="s">
        <v>4093</v>
      </c>
      <c r="AO93" s="98">
        <v>0</v>
      </c>
      <c r="AP93" s="99" t="str">
        <f>IFERROR(VLOOKUP(ROWS($AN$4:AN93),$AM$4:$AN$2337,2,0),"")</f>
        <v>Biskupiec (pow. olsztyński, woj. warmińsko-mazurskie)</v>
      </c>
      <c r="AQ93" s="98">
        <v>0</v>
      </c>
      <c r="AR93" s="98">
        <f>IF(ISNUMBER(SEARCH('ankieta ESG'!$G$181,AS93)),MAX($AR$3:AR92)+1,0)</f>
        <v>90</v>
      </c>
      <c r="AS93" s="134" t="s">
        <v>4093</v>
      </c>
      <c r="AT93" s="98">
        <v>0</v>
      </c>
      <c r="AU93" s="99" t="str">
        <f>IFERROR(VLOOKUP(ROWS($AS$4:AS93),$AR$4:$AS$2337,2,0),"")</f>
        <v>Biskupiec (pow. olsztyński, woj. warmińsko-mazurskie)</v>
      </c>
      <c r="AV93" s="98">
        <v>0</v>
      </c>
      <c r="AW93" s="98">
        <f>IF(ISNUMBER(SEARCH('ankieta ESG'!$G$182,AX93)),MAX($AW$3:AW92)+1,0)</f>
        <v>90</v>
      </c>
      <c r="AX93" s="134" t="s">
        <v>4093</v>
      </c>
      <c r="AY93" s="98">
        <v>0</v>
      </c>
      <c r="AZ93" s="99" t="str">
        <f>IFERROR(VLOOKUP(ROWS($AX$4:AX93),$AW$4:$AX$2337,2,0),"")</f>
        <v>Biskupiec (pow. olsztyński, woj. warmińsko-mazurskie)</v>
      </c>
      <c r="BA93" s="98">
        <v>0</v>
      </c>
      <c r="BB93" s="98">
        <f>IF(ISNUMBER(SEARCH('ankieta ESG'!$G$183,BC93)),MAX($BB$3:BB92)+1,0)</f>
        <v>90</v>
      </c>
      <c r="BC93" s="134" t="s">
        <v>4093</v>
      </c>
      <c r="BD93" s="98">
        <v>0</v>
      </c>
      <c r="BE93" s="99" t="str">
        <f>IFERROR(VLOOKUP(ROWS($BC$4:BC93),$BB$4:$BC$2337,2,0),"")</f>
        <v>Biskupiec (pow. olsztyński, woj. warmińsko-mazurskie)</v>
      </c>
      <c r="BF93" s="98">
        <v>0</v>
      </c>
      <c r="BG93" s="98">
        <f>IF(ISNUMBER(SEARCH('ankieta ESG'!$G$184,BH93)),MAX($BG$3:BG92)+1,0)</f>
        <v>90</v>
      </c>
      <c r="BH93" s="134" t="s">
        <v>4093</v>
      </c>
      <c r="BI93" s="98">
        <v>0</v>
      </c>
      <c r="BJ93" s="99" t="str">
        <f>IFERROR(VLOOKUP(ROWS($BH$4:BH93),$BG$4:$BH$2337,2,0),"")</f>
        <v>Biskupiec (pow. olsztyński, woj. warmińsko-mazurskie)</v>
      </c>
      <c r="BK93" s="98">
        <v>0</v>
      </c>
      <c r="BL93" s="98">
        <f>IF(ISNUMBER(SEARCH('ankieta ESG'!$G$185,BM93)),MAX($BL$3:BL92)+1,0)</f>
        <v>90</v>
      </c>
      <c r="BM93" s="134" t="s">
        <v>4093</v>
      </c>
      <c r="BN93" s="98">
        <v>0</v>
      </c>
      <c r="BO93" s="99" t="str">
        <f>IFERROR(VLOOKUP(ROWS($BM$4:BM93),$BL$4:$BM$2337,2,0),"")</f>
        <v>Biskupiec (pow. olsztyński, woj. warmińsko-mazurskie)</v>
      </c>
      <c r="BP93" s="98">
        <v>0</v>
      </c>
      <c r="BQ93" s="98">
        <f>IF(ISNUMBER(SEARCH('ankieta ESG'!$G$186,BR93)),MAX($BQ$3:BQ92)+1,0)</f>
        <v>90</v>
      </c>
      <c r="BR93" s="134" t="s">
        <v>4093</v>
      </c>
      <c r="BS93" s="98">
        <v>0</v>
      </c>
      <c r="BT93" s="99" t="str">
        <f>IFERROR(VLOOKUP(ROWS($BR$4:BR93),$BQ$4:$BR$2337,2,0),"")</f>
        <v>Biskupiec (pow. olsztyński, woj. warmińsko-mazurskie)</v>
      </c>
      <c r="BU93" s="98">
        <v>0</v>
      </c>
      <c r="BV93" s="98">
        <f>IF(ISNUMBER(SEARCH('ankieta ESG'!$G$187,BW93)),MAX($BV$3:BV92)+1,0)</f>
        <v>90</v>
      </c>
      <c r="BW93" s="134" t="s">
        <v>4093</v>
      </c>
      <c r="BX93" s="98">
        <v>0</v>
      </c>
      <c r="BY93" s="99" t="str">
        <f>IFERROR(VLOOKUP(ROWS($BW$4:BW93),$BV$4:$BW$2337,2,0),"")</f>
        <v>Biskupiec (pow. olsztyński, woj. warmińsko-mazurskie)</v>
      </c>
      <c r="BZ93" s="98">
        <v>0</v>
      </c>
      <c r="CA93" s="98">
        <f>IF(ISNUMBER(SEARCH('ankieta ESG'!$G$188,CB93)),MAX($CA$3:CA92)+1,0)</f>
        <v>90</v>
      </c>
      <c r="CB93" s="134" t="s">
        <v>4093</v>
      </c>
      <c r="CC93" s="98">
        <v>0</v>
      </c>
      <c r="CD93" s="99" t="str">
        <f>IFERROR(VLOOKUP(ROWS($CB$4:CB93),$CA$4:$CB$2337,2,0),"")</f>
        <v>Biskupiec (pow. olsztyński, woj. warmińsko-mazurskie)</v>
      </c>
      <c r="CE93" s="98">
        <v>0</v>
      </c>
      <c r="CF93" s="98">
        <f>IF(ISNUMBER(SEARCH('ankieta ESG'!$G$189,CG93)),MAX($CF$3:CF92)+1,0)</f>
        <v>90</v>
      </c>
      <c r="CG93" s="134" t="s">
        <v>4093</v>
      </c>
      <c r="CH93" s="98">
        <v>0</v>
      </c>
      <c r="CI93" s="99" t="str">
        <f>IFERROR(VLOOKUP(ROWS($CG$4:CG93),$CF$4:$CG$2337,2,0),"")</f>
        <v>Biskupiec (pow. olsztyński, woj. warmińsko-mazurskie)</v>
      </c>
      <c r="CJ93" s="98">
        <v>0</v>
      </c>
    </row>
    <row r="94" spans="2:88">
      <c r="B94" s="98">
        <f>IF(ISNUMBER(SEARCH('ankieta ESG'!$E$11,C94)),MAX(B$3:$B93)+1,0)</f>
        <v>91</v>
      </c>
      <c r="C94" s="99" t="s">
        <v>135</v>
      </c>
      <c r="D94" s="98">
        <v>0</v>
      </c>
      <c r="E94" s="99" t="str">
        <f>IFERROR(VLOOKUP(ROWS($C$4:C94),$B$4:$C$1385,2,0),"")</f>
        <v>13.10.D Produkcja przędzy z pozostałych włókien tekstylnych, włączając produkcję nici (PKD 2007)</v>
      </c>
      <c r="F94" s="98">
        <v>0</v>
      </c>
      <c r="AM94" s="98">
        <f>IF(ISNUMBER(SEARCH('ankieta ESG'!$G$180,AN94)),MAX(AM$3:$AM93)+1,0)</f>
        <v>91</v>
      </c>
      <c r="AN94" s="134" t="s">
        <v>4094</v>
      </c>
      <c r="AO94" s="98">
        <v>0</v>
      </c>
      <c r="AP94" s="99" t="str">
        <f>IFERROR(VLOOKUP(ROWS($AN$4:AN94),$AM$4:$AN$2337,2,0),"")</f>
        <v>Biszcza (pow. biłgorajski, woj. lubelskie)</v>
      </c>
      <c r="AQ94" s="98">
        <v>0</v>
      </c>
      <c r="AR94" s="98">
        <f>IF(ISNUMBER(SEARCH('ankieta ESG'!$G$181,AS94)),MAX($AR$3:AR93)+1,0)</f>
        <v>91</v>
      </c>
      <c r="AS94" s="134" t="s">
        <v>4094</v>
      </c>
      <c r="AT94" s="98">
        <v>0</v>
      </c>
      <c r="AU94" s="99" t="str">
        <f>IFERROR(VLOOKUP(ROWS($AS$4:AS94),$AR$4:$AS$2337,2,0),"")</f>
        <v>Biszcza (pow. biłgorajski, woj. lubelskie)</v>
      </c>
      <c r="AV94" s="98">
        <v>0</v>
      </c>
      <c r="AW94" s="98">
        <f>IF(ISNUMBER(SEARCH('ankieta ESG'!$G$182,AX94)),MAX($AW$3:AW93)+1,0)</f>
        <v>91</v>
      </c>
      <c r="AX94" s="134" t="s">
        <v>4094</v>
      </c>
      <c r="AY94" s="98">
        <v>0</v>
      </c>
      <c r="AZ94" s="99" t="str">
        <f>IFERROR(VLOOKUP(ROWS($AX$4:AX94),$AW$4:$AX$2337,2,0),"")</f>
        <v>Biszcza (pow. biłgorajski, woj. lubelskie)</v>
      </c>
      <c r="BA94" s="98">
        <v>0</v>
      </c>
      <c r="BB94" s="98">
        <f>IF(ISNUMBER(SEARCH('ankieta ESG'!$G$183,BC94)),MAX($BB$3:BB93)+1,0)</f>
        <v>91</v>
      </c>
      <c r="BC94" s="134" t="s">
        <v>4094</v>
      </c>
      <c r="BD94" s="98">
        <v>0</v>
      </c>
      <c r="BE94" s="99" t="str">
        <f>IFERROR(VLOOKUP(ROWS($BC$4:BC94),$BB$4:$BC$2337,2,0),"")</f>
        <v>Biszcza (pow. biłgorajski, woj. lubelskie)</v>
      </c>
      <c r="BF94" s="98">
        <v>0</v>
      </c>
      <c r="BG94" s="98">
        <f>IF(ISNUMBER(SEARCH('ankieta ESG'!$G$184,BH94)),MAX($BG$3:BG93)+1,0)</f>
        <v>91</v>
      </c>
      <c r="BH94" s="134" t="s">
        <v>4094</v>
      </c>
      <c r="BI94" s="98">
        <v>0</v>
      </c>
      <c r="BJ94" s="99" t="str">
        <f>IFERROR(VLOOKUP(ROWS($BH$4:BH94),$BG$4:$BH$2337,2,0),"")</f>
        <v>Biszcza (pow. biłgorajski, woj. lubelskie)</v>
      </c>
      <c r="BK94" s="98">
        <v>0</v>
      </c>
      <c r="BL94" s="98">
        <f>IF(ISNUMBER(SEARCH('ankieta ESG'!$G$185,BM94)),MAX($BL$3:BL93)+1,0)</f>
        <v>91</v>
      </c>
      <c r="BM94" s="134" t="s">
        <v>4094</v>
      </c>
      <c r="BN94" s="98">
        <v>0</v>
      </c>
      <c r="BO94" s="99" t="str">
        <f>IFERROR(VLOOKUP(ROWS($BM$4:BM94),$BL$4:$BM$2337,2,0),"")</f>
        <v>Biszcza (pow. biłgorajski, woj. lubelskie)</v>
      </c>
      <c r="BP94" s="98">
        <v>0</v>
      </c>
      <c r="BQ94" s="98">
        <f>IF(ISNUMBER(SEARCH('ankieta ESG'!$G$186,BR94)),MAX($BQ$3:BQ93)+1,0)</f>
        <v>91</v>
      </c>
      <c r="BR94" s="134" t="s">
        <v>4094</v>
      </c>
      <c r="BS94" s="98">
        <v>0</v>
      </c>
      <c r="BT94" s="99" t="str">
        <f>IFERROR(VLOOKUP(ROWS($BR$4:BR94),$BQ$4:$BR$2337,2,0),"")</f>
        <v>Biszcza (pow. biłgorajski, woj. lubelskie)</v>
      </c>
      <c r="BU94" s="98">
        <v>0</v>
      </c>
      <c r="BV94" s="98">
        <f>IF(ISNUMBER(SEARCH('ankieta ESG'!$G$187,BW94)),MAX($BV$3:BV93)+1,0)</f>
        <v>91</v>
      </c>
      <c r="BW94" s="134" t="s">
        <v>4094</v>
      </c>
      <c r="BX94" s="98">
        <v>0</v>
      </c>
      <c r="BY94" s="99" t="str">
        <f>IFERROR(VLOOKUP(ROWS($BW$4:BW94),$BV$4:$BW$2337,2,0),"")</f>
        <v>Biszcza (pow. biłgorajski, woj. lubelskie)</v>
      </c>
      <c r="BZ94" s="98">
        <v>0</v>
      </c>
      <c r="CA94" s="98">
        <f>IF(ISNUMBER(SEARCH('ankieta ESG'!$G$188,CB94)),MAX($CA$3:CA93)+1,0)</f>
        <v>91</v>
      </c>
      <c r="CB94" s="134" t="s">
        <v>4094</v>
      </c>
      <c r="CC94" s="98">
        <v>0</v>
      </c>
      <c r="CD94" s="99" t="str">
        <f>IFERROR(VLOOKUP(ROWS($CB$4:CB94),$CA$4:$CB$2337,2,0),"")</f>
        <v>Biszcza (pow. biłgorajski, woj. lubelskie)</v>
      </c>
      <c r="CE94" s="98">
        <v>0</v>
      </c>
      <c r="CF94" s="98">
        <f>IF(ISNUMBER(SEARCH('ankieta ESG'!$G$189,CG94)),MAX($CF$3:CF93)+1,0)</f>
        <v>91</v>
      </c>
      <c r="CG94" s="134" t="s">
        <v>4094</v>
      </c>
      <c r="CH94" s="98">
        <v>0</v>
      </c>
      <c r="CI94" s="99" t="str">
        <f>IFERROR(VLOOKUP(ROWS($CG$4:CG94),$CF$4:$CG$2337,2,0),"")</f>
        <v>Biszcza (pow. biłgorajski, woj. lubelskie)</v>
      </c>
      <c r="CJ94" s="98">
        <v>0</v>
      </c>
    </row>
    <row r="95" spans="2:88">
      <c r="B95" s="98">
        <f>IF(ISNUMBER(SEARCH('ankieta ESG'!$E$11,C95)),MAX(B$3:$B94)+1,0)</f>
        <v>92</v>
      </c>
      <c r="C95" s="99" t="s">
        <v>136</v>
      </c>
      <c r="D95" s="98">
        <v>0</v>
      </c>
      <c r="E95" s="99" t="str">
        <f>IFERROR(VLOOKUP(ROWS($C$4:C95),$B$4:$C$1385,2,0),"")</f>
        <v>13.20.A Produkcja tkanin bawełnianych (PKD 2007)</v>
      </c>
      <c r="F95" s="98">
        <v>0</v>
      </c>
      <c r="AM95" s="98">
        <f>IF(ISNUMBER(SEARCH('ankieta ESG'!$G$180,AN95)),MAX(AM$3:$AM94)+1,0)</f>
        <v>92</v>
      </c>
      <c r="AN95" s="134" t="s">
        <v>4095</v>
      </c>
      <c r="AO95" s="98">
        <v>0</v>
      </c>
      <c r="AP95" s="99" t="str">
        <f>IFERROR(VLOOKUP(ROWS($AN$4:AN95),$AM$4:$AN$2337,2,0),"")</f>
        <v>Bisztynek (pow. bartoszycki, woj. warmińsko-mazurskie)</v>
      </c>
      <c r="AQ95" s="98">
        <v>0</v>
      </c>
      <c r="AR95" s="98">
        <f>IF(ISNUMBER(SEARCH('ankieta ESG'!$G$181,AS95)),MAX($AR$3:AR94)+1,0)</f>
        <v>92</v>
      </c>
      <c r="AS95" s="134" t="s">
        <v>4095</v>
      </c>
      <c r="AT95" s="98">
        <v>0</v>
      </c>
      <c r="AU95" s="99" t="str">
        <f>IFERROR(VLOOKUP(ROWS($AS$4:AS95),$AR$4:$AS$2337,2,0),"")</f>
        <v>Bisztynek (pow. bartoszycki, woj. warmińsko-mazurskie)</v>
      </c>
      <c r="AV95" s="98">
        <v>0</v>
      </c>
      <c r="AW95" s="98">
        <f>IF(ISNUMBER(SEARCH('ankieta ESG'!$G$182,AX95)),MAX($AW$3:AW94)+1,0)</f>
        <v>92</v>
      </c>
      <c r="AX95" s="134" t="s">
        <v>4095</v>
      </c>
      <c r="AY95" s="98">
        <v>0</v>
      </c>
      <c r="AZ95" s="99" t="str">
        <f>IFERROR(VLOOKUP(ROWS($AX$4:AX95),$AW$4:$AX$2337,2,0),"")</f>
        <v>Bisztynek (pow. bartoszycki, woj. warmińsko-mazurskie)</v>
      </c>
      <c r="BA95" s="98">
        <v>0</v>
      </c>
      <c r="BB95" s="98">
        <f>IF(ISNUMBER(SEARCH('ankieta ESG'!$G$183,BC95)),MAX($BB$3:BB94)+1,0)</f>
        <v>92</v>
      </c>
      <c r="BC95" s="134" t="s">
        <v>4095</v>
      </c>
      <c r="BD95" s="98">
        <v>0</v>
      </c>
      <c r="BE95" s="99" t="str">
        <f>IFERROR(VLOOKUP(ROWS($BC$4:BC95),$BB$4:$BC$2337,2,0),"")</f>
        <v>Bisztynek (pow. bartoszycki, woj. warmińsko-mazurskie)</v>
      </c>
      <c r="BF95" s="98">
        <v>0</v>
      </c>
      <c r="BG95" s="98">
        <f>IF(ISNUMBER(SEARCH('ankieta ESG'!$G$184,BH95)),MAX($BG$3:BG94)+1,0)</f>
        <v>92</v>
      </c>
      <c r="BH95" s="134" t="s">
        <v>4095</v>
      </c>
      <c r="BI95" s="98">
        <v>0</v>
      </c>
      <c r="BJ95" s="99" t="str">
        <f>IFERROR(VLOOKUP(ROWS($BH$4:BH95),$BG$4:$BH$2337,2,0),"")</f>
        <v>Bisztynek (pow. bartoszycki, woj. warmińsko-mazurskie)</v>
      </c>
      <c r="BK95" s="98">
        <v>0</v>
      </c>
      <c r="BL95" s="98">
        <f>IF(ISNUMBER(SEARCH('ankieta ESG'!$G$185,BM95)),MAX($BL$3:BL94)+1,0)</f>
        <v>92</v>
      </c>
      <c r="BM95" s="134" t="s">
        <v>4095</v>
      </c>
      <c r="BN95" s="98">
        <v>0</v>
      </c>
      <c r="BO95" s="99" t="str">
        <f>IFERROR(VLOOKUP(ROWS($BM$4:BM95),$BL$4:$BM$2337,2,0),"")</f>
        <v>Bisztynek (pow. bartoszycki, woj. warmińsko-mazurskie)</v>
      </c>
      <c r="BP95" s="98">
        <v>0</v>
      </c>
      <c r="BQ95" s="98">
        <f>IF(ISNUMBER(SEARCH('ankieta ESG'!$G$186,BR95)),MAX($BQ$3:BQ94)+1,0)</f>
        <v>92</v>
      </c>
      <c r="BR95" s="134" t="s">
        <v>4095</v>
      </c>
      <c r="BS95" s="98">
        <v>0</v>
      </c>
      <c r="BT95" s="99" t="str">
        <f>IFERROR(VLOOKUP(ROWS($BR$4:BR95),$BQ$4:$BR$2337,2,0),"")</f>
        <v>Bisztynek (pow. bartoszycki, woj. warmińsko-mazurskie)</v>
      </c>
      <c r="BU95" s="98">
        <v>0</v>
      </c>
      <c r="BV95" s="98">
        <f>IF(ISNUMBER(SEARCH('ankieta ESG'!$G$187,BW95)),MAX($BV$3:BV94)+1,0)</f>
        <v>92</v>
      </c>
      <c r="BW95" s="134" t="s">
        <v>4095</v>
      </c>
      <c r="BX95" s="98">
        <v>0</v>
      </c>
      <c r="BY95" s="99" t="str">
        <f>IFERROR(VLOOKUP(ROWS($BW$4:BW95),$BV$4:$BW$2337,2,0),"")</f>
        <v>Bisztynek (pow. bartoszycki, woj. warmińsko-mazurskie)</v>
      </c>
      <c r="BZ95" s="98">
        <v>0</v>
      </c>
      <c r="CA95" s="98">
        <f>IF(ISNUMBER(SEARCH('ankieta ESG'!$G$188,CB95)),MAX($CA$3:CA94)+1,0)</f>
        <v>92</v>
      </c>
      <c r="CB95" s="134" t="s">
        <v>4095</v>
      </c>
      <c r="CC95" s="98">
        <v>0</v>
      </c>
      <c r="CD95" s="99" t="str">
        <f>IFERROR(VLOOKUP(ROWS($CB$4:CB95),$CA$4:$CB$2337,2,0),"")</f>
        <v>Bisztynek (pow. bartoszycki, woj. warmińsko-mazurskie)</v>
      </c>
      <c r="CE95" s="98">
        <v>0</v>
      </c>
      <c r="CF95" s="98">
        <f>IF(ISNUMBER(SEARCH('ankieta ESG'!$G$189,CG95)),MAX($CF$3:CF94)+1,0)</f>
        <v>92</v>
      </c>
      <c r="CG95" s="134" t="s">
        <v>4095</v>
      </c>
      <c r="CH95" s="98">
        <v>0</v>
      </c>
      <c r="CI95" s="99" t="str">
        <f>IFERROR(VLOOKUP(ROWS($CG$4:CG95),$CF$4:$CG$2337,2,0),"")</f>
        <v>Bisztynek (pow. bartoszycki, woj. warmińsko-mazurskie)</v>
      </c>
      <c r="CJ95" s="98">
        <v>0</v>
      </c>
    </row>
    <row r="96" spans="2:88">
      <c r="B96" s="98">
        <f>IF(ISNUMBER(SEARCH('ankieta ESG'!$E$11,C96)),MAX(B$3:$B95)+1,0)</f>
        <v>93</v>
      </c>
      <c r="C96" s="99" t="s">
        <v>137</v>
      </c>
      <c r="D96" s="98">
        <v>0</v>
      </c>
      <c r="E96" s="99" t="str">
        <f>IFERROR(VLOOKUP(ROWS($C$4:C96),$B$4:$C$1385,2,0),"")</f>
        <v>13.20.B Produkcja tkanin wełnianych (PKD 2007)</v>
      </c>
      <c r="F96" s="98">
        <v>0</v>
      </c>
      <c r="AM96" s="98">
        <f>IF(ISNUMBER(SEARCH('ankieta ESG'!$G$180,AN96)),MAX(AM$3:$AM95)+1,0)</f>
        <v>93</v>
      </c>
      <c r="AN96" s="134" t="s">
        <v>4096</v>
      </c>
      <c r="AO96" s="98">
        <v>0</v>
      </c>
      <c r="AP96" s="99" t="str">
        <f>IFERROR(VLOOKUP(ROWS($AN$4:AN96),$AM$4:$AN$2337,2,0),"")</f>
        <v>Blachownia (pow. częstochowski, woj. śląskie)</v>
      </c>
      <c r="AQ96" s="98">
        <v>0</v>
      </c>
      <c r="AR96" s="98">
        <f>IF(ISNUMBER(SEARCH('ankieta ESG'!$G$181,AS96)),MAX($AR$3:AR95)+1,0)</f>
        <v>93</v>
      </c>
      <c r="AS96" s="134" t="s">
        <v>4096</v>
      </c>
      <c r="AT96" s="98">
        <v>0</v>
      </c>
      <c r="AU96" s="99" t="str">
        <f>IFERROR(VLOOKUP(ROWS($AS$4:AS96),$AR$4:$AS$2337,2,0),"")</f>
        <v>Blachownia (pow. częstochowski, woj. śląskie)</v>
      </c>
      <c r="AV96" s="98">
        <v>0</v>
      </c>
      <c r="AW96" s="98">
        <f>IF(ISNUMBER(SEARCH('ankieta ESG'!$G$182,AX96)),MAX($AW$3:AW95)+1,0)</f>
        <v>93</v>
      </c>
      <c r="AX96" s="134" t="s">
        <v>4096</v>
      </c>
      <c r="AY96" s="98">
        <v>0</v>
      </c>
      <c r="AZ96" s="99" t="str">
        <f>IFERROR(VLOOKUP(ROWS($AX$4:AX96),$AW$4:$AX$2337,2,0),"")</f>
        <v>Blachownia (pow. częstochowski, woj. śląskie)</v>
      </c>
      <c r="BA96" s="98">
        <v>0</v>
      </c>
      <c r="BB96" s="98">
        <f>IF(ISNUMBER(SEARCH('ankieta ESG'!$G$183,BC96)),MAX($BB$3:BB95)+1,0)</f>
        <v>93</v>
      </c>
      <c r="BC96" s="134" t="s">
        <v>4096</v>
      </c>
      <c r="BD96" s="98">
        <v>0</v>
      </c>
      <c r="BE96" s="99" t="str">
        <f>IFERROR(VLOOKUP(ROWS($BC$4:BC96),$BB$4:$BC$2337,2,0),"")</f>
        <v>Blachownia (pow. częstochowski, woj. śląskie)</v>
      </c>
      <c r="BF96" s="98">
        <v>0</v>
      </c>
      <c r="BG96" s="98">
        <f>IF(ISNUMBER(SEARCH('ankieta ESG'!$G$184,BH96)),MAX($BG$3:BG95)+1,0)</f>
        <v>93</v>
      </c>
      <c r="BH96" s="134" t="s">
        <v>4096</v>
      </c>
      <c r="BI96" s="98">
        <v>0</v>
      </c>
      <c r="BJ96" s="99" t="str">
        <f>IFERROR(VLOOKUP(ROWS($BH$4:BH96),$BG$4:$BH$2337,2,0),"")</f>
        <v>Blachownia (pow. częstochowski, woj. śląskie)</v>
      </c>
      <c r="BK96" s="98">
        <v>0</v>
      </c>
      <c r="BL96" s="98">
        <f>IF(ISNUMBER(SEARCH('ankieta ESG'!$G$185,BM96)),MAX($BL$3:BL95)+1,0)</f>
        <v>93</v>
      </c>
      <c r="BM96" s="134" t="s">
        <v>4096</v>
      </c>
      <c r="BN96" s="98">
        <v>0</v>
      </c>
      <c r="BO96" s="99" t="str">
        <f>IFERROR(VLOOKUP(ROWS($BM$4:BM96),$BL$4:$BM$2337,2,0),"")</f>
        <v>Blachownia (pow. częstochowski, woj. śląskie)</v>
      </c>
      <c r="BP96" s="98">
        <v>0</v>
      </c>
      <c r="BQ96" s="98">
        <f>IF(ISNUMBER(SEARCH('ankieta ESG'!$G$186,BR96)),MAX($BQ$3:BQ95)+1,0)</f>
        <v>93</v>
      </c>
      <c r="BR96" s="134" t="s">
        <v>4096</v>
      </c>
      <c r="BS96" s="98">
        <v>0</v>
      </c>
      <c r="BT96" s="99" t="str">
        <f>IFERROR(VLOOKUP(ROWS($BR$4:BR96),$BQ$4:$BR$2337,2,0),"")</f>
        <v>Blachownia (pow. częstochowski, woj. śląskie)</v>
      </c>
      <c r="BU96" s="98">
        <v>0</v>
      </c>
      <c r="BV96" s="98">
        <f>IF(ISNUMBER(SEARCH('ankieta ESG'!$G$187,BW96)),MAX($BV$3:BV95)+1,0)</f>
        <v>93</v>
      </c>
      <c r="BW96" s="134" t="s">
        <v>4096</v>
      </c>
      <c r="BX96" s="98">
        <v>0</v>
      </c>
      <c r="BY96" s="99" t="str">
        <f>IFERROR(VLOOKUP(ROWS($BW$4:BW96),$BV$4:$BW$2337,2,0),"")</f>
        <v>Blachownia (pow. częstochowski, woj. śląskie)</v>
      </c>
      <c r="BZ96" s="98">
        <v>0</v>
      </c>
      <c r="CA96" s="98">
        <f>IF(ISNUMBER(SEARCH('ankieta ESG'!$G$188,CB96)),MAX($CA$3:CA95)+1,0)</f>
        <v>93</v>
      </c>
      <c r="CB96" s="134" t="s">
        <v>4096</v>
      </c>
      <c r="CC96" s="98">
        <v>0</v>
      </c>
      <c r="CD96" s="99" t="str">
        <f>IFERROR(VLOOKUP(ROWS($CB$4:CB96),$CA$4:$CB$2337,2,0),"")</f>
        <v>Blachownia (pow. częstochowski, woj. śląskie)</v>
      </c>
      <c r="CE96" s="98">
        <v>0</v>
      </c>
      <c r="CF96" s="98">
        <f>IF(ISNUMBER(SEARCH('ankieta ESG'!$G$189,CG96)),MAX($CF$3:CF95)+1,0)</f>
        <v>93</v>
      </c>
      <c r="CG96" s="134" t="s">
        <v>4096</v>
      </c>
      <c r="CH96" s="98">
        <v>0</v>
      </c>
      <c r="CI96" s="99" t="str">
        <f>IFERROR(VLOOKUP(ROWS($CG$4:CG96),$CF$4:$CG$2337,2,0),"")</f>
        <v>Blachownia (pow. częstochowski, woj. śląskie)</v>
      </c>
      <c r="CJ96" s="98">
        <v>0</v>
      </c>
    </row>
    <row r="97" spans="2:88">
      <c r="B97" s="98">
        <f>IF(ISNUMBER(SEARCH('ankieta ESG'!$E$11,C97)),MAX(B$3:$B96)+1,0)</f>
        <v>94</v>
      </c>
      <c r="C97" s="99" t="s">
        <v>138</v>
      </c>
      <c r="D97" s="98">
        <v>0</v>
      </c>
      <c r="E97" s="99" t="str">
        <f>IFERROR(VLOOKUP(ROWS($C$4:C97),$B$4:$C$1385,2,0),"")</f>
        <v>13.20.C Produkcja tkanin z włókien chemicznych (PKD 2007)</v>
      </c>
      <c r="F97" s="98">
        <v>0</v>
      </c>
      <c r="AM97" s="98">
        <f>IF(ISNUMBER(SEARCH('ankieta ESG'!$G$180,AN97)),MAX(AM$3:$AM96)+1,0)</f>
        <v>94</v>
      </c>
      <c r="AN97" s="134" t="s">
        <v>4097</v>
      </c>
      <c r="AO97" s="98">
        <v>0</v>
      </c>
      <c r="AP97" s="99" t="str">
        <f>IFERROR(VLOOKUP(ROWS($AN$4:AN97),$AM$4:$AN$2337,2,0),"")</f>
        <v>Bledzew (pow. międzyrzecki, woj. lubuskie)</v>
      </c>
      <c r="AQ97" s="98">
        <v>0</v>
      </c>
      <c r="AR97" s="98">
        <f>IF(ISNUMBER(SEARCH('ankieta ESG'!$G$181,AS97)),MAX($AR$3:AR96)+1,0)</f>
        <v>94</v>
      </c>
      <c r="AS97" s="134" t="s">
        <v>4097</v>
      </c>
      <c r="AT97" s="98">
        <v>0</v>
      </c>
      <c r="AU97" s="99" t="str">
        <f>IFERROR(VLOOKUP(ROWS($AS$4:AS97),$AR$4:$AS$2337,2,0),"")</f>
        <v>Bledzew (pow. międzyrzecki, woj. lubuskie)</v>
      </c>
      <c r="AV97" s="98">
        <v>0</v>
      </c>
      <c r="AW97" s="98">
        <f>IF(ISNUMBER(SEARCH('ankieta ESG'!$G$182,AX97)),MAX($AW$3:AW96)+1,0)</f>
        <v>94</v>
      </c>
      <c r="AX97" s="134" t="s">
        <v>4097</v>
      </c>
      <c r="AY97" s="98">
        <v>0</v>
      </c>
      <c r="AZ97" s="99" t="str">
        <f>IFERROR(VLOOKUP(ROWS($AX$4:AX97),$AW$4:$AX$2337,2,0),"")</f>
        <v>Bledzew (pow. międzyrzecki, woj. lubuskie)</v>
      </c>
      <c r="BA97" s="98">
        <v>0</v>
      </c>
      <c r="BB97" s="98">
        <f>IF(ISNUMBER(SEARCH('ankieta ESG'!$G$183,BC97)),MAX($BB$3:BB96)+1,0)</f>
        <v>94</v>
      </c>
      <c r="BC97" s="134" t="s">
        <v>4097</v>
      </c>
      <c r="BD97" s="98">
        <v>0</v>
      </c>
      <c r="BE97" s="99" t="str">
        <f>IFERROR(VLOOKUP(ROWS($BC$4:BC97),$BB$4:$BC$2337,2,0),"")</f>
        <v>Bledzew (pow. międzyrzecki, woj. lubuskie)</v>
      </c>
      <c r="BF97" s="98">
        <v>0</v>
      </c>
      <c r="BG97" s="98">
        <f>IF(ISNUMBER(SEARCH('ankieta ESG'!$G$184,BH97)),MAX($BG$3:BG96)+1,0)</f>
        <v>94</v>
      </c>
      <c r="BH97" s="134" t="s">
        <v>4097</v>
      </c>
      <c r="BI97" s="98">
        <v>0</v>
      </c>
      <c r="BJ97" s="99" t="str">
        <f>IFERROR(VLOOKUP(ROWS($BH$4:BH97),$BG$4:$BH$2337,2,0),"")</f>
        <v>Bledzew (pow. międzyrzecki, woj. lubuskie)</v>
      </c>
      <c r="BK97" s="98">
        <v>0</v>
      </c>
      <c r="BL97" s="98">
        <f>IF(ISNUMBER(SEARCH('ankieta ESG'!$G$185,BM97)),MAX($BL$3:BL96)+1,0)</f>
        <v>94</v>
      </c>
      <c r="BM97" s="134" t="s">
        <v>4097</v>
      </c>
      <c r="BN97" s="98">
        <v>0</v>
      </c>
      <c r="BO97" s="99" t="str">
        <f>IFERROR(VLOOKUP(ROWS($BM$4:BM97),$BL$4:$BM$2337,2,0),"")</f>
        <v>Bledzew (pow. międzyrzecki, woj. lubuskie)</v>
      </c>
      <c r="BP97" s="98">
        <v>0</v>
      </c>
      <c r="BQ97" s="98">
        <f>IF(ISNUMBER(SEARCH('ankieta ESG'!$G$186,BR97)),MAX($BQ$3:BQ96)+1,0)</f>
        <v>94</v>
      </c>
      <c r="BR97" s="134" t="s">
        <v>4097</v>
      </c>
      <c r="BS97" s="98">
        <v>0</v>
      </c>
      <c r="BT97" s="99" t="str">
        <f>IFERROR(VLOOKUP(ROWS($BR$4:BR97),$BQ$4:$BR$2337,2,0),"")</f>
        <v>Bledzew (pow. międzyrzecki, woj. lubuskie)</v>
      </c>
      <c r="BU97" s="98">
        <v>0</v>
      </c>
      <c r="BV97" s="98">
        <f>IF(ISNUMBER(SEARCH('ankieta ESG'!$G$187,BW97)),MAX($BV$3:BV96)+1,0)</f>
        <v>94</v>
      </c>
      <c r="BW97" s="134" t="s">
        <v>4097</v>
      </c>
      <c r="BX97" s="98">
        <v>0</v>
      </c>
      <c r="BY97" s="99" t="str">
        <f>IFERROR(VLOOKUP(ROWS($BW$4:BW97),$BV$4:$BW$2337,2,0),"")</f>
        <v>Bledzew (pow. międzyrzecki, woj. lubuskie)</v>
      </c>
      <c r="BZ97" s="98">
        <v>0</v>
      </c>
      <c r="CA97" s="98">
        <f>IF(ISNUMBER(SEARCH('ankieta ESG'!$G$188,CB97)),MAX($CA$3:CA96)+1,0)</f>
        <v>94</v>
      </c>
      <c r="CB97" s="134" t="s">
        <v>4097</v>
      </c>
      <c r="CC97" s="98">
        <v>0</v>
      </c>
      <c r="CD97" s="99" t="str">
        <f>IFERROR(VLOOKUP(ROWS($CB$4:CB97),$CA$4:$CB$2337,2,0),"")</f>
        <v>Bledzew (pow. międzyrzecki, woj. lubuskie)</v>
      </c>
      <c r="CE97" s="98">
        <v>0</v>
      </c>
      <c r="CF97" s="98">
        <f>IF(ISNUMBER(SEARCH('ankieta ESG'!$G$189,CG97)),MAX($CF$3:CF96)+1,0)</f>
        <v>94</v>
      </c>
      <c r="CG97" s="134" t="s">
        <v>4097</v>
      </c>
      <c r="CH97" s="98">
        <v>0</v>
      </c>
      <c r="CI97" s="99" t="str">
        <f>IFERROR(VLOOKUP(ROWS($CG$4:CG97),$CF$4:$CG$2337,2,0),"")</f>
        <v>Bledzew (pow. międzyrzecki, woj. lubuskie)</v>
      </c>
      <c r="CJ97" s="98">
        <v>0</v>
      </c>
    </row>
    <row r="98" spans="2:88">
      <c r="B98" s="98">
        <f>IF(ISNUMBER(SEARCH('ankieta ESG'!$E$11,C98)),MAX(B$3:$B97)+1,0)</f>
        <v>95</v>
      </c>
      <c r="C98" s="99" t="s">
        <v>139</v>
      </c>
      <c r="D98" s="98">
        <v>0</v>
      </c>
      <c r="E98" s="99" t="str">
        <f>IFERROR(VLOOKUP(ROWS($C$4:C98),$B$4:$C$1385,2,0),"")</f>
        <v>13.20.D Produkcja pozostałych tkanin (PKD 2007)</v>
      </c>
      <c r="F98" s="98">
        <v>0</v>
      </c>
      <c r="AM98" s="98">
        <f>IF(ISNUMBER(SEARCH('ankieta ESG'!$G$180,AN98)),MAX(AM$3:$AM97)+1,0)</f>
        <v>95</v>
      </c>
      <c r="AN98" s="134" t="s">
        <v>4098</v>
      </c>
      <c r="AO98" s="98">
        <v>0</v>
      </c>
      <c r="AP98" s="99" t="str">
        <f>IFERROR(VLOOKUP(ROWS($AN$4:AN98),$AM$4:$AN$2337,2,0),"")</f>
        <v>Blizanów (pow. kaliski, woj. wielkopolskie)</v>
      </c>
      <c r="AQ98" s="98">
        <v>0</v>
      </c>
      <c r="AR98" s="98">
        <f>IF(ISNUMBER(SEARCH('ankieta ESG'!$G$181,AS98)),MAX($AR$3:AR97)+1,0)</f>
        <v>95</v>
      </c>
      <c r="AS98" s="134" t="s">
        <v>4098</v>
      </c>
      <c r="AT98" s="98">
        <v>0</v>
      </c>
      <c r="AU98" s="99" t="str">
        <f>IFERROR(VLOOKUP(ROWS($AS$4:AS98),$AR$4:$AS$2337,2,0),"")</f>
        <v>Blizanów (pow. kaliski, woj. wielkopolskie)</v>
      </c>
      <c r="AV98" s="98">
        <v>0</v>
      </c>
      <c r="AW98" s="98">
        <f>IF(ISNUMBER(SEARCH('ankieta ESG'!$G$182,AX98)),MAX($AW$3:AW97)+1,0)</f>
        <v>95</v>
      </c>
      <c r="AX98" s="134" t="s">
        <v>4098</v>
      </c>
      <c r="AY98" s="98">
        <v>0</v>
      </c>
      <c r="AZ98" s="99" t="str">
        <f>IFERROR(VLOOKUP(ROWS($AX$4:AX98),$AW$4:$AX$2337,2,0),"")</f>
        <v>Blizanów (pow. kaliski, woj. wielkopolskie)</v>
      </c>
      <c r="BA98" s="98">
        <v>0</v>
      </c>
      <c r="BB98" s="98">
        <f>IF(ISNUMBER(SEARCH('ankieta ESG'!$G$183,BC98)),MAX($BB$3:BB97)+1,0)</f>
        <v>95</v>
      </c>
      <c r="BC98" s="134" t="s">
        <v>4098</v>
      </c>
      <c r="BD98" s="98">
        <v>0</v>
      </c>
      <c r="BE98" s="99" t="str">
        <f>IFERROR(VLOOKUP(ROWS($BC$4:BC98),$BB$4:$BC$2337,2,0),"")</f>
        <v>Blizanów (pow. kaliski, woj. wielkopolskie)</v>
      </c>
      <c r="BF98" s="98">
        <v>0</v>
      </c>
      <c r="BG98" s="98">
        <f>IF(ISNUMBER(SEARCH('ankieta ESG'!$G$184,BH98)),MAX($BG$3:BG97)+1,0)</f>
        <v>95</v>
      </c>
      <c r="BH98" s="134" t="s">
        <v>4098</v>
      </c>
      <c r="BI98" s="98">
        <v>0</v>
      </c>
      <c r="BJ98" s="99" t="str">
        <f>IFERROR(VLOOKUP(ROWS($BH$4:BH98),$BG$4:$BH$2337,2,0),"")</f>
        <v>Blizanów (pow. kaliski, woj. wielkopolskie)</v>
      </c>
      <c r="BK98" s="98">
        <v>0</v>
      </c>
      <c r="BL98" s="98">
        <f>IF(ISNUMBER(SEARCH('ankieta ESG'!$G$185,BM98)),MAX($BL$3:BL97)+1,0)</f>
        <v>95</v>
      </c>
      <c r="BM98" s="134" t="s">
        <v>4098</v>
      </c>
      <c r="BN98" s="98">
        <v>0</v>
      </c>
      <c r="BO98" s="99" t="str">
        <f>IFERROR(VLOOKUP(ROWS($BM$4:BM98),$BL$4:$BM$2337,2,0),"")</f>
        <v>Blizanów (pow. kaliski, woj. wielkopolskie)</v>
      </c>
      <c r="BP98" s="98">
        <v>0</v>
      </c>
      <c r="BQ98" s="98">
        <f>IF(ISNUMBER(SEARCH('ankieta ESG'!$G$186,BR98)),MAX($BQ$3:BQ97)+1,0)</f>
        <v>95</v>
      </c>
      <c r="BR98" s="134" t="s">
        <v>4098</v>
      </c>
      <c r="BS98" s="98">
        <v>0</v>
      </c>
      <c r="BT98" s="99" t="str">
        <f>IFERROR(VLOOKUP(ROWS($BR$4:BR98),$BQ$4:$BR$2337,2,0),"")</f>
        <v>Blizanów (pow. kaliski, woj. wielkopolskie)</v>
      </c>
      <c r="BU98" s="98">
        <v>0</v>
      </c>
      <c r="BV98" s="98">
        <f>IF(ISNUMBER(SEARCH('ankieta ESG'!$G$187,BW98)),MAX($BV$3:BV97)+1,0)</f>
        <v>95</v>
      </c>
      <c r="BW98" s="134" t="s">
        <v>4098</v>
      </c>
      <c r="BX98" s="98">
        <v>0</v>
      </c>
      <c r="BY98" s="99" t="str">
        <f>IFERROR(VLOOKUP(ROWS($BW$4:BW98),$BV$4:$BW$2337,2,0),"")</f>
        <v>Blizanów (pow. kaliski, woj. wielkopolskie)</v>
      </c>
      <c r="BZ98" s="98">
        <v>0</v>
      </c>
      <c r="CA98" s="98">
        <f>IF(ISNUMBER(SEARCH('ankieta ESG'!$G$188,CB98)),MAX($CA$3:CA97)+1,0)</f>
        <v>95</v>
      </c>
      <c r="CB98" s="134" t="s">
        <v>4098</v>
      </c>
      <c r="CC98" s="98">
        <v>0</v>
      </c>
      <c r="CD98" s="99" t="str">
        <f>IFERROR(VLOOKUP(ROWS($CB$4:CB98),$CA$4:$CB$2337,2,0),"")</f>
        <v>Blizanów (pow. kaliski, woj. wielkopolskie)</v>
      </c>
      <c r="CE98" s="98">
        <v>0</v>
      </c>
      <c r="CF98" s="98">
        <f>IF(ISNUMBER(SEARCH('ankieta ESG'!$G$189,CG98)),MAX($CF$3:CF97)+1,0)</f>
        <v>95</v>
      </c>
      <c r="CG98" s="134" t="s">
        <v>4098</v>
      </c>
      <c r="CH98" s="98">
        <v>0</v>
      </c>
      <c r="CI98" s="99" t="str">
        <f>IFERROR(VLOOKUP(ROWS($CG$4:CG98),$CF$4:$CG$2337,2,0),"")</f>
        <v>Blizanów (pow. kaliski, woj. wielkopolskie)</v>
      </c>
      <c r="CJ98" s="98">
        <v>0</v>
      </c>
    </row>
    <row r="99" spans="2:88">
      <c r="B99" s="98">
        <f>IF(ISNUMBER(SEARCH('ankieta ESG'!$E$11,C99)),MAX(B$3:$B98)+1,0)</f>
        <v>96</v>
      </c>
      <c r="C99" s="99" t="s">
        <v>140</v>
      </c>
      <c r="D99" s="98">
        <v>0</v>
      </c>
      <c r="E99" s="99" t="str">
        <f>IFERROR(VLOOKUP(ROWS($C$4:C99),$B$4:$C$1385,2,0),"")</f>
        <v>13.30.Z Wykończanie wyrobów włókienniczych (PKD 2007)</v>
      </c>
      <c r="F99" s="98">
        <v>0</v>
      </c>
      <c r="AM99" s="98">
        <f>IF(ISNUMBER(SEARCH('ankieta ESG'!$G$180,AN99)),MAX(AM$3:$AM98)+1,0)</f>
        <v>96</v>
      </c>
      <c r="AN99" s="134" t="s">
        <v>4099</v>
      </c>
      <c r="AO99" s="98">
        <v>0</v>
      </c>
      <c r="AP99" s="99" t="str">
        <f>IFERROR(VLOOKUP(ROWS($AN$4:AN99),$AM$4:$AN$2337,2,0),"")</f>
        <v>Bliżyn (pow. skarżyski, woj. świętokrzyskie)</v>
      </c>
      <c r="AQ99" s="98">
        <v>0</v>
      </c>
      <c r="AR99" s="98">
        <f>IF(ISNUMBER(SEARCH('ankieta ESG'!$G$181,AS99)),MAX($AR$3:AR98)+1,0)</f>
        <v>96</v>
      </c>
      <c r="AS99" s="134" t="s">
        <v>4099</v>
      </c>
      <c r="AT99" s="98">
        <v>0</v>
      </c>
      <c r="AU99" s="99" t="str">
        <f>IFERROR(VLOOKUP(ROWS($AS$4:AS99),$AR$4:$AS$2337,2,0),"")</f>
        <v>Bliżyn (pow. skarżyski, woj. świętokrzyskie)</v>
      </c>
      <c r="AV99" s="98">
        <v>0</v>
      </c>
      <c r="AW99" s="98">
        <f>IF(ISNUMBER(SEARCH('ankieta ESG'!$G$182,AX99)),MAX($AW$3:AW98)+1,0)</f>
        <v>96</v>
      </c>
      <c r="AX99" s="134" t="s">
        <v>4099</v>
      </c>
      <c r="AY99" s="98">
        <v>0</v>
      </c>
      <c r="AZ99" s="99" t="str">
        <f>IFERROR(VLOOKUP(ROWS($AX$4:AX99),$AW$4:$AX$2337,2,0),"")</f>
        <v>Bliżyn (pow. skarżyski, woj. świętokrzyskie)</v>
      </c>
      <c r="BA99" s="98">
        <v>0</v>
      </c>
      <c r="BB99" s="98">
        <f>IF(ISNUMBER(SEARCH('ankieta ESG'!$G$183,BC99)),MAX($BB$3:BB98)+1,0)</f>
        <v>96</v>
      </c>
      <c r="BC99" s="134" t="s">
        <v>4099</v>
      </c>
      <c r="BD99" s="98">
        <v>0</v>
      </c>
      <c r="BE99" s="99" t="str">
        <f>IFERROR(VLOOKUP(ROWS($BC$4:BC99),$BB$4:$BC$2337,2,0),"")</f>
        <v>Bliżyn (pow. skarżyski, woj. świętokrzyskie)</v>
      </c>
      <c r="BF99" s="98">
        <v>0</v>
      </c>
      <c r="BG99" s="98">
        <f>IF(ISNUMBER(SEARCH('ankieta ESG'!$G$184,BH99)),MAX($BG$3:BG98)+1,0)</f>
        <v>96</v>
      </c>
      <c r="BH99" s="134" t="s">
        <v>4099</v>
      </c>
      <c r="BI99" s="98">
        <v>0</v>
      </c>
      <c r="BJ99" s="99" t="str">
        <f>IFERROR(VLOOKUP(ROWS($BH$4:BH99),$BG$4:$BH$2337,2,0),"")</f>
        <v>Bliżyn (pow. skarżyski, woj. świętokrzyskie)</v>
      </c>
      <c r="BK99" s="98">
        <v>0</v>
      </c>
      <c r="BL99" s="98">
        <f>IF(ISNUMBER(SEARCH('ankieta ESG'!$G$185,BM99)),MAX($BL$3:BL98)+1,0)</f>
        <v>96</v>
      </c>
      <c r="BM99" s="134" t="s">
        <v>4099</v>
      </c>
      <c r="BN99" s="98">
        <v>0</v>
      </c>
      <c r="BO99" s="99" t="str">
        <f>IFERROR(VLOOKUP(ROWS($BM$4:BM99),$BL$4:$BM$2337,2,0),"")</f>
        <v>Bliżyn (pow. skarżyski, woj. świętokrzyskie)</v>
      </c>
      <c r="BP99" s="98">
        <v>0</v>
      </c>
      <c r="BQ99" s="98">
        <f>IF(ISNUMBER(SEARCH('ankieta ESG'!$G$186,BR99)),MAX($BQ$3:BQ98)+1,0)</f>
        <v>96</v>
      </c>
      <c r="BR99" s="134" t="s">
        <v>4099</v>
      </c>
      <c r="BS99" s="98">
        <v>0</v>
      </c>
      <c r="BT99" s="99" t="str">
        <f>IFERROR(VLOOKUP(ROWS($BR$4:BR99),$BQ$4:$BR$2337,2,0),"")</f>
        <v>Bliżyn (pow. skarżyski, woj. świętokrzyskie)</v>
      </c>
      <c r="BU99" s="98">
        <v>0</v>
      </c>
      <c r="BV99" s="98">
        <f>IF(ISNUMBER(SEARCH('ankieta ESG'!$G$187,BW99)),MAX($BV$3:BV98)+1,0)</f>
        <v>96</v>
      </c>
      <c r="BW99" s="134" t="s">
        <v>4099</v>
      </c>
      <c r="BX99" s="98">
        <v>0</v>
      </c>
      <c r="BY99" s="99" t="str">
        <f>IFERROR(VLOOKUP(ROWS($BW$4:BW99),$BV$4:$BW$2337,2,0),"")</f>
        <v>Bliżyn (pow. skarżyski, woj. świętokrzyskie)</v>
      </c>
      <c r="BZ99" s="98">
        <v>0</v>
      </c>
      <c r="CA99" s="98">
        <f>IF(ISNUMBER(SEARCH('ankieta ESG'!$G$188,CB99)),MAX($CA$3:CA98)+1,0)</f>
        <v>96</v>
      </c>
      <c r="CB99" s="134" t="s">
        <v>4099</v>
      </c>
      <c r="CC99" s="98">
        <v>0</v>
      </c>
      <c r="CD99" s="99" t="str">
        <f>IFERROR(VLOOKUP(ROWS($CB$4:CB99),$CA$4:$CB$2337,2,0),"")</f>
        <v>Bliżyn (pow. skarżyski, woj. świętokrzyskie)</v>
      </c>
      <c r="CE99" s="98">
        <v>0</v>
      </c>
      <c r="CF99" s="98">
        <f>IF(ISNUMBER(SEARCH('ankieta ESG'!$G$189,CG99)),MAX($CF$3:CF98)+1,0)</f>
        <v>96</v>
      </c>
      <c r="CG99" s="134" t="s">
        <v>4099</v>
      </c>
      <c r="CH99" s="98">
        <v>0</v>
      </c>
      <c r="CI99" s="99" t="str">
        <f>IFERROR(VLOOKUP(ROWS($CG$4:CG99),$CF$4:$CG$2337,2,0),"")</f>
        <v>Bliżyn (pow. skarżyski, woj. świętokrzyskie)</v>
      </c>
      <c r="CJ99" s="98">
        <v>0</v>
      </c>
    </row>
    <row r="100" spans="2:88">
      <c r="B100" s="98">
        <f>IF(ISNUMBER(SEARCH('ankieta ESG'!$E$11,C100)),MAX(B$3:$B99)+1,0)</f>
        <v>97</v>
      </c>
      <c r="C100" s="99" t="s">
        <v>141</v>
      </c>
      <c r="D100" s="98">
        <v>0</v>
      </c>
      <c r="E100" s="99" t="str">
        <f>IFERROR(VLOOKUP(ROWS($C$4:C100),$B$4:$C$1385,2,0),"")</f>
        <v>13.91.Z Produkcja dzianin metrażowych (PKD 2007)</v>
      </c>
      <c r="F100" s="98">
        <v>0</v>
      </c>
      <c r="AM100" s="98">
        <f>IF(ISNUMBER(SEARCH('ankieta ESG'!$G$180,AN100)),MAX(AM$3:$AM99)+1,0)</f>
        <v>97</v>
      </c>
      <c r="AN100" s="134" t="s">
        <v>4100</v>
      </c>
      <c r="AO100" s="98">
        <v>0</v>
      </c>
      <c r="AP100" s="99" t="str">
        <f>IFERROR(VLOOKUP(ROWS($AN$4:AN100),$AM$4:$AN$2337,2,0),"")</f>
        <v>Błaszki (pow. sieradzki, woj. łódzkie)</v>
      </c>
      <c r="AQ100" s="98">
        <v>0</v>
      </c>
      <c r="AR100" s="98">
        <f>IF(ISNUMBER(SEARCH('ankieta ESG'!$G$181,AS100)),MAX($AR$3:AR99)+1,0)</f>
        <v>97</v>
      </c>
      <c r="AS100" s="134" t="s">
        <v>4100</v>
      </c>
      <c r="AT100" s="98">
        <v>0</v>
      </c>
      <c r="AU100" s="99" t="str">
        <f>IFERROR(VLOOKUP(ROWS($AS$4:AS100),$AR$4:$AS$2337,2,0),"")</f>
        <v>Błaszki (pow. sieradzki, woj. łódzkie)</v>
      </c>
      <c r="AV100" s="98">
        <v>0</v>
      </c>
      <c r="AW100" s="98">
        <f>IF(ISNUMBER(SEARCH('ankieta ESG'!$G$182,AX100)),MAX($AW$3:AW99)+1,0)</f>
        <v>97</v>
      </c>
      <c r="AX100" s="134" t="s">
        <v>4100</v>
      </c>
      <c r="AY100" s="98">
        <v>0</v>
      </c>
      <c r="AZ100" s="99" t="str">
        <f>IFERROR(VLOOKUP(ROWS($AX$4:AX100),$AW$4:$AX$2337,2,0),"")</f>
        <v>Błaszki (pow. sieradzki, woj. łódzkie)</v>
      </c>
      <c r="BA100" s="98">
        <v>0</v>
      </c>
      <c r="BB100" s="98">
        <f>IF(ISNUMBER(SEARCH('ankieta ESG'!$G$183,BC100)),MAX($BB$3:BB99)+1,0)</f>
        <v>97</v>
      </c>
      <c r="BC100" s="134" t="s">
        <v>4100</v>
      </c>
      <c r="BD100" s="98">
        <v>0</v>
      </c>
      <c r="BE100" s="99" t="str">
        <f>IFERROR(VLOOKUP(ROWS($BC$4:BC100),$BB$4:$BC$2337,2,0),"")</f>
        <v>Błaszki (pow. sieradzki, woj. łódzkie)</v>
      </c>
      <c r="BF100" s="98">
        <v>0</v>
      </c>
      <c r="BG100" s="98">
        <f>IF(ISNUMBER(SEARCH('ankieta ESG'!$G$184,BH100)),MAX($BG$3:BG99)+1,0)</f>
        <v>97</v>
      </c>
      <c r="BH100" s="134" t="s">
        <v>4100</v>
      </c>
      <c r="BI100" s="98">
        <v>0</v>
      </c>
      <c r="BJ100" s="99" t="str">
        <f>IFERROR(VLOOKUP(ROWS($BH$4:BH100),$BG$4:$BH$2337,2,0),"")</f>
        <v>Błaszki (pow. sieradzki, woj. łódzkie)</v>
      </c>
      <c r="BK100" s="98">
        <v>0</v>
      </c>
      <c r="BL100" s="98">
        <f>IF(ISNUMBER(SEARCH('ankieta ESG'!$G$185,BM100)),MAX($BL$3:BL99)+1,0)</f>
        <v>97</v>
      </c>
      <c r="BM100" s="134" t="s">
        <v>4100</v>
      </c>
      <c r="BN100" s="98">
        <v>0</v>
      </c>
      <c r="BO100" s="99" t="str">
        <f>IFERROR(VLOOKUP(ROWS($BM$4:BM100),$BL$4:$BM$2337,2,0),"")</f>
        <v>Błaszki (pow. sieradzki, woj. łódzkie)</v>
      </c>
      <c r="BP100" s="98">
        <v>0</v>
      </c>
      <c r="BQ100" s="98">
        <f>IF(ISNUMBER(SEARCH('ankieta ESG'!$G$186,BR100)),MAX($BQ$3:BQ99)+1,0)</f>
        <v>97</v>
      </c>
      <c r="BR100" s="134" t="s">
        <v>4100</v>
      </c>
      <c r="BS100" s="98">
        <v>0</v>
      </c>
      <c r="BT100" s="99" t="str">
        <f>IFERROR(VLOOKUP(ROWS($BR$4:BR100),$BQ$4:$BR$2337,2,0),"")</f>
        <v>Błaszki (pow. sieradzki, woj. łódzkie)</v>
      </c>
      <c r="BU100" s="98">
        <v>0</v>
      </c>
      <c r="BV100" s="98">
        <f>IF(ISNUMBER(SEARCH('ankieta ESG'!$G$187,BW100)),MAX($BV$3:BV99)+1,0)</f>
        <v>97</v>
      </c>
      <c r="BW100" s="134" t="s">
        <v>4100</v>
      </c>
      <c r="BX100" s="98">
        <v>0</v>
      </c>
      <c r="BY100" s="99" t="str">
        <f>IFERROR(VLOOKUP(ROWS($BW$4:BW100),$BV$4:$BW$2337,2,0),"")</f>
        <v>Błaszki (pow. sieradzki, woj. łódzkie)</v>
      </c>
      <c r="BZ100" s="98">
        <v>0</v>
      </c>
      <c r="CA100" s="98">
        <f>IF(ISNUMBER(SEARCH('ankieta ESG'!$G$188,CB100)),MAX($CA$3:CA99)+1,0)</f>
        <v>97</v>
      </c>
      <c r="CB100" s="134" t="s">
        <v>4100</v>
      </c>
      <c r="CC100" s="98">
        <v>0</v>
      </c>
      <c r="CD100" s="99" t="str">
        <f>IFERROR(VLOOKUP(ROWS($CB$4:CB100),$CA$4:$CB$2337,2,0),"")</f>
        <v>Błaszki (pow. sieradzki, woj. łódzkie)</v>
      </c>
      <c r="CE100" s="98">
        <v>0</v>
      </c>
      <c r="CF100" s="98">
        <f>IF(ISNUMBER(SEARCH('ankieta ESG'!$G$189,CG100)),MAX($CF$3:CF99)+1,0)</f>
        <v>97</v>
      </c>
      <c r="CG100" s="134" t="s">
        <v>4100</v>
      </c>
      <c r="CH100" s="98">
        <v>0</v>
      </c>
      <c r="CI100" s="99" t="str">
        <f>IFERROR(VLOOKUP(ROWS($CG$4:CG100),$CF$4:$CG$2337,2,0),"")</f>
        <v>Błaszki (pow. sieradzki, woj. łódzkie)</v>
      </c>
      <c r="CJ100" s="98">
        <v>0</v>
      </c>
    </row>
    <row r="101" spans="2:88">
      <c r="B101" s="98">
        <f>IF(ISNUMBER(SEARCH('ankieta ESG'!$E$11,C101)),MAX(B$3:$B100)+1,0)</f>
        <v>98</v>
      </c>
      <c r="C101" s="99" t="s">
        <v>142</v>
      </c>
      <c r="D101" s="98">
        <v>0</v>
      </c>
      <c r="E101" s="99" t="str">
        <f>IFERROR(VLOOKUP(ROWS($C$4:C101),$B$4:$C$1385,2,0),"")</f>
        <v>13.92.Z Produkcja gotowych wyrobów tekstylnych (PKD 2007)</v>
      </c>
      <c r="F101" s="98">
        <v>0</v>
      </c>
      <c r="AM101" s="98">
        <f>IF(ISNUMBER(SEARCH('ankieta ESG'!$G$180,AN101)),MAX(AM$3:$AM100)+1,0)</f>
        <v>98</v>
      </c>
      <c r="AN101" s="134" t="s">
        <v>4101</v>
      </c>
      <c r="AO101" s="98">
        <v>0</v>
      </c>
      <c r="AP101" s="99" t="str">
        <f>IFERROR(VLOOKUP(ROWS($AN$4:AN101),$AM$4:$AN$2337,2,0),"")</f>
        <v>Błażowa (pow. rzeszowski, woj. podkarpackie)</v>
      </c>
      <c r="AQ101" s="98">
        <v>0</v>
      </c>
      <c r="AR101" s="98">
        <f>IF(ISNUMBER(SEARCH('ankieta ESG'!$G$181,AS101)),MAX($AR$3:AR100)+1,0)</f>
        <v>98</v>
      </c>
      <c r="AS101" s="134" t="s">
        <v>4101</v>
      </c>
      <c r="AT101" s="98">
        <v>0</v>
      </c>
      <c r="AU101" s="99" t="str">
        <f>IFERROR(VLOOKUP(ROWS($AS$4:AS101),$AR$4:$AS$2337,2,0),"")</f>
        <v>Błażowa (pow. rzeszowski, woj. podkarpackie)</v>
      </c>
      <c r="AV101" s="98">
        <v>0</v>
      </c>
      <c r="AW101" s="98">
        <f>IF(ISNUMBER(SEARCH('ankieta ESG'!$G$182,AX101)),MAX($AW$3:AW100)+1,0)</f>
        <v>98</v>
      </c>
      <c r="AX101" s="134" t="s">
        <v>4101</v>
      </c>
      <c r="AY101" s="98">
        <v>0</v>
      </c>
      <c r="AZ101" s="99" t="str">
        <f>IFERROR(VLOOKUP(ROWS($AX$4:AX101),$AW$4:$AX$2337,2,0),"")</f>
        <v>Błażowa (pow. rzeszowski, woj. podkarpackie)</v>
      </c>
      <c r="BA101" s="98">
        <v>0</v>
      </c>
      <c r="BB101" s="98">
        <f>IF(ISNUMBER(SEARCH('ankieta ESG'!$G$183,BC101)),MAX($BB$3:BB100)+1,0)</f>
        <v>98</v>
      </c>
      <c r="BC101" s="134" t="s">
        <v>4101</v>
      </c>
      <c r="BD101" s="98">
        <v>0</v>
      </c>
      <c r="BE101" s="99" t="str">
        <f>IFERROR(VLOOKUP(ROWS($BC$4:BC101),$BB$4:$BC$2337,2,0),"")</f>
        <v>Błażowa (pow. rzeszowski, woj. podkarpackie)</v>
      </c>
      <c r="BF101" s="98">
        <v>0</v>
      </c>
      <c r="BG101" s="98">
        <f>IF(ISNUMBER(SEARCH('ankieta ESG'!$G$184,BH101)),MAX($BG$3:BG100)+1,0)</f>
        <v>98</v>
      </c>
      <c r="BH101" s="134" t="s">
        <v>4101</v>
      </c>
      <c r="BI101" s="98">
        <v>0</v>
      </c>
      <c r="BJ101" s="99" t="str">
        <f>IFERROR(VLOOKUP(ROWS($BH$4:BH101),$BG$4:$BH$2337,2,0),"")</f>
        <v>Błażowa (pow. rzeszowski, woj. podkarpackie)</v>
      </c>
      <c r="BK101" s="98">
        <v>0</v>
      </c>
      <c r="BL101" s="98">
        <f>IF(ISNUMBER(SEARCH('ankieta ESG'!$G$185,BM101)),MAX($BL$3:BL100)+1,0)</f>
        <v>98</v>
      </c>
      <c r="BM101" s="134" t="s">
        <v>4101</v>
      </c>
      <c r="BN101" s="98">
        <v>0</v>
      </c>
      <c r="BO101" s="99" t="str">
        <f>IFERROR(VLOOKUP(ROWS($BM$4:BM101),$BL$4:$BM$2337,2,0),"")</f>
        <v>Błażowa (pow. rzeszowski, woj. podkarpackie)</v>
      </c>
      <c r="BP101" s="98">
        <v>0</v>
      </c>
      <c r="BQ101" s="98">
        <f>IF(ISNUMBER(SEARCH('ankieta ESG'!$G$186,BR101)),MAX($BQ$3:BQ100)+1,0)</f>
        <v>98</v>
      </c>
      <c r="BR101" s="134" t="s">
        <v>4101</v>
      </c>
      <c r="BS101" s="98">
        <v>0</v>
      </c>
      <c r="BT101" s="99" t="str">
        <f>IFERROR(VLOOKUP(ROWS($BR$4:BR101),$BQ$4:$BR$2337,2,0),"")</f>
        <v>Błażowa (pow. rzeszowski, woj. podkarpackie)</v>
      </c>
      <c r="BU101" s="98">
        <v>0</v>
      </c>
      <c r="BV101" s="98">
        <f>IF(ISNUMBER(SEARCH('ankieta ESG'!$G$187,BW101)),MAX($BV$3:BV100)+1,0)</f>
        <v>98</v>
      </c>
      <c r="BW101" s="134" t="s">
        <v>4101</v>
      </c>
      <c r="BX101" s="98">
        <v>0</v>
      </c>
      <c r="BY101" s="99" t="str">
        <f>IFERROR(VLOOKUP(ROWS($BW$4:BW101),$BV$4:$BW$2337,2,0),"")</f>
        <v>Błażowa (pow. rzeszowski, woj. podkarpackie)</v>
      </c>
      <c r="BZ101" s="98">
        <v>0</v>
      </c>
      <c r="CA101" s="98">
        <f>IF(ISNUMBER(SEARCH('ankieta ESG'!$G$188,CB101)),MAX($CA$3:CA100)+1,0)</f>
        <v>98</v>
      </c>
      <c r="CB101" s="134" t="s">
        <v>4101</v>
      </c>
      <c r="CC101" s="98">
        <v>0</v>
      </c>
      <c r="CD101" s="99" t="str">
        <f>IFERROR(VLOOKUP(ROWS($CB$4:CB101),$CA$4:$CB$2337,2,0),"")</f>
        <v>Błażowa (pow. rzeszowski, woj. podkarpackie)</v>
      </c>
      <c r="CE101" s="98">
        <v>0</v>
      </c>
      <c r="CF101" s="98">
        <f>IF(ISNUMBER(SEARCH('ankieta ESG'!$G$189,CG101)),MAX($CF$3:CF100)+1,0)</f>
        <v>98</v>
      </c>
      <c r="CG101" s="134" t="s">
        <v>4101</v>
      </c>
      <c r="CH101" s="98">
        <v>0</v>
      </c>
      <c r="CI101" s="99" t="str">
        <f>IFERROR(VLOOKUP(ROWS($CG$4:CG101),$CF$4:$CG$2337,2,0),"")</f>
        <v>Błażowa (pow. rzeszowski, woj. podkarpackie)</v>
      </c>
      <c r="CJ101" s="98">
        <v>0</v>
      </c>
    </row>
    <row r="102" spans="2:88">
      <c r="B102" s="98">
        <f>IF(ISNUMBER(SEARCH('ankieta ESG'!$E$11,C102)),MAX(B$3:$B101)+1,0)</f>
        <v>99</v>
      </c>
      <c r="C102" s="99" t="s">
        <v>143</v>
      </c>
      <c r="D102" s="98">
        <v>0</v>
      </c>
      <c r="E102" s="99" t="str">
        <f>IFERROR(VLOOKUP(ROWS($C$4:C102),$B$4:$C$1385,2,0),"")</f>
        <v>13.93.Z Produkcja dywanów i chodników (PKD 2007)</v>
      </c>
      <c r="F102" s="98">
        <v>0</v>
      </c>
      <c r="AM102" s="98">
        <f>IF(ISNUMBER(SEARCH('ankieta ESG'!$G$180,AN102)),MAX(AM$3:$AM101)+1,0)</f>
        <v>99</v>
      </c>
      <c r="AN102" s="134" t="s">
        <v>4102</v>
      </c>
      <c r="AO102" s="98">
        <v>0</v>
      </c>
      <c r="AP102" s="99" t="str">
        <f>IFERROR(VLOOKUP(ROWS($AN$4:AN102),$AM$4:$AN$2337,2,0),"")</f>
        <v>Błędów (pow. grójecki, woj. mazowieckie)</v>
      </c>
      <c r="AQ102" s="98">
        <v>0</v>
      </c>
      <c r="AR102" s="98">
        <f>IF(ISNUMBER(SEARCH('ankieta ESG'!$G$181,AS102)),MAX($AR$3:AR101)+1,0)</f>
        <v>99</v>
      </c>
      <c r="AS102" s="134" t="s">
        <v>4102</v>
      </c>
      <c r="AT102" s="98">
        <v>0</v>
      </c>
      <c r="AU102" s="99" t="str">
        <f>IFERROR(VLOOKUP(ROWS($AS$4:AS102),$AR$4:$AS$2337,2,0),"")</f>
        <v>Błędów (pow. grójecki, woj. mazowieckie)</v>
      </c>
      <c r="AV102" s="98">
        <v>0</v>
      </c>
      <c r="AW102" s="98">
        <f>IF(ISNUMBER(SEARCH('ankieta ESG'!$G$182,AX102)),MAX($AW$3:AW101)+1,0)</f>
        <v>99</v>
      </c>
      <c r="AX102" s="134" t="s">
        <v>4102</v>
      </c>
      <c r="AY102" s="98">
        <v>0</v>
      </c>
      <c r="AZ102" s="99" t="str">
        <f>IFERROR(VLOOKUP(ROWS($AX$4:AX102),$AW$4:$AX$2337,2,0),"")</f>
        <v>Błędów (pow. grójecki, woj. mazowieckie)</v>
      </c>
      <c r="BA102" s="98">
        <v>0</v>
      </c>
      <c r="BB102" s="98">
        <f>IF(ISNUMBER(SEARCH('ankieta ESG'!$G$183,BC102)),MAX($BB$3:BB101)+1,0)</f>
        <v>99</v>
      </c>
      <c r="BC102" s="134" t="s">
        <v>4102</v>
      </c>
      <c r="BD102" s="98">
        <v>0</v>
      </c>
      <c r="BE102" s="99" t="str">
        <f>IFERROR(VLOOKUP(ROWS($BC$4:BC102),$BB$4:$BC$2337,2,0),"")</f>
        <v>Błędów (pow. grójecki, woj. mazowieckie)</v>
      </c>
      <c r="BF102" s="98">
        <v>0</v>
      </c>
      <c r="BG102" s="98">
        <f>IF(ISNUMBER(SEARCH('ankieta ESG'!$G$184,BH102)),MAX($BG$3:BG101)+1,0)</f>
        <v>99</v>
      </c>
      <c r="BH102" s="134" t="s">
        <v>4102</v>
      </c>
      <c r="BI102" s="98">
        <v>0</v>
      </c>
      <c r="BJ102" s="99" t="str">
        <f>IFERROR(VLOOKUP(ROWS($BH$4:BH102),$BG$4:$BH$2337,2,0),"")</f>
        <v>Błędów (pow. grójecki, woj. mazowieckie)</v>
      </c>
      <c r="BK102" s="98">
        <v>0</v>
      </c>
      <c r="BL102" s="98">
        <f>IF(ISNUMBER(SEARCH('ankieta ESG'!$G$185,BM102)),MAX($BL$3:BL101)+1,0)</f>
        <v>99</v>
      </c>
      <c r="BM102" s="134" t="s">
        <v>4102</v>
      </c>
      <c r="BN102" s="98">
        <v>0</v>
      </c>
      <c r="BO102" s="99" t="str">
        <f>IFERROR(VLOOKUP(ROWS($BM$4:BM102),$BL$4:$BM$2337,2,0),"")</f>
        <v>Błędów (pow. grójecki, woj. mazowieckie)</v>
      </c>
      <c r="BP102" s="98">
        <v>0</v>
      </c>
      <c r="BQ102" s="98">
        <f>IF(ISNUMBER(SEARCH('ankieta ESG'!$G$186,BR102)),MAX($BQ$3:BQ101)+1,0)</f>
        <v>99</v>
      </c>
      <c r="BR102" s="134" t="s">
        <v>4102</v>
      </c>
      <c r="BS102" s="98">
        <v>0</v>
      </c>
      <c r="BT102" s="99" t="str">
        <f>IFERROR(VLOOKUP(ROWS($BR$4:BR102),$BQ$4:$BR$2337,2,0),"")</f>
        <v>Błędów (pow. grójecki, woj. mazowieckie)</v>
      </c>
      <c r="BU102" s="98">
        <v>0</v>
      </c>
      <c r="BV102" s="98">
        <f>IF(ISNUMBER(SEARCH('ankieta ESG'!$G$187,BW102)),MAX($BV$3:BV101)+1,0)</f>
        <v>99</v>
      </c>
      <c r="BW102" s="134" t="s">
        <v>4102</v>
      </c>
      <c r="BX102" s="98">
        <v>0</v>
      </c>
      <c r="BY102" s="99" t="str">
        <f>IFERROR(VLOOKUP(ROWS($BW$4:BW102),$BV$4:$BW$2337,2,0),"")</f>
        <v>Błędów (pow. grójecki, woj. mazowieckie)</v>
      </c>
      <c r="BZ102" s="98">
        <v>0</v>
      </c>
      <c r="CA102" s="98">
        <f>IF(ISNUMBER(SEARCH('ankieta ESG'!$G$188,CB102)),MAX($CA$3:CA101)+1,0)</f>
        <v>99</v>
      </c>
      <c r="CB102" s="134" t="s">
        <v>4102</v>
      </c>
      <c r="CC102" s="98">
        <v>0</v>
      </c>
      <c r="CD102" s="99" t="str">
        <f>IFERROR(VLOOKUP(ROWS($CB$4:CB102),$CA$4:$CB$2337,2,0),"")</f>
        <v>Błędów (pow. grójecki, woj. mazowieckie)</v>
      </c>
      <c r="CE102" s="98">
        <v>0</v>
      </c>
      <c r="CF102" s="98">
        <f>IF(ISNUMBER(SEARCH('ankieta ESG'!$G$189,CG102)),MAX($CF$3:CF101)+1,0)</f>
        <v>99</v>
      </c>
      <c r="CG102" s="134" t="s">
        <v>4102</v>
      </c>
      <c r="CH102" s="98">
        <v>0</v>
      </c>
      <c r="CI102" s="99" t="str">
        <f>IFERROR(VLOOKUP(ROWS($CG$4:CG102),$CF$4:$CG$2337,2,0),"")</f>
        <v>Błędów (pow. grójecki, woj. mazowieckie)</v>
      </c>
      <c r="CJ102" s="98">
        <v>0</v>
      </c>
    </row>
    <row r="103" spans="2:88">
      <c r="B103" s="98">
        <f>IF(ISNUMBER(SEARCH('ankieta ESG'!$E$11,C103)),MAX(B$3:$B102)+1,0)</f>
        <v>100</v>
      </c>
      <c r="C103" s="99" t="s">
        <v>144</v>
      </c>
      <c r="D103" s="98">
        <v>0</v>
      </c>
      <c r="E103" s="99" t="str">
        <f>IFERROR(VLOOKUP(ROWS($C$4:C103),$B$4:$C$1385,2,0),"")</f>
        <v>13.94.Z Produkcja wyrobów powroźniczych, lin, szpagatów i wyrobów sieciowych (PKD 2007)</v>
      </c>
      <c r="F103" s="98">
        <v>0</v>
      </c>
      <c r="AM103" s="98">
        <f>IF(ISNUMBER(SEARCH('ankieta ESG'!$G$180,AN103)),MAX(AM$3:$AM102)+1,0)</f>
        <v>100</v>
      </c>
      <c r="AN103" s="134" t="s">
        <v>4103</v>
      </c>
      <c r="AO103" s="98">
        <v>0</v>
      </c>
      <c r="AP103" s="99" t="str">
        <f>IFERROR(VLOOKUP(ROWS($AN$4:AN103),$AM$4:$AN$2337,2,0),"")</f>
        <v>Błonie (pow. warszawski zachodni, woj. mazowieckie)</v>
      </c>
      <c r="AQ103" s="98">
        <v>0</v>
      </c>
      <c r="AR103" s="98">
        <f>IF(ISNUMBER(SEARCH('ankieta ESG'!$G$181,AS103)),MAX($AR$3:AR102)+1,0)</f>
        <v>100</v>
      </c>
      <c r="AS103" s="134" t="s">
        <v>4103</v>
      </c>
      <c r="AT103" s="98">
        <v>0</v>
      </c>
      <c r="AU103" s="99" t="str">
        <f>IFERROR(VLOOKUP(ROWS($AS$4:AS103),$AR$4:$AS$2337,2,0),"")</f>
        <v>Błonie (pow. warszawski zachodni, woj. mazowieckie)</v>
      </c>
      <c r="AV103" s="98">
        <v>0</v>
      </c>
      <c r="AW103" s="98">
        <f>IF(ISNUMBER(SEARCH('ankieta ESG'!$G$182,AX103)),MAX($AW$3:AW102)+1,0)</f>
        <v>100</v>
      </c>
      <c r="AX103" s="134" t="s">
        <v>4103</v>
      </c>
      <c r="AY103" s="98">
        <v>0</v>
      </c>
      <c r="AZ103" s="99" t="str">
        <f>IFERROR(VLOOKUP(ROWS($AX$4:AX103),$AW$4:$AX$2337,2,0),"")</f>
        <v>Błonie (pow. warszawski zachodni, woj. mazowieckie)</v>
      </c>
      <c r="BA103" s="98">
        <v>0</v>
      </c>
      <c r="BB103" s="98">
        <f>IF(ISNUMBER(SEARCH('ankieta ESG'!$G$183,BC103)),MAX($BB$3:BB102)+1,0)</f>
        <v>100</v>
      </c>
      <c r="BC103" s="134" t="s">
        <v>4103</v>
      </c>
      <c r="BD103" s="98">
        <v>0</v>
      </c>
      <c r="BE103" s="99" t="str">
        <f>IFERROR(VLOOKUP(ROWS($BC$4:BC103),$BB$4:$BC$2337,2,0),"")</f>
        <v>Błonie (pow. warszawski zachodni, woj. mazowieckie)</v>
      </c>
      <c r="BF103" s="98">
        <v>0</v>
      </c>
      <c r="BG103" s="98">
        <f>IF(ISNUMBER(SEARCH('ankieta ESG'!$G$184,BH103)),MAX($BG$3:BG102)+1,0)</f>
        <v>100</v>
      </c>
      <c r="BH103" s="134" t="s">
        <v>4103</v>
      </c>
      <c r="BI103" s="98">
        <v>0</v>
      </c>
      <c r="BJ103" s="99" t="str">
        <f>IFERROR(VLOOKUP(ROWS($BH$4:BH103),$BG$4:$BH$2337,2,0),"")</f>
        <v>Błonie (pow. warszawski zachodni, woj. mazowieckie)</v>
      </c>
      <c r="BK103" s="98">
        <v>0</v>
      </c>
      <c r="BL103" s="98">
        <f>IF(ISNUMBER(SEARCH('ankieta ESG'!$G$185,BM103)),MAX($BL$3:BL102)+1,0)</f>
        <v>100</v>
      </c>
      <c r="BM103" s="134" t="s">
        <v>4103</v>
      </c>
      <c r="BN103" s="98">
        <v>0</v>
      </c>
      <c r="BO103" s="99" t="str">
        <f>IFERROR(VLOOKUP(ROWS($BM$4:BM103),$BL$4:$BM$2337,2,0),"")</f>
        <v>Błonie (pow. warszawski zachodni, woj. mazowieckie)</v>
      </c>
      <c r="BP103" s="98">
        <v>0</v>
      </c>
      <c r="BQ103" s="98">
        <f>IF(ISNUMBER(SEARCH('ankieta ESG'!$G$186,BR103)),MAX($BQ$3:BQ102)+1,0)</f>
        <v>100</v>
      </c>
      <c r="BR103" s="134" t="s">
        <v>4103</v>
      </c>
      <c r="BS103" s="98">
        <v>0</v>
      </c>
      <c r="BT103" s="99" t="str">
        <f>IFERROR(VLOOKUP(ROWS($BR$4:BR103),$BQ$4:$BR$2337,2,0),"")</f>
        <v>Błonie (pow. warszawski zachodni, woj. mazowieckie)</v>
      </c>
      <c r="BU103" s="98">
        <v>0</v>
      </c>
      <c r="BV103" s="98">
        <f>IF(ISNUMBER(SEARCH('ankieta ESG'!$G$187,BW103)),MAX($BV$3:BV102)+1,0)</f>
        <v>100</v>
      </c>
      <c r="BW103" s="134" t="s">
        <v>4103</v>
      </c>
      <c r="BX103" s="98">
        <v>0</v>
      </c>
      <c r="BY103" s="99" t="str">
        <f>IFERROR(VLOOKUP(ROWS($BW$4:BW103),$BV$4:$BW$2337,2,0),"")</f>
        <v>Błonie (pow. warszawski zachodni, woj. mazowieckie)</v>
      </c>
      <c r="BZ103" s="98">
        <v>0</v>
      </c>
      <c r="CA103" s="98">
        <f>IF(ISNUMBER(SEARCH('ankieta ESG'!$G$188,CB103)),MAX($CA$3:CA102)+1,0)</f>
        <v>100</v>
      </c>
      <c r="CB103" s="134" t="s">
        <v>4103</v>
      </c>
      <c r="CC103" s="98">
        <v>0</v>
      </c>
      <c r="CD103" s="99" t="str">
        <f>IFERROR(VLOOKUP(ROWS($CB$4:CB103),$CA$4:$CB$2337,2,0),"")</f>
        <v>Błonie (pow. warszawski zachodni, woj. mazowieckie)</v>
      </c>
      <c r="CE103" s="98">
        <v>0</v>
      </c>
      <c r="CF103" s="98">
        <f>IF(ISNUMBER(SEARCH('ankieta ESG'!$G$189,CG103)),MAX($CF$3:CF102)+1,0)</f>
        <v>100</v>
      </c>
      <c r="CG103" s="134" t="s">
        <v>4103</v>
      </c>
      <c r="CH103" s="98">
        <v>0</v>
      </c>
      <c r="CI103" s="99" t="str">
        <f>IFERROR(VLOOKUP(ROWS($CG$4:CG103),$CF$4:$CG$2337,2,0),"")</f>
        <v>Błonie (pow. warszawski zachodni, woj. mazowieckie)</v>
      </c>
      <c r="CJ103" s="98">
        <v>0</v>
      </c>
    </row>
    <row r="104" spans="2:88">
      <c r="B104" s="98">
        <f>IF(ISNUMBER(SEARCH('ankieta ESG'!$E$11,C104)),MAX(B$3:$B103)+1,0)</f>
        <v>101</v>
      </c>
      <c r="C104" s="99" t="s">
        <v>145</v>
      </c>
      <c r="D104" s="98">
        <v>0</v>
      </c>
      <c r="E104" s="99" t="str">
        <f>IFERROR(VLOOKUP(ROWS($C$4:C104),$B$4:$C$1385,2,0),"")</f>
        <v>13.95.Z Produkcja włóknin i wyrobów wykonanych z włóknin, z wyłączeniem odzieży (PKD 2007)</v>
      </c>
      <c r="F104" s="98">
        <v>0</v>
      </c>
      <c r="AM104" s="98">
        <f>IF(ISNUMBER(SEARCH('ankieta ESG'!$G$180,AN104)),MAX(AM$3:$AM103)+1,0)</f>
        <v>101</v>
      </c>
      <c r="AN104" s="134" t="s">
        <v>4104</v>
      </c>
      <c r="AO104" s="98">
        <v>0</v>
      </c>
      <c r="AP104" s="99" t="str">
        <f>IFERROR(VLOOKUP(ROWS($AN$4:AN104),$AM$4:$AN$2337,2,0),"")</f>
        <v>Bobolice (pow. koszaliński, woj. zachodniopomorskie)</v>
      </c>
      <c r="AQ104" s="98">
        <v>0</v>
      </c>
      <c r="AR104" s="98">
        <f>IF(ISNUMBER(SEARCH('ankieta ESG'!$G$181,AS104)),MAX($AR$3:AR103)+1,0)</f>
        <v>101</v>
      </c>
      <c r="AS104" s="134" t="s">
        <v>4104</v>
      </c>
      <c r="AT104" s="98">
        <v>0</v>
      </c>
      <c r="AU104" s="99" t="str">
        <f>IFERROR(VLOOKUP(ROWS($AS$4:AS104),$AR$4:$AS$2337,2,0),"")</f>
        <v>Bobolice (pow. koszaliński, woj. zachodniopomorskie)</v>
      </c>
      <c r="AV104" s="98">
        <v>0</v>
      </c>
      <c r="AW104" s="98">
        <f>IF(ISNUMBER(SEARCH('ankieta ESG'!$G$182,AX104)),MAX($AW$3:AW103)+1,0)</f>
        <v>101</v>
      </c>
      <c r="AX104" s="134" t="s">
        <v>4104</v>
      </c>
      <c r="AY104" s="98">
        <v>0</v>
      </c>
      <c r="AZ104" s="99" t="str">
        <f>IFERROR(VLOOKUP(ROWS($AX$4:AX104),$AW$4:$AX$2337,2,0),"")</f>
        <v>Bobolice (pow. koszaliński, woj. zachodniopomorskie)</v>
      </c>
      <c r="BA104" s="98">
        <v>0</v>
      </c>
      <c r="BB104" s="98">
        <f>IF(ISNUMBER(SEARCH('ankieta ESG'!$G$183,BC104)),MAX($BB$3:BB103)+1,0)</f>
        <v>101</v>
      </c>
      <c r="BC104" s="134" t="s">
        <v>4104</v>
      </c>
      <c r="BD104" s="98">
        <v>0</v>
      </c>
      <c r="BE104" s="99" t="str">
        <f>IFERROR(VLOOKUP(ROWS($BC$4:BC104),$BB$4:$BC$2337,2,0),"")</f>
        <v>Bobolice (pow. koszaliński, woj. zachodniopomorskie)</v>
      </c>
      <c r="BF104" s="98">
        <v>0</v>
      </c>
      <c r="BG104" s="98">
        <f>IF(ISNUMBER(SEARCH('ankieta ESG'!$G$184,BH104)),MAX($BG$3:BG103)+1,0)</f>
        <v>101</v>
      </c>
      <c r="BH104" s="134" t="s">
        <v>4104</v>
      </c>
      <c r="BI104" s="98">
        <v>0</v>
      </c>
      <c r="BJ104" s="99" t="str">
        <f>IFERROR(VLOOKUP(ROWS($BH$4:BH104),$BG$4:$BH$2337,2,0),"")</f>
        <v>Bobolice (pow. koszaliński, woj. zachodniopomorskie)</v>
      </c>
      <c r="BK104" s="98">
        <v>0</v>
      </c>
      <c r="BL104" s="98">
        <f>IF(ISNUMBER(SEARCH('ankieta ESG'!$G$185,BM104)),MAX($BL$3:BL103)+1,0)</f>
        <v>101</v>
      </c>
      <c r="BM104" s="134" t="s">
        <v>4104</v>
      </c>
      <c r="BN104" s="98">
        <v>0</v>
      </c>
      <c r="BO104" s="99" t="str">
        <f>IFERROR(VLOOKUP(ROWS($BM$4:BM104),$BL$4:$BM$2337,2,0),"")</f>
        <v>Bobolice (pow. koszaliński, woj. zachodniopomorskie)</v>
      </c>
      <c r="BP104" s="98">
        <v>0</v>
      </c>
      <c r="BQ104" s="98">
        <f>IF(ISNUMBER(SEARCH('ankieta ESG'!$G$186,BR104)),MAX($BQ$3:BQ103)+1,0)</f>
        <v>101</v>
      </c>
      <c r="BR104" s="134" t="s">
        <v>4104</v>
      </c>
      <c r="BS104" s="98">
        <v>0</v>
      </c>
      <c r="BT104" s="99" t="str">
        <f>IFERROR(VLOOKUP(ROWS($BR$4:BR104),$BQ$4:$BR$2337,2,0),"")</f>
        <v>Bobolice (pow. koszaliński, woj. zachodniopomorskie)</v>
      </c>
      <c r="BU104" s="98">
        <v>0</v>
      </c>
      <c r="BV104" s="98">
        <f>IF(ISNUMBER(SEARCH('ankieta ESG'!$G$187,BW104)),MAX($BV$3:BV103)+1,0)</f>
        <v>101</v>
      </c>
      <c r="BW104" s="134" t="s">
        <v>4104</v>
      </c>
      <c r="BX104" s="98">
        <v>0</v>
      </c>
      <c r="BY104" s="99" t="str">
        <f>IFERROR(VLOOKUP(ROWS($BW$4:BW104),$BV$4:$BW$2337,2,0),"")</f>
        <v>Bobolice (pow. koszaliński, woj. zachodniopomorskie)</v>
      </c>
      <c r="BZ104" s="98">
        <v>0</v>
      </c>
      <c r="CA104" s="98">
        <f>IF(ISNUMBER(SEARCH('ankieta ESG'!$G$188,CB104)),MAX($CA$3:CA103)+1,0)</f>
        <v>101</v>
      </c>
      <c r="CB104" s="134" t="s">
        <v>4104</v>
      </c>
      <c r="CC104" s="98">
        <v>0</v>
      </c>
      <c r="CD104" s="99" t="str">
        <f>IFERROR(VLOOKUP(ROWS($CB$4:CB104),$CA$4:$CB$2337,2,0),"")</f>
        <v>Bobolice (pow. koszaliński, woj. zachodniopomorskie)</v>
      </c>
      <c r="CE104" s="98">
        <v>0</v>
      </c>
      <c r="CF104" s="98">
        <f>IF(ISNUMBER(SEARCH('ankieta ESG'!$G$189,CG104)),MAX($CF$3:CF103)+1,0)</f>
        <v>101</v>
      </c>
      <c r="CG104" s="134" t="s">
        <v>4104</v>
      </c>
      <c r="CH104" s="98">
        <v>0</v>
      </c>
      <c r="CI104" s="99" t="str">
        <f>IFERROR(VLOOKUP(ROWS($CG$4:CG104),$CF$4:$CG$2337,2,0),"")</f>
        <v>Bobolice (pow. koszaliński, woj. zachodniopomorskie)</v>
      </c>
      <c r="CJ104" s="98">
        <v>0</v>
      </c>
    </row>
    <row r="105" spans="2:88">
      <c r="B105" s="98">
        <f>IF(ISNUMBER(SEARCH('ankieta ESG'!$E$11,C105)),MAX(B$3:$B104)+1,0)</f>
        <v>102</v>
      </c>
      <c r="C105" s="99" t="s">
        <v>146</v>
      </c>
      <c r="D105" s="98">
        <v>0</v>
      </c>
      <c r="E105" s="99" t="str">
        <f>IFERROR(VLOOKUP(ROWS($C$4:C105),$B$4:$C$1385,2,0),"")</f>
        <v>13.96.Z Produkcja pozostałych technicznych i przemysłowych wyrobów tekstylnych (PKD 2007)</v>
      </c>
      <c r="F105" s="98">
        <v>0</v>
      </c>
      <c r="AM105" s="98">
        <f>IF(ISNUMBER(SEARCH('ankieta ESG'!$G$180,AN105)),MAX(AM$3:$AM104)+1,0)</f>
        <v>102</v>
      </c>
      <c r="AN105" s="134" t="s">
        <v>4105</v>
      </c>
      <c r="AO105" s="98">
        <v>0</v>
      </c>
      <c r="AP105" s="99" t="str">
        <f>IFERROR(VLOOKUP(ROWS($AN$4:AN105),$AM$4:$AN$2337,2,0),"")</f>
        <v>Bobowa (pow. gorlicki, woj. małopolskie)</v>
      </c>
      <c r="AQ105" s="98">
        <v>0</v>
      </c>
      <c r="AR105" s="98">
        <f>IF(ISNUMBER(SEARCH('ankieta ESG'!$G$181,AS105)),MAX($AR$3:AR104)+1,0)</f>
        <v>102</v>
      </c>
      <c r="AS105" s="134" t="s">
        <v>4105</v>
      </c>
      <c r="AT105" s="98">
        <v>0</v>
      </c>
      <c r="AU105" s="99" t="str">
        <f>IFERROR(VLOOKUP(ROWS($AS$4:AS105),$AR$4:$AS$2337,2,0),"")</f>
        <v>Bobowa (pow. gorlicki, woj. małopolskie)</v>
      </c>
      <c r="AV105" s="98">
        <v>0</v>
      </c>
      <c r="AW105" s="98">
        <f>IF(ISNUMBER(SEARCH('ankieta ESG'!$G$182,AX105)),MAX($AW$3:AW104)+1,0)</f>
        <v>102</v>
      </c>
      <c r="AX105" s="134" t="s">
        <v>4105</v>
      </c>
      <c r="AY105" s="98">
        <v>0</v>
      </c>
      <c r="AZ105" s="99" t="str">
        <f>IFERROR(VLOOKUP(ROWS($AX$4:AX105),$AW$4:$AX$2337,2,0),"")</f>
        <v>Bobowa (pow. gorlicki, woj. małopolskie)</v>
      </c>
      <c r="BA105" s="98">
        <v>0</v>
      </c>
      <c r="BB105" s="98">
        <f>IF(ISNUMBER(SEARCH('ankieta ESG'!$G$183,BC105)),MAX($BB$3:BB104)+1,0)</f>
        <v>102</v>
      </c>
      <c r="BC105" s="134" t="s">
        <v>4105</v>
      </c>
      <c r="BD105" s="98">
        <v>0</v>
      </c>
      <c r="BE105" s="99" t="str">
        <f>IFERROR(VLOOKUP(ROWS($BC$4:BC105),$BB$4:$BC$2337,2,0),"")</f>
        <v>Bobowa (pow. gorlicki, woj. małopolskie)</v>
      </c>
      <c r="BF105" s="98">
        <v>0</v>
      </c>
      <c r="BG105" s="98">
        <f>IF(ISNUMBER(SEARCH('ankieta ESG'!$G$184,BH105)),MAX($BG$3:BG104)+1,0)</f>
        <v>102</v>
      </c>
      <c r="BH105" s="134" t="s">
        <v>4105</v>
      </c>
      <c r="BI105" s="98">
        <v>0</v>
      </c>
      <c r="BJ105" s="99" t="str">
        <f>IFERROR(VLOOKUP(ROWS($BH$4:BH105),$BG$4:$BH$2337,2,0),"")</f>
        <v>Bobowa (pow. gorlicki, woj. małopolskie)</v>
      </c>
      <c r="BK105" s="98">
        <v>0</v>
      </c>
      <c r="BL105" s="98">
        <f>IF(ISNUMBER(SEARCH('ankieta ESG'!$G$185,BM105)),MAX($BL$3:BL104)+1,0)</f>
        <v>102</v>
      </c>
      <c r="BM105" s="134" t="s">
        <v>4105</v>
      </c>
      <c r="BN105" s="98">
        <v>0</v>
      </c>
      <c r="BO105" s="99" t="str">
        <f>IFERROR(VLOOKUP(ROWS($BM$4:BM105),$BL$4:$BM$2337,2,0),"")</f>
        <v>Bobowa (pow. gorlicki, woj. małopolskie)</v>
      </c>
      <c r="BP105" s="98">
        <v>0</v>
      </c>
      <c r="BQ105" s="98">
        <f>IF(ISNUMBER(SEARCH('ankieta ESG'!$G$186,BR105)),MAX($BQ$3:BQ104)+1,0)</f>
        <v>102</v>
      </c>
      <c r="BR105" s="134" t="s">
        <v>4105</v>
      </c>
      <c r="BS105" s="98">
        <v>0</v>
      </c>
      <c r="BT105" s="99" t="str">
        <f>IFERROR(VLOOKUP(ROWS($BR$4:BR105),$BQ$4:$BR$2337,2,0),"")</f>
        <v>Bobowa (pow. gorlicki, woj. małopolskie)</v>
      </c>
      <c r="BU105" s="98">
        <v>0</v>
      </c>
      <c r="BV105" s="98">
        <f>IF(ISNUMBER(SEARCH('ankieta ESG'!$G$187,BW105)),MAX($BV$3:BV104)+1,0)</f>
        <v>102</v>
      </c>
      <c r="BW105" s="134" t="s">
        <v>4105</v>
      </c>
      <c r="BX105" s="98">
        <v>0</v>
      </c>
      <c r="BY105" s="99" t="str">
        <f>IFERROR(VLOOKUP(ROWS($BW$4:BW105),$BV$4:$BW$2337,2,0),"")</f>
        <v>Bobowa (pow. gorlicki, woj. małopolskie)</v>
      </c>
      <c r="BZ105" s="98">
        <v>0</v>
      </c>
      <c r="CA105" s="98">
        <f>IF(ISNUMBER(SEARCH('ankieta ESG'!$G$188,CB105)),MAX($CA$3:CA104)+1,0)</f>
        <v>102</v>
      </c>
      <c r="CB105" s="134" t="s">
        <v>4105</v>
      </c>
      <c r="CC105" s="98">
        <v>0</v>
      </c>
      <c r="CD105" s="99" t="str">
        <f>IFERROR(VLOOKUP(ROWS($CB$4:CB105),$CA$4:$CB$2337,2,0),"")</f>
        <v>Bobowa (pow. gorlicki, woj. małopolskie)</v>
      </c>
      <c r="CE105" s="98">
        <v>0</v>
      </c>
      <c r="CF105" s="98">
        <f>IF(ISNUMBER(SEARCH('ankieta ESG'!$G$189,CG105)),MAX($CF$3:CF104)+1,0)</f>
        <v>102</v>
      </c>
      <c r="CG105" s="134" t="s">
        <v>4105</v>
      </c>
      <c r="CH105" s="98">
        <v>0</v>
      </c>
      <c r="CI105" s="99" t="str">
        <f>IFERROR(VLOOKUP(ROWS($CG$4:CG105),$CF$4:$CG$2337,2,0),"")</f>
        <v>Bobowa (pow. gorlicki, woj. małopolskie)</v>
      </c>
      <c r="CJ105" s="98">
        <v>0</v>
      </c>
    </row>
    <row r="106" spans="2:88">
      <c r="B106" s="98">
        <f>IF(ISNUMBER(SEARCH('ankieta ESG'!$E$11,C106)),MAX(B$3:$B105)+1,0)</f>
        <v>103</v>
      </c>
      <c r="C106" s="99" t="s">
        <v>147</v>
      </c>
      <c r="D106" s="98">
        <v>0</v>
      </c>
      <c r="E106" s="99" t="str">
        <f>IFERROR(VLOOKUP(ROWS($C$4:C106),$B$4:$C$1385,2,0),"")</f>
        <v>13.99.Z Produkcja pozostałych wyrobów tekstylnych, gdzie indziej niesklasyfikowana (PKD 2007)</v>
      </c>
      <c r="F106" s="98">
        <v>0</v>
      </c>
      <c r="AM106" s="98">
        <f>IF(ISNUMBER(SEARCH('ankieta ESG'!$G$180,AN106)),MAX(AM$3:$AM105)+1,0)</f>
        <v>103</v>
      </c>
      <c r="AN106" s="134" t="s">
        <v>4106</v>
      </c>
      <c r="AO106" s="98">
        <v>0</v>
      </c>
      <c r="AP106" s="99" t="str">
        <f>IFERROR(VLOOKUP(ROWS($AN$4:AN106),$AM$4:$AN$2337,2,0),"")</f>
        <v>Bobowo (pow. starogardzki, woj. pomorskie)</v>
      </c>
      <c r="AQ106" s="98">
        <v>0</v>
      </c>
      <c r="AR106" s="98">
        <f>IF(ISNUMBER(SEARCH('ankieta ESG'!$G$181,AS106)),MAX($AR$3:AR105)+1,0)</f>
        <v>103</v>
      </c>
      <c r="AS106" s="134" t="s">
        <v>4106</v>
      </c>
      <c r="AT106" s="98">
        <v>0</v>
      </c>
      <c r="AU106" s="99" t="str">
        <f>IFERROR(VLOOKUP(ROWS($AS$4:AS106),$AR$4:$AS$2337,2,0),"")</f>
        <v>Bobowo (pow. starogardzki, woj. pomorskie)</v>
      </c>
      <c r="AV106" s="98">
        <v>0</v>
      </c>
      <c r="AW106" s="98">
        <f>IF(ISNUMBER(SEARCH('ankieta ESG'!$G$182,AX106)),MAX($AW$3:AW105)+1,0)</f>
        <v>103</v>
      </c>
      <c r="AX106" s="134" t="s">
        <v>4106</v>
      </c>
      <c r="AY106" s="98">
        <v>0</v>
      </c>
      <c r="AZ106" s="99" t="str">
        <f>IFERROR(VLOOKUP(ROWS($AX$4:AX106),$AW$4:$AX$2337,2,0),"")</f>
        <v>Bobowo (pow. starogardzki, woj. pomorskie)</v>
      </c>
      <c r="BA106" s="98">
        <v>0</v>
      </c>
      <c r="BB106" s="98">
        <f>IF(ISNUMBER(SEARCH('ankieta ESG'!$G$183,BC106)),MAX($BB$3:BB105)+1,0)</f>
        <v>103</v>
      </c>
      <c r="BC106" s="134" t="s">
        <v>4106</v>
      </c>
      <c r="BD106" s="98">
        <v>0</v>
      </c>
      <c r="BE106" s="99" t="str">
        <f>IFERROR(VLOOKUP(ROWS($BC$4:BC106),$BB$4:$BC$2337,2,0),"")</f>
        <v>Bobowo (pow. starogardzki, woj. pomorskie)</v>
      </c>
      <c r="BF106" s="98">
        <v>0</v>
      </c>
      <c r="BG106" s="98">
        <f>IF(ISNUMBER(SEARCH('ankieta ESG'!$G$184,BH106)),MAX($BG$3:BG105)+1,0)</f>
        <v>103</v>
      </c>
      <c r="BH106" s="134" t="s">
        <v>4106</v>
      </c>
      <c r="BI106" s="98">
        <v>0</v>
      </c>
      <c r="BJ106" s="99" t="str">
        <f>IFERROR(VLOOKUP(ROWS($BH$4:BH106),$BG$4:$BH$2337,2,0),"")</f>
        <v>Bobowo (pow. starogardzki, woj. pomorskie)</v>
      </c>
      <c r="BK106" s="98">
        <v>0</v>
      </c>
      <c r="BL106" s="98">
        <f>IF(ISNUMBER(SEARCH('ankieta ESG'!$G$185,BM106)),MAX($BL$3:BL105)+1,0)</f>
        <v>103</v>
      </c>
      <c r="BM106" s="134" t="s">
        <v>4106</v>
      </c>
      <c r="BN106" s="98">
        <v>0</v>
      </c>
      <c r="BO106" s="99" t="str">
        <f>IFERROR(VLOOKUP(ROWS($BM$4:BM106),$BL$4:$BM$2337,2,0),"")</f>
        <v>Bobowo (pow. starogardzki, woj. pomorskie)</v>
      </c>
      <c r="BP106" s="98">
        <v>0</v>
      </c>
      <c r="BQ106" s="98">
        <f>IF(ISNUMBER(SEARCH('ankieta ESG'!$G$186,BR106)),MAX($BQ$3:BQ105)+1,0)</f>
        <v>103</v>
      </c>
      <c r="BR106" s="134" t="s">
        <v>4106</v>
      </c>
      <c r="BS106" s="98">
        <v>0</v>
      </c>
      <c r="BT106" s="99" t="str">
        <f>IFERROR(VLOOKUP(ROWS($BR$4:BR106),$BQ$4:$BR$2337,2,0),"")</f>
        <v>Bobowo (pow. starogardzki, woj. pomorskie)</v>
      </c>
      <c r="BU106" s="98">
        <v>0</v>
      </c>
      <c r="BV106" s="98">
        <f>IF(ISNUMBER(SEARCH('ankieta ESG'!$G$187,BW106)),MAX($BV$3:BV105)+1,0)</f>
        <v>103</v>
      </c>
      <c r="BW106" s="134" t="s">
        <v>4106</v>
      </c>
      <c r="BX106" s="98">
        <v>0</v>
      </c>
      <c r="BY106" s="99" t="str">
        <f>IFERROR(VLOOKUP(ROWS($BW$4:BW106),$BV$4:$BW$2337,2,0),"")</f>
        <v>Bobowo (pow. starogardzki, woj. pomorskie)</v>
      </c>
      <c r="BZ106" s="98">
        <v>0</v>
      </c>
      <c r="CA106" s="98">
        <f>IF(ISNUMBER(SEARCH('ankieta ESG'!$G$188,CB106)),MAX($CA$3:CA105)+1,0)</f>
        <v>103</v>
      </c>
      <c r="CB106" s="134" t="s">
        <v>4106</v>
      </c>
      <c r="CC106" s="98">
        <v>0</v>
      </c>
      <c r="CD106" s="99" t="str">
        <f>IFERROR(VLOOKUP(ROWS($CB$4:CB106),$CA$4:$CB$2337,2,0),"")</f>
        <v>Bobowo (pow. starogardzki, woj. pomorskie)</v>
      </c>
      <c r="CE106" s="98">
        <v>0</v>
      </c>
      <c r="CF106" s="98">
        <f>IF(ISNUMBER(SEARCH('ankieta ESG'!$G$189,CG106)),MAX($CF$3:CF105)+1,0)</f>
        <v>103</v>
      </c>
      <c r="CG106" s="134" t="s">
        <v>4106</v>
      </c>
      <c r="CH106" s="98">
        <v>0</v>
      </c>
      <c r="CI106" s="99" t="str">
        <f>IFERROR(VLOOKUP(ROWS($CG$4:CG106),$CF$4:$CG$2337,2,0),"")</f>
        <v>Bobowo (pow. starogardzki, woj. pomorskie)</v>
      </c>
      <c r="CJ106" s="98">
        <v>0</v>
      </c>
    </row>
    <row r="107" spans="2:88">
      <c r="B107" s="98">
        <f>IF(ISNUMBER(SEARCH('ankieta ESG'!$E$11,C107)),MAX(B$3:$B106)+1,0)</f>
        <v>104</v>
      </c>
      <c r="C107" s="99" t="s">
        <v>148</v>
      </c>
      <c r="D107" s="98">
        <v>0</v>
      </c>
      <c r="E107" s="99" t="str">
        <f>IFERROR(VLOOKUP(ROWS($C$4:C107),$B$4:$C$1385,2,0),"")</f>
        <v>14.11.Z Produkcja odzieży skórzanej (PKD 2007)</v>
      </c>
      <c r="F107" s="98">
        <v>0</v>
      </c>
      <c r="AM107" s="98">
        <f>IF(ISNUMBER(SEARCH('ankieta ESG'!$G$180,AN107)),MAX(AM$3:$AM106)+1,0)</f>
        <v>104</v>
      </c>
      <c r="AN107" s="134" t="s">
        <v>4107</v>
      </c>
      <c r="AO107" s="98">
        <v>0</v>
      </c>
      <c r="AP107" s="99" t="str">
        <f>IFERROR(VLOOKUP(ROWS($AN$4:AN107),$AM$4:$AN$2337,2,0),"")</f>
        <v>Bobrowice (pow. krośnieński, woj. lubuskie)</v>
      </c>
      <c r="AQ107" s="98">
        <v>0</v>
      </c>
      <c r="AR107" s="98">
        <f>IF(ISNUMBER(SEARCH('ankieta ESG'!$G$181,AS107)),MAX($AR$3:AR106)+1,0)</f>
        <v>104</v>
      </c>
      <c r="AS107" s="134" t="s">
        <v>4107</v>
      </c>
      <c r="AT107" s="98">
        <v>0</v>
      </c>
      <c r="AU107" s="99" t="str">
        <f>IFERROR(VLOOKUP(ROWS($AS$4:AS107),$AR$4:$AS$2337,2,0),"")</f>
        <v>Bobrowice (pow. krośnieński, woj. lubuskie)</v>
      </c>
      <c r="AV107" s="98">
        <v>0</v>
      </c>
      <c r="AW107" s="98">
        <f>IF(ISNUMBER(SEARCH('ankieta ESG'!$G$182,AX107)),MAX($AW$3:AW106)+1,0)</f>
        <v>104</v>
      </c>
      <c r="AX107" s="134" t="s">
        <v>4107</v>
      </c>
      <c r="AY107" s="98">
        <v>0</v>
      </c>
      <c r="AZ107" s="99" t="str">
        <f>IFERROR(VLOOKUP(ROWS($AX$4:AX107),$AW$4:$AX$2337,2,0),"")</f>
        <v>Bobrowice (pow. krośnieński, woj. lubuskie)</v>
      </c>
      <c r="BA107" s="98">
        <v>0</v>
      </c>
      <c r="BB107" s="98">
        <f>IF(ISNUMBER(SEARCH('ankieta ESG'!$G$183,BC107)),MAX($BB$3:BB106)+1,0)</f>
        <v>104</v>
      </c>
      <c r="BC107" s="134" t="s">
        <v>4107</v>
      </c>
      <c r="BD107" s="98">
        <v>0</v>
      </c>
      <c r="BE107" s="99" t="str">
        <f>IFERROR(VLOOKUP(ROWS($BC$4:BC107),$BB$4:$BC$2337,2,0),"")</f>
        <v>Bobrowice (pow. krośnieński, woj. lubuskie)</v>
      </c>
      <c r="BF107" s="98">
        <v>0</v>
      </c>
      <c r="BG107" s="98">
        <f>IF(ISNUMBER(SEARCH('ankieta ESG'!$G$184,BH107)),MAX($BG$3:BG106)+1,0)</f>
        <v>104</v>
      </c>
      <c r="BH107" s="134" t="s">
        <v>4107</v>
      </c>
      <c r="BI107" s="98">
        <v>0</v>
      </c>
      <c r="BJ107" s="99" t="str">
        <f>IFERROR(VLOOKUP(ROWS($BH$4:BH107),$BG$4:$BH$2337,2,0),"")</f>
        <v>Bobrowice (pow. krośnieński, woj. lubuskie)</v>
      </c>
      <c r="BK107" s="98">
        <v>0</v>
      </c>
      <c r="BL107" s="98">
        <f>IF(ISNUMBER(SEARCH('ankieta ESG'!$G$185,BM107)),MAX($BL$3:BL106)+1,0)</f>
        <v>104</v>
      </c>
      <c r="BM107" s="134" t="s">
        <v>4107</v>
      </c>
      <c r="BN107" s="98">
        <v>0</v>
      </c>
      <c r="BO107" s="99" t="str">
        <f>IFERROR(VLOOKUP(ROWS($BM$4:BM107),$BL$4:$BM$2337,2,0),"")</f>
        <v>Bobrowice (pow. krośnieński, woj. lubuskie)</v>
      </c>
      <c r="BP107" s="98">
        <v>0</v>
      </c>
      <c r="BQ107" s="98">
        <f>IF(ISNUMBER(SEARCH('ankieta ESG'!$G$186,BR107)),MAX($BQ$3:BQ106)+1,0)</f>
        <v>104</v>
      </c>
      <c r="BR107" s="134" t="s">
        <v>4107</v>
      </c>
      <c r="BS107" s="98">
        <v>0</v>
      </c>
      <c r="BT107" s="99" t="str">
        <f>IFERROR(VLOOKUP(ROWS($BR$4:BR107),$BQ$4:$BR$2337,2,0),"")</f>
        <v>Bobrowice (pow. krośnieński, woj. lubuskie)</v>
      </c>
      <c r="BU107" s="98">
        <v>0</v>
      </c>
      <c r="BV107" s="98">
        <f>IF(ISNUMBER(SEARCH('ankieta ESG'!$G$187,BW107)),MAX($BV$3:BV106)+1,0)</f>
        <v>104</v>
      </c>
      <c r="BW107" s="134" t="s">
        <v>4107</v>
      </c>
      <c r="BX107" s="98">
        <v>0</v>
      </c>
      <c r="BY107" s="99" t="str">
        <f>IFERROR(VLOOKUP(ROWS($BW$4:BW107),$BV$4:$BW$2337,2,0),"")</f>
        <v>Bobrowice (pow. krośnieński, woj. lubuskie)</v>
      </c>
      <c r="BZ107" s="98">
        <v>0</v>
      </c>
      <c r="CA107" s="98">
        <f>IF(ISNUMBER(SEARCH('ankieta ESG'!$G$188,CB107)),MAX($CA$3:CA106)+1,0)</f>
        <v>104</v>
      </c>
      <c r="CB107" s="134" t="s">
        <v>4107</v>
      </c>
      <c r="CC107" s="98">
        <v>0</v>
      </c>
      <c r="CD107" s="99" t="str">
        <f>IFERROR(VLOOKUP(ROWS($CB$4:CB107),$CA$4:$CB$2337,2,0),"")</f>
        <v>Bobrowice (pow. krośnieński, woj. lubuskie)</v>
      </c>
      <c r="CE107" s="98">
        <v>0</v>
      </c>
      <c r="CF107" s="98">
        <f>IF(ISNUMBER(SEARCH('ankieta ESG'!$G$189,CG107)),MAX($CF$3:CF106)+1,0)</f>
        <v>104</v>
      </c>
      <c r="CG107" s="134" t="s">
        <v>4107</v>
      </c>
      <c r="CH107" s="98">
        <v>0</v>
      </c>
      <c r="CI107" s="99" t="str">
        <f>IFERROR(VLOOKUP(ROWS($CG$4:CG107),$CF$4:$CG$2337,2,0),"")</f>
        <v>Bobrowice (pow. krośnieński, woj. lubuskie)</v>
      </c>
      <c r="CJ107" s="98">
        <v>0</v>
      </c>
    </row>
    <row r="108" spans="2:88">
      <c r="B108" s="98">
        <f>IF(ISNUMBER(SEARCH('ankieta ESG'!$E$11,C108)),MAX(B$3:$B107)+1,0)</f>
        <v>105</v>
      </c>
      <c r="C108" s="99" t="s">
        <v>149</v>
      </c>
      <c r="D108" s="98">
        <v>0</v>
      </c>
      <c r="E108" s="99" t="str">
        <f>IFERROR(VLOOKUP(ROWS($C$4:C108),$B$4:$C$1385,2,0),"")</f>
        <v>14.12.Z Produkcja odzieży roboczej (PKD 2007)</v>
      </c>
      <c r="F108" s="98">
        <v>0</v>
      </c>
      <c r="AM108" s="98">
        <f>IF(ISNUMBER(SEARCH('ankieta ESG'!$G$180,AN108)),MAX(AM$3:$AM107)+1,0)</f>
        <v>105</v>
      </c>
      <c r="AN108" s="134" t="s">
        <v>4108</v>
      </c>
      <c r="AO108" s="98">
        <v>0</v>
      </c>
      <c r="AP108" s="99" t="str">
        <f>IFERROR(VLOOKUP(ROWS($AN$4:AN108),$AM$4:$AN$2337,2,0),"")</f>
        <v>Bobrowniki (pow. będziński, woj. śląskie)</v>
      </c>
      <c r="AQ108" s="98">
        <v>0</v>
      </c>
      <c r="AR108" s="98">
        <f>IF(ISNUMBER(SEARCH('ankieta ESG'!$G$181,AS108)),MAX($AR$3:AR107)+1,0)</f>
        <v>105</v>
      </c>
      <c r="AS108" s="134" t="s">
        <v>4108</v>
      </c>
      <c r="AT108" s="98">
        <v>0</v>
      </c>
      <c r="AU108" s="99" t="str">
        <f>IFERROR(VLOOKUP(ROWS($AS$4:AS108),$AR$4:$AS$2337,2,0),"")</f>
        <v>Bobrowniki (pow. będziński, woj. śląskie)</v>
      </c>
      <c r="AV108" s="98">
        <v>0</v>
      </c>
      <c r="AW108" s="98">
        <f>IF(ISNUMBER(SEARCH('ankieta ESG'!$G$182,AX108)),MAX($AW$3:AW107)+1,0)</f>
        <v>105</v>
      </c>
      <c r="AX108" s="134" t="s">
        <v>4108</v>
      </c>
      <c r="AY108" s="98">
        <v>0</v>
      </c>
      <c r="AZ108" s="99" t="str">
        <f>IFERROR(VLOOKUP(ROWS($AX$4:AX108),$AW$4:$AX$2337,2,0),"")</f>
        <v>Bobrowniki (pow. będziński, woj. śląskie)</v>
      </c>
      <c r="BA108" s="98">
        <v>0</v>
      </c>
      <c r="BB108" s="98">
        <f>IF(ISNUMBER(SEARCH('ankieta ESG'!$G$183,BC108)),MAX($BB$3:BB107)+1,0)</f>
        <v>105</v>
      </c>
      <c r="BC108" s="134" t="s">
        <v>4108</v>
      </c>
      <c r="BD108" s="98">
        <v>0</v>
      </c>
      <c r="BE108" s="99" t="str">
        <f>IFERROR(VLOOKUP(ROWS($BC$4:BC108),$BB$4:$BC$2337,2,0),"")</f>
        <v>Bobrowniki (pow. będziński, woj. śląskie)</v>
      </c>
      <c r="BF108" s="98">
        <v>0</v>
      </c>
      <c r="BG108" s="98">
        <f>IF(ISNUMBER(SEARCH('ankieta ESG'!$G$184,BH108)),MAX($BG$3:BG107)+1,0)</f>
        <v>105</v>
      </c>
      <c r="BH108" s="134" t="s">
        <v>4108</v>
      </c>
      <c r="BI108" s="98">
        <v>0</v>
      </c>
      <c r="BJ108" s="99" t="str">
        <f>IFERROR(VLOOKUP(ROWS($BH$4:BH108),$BG$4:$BH$2337,2,0),"")</f>
        <v>Bobrowniki (pow. będziński, woj. śląskie)</v>
      </c>
      <c r="BK108" s="98">
        <v>0</v>
      </c>
      <c r="BL108" s="98">
        <f>IF(ISNUMBER(SEARCH('ankieta ESG'!$G$185,BM108)),MAX($BL$3:BL107)+1,0)</f>
        <v>105</v>
      </c>
      <c r="BM108" s="134" t="s">
        <v>4108</v>
      </c>
      <c r="BN108" s="98">
        <v>0</v>
      </c>
      <c r="BO108" s="99" t="str">
        <f>IFERROR(VLOOKUP(ROWS($BM$4:BM108),$BL$4:$BM$2337,2,0),"")</f>
        <v>Bobrowniki (pow. będziński, woj. śląskie)</v>
      </c>
      <c r="BP108" s="98">
        <v>0</v>
      </c>
      <c r="BQ108" s="98">
        <f>IF(ISNUMBER(SEARCH('ankieta ESG'!$G$186,BR108)),MAX($BQ$3:BQ107)+1,0)</f>
        <v>105</v>
      </c>
      <c r="BR108" s="134" t="s">
        <v>4108</v>
      </c>
      <c r="BS108" s="98">
        <v>0</v>
      </c>
      <c r="BT108" s="99" t="str">
        <f>IFERROR(VLOOKUP(ROWS($BR$4:BR108),$BQ$4:$BR$2337,2,0),"")</f>
        <v>Bobrowniki (pow. będziński, woj. śląskie)</v>
      </c>
      <c r="BU108" s="98">
        <v>0</v>
      </c>
      <c r="BV108" s="98">
        <f>IF(ISNUMBER(SEARCH('ankieta ESG'!$G$187,BW108)),MAX($BV$3:BV107)+1,0)</f>
        <v>105</v>
      </c>
      <c r="BW108" s="134" t="s">
        <v>4108</v>
      </c>
      <c r="BX108" s="98">
        <v>0</v>
      </c>
      <c r="BY108" s="99" t="str">
        <f>IFERROR(VLOOKUP(ROWS($BW$4:BW108),$BV$4:$BW$2337,2,0),"")</f>
        <v>Bobrowniki (pow. będziński, woj. śląskie)</v>
      </c>
      <c r="BZ108" s="98">
        <v>0</v>
      </c>
      <c r="CA108" s="98">
        <f>IF(ISNUMBER(SEARCH('ankieta ESG'!$G$188,CB108)),MAX($CA$3:CA107)+1,0)</f>
        <v>105</v>
      </c>
      <c r="CB108" s="134" t="s">
        <v>4108</v>
      </c>
      <c r="CC108" s="98">
        <v>0</v>
      </c>
      <c r="CD108" s="99" t="str">
        <f>IFERROR(VLOOKUP(ROWS($CB$4:CB108),$CA$4:$CB$2337,2,0),"")</f>
        <v>Bobrowniki (pow. będziński, woj. śląskie)</v>
      </c>
      <c r="CE108" s="98">
        <v>0</v>
      </c>
      <c r="CF108" s="98">
        <f>IF(ISNUMBER(SEARCH('ankieta ESG'!$G$189,CG108)),MAX($CF$3:CF107)+1,0)</f>
        <v>105</v>
      </c>
      <c r="CG108" s="134" t="s">
        <v>4108</v>
      </c>
      <c r="CH108" s="98">
        <v>0</v>
      </c>
      <c r="CI108" s="99" t="str">
        <f>IFERROR(VLOOKUP(ROWS($CG$4:CG108),$CF$4:$CG$2337,2,0),"")</f>
        <v>Bobrowniki (pow. będziński, woj. śląskie)</v>
      </c>
      <c r="CJ108" s="98">
        <v>0</v>
      </c>
    </row>
    <row r="109" spans="2:88">
      <c r="B109" s="98">
        <f>IF(ISNUMBER(SEARCH('ankieta ESG'!$E$11,C109)),MAX(B$3:$B108)+1,0)</f>
        <v>106</v>
      </c>
      <c r="C109" s="99" t="s">
        <v>150</v>
      </c>
      <c r="D109" s="98">
        <v>0</v>
      </c>
      <c r="E109" s="99" t="str">
        <f>IFERROR(VLOOKUP(ROWS($C$4:C109),$B$4:$C$1385,2,0),"")</f>
        <v>14.13.Z Produkcja pozostałej odzieży wierzchniej (PKD 2007)</v>
      </c>
      <c r="F109" s="98">
        <v>0</v>
      </c>
      <c r="AM109" s="98">
        <f>IF(ISNUMBER(SEARCH('ankieta ESG'!$G$180,AN109)),MAX(AM$3:$AM108)+1,0)</f>
        <v>106</v>
      </c>
      <c r="AN109" s="134" t="s">
        <v>4109</v>
      </c>
      <c r="AO109" s="98">
        <v>0</v>
      </c>
      <c r="AP109" s="99" t="str">
        <f>IFERROR(VLOOKUP(ROWS($AN$4:AN109),$AM$4:$AN$2337,2,0),"")</f>
        <v>Bobrowniki (pow. lipnowski, woj. kujawsko-pomorskie)</v>
      </c>
      <c r="AQ109" s="98">
        <v>0</v>
      </c>
      <c r="AR109" s="98">
        <f>IF(ISNUMBER(SEARCH('ankieta ESG'!$G$181,AS109)),MAX($AR$3:AR108)+1,0)</f>
        <v>106</v>
      </c>
      <c r="AS109" s="134" t="s">
        <v>4109</v>
      </c>
      <c r="AT109" s="98">
        <v>0</v>
      </c>
      <c r="AU109" s="99" t="str">
        <f>IFERROR(VLOOKUP(ROWS($AS$4:AS109),$AR$4:$AS$2337,2,0),"")</f>
        <v>Bobrowniki (pow. lipnowski, woj. kujawsko-pomorskie)</v>
      </c>
      <c r="AV109" s="98">
        <v>0</v>
      </c>
      <c r="AW109" s="98">
        <f>IF(ISNUMBER(SEARCH('ankieta ESG'!$G$182,AX109)),MAX($AW$3:AW108)+1,0)</f>
        <v>106</v>
      </c>
      <c r="AX109" s="134" t="s">
        <v>4109</v>
      </c>
      <c r="AY109" s="98">
        <v>0</v>
      </c>
      <c r="AZ109" s="99" t="str">
        <f>IFERROR(VLOOKUP(ROWS($AX$4:AX109),$AW$4:$AX$2337,2,0),"")</f>
        <v>Bobrowniki (pow. lipnowski, woj. kujawsko-pomorskie)</v>
      </c>
      <c r="BA109" s="98">
        <v>0</v>
      </c>
      <c r="BB109" s="98">
        <f>IF(ISNUMBER(SEARCH('ankieta ESG'!$G$183,BC109)),MAX($BB$3:BB108)+1,0)</f>
        <v>106</v>
      </c>
      <c r="BC109" s="134" t="s">
        <v>4109</v>
      </c>
      <c r="BD109" s="98">
        <v>0</v>
      </c>
      <c r="BE109" s="99" t="str">
        <f>IFERROR(VLOOKUP(ROWS($BC$4:BC109),$BB$4:$BC$2337,2,0),"")</f>
        <v>Bobrowniki (pow. lipnowski, woj. kujawsko-pomorskie)</v>
      </c>
      <c r="BF109" s="98">
        <v>0</v>
      </c>
      <c r="BG109" s="98">
        <f>IF(ISNUMBER(SEARCH('ankieta ESG'!$G$184,BH109)),MAX($BG$3:BG108)+1,0)</f>
        <v>106</v>
      </c>
      <c r="BH109" s="134" t="s">
        <v>4109</v>
      </c>
      <c r="BI109" s="98">
        <v>0</v>
      </c>
      <c r="BJ109" s="99" t="str">
        <f>IFERROR(VLOOKUP(ROWS($BH$4:BH109),$BG$4:$BH$2337,2,0),"")</f>
        <v>Bobrowniki (pow. lipnowski, woj. kujawsko-pomorskie)</v>
      </c>
      <c r="BK109" s="98">
        <v>0</v>
      </c>
      <c r="BL109" s="98">
        <f>IF(ISNUMBER(SEARCH('ankieta ESG'!$G$185,BM109)),MAX($BL$3:BL108)+1,0)</f>
        <v>106</v>
      </c>
      <c r="BM109" s="134" t="s">
        <v>4109</v>
      </c>
      <c r="BN109" s="98">
        <v>0</v>
      </c>
      <c r="BO109" s="99" t="str">
        <f>IFERROR(VLOOKUP(ROWS($BM$4:BM109),$BL$4:$BM$2337,2,0),"")</f>
        <v>Bobrowniki (pow. lipnowski, woj. kujawsko-pomorskie)</v>
      </c>
      <c r="BP109" s="98">
        <v>0</v>
      </c>
      <c r="BQ109" s="98">
        <f>IF(ISNUMBER(SEARCH('ankieta ESG'!$G$186,BR109)),MAX($BQ$3:BQ108)+1,0)</f>
        <v>106</v>
      </c>
      <c r="BR109" s="134" t="s">
        <v>4109</v>
      </c>
      <c r="BS109" s="98">
        <v>0</v>
      </c>
      <c r="BT109" s="99" t="str">
        <f>IFERROR(VLOOKUP(ROWS($BR$4:BR109),$BQ$4:$BR$2337,2,0),"")</f>
        <v>Bobrowniki (pow. lipnowski, woj. kujawsko-pomorskie)</v>
      </c>
      <c r="BU109" s="98">
        <v>0</v>
      </c>
      <c r="BV109" s="98">
        <f>IF(ISNUMBER(SEARCH('ankieta ESG'!$G$187,BW109)),MAX($BV$3:BV108)+1,0)</f>
        <v>106</v>
      </c>
      <c r="BW109" s="134" t="s">
        <v>4109</v>
      </c>
      <c r="BX109" s="98">
        <v>0</v>
      </c>
      <c r="BY109" s="99" t="str">
        <f>IFERROR(VLOOKUP(ROWS($BW$4:BW109),$BV$4:$BW$2337,2,0),"")</f>
        <v>Bobrowniki (pow. lipnowski, woj. kujawsko-pomorskie)</v>
      </c>
      <c r="BZ109" s="98">
        <v>0</v>
      </c>
      <c r="CA109" s="98">
        <f>IF(ISNUMBER(SEARCH('ankieta ESG'!$G$188,CB109)),MAX($CA$3:CA108)+1,0)</f>
        <v>106</v>
      </c>
      <c r="CB109" s="134" t="s">
        <v>4109</v>
      </c>
      <c r="CC109" s="98">
        <v>0</v>
      </c>
      <c r="CD109" s="99" t="str">
        <f>IFERROR(VLOOKUP(ROWS($CB$4:CB109),$CA$4:$CB$2337,2,0),"")</f>
        <v>Bobrowniki (pow. lipnowski, woj. kujawsko-pomorskie)</v>
      </c>
      <c r="CE109" s="98">
        <v>0</v>
      </c>
      <c r="CF109" s="98">
        <f>IF(ISNUMBER(SEARCH('ankieta ESG'!$G$189,CG109)),MAX($CF$3:CF108)+1,0)</f>
        <v>106</v>
      </c>
      <c r="CG109" s="134" t="s">
        <v>4109</v>
      </c>
      <c r="CH109" s="98">
        <v>0</v>
      </c>
      <c r="CI109" s="99" t="str">
        <f>IFERROR(VLOOKUP(ROWS($CG$4:CG109),$CF$4:$CG$2337,2,0),"")</f>
        <v>Bobrowniki (pow. lipnowski, woj. kujawsko-pomorskie)</v>
      </c>
      <c r="CJ109" s="98">
        <v>0</v>
      </c>
    </row>
    <row r="110" spans="2:88">
      <c r="B110" s="98">
        <f>IF(ISNUMBER(SEARCH('ankieta ESG'!$E$11,C110)),MAX(B$3:$B109)+1,0)</f>
        <v>107</v>
      </c>
      <c r="C110" s="99" t="s">
        <v>151</v>
      </c>
      <c r="D110" s="98">
        <v>0</v>
      </c>
      <c r="E110" s="99" t="str">
        <f>IFERROR(VLOOKUP(ROWS($C$4:C110),$B$4:$C$1385,2,0),"")</f>
        <v>14.14.Z Produkcja bielizny (PKD 2007)</v>
      </c>
      <c r="F110" s="98">
        <v>0</v>
      </c>
      <c r="AM110" s="98">
        <f>IF(ISNUMBER(SEARCH('ankieta ESG'!$G$180,AN110)),MAX(AM$3:$AM109)+1,0)</f>
        <v>107</v>
      </c>
      <c r="AN110" s="134" t="s">
        <v>4110</v>
      </c>
      <c r="AO110" s="98">
        <v>0</v>
      </c>
      <c r="AP110" s="99" t="str">
        <f>IFERROR(VLOOKUP(ROWS($AN$4:AN110),$AM$4:$AN$2337,2,0),"")</f>
        <v>Bobrowo (pow. brodnicki, woj. kujawsko-pomorskie)</v>
      </c>
      <c r="AQ110" s="98">
        <v>0</v>
      </c>
      <c r="AR110" s="98">
        <f>IF(ISNUMBER(SEARCH('ankieta ESG'!$G$181,AS110)),MAX($AR$3:AR109)+1,0)</f>
        <v>107</v>
      </c>
      <c r="AS110" s="134" t="s">
        <v>4110</v>
      </c>
      <c r="AT110" s="98">
        <v>0</v>
      </c>
      <c r="AU110" s="99" t="str">
        <f>IFERROR(VLOOKUP(ROWS($AS$4:AS110),$AR$4:$AS$2337,2,0),"")</f>
        <v>Bobrowo (pow. brodnicki, woj. kujawsko-pomorskie)</v>
      </c>
      <c r="AV110" s="98">
        <v>0</v>
      </c>
      <c r="AW110" s="98">
        <f>IF(ISNUMBER(SEARCH('ankieta ESG'!$G$182,AX110)),MAX($AW$3:AW109)+1,0)</f>
        <v>107</v>
      </c>
      <c r="AX110" s="134" t="s">
        <v>4110</v>
      </c>
      <c r="AY110" s="98">
        <v>0</v>
      </c>
      <c r="AZ110" s="99" t="str">
        <f>IFERROR(VLOOKUP(ROWS($AX$4:AX110),$AW$4:$AX$2337,2,0),"")</f>
        <v>Bobrowo (pow. brodnicki, woj. kujawsko-pomorskie)</v>
      </c>
      <c r="BA110" s="98">
        <v>0</v>
      </c>
      <c r="BB110" s="98">
        <f>IF(ISNUMBER(SEARCH('ankieta ESG'!$G$183,BC110)),MAX($BB$3:BB109)+1,0)</f>
        <v>107</v>
      </c>
      <c r="BC110" s="134" t="s">
        <v>4110</v>
      </c>
      <c r="BD110" s="98">
        <v>0</v>
      </c>
      <c r="BE110" s="99" t="str">
        <f>IFERROR(VLOOKUP(ROWS($BC$4:BC110),$BB$4:$BC$2337,2,0),"")</f>
        <v>Bobrowo (pow. brodnicki, woj. kujawsko-pomorskie)</v>
      </c>
      <c r="BF110" s="98">
        <v>0</v>
      </c>
      <c r="BG110" s="98">
        <f>IF(ISNUMBER(SEARCH('ankieta ESG'!$G$184,BH110)),MAX($BG$3:BG109)+1,0)</f>
        <v>107</v>
      </c>
      <c r="BH110" s="134" t="s">
        <v>4110</v>
      </c>
      <c r="BI110" s="98">
        <v>0</v>
      </c>
      <c r="BJ110" s="99" t="str">
        <f>IFERROR(VLOOKUP(ROWS($BH$4:BH110),$BG$4:$BH$2337,2,0),"")</f>
        <v>Bobrowo (pow. brodnicki, woj. kujawsko-pomorskie)</v>
      </c>
      <c r="BK110" s="98">
        <v>0</v>
      </c>
      <c r="BL110" s="98">
        <f>IF(ISNUMBER(SEARCH('ankieta ESG'!$G$185,BM110)),MAX($BL$3:BL109)+1,0)</f>
        <v>107</v>
      </c>
      <c r="BM110" s="134" t="s">
        <v>4110</v>
      </c>
      <c r="BN110" s="98">
        <v>0</v>
      </c>
      <c r="BO110" s="99" t="str">
        <f>IFERROR(VLOOKUP(ROWS($BM$4:BM110),$BL$4:$BM$2337,2,0),"")</f>
        <v>Bobrowo (pow. brodnicki, woj. kujawsko-pomorskie)</v>
      </c>
      <c r="BP110" s="98">
        <v>0</v>
      </c>
      <c r="BQ110" s="98">
        <f>IF(ISNUMBER(SEARCH('ankieta ESG'!$G$186,BR110)),MAX($BQ$3:BQ109)+1,0)</f>
        <v>107</v>
      </c>
      <c r="BR110" s="134" t="s">
        <v>4110</v>
      </c>
      <c r="BS110" s="98">
        <v>0</v>
      </c>
      <c r="BT110" s="99" t="str">
        <f>IFERROR(VLOOKUP(ROWS($BR$4:BR110),$BQ$4:$BR$2337,2,0),"")</f>
        <v>Bobrowo (pow. brodnicki, woj. kujawsko-pomorskie)</v>
      </c>
      <c r="BU110" s="98">
        <v>0</v>
      </c>
      <c r="BV110" s="98">
        <f>IF(ISNUMBER(SEARCH('ankieta ESG'!$G$187,BW110)),MAX($BV$3:BV109)+1,0)</f>
        <v>107</v>
      </c>
      <c r="BW110" s="134" t="s">
        <v>4110</v>
      </c>
      <c r="BX110" s="98">
        <v>0</v>
      </c>
      <c r="BY110" s="99" t="str">
        <f>IFERROR(VLOOKUP(ROWS($BW$4:BW110),$BV$4:$BW$2337,2,0),"")</f>
        <v>Bobrowo (pow. brodnicki, woj. kujawsko-pomorskie)</v>
      </c>
      <c r="BZ110" s="98">
        <v>0</v>
      </c>
      <c r="CA110" s="98">
        <f>IF(ISNUMBER(SEARCH('ankieta ESG'!$G$188,CB110)),MAX($CA$3:CA109)+1,0)</f>
        <v>107</v>
      </c>
      <c r="CB110" s="134" t="s">
        <v>4110</v>
      </c>
      <c r="CC110" s="98">
        <v>0</v>
      </c>
      <c r="CD110" s="99" t="str">
        <f>IFERROR(VLOOKUP(ROWS($CB$4:CB110),$CA$4:$CB$2337,2,0),"")</f>
        <v>Bobrowo (pow. brodnicki, woj. kujawsko-pomorskie)</v>
      </c>
      <c r="CE110" s="98">
        <v>0</v>
      </c>
      <c r="CF110" s="98">
        <f>IF(ISNUMBER(SEARCH('ankieta ESG'!$G$189,CG110)),MAX($CF$3:CF109)+1,0)</f>
        <v>107</v>
      </c>
      <c r="CG110" s="134" t="s">
        <v>4110</v>
      </c>
      <c r="CH110" s="98">
        <v>0</v>
      </c>
      <c r="CI110" s="99" t="str">
        <f>IFERROR(VLOOKUP(ROWS($CG$4:CG110),$CF$4:$CG$2337,2,0),"")</f>
        <v>Bobrowo (pow. brodnicki, woj. kujawsko-pomorskie)</v>
      </c>
      <c r="CJ110" s="98">
        <v>0</v>
      </c>
    </row>
    <row r="111" spans="2:88">
      <c r="B111" s="98">
        <f>IF(ISNUMBER(SEARCH('ankieta ESG'!$E$11,C111)),MAX(B$3:$B110)+1,0)</f>
        <v>108</v>
      </c>
      <c r="C111" s="99" t="s">
        <v>152</v>
      </c>
      <c r="D111" s="98">
        <v>0</v>
      </c>
      <c r="E111" s="99" t="str">
        <f>IFERROR(VLOOKUP(ROWS($C$4:C111),$B$4:$C$1385,2,0),"")</f>
        <v>14.19.Z Produkcja pozostałej odzieży i dodatków do odzieży (PKD 2007)</v>
      </c>
      <c r="F111" s="98">
        <v>0</v>
      </c>
      <c r="AM111" s="98">
        <f>IF(ISNUMBER(SEARCH('ankieta ESG'!$G$180,AN111)),MAX(AM$3:$AM110)+1,0)</f>
        <v>108</v>
      </c>
      <c r="AN111" s="134" t="s">
        <v>4111</v>
      </c>
      <c r="AO111" s="98">
        <v>0</v>
      </c>
      <c r="AP111" s="99" t="str">
        <f>IFERROR(VLOOKUP(ROWS($AN$4:AN111),$AM$4:$AN$2337,2,0),"")</f>
        <v>Bochnia (pow. bocheński, woj. małopolskie)</v>
      </c>
      <c r="AQ111" s="98">
        <v>0</v>
      </c>
      <c r="AR111" s="98">
        <f>IF(ISNUMBER(SEARCH('ankieta ESG'!$G$181,AS111)),MAX($AR$3:AR110)+1,0)</f>
        <v>108</v>
      </c>
      <c r="AS111" s="134" t="s">
        <v>4111</v>
      </c>
      <c r="AT111" s="98">
        <v>0</v>
      </c>
      <c r="AU111" s="99" t="str">
        <f>IFERROR(VLOOKUP(ROWS($AS$4:AS111),$AR$4:$AS$2337,2,0),"")</f>
        <v>Bochnia (pow. bocheński, woj. małopolskie)</v>
      </c>
      <c r="AV111" s="98">
        <v>0</v>
      </c>
      <c r="AW111" s="98">
        <f>IF(ISNUMBER(SEARCH('ankieta ESG'!$G$182,AX111)),MAX($AW$3:AW110)+1,0)</f>
        <v>108</v>
      </c>
      <c r="AX111" s="134" t="s">
        <v>4111</v>
      </c>
      <c r="AY111" s="98">
        <v>0</v>
      </c>
      <c r="AZ111" s="99" t="str">
        <f>IFERROR(VLOOKUP(ROWS($AX$4:AX111),$AW$4:$AX$2337,2,0),"")</f>
        <v>Bochnia (pow. bocheński, woj. małopolskie)</v>
      </c>
      <c r="BA111" s="98">
        <v>0</v>
      </c>
      <c r="BB111" s="98">
        <f>IF(ISNUMBER(SEARCH('ankieta ESG'!$G$183,BC111)),MAX($BB$3:BB110)+1,0)</f>
        <v>108</v>
      </c>
      <c r="BC111" s="134" t="s">
        <v>4111</v>
      </c>
      <c r="BD111" s="98">
        <v>0</v>
      </c>
      <c r="BE111" s="99" t="str">
        <f>IFERROR(VLOOKUP(ROWS($BC$4:BC111),$BB$4:$BC$2337,2,0),"")</f>
        <v>Bochnia (pow. bocheński, woj. małopolskie)</v>
      </c>
      <c r="BF111" s="98">
        <v>0</v>
      </c>
      <c r="BG111" s="98">
        <f>IF(ISNUMBER(SEARCH('ankieta ESG'!$G$184,BH111)),MAX($BG$3:BG110)+1,0)</f>
        <v>108</v>
      </c>
      <c r="BH111" s="134" t="s">
        <v>4111</v>
      </c>
      <c r="BI111" s="98">
        <v>0</v>
      </c>
      <c r="BJ111" s="99" t="str">
        <f>IFERROR(VLOOKUP(ROWS($BH$4:BH111),$BG$4:$BH$2337,2,0),"")</f>
        <v>Bochnia (pow. bocheński, woj. małopolskie)</v>
      </c>
      <c r="BK111" s="98">
        <v>0</v>
      </c>
      <c r="BL111" s="98">
        <f>IF(ISNUMBER(SEARCH('ankieta ESG'!$G$185,BM111)),MAX($BL$3:BL110)+1,0)</f>
        <v>108</v>
      </c>
      <c r="BM111" s="134" t="s">
        <v>4111</v>
      </c>
      <c r="BN111" s="98">
        <v>0</v>
      </c>
      <c r="BO111" s="99" t="str">
        <f>IFERROR(VLOOKUP(ROWS($BM$4:BM111),$BL$4:$BM$2337,2,0),"")</f>
        <v>Bochnia (pow. bocheński, woj. małopolskie)</v>
      </c>
      <c r="BP111" s="98">
        <v>0</v>
      </c>
      <c r="BQ111" s="98">
        <f>IF(ISNUMBER(SEARCH('ankieta ESG'!$G$186,BR111)),MAX($BQ$3:BQ110)+1,0)</f>
        <v>108</v>
      </c>
      <c r="BR111" s="134" t="s">
        <v>4111</v>
      </c>
      <c r="BS111" s="98">
        <v>0</v>
      </c>
      <c r="BT111" s="99" t="str">
        <f>IFERROR(VLOOKUP(ROWS($BR$4:BR111),$BQ$4:$BR$2337,2,0),"")</f>
        <v>Bochnia (pow. bocheński, woj. małopolskie)</v>
      </c>
      <c r="BU111" s="98">
        <v>0</v>
      </c>
      <c r="BV111" s="98">
        <f>IF(ISNUMBER(SEARCH('ankieta ESG'!$G$187,BW111)),MAX($BV$3:BV110)+1,0)</f>
        <v>108</v>
      </c>
      <c r="BW111" s="134" t="s">
        <v>4111</v>
      </c>
      <c r="BX111" s="98">
        <v>0</v>
      </c>
      <c r="BY111" s="99" t="str">
        <f>IFERROR(VLOOKUP(ROWS($BW$4:BW111),$BV$4:$BW$2337,2,0),"")</f>
        <v>Bochnia (pow. bocheński, woj. małopolskie)</v>
      </c>
      <c r="BZ111" s="98">
        <v>0</v>
      </c>
      <c r="CA111" s="98">
        <f>IF(ISNUMBER(SEARCH('ankieta ESG'!$G$188,CB111)),MAX($CA$3:CA110)+1,0)</f>
        <v>108</v>
      </c>
      <c r="CB111" s="134" t="s">
        <v>4111</v>
      </c>
      <c r="CC111" s="98">
        <v>0</v>
      </c>
      <c r="CD111" s="99" t="str">
        <f>IFERROR(VLOOKUP(ROWS($CB$4:CB111),$CA$4:$CB$2337,2,0),"")</f>
        <v>Bochnia (pow. bocheński, woj. małopolskie)</v>
      </c>
      <c r="CE111" s="98">
        <v>0</v>
      </c>
      <c r="CF111" s="98">
        <f>IF(ISNUMBER(SEARCH('ankieta ESG'!$G$189,CG111)),MAX($CF$3:CF110)+1,0)</f>
        <v>108</v>
      </c>
      <c r="CG111" s="134" t="s">
        <v>4111</v>
      </c>
      <c r="CH111" s="98">
        <v>0</v>
      </c>
      <c r="CI111" s="99" t="str">
        <f>IFERROR(VLOOKUP(ROWS($CG$4:CG111),$CF$4:$CG$2337,2,0),"")</f>
        <v>Bochnia (pow. bocheński, woj. małopolskie)</v>
      </c>
      <c r="CJ111" s="98">
        <v>0</v>
      </c>
    </row>
    <row r="112" spans="2:88">
      <c r="B112" s="98">
        <f>IF(ISNUMBER(SEARCH('ankieta ESG'!$E$11,C112)),MAX(B$3:$B111)+1,0)</f>
        <v>109</v>
      </c>
      <c r="C112" s="99" t="s">
        <v>153</v>
      </c>
      <c r="D112" s="98">
        <v>0</v>
      </c>
      <c r="E112" s="99" t="str">
        <f>IFERROR(VLOOKUP(ROWS($C$4:C112),$B$4:$C$1385,2,0),"")</f>
        <v>14.20.Z Produkcja wyrobów futrzarskich (PKD 2007)</v>
      </c>
      <c r="F112" s="98">
        <v>0</v>
      </c>
      <c r="AM112" s="98">
        <f>IF(ISNUMBER(SEARCH('ankieta ESG'!$G$180,AN112)),MAX(AM$3:$AM111)+1,0)</f>
        <v>109</v>
      </c>
      <c r="AN112" s="134" t="s">
        <v>4112</v>
      </c>
      <c r="AO112" s="98">
        <v>0</v>
      </c>
      <c r="AP112" s="99" t="str">
        <f>IFERROR(VLOOKUP(ROWS($AN$4:AN112),$AM$4:$AN$2337,2,0),"")</f>
        <v>Boćki (pow. bielski, woj. podlaskie)</v>
      </c>
      <c r="AQ112" s="98">
        <v>0</v>
      </c>
      <c r="AR112" s="98">
        <f>IF(ISNUMBER(SEARCH('ankieta ESG'!$G$181,AS112)),MAX($AR$3:AR111)+1,0)</f>
        <v>109</v>
      </c>
      <c r="AS112" s="134" t="s">
        <v>4112</v>
      </c>
      <c r="AT112" s="98">
        <v>0</v>
      </c>
      <c r="AU112" s="99" t="str">
        <f>IFERROR(VLOOKUP(ROWS($AS$4:AS112),$AR$4:$AS$2337,2,0),"")</f>
        <v>Boćki (pow. bielski, woj. podlaskie)</v>
      </c>
      <c r="AV112" s="98">
        <v>0</v>
      </c>
      <c r="AW112" s="98">
        <f>IF(ISNUMBER(SEARCH('ankieta ESG'!$G$182,AX112)),MAX($AW$3:AW111)+1,0)</f>
        <v>109</v>
      </c>
      <c r="AX112" s="134" t="s">
        <v>4112</v>
      </c>
      <c r="AY112" s="98">
        <v>0</v>
      </c>
      <c r="AZ112" s="99" t="str">
        <f>IFERROR(VLOOKUP(ROWS($AX$4:AX112),$AW$4:$AX$2337,2,0),"")</f>
        <v>Boćki (pow. bielski, woj. podlaskie)</v>
      </c>
      <c r="BA112" s="98">
        <v>0</v>
      </c>
      <c r="BB112" s="98">
        <f>IF(ISNUMBER(SEARCH('ankieta ESG'!$G$183,BC112)),MAX($BB$3:BB111)+1,0)</f>
        <v>109</v>
      </c>
      <c r="BC112" s="134" t="s">
        <v>4112</v>
      </c>
      <c r="BD112" s="98">
        <v>0</v>
      </c>
      <c r="BE112" s="99" t="str">
        <f>IFERROR(VLOOKUP(ROWS($BC$4:BC112),$BB$4:$BC$2337,2,0),"")</f>
        <v>Boćki (pow. bielski, woj. podlaskie)</v>
      </c>
      <c r="BF112" s="98">
        <v>0</v>
      </c>
      <c r="BG112" s="98">
        <f>IF(ISNUMBER(SEARCH('ankieta ESG'!$G$184,BH112)),MAX($BG$3:BG111)+1,0)</f>
        <v>109</v>
      </c>
      <c r="BH112" s="134" t="s">
        <v>4112</v>
      </c>
      <c r="BI112" s="98">
        <v>0</v>
      </c>
      <c r="BJ112" s="99" t="str">
        <f>IFERROR(VLOOKUP(ROWS($BH$4:BH112),$BG$4:$BH$2337,2,0),"")</f>
        <v>Boćki (pow. bielski, woj. podlaskie)</v>
      </c>
      <c r="BK112" s="98">
        <v>0</v>
      </c>
      <c r="BL112" s="98">
        <f>IF(ISNUMBER(SEARCH('ankieta ESG'!$G$185,BM112)),MAX($BL$3:BL111)+1,0)</f>
        <v>109</v>
      </c>
      <c r="BM112" s="134" t="s">
        <v>4112</v>
      </c>
      <c r="BN112" s="98">
        <v>0</v>
      </c>
      <c r="BO112" s="99" t="str">
        <f>IFERROR(VLOOKUP(ROWS($BM$4:BM112),$BL$4:$BM$2337,2,0),"")</f>
        <v>Boćki (pow. bielski, woj. podlaskie)</v>
      </c>
      <c r="BP112" s="98">
        <v>0</v>
      </c>
      <c r="BQ112" s="98">
        <f>IF(ISNUMBER(SEARCH('ankieta ESG'!$G$186,BR112)),MAX($BQ$3:BQ111)+1,0)</f>
        <v>109</v>
      </c>
      <c r="BR112" s="134" t="s">
        <v>4112</v>
      </c>
      <c r="BS112" s="98">
        <v>0</v>
      </c>
      <c r="BT112" s="99" t="str">
        <f>IFERROR(VLOOKUP(ROWS($BR$4:BR112),$BQ$4:$BR$2337,2,0),"")</f>
        <v>Boćki (pow. bielski, woj. podlaskie)</v>
      </c>
      <c r="BU112" s="98">
        <v>0</v>
      </c>
      <c r="BV112" s="98">
        <f>IF(ISNUMBER(SEARCH('ankieta ESG'!$G$187,BW112)),MAX($BV$3:BV111)+1,0)</f>
        <v>109</v>
      </c>
      <c r="BW112" s="134" t="s">
        <v>4112</v>
      </c>
      <c r="BX112" s="98">
        <v>0</v>
      </c>
      <c r="BY112" s="99" t="str">
        <f>IFERROR(VLOOKUP(ROWS($BW$4:BW112),$BV$4:$BW$2337,2,0),"")</f>
        <v>Boćki (pow. bielski, woj. podlaskie)</v>
      </c>
      <c r="BZ112" s="98">
        <v>0</v>
      </c>
      <c r="CA112" s="98">
        <f>IF(ISNUMBER(SEARCH('ankieta ESG'!$G$188,CB112)),MAX($CA$3:CA111)+1,0)</f>
        <v>109</v>
      </c>
      <c r="CB112" s="134" t="s">
        <v>4112</v>
      </c>
      <c r="CC112" s="98">
        <v>0</v>
      </c>
      <c r="CD112" s="99" t="str">
        <f>IFERROR(VLOOKUP(ROWS($CB$4:CB112),$CA$4:$CB$2337,2,0),"")</f>
        <v>Boćki (pow. bielski, woj. podlaskie)</v>
      </c>
      <c r="CE112" s="98">
        <v>0</v>
      </c>
      <c r="CF112" s="98">
        <f>IF(ISNUMBER(SEARCH('ankieta ESG'!$G$189,CG112)),MAX($CF$3:CF111)+1,0)</f>
        <v>109</v>
      </c>
      <c r="CG112" s="134" t="s">
        <v>4112</v>
      </c>
      <c r="CH112" s="98">
        <v>0</v>
      </c>
      <c r="CI112" s="99" t="str">
        <f>IFERROR(VLOOKUP(ROWS($CG$4:CG112),$CF$4:$CG$2337,2,0),"")</f>
        <v>Boćki (pow. bielski, woj. podlaskie)</v>
      </c>
      <c r="CJ112" s="98">
        <v>0</v>
      </c>
    </row>
    <row r="113" spans="2:88">
      <c r="B113" s="98">
        <f>IF(ISNUMBER(SEARCH('ankieta ESG'!$E$11,C113)),MAX(B$3:$B112)+1,0)</f>
        <v>110</v>
      </c>
      <c r="C113" s="99" t="s">
        <v>154</v>
      </c>
      <c r="D113" s="98">
        <v>0</v>
      </c>
      <c r="E113" s="99" t="str">
        <f>IFERROR(VLOOKUP(ROWS($C$4:C113),$B$4:$C$1385,2,0),"")</f>
        <v>14.31.Z Produkcja wyrobów pończoszniczych (PKD 2007)</v>
      </c>
      <c r="F113" s="98">
        <v>0</v>
      </c>
      <c r="AM113" s="98">
        <f>IF(ISNUMBER(SEARCH('ankieta ESG'!$G$180,AN113)),MAX(AM$3:$AM112)+1,0)</f>
        <v>110</v>
      </c>
      <c r="AN113" s="134" t="s">
        <v>4113</v>
      </c>
      <c r="AO113" s="98">
        <v>0</v>
      </c>
      <c r="AP113" s="99" t="str">
        <f>IFERROR(VLOOKUP(ROWS($AN$4:AN113),$AM$4:$AN$2337,2,0),"")</f>
        <v>Bodzanów (pow. płocki, woj. mazowieckie)</v>
      </c>
      <c r="AQ113" s="98">
        <v>0</v>
      </c>
      <c r="AR113" s="98">
        <f>IF(ISNUMBER(SEARCH('ankieta ESG'!$G$181,AS113)),MAX($AR$3:AR112)+1,0)</f>
        <v>110</v>
      </c>
      <c r="AS113" s="134" t="s">
        <v>4113</v>
      </c>
      <c r="AT113" s="98">
        <v>0</v>
      </c>
      <c r="AU113" s="99" t="str">
        <f>IFERROR(VLOOKUP(ROWS($AS$4:AS113),$AR$4:$AS$2337,2,0),"")</f>
        <v>Bodzanów (pow. płocki, woj. mazowieckie)</v>
      </c>
      <c r="AV113" s="98">
        <v>0</v>
      </c>
      <c r="AW113" s="98">
        <f>IF(ISNUMBER(SEARCH('ankieta ESG'!$G$182,AX113)),MAX($AW$3:AW112)+1,0)</f>
        <v>110</v>
      </c>
      <c r="AX113" s="134" t="s">
        <v>4113</v>
      </c>
      <c r="AY113" s="98">
        <v>0</v>
      </c>
      <c r="AZ113" s="99" t="str">
        <f>IFERROR(VLOOKUP(ROWS($AX$4:AX113),$AW$4:$AX$2337,2,0),"")</f>
        <v>Bodzanów (pow. płocki, woj. mazowieckie)</v>
      </c>
      <c r="BA113" s="98">
        <v>0</v>
      </c>
      <c r="BB113" s="98">
        <f>IF(ISNUMBER(SEARCH('ankieta ESG'!$G$183,BC113)),MAX($BB$3:BB112)+1,0)</f>
        <v>110</v>
      </c>
      <c r="BC113" s="134" t="s">
        <v>4113</v>
      </c>
      <c r="BD113" s="98">
        <v>0</v>
      </c>
      <c r="BE113" s="99" t="str">
        <f>IFERROR(VLOOKUP(ROWS($BC$4:BC113),$BB$4:$BC$2337,2,0),"")</f>
        <v>Bodzanów (pow. płocki, woj. mazowieckie)</v>
      </c>
      <c r="BF113" s="98">
        <v>0</v>
      </c>
      <c r="BG113" s="98">
        <f>IF(ISNUMBER(SEARCH('ankieta ESG'!$G$184,BH113)),MAX($BG$3:BG112)+1,0)</f>
        <v>110</v>
      </c>
      <c r="BH113" s="134" t="s">
        <v>4113</v>
      </c>
      <c r="BI113" s="98">
        <v>0</v>
      </c>
      <c r="BJ113" s="99" t="str">
        <f>IFERROR(VLOOKUP(ROWS($BH$4:BH113),$BG$4:$BH$2337,2,0),"")</f>
        <v>Bodzanów (pow. płocki, woj. mazowieckie)</v>
      </c>
      <c r="BK113" s="98">
        <v>0</v>
      </c>
      <c r="BL113" s="98">
        <f>IF(ISNUMBER(SEARCH('ankieta ESG'!$G$185,BM113)),MAX($BL$3:BL112)+1,0)</f>
        <v>110</v>
      </c>
      <c r="BM113" s="134" t="s">
        <v>4113</v>
      </c>
      <c r="BN113" s="98">
        <v>0</v>
      </c>
      <c r="BO113" s="99" t="str">
        <f>IFERROR(VLOOKUP(ROWS($BM$4:BM113),$BL$4:$BM$2337,2,0),"")</f>
        <v>Bodzanów (pow. płocki, woj. mazowieckie)</v>
      </c>
      <c r="BP113" s="98">
        <v>0</v>
      </c>
      <c r="BQ113" s="98">
        <f>IF(ISNUMBER(SEARCH('ankieta ESG'!$G$186,BR113)),MAX($BQ$3:BQ112)+1,0)</f>
        <v>110</v>
      </c>
      <c r="BR113" s="134" t="s">
        <v>4113</v>
      </c>
      <c r="BS113" s="98">
        <v>0</v>
      </c>
      <c r="BT113" s="99" t="str">
        <f>IFERROR(VLOOKUP(ROWS($BR$4:BR113),$BQ$4:$BR$2337,2,0),"")</f>
        <v>Bodzanów (pow. płocki, woj. mazowieckie)</v>
      </c>
      <c r="BU113" s="98">
        <v>0</v>
      </c>
      <c r="BV113" s="98">
        <f>IF(ISNUMBER(SEARCH('ankieta ESG'!$G$187,BW113)),MAX($BV$3:BV112)+1,0)</f>
        <v>110</v>
      </c>
      <c r="BW113" s="134" t="s">
        <v>4113</v>
      </c>
      <c r="BX113" s="98">
        <v>0</v>
      </c>
      <c r="BY113" s="99" t="str">
        <f>IFERROR(VLOOKUP(ROWS($BW$4:BW113),$BV$4:$BW$2337,2,0),"")</f>
        <v>Bodzanów (pow. płocki, woj. mazowieckie)</v>
      </c>
      <c r="BZ113" s="98">
        <v>0</v>
      </c>
      <c r="CA113" s="98">
        <f>IF(ISNUMBER(SEARCH('ankieta ESG'!$G$188,CB113)),MAX($CA$3:CA112)+1,0)</f>
        <v>110</v>
      </c>
      <c r="CB113" s="134" t="s">
        <v>4113</v>
      </c>
      <c r="CC113" s="98">
        <v>0</v>
      </c>
      <c r="CD113" s="99" t="str">
        <f>IFERROR(VLOOKUP(ROWS($CB$4:CB113),$CA$4:$CB$2337,2,0),"")</f>
        <v>Bodzanów (pow. płocki, woj. mazowieckie)</v>
      </c>
      <c r="CE113" s="98">
        <v>0</v>
      </c>
      <c r="CF113" s="98">
        <f>IF(ISNUMBER(SEARCH('ankieta ESG'!$G$189,CG113)),MAX($CF$3:CF112)+1,0)</f>
        <v>110</v>
      </c>
      <c r="CG113" s="134" t="s">
        <v>4113</v>
      </c>
      <c r="CH113" s="98">
        <v>0</v>
      </c>
      <c r="CI113" s="99" t="str">
        <f>IFERROR(VLOOKUP(ROWS($CG$4:CG113),$CF$4:$CG$2337,2,0),"")</f>
        <v>Bodzanów (pow. płocki, woj. mazowieckie)</v>
      </c>
      <c r="CJ113" s="98">
        <v>0</v>
      </c>
    </row>
    <row r="114" spans="2:88">
      <c r="B114" s="98">
        <f>IF(ISNUMBER(SEARCH('ankieta ESG'!$E$11,C114)),MAX(B$3:$B113)+1,0)</f>
        <v>111</v>
      </c>
      <c r="C114" s="99" t="s">
        <v>155</v>
      </c>
      <c r="D114" s="98">
        <v>0</v>
      </c>
      <c r="E114" s="99" t="str">
        <f>IFERROR(VLOOKUP(ROWS($C$4:C114),$B$4:$C$1385,2,0),"")</f>
        <v>14.39.Z Produkcja pozostałej odzieży dzianej (PKD 2007)</v>
      </c>
      <c r="F114" s="98">
        <v>0</v>
      </c>
      <c r="AM114" s="98">
        <f>IF(ISNUMBER(SEARCH('ankieta ESG'!$G$180,AN114)),MAX(AM$3:$AM113)+1,0)</f>
        <v>111</v>
      </c>
      <c r="AN114" s="134" t="s">
        <v>4114</v>
      </c>
      <c r="AO114" s="98">
        <v>0</v>
      </c>
      <c r="AP114" s="99" t="str">
        <f>IFERROR(VLOOKUP(ROWS($AN$4:AN114),$AM$4:$AN$2337,2,0),"")</f>
        <v>Bodzechów (pow. ostrowiecki, woj. świętokrzyskie)</v>
      </c>
      <c r="AQ114" s="98">
        <v>0</v>
      </c>
      <c r="AR114" s="98">
        <f>IF(ISNUMBER(SEARCH('ankieta ESG'!$G$181,AS114)),MAX($AR$3:AR113)+1,0)</f>
        <v>111</v>
      </c>
      <c r="AS114" s="134" t="s">
        <v>4114</v>
      </c>
      <c r="AT114" s="98">
        <v>0</v>
      </c>
      <c r="AU114" s="99" t="str">
        <f>IFERROR(VLOOKUP(ROWS($AS$4:AS114),$AR$4:$AS$2337,2,0),"")</f>
        <v>Bodzechów (pow. ostrowiecki, woj. świętokrzyskie)</v>
      </c>
      <c r="AV114" s="98">
        <v>0</v>
      </c>
      <c r="AW114" s="98">
        <f>IF(ISNUMBER(SEARCH('ankieta ESG'!$G$182,AX114)),MAX($AW$3:AW113)+1,0)</f>
        <v>111</v>
      </c>
      <c r="AX114" s="134" t="s">
        <v>4114</v>
      </c>
      <c r="AY114" s="98">
        <v>0</v>
      </c>
      <c r="AZ114" s="99" t="str">
        <f>IFERROR(VLOOKUP(ROWS($AX$4:AX114),$AW$4:$AX$2337,2,0),"")</f>
        <v>Bodzechów (pow. ostrowiecki, woj. świętokrzyskie)</v>
      </c>
      <c r="BA114" s="98">
        <v>0</v>
      </c>
      <c r="BB114" s="98">
        <f>IF(ISNUMBER(SEARCH('ankieta ESG'!$G$183,BC114)),MAX($BB$3:BB113)+1,0)</f>
        <v>111</v>
      </c>
      <c r="BC114" s="134" t="s">
        <v>4114</v>
      </c>
      <c r="BD114" s="98">
        <v>0</v>
      </c>
      <c r="BE114" s="99" t="str">
        <f>IFERROR(VLOOKUP(ROWS($BC$4:BC114),$BB$4:$BC$2337,2,0),"")</f>
        <v>Bodzechów (pow. ostrowiecki, woj. świętokrzyskie)</v>
      </c>
      <c r="BF114" s="98">
        <v>0</v>
      </c>
      <c r="BG114" s="98">
        <f>IF(ISNUMBER(SEARCH('ankieta ESG'!$G$184,BH114)),MAX($BG$3:BG113)+1,0)</f>
        <v>111</v>
      </c>
      <c r="BH114" s="134" t="s">
        <v>4114</v>
      </c>
      <c r="BI114" s="98">
        <v>0</v>
      </c>
      <c r="BJ114" s="99" t="str">
        <f>IFERROR(VLOOKUP(ROWS($BH$4:BH114),$BG$4:$BH$2337,2,0),"")</f>
        <v>Bodzechów (pow. ostrowiecki, woj. świętokrzyskie)</v>
      </c>
      <c r="BK114" s="98">
        <v>0</v>
      </c>
      <c r="BL114" s="98">
        <f>IF(ISNUMBER(SEARCH('ankieta ESG'!$G$185,BM114)),MAX($BL$3:BL113)+1,0)</f>
        <v>111</v>
      </c>
      <c r="BM114" s="134" t="s">
        <v>4114</v>
      </c>
      <c r="BN114" s="98">
        <v>0</v>
      </c>
      <c r="BO114" s="99" t="str">
        <f>IFERROR(VLOOKUP(ROWS($BM$4:BM114),$BL$4:$BM$2337,2,0),"")</f>
        <v>Bodzechów (pow. ostrowiecki, woj. świętokrzyskie)</v>
      </c>
      <c r="BP114" s="98">
        <v>0</v>
      </c>
      <c r="BQ114" s="98">
        <f>IF(ISNUMBER(SEARCH('ankieta ESG'!$G$186,BR114)),MAX($BQ$3:BQ113)+1,0)</f>
        <v>111</v>
      </c>
      <c r="BR114" s="134" t="s">
        <v>4114</v>
      </c>
      <c r="BS114" s="98">
        <v>0</v>
      </c>
      <c r="BT114" s="99" t="str">
        <f>IFERROR(VLOOKUP(ROWS($BR$4:BR114),$BQ$4:$BR$2337,2,0),"")</f>
        <v>Bodzechów (pow. ostrowiecki, woj. świętokrzyskie)</v>
      </c>
      <c r="BU114" s="98">
        <v>0</v>
      </c>
      <c r="BV114" s="98">
        <f>IF(ISNUMBER(SEARCH('ankieta ESG'!$G$187,BW114)),MAX($BV$3:BV113)+1,0)</f>
        <v>111</v>
      </c>
      <c r="BW114" s="134" t="s">
        <v>4114</v>
      </c>
      <c r="BX114" s="98">
        <v>0</v>
      </c>
      <c r="BY114" s="99" t="str">
        <f>IFERROR(VLOOKUP(ROWS($BW$4:BW114),$BV$4:$BW$2337,2,0),"")</f>
        <v>Bodzechów (pow. ostrowiecki, woj. świętokrzyskie)</v>
      </c>
      <c r="BZ114" s="98">
        <v>0</v>
      </c>
      <c r="CA114" s="98">
        <f>IF(ISNUMBER(SEARCH('ankieta ESG'!$G$188,CB114)),MAX($CA$3:CA113)+1,0)</f>
        <v>111</v>
      </c>
      <c r="CB114" s="134" t="s">
        <v>4114</v>
      </c>
      <c r="CC114" s="98">
        <v>0</v>
      </c>
      <c r="CD114" s="99" t="str">
        <f>IFERROR(VLOOKUP(ROWS($CB$4:CB114),$CA$4:$CB$2337,2,0),"")</f>
        <v>Bodzechów (pow. ostrowiecki, woj. świętokrzyskie)</v>
      </c>
      <c r="CE114" s="98">
        <v>0</v>
      </c>
      <c r="CF114" s="98">
        <f>IF(ISNUMBER(SEARCH('ankieta ESG'!$G$189,CG114)),MAX($CF$3:CF113)+1,0)</f>
        <v>111</v>
      </c>
      <c r="CG114" s="134" t="s">
        <v>4114</v>
      </c>
      <c r="CH114" s="98">
        <v>0</v>
      </c>
      <c r="CI114" s="99" t="str">
        <f>IFERROR(VLOOKUP(ROWS($CG$4:CG114),$CF$4:$CG$2337,2,0),"")</f>
        <v>Bodzechów (pow. ostrowiecki, woj. świętokrzyskie)</v>
      </c>
      <c r="CJ114" s="98">
        <v>0</v>
      </c>
    </row>
    <row r="115" spans="2:88">
      <c r="B115" s="98">
        <f>IF(ISNUMBER(SEARCH('ankieta ESG'!$E$11,C115)),MAX(B$3:$B114)+1,0)</f>
        <v>112</v>
      </c>
      <c r="C115" s="99" t="s">
        <v>156</v>
      </c>
      <c r="D115" s="98">
        <v>0</v>
      </c>
      <c r="E115" s="99" t="str">
        <f>IFERROR(VLOOKUP(ROWS($C$4:C115),$B$4:$C$1385,2,0),"")</f>
        <v>15.11.Z Wyprawa skór, garbowanie; wyprawa i barwienie skór futerkowych (PKD 2007)</v>
      </c>
      <c r="F115" s="98">
        <v>0</v>
      </c>
      <c r="AM115" s="98">
        <f>IF(ISNUMBER(SEARCH('ankieta ESG'!$G$180,AN115)),MAX(AM$3:$AM114)+1,0)</f>
        <v>112</v>
      </c>
      <c r="AN115" s="134" t="s">
        <v>4115</v>
      </c>
      <c r="AO115" s="98">
        <v>0</v>
      </c>
      <c r="AP115" s="99" t="str">
        <f>IFERROR(VLOOKUP(ROWS($AN$4:AN115),$AM$4:$AN$2337,2,0),"")</f>
        <v>Bodzentyn (pow. kielecki, woj. świętokrzyskie)</v>
      </c>
      <c r="AQ115" s="98">
        <v>0</v>
      </c>
      <c r="AR115" s="98">
        <f>IF(ISNUMBER(SEARCH('ankieta ESG'!$G$181,AS115)),MAX($AR$3:AR114)+1,0)</f>
        <v>112</v>
      </c>
      <c r="AS115" s="134" t="s">
        <v>4115</v>
      </c>
      <c r="AT115" s="98">
        <v>0</v>
      </c>
      <c r="AU115" s="99" t="str">
        <f>IFERROR(VLOOKUP(ROWS($AS$4:AS115),$AR$4:$AS$2337,2,0),"")</f>
        <v>Bodzentyn (pow. kielecki, woj. świętokrzyskie)</v>
      </c>
      <c r="AV115" s="98">
        <v>0</v>
      </c>
      <c r="AW115" s="98">
        <f>IF(ISNUMBER(SEARCH('ankieta ESG'!$G$182,AX115)),MAX($AW$3:AW114)+1,0)</f>
        <v>112</v>
      </c>
      <c r="AX115" s="134" t="s">
        <v>4115</v>
      </c>
      <c r="AY115" s="98">
        <v>0</v>
      </c>
      <c r="AZ115" s="99" t="str">
        <f>IFERROR(VLOOKUP(ROWS($AX$4:AX115),$AW$4:$AX$2337,2,0),"")</f>
        <v>Bodzentyn (pow. kielecki, woj. świętokrzyskie)</v>
      </c>
      <c r="BA115" s="98">
        <v>0</v>
      </c>
      <c r="BB115" s="98">
        <f>IF(ISNUMBER(SEARCH('ankieta ESG'!$G$183,BC115)),MAX($BB$3:BB114)+1,0)</f>
        <v>112</v>
      </c>
      <c r="BC115" s="134" t="s">
        <v>4115</v>
      </c>
      <c r="BD115" s="98">
        <v>0</v>
      </c>
      <c r="BE115" s="99" t="str">
        <f>IFERROR(VLOOKUP(ROWS($BC$4:BC115),$BB$4:$BC$2337,2,0),"")</f>
        <v>Bodzentyn (pow. kielecki, woj. świętokrzyskie)</v>
      </c>
      <c r="BF115" s="98">
        <v>0</v>
      </c>
      <c r="BG115" s="98">
        <f>IF(ISNUMBER(SEARCH('ankieta ESG'!$G$184,BH115)),MAX($BG$3:BG114)+1,0)</f>
        <v>112</v>
      </c>
      <c r="BH115" s="134" t="s">
        <v>4115</v>
      </c>
      <c r="BI115" s="98">
        <v>0</v>
      </c>
      <c r="BJ115" s="99" t="str">
        <f>IFERROR(VLOOKUP(ROWS($BH$4:BH115),$BG$4:$BH$2337,2,0),"")</f>
        <v>Bodzentyn (pow. kielecki, woj. świętokrzyskie)</v>
      </c>
      <c r="BK115" s="98">
        <v>0</v>
      </c>
      <c r="BL115" s="98">
        <f>IF(ISNUMBER(SEARCH('ankieta ESG'!$G$185,BM115)),MAX($BL$3:BL114)+1,0)</f>
        <v>112</v>
      </c>
      <c r="BM115" s="134" t="s">
        <v>4115</v>
      </c>
      <c r="BN115" s="98">
        <v>0</v>
      </c>
      <c r="BO115" s="99" t="str">
        <f>IFERROR(VLOOKUP(ROWS($BM$4:BM115),$BL$4:$BM$2337,2,0),"")</f>
        <v>Bodzentyn (pow. kielecki, woj. świętokrzyskie)</v>
      </c>
      <c r="BP115" s="98">
        <v>0</v>
      </c>
      <c r="BQ115" s="98">
        <f>IF(ISNUMBER(SEARCH('ankieta ESG'!$G$186,BR115)),MAX($BQ$3:BQ114)+1,0)</f>
        <v>112</v>
      </c>
      <c r="BR115" s="134" t="s">
        <v>4115</v>
      </c>
      <c r="BS115" s="98">
        <v>0</v>
      </c>
      <c r="BT115" s="99" t="str">
        <f>IFERROR(VLOOKUP(ROWS($BR$4:BR115),$BQ$4:$BR$2337,2,0),"")</f>
        <v>Bodzentyn (pow. kielecki, woj. świętokrzyskie)</v>
      </c>
      <c r="BU115" s="98">
        <v>0</v>
      </c>
      <c r="BV115" s="98">
        <f>IF(ISNUMBER(SEARCH('ankieta ESG'!$G$187,BW115)),MAX($BV$3:BV114)+1,0)</f>
        <v>112</v>
      </c>
      <c r="BW115" s="134" t="s">
        <v>4115</v>
      </c>
      <c r="BX115" s="98">
        <v>0</v>
      </c>
      <c r="BY115" s="99" t="str">
        <f>IFERROR(VLOOKUP(ROWS($BW$4:BW115),$BV$4:$BW$2337,2,0),"")</f>
        <v>Bodzentyn (pow. kielecki, woj. świętokrzyskie)</v>
      </c>
      <c r="BZ115" s="98">
        <v>0</v>
      </c>
      <c r="CA115" s="98">
        <f>IF(ISNUMBER(SEARCH('ankieta ESG'!$G$188,CB115)),MAX($CA$3:CA114)+1,0)</f>
        <v>112</v>
      </c>
      <c r="CB115" s="134" t="s">
        <v>4115</v>
      </c>
      <c r="CC115" s="98">
        <v>0</v>
      </c>
      <c r="CD115" s="99" t="str">
        <f>IFERROR(VLOOKUP(ROWS($CB$4:CB115),$CA$4:$CB$2337,2,0),"")</f>
        <v>Bodzentyn (pow. kielecki, woj. świętokrzyskie)</v>
      </c>
      <c r="CE115" s="98">
        <v>0</v>
      </c>
      <c r="CF115" s="98">
        <f>IF(ISNUMBER(SEARCH('ankieta ESG'!$G$189,CG115)),MAX($CF$3:CF114)+1,0)</f>
        <v>112</v>
      </c>
      <c r="CG115" s="134" t="s">
        <v>4115</v>
      </c>
      <c r="CH115" s="98">
        <v>0</v>
      </c>
      <c r="CI115" s="99" t="str">
        <f>IFERROR(VLOOKUP(ROWS($CG$4:CG115),$CF$4:$CG$2337,2,0),"")</f>
        <v>Bodzentyn (pow. kielecki, woj. świętokrzyskie)</v>
      </c>
      <c r="CJ115" s="98">
        <v>0</v>
      </c>
    </row>
    <row r="116" spans="2:88">
      <c r="B116" s="98">
        <f>IF(ISNUMBER(SEARCH('ankieta ESG'!$E$11,C116)),MAX(B$3:$B115)+1,0)</f>
        <v>113</v>
      </c>
      <c r="C116" s="99" t="s">
        <v>157</v>
      </c>
      <c r="D116" s="98">
        <v>0</v>
      </c>
      <c r="E116" s="99" t="str">
        <f>IFERROR(VLOOKUP(ROWS($C$4:C116),$B$4:$C$1385,2,0),"")</f>
        <v>15.12.Z Produkcja toreb bagażowych, toreb ręcznych i podobnych wyrobów kaletniczych; produkcja wyrobów rymarskich (PKD 2007)</v>
      </c>
      <c r="F116" s="98">
        <v>0</v>
      </c>
      <c r="AM116" s="98">
        <f>IF(ISNUMBER(SEARCH('ankieta ESG'!$G$180,AN116)),MAX(AM$3:$AM115)+1,0)</f>
        <v>113</v>
      </c>
      <c r="AN116" s="134" t="s">
        <v>4116</v>
      </c>
      <c r="AO116" s="98">
        <v>0</v>
      </c>
      <c r="AP116" s="99" t="str">
        <f>IFERROR(VLOOKUP(ROWS($AN$4:AN116),$AM$4:$AN$2337,2,0),"")</f>
        <v>Bogatynia (pow. zgorzelecki, woj. dolnośląskie)</v>
      </c>
      <c r="AQ116" s="98">
        <v>0</v>
      </c>
      <c r="AR116" s="98">
        <f>IF(ISNUMBER(SEARCH('ankieta ESG'!$G$181,AS116)),MAX($AR$3:AR115)+1,0)</f>
        <v>113</v>
      </c>
      <c r="AS116" s="134" t="s">
        <v>4116</v>
      </c>
      <c r="AT116" s="98">
        <v>0</v>
      </c>
      <c r="AU116" s="99" t="str">
        <f>IFERROR(VLOOKUP(ROWS($AS$4:AS116),$AR$4:$AS$2337,2,0),"")</f>
        <v>Bogatynia (pow. zgorzelecki, woj. dolnośląskie)</v>
      </c>
      <c r="AV116" s="98">
        <v>0</v>
      </c>
      <c r="AW116" s="98">
        <f>IF(ISNUMBER(SEARCH('ankieta ESG'!$G$182,AX116)),MAX($AW$3:AW115)+1,0)</f>
        <v>113</v>
      </c>
      <c r="AX116" s="134" t="s">
        <v>4116</v>
      </c>
      <c r="AY116" s="98">
        <v>0</v>
      </c>
      <c r="AZ116" s="99" t="str">
        <f>IFERROR(VLOOKUP(ROWS($AX$4:AX116),$AW$4:$AX$2337,2,0),"")</f>
        <v>Bogatynia (pow. zgorzelecki, woj. dolnośląskie)</v>
      </c>
      <c r="BA116" s="98">
        <v>0</v>
      </c>
      <c r="BB116" s="98">
        <f>IF(ISNUMBER(SEARCH('ankieta ESG'!$G$183,BC116)),MAX($BB$3:BB115)+1,0)</f>
        <v>113</v>
      </c>
      <c r="BC116" s="134" t="s">
        <v>4116</v>
      </c>
      <c r="BD116" s="98">
        <v>0</v>
      </c>
      <c r="BE116" s="99" t="str">
        <f>IFERROR(VLOOKUP(ROWS($BC$4:BC116),$BB$4:$BC$2337,2,0),"")</f>
        <v>Bogatynia (pow. zgorzelecki, woj. dolnośląskie)</v>
      </c>
      <c r="BF116" s="98">
        <v>0</v>
      </c>
      <c r="BG116" s="98">
        <f>IF(ISNUMBER(SEARCH('ankieta ESG'!$G$184,BH116)),MAX($BG$3:BG115)+1,0)</f>
        <v>113</v>
      </c>
      <c r="BH116" s="134" t="s">
        <v>4116</v>
      </c>
      <c r="BI116" s="98">
        <v>0</v>
      </c>
      <c r="BJ116" s="99" t="str">
        <f>IFERROR(VLOOKUP(ROWS($BH$4:BH116),$BG$4:$BH$2337,2,0),"")</f>
        <v>Bogatynia (pow. zgorzelecki, woj. dolnośląskie)</v>
      </c>
      <c r="BK116" s="98">
        <v>0</v>
      </c>
      <c r="BL116" s="98">
        <f>IF(ISNUMBER(SEARCH('ankieta ESG'!$G$185,BM116)),MAX($BL$3:BL115)+1,0)</f>
        <v>113</v>
      </c>
      <c r="BM116" s="134" t="s">
        <v>4116</v>
      </c>
      <c r="BN116" s="98">
        <v>0</v>
      </c>
      <c r="BO116" s="99" t="str">
        <f>IFERROR(VLOOKUP(ROWS($BM$4:BM116),$BL$4:$BM$2337,2,0),"")</f>
        <v>Bogatynia (pow. zgorzelecki, woj. dolnośląskie)</v>
      </c>
      <c r="BP116" s="98">
        <v>0</v>
      </c>
      <c r="BQ116" s="98">
        <f>IF(ISNUMBER(SEARCH('ankieta ESG'!$G$186,BR116)),MAX($BQ$3:BQ115)+1,0)</f>
        <v>113</v>
      </c>
      <c r="BR116" s="134" t="s">
        <v>4116</v>
      </c>
      <c r="BS116" s="98">
        <v>0</v>
      </c>
      <c r="BT116" s="99" t="str">
        <f>IFERROR(VLOOKUP(ROWS($BR$4:BR116),$BQ$4:$BR$2337,2,0),"")</f>
        <v>Bogatynia (pow. zgorzelecki, woj. dolnośląskie)</v>
      </c>
      <c r="BU116" s="98">
        <v>0</v>
      </c>
      <c r="BV116" s="98">
        <f>IF(ISNUMBER(SEARCH('ankieta ESG'!$G$187,BW116)),MAX($BV$3:BV115)+1,0)</f>
        <v>113</v>
      </c>
      <c r="BW116" s="134" t="s">
        <v>4116</v>
      </c>
      <c r="BX116" s="98">
        <v>0</v>
      </c>
      <c r="BY116" s="99" t="str">
        <f>IFERROR(VLOOKUP(ROWS($BW$4:BW116),$BV$4:$BW$2337,2,0),"")</f>
        <v>Bogatynia (pow. zgorzelecki, woj. dolnośląskie)</v>
      </c>
      <c r="BZ116" s="98">
        <v>0</v>
      </c>
      <c r="CA116" s="98">
        <f>IF(ISNUMBER(SEARCH('ankieta ESG'!$G$188,CB116)),MAX($CA$3:CA115)+1,0)</f>
        <v>113</v>
      </c>
      <c r="CB116" s="134" t="s">
        <v>4116</v>
      </c>
      <c r="CC116" s="98">
        <v>0</v>
      </c>
      <c r="CD116" s="99" t="str">
        <f>IFERROR(VLOOKUP(ROWS($CB$4:CB116),$CA$4:$CB$2337,2,0),"")</f>
        <v>Bogatynia (pow. zgorzelecki, woj. dolnośląskie)</v>
      </c>
      <c r="CE116" s="98">
        <v>0</v>
      </c>
      <c r="CF116" s="98">
        <f>IF(ISNUMBER(SEARCH('ankieta ESG'!$G$189,CG116)),MAX($CF$3:CF115)+1,0)</f>
        <v>113</v>
      </c>
      <c r="CG116" s="134" t="s">
        <v>4116</v>
      </c>
      <c r="CH116" s="98">
        <v>0</v>
      </c>
      <c r="CI116" s="99" t="str">
        <f>IFERROR(VLOOKUP(ROWS($CG$4:CG116),$CF$4:$CG$2337,2,0),"")</f>
        <v>Bogatynia (pow. zgorzelecki, woj. dolnośląskie)</v>
      </c>
      <c r="CJ116" s="98">
        <v>0</v>
      </c>
    </row>
    <row r="117" spans="2:88">
      <c r="B117" s="98">
        <f>IF(ISNUMBER(SEARCH('ankieta ESG'!$E$11,C117)),MAX(B$3:$B116)+1,0)</f>
        <v>114</v>
      </c>
      <c r="C117" s="99" t="s">
        <v>158</v>
      </c>
      <c r="D117" s="98">
        <v>0</v>
      </c>
      <c r="E117" s="99" t="str">
        <f>IFERROR(VLOOKUP(ROWS($C$4:C117),$B$4:$C$1385,2,0),"")</f>
        <v>15.20.Z Produkcja obuwia (PKD 2007)</v>
      </c>
      <c r="F117" s="98">
        <v>0</v>
      </c>
      <c r="AM117" s="98">
        <f>IF(ISNUMBER(SEARCH('ankieta ESG'!$G$180,AN117)),MAX(AM$3:$AM116)+1,0)</f>
        <v>114</v>
      </c>
      <c r="AN117" s="134" t="s">
        <v>4117</v>
      </c>
      <c r="AO117" s="98">
        <v>0</v>
      </c>
      <c r="AP117" s="99" t="str">
        <f>IFERROR(VLOOKUP(ROWS($AN$4:AN117),$AM$4:$AN$2337,2,0),"")</f>
        <v>Bogdaniec (pow. gorzowski, woj. lubuskie)</v>
      </c>
      <c r="AQ117" s="98">
        <v>0</v>
      </c>
      <c r="AR117" s="98">
        <f>IF(ISNUMBER(SEARCH('ankieta ESG'!$G$181,AS117)),MAX($AR$3:AR116)+1,0)</f>
        <v>114</v>
      </c>
      <c r="AS117" s="134" t="s">
        <v>4117</v>
      </c>
      <c r="AT117" s="98">
        <v>0</v>
      </c>
      <c r="AU117" s="99" t="str">
        <f>IFERROR(VLOOKUP(ROWS($AS$4:AS117),$AR$4:$AS$2337,2,0),"")</f>
        <v>Bogdaniec (pow. gorzowski, woj. lubuskie)</v>
      </c>
      <c r="AV117" s="98">
        <v>0</v>
      </c>
      <c r="AW117" s="98">
        <f>IF(ISNUMBER(SEARCH('ankieta ESG'!$G$182,AX117)),MAX($AW$3:AW116)+1,0)</f>
        <v>114</v>
      </c>
      <c r="AX117" s="134" t="s">
        <v>4117</v>
      </c>
      <c r="AY117" s="98">
        <v>0</v>
      </c>
      <c r="AZ117" s="99" t="str">
        <f>IFERROR(VLOOKUP(ROWS($AX$4:AX117),$AW$4:$AX$2337,2,0),"")</f>
        <v>Bogdaniec (pow. gorzowski, woj. lubuskie)</v>
      </c>
      <c r="BA117" s="98">
        <v>0</v>
      </c>
      <c r="BB117" s="98">
        <f>IF(ISNUMBER(SEARCH('ankieta ESG'!$G$183,BC117)),MAX($BB$3:BB116)+1,0)</f>
        <v>114</v>
      </c>
      <c r="BC117" s="134" t="s">
        <v>4117</v>
      </c>
      <c r="BD117" s="98">
        <v>0</v>
      </c>
      <c r="BE117" s="99" t="str">
        <f>IFERROR(VLOOKUP(ROWS($BC$4:BC117),$BB$4:$BC$2337,2,0),"")</f>
        <v>Bogdaniec (pow. gorzowski, woj. lubuskie)</v>
      </c>
      <c r="BF117" s="98">
        <v>0</v>
      </c>
      <c r="BG117" s="98">
        <f>IF(ISNUMBER(SEARCH('ankieta ESG'!$G$184,BH117)),MAX($BG$3:BG116)+1,0)</f>
        <v>114</v>
      </c>
      <c r="BH117" s="134" t="s">
        <v>4117</v>
      </c>
      <c r="BI117" s="98">
        <v>0</v>
      </c>
      <c r="BJ117" s="99" t="str">
        <f>IFERROR(VLOOKUP(ROWS($BH$4:BH117),$BG$4:$BH$2337,2,0),"")</f>
        <v>Bogdaniec (pow. gorzowski, woj. lubuskie)</v>
      </c>
      <c r="BK117" s="98">
        <v>0</v>
      </c>
      <c r="BL117" s="98">
        <f>IF(ISNUMBER(SEARCH('ankieta ESG'!$G$185,BM117)),MAX($BL$3:BL116)+1,0)</f>
        <v>114</v>
      </c>
      <c r="BM117" s="134" t="s">
        <v>4117</v>
      </c>
      <c r="BN117" s="98">
        <v>0</v>
      </c>
      <c r="BO117" s="99" t="str">
        <f>IFERROR(VLOOKUP(ROWS($BM$4:BM117),$BL$4:$BM$2337,2,0),"")</f>
        <v>Bogdaniec (pow. gorzowski, woj. lubuskie)</v>
      </c>
      <c r="BP117" s="98">
        <v>0</v>
      </c>
      <c r="BQ117" s="98">
        <f>IF(ISNUMBER(SEARCH('ankieta ESG'!$G$186,BR117)),MAX($BQ$3:BQ116)+1,0)</f>
        <v>114</v>
      </c>
      <c r="BR117" s="134" t="s">
        <v>4117</v>
      </c>
      <c r="BS117" s="98">
        <v>0</v>
      </c>
      <c r="BT117" s="99" t="str">
        <f>IFERROR(VLOOKUP(ROWS($BR$4:BR117),$BQ$4:$BR$2337,2,0),"")</f>
        <v>Bogdaniec (pow. gorzowski, woj. lubuskie)</v>
      </c>
      <c r="BU117" s="98">
        <v>0</v>
      </c>
      <c r="BV117" s="98">
        <f>IF(ISNUMBER(SEARCH('ankieta ESG'!$G$187,BW117)),MAX($BV$3:BV116)+1,0)</f>
        <v>114</v>
      </c>
      <c r="BW117" s="134" t="s">
        <v>4117</v>
      </c>
      <c r="BX117" s="98">
        <v>0</v>
      </c>
      <c r="BY117" s="99" t="str">
        <f>IFERROR(VLOOKUP(ROWS($BW$4:BW117),$BV$4:$BW$2337,2,0),"")</f>
        <v>Bogdaniec (pow. gorzowski, woj. lubuskie)</v>
      </c>
      <c r="BZ117" s="98">
        <v>0</v>
      </c>
      <c r="CA117" s="98">
        <f>IF(ISNUMBER(SEARCH('ankieta ESG'!$G$188,CB117)),MAX($CA$3:CA116)+1,0)</f>
        <v>114</v>
      </c>
      <c r="CB117" s="134" t="s">
        <v>4117</v>
      </c>
      <c r="CC117" s="98">
        <v>0</v>
      </c>
      <c r="CD117" s="99" t="str">
        <f>IFERROR(VLOOKUP(ROWS($CB$4:CB117),$CA$4:$CB$2337,2,0),"")</f>
        <v>Bogdaniec (pow. gorzowski, woj. lubuskie)</v>
      </c>
      <c r="CE117" s="98">
        <v>0</v>
      </c>
      <c r="CF117" s="98">
        <f>IF(ISNUMBER(SEARCH('ankieta ESG'!$G$189,CG117)),MAX($CF$3:CF116)+1,0)</f>
        <v>114</v>
      </c>
      <c r="CG117" s="134" t="s">
        <v>4117</v>
      </c>
      <c r="CH117" s="98">
        <v>0</v>
      </c>
      <c r="CI117" s="99" t="str">
        <f>IFERROR(VLOOKUP(ROWS($CG$4:CG117),$CF$4:$CG$2337,2,0),"")</f>
        <v>Bogdaniec (pow. gorzowski, woj. lubuskie)</v>
      </c>
      <c r="CJ117" s="98">
        <v>0</v>
      </c>
    </row>
    <row r="118" spans="2:88">
      <c r="B118" s="98">
        <f>IF(ISNUMBER(SEARCH('ankieta ESG'!$E$11,C118)),MAX(B$3:$B117)+1,0)</f>
        <v>115</v>
      </c>
      <c r="C118" s="99" t="s">
        <v>159</v>
      </c>
      <c r="D118" s="98">
        <v>0</v>
      </c>
      <c r="E118" s="99" t="str">
        <f>IFERROR(VLOOKUP(ROWS($C$4:C118),$B$4:$C$1385,2,0),"")</f>
        <v>16.10.Z Produkcja wyrobów tartacznych (PKD 2007)</v>
      </c>
      <c r="F118" s="98">
        <v>0</v>
      </c>
      <c r="AM118" s="98">
        <f>IF(ISNUMBER(SEARCH('ankieta ESG'!$G$180,AN118)),MAX(AM$3:$AM117)+1,0)</f>
        <v>115</v>
      </c>
      <c r="AN118" s="134" t="s">
        <v>4118</v>
      </c>
      <c r="AO118" s="98">
        <v>0</v>
      </c>
      <c r="AP118" s="99" t="str">
        <f>IFERROR(VLOOKUP(ROWS($AN$4:AN118),$AM$4:$AN$2337,2,0),"")</f>
        <v>Bogoria (pow. staszowski, woj. świętokrzyskie)</v>
      </c>
      <c r="AQ118" s="98">
        <v>0</v>
      </c>
      <c r="AR118" s="98">
        <f>IF(ISNUMBER(SEARCH('ankieta ESG'!$G$181,AS118)),MAX($AR$3:AR117)+1,0)</f>
        <v>115</v>
      </c>
      <c r="AS118" s="134" t="s">
        <v>4118</v>
      </c>
      <c r="AT118" s="98">
        <v>0</v>
      </c>
      <c r="AU118" s="99" t="str">
        <f>IFERROR(VLOOKUP(ROWS($AS$4:AS118),$AR$4:$AS$2337,2,0),"")</f>
        <v>Bogoria (pow. staszowski, woj. świętokrzyskie)</v>
      </c>
      <c r="AV118" s="98">
        <v>0</v>
      </c>
      <c r="AW118" s="98">
        <f>IF(ISNUMBER(SEARCH('ankieta ESG'!$G$182,AX118)),MAX($AW$3:AW117)+1,0)</f>
        <v>115</v>
      </c>
      <c r="AX118" s="134" t="s">
        <v>4118</v>
      </c>
      <c r="AY118" s="98">
        <v>0</v>
      </c>
      <c r="AZ118" s="99" t="str">
        <f>IFERROR(VLOOKUP(ROWS($AX$4:AX118),$AW$4:$AX$2337,2,0),"")</f>
        <v>Bogoria (pow. staszowski, woj. świętokrzyskie)</v>
      </c>
      <c r="BA118" s="98">
        <v>0</v>
      </c>
      <c r="BB118" s="98">
        <f>IF(ISNUMBER(SEARCH('ankieta ESG'!$G$183,BC118)),MAX($BB$3:BB117)+1,0)</f>
        <v>115</v>
      </c>
      <c r="BC118" s="134" t="s">
        <v>4118</v>
      </c>
      <c r="BD118" s="98">
        <v>0</v>
      </c>
      <c r="BE118" s="99" t="str">
        <f>IFERROR(VLOOKUP(ROWS($BC$4:BC118),$BB$4:$BC$2337,2,0),"")</f>
        <v>Bogoria (pow. staszowski, woj. świętokrzyskie)</v>
      </c>
      <c r="BF118" s="98">
        <v>0</v>
      </c>
      <c r="BG118" s="98">
        <f>IF(ISNUMBER(SEARCH('ankieta ESG'!$G$184,BH118)),MAX($BG$3:BG117)+1,0)</f>
        <v>115</v>
      </c>
      <c r="BH118" s="134" t="s">
        <v>4118</v>
      </c>
      <c r="BI118" s="98">
        <v>0</v>
      </c>
      <c r="BJ118" s="99" t="str">
        <f>IFERROR(VLOOKUP(ROWS($BH$4:BH118),$BG$4:$BH$2337,2,0),"")</f>
        <v>Bogoria (pow. staszowski, woj. świętokrzyskie)</v>
      </c>
      <c r="BK118" s="98">
        <v>0</v>
      </c>
      <c r="BL118" s="98">
        <f>IF(ISNUMBER(SEARCH('ankieta ESG'!$G$185,BM118)),MAX($BL$3:BL117)+1,0)</f>
        <v>115</v>
      </c>
      <c r="BM118" s="134" t="s">
        <v>4118</v>
      </c>
      <c r="BN118" s="98">
        <v>0</v>
      </c>
      <c r="BO118" s="99" t="str">
        <f>IFERROR(VLOOKUP(ROWS($BM$4:BM118),$BL$4:$BM$2337,2,0),"")</f>
        <v>Bogoria (pow. staszowski, woj. świętokrzyskie)</v>
      </c>
      <c r="BP118" s="98">
        <v>0</v>
      </c>
      <c r="BQ118" s="98">
        <f>IF(ISNUMBER(SEARCH('ankieta ESG'!$G$186,BR118)),MAX($BQ$3:BQ117)+1,0)</f>
        <v>115</v>
      </c>
      <c r="BR118" s="134" t="s">
        <v>4118</v>
      </c>
      <c r="BS118" s="98">
        <v>0</v>
      </c>
      <c r="BT118" s="99" t="str">
        <f>IFERROR(VLOOKUP(ROWS($BR$4:BR118),$BQ$4:$BR$2337,2,0),"")</f>
        <v>Bogoria (pow. staszowski, woj. świętokrzyskie)</v>
      </c>
      <c r="BU118" s="98">
        <v>0</v>
      </c>
      <c r="BV118" s="98">
        <f>IF(ISNUMBER(SEARCH('ankieta ESG'!$G$187,BW118)),MAX($BV$3:BV117)+1,0)</f>
        <v>115</v>
      </c>
      <c r="BW118" s="134" t="s">
        <v>4118</v>
      </c>
      <c r="BX118" s="98">
        <v>0</v>
      </c>
      <c r="BY118" s="99" t="str">
        <f>IFERROR(VLOOKUP(ROWS($BW$4:BW118),$BV$4:$BW$2337,2,0),"")</f>
        <v>Bogoria (pow. staszowski, woj. świętokrzyskie)</v>
      </c>
      <c r="BZ118" s="98">
        <v>0</v>
      </c>
      <c r="CA118" s="98">
        <f>IF(ISNUMBER(SEARCH('ankieta ESG'!$G$188,CB118)),MAX($CA$3:CA117)+1,0)</f>
        <v>115</v>
      </c>
      <c r="CB118" s="134" t="s">
        <v>4118</v>
      </c>
      <c r="CC118" s="98">
        <v>0</v>
      </c>
      <c r="CD118" s="99" t="str">
        <f>IFERROR(VLOOKUP(ROWS($CB$4:CB118),$CA$4:$CB$2337,2,0),"")</f>
        <v>Bogoria (pow. staszowski, woj. świętokrzyskie)</v>
      </c>
      <c r="CE118" s="98">
        <v>0</v>
      </c>
      <c r="CF118" s="98">
        <f>IF(ISNUMBER(SEARCH('ankieta ESG'!$G$189,CG118)),MAX($CF$3:CF117)+1,0)</f>
        <v>115</v>
      </c>
      <c r="CG118" s="134" t="s">
        <v>4118</v>
      </c>
      <c r="CH118" s="98">
        <v>0</v>
      </c>
      <c r="CI118" s="99" t="str">
        <f>IFERROR(VLOOKUP(ROWS($CG$4:CG118),$CF$4:$CG$2337,2,0),"")</f>
        <v>Bogoria (pow. staszowski, woj. świętokrzyskie)</v>
      </c>
      <c r="CJ118" s="98">
        <v>0</v>
      </c>
    </row>
    <row r="119" spans="2:88">
      <c r="B119" s="98">
        <f>IF(ISNUMBER(SEARCH('ankieta ESG'!$E$11,C119)),MAX(B$3:$B118)+1,0)</f>
        <v>116</v>
      </c>
      <c r="C119" s="99" t="s">
        <v>160</v>
      </c>
      <c r="D119" s="98">
        <v>0</v>
      </c>
      <c r="E119" s="99" t="str">
        <f>IFERROR(VLOOKUP(ROWS($C$4:C119),$B$4:$C$1385,2,0),"")</f>
        <v>16.21.Z Produkcja arkuszy fornirowych i płyt wykonanych na bazie drewna (PKD 2007)</v>
      </c>
      <c r="F119" s="98">
        <v>0</v>
      </c>
      <c r="AM119" s="98">
        <f>IF(ISNUMBER(SEARCH('ankieta ESG'!$G$180,AN119)),MAX(AM$3:$AM118)+1,0)</f>
        <v>116</v>
      </c>
      <c r="AN119" s="134" t="s">
        <v>4119</v>
      </c>
      <c r="AO119" s="98">
        <v>0</v>
      </c>
      <c r="AP119" s="99" t="str">
        <f>IFERROR(VLOOKUP(ROWS($AN$4:AN119),$AM$4:$AN$2337,2,0),"")</f>
        <v>Boguchwała (pow. rzeszowski, woj. podkarpackie)</v>
      </c>
      <c r="AQ119" s="98">
        <v>0</v>
      </c>
      <c r="AR119" s="98">
        <f>IF(ISNUMBER(SEARCH('ankieta ESG'!$G$181,AS119)),MAX($AR$3:AR118)+1,0)</f>
        <v>116</v>
      </c>
      <c r="AS119" s="134" t="s">
        <v>4119</v>
      </c>
      <c r="AT119" s="98">
        <v>0</v>
      </c>
      <c r="AU119" s="99" t="str">
        <f>IFERROR(VLOOKUP(ROWS($AS$4:AS119),$AR$4:$AS$2337,2,0),"")</f>
        <v>Boguchwała (pow. rzeszowski, woj. podkarpackie)</v>
      </c>
      <c r="AV119" s="98">
        <v>0</v>
      </c>
      <c r="AW119" s="98">
        <f>IF(ISNUMBER(SEARCH('ankieta ESG'!$G$182,AX119)),MAX($AW$3:AW118)+1,0)</f>
        <v>116</v>
      </c>
      <c r="AX119" s="134" t="s">
        <v>4119</v>
      </c>
      <c r="AY119" s="98">
        <v>0</v>
      </c>
      <c r="AZ119" s="99" t="str">
        <f>IFERROR(VLOOKUP(ROWS($AX$4:AX119),$AW$4:$AX$2337,2,0),"")</f>
        <v>Boguchwała (pow. rzeszowski, woj. podkarpackie)</v>
      </c>
      <c r="BA119" s="98">
        <v>0</v>
      </c>
      <c r="BB119" s="98">
        <f>IF(ISNUMBER(SEARCH('ankieta ESG'!$G$183,BC119)),MAX($BB$3:BB118)+1,0)</f>
        <v>116</v>
      </c>
      <c r="BC119" s="134" t="s">
        <v>4119</v>
      </c>
      <c r="BD119" s="98">
        <v>0</v>
      </c>
      <c r="BE119" s="99" t="str">
        <f>IFERROR(VLOOKUP(ROWS($BC$4:BC119),$BB$4:$BC$2337,2,0),"")</f>
        <v>Boguchwała (pow. rzeszowski, woj. podkarpackie)</v>
      </c>
      <c r="BF119" s="98">
        <v>0</v>
      </c>
      <c r="BG119" s="98">
        <f>IF(ISNUMBER(SEARCH('ankieta ESG'!$G$184,BH119)),MAX($BG$3:BG118)+1,0)</f>
        <v>116</v>
      </c>
      <c r="BH119" s="134" t="s">
        <v>4119</v>
      </c>
      <c r="BI119" s="98">
        <v>0</v>
      </c>
      <c r="BJ119" s="99" t="str">
        <f>IFERROR(VLOOKUP(ROWS($BH$4:BH119),$BG$4:$BH$2337,2,0),"")</f>
        <v>Boguchwała (pow. rzeszowski, woj. podkarpackie)</v>
      </c>
      <c r="BK119" s="98">
        <v>0</v>
      </c>
      <c r="BL119" s="98">
        <f>IF(ISNUMBER(SEARCH('ankieta ESG'!$G$185,BM119)),MAX($BL$3:BL118)+1,0)</f>
        <v>116</v>
      </c>
      <c r="BM119" s="134" t="s">
        <v>4119</v>
      </c>
      <c r="BN119" s="98">
        <v>0</v>
      </c>
      <c r="BO119" s="99" t="str">
        <f>IFERROR(VLOOKUP(ROWS($BM$4:BM119),$BL$4:$BM$2337,2,0),"")</f>
        <v>Boguchwała (pow. rzeszowski, woj. podkarpackie)</v>
      </c>
      <c r="BP119" s="98">
        <v>0</v>
      </c>
      <c r="BQ119" s="98">
        <f>IF(ISNUMBER(SEARCH('ankieta ESG'!$G$186,BR119)),MAX($BQ$3:BQ118)+1,0)</f>
        <v>116</v>
      </c>
      <c r="BR119" s="134" t="s">
        <v>4119</v>
      </c>
      <c r="BS119" s="98">
        <v>0</v>
      </c>
      <c r="BT119" s="99" t="str">
        <f>IFERROR(VLOOKUP(ROWS($BR$4:BR119),$BQ$4:$BR$2337,2,0),"")</f>
        <v>Boguchwała (pow. rzeszowski, woj. podkarpackie)</v>
      </c>
      <c r="BU119" s="98">
        <v>0</v>
      </c>
      <c r="BV119" s="98">
        <f>IF(ISNUMBER(SEARCH('ankieta ESG'!$G$187,BW119)),MAX($BV$3:BV118)+1,0)</f>
        <v>116</v>
      </c>
      <c r="BW119" s="134" t="s">
        <v>4119</v>
      </c>
      <c r="BX119" s="98">
        <v>0</v>
      </c>
      <c r="BY119" s="99" t="str">
        <f>IFERROR(VLOOKUP(ROWS($BW$4:BW119),$BV$4:$BW$2337,2,0),"")</f>
        <v>Boguchwała (pow. rzeszowski, woj. podkarpackie)</v>
      </c>
      <c r="BZ119" s="98">
        <v>0</v>
      </c>
      <c r="CA119" s="98">
        <f>IF(ISNUMBER(SEARCH('ankieta ESG'!$G$188,CB119)),MAX($CA$3:CA118)+1,0)</f>
        <v>116</v>
      </c>
      <c r="CB119" s="134" t="s">
        <v>4119</v>
      </c>
      <c r="CC119" s="98">
        <v>0</v>
      </c>
      <c r="CD119" s="99" t="str">
        <f>IFERROR(VLOOKUP(ROWS($CB$4:CB119),$CA$4:$CB$2337,2,0),"")</f>
        <v>Boguchwała (pow. rzeszowski, woj. podkarpackie)</v>
      </c>
      <c r="CE119" s="98">
        <v>0</v>
      </c>
      <c r="CF119" s="98">
        <f>IF(ISNUMBER(SEARCH('ankieta ESG'!$G$189,CG119)),MAX($CF$3:CF118)+1,0)</f>
        <v>116</v>
      </c>
      <c r="CG119" s="134" t="s">
        <v>4119</v>
      </c>
      <c r="CH119" s="98">
        <v>0</v>
      </c>
      <c r="CI119" s="99" t="str">
        <f>IFERROR(VLOOKUP(ROWS($CG$4:CG119),$CF$4:$CG$2337,2,0),"")</f>
        <v>Boguchwała (pow. rzeszowski, woj. podkarpackie)</v>
      </c>
      <c r="CJ119" s="98">
        <v>0</v>
      </c>
    </row>
    <row r="120" spans="2:88">
      <c r="B120" s="98">
        <f>IF(ISNUMBER(SEARCH('ankieta ESG'!$E$11,C120)),MAX(B$3:$B119)+1,0)</f>
        <v>117</v>
      </c>
      <c r="C120" s="99" t="s">
        <v>161</v>
      </c>
      <c r="D120" s="98">
        <v>0</v>
      </c>
      <c r="E120" s="99" t="str">
        <f>IFERROR(VLOOKUP(ROWS($C$4:C120),$B$4:$C$1385,2,0),"")</f>
        <v>16.22.Z Produkcja gotowych parkietów podłogowych (PKD 2007)</v>
      </c>
      <c r="F120" s="98">
        <v>0</v>
      </c>
      <c r="AM120" s="98">
        <f>IF(ISNUMBER(SEARCH('ankieta ESG'!$G$180,AN120)),MAX(AM$3:$AM119)+1,0)</f>
        <v>117</v>
      </c>
      <c r="AN120" s="134" t="s">
        <v>4120</v>
      </c>
      <c r="AO120" s="98">
        <v>0</v>
      </c>
      <c r="AP120" s="99" t="str">
        <f>IFERROR(VLOOKUP(ROWS($AN$4:AN120),$AM$4:$AN$2337,2,0),"")</f>
        <v>Boguszów (pow. wałbrzyski, woj. dolnośląskie)</v>
      </c>
      <c r="AQ120" s="98">
        <v>0</v>
      </c>
      <c r="AR120" s="98">
        <f>IF(ISNUMBER(SEARCH('ankieta ESG'!$G$181,AS120)),MAX($AR$3:AR119)+1,0)</f>
        <v>117</v>
      </c>
      <c r="AS120" s="134" t="s">
        <v>4120</v>
      </c>
      <c r="AT120" s="98">
        <v>0</v>
      </c>
      <c r="AU120" s="99" t="str">
        <f>IFERROR(VLOOKUP(ROWS($AS$4:AS120),$AR$4:$AS$2337,2,0),"")</f>
        <v>Boguszów (pow. wałbrzyski, woj. dolnośląskie)</v>
      </c>
      <c r="AV120" s="98">
        <v>0</v>
      </c>
      <c r="AW120" s="98">
        <f>IF(ISNUMBER(SEARCH('ankieta ESG'!$G$182,AX120)),MAX($AW$3:AW119)+1,0)</f>
        <v>117</v>
      </c>
      <c r="AX120" s="134" t="s">
        <v>4120</v>
      </c>
      <c r="AY120" s="98">
        <v>0</v>
      </c>
      <c r="AZ120" s="99" t="str">
        <f>IFERROR(VLOOKUP(ROWS($AX$4:AX120),$AW$4:$AX$2337,2,0),"")</f>
        <v>Boguszów (pow. wałbrzyski, woj. dolnośląskie)</v>
      </c>
      <c r="BA120" s="98">
        <v>0</v>
      </c>
      <c r="BB120" s="98">
        <f>IF(ISNUMBER(SEARCH('ankieta ESG'!$G$183,BC120)),MAX($BB$3:BB119)+1,0)</f>
        <v>117</v>
      </c>
      <c r="BC120" s="134" t="s">
        <v>4120</v>
      </c>
      <c r="BD120" s="98">
        <v>0</v>
      </c>
      <c r="BE120" s="99" t="str">
        <f>IFERROR(VLOOKUP(ROWS($BC$4:BC120),$BB$4:$BC$2337,2,0),"")</f>
        <v>Boguszów (pow. wałbrzyski, woj. dolnośląskie)</v>
      </c>
      <c r="BF120" s="98">
        <v>0</v>
      </c>
      <c r="BG120" s="98">
        <f>IF(ISNUMBER(SEARCH('ankieta ESG'!$G$184,BH120)),MAX($BG$3:BG119)+1,0)</f>
        <v>117</v>
      </c>
      <c r="BH120" s="134" t="s">
        <v>4120</v>
      </c>
      <c r="BI120" s="98">
        <v>0</v>
      </c>
      <c r="BJ120" s="99" t="str">
        <f>IFERROR(VLOOKUP(ROWS($BH$4:BH120),$BG$4:$BH$2337,2,0),"")</f>
        <v>Boguszów (pow. wałbrzyski, woj. dolnośląskie)</v>
      </c>
      <c r="BK120" s="98">
        <v>0</v>
      </c>
      <c r="BL120" s="98">
        <f>IF(ISNUMBER(SEARCH('ankieta ESG'!$G$185,BM120)),MAX($BL$3:BL119)+1,0)</f>
        <v>117</v>
      </c>
      <c r="BM120" s="134" t="s">
        <v>4120</v>
      </c>
      <c r="BN120" s="98">
        <v>0</v>
      </c>
      <c r="BO120" s="99" t="str">
        <f>IFERROR(VLOOKUP(ROWS($BM$4:BM120),$BL$4:$BM$2337,2,0),"")</f>
        <v>Boguszów (pow. wałbrzyski, woj. dolnośląskie)</v>
      </c>
      <c r="BP120" s="98">
        <v>0</v>
      </c>
      <c r="BQ120" s="98">
        <f>IF(ISNUMBER(SEARCH('ankieta ESG'!$G$186,BR120)),MAX($BQ$3:BQ119)+1,0)</f>
        <v>117</v>
      </c>
      <c r="BR120" s="134" t="s">
        <v>4120</v>
      </c>
      <c r="BS120" s="98">
        <v>0</v>
      </c>
      <c r="BT120" s="99" t="str">
        <f>IFERROR(VLOOKUP(ROWS($BR$4:BR120),$BQ$4:$BR$2337,2,0),"")</f>
        <v>Boguszów (pow. wałbrzyski, woj. dolnośląskie)</v>
      </c>
      <c r="BU120" s="98">
        <v>0</v>
      </c>
      <c r="BV120" s="98">
        <f>IF(ISNUMBER(SEARCH('ankieta ESG'!$G$187,BW120)),MAX($BV$3:BV119)+1,0)</f>
        <v>117</v>
      </c>
      <c r="BW120" s="134" t="s">
        <v>4120</v>
      </c>
      <c r="BX120" s="98">
        <v>0</v>
      </c>
      <c r="BY120" s="99" t="str">
        <f>IFERROR(VLOOKUP(ROWS($BW$4:BW120),$BV$4:$BW$2337,2,0),"")</f>
        <v>Boguszów (pow. wałbrzyski, woj. dolnośląskie)</v>
      </c>
      <c r="BZ120" s="98">
        <v>0</v>
      </c>
      <c r="CA120" s="98">
        <f>IF(ISNUMBER(SEARCH('ankieta ESG'!$G$188,CB120)),MAX($CA$3:CA119)+1,0)</f>
        <v>117</v>
      </c>
      <c r="CB120" s="134" t="s">
        <v>4120</v>
      </c>
      <c r="CC120" s="98">
        <v>0</v>
      </c>
      <c r="CD120" s="99" t="str">
        <f>IFERROR(VLOOKUP(ROWS($CB$4:CB120),$CA$4:$CB$2337,2,0),"")</f>
        <v>Boguszów (pow. wałbrzyski, woj. dolnośląskie)</v>
      </c>
      <c r="CE120" s="98">
        <v>0</v>
      </c>
      <c r="CF120" s="98">
        <f>IF(ISNUMBER(SEARCH('ankieta ESG'!$G$189,CG120)),MAX($CF$3:CF119)+1,0)</f>
        <v>117</v>
      </c>
      <c r="CG120" s="134" t="s">
        <v>4120</v>
      </c>
      <c r="CH120" s="98">
        <v>0</v>
      </c>
      <c r="CI120" s="99" t="str">
        <f>IFERROR(VLOOKUP(ROWS($CG$4:CG120),$CF$4:$CG$2337,2,0),"")</f>
        <v>Boguszów (pow. wałbrzyski, woj. dolnośląskie)</v>
      </c>
      <c r="CJ120" s="98">
        <v>0</v>
      </c>
    </row>
    <row r="121" spans="2:88">
      <c r="B121" s="98">
        <f>IF(ISNUMBER(SEARCH('ankieta ESG'!$E$11,C121)),MAX(B$3:$B120)+1,0)</f>
        <v>118</v>
      </c>
      <c r="C121" s="99" t="s">
        <v>162</v>
      </c>
      <c r="D121" s="98">
        <v>0</v>
      </c>
      <c r="E121" s="99" t="str">
        <f>IFERROR(VLOOKUP(ROWS($C$4:C121),$B$4:$C$1385,2,0),"")</f>
        <v>16.23.Z Produkcja pozostałych wyrobów stolarskich i ciesielskich dla budownictwa (PKD 2007)</v>
      </c>
      <c r="F121" s="98">
        <v>0</v>
      </c>
      <c r="AM121" s="98">
        <f>IF(ISNUMBER(SEARCH('ankieta ESG'!$G$180,AN121)),MAX(AM$3:$AM120)+1,0)</f>
        <v>118</v>
      </c>
      <c r="AN121" s="134" t="s">
        <v>4121</v>
      </c>
      <c r="AO121" s="98">
        <v>0</v>
      </c>
      <c r="AP121" s="99" t="str">
        <f>IFERROR(VLOOKUP(ROWS($AN$4:AN121),$AM$4:$AN$2337,2,0),"")</f>
        <v>Boguty (pow. ostrowski, woj. mazowieckie)</v>
      </c>
      <c r="AQ121" s="98">
        <v>0</v>
      </c>
      <c r="AR121" s="98">
        <f>IF(ISNUMBER(SEARCH('ankieta ESG'!$G$181,AS121)),MAX($AR$3:AR120)+1,0)</f>
        <v>118</v>
      </c>
      <c r="AS121" s="134" t="s">
        <v>4121</v>
      </c>
      <c r="AT121" s="98">
        <v>0</v>
      </c>
      <c r="AU121" s="99" t="str">
        <f>IFERROR(VLOOKUP(ROWS($AS$4:AS121),$AR$4:$AS$2337,2,0),"")</f>
        <v>Boguty (pow. ostrowski, woj. mazowieckie)</v>
      </c>
      <c r="AV121" s="98">
        <v>0</v>
      </c>
      <c r="AW121" s="98">
        <f>IF(ISNUMBER(SEARCH('ankieta ESG'!$G$182,AX121)),MAX($AW$3:AW120)+1,0)</f>
        <v>118</v>
      </c>
      <c r="AX121" s="134" t="s">
        <v>4121</v>
      </c>
      <c r="AY121" s="98">
        <v>0</v>
      </c>
      <c r="AZ121" s="99" t="str">
        <f>IFERROR(VLOOKUP(ROWS($AX$4:AX121),$AW$4:$AX$2337,2,0),"")</f>
        <v>Boguty (pow. ostrowski, woj. mazowieckie)</v>
      </c>
      <c r="BA121" s="98">
        <v>0</v>
      </c>
      <c r="BB121" s="98">
        <f>IF(ISNUMBER(SEARCH('ankieta ESG'!$G$183,BC121)),MAX($BB$3:BB120)+1,0)</f>
        <v>118</v>
      </c>
      <c r="BC121" s="134" t="s">
        <v>4121</v>
      </c>
      <c r="BD121" s="98">
        <v>0</v>
      </c>
      <c r="BE121" s="99" t="str">
        <f>IFERROR(VLOOKUP(ROWS($BC$4:BC121),$BB$4:$BC$2337,2,0),"")</f>
        <v>Boguty (pow. ostrowski, woj. mazowieckie)</v>
      </c>
      <c r="BF121" s="98">
        <v>0</v>
      </c>
      <c r="BG121" s="98">
        <f>IF(ISNUMBER(SEARCH('ankieta ESG'!$G$184,BH121)),MAX($BG$3:BG120)+1,0)</f>
        <v>118</v>
      </c>
      <c r="BH121" s="134" t="s">
        <v>4121</v>
      </c>
      <c r="BI121" s="98">
        <v>0</v>
      </c>
      <c r="BJ121" s="99" t="str">
        <f>IFERROR(VLOOKUP(ROWS($BH$4:BH121),$BG$4:$BH$2337,2,0),"")</f>
        <v>Boguty (pow. ostrowski, woj. mazowieckie)</v>
      </c>
      <c r="BK121" s="98">
        <v>0</v>
      </c>
      <c r="BL121" s="98">
        <f>IF(ISNUMBER(SEARCH('ankieta ESG'!$G$185,BM121)),MAX($BL$3:BL120)+1,0)</f>
        <v>118</v>
      </c>
      <c r="BM121" s="134" t="s">
        <v>4121</v>
      </c>
      <c r="BN121" s="98">
        <v>0</v>
      </c>
      <c r="BO121" s="99" t="str">
        <f>IFERROR(VLOOKUP(ROWS($BM$4:BM121),$BL$4:$BM$2337,2,0),"")</f>
        <v>Boguty (pow. ostrowski, woj. mazowieckie)</v>
      </c>
      <c r="BP121" s="98">
        <v>0</v>
      </c>
      <c r="BQ121" s="98">
        <f>IF(ISNUMBER(SEARCH('ankieta ESG'!$G$186,BR121)),MAX($BQ$3:BQ120)+1,0)</f>
        <v>118</v>
      </c>
      <c r="BR121" s="134" t="s">
        <v>4121</v>
      </c>
      <c r="BS121" s="98">
        <v>0</v>
      </c>
      <c r="BT121" s="99" t="str">
        <f>IFERROR(VLOOKUP(ROWS($BR$4:BR121),$BQ$4:$BR$2337,2,0),"")</f>
        <v>Boguty (pow. ostrowski, woj. mazowieckie)</v>
      </c>
      <c r="BU121" s="98">
        <v>0</v>
      </c>
      <c r="BV121" s="98">
        <f>IF(ISNUMBER(SEARCH('ankieta ESG'!$G$187,BW121)),MAX($BV$3:BV120)+1,0)</f>
        <v>118</v>
      </c>
      <c r="BW121" s="134" t="s">
        <v>4121</v>
      </c>
      <c r="BX121" s="98">
        <v>0</v>
      </c>
      <c r="BY121" s="99" t="str">
        <f>IFERROR(VLOOKUP(ROWS($BW$4:BW121),$BV$4:$BW$2337,2,0),"")</f>
        <v>Boguty (pow. ostrowski, woj. mazowieckie)</v>
      </c>
      <c r="BZ121" s="98">
        <v>0</v>
      </c>
      <c r="CA121" s="98">
        <f>IF(ISNUMBER(SEARCH('ankieta ESG'!$G$188,CB121)),MAX($CA$3:CA120)+1,0)</f>
        <v>118</v>
      </c>
      <c r="CB121" s="134" t="s">
        <v>4121</v>
      </c>
      <c r="CC121" s="98">
        <v>0</v>
      </c>
      <c r="CD121" s="99" t="str">
        <f>IFERROR(VLOOKUP(ROWS($CB$4:CB121),$CA$4:$CB$2337,2,0),"")</f>
        <v>Boguty (pow. ostrowski, woj. mazowieckie)</v>
      </c>
      <c r="CE121" s="98">
        <v>0</v>
      </c>
      <c r="CF121" s="98">
        <f>IF(ISNUMBER(SEARCH('ankieta ESG'!$G$189,CG121)),MAX($CF$3:CF120)+1,0)</f>
        <v>118</v>
      </c>
      <c r="CG121" s="134" t="s">
        <v>4121</v>
      </c>
      <c r="CH121" s="98">
        <v>0</v>
      </c>
      <c r="CI121" s="99" t="str">
        <f>IFERROR(VLOOKUP(ROWS($CG$4:CG121),$CF$4:$CG$2337,2,0),"")</f>
        <v>Boguty (pow. ostrowski, woj. mazowieckie)</v>
      </c>
      <c r="CJ121" s="98">
        <v>0</v>
      </c>
    </row>
    <row r="122" spans="2:88">
      <c r="B122" s="98">
        <f>IF(ISNUMBER(SEARCH('ankieta ESG'!$E$11,C122)),MAX(B$3:$B121)+1,0)</f>
        <v>119</v>
      </c>
      <c r="C122" s="99" t="s">
        <v>163</v>
      </c>
      <c r="D122" s="98">
        <v>0</v>
      </c>
      <c r="E122" s="99" t="str">
        <f>IFERROR(VLOOKUP(ROWS($C$4:C122),$B$4:$C$1385,2,0),"")</f>
        <v>16.24.Z Produkcja opakowań drewnianych (PKD 2007)</v>
      </c>
      <c r="F122" s="98">
        <v>0</v>
      </c>
      <c r="AM122" s="98">
        <f>IF(ISNUMBER(SEARCH('ankieta ESG'!$G$180,AN122)),MAX(AM$3:$AM121)+1,0)</f>
        <v>119</v>
      </c>
      <c r="AN122" s="134" t="s">
        <v>4122</v>
      </c>
      <c r="AO122" s="98">
        <v>0</v>
      </c>
      <c r="AP122" s="99" t="str">
        <f>IFERROR(VLOOKUP(ROWS($AN$4:AN122),$AM$4:$AN$2337,2,0),"")</f>
        <v>Bojadła (pow. zielonogórski, woj. lubuskie)</v>
      </c>
      <c r="AQ122" s="98">
        <v>0</v>
      </c>
      <c r="AR122" s="98">
        <f>IF(ISNUMBER(SEARCH('ankieta ESG'!$G$181,AS122)),MAX($AR$3:AR121)+1,0)</f>
        <v>119</v>
      </c>
      <c r="AS122" s="134" t="s">
        <v>4122</v>
      </c>
      <c r="AT122" s="98">
        <v>0</v>
      </c>
      <c r="AU122" s="99" t="str">
        <f>IFERROR(VLOOKUP(ROWS($AS$4:AS122),$AR$4:$AS$2337,2,0),"")</f>
        <v>Bojadła (pow. zielonogórski, woj. lubuskie)</v>
      </c>
      <c r="AV122" s="98">
        <v>0</v>
      </c>
      <c r="AW122" s="98">
        <f>IF(ISNUMBER(SEARCH('ankieta ESG'!$G$182,AX122)),MAX($AW$3:AW121)+1,0)</f>
        <v>119</v>
      </c>
      <c r="AX122" s="134" t="s">
        <v>4122</v>
      </c>
      <c r="AY122" s="98">
        <v>0</v>
      </c>
      <c r="AZ122" s="99" t="str">
        <f>IFERROR(VLOOKUP(ROWS($AX$4:AX122),$AW$4:$AX$2337,2,0),"")</f>
        <v>Bojadła (pow. zielonogórski, woj. lubuskie)</v>
      </c>
      <c r="BA122" s="98">
        <v>0</v>
      </c>
      <c r="BB122" s="98">
        <f>IF(ISNUMBER(SEARCH('ankieta ESG'!$G$183,BC122)),MAX($BB$3:BB121)+1,0)</f>
        <v>119</v>
      </c>
      <c r="BC122" s="134" t="s">
        <v>4122</v>
      </c>
      <c r="BD122" s="98">
        <v>0</v>
      </c>
      <c r="BE122" s="99" t="str">
        <f>IFERROR(VLOOKUP(ROWS($BC$4:BC122),$BB$4:$BC$2337,2,0),"")</f>
        <v>Bojadła (pow. zielonogórski, woj. lubuskie)</v>
      </c>
      <c r="BF122" s="98">
        <v>0</v>
      </c>
      <c r="BG122" s="98">
        <f>IF(ISNUMBER(SEARCH('ankieta ESG'!$G$184,BH122)),MAX($BG$3:BG121)+1,0)</f>
        <v>119</v>
      </c>
      <c r="BH122" s="134" t="s">
        <v>4122</v>
      </c>
      <c r="BI122" s="98">
        <v>0</v>
      </c>
      <c r="BJ122" s="99" t="str">
        <f>IFERROR(VLOOKUP(ROWS($BH$4:BH122),$BG$4:$BH$2337,2,0),"")</f>
        <v>Bojadła (pow. zielonogórski, woj. lubuskie)</v>
      </c>
      <c r="BK122" s="98">
        <v>0</v>
      </c>
      <c r="BL122" s="98">
        <f>IF(ISNUMBER(SEARCH('ankieta ESG'!$G$185,BM122)),MAX($BL$3:BL121)+1,0)</f>
        <v>119</v>
      </c>
      <c r="BM122" s="134" t="s">
        <v>4122</v>
      </c>
      <c r="BN122" s="98">
        <v>0</v>
      </c>
      <c r="BO122" s="99" t="str">
        <f>IFERROR(VLOOKUP(ROWS($BM$4:BM122),$BL$4:$BM$2337,2,0),"")</f>
        <v>Bojadła (pow. zielonogórski, woj. lubuskie)</v>
      </c>
      <c r="BP122" s="98">
        <v>0</v>
      </c>
      <c r="BQ122" s="98">
        <f>IF(ISNUMBER(SEARCH('ankieta ESG'!$G$186,BR122)),MAX($BQ$3:BQ121)+1,0)</f>
        <v>119</v>
      </c>
      <c r="BR122" s="134" t="s">
        <v>4122</v>
      </c>
      <c r="BS122" s="98">
        <v>0</v>
      </c>
      <c r="BT122" s="99" t="str">
        <f>IFERROR(VLOOKUP(ROWS($BR$4:BR122),$BQ$4:$BR$2337,2,0),"")</f>
        <v>Bojadła (pow. zielonogórski, woj. lubuskie)</v>
      </c>
      <c r="BU122" s="98">
        <v>0</v>
      </c>
      <c r="BV122" s="98">
        <f>IF(ISNUMBER(SEARCH('ankieta ESG'!$G$187,BW122)),MAX($BV$3:BV121)+1,0)</f>
        <v>119</v>
      </c>
      <c r="BW122" s="134" t="s">
        <v>4122</v>
      </c>
      <c r="BX122" s="98">
        <v>0</v>
      </c>
      <c r="BY122" s="99" t="str">
        <f>IFERROR(VLOOKUP(ROWS($BW$4:BW122),$BV$4:$BW$2337,2,0),"")</f>
        <v>Bojadła (pow. zielonogórski, woj. lubuskie)</v>
      </c>
      <c r="BZ122" s="98">
        <v>0</v>
      </c>
      <c r="CA122" s="98">
        <f>IF(ISNUMBER(SEARCH('ankieta ESG'!$G$188,CB122)),MAX($CA$3:CA121)+1,0)</f>
        <v>119</v>
      </c>
      <c r="CB122" s="134" t="s">
        <v>4122</v>
      </c>
      <c r="CC122" s="98">
        <v>0</v>
      </c>
      <c r="CD122" s="99" t="str">
        <f>IFERROR(VLOOKUP(ROWS($CB$4:CB122),$CA$4:$CB$2337,2,0),"")</f>
        <v>Bojadła (pow. zielonogórski, woj. lubuskie)</v>
      </c>
      <c r="CE122" s="98">
        <v>0</v>
      </c>
      <c r="CF122" s="98">
        <f>IF(ISNUMBER(SEARCH('ankieta ESG'!$G$189,CG122)),MAX($CF$3:CF121)+1,0)</f>
        <v>119</v>
      </c>
      <c r="CG122" s="134" t="s">
        <v>4122</v>
      </c>
      <c r="CH122" s="98">
        <v>0</v>
      </c>
      <c r="CI122" s="99" t="str">
        <f>IFERROR(VLOOKUP(ROWS($CG$4:CG122),$CF$4:$CG$2337,2,0),"")</f>
        <v>Bojadła (pow. zielonogórski, woj. lubuskie)</v>
      </c>
      <c r="CJ122" s="98">
        <v>0</v>
      </c>
    </row>
    <row r="123" spans="2:88">
      <c r="B123" s="98">
        <f>IF(ISNUMBER(SEARCH('ankieta ESG'!$E$11,C123)),MAX(B$3:$B122)+1,0)</f>
        <v>120</v>
      </c>
      <c r="C123" s="99" t="s">
        <v>164</v>
      </c>
      <c r="D123" s="98">
        <v>0</v>
      </c>
      <c r="E123" s="99" t="str">
        <f>IFERROR(VLOOKUP(ROWS($C$4:C123),$B$4:$C$1385,2,0),"")</f>
        <v>16.29.Z Produkcja pozostałych wyrobów z drewna; produkcja wyrobów z korka, słomy i materiałów używanych do wyplatania (PKD 2007)</v>
      </c>
      <c r="F123" s="98">
        <v>0</v>
      </c>
      <c r="AM123" s="98">
        <f>IF(ISNUMBER(SEARCH('ankieta ESG'!$G$180,AN123)),MAX(AM$3:$AM122)+1,0)</f>
        <v>120</v>
      </c>
      <c r="AN123" s="134" t="s">
        <v>4123</v>
      </c>
      <c r="AO123" s="98">
        <v>0</v>
      </c>
      <c r="AP123" s="99" t="str">
        <f>IFERROR(VLOOKUP(ROWS($AN$4:AN123),$AM$4:$AN$2337,2,0),"")</f>
        <v>Bojanowo (pow. rawicki, woj. wielkopolskie)</v>
      </c>
      <c r="AQ123" s="98">
        <v>0</v>
      </c>
      <c r="AR123" s="98">
        <f>IF(ISNUMBER(SEARCH('ankieta ESG'!$G$181,AS123)),MAX($AR$3:AR122)+1,0)</f>
        <v>120</v>
      </c>
      <c r="AS123" s="134" t="s">
        <v>4123</v>
      </c>
      <c r="AT123" s="98">
        <v>0</v>
      </c>
      <c r="AU123" s="99" t="str">
        <f>IFERROR(VLOOKUP(ROWS($AS$4:AS123),$AR$4:$AS$2337,2,0),"")</f>
        <v>Bojanowo (pow. rawicki, woj. wielkopolskie)</v>
      </c>
      <c r="AV123" s="98">
        <v>0</v>
      </c>
      <c r="AW123" s="98">
        <f>IF(ISNUMBER(SEARCH('ankieta ESG'!$G$182,AX123)),MAX($AW$3:AW122)+1,0)</f>
        <v>120</v>
      </c>
      <c r="AX123" s="134" t="s">
        <v>4123</v>
      </c>
      <c r="AY123" s="98">
        <v>0</v>
      </c>
      <c r="AZ123" s="99" t="str">
        <f>IFERROR(VLOOKUP(ROWS($AX$4:AX123),$AW$4:$AX$2337,2,0),"")</f>
        <v>Bojanowo (pow. rawicki, woj. wielkopolskie)</v>
      </c>
      <c r="BA123" s="98">
        <v>0</v>
      </c>
      <c r="BB123" s="98">
        <f>IF(ISNUMBER(SEARCH('ankieta ESG'!$G$183,BC123)),MAX($BB$3:BB122)+1,0)</f>
        <v>120</v>
      </c>
      <c r="BC123" s="134" t="s">
        <v>4123</v>
      </c>
      <c r="BD123" s="98">
        <v>0</v>
      </c>
      <c r="BE123" s="99" t="str">
        <f>IFERROR(VLOOKUP(ROWS($BC$4:BC123),$BB$4:$BC$2337,2,0),"")</f>
        <v>Bojanowo (pow. rawicki, woj. wielkopolskie)</v>
      </c>
      <c r="BF123" s="98">
        <v>0</v>
      </c>
      <c r="BG123" s="98">
        <f>IF(ISNUMBER(SEARCH('ankieta ESG'!$G$184,BH123)),MAX($BG$3:BG122)+1,0)</f>
        <v>120</v>
      </c>
      <c r="BH123" s="134" t="s">
        <v>4123</v>
      </c>
      <c r="BI123" s="98">
        <v>0</v>
      </c>
      <c r="BJ123" s="99" t="str">
        <f>IFERROR(VLOOKUP(ROWS($BH$4:BH123),$BG$4:$BH$2337,2,0),"")</f>
        <v>Bojanowo (pow. rawicki, woj. wielkopolskie)</v>
      </c>
      <c r="BK123" s="98">
        <v>0</v>
      </c>
      <c r="BL123" s="98">
        <f>IF(ISNUMBER(SEARCH('ankieta ESG'!$G$185,BM123)),MAX($BL$3:BL122)+1,0)</f>
        <v>120</v>
      </c>
      <c r="BM123" s="134" t="s">
        <v>4123</v>
      </c>
      <c r="BN123" s="98">
        <v>0</v>
      </c>
      <c r="BO123" s="99" t="str">
        <f>IFERROR(VLOOKUP(ROWS($BM$4:BM123),$BL$4:$BM$2337,2,0),"")</f>
        <v>Bojanowo (pow. rawicki, woj. wielkopolskie)</v>
      </c>
      <c r="BP123" s="98">
        <v>0</v>
      </c>
      <c r="BQ123" s="98">
        <f>IF(ISNUMBER(SEARCH('ankieta ESG'!$G$186,BR123)),MAX($BQ$3:BQ122)+1,0)</f>
        <v>120</v>
      </c>
      <c r="BR123" s="134" t="s">
        <v>4123</v>
      </c>
      <c r="BS123" s="98">
        <v>0</v>
      </c>
      <c r="BT123" s="99" t="str">
        <f>IFERROR(VLOOKUP(ROWS($BR$4:BR123),$BQ$4:$BR$2337,2,0),"")</f>
        <v>Bojanowo (pow. rawicki, woj. wielkopolskie)</v>
      </c>
      <c r="BU123" s="98">
        <v>0</v>
      </c>
      <c r="BV123" s="98">
        <f>IF(ISNUMBER(SEARCH('ankieta ESG'!$G$187,BW123)),MAX($BV$3:BV122)+1,0)</f>
        <v>120</v>
      </c>
      <c r="BW123" s="134" t="s">
        <v>4123</v>
      </c>
      <c r="BX123" s="98">
        <v>0</v>
      </c>
      <c r="BY123" s="99" t="str">
        <f>IFERROR(VLOOKUP(ROWS($BW$4:BW123),$BV$4:$BW$2337,2,0),"")</f>
        <v>Bojanowo (pow. rawicki, woj. wielkopolskie)</v>
      </c>
      <c r="BZ123" s="98">
        <v>0</v>
      </c>
      <c r="CA123" s="98">
        <f>IF(ISNUMBER(SEARCH('ankieta ESG'!$G$188,CB123)),MAX($CA$3:CA122)+1,0)</f>
        <v>120</v>
      </c>
      <c r="CB123" s="134" t="s">
        <v>4123</v>
      </c>
      <c r="CC123" s="98">
        <v>0</v>
      </c>
      <c r="CD123" s="99" t="str">
        <f>IFERROR(VLOOKUP(ROWS($CB$4:CB123),$CA$4:$CB$2337,2,0),"")</f>
        <v>Bojanowo (pow. rawicki, woj. wielkopolskie)</v>
      </c>
      <c r="CE123" s="98">
        <v>0</v>
      </c>
      <c r="CF123" s="98">
        <f>IF(ISNUMBER(SEARCH('ankieta ESG'!$G$189,CG123)),MAX($CF$3:CF122)+1,0)</f>
        <v>120</v>
      </c>
      <c r="CG123" s="134" t="s">
        <v>4123</v>
      </c>
      <c r="CH123" s="98">
        <v>0</v>
      </c>
      <c r="CI123" s="99" t="str">
        <f>IFERROR(VLOOKUP(ROWS($CG$4:CG123),$CF$4:$CG$2337,2,0),"")</f>
        <v>Bojanowo (pow. rawicki, woj. wielkopolskie)</v>
      </c>
      <c r="CJ123" s="98">
        <v>0</v>
      </c>
    </row>
    <row r="124" spans="2:88">
      <c r="B124" s="98">
        <f>IF(ISNUMBER(SEARCH('ankieta ESG'!$E$11,C124)),MAX(B$3:$B123)+1,0)</f>
        <v>121</v>
      </c>
      <c r="C124" s="99" t="s">
        <v>165</v>
      </c>
      <c r="D124" s="98">
        <v>0</v>
      </c>
      <c r="E124" s="99" t="str">
        <f>IFERROR(VLOOKUP(ROWS($C$4:C124),$B$4:$C$1385,2,0),"")</f>
        <v>17.11.Z Produkcja masy włóknistej (PKD 2007)</v>
      </c>
      <c r="F124" s="98">
        <v>0</v>
      </c>
      <c r="AM124" s="98">
        <f>IF(ISNUMBER(SEARCH('ankieta ESG'!$G$180,AN124)),MAX(AM$3:$AM123)+1,0)</f>
        <v>121</v>
      </c>
      <c r="AN124" s="134" t="s">
        <v>4124</v>
      </c>
      <c r="AO124" s="98">
        <v>0</v>
      </c>
      <c r="AP124" s="99" t="str">
        <f>IFERROR(VLOOKUP(ROWS($AN$4:AN124),$AM$4:$AN$2337,2,0),"")</f>
        <v>Bojanów (pow. stalowowolski, woj. podkarpackie)</v>
      </c>
      <c r="AQ124" s="98">
        <v>0</v>
      </c>
      <c r="AR124" s="98">
        <f>IF(ISNUMBER(SEARCH('ankieta ESG'!$G$181,AS124)),MAX($AR$3:AR123)+1,0)</f>
        <v>121</v>
      </c>
      <c r="AS124" s="134" t="s">
        <v>4124</v>
      </c>
      <c r="AT124" s="98">
        <v>0</v>
      </c>
      <c r="AU124" s="99" t="str">
        <f>IFERROR(VLOOKUP(ROWS($AS$4:AS124),$AR$4:$AS$2337,2,0),"")</f>
        <v>Bojanów (pow. stalowowolski, woj. podkarpackie)</v>
      </c>
      <c r="AV124" s="98">
        <v>0</v>
      </c>
      <c r="AW124" s="98">
        <f>IF(ISNUMBER(SEARCH('ankieta ESG'!$G$182,AX124)),MAX($AW$3:AW123)+1,0)</f>
        <v>121</v>
      </c>
      <c r="AX124" s="134" t="s">
        <v>4124</v>
      </c>
      <c r="AY124" s="98">
        <v>0</v>
      </c>
      <c r="AZ124" s="99" t="str">
        <f>IFERROR(VLOOKUP(ROWS($AX$4:AX124),$AW$4:$AX$2337,2,0),"")</f>
        <v>Bojanów (pow. stalowowolski, woj. podkarpackie)</v>
      </c>
      <c r="BA124" s="98">
        <v>0</v>
      </c>
      <c r="BB124" s="98">
        <f>IF(ISNUMBER(SEARCH('ankieta ESG'!$G$183,BC124)),MAX($BB$3:BB123)+1,0)</f>
        <v>121</v>
      </c>
      <c r="BC124" s="134" t="s">
        <v>4124</v>
      </c>
      <c r="BD124" s="98">
        <v>0</v>
      </c>
      <c r="BE124" s="99" t="str">
        <f>IFERROR(VLOOKUP(ROWS($BC$4:BC124),$BB$4:$BC$2337,2,0),"")</f>
        <v>Bojanów (pow. stalowowolski, woj. podkarpackie)</v>
      </c>
      <c r="BF124" s="98">
        <v>0</v>
      </c>
      <c r="BG124" s="98">
        <f>IF(ISNUMBER(SEARCH('ankieta ESG'!$G$184,BH124)),MAX($BG$3:BG123)+1,0)</f>
        <v>121</v>
      </c>
      <c r="BH124" s="134" t="s">
        <v>4124</v>
      </c>
      <c r="BI124" s="98">
        <v>0</v>
      </c>
      <c r="BJ124" s="99" t="str">
        <f>IFERROR(VLOOKUP(ROWS($BH$4:BH124),$BG$4:$BH$2337,2,0),"")</f>
        <v>Bojanów (pow. stalowowolski, woj. podkarpackie)</v>
      </c>
      <c r="BK124" s="98">
        <v>0</v>
      </c>
      <c r="BL124" s="98">
        <f>IF(ISNUMBER(SEARCH('ankieta ESG'!$G$185,BM124)),MAX($BL$3:BL123)+1,0)</f>
        <v>121</v>
      </c>
      <c r="BM124" s="134" t="s">
        <v>4124</v>
      </c>
      <c r="BN124" s="98">
        <v>0</v>
      </c>
      <c r="BO124" s="99" t="str">
        <f>IFERROR(VLOOKUP(ROWS($BM$4:BM124),$BL$4:$BM$2337,2,0),"")</f>
        <v>Bojanów (pow. stalowowolski, woj. podkarpackie)</v>
      </c>
      <c r="BP124" s="98">
        <v>0</v>
      </c>
      <c r="BQ124" s="98">
        <f>IF(ISNUMBER(SEARCH('ankieta ESG'!$G$186,BR124)),MAX($BQ$3:BQ123)+1,0)</f>
        <v>121</v>
      </c>
      <c r="BR124" s="134" t="s">
        <v>4124</v>
      </c>
      <c r="BS124" s="98">
        <v>0</v>
      </c>
      <c r="BT124" s="99" t="str">
        <f>IFERROR(VLOOKUP(ROWS($BR$4:BR124),$BQ$4:$BR$2337,2,0),"")</f>
        <v>Bojanów (pow. stalowowolski, woj. podkarpackie)</v>
      </c>
      <c r="BU124" s="98">
        <v>0</v>
      </c>
      <c r="BV124" s="98">
        <f>IF(ISNUMBER(SEARCH('ankieta ESG'!$G$187,BW124)),MAX($BV$3:BV123)+1,0)</f>
        <v>121</v>
      </c>
      <c r="BW124" s="134" t="s">
        <v>4124</v>
      </c>
      <c r="BX124" s="98">
        <v>0</v>
      </c>
      <c r="BY124" s="99" t="str">
        <f>IFERROR(VLOOKUP(ROWS($BW$4:BW124),$BV$4:$BW$2337,2,0),"")</f>
        <v>Bojanów (pow. stalowowolski, woj. podkarpackie)</v>
      </c>
      <c r="BZ124" s="98">
        <v>0</v>
      </c>
      <c r="CA124" s="98">
        <f>IF(ISNUMBER(SEARCH('ankieta ESG'!$G$188,CB124)),MAX($CA$3:CA123)+1,0)</f>
        <v>121</v>
      </c>
      <c r="CB124" s="134" t="s">
        <v>4124</v>
      </c>
      <c r="CC124" s="98">
        <v>0</v>
      </c>
      <c r="CD124" s="99" t="str">
        <f>IFERROR(VLOOKUP(ROWS($CB$4:CB124),$CA$4:$CB$2337,2,0),"")</f>
        <v>Bojanów (pow. stalowowolski, woj. podkarpackie)</v>
      </c>
      <c r="CE124" s="98">
        <v>0</v>
      </c>
      <c r="CF124" s="98">
        <f>IF(ISNUMBER(SEARCH('ankieta ESG'!$G$189,CG124)),MAX($CF$3:CF123)+1,0)</f>
        <v>121</v>
      </c>
      <c r="CG124" s="134" t="s">
        <v>4124</v>
      </c>
      <c r="CH124" s="98">
        <v>0</v>
      </c>
      <c r="CI124" s="99" t="str">
        <f>IFERROR(VLOOKUP(ROWS($CG$4:CG124),$CF$4:$CG$2337,2,0),"")</f>
        <v>Bojanów (pow. stalowowolski, woj. podkarpackie)</v>
      </c>
      <c r="CJ124" s="98">
        <v>0</v>
      </c>
    </row>
    <row r="125" spans="2:88">
      <c r="B125" s="98">
        <f>IF(ISNUMBER(SEARCH('ankieta ESG'!$E$11,C125)),MAX(B$3:$B124)+1,0)</f>
        <v>122</v>
      </c>
      <c r="C125" s="99" t="s">
        <v>166</v>
      </c>
      <c r="D125" s="98">
        <v>0</v>
      </c>
      <c r="E125" s="99" t="str">
        <f>IFERROR(VLOOKUP(ROWS($C$4:C125),$B$4:$C$1385,2,0),"")</f>
        <v>17.12.Z Produkcja papieru i tektury (PKD 2007)</v>
      </c>
      <c r="F125" s="98">
        <v>0</v>
      </c>
      <c r="AM125" s="98">
        <f>IF(ISNUMBER(SEARCH('ankieta ESG'!$G$180,AN125)),MAX(AM$3:$AM124)+1,0)</f>
        <v>122</v>
      </c>
      <c r="AN125" s="134" t="s">
        <v>4125</v>
      </c>
      <c r="AO125" s="98">
        <v>0</v>
      </c>
      <c r="AP125" s="99" t="str">
        <f>IFERROR(VLOOKUP(ROWS($AN$4:AN125),$AM$4:$AN$2337,2,0),"")</f>
        <v>Bojszowy (pow. bieruńsko-lędziński, woj. śląskie)</v>
      </c>
      <c r="AQ125" s="98">
        <v>0</v>
      </c>
      <c r="AR125" s="98">
        <f>IF(ISNUMBER(SEARCH('ankieta ESG'!$G$181,AS125)),MAX($AR$3:AR124)+1,0)</f>
        <v>122</v>
      </c>
      <c r="AS125" s="134" t="s">
        <v>4125</v>
      </c>
      <c r="AT125" s="98">
        <v>0</v>
      </c>
      <c r="AU125" s="99" t="str">
        <f>IFERROR(VLOOKUP(ROWS($AS$4:AS125),$AR$4:$AS$2337,2,0),"")</f>
        <v>Bojszowy (pow. bieruńsko-lędziński, woj. śląskie)</v>
      </c>
      <c r="AV125" s="98">
        <v>0</v>
      </c>
      <c r="AW125" s="98">
        <f>IF(ISNUMBER(SEARCH('ankieta ESG'!$G$182,AX125)),MAX($AW$3:AW124)+1,0)</f>
        <v>122</v>
      </c>
      <c r="AX125" s="134" t="s">
        <v>4125</v>
      </c>
      <c r="AY125" s="98">
        <v>0</v>
      </c>
      <c r="AZ125" s="99" t="str">
        <f>IFERROR(VLOOKUP(ROWS($AX$4:AX125),$AW$4:$AX$2337,2,0),"")</f>
        <v>Bojszowy (pow. bieruńsko-lędziński, woj. śląskie)</v>
      </c>
      <c r="BA125" s="98">
        <v>0</v>
      </c>
      <c r="BB125" s="98">
        <f>IF(ISNUMBER(SEARCH('ankieta ESG'!$G$183,BC125)),MAX($BB$3:BB124)+1,0)</f>
        <v>122</v>
      </c>
      <c r="BC125" s="134" t="s">
        <v>4125</v>
      </c>
      <c r="BD125" s="98">
        <v>0</v>
      </c>
      <c r="BE125" s="99" t="str">
        <f>IFERROR(VLOOKUP(ROWS($BC$4:BC125),$BB$4:$BC$2337,2,0),"")</f>
        <v>Bojszowy (pow. bieruńsko-lędziński, woj. śląskie)</v>
      </c>
      <c r="BF125" s="98">
        <v>0</v>
      </c>
      <c r="BG125" s="98">
        <f>IF(ISNUMBER(SEARCH('ankieta ESG'!$G$184,BH125)),MAX($BG$3:BG124)+1,0)</f>
        <v>122</v>
      </c>
      <c r="BH125" s="134" t="s">
        <v>4125</v>
      </c>
      <c r="BI125" s="98">
        <v>0</v>
      </c>
      <c r="BJ125" s="99" t="str">
        <f>IFERROR(VLOOKUP(ROWS($BH$4:BH125),$BG$4:$BH$2337,2,0),"")</f>
        <v>Bojszowy (pow. bieruńsko-lędziński, woj. śląskie)</v>
      </c>
      <c r="BK125" s="98">
        <v>0</v>
      </c>
      <c r="BL125" s="98">
        <f>IF(ISNUMBER(SEARCH('ankieta ESG'!$G$185,BM125)),MAX($BL$3:BL124)+1,0)</f>
        <v>122</v>
      </c>
      <c r="BM125" s="134" t="s">
        <v>4125</v>
      </c>
      <c r="BN125" s="98">
        <v>0</v>
      </c>
      <c r="BO125" s="99" t="str">
        <f>IFERROR(VLOOKUP(ROWS($BM$4:BM125),$BL$4:$BM$2337,2,0),"")</f>
        <v>Bojszowy (pow. bieruńsko-lędziński, woj. śląskie)</v>
      </c>
      <c r="BP125" s="98">
        <v>0</v>
      </c>
      <c r="BQ125" s="98">
        <f>IF(ISNUMBER(SEARCH('ankieta ESG'!$G$186,BR125)),MAX($BQ$3:BQ124)+1,0)</f>
        <v>122</v>
      </c>
      <c r="BR125" s="134" t="s">
        <v>4125</v>
      </c>
      <c r="BS125" s="98">
        <v>0</v>
      </c>
      <c r="BT125" s="99" t="str">
        <f>IFERROR(VLOOKUP(ROWS($BR$4:BR125),$BQ$4:$BR$2337,2,0),"")</f>
        <v>Bojszowy (pow. bieruńsko-lędziński, woj. śląskie)</v>
      </c>
      <c r="BU125" s="98">
        <v>0</v>
      </c>
      <c r="BV125" s="98">
        <f>IF(ISNUMBER(SEARCH('ankieta ESG'!$G$187,BW125)),MAX($BV$3:BV124)+1,0)</f>
        <v>122</v>
      </c>
      <c r="BW125" s="134" t="s">
        <v>4125</v>
      </c>
      <c r="BX125" s="98">
        <v>0</v>
      </c>
      <c r="BY125" s="99" t="str">
        <f>IFERROR(VLOOKUP(ROWS($BW$4:BW125),$BV$4:$BW$2337,2,0),"")</f>
        <v>Bojszowy (pow. bieruńsko-lędziński, woj. śląskie)</v>
      </c>
      <c r="BZ125" s="98">
        <v>0</v>
      </c>
      <c r="CA125" s="98">
        <f>IF(ISNUMBER(SEARCH('ankieta ESG'!$G$188,CB125)),MAX($CA$3:CA124)+1,0)</f>
        <v>122</v>
      </c>
      <c r="CB125" s="134" t="s">
        <v>4125</v>
      </c>
      <c r="CC125" s="98">
        <v>0</v>
      </c>
      <c r="CD125" s="99" t="str">
        <f>IFERROR(VLOOKUP(ROWS($CB$4:CB125),$CA$4:$CB$2337,2,0),"")</f>
        <v>Bojszowy (pow. bieruńsko-lędziński, woj. śląskie)</v>
      </c>
      <c r="CE125" s="98">
        <v>0</v>
      </c>
      <c r="CF125" s="98">
        <f>IF(ISNUMBER(SEARCH('ankieta ESG'!$G$189,CG125)),MAX($CF$3:CF124)+1,0)</f>
        <v>122</v>
      </c>
      <c r="CG125" s="134" t="s">
        <v>4125</v>
      </c>
      <c r="CH125" s="98">
        <v>0</v>
      </c>
      <c r="CI125" s="99" t="str">
        <f>IFERROR(VLOOKUP(ROWS($CG$4:CG125),$CF$4:$CG$2337,2,0),"")</f>
        <v>Bojszowy (pow. bieruńsko-lędziński, woj. śląskie)</v>
      </c>
      <c r="CJ125" s="98">
        <v>0</v>
      </c>
    </row>
    <row r="126" spans="2:88">
      <c r="B126" s="98">
        <f>IF(ISNUMBER(SEARCH('ankieta ESG'!$E$11,C126)),MAX(B$3:$B125)+1,0)</f>
        <v>123</v>
      </c>
      <c r="C126" s="99" t="s">
        <v>167</v>
      </c>
      <c r="D126" s="98">
        <v>0</v>
      </c>
      <c r="E126" s="99" t="str">
        <f>IFERROR(VLOOKUP(ROWS($C$4:C126),$B$4:$C$1385,2,0),"")</f>
        <v>17.21.Z Produkcja papieru falistego i tektury falistej oraz opakowań z papieru i tektury (PKD 2007)</v>
      </c>
      <c r="F126" s="98">
        <v>0</v>
      </c>
      <c r="AM126" s="98">
        <f>IF(ISNUMBER(SEARCH('ankieta ESG'!$G$180,AN126)),MAX(AM$3:$AM125)+1,0)</f>
        <v>123</v>
      </c>
      <c r="AN126" s="134" t="s">
        <v>4126</v>
      </c>
      <c r="AO126" s="98">
        <v>0</v>
      </c>
      <c r="AP126" s="99" t="str">
        <f>IFERROR(VLOOKUP(ROWS($AN$4:AN126),$AM$4:$AN$2337,2,0),"")</f>
        <v>Bolesław (pow. dąbrowski, woj. małopolskie)</v>
      </c>
      <c r="AQ126" s="98">
        <v>0</v>
      </c>
      <c r="AR126" s="98">
        <f>IF(ISNUMBER(SEARCH('ankieta ESG'!$G$181,AS126)),MAX($AR$3:AR125)+1,0)</f>
        <v>123</v>
      </c>
      <c r="AS126" s="134" t="s">
        <v>4126</v>
      </c>
      <c r="AT126" s="98">
        <v>0</v>
      </c>
      <c r="AU126" s="99" t="str">
        <f>IFERROR(VLOOKUP(ROWS($AS$4:AS126),$AR$4:$AS$2337,2,0),"")</f>
        <v>Bolesław (pow. dąbrowski, woj. małopolskie)</v>
      </c>
      <c r="AV126" s="98">
        <v>0</v>
      </c>
      <c r="AW126" s="98">
        <f>IF(ISNUMBER(SEARCH('ankieta ESG'!$G$182,AX126)),MAX($AW$3:AW125)+1,0)</f>
        <v>123</v>
      </c>
      <c r="AX126" s="134" t="s">
        <v>4126</v>
      </c>
      <c r="AY126" s="98">
        <v>0</v>
      </c>
      <c r="AZ126" s="99" t="str">
        <f>IFERROR(VLOOKUP(ROWS($AX$4:AX126),$AW$4:$AX$2337,2,0),"")</f>
        <v>Bolesław (pow. dąbrowski, woj. małopolskie)</v>
      </c>
      <c r="BA126" s="98">
        <v>0</v>
      </c>
      <c r="BB126" s="98">
        <f>IF(ISNUMBER(SEARCH('ankieta ESG'!$G$183,BC126)),MAX($BB$3:BB125)+1,0)</f>
        <v>123</v>
      </c>
      <c r="BC126" s="134" t="s">
        <v>4126</v>
      </c>
      <c r="BD126" s="98">
        <v>0</v>
      </c>
      <c r="BE126" s="99" t="str">
        <f>IFERROR(VLOOKUP(ROWS($BC$4:BC126),$BB$4:$BC$2337,2,0),"")</f>
        <v>Bolesław (pow. dąbrowski, woj. małopolskie)</v>
      </c>
      <c r="BF126" s="98">
        <v>0</v>
      </c>
      <c r="BG126" s="98">
        <f>IF(ISNUMBER(SEARCH('ankieta ESG'!$G$184,BH126)),MAX($BG$3:BG125)+1,0)</f>
        <v>123</v>
      </c>
      <c r="BH126" s="134" t="s">
        <v>4126</v>
      </c>
      <c r="BI126" s="98">
        <v>0</v>
      </c>
      <c r="BJ126" s="99" t="str">
        <f>IFERROR(VLOOKUP(ROWS($BH$4:BH126),$BG$4:$BH$2337,2,0),"")</f>
        <v>Bolesław (pow. dąbrowski, woj. małopolskie)</v>
      </c>
      <c r="BK126" s="98">
        <v>0</v>
      </c>
      <c r="BL126" s="98">
        <f>IF(ISNUMBER(SEARCH('ankieta ESG'!$G$185,BM126)),MAX($BL$3:BL125)+1,0)</f>
        <v>123</v>
      </c>
      <c r="BM126" s="134" t="s">
        <v>4126</v>
      </c>
      <c r="BN126" s="98">
        <v>0</v>
      </c>
      <c r="BO126" s="99" t="str">
        <f>IFERROR(VLOOKUP(ROWS($BM$4:BM126),$BL$4:$BM$2337,2,0),"")</f>
        <v>Bolesław (pow. dąbrowski, woj. małopolskie)</v>
      </c>
      <c r="BP126" s="98">
        <v>0</v>
      </c>
      <c r="BQ126" s="98">
        <f>IF(ISNUMBER(SEARCH('ankieta ESG'!$G$186,BR126)),MAX($BQ$3:BQ125)+1,0)</f>
        <v>123</v>
      </c>
      <c r="BR126" s="134" t="s">
        <v>4126</v>
      </c>
      <c r="BS126" s="98">
        <v>0</v>
      </c>
      <c r="BT126" s="99" t="str">
        <f>IFERROR(VLOOKUP(ROWS($BR$4:BR126),$BQ$4:$BR$2337,2,0),"")</f>
        <v>Bolesław (pow. dąbrowski, woj. małopolskie)</v>
      </c>
      <c r="BU126" s="98">
        <v>0</v>
      </c>
      <c r="BV126" s="98">
        <f>IF(ISNUMBER(SEARCH('ankieta ESG'!$G$187,BW126)),MAX($BV$3:BV125)+1,0)</f>
        <v>123</v>
      </c>
      <c r="BW126" s="134" t="s">
        <v>4126</v>
      </c>
      <c r="BX126" s="98">
        <v>0</v>
      </c>
      <c r="BY126" s="99" t="str">
        <f>IFERROR(VLOOKUP(ROWS($BW$4:BW126),$BV$4:$BW$2337,2,0),"")</f>
        <v>Bolesław (pow. dąbrowski, woj. małopolskie)</v>
      </c>
      <c r="BZ126" s="98">
        <v>0</v>
      </c>
      <c r="CA126" s="98">
        <f>IF(ISNUMBER(SEARCH('ankieta ESG'!$G$188,CB126)),MAX($CA$3:CA125)+1,0)</f>
        <v>123</v>
      </c>
      <c r="CB126" s="134" t="s">
        <v>4126</v>
      </c>
      <c r="CC126" s="98">
        <v>0</v>
      </c>
      <c r="CD126" s="99" t="str">
        <f>IFERROR(VLOOKUP(ROWS($CB$4:CB126),$CA$4:$CB$2337,2,0),"")</f>
        <v>Bolesław (pow. dąbrowski, woj. małopolskie)</v>
      </c>
      <c r="CE126" s="98">
        <v>0</v>
      </c>
      <c r="CF126" s="98">
        <f>IF(ISNUMBER(SEARCH('ankieta ESG'!$G$189,CG126)),MAX($CF$3:CF125)+1,0)</f>
        <v>123</v>
      </c>
      <c r="CG126" s="134" t="s">
        <v>4126</v>
      </c>
      <c r="CH126" s="98">
        <v>0</v>
      </c>
      <c r="CI126" s="99" t="str">
        <f>IFERROR(VLOOKUP(ROWS($CG$4:CG126),$CF$4:$CG$2337,2,0),"")</f>
        <v>Bolesław (pow. dąbrowski, woj. małopolskie)</v>
      </c>
      <c r="CJ126" s="98">
        <v>0</v>
      </c>
    </row>
    <row r="127" spans="2:88">
      <c r="B127" s="98">
        <f>IF(ISNUMBER(SEARCH('ankieta ESG'!$E$11,C127)),MAX(B$3:$B126)+1,0)</f>
        <v>124</v>
      </c>
      <c r="C127" s="99" t="s">
        <v>168</v>
      </c>
      <c r="D127" s="98">
        <v>0</v>
      </c>
      <c r="E127" s="99" t="str">
        <f>IFERROR(VLOOKUP(ROWS($C$4:C127),$B$4:$C$1385,2,0),"")</f>
        <v>17.22.Z Produkcja artykułów gospodarstwa domowego, toaletowych i sanitarnych (PKD 2007)</v>
      </c>
      <c r="F127" s="98">
        <v>0</v>
      </c>
      <c r="AM127" s="98">
        <f>IF(ISNUMBER(SEARCH('ankieta ESG'!$G$180,AN127)),MAX(AM$3:$AM126)+1,0)</f>
        <v>124</v>
      </c>
      <c r="AN127" s="134" t="s">
        <v>4127</v>
      </c>
      <c r="AO127" s="98">
        <v>0</v>
      </c>
      <c r="AP127" s="99" t="str">
        <f>IFERROR(VLOOKUP(ROWS($AN$4:AN127),$AM$4:$AN$2337,2,0),"")</f>
        <v>Bolesław (pow. olkuski, woj. małopolskie)</v>
      </c>
      <c r="AQ127" s="98">
        <v>0</v>
      </c>
      <c r="AR127" s="98">
        <f>IF(ISNUMBER(SEARCH('ankieta ESG'!$G$181,AS127)),MAX($AR$3:AR126)+1,0)</f>
        <v>124</v>
      </c>
      <c r="AS127" s="134" t="s">
        <v>4127</v>
      </c>
      <c r="AT127" s="98">
        <v>0</v>
      </c>
      <c r="AU127" s="99" t="str">
        <f>IFERROR(VLOOKUP(ROWS($AS$4:AS127),$AR$4:$AS$2337,2,0),"")</f>
        <v>Bolesław (pow. olkuski, woj. małopolskie)</v>
      </c>
      <c r="AV127" s="98">
        <v>0</v>
      </c>
      <c r="AW127" s="98">
        <f>IF(ISNUMBER(SEARCH('ankieta ESG'!$G$182,AX127)),MAX($AW$3:AW126)+1,0)</f>
        <v>124</v>
      </c>
      <c r="AX127" s="134" t="s">
        <v>4127</v>
      </c>
      <c r="AY127" s="98">
        <v>0</v>
      </c>
      <c r="AZ127" s="99" t="str">
        <f>IFERROR(VLOOKUP(ROWS($AX$4:AX127),$AW$4:$AX$2337,2,0),"")</f>
        <v>Bolesław (pow. olkuski, woj. małopolskie)</v>
      </c>
      <c r="BA127" s="98">
        <v>0</v>
      </c>
      <c r="BB127" s="98">
        <f>IF(ISNUMBER(SEARCH('ankieta ESG'!$G$183,BC127)),MAX($BB$3:BB126)+1,0)</f>
        <v>124</v>
      </c>
      <c r="BC127" s="134" t="s">
        <v>4127</v>
      </c>
      <c r="BD127" s="98">
        <v>0</v>
      </c>
      <c r="BE127" s="99" t="str">
        <f>IFERROR(VLOOKUP(ROWS($BC$4:BC127),$BB$4:$BC$2337,2,0),"")</f>
        <v>Bolesław (pow. olkuski, woj. małopolskie)</v>
      </c>
      <c r="BF127" s="98">
        <v>0</v>
      </c>
      <c r="BG127" s="98">
        <f>IF(ISNUMBER(SEARCH('ankieta ESG'!$G$184,BH127)),MAX($BG$3:BG126)+1,0)</f>
        <v>124</v>
      </c>
      <c r="BH127" s="134" t="s">
        <v>4127</v>
      </c>
      <c r="BI127" s="98">
        <v>0</v>
      </c>
      <c r="BJ127" s="99" t="str">
        <f>IFERROR(VLOOKUP(ROWS($BH$4:BH127),$BG$4:$BH$2337,2,0),"")</f>
        <v>Bolesław (pow. olkuski, woj. małopolskie)</v>
      </c>
      <c r="BK127" s="98">
        <v>0</v>
      </c>
      <c r="BL127" s="98">
        <f>IF(ISNUMBER(SEARCH('ankieta ESG'!$G$185,BM127)),MAX($BL$3:BL126)+1,0)</f>
        <v>124</v>
      </c>
      <c r="BM127" s="134" t="s">
        <v>4127</v>
      </c>
      <c r="BN127" s="98">
        <v>0</v>
      </c>
      <c r="BO127" s="99" t="str">
        <f>IFERROR(VLOOKUP(ROWS($BM$4:BM127),$BL$4:$BM$2337,2,0),"")</f>
        <v>Bolesław (pow. olkuski, woj. małopolskie)</v>
      </c>
      <c r="BP127" s="98">
        <v>0</v>
      </c>
      <c r="BQ127" s="98">
        <f>IF(ISNUMBER(SEARCH('ankieta ESG'!$G$186,BR127)),MAX($BQ$3:BQ126)+1,0)</f>
        <v>124</v>
      </c>
      <c r="BR127" s="134" t="s">
        <v>4127</v>
      </c>
      <c r="BS127" s="98">
        <v>0</v>
      </c>
      <c r="BT127" s="99" t="str">
        <f>IFERROR(VLOOKUP(ROWS($BR$4:BR127),$BQ$4:$BR$2337,2,0),"")</f>
        <v>Bolesław (pow. olkuski, woj. małopolskie)</v>
      </c>
      <c r="BU127" s="98">
        <v>0</v>
      </c>
      <c r="BV127" s="98">
        <f>IF(ISNUMBER(SEARCH('ankieta ESG'!$G$187,BW127)),MAX($BV$3:BV126)+1,0)</f>
        <v>124</v>
      </c>
      <c r="BW127" s="134" t="s">
        <v>4127</v>
      </c>
      <c r="BX127" s="98">
        <v>0</v>
      </c>
      <c r="BY127" s="99" t="str">
        <f>IFERROR(VLOOKUP(ROWS($BW$4:BW127),$BV$4:$BW$2337,2,0),"")</f>
        <v>Bolesław (pow. olkuski, woj. małopolskie)</v>
      </c>
      <c r="BZ127" s="98">
        <v>0</v>
      </c>
      <c r="CA127" s="98">
        <f>IF(ISNUMBER(SEARCH('ankieta ESG'!$G$188,CB127)),MAX($CA$3:CA126)+1,0)</f>
        <v>124</v>
      </c>
      <c r="CB127" s="134" t="s">
        <v>4127</v>
      </c>
      <c r="CC127" s="98">
        <v>0</v>
      </c>
      <c r="CD127" s="99" t="str">
        <f>IFERROR(VLOOKUP(ROWS($CB$4:CB127),$CA$4:$CB$2337,2,0),"")</f>
        <v>Bolesław (pow. olkuski, woj. małopolskie)</v>
      </c>
      <c r="CE127" s="98">
        <v>0</v>
      </c>
      <c r="CF127" s="98">
        <f>IF(ISNUMBER(SEARCH('ankieta ESG'!$G$189,CG127)),MAX($CF$3:CF126)+1,0)</f>
        <v>124</v>
      </c>
      <c r="CG127" s="134" t="s">
        <v>4127</v>
      </c>
      <c r="CH127" s="98">
        <v>0</v>
      </c>
      <c r="CI127" s="99" t="str">
        <f>IFERROR(VLOOKUP(ROWS($CG$4:CG127),$CF$4:$CG$2337,2,0),"")</f>
        <v>Bolesław (pow. olkuski, woj. małopolskie)</v>
      </c>
      <c r="CJ127" s="98">
        <v>0</v>
      </c>
    </row>
    <row r="128" spans="2:88">
      <c r="B128" s="98">
        <f>IF(ISNUMBER(SEARCH('ankieta ESG'!$E$11,C128)),MAX(B$3:$B127)+1,0)</f>
        <v>125</v>
      </c>
      <c r="C128" s="99" t="s">
        <v>169</v>
      </c>
      <c r="D128" s="98">
        <v>0</v>
      </c>
      <c r="E128" s="99" t="str">
        <f>IFERROR(VLOOKUP(ROWS($C$4:C128),$B$4:$C$1385,2,0),"")</f>
        <v>17.23.Z Produkcja artykułów piśmiennych (PKD 2007)</v>
      </c>
      <c r="F128" s="98">
        <v>0</v>
      </c>
      <c r="AM128" s="98">
        <f>IF(ISNUMBER(SEARCH('ankieta ESG'!$G$180,AN128)),MAX(AM$3:$AM127)+1,0)</f>
        <v>125</v>
      </c>
      <c r="AN128" s="134" t="s">
        <v>4128</v>
      </c>
      <c r="AO128" s="98">
        <v>0</v>
      </c>
      <c r="AP128" s="99" t="str">
        <f>IFERROR(VLOOKUP(ROWS($AN$4:AN128),$AM$4:$AN$2337,2,0),"")</f>
        <v>Bolesławiec (pow. bolesławiecki, woj. dolnośląskie)</v>
      </c>
      <c r="AQ128" s="98">
        <v>0</v>
      </c>
      <c r="AR128" s="98">
        <f>IF(ISNUMBER(SEARCH('ankieta ESG'!$G$181,AS128)),MAX($AR$3:AR127)+1,0)</f>
        <v>125</v>
      </c>
      <c r="AS128" s="134" t="s">
        <v>4128</v>
      </c>
      <c r="AT128" s="98">
        <v>0</v>
      </c>
      <c r="AU128" s="99" t="str">
        <f>IFERROR(VLOOKUP(ROWS($AS$4:AS128),$AR$4:$AS$2337,2,0),"")</f>
        <v>Bolesławiec (pow. bolesławiecki, woj. dolnośląskie)</v>
      </c>
      <c r="AV128" s="98">
        <v>0</v>
      </c>
      <c r="AW128" s="98">
        <f>IF(ISNUMBER(SEARCH('ankieta ESG'!$G$182,AX128)),MAX($AW$3:AW127)+1,0)</f>
        <v>125</v>
      </c>
      <c r="AX128" s="134" t="s">
        <v>4128</v>
      </c>
      <c r="AY128" s="98">
        <v>0</v>
      </c>
      <c r="AZ128" s="99" t="str">
        <f>IFERROR(VLOOKUP(ROWS($AX$4:AX128),$AW$4:$AX$2337,2,0),"")</f>
        <v>Bolesławiec (pow. bolesławiecki, woj. dolnośląskie)</v>
      </c>
      <c r="BA128" s="98">
        <v>0</v>
      </c>
      <c r="BB128" s="98">
        <f>IF(ISNUMBER(SEARCH('ankieta ESG'!$G$183,BC128)),MAX($BB$3:BB127)+1,0)</f>
        <v>125</v>
      </c>
      <c r="BC128" s="134" t="s">
        <v>4128</v>
      </c>
      <c r="BD128" s="98">
        <v>0</v>
      </c>
      <c r="BE128" s="99" t="str">
        <f>IFERROR(VLOOKUP(ROWS($BC$4:BC128),$BB$4:$BC$2337,2,0),"")</f>
        <v>Bolesławiec (pow. bolesławiecki, woj. dolnośląskie)</v>
      </c>
      <c r="BF128" s="98">
        <v>0</v>
      </c>
      <c r="BG128" s="98">
        <f>IF(ISNUMBER(SEARCH('ankieta ESG'!$G$184,BH128)),MAX($BG$3:BG127)+1,0)</f>
        <v>125</v>
      </c>
      <c r="BH128" s="134" t="s">
        <v>4128</v>
      </c>
      <c r="BI128" s="98">
        <v>0</v>
      </c>
      <c r="BJ128" s="99" t="str">
        <f>IFERROR(VLOOKUP(ROWS($BH$4:BH128),$BG$4:$BH$2337,2,0),"")</f>
        <v>Bolesławiec (pow. bolesławiecki, woj. dolnośląskie)</v>
      </c>
      <c r="BK128" s="98">
        <v>0</v>
      </c>
      <c r="BL128" s="98">
        <f>IF(ISNUMBER(SEARCH('ankieta ESG'!$G$185,BM128)),MAX($BL$3:BL127)+1,0)</f>
        <v>125</v>
      </c>
      <c r="BM128" s="134" t="s">
        <v>4128</v>
      </c>
      <c r="BN128" s="98">
        <v>0</v>
      </c>
      <c r="BO128" s="99" t="str">
        <f>IFERROR(VLOOKUP(ROWS($BM$4:BM128),$BL$4:$BM$2337,2,0),"")</f>
        <v>Bolesławiec (pow. bolesławiecki, woj. dolnośląskie)</v>
      </c>
      <c r="BP128" s="98">
        <v>0</v>
      </c>
      <c r="BQ128" s="98">
        <f>IF(ISNUMBER(SEARCH('ankieta ESG'!$G$186,BR128)),MAX($BQ$3:BQ127)+1,0)</f>
        <v>125</v>
      </c>
      <c r="BR128" s="134" t="s">
        <v>4128</v>
      </c>
      <c r="BS128" s="98">
        <v>0</v>
      </c>
      <c r="BT128" s="99" t="str">
        <f>IFERROR(VLOOKUP(ROWS($BR$4:BR128),$BQ$4:$BR$2337,2,0),"")</f>
        <v>Bolesławiec (pow. bolesławiecki, woj. dolnośląskie)</v>
      </c>
      <c r="BU128" s="98">
        <v>0</v>
      </c>
      <c r="BV128" s="98">
        <f>IF(ISNUMBER(SEARCH('ankieta ESG'!$G$187,BW128)),MAX($BV$3:BV127)+1,0)</f>
        <v>125</v>
      </c>
      <c r="BW128" s="134" t="s">
        <v>4128</v>
      </c>
      <c r="BX128" s="98">
        <v>0</v>
      </c>
      <c r="BY128" s="99" t="str">
        <f>IFERROR(VLOOKUP(ROWS($BW$4:BW128),$BV$4:$BW$2337,2,0),"")</f>
        <v>Bolesławiec (pow. bolesławiecki, woj. dolnośląskie)</v>
      </c>
      <c r="BZ128" s="98">
        <v>0</v>
      </c>
      <c r="CA128" s="98">
        <f>IF(ISNUMBER(SEARCH('ankieta ESG'!$G$188,CB128)),MAX($CA$3:CA127)+1,0)</f>
        <v>125</v>
      </c>
      <c r="CB128" s="134" t="s">
        <v>4128</v>
      </c>
      <c r="CC128" s="98">
        <v>0</v>
      </c>
      <c r="CD128" s="99" t="str">
        <f>IFERROR(VLOOKUP(ROWS($CB$4:CB128),$CA$4:$CB$2337,2,0),"")</f>
        <v>Bolesławiec (pow. bolesławiecki, woj. dolnośląskie)</v>
      </c>
      <c r="CE128" s="98">
        <v>0</v>
      </c>
      <c r="CF128" s="98">
        <f>IF(ISNUMBER(SEARCH('ankieta ESG'!$G$189,CG128)),MAX($CF$3:CF127)+1,0)</f>
        <v>125</v>
      </c>
      <c r="CG128" s="134" t="s">
        <v>4128</v>
      </c>
      <c r="CH128" s="98">
        <v>0</v>
      </c>
      <c r="CI128" s="99" t="str">
        <f>IFERROR(VLOOKUP(ROWS($CG$4:CG128),$CF$4:$CG$2337,2,0),"")</f>
        <v>Bolesławiec (pow. bolesławiecki, woj. dolnośląskie)</v>
      </c>
      <c r="CJ128" s="98">
        <v>0</v>
      </c>
    </row>
    <row r="129" spans="2:88">
      <c r="B129" s="98">
        <f>IF(ISNUMBER(SEARCH('ankieta ESG'!$E$11,C129)),MAX(B$3:$B128)+1,0)</f>
        <v>126</v>
      </c>
      <c r="C129" s="99" t="s">
        <v>170</v>
      </c>
      <c r="D129" s="98">
        <v>0</v>
      </c>
      <c r="E129" s="99" t="str">
        <f>IFERROR(VLOOKUP(ROWS($C$4:C129),$B$4:$C$1385,2,0),"")</f>
        <v>17.24.Z Produkcja tapet (PKD 2007)</v>
      </c>
      <c r="F129" s="98">
        <v>0</v>
      </c>
      <c r="AM129" s="98">
        <f>IF(ISNUMBER(SEARCH('ankieta ESG'!$G$180,AN129)),MAX(AM$3:$AM128)+1,0)</f>
        <v>126</v>
      </c>
      <c r="AN129" s="134" t="s">
        <v>4129</v>
      </c>
      <c r="AO129" s="98">
        <v>0</v>
      </c>
      <c r="AP129" s="99" t="str">
        <f>IFERROR(VLOOKUP(ROWS($AN$4:AN129),$AM$4:$AN$2337,2,0),"")</f>
        <v>Bolesławiec (pow. wieruszowski, woj. łódzkie)</v>
      </c>
      <c r="AQ129" s="98">
        <v>0</v>
      </c>
      <c r="AR129" s="98">
        <f>IF(ISNUMBER(SEARCH('ankieta ESG'!$G$181,AS129)),MAX($AR$3:AR128)+1,0)</f>
        <v>126</v>
      </c>
      <c r="AS129" s="134" t="s">
        <v>4129</v>
      </c>
      <c r="AT129" s="98">
        <v>0</v>
      </c>
      <c r="AU129" s="99" t="str">
        <f>IFERROR(VLOOKUP(ROWS($AS$4:AS129),$AR$4:$AS$2337,2,0),"")</f>
        <v>Bolesławiec (pow. wieruszowski, woj. łódzkie)</v>
      </c>
      <c r="AV129" s="98">
        <v>0</v>
      </c>
      <c r="AW129" s="98">
        <f>IF(ISNUMBER(SEARCH('ankieta ESG'!$G$182,AX129)),MAX($AW$3:AW128)+1,0)</f>
        <v>126</v>
      </c>
      <c r="AX129" s="134" t="s">
        <v>4129</v>
      </c>
      <c r="AY129" s="98">
        <v>0</v>
      </c>
      <c r="AZ129" s="99" t="str">
        <f>IFERROR(VLOOKUP(ROWS($AX$4:AX129),$AW$4:$AX$2337,2,0),"")</f>
        <v>Bolesławiec (pow. wieruszowski, woj. łódzkie)</v>
      </c>
      <c r="BA129" s="98">
        <v>0</v>
      </c>
      <c r="BB129" s="98">
        <f>IF(ISNUMBER(SEARCH('ankieta ESG'!$G$183,BC129)),MAX($BB$3:BB128)+1,0)</f>
        <v>126</v>
      </c>
      <c r="BC129" s="134" t="s">
        <v>4129</v>
      </c>
      <c r="BD129" s="98">
        <v>0</v>
      </c>
      <c r="BE129" s="99" t="str">
        <f>IFERROR(VLOOKUP(ROWS($BC$4:BC129),$BB$4:$BC$2337,2,0),"")</f>
        <v>Bolesławiec (pow. wieruszowski, woj. łódzkie)</v>
      </c>
      <c r="BF129" s="98">
        <v>0</v>
      </c>
      <c r="BG129" s="98">
        <f>IF(ISNUMBER(SEARCH('ankieta ESG'!$G$184,BH129)),MAX($BG$3:BG128)+1,0)</f>
        <v>126</v>
      </c>
      <c r="BH129" s="134" t="s">
        <v>4129</v>
      </c>
      <c r="BI129" s="98">
        <v>0</v>
      </c>
      <c r="BJ129" s="99" t="str">
        <f>IFERROR(VLOOKUP(ROWS($BH$4:BH129),$BG$4:$BH$2337,2,0),"")</f>
        <v>Bolesławiec (pow. wieruszowski, woj. łódzkie)</v>
      </c>
      <c r="BK129" s="98">
        <v>0</v>
      </c>
      <c r="BL129" s="98">
        <f>IF(ISNUMBER(SEARCH('ankieta ESG'!$G$185,BM129)),MAX($BL$3:BL128)+1,0)</f>
        <v>126</v>
      </c>
      <c r="BM129" s="134" t="s">
        <v>4129</v>
      </c>
      <c r="BN129" s="98">
        <v>0</v>
      </c>
      <c r="BO129" s="99" t="str">
        <f>IFERROR(VLOOKUP(ROWS($BM$4:BM129),$BL$4:$BM$2337,2,0),"")</f>
        <v>Bolesławiec (pow. wieruszowski, woj. łódzkie)</v>
      </c>
      <c r="BP129" s="98">
        <v>0</v>
      </c>
      <c r="BQ129" s="98">
        <f>IF(ISNUMBER(SEARCH('ankieta ESG'!$G$186,BR129)),MAX($BQ$3:BQ128)+1,0)</f>
        <v>126</v>
      </c>
      <c r="BR129" s="134" t="s">
        <v>4129</v>
      </c>
      <c r="BS129" s="98">
        <v>0</v>
      </c>
      <c r="BT129" s="99" t="str">
        <f>IFERROR(VLOOKUP(ROWS($BR$4:BR129),$BQ$4:$BR$2337,2,0),"")</f>
        <v>Bolesławiec (pow. wieruszowski, woj. łódzkie)</v>
      </c>
      <c r="BU129" s="98">
        <v>0</v>
      </c>
      <c r="BV129" s="98">
        <f>IF(ISNUMBER(SEARCH('ankieta ESG'!$G$187,BW129)),MAX($BV$3:BV128)+1,0)</f>
        <v>126</v>
      </c>
      <c r="BW129" s="134" t="s">
        <v>4129</v>
      </c>
      <c r="BX129" s="98">
        <v>0</v>
      </c>
      <c r="BY129" s="99" t="str">
        <f>IFERROR(VLOOKUP(ROWS($BW$4:BW129),$BV$4:$BW$2337,2,0),"")</f>
        <v>Bolesławiec (pow. wieruszowski, woj. łódzkie)</v>
      </c>
      <c r="BZ129" s="98">
        <v>0</v>
      </c>
      <c r="CA129" s="98">
        <f>IF(ISNUMBER(SEARCH('ankieta ESG'!$G$188,CB129)),MAX($CA$3:CA128)+1,0)</f>
        <v>126</v>
      </c>
      <c r="CB129" s="134" t="s">
        <v>4129</v>
      </c>
      <c r="CC129" s="98">
        <v>0</v>
      </c>
      <c r="CD129" s="99" t="str">
        <f>IFERROR(VLOOKUP(ROWS($CB$4:CB129),$CA$4:$CB$2337,2,0),"")</f>
        <v>Bolesławiec (pow. wieruszowski, woj. łódzkie)</v>
      </c>
      <c r="CE129" s="98">
        <v>0</v>
      </c>
      <c r="CF129" s="98">
        <f>IF(ISNUMBER(SEARCH('ankieta ESG'!$G$189,CG129)),MAX($CF$3:CF128)+1,0)</f>
        <v>126</v>
      </c>
      <c r="CG129" s="134" t="s">
        <v>4129</v>
      </c>
      <c r="CH129" s="98">
        <v>0</v>
      </c>
      <c r="CI129" s="99" t="str">
        <f>IFERROR(VLOOKUP(ROWS($CG$4:CG129),$CF$4:$CG$2337,2,0),"")</f>
        <v>Bolesławiec (pow. wieruszowski, woj. łódzkie)</v>
      </c>
      <c r="CJ129" s="98">
        <v>0</v>
      </c>
    </row>
    <row r="130" spans="2:88">
      <c r="B130" s="98">
        <f>IF(ISNUMBER(SEARCH('ankieta ESG'!$E$11,C130)),MAX(B$3:$B129)+1,0)</f>
        <v>127</v>
      </c>
      <c r="C130" s="99" t="s">
        <v>171</v>
      </c>
      <c r="D130" s="98">
        <v>0</v>
      </c>
      <c r="E130" s="99" t="str">
        <f>IFERROR(VLOOKUP(ROWS($C$4:C130),$B$4:$C$1385,2,0),"")</f>
        <v>17.29.Z Produkcja pozostałych wyrobów z papieru i tektury (PKD 2007)</v>
      </c>
      <c r="F130" s="98">
        <v>0</v>
      </c>
      <c r="AM130" s="98">
        <f>IF(ISNUMBER(SEARCH('ankieta ESG'!$G$180,AN130)),MAX(AM$3:$AM129)+1,0)</f>
        <v>127</v>
      </c>
      <c r="AN130" s="134" t="s">
        <v>4130</v>
      </c>
      <c r="AO130" s="98">
        <v>0</v>
      </c>
      <c r="AP130" s="99" t="str">
        <f>IFERROR(VLOOKUP(ROWS($AN$4:AN130),$AM$4:$AN$2337,2,0),"")</f>
        <v>Boleszkowice (pow. myśliborski, woj. zachodniopomorskie)</v>
      </c>
      <c r="AQ130" s="98">
        <v>0</v>
      </c>
      <c r="AR130" s="98">
        <f>IF(ISNUMBER(SEARCH('ankieta ESG'!$G$181,AS130)),MAX($AR$3:AR129)+1,0)</f>
        <v>127</v>
      </c>
      <c r="AS130" s="134" t="s">
        <v>4130</v>
      </c>
      <c r="AT130" s="98">
        <v>0</v>
      </c>
      <c r="AU130" s="99" t="str">
        <f>IFERROR(VLOOKUP(ROWS($AS$4:AS130),$AR$4:$AS$2337,2,0),"")</f>
        <v>Boleszkowice (pow. myśliborski, woj. zachodniopomorskie)</v>
      </c>
      <c r="AV130" s="98">
        <v>0</v>
      </c>
      <c r="AW130" s="98">
        <f>IF(ISNUMBER(SEARCH('ankieta ESG'!$G$182,AX130)),MAX($AW$3:AW129)+1,0)</f>
        <v>127</v>
      </c>
      <c r="AX130" s="134" t="s">
        <v>4130</v>
      </c>
      <c r="AY130" s="98">
        <v>0</v>
      </c>
      <c r="AZ130" s="99" t="str">
        <f>IFERROR(VLOOKUP(ROWS($AX$4:AX130),$AW$4:$AX$2337,2,0),"")</f>
        <v>Boleszkowice (pow. myśliborski, woj. zachodniopomorskie)</v>
      </c>
      <c r="BA130" s="98">
        <v>0</v>
      </c>
      <c r="BB130" s="98">
        <f>IF(ISNUMBER(SEARCH('ankieta ESG'!$G$183,BC130)),MAX($BB$3:BB129)+1,0)</f>
        <v>127</v>
      </c>
      <c r="BC130" s="134" t="s">
        <v>4130</v>
      </c>
      <c r="BD130" s="98">
        <v>0</v>
      </c>
      <c r="BE130" s="99" t="str">
        <f>IFERROR(VLOOKUP(ROWS($BC$4:BC130),$BB$4:$BC$2337,2,0),"")</f>
        <v>Boleszkowice (pow. myśliborski, woj. zachodniopomorskie)</v>
      </c>
      <c r="BF130" s="98">
        <v>0</v>
      </c>
      <c r="BG130" s="98">
        <f>IF(ISNUMBER(SEARCH('ankieta ESG'!$G$184,BH130)),MAX($BG$3:BG129)+1,0)</f>
        <v>127</v>
      </c>
      <c r="BH130" s="134" t="s">
        <v>4130</v>
      </c>
      <c r="BI130" s="98">
        <v>0</v>
      </c>
      <c r="BJ130" s="99" t="str">
        <f>IFERROR(VLOOKUP(ROWS($BH$4:BH130),$BG$4:$BH$2337,2,0),"")</f>
        <v>Boleszkowice (pow. myśliborski, woj. zachodniopomorskie)</v>
      </c>
      <c r="BK130" s="98">
        <v>0</v>
      </c>
      <c r="BL130" s="98">
        <f>IF(ISNUMBER(SEARCH('ankieta ESG'!$G$185,BM130)),MAX($BL$3:BL129)+1,0)</f>
        <v>127</v>
      </c>
      <c r="BM130" s="134" t="s">
        <v>4130</v>
      </c>
      <c r="BN130" s="98">
        <v>0</v>
      </c>
      <c r="BO130" s="99" t="str">
        <f>IFERROR(VLOOKUP(ROWS($BM$4:BM130),$BL$4:$BM$2337,2,0),"")</f>
        <v>Boleszkowice (pow. myśliborski, woj. zachodniopomorskie)</v>
      </c>
      <c r="BP130" s="98">
        <v>0</v>
      </c>
      <c r="BQ130" s="98">
        <f>IF(ISNUMBER(SEARCH('ankieta ESG'!$G$186,BR130)),MAX($BQ$3:BQ129)+1,0)</f>
        <v>127</v>
      </c>
      <c r="BR130" s="134" t="s">
        <v>4130</v>
      </c>
      <c r="BS130" s="98">
        <v>0</v>
      </c>
      <c r="BT130" s="99" t="str">
        <f>IFERROR(VLOOKUP(ROWS($BR$4:BR130),$BQ$4:$BR$2337,2,0),"")</f>
        <v>Boleszkowice (pow. myśliborski, woj. zachodniopomorskie)</v>
      </c>
      <c r="BU130" s="98">
        <v>0</v>
      </c>
      <c r="BV130" s="98">
        <f>IF(ISNUMBER(SEARCH('ankieta ESG'!$G$187,BW130)),MAX($BV$3:BV129)+1,0)</f>
        <v>127</v>
      </c>
      <c r="BW130" s="134" t="s">
        <v>4130</v>
      </c>
      <c r="BX130" s="98">
        <v>0</v>
      </c>
      <c r="BY130" s="99" t="str">
        <f>IFERROR(VLOOKUP(ROWS($BW$4:BW130),$BV$4:$BW$2337,2,0),"")</f>
        <v>Boleszkowice (pow. myśliborski, woj. zachodniopomorskie)</v>
      </c>
      <c r="BZ130" s="98">
        <v>0</v>
      </c>
      <c r="CA130" s="98">
        <f>IF(ISNUMBER(SEARCH('ankieta ESG'!$G$188,CB130)),MAX($CA$3:CA129)+1,0)</f>
        <v>127</v>
      </c>
      <c r="CB130" s="134" t="s">
        <v>4130</v>
      </c>
      <c r="CC130" s="98">
        <v>0</v>
      </c>
      <c r="CD130" s="99" t="str">
        <f>IFERROR(VLOOKUP(ROWS($CB$4:CB130),$CA$4:$CB$2337,2,0),"")</f>
        <v>Boleszkowice (pow. myśliborski, woj. zachodniopomorskie)</v>
      </c>
      <c r="CE130" s="98">
        <v>0</v>
      </c>
      <c r="CF130" s="98">
        <f>IF(ISNUMBER(SEARCH('ankieta ESG'!$G$189,CG130)),MAX($CF$3:CF129)+1,0)</f>
        <v>127</v>
      </c>
      <c r="CG130" s="134" t="s">
        <v>4130</v>
      </c>
      <c r="CH130" s="98">
        <v>0</v>
      </c>
      <c r="CI130" s="99" t="str">
        <f>IFERROR(VLOOKUP(ROWS($CG$4:CG130),$CF$4:$CG$2337,2,0),"")</f>
        <v>Boleszkowice (pow. myśliborski, woj. zachodniopomorskie)</v>
      </c>
      <c r="CJ130" s="98">
        <v>0</v>
      </c>
    </row>
    <row r="131" spans="2:88">
      <c r="B131" s="98">
        <f>IF(ISNUMBER(SEARCH('ankieta ESG'!$E$11,C131)),MAX(B$3:$B130)+1,0)</f>
        <v>128</v>
      </c>
      <c r="C131" s="99" t="s">
        <v>172</v>
      </c>
      <c r="D131" s="98">
        <v>0</v>
      </c>
      <c r="E131" s="99" t="str">
        <f>IFERROR(VLOOKUP(ROWS($C$4:C131),$B$4:$C$1385,2,0),"")</f>
        <v>18.11.Z Drukowanie gazet (PKD 2007)</v>
      </c>
      <c r="F131" s="98">
        <v>0</v>
      </c>
      <c r="AM131" s="98">
        <f>IF(ISNUMBER(SEARCH('ankieta ESG'!$G$180,AN131)),MAX(AM$3:$AM130)+1,0)</f>
        <v>128</v>
      </c>
      <c r="AN131" s="134" t="s">
        <v>4131</v>
      </c>
      <c r="AO131" s="98">
        <v>0</v>
      </c>
      <c r="AP131" s="99" t="str">
        <f>IFERROR(VLOOKUP(ROWS($AN$4:AN131),$AM$4:$AN$2337,2,0),"")</f>
        <v>Bolimów (pow. skierniewicki, woj. łódzkie)</v>
      </c>
      <c r="AQ131" s="98">
        <v>0</v>
      </c>
      <c r="AR131" s="98">
        <f>IF(ISNUMBER(SEARCH('ankieta ESG'!$G$181,AS131)),MAX($AR$3:AR130)+1,0)</f>
        <v>128</v>
      </c>
      <c r="AS131" s="134" t="s">
        <v>4131</v>
      </c>
      <c r="AT131" s="98">
        <v>0</v>
      </c>
      <c r="AU131" s="99" t="str">
        <f>IFERROR(VLOOKUP(ROWS($AS$4:AS131),$AR$4:$AS$2337,2,0),"")</f>
        <v>Bolimów (pow. skierniewicki, woj. łódzkie)</v>
      </c>
      <c r="AV131" s="98">
        <v>0</v>
      </c>
      <c r="AW131" s="98">
        <f>IF(ISNUMBER(SEARCH('ankieta ESG'!$G$182,AX131)),MAX($AW$3:AW130)+1,0)</f>
        <v>128</v>
      </c>
      <c r="AX131" s="134" t="s">
        <v>4131</v>
      </c>
      <c r="AY131" s="98">
        <v>0</v>
      </c>
      <c r="AZ131" s="99" t="str">
        <f>IFERROR(VLOOKUP(ROWS($AX$4:AX131),$AW$4:$AX$2337,2,0),"")</f>
        <v>Bolimów (pow. skierniewicki, woj. łódzkie)</v>
      </c>
      <c r="BA131" s="98">
        <v>0</v>
      </c>
      <c r="BB131" s="98">
        <f>IF(ISNUMBER(SEARCH('ankieta ESG'!$G$183,BC131)),MAX($BB$3:BB130)+1,0)</f>
        <v>128</v>
      </c>
      <c r="BC131" s="134" t="s">
        <v>4131</v>
      </c>
      <c r="BD131" s="98">
        <v>0</v>
      </c>
      <c r="BE131" s="99" t="str">
        <f>IFERROR(VLOOKUP(ROWS($BC$4:BC131),$BB$4:$BC$2337,2,0),"")</f>
        <v>Bolimów (pow. skierniewicki, woj. łódzkie)</v>
      </c>
      <c r="BF131" s="98">
        <v>0</v>
      </c>
      <c r="BG131" s="98">
        <f>IF(ISNUMBER(SEARCH('ankieta ESG'!$G$184,BH131)),MAX($BG$3:BG130)+1,0)</f>
        <v>128</v>
      </c>
      <c r="BH131" s="134" t="s">
        <v>4131</v>
      </c>
      <c r="BI131" s="98">
        <v>0</v>
      </c>
      <c r="BJ131" s="99" t="str">
        <f>IFERROR(VLOOKUP(ROWS($BH$4:BH131),$BG$4:$BH$2337,2,0),"")</f>
        <v>Bolimów (pow. skierniewicki, woj. łódzkie)</v>
      </c>
      <c r="BK131" s="98">
        <v>0</v>
      </c>
      <c r="BL131" s="98">
        <f>IF(ISNUMBER(SEARCH('ankieta ESG'!$G$185,BM131)),MAX($BL$3:BL130)+1,0)</f>
        <v>128</v>
      </c>
      <c r="BM131" s="134" t="s">
        <v>4131</v>
      </c>
      <c r="BN131" s="98">
        <v>0</v>
      </c>
      <c r="BO131" s="99" t="str">
        <f>IFERROR(VLOOKUP(ROWS($BM$4:BM131),$BL$4:$BM$2337,2,0),"")</f>
        <v>Bolimów (pow. skierniewicki, woj. łódzkie)</v>
      </c>
      <c r="BP131" s="98">
        <v>0</v>
      </c>
      <c r="BQ131" s="98">
        <f>IF(ISNUMBER(SEARCH('ankieta ESG'!$G$186,BR131)),MAX($BQ$3:BQ130)+1,0)</f>
        <v>128</v>
      </c>
      <c r="BR131" s="134" t="s">
        <v>4131</v>
      </c>
      <c r="BS131" s="98">
        <v>0</v>
      </c>
      <c r="BT131" s="99" t="str">
        <f>IFERROR(VLOOKUP(ROWS($BR$4:BR131),$BQ$4:$BR$2337,2,0),"")</f>
        <v>Bolimów (pow. skierniewicki, woj. łódzkie)</v>
      </c>
      <c r="BU131" s="98">
        <v>0</v>
      </c>
      <c r="BV131" s="98">
        <f>IF(ISNUMBER(SEARCH('ankieta ESG'!$G$187,BW131)),MAX($BV$3:BV130)+1,0)</f>
        <v>128</v>
      </c>
      <c r="BW131" s="134" t="s">
        <v>4131</v>
      </c>
      <c r="BX131" s="98">
        <v>0</v>
      </c>
      <c r="BY131" s="99" t="str">
        <f>IFERROR(VLOOKUP(ROWS($BW$4:BW131),$BV$4:$BW$2337,2,0),"")</f>
        <v>Bolimów (pow. skierniewicki, woj. łódzkie)</v>
      </c>
      <c r="BZ131" s="98">
        <v>0</v>
      </c>
      <c r="CA131" s="98">
        <f>IF(ISNUMBER(SEARCH('ankieta ESG'!$G$188,CB131)),MAX($CA$3:CA130)+1,0)</f>
        <v>128</v>
      </c>
      <c r="CB131" s="134" t="s">
        <v>4131</v>
      </c>
      <c r="CC131" s="98">
        <v>0</v>
      </c>
      <c r="CD131" s="99" t="str">
        <f>IFERROR(VLOOKUP(ROWS($CB$4:CB131),$CA$4:$CB$2337,2,0),"")</f>
        <v>Bolimów (pow. skierniewicki, woj. łódzkie)</v>
      </c>
      <c r="CE131" s="98">
        <v>0</v>
      </c>
      <c r="CF131" s="98">
        <f>IF(ISNUMBER(SEARCH('ankieta ESG'!$G$189,CG131)),MAX($CF$3:CF130)+1,0)</f>
        <v>128</v>
      </c>
      <c r="CG131" s="134" t="s">
        <v>4131</v>
      </c>
      <c r="CH131" s="98">
        <v>0</v>
      </c>
      <c r="CI131" s="99" t="str">
        <f>IFERROR(VLOOKUP(ROWS($CG$4:CG131),$CF$4:$CG$2337,2,0),"")</f>
        <v>Bolimów (pow. skierniewicki, woj. łódzkie)</v>
      </c>
      <c r="CJ131" s="98">
        <v>0</v>
      </c>
    </row>
    <row r="132" spans="2:88">
      <c r="B132" s="98">
        <f>IF(ISNUMBER(SEARCH('ankieta ESG'!$E$11,C132)),MAX(B$3:$B131)+1,0)</f>
        <v>129</v>
      </c>
      <c r="C132" s="99" t="s">
        <v>173</v>
      </c>
      <c r="D132" s="98">
        <v>0</v>
      </c>
      <c r="E132" s="99" t="str">
        <f>IFERROR(VLOOKUP(ROWS($C$4:C132),$B$4:$C$1385,2,0),"")</f>
        <v>18.12.Z Pozostałe drukowanie (PKD 2007)</v>
      </c>
      <c r="F132" s="98">
        <v>0</v>
      </c>
      <c r="AM132" s="98">
        <f>IF(ISNUMBER(SEARCH('ankieta ESG'!$G$180,AN132)),MAX(AM$3:$AM131)+1,0)</f>
        <v>129</v>
      </c>
      <c r="AN132" s="134" t="s">
        <v>4132</v>
      </c>
      <c r="AO132" s="98">
        <v>0</v>
      </c>
      <c r="AP132" s="99" t="str">
        <f>IFERROR(VLOOKUP(ROWS($AN$4:AN132),$AM$4:$AN$2337,2,0),"")</f>
        <v>Bolków (pow. jaworski, woj. dolnośląskie)</v>
      </c>
      <c r="AQ132" s="98">
        <v>0</v>
      </c>
      <c r="AR132" s="98">
        <f>IF(ISNUMBER(SEARCH('ankieta ESG'!$G$181,AS132)),MAX($AR$3:AR131)+1,0)</f>
        <v>129</v>
      </c>
      <c r="AS132" s="134" t="s">
        <v>4132</v>
      </c>
      <c r="AT132" s="98">
        <v>0</v>
      </c>
      <c r="AU132" s="99" t="str">
        <f>IFERROR(VLOOKUP(ROWS($AS$4:AS132),$AR$4:$AS$2337,2,0),"")</f>
        <v>Bolków (pow. jaworski, woj. dolnośląskie)</v>
      </c>
      <c r="AV132" s="98">
        <v>0</v>
      </c>
      <c r="AW132" s="98">
        <f>IF(ISNUMBER(SEARCH('ankieta ESG'!$G$182,AX132)),MAX($AW$3:AW131)+1,0)</f>
        <v>129</v>
      </c>
      <c r="AX132" s="134" t="s">
        <v>4132</v>
      </c>
      <c r="AY132" s="98">
        <v>0</v>
      </c>
      <c r="AZ132" s="99" t="str">
        <f>IFERROR(VLOOKUP(ROWS($AX$4:AX132),$AW$4:$AX$2337,2,0),"")</f>
        <v>Bolków (pow. jaworski, woj. dolnośląskie)</v>
      </c>
      <c r="BA132" s="98">
        <v>0</v>
      </c>
      <c r="BB132" s="98">
        <f>IF(ISNUMBER(SEARCH('ankieta ESG'!$G$183,BC132)),MAX($BB$3:BB131)+1,0)</f>
        <v>129</v>
      </c>
      <c r="BC132" s="134" t="s">
        <v>4132</v>
      </c>
      <c r="BD132" s="98">
        <v>0</v>
      </c>
      <c r="BE132" s="99" t="str">
        <f>IFERROR(VLOOKUP(ROWS($BC$4:BC132),$BB$4:$BC$2337,2,0),"")</f>
        <v>Bolków (pow. jaworski, woj. dolnośląskie)</v>
      </c>
      <c r="BF132" s="98">
        <v>0</v>
      </c>
      <c r="BG132" s="98">
        <f>IF(ISNUMBER(SEARCH('ankieta ESG'!$G$184,BH132)),MAX($BG$3:BG131)+1,0)</f>
        <v>129</v>
      </c>
      <c r="BH132" s="134" t="s">
        <v>4132</v>
      </c>
      <c r="BI132" s="98">
        <v>0</v>
      </c>
      <c r="BJ132" s="99" t="str">
        <f>IFERROR(VLOOKUP(ROWS($BH$4:BH132),$BG$4:$BH$2337,2,0),"")</f>
        <v>Bolków (pow. jaworski, woj. dolnośląskie)</v>
      </c>
      <c r="BK132" s="98">
        <v>0</v>
      </c>
      <c r="BL132" s="98">
        <f>IF(ISNUMBER(SEARCH('ankieta ESG'!$G$185,BM132)),MAX($BL$3:BL131)+1,0)</f>
        <v>129</v>
      </c>
      <c r="BM132" s="134" t="s">
        <v>4132</v>
      </c>
      <c r="BN132" s="98">
        <v>0</v>
      </c>
      <c r="BO132" s="99" t="str">
        <f>IFERROR(VLOOKUP(ROWS($BM$4:BM132),$BL$4:$BM$2337,2,0),"")</f>
        <v>Bolków (pow. jaworski, woj. dolnośląskie)</v>
      </c>
      <c r="BP132" s="98">
        <v>0</v>
      </c>
      <c r="BQ132" s="98">
        <f>IF(ISNUMBER(SEARCH('ankieta ESG'!$G$186,BR132)),MAX($BQ$3:BQ131)+1,0)</f>
        <v>129</v>
      </c>
      <c r="BR132" s="134" t="s">
        <v>4132</v>
      </c>
      <c r="BS132" s="98">
        <v>0</v>
      </c>
      <c r="BT132" s="99" t="str">
        <f>IFERROR(VLOOKUP(ROWS($BR$4:BR132),$BQ$4:$BR$2337,2,0),"")</f>
        <v>Bolków (pow. jaworski, woj. dolnośląskie)</v>
      </c>
      <c r="BU132" s="98">
        <v>0</v>
      </c>
      <c r="BV132" s="98">
        <f>IF(ISNUMBER(SEARCH('ankieta ESG'!$G$187,BW132)),MAX($BV$3:BV131)+1,0)</f>
        <v>129</v>
      </c>
      <c r="BW132" s="134" t="s">
        <v>4132</v>
      </c>
      <c r="BX132" s="98">
        <v>0</v>
      </c>
      <c r="BY132" s="99" t="str">
        <f>IFERROR(VLOOKUP(ROWS($BW$4:BW132),$BV$4:$BW$2337,2,0),"")</f>
        <v>Bolków (pow. jaworski, woj. dolnośląskie)</v>
      </c>
      <c r="BZ132" s="98">
        <v>0</v>
      </c>
      <c r="CA132" s="98">
        <f>IF(ISNUMBER(SEARCH('ankieta ESG'!$G$188,CB132)),MAX($CA$3:CA131)+1,0)</f>
        <v>129</v>
      </c>
      <c r="CB132" s="134" t="s">
        <v>4132</v>
      </c>
      <c r="CC132" s="98">
        <v>0</v>
      </c>
      <c r="CD132" s="99" t="str">
        <f>IFERROR(VLOOKUP(ROWS($CB$4:CB132),$CA$4:$CB$2337,2,0),"")</f>
        <v>Bolków (pow. jaworski, woj. dolnośląskie)</v>
      </c>
      <c r="CE132" s="98">
        <v>0</v>
      </c>
      <c r="CF132" s="98">
        <f>IF(ISNUMBER(SEARCH('ankieta ESG'!$G$189,CG132)),MAX($CF$3:CF131)+1,0)</f>
        <v>129</v>
      </c>
      <c r="CG132" s="134" t="s">
        <v>4132</v>
      </c>
      <c r="CH132" s="98">
        <v>0</v>
      </c>
      <c r="CI132" s="99" t="str">
        <f>IFERROR(VLOOKUP(ROWS($CG$4:CG132),$CF$4:$CG$2337,2,0),"")</f>
        <v>Bolków (pow. jaworski, woj. dolnośląskie)</v>
      </c>
      <c r="CJ132" s="98">
        <v>0</v>
      </c>
    </row>
    <row r="133" spans="2:88">
      <c r="B133" s="98">
        <f>IF(ISNUMBER(SEARCH('ankieta ESG'!$E$11,C133)),MAX(B$3:$B132)+1,0)</f>
        <v>130</v>
      </c>
      <c r="C133" s="99" t="s">
        <v>174</v>
      </c>
      <c r="D133" s="98">
        <v>0</v>
      </c>
      <c r="E133" s="99" t="str">
        <f>IFERROR(VLOOKUP(ROWS($C$4:C133),$B$4:$C$1385,2,0),"")</f>
        <v>18.13.Z Działalność usługowa związana z przygotowywaniem do druku (PKD 2007)</v>
      </c>
      <c r="F133" s="98">
        <v>0</v>
      </c>
      <c r="AM133" s="98">
        <f>IF(ISNUMBER(SEARCH('ankieta ESG'!$G$180,AN133)),MAX(AM$3:$AM132)+1,0)</f>
        <v>130</v>
      </c>
      <c r="AN133" s="134" t="s">
        <v>4133</v>
      </c>
      <c r="AO133" s="98">
        <v>0</v>
      </c>
      <c r="AP133" s="99" t="str">
        <f>IFERROR(VLOOKUP(ROWS($AN$4:AN133),$AM$4:$AN$2337,2,0),"")</f>
        <v>Boniewo (pow. włocławski, woj. kujawsko-pomorskie)</v>
      </c>
      <c r="AQ133" s="98">
        <v>0</v>
      </c>
      <c r="AR133" s="98">
        <f>IF(ISNUMBER(SEARCH('ankieta ESG'!$G$181,AS133)),MAX($AR$3:AR132)+1,0)</f>
        <v>130</v>
      </c>
      <c r="AS133" s="134" t="s">
        <v>4133</v>
      </c>
      <c r="AT133" s="98">
        <v>0</v>
      </c>
      <c r="AU133" s="99" t="str">
        <f>IFERROR(VLOOKUP(ROWS($AS$4:AS133),$AR$4:$AS$2337,2,0),"")</f>
        <v>Boniewo (pow. włocławski, woj. kujawsko-pomorskie)</v>
      </c>
      <c r="AV133" s="98">
        <v>0</v>
      </c>
      <c r="AW133" s="98">
        <f>IF(ISNUMBER(SEARCH('ankieta ESG'!$G$182,AX133)),MAX($AW$3:AW132)+1,0)</f>
        <v>130</v>
      </c>
      <c r="AX133" s="134" t="s">
        <v>4133</v>
      </c>
      <c r="AY133" s="98">
        <v>0</v>
      </c>
      <c r="AZ133" s="99" t="str">
        <f>IFERROR(VLOOKUP(ROWS($AX$4:AX133),$AW$4:$AX$2337,2,0),"")</f>
        <v>Boniewo (pow. włocławski, woj. kujawsko-pomorskie)</v>
      </c>
      <c r="BA133" s="98">
        <v>0</v>
      </c>
      <c r="BB133" s="98">
        <f>IF(ISNUMBER(SEARCH('ankieta ESG'!$G$183,BC133)),MAX($BB$3:BB132)+1,0)</f>
        <v>130</v>
      </c>
      <c r="BC133" s="134" t="s">
        <v>4133</v>
      </c>
      <c r="BD133" s="98">
        <v>0</v>
      </c>
      <c r="BE133" s="99" t="str">
        <f>IFERROR(VLOOKUP(ROWS($BC$4:BC133),$BB$4:$BC$2337,2,0),"")</f>
        <v>Boniewo (pow. włocławski, woj. kujawsko-pomorskie)</v>
      </c>
      <c r="BF133" s="98">
        <v>0</v>
      </c>
      <c r="BG133" s="98">
        <f>IF(ISNUMBER(SEARCH('ankieta ESG'!$G$184,BH133)),MAX($BG$3:BG132)+1,0)</f>
        <v>130</v>
      </c>
      <c r="BH133" s="134" t="s">
        <v>4133</v>
      </c>
      <c r="BI133" s="98">
        <v>0</v>
      </c>
      <c r="BJ133" s="99" t="str">
        <f>IFERROR(VLOOKUP(ROWS($BH$4:BH133),$BG$4:$BH$2337,2,0),"")</f>
        <v>Boniewo (pow. włocławski, woj. kujawsko-pomorskie)</v>
      </c>
      <c r="BK133" s="98">
        <v>0</v>
      </c>
      <c r="BL133" s="98">
        <f>IF(ISNUMBER(SEARCH('ankieta ESG'!$G$185,BM133)),MAX($BL$3:BL132)+1,0)</f>
        <v>130</v>
      </c>
      <c r="BM133" s="134" t="s">
        <v>4133</v>
      </c>
      <c r="BN133" s="98">
        <v>0</v>
      </c>
      <c r="BO133" s="99" t="str">
        <f>IFERROR(VLOOKUP(ROWS($BM$4:BM133),$BL$4:$BM$2337,2,0),"")</f>
        <v>Boniewo (pow. włocławski, woj. kujawsko-pomorskie)</v>
      </c>
      <c r="BP133" s="98">
        <v>0</v>
      </c>
      <c r="BQ133" s="98">
        <f>IF(ISNUMBER(SEARCH('ankieta ESG'!$G$186,BR133)),MAX($BQ$3:BQ132)+1,0)</f>
        <v>130</v>
      </c>
      <c r="BR133" s="134" t="s">
        <v>4133</v>
      </c>
      <c r="BS133" s="98">
        <v>0</v>
      </c>
      <c r="BT133" s="99" t="str">
        <f>IFERROR(VLOOKUP(ROWS($BR$4:BR133),$BQ$4:$BR$2337,2,0),"")</f>
        <v>Boniewo (pow. włocławski, woj. kujawsko-pomorskie)</v>
      </c>
      <c r="BU133" s="98">
        <v>0</v>
      </c>
      <c r="BV133" s="98">
        <f>IF(ISNUMBER(SEARCH('ankieta ESG'!$G$187,BW133)),MAX($BV$3:BV132)+1,0)</f>
        <v>130</v>
      </c>
      <c r="BW133" s="134" t="s">
        <v>4133</v>
      </c>
      <c r="BX133" s="98">
        <v>0</v>
      </c>
      <c r="BY133" s="99" t="str">
        <f>IFERROR(VLOOKUP(ROWS($BW$4:BW133),$BV$4:$BW$2337,2,0),"")</f>
        <v>Boniewo (pow. włocławski, woj. kujawsko-pomorskie)</v>
      </c>
      <c r="BZ133" s="98">
        <v>0</v>
      </c>
      <c r="CA133" s="98">
        <f>IF(ISNUMBER(SEARCH('ankieta ESG'!$G$188,CB133)),MAX($CA$3:CA132)+1,0)</f>
        <v>130</v>
      </c>
      <c r="CB133" s="134" t="s">
        <v>4133</v>
      </c>
      <c r="CC133" s="98">
        <v>0</v>
      </c>
      <c r="CD133" s="99" t="str">
        <f>IFERROR(VLOOKUP(ROWS($CB$4:CB133),$CA$4:$CB$2337,2,0),"")</f>
        <v>Boniewo (pow. włocławski, woj. kujawsko-pomorskie)</v>
      </c>
      <c r="CE133" s="98">
        <v>0</v>
      </c>
      <c r="CF133" s="98">
        <f>IF(ISNUMBER(SEARCH('ankieta ESG'!$G$189,CG133)),MAX($CF$3:CF132)+1,0)</f>
        <v>130</v>
      </c>
      <c r="CG133" s="134" t="s">
        <v>4133</v>
      </c>
      <c r="CH133" s="98">
        <v>0</v>
      </c>
      <c r="CI133" s="99" t="str">
        <f>IFERROR(VLOOKUP(ROWS($CG$4:CG133),$CF$4:$CG$2337,2,0),"")</f>
        <v>Boniewo (pow. włocławski, woj. kujawsko-pomorskie)</v>
      </c>
      <c r="CJ133" s="98">
        <v>0</v>
      </c>
    </row>
    <row r="134" spans="2:88">
      <c r="B134" s="98">
        <f>IF(ISNUMBER(SEARCH('ankieta ESG'!$E$11,C134)),MAX(B$3:$B133)+1,0)</f>
        <v>131</v>
      </c>
      <c r="C134" s="99" t="s">
        <v>175</v>
      </c>
      <c r="D134" s="98">
        <v>0</v>
      </c>
      <c r="E134" s="99" t="str">
        <f>IFERROR(VLOOKUP(ROWS($C$4:C134),$B$4:$C$1385,2,0),"")</f>
        <v>18.14.Z Introligatorstwo i podobne usługi (PKD 2007)</v>
      </c>
      <c r="F134" s="98">
        <v>0</v>
      </c>
      <c r="AM134" s="98">
        <f>IF(ISNUMBER(SEARCH('ankieta ESG'!$G$180,AN134)),MAX(AM$3:$AM133)+1,0)</f>
        <v>131</v>
      </c>
      <c r="AN134" s="134" t="s">
        <v>4134</v>
      </c>
      <c r="AO134" s="98">
        <v>0</v>
      </c>
      <c r="AP134" s="99" t="str">
        <f>IFERROR(VLOOKUP(ROWS($AN$4:AN134),$AM$4:$AN$2337,2,0),"")</f>
        <v>Borek Wielkopolski (pow. gostyński, woj. wielkopolskie)</v>
      </c>
      <c r="AQ134" s="98">
        <v>0</v>
      </c>
      <c r="AR134" s="98">
        <f>IF(ISNUMBER(SEARCH('ankieta ESG'!$G$181,AS134)),MAX($AR$3:AR133)+1,0)</f>
        <v>131</v>
      </c>
      <c r="AS134" s="134" t="s">
        <v>4134</v>
      </c>
      <c r="AT134" s="98">
        <v>0</v>
      </c>
      <c r="AU134" s="99" t="str">
        <f>IFERROR(VLOOKUP(ROWS($AS$4:AS134),$AR$4:$AS$2337,2,0),"")</f>
        <v>Borek Wielkopolski (pow. gostyński, woj. wielkopolskie)</v>
      </c>
      <c r="AV134" s="98">
        <v>0</v>
      </c>
      <c r="AW134" s="98">
        <f>IF(ISNUMBER(SEARCH('ankieta ESG'!$G$182,AX134)),MAX($AW$3:AW133)+1,0)</f>
        <v>131</v>
      </c>
      <c r="AX134" s="134" t="s">
        <v>4134</v>
      </c>
      <c r="AY134" s="98">
        <v>0</v>
      </c>
      <c r="AZ134" s="99" t="str">
        <f>IFERROR(VLOOKUP(ROWS($AX$4:AX134),$AW$4:$AX$2337,2,0),"")</f>
        <v>Borek Wielkopolski (pow. gostyński, woj. wielkopolskie)</v>
      </c>
      <c r="BA134" s="98">
        <v>0</v>
      </c>
      <c r="BB134" s="98">
        <f>IF(ISNUMBER(SEARCH('ankieta ESG'!$G$183,BC134)),MAX($BB$3:BB133)+1,0)</f>
        <v>131</v>
      </c>
      <c r="BC134" s="134" t="s">
        <v>4134</v>
      </c>
      <c r="BD134" s="98">
        <v>0</v>
      </c>
      <c r="BE134" s="99" t="str">
        <f>IFERROR(VLOOKUP(ROWS($BC$4:BC134),$BB$4:$BC$2337,2,0),"")</f>
        <v>Borek Wielkopolski (pow. gostyński, woj. wielkopolskie)</v>
      </c>
      <c r="BF134" s="98">
        <v>0</v>
      </c>
      <c r="BG134" s="98">
        <f>IF(ISNUMBER(SEARCH('ankieta ESG'!$G$184,BH134)),MAX($BG$3:BG133)+1,0)</f>
        <v>131</v>
      </c>
      <c r="BH134" s="134" t="s">
        <v>4134</v>
      </c>
      <c r="BI134" s="98">
        <v>0</v>
      </c>
      <c r="BJ134" s="99" t="str">
        <f>IFERROR(VLOOKUP(ROWS($BH$4:BH134),$BG$4:$BH$2337,2,0),"")</f>
        <v>Borek Wielkopolski (pow. gostyński, woj. wielkopolskie)</v>
      </c>
      <c r="BK134" s="98">
        <v>0</v>
      </c>
      <c r="BL134" s="98">
        <f>IF(ISNUMBER(SEARCH('ankieta ESG'!$G$185,BM134)),MAX($BL$3:BL133)+1,0)</f>
        <v>131</v>
      </c>
      <c r="BM134" s="134" t="s">
        <v>4134</v>
      </c>
      <c r="BN134" s="98">
        <v>0</v>
      </c>
      <c r="BO134" s="99" t="str">
        <f>IFERROR(VLOOKUP(ROWS($BM$4:BM134),$BL$4:$BM$2337,2,0),"")</f>
        <v>Borek Wielkopolski (pow. gostyński, woj. wielkopolskie)</v>
      </c>
      <c r="BP134" s="98">
        <v>0</v>
      </c>
      <c r="BQ134" s="98">
        <f>IF(ISNUMBER(SEARCH('ankieta ESG'!$G$186,BR134)),MAX($BQ$3:BQ133)+1,0)</f>
        <v>131</v>
      </c>
      <c r="BR134" s="134" t="s">
        <v>4134</v>
      </c>
      <c r="BS134" s="98">
        <v>0</v>
      </c>
      <c r="BT134" s="99" t="str">
        <f>IFERROR(VLOOKUP(ROWS($BR$4:BR134),$BQ$4:$BR$2337,2,0),"")</f>
        <v>Borek Wielkopolski (pow. gostyński, woj. wielkopolskie)</v>
      </c>
      <c r="BU134" s="98">
        <v>0</v>
      </c>
      <c r="BV134" s="98">
        <f>IF(ISNUMBER(SEARCH('ankieta ESG'!$G$187,BW134)),MAX($BV$3:BV133)+1,0)</f>
        <v>131</v>
      </c>
      <c r="BW134" s="134" t="s">
        <v>4134</v>
      </c>
      <c r="BX134" s="98">
        <v>0</v>
      </c>
      <c r="BY134" s="99" t="str">
        <f>IFERROR(VLOOKUP(ROWS($BW$4:BW134),$BV$4:$BW$2337,2,0),"")</f>
        <v>Borek Wielkopolski (pow. gostyński, woj. wielkopolskie)</v>
      </c>
      <c r="BZ134" s="98">
        <v>0</v>
      </c>
      <c r="CA134" s="98">
        <f>IF(ISNUMBER(SEARCH('ankieta ESG'!$G$188,CB134)),MAX($CA$3:CA133)+1,0)</f>
        <v>131</v>
      </c>
      <c r="CB134" s="134" t="s">
        <v>4134</v>
      </c>
      <c r="CC134" s="98">
        <v>0</v>
      </c>
      <c r="CD134" s="99" t="str">
        <f>IFERROR(VLOOKUP(ROWS($CB$4:CB134),$CA$4:$CB$2337,2,0),"")</f>
        <v>Borek Wielkopolski (pow. gostyński, woj. wielkopolskie)</v>
      </c>
      <c r="CE134" s="98">
        <v>0</v>
      </c>
      <c r="CF134" s="98">
        <f>IF(ISNUMBER(SEARCH('ankieta ESG'!$G$189,CG134)),MAX($CF$3:CF133)+1,0)</f>
        <v>131</v>
      </c>
      <c r="CG134" s="134" t="s">
        <v>4134</v>
      </c>
      <c r="CH134" s="98">
        <v>0</v>
      </c>
      <c r="CI134" s="99" t="str">
        <f>IFERROR(VLOOKUP(ROWS($CG$4:CG134),$CF$4:$CG$2337,2,0),"")</f>
        <v>Borek Wielkopolski (pow. gostyński, woj. wielkopolskie)</v>
      </c>
      <c r="CJ134" s="98">
        <v>0</v>
      </c>
    </row>
    <row r="135" spans="2:88">
      <c r="B135" s="98">
        <f>IF(ISNUMBER(SEARCH('ankieta ESG'!$E$11,C135)),MAX(B$3:$B134)+1,0)</f>
        <v>132</v>
      </c>
      <c r="C135" s="99" t="s">
        <v>176</v>
      </c>
      <c r="D135" s="98">
        <v>0</v>
      </c>
      <c r="E135" s="99" t="str">
        <f>IFERROR(VLOOKUP(ROWS($C$4:C135),$B$4:$C$1385,2,0),"")</f>
        <v>18.20.Z Reprodukcja zapisanych nośników informacji (PKD 2007)</v>
      </c>
      <c r="F135" s="98">
        <v>0</v>
      </c>
      <c r="AM135" s="98">
        <f>IF(ISNUMBER(SEARCH('ankieta ESG'!$G$180,AN135)),MAX(AM$3:$AM134)+1,0)</f>
        <v>132</v>
      </c>
      <c r="AN135" s="134" t="s">
        <v>4135</v>
      </c>
      <c r="AO135" s="98">
        <v>0</v>
      </c>
      <c r="AP135" s="99" t="str">
        <f>IFERROR(VLOOKUP(ROWS($AN$4:AN135),$AM$4:$AN$2337,2,0),"")</f>
        <v>Borki (pow. radzyński, woj. lubelskie)</v>
      </c>
      <c r="AQ135" s="98">
        <v>0</v>
      </c>
      <c r="AR135" s="98">
        <f>IF(ISNUMBER(SEARCH('ankieta ESG'!$G$181,AS135)),MAX($AR$3:AR134)+1,0)</f>
        <v>132</v>
      </c>
      <c r="AS135" s="134" t="s">
        <v>4135</v>
      </c>
      <c r="AT135" s="98">
        <v>0</v>
      </c>
      <c r="AU135" s="99" t="str">
        <f>IFERROR(VLOOKUP(ROWS($AS$4:AS135),$AR$4:$AS$2337,2,0),"")</f>
        <v>Borki (pow. radzyński, woj. lubelskie)</v>
      </c>
      <c r="AV135" s="98">
        <v>0</v>
      </c>
      <c r="AW135" s="98">
        <f>IF(ISNUMBER(SEARCH('ankieta ESG'!$G$182,AX135)),MAX($AW$3:AW134)+1,0)</f>
        <v>132</v>
      </c>
      <c r="AX135" s="134" t="s">
        <v>4135</v>
      </c>
      <c r="AY135" s="98">
        <v>0</v>
      </c>
      <c r="AZ135" s="99" t="str">
        <f>IFERROR(VLOOKUP(ROWS($AX$4:AX135),$AW$4:$AX$2337,2,0),"")</f>
        <v>Borki (pow. radzyński, woj. lubelskie)</v>
      </c>
      <c r="BA135" s="98">
        <v>0</v>
      </c>
      <c r="BB135" s="98">
        <f>IF(ISNUMBER(SEARCH('ankieta ESG'!$G$183,BC135)),MAX($BB$3:BB134)+1,0)</f>
        <v>132</v>
      </c>
      <c r="BC135" s="134" t="s">
        <v>4135</v>
      </c>
      <c r="BD135" s="98">
        <v>0</v>
      </c>
      <c r="BE135" s="99" t="str">
        <f>IFERROR(VLOOKUP(ROWS($BC$4:BC135),$BB$4:$BC$2337,2,0),"")</f>
        <v>Borki (pow. radzyński, woj. lubelskie)</v>
      </c>
      <c r="BF135" s="98">
        <v>0</v>
      </c>
      <c r="BG135" s="98">
        <f>IF(ISNUMBER(SEARCH('ankieta ESG'!$G$184,BH135)),MAX($BG$3:BG134)+1,0)</f>
        <v>132</v>
      </c>
      <c r="BH135" s="134" t="s">
        <v>4135</v>
      </c>
      <c r="BI135" s="98">
        <v>0</v>
      </c>
      <c r="BJ135" s="99" t="str">
        <f>IFERROR(VLOOKUP(ROWS($BH$4:BH135),$BG$4:$BH$2337,2,0),"")</f>
        <v>Borki (pow. radzyński, woj. lubelskie)</v>
      </c>
      <c r="BK135" s="98">
        <v>0</v>
      </c>
      <c r="BL135" s="98">
        <f>IF(ISNUMBER(SEARCH('ankieta ESG'!$G$185,BM135)),MAX($BL$3:BL134)+1,0)</f>
        <v>132</v>
      </c>
      <c r="BM135" s="134" t="s">
        <v>4135</v>
      </c>
      <c r="BN135" s="98">
        <v>0</v>
      </c>
      <c r="BO135" s="99" t="str">
        <f>IFERROR(VLOOKUP(ROWS($BM$4:BM135),$BL$4:$BM$2337,2,0),"")</f>
        <v>Borki (pow. radzyński, woj. lubelskie)</v>
      </c>
      <c r="BP135" s="98">
        <v>0</v>
      </c>
      <c r="BQ135" s="98">
        <f>IF(ISNUMBER(SEARCH('ankieta ESG'!$G$186,BR135)),MAX($BQ$3:BQ134)+1,0)</f>
        <v>132</v>
      </c>
      <c r="BR135" s="134" t="s">
        <v>4135</v>
      </c>
      <c r="BS135" s="98">
        <v>0</v>
      </c>
      <c r="BT135" s="99" t="str">
        <f>IFERROR(VLOOKUP(ROWS($BR$4:BR135),$BQ$4:$BR$2337,2,0),"")</f>
        <v>Borki (pow. radzyński, woj. lubelskie)</v>
      </c>
      <c r="BU135" s="98">
        <v>0</v>
      </c>
      <c r="BV135" s="98">
        <f>IF(ISNUMBER(SEARCH('ankieta ESG'!$G$187,BW135)),MAX($BV$3:BV134)+1,0)</f>
        <v>132</v>
      </c>
      <c r="BW135" s="134" t="s">
        <v>4135</v>
      </c>
      <c r="BX135" s="98">
        <v>0</v>
      </c>
      <c r="BY135" s="99" t="str">
        <f>IFERROR(VLOOKUP(ROWS($BW$4:BW135),$BV$4:$BW$2337,2,0),"")</f>
        <v>Borki (pow. radzyński, woj. lubelskie)</v>
      </c>
      <c r="BZ135" s="98">
        <v>0</v>
      </c>
      <c r="CA135" s="98">
        <f>IF(ISNUMBER(SEARCH('ankieta ESG'!$G$188,CB135)),MAX($CA$3:CA134)+1,0)</f>
        <v>132</v>
      </c>
      <c r="CB135" s="134" t="s">
        <v>4135</v>
      </c>
      <c r="CC135" s="98">
        <v>0</v>
      </c>
      <c r="CD135" s="99" t="str">
        <f>IFERROR(VLOOKUP(ROWS($CB$4:CB135),$CA$4:$CB$2337,2,0),"")</f>
        <v>Borki (pow. radzyński, woj. lubelskie)</v>
      </c>
      <c r="CE135" s="98">
        <v>0</v>
      </c>
      <c r="CF135" s="98">
        <f>IF(ISNUMBER(SEARCH('ankieta ESG'!$G$189,CG135)),MAX($CF$3:CF134)+1,0)</f>
        <v>132</v>
      </c>
      <c r="CG135" s="134" t="s">
        <v>4135</v>
      </c>
      <c r="CH135" s="98">
        <v>0</v>
      </c>
      <c r="CI135" s="99" t="str">
        <f>IFERROR(VLOOKUP(ROWS($CG$4:CG135),$CF$4:$CG$2337,2,0),"")</f>
        <v>Borki (pow. radzyński, woj. lubelskie)</v>
      </c>
      <c r="CJ135" s="98">
        <v>0</v>
      </c>
    </row>
    <row r="136" spans="2:88">
      <c r="B136" s="98">
        <f>IF(ISNUMBER(SEARCH('ankieta ESG'!$E$11,C136)),MAX(B$3:$B135)+1,0)</f>
        <v>133</v>
      </c>
      <c r="C136" s="99" t="s">
        <v>177</v>
      </c>
      <c r="D136" s="98">
        <v>0</v>
      </c>
      <c r="E136" s="99" t="str">
        <f>IFERROR(VLOOKUP(ROWS($C$4:C136),$B$4:$C$1385,2,0),"")</f>
        <v>19.10.Z Wytwarzanie i przetwarzanie koksu (PKD 2007)</v>
      </c>
      <c r="F136" s="98">
        <v>0</v>
      </c>
      <c r="AM136" s="98">
        <f>IF(ISNUMBER(SEARCH('ankieta ESG'!$G$180,AN136)),MAX(AM$3:$AM135)+1,0)</f>
        <v>133</v>
      </c>
      <c r="AN136" s="134" t="s">
        <v>4136</v>
      </c>
      <c r="AO136" s="98">
        <v>0</v>
      </c>
      <c r="AP136" s="99" t="str">
        <f>IFERROR(VLOOKUP(ROWS($AN$4:AN136),$AM$4:$AN$2337,2,0),"")</f>
        <v>Borkowice (pow. przysuski, woj. mazowieckie)</v>
      </c>
      <c r="AQ136" s="98">
        <v>0</v>
      </c>
      <c r="AR136" s="98">
        <f>IF(ISNUMBER(SEARCH('ankieta ESG'!$G$181,AS136)),MAX($AR$3:AR135)+1,0)</f>
        <v>133</v>
      </c>
      <c r="AS136" s="134" t="s">
        <v>4136</v>
      </c>
      <c r="AT136" s="98">
        <v>0</v>
      </c>
      <c r="AU136" s="99" t="str">
        <f>IFERROR(VLOOKUP(ROWS($AS$4:AS136),$AR$4:$AS$2337,2,0),"")</f>
        <v>Borkowice (pow. przysuski, woj. mazowieckie)</v>
      </c>
      <c r="AV136" s="98">
        <v>0</v>
      </c>
      <c r="AW136" s="98">
        <f>IF(ISNUMBER(SEARCH('ankieta ESG'!$G$182,AX136)),MAX($AW$3:AW135)+1,0)</f>
        <v>133</v>
      </c>
      <c r="AX136" s="134" t="s">
        <v>4136</v>
      </c>
      <c r="AY136" s="98">
        <v>0</v>
      </c>
      <c r="AZ136" s="99" t="str">
        <f>IFERROR(VLOOKUP(ROWS($AX$4:AX136),$AW$4:$AX$2337,2,0),"")</f>
        <v>Borkowice (pow. przysuski, woj. mazowieckie)</v>
      </c>
      <c r="BA136" s="98">
        <v>0</v>
      </c>
      <c r="BB136" s="98">
        <f>IF(ISNUMBER(SEARCH('ankieta ESG'!$G$183,BC136)),MAX($BB$3:BB135)+1,0)</f>
        <v>133</v>
      </c>
      <c r="BC136" s="134" t="s">
        <v>4136</v>
      </c>
      <c r="BD136" s="98">
        <v>0</v>
      </c>
      <c r="BE136" s="99" t="str">
        <f>IFERROR(VLOOKUP(ROWS($BC$4:BC136),$BB$4:$BC$2337,2,0),"")</f>
        <v>Borkowice (pow. przysuski, woj. mazowieckie)</v>
      </c>
      <c r="BF136" s="98">
        <v>0</v>
      </c>
      <c r="BG136" s="98">
        <f>IF(ISNUMBER(SEARCH('ankieta ESG'!$G$184,BH136)),MAX($BG$3:BG135)+1,0)</f>
        <v>133</v>
      </c>
      <c r="BH136" s="134" t="s">
        <v>4136</v>
      </c>
      <c r="BI136" s="98">
        <v>0</v>
      </c>
      <c r="BJ136" s="99" t="str">
        <f>IFERROR(VLOOKUP(ROWS($BH$4:BH136),$BG$4:$BH$2337,2,0),"")</f>
        <v>Borkowice (pow. przysuski, woj. mazowieckie)</v>
      </c>
      <c r="BK136" s="98">
        <v>0</v>
      </c>
      <c r="BL136" s="98">
        <f>IF(ISNUMBER(SEARCH('ankieta ESG'!$G$185,BM136)),MAX($BL$3:BL135)+1,0)</f>
        <v>133</v>
      </c>
      <c r="BM136" s="134" t="s">
        <v>4136</v>
      </c>
      <c r="BN136" s="98">
        <v>0</v>
      </c>
      <c r="BO136" s="99" t="str">
        <f>IFERROR(VLOOKUP(ROWS($BM$4:BM136),$BL$4:$BM$2337,2,0),"")</f>
        <v>Borkowice (pow. przysuski, woj. mazowieckie)</v>
      </c>
      <c r="BP136" s="98">
        <v>0</v>
      </c>
      <c r="BQ136" s="98">
        <f>IF(ISNUMBER(SEARCH('ankieta ESG'!$G$186,BR136)),MAX($BQ$3:BQ135)+1,0)</f>
        <v>133</v>
      </c>
      <c r="BR136" s="134" t="s">
        <v>4136</v>
      </c>
      <c r="BS136" s="98">
        <v>0</v>
      </c>
      <c r="BT136" s="99" t="str">
        <f>IFERROR(VLOOKUP(ROWS($BR$4:BR136),$BQ$4:$BR$2337,2,0),"")</f>
        <v>Borkowice (pow. przysuski, woj. mazowieckie)</v>
      </c>
      <c r="BU136" s="98">
        <v>0</v>
      </c>
      <c r="BV136" s="98">
        <f>IF(ISNUMBER(SEARCH('ankieta ESG'!$G$187,BW136)),MAX($BV$3:BV135)+1,0)</f>
        <v>133</v>
      </c>
      <c r="BW136" s="134" t="s">
        <v>4136</v>
      </c>
      <c r="BX136" s="98">
        <v>0</v>
      </c>
      <c r="BY136" s="99" t="str">
        <f>IFERROR(VLOOKUP(ROWS($BW$4:BW136),$BV$4:$BW$2337,2,0),"")</f>
        <v>Borkowice (pow. przysuski, woj. mazowieckie)</v>
      </c>
      <c r="BZ136" s="98">
        <v>0</v>
      </c>
      <c r="CA136" s="98">
        <f>IF(ISNUMBER(SEARCH('ankieta ESG'!$G$188,CB136)),MAX($CA$3:CA135)+1,0)</f>
        <v>133</v>
      </c>
      <c r="CB136" s="134" t="s">
        <v>4136</v>
      </c>
      <c r="CC136" s="98">
        <v>0</v>
      </c>
      <c r="CD136" s="99" t="str">
        <f>IFERROR(VLOOKUP(ROWS($CB$4:CB136),$CA$4:$CB$2337,2,0),"")</f>
        <v>Borkowice (pow. przysuski, woj. mazowieckie)</v>
      </c>
      <c r="CE136" s="98">
        <v>0</v>
      </c>
      <c r="CF136" s="98">
        <f>IF(ISNUMBER(SEARCH('ankieta ESG'!$G$189,CG136)),MAX($CF$3:CF135)+1,0)</f>
        <v>133</v>
      </c>
      <c r="CG136" s="134" t="s">
        <v>4136</v>
      </c>
      <c r="CH136" s="98">
        <v>0</v>
      </c>
      <c r="CI136" s="99" t="str">
        <f>IFERROR(VLOOKUP(ROWS($CG$4:CG136),$CF$4:$CG$2337,2,0),"")</f>
        <v>Borkowice (pow. przysuski, woj. mazowieckie)</v>
      </c>
      <c r="CJ136" s="98">
        <v>0</v>
      </c>
    </row>
    <row r="137" spans="2:88">
      <c r="B137" s="98">
        <f>IF(ISNUMBER(SEARCH('ankieta ESG'!$E$11,C137)),MAX(B$3:$B136)+1,0)</f>
        <v>134</v>
      </c>
      <c r="C137" s="99" t="s">
        <v>178</v>
      </c>
      <c r="D137" s="98">
        <v>0</v>
      </c>
      <c r="E137" s="99" t="str">
        <f>IFERROR(VLOOKUP(ROWS($C$4:C137),$B$4:$C$1385,2,0),"")</f>
        <v>19.20.Z Wytwarzanie i przetwarzanie produktów rafinacji ropy naftowej (PKD 2007)</v>
      </c>
      <c r="F137" s="98">
        <v>0</v>
      </c>
      <c r="AM137" s="98">
        <f>IF(ISNUMBER(SEARCH('ankieta ESG'!$G$180,AN137)),MAX(AM$3:$AM136)+1,0)</f>
        <v>134</v>
      </c>
      <c r="AN137" s="134" t="s">
        <v>4137</v>
      </c>
      <c r="AO137" s="98">
        <v>0</v>
      </c>
      <c r="AP137" s="99" t="str">
        <f>IFERROR(VLOOKUP(ROWS($AN$4:AN137),$AM$4:$AN$2337,2,0),"")</f>
        <v>Borne Sulinowo (pow. szczecinecki, woj. zachodniopomorskie)</v>
      </c>
      <c r="AQ137" s="98">
        <v>0</v>
      </c>
      <c r="AR137" s="98">
        <f>IF(ISNUMBER(SEARCH('ankieta ESG'!$G$181,AS137)),MAX($AR$3:AR136)+1,0)</f>
        <v>134</v>
      </c>
      <c r="AS137" s="134" t="s">
        <v>4137</v>
      </c>
      <c r="AT137" s="98">
        <v>0</v>
      </c>
      <c r="AU137" s="99" t="str">
        <f>IFERROR(VLOOKUP(ROWS($AS$4:AS137),$AR$4:$AS$2337,2,0),"")</f>
        <v>Borne Sulinowo (pow. szczecinecki, woj. zachodniopomorskie)</v>
      </c>
      <c r="AV137" s="98">
        <v>0</v>
      </c>
      <c r="AW137" s="98">
        <f>IF(ISNUMBER(SEARCH('ankieta ESG'!$G$182,AX137)),MAX($AW$3:AW136)+1,0)</f>
        <v>134</v>
      </c>
      <c r="AX137" s="134" t="s">
        <v>4137</v>
      </c>
      <c r="AY137" s="98">
        <v>0</v>
      </c>
      <c r="AZ137" s="99" t="str">
        <f>IFERROR(VLOOKUP(ROWS($AX$4:AX137),$AW$4:$AX$2337,2,0),"")</f>
        <v>Borne Sulinowo (pow. szczecinecki, woj. zachodniopomorskie)</v>
      </c>
      <c r="BA137" s="98">
        <v>0</v>
      </c>
      <c r="BB137" s="98">
        <f>IF(ISNUMBER(SEARCH('ankieta ESG'!$G$183,BC137)),MAX($BB$3:BB136)+1,0)</f>
        <v>134</v>
      </c>
      <c r="BC137" s="134" t="s">
        <v>4137</v>
      </c>
      <c r="BD137" s="98">
        <v>0</v>
      </c>
      <c r="BE137" s="99" t="str">
        <f>IFERROR(VLOOKUP(ROWS($BC$4:BC137),$BB$4:$BC$2337,2,0),"")</f>
        <v>Borne Sulinowo (pow. szczecinecki, woj. zachodniopomorskie)</v>
      </c>
      <c r="BF137" s="98">
        <v>0</v>
      </c>
      <c r="BG137" s="98">
        <f>IF(ISNUMBER(SEARCH('ankieta ESG'!$G$184,BH137)),MAX($BG$3:BG136)+1,0)</f>
        <v>134</v>
      </c>
      <c r="BH137" s="134" t="s">
        <v>4137</v>
      </c>
      <c r="BI137" s="98">
        <v>0</v>
      </c>
      <c r="BJ137" s="99" t="str">
        <f>IFERROR(VLOOKUP(ROWS($BH$4:BH137),$BG$4:$BH$2337,2,0),"")</f>
        <v>Borne Sulinowo (pow. szczecinecki, woj. zachodniopomorskie)</v>
      </c>
      <c r="BK137" s="98">
        <v>0</v>
      </c>
      <c r="BL137" s="98">
        <f>IF(ISNUMBER(SEARCH('ankieta ESG'!$G$185,BM137)),MAX($BL$3:BL136)+1,0)</f>
        <v>134</v>
      </c>
      <c r="BM137" s="134" t="s">
        <v>4137</v>
      </c>
      <c r="BN137" s="98">
        <v>0</v>
      </c>
      <c r="BO137" s="99" t="str">
        <f>IFERROR(VLOOKUP(ROWS($BM$4:BM137),$BL$4:$BM$2337,2,0),"")</f>
        <v>Borne Sulinowo (pow. szczecinecki, woj. zachodniopomorskie)</v>
      </c>
      <c r="BP137" s="98">
        <v>0</v>
      </c>
      <c r="BQ137" s="98">
        <f>IF(ISNUMBER(SEARCH('ankieta ESG'!$G$186,BR137)),MAX($BQ$3:BQ136)+1,0)</f>
        <v>134</v>
      </c>
      <c r="BR137" s="134" t="s">
        <v>4137</v>
      </c>
      <c r="BS137" s="98">
        <v>0</v>
      </c>
      <c r="BT137" s="99" t="str">
        <f>IFERROR(VLOOKUP(ROWS($BR$4:BR137),$BQ$4:$BR$2337,2,0),"")</f>
        <v>Borne Sulinowo (pow. szczecinecki, woj. zachodniopomorskie)</v>
      </c>
      <c r="BU137" s="98">
        <v>0</v>
      </c>
      <c r="BV137" s="98">
        <f>IF(ISNUMBER(SEARCH('ankieta ESG'!$G$187,BW137)),MAX($BV$3:BV136)+1,0)</f>
        <v>134</v>
      </c>
      <c r="BW137" s="134" t="s">
        <v>4137</v>
      </c>
      <c r="BX137" s="98">
        <v>0</v>
      </c>
      <c r="BY137" s="99" t="str">
        <f>IFERROR(VLOOKUP(ROWS($BW$4:BW137),$BV$4:$BW$2337,2,0),"")</f>
        <v>Borne Sulinowo (pow. szczecinecki, woj. zachodniopomorskie)</v>
      </c>
      <c r="BZ137" s="98">
        <v>0</v>
      </c>
      <c r="CA137" s="98">
        <f>IF(ISNUMBER(SEARCH('ankieta ESG'!$G$188,CB137)),MAX($CA$3:CA136)+1,0)</f>
        <v>134</v>
      </c>
      <c r="CB137" s="134" t="s">
        <v>4137</v>
      </c>
      <c r="CC137" s="98">
        <v>0</v>
      </c>
      <c r="CD137" s="99" t="str">
        <f>IFERROR(VLOOKUP(ROWS($CB$4:CB137),$CA$4:$CB$2337,2,0),"")</f>
        <v>Borne Sulinowo (pow. szczecinecki, woj. zachodniopomorskie)</v>
      </c>
      <c r="CE137" s="98">
        <v>0</v>
      </c>
      <c r="CF137" s="98">
        <f>IF(ISNUMBER(SEARCH('ankieta ESG'!$G$189,CG137)),MAX($CF$3:CF136)+1,0)</f>
        <v>134</v>
      </c>
      <c r="CG137" s="134" t="s">
        <v>4137</v>
      </c>
      <c r="CH137" s="98">
        <v>0</v>
      </c>
      <c r="CI137" s="99" t="str">
        <f>IFERROR(VLOOKUP(ROWS($CG$4:CG137),$CF$4:$CG$2337,2,0),"")</f>
        <v>Borne Sulinowo (pow. szczecinecki, woj. zachodniopomorskie)</v>
      </c>
      <c r="CJ137" s="98">
        <v>0</v>
      </c>
    </row>
    <row r="138" spans="2:88">
      <c r="B138" s="98">
        <f>IF(ISNUMBER(SEARCH('ankieta ESG'!$E$11,C138)),MAX(B$3:$B137)+1,0)</f>
        <v>135</v>
      </c>
      <c r="C138" s="99" t="s">
        <v>179</v>
      </c>
      <c r="D138" s="98">
        <v>0</v>
      </c>
      <c r="E138" s="99" t="str">
        <f>IFERROR(VLOOKUP(ROWS($C$4:C138),$B$4:$C$1385,2,0),"")</f>
        <v>20.11.Z Produkcja gazów technicznych (PKD 2007)</v>
      </c>
      <c r="F138" s="98">
        <v>0</v>
      </c>
      <c r="AM138" s="98">
        <f>IF(ISNUMBER(SEARCH('ankieta ESG'!$G$180,AN138)),MAX(AM$3:$AM137)+1,0)</f>
        <v>135</v>
      </c>
      <c r="AN138" s="134" t="s">
        <v>4138</v>
      </c>
      <c r="AO138" s="98">
        <v>0</v>
      </c>
      <c r="AP138" s="99" t="str">
        <f>IFERROR(VLOOKUP(ROWS($AN$4:AN138),$AM$4:$AN$2337,2,0),"")</f>
        <v>Boronów (pow. lubliniecki, woj. śląskie)</v>
      </c>
      <c r="AQ138" s="98">
        <v>0</v>
      </c>
      <c r="AR138" s="98">
        <f>IF(ISNUMBER(SEARCH('ankieta ESG'!$G$181,AS138)),MAX($AR$3:AR137)+1,0)</f>
        <v>135</v>
      </c>
      <c r="AS138" s="134" t="s">
        <v>4138</v>
      </c>
      <c r="AT138" s="98">
        <v>0</v>
      </c>
      <c r="AU138" s="99" t="str">
        <f>IFERROR(VLOOKUP(ROWS($AS$4:AS138),$AR$4:$AS$2337,2,0),"")</f>
        <v>Boronów (pow. lubliniecki, woj. śląskie)</v>
      </c>
      <c r="AV138" s="98">
        <v>0</v>
      </c>
      <c r="AW138" s="98">
        <f>IF(ISNUMBER(SEARCH('ankieta ESG'!$G$182,AX138)),MAX($AW$3:AW137)+1,0)</f>
        <v>135</v>
      </c>
      <c r="AX138" s="134" t="s">
        <v>4138</v>
      </c>
      <c r="AY138" s="98">
        <v>0</v>
      </c>
      <c r="AZ138" s="99" t="str">
        <f>IFERROR(VLOOKUP(ROWS($AX$4:AX138),$AW$4:$AX$2337,2,0),"")</f>
        <v>Boronów (pow. lubliniecki, woj. śląskie)</v>
      </c>
      <c r="BA138" s="98">
        <v>0</v>
      </c>
      <c r="BB138" s="98">
        <f>IF(ISNUMBER(SEARCH('ankieta ESG'!$G$183,BC138)),MAX($BB$3:BB137)+1,0)</f>
        <v>135</v>
      </c>
      <c r="BC138" s="134" t="s">
        <v>4138</v>
      </c>
      <c r="BD138" s="98">
        <v>0</v>
      </c>
      <c r="BE138" s="99" t="str">
        <f>IFERROR(VLOOKUP(ROWS($BC$4:BC138),$BB$4:$BC$2337,2,0),"")</f>
        <v>Boronów (pow. lubliniecki, woj. śląskie)</v>
      </c>
      <c r="BF138" s="98">
        <v>0</v>
      </c>
      <c r="BG138" s="98">
        <f>IF(ISNUMBER(SEARCH('ankieta ESG'!$G$184,BH138)),MAX($BG$3:BG137)+1,0)</f>
        <v>135</v>
      </c>
      <c r="BH138" s="134" t="s">
        <v>4138</v>
      </c>
      <c r="BI138" s="98">
        <v>0</v>
      </c>
      <c r="BJ138" s="99" t="str">
        <f>IFERROR(VLOOKUP(ROWS($BH$4:BH138),$BG$4:$BH$2337,2,0),"")</f>
        <v>Boronów (pow. lubliniecki, woj. śląskie)</v>
      </c>
      <c r="BK138" s="98">
        <v>0</v>
      </c>
      <c r="BL138" s="98">
        <f>IF(ISNUMBER(SEARCH('ankieta ESG'!$G$185,BM138)),MAX($BL$3:BL137)+1,0)</f>
        <v>135</v>
      </c>
      <c r="BM138" s="134" t="s">
        <v>4138</v>
      </c>
      <c r="BN138" s="98">
        <v>0</v>
      </c>
      <c r="BO138" s="99" t="str">
        <f>IFERROR(VLOOKUP(ROWS($BM$4:BM138),$BL$4:$BM$2337,2,0),"")</f>
        <v>Boronów (pow. lubliniecki, woj. śląskie)</v>
      </c>
      <c r="BP138" s="98">
        <v>0</v>
      </c>
      <c r="BQ138" s="98">
        <f>IF(ISNUMBER(SEARCH('ankieta ESG'!$G$186,BR138)),MAX($BQ$3:BQ137)+1,0)</f>
        <v>135</v>
      </c>
      <c r="BR138" s="134" t="s">
        <v>4138</v>
      </c>
      <c r="BS138" s="98">
        <v>0</v>
      </c>
      <c r="BT138" s="99" t="str">
        <f>IFERROR(VLOOKUP(ROWS($BR$4:BR138),$BQ$4:$BR$2337,2,0),"")</f>
        <v>Boronów (pow. lubliniecki, woj. śląskie)</v>
      </c>
      <c r="BU138" s="98">
        <v>0</v>
      </c>
      <c r="BV138" s="98">
        <f>IF(ISNUMBER(SEARCH('ankieta ESG'!$G$187,BW138)),MAX($BV$3:BV137)+1,0)</f>
        <v>135</v>
      </c>
      <c r="BW138" s="134" t="s">
        <v>4138</v>
      </c>
      <c r="BX138" s="98">
        <v>0</v>
      </c>
      <c r="BY138" s="99" t="str">
        <f>IFERROR(VLOOKUP(ROWS($BW$4:BW138),$BV$4:$BW$2337,2,0),"")</f>
        <v>Boronów (pow. lubliniecki, woj. śląskie)</v>
      </c>
      <c r="BZ138" s="98">
        <v>0</v>
      </c>
      <c r="CA138" s="98">
        <f>IF(ISNUMBER(SEARCH('ankieta ESG'!$G$188,CB138)),MAX($CA$3:CA137)+1,0)</f>
        <v>135</v>
      </c>
      <c r="CB138" s="134" t="s">
        <v>4138</v>
      </c>
      <c r="CC138" s="98">
        <v>0</v>
      </c>
      <c r="CD138" s="99" t="str">
        <f>IFERROR(VLOOKUP(ROWS($CB$4:CB138),$CA$4:$CB$2337,2,0),"")</f>
        <v>Boronów (pow. lubliniecki, woj. śląskie)</v>
      </c>
      <c r="CE138" s="98">
        <v>0</v>
      </c>
      <c r="CF138" s="98">
        <f>IF(ISNUMBER(SEARCH('ankieta ESG'!$G$189,CG138)),MAX($CF$3:CF137)+1,0)</f>
        <v>135</v>
      </c>
      <c r="CG138" s="134" t="s">
        <v>4138</v>
      </c>
      <c r="CH138" s="98">
        <v>0</v>
      </c>
      <c r="CI138" s="99" t="str">
        <f>IFERROR(VLOOKUP(ROWS($CG$4:CG138),$CF$4:$CG$2337,2,0),"")</f>
        <v>Boronów (pow. lubliniecki, woj. śląskie)</v>
      </c>
      <c r="CJ138" s="98">
        <v>0</v>
      </c>
    </row>
    <row r="139" spans="2:88">
      <c r="B139" s="98">
        <f>IF(ISNUMBER(SEARCH('ankieta ESG'!$E$11,C139)),MAX(B$3:$B138)+1,0)</f>
        <v>136</v>
      </c>
      <c r="C139" s="99" t="s">
        <v>180</v>
      </c>
      <c r="D139" s="98">
        <v>0</v>
      </c>
      <c r="E139" s="99" t="str">
        <f>IFERROR(VLOOKUP(ROWS($C$4:C139),$B$4:$C$1385,2,0),"")</f>
        <v>20.12.Z Produkcja barwników i pigmentów (PKD 2007)</v>
      </c>
      <c r="F139" s="98">
        <v>0</v>
      </c>
      <c r="AM139" s="98">
        <f>IF(ISNUMBER(SEARCH('ankieta ESG'!$G$180,AN139)),MAX(AM$3:$AM138)+1,0)</f>
        <v>136</v>
      </c>
      <c r="AN139" s="134" t="s">
        <v>4139</v>
      </c>
      <c r="AO139" s="98">
        <v>0</v>
      </c>
      <c r="AP139" s="99" t="str">
        <f>IFERROR(VLOOKUP(ROWS($AN$4:AN139),$AM$4:$AN$2337,2,0),"")</f>
        <v>Borowa (pow. mielecki, woj. podkarpackie)</v>
      </c>
      <c r="AQ139" s="98">
        <v>0</v>
      </c>
      <c r="AR139" s="98">
        <f>IF(ISNUMBER(SEARCH('ankieta ESG'!$G$181,AS139)),MAX($AR$3:AR138)+1,0)</f>
        <v>136</v>
      </c>
      <c r="AS139" s="134" t="s">
        <v>4139</v>
      </c>
      <c r="AT139" s="98">
        <v>0</v>
      </c>
      <c r="AU139" s="99" t="str">
        <f>IFERROR(VLOOKUP(ROWS($AS$4:AS139),$AR$4:$AS$2337,2,0),"")</f>
        <v>Borowa (pow. mielecki, woj. podkarpackie)</v>
      </c>
      <c r="AV139" s="98">
        <v>0</v>
      </c>
      <c r="AW139" s="98">
        <f>IF(ISNUMBER(SEARCH('ankieta ESG'!$G$182,AX139)),MAX($AW$3:AW138)+1,0)</f>
        <v>136</v>
      </c>
      <c r="AX139" s="134" t="s">
        <v>4139</v>
      </c>
      <c r="AY139" s="98">
        <v>0</v>
      </c>
      <c r="AZ139" s="99" t="str">
        <f>IFERROR(VLOOKUP(ROWS($AX$4:AX139),$AW$4:$AX$2337,2,0),"")</f>
        <v>Borowa (pow. mielecki, woj. podkarpackie)</v>
      </c>
      <c r="BA139" s="98">
        <v>0</v>
      </c>
      <c r="BB139" s="98">
        <f>IF(ISNUMBER(SEARCH('ankieta ESG'!$G$183,BC139)),MAX($BB$3:BB138)+1,0)</f>
        <v>136</v>
      </c>
      <c r="BC139" s="134" t="s">
        <v>4139</v>
      </c>
      <c r="BD139" s="98">
        <v>0</v>
      </c>
      <c r="BE139" s="99" t="str">
        <f>IFERROR(VLOOKUP(ROWS($BC$4:BC139),$BB$4:$BC$2337,2,0),"")</f>
        <v>Borowa (pow. mielecki, woj. podkarpackie)</v>
      </c>
      <c r="BF139" s="98">
        <v>0</v>
      </c>
      <c r="BG139" s="98">
        <f>IF(ISNUMBER(SEARCH('ankieta ESG'!$G$184,BH139)),MAX($BG$3:BG138)+1,0)</f>
        <v>136</v>
      </c>
      <c r="BH139" s="134" t="s">
        <v>4139</v>
      </c>
      <c r="BI139" s="98">
        <v>0</v>
      </c>
      <c r="BJ139" s="99" t="str">
        <f>IFERROR(VLOOKUP(ROWS($BH$4:BH139),$BG$4:$BH$2337,2,0),"")</f>
        <v>Borowa (pow. mielecki, woj. podkarpackie)</v>
      </c>
      <c r="BK139" s="98">
        <v>0</v>
      </c>
      <c r="BL139" s="98">
        <f>IF(ISNUMBER(SEARCH('ankieta ESG'!$G$185,BM139)),MAX($BL$3:BL138)+1,0)</f>
        <v>136</v>
      </c>
      <c r="BM139" s="134" t="s">
        <v>4139</v>
      </c>
      <c r="BN139" s="98">
        <v>0</v>
      </c>
      <c r="BO139" s="99" t="str">
        <f>IFERROR(VLOOKUP(ROWS($BM$4:BM139),$BL$4:$BM$2337,2,0),"")</f>
        <v>Borowa (pow. mielecki, woj. podkarpackie)</v>
      </c>
      <c r="BP139" s="98">
        <v>0</v>
      </c>
      <c r="BQ139" s="98">
        <f>IF(ISNUMBER(SEARCH('ankieta ESG'!$G$186,BR139)),MAX($BQ$3:BQ138)+1,0)</f>
        <v>136</v>
      </c>
      <c r="BR139" s="134" t="s">
        <v>4139</v>
      </c>
      <c r="BS139" s="98">
        <v>0</v>
      </c>
      <c r="BT139" s="99" t="str">
        <f>IFERROR(VLOOKUP(ROWS($BR$4:BR139),$BQ$4:$BR$2337,2,0),"")</f>
        <v>Borowa (pow. mielecki, woj. podkarpackie)</v>
      </c>
      <c r="BU139" s="98">
        <v>0</v>
      </c>
      <c r="BV139" s="98">
        <f>IF(ISNUMBER(SEARCH('ankieta ESG'!$G$187,BW139)),MAX($BV$3:BV138)+1,0)</f>
        <v>136</v>
      </c>
      <c r="BW139" s="134" t="s">
        <v>4139</v>
      </c>
      <c r="BX139" s="98">
        <v>0</v>
      </c>
      <c r="BY139" s="99" t="str">
        <f>IFERROR(VLOOKUP(ROWS($BW$4:BW139),$BV$4:$BW$2337,2,0),"")</f>
        <v>Borowa (pow. mielecki, woj. podkarpackie)</v>
      </c>
      <c r="BZ139" s="98">
        <v>0</v>
      </c>
      <c r="CA139" s="98">
        <f>IF(ISNUMBER(SEARCH('ankieta ESG'!$G$188,CB139)),MAX($CA$3:CA138)+1,0)</f>
        <v>136</v>
      </c>
      <c r="CB139" s="134" t="s">
        <v>4139</v>
      </c>
      <c r="CC139" s="98">
        <v>0</v>
      </c>
      <c r="CD139" s="99" t="str">
        <f>IFERROR(VLOOKUP(ROWS($CB$4:CB139),$CA$4:$CB$2337,2,0),"")</f>
        <v>Borowa (pow. mielecki, woj. podkarpackie)</v>
      </c>
      <c r="CE139" s="98">
        <v>0</v>
      </c>
      <c r="CF139" s="98">
        <f>IF(ISNUMBER(SEARCH('ankieta ESG'!$G$189,CG139)),MAX($CF$3:CF138)+1,0)</f>
        <v>136</v>
      </c>
      <c r="CG139" s="134" t="s">
        <v>4139</v>
      </c>
      <c r="CH139" s="98">
        <v>0</v>
      </c>
      <c r="CI139" s="99" t="str">
        <f>IFERROR(VLOOKUP(ROWS($CG$4:CG139),$CF$4:$CG$2337,2,0),"")</f>
        <v>Borowa (pow. mielecki, woj. podkarpackie)</v>
      </c>
      <c r="CJ139" s="98">
        <v>0</v>
      </c>
    </row>
    <row r="140" spans="2:88">
      <c r="B140" s="98">
        <f>IF(ISNUMBER(SEARCH('ankieta ESG'!$E$11,C140)),MAX(B$3:$B139)+1,0)</f>
        <v>137</v>
      </c>
      <c r="C140" s="99" t="s">
        <v>181</v>
      </c>
      <c r="D140" s="98">
        <v>0</v>
      </c>
      <c r="E140" s="99" t="str">
        <f>IFERROR(VLOOKUP(ROWS($C$4:C140),$B$4:$C$1385,2,0),"")</f>
        <v>20.13.Z Produkcja pozostałych podstawowych chemikaliów nieorganicznych (PKD 2007)</v>
      </c>
      <c r="F140" s="98">
        <v>0</v>
      </c>
      <c r="AM140" s="98">
        <f>IF(ISNUMBER(SEARCH('ankieta ESG'!$G$180,AN140)),MAX(AM$3:$AM139)+1,0)</f>
        <v>137</v>
      </c>
      <c r="AN140" s="134" t="s">
        <v>4140</v>
      </c>
      <c r="AO140" s="98">
        <v>0</v>
      </c>
      <c r="AP140" s="99" t="str">
        <f>IFERROR(VLOOKUP(ROWS($AN$4:AN140),$AM$4:$AN$2337,2,0),"")</f>
        <v>Borowie (pow. garwoliński, woj. mazowieckie)</v>
      </c>
      <c r="AQ140" s="98">
        <v>0</v>
      </c>
      <c r="AR140" s="98">
        <f>IF(ISNUMBER(SEARCH('ankieta ESG'!$G$181,AS140)),MAX($AR$3:AR139)+1,0)</f>
        <v>137</v>
      </c>
      <c r="AS140" s="134" t="s">
        <v>4140</v>
      </c>
      <c r="AT140" s="98">
        <v>0</v>
      </c>
      <c r="AU140" s="99" t="str">
        <f>IFERROR(VLOOKUP(ROWS($AS$4:AS140),$AR$4:$AS$2337,2,0),"")</f>
        <v>Borowie (pow. garwoliński, woj. mazowieckie)</v>
      </c>
      <c r="AV140" s="98">
        <v>0</v>
      </c>
      <c r="AW140" s="98">
        <f>IF(ISNUMBER(SEARCH('ankieta ESG'!$G$182,AX140)),MAX($AW$3:AW139)+1,0)</f>
        <v>137</v>
      </c>
      <c r="AX140" s="134" t="s">
        <v>4140</v>
      </c>
      <c r="AY140" s="98">
        <v>0</v>
      </c>
      <c r="AZ140" s="99" t="str">
        <f>IFERROR(VLOOKUP(ROWS($AX$4:AX140),$AW$4:$AX$2337,2,0),"")</f>
        <v>Borowie (pow. garwoliński, woj. mazowieckie)</v>
      </c>
      <c r="BA140" s="98">
        <v>0</v>
      </c>
      <c r="BB140" s="98">
        <f>IF(ISNUMBER(SEARCH('ankieta ESG'!$G$183,BC140)),MAX($BB$3:BB139)+1,0)</f>
        <v>137</v>
      </c>
      <c r="BC140" s="134" t="s">
        <v>4140</v>
      </c>
      <c r="BD140" s="98">
        <v>0</v>
      </c>
      <c r="BE140" s="99" t="str">
        <f>IFERROR(VLOOKUP(ROWS($BC$4:BC140),$BB$4:$BC$2337,2,0),"")</f>
        <v>Borowie (pow. garwoliński, woj. mazowieckie)</v>
      </c>
      <c r="BF140" s="98">
        <v>0</v>
      </c>
      <c r="BG140" s="98">
        <f>IF(ISNUMBER(SEARCH('ankieta ESG'!$G$184,BH140)),MAX($BG$3:BG139)+1,0)</f>
        <v>137</v>
      </c>
      <c r="BH140" s="134" t="s">
        <v>4140</v>
      </c>
      <c r="BI140" s="98">
        <v>0</v>
      </c>
      <c r="BJ140" s="99" t="str">
        <f>IFERROR(VLOOKUP(ROWS($BH$4:BH140),$BG$4:$BH$2337,2,0),"")</f>
        <v>Borowie (pow. garwoliński, woj. mazowieckie)</v>
      </c>
      <c r="BK140" s="98">
        <v>0</v>
      </c>
      <c r="BL140" s="98">
        <f>IF(ISNUMBER(SEARCH('ankieta ESG'!$G$185,BM140)),MAX($BL$3:BL139)+1,0)</f>
        <v>137</v>
      </c>
      <c r="BM140" s="134" t="s">
        <v>4140</v>
      </c>
      <c r="BN140" s="98">
        <v>0</v>
      </c>
      <c r="BO140" s="99" t="str">
        <f>IFERROR(VLOOKUP(ROWS($BM$4:BM140),$BL$4:$BM$2337,2,0),"")</f>
        <v>Borowie (pow. garwoliński, woj. mazowieckie)</v>
      </c>
      <c r="BP140" s="98">
        <v>0</v>
      </c>
      <c r="BQ140" s="98">
        <f>IF(ISNUMBER(SEARCH('ankieta ESG'!$G$186,BR140)),MAX($BQ$3:BQ139)+1,0)</f>
        <v>137</v>
      </c>
      <c r="BR140" s="134" t="s">
        <v>4140</v>
      </c>
      <c r="BS140" s="98">
        <v>0</v>
      </c>
      <c r="BT140" s="99" t="str">
        <f>IFERROR(VLOOKUP(ROWS($BR$4:BR140),$BQ$4:$BR$2337,2,0),"")</f>
        <v>Borowie (pow. garwoliński, woj. mazowieckie)</v>
      </c>
      <c r="BU140" s="98">
        <v>0</v>
      </c>
      <c r="BV140" s="98">
        <f>IF(ISNUMBER(SEARCH('ankieta ESG'!$G$187,BW140)),MAX($BV$3:BV139)+1,0)</f>
        <v>137</v>
      </c>
      <c r="BW140" s="134" t="s">
        <v>4140</v>
      </c>
      <c r="BX140" s="98">
        <v>0</v>
      </c>
      <c r="BY140" s="99" t="str">
        <f>IFERROR(VLOOKUP(ROWS($BW$4:BW140),$BV$4:$BW$2337,2,0),"")</f>
        <v>Borowie (pow. garwoliński, woj. mazowieckie)</v>
      </c>
      <c r="BZ140" s="98">
        <v>0</v>
      </c>
      <c r="CA140" s="98">
        <f>IF(ISNUMBER(SEARCH('ankieta ESG'!$G$188,CB140)),MAX($CA$3:CA139)+1,0)</f>
        <v>137</v>
      </c>
      <c r="CB140" s="134" t="s">
        <v>4140</v>
      </c>
      <c r="CC140" s="98">
        <v>0</v>
      </c>
      <c r="CD140" s="99" t="str">
        <f>IFERROR(VLOOKUP(ROWS($CB$4:CB140),$CA$4:$CB$2337,2,0),"")</f>
        <v>Borowie (pow. garwoliński, woj. mazowieckie)</v>
      </c>
      <c r="CE140" s="98">
        <v>0</v>
      </c>
      <c r="CF140" s="98">
        <f>IF(ISNUMBER(SEARCH('ankieta ESG'!$G$189,CG140)),MAX($CF$3:CF139)+1,0)</f>
        <v>137</v>
      </c>
      <c r="CG140" s="134" t="s">
        <v>4140</v>
      </c>
      <c r="CH140" s="98">
        <v>0</v>
      </c>
      <c r="CI140" s="99" t="str">
        <f>IFERROR(VLOOKUP(ROWS($CG$4:CG140),$CF$4:$CG$2337,2,0),"")</f>
        <v>Borowie (pow. garwoliński, woj. mazowieckie)</v>
      </c>
      <c r="CJ140" s="98">
        <v>0</v>
      </c>
    </row>
    <row r="141" spans="2:88">
      <c r="B141" s="98">
        <f>IF(ISNUMBER(SEARCH('ankieta ESG'!$E$11,C141)),MAX(B$3:$B140)+1,0)</f>
        <v>138</v>
      </c>
      <c r="C141" s="99" t="s">
        <v>182</v>
      </c>
      <c r="D141" s="98">
        <v>0</v>
      </c>
      <c r="E141" s="99" t="str">
        <f>IFERROR(VLOOKUP(ROWS($C$4:C141),$B$4:$C$1385,2,0),"")</f>
        <v>20.14.Z Produkcja pozostałych podstawowych chemikaliów organicznych (PKD 2007)</v>
      </c>
      <c r="F141" s="98">
        <v>0</v>
      </c>
      <c r="AM141" s="98">
        <f>IF(ISNUMBER(SEARCH('ankieta ESG'!$G$180,AN141)),MAX(AM$3:$AM140)+1,0)</f>
        <v>138</v>
      </c>
      <c r="AN141" s="134" t="s">
        <v>4141</v>
      </c>
      <c r="AO141" s="98">
        <v>0</v>
      </c>
      <c r="AP141" s="99" t="str">
        <f>IFERROR(VLOOKUP(ROWS($AN$4:AN141),$AM$4:$AN$2337,2,0),"")</f>
        <v>Borów (pow. strzeliński, woj. dolnośląskie)</v>
      </c>
      <c r="AQ141" s="98">
        <v>0</v>
      </c>
      <c r="AR141" s="98">
        <f>IF(ISNUMBER(SEARCH('ankieta ESG'!$G$181,AS141)),MAX($AR$3:AR140)+1,0)</f>
        <v>138</v>
      </c>
      <c r="AS141" s="134" t="s">
        <v>4141</v>
      </c>
      <c r="AT141" s="98">
        <v>0</v>
      </c>
      <c r="AU141" s="99" t="str">
        <f>IFERROR(VLOOKUP(ROWS($AS$4:AS141),$AR$4:$AS$2337,2,0),"")</f>
        <v>Borów (pow. strzeliński, woj. dolnośląskie)</v>
      </c>
      <c r="AV141" s="98">
        <v>0</v>
      </c>
      <c r="AW141" s="98">
        <f>IF(ISNUMBER(SEARCH('ankieta ESG'!$G$182,AX141)),MAX($AW$3:AW140)+1,0)</f>
        <v>138</v>
      </c>
      <c r="AX141" s="134" t="s">
        <v>4141</v>
      </c>
      <c r="AY141" s="98">
        <v>0</v>
      </c>
      <c r="AZ141" s="99" t="str">
        <f>IFERROR(VLOOKUP(ROWS($AX$4:AX141),$AW$4:$AX$2337,2,0),"")</f>
        <v>Borów (pow. strzeliński, woj. dolnośląskie)</v>
      </c>
      <c r="BA141" s="98">
        <v>0</v>
      </c>
      <c r="BB141" s="98">
        <f>IF(ISNUMBER(SEARCH('ankieta ESG'!$G$183,BC141)),MAX($BB$3:BB140)+1,0)</f>
        <v>138</v>
      </c>
      <c r="BC141" s="134" t="s">
        <v>4141</v>
      </c>
      <c r="BD141" s="98">
        <v>0</v>
      </c>
      <c r="BE141" s="99" t="str">
        <f>IFERROR(VLOOKUP(ROWS($BC$4:BC141),$BB$4:$BC$2337,2,0),"")</f>
        <v>Borów (pow. strzeliński, woj. dolnośląskie)</v>
      </c>
      <c r="BF141" s="98">
        <v>0</v>
      </c>
      <c r="BG141" s="98">
        <f>IF(ISNUMBER(SEARCH('ankieta ESG'!$G$184,BH141)),MAX($BG$3:BG140)+1,0)</f>
        <v>138</v>
      </c>
      <c r="BH141" s="134" t="s">
        <v>4141</v>
      </c>
      <c r="BI141" s="98">
        <v>0</v>
      </c>
      <c r="BJ141" s="99" t="str">
        <f>IFERROR(VLOOKUP(ROWS($BH$4:BH141),$BG$4:$BH$2337,2,0),"")</f>
        <v>Borów (pow. strzeliński, woj. dolnośląskie)</v>
      </c>
      <c r="BK141" s="98">
        <v>0</v>
      </c>
      <c r="BL141" s="98">
        <f>IF(ISNUMBER(SEARCH('ankieta ESG'!$G$185,BM141)),MAX($BL$3:BL140)+1,0)</f>
        <v>138</v>
      </c>
      <c r="BM141" s="134" t="s">
        <v>4141</v>
      </c>
      <c r="BN141" s="98">
        <v>0</v>
      </c>
      <c r="BO141" s="99" t="str">
        <f>IFERROR(VLOOKUP(ROWS($BM$4:BM141),$BL$4:$BM$2337,2,0),"")</f>
        <v>Borów (pow. strzeliński, woj. dolnośląskie)</v>
      </c>
      <c r="BP141" s="98">
        <v>0</v>
      </c>
      <c r="BQ141" s="98">
        <f>IF(ISNUMBER(SEARCH('ankieta ESG'!$G$186,BR141)),MAX($BQ$3:BQ140)+1,0)</f>
        <v>138</v>
      </c>
      <c r="BR141" s="134" t="s">
        <v>4141</v>
      </c>
      <c r="BS141" s="98">
        <v>0</v>
      </c>
      <c r="BT141" s="99" t="str">
        <f>IFERROR(VLOOKUP(ROWS($BR$4:BR141),$BQ$4:$BR$2337,2,0),"")</f>
        <v>Borów (pow. strzeliński, woj. dolnośląskie)</v>
      </c>
      <c r="BU141" s="98">
        <v>0</v>
      </c>
      <c r="BV141" s="98">
        <f>IF(ISNUMBER(SEARCH('ankieta ESG'!$G$187,BW141)),MAX($BV$3:BV140)+1,0)</f>
        <v>138</v>
      </c>
      <c r="BW141" s="134" t="s">
        <v>4141</v>
      </c>
      <c r="BX141" s="98">
        <v>0</v>
      </c>
      <c r="BY141" s="99" t="str">
        <f>IFERROR(VLOOKUP(ROWS($BW$4:BW141),$BV$4:$BW$2337,2,0),"")</f>
        <v>Borów (pow. strzeliński, woj. dolnośląskie)</v>
      </c>
      <c r="BZ141" s="98">
        <v>0</v>
      </c>
      <c r="CA141" s="98">
        <f>IF(ISNUMBER(SEARCH('ankieta ESG'!$G$188,CB141)),MAX($CA$3:CA140)+1,0)</f>
        <v>138</v>
      </c>
      <c r="CB141" s="134" t="s">
        <v>4141</v>
      </c>
      <c r="CC141" s="98">
        <v>0</v>
      </c>
      <c r="CD141" s="99" t="str">
        <f>IFERROR(VLOOKUP(ROWS($CB$4:CB141),$CA$4:$CB$2337,2,0),"")</f>
        <v>Borów (pow. strzeliński, woj. dolnośląskie)</v>
      </c>
      <c r="CE141" s="98">
        <v>0</v>
      </c>
      <c r="CF141" s="98">
        <f>IF(ISNUMBER(SEARCH('ankieta ESG'!$G$189,CG141)),MAX($CF$3:CF140)+1,0)</f>
        <v>138</v>
      </c>
      <c r="CG141" s="134" t="s">
        <v>4141</v>
      </c>
      <c r="CH141" s="98">
        <v>0</v>
      </c>
      <c r="CI141" s="99" t="str">
        <f>IFERROR(VLOOKUP(ROWS($CG$4:CG141),$CF$4:$CG$2337,2,0),"")</f>
        <v>Borów (pow. strzeliński, woj. dolnośląskie)</v>
      </c>
      <c r="CJ141" s="98">
        <v>0</v>
      </c>
    </row>
    <row r="142" spans="2:88">
      <c r="B142" s="98">
        <f>IF(ISNUMBER(SEARCH('ankieta ESG'!$E$11,C142)),MAX(B$3:$B141)+1,0)</f>
        <v>139</v>
      </c>
      <c r="C142" s="99" t="s">
        <v>183</v>
      </c>
      <c r="D142" s="98">
        <v>0</v>
      </c>
      <c r="E142" s="99" t="str">
        <f>IFERROR(VLOOKUP(ROWS($C$4:C142),$B$4:$C$1385,2,0),"")</f>
        <v>20.15.Z Produkcja nawozów i związków azotowych (PKD 2007)</v>
      </c>
      <c r="F142" s="98">
        <v>0</v>
      </c>
      <c r="AM142" s="98">
        <f>IF(ISNUMBER(SEARCH('ankieta ESG'!$G$180,AN142)),MAX(AM$3:$AM141)+1,0)</f>
        <v>139</v>
      </c>
      <c r="AN142" s="134" t="s">
        <v>4142</v>
      </c>
      <c r="AO142" s="98">
        <v>0</v>
      </c>
      <c r="AP142" s="99" t="str">
        <f>IFERROR(VLOOKUP(ROWS($AN$4:AN142),$AM$4:$AN$2337,2,0),"")</f>
        <v>Borzechów (pow. lubelski, woj. lubelskie)</v>
      </c>
      <c r="AQ142" s="98">
        <v>0</v>
      </c>
      <c r="AR142" s="98">
        <f>IF(ISNUMBER(SEARCH('ankieta ESG'!$G$181,AS142)),MAX($AR$3:AR141)+1,0)</f>
        <v>139</v>
      </c>
      <c r="AS142" s="134" t="s">
        <v>4142</v>
      </c>
      <c r="AT142" s="98">
        <v>0</v>
      </c>
      <c r="AU142" s="99" t="str">
        <f>IFERROR(VLOOKUP(ROWS($AS$4:AS142),$AR$4:$AS$2337,2,0),"")</f>
        <v>Borzechów (pow. lubelski, woj. lubelskie)</v>
      </c>
      <c r="AV142" s="98">
        <v>0</v>
      </c>
      <c r="AW142" s="98">
        <f>IF(ISNUMBER(SEARCH('ankieta ESG'!$G$182,AX142)),MAX($AW$3:AW141)+1,0)</f>
        <v>139</v>
      </c>
      <c r="AX142" s="134" t="s">
        <v>4142</v>
      </c>
      <c r="AY142" s="98">
        <v>0</v>
      </c>
      <c r="AZ142" s="99" t="str">
        <f>IFERROR(VLOOKUP(ROWS($AX$4:AX142),$AW$4:$AX$2337,2,0),"")</f>
        <v>Borzechów (pow. lubelski, woj. lubelskie)</v>
      </c>
      <c r="BA142" s="98">
        <v>0</v>
      </c>
      <c r="BB142" s="98">
        <f>IF(ISNUMBER(SEARCH('ankieta ESG'!$G$183,BC142)),MAX($BB$3:BB141)+1,0)</f>
        <v>139</v>
      </c>
      <c r="BC142" s="134" t="s">
        <v>4142</v>
      </c>
      <c r="BD142" s="98">
        <v>0</v>
      </c>
      <c r="BE142" s="99" t="str">
        <f>IFERROR(VLOOKUP(ROWS($BC$4:BC142),$BB$4:$BC$2337,2,0),"")</f>
        <v>Borzechów (pow. lubelski, woj. lubelskie)</v>
      </c>
      <c r="BF142" s="98">
        <v>0</v>
      </c>
      <c r="BG142" s="98">
        <f>IF(ISNUMBER(SEARCH('ankieta ESG'!$G$184,BH142)),MAX($BG$3:BG141)+1,0)</f>
        <v>139</v>
      </c>
      <c r="BH142" s="134" t="s">
        <v>4142</v>
      </c>
      <c r="BI142" s="98">
        <v>0</v>
      </c>
      <c r="BJ142" s="99" t="str">
        <f>IFERROR(VLOOKUP(ROWS($BH$4:BH142),$BG$4:$BH$2337,2,0),"")</f>
        <v>Borzechów (pow. lubelski, woj. lubelskie)</v>
      </c>
      <c r="BK142" s="98">
        <v>0</v>
      </c>
      <c r="BL142" s="98">
        <f>IF(ISNUMBER(SEARCH('ankieta ESG'!$G$185,BM142)),MAX($BL$3:BL141)+1,0)</f>
        <v>139</v>
      </c>
      <c r="BM142" s="134" t="s">
        <v>4142</v>
      </c>
      <c r="BN142" s="98">
        <v>0</v>
      </c>
      <c r="BO142" s="99" t="str">
        <f>IFERROR(VLOOKUP(ROWS($BM$4:BM142),$BL$4:$BM$2337,2,0),"")</f>
        <v>Borzechów (pow. lubelski, woj. lubelskie)</v>
      </c>
      <c r="BP142" s="98">
        <v>0</v>
      </c>
      <c r="BQ142" s="98">
        <f>IF(ISNUMBER(SEARCH('ankieta ESG'!$G$186,BR142)),MAX($BQ$3:BQ141)+1,0)</f>
        <v>139</v>
      </c>
      <c r="BR142" s="134" t="s">
        <v>4142</v>
      </c>
      <c r="BS142" s="98">
        <v>0</v>
      </c>
      <c r="BT142" s="99" t="str">
        <f>IFERROR(VLOOKUP(ROWS($BR$4:BR142),$BQ$4:$BR$2337,2,0),"")</f>
        <v>Borzechów (pow. lubelski, woj. lubelskie)</v>
      </c>
      <c r="BU142" s="98">
        <v>0</v>
      </c>
      <c r="BV142" s="98">
        <f>IF(ISNUMBER(SEARCH('ankieta ESG'!$G$187,BW142)),MAX($BV$3:BV141)+1,0)</f>
        <v>139</v>
      </c>
      <c r="BW142" s="134" t="s">
        <v>4142</v>
      </c>
      <c r="BX142" s="98">
        <v>0</v>
      </c>
      <c r="BY142" s="99" t="str">
        <f>IFERROR(VLOOKUP(ROWS($BW$4:BW142),$BV$4:$BW$2337,2,0),"")</f>
        <v>Borzechów (pow. lubelski, woj. lubelskie)</v>
      </c>
      <c r="BZ142" s="98">
        <v>0</v>
      </c>
      <c r="CA142" s="98">
        <f>IF(ISNUMBER(SEARCH('ankieta ESG'!$G$188,CB142)),MAX($CA$3:CA141)+1,0)</f>
        <v>139</v>
      </c>
      <c r="CB142" s="134" t="s">
        <v>4142</v>
      </c>
      <c r="CC142" s="98">
        <v>0</v>
      </c>
      <c r="CD142" s="99" t="str">
        <f>IFERROR(VLOOKUP(ROWS($CB$4:CB142),$CA$4:$CB$2337,2,0),"")</f>
        <v>Borzechów (pow. lubelski, woj. lubelskie)</v>
      </c>
      <c r="CE142" s="98">
        <v>0</v>
      </c>
      <c r="CF142" s="98">
        <f>IF(ISNUMBER(SEARCH('ankieta ESG'!$G$189,CG142)),MAX($CF$3:CF141)+1,0)</f>
        <v>139</v>
      </c>
      <c r="CG142" s="134" t="s">
        <v>4142</v>
      </c>
      <c r="CH142" s="98">
        <v>0</v>
      </c>
      <c r="CI142" s="99" t="str">
        <f>IFERROR(VLOOKUP(ROWS($CG$4:CG142),$CF$4:$CG$2337,2,0),"")</f>
        <v>Borzechów (pow. lubelski, woj. lubelskie)</v>
      </c>
      <c r="CJ142" s="98">
        <v>0</v>
      </c>
    </row>
    <row r="143" spans="2:88">
      <c r="B143" s="98">
        <f>IF(ISNUMBER(SEARCH('ankieta ESG'!$E$11,C143)),MAX(B$3:$B142)+1,0)</f>
        <v>140</v>
      </c>
      <c r="C143" s="99" t="s">
        <v>184</v>
      </c>
      <c r="D143" s="98">
        <v>0</v>
      </c>
      <c r="E143" s="99" t="str">
        <f>IFERROR(VLOOKUP(ROWS($C$4:C143),$B$4:$C$1385,2,0),"")</f>
        <v>20.16.Z Produkcja tworzyw sztucznych w formach podstawowych (PKD 2007)</v>
      </c>
      <c r="F143" s="98">
        <v>0</v>
      </c>
      <c r="AM143" s="98">
        <f>IF(ISNUMBER(SEARCH('ankieta ESG'!$G$180,AN143)),MAX(AM$3:$AM142)+1,0)</f>
        <v>140</v>
      </c>
      <c r="AN143" s="134" t="s">
        <v>4143</v>
      </c>
      <c r="AO143" s="98">
        <v>0</v>
      </c>
      <c r="AP143" s="99" t="str">
        <f>IFERROR(VLOOKUP(ROWS($AN$4:AN143),$AM$4:$AN$2337,2,0),"")</f>
        <v>Borzęcin (pow. brzeski, woj. małopolskie)</v>
      </c>
      <c r="AQ143" s="98">
        <v>0</v>
      </c>
      <c r="AR143" s="98">
        <f>IF(ISNUMBER(SEARCH('ankieta ESG'!$G$181,AS143)),MAX($AR$3:AR142)+1,0)</f>
        <v>140</v>
      </c>
      <c r="AS143" s="134" t="s">
        <v>4143</v>
      </c>
      <c r="AT143" s="98">
        <v>0</v>
      </c>
      <c r="AU143" s="99" t="str">
        <f>IFERROR(VLOOKUP(ROWS($AS$4:AS143),$AR$4:$AS$2337,2,0),"")</f>
        <v>Borzęcin (pow. brzeski, woj. małopolskie)</v>
      </c>
      <c r="AV143" s="98">
        <v>0</v>
      </c>
      <c r="AW143" s="98">
        <f>IF(ISNUMBER(SEARCH('ankieta ESG'!$G$182,AX143)),MAX($AW$3:AW142)+1,0)</f>
        <v>140</v>
      </c>
      <c r="AX143" s="134" t="s">
        <v>4143</v>
      </c>
      <c r="AY143" s="98">
        <v>0</v>
      </c>
      <c r="AZ143" s="99" t="str">
        <f>IFERROR(VLOOKUP(ROWS($AX$4:AX143),$AW$4:$AX$2337,2,0),"")</f>
        <v>Borzęcin (pow. brzeski, woj. małopolskie)</v>
      </c>
      <c r="BA143" s="98">
        <v>0</v>
      </c>
      <c r="BB143" s="98">
        <f>IF(ISNUMBER(SEARCH('ankieta ESG'!$G$183,BC143)),MAX($BB$3:BB142)+1,0)</f>
        <v>140</v>
      </c>
      <c r="BC143" s="134" t="s">
        <v>4143</v>
      </c>
      <c r="BD143" s="98">
        <v>0</v>
      </c>
      <c r="BE143" s="99" t="str">
        <f>IFERROR(VLOOKUP(ROWS($BC$4:BC143),$BB$4:$BC$2337,2,0),"")</f>
        <v>Borzęcin (pow. brzeski, woj. małopolskie)</v>
      </c>
      <c r="BF143" s="98">
        <v>0</v>
      </c>
      <c r="BG143" s="98">
        <f>IF(ISNUMBER(SEARCH('ankieta ESG'!$G$184,BH143)),MAX($BG$3:BG142)+1,0)</f>
        <v>140</v>
      </c>
      <c r="BH143" s="134" t="s">
        <v>4143</v>
      </c>
      <c r="BI143" s="98">
        <v>0</v>
      </c>
      <c r="BJ143" s="99" t="str">
        <f>IFERROR(VLOOKUP(ROWS($BH$4:BH143),$BG$4:$BH$2337,2,0),"")</f>
        <v>Borzęcin (pow. brzeski, woj. małopolskie)</v>
      </c>
      <c r="BK143" s="98">
        <v>0</v>
      </c>
      <c r="BL143" s="98">
        <f>IF(ISNUMBER(SEARCH('ankieta ESG'!$G$185,BM143)),MAX($BL$3:BL142)+1,0)</f>
        <v>140</v>
      </c>
      <c r="BM143" s="134" t="s">
        <v>4143</v>
      </c>
      <c r="BN143" s="98">
        <v>0</v>
      </c>
      <c r="BO143" s="99" t="str">
        <f>IFERROR(VLOOKUP(ROWS($BM$4:BM143),$BL$4:$BM$2337,2,0),"")</f>
        <v>Borzęcin (pow. brzeski, woj. małopolskie)</v>
      </c>
      <c r="BP143" s="98">
        <v>0</v>
      </c>
      <c r="BQ143" s="98">
        <f>IF(ISNUMBER(SEARCH('ankieta ESG'!$G$186,BR143)),MAX($BQ$3:BQ142)+1,0)</f>
        <v>140</v>
      </c>
      <c r="BR143" s="134" t="s">
        <v>4143</v>
      </c>
      <c r="BS143" s="98">
        <v>0</v>
      </c>
      <c r="BT143" s="99" t="str">
        <f>IFERROR(VLOOKUP(ROWS($BR$4:BR143),$BQ$4:$BR$2337,2,0),"")</f>
        <v>Borzęcin (pow. brzeski, woj. małopolskie)</v>
      </c>
      <c r="BU143" s="98">
        <v>0</v>
      </c>
      <c r="BV143" s="98">
        <f>IF(ISNUMBER(SEARCH('ankieta ESG'!$G$187,BW143)),MAX($BV$3:BV142)+1,0)</f>
        <v>140</v>
      </c>
      <c r="BW143" s="134" t="s">
        <v>4143</v>
      </c>
      <c r="BX143" s="98">
        <v>0</v>
      </c>
      <c r="BY143" s="99" t="str">
        <f>IFERROR(VLOOKUP(ROWS($BW$4:BW143),$BV$4:$BW$2337,2,0),"")</f>
        <v>Borzęcin (pow. brzeski, woj. małopolskie)</v>
      </c>
      <c r="BZ143" s="98">
        <v>0</v>
      </c>
      <c r="CA143" s="98">
        <f>IF(ISNUMBER(SEARCH('ankieta ESG'!$G$188,CB143)),MAX($CA$3:CA142)+1,0)</f>
        <v>140</v>
      </c>
      <c r="CB143" s="134" t="s">
        <v>4143</v>
      </c>
      <c r="CC143" s="98">
        <v>0</v>
      </c>
      <c r="CD143" s="99" t="str">
        <f>IFERROR(VLOOKUP(ROWS($CB$4:CB143),$CA$4:$CB$2337,2,0),"")</f>
        <v>Borzęcin (pow. brzeski, woj. małopolskie)</v>
      </c>
      <c r="CE143" s="98">
        <v>0</v>
      </c>
      <c r="CF143" s="98">
        <f>IF(ISNUMBER(SEARCH('ankieta ESG'!$G$189,CG143)),MAX($CF$3:CF142)+1,0)</f>
        <v>140</v>
      </c>
      <c r="CG143" s="134" t="s">
        <v>4143</v>
      </c>
      <c r="CH143" s="98">
        <v>0</v>
      </c>
      <c r="CI143" s="99" t="str">
        <f>IFERROR(VLOOKUP(ROWS($CG$4:CG143),$CF$4:$CG$2337,2,0),"")</f>
        <v>Borzęcin (pow. brzeski, woj. małopolskie)</v>
      </c>
      <c r="CJ143" s="98">
        <v>0</v>
      </c>
    </row>
    <row r="144" spans="2:88">
      <c r="B144" s="98">
        <f>IF(ISNUMBER(SEARCH('ankieta ESG'!$E$11,C144)),MAX(B$3:$B143)+1,0)</f>
        <v>141</v>
      </c>
      <c r="C144" s="99" t="s">
        <v>185</v>
      </c>
      <c r="D144" s="98">
        <v>0</v>
      </c>
      <c r="E144" s="99" t="str">
        <f>IFERROR(VLOOKUP(ROWS($C$4:C144),$B$4:$C$1385,2,0),"")</f>
        <v>20.17.Z Produkcja kauczuku syntetycznego w formach podstawowych (PKD 2007)</v>
      </c>
      <c r="F144" s="98">
        <v>0</v>
      </c>
      <c r="AM144" s="98">
        <f>IF(ISNUMBER(SEARCH('ankieta ESG'!$G$180,AN144)),MAX(AM$3:$AM143)+1,0)</f>
        <v>141</v>
      </c>
      <c r="AN144" s="134" t="s">
        <v>4144</v>
      </c>
      <c r="AO144" s="98">
        <v>0</v>
      </c>
      <c r="AP144" s="99" t="str">
        <f>IFERROR(VLOOKUP(ROWS($AN$4:AN144),$AM$4:$AN$2337,2,0),"")</f>
        <v>Borzytuchom (pow. bytowski, woj. pomorskie)</v>
      </c>
      <c r="AQ144" s="98">
        <v>0</v>
      </c>
      <c r="AR144" s="98">
        <f>IF(ISNUMBER(SEARCH('ankieta ESG'!$G$181,AS144)),MAX($AR$3:AR143)+1,0)</f>
        <v>141</v>
      </c>
      <c r="AS144" s="134" t="s">
        <v>4144</v>
      </c>
      <c r="AT144" s="98">
        <v>0</v>
      </c>
      <c r="AU144" s="99" t="str">
        <f>IFERROR(VLOOKUP(ROWS($AS$4:AS144),$AR$4:$AS$2337,2,0),"")</f>
        <v>Borzytuchom (pow. bytowski, woj. pomorskie)</v>
      </c>
      <c r="AV144" s="98">
        <v>0</v>
      </c>
      <c r="AW144" s="98">
        <f>IF(ISNUMBER(SEARCH('ankieta ESG'!$G$182,AX144)),MAX($AW$3:AW143)+1,0)</f>
        <v>141</v>
      </c>
      <c r="AX144" s="134" t="s">
        <v>4144</v>
      </c>
      <c r="AY144" s="98">
        <v>0</v>
      </c>
      <c r="AZ144" s="99" t="str">
        <f>IFERROR(VLOOKUP(ROWS($AX$4:AX144),$AW$4:$AX$2337,2,0),"")</f>
        <v>Borzytuchom (pow. bytowski, woj. pomorskie)</v>
      </c>
      <c r="BA144" s="98">
        <v>0</v>
      </c>
      <c r="BB144" s="98">
        <f>IF(ISNUMBER(SEARCH('ankieta ESG'!$G$183,BC144)),MAX($BB$3:BB143)+1,0)</f>
        <v>141</v>
      </c>
      <c r="BC144" s="134" t="s">
        <v>4144</v>
      </c>
      <c r="BD144" s="98">
        <v>0</v>
      </c>
      <c r="BE144" s="99" t="str">
        <f>IFERROR(VLOOKUP(ROWS($BC$4:BC144),$BB$4:$BC$2337,2,0),"")</f>
        <v>Borzytuchom (pow. bytowski, woj. pomorskie)</v>
      </c>
      <c r="BF144" s="98">
        <v>0</v>
      </c>
      <c r="BG144" s="98">
        <f>IF(ISNUMBER(SEARCH('ankieta ESG'!$G$184,BH144)),MAX($BG$3:BG143)+1,0)</f>
        <v>141</v>
      </c>
      <c r="BH144" s="134" t="s">
        <v>4144</v>
      </c>
      <c r="BI144" s="98">
        <v>0</v>
      </c>
      <c r="BJ144" s="99" t="str">
        <f>IFERROR(VLOOKUP(ROWS($BH$4:BH144),$BG$4:$BH$2337,2,0),"")</f>
        <v>Borzytuchom (pow. bytowski, woj. pomorskie)</v>
      </c>
      <c r="BK144" s="98">
        <v>0</v>
      </c>
      <c r="BL144" s="98">
        <f>IF(ISNUMBER(SEARCH('ankieta ESG'!$G$185,BM144)),MAX($BL$3:BL143)+1,0)</f>
        <v>141</v>
      </c>
      <c r="BM144" s="134" t="s">
        <v>4144</v>
      </c>
      <c r="BN144" s="98">
        <v>0</v>
      </c>
      <c r="BO144" s="99" t="str">
        <f>IFERROR(VLOOKUP(ROWS($BM$4:BM144),$BL$4:$BM$2337,2,0),"")</f>
        <v>Borzytuchom (pow. bytowski, woj. pomorskie)</v>
      </c>
      <c r="BP144" s="98">
        <v>0</v>
      </c>
      <c r="BQ144" s="98">
        <f>IF(ISNUMBER(SEARCH('ankieta ESG'!$G$186,BR144)),MAX($BQ$3:BQ143)+1,0)</f>
        <v>141</v>
      </c>
      <c r="BR144" s="134" t="s">
        <v>4144</v>
      </c>
      <c r="BS144" s="98">
        <v>0</v>
      </c>
      <c r="BT144" s="99" t="str">
        <f>IFERROR(VLOOKUP(ROWS($BR$4:BR144),$BQ$4:$BR$2337,2,0),"")</f>
        <v>Borzytuchom (pow. bytowski, woj. pomorskie)</v>
      </c>
      <c r="BU144" s="98">
        <v>0</v>
      </c>
      <c r="BV144" s="98">
        <f>IF(ISNUMBER(SEARCH('ankieta ESG'!$G$187,BW144)),MAX($BV$3:BV143)+1,0)</f>
        <v>141</v>
      </c>
      <c r="BW144" s="134" t="s">
        <v>4144</v>
      </c>
      <c r="BX144" s="98">
        <v>0</v>
      </c>
      <c r="BY144" s="99" t="str">
        <f>IFERROR(VLOOKUP(ROWS($BW$4:BW144),$BV$4:$BW$2337,2,0),"")</f>
        <v>Borzytuchom (pow. bytowski, woj. pomorskie)</v>
      </c>
      <c r="BZ144" s="98">
        <v>0</v>
      </c>
      <c r="CA144" s="98">
        <f>IF(ISNUMBER(SEARCH('ankieta ESG'!$G$188,CB144)),MAX($CA$3:CA143)+1,0)</f>
        <v>141</v>
      </c>
      <c r="CB144" s="134" t="s">
        <v>4144</v>
      </c>
      <c r="CC144" s="98">
        <v>0</v>
      </c>
      <c r="CD144" s="99" t="str">
        <f>IFERROR(VLOOKUP(ROWS($CB$4:CB144),$CA$4:$CB$2337,2,0),"")</f>
        <v>Borzytuchom (pow. bytowski, woj. pomorskie)</v>
      </c>
      <c r="CE144" s="98">
        <v>0</v>
      </c>
      <c r="CF144" s="98">
        <f>IF(ISNUMBER(SEARCH('ankieta ESG'!$G$189,CG144)),MAX($CF$3:CF143)+1,0)</f>
        <v>141</v>
      </c>
      <c r="CG144" s="134" t="s">
        <v>4144</v>
      </c>
      <c r="CH144" s="98">
        <v>0</v>
      </c>
      <c r="CI144" s="99" t="str">
        <f>IFERROR(VLOOKUP(ROWS($CG$4:CG144),$CF$4:$CG$2337,2,0),"")</f>
        <v>Borzytuchom (pow. bytowski, woj. pomorskie)</v>
      </c>
      <c r="CJ144" s="98">
        <v>0</v>
      </c>
    </row>
    <row r="145" spans="2:88">
      <c r="B145" s="98">
        <f>IF(ISNUMBER(SEARCH('ankieta ESG'!$E$11,C145)),MAX(B$3:$B144)+1,0)</f>
        <v>142</v>
      </c>
      <c r="C145" s="99" t="s">
        <v>186</v>
      </c>
      <c r="D145" s="98">
        <v>0</v>
      </c>
      <c r="E145" s="99" t="str">
        <f>IFERROR(VLOOKUP(ROWS($C$4:C145),$B$4:$C$1385,2,0),"")</f>
        <v>20.20.Z Produkcja pestycydów i pozostałych środków agrochemicznych (PKD 2007)</v>
      </c>
      <c r="F145" s="98">
        <v>0</v>
      </c>
      <c r="AM145" s="98">
        <f>IF(ISNUMBER(SEARCH('ankieta ESG'!$G$180,AN145)),MAX(AM$3:$AM144)+1,0)</f>
        <v>142</v>
      </c>
      <c r="AN145" s="134" t="s">
        <v>4145</v>
      </c>
      <c r="AO145" s="98">
        <v>0</v>
      </c>
      <c r="AP145" s="99" t="str">
        <f>IFERROR(VLOOKUP(ROWS($AN$4:AN145),$AM$4:$AN$2337,2,0),"")</f>
        <v>Bralin (pow. kępiński, woj. wielkopolskie)</v>
      </c>
      <c r="AQ145" s="98">
        <v>0</v>
      </c>
      <c r="AR145" s="98">
        <f>IF(ISNUMBER(SEARCH('ankieta ESG'!$G$181,AS145)),MAX($AR$3:AR144)+1,0)</f>
        <v>142</v>
      </c>
      <c r="AS145" s="134" t="s">
        <v>4145</v>
      </c>
      <c r="AT145" s="98">
        <v>0</v>
      </c>
      <c r="AU145" s="99" t="str">
        <f>IFERROR(VLOOKUP(ROWS($AS$4:AS145),$AR$4:$AS$2337,2,0),"")</f>
        <v>Bralin (pow. kępiński, woj. wielkopolskie)</v>
      </c>
      <c r="AV145" s="98">
        <v>0</v>
      </c>
      <c r="AW145" s="98">
        <f>IF(ISNUMBER(SEARCH('ankieta ESG'!$G$182,AX145)),MAX($AW$3:AW144)+1,0)</f>
        <v>142</v>
      </c>
      <c r="AX145" s="134" t="s">
        <v>4145</v>
      </c>
      <c r="AY145" s="98">
        <v>0</v>
      </c>
      <c r="AZ145" s="99" t="str">
        <f>IFERROR(VLOOKUP(ROWS($AX$4:AX145),$AW$4:$AX$2337,2,0),"")</f>
        <v>Bralin (pow. kępiński, woj. wielkopolskie)</v>
      </c>
      <c r="BA145" s="98">
        <v>0</v>
      </c>
      <c r="BB145" s="98">
        <f>IF(ISNUMBER(SEARCH('ankieta ESG'!$G$183,BC145)),MAX($BB$3:BB144)+1,0)</f>
        <v>142</v>
      </c>
      <c r="BC145" s="134" t="s">
        <v>4145</v>
      </c>
      <c r="BD145" s="98">
        <v>0</v>
      </c>
      <c r="BE145" s="99" t="str">
        <f>IFERROR(VLOOKUP(ROWS($BC$4:BC145),$BB$4:$BC$2337,2,0),"")</f>
        <v>Bralin (pow. kępiński, woj. wielkopolskie)</v>
      </c>
      <c r="BF145" s="98">
        <v>0</v>
      </c>
      <c r="BG145" s="98">
        <f>IF(ISNUMBER(SEARCH('ankieta ESG'!$G$184,BH145)),MAX($BG$3:BG144)+1,0)</f>
        <v>142</v>
      </c>
      <c r="BH145" s="134" t="s">
        <v>4145</v>
      </c>
      <c r="BI145" s="98">
        <v>0</v>
      </c>
      <c r="BJ145" s="99" t="str">
        <f>IFERROR(VLOOKUP(ROWS($BH$4:BH145),$BG$4:$BH$2337,2,0),"")</f>
        <v>Bralin (pow. kępiński, woj. wielkopolskie)</v>
      </c>
      <c r="BK145" s="98">
        <v>0</v>
      </c>
      <c r="BL145" s="98">
        <f>IF(ISNUMBER(SEARCH('ankieta ESG'!$G$185,BM145)),MAX($BL$3:BL144)+1,0)</f>
        <v>142</v>
      </c>
      <c r="BM145" s="134" t="s">
        <v>4145</v>
      </c>
      <c r="BN145" s="98">
        <v>0</v>
      </c>
      <c r="BO145" s="99" t="str">
        <f>IFERROR(VLOOKUP(ROWS($BM$4:BM145),$BL$4:$BM$2337,2,0),"")</f>
        <v>Bralin (pow. kępiński, woj. wielkopolskie)</v>
      </c>
      <c r="BP145" s="98">
        <v>0</v>
      </c>
      <c r="BQ145" s="98">
        <f>IF(ISNUMBER(SEARCH('ankieta ESG'!$G$186,BR145)),MAX($BQ$3:BQ144)+1,0)</f>
        <v>142</v>
      </c>
      <c r="BR145" s="134" t="s">
        <v>4145</v>
      </c>
      <c r="BS145" s="98">
        <v>0</v>
      </c>
      <c r="BT145" s="99" t="str">
        <f>IFERROR(VLOOKUP(ROWS($BR$4:BR145),$BQ$4:$BR$2337,2,0),"")</f>
        <v>Bralin (pow. kępiński, woj. wielkopolskie)</v>
      </c>
      <c r="BU145" s="98">
        <v>0</v>
      </c>
      <c r="BV145" s="98">
        <f>IF(ISNUMBER(SEARCH('ankieta ESG'!$G$187,BW145)),MAX($BV$3:BV144)+1,0)</f>
        <v>142</v>
      </c>
      <c r="BW145" s="134" t="s">
        <v>4145</v>
      </c>
      <c r="BX145" s="98">
        <v>0</v>
      </c>
      <c r="BY145" s="99" t="str">
        <f>IFERROR(VLOOKUP(ROWS($BW$4:BW145),$BV$4:$BW$2337,2,0),"")</f>
        <v>Bralin (pow. kępiński, woj. wielkopolskie)</v>
      </c>
      <c r="BZ145" s="98">
        <v>0</v>
      </c>
      <c r="CA145" s="98">
        <f>IF(ISNUMBER(SEARCH('ankieta ESG'!$G$188,CB145)),MAX($CA$3:CA144)+1,0)</f>
        <v>142</v>
      </c>
      <c r="CB145" s="134" t="s">
        <v>4145</v>
      </c>
      <c r="CC145" s="98">
        <v>0</v>
      </c>
      <c r="CD145" s="99" t="str">
        <f>IFERROR(VLOOKUP(ROWS($CB$4:CB145),$CA$4:$CB$2337,2,0),"")</f>
        <v>Bralin (pow. kępiński, woj. wielkopolskie)</v>
      </c>
      <c r="CE145" s="98">
        <v>0</v>
      </c>
      <c r="CF145" s="98">
        <f>IF(ISNUMBER(SEARCH('ankieta ESG'!$G$189,CG145)),MAX($CF$3:CF144)+1,0)</f>
        <v>142</v>
      </c>
      <c r="CG145" s="134" t="s">
        <v>4145</v>
      </c>
      <c r="CH145" s="98">
        <v>0</v>
      </c>
      <c r="CI145" s="99" t="str">
        <f>IFERROR(VLOOKUP(ROWS($CG$4:CG145),$CF$4:$CG$2337,2,0),"")</f>
        <v>Bralin (pow. kępiński, woj. wielkopolskie)</v>
      </c>
      <c r="CJ145" s="98">
        <v>0</v>
      </c>
    </row>
    <row r="146" spans="2:88">
      <c r="B146" s="98">
        <f>IF(ISNUMBER(SEARCH('ankieta ESG'!$E$11,C146)),MAX(B$3:$B145)+1,0)</f>
        <v>143</v>
      </c>
      <c r="C146" s="99" t="s">
        <v>187</v>
      </c>
      <c r="D146" s="98">
        <v>0</v>
      </c>
      <c r="E146" s="99" t="str">
        <f>IFERROR(VLOOKUP(ROWS($C$4:C146),$B$4:$C$1385,2,0),"")</f>
        <v>20.30.Z Produkcja farb, lakierów i podobnych powłok, farb drukarskich i mas uszczelniających (PKD 2007)</v>
      </c>
      <c r="F146" s="98">
        <v>0</v>
      </c>
      <c r="AM146" s="98">
        <f>IF(ISNUMBER(SEARCH('ankieta ESG'!$G$180,AN146)),MAX(AM$3:$AM145)+1,0)</f>
        <v>143</v>
      </c>
      <c r="AN146" s="134" t="s">
        <v>4146</v>
      </c>
      <c r="AO146" s="98">
        <v>0</v>
      </c>
      <c r="AP146" s="99" t="str">
        <f>IFERROR(VLOOKUP(ROWS($AN$4:AN146),$AM$4:$AN$2337,2,0),"")</f>
        <v>Branice (pow. głubczycki, woj. opolskie)</v>
      </c>
      <c r="AQ146" s="98">
        <v>0</v>
      </c>
      <c r="AR146" s="98">
        <f>IF(ISNUMBER(SEARCH('ankieta ESG'!$G$181,AS146)),MAX($AR$3:AR145)+1,0)</f>
        <v>143</v>
      </c>
      <c r="AS146" s="134" t="s">
        <v>4146</v>
      </c>
      <c r="AT146" s="98">
        <v>0</v>
      </c>
      <c r="AU146" s="99" t="str">
        <f>IFERROR(VLOOKUP(ROWS($AS$4:AS146),$AR$4:$AS$2337,2,0),"")</f>
        <v>Branice (pow. głubczycki, woj. opolskie)</v>
      </c>
      <c r="AV146" s="98">
        <v>0</v>
      </c>
      <c r="AW146" s="98">
        <f>IF(ISNUMBER(SEARCH('ankieta ESG'!$G$182,AX146)),MAX($AW$3:AW145)+1,0)</f>
        <v>143</v>
      </c>
      <c r="AX146" s="134" t="s">
        <v>4146</v>
      </c>
      <c r="AY146" s="98">
        <v>0</v>
      </c>
      <c r="AZ146" s="99" t="str">
        <f>IFERROR(VLOOKUP(ROWS($AX$4:AX146),$AW$4:$AX$2337,2,0),"")</f>
        <v>Branice (pow. głubczycki, woj. opolskie)</v>
      </c>
      <c r="BA146" s="98">
        <v>0</v>
      </c>
      <c r="BB146" s="98">
        <f>IF(ISNUMBER(SEARCH('ankieta ESG'!$G$183,BC146)),MAX($BB$3:BB145)+1,0)</f>
        <v>143</v>
      </c>
      <c r="BC146" s="134" t="s">
        <v>4146</v>
      </c>
      <c r="BD146" s="98">
        <v>0</v>
      </c>
      <c r="BE146" s="99" t="str">
        <f>IFERROR(VLOOKUP(ROWS($BC$4:BC146),$BB$4:$BC$2337,2,0),"")</f>
        <v>Branice (pow. głubczycki, woj. opolskie)</v>
      </c>
      <c r="BF146" s="98">
        <v>0</v>
      </c>
      <c r="BG146" s="98">
        <f>IF(ISNUMBER(SEARCH('ankieta ESG'!$G$184,BH146)),MAX($BG$3:BG145)+1,0)</f>
        <v>143</v>
      </c>
      <c r="BH146" s="134" t="s">
        <v>4146</v>
      </c>
      <c r="BI146" s="98">
        <v>0</v>
      </c>
      <c r="BJ146" s="99" t="str">
        <f>IFERROR(VLOOKUP(ROWS($BH$4:BH146),$BG$4:$BH$2337,2,0),"")</f>
        <v>Branice (pow. głubczycki, woj. opolskie)</v>
      </c>
      <c r="BK146" s="98">
        <v>0</v>
      </c>
      <c r="BL146" s="98">
        <f>IF(ISNUMBER(SEARCH('ankieta ESG'!$G$185,BM146)),MAX($BL$3:BL145)+1,0)</f>
        <v>143</v>
      </c>
      <c r="BM146" s="134" t="s">
        <v>4146</v>
      </c>
      <c r="BN146" s="98">
        <v>0</v>
      </c>
      <c r="BO146" s="99" t="str">
        <f>IFERROR(VLOOKUP(ROWS($BM$4:BM146),$BL$4:$BM$2337,2,0),"")</f>
        <v>Branice (pow. głubczycki, woj. opolskie)</v>
      </c>
      <c r="BP146" s="98">
        <v>0</v>
      </c>
      <c r="BQ146" s="98">
        <f>IF(ISNUMBER(SEARCH('ankieta ESG'!$G$186,BR146)),MAX($BQ$3:BQ145)+1,0)</f>
        <v>143</v>
      </c>
      <c r="BR146" s="134" t="s">
        <v>4146</v>
      </c>
      <c r="BS146" s="98">
        <v>0</v>
      </c>
      <c r="BT146" s="99" t="str">
        <f>IFERROR(VLOOKUP(ROWS($BR$4:BR146),$BQ$4:$BR$2337,2,0),"")</f>
        <v>Branice (pow. głubczycki, woj. opolskie)</v>
      </c>
      <c r="BU146" s="98">
        <v>0</v>
      </c>
      <c r="BV146" s="98">
        <f>IF(ISNUMBER(SEARCH('ankieta ESG'!$G$187,BW146)),MAX($BV$3:BV145)+1,0)</f>
        <v>143</v>
      </c>
      <c r="BW146" s="134" t="s">
        <v>4146</v>
      </c>
      <c r="BX146" s="98">
        <v>0</v>
      </c>
      <c r="BY146" s="99" t="str">
        <f>IFERROR(VLOOKUP(ROWS($BW$4:BW146),$BV$4:$BW$2337,2,0),"")</f>
        <v>Branice (pow. głubczycki, woj. opolskie)</v>
      </c>
      <c r="BZ146" s="98">
        <v>0</v>
      </c>
      <c r="CA146" s="98">
        <f>IF(ISNUMBER(SEARCH('ankieta ESG'!$G$188,CB146)),MAX($CA$3:CA145)+1,0)</f>
        <v>143</v>
      </c>
      <c r="CB146" s="134" t="s">
        <v>4146</v>
      </c>
      <c r="CC146" s="98">
        <v>0</v>
      </c>
      <c r="CD146" s="99" t="str">
        <f>IFERROR(VLOOKUP(ROWS($CB$4:CB146),$CA$4:$CB$2337,2,0),"")</f>
        <v>Branice (pow. głubczycki, woj. opolskie)</v>
      </c>
      <c r="CE146" s="98">
        <v>0</v>
      </c>
      <c r="CF146" s="98">
        <f>IF(ISNUMBER(SEARCH('ankieta ESG'!$G$189,CG146)),MAX($CF$3:CF145)+1,0)</f>
        <v>143</v>
      </c>
      <c r="CG146" s="134" t="s">
        <v>4146</v>
      </c>
      <c r="CH146" s="98">
        <v>0</v>
      </c>
      <c r="CI146" s="99" t="str">
        <f>IFERROR(VLOOKUP(ROWS($CG$4:CG146),$CF$4:$CG$2337,2,0),"")</f>
        <v>Branice (pow. głubczycki, woj. opolskie)</v>
      </c>
      <c r="CJ146" s="98">
        <v>0</v>
      </c>
    </row>
    <row r="147" spans="2:88">
      <c r="B147" s="98">
        <f>IF(ISNUMBER(SEARCH('ankieta ESG'!$E$11,C147)),MAX(B$3:$B146)+1,0)</f>
        <v>144</v>
      </c>
      <c r="C147" s="99" t="s">
        <v>188</v>
      </c>
      <c r="D147" s="98">
        <v>0</v>
      </c>
      <c r="E147" s="99" t="str">
        <f>IFERROR(VLOOKUP(ROWS($C$4:C147),$B$4:$C$1385,2,0),"")</f>
        <v>20.41.Z Produkcja mydła i detergentów, środków myjących i czyszczących (PKD 2007)</v>
      </c>
      <c r="F147" s="98">
        <v>0</v>
      </c>
      <c r="AM147" s="98">
        <f>IF(ISNUMBER(SEARCH('ankieta ESG'!$G$180,AN147)),MAX(AM$3:$AM146)+1,0)</f>
        <v>144</v>
      </c>
      <c r="AN147" s="134" t="s">
        <v>4147</v>
      </c>
      <c r="AO147" s="98">
        <v>0</v>
      </c>
      <c r="AP147" s="99" t="str">
        <f>IFERROR(VLOOKUP(ROWS($AN$4:AN147),$AM$4:$AN$2337,2,0),"")</f>
        <v>Braniewo (pow. braniewski, woj. warmińsko-mazurskie)</v>
      </c>
      <c r="AQ147" s="98">
        <v>0</v>
      </c>
      <c r="AR147" s="98">
        <f>IF(ISNUMBER(SEARCH('ankieta ESG'!$G$181,AS147)),MAX($AR$3:AR146)+1,0)</f>
        <v>144</v>
      </c>
      <c r="AS147" s="134" t="s">
        <v>4147</v>
      </c>
      <c r="AT147" s="98">
        <v>0</v>
      </c>
      <c r="AU147" s="99" t="str">
        <f>IFERROR(VLOOKUP(ROWS($AS$4:AS147),$AR$4:$AS$2337,2,0),"")</f>
        <v>Braniewo (pow. braniewski, woj. warmińsko-mazurskie)</v>
      </c>
      <c r="AV147" s="98">
        <v>0</v>
      </c>
      <c r="AW147" s="98">
        <f>IF(ISNUMBER(SEARCH('ankieta ESG'!$G$182,AX147)),MAX($AW$3:AW146)+1,0)</f>
        <v>144</v>
      </c>
      <c r="AX147" s="134" t="s">
        <v>4147</v>
      </c>
      <c r="AY147" s="98">
        <v>0</v>
      </c>
      <c r="AZ147" s="99" t="str">
        <f>IFERROR(VLOOKUP(ROWS($AX$4:AX147),$AW$4:$AX$2337,2,0),"")</f>
        <v>Braniewo (pow. braniewski, woj. warmińsko-mazurskie)</v>
      </c>
      <c r="BA147" s="98">
        <v>0</v>
      </c>
      <c r="BB147" s="98">
        <f>IF(ISNUMBER(SEARCH('ankieta ESG'!$G$183,BC147)),MAX($BB$3:BB146)+1,0)</f>
        <v>144</v>
      </c>
      <c r="BC147" s="134" t="s">
        <v>4147</v>
      </c>
      <c r="BD147" s="98">
        <v>0</v>
      </c>
      <c r="BE147" s="99" t="str">
        <f>IFERROR(VLOOKUP(ROWS($BC$4:BC147),$BB$4:$BC$2337,2,0),"")</f>
        <v>Braniewo (pow. braniewski, woj. warmińsko-mazurskie)</v>
      </c>
      <c r="BF147" s="98">
        <v>0</v>
      </c>
      <c r="BG147" s="98">
        <f>IF(ISNUMBER(SEARCH('ankieta ESG'!$G$184,BH147)),MAX($BG$3:BG146)+1,0)</f>
        <v>144</v>
      </c>
      <c r="BH147" s="134" t="s">
        <v>4147</v>
      </c>
      <c r="BI147" s="98">
        <v>0</v>
      </c>
      <c r="BJ147" s="99" t="str">
        <f>IFERROR(VLOOKUP(ROWS($BH$4:BH147),$BG$4:$BH$2337,2,0),"")</f>
        <v>Braniewo (pow. braniewski, woj. warmińsko-mazurskie)</v>
      </c>
      <c r="BK147" s="98">
        <v>0</v>
      </c>
      <c r="BL147" s="98">
        <f>IF(ISNUMBER(SEARCH('ankieta ESG'!$G$185,BM147)),MAX($BL$3:BL146)+1,0)</f>
        <v>144</v>
      </c>
      <c r="BM147" s="134" t="s">
        <v>4147</v>
      </c>
      <c r="BN147" s="98">
        <v>0</v>
      </c>
      <c r="BO147" s="99" t="str">
        <f>IFERROR(VLOOKUP(ROWS($BM$4:BM147),$BL$4:$BM$2337,2,0),"")</f>
        <v>Braniewo (pow. braniewski, woj. warmińsko-mazurskie)</v>
      </c>
      <c r="BP147" s="98">
        <v>0</v>
      </c>
      <c r="BQ147" s="98">
        <f>IF(ISNUMBER(SEARCH('ankieta ESG'!$G$186,BR147)),MAX($BQ$3:BQ146)+1,0)</f>
        <v>144</v>
      </c>
      <c r="BR147" s="134" t="s">
        <v>4147</v>
      </c>
      <c r="BS147" s="98">
        <v>0</v>
      </c>
      <c r="BT147" s="99" t="str">
        <f>IFERROR(VLOOKUP(ROWS($BR$4:BR147),$BQ$4:$BR$2337,2,0),"")</f>
        <v>Braniewo (pow. braniewski, woj. warmińsko-mazurskie)</v>
      </c>
      <c r="BU147" s="98">
        <v>0</v>
      </c>
      <c r="BV147" s="98">
        <f>IF(ISNUMBER(SEARCH('ankieta ESG'!$G$187,BW147)),MAX($BV$3:BV146)+1,0)</f>
        <v>144</v>
      </c>
      <c r="BW147" s="134" t="s">
        <v>4147</v>
      </c>
      <c r="BX147" s="98">
        <v>0</v>
      </c>
      <c r="BY147" s="99" t="str">
        <f>IFERROR(VLOOKUP(ROWS($BW$4:BW147),$BV$4:$BW$2337,2,0),"")</f>
        <v>Braniewo (pow. braniewski, woj. warmińsko-mazurskie)</v>
      </c>
      <c r="BZ147" s="98">
        <v>0</v>
      </c>
      <c r="CA147" s="98">
        <f>IF(ISNUMBER(SEARCH('ankieta ESG'!$G$188,CB147)),MAX($CA$3:CA146)+1,0)</f>
        <v>144</v>
      </c>
      <c r="CB147" s="134" t="s">
        <v>4147</v>
      </c>
      <c r="CC147" s="98">
        <v>0</v>
      </c>
      <c r="CD147" s="99" t="str">
        <f>IFERROR(VLOOKUP(ROWS($CB$4:CB147),$CA$4:$CB$2337,2,0),"")</f>
        <v>Braniewo (pow. braniewski, woj. warmińsko-mazurskie)</v>
      </c>
      <c r="CE147" s="98">
        <v>0</v>
      </c>
      <c r="CF147" s="98">
        <f>IF(ISNUMBER(SEARCH('ankieta ESG'!$G$189,CG147)),MAX($CF$3:CF146)+1,0)</f>
        <v>144</v>
      </c>
      <c r="CG147" s="134" t="s">
        <v>4147</v>
      </c>
      <c r="CH147" s="98">
        <v>0</v>
      </c>
      <c r="CI147" s="99" t="str">
        <f>IFERROR(VLOOKUP(ROWS($CG$4:CG147),$CF$4:$CG$2337,2,0),"")</f>
        <v>Braniewo (pow. braniewski, woj. warmińsko-mazurskie)</v>
      </c>
      <c r="CJ147" s="98">
        <v>0</v>
      </c>
    </row>
    <row r="148" spans="2:88">
      <c r="B148" s="98">
        <f>IF(ISNUMBER(SEARCH('ankieta ESG'!$E$11,C148)),MAX(B$3:$B147)+1,0)</f>
        <v>145</v>
      </c>
      <c r="C148" s="99" t="s">
        <v>189</v>
      </c>
      <c r="D148" s="98">
        <v>0</v>
      </c>
      <c r="E148" s="99" t="str">
        <f>IFERROR(VLOOKUP(ROWS($C$4:C148),$B$4:$C$1385,2,0),"")</f>
        <v>20.42.Z Produkcja wyrobów kosmetycznych i toaletowych (PKD 2007)</v>
      </c>
      <c r="F148" s="98">
        <v>0</v>
      </c>
      <c r="AM148" s="98">
        <f>IF(ISNUMBER(SEARCH('ankieta ESG'!$G$180,AN148)),MAX(AM$3:$AM147)+1,0)</f>
        <v>145</v>
      </c>
      <c r="AN148" s="134" t="s">
        <v>4148</v>
      </c>
      <c r="AO148" s="98">
        <v>0</v>
      </c>
      <c r="AP148" s="99" t="str">
        <f>IFERROR(VLOOKUP(ROWS($AN$4:AN148),$AM$4:$AN$2337,2,0),"")</f>
        <v>Brańsk (pow. bielski, woj. podlaskie)</v>
      </c>
      <c r="AQ148" s="98">
        <v>0</v>
      </c>
      <c r="AR148" s="98">
        <f>IF(ISNUMBER(SEARCH('ankieta ESG'!$G$181,AS148)),MAX($AR$3:AR147)+1,0)</f>
        <v>145</v>
      </c>
      <c r="AS148" s="134" t="s">
        <v>4148</v>
      </c>
      <c r="AT148" s="98">
        <v>0</v>
      </c>
      <c r="AU148" s="99" t="str">
        <f>IFERROR(VLOOKUP(ROWS($AS$4:AS148),$AR$4:$AS$2337,2,0),"")</f>
        <v>Brańsk (pow. bielski, woj. podlaskie)</v>
      </c>
      <c r="AV148" s="98">
        <v>0</v>
      </c>
      <c r="AW148" s="98">
        <f>IF(ISNUMBER(SEARCH('ankieta ESG'!$G$182,AX148)),MAX($AW$3:AW147)+1,0)</f>
        <v>145</v>
      </c>
      <c r="AX148" s="134" t="s">
        <v>4148</v>
      </c>
      <c r="AY148" s="98">
        <v>0</v>
      </c>
      <c r="AZ148" s="99" t="str">
        <f>IFERROR(VLOOKUP(ROWS($AX$4:AX148),$AW$4:$AX$2337,2,0),"")</f>
        <v>Brańsk (pow. bielski, woj. podlaskie)</v>
      </c>
      <c r="BA148" s="98">
        <v>0</v>
      </c>
      <c r="BB148" s="98">
        <f>IF(ISNUMBER(SEARCH('ankieta ESG'!$G$183,BC148)),MAX($BB$3:BB147)+1,0)</f>
        <v>145</v>
      </c>
      <c r="BC148" s="134" t="s">
        <v>4148</v>
      </c>
      <c r="BD148" s="98">
        <v>0</v>
      </c>
      <c r="BE148" s="99" t="str">
        <f>IFERROR(VLOOKUP(ROWS($BC$4:BC148),$BB$4:$BC$2337,2,0),"")</f>
        <v>Brańsk (pow. bielski, woj. podlaskie)</v>
      </c>
      <c r="BF148" s="98">
        <v>0</v>
      </c>
      <c r="BG148" s="98">
        <f>IF(ISNUMBER(SEARCH('ankieta ESG'!$G$184,BH148)),MAX($BG$3:BG147)+1,0)</f>
        <v>145</v>
      </c>
      <c r="BH148" s="134" t="s">
        <v>4148</v>
      </c>
      <c r="BI148" s="98">
        <v>0</v>
      </c>
      <c r="BJ148" s="99" t="str">
        <f>IFERROR(VLOOKUP(ROWS($BH$4:BH148),$BG$4:$BH$2337,2,0),"")</f>
        <v>Brańsk (pow. bielski, woj. podlaskie)</v>
      </c>
      <c r="BK148" s="98">
        <v>0</v>
      </c>
      <c r="BL148" s="98">
        <f>IF(ISNUMBER(SEARCH('ankieta ESG'!$G$185,BM148)),MAX($BL$3:BL147)+1,0)</f>
        <v>145</v>
      </c>
      <c r="BM148" s="134" t="s">
        <v>4148</v>
      </c>
      <c r="BN148" s="98">
        <v>0</v>
      </c>
      <c r="BO148" s="99" t="str">
        <f>IFERROR(VLOOKUP(ROWS($BM$4:BM148),$BL$4:$BM$2337,2,0),"")</f>
        <v>Brańsk (pow. bielski, woj. podlaskie)</v>
      </c>
      <c r="BP148" s="98">
        <v>0</v>
      </c>
      <c r="BQ148" s="98">
        <f>IF(ISNUMBER(SEARCH('ankieta ESG'!$G$186,BR148)),MAX($BQ$3:BQ147)+1,0)</f>
        <v>145</v>
      </c>
      <c r="BR148" s="134" t="s">
        <v>4148</v>
      </c>
      <c r="BS148" s="98">
        <v>0</v>
      </c>
      <c r="BT148" s="99" t="str">
        <f>IFERROR(VLOOKUP(ROWS($BR$4:BR148),$BQ$4:$BR$2337,2,0),"")</f>
        <v>Brańsk (pow. bielski, woj. podlaskie)</v>
      </c>
      <c r="BU148" s="98">
        <v>0</v>
      </c>
      <c r="BV148" s="98">
        <f>IF(ISNUMBER(SEARCH('ankieta ESG'!$G$187,BW148)),MAX($BV$3:BV147)+1,0)</f>
        <v>145</v>
      </c>
      <c r="BW148" s="134" t="s">
        <v>4148</v>
      </c>
      <c r="BX148" s="98">
        <v>0</v>
      </c>
      <c r="BY148" s="99" t="str">
        <f>IFERROR(VLOOKUP(ROWS($BW$4:BW148),$BV$4:$BW$2337,2,0),"")</f>
        <v>Brańsk (pow. bielski, woj. podlaskie)</v>
      </c>
      <c r="BZ148" s="98">
        <v>0</v>
      </c>
      <c r="CA148" s="98">
        <f>IF(ISNUMBER(SEARCH('ankieta ESG'!$G$188,CB148)),MAX($CA$3:CA147)+1,0)</f>
        <v>145</v>
      </c>
      <c r="CB148" s="134" t="s">
        <v>4148</v>
      </c>
      <c r="CC148" s="98">
        <v>0</v>
      </c>
      <c r="CD148" s="99" t="str">
        <f>IFERROR(VLOOKUP(ROWS($CB$4:CB148),$CA$4:$CB$2337,2,0),"")</f>
        <v>Brańsk (pow. bielski, woj. podlaskie)</v>
      </c>
      <c r="CE148" s="98">
        <v>0</v>
      </c>
      <c r="CF148" s="98">
        <f>IF(ISNUMBER(SEARCH('ankieta ESG'!$G$189,CG148)),MAX($CF$3:CF147)+1,0)</f>
        <v>145</v>
      </c>
      <c r="CG148" s="134" t="s">
        <v>4148</v>
      </c>
      <c r="CH148" s="98">
        <v>0</v>
      </c>
      <c r="CI148" s="99" t="str">
        <f>IFERROR(VLOOKUP(ROWS($CG$4:CG148),$CF$4:$CG$2337,2,0),"")</f>
        <v>Brańsk (pow. bielski, woj. podlaskie)</v>
      </c>
      <c r="CJ148" s="98">
        <v>0</v>
      </c>
    </row>
    <row r="149" spans="2:88">
      <c r="B149" s="98">
        <f>IF(ISNUMBER(SEARCH('ankieta ESG'!$E$11,C149)),MAX(B$3:$B148)+1,0)</f>
        <v>146</v>
      </c>
      <c r="C149" s="99" t="s">
        <v>190</v>
      </c>
      <c r="D149" s="98">
        <v>0</v>
      </c>
      <c r="E149" s="99" t="str">
        <f>IFERROR(VLOOKUP(ROWS($C$4:C149),$B$4:$C$1385,2,0),"")</f>
        <v>20.51.Z Produkcja materiałów wybuchowych (PKD 2007)</v>
      </c>
      <c r="F149" s="98">
        <v>0</v>
      </c>
      <c r="AM149" s="98">
        <f>IF(ISNUMBER(SEARCH('ankieta ESG'!$G$180,AN149)),MAX(AM$3:$AM148)+1,0)</f>
        <v>146</v>
      </c>
      <c r="AN149" s="134" t="s">
        <v>4149</v>
      </c>
      <c r="AO149" s="98">
        <v>0</v>
      </c>
      <c r="AP149" s="99" t="str">
        <f>IFERROR(VLOOKUP(ROWS($AN$4:AN149),$AM$4:$AN$2337,2,0),"")</f>
        <v>Brańszczyk (pow. wyszkowski, woj. mazowieckie)</v>
      </c>
      <c r="AQ149" s="98">
        <v>0</v>
      </c>
      <c r="AR149" s="98">
        <f>IF(ISNUMBER(SEARCH('ankieta ESG'!$G$181,AS149)),MAX($AR$3:AR148)+1,0)</f>
        <v>146</v>
      </c>
      <c r="AS149" s="134" t="s">
        <v>4149</v>
      </c>
      <c r="AT149" s="98">
        <v>0</v>
      </c>
      <c r="AU149" s="99" t="str">
        <f>IFERROR(VLOOKUP(ROWS($AS$4:AS149),$AR$4:$AS$2337,2,0),"")</f>
        <v>Brańszczyk (pow. wyszkowski, woj. mazowieckie)</v>
      </c>
      <c r="AV149" s="98">
        <v>0</v>
      </c>
      <c r="AW149" s="98">
        <f>IF(ISNUMBER(SEARCH('ankieta ESG'!$G$182,AX149)),MAX($AW$3:AW148)+1,0)</f>
        <v>146</v>
      </c>
      <c r="AX149" s="134" t="s">
        <v>4149</v>
      </c>
      <c r="AY149" s="98">
        <v>0</v>
      </c>
      <c r="AZ149" s="99" t="str">
        <f>IFERROR(VLOOKUP(ROWS($AX$4:AX149),$AW$4:$AX$2337,2,0),"")</f>
        <v>Brańszczyk (pow. wyszkowski, woj. mazowieckie)</v>
      </c>
      <c r="BA149" s="98">
        <v>0</v>
      </c>
      <c r="BB149" s="98">
        <f>IF(ISNUMBER(SEARCH('ankieta ESG'!$G$183,BC149)),MAX($BB$3:BB148)+1,0)</f>
        <v>146</v>
      </c>
      <c r="BC149" s="134" t="s">
        <v>4149</v>
      </c>
      <c r="BD149" s="98">
        <v>0</v>
      </c>
      <c r="BE149" s="99" t="str">
        <f>IFERROR(VLOOKUP(ROWS($BC$4:BC149),$BB$4:$BC$2337,2,0),"")</f>
        <v>Brańszczyk (pow. wyszkowski, woj. mazowieckie)</v>
      </c>
      <c r="BF149" s="98">
        <v>0</v>
      </c>
      <c r="BG149" s="98">
        <f>IF(ISNUMBER(SEARCH('ankieta ESG'!$G$184,BH149)),MAX($BG$3:BG148)+1,0)</f>
        <v>146</v>
      </c>
      <c r="BH149" s="134" t="s">
        <v>4149</v>
      </c>
      <c r="BI149" s="98">
        <v>0</v>
      </c>
      <c r="BJ149" s="99" t="str">
        <f>IFERROR(VLOOKUP(ROWS($BH$4:BH149),$BG$4:$BH$2337,2,0),"")</f>
        <v>Brańszczyk (pow. wyszkowski, woj. mazowieckie)</v>
      </c>
      <c r="BK149" s="98">
        <v>0</v>
      </c>
      <c r="BL149" s="98">
        <f>IF(ISNUMBER(SEARCH('ankieta ESG'!$G$185,BM149)),MAX($BL$3:BL148)+1,0)</f>
        <v>146</v>
      </c>
      <c r="BM149" s="134" t="s">
        <v>4149</v>
      </c>
      <c r="BN149" s="98">
        <v>0</v>
      </c>
      <c r="BO149" s="99" t="str">
        <f>IFERROR(VLOOKUP(ROWS($BM$4:BM149),$BL$4:$BM$2337,2,0),"")</f>
        <v>Brańszczyk (pow. wyszkowski, woj. mazowieckie)</v>
      </c>
      <c r="BP149" s="98">
        <v>0</v>
      </c>
      <c r="BQ149" s="98">
        <f>IF(ISNUMBER(SEARCH('ankieta ESG'!$G$186,BR149)),MAX($BQ$3:BQ148)+1,0)</f>
        <v>146</v>
      </c>
      <c r="BR149" s="134" t="s">
        <v>4149</v>
      </c>
      <c r="BS149" s="98">
        <v>0</v>
      </c>
      <c r="BT149" s="99" t="str">
        <f>IFERROR(VLOOKUP(ROWS($BR$4:BR149),$BQ$4:$BR$2337,2,0),"")</f>
        <v>Brańszczyk (pow. wyszkowski, woj. mazowieckie)</v>
      </c>
      <c r="BU149" s="98">
        <v>0</v>
      </c>
      <c r="BV149" s="98">
        <f>IF(ISNUMBER(SEARCH('ankieta ESG'!$G$187,BW149)),MAX($BV$3:BV148)+1,0)</f>
        <v>146</v>
      </c>
      <c r="BW149" s="134" t="s">
        <v>4149</v>
      </c>
      <c r="BX149" s="98">
        <v>0</v>
      </c>
      <c r="BY149" s="99" t="str">
        <f>IFERROR(VLOOKUP(ROWS($BW$4:BW149),$BV$4:$BW$2337,2,0),"")</f>
        <v>Brańszczyk (pow. wyszkowski, woj. mazowieckie)</v>
      </c>
      <c r="BZ149" s="98">
        <v>0</v>
      </c>
      <c r="CA149" s="98">
        <f>IF(ISNUMBER(SEARCH('ankieta ESG'!$G$188,CB149)),MAX($CA$3:CA148)+1,0)</f>
        <v>146</v>
      </c>
      <c r="CB149" s="134" t="s">
        <v>4149</v>
      </c>
      <c r="CC149" s="98">
        <v>0</v>
      </c>
      <c r="CD149" s="99" t="str">
        <f>IFERROR(VLOOKUP(ROWS($CB$4:CB149),$CA$4:$CB$2337,2,0),"")</f>
        <v>Brańszczyk (pow. wyszkowski, woj. mazowieckie)</v>
      </c>
      <c r="CE149" s="98">
        <v>0</v>
      </c>
      <c r="CF149" s="98">
        <f>IF(ISNUMBER(SEARCH('ankieta ESG'!$G$189,CG149)),MAX($CF$3:CF148)+1,0)</f>
        <v>146</v>
      </c>
      <c r="CG149" s="134" t="s">
        <v>4149</v>
      </c>
      <c r="CH149" s="98">
        <v>0</v>
      </c>
      <c r="CI149" s="99" t="str">
        <f>IFERROR(VLOOKUP(ROWS($CG$4:CG149),$CF$4:$CG$2337,2,0),"")</f>
        <v>Brańszczyk (pow. wyszkowski, woj. mazowieckie)</v>
      </c>
      <c r="CJ149" s="98">
        <v>0</v>
      </c>
    </row>
    <row r="150" spans="2:88">
      <c r="B150" s="98">
        <f>IF(ISNUMBER(SEARCH('ankieta ESG'!$E$11,C150)),MAX(B$3:$B149)+1,0)</f>
        <v>147</v>
      </c>
      <c r="C150" s="99" t="s">
        <v>191</v>
      </c>
      <c r="D150" s="98">
        <v>0</v>
      </c>
      <c r="E150" s="99" t="str">
        <f>IFERROR(VLOOKUP(ROWS($C$4:C150),$B$4:$C$1385,2,0),"")</f>
        <v>20.52.Z Produkcja klejów (PKD 2007)</v>
      </c>
      <c r="F150" s="98">
        <v>0</v>
      </c>
      <c r="AM150" s="98">
        <f>IF(ISNUMBER(SEARCH('ankieta ESG'!$G$180,AN150)),MAX(AM$3:$AM149)+1,0)</f>
        <v>147</v>
      </c>
      <c r="AN150" s="134" t="s">
        <v>4150</v>
      </c>
      <c r="AO150" s="98">
        <v>0</v>
      </c>
      <c r="AP150" s="99" t="str">
        <f>IFERROR(VLOOKUP(ROWS($AN$4:AN150),$AM$4:$AN$2337,2,0),"")</f>
        <v>Brąszewice (pow. sieradzki, woj. łódzkie)</v>
      </c>
      <c r="AQ150" s="98">
        <v>0</v>
      </c>
      <c r="AR150" s="98">
        <f>IF(ISNUMBER(SEARCH('ankieta ESG'!$G$181,AS150)),MAX($AR$3:AR149)+1,0)</f>
        <v>147</v>
      </c>
      <c r="AS150" s="134" t="s">
        <v>4150</v>
      </c>
      <c r="AT150" s="98">
        <v>0</v>
      </c>
      <c r="AU150" s="99" t="str">
        <f>IFERROR(VLOOKUP(ROWS($AS$4:AS150),$AR$4:$AS$2337,2,0),"")</f>
        <v>Brąszewice (pow. sieradzki, woj. łódzkie)</v>
      </c>
      <c r="AV150" s="98">
        <v>0</v>
      </c>
      <c r="AW150" s="98">
        <f>IF(ISNUMBER(SEARCH('ankieta ESG'!$G$182,AX150)),MAX($AW$3:AW149)+1,0)</f>
        <v>147</v>
      </c>
      <c r="AX150" s="134" t="s">
        <v>4150</v>
      </c>
      <c r="AY150" s="98">
        <v>0</v>
      </c>
      <c r="AZ150" s="99" t="str">
        <f>IFERROR(VLOOKUP(ROWS($AX$4:AX150),$AW$4:$AX$2337,2,0),"")</f>
        <v>Brąszewice (pow. sieradzki, woj. łódzkie)</v>
      </c>
      <c r="BA150" s="98">
        <v>0</v>
      </c>
      <c r="BB150" s="98">
        <f>IF(ISNUMBER(SEARCH('ankieta ESG'!$G$183,BC150)),MAX($BB$3:BB149)+1,0)</f>
        <v>147</v>
      </c>
      <c r="BC150" s="134" t="s">
        <v>4150</v>
      </c>
      <c r="BD150" s="98">
        <v>0</v>
      </c>
      <c r="BE150" s="99" t="str">
        <f>IFERROR(VLOOKUP(ROWS($BC$4:BC150),$BB$4:$BC$2337,2,0),"")</f>
        <v>Brąszewice (pow. sieradzki, woj. łódzkie)</v>
      </c>
      <c r="BF150" s="98">
        <v>0</v>
      </c>
      <c r="BG150" s="98">
        <f>IF(ISNUMBER(SEARCH('ankieta ESG'!$G$184,BH150)),MAX($BG$3:BG149)+1,0)</f>
        <v>147</v>
      </c>
      <c r="BH150" s="134" t="s">
        <v>4150</v>
      </c>
      <c r="BI150" s="98">
        <v>0</v>
      </c>
      <c r="BJ150" s="99" t="str">
        <f>IFERROR(VLOOKUP(ROWS($BH$4:BH150),$BG$4:$BH$2337,2,0),"")</f>
        <v>Brąszewice (pow. sieradzki, woj. łódzkie)</v>
      </c>
      <c r="BK150" s="98">
        <v>0</v>
      </c>
      <c r="BL150" s="98">
        <f>IF(ISNUMBER(SEARCH('ankieta ESG'!$G$185,BM150)),MAX($BL$3:BL149)+1,0)</f>
        <v>147</v>
      </c>
      <c r="BM150" s="134" t="s">
        <v>4150</v>
      </c>
      <c r="BN150" s="98">
        <v>0</v>
      </c>
      <c r="BO150" s="99" t="str">
        <f>IFERROR(VLOOKUP(ROWS($BM$4:BM150),$BL$4:$BM$2337,2,0),"")</f>
        <v>Brąszewice (pow. sieradzki, woj. łódzkie)</v>
      </c>
      <c r="BP150" s="98">
        <v>0</v>
      </c>
      <c r="BQ150" s="98">
        <f>IF(ISNUMBER(SEARCH('ankieta ESG'!$G$186,BR150)),MAX($BQ$3:BQ149)+1,0)</f>
        <v>147</v>
      </c>
      <c r="BR150" s="134" t="s">
        <v>4150</v>
      </c>
      <c r="BS150" s="98">
        <v>0</v>
      </c>
      <c r="BT150" s="99" t="str">
        <f>IFERROR(VLOOKUP(ROWS($BR$4:BR150),$BQ$4:$BR$2337,2,0),"")</f>
        <v>Brąszewice (pow. sieradzki, woj. łódzkie)</v>
      </c>
      <c r="BU150" s="98">
        <v>0</v>
      </c>
      <c r="BV150" s="98">
        <f>IF(ISNUMBER(SEARCH('ankieta ESG'!$G$187,BW150)),MAX($BV$3:BV149)+1,0)</f>
        <v>147</v>
      </c>
      <c r="BW150" s="134" t="s">
        <v>4150</v>
      </c>
      <c r="BX150" s="98">
        <v>0</v>
      </c>
      <c r="BY150" s="99" t="str">
        <f>IFERROR(VLOOKUP(ROWS($BW$4:BW150),$BV$4:$BW$2337,2,0),"")</f>
        <v>Brąszewice (pow. sieradzki, woj. łódzkie)</v>
      </c>
      <c r="BZ150" s="98">
        <v>0</v>
      </c>
      <c r="CA150" s="98">
        <f>IF(ISNUMBER(SEARCH('ankieta ESG'!$G$188,CB150)),MAX($CA$3:CA149)+1,0)</f>
        <v>147</v>
      </c>
      <c r="CB150" s="134" t="s">
        <v>4150</v>
      </c>
      <c r="CC150" s="98">
        <v>0</v>
      </c>
      <c r="CD150" s="99" t="str">
        <f>IFERROR(VLOOKUP(ROWS($CB$4:CB150),$CA$4:$CB$2337,2,0),"")</f>
        <v>Brąszewice (pow. sieradzki, woj. łódzkie)</v>
      </c>
      <c r="CE150" s="98">
        <v>0</v>
      </c>
      <c r="CF150" s="98">
        <f>IF(ISNUMBER(SEARCH('ankieta ESG'!$G$189,CG150)),MAX($CF$3:CF149)+1,0)</f>
        <v>147</v>
      </c>
      <c r="CG150" s="134" t="s">
        <v>4150</v>
      </c>
      <c r="CH150" s="98">
        <v>0</v>
      </c>
      <c r="CI150" s="99" t="str">
        <f>IFERROR(VLOOKUP(ROWS($CG$4:CG150),$CF$4:$CG$2337,2,0),"")</f>
        <v>Brąszewice (pow. sieradzki, woj. łódzkie)</v>
      </c>
      <c r="CJ150" s="98">
        <v>0</v>
      </c>
    </row>
    <row r="151" spans="2:88">
      <c r="B151" s="98">
        <f>IF(ISNUMBER(SEARCH('ankieta ESG'!$E$11,C151)),MAX(B$3:$B150)+1,0)</f>
        <v>148</v>
      </c>
      <c r="C151" s="99" t="s">
        <v>192</v>
      </c>
      <c r="D151" s="98">
        <v>0</v>
      </c>
      <c r="E151" s="99" t="str">
        <f>IFERROR(VLOOKUP(ROWS($C$4:C151),$B$4:$C$1385,2,0),"")</f>
        <v>20.53.Z Produkcja olejków eterycznych (PKD 2007)</v>
      </c>
      <c r="F151" s="98">
        <v>0</v>
      </c>
      <c r="AM151" s="98">
        <f>IF(ISNUMBER(SEARCH('ankieta ESG'!$G$180,AN151)),MAX(AM$3:$AM150)+1,0)</f>
        <v>148</v>
      </c>
      <c r="AN151" s="134" t="s">
        <v>4151</v>
      </c>
      <c r="AO151" s="98">
        <v>0</v>
      </c>
      <c r="AP151" s="99" t="str">
        <f>IFERROR(VLOOKUP(ROWS($AN$4:AN151),$AM$4:$AN$2337,2,0),"")</f>
        <v>Brenna (pow. cieszyński, woj. śląskie)</v>
      </c>
      <c r="AQ151" s="98">
        <v>0</v>
      </c>
      <c r="AR151" s="98">
        <f>IF(ISNUMBER(SEARCH('ankieta ESG'!$G$181,AS151)),MAX($AR$3:AR150)+1,0)</f>
        <v>148</v>
      </c>
      <c r="AS151" s="134" t="s">
        <v>4151</v>
      </c>
      <c r="AT151" s="98">
        <v>0</v>
      </c>
      <c r="AU151" s="99" t="str">
        <f>IFERROR(VLOOKUP(ROWS($AS$4:AS151),$AR$4:$AS$2337,2,0),"")</f>
        <v>Brenna (pow. cieszyński, woj. śląskie)</v>
      </c>
      <c r="AV151" s="98">
        <v>0</v>
      </c>
      <c r="AW151" s="98">
        <f>IF(ISNUMBER(SEARCH('ankieta ESG'!$G$182,AX151)),MAX($AW$3:AW150)+1,0)</f>
        <v>148</v>
      </c>
      <c r="AX151" s="134" t="s">
        <v>4151</v>
      </c>
      <c r="AY151" s="98">
        <v>0</v>
      </c>
      <c r="AZ151" s="99" t="str">
        <f>IFERROR(VLOOKUP(ROWS($AX$4:AX151),$AW$4:$AX$2337,2,0),"")</f>
        <v>Brenna (pow. cieszyński, woj. śląskie)</v>
      </c>
      <c r="BA151" s="98">
        <v>0</v>
      </c>
      <c r="BB151" s="98">
        <f>IF(ISNUMBER(SEARCH('ankieta ESG'!$G$183,BC151)),MAX($BB$3:BB150)+1,0)</f>
        <v>148</v>
      </c>
      <c r="BC151" s="134" t="s">
        <v>4151</v>
      </c>
      <c r="BD151" s="98">
        <v>0</v>
      </c>
      <c r="BE151" s="99" t="str">
        <f>IFERROR(VLOOKUP(ROWS($BC$4:BC151),$BB$4:$BC$2337,2,0),"")</f>
        <v>Brenna (pow. cieszyński, woj. śląskie)</v>
      </c>
      <c r="BF151" s="98">
        <v>0</v>
      </c>
      <c r="BG151" s="98">
        <f>IF(ISNUMBER(SEARCH('ankieta ESG'!$G$184,BH151)),MAX($BG$3:BG150)+1,0)</f>
        <v>148</v>
      </c>
      <c r="BH151" s="134" t="s">
        <v>4151</v>
      </c>
      <c r="BI151" s="98">
        <v>0</v>
      </c>
      <c r="BJ151" s="99" t="str">
        <f>IFERROR(VLOOKUP(ROWS($BH$4:BH151),$BG$4:$BH$2337,2,0),"")</f>
        <v>Brenna (pow. cieszyński, woj. śląskie)</v>
      </c>
      <c r="BK151" s="98">
        <v>0</v>
      </c>
      <c r="BL151" s="98">
        <f>IF(ISNUMBER(SEARCH('ankieta ESG'!$G$185,BM151)),MAX($BL$3:BL150)+1,0)</f>
        <v>148</v>
      </c>
      <c r="BM151" s="134" t="s">
        <v>4151</v>
      </c>
      <c r="BN151" s="98">
        <v>0</v>
      </c>
      <c r="BO151" s="99" t="str">
        <f>IFERROR(VLOOKUP(ROWS($BM$4:BM151),$BL$4:$BM$2337,2,0),"")</f>
        <v>Brenna (pow. cieszyński, woj. śląskie)</v>
      </c>
      <c r="BP151" s="98">
        <v>0</v>
      </c>
      <c r="BQ151" s="98">
        <f>IF(ISNUMBER(SEARCH('ankieta ESG'!$G$186,BR151)),MAX($BQ$3:BQ150)+1,0)</f>
        <v>148</v>
      </c>
      <c r="BR151" s="134" t="s">
        <v>4151</v>
      </c>
      <c r="BS151" s="98">
        <v>0</v>
      </c>
      <c r="BT151" s="99" t="str">
        <f>IFERROR(VLOOKUP(ROWS($BR$4:BR151),$BQ$4:$BR$2337,2,0),"")</f>
        <v>Brenna (pow. cieszyński, woj. śląskie)</v>
      </c>
      <c r="BU151" s="98">
        <v>0</v>
      </c>
      <c r="BV151" s="98">
        <f>IF(ISNUMBER(SEARCH('ankieta ESG'!$G$187,BW151)),MAX($BV$3:BV150)+1,0)</f>
        <v>148</v>
      </c>
      <c r="BW151" s="134" t="s">
        <v>4151</v>
      </c>
      <c r="BX151" s="98">
        <v>0</v>
      </c>
      <c r="BY151" s="99" t="str">
        <f>IFERROR(VLOOKUP(ROWS($BW$4:BW151),$BV$4:$BW$2337,2,0),"")</f>
        <v>Brenna (pow. cieszyński, woj. śląskie)</v>
      </c>
      <c r="BZ151" s="98">
        <v>0</v>
      </c>
      <c r="CA151" s="98">
        <f>IF(ISNUMBER(SEARCH('ankieta ESG'!$G$188,CB151)),MAX($CA$3:CA150)+1,0)</f>
        <v>148</v>
      </c>
      <c r="CB151" s="134" t="s">
        <v>4151</v>
      </c>
      <c r="CC151" s="98">
        <v>0</v>
      </c>
      <c r="CD151" s="99" t="str">
        <f>IFERROR(VLOOKUP(ROWS($CB$4:CB151),$CA$4:$CB$2337,2,0),"")</f>
        <v>Brenna (pow. cieszyński, woj. śląskie)</v>
      </c>
      <c r="CE151" s="98">
        <v>0</v>
      </c>
      <c r="CF151" s="98">
        <f>IF(ISNUMBER(SEARCH('ankieta ESG'!$G$189,CG151)),MAX($CF$3:CF150)+1,0)</f>
        <v>148</v>
      </c>
      <c r="CG151" s="134" t="s">
        <v>4151</v>
      </c>
      <c r="CH151" s="98">
        <v>0</v>
      </c>
      <c r="CI151" s="99" t="str">
        <f>IFERROR(VLOOKUP(ROWS($CG$4:CG151),$CF$4:$CG$2337,2,0),"")</f>
        <v>Brenna (pow. cieszyński, woj. śląskie)</v>
      </c>
      <c r="CJ151" s="98">
        <v>0</v>
      </c>
    </row>
    <row r="152" spans="2:88">
      <c r="B152" s="98">
        <f>IF(ISNUMBER(SEARCH('ankieta ESG'!$E$11,C152)),MAX(B$3:$B151)+1,0)</f>
        <v>149</v>
      </c>
      <c r="C152" s="99" t="s">
        <v>193</v>
      </c>
      <c r="D152" s="98">
        <v>0</v>
      </c>
      <c r="E152" s="99" t="str">
        <f>IFERROR(VLOOKUP(ROWS($C$4:C152),$B$4:$C$1385,2,0),"")</f>
        <v>20.59.Z Produkcja pozostałych wyrobów chemicznych, gdzie indziej niesklasyfikowana (PKD 2007)</v>
      </c>
      <c r="F152" s="98">
        <v>0</v>
      </c>
      <c r="AM152" s="98">
        <f>IF(ISNUMBER(SEARCH('ankieta ESG'!$G$180,AN152)),MAX(AM$3:$AM151)+1,0)</f>
        <v>149</v>
      </c>
      <c r="AN152" s="134" t="s">
        <v>4152</v>
      </c>
      <c r="AO152" s="98">
        <v>0</v>
      </c>
      <c r="AP152" s="99" t="str">
        <f>IFERROR(VLOOKUP(ROWS($AN$4:AN152),$AM$4:$AN$2337,2,0),"")</f>
        <v>Brochów (pow. sochaczewski, woj. mazowieckie)</v>
      </c>
      <c r="AQ152" s="98">
        <v>0</v>
      </c>
      <c r="AR152" s="98">
        <f>IF(ISNUMBER(SEARCH('ankieta ESG'!$G$181,AS152)),MAX($AR$3:AR151)+1,0)</f>
        <v>149</v>
      </c>
      <c r="AS152" s="134" t="s">
        <v>4152</v>
      </c>
      <c r="AT152" s="98">
        <v>0</v>
      </c>
      <c r="AU152" s="99" t="str">
        <f>IFERROR(VLOOKUP(ROWS($AS$4:AS152),$AR$4:$AS$2337,2,0),"")</f>
        <v>Brochów (pow. sochaczewski, woj. mazowieckie)</v>
      </c>
      <c r="AV152" s="98">
        <v>0</v>
      </c>
      <c r="AW152" s="98">
        <f>IF(ISNUMBER(SEARCH('ankieta ESG'!$G$182,AX152)),MAX($AW$3:AW151)+1,0)</f>
        <v>149</v>
      </c>
      <c r="AX152" s="134" t="s">
        <v>4152</v>
      </c>
      <c r="AY152" s="98">
        <v>0</v>
      </c>
      <c r="AZ152" s="99" t="str">
        <f>IFERROR(VLOOKUP(ROWS($AX$4:AX152),$AW$4:$AX$2337,2,0),"")</f>
        <v>Brochów (pow. sochaczewski, woj. mazowieckie)</v>
      </c>
      <c r="BA152" s="98">
        <v>0</v>
      </c>
      <c r="BB152" s="98">
        <f>IF(ISNUMBER(SEARCH('ankieta ESG'!$G$183,BC152)),MAX($BB$3:BB151)+1,0)</f>
        <v>149</v>
      </c>
      <c r="BC152" s="134" t="s">
        <v>4152</v>
      </c>
      <c r="BD152" s="98">
        <v>0</v>
      </c>
      <c r="BE152" s="99" t="str">
        <f>IFERROR(VLOOKUP(ROWS($BC$4:BC152),$BB$4:$BC$2337,2,0),"")</f>
        <v>Brochów (pow. sochaczewski, woj. mazowieckie)</v>
      </c>
      <c r="BF152" s="98">
        <v>0</v>
      </c>
      <c r="BG152" s="98">
        <f>IF(ISNUMBER(SEARCH('ankieta ESG'!$G$184,BH152)),MAX($BG$3:BG151)+1,0)</f>
        <v>149</v>
      </c>
      <c r="BH152" s="134" t="s">
        <v>4152</v>
      </c>
      <c r="BI152" s="98">
        <v>0</v>
      </c>
      <c r="BJ152" s="99" t="str">
        <f>IFERROR(VLOOKUP(ROWS($BH$4:BH152),$BG$4:$BH$2337,2,0),"")</f>
        <v>Brochów (pow. sochaczewski, woj. mazowieckie)</v>
      </c>
      <c r="BK152" s="98">
        <v>0</v>
      </c>
      <c r="BL152" s="98">
        <f>IF(ISNUMBER(SEARCH('ankieta ESG'!$G$185,BM152)),MAX($BL$3:BL151)+1,0)</f>
        <v>149</v>
      </c>
      <c r="BM152" s="134" t="s">
        <v>4152</v>
      </c>
      <c r="BN152" s="98">
        <v>0</v>
      </c>
      <c r="BO152" s="99" t="str">
        <f>IFERROR(VLOOKUP(ROWS($BM$4:BM152),$BL$4:$BM$2337,2,0),"")</f>
        <v>Brochów (pow. sochaczewski, woj. mazowieckie)</v>
      </c>
      <c r="BP152" s="98">
        <v>0</v>
      </c>
      <c r="BQ152" s="98">
        <f>IF(ISNUMBER(SEARCH('ankieta ESG'!$G$186,BR152)),MAX($BQ$3:BQ151)+1,0)</f>
        <v>149</v>
      </c>
      <c r="BR152" s="134" t="s">
        <v>4152</v>
      </c>
      <c r="BS152" s="98">
        <v>0</v>
      </c>
      <c r="BT152" s="99" t="str">
        <f>IFERROR(VLOOKUP(ROWS($BR$4:BR152),$BQ$4:$BR$2337,2,0),"")</f>
        <v>Brochów (pow. sochaczewski, woj. mazowieckie)</v>
      </c>
      <c r="BU152" s="98">
        <v>0</v>
      </c>
      <c r="BV152" s="98">
        <f>IF(ISNUMBER(SEARCH('ankieta ESG'!$G$187,BW152)),MAX($BV$3:BV151)+1,0)</f>
        <v>149</v>
      </c>
      <c r="BW152" s="134" t="s">
        <v>4152</v>
      </c>
      <c r="BX152" s="98">
        <v>0</v>
      </c>
      <c r="BY152" s="99" t="str">
        <f>IFERROR(VLOOKUP(ROWS($BW$4:BW152),$BV$4:$BW$2337,2,0),"")</f>
        <v>Brochów (pow. sochaczewski, woj. mazowieckie)</v>
      </c>
      <c r="BZ152" s="98">
        <v>0</v>
      </c>
      <c r="CA152" s="98">
        <f>IF(ISNUMBER(SEARCH('ankieta ESG'!$G$188,CB152)),MAX($CA$3:CA151)+1,0)</f>
        <v>149</v>
      </c>
      <c r="CB152" s="134" t="s">
        <v>4152</v>
      </c>
      <c r="CC152" s="98">
        <v>0</v>
      </c>
      <c r="CD152" s="99" t="str">
        <f>IFERROR(VLOOKUP(ROWS($CB$4:CB152),$CA$4:$CB$2337,2,0),"")</f>
        <v>Brochów (pow. sochaczewski, woj. mazowieckie)</v>
      </c>
      <c r="CE152" s="98">
        <v>0</v>
      </c>
      <c r="CF152" s="98">
        <f>IF(ISNUMBER(SEARCH('ankieta ESG'!$G$189,CG152)),MAX($CF$3:CF151)+1,0)</f>
        <v>149</v>
      </c>
      <c r="CG152" s="134" t="s">
        <v>4152</v>
      </c>
      <c r="CH152" s="98">
        <v>0</v>
      </c>
      <c r="CI152" s="99" t="str">
        <f>IFERROR(VLOOKUP(ROWS($CG$4:CG152),$CF$4:$CG$2337,2,0),"")</f>
        <v>Brochów (pow. sochaczewski, woj. mazowieckie)</v>
      </c>
      <c r="CJ152" s="98">
        <v>0</v>
      </c>
    </row>
    <row r="153" spans="2:88">
      <c r="B153" s="98">
        <f>IF(ISNUMBER(SEARCH('ankieta ESG'!$E$11,C153)),MAX(B$3:$B152)+1,0)</f>
        <v>150</v>
      </c>
      <c r="C153" s="99" t="s">
        <v>194</v>
      </c>
      <c r="D153" s="98">
        <v>0</v>
      </c>
      <c r="E153" s="99" t="str">
        <f>IFERROR(VLOOKUP(ROWS($C$4:C153),$B$4:$C$1385,2,0),"")</f>
        <v>20.60.Z Produkcja włókien chemicznych (PKD 2007)</v>
      </c>
      <c r="F153" s="98">
        <v>0</v>
      </c>
      <c r="AM153" s="98">
        <f>IF(ISNUMBER(SEARCH('ankieta ESG'!$G$180,AN153)),MAX(AM$3:$AM152)+1,0)</f>
        <v>150</v>
      </c>
      <c r="AN153" s="134" t="s">
        <v>4153</v>
      </c>
      <c r="AO153" s="98">
        <v>0</v>
      </c>
      <c r="AP153" s="99" t="str">
        <f>IFERROR(VLOOKUP(ROWS($AN$4:AN153),$AM$4:$AN$2337,2,0),"")</f>
        <v>Brodnica (pow. brodnicki, woj. kujawsko-pomorskie)</v>
      </c>
      <c r="AQ153" s="98">
        <v>0</v>
      </c>
      <c r="AR153" s="98">
        <f>IF(ISNUMBER(SEARCH('ankieta ESG'!$G$181,AS153)),MAX($AR$3:AR152)+1,0)</f>
        <v>150</v>
      </c>
      <c r="AS153" s="134" t="s">
        <v>4153</v>
      </c>
      <c r="AT153" s="98">
        <v>0</v>
      </c>
      <c r="AU153" s="99" t="str">
        <f>IFERROR(VLOOKUP(ROWS($AS$4:AS153),$AR$4:$AS$2337,2,0),"")</f>
        <v>Brodnica (pow. brodnicki, woj. kujawsko-pomorskie)</v>
      </c>
      <c r="AV153" s="98">
        <v>0</v>
      </c>
      <c r="AW153" s="98">
        <f>IF(ISNUMBER(SEARCH('ankieta ESG'!$G$182,AX153)),MAX($AW$3:AW152)+1,0)</f>
        <v>150</v>
      </c>
      <c r="AX153" s="134" t="s">
        <v>4153</v>
      </c>
      <c r="AY153" s="98">
        <v>0</v>
      </c>
      <c r="AZ153" s="99" t="str">
        <f>IFERROR(VLOOKUP(ROWS($AX$4:AX153),$AW$4:$AX$2337,2,0),"")</f>
        <v>Brodnica (pow. brodnicki, woj. kujawsko-pomorskie)</v>
      </c>
      <c r="BA153" s="98">
        <v>0</v>
      </c>
      <c r="BB153" s="98">
        <f>IF(ISNUMBER(SEARCH('ankieta ESG'!$G$183,BC153)),MAX($BB$3:BB152)+1,0)</f>
        <v>150</v>
      </c>
      <c r="BC153" s="134" t="s">
        <v>4153</v>
      </c>
      <c r="BD153" s="98">
        <v>0</v>
      </c>
      <c r="BE153" s="99" t="str">
        <f>IFERROR(VLOOKUP(ROWS($BC$4:BC153),$BB$4:$BC$2337,2,0),"")</f>
        <v>Brodnica (pow. brodnicki, woj. kujawsko-pomorskie)</v>
      </c>
      <c r="BF153" s="98">
        <v>0</v>
      </c>
      <c r="BG153" s="98">
        <f>IF(ISNUMBER(SEARCH('ankieta ESG'!$G$184,BH153)),MAX($BG$3:BG152)+1,0)</f>
        <v>150</v>
      </c>
      <c r="BH153" s="134" t="s">
        <v>4153</v>
      </c>
      <c r="BI153" s="98">
        <v>0</v>
      </c>
      <c r="BJ153" s="99" t="str">
        <f>IFERROR(VLOOKUP(ROWS($BH$4:BH153),$BG$4:$BH$2337,2,0),"")</f>
        <v>Brodnica (pow. brodnicki, woj. kujawsko-pomorskie)</v>
      </c>
      <c r="BK153" s="98">
        <v>0</v>
      </c>
      <c r="BL153" s="98">
        <f>IF(ISNUMBER(SEARCH('ankieta ESG'!$G$185,BM153)),MAX($BL$3:BL152)+1,0)</f>
        <v>150</v>
      </c>
      <c r="BM153" s="134" t="s">
        <v>4153</v>
      </c>
      <c r="BN153" s="98">
        <v>0</v>
      </c>
      <c r="BO153" s="99" t="str">
        <f>IFERROR(VLOOKUP(ROWS($BM$4:BM153),$BL$4:$BM$2337,2,0),"")</f>
        <v>Brodnica (pow. brodnicki, woj. kujawsko-pomorskie)</v>
      </c>
      <c r="BP153" s="98">
        <v>0</v>
      </c>
      <c r="BQ153" s="98">
        <f>IF(ISNUMBER(SEARCH('ankieta ESG'!$G$186,BR153)),MAX($BQ$3:BQ152)+1,0)</f>
        <v>150</v>
      </c>
      <c r="BR153" s="134" t="s">
        <v>4153</v>
      </c>
      <c r="BS153" s="98">
        <v>0</v>
      </c>
      <c r="BT153" s="99" t="str">
        <f>IFERROR(VLOOKUP(ROWS($BR$4:BR153),$BQ$4:$BR$2337,2,0),"")</f>
        <v>Brodnica (pow. brodnicki, woj. kujawsko-pomorskie)</v>
      </c>
      <c r="BU153" s="98">
        <v>0</v>
      </c>
      <c r="BV153" s="98">
        <f>IF(ISNUMBER(SEARCH('ankieta ESG'!$G$187,BW153)),MAX($BV$3:BV152)+1,0)</f>
        <v>150</v>
      </c>
      <c r="BW153" s="134" t="s">
        <v>4153</v>
      </c>
      <c r="BX153" s="98">
        <v>0</v>
      </c>
      <c r="BY153" s="99" t="str">
        <f>IFERROR(VLOOKUP(ROWS($BW$4:BW153),$BV$4:$BW$2337,2,0),"")</f>
        <v>Brodnica (pow. brodnicki, woj. kujawsko-pomorskie)</v>
      </c>
      <c r="BZ153" s="98">
        <v>0</v>
      </c>
      <c r="CA153" s="98">
        <f>IF(ISNUMBER(SEARCH('ankieta ESG'!$G$188,CB153)),MAX($CA$3:CA152)+1,0)</f>
        <v>150</v>
      </c>
      <c r="CB153" s="134" t="s">
        <v>4153</v>
      </c>
      <c r="CC153" s="98">
        <v>0</v>
      </c>
      <c r="CD153" s="99" t="str">
        <f>IFERROR(VLOOKUP(ROWS($CB$4:CB153),$CA$4:$CB$2337,2,0),"")</f>
        <v>Brodnica (pow. brodnicki, woj. kujawsko-pomorskie)</v>
      </c>
      <c r="CE153" s="98">
        <v>0</v>
      </c>
      <c r="CF153" s="98">
        <f>IF(ISNUMBER(SEARCH('ankieta ESG'!$G$189,CG153)),MAX($CF$3:CF152)+1,0)</f>
        <v>150</v>
      </c>
      <c r="CG153" s="134" t="s">
        <v>4153</v>
      </c>
      <c r="CH153" s="98">
        <v>0</v>
      </c>
      <c r="CI153" s="99" t="str">
        <f>IFERROR(VLOOKUP(ROWS($CG$4:CG153),$CF$4:$CG$2337,2,0),"")</f>
        <v>Brodnica (pow. brodnicki, woj. kujawsko-pomorskie)</v>
      </c>
      <c r="CJ153" s="98">
        <v>0</v>
      </c>
    </row>
    <row r="154" spans="2:88">
      <c r="B154" s="98">
        <f>IF(ISNUMBER(SEARCH('ankieta ESG'!$E$11,C154)),MAX(B$3:$B153)+1,0)</f>
        <v>151</v>
      </c>
      <c r="C154" s="99" t="s">
        <v>195</v>
      </c>
      <c r="D154" s="98">
        <v>0</v>
      </c>
      <c r="E154" s="99" t="str">
        <f>IFERROR(VLOOKUP(ROWS($C$4:C154),$B$4:$C$1385,2,0),"")</f>
        <v>21.10.Z Produkcja podstawowych substancji farmaceutycznych (PKD 2007)</v>
      </c>
      <c r="F154" s="98">
        <v>0</v>
      </c>
      <c r="AM154" s="98">
        <f>IF(ISNUMBER(SEARCH('ankieta ESG'!$G$180,AN154)),MAX(AM$3:$AM153)+1,0)</f>
        <v>151</v>
      </c>
      <c r="AN154" s="134" t="s">
        <v>4154</v>
      </c>
      <c r="AO154" s="98">
        <v>0</v>
      </c>
      <c r="AP154" s="99" t="str">
        <f>IFERROR(VLOOKUP(ROWS($AN$4:AN154),$AM$4:$AN$2337,2,0),"")</f>
        <v>Brodnica (pow. śremski, woj. wielkopolskie)</v>
      </c>
      <c r="AQ154" s="98">
        <v>0</v>
      </c>
      <c r="AR154" s="98">
        <f>IF(ISNUMBER(SEARCH('ankieta ESG'!$G$181,AS154)),MAX($AR$3:AR153)+1,0)</f>
        <v>151</v>
      </c>
      <c r="AS154" s="134" t="s">
        <v>4154</v>
      </c>
      <c r="AT154" s="98">
        <v>0</v>
      </c>
      <c r="AU154" s="99" t="str">
        <f>IFERROR(VLOOKUP(ROWS($AS$4:AS154),$AR$4:$AS$2337,2,0),"")</f>
        <v>Brodnica (pow. śremski, woj. wielkopolskie)</v>
      </c>
      <c r="AV154" s="98">
        <v>0</v>
      </c>
      <c r="AW154" s="98">
        <f>IF(ISNUMBER(SEARCH('ankieta ESG'!$G$182,AX154)),MAX($AW$3:AW153)+1,0)</f>
        <v>151</v>
      </c>
      <c r="AX154" s="134" t="s">
        <v>4154</v>
      </c>
      <c r="AY154" s="98">
        <v>0</v>
      </c>
      <c r="AZ154" s="99" t="str">
        <f>IFERROR(VLOOKUP(ROWS($AX$4:AX154),$AW$4:$AX$2337,2,0),"")</f>
        <v>Brodnica (pow. śremski, woj. wielkopolskie)</v>
      </c>
      <c r="BA154" s="98">
        <v>0</v>
      </c>
      <c r="BB154" s="98">
        <f>IF(ISNUMBER(SEARCH('ankieta ESG'!$G$183,BC154)),MAX($BB$3:BB153)+1,0)</f>
        <v>151</v>
      </c>
      <c r="BC154" s="134" t="s">
        <v>4154</v>
      </c>
      <c r="BD154" s="98">
        <v>0</v>
      </c>
      <c r="BE154" s="99" t="str">
        <f>IFERROR(VLOOKUP(ROWS($BC$4:BC154),$BB$4:$BC$2337,2,0),"")</f>
        <v>Brodnica (pow. śremski, woj. wielkopolskie)</v>
      </c>
      <c r="BF154" s="98">
        <v>0</v>
      </c>
      <c r="BG154" s="98">
        <f>IF(ISNUMBER(SEARCH('ankieta ESG'!$G$184,BH154)),MAX($BG$3:BG153)+1,0)</f>
        <v>151</v>
      </c>
      <c r="BH154" s="134" t="s">
        <v>4154</v>
      </c>
      <c r="BI154" s="98">
        <v>0</v>
      </c>
      <c r="BJ154" s="99" t="str">
        <f>IFERROR(VLOOKUP(ROWS($BH$4:BH154),$BG$4:$BH$2337,2,0),"")</f>
        <v>Brodnica (pow. śremski, woj. wielkopolskie)</v>
      </c>
      <c r="BK154" s="98">
        <v>0</v>
      </c>
      <c r="BL154" s="98">
        <f>IF(ISNUMBER(SEARCH('ankieta ESG'!$G$185,BM154)),MAX($BL$3:BL153)+1,0)</f>
        <v>151</v>
      </c>
      <c r="BM154" s="134" t="s">
        <v>4154</v>
      </c>
      <c r="BN154" s="98">
        <v>0</v>
      </c>
      <c r="BO154" s="99" t="str">
        <f>IFERROR(VLOOKUP(ROWS($BM$4:BM154),$BL$4:$BM$2337,2,0),"")</f>
        <v>Brodnica (pow. śremski, woj. wielkopolskie)</v>
      </c>
      <c r="BP154" s="98">
        <v>0</v>
      </c>
      <c r="BQ154" s="98">
        <f>IF(ISNUMBER(SEARCH('ankieta ESG'!$G$186,BR154)),MAX($BQ$3:BQ153)+1,0)</f>
        <v>151</v>
      </c>
      <c r="BR154" s="134" t="s">
        <v>4154</v>
      </c>
      <c r="BS154" s="98">
        <v>0</v>
      </c>
      <c r="BT154" s="99" t="str">
        <f>IFERROR(VLOOKUP(ROWS($BR$4:BR154),$BQ$4:$BR$2337,2,0),"")</f>
        <v>Brodnica (pow. śremski, woj. wielkopolskie)</v>
      </c>
      <c r="BU154" s="98">
        <v>0</v>
      </c>
      <c r="BV154" s="98">
        <f>IF(ISNUMBER(SEARCH('ankieta ESG'!$G$187,BW154)),MAX($BV$3:BV153)+1,0)</f>
        <v>151</v>
      </c>
      <c r="BW154" s="134" t="s">
        <v>4154</v>
      </c>
      <c r="BX154" s="98">
        <v>0</v>
      </c>
      <c r="BY154" s="99" t="str">
        <f>IFERROR(VLOOKUP(ROWS($BW$4:BW154),$BV$4:$BW$2337,2,0),"")</f>
        <v>Brodnica (pow. śremski, woj. wielkopolskie)</v>
      </c>
      <c r="BZ154" s="98">
        <v>0</v>
      </c>
      <c r="CA154" s="98">
        <f>IF(ISNUMBER(SEARCH('ankieta ESG'!$G$188,CB154)),MAX($CA$3:CA153)+1,0)</f>
        <v>151</v>
      </c>
      <c r="CB154" s="134" t="s">
        <v>4154</v>
      </c>
      <c r="CC154" s="98">
        <v>0</v>
      </c>
      <c r="CD154" s="99" t="str">
        <f>IFERROR(VLOOKUP(ROWS($CB$4:CB154),$CA$4:$CB$2337,2,0),"")</f>
        <v>Brodnica (pow. śremski, woj. wielkopolskie)</v>
      </c>
      <c r="CE154" s="98">
        <v>0</v>
      </c>
      <c r="CF154" s="98">
        <f>IF(ISNUMBER(SEARCH('ankieta ESG'!$G$189,CG154)),MAX($CF$3:CF153)+1,0)</f>
        <v>151</v>
      </c>
      <c r="CG154" s="134" t="s">
        <v>4154</v>
      </c>
      <c r="CH154" s="98">
        <v>0</v>
      </c>
      <c r="CI154" s="99" t="str">
        <f>IFERROR(VLOOKUP(ROWS($CG$4:CG154),$CF$4:$CG$2337,2,0),"")</f>
        <v>Brodnica (pow. śremski, woj. wielkopolskie)</v>
      </c>
      <c r="CJ154" s="98">
        <v>0</v>
      </c>
    </row>
    <row r="155" spans="2:88">
      <c r="B155" s="98">
        <f>IF(ISNUMBER(SEARCH('ankieta ESG'!$E$11,C155)),MAX(B$3:$B154)+1,0)</f>
        <v>152</v>
      </c>
      <c r="C155" s="99" t="s">
        <v>196</v>
      </c>
      <c r="D155" s="98">
        <v>0</v>
      </c>
      <c r="E155" s="99" t="str">
        <f>IFERROR(VLOOKUP(ROWS($C$4:C155),$B$4:$C$1385,2,0),"")</f>
        <v>21.20.Z Produkcja leków i pozostałych wyrobów farmaceutycznych (PKD 2007)</v>
      </c>
      <c r="F155" s="98">
        <v>0</v>
      </c>
      <c r="AM155" s="98">
        <f>IF(ISNUMBER(SEARCH('ankieta ESG'!$G$180,AN155)),MAX(AM$3:$AM154)+1,0)</f>
        <v>152</v>
      </c>
      <c r="AN155" s="134" t="s">
        <v>4155</v>
      </c>
      <c r="AO155" s="98">
        <v>0</v>
      </c>
      <c r="AP155" s="99" t="str">
        <f>IFERROR(VLOOKUP(ROWS($AN$4:AN155),$AM$4:$AN$2337,2,0),"")</f>
        <v>Brody (pow. starachowicki, woj. świętokrzyskie)</v>
      </c>
      <c r="AQ155" s="98">
        <v>0</v>
      </c>
      <c r="AR155" s="98">
        <f>IF(ISNUMBER(SEARCH('ankieta ESG'!$G$181,AS155)),MAX($AR$3:AR154)+1,0)</f>
        <v>152</v>
      </c>
      <c r="AS155" s="134" t="s">
        <v>4155</v>
      </c>
      <c r="AT155" s="98">
        <v>0</v>
      </c>
      <c r="AU155" s="99" t="str">
        <f>IFERROR(VLOOKUP(ROWS($AS$4:AS155),$AR$4:$AS$2337,2,0),"")</f>
        <v>Brody (pow. starachowicki, woj. świętokrzyskie)</v>
      </c>
      <c r="AV155" s="98">
        <v>0</v>
      </c>
      <c r="AW155" s="98">
        <f>IF(ISNUMBER(SEARCH('ankieta ESG'!$G$182,AX155)),MAX($AW$3:AW154)+1,0)</f>
        <v>152</v>
      </c>
      <c r="AX155" s="134" t="s">
        <v>4155</v>
      </c>
      <c r="AY155" s="98">
        <v>0</v>
      </c>
      <c r="AZ155" s="99" t="str">
        <f>IFERROR(VLOOKUP(ROWS($AX$4:AX155),$AW$4:$AX$2337,2,0),"")</f>
        <v>Brody (pow. starachowicki, woj. świętokrzyskie)</v>
      </c>
      <c r="BA155" s="98">
        <v>0</v>
      </c>
      <c r="BB155" s="98">
        <f>IF(ISNUMBER(SEARCH('ankieta ESG'!$G$183,BC155)),MAX($BB$3:BB154)+1,0)</f>
        <v>152</v>
      </c>
      <c r="BC155" s="134" t="s">
        <v>4155</v>
      </c>
      <c r="BD155" s="98">
        <v>0</v>
      </c>
      <c r="BE155" s="99" t="str">
        <f>IFERROR(VLOOKUP(ROWS($BC$4:BC155),$BB$4:$BC$2337,2,0),"")</f>
        <v>Brody (pow. starachowicki, woj. świętokrzyskie)</v>
      </c>
      <c r="BF155" s="98">
        <v>0</v>
      </c>
      <c r="BG155" s="98">
        <f>IF(ISNUMBER(SEARCH('ankieta ESG'!$G$184,BH155)),MAX($BG$3:BG154)+1,0)</f>
        <v>152</v>
      </c>
      <c r="BH155" s="134" t="s">
        <v>4155</v>
      </c>
      <c r="BI155" s="98">
        <v>0</v>
      </c>
      <c r="BJ155" s="99" t="str">
        <f>IFERROR(VLOOKUP(ROWS($BH$4:BH155),$BG$4:$BH$2337,2,0),"")</f>
        <v>Brody (pow. starachowicki, woj. świętokrzyskie)</v>
      </c>
      <c r="BK155" s="98">
        <v>0</v>
      </c>
      <c r="BL155" s="98">
        <f>IF(ISNUMBER(SEARCH('ankieta ESG'!$G$185,BM155)),MAX($BL$3:BL154)+1,0)</f>
        <v>152</v>
      </c>
      <c r="BM155" s="134" t="s">
        <v>4155</v>
      </c>
      <c r="BN155" s="98">
        <v>0</v>
      </c>
      <c r="BO155" s="99" t="str">
        <f>IFERROR(VLOOKUP(ROWS($BM$4:BM155),$BL$4:$BM$2337,2,0),"")</f>
        <v>Brody (pow. starachowicki, woj. świętokrzyskie)</v>
      </c>
      <c r="BP155" s="98">
        <v>0</v>
      </c>
      <c r="BQ155" s="98">
        <f>IF(ISNUMBER(SEARCH('ankieta ESG'!$G$186,BR155)),MAX($BQ$3:BQ154)+1,0)</f>
        <v>152</v>
      </c>
      <c r="BR155" s="134" t="s">
        <v>4155</v>
      </c>
      <c r="BS155" s="98">
        <v>0</v>
      </c>
      <c r="BT155" s="99" t="str">
        <f>IFERROR(VLOOKUP(ROWS($BR$4:BR155),$BQ$4:$BR$2337,2,0),"")</f>
        <v>Brody (pow. starachowicki, woj. świętokrzyskie)</v>
      </c>
      <c r="BU155" s="98">
        <v>0</v>
      </c>
      <c r="BV155" s="98">
        <f>IF(ISNUMBER(SEARCH('ankieta ESG'!$G$187,BW155)),MAX($BV$3:BV154)+1,0)</f>
        <v>152</v>
      </c>
      <c r="BW155" s="134" t="s">
        <v>4155</v>
      </c>
      <c r="BX155" s="98">
        <v>0</v>
      </c>
      <c r="BY155" s="99" t="str">
        <f>IFERROR(VLOOKUP(ROWS($BW$4:BW155),$BV$4:$BW$2337,2,0),"")</f>
        <v>Brody (pow. starachowicki, woj. świętokrzyskie)</v>
      </c>
      <c r="BZ155" s="98">
        <v>0</v>
      </c>
      <c r="CA155" s="98">
        <f>IF(ISNUMBER(SEARCH('ankieta ESG'!$G$188,CB155)),MAX($CA$3:CA154)+1,0)</f>
        <v>152</v>
      </c>
      <c r="CB155" s="134" t="s">
        <v>4155</v>
      </c>
      <c r="CC155" s="98">
        <v>0</v>
      </c>
      <c r="CD155" s="99" t="str">
        <f>IFERROR(VLOOKUP(ROWS($CB$4:CB155),$CA$4:$CB$2337,2,0),"")</f>
        <v>Brody (pow. starachowicki, woj. świętokrzyskie)</v>
      </c>
      <c r="CE155" s="98">
        <v>0</v>
      </c>
      <c r="CF155" s="98">
        <f>IF(ISNUMBER(SEARCH('ankieta ESG'!$G$189,CG155)),MAX($CF$3:CF154)+1,0)</f>
        <v>152</v>
      </c>
      <c r="CG155" s="134" t="s">
        <v>4155</v>
      </c>
      <c r="CH155" s="98">
        <v>0</v>
      </c>
      <c r="CI155" s="99" t="str">
        <f>IFERROR(VLOOKUP(ROWS($CG$4:CG155),$CF$4:$CG$2337,2,0),"")</f>
        <v>Brody (pow. starachowicki, woj. świętokrzyskie)</v>
      </c>
      <c r="CJ155" s="98">
        <v>0</v>
      </c>
    </row>
    <row r="156" spans="2:88">
      <c r="B156" s="98">
        <f>IF(ISNUMBER(SEARCH('ankieta ESG'!$E$11,C156)),MAX(B$3:$B155)+1,0)</f>
        <v>153</v>
      </c>
      <c r="C156" s="99" t="s">
        <v>197</v>
      </c>
      <c r="D156" s="98">
        <v>0</v>
      </c>
      <c r="E156" s="99" t="str">
        <f>IFERROR(VLOOKUP(ROWS($C$4:C156),$B$4:$C$1385,2,0),"")</f>
        <v>22.11.Z Produkcja opon i dętek z gumy; bieżnikowanie i regenerowanie opon z gumy (PKD 2007)</v>
      </c>
      <c r="F156" s="98">
        <v>0</v>
      </c>
      <c r="AM156" s="98">
        <f>IF(ISNUMBER(SEARCH('ankieta ESG'!$G$180,AN156)),MAX(AM$3:$AM155)+1,0)</f>
        <v>153</v>
      </c>
      <c r="AN156" s="134" t="s">
        <v>4156</v>
      </c>
      <c r="AO156" s="98">
        <v>0</v>
      </c>
      <c r="AP156" s="99" t="str">
        <f>IFERROR(VLOOKUP(ROWS($AN$4:AN156),$AM$4:$AN$2337,2,0),"")</f>
        <v>Brody (pow. żarski, woj. lubuskie)</v>
      </c>
      <c r="AQ156" s="98">
        <v>0</v>
      </c>
      <c r="AR156" s="98">
        <f>IF(ISNUMBER(SEARCH('ankieta ESG'!$G$181,AS156)),MAX($AR$3:AR155)+1,0)</f>
        <v>153</v>
      </c>
      <c r="AS156" s="134" t="s">
        <v>4156</v>
      </c>
      <c r="AT156" s="98">
        <v>0</v>
      </c>
      <c r="AU156" s="99" t="str">
        <f>IFERROR(VLOOKUP(ROWS($AS$4:AS156),$AR$4:$AS$2337,2,0),"")</f>
        <v>Brody (pow. żarski, woj. lubuskie)</v>
      </c>
      <c r="AV156" s="98">
        <v>0</v>
      </c>
      <c r="AW156" s="98">
        <f>IF(ISNUMBER(SEARCH('ankieta ESG'!$G$182,AX156)),MAX($AW$3:AW155)+1,0)</f>
        <v>153</v>
      </c>
      <c r="AX156" s="134" t="s">
        <v>4156</v>
      </c>
      <c r="AY156" s="98">
        <v>0</v>
      </c>
      <c r="AZ156" s="99" t="str">
        <f>IFERROR(VLOOKUP(ROWS($AX$4:AX156),$AW$4:$AX$2337,2,0),"")</f>
        <v>Brody (pow. żarski, woj. lubuskie)</v>
      </c>
      <c r="BA156" s="98">
        <v>0</v>
      </c>
      <c r="BB156" s="98">
        <f>IF(ISNUMBER(SEARCH('ankieta ESG'!$G$183,BC156)),MAX($BB$3:BB155)+1,0)</f>
        <v>153</v>
      </c>
      <c r="BC156" s="134" t="s">
        <v>4156</v>
      </c>
      <c r="BD156" s="98">
        <v>0</v>
      </c>
      <c r="BE156" s="99" t="str">
        <f>IFERROR(VLOOKUP(ROWS($BC$4:BC156),$BB$4:$BC$2337,2,0),"")</f>
        <v>Brody (pow. żarski, woj. lubuskie)</v>
      </c>
      <c r="BF156" s="98">
        <v>0</v>
      </c>
      <c r="BG156" s="98">
        <f>IF(ISNUMBER(SEARCH('ankieta ESG'!$G$184,BH156)),MAX($BG$3:BG155)+1,0)</f>
        <v>153</v>
      </c>
      <c r="BH156" s="134" t="s">
        <v>4156</v>
      </c>
      <c r="BI156" s="98">
        <v>0</v>
      </c>
      <c r="BJ156" s="99" t="str">
        <f>IFERROR(VLOOKUP(ROWS($BH$4:BH156),$BG$4:$BH$2337,2,0),"")</f>
        <v>Brody (pow. żarski, woj. lubuskie)</v>
      </c>
      <c r="BK156" s="98">
        <v>0</v>
      </c>
      <c r="BL156" s="98">
        <f>IF(ISNUMBER(SEARCH('ankieta ESG'!$G$185,BM156)),MAX($BL$3:BL155)+1,0)</f>
        <v>153</v>
      </c>
      <c r="BM156" s="134" t="s">
        <v>4156</v>
      </c>
      <c r="BN156" s="98">
        <v>0</v>
      </c>
      <c r="BO156" s="99" t="str">
        <f>IFERROR(VLOOKUP(ROWS($BM$4:BM156),$BL$4:$BM$2337,2,0),"")</f>
        <v>Brody (pow. żarski, woj. lubuskie)</v>
      </c>
      <c r="BP156" s="98">
        <v>0</v>
      </c>
      <c r="BQ156" s="98">
        <f>IF(ISNUMBER(SEARCH('ankieta ESG'!$G$186,BR156)),MAX($BQ$3:BQ155)+1,0)</f>
        <v>153</v>
      </c>
      <c r="BR156" s="134" t="s">
        <v>4156</v>
      </c>
      <c r="BS156" s="98">
        <v>0</v>
      </c>
      <c r="BT156" s="99" t="str">
        <f>IFERROR(VLOOKUP(ROWS($BR$4:BR156),$BQ$4:$BR$2337,2,0),"")</f>
        <v>Brody (pow. żarski, woj. lubuskie)</v>
      </c>
      <c r="BU156" s="98">
        <v>0</v>
      </c>
      <c r="BV156" s="98">
        <f>IF(ISNUMBER(SEARCH('ankieta ESG'!$G$187,BW156)),MAX($BV$3:BV155)+1,0)</f>
        <v>153</v>
      </c>
      <c r="BW156" s="134" t="s">
        <v>4156</v>
      </c>
      <c r="BX156" s="98">
        <v>0</v>
      </c>
      <c r="BY156" s="99" t="str">
        <f>IFERROR(VLOOKUP(ROWS($BW$4:BW156),$BV$4:$BW$2337,2,0),"")</f>
        <v>Brody (pow. żarski, woj. lubuskie)</v>
      </c>
      <c r="BZ156" s="98">
        <v>0</v>
      </c>
      <c r="CA156" s="98">
        <f>IF(ISNUMBER(SEARCH('ankieta ESG'!$G$188,CB156)),MAX($CA$3:CA155)+1,0)</f>
        <v>153</v>
      </c>
      <c r="CB156" s="134" t="s">
        <v>4156</v>
      </c>
      <c r="CC156" s="98">
        <v>0</v>
      </c>
      <c r="CD156" s="99" t="str">
        <f>IFERROR(VLOOKUP(ROWS($CB$4:CB156),$CA$4:$CB$2337,2,0),"")</f>
        <v>Brody (pow. żarski, woj. lubuskie)</v>
      </c>
      <c r="CE156" s="98">
        <v>0</v>
      </c>
      <c r="CF156" s="98">
        <f>IF(ISNUMBER(SEARCH('ankieta ESG'!$G$189,CG156)),MAX($CF$3:CF155)+1,0)</f>
        <v>153</v>
      </c>
      <c r="CG156" s="134" t="s">
        <v>4156</v>
      </c>
      <c r="CH156" s="98">
        <v>0</v>
      </c>
      <c r="CI156" s="99" t="str">
        <f>IFERROR(VLOOKUP(ROWS($CG$4:CG156),$CF$4:$CG$2337,2,0),"")</f>
        <v>Brody (pow. żarski, woj. lubuskie)</v>
      </c>
      <c r="CJ156" s="98">
        <v>0</v>
      </c>
    </row>
    <row r="157" spans="2:88">
      <c r="B157" s="98">
        <f>IF(ISNUMBER(SEARCH('ankieta ESG'!$E$11,C157)),MAX(B$3:$B156)+1,0)</f>
        <v>154</v>
      </c>
      <c r="C157" s="99" t="s">
        <v>198</v>
      </c>
      <c r="D157" s="98">
        <v>0</v>
      </c>
      <c r="E157" s="99" t="str">
        <f>IFERROR(VLOOKUP(ROWS($C$4:C157),$B$4:$C$1385,2,0),"")</f>
        <v>22.19.Z Produkcja pozostałych wyrobów z gumy (PKD 2007)</v>
      </c>
      <c r="F157" s="98">
        <v>0</v>
      </c>
      <c r="AM157" s="98">
        <f>IF(ISNUMBER(SEARCH('ankieta ESG'!$G$180,AN157)),MAX(AM$3:$AM156)+1,0)</f>
        <v>154</v>
      </c>
      <c r="AN157" s="134" t="s">
        <v>4157</v>
      </c>
      <c r="AO157" s="98">
        <v>0</v>
      </c>
      <c r="AP157" s="99" t="str">
        <f>IFERROR(VLOOKUP(ROWS($AN$4:AN157),$AM$4:$AN$2337,2,0),"")</f>
        <v>Brojce (pow. gryficki, woj. zachodniopomorskie)</v>
      </c>
      <c r="AQ157" s="98">
        <v>0</v>
      </c>
      <c r="AR157" s="98">
        <f>IF(ISNUMBER(SEARCH('ankieta ESG'!$G$181,AS157)),MAX($AR$3:AR156)+1,0)</f>
        <v>154</v>
      </c>
      <c r="AS157" s="134" t="s">
        <v>4157</v>
      </c>
      <c r="AT157" s="98">
        <v>0</v>
      </c>
      <c r="AU157" s="99" t="str">
        <f>IFERROR(VLOOKUP(ROWS($AS$4:AS157),$AR$4:$AS$2337,2,0),"")</f>
        <v>Brojce (pow. gryficki, woj. zachodniopomorskie)</v>
      </c>
      <c r="AV157" s="98">
        <v>0</v>
      </c>
      <c r="AW157" s="98">
        <f>IF(ISNUMBER(SEARCH('ankieta ESG'!$G$182,AX157)),MAX($AW$3:AW156)+1,0)</f>
        <v>154</v>
      </c>
      <c r="AX157" s="134" t="s">
        <v>4157</v>
      </c>
      <c r="AY157" s="98">
        <v>0</v>
      </c>
      <c r="AZ157" s="99" t="str">
        <f>IFERROR(VLOOKUP(ROWS($AX$4:AX157),$AW$4:$AX$2337,2,0),"")</f>
        <v>Brojce (pow. gryficki, woj. zachodniopomorskie)</v>
      </c>
      <c r="BA157" s="98">
        <v>0</v>
      </c>
      <c r="BB157" s="98">
        <f>IF(ISNUMBER(SEARCH('ankieta ESG'!$G$183,BC157)),MAX($BB$3:BB156)+1,0)</f>
        <v>154</v>
      </c>
      <c r="BC157" s="134" t="s">
        <v>4157</v>
      </c>
      <c r="BD157" s="98">
        <v>0</v>
      </c>
      <c r="BE157" s="99" t="str">
        <f>IFERROR(VLOOKUP(ROWS($BC$4:BC157),$BB$4:$BC$2337,2,0),"")</f>
        <v>Brojce (pow. gryficki, woj. zachodniopomorskie)</v>
      </c>
      <c r="BF157" s="98">
        <v>0</v>
      </c>
      <c r="BG157" s="98">
        <f>IF(ISNUMBER(SEARCH('ankieta ESG'!$G$184,BH157)),MAX($BG$3:BG156)+1,0)</f>
        <v>154</v>
      </c>
      <c r="BH157" s="134" t="s">
        <v>4157</v>
      </c>
      <c r="BI157" s="98">
        <v>0</v>
      </c>
      <c r="BJ157" s="99" t="str">
        <f>IFERROR(VLOOKUP(ROWS($BH$4:BH157),$BG$4:$BH$2337,2,0),"")</f>
        <v>Brojce (pow. gryficki, woj. zachodniopomorskie)</v>
      </c>
      <c r="BK157" s="98">
        <v>0</v>
      </c>
      <c r="BL157" s="98">
        <f>IF(ISNUMBER(SEARCH('ankieta ESG'!$G$185,BM157)),MAX($BL$3:BL156)+1,0)</f>
        <v>154</v>
      </c>
      <c r="BM157" s="134" t="s">
        <v>4157</v>
      </c>
      <c r="BN157" s="98">
        <v>0</v>
      </c>
      <c r="BO157" s="99" t="str">
        <f>IFERROR(VLOOKUP(ROWS($BM$4:BM157),$BL$4:$BM$2337,2,0),"")</f>
        <v>Brojce (pow. gryficki, woj. zachodniopomorskie)</v>
      </c>
      <c r="BP157" s="98">
        <v>0</v>
      </c>
      <c r="BQ157" s="98">
        <f>IF(ISNUMBER(SEARCH('ankieta ESG'!$G$186,BR157)),MAX($BQ$3:BQ156)+1,0)</f>
        <v>154</v>
      </c>
      <c r="BR157" s="134" t="s">
        <v>4157</v>
      </c>
      <c r="BS157" s="98">
        <v>0</v>
      </c>
      <c r="BT157" s="99" t="str">
        <f>IFERROR(VLOOKUP(ROWS($BR$4:BR157),$BQ$4:$BR$2337,2,0),"")</f>
        <v>Brojce (pow. gryficki, woj. zachodniopomorskie)</v>
      </c>
      <c r="BU157" s="98">
        <v>0</v>
      </c>
      <c r="BV157" s="98">
        <f>IF(ISNUMBER(SEARCH('ankieta ESG'!$G$187,BW157)),MAX($BV$3:BV156)+1,0)</f>
        <v>154</v>
      </c>
      <c r="BW157" s="134" t="s">
        <v>4157</v>
      </c>
      <c r="BX157" s="98">
        <v>0</v>
      </c>
      <c r="BY157" s="99" t="str">
        <f>IFERROR(VLOOKUP(ROWS($BW$4:BW157),$BV$4:$BW$2337,2,0),"")</f>
        <v>Brojce (pow. gryficki, woj. zachodniopomorskie)</v>
      </c>
      <c r="BZ157" s="98">
        <v>0</v>
      </c>
      <c r="CA157" s="98">
        <f>IF(ISNUMBER(SEARCH('ankieta ESG'!$G$188,CB157)),MAX($CA$3:CA156)+1,0)</f>
        <v>154</v>
      </c>
      <c r="CB157" s="134" t="s">
        <v>4157</v>
      </c>
      <c r="CC157" s="98">
        <v>0</v>
      </c>
      <c r="CD157" s="99" t="str">
        <f>IFERROR(VLOOKUP(ROWS($CB$4:CB157),$CA$4:$CB$2337,2,0),"")</f>
        <v>Brojce (pow. gryficki, woj. zachodniopomorskie)</v>
      </c>
      <c r="CE157" s="98">
        <v>0</v>
      </c>
      <c r="CF157" s="98">
        <f>IF(ISNUMBER(SEARCH('ankieta ESG'!$G$189,CG157)),MAX($CF$3:CF156)+1,0)</f>
        <v>154</v>
      </c>
      <c r="CG157" s="134" t="s">
        <v>4157</v>
      </c>
      <c r="CH157" s="98">
        <v>0</v>
      </c>
      <c r="CI157" s="99" t="str">
        <f>IFERROR(VLOOKUP(ROWS($CG$4:CG157),$CF$4:$CG$2337,2,0),"")</f>
        <v>Brojce (pow. gryficki, woj. zachodniopomorskie)</v>
      </c>
      <c r="CJ157" s="98">
        <v>0</v>
      </c>
    </row>
    <row r="158" spans="2:88">
      <c r="B158" s="98">
        <f>IF(ISNUMBER(SEARCH('ankieta ESG'!$E$11,C158)),MAX(B$3:$B157)+1,0)</f>
        <v>155</v>
      </c>
      <c r="C158" s="99" t="s">
        <v>199</v>
      </c>
      <c r="D158" s="98">
        <v>0</v>
      </c>
      <c r="E158" s="99" t="str">
        <f>IFERROR(VLOOKUP(ROWS($C$4:C158),$B$4:$C$1385,2,0),"")</f>
        <v>22.21.Z Produkcja płyt, arkuszy, rur i kształtowników z tworzyw sztucznych (PKD 2007)</v>
      </c>
      <c r="F158" s="98">
        <v>0</v>
      </c>
      <c r="AM158" s="98">
        <f>IF(ISNUMBER(SEARCH('ankieta ESG'!$G$180,AN158)),MAX(AM$3:$AM157)+1,0)</f>
        <v>155</v>
      </c>
      <c r="AN158" s="134" t="s">
        <v>4158</v>
      </c>
      <c r="AO158" s="98">
        <v>0</v>
      </c>
      <c r="AP158" s="99" t="str">
        <f>IFERROR(VLOOKUP(ROWS($AN$4:AN158),$AM$4:$AN$2337,2,0),"")</f>
        <v>Brok (pow. ostrowski, woj. mazowieckie)</v>
      </c>
      <c r="AQ158" s="98">
        <v>0</v>
      </c>
      <c r="AR158" s="98">
        <f>IF(ISNUMBER(SEARCH('ankieta ESG'!$G$181,AS158)),MAX($AR$3:AR157)+1,0)</f>
        <v>155</v>
      </c>
      <c r="AS158" s="134" t="s">
        <v>4158</v>
      </c>
      <c r="AT158" s="98">
        <v>0</v>
      </c>
      <c r="AU158" s="99" t="str">
        <f>IFERROR(VLOOKUP(ROWS($AS$4:AS158),$AR$4:$AS$2337,2,0),"")</f>
        <v>Brok (pow. ostrowski, woj. mazowieckie)</v>
      </c>
      <c r="AV158" s="98">
        <v>0</v>
      </c>
      <c r="AW158" s="98">
        <f>IF(ISNUMBER(SEARCH('ankieta ESG'!$G$182,AX158)),MAX($AW$3:AW157)+1,0)</f>
        <v>155</v>
      </c>
      <c r="AX158" s="134" t="s">
        <v>4158</v>
      </c>
      <c r="AY158" s="98">
        <v>0</v>
      </c>
      <c r="AZ158" s="99" t="str">
        <f>IFERROR(VLOOKUP(ROWS($AX$4:AX158),$AW$4:$AX$2337,2,0),"")</f>
        <v>Brok (pow. ostrowski, woj. mazowieckie)</v>
      </c>
      <c r="BA158" s="98">
        <v>0</v>
      </c>
      <c r="BB158" s="98">
        <f>IF(ISNUMBER(SEARCH('ankieta ESG'!$G$183,BC158)),MAX($BB$3:BB157)+1,0)</f>
        <v>155</v>
      </c>
      <c r="BC158" s="134" t="s">
        <v>4158</v>
      </c>
      <c r="BD158" s="98">
        <v>0</v>
      </c>
      <c r="BE158" s="99" t="str">
        <f>IFERROR(VLOOKUP(ROWS($BC$4:BC158),$BB$4:$BC$2337,2,0),"")</f>
        <v>Brok (pow. ostrowski, woj. mazowieckie)</v>
      </c>
      <c r="BF158" s="98">
        <v>0</v>
      </c>
      <c r="BG158" s="98">
        <f>IF(ISNUMBER(SEARCH('ankieta ESG'!$G$184,BH158)),MAX($BG$3:BG157)+1,0)</f>
        <v>155</v>
      </c>
      <c r="BH158" s="134" t="s">
        <v>4158</v>
      </c>
      <c r="BI158" s="98">
        <v>0</v>
      </c>
      <c r="BJ158" s="99" t="str">
        <f>IFERROR(VLOOKUP(ROWS($BH$4:BH158),$BG$4:$BH$2337,2,0),"")</f>
        <v>Brok (pow. ostrowski, woj. mazowieckie)</v>
      </c>
      <c r="BK158" s="98">
        <v>0</v>
      </c>
      <c r="BL158" s="98">
        <f>IF(ISNUMBER(SEARCH('ankieta ESG'!$G$185,BM158)),MAX($BL$3:BL157)+1,0)</f>
        <v>155</v>
      </c>
      <c r="BM158" s="134" t="s">
        <v>4158</v>
      </c>
      <c r="BN158" s="98">
        <v>0</v>
      </c>
      <c r="BO158" s="99" t="str">
        <f>IFERROR(VLOOKUP(ROWS($BM$4:BM158),$BL$4:$BM$2337,2,0),"")</f>
        <v>Brok (pow. ostrowski, woj. mazowieckie)</v>
      </c>
      <c r="BP158" s="98">
        <v>0</v>
      </c>
      <c r="BQ158" s="98">
        <f>IF(ISNUMBER(SEARCH('ankieta ESG'!$G$186,BR158)),MAX($BQ$3:BQ157)+1,0)</f>
        <v>155</v>
      </c>
      <c r="BR158" s="134" t="s">
        <v>4158</v>
      </c>
      <c r="BS158" s="98">
        <v>0</v>
      </c>
      <c r="BT158" s="99" t="str">
        <f>IFERROR(VLOOKUP(ROWS($BR$4:BR158),$BQ$4:$BR$2337,2,0),"")</f>
        <v>Brok (pow. ostrowski, woj. mazowieckie)</v>
      </c>
      <c r="BU158" s="98">
        <v>0</v>
      </c>
      <c r="BV158" s="98">
        <f>IF(ISNUMBER(SEARCH('ankieta ESG'!$G$187,BW158)),MAX($BV$3:BV157)+1,0)</f>
        <v>155</v>
      </c>
      <c r="BW158" s="134" t="s">
        <v>4158</v>
      </c>
      <c r="BX158" s="98">
        <v>0</v>
      </c>
      <c r="BY158" s="99" t="str">
        <f>IFERROR(VLOOKUP(ROWS($BW$4:BW158),$BV$4:$BW$2337,2,0),"")</f>
        <v>Brok (pow. ostrowski, woj. mazowieckie)</v>
      </c>
      <c r="BZ158" s="98">
        <v>0</v>
      </c>
      <c r="CA158" s="98">
        <f>IF(ISNUMBER(SEARCH('ankieta ESG'!$G$188,CB158)),MAX($CA$3:CA157)+1,0)</f>
        <v>155</v>
      </c>
      <c r="CB158" s="134" t="s">
        <v>4158</v>
      </c>
      <c r="CC158" s="98">
        <v>0</v>
      </c>
      <c r="CD158" s="99" t="str">
        <f>IFERROR(VLOOKUP(ROWS($CB$4:CB158),$CA$4:$CB$2337,2,0),"")</f>
        <v>Brok (pow. ostrowski, woj. mazowieckie)</v>
      </c>
      <c r="CE158" s="98">
        <v>0</v>
      </c>
      <c r="CF158" s="98">
        <f>IF(ISNUMBER(SEARCH('ankieta ESG'!$G$189,CG158)),MAX($CF$3:CF157)+1,0)</f>
        <v>155</v>
      </c>
      <c r="CG158" s="134" t="s">
        <v>4158</v>
      </c>
      <c r="CH158" s="98">
        <v>0</v>
      </c>
      <c r="CI158" s="99" t="str">
        <f>IFERROR(VLOOKUP(ROWS($CG$4:CG158),$CF$4:$CG$2337,2,0),"")</f>
        <v>Brok (pow. ostrowski, woj. mazowieckie)</v>
      </c>
      <c r="CJ158" s="98">
        <v>0</v>
      </c>
    </row>
    <row r="159" spans="2:88">
      <c r="B159" s="98">
        <f>IF(ISNUMBER(SEARCH('ankieta ESG'!$E$11,C159)),MAX(B$3:$B158)+1,0)</f>
        <v>156</v>
      </c>
      <c r="C159" s="99" t="s">
        <v>200</v>
      </c>
      <c r="D159" s="98">
        <v>0</v>
      </c>
      <c r="E159" s="99" t="str">
        <f>IFERROR(VLOOKUP(ROWS($C$4:C159),$B$4:$C$1385,2,0),"")</f>
        <v>22.22.Z Produkcja opakowań z tworzyw sztucznych (PKD 2007)</v>
      </c>
      <c r="F159" s="98">
        <v>0</v>
      </c>
      <c r="AM159" s="98">
        <f>IF(ISNUMBER(SEARCH('ankieta ESG'!$G$180,AN159)),MAX(AM$3:$AM158)+1,0)</f>
        <v>156</v>
      </c>
      <c r="AN159" s="134" t="s">
        <v>4159</v>
      </c>
      <c r="AO159" s="98">
        <v>0</v>
      </c>
      <c r="AP159" s="99" t="str">
        <f>IFERROR(VLOOKUP(ROWS($AN$4:AN159),$AM$4:$AN$2337,2,0),"")</f>
        <v>Brójce (pow. łódzki wschodni, woj. łódzkie)</v>
      </c>
      <c r="AQ159" s="98">
        <v>0</v>
      </c>
      <c r="AR159" s="98">
        <f>IF(ISNUMBER(SEARCH('ankieta ESG'!$G$181,AS159)),MAX($AR$3:AR158)+1,0)</f>
        <v>156</v>
      </c>
      <c r="AS159" s="134" t="s">
        <v>4159</v>
      </c>
      <c r="AT159" s="98">
        <v>0</v>
      </c>
      <c r="AU159" s="99" t="str">
        <f>IFERROR(VLOOKUP(ROWS($AS$4:AS159),$AR$4:$AS$2337,2,0),"")</f>
        <v>Brójce (pow. łódzki wschodni, woj. łódzkie)</v>
      </c>
      <c r="AV159" s="98">
        <v>0</v>
      </c>
      <c r="AW159" s="98">
        <f>IF(ISNUMBER(SEARCH('ankieta ESG'!$G$182,AX159)),MAX($AW$3:AW158)+1,0)</f>
        <v>156</v>
      </c>
      <c r="AX159" s="134" t="s">
        <v>4159</v>
      </c>
      <c r="AY159" s="98">
        <v>0</v>
      </c>
      <c r="AZ159" s="99" t="str">
        <f>IFERROR(VLOOKUP(ROWS($AX$4:AX159),$AW$4:$AX$2337,2,0),"")</f>
        <v>Brójce (pow. łódzki wschodni, woj. łódzkie)</v>
      </c>
      <c r="BA159" s="98">
        <v>0</v>
      </c>
      <c r="BB159" s="98">
        <f>IF(ISNUMBER(SEARCH('ankieta ESG'!$G$183,BC159)),MAX($BB$3:BB158)+1,0)</f>
        <v>156</v>
      </c>
      <c r="BC159" s="134" t="s">
        <v>4159</v>
      </c>
      <c r="BD159" s="98">
        <v>0</v>
      </c>
      <c r="BE159" s="99" t="str">
        <f>IFERROR(VLOOKUP(ROWS($BC$4:BC159),$BB$4:$BC$2337,2,0),"")</f>
        <v>Brójce (pow. łódzki wschodni, woj. łódzkie)</v>
      </c>
      <c r="BF159" s="98">
        <v>0</v>
      </c>
      <c r="BG159" s="98">
        <f>IF(ISNUMBER(SEARCH('ankieta ESG'!$G$184,BH159)),MAX($BG$3:BG158)+1,0)</f>
        <v>156</v>
      </c>
      <c r="BH159" s="134" t="s">
        <v>4159</v>
      </c>
      <c r="BI159" s="98">
        <v>0</v>
      </c>
      <c r="BJ159" s="99" t="str">
        <f>IFERROR(VLOOKUP(ROWS($BH$4:BH159),$BG$4:$BH$2337,2,0),"")</f>
        <v>Brójce (pow. łódzki wschodni, woj. łódzkie)</v>
      </c>
      <c r="BK159" s="98">
        <v>0</v>
      </c>
      <c r="BL159" s="98">
        <f>IF(ISNUMBER(SEARCH('ankieta ESG'!$G$185,BM159)),MAX($BL$3:BL158)+1,0)</f>
        <v>156</v>
      </c>
      <c r="BM159" s="134" t="s">
        <v>4159</v>
      </c>
      <c r="BN159" s="98">
        <v>0</v>
      </c>
      <c r="BO159" s="99" t="str">
        <f>IFERROR(VLOOKUP(ROWS($BM$4:BM159),$BL$4:$BM$2337,2,0),"")</f>
        <v>Brójce (pow. łódzki wschodni, woj. łódzkie)</v>
      </c>
      <c r="BP159" s="98">
        <v>0</v>
      </c>
      <c r="BQ159" s="98">
        <f>IF(ISNUMBER(SEARCH('ankieta ESG'!$G$186,BR159)),MAX($BQ$3:BQ158)+1,0)</f>
        <v>156</v>
      </c>
      <c r="BR159" s="134" t="s">
        <v>4159</v>
      </c>
      <c r="BS159" s="98">
        <v>0</v>
      </c>
      <c r="BT159" s="99" t="str">
        <f>IFERROR(VLOOKUP(ROWS($BR$4:BR159),$BQ$4:$BR$2337,2,0),"")</f>
        <v>Brójce (pow. łódzki wschodni, woj. łódzkie)</v>
      </c>
      <c r="BU159" s="98">
        <v>0</v>
      </c>
      <c r="BV159" s="98">
        <f>IF(ISNUMBER(SEARCH('ankieta ESG'!$G$187,BW159)),MAX($BV$3:BV158)+1,0)</f>
        <v>156</v>
      </c>
      <c r="BW159" s="134" t="s">
        <v>4159</v>
      </c>
      <c r="BX159" s="98">
        <v>0</v>
      </c>
      <c r="BY159" s="99" t="str">
        <f>IFERROR(VLOOKUP(ROWS($BW$4:BW159),$BV$4:$BW$2337,2,0),"")</f>
        <v>Brójce (pow. łódzki wschodni, woj. łódzkie)</v>
      </c>
      <c r="BZ159" s="98">
        <v>0</v>
      </c>
      <c r="CA159" s="98">
        <f>IF(ISNUMBER(SEARCH('ankieta ESG'!$G$188,CB159)),MAX($CA$3:CA158)+1,0)</f>
        <v>156</v>
      </c>
      <c r="CB159" s="134" t="s">
        <v>4159</v>
      </c>
      <c r="CC159" s="98">
        <v>0</v>
      </c>
      <c r="CD159" s="99" t="str">
        <f>IFERROR(VLOOKUP(ROWS($CB$4:CB159),$CA$4:$CB$2337,2,0),"")</f>
        <v>Brójce (pow. łódzki wschodni, woj. łódzkie)</v>
      </c>
      <c r="CE159" s="98">
        <v>0</v>
      </c>
      <c r="CF159" s="98">
        <f>IF(ISNUMBER(SEARCH('ankieta ESG'!$G$189,CG159)),MAX($CF$3:CF158)+1,0)</f>
        <v>156</v>
      </c>
      <c r="CG159" s="134" t="s">
        <v>4159</v>
      </c>
      <c r="CH159" s="98">
        <v>0</v>
      </c>
      <c r="CI159" s="99" t="str">
        <f>IFERROR(VLOOKUP(ROWS($CG$4:CG159),$CF$4:$CG$2337,2,0),"")</f>
        <v>Brójce (pow. łódzki wschodni, woj. łódzkie)</v>
      </c>
      <c r="CJ159" s="98">
        <v>0</v>
      </c>
    </row>
    <row r="160" spans="2:88">
      <c r="B160" s="98">
        <f>IF(ISNUMBER(SEARCH('ankieta ESG'!$E$11,C160)),MAX(B$3:$B159)+1,0)</f>
        <v>157</v>
      </c>
      <c r="C160" s="99" t="s">
        <v>201</v>
      </c>
      <c r="D160" s="98">
        <v>0</v>
      </c>
      <c r="E160" s="99" t="str">
        <f>IFERROR(VLOOKUP(ROWS($C$4:C160),$B$4:$C$1385,2,0),"")</f>
        <v>22.23.Z Produkcja wyrobów dla budownictwa z tworzyw sztucznych (PKD 2007)</v>
      </c>
      <c r="F160" s="98">
        <v>0</v>
      </c>
      <c r="AM160" s="98">
        <f>IF(ISNUMBER(SEARCH('ankieta ESG'!$G$180,AN160)),MAX(AM$3:$AM159)+1,0)</f>
        <v>157</v>
      </c>
      <c r="AN160" s="134" t="s">
        <v>4160</v>
      </c>
      <c r="AO160" s="98">
        <v>0</v>
      </c>
      <c r="AP160" s="99" t="str">
        <f>IFERROR(VLOOKUP(ROWS($AN$4:AN160),$AM$4:$AN$2337,2,0),"")</f>
        <v>Brudzeń Duży (pow. płocki, woj. mazowieckie)</v>
      </c>
      <c r="AQ160" s="98">
        <v>0</v>
      </c>
      <c r="AR160" s="98">
        <f>IF(ISNUMBER(SEARCH('ankieta ESG'!$G$181,AS160)),MAX($AR$3:AR159)+1,0)</f>
        <v>157</v>
      </c>
      <c r="AS160" s="134" t="s">
        <v>4160</v>
      </c>
      <c r="AT160" s="98">
        <v>0</v>
      </c>
      <c r="AU160" s="99" t="str">
        <f>IFERROR(VLOOKUP(ROWS($AS$4:AS160),$AR$4:$AS$2337,2,0),"")</f>
        <v>Brudzeń Duży (pow. płocki, woj. mazowieckie)</v>
      </c>
      <c r="AV160" s="98">
        <v>0</v>
      </c>
      <c r="AW160" s="98">
        <f>IF(ISNUMBER(SEARCH('ankieta ESG'!$G$182,AX160)),MAX($AW$3:AW159)+1,0)</f>
        <v>157</v>
      </c>
      <c r="AX160" s="134" t="s">
        <v>4160</v>
      </c>
      <c r="AY160" s="98">
        <v>0</v>
      </c>
      <c r="AZ160" s="99" t="str">
        <f>IFERROR(VLOOKUP(ROWS($AX$4:AX160),$AW$4:$AX$2337,2,0),"")</f>
        <v>Brudzeń Duży (pow. płocki, woj. mazowieckie)</v>
      </c>
      <c r="BA160" s="98">
        <v>0</v>
      </c>
      <c r="BB160" s="98">
        <f>IF(ISNUMBER(SEARCH('ankieta ESG'!$G$183,BC160)),MAX($BB$3:BB159)+1,0)</f>
        <v>157</v>
      </c>
      <c r="BC160" s="134" t="s">
        <v>4160</v>
      </c>
      <c r="BD160" s="98">
        <v>0</v>
      </c>
      <c r="BE160" s="99" t="str">
        <f>IFERROR(VLOOKUP(ROWS($BC$4:BC160),$BB$4:$BC$2337,2,0),"")</f>
        <v>Brudzeń Duży (pow. płocki, woj. mazowieckie)</v>
      </c>
      <c r="BF160" s="98">
        <v>0</v>
      </c>
      <c r="BG160" s="98">
        <f>IF(ISNUMBER(SEARCH('ankieta ESG'!$G$184,BH160)),MAX($BG$3:BG159)+1,0)</f>
        <v>157</v>
      </c>
      <c r="BH160" s="134" t="s">
        <v>4160</v>
      </c>
      <c r="BI160" s="98">
        <v>0</v>
      </c>
      <c r="BJ160" s="99" t="str">
        <f>IFERROR(VLOOKUP(ROWS($BH$4:BH160),$BG$4:$BH$2337,2,0),"")</f>
        <v>Brudzeń Duży (pow. płocki, woj. mazowieckie)</v>
      </c>
      <c r="BK160" s="98">
        <v>0</v>
      </c>
      <c r="BL160" s="98">
        <f>IF(ISNUMBER(SEARCH('ankieta ESG'!$G$185,BM160)),MAX($BL$3:BL159)+1,0)</f>
        <v>157</v>
      </c>
      <c r="BM160" s="134" t="s">
        <v>4160</v>
      </c>
      <c r="BN160" s="98">
        <v>0</v>
      </c>
      <c r="BO160" s="99" t="str">
        <f>IFERROR(VLOOKUP(ROWS($BM$4:BM160),$BL$4:$BM$2337,2,0),"")</f>
        <v>Brudzeń Duży (pow. płocki, woj. mazowieckie)</v>
      </c>
      <c r="BP160" s="98">
        <v>0</v>
      </c>
      <c r="BQ160" s="98">
        <f>IF(ISNUMBER(SEARCH('ankieta ESG'!$G$186,BR160)),MAX($BQ$3:BQ159)+1,0)</f>
        <v>157</v>
      </c>
      <c r="BR160" s="134" t="s">
        <v>4160</v>
      </c>
      <c r="BS160" s="98">
        <v>0</v>
      </c>
      <c r="BT160" s="99" t="str">
        <f>IFERROR(VLOOKUP(ROWS($BR$4:BR160),$BQ$4:$BR$2337,2,0),"")</f>
        <v>Brudzeń Duży (pow. płocki, woj. mazowieckie)</v>
      </c>
      <c r="BU160" s="98">
        <v>0</v>
      </c>
      <c r="BV160" s="98">
        <f>IF(ISNUMBER(SEARCH('ankieta ESG'!$G$187,BW160)),MAX($BV$3:BV159)+1,0)</f>
        <v>157</v>
      </c>
      <c r="BW160" s="134" t="s">
        <v>4160</v>
      </c>
      <c r="BX160" s="98">
        <v>0</v>
      </c>
      <c r="BY160" s="99" t="str">
        <f>IFERROR(VLOOKUP(ROWS($BW$4:BW160),$BV$4:$BW$2337,2,0),"")</f>
        <v>Brudzeń Duży (pow. płocki, woj. mazowieckie)</v>
      </c>
      <c r="BZ160" s="98">
        <v>0</v>
      </c>
      <c r="CA160" s="98">
        <f>IF(ISNUMBER(SEARCH('ankieta ESG'!$G$188,CB160)),MAX($CA$3:CA159)+1,0)</f>
        <v>157</v>
      </c>
      <c r="CB160" s="134" t="s">
        <v>4160</v>
      </c>
      <c r="CC160" s="98">
        <v>0</v>
      </c>
      <c r="CD160" s="99" t="str">
        <f>IFERROR(VLOOKUP(ROWS($CB$4:CB160),$CA$4:$CB$2337,2,0),"")</f>
        <v>Brudzeń Duży (pow. płocki, woj. mazowieckie)</v>
      </c>
      <c r="CE160" s="98">
        <v>0</v>
      </c>
      <c r="CF160" s="98">
        <f>IF(ISNUMBER(SEARCH('ankieta ESG'!$G$189,CG160)),MAX($CF$3:CF159)+1,0)</f>
        <v>157</v>
      </c>
      <c r="CG160" s="134" t="s">
        <v>4160</v>
      </c>
      <c r="CH160" s="98">
        <v>0</v>
      </c>
      <c r="CI160" s="99" t="str">
        <f>IFERROR(VLOOKUP(ROWS($CG$4:CG160),$CF$4:$CG$2337,2,0),"")</f>
        <v>Brudzeń Duży (pow. płocki, woj. mazowieckie)</v>
      </c>
      <c r="CJ160" s="98">
        <v>0</v>
      </c>
    </row>
    <row r="161" spans="2:88">
      <c r="B161" s="98">
        <f>IF(ISNUMBER(SEARCH('ankieta ESG'!$E$11,C161)),MAX(B$3:$B160)+1,0)</f>
        <v>158</v>
      </c>
      <c r="C161" s="99" t="s">
        <v>202</v>
      </c>
      <c r="D161" s="98">
        <v>0</v>
      </c>
      <c r="E161" s="99" t="str">
        <f>IFERROR(VLOOKUP(ROWS($C$4:C161),$B$4:$C$1385,2,0),"")</f>
        <v>22.29.Z Produkcja pozostałych wyrobów z tworzyw sztucznych (PKD 2007)</v>
      </c>
      <c r="F161" s="98">
        <v>0</v>
      </c>
      <c r="AM161" s="98">
        <f>IF(ISNUMBER(SEARCH('ankieta ESG'!$G$180,AN161)),MAX(AM$3:$AM160)+1,0)</f>
        <v>158</v>
      </c>
      <c r="AN161" s="134" t="s">
        <v>4161</v>
      </c>
      <c r="AO161" s="98">
        <v>0</v>
      </c>
      <c r="AP161" s="99" t="str">
        <f>IFERROR(VLOOKUP(ROWS($AN$4:AN161),$AM$4:$AN$2337,2,0),"")</f>
        <v>Brudzew (pow. turecki, woj. wielkopolskie)</v>
      </c>
      <c r="AQ161" s="98">
        <v>0</v>
      </c>
      <c r="AR161" s="98">
        <f>IF(ISNUMBER(SEARCH('ankieta ESG'!$G$181,AS161)),MAX($AR$3:AR160)+1,0)</f>
        <v>158</v>
      </c>
      <c r="AS161" s="134" t="s">
        <v>4161</v>
      </c>
      <c r="AT161" s="98">
        <v>0</v>
      </c>
      <c r="AU161" s="99" t="str">
        <f>IFERROR(VLOOKUP(ROWS($AS$4:AS161),$AR$4:$AS$2337,2,0),"")</f>
        <v>Brudzew (pow. turecki, woj. wielkopolskie)</v>
      </c>
      <c r="AV161" s="98">
        <v>0</v>
      </c>
      <c r="AW161" s="98">
        <f>IF(ISNUMBER(SEARCH('ankieta ESG'!$G$182,AX161)),MAX($AW$3:AW160)+1,0)</f>
        <v>158</v>
      </c>
      <c r="AX161" s="134" t="s">
        <v>4161</v>
      </c>
      <c r="AY161" s="98">
        <v>0</v>
      </c>
      <c r="AZ161" s="99" t="str">
        <f>IFERROR(VLOOKUP(ROWS($AX$4:AX161),$AW$4:$AX$2337,2,0),"")</f>
        <v>Brudzew (pow. turecki, woj. wielkopolskie)</v>
      </c>
      <c r="BA161" s="98">
        <v>0</v>
      </c>
      <c r="BB161" s="98">
        <f>IF(ISNUMBER(SEARCH('ankieta ESG'!$G$183,BC161)),MAX($BB$3:BB160)+1,0)</f>
        <v>158</v>
      </c>
      <c r="BC161" s="134" t="s">
        <v>4161</v>
      </c>
      <c r="BD161" s="98">
        <v>0</v>
      </c>
      <c r="BE161" s="99" t="str">
        <f>IFERROR(VLOOKUP(ROWS($BC$4:BC161),$BB$4:$BC$2337,2,0),"")</f>
        <v>Brudzew (pow. turecki, woj. wielkopolskie)</v>
      </c>
      <c r="BF161" s="98">
        <v>0</v>
      </c>
      <c r="BG161" s="98">
        <f>IF(ISNUMBER(SEARCH('ankieta ESG'!$G$184,BH161)),MAX($BG$3:BG160)+1,0)</f>
        <v>158</v>
      </c>
      <c r="BH161" s="134" t="s">
        <v>4161</v>
      </c>
      <c r="BI161" s="98">
        <v>0</v>
      </c>
      <c r="BJ161" s="99" t="str">
        <f>IFERROR(VLOOKUP(ROWS($BH$4:BH161),$BG$4:$BH$2337,2,0),"")</f>
        <v>Brudzew (pow. turecki, woj. wielkopolskie)</v>
      </c>
      <c r="BK161" s="98">
        <v>0</v>
      </c>
      <c r="BL161" s="98">
        <f>IF(ISNUMBER(SEARCH('ankieta ESG'!$G$185,BM161)),MAX($BL$3:BL160)+1,0)</f>
        <v>158</v>
      </c>
      <c r="BM161" s="134" t="s">
        <v>4161</v>
      </c>
      <c r="BN161" s="98">
        <v>0</v>
      </c>
      <c r="BO161" s="99" t="str">
        <f>IFERROR(VLOOKUP(ROWS($BM$4:BM161),$BL$4:$BM$2337,2,0),"")</f>
        <v>Brudzew (pow. turecki, woj. wielkopolskie)</v>
      </c>
      <c r="BP161" s="98">
        <v>0</v>
      </c>
      <c r="BQ161" s="98">
        <f>IF(ISNUMBER(SEARCH('ankieta ESG'!$G$186,BR161)),MAX($BQ$3:BQ160)+1,0)</f>
        <v>158</v>
      </c>
      <c r="BR161" s="134" t="s">
        <v>4161</v>
      </c>
      <c r="BS161" s="98">
        <v>0</v>
      </c>
      <c r="BT161" s="99" t="str">
        <f>IFERROR(VLOOKUP(ROWS($BR$4:BR161),$BQ$4:$BR$2337,2,0),"")</f>
        <v>Brudzew (pow. turecki, woj. wielkopolskie)</v>
      </c>
      <c r="BU161" s="98">
        <v>0</v>
      </c>
      <c r="BV161" s="98">
        <f>IF(ISNUMBER(SEARCH('ankieta ESG'!$G$187,BW161)),MAX($BV$3:BV160)+1,0)</f>
        <v>158</v>
      </c>
      <c r="BW161" s="134" t="s">
        <v>4161</v>
      </c>
      <c r="BX161" s="98">
        <v>0</v>
      </c>
      <c r="BY161" s="99" t="str">
        <f>IFERROR(VLOOKUP(ROWS($BW$4:BW161),$BV$4:$BW$2337,2,0),"")</f>
        <v>Brudzew (pow. turecki, woj. wielkopolskie)</v>
      </c>
      <c r="BZ161" s="98">
        <v>0</v>
      </c>
      <c r="CA161" s="98">
        <f>IF(ISNUMBER(SEARCH('ankieta ESG'!$G$188,CB161)),MAX($CA$3:CA160)+1,0)</f>
        <v>158</v>
      </c>
      <c r="CB161" s="134" t="s">
        <v>4161</v>
      </c>
      <c r="CC161" s="98">
        <v>0</v>
      </c>
      <c r="CD161" s="99" t="str">
        <f>IFERROR(VLOOKUP(ROWS($CB$4:CB161),$CA$4:$CB$2337,2,0),"")</f>
        <v>Brudzew (pow. turecki, woj. wielkopolskie)</v>
      </c>
      <c r="CE161" s="98">
        <v>0</v>
      </c>
      <c r="CF161" s="98">
        <f>IF(ISNUMBER(SEARCH('ankieta ESG'!$G$189,CG161)),MAX($CF$3:CF160)+1,0)</f>
        <v>158</v>
      </c>
      <c r="CG161" s="134" t="s">
        <v>4161</v>
      </c>
      <c r="CH161" s="98">
        <v>0</v>
      </c>
      <c r="CI161" s="99" t="str">
        <f>IFERROR(VLOOKUP(ROWS($CG$4:CG161),$CF$4:$CG$2337,2,0),"")</f>
        <v>Brudzew (pow. turecki, woj. wielkopolskie)</v>
      </c>
      <c r="CJ161" s="98">
        <v>0</v>
      </c>
    </row>
    <row r="162" spans="2:88">
      <c r="B162" s="98">
        <f>IF(ISNUMBER(SEARCH('ankieta ESG'!$E$11,C162)),MAX(B$3:$B161)+1,0)</f>
        <v>159</v>
      </c>
      <c r="C162" s="99" t="s">
        <v>203</v>
      </c>
      <c r="D162" s="98">
        <v>0</v>
      </c>
      <c r="E162" s="99" t="str">
        <f>IFERROR(VLOOKUP(ROWS($C$4:C162),$B$4:$C$1385,2,0),"")</f>
        <v>23.11.Z Produkcja szkła płaskiego (PKD 2007)</v>
      </c>
      <c r="F162" s="98">
        <v>0</v>
      </c>
      <c r="AM162" s="98">
        <f>IF(ISNUMBER(SEARCH('ankieta ESG'!$G$180,AN162)),MAX(AM$3:$AM161)+1,0)</f>
        <v>159</v>
      </c>
      <c r="AN162" s="134" t="s">
        <v>4162</v>
      </c>
      <c r="AO162" s="98">
        <v>0</v>
      </c>
      <c r="AP162" s="99" t="str">
        <f>IFERROR(VLOOKUP(ROWS($AN$4:AN162),$AM$4:$AN$2337,2,0),"")</f>
        <v>Brusy (pow. chojnicki, woj. pomorskie)</v>
      </c>
      <c r="AQ162" s="98">
        <v>0</v>
      </c>
      <c r="AR162" s="98">
        <f>IF(ISNUMBER(SEARCH('ankieta ESG'!$G$181,AS162)),MAX($AR$3:AR161)+1,0)</f>
        <v>159</v>
      </c>
      <c r="AS162" s="134" t="s">
        <v>4162</v>
      </c>
      <c r="AT162" s="98">
        <v>0</v>
      </c>
      <c r="AU162" s="99" t="str">
        <f>IFERROR(VLOOKUP(ROWS($AS$4:AS162),$AR$4:$AS$2337,2,0),"")</f>
        <v>Brusy (pow. chojnicki, woj. pomorskie)</v>
      </c>
      <c r="AV162" s="98">
        <v>0</v>
      </c>
      <c r="AW162" s="98">
        <f>IF(ISNUMBER(SEARCH('ankieta ESG'!$G$182,AX162)),MAX($AW$3:AW161)+1,0)</f>
        <v>159</v>
      </c>
      <c r="AX162" s="134" t="s">
        <v>4162</v>
      </c>
      <c r="AY162" s="98">
        <v>0</v>
      </c>
      <c r="AZ162" s="99" t="str">
        <f>IFERROR(VLOOKUP(ROWS($AX$4:AX162),$AW$4:$AX$2337,2,0),"")</f>
        <v>Brusy (pow. chojnicki, woj. pomorskie)</v>
      </c>
      <c r="BA162" s="98">
        <v>0</v>
      </c>
      <c r="BB162" s="98">
        <f>IF(ISNUMBER(SEARCH('ankieta ESG'!$G$183,BC162)),MAX($BB$3:BB161)+1,0)</f>
        <v>159</v>
      </c>
      <c r="BC162" s="134" t="s">
        <v>4162</v>
      </c>
      <c r="BD162" s="98">
        <v>0</v>
      </c>
      <c r="BE162" s="99" t="str">
        <f>IFERROR(VLOOKUP(ROWS($BC$4:BC162),$BB$4:$BC$2337,2,0),"")</f>
        <v>Brusy (pow. chojnicki, woj. pomorskie)</v>
      </c>
      <c r="BF162" s="98">
        <v>0</v>
      </c>
      <c r="BG162" s="98">
        <f>IF(ISNUMBER(SEARCH('ankieta ESG'!$G$184,BH162)),MAX($BG$3:BG161)+1,0)</f>
        <v>159</v>
      </c>
      <c r="BH162" s="134" t="s">
        <v>4162</v>
      </c>
      <c r="BI162" s="98">
        <v>0</v>
      </c>
      <c r="BJ162" s="99" t="str">
        <f>IFERROR(VLOOKUP(ROWS($BH$4:BH162),$BG$4:$BH$2337,2,0),"")</f>
        <v>Brusy (pow. chojnicki, woj. pomorskie)</v>
      </c>
      <c r="BK162" s="98">
        <v>0</v>
      </c>
      <c r="BL162" s="98">
        <f>IF(ISNUMBER(SEARCH('ankieta ESG'!$G$185,BM162)),MAX($BL$3:BL161)+1,0)</f>
        <v>159</v>
      </c>
      <c r="BM162" s="134" t="s">
        <v>4162</v>
      </c>
      <c r="BN162" s="98">
        <v>0</v>
      </c>
      <c r="BO162" s="99" t="str">
        <f>IFERROR(VLOOKUP(ROWS($BM$4:BM162),$BL$4:$BM$2337,2,0),"")</f>
        <v>Brusy (pow. chojnicki, woj. pomorskie)</v>
      </c>
      <c r="BP162" s="98">
        <v>0</v>
      </c>
      <c r="BQ162" s="98">
        <f>IF(ISNUMBER(SEARCH('ankieta ESG'!$G$186,BR162)),MAX($BQ$3:BQ161)+1,0)</f>
        <v>159</v>
      </c>
      <c r="BR162" s="134" t="s">
        <v>4162</v>
      </c>
      <c r="BS162" s="98">
        <v>0</v>
      </c>
      <c r="BT162" s="99" t="str">
        <f>IFERROR(VLOOKUP(ROWS($BR$4:BR162),$BQ$4:$BR$2337,2,0),"")</f>
        <v>Brusy (pow. chojnicki, woj. pomorskie)</v>
      </c>
      <c r="BU162" s="98">
        <v>0</v>
      </c>
      <c r="BV162" s="98">
        <f>IF(ISNUMBER(SEARCH('ankieta ESG'!$G$187,BW162)),MAX($BV$3:BV161)+1,0)</f>
        <v>159</v>
      </c>
      <c r="BW162" s="134" t="s">
        <v>4162</v>
      </c>
      <c r="BX162" s="98">
        <v>0</v>
      </c>
      <c r="BY162" s="99" t="str">
        <f>IFERROR(VLOOKUP(ROWS($BW$4:BW162),$BV$4:$BW$2337,2,0),"")</f>
        <v>Brusy (pow. chojnicki, woj. pomorskie)</v>
      </c>
      <c r="BZ162" s="98">
        <v>0</v>
      </c>
      <c r="CA162" s="98">
        <f>IF(ISNUMBER(SEARCH('ankieta ESG'!$G$188,CB162)),MAX($CA$3:CA161)+1,0)</f>
        <v>159</v>
      </c>
      <c r="CB162" s="134" t="s">
        <v>4162</v>
      </c>
      <c r="CC162" s="98">
        <v>0</v>
      </c>
      <c r="CD162" s="99" t="str">
        <f>IFERROR(VLOOKUP(ROWS($CB$4:CB162),$CA$4:$CB$2337,2,0),"")</f>
        <v>Brusy (pow. chojnicki, woj. pomorskie)</v>
      </c>
      <c r="CE162" s="98">
        <v>0</v>
      </c>
      <c r="CF162" s="98">
        <f>IF(ISNUMBER(SEARCH('ankieta ESG'!$G$189,CG162)),MAX($CF$3:CF161)+1,0)</f>
        <v>159</v>
      </c>
      <c r="CG162" s="134" t="s">
        <v>4162</v>
      </c>
      <c r="CH162" s="98">
        <v>0</v>
      </c>
      <c r="CI162" s="99" t="str">
        <f>IFERROR(VLOOKUP(ROWS($CG$4:CG162),$CF$4:$CG$2337,2,0),"")</f>
        <v>Brusy (pow. chojnicki, woj. pomorskie)</v>
      </c>
      <c r="CJ162" s="98">
        <v>0</v>
      </c>
    </row>
    <row r="163" spans="2:88">
      <c r="B163" s="98">
        <f>IF(ISNUMBER(SEARCH('ankieta ESG'!$E$11,C163)),MAX(B$3:$B162)+1,0)</f>
        <v>160</v>
      </c>
      <c r="C163" s="99" t="s">
        <v>204</v>
      </c>
      <c r="D163" s="98">
        <v>0</v>
      </c>
      <c r="E163" s="99" t="str">
        <f>IFERROR(VLOOKUP(ROWS($C$4:C163),$B$4:$C$1385,2,0),"")</f>
        <v>23.12.Z Kształtowanie i obróbka szkła płaskiego (PKD 2007)</v>
      </c>
      <c r="F163" s="98">
        <v>0</v>
      </c>
      <c r="AM163" s="98">
        <f>IF(ISNUMBER(SEARCH('ankieta ESG'!$G$180,AN163)),MAX(AM$3:$AM162)+1,0)</f>
        <v>160</v>
      </c>
      <c r="AN163" s="134" t="s">
        <v>4163</v>
      </c>
      <c r="AO163" s="98">
        <v>0</v>
      </c>
      <c r="AP163" s="99" t="str">
        <f>IFERROR(VLOOKUP(ROWS($AN$4:AN163),$AM$4:$AN$2337,2,0),"")</f>
        <v>Brwinów (pow. pruszkowski, woj. mazowieckie)</v>
      </c>
      <c r="AQ163" s="98">
        <v>0</v>
      </c>
      <c r="AR163" s="98">
        <f>IF(ISNUMBER(SEARCH('ankieta ESG'!$G$181,AS163)),MAX($AR$3:AR162)+1,0)</f>
        <v>160</v>
      </c>
      <c r="AS163" s="134" t="s">
        <v>4163</v>
      </c>
      <c r="AT163" s="98">
        <v>0</v>
      </c>
      <c r="AU163" s="99" t="str">
        <f>IFERROR(VLOOKUP(ROWS($AS$4:AS163),$AR$4:$AS$2337,2,0),"")</f>
        <v>Brwinów (pow. pruszkowski, woj. mazowieckie)</v>
      </c>
      <c r="AV163" s="98">
        <v>0</v>
      </c>
      <c r="AW163" s="98">
        <f>IF(ISNUMBER(SEARCH('ankieta ESG'!$G$182,AX163)),MAX($AW$3:AW162)+1,0)</f>
        <v>160</v>
      </c>
      <c r="AX163" s="134" t="s">
        <v>4163</v>
      </c>
      <c r="AY163" s="98">
        <v>0</v>
      </c>
      <c r="AZ163" s="99" t="str">
        <f>IFERROR(VLOOKUP(ROWS($AX$4:AX163),$AW$4:$AX$2337,2,0),"")</f>
        <v>Brwinów (pow. pruszkowski, woj. mazowieckie)</v>
      </c>
      <c r="BA163" s="98">
        <v>0</v>
      </c>
      <c r="BB163" s="98">
        <f>IF(ISNUMBER(SEARCH('ankieta ESG'!$G$183,BC163)),MAX($BB$3:BB162)+1,0)</f>
        <v>160</v>
      </c>
      <c r="BC163" s="134" t="s">
        <v>4163</v>
      </c>
      <c r="BD163" s="98">
        <v>0</v>
      </c>
      <c r="BE163" s="99" t="str">
        <f>IFERROR(VLOOKUP(ROWS($BC$4:BC163),$BB$4:$BC$2337,2,0),"")</f>
        <v>Brwinów (pow. pruszkowski, woj. mazowieckie)</v>
      </c>
      <c r="BF163" s="98">
        <v>0</v>
      </c>
      <c r="BG163" s="98">
        <f>IF(ISNUMBER(SEARCH('ankieta ESG'!$G$184,BH163)),MAX($BG$3:BG162)+1,0)</f>
        <v>160</v>
      </c>
      <c r="BH163" s="134" t="s">
        <v>4163</v>
      </c>
      <c r="BI163" s="98">
        <v>0</v>
      </c>
      <c r="BJ163" s="99" t="str">
        <f>IFERROR(VLOOKUP(ROWS($BH$4:BH163),$BG$4:$BH$2337,2,0),"")</f>
        <v>Brwinów (pow. pruszkowski, woj. mazowieckie)</v>
      </c>
      <c r="BK163" s="98">
        <v>0</v>
      </c>
      <c r="BL163" s="98">
        <f>IF(ISNUMBER(SEARCH('ankieta ESG'!$G$185,BM163)),MAX($BL$3:BL162)+1,0)</f>
        <v>160</v>
      </c>
      <c r="BM163" s="134" t="s">
        <v>4163</v>
      </c>
      <c r="BN163" s="98">
        <v>0</v>
      </c>
      <c r="BO163" s="99" t="str">
        <f>IFERROR(VLOOKUP(ROWS($BM$4:BM163),$BL$4:$BM$2337,2,0),"")</f>
        <v>Brwinów (pow. pruszkowski, woj. mazowieckie)</v>
      </c>
      <c r="BP163" s="98">
        <v>0</v>
      </c>
      <c r="BQ163" s="98">
        <f>IF(ISNUMBER(SEARCH('ankieta ESG'!$G$186,BR163)),MAX($BQ$3:BQ162)+1,0)</f>
        <v>160</v>
      </c>
      <c r="BR163" s="134" t="s">
        <v>4163</v>
      </c>
      <c r="BS163" s="98">
        <v>0</v>
      </c>
      <c r="BT163" s="99" t="str">
        <f>IFERROR(VLOOKUP(ROWS($BR$4:BR163),$BQ$4:$BR$2337,2,0),"")</f>
        <v>Brwinów (pow. pruszkowski, woj. mazowieckie)</v>
      </c>
      <c r="BU163" s="98">
        <v>0</v>
      </c>
      <c r="BV163" s="98">
        <f>IF(ISNUMBER(SEARCH('ankieta ESG'!$G$187,BW163)),MAX($BV$3:BV162)+1,0)</f>
        <v>160</v>
      </c>
      <c r="BW163" s="134" t="s">
        <v>4163</v>
      </c>
      <c r="BX163" s="98">
        <v>0</v>
      </c>
      <c r="BY163" s="99" t="str">
        <f>IFERROR(VLOOKUP(ROWS($BW$4:BW163),$BV$4:$BW$2337,2,0),"")</f>
        <v>Brwinów (pow. pruszkowski, woj. mazowieckie)</v>
      </c>
      <c r="BZ163" s="98">
        <v>0</v>
      </c>
      <c r="CA163" s="98">
        <f>IF(ISNUMBER(SEARCH('ankieta ESG'!$G$188,CB163)),MAX($CA$3:CA162)+1,0)</f>
        <v>160</v>
      </c>
      <c r="CB163" s="134" t="s">
        <v>4163</v>
      </c>
      <c r="CC163" s="98">
        <v>0</v>
      </c>
      <c r="CD163" s="99" t="str">
        <f>IFERROR(VLOOKUP(ROWS($CB$4:CB163),$CA$4:$CB$2337,2,0),"")</f>
        <v>Brwinów (pow. pruszkowski, woj. mazowieckie)</v>
      </c>
      <c r="CE163" s="98">
        <v>0</v>
      </c>
      <c r="CF163" s="98">
        <f>IF(ISNUMBER(SEARCH('ankieta ESG'!$G$189,CG163)),MAX($CF$3:CF162)+1,0)</f>
        <v>160</v>
      </c>
      <c r="CG163" s="134" t="s">
        <v>4163</v>
      </c>
      <c r="CH163" s="98">
        <v>0</v>
      </c>
      <c r="CI163" s="99" t="str">
        <f>IFERROR(VLOOKUP(ROWS($CG$4:CG163),$CF$4:$CG$2337,2,0),"")</f>
        <v>Brwinów (pow. pruszkowski, woj. mazowieckie)</v>
      </c>
      <c r="CJ163" s="98">
        <v>0</v>
      </c>
    </row>
    <row r="164" spans="2:88">
      <c r="B164" s="98">
        <f>IF(ISNUMBER(SEARCH('ankieta ESG'!$E$11,C164)),MAX(B$3:$B163)+1,0)</f>
        <v>161</v>
      </c>
      <c r="C164" s="99" t="s">
        <v>205</v>
      </c>
      <c r="D164" s="98">
        <v>0</v>
      </c>
      <c r="E164" s="99" t="str">
        <f>IFERROR(VLOOKUP(ROWS($C$4:C164),$B$4:$C$1385,2,0),"")</f>
        <v>23.13.Z Produkcja szkła gospodarczego (PKD 2007)</v>
      </c>
      <c r="F164" s="98">
        <v>0</v>
      </c>
      <c r="AM164" s="98">
        <f>IF(ISNUMBER(SEARCH('ankieta ESG'!$G$180,AN164)),MAX(AM$3:$AM163)+1,0)</f>
        <v>161</v>
      </c>
      <c r="AN164" s="134" t="s">
        <v>4164</v>
      </c>
      <c r="AO164" s="98">
        <v>0</v>
      </c>
      <c r="AP164" s="99" t="str">
        <f>IFERROR(VLOOKUP(ROWS($AN$4:AN164),$AM$4:$AN$2337,2,0),"")</f>
        <v>Brzeg (pow. brzeski, woj. opolskie)</v>
      </c>
      <c r="AQ164" s="98">
        <v>0</v>
      </c>
      <c r="AR164" s="98">
        <f>IF(ISNUMBER(SEARCH('ankieta ESG'!$G$181,AS164)),MAX($AR$3:AR163)+1,0)</f>
        <v>161</v>
      </c>
      <c r="AS164" s="134" t="s">
        <v>4164</v>
      </c>
      <c r="AT164" s="98">
        <v>0</v>
      </c>
      <c r="AU164" s="99" t="str">
        <f>IFERROR(VLOOKUP(ROWS($AS$4:AS164),$AR$4:$AS$2337,2,0),"")</f>
        <v>Brzeg (pow. brzeski, woj. opolskie)</v>
      </c>
      <c r="AV164" s="98">
        <v>0</v>
      </c>
      <c r="AW164" s="98">
        <f>IF(ISNUMBER(SEARCH('ankieta ESG'!$G$182,AX164)),MAX($AW$3:AW163)+1,0)</f>
        <v>161</v>
      </c>
      <c r="AX164" s="134" t="s">
        <v>4164</v>
      </c>
      <c r="AY164" s="98">
        <v>0</v>
      </c>
      <c r="AZ164" s="99" t="str">
        <f>IFERROR(VLOOKUP(ROWS($AX$4:AX164),$AW$4:$AX$2337,2,0),"")</f>
        <v>Brzeg (pow. brzeski, woj. opolskie)</v>
      </c>
      <c r="BA164" s="98">
        <v>0</v>
      </c>
      <c r="BB164" s="98">
        <f>IF(ISNUMBER(SEARCH('ankieta ESG'!$G$183,BC164)),MAX($BB$3:BB163)+1,0)</f>
        <v>161</v>
      </c>
      <c r="BC164" s="134" t="s">
        <v>4164</v>
      </c>
      <c r="BD164" s="98">
        <v>0</v>
      </c>
      <c r="BE164" s="99" t="str">
        <f>IFERROR(VLOOKUP(ROWS($BC$4:BC164),$BB$4:$BC$2337,2,0),"")</f>
        <v>Brzeg (pow. brzeski, woj. opolskie)</v>
      </c>
      <c r="BF164" s="98">
        <v>0</v>
      </c>
      <c r="BG164" s="98">
        <f>IF(ISNUMBER(SEARCH('ankieta ESG'!$G$184,BH164)),MAX($BG$3:BG163)+1,0)</f>
        <v>161</v>
      </c>
      <c r="BH164" s="134" t="s">
        <v>4164</v>
      </c>
      <c r="BI164" s="98">
        <v>0</v>
      </c>
      <c r="BJ164" s="99" t="str">
        <f>IFERROR(VLOOKUP(ROWS($BH$4:BH164),$BG$4:$BH$2337,2,0),"")</f>
        <v>Brzeg (pow. brzeski, woj. opolskie)</v>
      </c>
      <c r="BK164" s="98">
        <v>0</v>
      </c>
      <c r="BL164" s="98">
        <f>IF(ISNUMBER(SEARCH('ankieta ESG'!$G$185,BM164)),MAX($BL$3:BL163)+1,0)</f>
        <v>161</v>
      </c>
      <c r="BM164" s="134" t="s">
        <v>4164</v>
      </c>
      <c r="BN164" s="98">
        <v>0</v>
      </c>
      <c r="BO164" s="99" t="str">
        <f>IFERROR(VLOOKUP(ROWS($BM$4:BM164),$BL$4:$BM$2337,2,0),"")</f>
        <v>Brzeg (pow. brzeski, woj. opolskie)</v>
      </c>
      <c r="BP164" s="98">
        <v>0</v>
      </c>
      <c r="BQ164" s="98">
        <f>IF(ISNUMBER(SEARCH('ankieta ESG'!$G$186,BR164)),MAX($BQ$3:BQ163)+1,0)</f>
        <v>161</v>
      </c>
      <c r="BR164" s="134" t="s">
        <v>4164</v>
      </c>
      <c r="BS164" s="98">
        <v>0</v>
      </c>
      <c r="BT164" s="99" t="str">
        <f>IFERROR(VLOOKUP(ROWS($BR$4:BR164),$BQ$4:$BR$2337,2,0),"")</f>
        <v>Brzeg (pow. brzeski, woj. opolskie)</v>
      </c>
      <c r="BU164" s="98">
        <v>0</v>
      </c>
      <c r="BV164" s="98">
        <f>IF(ISNUMBER(SEARCH('ankieta ESG'!$G$187,BW164)),MAX($BV$3:BV163)+1,0)</f>
        <v>161</v>
      </c>
      <c r="BW164" s="134" t="s">
        <v>4164</v>
      </c>
      <c r="BX164" s="98">
        <v>0</v>
      </c>
      <c r="BY164" s="99" t="str">
        <f>IFERROR(VLOOKUP(ROWS($BW$4:BW164),$BV$4:$BW$2337,2,0),"")</f>
        <v>Brzeg (pow. brzeski, woj. opolskie)</v>
      </c>
      <c r="BZ164" s="98">
        <v>0</v>
      </c>
      <c r="CA164" s="98">
        <f>IF(ISNUMBER(SEARCH('ankieta ESG'!$G$188,CB164)),MAX($CA$3:CA163)+1,0)</f>
        <v>161</v>
      </c>
      <c r="CB164" s="134" t="s">
        <v>4164</v>
      </c>
      <c r="CC164" s="98">
        <v>0</v>
      </c>
      <c r="CD164" s="99" t="str">
        <f>IFERROR(VLOOKUP(ROWS($CB$4:CB164),$CA$4:$CB$2337,2,0),"")</f>
        <v>Brzeg (pow. brzeski, woj. opolskie)</v>
      </c>
      <c r="CE164" s="98">
        <v>0</v>
      </c>
      <c r="CF164" s="98">
        <f>IF(ISNUMBER(SEARCH('ankieta ESG'!$G$189,CG164)),MAX($CF$3:CF163)+1,0)</f>
        <v>161</v>
      </c>
      <c r="CG164" s="134" t="s">
        <v>4164</v>
      </c>
      <c r="CH164" s="98">
        <v>0</v>
      </c>
      <c r="CI164" s="99" t="str">
        <f>IFERROR(VLOOKUP(ROWS($CG$4:CG164),$CF$4:$CG$2337,2,0),"")</f>
        <v>Brzeg (pow. brzeski, woj. opolskie)</v>
      </c>
      <c r="CJ164" s="98">
        <v>0</v>
      </c>
    </row>
    <row r="165" spans="2:88">
      <c r="B165" s="98">
        <f>IF(ISNUMBER(SEARCH('ankieta ESG'!$E$11,C165)),MAX(B$3:$B164)+1,0)</f>
        <v>162</v>
      </c>
      <c r="C165" s="99" t="s">
        <v>206</v>
      </c>
      <c r="D165" s="98">
        <v>0</v>
      </c>
      <c r="E165" s="99" t="str">
        <f>IFERROR(VLOOKUP(ROWS($C$4:C165),$B$4:$C$1385,2,0),"")</f>
        <v>23.14.Z Produkcja włókien szklanych (PKD 2007)</v>
      </c>
      <c r="F165" s="98">
        <v>0</v>
      </c>
      <c r="AM165" s="98">
        <f>IF(ISNUMBER(SEARCH('ankieta ESG'!$G$180,AN165)),MAX(AM$3:$AM164)+1,0)</f>
        <v>162</v>
      </c>
      <c r="AN165" s="134" t="s">
        <v>4165</v>
      </c>
      <c r="AO165" s="98">
        <v>0</v>
      </c>
      <c r="AP165" s="99" t="str">
        <f>IFERROR(VLOOKUP(ROWS($AN$4:AN165),$AM$4:$AN$2337,2,0),"")</f>
        <v>Brzeg Dolny (pow. wołowski, woj. dolnośląskie)</v>
      </c>
      <c r="AQ165" s="98">
        <v>0</v>
      </c>
      <c r="AR165" s="98">
        <f>IF(ISNUMBER(SEARCH('ankieta ESG'!$G$181,AS165)),MAX($AR$3:AR164)+1,0)</f>
        <v>162</v>
      </c>
      <c r="AS165" s="134" t="s">
        <v>4165</v>
      </c>
      <c r="AT165" s="98">
        <v>0</v>
      </c>
      <c r="AU165" s="99" t="str">
        <f>IFERROR(VLOOKUP(ROWS($AS$4:AS165),$AR$4:$AS$2337,2,0),"")</f>
        <v>Brzeg Dolny (pow. wołowski, woj. dolnośląskie)</v>
      </c>
      <c r="AV165" s="98">
        <v>0</v>
      </c>
      <c r="AW165" s="98">
        <f>IF(ISNUMBER(SEARCH('ankieta ESG'!$G$182,AX165)),MAX($AW$3:AW164)+1,0)</f>
        <v>162</v>
      </c>
      <c r="AX165" s="134" t="s">
        <v>4165</v>
      </c>
      <c r="AY165" s="98">
        <v>0</v>
      </c>
      <c r="AZ165" s="99" t="str">
        <f>IFERROR(VLOOKUP(ROWS($AX$4:AX165),$AW$4:$AX$2337,2,0),"")</f>
        <v>Brzeg Dolny (pow. wołowski, woj. dolnośląskie)</v>
      </c>
      <c r="BA165" s="98">
        <v>0</v>
      </c>
      <c r="BB165" s="98">
        <f>IF(ISNUMBER(SEARCH('ankieta ESG'!$G$183,BC165)),MAX($BB$3:BB164)+1,0)</f>
        <v>162</v>
      </c>
      <c r="BC165" s="134" t="s">
        <v>4165</v>
      </c>
      <c r="BD165" s="98">
        <v>0</v>
      </c>
      <c r="BE165" s="99" t="str">
        <f>IFERROR(VLOOKUP(ROWS($BC$4:BC165),$BB$4:$BC$2337,2,0),"")</f>
        <v>Brzeg Dolny (pow. wołowski, woj. dolnośląskie)</v>
      </c>
      <c r="BF165" s="98">
        <v>0</v>
      </c>
      <c r="BG165" s="98">
        <f>IF(ISNUMBER(SEARCH('ankieta ESG'!$G$184,BH165)),MAX($BG$3:BG164)+1,0)</f>
        <v>162</v>
      </c>
      <c r="BH165" s="134" t="s">
        <v>4165</v>
      </c>
      <c r="BI165" s="98">
        <v>0</v>
      </c>
      <c r="BJ165" s="99" t="str">
        <f>IFERROR(VLOOKUP(ROWS($BH$4:BH165),$BG$4:$BH$2337,2,0),"")</f>
        <v>Brzeg Dolny (pow. wołowski, woj. dolnośląskie)</v>
      </c>
      <c r="BK165" s="98">
        <v>0</v>
      </c>
      <c r="BL165" s="98">
        <f>IF(ISNUMBER(SEARCH('ankieta ESG'!$G$185,BM165)),MAX($BL$3:BL164)+1,0)</f>
        <v>162</v>
      </c>
      <c r="BM165" s="134" t="s">
        <v>4165</v>
      </c>
      <c r="BN165" s="98">
        <v>0</v>
      </c>
      <c r="BO165" s="99" t="str">
        <f>IFERROR(VLOOKUP(ROWS($BM$4:BM165),$BL$4:$BM$2337,2,0),"")</f>
        <v>Brzeg Dolny (pow. wołowski, woj. dolnośląskie)</v>
      </c>
      <c r="BP165" s="98">
        <v>0</v>
      </c>
      <c r="BQ165" s="98">
        <f>IF(ISNUMBER(SEARCH('ankieta ESG'!$G$186,BR165)),MAX($BQ$3:BQ164)+1,0)</f>
        <v>162</v>
      </c>
      <c r="BR165" s="134" t="s">
        <v>4165</v>
      </c>
      <c r="BS165" s="98">
        <v>0</v>
      </c>
      <c r="BT165" s="99" t="str">
        <f>IFERROR(VLOOKUP(ROWS($BR$4:BR165),$BQ$4:$BR$2337,2,0),"")</f>
        <v>Brzeg Dolny (pow. wołowski, woj. dolnośląskie)</v>
      </c>
      <c r="BU165" s="98">
        <v>0</v>
      </c>
      <c r="BV165" s="98">
        <f>IF(ISNUMBER(SEARCH('ankieta ESG'!$G$187,BW165)),MAX($BV$3:BV164)+1,0)</f>
        <v>162</v>
      </c>
      <c r="BW165" s="134" t="s">
        <v>4165</v>
      </c>
      <c r="BX165" s="98">
        <v>0</v>
      </c>
      <c r="BY165" s="99" t="str">
        <f>IFERROR(VLOOKUP(ROWS($BW$4:BW165),$BV$4:$BW$2337,2,0),"")</f>
        <v>Brzeg Dolny (pow. wołowski, woj. dolnośląskie)</v>
      </c>
      <c r="BZ165" s="98">
        <v>0</v>
      </c>
      <c r="CA165" s="98">
        <f>IF(ISNUMBER(SEARCH('ankieta ESG'!$G$188,CB165)),MAX($CA$3:CA164)+1,0)</f>
        <v>162</v>
      </c>
      <c r="CB165" s="134" t="s">
        <v>4165</v>
      </c>
      <c r="CC165" s="98">
        <v>0</v>
      </c>
      <c r="CD165" s="99" t="str">
        <f>IFERROR(VLOOKUP(ROWS($CB$4:CB165),$CA$4:$CB$2337,2,0),"")</f>
        <v>Brzeg Dolny (pow. wołowski, woj. dolnośląskie)</v>
      </c>
      <c r="CE165" s="98">
        <v>0</v>
      </c>
      <c r="CF165" s="98">
        <f>IF(ISNUMBER(SEARCH('ankieta ESG'!$G$189,CG165)),MAX($CF$3:CF164)+1,0)</f>
        <v>162</v>
      </c>
      <c r="CG165" s="134" t="s">
        <v>4165</v>
      </c>
      <c r="CH165" s="98">
        <v>0</v>
      </c>
      <c r="CI165" s="99" t="str">
        <f>IFERROR(VLOOKUP(ROWS($CG$4:CG165),$CF$4:$CG$2337,2,0),"")</f>
        <v>Brzeg Dolny (pow. wołowski, woj. dolnośląskie)</v>
      </c>
      <c r="CJ165" s="98">
        <v>0</v>
      </c>
    </row>
    <row r="166" spans="2:88">
      <c r="B166" s="98">
        <f>IF(ISNUMBER(SEARCH('ankieta ESG'!$E$11,C166)),MAX(B$3:$B165)+1,0)</f>
        <v>163</v>
      </c>
      <c r="C166" s="99" t="s">
        <v>207</v>
      </c>
      <c r="D166" s="98">
        <v>0</v>
      </c>
      <c r="E166" s="99" t="str">
        <f>IFERROR(VLOOKUP(ROWS($C$4:C166),$B$4:$C$1385,2,0),"")</f>
        <v>23.19.Z Produkcja i obróbka pozostałego szkła, włączając szkło techniczne (PKD 2007)</v>
      </c>
      <c r="F166" s="98">
        <v>0</v>
      </c>
      <c r="AM166" s="98">
        <f>IF(ISNUMBER(SEARCH('ankieta ESG'!$G$180,AN166)),MAX(AM$3:$AM165)+1,0)</f>
        <v>163</v>
      </c>
      <c r="AN166" s="134" t="s">
        <v>4166</v>
      </c>
      <c r="AO166" s="98">
        <v>0</v>
      </c>
      <c r="AP166" s="99" t="str">
        <f>IFERROR(VLOOKUP(ROWS($AN$4:AN166),$AM$4:$AN$2337,2,0),"")</f>
        <v>Brzesko (pow. brzeski, woj. małopolskie)</v>
      </c>
      <c r="AQ166" s="98">
        <v>0</v>
      </c>
      <c r="AR166" s="98">
        <f>IF(ISNUMBER(SEARCH('ankieta ESG'!$G$181,AS166)),MAX($AR$3:AR165)+1,0)</f>
        <v>163</v>
      </c>
      <c r="AS166" s="134" t="s">
        <v>4166</v>
      </c>
      <c r="AT166" s="98">
        <v>0</v>
      </c>
      <c r="AU166" s="99" t="str">
        <f>IFERROR(VLOOKUP(ROWS($AS$4:AS166),$AR$4:$AS$2337,2,0),"")</f>
        <v>Brzesko (pow. brzeski, woj. małopolskie)</v>
      </c>
      <c r="AV166" s="98">
        <v>0</v>
      </c>
      <c r="AW166" s="98">
        <f>IF(ISNUMBER(SEARCH('ankieta ESG'!$G$182,AX166)),MAX($AW$3:AW165)+1,0)</f>
        <v>163</v>
      </c>
      <c r="AX166" s="134" t="s">
        <v>4166</v>
      </c>
      <c r="AY166" s="98">
        <v>0</v>
      </c>
      <c r="AZ166" s="99" t="str">
        <f>IFERROR(VLOOKUP(ROWS($AX$4:AX166),$AW$4:$AX$2337,2,0),"")</f>
        <v>Brzesko (pow. brzeski, woj. małopolskie)</v>
      </c>
      <c r="BA166" s="98">
        <v>0</v>
      </c>
      <c r="BB166" s="98">
        <f>IF(ISNUMBER(SEARCH('ankieta ESG'!$G$183,BC166)),MAX($BB$3:BB165)+1,0)</f>
        <v>163</v>
      </c>
      <c r="BC166" s="134" t="s">
        <v>4166</v>
      </c>
      <c r="BD166" s="98">
        <v>0</v>
      </c>
      <c r="BE166" s="99" t="str">
        <f>IFERROR(VLOOKUP(ROWS($BC$4:BC166),$BB$4:$BC$2337,2,0),"")</f>
        <v>Brzesko (pow. brzeski, woj. małopolskie)</v>
      </c>
      <c r="BF166" s="98">
        <v>0</v>
      </c>
      <c r="BG166" s="98">
        <f>IF(ISNUMBER(SEARCH('ankieta ESG'!$G$184,BH166)),MAX($BG$3:BG165)+1,0)</f>
        <v>163</v>
      </c>
      <c r="BH166" s="134" t="s">
        <v>4166</v>
      </c>
      <c r="BI166" s="98">
        <v>0</v>
      </c>
      <c r="BJ166" s="99" t="str">
        <f>IFERROR(VLOOKUP(ROWS($BH$4:BH166),$BG$4:$BH$2337,2,0),"")</f>
        <v>Brzesko (pow. brzeski, woj. małopolskie)</v>
      </c>
      <c r="BK166" s="98">
        <v>0</v>
      </c>
      <c r="BL166" s="98">
        <f>IF(ISNUMBER(SEARCH('ankieta ESG'!$G$185,BM166)),MAX($BL$3:BL165)+1,0)</f>
        <v>163</v>
      </c>
      <c r="BM166" s="134" t="s">
        <v>4166</v>
      </c>
      <c r="BN166" s="98">
        <v>0</v>
      </c>
      <c r="BO166" s="99" t="str">
        <f>IFERROR(VLOOKUP(ROWS($BM$4:BM166),$BL$4:$BM$2337,2,0),"")</f>
        <v>Brzesko (pow. brzeski, woj. małopolskie)</v>
      </c>
      <c r="BP166" s="98">
        <v>0</v>
      </c>
      <c r="BQ166" s="98">
        <f>IF(ISNUMBER(SEARCH('ankieta ESG'!$G$186,BR166)),MAX($BQ$3:BQ165)+1,0)</f>
        <v>163</v>
      </c>
      <c r="BR166" s="134" t="s">
        <v>4166</v>
      </c>
      <c r="BS166" s="98">
        <v>0</v>
      </c>
      <c r="BT166" s="99" t="str">
        <f>IFERROR(VLOOKUP(ROWS($BR$4:BR166),$BQ$4:$BR$2337,2,0),"")</f>
        <v>Brzesko (pow. brzeski, woj. małopolskie)</v>
      </c>
      <c r="BU166" s="98">
        <v>0</v>
      </c>
      <c r="BV166" s="98">
        <f>IF(ISNUMBER(SEARCH('ankieta ESG'!$G$187,BW166)),MAX($BV$3:BV165)+1,0)</f>
        <v>163</v>
      </c>
      <c r="BW166" s="134" t="s">
        <v>4166</v>
      </c>
      <c r="BX166" s="98">
        <v>0</v>
      </c>
      <c r="BY166" s="99" t="str">
        <f>IFERROR(VLOOKUP(ROWS($BW$4:BW166),$BV$4:$BW$2337,2,0),"")</f>
        <v>Brzesko (pow. brzeski, woj. małopolskie)</v>
      </c>
      <c r="BZ166" s="98">
        <v>0</v>
      </c>
      <c r="CA166" s="98">
        <f>IF(ISNUMBER(SEARCH('ankieta ESG'!$G$188,CB166)),MAX($CA$3:CA165)+1,0)</f>
        <v>163</v>
      </c>
      <c r="CB166" s="134" t="s">
        <v>4166</v>
      </c>
      <c r="CC166" s="98">
        <v>0</v>
      </c>
      <c r="CD166" s="99" t="str">
        <f>IFERROR(VLOOKUP(ROWS($CB$4:CB166),$CA$4:$CB$2337,2,0),"")</f>
        <v>Brzesko (pow. brzeski, woj. małopolskie)</v>
      </c>
      <c r="CE166" s="98">
        <v>0</v>
      </c>
      <c r="CF166" s="98">
        <f>IF(ISNUMBER(SEARCH('ankieta ESG'!$G$189,CG166)),MAX($CF$3:CF165)+1,0)</f>
        <v>163</v>
      </c>
      <c r="CG166" s="134" t="s">
        <v>4166</v>
      </c>
      <c r="CH166" s="98">
        <v>0</v>
      </c>
      <c r="CI166" s="99" t="str">
        <f>IFERROR(VLOOKUP(ROWS($CG$4:CG166),$CF$4:$CG$2337,2,0),"")</f>
        <v>Brzesko (pow. brzeski, woj. małopolskie)</v>
      </c>
      <c r="CJ166" s="98">
        <v>0</v>
      </c>
    </row>
    <row r="167" spans="2:88">
      <c r="B167" s="98">
        <f>IF(ISNUMBER(SEARCH('ankieta ESG'!$E$11,C167)),MAX(B$3:$B166)+1,0)</f>
        <v>164</v>
      </c>
      <c r="C167" s="99" t="s">
        <v>208</v>
      </c>
      <c r="D167" s="98">
        <v>0</v>
      </c>
      <c r="E167" s="99" t="str">
        <f>IFERROR(VLOOKUP(ROWS($C$4:C167),$B$4:$C$1385,2,0),"")</f>
        <v>23.20.Z Produkcja wyrobów ogniotrwałych (PKD 2007)</v>
      </c>
      <c r="F167" s="98">
        <v>0</v>
      </c>
      <c r="AM167" s="98">
        <f>IF(ISNUMBER(SEARCH('ankieta ESG'!$G$180,AN167)),MAX(AM$3:$AM166)+1,0)</f>
        <v>164</v>
      </c>
      <c r="AN167" s="134" t="s">
        <v>4167</v>
      </c>
      <c r="AO167" s="98">
        <v>0</v>
      </c>
      <c r="AP167" s="99" t="str">
        <f>IFERROR(VLOOKUP(ROWS($AN$4:AN167),$AM$4:$AN$2337,2,0),"")</f>
        <v>Brzeszcze (pow. oświęcimski, woj. małopolskie)</v>
      </c>
      <c r="AQ167" s="98">
        <v>0</v>
      </c>
      <c r="AR167" s="98">
        <f>IF(ISNUMBER(SEARCH('ankieta ESG'!$G$181,AS167)),MAX($AR$3:AR166)+1,0)</f>
        <v>164</v>
      </c>
      <c r="AS167" s="134" t="s">
        <v>4167</v>
      </c>
      <c r="AT167" s="98">
        <v>0</v>
      </c>
      <c r="AU167" s="99" t="str">
        <f>IFERROR(VLOOKUP(ROWS($AS$4:AS167),$AR$4:$AS$2337,2,0),"")</f>
        <v>Brzeszcze (pow. oświęcimski, woj. małopolskie)</v>
      </c>
      <c r="AV167" s="98">
        <v>0</v>
      </c>
      <c r="AW167" s="98">
        <f>IF(ISNUMBER(SEARCH('ankieta ESG'!$G$182,AX167)),MAX($AW$3:AW166)+1,0)</f>
        <v>164</v>
      </c>
      <c r="AX167" s="134" t="s">
        <v>4167</v>
      </c>
      <c r="AY167" s="98">
        <v>0</v>
      </c>
      <c r="AZ167" s="99" t="str">
        <f>IFERROR(VLOOKUP(ROWS($AX$4:AX167),$AW$4:$AX$2337,2,0),"")</f>
        <v>Brzeszcze (pow. oświęcimski, woj. małopolskie)</v>
      </c>
      <c r="BA167" s="98">
        <v>0</v>
      </c>
      <c r="BB167" s="98">
        <f>IF(ISNUMBER(SEARCH('ankieta ESG'!$G$183,BC167)),MAX($BB$3:BB166)+1,0)</f>
        <v>164</v>
      </c>
      <c r="BC167" s="134" t="s">
        <v>4167</v>
      </c>
      <c r="BD167" s="98">
        <v>0</v>
      </c>
      <c r="BE167" s="99" t="str">
        <f>IFERROR(VLOOKUP(ROWS($BC$4:BC167),$BB$4:$BC$2337,2,0),"")</f>
        <v>Brzeszcze (pow. oświęcimski, woj. małopolskie)</v>
      </c>
      <c r="BF167" s="98">
        <v>0</v>
      </c>
      <c r="BG167" s="98">
        <f>IF(ISNUMBER(SEARCH('ankieta ESG'!$G$184,BH167)),MAX($BG$3:BG166)+1,0)</f>
        <v>164</v>
      </c>
      <c r="BH167" s="134" t="s">
        <v>4167</v>
      </c>
      <c r="BI167" s="98">
        <v>0</v>
      </c>
      <c r="BJ167" s="99" t="str">
        <f>IFERROR(VLOOKUP(ROWS($BH$4:BH167),$BG$4:$BH$2337,2,0),"")</f>
        <v>Brzeszcze (pow. oświęcimski, woj. małopolskie)</v>
      </c>
      <c r="BK167" s="98">
        <v>0</v>
      </c>
      <c r="BL167" s="98">
        <f>IF(ISNUMBER(SEARCH('ankieta ESG'!$G$185,BM167)),MAX($BL$3:BL166)+1,0)</f>
        <v>164</v>
      </c>
      <c r="BM167" s="134" t="s">
        <v>4167</v>
      </c>
      <c r="BN167" s="98">
        <v>0</v>
      </c>
      <c r="BO167" s="99" t="str">
        <f>IFERROR(VLOOKUP(ROWS($BM$4:BM167),$BL$4:$BM$2337,2,0),"")</f>
        <v>Brzeszcze (pow. oświęcimski, woj. małopolskie)</v>
      </c>
      <c r="BP167" s="98">
        <v>0</v>
      </c>
      <c r="BQ167" s="98">
        <f>IF(ISNUMBER(SEARCH('ankieta ESG'!$G$186,BR167)),MAX($BQ$3:BQ166)+1,0)</f>
        <v>164</v>
      </c>
      <c r="BR167" s="134" t="s">
        <v>4167</v>
      </c>
      <c r="BS167" s="98">
        <v>0</v>
      </c>
      <c r="BT167" s="99" t="str">
        <f>IFERROR(VLOOKUP(ROWS($BR$4:BR167),$BQ$4:$BR$2337,2,0),"")</f>
        <v>Brzeszcze (pow. oświęcimski, woj. małopolskie)</v>
      </c>
      <c r="BU167" s="98">
        <v>0</v>
      </c>
      <c r="BV167" s="98">
        <f>IF(ISNUMBER(SEARCH('ankieta ESG'!$G$187,BW167)),MAX($BV$3:BV166)+1,0)</f>
        <v>164</v>
      </c>
      <c r="BW167" s="134" t="s">
        <v>4167</v>
      </c>
      <c r="BX167" s="98">
        <v>0</v>
      </c>
      <c r="BY167" s="99" t="str">
        <f>IFERROR(VLOOKUP(ROWS($BW$4:BW167),$BV$4:$BW$2337,2,0),"")</f>
        <v>Brzeszcze (pow. oświęcimski, woj. małopolskie)</v>
      </c>
      <c r="BZ167" s="98">
        <v>0</v>
      </c>
      <c r="CA167" s="98">
        <f>IF(ISNUMBER(SEARCH('ankieta ESG'!$G$188,CB167)),MAX($CA$3:CA166)+1,0)</f>
        <v>164</v>
      </c>
      <c r="CB167" s="134" t="s">
        <v>4167</v>
      </c>
      <c r="CC167" s="98">
        <v>0</v>
      </c>
      <c r="CD167" s="99" t="str">
        <f>IFERROR(VLOOKUP(ROWS($CB$4:CB167),$CA$4:$CB$2337,2,0),"")</f>
        <v>Brzeszcze (pow. oświęcimski, woj. małopolskie)</v>
      </c>
      <c r="CE167" s="98">
        <v>0</v>
      </c>
      <c r="CF167" s="98">
        <f>IF(ISNUMBER(SEARCH('ankieta ESG'!$G$189,CG167)),MAX($CF$3:CF166)+1,0)</f>
        <v>164</v>
      </c>
      <c r="CG167" s="134" t="s">
        <v>4167</v>
      </c>
      <c r="CH167" s="98">
        <v>0</v>
      </c>
      <c r="CI167" s="99" t="str">
        <f>IFERROR(VLOOKUP(ROWS($CG$4:CG167),$CF$4:$CG$2337,2,0),"")</f>
        <v>Brzeszcze (pow. oświęcimski, woj. małopolskie)</v>
      </c>
      <c r="CJ167" s="98">
        <v>0</v>
      </c>
    </row>
    <row r="168" spans="2:88">
      <c r="B168" s="98">
        <f>IF(ISNUMBER(SEARCH('ankieta ESG'!$E$11,C168)),MAX(B$3:$B167)+1,0)</f>
        <v>165</v>
      </c>
      <c r="C168" s="99" t="s">
        <v>209</v>
      </c>
      <c r="D168" s="98">
        <v>0</v>
      </c>
      <c r="E168" s="99" t="str">
        <f>IFERROR(VLOOKUP(ROWS($C$4:C168),$B$4:$C$1385,2,0),"")</f>
        <v>23.31.Z Produkcja ceramicznych kafli i płytek (PKD 2007)</v>
      </c>
      <c r="F168" s="98">
        <v>0</v>
      </c>
      <c r="AM168" s="98">
        <f>IF(ISNUMBER(SEARCH('ankieta ESG'!$G$180,AN168)),MAX(AM$3:$AM167)+1,0)</f>
        <v>165</v>
      </c>
      <c r="AN168" s="134" t="s">
        <v>4168</v>
      </c>
      <c r="AO168" s="98">
        <v>0</v>
      </c>
      <c r="AP168" s="99" t="str">
        <f>IFERROR(VLOOKUP(ROWS($AN$4:AN168),$AM$4:$AN$2337,2,0),"")</f>
        <v>Brześć Kujawski (pow. włocławski, woj. kujawsko-pomorskie)</v>
      </c>
      <c r="AQ168" s="98">
        <v>0</v>
      </c>
      <c r="AR168" s="98">
        <f>IF(ISNUMBER(SEARCH('ankieta ESG'!$G$181,AS168)),MAX($AR$3:AR167)+1,0)</f>
        <v>165</v>
      </c>
      <c r="AS168" s="134" t="s">
        <v>4168</v>
      </c>
      <c r="AT168" s="98">
        <v>0</v>
      </c>
      <c r="AU168" s="99" t="str">
        <f>IFERROR(VLOOKUP(ROWS($AS$4:AS168),$AR$4:$AS$2337,2,0),"")</f>
        <v>Brześć Kujawski (pow. włocławski, woj. kujawsko-pomorskie)</v>
      </c>
      <c r="AV168" s="98">
        <v>0</v>
      </c>
      <c r="AW168" s="98">
        <f>IF(ISNUMBER(SEARCH('ankieta ESG'!$G$182,AX168)),MAX($AW$3:AW167)+1,0)</f>
        <v>165</v>
      </c>
      <c r="AX168" s="134" t="s">
        <v>4168</v>
      </c>
      <c r="AY168" s="98">
        <v>0</v>
      </c>
      <c r="AZ168" s="99" t="str">
        <f>IFERROR(VLOOKUP(ROWS($AX$4:AX168),$AW$4:$AX$2337,2,0),"")</f>
        <v>Brześć Kujawski (pow. włocławski, woj. kujawsko-pomorskie)</v>
      </c>
      <c r="BA168" s="98">
        <v>0</v>
      </c>
      <c r="BB168" s="98">
        <f>IF(ISNUMBER(SEARCH('ankieta ESG'!$G$183,BC168)),MAX($BB$3:BB167)+1,0)</f>
        <v>165</v>
      </c>
      <c r="BC168" s="134" t="s">
        <v>4168</v>
      </c>
      <c r="BD168" s="98">
        <v>0</v>
      </c>
      <c r="BE168" s="99" t="str">
        <f>IFERROR(VLOOKUP(ROWS($BC$4:BC168),$BB$4:$BC$2337,2,0),"")</f>
        <v>Brześć Kujawski (pow. włocławski, woj. kujawsko-pomorskie)</v>
      </c>
      <c r="BF168" s="98">
        <v>0</v>
      </c>
      <c r="BG168" s="98">
        <f>IF(ISNUMBER(SEARCH('ankieta ESG'!$G$184,BH168)),MAX($BG$3:BG167)+1,0)</f>
        <v>165</v>
      </c>
      <c r="BH168" s="134" t="s">
        <v>4168</v>
      </c>
      <c r="BI168" s="98">
        <v>0</v>
      </c>
      <c r="BJ168" s="99" t="str">
        <f>IFERROR(VLOOKUP(ROWS($BH$4:BH168),$BG$4:$BH$2337,2,0),"")</f>
        <v>Brześć Kujawski (pow. włocławski, woj. kujawsko-pomorskie)</v>
      </c>
      <c r="BK168" s="98">
        <v>0</v>
      </c>
      <c r="BL168" s="98">
        <f>IF(ISNUMBER(SEARCH('ankieta ESG'!$G$185,BM168)),MAX($BL$3:BL167)+1,0)</f>
        <v>165</v>
      </c>
      <c r="BM168" s="134" t="s">
        <v>4168</v>
      </c>
      <c r="BN168" s="98">
        <v>0</v>
      </c>
      <c r="BO168" s="99" t="str">
        <f>IFERROR(VLOOKUP(ROWS($BM$4:BM168),$BL$4:$BM$2337,2,0),"")</f>
        <v>Brześć Kujawski (pow. włocławski, woj. kujawsko-pomorskie)</v>
      </c>
      <c r="BP168" s="98">
        <v>0</v>
      </c>
      <c r="BQ168" s="98">
        <f>IF(ISNUMBER(SEARCH('ankieta ESG'!$G$186,BR168)),MAX($BQ$3:BQ167)+1,0)</f>
        <v>165</v>
      </c>
      <c r="BR168" s="134" t="s">
        <v>4168</v>
      </c>
      <c r="BS168" s="98">
        <v>0</v>
      </c>
      <c r="BT168" s="99" t="str">
        <f>IFERROR(VLOOKUP(ROWS($BR$4:BR168),$BQ$4:$BR$2337,2,0),"")</f>
        <v>Brześć Kujawski (pow. włocławski, woj. kujawsko-pomorskie)</v>
      </c>
      <c r="BU168" s="98">
        <v>0</v>
      </c>
      <c r="BV168" s="98">
        <f>IF(ISNUMBER(SEARCH('ankieta ESG'!$G$187,BW168)),MAX($BV$3:BV167)+1,0)</f>
        <v>165</v>
      </c>
      <c r="BW168" s="134" t="s">
        <v>4168</v>
      </c>
      <c r="BX168" s="98">
        <v>0</v>
      </c>
      <c r="BY168" s="99" t="str">
        <f>IFERROR(VLOOKUP(ROWS($BW$4:BW168),$BV$4:$BW$2337,2,0),"")</f>
        <v>Brześć Kujawski (pow. włocławski, woj. kujawsko-pomorskie)</v>
      </c>
      <c r="BZ168" s="98">
        <v>0</v>
      </c>
      <c r="CA168" s="98">
        <f>IF(ISNUMBER(SEARCH('ankieta ESG'!$G$188,CB168)),MAX($CA$3:CA167)+1,0)</f>
        <v>165</v>
      </c>
      <c r="CB168" s="134" t="s">
        <v>4168</v>
      </c>
      <c r="CC168" s="98">
        <v>0</v>
      </c>
      <c r="CD168" s="99" t="str">
        <f>IFERROR(VLOOKUP(ROWS($CB$4:CB168),$CA$4:$CB$2337,2,0),"")</f>
        <v>Brześć Kujawski (pow. włocławski, woj. kujawsko-pomorskie)</v>
      </c>
      <c r="CE168" s="98">
        <v>0</v>
      </c>
      <c r="CF168" s="98">
        <f>IF(ISNUMBER(SEARCH('ankieta ESG'!$G$189,CG168)),MAX($CF$3:CF167)+1,0)</f>
        <v>165</v>
      </c>
      <c r="CG168" s="134" t="s">
        <v>4168</v>
      </c>
      <c r="CH168" s="98">
        <v>0</v>
      </c>
      <c r="CI168" s="99" t="str">
        <f>IFERROR(VLOOKUP(ROWS($CG$4:CG168),$CF$4:$CG$2337,2,0),"")</f>
        <v>Brześć Kujawski (pow. włocławski, woj. kujawsko-pomorskie)</v>
      </c>
      <c r="CJ168" s="98">
        <v>0</v>
      </c>
    </row>
    <row r="169" spans="2:88">
      <c r="B169" s="98">
        <f>IF(ISNUMBER(SEARCH('ankieta ESG'!$E$11,C169)),MAX(B$3:$B168)+1,0)</f>
        <v>166</v>
      </c>
      <c r="C169" s="99" t="s">
        <v>210</v>
      </c>
      <c r="D169" s="98">
        <v>0</v>
      </c>
      <c r="E169" s="99" t="str">
        <f>IFERROR(VLOOKUP(ROWS($C$4:C169),$B$4:$C$1385,2,0),"")</f>
        <v>23.32.Z Produkcja cegieł, dachówek i materiałów budowlanych, z wypalanej gliny (PKD 2007)</v>
      </c>
      <c r="F169" s="98">
        <v>0</v>
      </c>
      <c r="AM169" s="98">
        <f>IF(ISNUMBER(SEARCH('ankieta ESG'!$G$180,AN169)),MAX(AM$3:$AM168)+1,0)</f>
        <v>166</v>
      </c>
      <c r="AN169" s="134" t="s">
        <v>4169</v>
      </c>
      <c r="AO169" s="98">
        <v>0</v>
      </c>
      <c r="AP169" s="99" t="str">
        <f>IFERROR(VLOOKUP(ROWS($AN$4:AN169),$AM$4:$AN$2337,2,0),"")</f>
        <v>Brzeziny (pow. brzeziński, woj. łódzkie)</v>
      </c>
      <c r="AQ169" s="98">
        <v>0</v>
      </c>
      <c r="AR169" s="98">
        <f>IF(ISNUMBER(SEARCH('ankieta ESG'!$G$181,AS169)),MAX($AR$3:AR168)+1,0)</f>
        <v>166</v>
      </c>
      <c r="AS169" s="134" t="s">
        <v>4169</v>
      </c>
      <c r="AT169" s="98">
        <v>0</v>
      </c>
      <c r="AU169" s="99" t="str">
        <f>IFERROR(VLOOKUP(ROWS($AS$4:AS169),$AR$4:$AS$2337,2,0),"")</f>
        <v>Brzeziny (pow. brzeziński, woj. łódzkie)</v>
      </c>
      <c r="AV169" s="98">
        <v>0</v>
      </c>
      <c r="AW169" s="98">
        <f>IF(ISNUMBER(SEARCH('ankieta ESG'!$G$182,AX169)),MAX($AW$3:AW168)+1,0)</f>
        <v>166</v>
      </c>
      <c r="AX169" s="134" t="s">
        <v>4169</v>
      </c>
      <c r="AY169" s="98">
        <v>0</v>
      </c>
      <c r="AZ169" s="99" t="str">
        <f>IFERROR(VLOOKUP(ROWS($AX$4:AX169),$AW$4:$AX$2337,2,0),"")</f>
        <v>Brzeziny (pow. brzeziński, woj. łódzkie)</v>
      </c>
      <c r="BA169" s="98">
        <v>0</v>
      </c>
      <c r="BB169" s="98">
        <f>IF(ISNUMBER(SEARCH('ankieta ESG'!$G$183,BC169)),MAX($BB$3:BB168)+1,0)</f>
        <v>166</v>
      </c>
      <c r="BC169" s="134" t="s">
        <v>4169</v>
      </c>
      <c r="BD169" s="98">
        <v>0</v>
      </c>
      <c r="BE169" s="99" t="str">
        <f>IFERROR(VLOOKUP(ROWS($BC$4:BC169),$BB$4:$BC$2337,2,0),"")</f>
        <v>Brzeziny (pow. brzeziński, woj. łódzkie)</v>
      </c>
      <c r="BF169" s="98">
        <v>0</v>
      </c>
      <c r="BG169" s="98">
        <f>IF(ISNUMBER(SEARCH('ankieta ESG'!$G$184,BH169)),MAX($BG$3:BG168)+1,0)</f>
        <v>166</v>
      </c>
      <c r="BH169" s="134" t="s">
        <v>4169</v>
      </c>
      <c r="BI169" s="98">
        <v>0</v>
      </c>
      <c r="BJ169" s="99" t="str">
        <f>IFERROR(VLOOKUP(ROWS($BH$4:BH169),$BG$4:$BH$2337,2,0),"")</f>
        <v>Brzeziny (pow. brzeziński, woj. łódzkie)</v>
      </c>
      <c r="BK169" s="98">
        <v>0</v>
      </c>
      <c r="BL169" s="98">
        <f>IF(ISNUMBER(SEARCH('ankieta ESG'!$G$185,BM169)),MAX($BL$3:BL168)+1,0)</f>
        <v>166</v>
      </c>
      <c r="BM169" s="134" t="s">
        <v>4169</v>
      </c>
      <c r="BN169" s="98">
        <v>0</v>
      </c>
      <c r="BO169" s="99" t="str">
        <f>IFERROR(VLOOKUP(ROWS($BM$4:BM169),$BL$4:$BM$2337,2,0),"")</f>
        <v>Brzeziny (pow. brzeziński, woj. łódzkie)</v>
      </c>
      <c r="BP169" s="98">
        <v>0</v>
      </c>
      <c r="BQ169" s="98">
        <f>IF(ISNUMBER(SEARCH('ankieta ESG'!$G$186,BR169)),MAX($BQ$3:BQ168)+1,0)</f>
        <v>166</v>
      </c>
      <c r="BR169" s="134" t="s">
        <v>4169</v>
      </c>
      <c r="BS169" s="98">
        <v>0</v>
      </c>
      <c r="BT169" s="99" t="str">
        <f>IFERROR(VLOOKUP(ROWS($BR$4:BR169),$BQ$4:$BR$2337,2,0),"")</f>
        <v>Brzeziny (pow. brzeziński, woj. łódzkie)</v>
      </c>
      <c r="BU169" s="98">
        <v>0</v>
      </c>
      <c r="BV169" s="98">
        <f>IF(ISNUMBER(SEARCH('ankieta ESG'!$G$187,BW169)),MAX($BV$3:BV168)+1,0)</f>
        <v>166</v>
      </c>
      <c r="BW169" s="134" t="s">
        <v>4169</v>
      </c>
      <c r="BX169" s="98">
        <v>0</v>
      </c>
      <c r="BY169" s="99" t="str">
        <f>IFERROR(VLOOKUP(ROWS($BW$4:BW169),$BV$4:$BW$2337,2,0),"")</f>
        <v>Brzeziny (pow. brzeziński, woj. łódzkie)</v>
      </c>
      <c r="BZ169" s="98">
        <v>0</v>
      </c>
      <c r="CA169" s="98">
        <f>IF(ISNUMBER(SEARCH('ankieta ESG'!$G$188,CB169)),MAX($CA$3:CA168)+1,0)</f>
        <v>166</v>
      </c>
      <c r="CB169" s="134" t="s">
        <v>4169</v>
      </c>
      <c r="CC169" s="98">
        <v>0</v>
      </c>
      <c r="CD169" s="99" t="str">
        <f>IFERROR(VLOOKUP(ROWS($CB$4:CB169),$CA$4:$CB$2337,2,0),"")</f>
        <v>Brzeziny (pow. brzeziński, woj. łódzkie)</v>
      </c>
      <c r="CE169" s="98">
        <v>0</v>
      </c>
      <c r="CF169" s="98">
        <f>IF(ISNUMBER(SEARCH('ankieta ESG'!$G$189,CG169)),MAX($CF$3:CF168)+1,0)</f>
        <v>166</v>
      </c>
      <c r="CG169" s="134" t="s">
        <v>4169</v>
      </c>
      <c r="CH169" s="98">
        <v>0</v>
      </c>
      <c r="CI169" s="99" t="str">
        <f>IFERROR(VLOOKUP(ROWS($CG$4:CG169),$CF$4:$CG$2337,2,0),"")</f>
        <v>Brzeziny (pow. brzeziński, woj. łódzkie)</v>
      </c>
      <c r="CJ169" s="98">
        <v>0</v>
      </c>
    </row>
    <row r="170" spans="2:88">
      <c r="B170" s="98">
        <f>IF(ISNUMBER(SEARCH('ankieta ESG'!$E$11,C170)),MAX(B$3:$B169)+1,0)</f>
        <v>167</v>
      </c>
      <c r="C170" s="99" t="s">
        <v>211</v>
      </c>
      <c r="D170" s="98">
        <v>0</v>
      </c>
      <c r="E170" s="99" t="str">
        <f>IFERROR(VLOOKUP(ROWS($C$4:C170),$B$4:$C$1385,2,0),"")</f>
        <v>23.41.Z Produkcja ceramicznych wyrobów stołowych i ozdobnych (PKD 2007)</v>
      </c>
      <c r="F170" s="98">
        <v>0</v>
      </c>
      <c r="AM170" s="98">
        <f>IF(ISNUMBER(SEARCH('ankieta ESG'!$G$180,AN170)),MAX(AM$3:$AM169)+1,0)</f>
        <v>167</v>
      </c>
      <c r="AN170" s="134" t="s">
        <v>4170</v>
      </c>
      <c r="AO170" s="98">
        <v>0</v>
      </c>
      <c r="AP170" s="99" t="str">
        <f>IFERROR(VLOOKUP(ROWS($AN$4:AN170),$AM$4:$AN$2337,2,0),"")</f>
        <v>Brzeziny (pow. kaliski, woj. wielkopolskie)</v>
      </c>
      <c r="AQ170" s="98">
        <v>0</v>
      </c>
      <c r="AR170" s="98">
        <f>IF(ISNUMBER(SEARCH('ankieta ESG'!$G$181,AS170)),MAX($AR$3:AR169)+1,0)</f>
        <v>167</v>
      </c>
      <c r="AS170" s="134" t="s">
        <v>4170</v>
      </c>
      <c r="AT170" s="98">
        <v>0</v>
      </c>
      <c r="AU170" s="99" t="str">
        <f>IFERROR(VLOOKUP(ROWS($AS$4:AS170),$AR$4:$AS$2337,2,0),"")</f>
        <v>Brzeziny (pow. kaliski, woj. wielkopolskie)</v>
      </c>
      <c r="AV170" s="98">
        <v>0</v>
      </c>
      <c r="AW170" s="98">
        <f>IF(ISNUMBER(SEARCH('ankieta ESG'!$G$182,AX170)),MAX($AW$3:AW169)+1,0)</f>
        <v>167</v>
      </c>
      <c r="AX170" s="134" t="s">
        <v>4170</v>
      </c>
      <c r="AY170" s="98">
        <v>0</v>
      </c>
      <c r="AZ170" s="99" t="str">
        <f>IFERROR(VLOOKUP(ROWS($AX$4:AX170),$AW$4:$AX$2337,2,0),"")</f>
        <v>Brzeziny (pow. kaliski, woj. wielkopolskie)</v>
      </c>
      <c r="BA170" s="98">
        <v>0</v>
      </c>
      <c r="BB170" s="98">
        <f>IF(ISNUMBER(SEARCH('ankieta ESG'!$G$183,BC170)),MAX($BB$3:BB169)+1,0)</f>
        <v>167</v>
      </c>
      <c r="BC170" s="134" t="s">
        <v>4170</v>
      </c>
      <c r="BD170" s="98">
        <v>0</v>
      </c>
      <c r="BE170" s="99" t="str">
        <f>IFERROR(VLOOKUP(ROWS($BC$4:BC170),$BB$4:$BC$2337,2,0),"")</f>
        <v>Brzeziny (pow. kaliski, woj. wielkopolskie)</v>
      </c>
      <c r="BF170" s="98">
        <v>0</v>
      </c>
      <c r="BG170" s="98">
        <f>IF(ISNUMBER(SEARCH('ankieta ESG'!$G$184,BH170)),MAX($BG$3:BG169)+1,0)</f>
        <v>167</v>
      </c>
      <c r="BH170" s="134" t="s">
        <v>4170</v>
      </c>
      <c r="BI170" s="98">
        <v>0</v>
      </c>
      <c r="BJ170" s="99" t="str">
        <f>IFERROR(VLOOKUP(ROWS($BH$4:BH170),$BG$4:$BH$2337,2,0),"")</f>
        <v>Brzeziny (pow. kaliski, woj. wielkopolskie)</v>
      </c>
      <c r="BK170" s="98">
        <v>0</v>
      </c>
      <c r="BL170" s="98">
        <f>IF(ISNUMBER(SEARCH('ankieta ESG'!$G$185,BM170)),MAX($BL$3:BL169)+1,0)</f>
        <v>167</v>
      </c>
      <c r="BM170" s="134" t="s">
        <v>4170</v>
      </c>
      <c r="BN170" s="98">
        <v>0</v>
      </c>
      <c r="BO170" s="99" t="str">
        <f>IFERROR(VLOOKUP(ROWS($BM$4:BM170),$BL$4:$BM$2337,2,0),"")</f>
        <v>Brzeziny (pow. kaliski, woj. wielkopolskie)</v>
      </c>
      <c r="BP170" s="98">
        <v>0</v>
      </c>
      <c r="BQ170" s="98">
        <f>IF(ISNUMBER(SEARCH('ankieta ESG'!$G$186,BR170)),MAX($BQ$3:BQ169)+1,0)</f>
        <v>167</v>
      </c>
      <c r="BR170" s="134" t="s">
        <v>4170</v>
      </c>
      <c r="BS170" s="98">
        <v>0</v>
      </c>
      <c r="BT170" s="99" t="str">
        <f>IFERROR(VLOOKUP(ROWS($BR$4:BR170),$BQ$4:$BR$2337,2,0),"")</f>
        <v>Brzeziny (pow. kaliski, woj. wielkopolskie)</v>
      </c>
      <c r="BU170" s="98">
        <v>0</v>
      </c>
      <c r="BV170" s="98">
        <f>IF(ISNUMBER(SEARCH('ankieta ESG'!$G$187,BW170)),MAX($BV$3:BV169)+1,0)</f>
        <v>167</v>
      </c>
      <c r="BW170" s="134" t="s">
        <v>4170</v>
      </c>
      <c r="BX170" s="98">
        <v>0</v>
      </c>
      <c r="BY170" s="99" t="str">
        <f>IFERROR(VLOOKUP(ROWS($BW$4:BW170),$BV$4:$BW$2337,2,0),"")</f>
        <v>Brzeziny (pow. kaliski, woj. wielkopolskie)</v>
      </c>
      <c r="BZ170" s="98">
        <v>0</v>
      </c>
      <c r="CA170" s="98">
        <f>IF(ISNUMBER(SEARCH('ankieta ESG'!$G$188,CB170)),MAX($CA$3:CA169)+1,0)</f>
        <v>167</v>
      </c>
      <c r="CB170" s="134" t="s">
        <v>4170</v>
      </c>
      <c r="CC170" s="98">
        <v>0</v>
      </c>
      <c r="CD170" s="99" t="str">
        <f>IFERROR(VLOOKUP(ROWS($CB$4:CB170),$CA$4:$CB$2337,2,0),"")</f>
        <v>Brzeziny (pow. kaliski, woj. wielkopolskie)</v>
      </c>
      <c r="CE170" s="98">
        <v>0</v>
      </c>
      <c r="CF170" s="98">
        <f>IF(ISNUMBER(SEARCH('ankieta ESG'!$G$189,CG170)),MAX($CF$3:CF169)+1,0)</f>
        <v>167</v>
      </c>
      <c r="CG170" s="134" t="s">
        <v>4170</v>
      </c>
      <c r="CH170" s="98">
        <v>0</v>
      </c>
      <c r="CI170" s="99" t="str">
        <f>IFERROR(VLOOKUP(ROWS($CG$4:CG170),$CF$4:$CG$2337,2,0),"")</f>
        <v>Brzeziny (pow. kaliski, woj. wielkopolskie)</v>
      </c>
      <c r="CJ170" s="98">
        <v>0</v>
      </c>
    </row>
    <row r="171" spans="2:88">
      <c r="B171" s="98">
        <f>IF(ISNUMBER(SEARCH('ankieta ESG'!$E$11,C171)),MAX(B$3:$B170)+1,0)</f>
        <v>168</v>
      </c>
      <c r="C171" s="99" t="s">
        <v>212</v>
      </c>
      <c r="D171" s="98">
        <v>0</v>
      </c>
      <c r="E171" s="99" t="str">
        <f>IFERROR(VLOOKUP(ROWS($C$4:C171),$B$4:$C$1385,2,0),"")</f>
        <v>23.42.Z Produkcja ceramicznych wyrobów sanitarnych (PKD 2007)</v>
      </c>
      <c r="F171" s="98">
        <v>0</v>
      </c>
      <c r="AM171" s="98">
        <f>IF(ISNUMBER(SEARCH('ankieta ESG'!$G$180,AN171)),MAX(AM$3:$AM170)+1,0)</f>
        <v>168</v>
      </c>
      <c r="AN171" s="134" t="s">
        <v>4171</v>
      </c>
      <c r="AO171" s="98">
        <v>0</v>
      </c>
      <c r="AP171" s="99" t="str">
        <f>IFERROR(VLOOKUP(ROWS($AN$4:AN171),$AM$4:$AN$2337,2,0),"")</f>
        <v>Brzeźnica (pow. wadowicki, woj. małopolskie)</v>
      </c>
      <c r="AQ171" s="98">
        <v>0</v>
      </c>
      <c r="AR171" s="98">
        <f>IF(ISNUMBER(SEARCH('ankieta ESG'!$G$181,AS171)),MAX($AR$3:AR170)+1,0)</f>
        <v>168</v>
      </c>
      <c r="AS171" s="134" t="s">
        <v>4171</v>
      </c>
      <c r="AT171" s="98">
        <v>0</v>
      </c>
      <c r="AU171" s="99" t="str">
        <f>IFERROR(VLOOKUP(ROWS($AS$4:AS171),$AR$4:$AS$2337,2,0),"")</f>
        <v>Brzeźnica (pow. wadowicki, woj. małopolskie)</v>
      </c>
      <c r="AV171" s="98">
        <v>0</v>
      </c>
      <c r="AW171" s="98">
        <f>IF(ISNUMBER(SEARCH('ankieta ESG'!$G$182,AX171)),MAX($AW$3:AW170)+1,0)</f>
        <v>168</v>
      </c>
      <c r="AX171" s="134" t="s">
        <v>4171</v>
      </c>
      <c r="AY171" s="98">
        <v>0</v>
      </c>
      <c r="AZ171" s="99" t="str">
        <f>IFERROR(VLOOKUP(ROWS($AX$4:AX171),$AW$4:$AX$2337,2,0),"")</f>
        <v>Brzeźnica (pow. wadowicki, woj. małopolskie)</v>
      </c>
      <c r="BA171" s="98">
        <v>0</v>
      </c>
      <c r="BB171" s="98">
        <f>IF(ISNUMBER(SEARCH('ankieta ESG'!$G$183,BC171)),MAX($BB$3:BB170)+1,0)</f>
        <v>168</v>
      </c>
      <c r="BC171" s="134" t="s">
        <v>4171</v>
      </c>
      <c r="BD171" s="98">
        <v>0</v>
      </c>
      <c r="BE171" s="99" t="str">
        <f>IFERROR(VLOOKUP(ROWS($BC$4:BC171),$BB$4:$BC$2337,2,0),"")</f>
        <v>Brzeźnica (pow. wadowicki, woj. małopolskie)</v>
      </c>
      <c r="BF171" s="98">
        <v>0</v>
      </c>
      <c r="BG171" s="98">
        <f>IF(ISNUMBER(SEARCH('ankieta ESG'!$G$184,BH171)),MAX($BG$3:BG170)+1,0)</f>
        <v>168</v>
      </c>
      <c r="BH171" s="134" t="s">
        <v>4171</v>
      </c>
      <c r="BI171" s="98">
        <v>0</v>
      </c>
      <c r="BJ171" s="99" t="str">
        <f>IFERROR(VLOOKUP(ROWS($BH$4:BH171),$BG$4:$BH$2337,2,0),"")</f>
        <v>Brzeźnica (pow. wadowicki, woj. małopolskie)</v>
      </c>
      <c r="BK171" s="98">
        <v>0</v>
      </c>
      <c r="BL171" s="98">
        <f>IF(ISNUMBER(SEARCH('ankieta ESG'!$G$185,BM171)),MAX($BL$3:BL170)+1,0)</f>
        <v>168</v>
      </c>
      <c r="BM171" s="134" t="s">
        <v>4171</v>
      </c>
      <c r="BN171" s="98">
        <v>0</v>
      </c>
      <c r="BO171" s="99" t="str">
        <f>IFERROR(VLOOKUP(ROWS($BM$4:BM171),$BL$4:$BM$2337,2,0),"")</f>
        <v>Brzeźnica (pow. wadowicki, woj. małopolskie)</v>
      </c>
      <c r="BP171" s="98">
        <v>0</v>
      </c>
      <c r="BQ171" s="98">
        <f>IF(ISNUMBER(SEARCH('ankieta ESG'!$G$186,BR171)),MAX($BQ$3:BQ170)+1,0)</f>
        <v>168</v>
      </c>
      <c r="BR171" s="134" t="s">
        <v>4171</v>
      </c>
      <c r="BS171" s="98">
        <v>0</v>
      </c>
      <c r="BT171" s="99" t="str">
        <f>IFERROR(VLOOKUP(ROWS($BR$4:BR171),$BQ$4:$BR$2337,2,0),"")</f>
        <v>Brzeźnica (pow. wadowicki, woj. małopolskie)</v>
      </c>
      <c r="BU171" s="98">
        <v>0</v>
      </c>
      <c r="BV171" s="98">
        <f>IF(ISNUMBER(SEARCH('ankieta ESG'!$G$187,BW171)),MAX($BV$3:BV170)+1,0)</f>
        <v>168</v>
      </c>
      <c r="BW171" s="134" t="s">
        <v>4171</v>
      </c>
      <c r="BX171" s="98">
        <v>0</v>
      </c>
      <c r="BY171" s="99" t="str">
        <f>IFERROR(VLOOKUP(ROWS($BW$4:BW171),$BV$4:$BW$2337,2,0),"")</f>
        <v>Brzeźnica (pow. wadowicki, woj. małopolskie)</v>
      </c>
      <c r="BZ171" s="98">
        <v>0</v>
      </c>
      <c r="CA171" s="98">
        <f>IF(ISNUMBER(SEARCH('ankieta ESG'!$G$188,CB171)),MAX($CA$3:CA170)+1,0)</f>
        <v>168</v>
      </c>
      <c r="CB171" s="134" t="s">
        <v>4171</v>
      </c>
      <c r="CC171" s="98">
        <v>0</v>
      </c>
      <c r="CD171" s="99" t="str">
        <f>IFERROR(VLOOKUP(ROWS($CB$4:CB171),$CA$4:$CB$2337,2,0),"")</f>
        <v>Brzeźnica (pow. wadowicki, woj. małopolskie)</v>
      </c>
      <c r="CE171" s="98">
        <v>0</v>
      </c>
      <c r="CF171" s="98">
        <f>IF(ISNUMBER(SEARCH('ankieta ESG'!$G$189,CG171)),MAX($CF$3:CF170)+1,0)</f>
        <v>168</v>
      </c>
      <c r="CG171" s="134" t="s">
        <v>4171</v>
      </c>
      <c r="CH171" s="98">
        <v>0</v>
      </c>
      <c r="CI171" s="99" t="str">
        <f>IFERROR(VLOOKUP(ROWS($CG$4:CG171),$CF$4:$CG$2337,2,0),"")</f>
        <v>Brzeźnica (pow. wadowicki, woj. małopolskie)</v>
      </c>
      <c r="CJ171" s="98">
        <v>0</v>
      </c>
    </row>
    <row r="172" spans="2:88">
      <c r="B172" s="98">
        <f>IF(ISNUMBER(SEARCH('ankieta ESG'!$E$11,C172)),MAX(B$3:$B171)+1,0)</f>
        <v>169</v>
      </c>
      <c r="C172" s="99" t="s">
        <v>213</v>
      </c>
      <c r="D172" s="98">
        <v>0</v>
      </c>
      <c r="E172" s="99" t="str">
        <f>IFERROR(VLOOKUP(ROWS($C$4:C172),$B$4:$C$1385,2,0),"")</f>
        <v>23.43.Z Produkcja ceramicznych izolatorów i osłon izolacyjnych (PKD 2007)</v>
      </c>
      <c r="F172" s="98">
        <v>0</v>
      </c>
      <c r="AM172" s="98">
        <f>IF(ISNUMBER(SEARCH('ankieta ESG'!$G$180,AN172)),MAX(AM$3:$AM171)+1,0)</f>
        <v>169</v>
      </c>
      <c r="AN172" s="134" t="s">
        <v>4172</v>
      </c>
      <c r="AO172" s="98">
        <v>0</v>
      </c>
      <c r="AP172" s="99" t="str">
        <f>IFERROR(VLOOKUP(ROWS($AN$4:AN172),$AM$4:$AN$2337,2,0),"")</f>
        <v>Brzeźnica (pow. żagański, woj. lubuskie)</v>
      </c>
      <c r="AQ172" s="98">
        <v>0</v>
      </c>
      <c r="AR172" s="98">
        <f>IF(ISNUMBER(SEARCH('ankieta ESG'!$G$181,AS172)),MAX($AR$3:AR171)+1,0)</f>
        <v>169</v>
      </c>
      <c r="AS172" s="134" t="s">
        <v>4172</v>
      </c>
      <c r="AT172" s="98">
        <v>0</v>
      </c>
      <c r="AU172" s="99" t="str">
        <f>IFERROR(VLOOKUP(ROWS($AS$4:AS172),$AR$4:$AS$2337,2,0),"")</f>
        <v>Brzeźnica (pow. żagański, woj. lubuskie)</v>
      </c>
      <c r="AV172" s="98">
        <v>0</v>
      </c>
      <c r="AW172" s="98">
        <f>IF(ISNUMBER(SEARCH('ankieta ESG'!$G$182,AX172)),MAX($AW$3:AW171)+1,0)</f>
        <v>169</v>
      </c>
      <c r="AX172" s="134" t="s">
        <v>4172</v>
      </c>
      <c r="AY172" s="98">
        <v>0</v>
      </c>
      <c r="AZ172" s="99" t="str">
        <f>IFERROR(VLOOKUP(ROWS($AX$4:AX172),$AW$4:$AX$2337,2,0),"")</f>
        <v>Brzeźnica (pow. żagański, woj. lubuskie)</v>
      </c>
      <c r="BA172" s="98">
        <v>0</v>
      </c>
      <c r="BB172" s="98">
        <f>IF(ISNUMBER(SEARCH('ankieta ESG'!$G$183,BC172)),MAX($BB$3:BB171)+1,0)</f>
        <v>169</v>
      </c>
      <c r="BC172" s="134" t="s">
        <v>4172</v>
      </c>
      <c r="BD172" s="98">
        <v>0</v>
      </c>
      <c r="BE172" s="99" t="str">
        <f>IFERROR(VLOOKUP(ROWS($BC$4:BC172),$BB$4:$BC$2337,2,0),"")</f>
        <v>Brzeźnica (pow. żagański, woj. lubuskie)</v>
      </c>
      <c r="BF172" s="98">
        <v>0</v>
      </c>
      <c r="BG172" s="98">
        <f>IF(ISNUMBER(SEARCH('ankieta ESG'!$G$184,BH172)),MAX($BG$3:BG171)+1,0)</f>
        <v>169</v>
      </c>
      <c r="BH172" s="134" t="s">
        <v>4172</v>
      </c>
      <c r="BI172" s="98">
        <v>0</v>
      </c>
      <c r="BJ172" s="99" t="str">
        <f>IFERROR(VLOOKUP(ROWS($BH$4:BH172),$BG$4:$BH$2337,2,0),"")</f>
        <v>Brzeźnica (pow. żagański, woj. lubuskie)</v>
      </c>
      <c r="BK172" s="98">
        <v>0</v>
      </c>
      <c r="BL172" s="98">
        <f>IF(ISNUMBER(SEARCH('ankieta ESG'!$G$185,BM172)),MAX($BL$3:BL171)+1,0)</f>
        <v>169</v>
      </c>
      <c r="BM172" s="134" t="s">
        <v>4172</v>
      </c>
      <c r="BN172" s="98">
        <v>0</v>
      </c>
      <c r="BO172" s="99" t="str">
        <f>IFERROR(VLOOKUP(ROWS($BM$4:BM172),$BL$4:$BM$2337,2,0),"")</f>
        <v>Brzeźnica (pow. żagański, woj. lubuskie)</v>
      </c>
      <c r="BP172" s="98">
        <v>0</v>
      </c>
      <c r="BQ172" s="98">
        <f>IF(ISNUMBER(SEARCH('ankieta ESG'!$G$186,BR172)),MAX($BQ$3:BQ171)+1,0)</f>
        <v>169</v>
      </c>
      <c r="BR172" s="134" t="s">
        <v>4172</v>
      </c>
      <c r="BS172" s="98">
        <v>0</v>
      </c>
      <c r="BT172" s="99" t="str">
        <f>IFERROR(VLOOKUP(ROWS($BR$4:BR172),$BQ$4:$BR$2337,2,0),"")</f>
        <v>Brzeźnica (pow. żagański, woj. lubuskie)</v>
      </c>
      <c r="BU172" s="98">
        <v>0</v>
      </c>
      <c r="BV172" s="98">
        <f>IF(ISNUMBER(SEARCH('ankieta ESG'!$G$187,BW172)),MAX($BV$3:BV171)+1,0)</f>
        <v>169</v>
      </c>
      <c r="BW172" s="134" t="s">
        <v>4172</v>
      </c>
      <c r="BX172" s="98">
        <v>0</v>
      </c>
      <c r="BY172" s="99" t="str">
        <f>IFERROR(VLOOKUP(ROWS($BW$4:BW172),$BV$4:$BW$2337,2,0),"")</f>
        <v>Brzeźnica (pow. żagański, woj. lubuskie)</v>
      </c>
      <c r="BZ172" s="98">
        <v>0</v>
      </c>
      <c r="CA172" s="98">
        <f>IF(ISNUMBER(SEARCH('ankieta ESG'!$G$188,CB172)),MAX($CA$3:CA171)+1,0)</f>
        <v>169</v>
      </c>
      <c r="CB172" s="134" t="s">
        <v>4172</v>
      </c>
      <c r="CC172" s="98">
        <v>0</v>
      </c>
      <c r="CD172" s="99" t="str">
        <f>IFERROR(VLOOKUP(ROWS($CB$4:CB172),$CA$4:$CB$2337,2,0),"")</f>
        <v>Brzeźnica (pow. żagański, woj. lubuskie)</v>
      </c>
      <c r="CE172" s="98">
        <v>0</v>
      </c>
      <c r="CF172" s="98">
        <f>IF(ISNUMBER(SEARCH('ankieta ESG'!$G$189,CG172)),MAX($CF$3:CF171)+1,0)</f>
        <v>169</v>
      </c>
      <c r="CG172" s="134" t="s">
        <v>4172</v>
      </c>
      <c r="CH172" s="98">
        <v>0</v>
      </c>
      <c r="CI172" s="99" t="str">
        <f>IFERROR(VLOOKUP(ROWS($CG$4:CG172),$CF$4:$CG$2337,2,0),"")</f>
        <v>Brzeźnica (pow. żagański, woj. lubuskie)</v>
      </c>
      <c r="CJ172" s="98">
        <v>0</v>
      </c>
    </row>
    <row r="173" spans="2:88">
      <c r="B173" s="98">
        <f>IF(ISNUMBER(SEARCH('ankieta ESG'!$E$11,C173)),MAX(B$3:$B172)+1,0)</f>
        <v>170</v>
      </c>
      <c r="C173" s="99" t="s">
        <v>214</v>
      </c>
      <c r="D173" s="98">
        <v>0</v>
      </c>
      <c r="E173" s="99" t="str">
        <f>IFERROR(VLOOKUP(ROWS($C$4:C173),$B$4:$C$1385,2,0),"")</f>
        <v>23.44.Z Produkcja pozostałych technicznych wyrobów ceramicznych (PKD 2007)</v>
      </c>
      <c r="F173" s="98">
        <v>0</v>
      </c>
      <c r="AM173" s="98">
        <f>IF(ISNUMBER(SEARCH('ankieta ESG'!$G$180,AN173)),MAX(AM$3:$AM172)+1,0)</f>
        <v>170</v>
      </c>
      <c r="AN173" s="134" t="s">
        <v>4173</v>
      </c>
      <c r="AO173" s="98">
        <v>0</v>
      </c>
      <c r="AP173" s="99" t="str">
        <f>IFERROR(VLOOKUP(ROWS($AN$4:AN173),$AM$4:$AN$2337,2,0),"")</f>
        <v>Brzeźnio (pow. sieradzki, woj. łódzkie)</v>
      </c>
      <c r="AQ173" s="98">
        <v>0</v>
      </c>
      <c r="AR173" s="98">
        <f>IF(ISNUMBER(SEARCH('ankieta ESG'!$G$181,AS173)),MAX($AR$3:AR172)+1,0)</f>
        <v>170</v>
      </c>
      <c r="AS173" s="134" t="s">
        <v>4173</v>
      </c>
      <c r="AT173" s="98">
        <v>0</v>
      </c>
      <c r="AU173" s="99" t="str">
        <f>IFERROR(VLOOKUP(ROWS($AS$4:AS173),$AR$4:$AS$2337,2,0),"")</f>
        <v>Brzeźnio (pow. sieradzki, woj. łódzkie)</v>
      </c>
      <c r="AV173" s="98">
        <v>0</v>
      </c>
      <c r="AW173" s="98">
        <f>IF(ISNUMBER(SEARCH('ankieta ESG'!$G$182,AX173)),MAX($AW$3:AW172)+1,0)</f>
        <v>170</v>
      </c>
      <c r="AX173" s="134" t="s">
        <v>4173</v>
      </c>
      <c r="AY173" s="98">
        <v>0</v>
      </c>
      <c r="AZ173" s="99" t="str">
        <f>IFERROR(VLOOKUP(ROWS($AX$4:AX173),$AW$4:$AX$2337,2,0),"")</f>
        <v>Brzeźnio (pow. sieradzki, woj. łódzkie)</v>
      </c>
      <c r="BA173" s="98">
        <v>0</v>
      </c>
      <c r="BB173" s="98">
        <f>IF(ISNUMBER(SEARCH('ankieta ESG'!$G$183,BC173)),MAX($BB$3:BB172)+1,0)</f>
        <v>170</v>
      </c>
      <c r="BC173" s="134" t="s">
        <v>4173</v>
      </c>
      <c r="BD173" s="98">
        <v>0</v>
      </c>
      <c r="BE173" s="99" t="str">
        <f>IFERROR(VLOOKUP(ROWS($BC$4:BC173),$BB$4:$BC$2337,2,0),"")</f>
        <v>Brzeźnio (pow. sieradzki, woj. łódzkie)</v>
      </c>
      <c r="BF173" s="98">
        <v>0</v>
      </c>
      <c r="BG173" s="98">
        <f>IF(ISNUMBER(SEARCH('ankieta ESG'!$G$184,BH173)),MAX($BG$3:BG172)+1,0)</f>
        <v>170</v>
      </c>
      <c r="BH173" s="134" t="s">
        <v>4173</v>
      </c>
      <c r="BI173" s="98">
        <v>0</v>
      </c>
      <c r="BJ173" s="99" t="str">
        <f>IFERROR(VLOOKUP(ROWS($BH$4:BH173),$BG$4:$BH$2337,2,0),"")</f>
        <v>Brzeźnio (pow. sieradzki, woj. łódzkie)</v>
      </c>
      <c r="BK173" s="98">
        <v>0</v>
      </c>
      <c r="BL173" s="98">
        <f>IF(ISNUMBER(SEARCH('ankieta ESG'!$G$185,BM173)),MAX($BL$3:BL172)+1,0)</f>
        <v>170</v>
      </c>
      <c r="BM173" s="134" t="s">
        <v>4173</v>
      </c>
      <c r="BN173" s="98">
        <v>0</v>
      </c>
      <c r="BO173" s="99" t="str">
        <f>IFERROR(VLOOKUP(ROWS($BM$4:BM173),$BL$4:$BM$2337,2,0),"")</f>
        <v>Brzeźnio (pow. sieradzki, woj. łódzkie)</v>
      </c>
      <c r="BP173" s="98">
        <v>0</v>
      </c>
      <c r="BQ173" s="98">
        <f>IF(ISNUMBER(SEARCH('ankieta ESG'!$G$186,BR173)),MAX($BQ$3:BQ172)+1,0)</f>
        <v>170</v>
      </c>
      <c r="BR173" s="134" t="s">
        <v>4173</v>
      </c>
      <c r="BS173" s="98">
        <v>0</v>
      </c>
      <c r="BT173" s="99" t="str">
        <f>IFERROR(VLOOKUP(ROWS($BR$4:BR173),$BQ$4:$BR$2337,2,0),"")</f>
        <v>Brzeźnio (pow. sieradzki, woj. łódzkie)</v>
      </c>
      <c r="BU173" s="98">
        <v>0</v>
      </c>
      <c r="BV173" s="98">
        <f>IF(ISNUMBER(SEARCH('ankieta ESG'!$G$187,BW173)),MAX($BV$3:BV172)+1,0)</f>
        <v>170</v>
      </c>
      <c r="BW173" s="134" t="s">
        <v>4173</v>
      </c>
      <c r="BX173" s="98">
        <v>0</v>
      </c>
      <c r="BY173" s="99" t="str">
        <f>IFERROR(VLOOKUP(ROWS($BW$4:BW173),$BV$4:$BW$2337,2,0),"")</f>
        <v>Brzeźnio (pow. sieradzki, woj. łódzkie)</v>
      </c>
      <c r="BZ173" s="98">
        <v>0</v>
      </c>
      <c r="CA173" s="98">
        <f>IF(ISNUMBER(SEARCH('ankieta ESG'!$G$188,CB173)),MAX($CA$3:CA172)+1,0)</f>
        <v>170</v>
      </c>
      <c r="CB173" s="134" t="s">
        <v>4173</v>
      </c>
      <c r="CC173" s="98">
        <v>0</v>
      </c>
      <c r="CD173" s="99" t="str">
        <f>IFERROR(VLOOKUP(ROWS($CB$4:CB173),$CA$4:$CB$2337,2,0),"")</f>
        <v>Brzeźnio (pow. sieradzki, woj. łódzkie)</v>
      </c>
      <c r="CE173" s="98">
        <v>0</v>
      </c>
      <c r="CF173" s="98">
        <f>IF(ISNUMBER(SEARCH('ankieta ESG'!$G$189,CG173)),MAX($CF$3:CF172)+1,0)</f>
        <v>170</v>
      </c>
      <c r="CG173" s="134" t="s">
        <v>4173</v>
      </c>
      <c r="CH173" s="98">
        <v>0</v>
      </c>
      <c r="CI173" s="99" t="str">
        <f>IFERROR(VLOOKUP(ROWS($CG$4:CG173),$CF$4:$CG$2337,2,0),"")</f>
        <v>Brzeźnio (pow. sieradzki, woj. łódzkie)</v>
      </c>
      <c r="CJ173" s="98">
        <v>0</v>
      </c>
    </row>
    <row r="174" spans="2:88">
      <c r="B174" s="98">
        <f>IF(ISNUMBER(SEARCH('ankieta ESG'!$E$11,C174)),MAX(B$3:$B173)+1,0)</f>
        <v>171</v>
      </c>
      <c r="C174" s="99" t="s">
        <v>215</v>
      </c>
      <c r="D174" s="98">
        <v>0</v>
      </c>
      <c r="E174" s="99" t="str">
        <f>IFERROR(VLOOKUP(ROWS($C$4:C174),$B$4:$C$1385,2,0),"")</f>
        <v>23.49.Z Produkcja pozostałych wyrobów ceramicznych (PKD 2007)</v>
      </c>
      <c r="F174" s="98">
        <v>0</v>
      </c>
      <c r="AM174" s="98">
        <f>IF(ISNUMBER(SEARCH('ankieta ESG'!$G$180,AN174)),MAX(AM$3:$AM173)+1,0)</f>
        <v>171</v>
      </c>
      <c r="AN174" s="134" t="s">
        <v>4174</v>
      </c>
      <c r="AO174" s="98">
        <v>0</v>
      </c>
      <c r="AP174" s="99" t="str">
        <f>IFERROR(VLOOKUP(ROWS($AN$4:AN174),$AM$4:$AN$2337,2,0),"")</f>
        <v>Brzeżno (pow. świdwiński, woj. zachodniopomorskie)</v>
      </c>
      <c r="AQ174" s="98">
        <v>0</v>
      </c>
      <c r="AR174" s="98">
        <f>IF(ISNUMBER(SEARCH('ankieta ESG'!$G$181,AS174)),MAX($AR$3:AR173)+1,0)</f>
        <v>171</v>
      </c>
      <c r="AS174" s="134" t="s">
        <v>4174</v>
      </c>
      <c r="AT174" s="98">
        <v>0</v>
      </c>
      <c r="AU174" s="99" t="str">
        <f>IFERROR(VLOOKUP(ROWS($AS$4:AS174),$AR$4:$AS$2337,2,0),"")</f>
        <v>Brzeżno (pow. świdwiński, woj. zachodniopomorskie)</v>
      </c>
      <c r="AV174" s="98">
        <v>0</v>
      </c>
      <c r="AW174" s="98">
        <f>IF(ISNUMBER(SEARCH('ankieta ESG'!$G$182,AX174)),MAX($AW$3:AW173)+1,0)</f>
        <v>171</v>
      </c>
      <c r="AX174" s="134" t="s">
        <v>4174</v>
      </c>
      <c r="AY174" s="98">
        <v>0</v>
      </c>
      <c r="AZ174" s="99" t="str">
        <f>IFERROR(VLOOKUP(ROWS($AX$4:AX174),$AW$4:$AX$2337,2,0),"")</f>
        <v>Brzeżno (pow. świdwiński, woj. zachodniopomorskie)</v>
      </c>
      <c r="BA174" s="98">
        <v>0</v>
      </c>
      <c r="BB174" s="98">
        <f>IF(ISNUMBER(SEARCH('ankieta ESG'!$G$183,BC174)),MAX($BB$3:BB173)+1,0)</f>
        <v>171</v>
      </c>
      <c r="BC174" s="134" t="s">
        <v>4174</v>
      </c>
      <c r="BD174" s="98">
        <v>0</v>
      </c>
      <c r="BE174" s="99" t="str">
        <f>IFERROR(VLOOKUP(ROWS($BC$4:BC174),$BB$4:$BC$2337,2,0),"")</f>
        <v>Brzeżno (pow. świdwiński, woj. zachodniopomorskie)</v>
      </c>
      <c r="BF174" s="98">
        <v>0</v>
      </c>
      <c r="BG174" s="98">
        <f>IF(ISNUMBER(SEARCH('ankieta ESG'!$G$184,BH174)),MAX($BG$3:BG173)+1,0)</f>
        <v>171</v>
      </c>
      <c r="BH174" s="134" t="s">
        <v>4174</v>
      </c>
      <c r="BI174" s="98">
        <v>0</v>
      </c>
      <c r="BJ174" s="99" t="str">
        <f>IFERROR(VLOOKUP(ROWS($BH$4:BH174),$BG$4:$BH$2337,2,0),"")</f>
        <v>Brzeżno (pow. świdwiński, woj. zachodniopomorskie)</v>
      </c>
      <c r="BK174" s="98">
        <v>0</v>
      </c>
      <c r="BL174" s="98">
        <f>IF(ISNUMBER(SEARCH('ankieta ESG'!$G$185,BM174)),MAX($BL$3:BL173)+1,0)</f>
        <v>171</v>
      </c>
      <c r="BM174" s="134" t="s">
        <v>4174</v>
      </c>
      <c r="BN174" s="98">
        <v>0</v>
      </c>
      <c r="BO174" s="99" t="str">
        <f>IFERROR(VLOOKUP(ROWS($BM$4:BM174),$BL$4:$BM$2337,2,0),"")</f>
        <v>Brzeżno (pow. świdwiński, woj. zachodniopomorskie)</v>
      </c>
      <c r="BP174" s="98">
        <v>0</v>
      </c>
      <c r="BQ174" s="98">
        <f>IF(ISNUMBER(SEARCH('ankieta ESG'!$G$186,BR174)),MAX($BQ$3:BQ173)+1,0)</f>
        <v>171</v>
      </c>
      <c r="BR174" s="134" t="s">
        <v>4174</v>
      </c>
      <c r="BS174" s="98">
        <v>0</v>
      </c>
      <c r="BT174" s="99" t="str">
        <f>IFERROR(VLOOKUP(ROWS($BR$4:BR174),$BQ$4:$BR$2337,2,0),"")</f>
        <v>Brzeżno (pow. świdwiński, woj. zachodniopomorskie)</v>
      </c>
      <c r="BU174" s="98">
        <v>0</v>
      </c>
      <c r="BV174" s="98">
        <f>IF(ISNUMBER(SEARCH('ankieta ESG'!$G$187,BW174)),MAX($BV$3:BV173)+1,0)</f>
        <v>171</v>
      </c>
      <c r="BW174" s="134" t="s">
        <v>4174</v>
      </c>
      <c r="BX174" s="98">
        <v>0</v>
      </c>
      <c r="BY174" s="99" t="str">
        <f>IFERROR(VLOOKUP(ROWS($BW$4:BW174),$BV$4:$BW$2337,2,0),"")</f>
        <v>Brzeżno (pow. świdwiński, woj. zachodniopomorskie)</v>
      </c>
      <c r="BZ174" s="98">
        <v>0</v>
      </c>
      <c r="CA174" s="98">
        <f>IF(ISNUMBER(SEARCH('ankieta ESG'!$G$188,CB174)),MAX($CA$3:CA173)+1,0)</f>
        <v>171</v>
      </c>
      <c r="CB174" s="134" t="s">
        <v>4174</v>
      </c>
      <c r="CC174" s="98">
        <v>0</v>
      </c>
      <c r="CD174" s="99" t="str">
        <f>IFERROR(VLOOKUP(ROWS($CB$4:CB174),$CA$4:$CB$2337,2,0),"")</f>
        <v>Brzeżno (pow. świdwiński, woj. zachodniopomorskie)</v>
      </c>
      <c r="CE174" s="98">
        <v>0</v>
      </c>
      <c r="CF174" s="98">
        <f>IF(ISNUMBER(SEARCH('ankieta ESG'!$G$189,CG174)),MAX($CF$3:CF173)+1,0)</f>
        <v>171</v>
      </c>
      <c r="CG174" s="134" t="s">
        <v>4174</v>
      </c>
      <c r="CH174" s="98">
        <v>0</v>
      </c>
      <c r="CI174" s="99" t="str">
        <f>IFERROR(VLOOKUP(ROWS($CG$4:CG174),$CF$4:$CG$2337,2,0),"")</f>
        <v>Brzeżno (pow. świdwiński, woj. zachodniopomorskie)</v>
      </c>
      <c r="CJ174" s="98">
        <v>0</v>
      </c>
    </row>
    <row r="175" spans="2:88">
      <c r="B175" s="98">
        <f>IF(ISNUMBER(SEARCH('ankieta ESG'!$E$11,C175)),MAX(B$3:$B174)+1,0)</f>
        <v>172</v>
      </c>
      <c r="C175" s="99" t="s">
        <v>216</v>
      </c>
      <c r="D175" s="98">
        <v>0</v>
      </c>
      <c r="E175" s="99" t="str">
        <f>IFERROR(VLOOKUP(ROWS($C$4:C175),$B$4:$C$1385,2,0),"")</f>
        <v>23.51.Z Produkcja cementu (PKD 2007)</v>
      </c>
      <c r="F175" s="98">
        <v>0</v>
      </c>
      <c r="AM175" s="98">
        <f>IF(ISNUMBER(SEARCH('ankieta ESG'!$G$180,AN175)),MAX(AM$3:$AM174)+1,0)</f>
        <v>172</v>
      </c>
      <c r="AN175" s="134" t="s">
        <v>4175</v>
      </c>
      <c r="AO175" s="98">
        <v>0</v>
      </c>
      <c r="AP175" s="99" t="str">
        <f>IFERROR(VLOOKUP(ROWS($AN$4:AN175),$AM$4:$AN$2337,2,0),"")</f>
        <v>Brzostek (pow. dębicki, woj. podkarpackie)</v>
      </c>
      <c r="AQ175" s="98">
        <v>0</v>
      </c>
      <c r="AR175" s="98">
        <f>IF(ISNUMBER(SEARCH('ankieta ESG'!$G$181,AS175)),MAX($AR$3:AR174)+1,0)</f>
        <v>172</v>
      </c>
      <c r="AS175" s="134" t="s">
        <v>4175</v>
      </c>
      <c r="AT175" s="98">
        <v>0</v>
      </c>
      <c r="AU175" s="99" t="str">
        <f>IFERROR(VLOOKUP(ROWS($AS$4:AS175),$AR$4:$AS$2337,2,0),"")</f>
        <v>Brzostek (pow. dębicki, woj. podkarpackie)</v>
      </c>
      <c r="AV175" s="98">
        <v>0</v>
      </c>
      <c r="AW175" s="98">
        <f>IF(ISNUMBER(SEARCH('ankieta ESG'!$G$182,AX175)),MAX($AW$3:AW174)+1,0)</f>
        <v>172</v>
      </c>
      <c r="AX175" s="134" t="s">
        <v>4175</v>
      </c>
      <c r="AY175" s="98">
        <v>0</v>
      </c>
      <c r="AZ175" s="99" t="str">
        <f>IFERROR(VLOOKUP(ROWS($AX$4:AX175),$AW$4:$AX$2337,2,0),"")</f>
        <v>Brzostek (pow. dębicki, woj. podkarpackie)</v>
      </c>
      <c r="BA175" s="98">
        <v>0</v>
      </c>
      <c r="BB175" s="98">
        <f>IF(ISNUMBER(SEARCH('ankieta ESG'!$G$183,BC175)),MAX($BB$3:BB174)+1,0)</f>
        <v>172</v>
      </c>
      <c r="BC175" s="134" t="s">
        <v>4175</v>
      </c>
      <c r="BD175" s="98">
        <v>0</v>
      </c>
      <c r="BE175" s="99" t="str">
        <f>IFERROR(VLOOKUP(ROWS($BC$4:BC175),$BB$4:$BC$2337,2,0),"")</f>
        <v>Brzostek (pow. dębicki, woj. podkarpackie)</v>
      </c>
      <c r="BF175" s="98">
        <v>0</v>
      </c>
      <c r="BG175" s="98">
        <f>IF(ISNUMBER(SEARCH('ankieta ESG'!$G$184,BH175)),MAX($BG$3:BG174)+1,0)</f>
        <v>172</v>
      </c>
      <c r="BH175" s="134" t="s">
        <v>4175</v>
      </c>
      <c r="BI175" s="98">
        <v>0</v>
      </c>
      <c r="BJ175" s="99" t="str">
        <f>IFERROR(VLOOKUP(ROWS($BH$4:BH175),$BG$4:$BH$2337,2,0),"")</f>
        <v>Brzostek (pow. dębicki, woj. podkarpackie)</v>
      </c>
      <c r="BK175" s="98">
        <v>0</v>
      </c>
      <c r="BL175" s="98">
        <f>IF(ISNUMBER(SEARCH('ankieta ESG'!$G$185,BM175)),MAX($BL$3:BL174)+1,0)</f>
        <v>172</v>
      </c>
      <c r="BM175" s="134" t="s">
        <v>4175</v>
      </c>
      <c r="BN175" s="98">
        <v>0</v>
      </c>
      <c r="BO175" s="99" t="str">
        <f>IFERROR(VLOOKUP(ROWS($BM$4:BM175),$BL$4:$BM$2337,2,0),"")</f>
        <v>Brzostek (pow. dębicki, woj. podkarpackie)</v>
      </c>
      <c r="BP175" s="98">
        <v>0</v>
      </c>
      <c r="BQ175" s="98">
        <f>IF(ISNUMBER(SEARCH('ankieta ESG'!$G$186,BR175)),MAX($BQ$3:BQ174)+1,0)</f>
        <v>172</v>
      </c>
      <c r="BR175" s="134" t="s">
        <v>4175</v>
      </c>
      <c r="BS175" s="98">
        <v>0</v>
      </c>
      <c r="BT175" s="99" t="str">
        <f>IFERROR(VLOOKUP(ROWS($BR$4:BR175),$BQ$4:$BR$2337,2,0),"")</f>
        <v>Brzostek (pow. dębicki, woj. podkarpackie)</v>
      </c>
      <c r="BU175" s="98">
        <v>0</v>
      </c>
      <c r="BV175" s="98">
        <f>IF(ISNUMBER(SEARCH('ankieta ESG'!$G$187,BW175)),MAX($BV$3:BV174)+1,0)</f>
        <v>172</v>
      </c>
      <c r="BW175" s="134" t="s">
        <v>4175</v>
      </c>
      <c r="BX175" s="98">
        <v>0</v>
      </c>
      <c r="BY175" s="99" t="str">
        <f>IFERROR(VLOOKUP(ROWS($BW$4:BW175),$BV$4:$BW$2337,2,0),"")</f>
        <v>Brzostek (pow. dębicki, woj. podkarpackie)</v>
      </c>
      <c r="BZ175" s="98">
        <v>0</v>
      </c>
      <c r="CA175" s="98">
        <f>IF(ISNUMBER(SEARCH('ankieta ESG'!$G$188,CB175)),MAX($CA$3:CA174)+1,0)</f>
        <v>172</v>
      </c>
      <c r="CB175" s="134" t="s">
        <v>4175</v>
      </c>
      <c r="CC175" s="98">
        <v>0</v>
      </c>
      <c r="CD175" s="99" t="str">
        <f>IFERROR(VLOOKUP(ROWS($CB$4:CB175),$CA$4:$CB$2337,2,0),"")</f>
        <v>Brzostek (pow. dębicki, woj. podkarpackie)</v>
      </c>
      <c r="CE175" s="98">
        <v>0</v>
      </c>
      <c r="CF175" s="98">
        <f>IF(ISNUMBER(SEARCH('ankieta ESG'!$G$189,CG175)),MAX($CF$3:CF174)+1,0)</f>
        <v>172</v>
      </c>
      <c r="CG175" s="134" t="s">
        <v>4175</v>
      </c>
      <c r="CH175" s="98">
        <v>0</v>
      </c>
      <c r="CI175" s="99" t="str">
        <f>IFERROR(VLOOKUP(ROWS($CG$4:CG175),$CF$4:$CG$2337,2,0),"")</f>
        <v>Brzostek (pow. dębicki, woj. podkarpackie)</v>
      </c>
      <c r="CJ175" s="98">
        <v>0</v>
      </c>
    </row>
    <row r="176" spans="2:88">
      <c r="B176" s="98">
        <f>IF(ISNUMBER(SEARCH('ankieta ESG'!$E$11,C176)),MAX(B$3:$B175)+1,0)</f>
        <v>173</v>
      </c>
      <c r="C176" s="99" t="s">
        <v>217</v>
      </c>
      <c r="D176" s="98">
        <v>0</v>
      </c>
      <c r="E176" s="99" t="str">
        <f>IFERROR(VLOOKUP(ROWS($C$4:C176),$B$4:$C$1385,2,0),"")</f>
        <v>23.52.Z Produkcja wapna i gipsu (PKD 2007)</v>
      </c>
      <c r="F176" s="98">
        <v>0</v>
      </c>
      <c r="AM176" s="98">
        <f>IF(ISNUMBER(SEARCH('ankieta ESG'!$G$180,AN176)),MAX(AM$3:$AM175)+1,0)</f>
        <v>173</v>
      </c>
      <c r="AN176" s="134" t="s">
        <v>4176</v>
      </c>
      <c r="AO176" s="98">
        <v>0</v>
      </c>
      <c r="AP176" s="99" t="str">
        <f>IFERROR(VLOOKUP(ROWS($AN$4:AN176),$AM$4:$AN$2337,2,0),"")</f>
        <v>Brzozie (pow. brodnicki, woj. kujawsko-pomorskie)</v>
      </c>
      <c r="AQ176" s="98">
        <v>0</v>
      </c>
      <c r="AR176" s="98">
        <f>IF(ISNUMBER(SEARCH('ankieta ESG'!$G$181,AS176)),MAX($AR$3:AR175)+1,0)</f>
        <v>173</v>
      </c>
      <c r="AS176" s="134" t="s">
        <v>4176</v>
      </c>
      <c r="AT176" s="98">
        <v>0</v>
      </c>
      <c r="AU176" s="99" t="str">
        <f>IFERROR(VLOOKUP(ROWS($AS$4:AS176),$AR$4:$AS$2337,2,0),"")</f>
        <v>Brzozie (pow. brodnicki, woj. kujawsko-pomorskie)</v>
      </c>
      <c r="AV176" s="98">
        <v>0</v>
      </c>
      <c r="AW176" s="98">
        <f>IF(ISNUMBER(SEARCH('ankieta ESG'!$G$182,AX176)),MAX($AW$3:AW175)+1,0)</f>
        <v>173</v>
      </c>
      <c r="AX176" s="134" t="s">
        <v>4176</v>
      </c>
      <c r="AY176" s="98">
        <v>0</v>
      </c>
      <c r="AZ176" s="99" t="str">
        <f>IFERROR(VLOOKUP(ROWS($AX$4:AX176),$AW$4:$AX$2337,2,0),"")</f>
        <v>Brzozie (pow. brodnicki, woj. kujawsko-pomorskie)</v>
      </c>
      <c r="BA176" s="98">
        <v>0</v>
      </c>
      <c r="BB176" s="98">
        <f>IF(ISNUMBER(SEARCH('ankieta ESG'!$G$183,BC176)),MAX($BB$3:BB175)+1,0)</f>
        <v>173</v>
      </c>
      <c r="BC176" s="134" t="s">
        <v>4176</v>
      </c>
      <c r="BD176" s="98">
        <v>0</v>
      </c>
      <c r="BE176" s="99" t="str">
        <f>IFERROR(VLOOKUP(ROWS($BC$4:BC176),$BB$4:$BC$2337,2,0),"")</f>
        <v>Brzozie (pow. brodnicki, woj. kujawsko-pomorskie)</v>
      </c>
      <c r="BF176" s="98">
        <v>0</v>
      </c>
      <c r="BG176" s="98">
        <f>IF(ISNUMBER(SEARCH('ankieta ESG'!$G$184,BH176)),MAX($BG$3:BG175)+1,0)</f>
        <v>173</v>
      </c>
      <c r="BH176" s="134" t="s">
        <v>4176</v>
      </c>
      <c r="BI176" s="98">
        <v>0</v>
      </c>
      <c r="BJ176" s="99" t="str">
        <f>IFERROR(VLOOKUP(ROWS($BH$4:BH176),$BG$4:$BH$2337,2,0),"")</f>
        <v>Brzozie (pow. brodnicki, woj. kujawsko-pomorskie)</v>
      </c>
      <c r="BK176" s="98">
        <v>0</v>
      </c>
      <c r="BL176" s="98">
        <f>IF(ISNUMBER(SEARCH('ankieta ESG'!$G$185,BM176)),MAX($BL$3:BL175)+1,0)</f>
        <v>173</v>
      </c>
      <c r="BM176" s="134" t="s">
        <v>4176</v>
      </c>
      <c r="BN176" s="98">
        <v>0</v>
      </c>
      <c r="BO176" s="99" t="str">
        <f>IFERROR(VLOOKUP(ROWS($BM$4:BM176),$BL$4:$BM$2337,2,0),"")</f>
        <v>Brzozie (pow. brodnicki, woj. kujawsko-pomorskie)</v>
      </c>
      <c r="BP176" s="98">
        <v>0</v>
      </c>
      <c r="BQ176" s="98">
        <f>IF(ISNUMBER(SEARCH('ankieta ESG'!$G$186,BR176)),MAX($BQ$3:BQ175)+1,0)</f>
        <v>173</v>
      </c>
      <c r="BR176" s="134" t="s">
        <v>4176</v>
      </c>
      <c r="BS176" s="98">
        <v>0</v>
      </c>
      <c r="BT176" s="99" t="str">
        <f>IFERROR(VLOOKUP(ROWS($BR$4:BR176),$BQ$4:$BR$2337,2,0),"")</f>
        <v>Brzozie (pow. brodnicki, woj. kujawsko-pomorskie)</v>
      </c>
      <c r="BU176" s="98">
        <v>0</v>
      </c>
      <c r="BV176" s="98">
        <f>IF(ISNUMBER(SEARCH('ankieta ESG'!$G$187,BW176)),MAX($BV$3:BV175)+1,0)</f>
        <v>173</v>
      </c>
      <c r="BW176" s="134" t="s">
        <v>4176</v>
      </c>
      <c r="BX176" s="98">
        <v>0</v>
      </c>
      <c r="BY176" s="99" t="str">
        <f>IFERROR(VLOOKUP(ROWS($BW$4:BW176),$BV$4:$BW$2337,2,0),"")</f>
        <v>Brzozie (pow. brodnicki, woj. kujawsko-pomorskie)</v>
      </c>
      <c r="BZ176" s="98">
        <v>0</v>
      </c>
      <c r="CA176" s="98">
        <f>IF(ISNUMBER(SEARCH('ankieta ESG'!$G$188,CB176)),MAX($CA$3:CA175)+1,0)</f>
        <v>173</v>
      </c>
      <c r="CB176" s="134" t="s">
        <v>4176</v>
      </c>
      <c r="CC176" s="98">
        <v>0</v>
      </c>
      <c r="CD176" s="99" t="str">
        <f>IFERROR(VLOOKUP(ROWS($CB$4:CB176),$CA$4:$CB$2337,2,0),"")</f>
        <v>Brzozie (pow. brodnicki, woj. kujawsko-pomorskie)</v>
      </c>
      <c r="CE176" s="98">
        <v>0</v>
      </c>
      <c r="CF176" s="98">
        <f>IF(ISNUMBER(SEARCH('ankieta ESG'!$G$189,CG176)),MAX($CF$3:CF175)+1,0)</f>
        <v>173</v>
      </c>
      <c r="CG176" s="134" t="s">
        <v>4176</v>
      </c>
      <c r="CH176" s="98">
        <v>0</v>
      </c>
      <c r="CI176" s="99" t="str">
        <f>IFERROR(VLOOKUP(ROWS($CG$4:CG176),$CF$4:$CG$2337,2,0),"")</f>
        <v>Brzozie (pow. brodnicki, woj. kujawsko-pomorskie)</v>
      </c>
      <c r="CJ176" s="98">
        <v>0</v>
      </c>
    </row>
    <row r="177" spans="2:88">
      <c r="B177" s="98">
        <f>IF(ISNUMBER(SEARCH('ankieta ESG'!$E$11,C177)),MAX(B$3:$B176)+1,0)</f>
        <v>174</v>
      </c>
      <c r="C177" s="99" t="s">
        <v>218</v>
      </c>
      <c r="D177" s="98">
        <v>0</v>
      </c>
      <c r="E177" s="99" t="str">
        <f>IFERROR(VLOOKUP(ROWS($C$4:C177),$B$4:$C$1385,2,0),"")</f>
        <v>23.61.Z Produkcja wyrobów budowlanych z betonu (PKD 2007)</v>
      </c>
      <c r="F177" s="98">
        <v>0</v>
      </c>
      <c r="AM177" s="98">
        <f>IF(ISNUMBER(SEARCH('ankieta ESG'!$G$180,AN177)),MAX(AM$3:$AM176)+1,0)</f>
        <v>174</v>
      </c>
      <c r="AN177" s="134" t="s">
        <v>4177</v>
      </c>
      <c r="AO177" s="98">
        <v>0</v>
      </c>
      <c r="AP177" s="99" t="str">
        <f>IFERROR(VLOOKUP(ROWS($AN$4:AN177),$AM$4:$AN$2337,2,0),"")</f>
        <v>Brzozów (pow. brzozowski, woj. podkarpackie)</v>
      </c>
      <c r="AQ177" s="98">
        <v>0</v>
      </c>
      <c r="AR177" s="98">
        <f>IF(ISNUMBER(SEARCH('ankieta ESG'!$G$181,AS177)),MAX($AR$3:AR176)+1,0)</f>
        <v>174</v>
      </c>
      <c r="AS177" s="134" t="s">
        <v>4177</v>
      </c>
      <c r="AT177" s="98">
        <v>0</v>
      </c>
      <c r="AU177" s="99" t="str">
        <f>IFERROR(VLOOKUP(ROWS($AS$4:AS177),$AR$4:$AS$2337,2,0),"")</f>
        <v>Brzozów (pow. brzozowski, woj. podkarpackie)</v>
      </c>
      <c r="AV177" s="98">
        <v>0</v>
      </c>
      <c r="AW177" s="98">
        <f>IF(ISNUMBER(SEARCH('ankieta ESG'!$G$182,AX177)),MAX($AW$3:AW176)+1,0)</f>
        <v>174</v>
      </c>
      <c r="AX177" s="134" t="s">
        <v>4177</v>
      </c>
      <c r="AY177" s="98">
        <v>0</v>
      </c>
      <c r="AZ177" s="99" t="str">
        <f>IFERROR(VLOOKUP(ROWS($AX$4:AX177),$AW$4:$AX$2337,2,0),"")</f>
        <v>Brzozów (pow. brzozowski, woj. podkarpackie)</v>
      </c>
      <c r="BA177" s="98">
        <v>0</v>
      </c>
      <c r="BB177" s="98">
        <f>IF(ISNUMBER(SEARCH('ankieta ESG'!$G$183,BC177)),MAX($BB$3:BB176)+1,0)</f>
        <v>174</v>
      </c>
      <c r="BC177" s="134" t="s">
        <v>4177</v>
      </c>
      <c r="BD177" s="98">
        <v>0</v>
      </c>
      <c r="BE177" s="99" t="str">
        <f>IFERROR(VLOOKUP(ROWS($BC$4:BC177),$BB$4:$BC$2337,2,0),"")</f>
        <v>Brzozów (pow. brzozowski, woj. podkarpackie)</v>
      </c>
      <c r="BF177" s="98">
        <v>0</v>
      </c>
      <c r="BG177" s="98">
        <f>IF(ISNUMBER(SEARCH('ankieta ESG'!$G$184,BH177)),MAX($BG$3:BG176)+1,0)</f>
        <v>174</v>
      </c>
      <c r="BH177" s="134" t="s">
        <v>4177</v>
      </c>
      <c r="BI177" s="98">
        <v>0</v>
      </c>
      <c r="BJ177" s="99" t="str">
        <f>IFERROR(VLOOKUP(ROWS($BH$4:BH177),$BG$4:$BH$2337,2,0),"")</f>
        <v>Brzozów (pow. brzozowski, woj. podkarpackie)</v>
      </c>
      <c r="BK177" s="98">
        <v>0</v>
      </c>
      <c r="BL177" s="98">
        <f>IF(ISNUMBER(SEARCH('ankieta ESG'!$G$185,BM177)),MAX($BL$3:BL176)+1,0)</f>
        <v>174</v>
      </c>
      <c r="BM177" s="134" t="s">
        <v>4177</v>
      </c>
      <c r="BN177" s="98">
        <v>0</v>
      </c>
      <c r="BO177" s="99" t="str">
        <f>IFERROR(VLOOKUP(ROWS($BM$4:BM177),$BL$4:$BM$2337,2,0),"")</f>
        <v>Brzozów (pow. brzozowski, woj. podkarpackie)</v>
      </c>
      <c r="BP177" s="98">
        <v>0</v>
      </c>
      <c r="BQ177" s="98">
        <f>IF(ISNUMBER(SEARCH('ankieta ESG'!$G$186,BR177)),MAX($BQ$3:BQ176)+1,0)</f>
        <v>174</v>
      </c>
      <c r="BR177" s="134" t="s">
        <v>4177</v>
      </c>
      <c r="BS177" s="98">
        <v>0</v>
      </c>
      <c r="BT177" s="99" t="str">
        <f>IFERROR(VLOOKUP(ROWS($BR$4:BR177),$BQ$4:$BR$2337,2,0),"")</f>
        <v>Brzozów (pow. brzozowski, woj. podkarpackie)</v>
      </c>
      <c r="BU177" s="98">
        <v>0</v>
      </c>
      <c r="BV177" s="98">
        <f>IF(ISNUMBER(SEARCH('ankieta ESG'!$G$187,BW177)),MAX($BV$3:BV176)+1,0)</f>
        <v>174</v>
      </c>
      <c r="BW177" s="134" t="s">
        <v>4177</v>
      </c>
      <c r="BX177" s="98">
        <v>0</v>
      </c>
      <c r="BY177" s="99" t="str">
        <f>IFERROR(VLOOKUP(ROWS($BW$4:BW177),$BV$4:$BW$2337,2,0),"")</f>
        <v>Brzozów (pow. brzozowski, woj. podkarpackie)</v>
      </c>
      <c r="BZ177" s="98">
        <v>0</v>
      </c>
      <c r="CA177" s="98">
        <f>IF(ISNUMBER(SEARCH('ankieta ESG'!$G$188,CB177)),MAX($CA$3:CA176)+1,0)</f>
        <v>174</v>
      </c>
      <c r="CB177" s="134" t="s">
        <v>4177</v>
      </c>
      <c r="CC177" s="98">
        <v>0</v>
      </c>
      <c r="CD177" s="99" t="str">
        <f>IFERROR(VLOOKUP(ROWS($CB$4:CB177),$CA$4:$CB$2337,2,0),"")</f>
        <v>Brzozów (pow. brzozowski, woj. podkarpackie)</v>
      </c>
      <c r="CE177" s="98">
        <v>0</v>
      </c>
      <c r="CF177" s="98">
        <f>IF(ISNUMBER(SEARCH('ankieta ESG'!$G$189,CG177)),MAX($CF$3:CF176)+1,0)</f>
        <v>174</v>
      </c>
      <c r="CG177" s="134" t="s">
        <v>4177</v>
      </c>
      <c r="CH177" s="98">
        <v>0</v>
      </c>
      <c r="CI177" s="99" t="str">
        <f>IFERROR(VLOOKUP(ROWS($CG$4:CG177),$CF$4:$CG$2337,2,0),"")</f>
        <v>Brzozów (pow. brzozowski, woj. podkarpackie)</v>
      </c>
      <c r="CJ177" s="98">
        <v>0</v>
      </c>
    </row>
    <row r="178" spans="2:88">
      <c r="B178" s="98">
        <f>IF(ISNUMBER(SEARCH('ankieta ESG'!$E$11,C178)),MAX(B$3:$B177)+1,0)</f>
        <v>175</v>
      </c>
      <c r="C178" s="99" t="s">
        <v>219</v>
      </c>
      <c r="D178" s="98">
        <v>0</v>
      </c>
      <c r="E178" s="99" t="str">
        <f>IFERROR(VLOOKUP(ROWS($C$4:C178),$B$4:$C$1385,2,0),"")</f>
        <v>23.62.Z Produkcja wyrobów budowlanych z gipsu (PKD 2007)</v>
      </c>
      <c r="F178" s="98">
        <v>0</v>
      </c>
      <c r="AM178" s="98">
        <f>IF(ISNUMBER(SEARCH('ankieta ESG'!$G$180,AN178)),MAX(AM$3:$AM177)+1,0)</f>
        <v>175</v>
      </c>
      <c r="AN178" s="134" t="s">
        <v>4178</v>
      </c>
      <c r="AO178" s="98">
        <v>0</v>
      </c>
      <c r="AP178" s="99" t="str">
        <f>IFERROR(VLOOKUP(ROWS($AN$4:AN178),$AM$4:$AN$2337,2,0),"")</f>
        <v>Brzuze (pow. rypiński, woj. kujawsko-pomorskie)</v>
      </c>
      <c r="AQ178" s="98">
        <v>0</v>
      </c>
      <c r="AR178" s="98">
        <f>IF(ISNUMBER(SEARCH('ankieta ESG'!$G$181,AS178)),MAX($AR$3:AR177)+1,0)</f>
        <v>175</v>
      </c>
      <c r="AS178" s="134" t="s">
        <v>4178</v>
      </c>
      <c r="AT178" s="98">
        <v>0</v>
      </c>
      <c r="AU178" s="99" t="str">
        <f>IFERROR(VLOOKUP(ROWS($AS$4:AS178),$AR$4:$AS$2337,2,0),"")</f>
        <v>Brzuze (pow. rypiński, woj. kujawsko-pomorskie)</v>
      </c>
      <c r="AV178" s="98">
        <v>0</v>
      </c>
      <c r="AW178" s="98">
        <f>IF(ISNUMBER(SEARCH('ankieta ESG'!$G$182,AX178)),MAX($AW$3:AW177)+1,0)</f>
        <v>175</v>
      </c>
      <c r="AX178" s="134" t="s">
        <v>4178</v>
      </c>
      <c r="AY178" s="98">
        <v>0</v>
      </c>
      <c r="AZ178" s="99" t="str">
        <f>IFERROR(VLOOKUP(ROWS($AX$4:AX178),$AW$4:$AX$2337,2,0),"")</f>
        <v>Brzuze (pow. rypiński, woj. kujawsko-pomorskie)</v>
      </c>
      <c r="BA178" s="98">
        <v>0</v>
      </c>
      <c r="BB178" s="98">
        <f>IF(ISNUMBER(SEARCH('ankieta ESG'!$G$183,BC178)),MAX($BB$3:BB177)+1,0)</f>
        <v>175</v>
      </c>
      <c r="BC178" s="134" t="s">
        <v>4178</v>
      </c>
      <c r="BD178" s="98">
        <v>0</v>
      </c>
      <c r="BE178" s="99" t="str">
        <f>IFERROR(VLOOKUP(ROWS($BC$4:BC178),$BB$4:$BC$2337,2,0),"")</f>
        <v>Brzuze (pow. rypiński, woj. kujawsko-pomorskie)</v>
      </c>
      <c r="BF178" s="98">
        <v>0</v>
      </c>
      <c r="BG178" s="98">
        <f>IF(ISNUMBER(SEARCH('ankieta ESG'!$G$184,BH178)),MAX($BG$3:BG177)+1,0)</f>
        <v>175</v>
      </c>
      <c r="BH178" s="134" t="s">
        <v>4178</v>
      </c>
      <c r="BI178" s="98">
        <v>0</v>
      </c>
      <c r="BJ178" s="99" t="str">
        <f>IFERROR(VLOOKUP(ROWS($BH$4:BH178),$BG$4:$BH$2337,2,0),"")</f>
        <v>Brzuze (pow. rypiński, woj. kujawsko-pomorskie)</v>
      </c>
      <c r="BK178" s="98">
        <v>0</v>
      </c>
      <c r="BL178" s="98">
        <f>IF(ISNUMBER(SEARCH('ankieta ESG'!$G$185,BM178)),MAX($BL$3:BL177)+1,0)</f>
        <v>175</v>
      </c>
      <c r="BM178" s="134" t="s">
        <v>4178</v>
      </c>
      <c r="BN178" s="98">
        <v>0</v>
      </c>
      <c r="BO178" s="99" t="str">
        <f>IFERROR(VLOOKUP(ROWS($BM$4:BM178),$BL$4:$BM$2337,2,0),"")</f>
        <v>Brzuze (pow. rypiński, woj. kujawsko-pomorskie)</v>
      </c>
      <c r="BP178" s="98">
        <v>0</v>
      </c>
      <c r="BQ178" s="98">
        <f>IF(ISNUMBER(SEARCH('ankieta ESG'!$G$186,BR178)),MAX($BQ$3:BQ177)+1,0)</f>
        <v>175</v>
      </c>
      <c r="BR178" s="134" t="s">
        <v>4178</v>
      </c>
      <c r="BS178" s="98">
        <v>0</v>
      </c>
      <c r="BT178" s="99" t="str">
        <f>IFERROR(VLOOKUP(ROWS($BR$4:BR178),$BQ$4:$BR$2337,2,0),"")</f>
        <v>Brzuze (pow. rypiński, woj. kujawsko-pomorskie)</v>
      </c>
      <c r="BU178" s="98">
        <v>0</v>
      </c>
      <c r="BV178" s="98">
        <f>IF(ISNUMBER(SEARCH('ankieta ESG'!$G$187,BW178)),MAX($BV$3:BV177)+1,0)</f>
        <v>175</v>
      </c>
      <c r="BW178" s="134" t="s">
        <v>4178</v>
      </c>
      <c r="BX178" s="98">
        <v>0</v>
      </c>
      <c r="BY178" s="99" t="str">
        <f>IFERROR(VLOOKUP(ROWS($BW$4:BW178),$BV$4:$BW$2337,2,0),"")</f>
        <v>Brzuze (pow. rypiński, woj. kujawsko-pomorskie)</v>
      </c>
      <c r="BZ178" s="98">
        <v>0</v>
      </c>
      <c r="CA178" s="98">
        <f>IF(ISNUMBER(SEARCH('ankieta ESG'!$G$188,CB178)),MAX($CA$3:CA177)+1,0)</f>
        <v>175</v>
      </c>
      <c r="CB178" s="134" t="s">
        <v>4178</v>
      </c>
      <c r="CC178" s="98">
        <v>0</v>
      </c>
      <c r="CD178" s="99" t="str">
        <f>IFERROR(VLOOKUP(ROWS($CB$4:CB178),$CA$4:$CB$2337,2,0),"")</f>
        <v>Brzuze (pow. rypiński, woj. kujawsko-pomorskie)</v>
      </c>
      <c r="CE178" s="98">
        <v>0</v>
      </c>
      <c r="CF178" s="98">
        <f>IF(ISNUMBER(SEARCH('ankieta ESG'!$G$189,CG178)),MAX($CF$3:CF177)+1,0)</f>
        <v>175</v>
      </c>
      <c r="CG178" s="134" t="s">
        <v>4178</v>
      </c>
      <c r="CH178" s="98">
        <v>0</v>
      </c>
      <c r="CI178" s="99" t="str">
        <f>IFERROR(VLOOKUP(ROWS($CG$4:CG178),$CF$4:$CG$2337,2,0),"")</f>
        <v>Brzuze (pow. rypiński, woj. kujawsko-pomorskie)</v>
      </c>
      <c r="CJ178" s="98">
        <v>0</v>
      </c>
    </row>
    <row r="179" spans="2:88">
      <c r="B179" s="98">
        <f>IF(ISNUMBER(SEARCH('ankieta ESG'!$E$11,C179)),MAX(B$3:$B178)+1,0)</f>
        <v>176</v>
      </c>
      <c r="C179" s="99" t="s">
        <v>220</v>
      </c>
      <c r="D179" s="98">
        <v>0</v>
      </c>
      <c r="E179" s="99" t="str">
        <f>IFERROR(VLOOKUP(ROWS($C$4:C179),$B$4:$C$1385,2,0),"")</f>
        <v>23.63.Z Produkcja masy betonowej prefabrykowanej (PKD 2007)</v>
      </c>
      <c r="F179" s="98">
        <v>0</v>
      </c>
      <c r="AM179" s="98">
        <f>IF(ISNUMBER(SEARCH('ankieta ESG'!$G$180,AN179)),MAX(AM$3:$AM178)+1,0)</f>
        <v>176</v>
      </c>
      <c r="AN179" s="134" t="s">
        <v>4179</v>
      </c>
      <c r="AO179" s="98">
        <v>0</v>
      </c>
      <c r="AP179" s="99" t="str">
        <f>IFERROR(VLOOKUP(ROWS($AN$4:AN179),$AM$4:$AN$2337,2,0),"")</f>
        <v>Brzyska (pow. jasielski, woj. podkarpackie)</v>
      </c>
      <c r="AQ179" s="98">
        <v>0</v>
      </c>
      <c r="AR179" s="98">
        <f>IF(ISNUMBER(SEARCH('ankieta ESG'!$G$181,AS179)),MAX($AR$3:AR178)+1,0)</f>
        <v>176</v>
      </c>
      <c r="AS179" s="134" t="s">
        <v>4179</v>
      </c>
      <c r="AT179" s="98">
        <v>0</v>
      </c>
      <c r="AU179" s="99" t="str">
        <f>IFERROR(VLOOKUP(ROWS($AS$4:AS179),$AR$4:$AS$2337,2,0),"")</f>
        <v>Brzyska (pow. jasielski, woj. podkarpackie)</v>
      </c>
      <c r="AV179" s="98">
        <v>0</v>
      </c>
      <c r="AW179" s="98">
        <f>IF(ISNUMBER(SEARCH('ankieta ESG'!$G$182,AX179)),MAX($AW$3:AW178)+1,0)</f>
        <v>176</v>
      </c>
      <c r="AX179" s="134" t="s">
        <v>4179</v>
      </c>
      <c r="AY179" s="98">
        <v>0</v>
      </c>
      <c r="AZ179" s="99" t="str">
        <f>IFERROR(VLOOKUP(ROWS($AX$4:AX179),$AW$4:$AX$2337,2,0),"")</f>
        <v>Brzyska (pow. jasielski, woj. podkarpackie)</v>
      </c>
      <c r="BA179" s="98">
        <v>0</v>
      </c>
      <c r="BB179" s="98">
        <f>IF(ISNUMBER(SEARCH('ankieta ESG'!$G$183,BC179)),MAX($BB$3:BB178)+1,0)</f>
        <v>176</v>
      </c>
      <c r="BC179" s="134" t="s">
        <v>4179</v>
      </c>
      <c r="BD179" s="98">
        <v>0</v>
      </c>
      <c r="BE179" s="99" t="str">
        <f>IFERROR(VLOOKUP(ROWS($BC$4:BC179),$BB$4:$BC$2337,2,0),"")</f>
        <v>Brzyska (pow. jasielski, woj. podkarpackie)</v>
      </c>
      <c r="BF179" s="98">
        <v>0</v>
      </c>
      <c r="BG179" s="98">
        <f>IF(ISNUMBER(SEARCH('ankieta ESG'!$G$184,BH179)),MAX($BG$3:BG178)+1,0)</f>
        <v>176</v>
      </c>
      <c r="BH179" s="134" t="s">
        <v>4179</v>
      </c>
      <c r="BI179" s="98">
        <v>0</v>
      </c>
      <c r="BJ179" s="99" t="str">
        <f>IFERROR(VLOOKUP(ROWS($BH$4:BH179),$BG$4:$BH$2337,2,0),"")</f>
        <v>Brzyska (pow. jasielski, woj. podkarpackie)</v>
      </c>
      <c r="BK179" s="98">
        <v>0</v>
      </c>
      <c r="BL179" s="98">
        <f>IF(ISNUMBER(SEARCH('ankieta ESG'!$G$185,BM179)),MAX($BL$3:BL178)+1,0)</f>
        <v>176</v>
      </c>
      <c r="BM179" s="134" t="s">
        <v>4179</v>
      </c>
      <c r="BN179" s="98">
        <v>0</v>
      </c>
      <c r="BO179" s="99" t="str">
        <f>IFERROR(VLOOKUP(ROWS($BM$4:BM179),$BL$4:$BM$2337,2,0),"")</f>
        <v>Brzyska (pow. jasielski, woj. podkarpackie)</v>
      </c>
      <c r="BP179" s="98">
        <v>0</v>
      </c>
      <c r="BQ179" s="98">
        <f>IF(ISNUMBER(SEARCH('ankieta ESG'!$G$186,BR179)),MAX($BQ$3:BQ178)+1,0)</f>
        <v>176</v>
      </c>
      <c r="BR179" s="134" t="s">
        <v>4179</v>
      </c>
      <c r="BS179" s="98">
        <v>0</v>
      </c>
      <c r="BT179" s="99" t="str">
        <f>IFERROR(VLOOKUP(ROWS($BR$4:BR179),$BQ$4:$BR$2337,2,0),"")</f>
        <v>Brzyska (pow. jasielski, woj. podkarpackie)</v>
      </c>
      <c r="BU179" s="98">
        <v>0</v>
      </c>
      <c r="BV179" s="98">
        <f>IF(ISNUMBER(SEARCH('ankieta ESG'!$G$187,BW179)),MAX($BV$3:BV178)+1,0)</f>
        <v>176</v>
      </c>
      <c r="BW179" s="134" t="s">
        <v>4179</v>
      </c>
      <c r="BX179" s="98">
        <v>0</v>
      </c>
      <c r="BY179" s="99" t="str">
        <f>IFERROR(VLOOKUP(ROWS($BW$4:BW179),$BV$4:$BW$2337,2,0),"")</f>
        <v>Brzyska (pow. jasielski, woj. podkarpackie)</v>
      </c>
      <c r="BZ179" s="98">
        <v>0</v>
      </c>
      <c r="CA179" s="98">
        <f>IF(ISNUMBER(SEARCH('ankieta ESG'!$G$188,CB179)),MAX($CA$3:CA178)+1,0)</f>
        <v>176</v>
      </c>
      <c r="CB179" s="134" t="s">
        <v>4179</v>
      </c>
      <c r="CC179" s="98">
        <v>0</v>
      </c>
      <c r="CD179" s="99" t="str">
        <f>IFERROR(VLOOKUP(ROWS($CB$4:CB179),$CA$4:$CB$2337,2,0),"")</f>
        <v>Brzyska (pow. jasielski, woj. podkarpackie)</v>
      </c>
      <c r="CE179" s="98">
        <v>0</v>
      </c>
      <c r="CF179" s="98">
        <f>IF(ISNUMBER(SEARCH('ankieta ESG'!$G$189,CG179)),MAX($CF$3:CF178)+1,0)</f>
        <v>176</v>
      </c>
      <c r="CG179" s="134" t="s">
        <v>4179</v>
      </c>
      <c r="CH179" s="98">
        <v>0</v>
      </c>
      <c r="CI179" s="99" t="str">
        <f>IFERROR(VLOOKUP(ROWS($CG$4:CG179),$CF$4:$CG$2337,2,0),"")</f>
        <v>Brzyska (pow. jasielski, woj. podkarpackie)</v>
      </c>
      <c r="CJ179" s="98">
        <v>0</v>
      </c>
    </row>
    <row r="180" spans="2:88">
      <c r="B180" s="98">
        <f>IF(ISNUMBER(SEARCH('ankieta ESG'!$E$11,C180)),MAX(B$3:$B179)+1,0)</f>
        <v>177</v>
      </c>
      <c r="C180" s="99" t="s">
        <v>221</v>
      </c>
      <c r="D180" s="98">
        <v>0</v>
      </c>
      <c r="E180" s="99" t="str">
        <f>IFERROR(VLOOKUP(ROWS($C$4:C180),$B$4:$C$1385,2,0),"")</f>
        <v>23.64.Z Produkcja zaprawy murarskiej (PKD 2007)</v>
      </c>
      <c r="F180" s="98">
        <v>0</v>
      </c>
      <c r="AM180" s="98">
        <f>IF(ISNUMBER(SEARCH('ankieta ESG'!$G$180,AN180)),MAX(AM$3:$AM179)+1,0)</f>
        <v>177</v>
      </c>
      <c r="AN180" s="134" t="s">
        <v>4180</v>
      </c>
      <c r="AO180" s="98">
        <v>0</v>
      </c>
      <c r="AP180" s="99" t="str">
        <f>IFERROR(VLOOKUP(ROWS($AN$4:AN180),$AM$4:$AN$2337,2,0),"")</f>
        <v>Buczek (pow. łaski, woj. łódzkie)</v>
      </c>
      <c r="AQ180" s="98">
        <v>0</v>
      </c>
      <c r="AR180" s="98">
        <f>IF(ISNUMBER(SEARCH('ankieta ESG'!$G$181,AS180)),MAX($AR$3:AR179)+1,0)</f>
        <v>177</v>
      </c>
      <c r="AS180" s="134" t="s">
        <v>4180</v>
      </c>
      <c r="AT180" s="98">
        <v>0</v>
      </c>
      <c r="AU180" s="99" t="str">
        <f>IFERROR(VLOOKUP(ROWS($AS$4:AS180),$AR$4:$AS$2337,2,0),"")</f>
        <v>Buczek (pow. łaski, woj. łódzkie)</v>
      </c>
      <c r="AV180" s="98">
        <v>0</v>
      </c>
      <c r="AW180" s="98">
        <f>IF(ISNUMBER(SEARCH('ankieta ESG'!$G$182,AX180)),MAX($AW$3:AW179)+1,0)</f>
        <v>177</v>
      </c>
      <c r="AX180" s="134" t="s">
        <v>4180</v>
      </c>
      <c r="AY180" s="98">
        <v>0</v>
      </c>
      <c r="AZ180" s="99" t="str">
        <f>IFERROR(VLOOKUP(ROWS($AX$4:AX180),$AW$4:$AX$2337,2,0),"")</f>
        <v>Buczek (pow. łaski, woj. łódzkie)</v>
      </c>
      <c r="BA180" s="98">
        <v>0</v>
      </c>
      <c r="BB180" s="98">
        <f>IF(ISNUMBER(SEARCH('ankieta ESG'!$G$183,BC180)),MAX($BB$3:BB179)+1,0)</f>
        <v>177</v>
      </c>
      <c r="BC180" s="134" t="s">
        <v>4180</v>
      </c>
      <c r="BD180" s="98">
        <v>0</v>
      </c>
      <c r="BE180" s="99" t="str">
        <f>IFERROR(VLOOKUP(ROWS($BC$4:BC180),$BB$4:$BC$2337,2,0),"")</f>
        <v>Buczek (pow. łaski, woj. łódzkie)</v>
      </c>
      <c r="BF180" s="98">
        <v>0</v>
      </c>
      <c r="BG180" s="98">
        <f>IF(ISNUMBER(SEARCH('ankieta ESG'!$G$184,BH180)),MAX($BG$3:BG179)+1,0)</f>
        <v>177</v>
      </c>
      <c r="BH180" s="134" t="s">
        <v>4180</v>
      </c>
      <c r="BI180" s="98">
        <v>0</v>
      </c>
      <c r="BJ180" s="99" t="str">
        <f>IFERROR(VLOOKUP(ROWS($BH$4:BH180),$BG$4:$BH$2337,2,0),"")</f>
        <v>Buczek (pow. łaski, woj. łódzkie)</v>
      </c>
      <c r="BK180" s="98">
        <v>0</v>
      </c>
      <c r="BL180" s="98">
        <f>IF(ISNUMBER(SEARCH('ankieta ESG'!$G$185,BM180)),MAX($BL$3:BL179)+1,0)</f>
        <v>177</v>
      </c>
      <c r="BM180" s="134" t="s">
        <v>4180</v>
      </c>
      <c r="BN180" s="98">
        <v>0</v>
      </c>
      <c r="BO180" s="99" t="str">
        <f>IFERROR(VLOOKUP(ROWS($BM$4:BM180),$BL$4:$BM$2337,2,0),"")</f>
        <v>Buczek (pow. łaski, woj. łódzkie)</v>
      </c>
      <c r="BP180" s="98">
        <v>0</v>
      </c>
      <c r="BQ180" s="98">
        <f>IF(ISNUMBER(SEARCH('ankieta ESG'!$G$186,BR180)),MAX($BQ$3:BQ179)+1,0)</f>
        <v>177</v>
      </c>
      <c r="BR180" s="134" t="s">
        <v>4180</v>
      </c>
      <c r="BS180" s="98">
        <v>0</v>
      </c>
      <c r="BT180" s="99" t="str">
        <f>IFERROR(VLOOKUP(ROWS($BR$4:BR180),$BQ$4:$BR$2337,2,0),"")</f>
        <v>Buczek (pow. łaski, woj. łódzkie)</v>
      </c>
      <c r="BU180" s="98">
        <v>0</v>
      </c>
      <c r="BV180" s="98">
        <f>IF(ISNUMBER(SEARCH('ankieta ESG'!$G$187,BW180)),MAX($BV$3:BV179)+1,0)</f>
        <v>177</v>
      </c>
      <c r="BW180" s="134" t="s">
        <v>4180</v>
      </c>
      <c r="BX180" s="98">
        <v>0</v>
      </c>
      <c r="BY180" s="99" t="str">
        <f>IFERROR(VLOOKUP(ROWS($BW$4:BW180),$BV$4:$BW$2337,2,0),"")</f>
        <v>Buczek (pow. łaski, woj. łódzkie)</v>
      </c>
      <c r="BZ180" s="98">
        <v>0</v>
      </c>
      <c r="CA180" s="98">
        <f>IF(ISNUMBER(SEARCH('ankieta ESG'!$G$188,CB180)),MAX($CA$3:CA179)+1,0)</f>
        <v>177</v>
      </c>
      <c r="CB180" s="134" t="s">
        <v>4180</v>
      </c>
      <c r="CC180" s="98">
        <v>0</v>
      </c>
      <c r="CD180" s="99" t="str">
        <f>IFERROR(VLOOKUP(ROWS($CB$4:CB180),$CA$4:$CB$2337,2,0),"")</f>
        <v>Buczek (pow. łaski, woj. łódzkie)</v>
      </c>
      <c r="CE180" s="98">
        <v>0</v>
      </c>
      <c r="CF180" s="98">
        <f>IF(ISNUMBER(SEARCH('ankieta ESG'!$G$189,CG180)),MAX($CF$3:CF179)+1,0)</f>
        <v>177</v>
      </c>
      <c r="CG180" s="134" t="s">
        <v>4180</v>
      </c>
      <c r="CH180" s="98">
        <v>0</v>
      </c>
      <c r="CI180" s="99" t="str">
        <f>IFERROR(VLOOKUP(ROWS($CG$4:CG180),$CF$4:$CG$2337,2,0),"")</f>
        <v>Buczek (pow. łaski, woj. łódzkie)</v>
      </c>
      <c r="CJ180" s="98">
        <v>0</v>
      </c>
    </row>
    <row r="181" spans="2:88">
      <c r="B181" s="98">
        <f>IF(ISNUMBER(SEARCH('ankieta ESG'!$E$11,C181)),MAX(B$3:$B180)+1,0)</f>
        <v>178</v>
      </c>
      <c r="C181" s="99" t="s">
        <v>222</v>
      </c>
      <c r="D181" s="98">
        <v>0</v>
      </c>
      <c r="E181" s="99" t="str">
        <f>IFERROR(VLOOKUP(ROWS($C$4:C181),$B$4:$C$1385,2,0),"")</f>
        <v>23.65.Z Produkcja cementu wzmocnionego włóknem (PKD 2007)</v>
      </c>
      <c r="F181" s="98">
        <v>0</v>
      </c>
      <c r="AM181" s="98">
        <f>IF(ISNUMBER(SEARCH('ankieta ESG'!$G$180,AN181)),MAX(AM$3:$AM180)+1,0)</f>
        <v>178</v>
      </c>
      <c r="AN181" s="134" t="s">
        <v>4181</v>
      </c>
      <c r="AO181" s="98">
        <v>0</v>
      </c>
      <c r="AP181" s="99" t="str">
        <f>IFERROR(VLOOKUP(ROWS($AN$4:AN181),$AM$4:$AN$2337,2,0),"")</f>
        <v>Buczkowice (pow. bielski, woj. śląskie)</v>
      </c>
      <c r="AQ181" s="98">
        <v>0</v>
      </c>
      <c r="AR181" s="98">
        <f>IF(ISNUMBER(SEARCH('ankieta ESG'!$G$181,AS181)),MAX($AR$3:AR180)+1,0)</f>
        <v>178</v>
      </c>
      <c r="AS181" s="134" t="s">
        <v>4181</v>
      </c>
      <c r="AT181" s="98">
        <v>0</v>
      </c>
      <c r="AU181" s="99" t="str">
        <f>IFERROR(VLOOKUP(ROWS($AS$4:AS181),$AR$4:$AS$2337,2,0),"")</f>
        <v>Buczkowice (pow. bielski, woj. śląskie)</v>
      </c>
      <c r="AV181" s="98">
        <v>0</v>
      </c>
      <c r="AW181" s="98">
        <f>IF(ISNUMBER(SEARCH('ankieta ESG'!$G$182,AX181)),MAX($AW$3:AW180)+1,0)</f>
        <v>178</v>
      </c>
      <c r="AX181" s="134" t="s">
        <v>4181</v>
      </c>
      <c r="AY181" s="98">
        <v>0</v>
      </c>
      <c r="AZ181" s="99" t="str">
        <f>IFERROR(VLOOKUP(ROWS($AX$4:AX181),$AW$4:$AX$2337,2,0),"")</f>
        <v>Buczkowice (pow. bielski, woj. śląskie)</v>
      </c>
      <c r="BA181" s="98">
        <v>0</v>
      </c>
      <c r="BB181" s="98">
        <f>IF(ISNUMBER(SEARCH('ankieta ESG'!$G$183,BC181)),MAX($BB$3:BB180)+1,0)</f>
        <v>178</v>
      </c>
      <c r="BC181" s="134" t="s">
        <v>4181</v>
      </c>
      <c r="BD181" s="98">
        <v>0</v>
      </c>
      <c r="BE181" s="99" t="str">
        <f>IFERROR(VLOOKUP(ROWS($BC$4:BC181),$BB$4:$BC$2337,2,0),"")</f>
        <v>Buczkowice (pow. bielski, woj. śląskie)</v>
      </c>
      <c r="BF181" s="98">
        <v>0</v>
      </c>
      <c r="BG181" s="98">
        <f>IF(ISNUMBER(SEARCH('ankieta ESG'!$G$184,BH181)),MAX($BG$3:BG180)+1,0)</f>
        <v>178</v>
      </c>
      <c r="BH181" s="134" t="s">
        <v>4181</v>
      </c>
      <c r="BI181" s="98">
        <v>0</v>
      </c>
      <c r="BJ181" s="99" t="str">
        <f>IFERROR(VLOOKUP(ROWS($BH$4:BH181),$BG$4:$BH$2337,2,0),"")</f>
        <v>Buczkowice (pow. bielski, woj. śląskie)</v>
      </c>
      <c r="BK181" s="98">
        <v>0</v>
      </c>
      <c r="BL181" s="98">
        <f>IF(ISNUMBER(SEARCH('ankieta ESG'!$G$185,BM181)),MAX($BL$3:BL180)+1,0)</f>
        <v>178</v>
      </c>
      <c r="BM181" s="134" t="s">
        <v>4181</v>
      </c>
      <c r="BN181" s="98">
        <v>0</v>
      </c>
      <c r="BO181" s="99" t="str">
        <f>IFERROR(VLOOKUP(ROWS($BM$4:BM181),$BL$4:$BM$2337,2,0),"")</f>
        <v>Buczkowice (pow. bielski, woj. śląskie)</v>
      </c>
      <c r="BP181" s="98">
        <v>0</v>
      </c>
      <c r="BQ181" s="98">
        <f>IF(ISNUMBER(SEARCH('ankieta ESG'!$G$186,BR181)),MAX($BQ$3:BQ180)+1,0)</f>
        <v>178</v>
      </c>
      <c r="BR181" s="134" t="s">
        <v>4181</v>
      </c>
      <c r="BS181" s="98">
        <v>0</v>
      </c>
      <c r="BT181" s="99" t="str">
        <f>IFERROR(VLOOKUP(ROWS($BR$4:BR181),$BQ$4:$BR$2337,2,0),"")</f>
        <v>Buczkowice (pow. bielski, woj. śląskie)</v>
      </c>
      <c r="BU181" s="98">
        <v>0</v>
      </c>
      <c r="BV181" s="98">
        <f>IF(ISNUMBER(SEARCH('ankieta ESG'!$G$187,BW181)),MAX($BV$3:BV180)+1,0)</f>
        <v>178</v>
      </c>
      <c r="BW181" s="134" t="s">
        <v>4181</v>
      </c>
      <c r="BX181" s="98">
        <v>0</v>
      </c>
      <c r="BY181" s="99" t="str">
        <f>IFERROR(VLOOKUP(ROWS($BW$4:BW181),$BV$4:$BW$2337,2,0),"")</f>
        <v>Buczkowice (pow. bielski, woj. śląskie)</v>
      </c>
      <c r="BZ181" s="98">
        <v>0</v>
      </c>
      <c r="CA181" s="98">
        <f>IF(ISNUMBER(SEARCH('ankieta ESG'!$G$188,CB181)),MAX($CA$3:CA180)+1,0)</f>
        <v>178</v>
      </c>
      <c r="CB181" s="134" t="s">
        <v>4181</v>
      </c>
      <c r="CC181" s="98">
        <v>0</v>
      </c>
      <c r="CD181" s="99" t="str">
        <f>IFERROR(VLOOKUP(ROWS($CB$4:CB181),$CA$4:$CB$2337,2,0),"")</f>
        <v>Buczkowice (pow. bielski, woj. śląskie)</v>
      </c>
      <c r="CE181" s="98">
        <v>0</v>
      </c>
      <c r="CF181" s="98">
        <f>IF(ISNUMBER(SEARCH('ankieta ESG'!$G$189,CG181)),MAX($CF$3:CF180)+1,0)</f>
        <v>178</v>
      </c>
      <c r="CG181" s="134" t="s">
        <v>4181</v>
      </c>
      <c r="CH181" s="98">
        <v>0</v>
      </c>
      <c r="CI181" s="99" t="str">
        <f>IFERROR(VLOOKUP(ROWS($CG$4:CG181),$CF$4:$CG$2337,2,0),"")</f>
        <v>Buczkowice (pow. bielski, woj. śląskie)</v>
      </c>
      <c r="CJ181" s="98">
        <v>0</v>
      </c>
    </row>
    <row r="182" spans="2:88">
      <c r="B182" s="98">
        <f>IF(ISNUMBER(SEARCH('ankieta ESG'!$E$11,C182)),MAX(B$3:$B181)+1,0)</f>
        <v>179</v>
      </c>
      <c r="C182" s="99" t="s">
        <v>223</v>
      </c>
      <c r="D182" s="98">
        <v>0</v>
      </c>
      <c r="E182" s="99" t="str">
        <f>IFERROR(VLOOKUP(ROWS($C$4:C182),$B$4:$C$1385,2,0),"")</f>
        <v>23.69.Z Produkcja pozostałych wyrobów z betonu, gipsu i cementu (PKD 2007)</v>
      </c>
      <c r="F182" s="98">
        <v>0</v>
      </c>
      <c r="AM182" s="98">
        <f>IF(ISNUMBER(SEARCH('ankieta ESG'!$G$180,AN182)),MAX(AM$3:$AM181)+1,0)</f>
        <v>179</v>
      </c>
      <c r="AN182" s="134" t="s">
        <v>4182</v>
      </c>
      <c r="AO182" s="98">
        <v>0</v>
      </c>
      <c r="AP182" s="99" t="str">
        <f>IFERROR(VLOOKUP(ROWS($AN$4:AN182),$AM$4:$AN$2337,2,0),"")</f>
        <v>Budry (pow. węgorzewski, woj. warmińsko-mazurskie)</v>
      </c>
      <c r="AQ182" s="98">
        <v>0</v>
      </c>
      <c r="AR182" s="98">
        <f>IF(ISNUMBER(SEARCH('ankieta ESG'!$G$181,AS182)),MAX($AR$3:AR181)+1,0)</f>
        <v>179</v>
      </c>
      <c r="AS182" s="134" t="s">
        <v>4182</v>
      </c>
      <c r="AT182" s="98">
        <v>0</v>
      </c>
      <c r="AU182" s="99" t="str">
        <f>IFERROR(VLOOKUP(ROWS($AS$4:AS182),$AR$4:$AS$2337,2,0),"")</f>
        <v>Budry (pow. węgorzewski, woj. warmińsko-mazurskie)</v>
      </c>
      <c r="AV182" s="98">
        <v>0</v>
      </c>
      <c r="AW182" s="98">
        <f>IF(ISNUMBER(SEARCH('ankieta ESG'!$G$182,AX182)),MAX($AW$3:AW181)+1,0)</f>
        <v>179</v>
      </c>
      <c r="AX182" s="134" t="s">
        <v>4182</v>
      </c>
      <c r="AY182" s="98">
        <v>0</v>
      </c>
      <c r="AZ182" s="99" t="str">
        <f>IFERROR(VLOOKUP(ROWS($AX$4:AX182),$AW$4:$AX$2337,2,0),"")</f>
        <v>Budry (pow. węgorzewski, woj. warmińsko-mazurskie)</v>
      </c>
      <c r="BA182" s="98">
        <v>0</v>
      </c>
      <c r="BB182" s="98">
        <f>IF(ISNUMBER(SEARCH('ankieta ESG'!$G$183,BC182)),MAX($BB$3:BB181)+1,0)</f>
        <v>179</v>
      </c>
      <c r="BC182" s="134" t="s">
        <v>4182</v>
      </c>
      <c r="BD182" s="98">
        <v>0</v>
      </c>
      <c r="BE182" s="99" t="str">
        <f>IFERROR(VLOOKUP(ROWS($BC$4:BC182),$BB$4:$BC$2337,2,0),"")</f>
        <v>Budry (pow. węgorzewski, woj. warmińsko-mazurskie)</v>
      </c>
      <c r="BF182" s="98">
        <v>0</v>
      </c>
      <c r="BG182" s="98">
        <f>IF(ISNUMBER(SEARCH('ankieta ESG'!$G$184,BH182)),MAX($BG$3:BG181)+1,0)</f>
        <v>179</v>
      </c>
      <c r="BH182" s="134" t="s">
        <v>4182</v>
      </c>
      <c r="BI182" s="98">
        <v>0</v>
      </c>
      <c r="BJ182" s="99" t="str">
        <f>IFERROR(VLOOKUP(ROWS($BH$4:BH182),$BG$4:$BH$2337,2,0),"")</f>
        <v>Budry (pow. węgorzewski, woj. warmińsko-mazurskie)</v>
      </c>
      <c r="BK182" s="98">
        <v>0</v>
      </c>
      <c r="BL182" s="98">
        <f>IF(ISNUMBER(SEARCH('ankieta ESG'!$G$185,BM182)),MAX($BL$3:BL181)+1,0)</f>
        <v>179</v>
      </c>
      <c r="BM182" s="134" t="s">
        <v>4182</v>
      </c>
      <c r="BN182" s="98">
        <v>0</v>
      </c>
      <c r="BO182" s="99" t="str">
        <f>IFERROR(VLOOKUP(ROWS($BM$4:BM182),$BL$4:$BM$2337,2,0),"")</f>
        <v>Budry (pow. węgorzewski, woj. warmińsko-mazurskie)</v>
      </c>
      <c r="BP182" s="98">
        <v>0</v>
      </c>
      <c r="BQ182" s="98">
        <f>IF(ISNUMBER(SEARCH('ankieta ESG'!$G$186,BR182)),MAX($BQ$3:BQ181)+1,0)</f>
        <v>179</v>
      </c>
      <c r="BR182" s="134" t="s">
        <v>4182</v>
      </c>
      <c r="BS182" s="98">
        <v>0</v>
      </c>
      <c r="BT182" s="99" t="str">
        <f>IFERROR(VLOOKUP(ROWS($BR$4:BR182),$BQ$4:$BR$2337,2,0),"")</f>
        <v>Budry (pow. węgorzewski, woj. warmińsko-mazurskie)</v>
      </c>
      <c r="BU182" s="98">
        <v>0</v>
      </c>
      <c r="BV182" s="98">
        <f>IF(ISNUMBER(SEARCH('ankieta ESG'!$G$187,BW182)),MAX($BV$3:BV181)+1,0)</f>
        <v>179</v>
      </c>
      <c r="BW182" s="134" t="s">
        <v>4182</v>
      </c>
      <c r="BX182" s="98">
        <v>0</v>
      </c>
      <c r="BY182" s="99" t="str">
        <f>IFERROR(VLOOKUP(ROWS($BW$4:BW182),$BV$4:$BW$2337,2,0),"")</f>
        <v>Budry (pow. węgorzewski, woj. warmińsko-mazurskie)</v>
      </c>
      <c r="BZ182" s="98">
        <v>0</v>
      </c>
      <c r="CA182" s="98">
        <f>IF(ISNUMBER(SEARCH('ankieta ESG'!$G$188,CB182)),MAX($CA$3:CA181)+1,0)</f>
        <v>179</v>
      </c>
      <c r="CB182" s="134" t="s">
        <v>4182</v>
      </c>
      <c r="CC182" s="98">
        <v>0</v>
      </c>
      <c r="CD182" s="99" t="str">
        <f>IFERROR(VLOOKUP(ROWS($CB$4:CB182),$CA$4:$CB$2337,2,0),"")</f>
        <v>Budry (pow. węgorzewski, woj. warmińsko-mazurskie)</v>
      </c>
      <c r="CE182" s="98">
        <v>0</v>
      </c>
      <c r="CF182" s="98">
        <f>IF(ISNUMBER(SEARCH('ankieta ESG'!$G$189,CG182)),MAX($CF$3:CF181)+1,0)</f>
        <v>179</v>
      </c>
      <c r="CG182" s="134" t="s">
        <v>4182</v>
      </c>
      <c r="CH182" s="98">
        <v>0</v>
      </c>
      <c r="CI182" s="99" t="str">
        <f>IFERROR(VLOOKUP(ROWS($CG$4:CG182),$CF$4:$CG$2337,2,0),"")</f>
        <v>Budry (pow. węgorzewski, woj. warmińsko-mazurskie)</v>
      </c>
      <c r="CJ182" s="98">
        <v>0</v>
      </c>
    </row>
    <row r="183" spans="2:88">
      <c r="B183" s="98">
        <f>IF(ISNUMBER(SEARCH('ankieta ESG'!$E$11,C183)),MAX(B$3:$B182)+1,0)</f>
        <v>180</v>
      </c>
      <c r="C183" s="99" t="s">
        <v>224</v>
      </c>
      <c r="D183" s="98">
        <v>0</v>
      </c>
      <c r="E183" s="99" t="str">
        <f>IFERROR(VLOOKUP(ROWS($C$4:C183),$B$4:$C$1385,2,0),"")</f>
        <v>23.70.Z Cięcie, formowanie i wykańczanie kamienia (PKD 2007)</v>
      </c>
      <c r="F183" s="98">
        <v>0</v>
      </c>
      <c r="AM183" s="98">
        <f>IF(ISNUMBER(SEARCH('ankieta ESG'!$G$180,AN183)),MAX(AM$3:$AM182)+1,0)</f>
        <v>180</v>
      </c>
      <c r="AN183" s="134" t="s">
        <v>4183</v>
      </c>
      <c r="AO183" s="98">
        <v>0</v>
      </c>
      <c r="AP183" s="99" t="str">
        <f>IFERROR(VLOOKUP(ROWS($AN$4:AN183),$AM$4:$AN$2337,2,0),"")</f>
        <v>Budziszewice (pow. tomaszowski, woj. łódzkie)</v>
      </c>
      <c r="AQ183" s="98">
        <v>0</v>
      </c>
      <c r="AR183" s="98">
        <f>IF(ISNUMBER(SEARCH('ankieta ESG'!$G$181,AS183)),MAX($AR$3:AR182)+1,0)</f>
        <v>180</v>
      </c>
      <c r="AS183" s="134" t="s">
        <v>4183</v>
      </c>
      <c r="AT183" s="98">
        <v>0</v>
      </c>
      <c r="AU183" s="99" t="str">
        <f>IFERROR(VLOOKUP(ROWS($AS$4:AS183),$AR$4:$AS$2337,2,0),"")</f>
        <v>Budziszewice (pow. tomaszowski, woj. łódzkie)</v>
      </c>
      <c r="AV183" s="98">
        <v>0</v>
      </c>
      <c r="AW183" s="98">
        <f>IF(ISNUMBER(SEARCH('ankieta ESG'!$G$182,AX183)),MAX($AW$3:AW182)+1,0)</f>
        <v>180</v>
      </c>
      <c r="AX183" s="134" t="s">
        <v>4183</v>
      </c>
      <c r="AY183" s="98">
        <v>0</v>
      </c>
      <c r="AZ183" s="99" t="str">
        <f>IFERROR(VLOOKUP(ROWS($AX$4:AX183),$AW$4:$AX$2337,2,0),"")</f>
        <v>Budziszewice (pow. tomaszowski, woj. łódzkie)</v>
      </c>
      <c r="BA183" s="98">
        <v>0</v>
      </c>
      <c r="BB183" s="98">
        <f>IF(ISNUMBER(SEARCH('ankieta ESG'!$G$183,BC183)),MAX($BB$3:BB182)+1,0)</f>
        <v>180</v>
      </c>
      <c r="BC183" s="134" t="s">
        <v>4183</v>
      </c>
      <c r="BD183" s="98">
        <v>0</v>
      </c>
      <c r="BE183" s="99" t="str">
        <f>IFERROR(VLOOKUP(ROWS($BC$4:BC183),$BB$4:$BC$2337,2,0),"")</f>
        <v>Budziszewice (pow. tomaszowski, woj. łódzkie)</v>
      </c>
      <c r="BF183" s="98">
        <v>0</v>
      </c>
      <c r="BG183" s="98">
        <f>IF(ISNUMBER(SEARCH('ankieta ESG'!$G$184,BH183)),MAX($BG$3:BG182)+1,0)</f>
        <v>180</v>
      </c>
      <c r="BH183" s="134" t="s">
        <v>4183</v>
      </c>
      <c r="BI183" s="98">
        <v>0</v>
      </c>
      <c r="BJ183" s="99" t="str">
        <f>IFERROR(VLOOKUP(ROWS($BH$4:BH183),$BG$4:$BH$2337,2,0),"")</f>
        <v>Budziszewice (pow. tomaszowski, woj. łódzkie)</v>
      </c>
      <c r="BK183" s="98">
        <v>0</v>
      </c>
      <c r="BL183" s="98">
        <f>IF(ISNUMBER(SEARCH('ankieta ESG'!$G$185,BM183)),MAX($BL$3:BL182)+1,0)</f>
        <v>180</v>
      </c>
      <c r="BM183" s="134" t="s">
        <v>4183</v>
      </c>
      <c r="BN183" s="98">
        <v>0</v>
      </c>
      <c r="BO183" s="99" t="str">
        <f>IFERROR(VLOOKUP(ROWS($BM$4:BM183),$BL$4:$BM$2337,2,0),"")</f>
        <v>Budziszewice (pow. tomaszowski, woj. łódzkie)</v>
      </c>
      <c r="BP183" s="98">
        <v>0</v>
      </c>
      <c r="BQ183" s="98">
        <f>IF(ISNUMBER(SEARCH('ankieta ESG'!$G$186,BR183)),MAX($BQ$3:BQ182)+1,0)</f>
        <v>180</v>
      </c>
      <c r="BR183" s="134" t="s">
        <v>4183</v>
      </c>
      <c r="BS183" s="98">
        <v>0</v>
      </c>
      <c r="BT183" s="99" t="str">
        <f>IFERROR(VLOOKUP(ROWS($BR$4:BR183),$BQ$4:$BR$2337,2,0),"")</f>
        <v>Budziszewice (pow. tomaszowski, woj. łódzkie)</v>
      </c>
      <c r="BU183" s="98">
        <v>0</v>
      </c>
      <c r="BV183" s="98">
        <f>IF(ISNUMBER(SEARCH('ankieta ESG'!$G$187,BW183)),MAX($BV$3:BV182)+1,0)</f>
        <v>180</v>
      </c>
      <c r="BW183" s="134" t="s">
        <v>4183</v>
      </c>
      <c r="BX183" s="98">
        <v>0</v>
      </c>
      <c r="BY183" s="99" t="str">
        <f>IFERROR(VLOOKUP(ROWS($BW$4:BW183),$BV$4:$BW$2337,2,0),"")</f>
        <v>Budziszewice (pow. tomaszowski, woj. łódzkie)</v>
      </c>
      <c r="BZ183" s="98">
        <v>0</v>
      </c>
      <c r="CA183" s="98">
        <f>IF(ISNUMBER(SEARCH('ankieta ESG'!$G$188,CB183)),MAX($CA$3:CA182)+1,0)</f>
        <v>180</v>
      </c>
      <c r="CB183" s="134" t="s">
        <v>4183</v>
      </c>
      <c r="CC183" s="98">
        <v>0</v>
      </c>
      <c r="CD183" s="99" t="str">
        <f>IFERROR(VLOOKUP(ROWS($CB$4:CB183),$CA$4:$CB$2337,2,0),"")</f>
        <v>Budziszewice (pow. tomaszowski, woj. łódzkie)</v>
      </c>
      <c r="CE183" s="98">
        <v>0</v>
      </c>
      <c r="CF183" s="98">
        <f>IF(ISNUMBER(SEARCH('ankieta ESG'!$G$189,CG183)),MAX($CF$3:CF182)+1,0)</f>
        <v>180</v>
      </c>
      <c r="CG183" s="134" t="s">
        <v>4183</v>
      </c>
      <c r="CH183" s="98">
        <v>0</v>
      </c>
      <c r="CI183" s="99" t="str">
        <f>IFERROR(VLOOKUP(ROWS($CG$4:CG183),$CF$4:$CG$2337,2,0),"")</f>
        <v>Budziszewice (pow. tomaszowski, woj. łódzkie)</v>
      </c>
      <c r="CJ183" s="98">
        <v>0</v>
      </c>
    </row>
    <row r="184" spans="2:88">
      <c r="B184" s="98">
        <f>IF(ISNUMBER(SEARCH('ankieta ESG'!$E$11,C184)),MAX(B$3:$B183)+1,0)</f>
        <v>181</v>
      </c>
      <c r="C184" s="99" t="s">
        <v>225</v>
      </c>
      <c r="D184" s="98">
        <v>0</v>
      </c>
      <c r="E184" s="99" t="str">
        <f>IFERROR(VLOOKUP(ROWS($C$4:C184),$B$4:$C$1385,2,0),"")</f>
        <v>23.91.Z Produkcja wyrobów ściernych (PKD 2007)</v>
      </c>
      <c r="F184" s="98">
        <v>0</v>
      </c>
      <c r="AM184" s="98">
        <f>IF(ISNUMBER(SEARCH('ankieta ESG'!$G$180,AN184)),MAX(AM$3:$AM183)+1,0)</f>
        <v>181</v>
      </c>
      <c r="AN184" s="134" t="s">
        <v>4184</v>
      </c>
      <c r="AO184" s="98">
        <v>0</v>
      </c>
      <c r="AP184" s="99" t="str">
        <f>IFERROR(VLOOKUP(ROWS($AN$4:AN184),$AM$4:$AN$2337,2,0),"")</f>
        <v>Budzów (pow. suski, woj. małopolskie)</v>
      </c>
      <c r="AQ184" s="98">
        <v>0</v>
      </c>
      <c r="AR184" s="98">
        <f>IF(ISNUMBER(SEARCH('ankieta ESG'!$G$181,AS184)),MAX($AR$3:AR183)+1,0)</f>
        <v>181</v>
      </c>
      <c r="AS184" s="134" t="s">
        <v>4184</v>
      </c>
      <c r="AT184" s="98">
        <v>0</v>
      </c>
      <c r="AU184" s="99" t="str">
        <f>IFERROR(VLOOKUP(ROWS($AS$4:AS184),$AR$4:$AS$2337,2,0),"")</f>
        <v>Budzów (pow. suski, woj. małopolskie)</v>
      </c>
      <c r="AV184" s="98">
        <v>0</v>
      </c>
      <c r="AW184" s="98">
        <f>IF(ISNUMBER(SEARCH('ankieta ESG'!$G$182,AX184)),MAX($AW$3:AW183)+1,0)</f>
        <v>181</v>
      </c>
      <c r="AX184" s="134" t="s">
        <v>4184</v>
      </c>
      <c r="AY184" s="98">
        <v>0</v>
      </c>
      <c r="AZ184" s="99" t="str">
        <f>IFERROR(VLOOKUP(ROWS($AX$4:AX184),$AW$4:$AX$2337,2,0),"")</f>
        <v>Budzów (pow. suski, woj. małopolskie)</v>
      </c>
      <c r="BA184" s="98">
        <v>0</v>
      </c>
      <c r="BB184" s="98">
        <f>IF(ISNUMBER(SEARCH('ankieta ESG'!$G$183,BC184)),MAX($BB$3:BB183)+1,0)</f>
        <v>181</v>
      </c>
      <c r="BC184" s="134" t="s">
        <v>4184</v>
      </c>
      <c r="BD184" s="98">
        <v>0</v>
      </c>
      <c r="BE184" s="99" t="str">
        <f>IFERROR(VLOOKUP(ROWS($BC$4:BC184),$BB$4:$BC$2337,2,0),"")</f>
        <v>Budzów (pow. suski, woj. małopolskie)</v>
      </c>
      <c r="BF184" s="98">
        <v>0</v>
      </c>
      <c r="BG184" s="98">
        <f>IF(ISNUMBER(SEARCH('ankieta ESG'!$G$184,BH184)),MAX($BG$3:BG183)+1,0)</f>
        <v>181</v>
      </c>
      <c r="BH184" s="134" t="s">
        <v>4184</v>
      </c>
      <c r="BI184" s="98">
        <v>0</v>
      </c>
      <c r="BJ184" s="99" t="str">
        <f>IFERROR(VLOOKUP(ROWS($BH$4:BH184),$BG$4:$BH$2337,2,0),"")</f>
        <v>Budzów (pow. suski, woj. małopolskie)</v>
      </c>
      <c r="BK184" s="98">
        <v>0</v>
      </c>
      <c r="BL184" s="98">
        <f>IF(ISNUMBER(SEARCH('ankieta ESG'!$G$185,BM184)),MAX($BL$3:BL183)+1,0)</f>
        <v>181</v>
      </c>
      <c r="BM184" s="134" t="s">
        <v>4184</v>
      </c>
      <c r="BN184" s="98">
        <v>0</v>
      </c>
      <c r="BO184" s="99" t="str">
        <f>IFERROR(VLOOKUP(ROWS($BM$4:BM184),$BL$4:$BM$2337,2,0),"")</f>
        <v>Budzów (pow. suski, woj. małopolskie)</v>
      </c>
      <c r="BP184" s="98">
        <v>0</v>
      </c>
      <c r="BQ184" s="98">
        <f>IF(ISNUMBER(SEARCH('ankieta ESG'!$G$186,BR184)),MAX($BQ$3:BQ183)+1,0)</f>
        <v>181</v>
      </c>
      <c r="BR184" s="134" t="s">
        <v>4184</v>
      </c>
      <c r="BS184" s="98">
        <v>0</v>
      </c>
      <c r="BT184" s="99" t="str">
        <f>IFERROR(VLOOKUP(ROWS($BR$4:BR184),$BQ$4:$BR$2337,2,0),"")</f>
        <v>Budzów (pow. suski, woj. małopolskie)</v>
      </c>
      <c r="BU184" s="98">
        <v>0</v>
      </c>
      <c r="BV184" s="98">
        <f>IF(ISNUMBER(SEARCH('ankieta ESG'!$G$187,BW184)),MAX($BV$3:BV183)+1,0)</f>
        <v>181</v>
      </c>
      <c r="BW184" s="134" t="s">
        <v>4184</v>
      </c>
      <c r="BX184" s="98">
        <v>0</v>
      </c>
      <c r="BY184" s="99" t="str">
        <f>IFERROR(VLOOKUP(ROWS($BW$4:BW184),$BV$4:$BW$2337,2,0),"")</f>
        <v>Budzów (pow. suski, woj. małopolskie)</v>
      </c>
      <c r="BZ184" s="98">
        <v>0</v>
      </c>
      <c r="CA184" s="98">
        <f>IF(ISNUMBER(SEARCH('ankieta ESG'!$G$188,CB184)),MAX($CA$3:CA183)+1,0)</f>
        <v>181</v>
      </c>
      <c r="CB184" s="134" t="s">
        <v>4184</v>
      </c>
      <c r="CC184" s="98">
        <v>0</v>
      </c>
      <c r="CD184" s="99" t="str">
        <f>IFERROR(VLOOKUP(ROWS($CB$4:CB184),$CA$4:$CB$2337,2,0),"")</f>
        <v>Budzów (pow. suski, woj. małopolskie)</v>
      </c>
      <c r="CE184" s="98">
        <v>0</v>
      </c>
      <c r="CF184" s="98">
        <f>IF(ISNUMBER(SEARCH('ankieta ESG'!$G$189,CG184)),MAX($CF$3:CF183)+1,0)</f>
        <v>181</v>
      </c>
      <c r="CG184" s="134" t="s">
        <v>4184</v>
      </c>
      <c r="CH184" s="98">
        <v>0</v>
      </c>
      <c r="CI184" s="99" t="str">
        <f>IFERROR(VLOOKUP(ROWS($CG$4:CG184),$CF$4:$CG$2337,2,0),"")</f>
        <v>Budzów (pow. suski, woj. małopolskie)</v>
      </c>
      <c r="CJ184" s="98">
        <v>0</v>
      </c>
    </row>
    <row r="185" spans="2:88">
      <c r="B185" s="98">
        <f>IF(ISNUMBER(SEARCH('ankieta ESG'!$E$11,C185)),MAX(B$3:$B184)+1,0)</f>
        <v>182</v>
      </c>
      <c r="C185" s="99" t="s">
        <v>226</v>
      </c>
      <c r="D185" s="98">
        <v>0</v>
      </c>
      <c r="E185" s="99" t="str">
        <f>IFERROR(VLOOKUP(ROWS($C$4:C185),$B$4:$C$1385,2,0),"")</f>
        <v>23.99.Z Produkcja pozostałych wyrobów z mineralnych surowców niemetalicznych, gdzie indziej niesklasyfikowana (PKD 2007)</v>
      </c>
      <c r="F185" s="98">
        <v>0</v>
      </c>
      <c r="AM185" s="98">
        <f>IF(ISNUMBER(SEARCH('ankieta ESG'!$G$180,AN185)),MAX(AM$3:$AM184)+1,0)</f>
        <v>182</v>
      </c>
      <c r="AN185" s="134" t="s">
        <v>4185</v>
      </c>
      <c r="AO185" s="98">
        <v>0</v>
      </c>
      <c r="AP185" s="99" t="str">
        <f>IFERROR(VLOOKUP(ROWS($AN$4:AN185),$AM$4:$AN$2337,2,0),"")</f>
        <v>Budzyń (pow. chodzieski, woj. wielkopolskie)</v>
      </c>
      <c r="AQ185" s="98">
        <v>0</v>
      </c>
      <c r="AR185" s="98">
        <f>IF(ISNUMBER(SEARCH('ankieta ESG'!$G$181,AS185)),MAX($AR$3:AR184)+1,0)</f>
        <v>182</v>
      </c>
      <c r="AS185" s="134" t="s">
        <v>4185</v>
      </c>
      <c r="AT185" s="98">
        <v>0</v>
      </c>
      <c r="AU185" s="99" t="str">
        <f>IFERROR(VLOOKUP(ROWS($AS$4:AS185),$AR$4:$AS$2337,2,0),"")</f>
        <v>Budzyń (pow. chodzieski, woj. wielkopolskie)</v>
      </c>
      <c r="AV185" s="98">
        <v>0</v>
      </c>
      <c r="AW185" s="98">
        <f>IF(ISNUMBER(SEARCH('ankieta ESG'!$G$182,AX185)),MAX($AW$3:AW184)+1,0)</f>
        <v>182</v>
      </c>
      <c r="AX185" s="134" t="s">
        <v>4185</v>
      </c>
      <c r="AY185" s="98">
        <v>0</v>
      </c>
      <c r="AZ185" s="99" t="str">
        <f>IFERROR(VLOOKUP(ROWS($AX$4:AX185),$AW$4:$AX$2337,2,0),"")</f>
        <v>Budzyń (pow. chodzieski, woj. wielkopolskie)</v>
      </c>
      <c r="BA185" s="98">
        <v>0</v>
      </c>
      <c r="BB185" s="98">
        <f>IF(ISNUMBER(SEARCH('ankieta ESG'!$G$183,BC185)),MAX($BB$3:BB184)+1,0)</f>
        <v>182</v>
      </c>
      <c r="BC185" s="134" t="s">
        <v>4185</v>
      </c>
      <c r="BD185" s="98">
        <v>0</v>
      </c>
      <c r="BE185" s="99" t="str">
        <f>IFERROR(VLOOKUP(ROWS($BC$4:BC185),$BB$4:$BC$2337,2,0),"")</f>
        <v>Budzyń (pow. chodzieski, woj. wielkopolskie)</v>
      </c>
      <c r="BF185" s="98">
        <v>0</v>
      </c>
      <c r="BG185" s="98">
        <f>IF(ISNUMBER(SEARCH('ankieta ESG'!$G$184,BH185)),MAX($BG$3:BG184)+1,0)</f>
        <v>182</v>
      </c>
      <c r="BH185" s="134" t="s">
        <v>4185</v>
      </c>
      <c r="BI185" s="98">
        <v>0</v>
      </c>
      <c r="BJ185" s="99" t="str">
        <f>IFERROR(VLOOKUP(ROWS($BH$4:BH185),$BG$4:$BH$2337,2,0),"")</f>
        <v>Budzyń (pow. chodzieski, woj. wielkopolskie)</v>
      </c>
      <c r="BK185" s="98">
        <v>0</v>
      </c>
      <c r="BL185" s="98">
        <f>IF(ISNUMBER(SEARCH('ankieta ESG'!$G$185,BM185)),MAX($BL$3:BL184)+1,0)</f>
        <v>182</v>
      </c>
      <c r="BM185" s="134" t="s">
        <v>4185</v>
      </c>
      <c r="BN185" s="98">
        <v>0</v>
      </c>
      <c r="BO185" s="99" t="str">
        <f>IFERROR(VLOOKUP(ROWS($BM$4:BM185),$BL$4:$BM$2337,2,0),"")</f>
        <v>Budzyń (pow. chodzieski, woj. wielkopolskie)</v>
      </c>
      <c r="BP185" s="98">
        <v>0</v>
      </c>
      <c r="BQ185" s="98">
        <f>IF(ISNUMBER(SEARCH('ankieta ESG'!$G$186,BR185)),MAX($BQ$3:BQ184)+1,0)</f>
        <v>182</v>
      </c>
      <c r="BR185" s="134" t="s">
        <v>4185</v>
      </c>
      <c r="BS185" s="98">
        <v>0</v>
      </c>
      <c r="BT185" s="99" t="str">
        <f>IFERROR(VLOOKUP(ROWS($BR$4:BR185),$BQ$4:$BR$2337,2,0),"")</f>
        <v>Budzyń (pow. chodzieski, woj. wielkopolskie)</v>
      </c>
      <c r="BU185" s="98">
        <v>0</v>
      </c>
      <c r="BV185" s="98">
        <f>IF(ISNUMBER(SEARCH('ankieta ESG'!$G$187,BW185)),MAX($BV$3:BV184)+1,0)</f>
        <v>182</v>
      </c>
      <c r="BW185" s="134" t="s">
        <v>4185</v>
      </c>
      <c r="BX185" s="98">
        <v>0</v>
      </c>
      <c r="BY185" s="99" t="str">
        <f>IFERROR(VLOOKUP(ROWS($BW$4:BW185),$BV$4:$BW$2337,2,0),"")</f>
        <v>Budzyń (pow. chodzieski, woj. wielkopolskie)</v>
      </c>
      <c r="BZ185" s="98">
        <v>0</v>
      </c>
      <c r="CA185" s="98">
        <f>IF(ISNUMBER(SEARCH('ankieta ESG'!$G$188,CB185)),MAX($CA$3:CA184)+1,0)</f>
        <v>182</v>
      </c>
      <c r="CB185" s="134" t="s">
        <v>4185</v>
      </c>
      <c r="CC185" s="98">
        <v>0</v>
      </c>
      <c r="CD185" s="99" t="str">
        <f>IFERROR(VLOOKUP(ROWS($CB$4:CB185),$CA$4:$CB$2337,2,0),"")</f>
        <v>Budzyń (pow. chodzieski, woj. wielkopolskie)</v>
      </c>
      <c r="CE185" s="98">
        <v>0</v>
      </c>
      <c r="CF185" s="98">
        <f>IF(ISNUMBER(SEARCH('ankieta ESG'!$G$189,CG185)),MAX($CF$3:CF184)+1,0)</f>
        <v>182</v>
      </c>
      <c r="CG185" s="134" t="s">
        <v>4185</v>
      </c>
      <c r="CH185" s="98">
        <v>0</v>
      </c>
      <c r="CI185" s="99" t="str">
        <f>IFERROR(VLOOKUP(ROWS($CG$4:CG185),$CF$4:$CG$2337,2,0),"")</f>
        <v>Budzyń (pow. chodzieski, woj. wielkopolskie)</v>
      </c>
      <c r="CJ185" s="98">
        <v>0</v>
      </c>
    </row>
    <row r="186" spans="2:88">
      <c r="B186" s="98">
        <f>IF(ISNUMBER(SEARCH('ankieta ESG'!$E$11,C186)),MAX(B$3:$B185)+1,0)</f>
        <v>183</v>
      </c>
      <c r="C186" s="99" t="s">
        <v>227</v>
      </c>
      <c r="D186" s="98">
        <v>0</v>
      </c>
      <c r="E186" s="99" t="str">
        <f>IFERROR(VLOOKUP(ROWS($C$4:C186),$B$4:$C$1385,2,0),"")</f>
        <v>24.10.Z Produkcja surówki, żelazostopów, żeliwa i stali oraz wyrobów hutniczych (PKD 2007)</v>
      </c>
      <c r="F186" s="98">
        <v>0</v>
      </c>
      <c r="AM186" s="98">
        <f>IF(ISNUMBER(SEARCH('ankieta ESG'!$G$180,AN186)),MAX(AM$3:$AM185)+1,0)</f>
        <v>183</v>
      </c>
      <c r="AN186" s="134" t="s">
        <v>4186</v>
      </c>
      <c r="AO186" s="98">
        <v>0</v>
      </c>
      <c r="AP186" s="99" t="str">
        <f>IFERROR(VLOOKUP(ROWS($AN$4:AN186),$AM$4:$AN$2337,2,0),"")</f>
        <v>Buk (pow. poznański, woj. wielkopolskie)</v>
      </c>
      <c r="AQ186" s="98">
        <v>0</v>
      </c>
      <c r="AR186" s="98">
        <f>IF(ISNUMBER(SEARCH('ankieta ESG'!$G$181,AS186)),MAX($AR$3:AR185)+1,0)</f>
        <v>183</v>
      </c>
      <c r="AS186" s="134" t="s">
        <v>4186</v>
      </c>
      <c r="AT186" s="98">
        <v>0</v>
      </c>
      <c r="AU186" s="99" t="str">
        <f>IFERROR(VLOOKUP(ROWS($AS$4:AS186),$AR$4:$AS$2337,2,0),"")</f>
        <v>Buk (pow. poznański, woj. wielkopolskie)</v>
      </c>
      <c r="AV186" s="98">
        <v>0</v>
      </c>
      <c r="AW186" s="98">
        <f>IF(ISNUMBER(SEARCH('ankieta ESG'!$G$182,AX186)),MAX($AW$3:AW185)+1,0)</f>
        <v>183</v>
      </c>
      <c r="AX186" s="134" t="s">
        <v>4186</v>
      </c>
      <c r="AY186" s="98">
        <v>0</v>
      </c>
      <c r="AZ186" s="99" t="str">
        <f>IFERROR(VLOOKUP(ROWS($AX$4:AX186),$AW$4:$AX$2337,2,0),"")</f>
        <v>Buk (pow. poznański, woj. wielkopolskie)</v>
      </c>
      <c r="BA186" s="98">
        <v>0</v>
      </c>
      <c r="BB186" s="98">
        <f>IF(ISNUMBER(SEARCH('ankieta ESG'!$G$183,BC186)),MAX($BB$3:BB185)+1,0)</f>
        <v>183</v>
      </c>
      <c r="BC186" s="134" t="s">
        <v>4186</v>
      </c>
      <c r="BD186" s="98">
        <v>0</v>
      </c>
      <c r="BE186" s="99" t="str">
        <f>IFERROR(VLOOKUP(ROWS($BC$4:BC186),$BB$4:$BC$2337,2,0),"")</f>
        <v>Buk (pow. poznański, woj. wielkopolskie)</v>
      </c>
      <c r="BF186" s="98">
        <v>0</v>
      </c>
      <c r="BG186" s="98">
        <f>IF(ISNUMBER(SEARCH('ankieta ESG'!$G$184,BH186)),MAX($BG$3:BG185)+1,0)</f>
        <v>183</v>
      </c>
      <c r="BH186" s="134" t="s">
        <v>4186</v>
      </c>
      <c r="BI186" s="98">
        <v>0</v>
      </c>
      <c r="BJ186" s="99" t="str">
        <f>IFERROR(VLOOKUP(ROWS($BH$4:BH186),$BG$4:$BH$2337,2,0),"")</f>
        <v>Buk (pow. poznański, woj. wielkopolskie)</v>
      </c>
      <c r="BK186" s="98">
        <v>0</v>
      </c>
      <c r="BL186" s="98">
        <f>IF(ISNUMBER(SEARCH('ankieta ESG'!$G$185,BM186)),MAX($BL$3:BL185)+1,0)</f>
        <v>183</v>
      </c>
      <c r="BM186" s="134" t="s">
        <v>4186</v>
      </c>
      <c r="BN186" s="98">
        <v>0</v>
      </c>
      <c r="BO186" s="99" t="str">
        <f>IFERROR(VLOOKUP(ROWS($BM$4:BM186),$BL$4:$BM$2337,2,0),"")</f>
        <v>Buk (pow. poznański, woj. wielkopolskie)</v>
      </c>
      <c r="BP186" s="98">
        <v>0</v>
      </c>
      <c r="BQ186" s="98">
        <f>IF(ISNUMBER(SEARCH('ankieta ESG'!$G$186,BR186)),MAX($BQ$3:BQ185)+1,0)</f>
        <v>183</v>
      </c>
      <c r="BR186" s="134" t="s">
        <v>4186</v>
      </c>
      <c r="BS186" s="98">
        <v>0</v>
      </c>
      <c r="BT186" s="99" t="str">
        <f>IFERROR(VLOOKUP(ROWS($BR$4:BR186),$BQ$4:$BR$2337,2,0),"")</f>
        <v>Buk (pow. poznański, woj. wielkopolskie)</v>
      </c>
      <c r="BU186" s="98">
        <v>0</v>
      </c>
      <c r="BV186" s="98">
        <f>IF(ISNUMBER(SEARCH('ankieta ESG'!$G$187,BW186)),MAX($BV$3:BV185)+1,0)</f>
        <v>183</v>
      </c>
      <c r="BW186" s="134" t="s">
        <v>4186</v>
      </c>
      <c r="BX186" s="98">
        <v>0</v>
      </c>
      <c r="BY186" s="99" t="str">
        <f>IFERROR(VLOOKUP(ROWS($BW$4:BW186),$BV$4:$BW$2337,2,0),"")</f>
        <v>Buk (pow. poznański, woj. wielkopolskie)</v>
      </c>
      <c r="BZ186" s="98">
        <v>0</v>
      </c>
      <c r="CA186" s="98">
        <f>IF(ISNUMBER(SEARCH('ankieta ESG'!$G$188,CB186)),MAX($CA$3:CA185)+1,0)</f>
        <v>183</v>
      </c>
      <c r="CB186" s="134" t="s">
        <v>4186</v>
      </c>
      <c r="CC186" s="98">
        <v>0</v>
      </c>
      <c r="CD186" s="99" t="str">
        <f>IFERROR(VLOOKUP(ROWS($CB$4:CB186),$CA$4:$CB$2337,2,0),"")</f>
        <v>Buk (pow. poznański, woj. wielkopolskie)</v>
      </c>
      <c r="CE186" s="98">
        <v>0</v>
      </c>
      <c r="CF186" s="98">
        <f>IF(ISNUMBER(SEARCH('ankieta ESG'!$G$189,CG186)),MAX($CF$3:CF185)+1,0)</f>
        <v>183</v>
      </c>
      <c r="CG186" s="134" t="s">
        <v>4186</v>
      </c>
      <c r="CH186" s="98">
        <v>0</v>
      </c>
      <c r="CI186" s="99" t="str">
        <f>IFERROR(VLOOKUP(ROWS($CG$4:CG186),$CF$4:$CG$2337,2,0),"")</f>
        <v>Buk (pow. poznański, woj. wielkopolskie)</v>
      </c>
      <c r="CJ186" s="98">
        <v>0</v>
      </c>
    </row>
    <row r="187" spans="2:88">
      <c r="B187" s="98">
        <f>IF(ISNUMBER(SEARCH('ankieta ESG'!$E$11,C187)),MAX(B$3:$B186)+1,0)</f>
        <v>184</v>
      </c>
      <c r="C187" s="99" t="s">
        <v>228</v>
      </c>
      <c r="D187" s="98">
        <v>0</v>
      </c>
      <c r="E187" s="99" t="str">
        <f>IFERROR(VLOOKUP(ROWS($C$4:C187),$B$4:$C$1385,2,0),"")</f>
        <v>24.20.Z Produkcja rur, przewodów, kształtowników zamkniętych i łączników, ze stali (PKD 2007)</v>
      </c>
      <c r="F187" s="98">
        <v>0</v>
      </c>
      <c r="AM187" s="98">
        <f>IF(ISNUMBER(SEARCH('ankieta ESG'!$G$180,AN187)),MAX(AM$3:$AM186)+1,0)</f>
        <v>184</v>
      </c>
      <c r="AN187" s="134" t="s">
        <v>4187</v>
      </c>
      <c r="AO187" s="98">
        <v>0</v>
      </c>
      <c r="AP187" s="99" t="str">
        <f>IFERROR(VLOOKUP(ROWS($AN$4:AN187),$AM$4:$AN$2337,2,0),"")</f>
        <v>Bukowiec (pow. świecki, woj. kujawsko-pomorskie)</v>
      </c>
      <c r="AQ187" s="98">
        <v>0</v>
      </c>
      <c r="AR187" s="98">
        <f>IF(ISNUMBER(SEARCH('ankieta ESG'!$G$181,AS187)),MAX($AR$3:AR186)+1,0)</f>
        <v>184</v>
      </c>
      <c r="AS187" s="134" t="s">
        <v>4187</v>
      </c>
      <c r="AT187" s="98">
        <v>0</v>
      </c>
      <c r="AU187" s="99" t="str">
        <f>IFERROR(VLOOKUP(ROWS($AS$4:AS187),$AR$4:$AS$2337,2,0),"")</f>
        <v>Bukowiec (pow. świecki, woj. kujawsko-pomorskie)</v>
      </c>
      <c r="AV187" s="98">
        <v>0</v>
      </c>
      <c r="AW187" s="98">
        <f>IF(ISNUMBER(SEARCH('ankieta ESG'!$G$182,AX187)),MAX($AW$3:AW186)+1,0)</f>
        <v>184</v>
      </c>
      <c r="AX187" s="134" t="s">
        <v>4187</v>
      </c>
      <c r="AY187" s="98">
        <v>0</v>
      </c>
      <c r="AZ187" s="99" t="str">
        <f>IFERROR(VLOOKUP(ROWS($AX$4:AX187),$AW$4:$AX$2337,2,0),"")</f>
        <v>Bukowiec (pow. świecki, woj. kujawsko-pomorskie)</v>
      </c>
      <c r="BA187" s="98">
        <v>0</v>
      </c>
      <c r="BB187" s="98">
        <f>IF(ISNUMBER(SEARCH('ankieta ESG'!$G$183,BC187)),MAX($BB$3:BB186)+1,0)</f>
        <v>184</v>
      </c>
      <c r="BC187" s="134" t="s">
        <v>4187</v>
      </c>
      <c r="BD187" s="98">
        <v>0</v>
      </c>
      <c r="BE187" s="99" t="str">
        <f>IFERROR(VLOOKUP(ROWS($BC$4:BC187),$BB$4:$BC$2337,2,0),"")</f>
        <v>Bukowiec (pow. świecki, woj. kujawsko-pomorskie)</v>
      </c>
      <c r="BF187" s="98">
        <v>0</v>
      </c>
      <c r="BG187" s="98">
        <f>IF(ISNUMBER(SEARCH('ankieta ESG'!$G$184,BH187)),MAX($BG$3:BG186)+1,0)</f>
        <v>184</v>
      </c>
      <c r="BH187" s="134" t="s">
        <v>4187</v>
      </c>
      <c r="BI187" s="98">
        <v>0</v>
      </c>
      <c r="BJ187" s="99" t="str">
        <f>IFERROR(VLOOKUP(ROWS($BH$4:BH187),$BG$4:$BH$2337,2,0),"")</f>
        <v>Bukowiec (pow. świecki, woj. kujawsko-pomorskie)</v>
      </c>
      <c r="BK187" s="98">
        <v>0</v>
      </c>
      <c r="BL187" s="98">
        <f>IF(ISNUMBER(SEARCH('ankieta ESG'!$G$185,BM187)),MAX($BL$3:BL186)+1,0)</f>
        <v>184</v>
      </c>
      <c r="BM187" s="134" t="s">
        <v>4187</v>
      </c>
      <c r="BN187" s="98">
        <v>0</v>
      </c>
      <c r="BO187" s="99" t="str">
        <f>IFERROR(VLOOKUP(ROWS($BM$4:BM187),$BL$4:$BM$2337,2,0),"")</f>
        <v>Bukowiec (pow. świecki, woj. kujawsko-pomorskie)</v>
      </c>
      <c r="BP187" s="98">
        <v>0</v>
      </c>
      <c r="BQ187" s="98">
        <f>IF(ISNUMBER(SEARCH('ankieta ESG'!$G$186,BR187)),MAX($BQ$3:BQ186)+1,0)</f>
        <v>184</v>
      </c>
      <c r="BR187" s="134" t="s">
        <v>4187</v>
      </c>
      <c r="BS187" s="98">
        <v>0</v>
      </c>
      <c r="BT187" s="99" t="str">
        <f>IFERROR(VLOOKUP(ROWS($BR$4:BR187),$BQ$4:$BR$2337,2,0),"")</f>
        <v>Bukowiec (pow. świecki, woj. kujawsko-pomorskie)</v>
      </c>
      <c r="BU187" s="98">
        <v>0</v>
      </c>
      <c r="BV187" s="98">
        <f>IF(ISNUMBER(SEARCH('ankieta ESG'!$G$187,BW187)),MAX($BV$3:BV186)+1,0)</f>
        <v>184</v>
      </c>
      <c r="BW187" s="134" t="s">
        <v>4187</v>
      </c>
      <c r="BX187" s="98">
        <v>0</v>
      </c>
      <c r="BY187" s="99" t="str">
        <f>IFERROR(VLOOKUP(ROWS($BW$4:BW187),$BV$4:$BW$2337,2,0),"")</f>
        <v>Bukowiec (pow. świecki, woj. kujawsko-pomorskie)</v>
      </c>
      <c r="BZ187" s="98">
        <v>0</v>
      </c>
      <c r="CA187" s="98">
        <f>IF(ISNUMBER(SEARCH('ankieta ESG'!$G$188,CB187)),MAX($CA$3:CA186)+1,0)</f>
        <v>184</v>
      </c>
      <c r="CB187" s="134" t="s">
        <v>4187</v>
      </c>
      <c r="CC187" s="98">
        <v>0</v>
      </c>
      <c r="CD187" s="99" t="str">
        <f>IFERROR(VLOOKUP(ROWS($CB$4:CB187),$CA$4:$CB$2337,2,0),"")</f>
        <v>Bukowiec (pow. świecki, woj. kujawsko-pomorskie)</v>
      </c>
      <c r="CE187" s="98">
        <v>0</v>
      </c>
      <c r="CF187" s="98">
        <f>IF(ISNUMBER(SEARCH('ankieta ESG'!$G$189,CG187)),MAX($CF$3:CF186)+1,0)</f>
        <v>184</v>
      </c>
      <c r="CG187" s="134" t="s">
        <v>4187</v>
      </c>
      <c r="CH187" s="98">
        <v>0</v>
      </c>
      <c r="CI187" s="99" t="str">
        <f>IFERROR(VLOOKUP(ROWS($CG$4:CG187),$CF$4:$CG$2337,2,0),"")</f>
        <v>Bukowiec (pow. świecki, woj. kujawsko-pomorskie)</v>
      </c>
      <c r="CJ187" s="98">
        <v>0</v>
      </c>
    </row>
    <row r="188" spans="2:88">
      <c r="B188" s="98">
        <f>IF(ISNUMBER(SEARCH('ankieta ESG'!$E$11,C188)),MAX(B$3:$B187)+1,0)</f>
        <v>185</v>
      </c>
      <c r="C188" s="99" t="s">
        <v>229</v>
      </c>
      <c r="D188" s="98">
        <v>0</v>
      </c>
      <c r="E188" s="99" t="str">
        <f>IFERROR(VLOOKUP(ROWS($C$4:C188),$B$4:$C$1385,2,0),"")</f>
        <v>24.31.Z Produkcja prętów ciągnionych na zimno (PKD 2007)</v>
      </c>
      <c r="F188" s="98">
        <v>0</v>
      </c>
      <c r="AM188" s="98">
        <f>IF(ISNUMBER(SEARCH('ankieta ESG'!$G$180,AN188)),MAX(AM$3:$AM187)+1,0)</f>
        <v>185</v>
      </c>
      <c r="AN188" s="134" t="s">
        <v>4188</v>
      </c>
      <c r="AO188" s="98">
        <v>0</v>
      </c>
      <c r="AP188" s="99" t="str">
        <f>IFERROR(VLOOKUP(ROWS($AN$4:AN188),$AM$4:$AN$2337,2,0),"")</f>
        <v>Bukowina Tatrzańska (pow. tatrzański, woj. małopolskie)</v>
      </c>
      <c r="AQ188" s="98">
        <v>0</v>
      </c>
      <c r="AR188" s="98">
        <f>IF(ISNUMBER(SEARCH('ankieta ESG'!$G$181,AS188)),MAX($AR$3:AR187)+1,0)</f>
        <v>185</v>
      </c>
      <c r="AS188" s="134" t="s">
        <v>4188</v>
      </c>
      <c r="AT188" s="98">
        <v>0</v>
      </c>
      <c r="AU188" s="99" t="str">
        <f>IFERROR(VLOOKUP(ROWS($AS$4:AS188),$AR$4:$AS$2337,2,0),"")</f>
        <v>Bukowina Tatrzańska (pow. tatrzański, woj. małopolskie)</v>
      </c>
      <c r="AV188" s="98">
        <v>0</v>
      </c>
      <c r="AW188" s="98">
        <f>IF(ISNUMBER(SEARCH('ankieta ESG'!$G$182,AX188)),MAX($AW$3:AW187)+1,0)</f>
        <v>185</v>
      </c>
      <c r="AX188" s="134" t="s">
        <v>4188</v>
      </c>
      <c r="AY188" s="98">
        <v>0</v>
      </c>
      <c r="AZ188" s="99" t="str">
        <f>IFERROR(VLOOKUP(ROWS($AX$4:AX188),$AW$4:$AX$2337,2,0),"")</f>
        <v>Bukowina Tatrzańska (pow. tatrzański, woj. małopolskie)</v>
      </c>
      <c r="BA188" s="98">
        <v>0</v>
      </c>
      <c r="BB188" s="98">
        <f>IF(ISNUMBER(SEARCH('ankieta ESG'!$G$183,BC188)),MAX($BB$3:BB187)+1,0)</f>
        <v>185</v>
      </c>
      <c r="BC188" s="134" t="s">
        <v>4188</v>
      </c>
      <c r="BD188" s="98">
        <v>0</v>
      </c>
      <c r="BE188" s="99" t="str">
        <f>IFERROR(VLOOKUP(ROWS($BC$4:BC188),$BB$4:$BC$2337,2,0),"")</f>
        <v>Bukowina Tatrzańska (pow. tatrzański, woj. małopolskie)</v>
      </c>
      <c r="BF188" s="98">
        <v>0</v>
      </c>
      <c r="BG188" s="98">
        <f>IF(ISNUMBER(SEARCH('ankieta ESG'!$G$184,BH188)),MAX($BG$3:BG187)+1,0)</f>
        <v>185</v>
      </c>
      <c r="BH188" s="134" t="s">
        <v>4188</v>
      </c>
      <c r="BI188" s="98">
        <v>0</v>
      </c>
      <c r="BJ188" s="99" t="str">
        <f>IFERROR(VLOOKUP(ROWS($BH$4:BH188),$BG$4:$BH$2337,2,0),"")</f>
        <v>Bukowina Tatrzańska (pow. tatrzański, woj. małopolskie)</v>
      </c>
      <c r="BK188" s="98">
        <v>0</v>
      </c>
      <c r="BL188" s="98">
        <f>IF(ISNUMBER(SEARCH('ankieta ESG'!$G$185,BM188)),MAX($BL$3:BL187)+1,0)</f>
        <v>185</v>
      </c>
      <c r="BM188" s="134" t="s">
        <v>4188</v>
      </c>
      <c r="BN188" s="98">
        <v>0</v>
      </c>
      <c r="BO188" s="99" t="str">
        <f>IFERROR(VLOOKUP(ROWS($BM$4:BM188),$BL$4:$BM$2337,2,0),"")</f>
        <v>Bukowina Tatrzańska (pow. tatrzański, woj. małopolskie)</v>
      </c>
      <c r="BP188" s="98">
        <v>0</v>
      </c>
      <c r="BQ188" s="98">
        <f>IF(ISNUMBER(SEARCH('ankieta ESG'!$G$186,BR188)),MAX($BQ$3:BQ187)+1,0)</f>
        <v>185</v>
      </c>
      <c r="BR188" s="134" t="s">
        <v>4188</v>
      </c>
      <c r="BS188" s="98">
        <v>0</v>
      </c>
      <c r="BT188" s="99" t="str">
        <f>IFERROR(VLOOKUP(ROWS($BR$4:BR188),$BQ$4:$BR$2337,2,0),"")</f>
        <v>Bukowina Tatrzańska (pow. tatrzański, woj. małopolskie)</v>
      </c>
      <c r="BU188" s="98">
        <v>0</v>
      </c>
      <c r="BV188" s="98">
        <f>IF(ISNUMBER(SEARCH('ankieta ESG'!$G$187,BW188)),MAX($BV$3:BV187)+1,0)</f>
        <v>185</v>
      </c>
      <c r="BW188" s="134" t="s">
        <v>4188</v>
      </c>
      <c r="BX188" s="98">
        <v>0</v>
      </c>
      <c r="BY188" s="99" t="str">
        <f>IFERROR(VLOOKUP(ROWS($BW$4:BW188),$BV$4:$BW$2337,2,0),"")</f>
        <v>Bukowina Tatrzańska (pow. tatrzański, woj. małopolskie)</v>
      </c>
      <c r="BZ188" s="98">
        <v>0</v>
      </c>
      <c r="CA188" s="98">
        <f>IF(ISNUMBER(SEARCH('ankieta ESG'!$G$188,CB188)),MAX($CA$3:CA187)+1,0)</f>
        <v>185</v>
      </c>
      <c r="CB188" s="134" t="s">
        <v>4188</v>
      </c>
      <c r="CC188" s="98">
        <v>0</v>
      </c>
      <c r="CD188" s="99" t="str">
        <f>IFERROR(VLOOKUP(ROWS($CB$4:CB188),$CA$4:$CB$2337,2,0),"")</f>
        <v>Bukowina Tatrzańska (pow. tatrzański, woj. małopolskie)</v>
      </c>
      <c r="CE188" s="98">
        <v>0</v>
      </c>
      <c r="CF188" s="98">
        <f>IF(ISNUMBER(SEARCH('ankieta ESG'!$G$189,CG188)),MAX($CF$3:CF187)+1,0)</f>
        <v>185</v>
      </c>
      <c r="CG188" s="134" t="s">
        <v>4188</v>
      </c>
      <c r="CH188" s="98">
        <v>0</v>
      </c>
      <c r="CI188" s="99" t="str">
        <f>IFERROR(VLOOKUP(ROWS($CG$4:CG188),$CF$4:$CG$2337,2,0),"")</f>
        <v>Bukowina Tatrzańska (pow. tatrzański, woj. małopolskie)</v>
      </c>
      <c r="CJ188" s="98">
        <v>0</v>
      </c>
    </row>
    <row r="189" spans="2:88">
      <c r="B189" s="98">
        <f>IF(ISNUMBER(SEARCH('ankieta ESG'!$E$11,C189)),MAX(B$3:$B188)+1,0)</f>
        <v>186</v>
      </c>
      <c r="C189" s="99" t="s">
        <v>230</v>
      </c>
      <c r="D189" s="98">
        <v>0</v>
      </c>
      <c r="E189" s="99" t="str">
        <f>IFERROR(VLOOKUP(ROWS($C$4:C189),$B$4:$C$1385,2,0),"")</f>
        <v>24.32.Z Produkcja wyrobów płaskich walcowanych na zimno (PKD 2007)</v>
      </c>
      <c r="F189" s="98">
        <v>0</v>
      </c>
      <c r="AM189" s="98">
        <f>IF(ISNUMBER(SEARCH('ankieta ESG'!$G$180,AN189)),MAX(AM$3:$AM188)+1,0)</f>
        <v>186</v>
      </c>
      <c r="AN189" s="134" t="s">
        <v>4189</v>
      </c>
      <c r="AO189" s="98">
        <v>0</v>
      </c>
      <c r="AP189" s="99" t="str">
        <f>IFERROR(VLOOKUP(ROWS($AN$4:AN189),$AM$4:$AN$2337,2,0),"")</f>
        <v>Bukowno (pow. olkuski, woj. małopolskie)</v>
      </c>
      <c r="AQ189" s="98">
        <v>0</v>
      </c>
      <c r="AR189" s="98">
        <f>IF(ISNUMBER(SEARCH('ankieta ESG'!$G$181,AS189)),MAX($AR$3:AR188)+1,0)</f>
        <v>186</v>
      </c>
      <c r="AS189" s="134" t="s">
        <v>4189</v>
      </c>
      <c r="AT189" s="98">
        <v>0</v>
      </c>
      <c r="AU189" s="99" t="str">
        <f>IFERROR(VLOOKUP(ROWS($AS$4:AS189),$AR$4:$AS$2337,2,0),"")</f>
        <v>Bukowno (pow. olkuski, woj. małopolskie)</v>
      </c>
      <c r="AV189" s="98">
        <v>0</v>
      </c>
      <c r="AW189" s="98">
        <f>IF(ISNUMBER(SEARCH('ankieta ESG'!$G$182,AX189)),MAX($AW$3:AW188)+1,0)</f>
        <v>186</v>
      </c>
      <c r="AX189" s="134" t="s">
        <v>4189</v>
      </c>
      <c r="AY189" s="98">
        <v>0</v>
      </c>
      <c r="AZ189" s="99" t="str">
        <f>IFERROR(VLOOKUP(ROWS($AX$4:AX189),$AW$4:$AX$2337,2,0),"")</f>
        <v>Bukowno (pow. olkuski, woj. małopolskie)</v>
      </c>
      <c r="BA189" s="98">
        <v>0</v>
      </c>
      <c r="BB189" s="98">
        <f>IF(ISNUMBER(SEARCH('ankieta ESG'!$G$183,BC189)),MAX($BB$3:BB188)+1,0)</f>
        <v>186</v>
      </c>
      <c r="BC189" s="134" t="s">
        <v>4189</v>
      </c>
      <c r="BD189" s="98">
        <v>0</v>
      </c>
      <c r="BE189" s="99" t="str">
        <f>IFERROR(VLOOKUP(ROWS($BC$4:BC189),$BB$4:$BC$2337,2,0),"")</f>
        <v>Bukowno (pow. olkuski, woj. małopolskie)</v>
      </c>
      <c r="BF189" s="98">
        <v>0</v>
      </c>
      <c r="BG189" s="98">
        <f>IF(ISNUMBER(SEARCH('ankieta ESG'!$G$184,BH189)),MAX($BG$3:BG188)+1,0)</f>
        <v>186</v>
      </c>
      <c r="BH189" s="134" t="s">
        <v>4189</v>
      </c>
      <c r="BI189" s="98">
        <v>0</v>
      </c>
      <c r="BJ189" s="99" t="str">
        <f>IFERROR(VLOOKUP(ROWS($BH$4:BH189),$BG$4:$BH$2337,2,0),"")</f>
        <v>Bukowno (pow. olkuski, woj. małopolskie)</v>
      </c>
      <c r="BK189" s="98">
        <v>0</v>
      </c>
      <c r="BL189" s="98">
        <f>IF(ISNUMBER(SEARCH('ankieta ESG'!$G$185,BM189)),MAX($BL$3:BL188)+1,0)</f>
        <v>186</v>
      </c>
      <c r="BM189" s="134" t="s">
        <v>4189</v>
      </c>
      <c r="BN189" s="98">
        <v>0</v>
      </c>
      <c r="BO189" s="99" t="str">
        <f>IFERROR(VLOOKUP(ROWS($BM$4:BM189),$BL$4:$BM$2337,2,0),"")</f>
        <v>Bukowno (pow. olkuski, woj. małopolskie)</v>
      </c>
      <c r="BP189" s="98">
        <v>0</v>
      </c>
      <c r="BQ189" s="98">
        <f>IF(ISNUMBER(SEARCH('ankieta ESG'!$G$186,BR189)),MAX($BQ$3:BQ188)+1,0)</f>
        <v>186</v>
      </c>
      <c r="BR189" s="134" t="s">
        <v>4189</v>
      </c>
      <c r="BS189" s="98">
        <v>0</v>
      </c>
      <c r="BT189" s="99" t="str">
        <f>IFERROR(VLOOKUP(ROWS($BR$4:BR189),$BQ$4:$BR$2337,2,0),"")</f>
        <v>Bukowno (pow. olkuski, woj. małopolskie)</v>
      </c>
      <c r="BU189" s="98">
        <v>0</v>
      </c>
      <c r="BV189" s="98">
        <f>IF(ISNUMBER(SEARCH('ankieta ESG'!$G$187,BW189)),MAX($BV$3:BV188)+1,0)</f>
        <v>186</v>
      </c>
      <c r="BW189" s="134" t="s">
        <v>4189</v>
      </c>
      <c r="BX189" s="98">
        <v>0</v>
      </c>
      <c r="BY189" s="99" t="str">
        <f>IFERROR(VLOOKUP(ROWS($BW$4:BW189),$BV$4:$BW$2337,2,0),"")</f>
        <v>Bukowno (pow. olkuski, woj. małopolskie)</v>
      </c>
      <c r="BZ189" s="98">
        <v>0</v>
      </c>
      <c r="CA189" s="98">
        <f>IF(ISNUMBER(SEARCH('ankieta ESG'!$G$188,CB189)),MAX($CA$3:CA188)+1,0)</f>
        <v>186</v>
      </c>
      <c r="CB189" s="134" t="s">
        <v>4189</v>
      </c>
      <c r="CC189" s="98">
        <v>0</v>
      </c>
      <c r="CD189" s="99" t="str">
        <f>IFERROR(VLOOKUP(ROWS($CB$4:CB189),$CA$4:$CB$2337,2,0),"")</f>
        <v>Bukowno (pow. olkuski, woj. małopolskie)</v>
      </c>
      <c r="CE189" s="98">
        <v>0</v>
      </c>
      <c r="CF189" s="98">
        <f>IF(ISNUMBER(SEARCH('ankieta ESG'!$G$189,CG189)),MAX($CF$3:CF188)+1,0)</f>
        <v>186</v>
      </c>
      <c r="CG189" s="134" t="s">
        <v>4189</v>
      </c>
      <c r="CH189" s="98">
        <v>0</v>
      </c>
      <c r="CI189" s="99" t="str">
        <f>IFERROR(VLOOKUP(ROWS($CG$4:CG189),$CF$4:$CG$2337,2,0),"")</f>
        <v>Bukowno (pow. olkuski, woj. małopolskie)</v>
      </c>
      <c r="CJ189" s="98">
        <v>0</v>
      </c>
    </row>
    <row r="190" spans="2:88">
      <c r="B190" s="98">
        <f>IF(ISNUMBER(SEARCH('ankieta ESG'!$E$11,C190)),MAX(B$3:$B189)+1,0)</f>
        <v>187</v>
      </c>
      <c r="C190" s="99" t="s">
        <v>231</v>
      </c>
      <c r="D190" s="98">
        <v>0</v>
      </c>
      <c r="E190" s="99" t="str">
        <f>IFERROR(VLOOKUP(ROWS($C$4:C190),$B$4:$C$1385,2,0),"")</f>
        <v>24.33.Z Produkcja wyrobów formowanych na zimno (PKD 2007)</v>
      </c>
      <c r="F190" s="98">
        <v>0</v>
      </c>
      <c r="AM190" s="98">
        <f>IF(ISNUMBER(SEARCH('ankieta ESG'!$G$180,AN190)),MAX(AM$3:$AM189)+1,0)</f>
        <v>187</v>
      </c>
      <c r="AN190" s="134" t="s">
        <v>4190</v>
      </c>
      <c r="AO190" s="98">
        <v>0</v>
      </c>
      <c r="AP190" s="99" t="str">
        <f>IFERROR(VLOOKUP(ROWS($AN$4:AN190),$AM$4:$AN$2337,2,0),"")</f>
        <v>Bukowsko (pow. sanocki, woj. podkarpackie)</v>
      </c>
      <c r="AQ190" s="98">
        <v>0</v>
      </c>
      <c r="AR190" s="98">
        <f>IF(ISNUMBER(SEARCH('ankieta ESG'!$G$181,AS190)),MAX($AR$3:AR189)+1,0)</f>
        <v>187</v>
      </c>
      <c r="AS190" s="134" t="s">
        <v>4190</v>
      </c>
      <c r="AT190" s="98">
        <v>0</v>
      </c>
      <c r="AU190" s="99" t="str">
        <f>IFERROR(VLOOKUP(ROWS($AS$4:AS190),$AR$4:$AS$2337,2,0),"")</f>
        <v>Bukowsko (pow. sanocki, woj. podkarpackie)</v>
      </c>
      <c r="AV190" s="98">
        <v>0</v>
      </c>
      <c r="AW190" s="98">
        <f>IF(ISNUMBER(SEARCH('ankieta ESG'!$G$182,AX190)),MAX($AW$3:AW189)+1,0)</f>
        <v>187</v>
      </c>
      <c r="AX190" s="134" t="s">
        <v>4190</v>
      </c>
      <c r="AY190" s="98">
        <v>0</v>
      </c>
      <c r="AZ190" s="99" t="str">
        <f>IFERROR(VLOOKUP(ROWS($AX$4:AX190),$AW$4:$AX$2337,2,0),"")</f>
        <v>Bukowsko (pow. sanocki, woj. podkarpackie)</v>
      </c>
      <c r="BA190" s="98">
        <v>0</v>
      </c>
      <c r="BB190" s="98">
        <f>IF(ISNUMBER(SEARCH('ankieta ESG'!$G$183,BC190)),MAX($BB$3:BB189)+1,0)</f>
        <v>187</v>
      </c>
      <c r="BC190" s="134" t="s">
        <v>4190</v>
      </c>
      <c r="BD190" s="98">
        <v>0</v>
      </c>
      <c r="BE190" s="99" t="str">
        <f>IFERROR(VLOOKUP(ROWS($BC$4:BC190),$BB$4:$BC$2337,2,0),"")</f>
        <v>Bukowsko (pow. sanocki, woj. podkarpackie)</v>
      </c>
      <c r="BF190" s="98">
        <v>0</v>
      </c>
      <c r="BG190" s="98">
        <f>IF(ISNUMBER(SEARCH('ankieta ESG'!$G$184,BH190)),MAX($BG$3:BG189)+1,0)</f>
        <v>187</v>
      </c>
      <c r="BH190" s="134" t="s">
        <v>4190</v>
      </c>
      <c r="BI190" s="98">
        <v>0</v>
      </c>
      <c r="BJ190" s="99" t="str">
        <f>IFERROR(VLOOKUP(ROWS($BH$4:BH190),$BG$4:$BH$2337,2,0),"")</f>
        <v>Bukowsko (pow. sanocki, woj. podkarpackie)</v>
      </c>
      <c r="BK190" s="98">
        <v>0</v>
      </c>
      <c r="BL190" s="98">
        <f>IF(ISNUMBER(SEARCH('ankieta ESG'!$G$185,BM190)),MAX($BL$3:BL189)+1,0)</f>
        <v>187</v>
      </c>
      <c r="BM190" s="134" t="s">
        <v>4190</v>
      </c>
      <c r="BN190" s="98">
        <v>0</v>
      </c>
      <c r="BO190" s="99" t="str">
        <f>IFERROR(VLOOKUP(ROWS($BM$4:BM190),$BL$4:$BM$2337,2,0),"")</f>
        <v>Bukowsko (pow. sanocki, woj. podkarpackie)</v>
      </c>
      <c r="BP190" s="98">
        <v>0</v>
      </c>
      <c r="BQ190" s="98">
        <f>IF(ISNUMBER(SEARCH('ankieta ESG'!$G$186,BR190)),MAX($BQ$3:BQ189)+1,0)</f>
        <v>187</v>
      </c>
      <c r="BR190" s="134" t="s">
        <v>4190</v>
      </c>
      <c r="BS190" s="98">
        <v>0</v>
      </c>
      <c r="BT190" s="99" t="str">
        <f>IFERROR(VLOOKUP(ROWS($BR$4:BR190),$BQ$4:$BR$2337,2,0),"")</f>
        <v>Bukowsko (pow. sanocki, woj. podkarpackie)</v>
      </c>
      <c r="BU190" s="98">
        <v>0</v>
      </c>
      <c r="BV190" s="98">
        <f>IF(ISNUMBER(SEARCH('ankieta ESG'!$G$187,BW190)),MAX($BV$3:BV189)+1,0)</f>
        <v>187</v>
      </c>
      <c r="BW190" s="134" t="s">
        <v>4190</v>
      </c>
      <c r="BX190" s="98">
        <v>0</v>
      </c>
      <c r="BY190" s="99" t="str">
        <f>IFERROR(VLOOKUP(ROWS($BW$4:BW190),$BV$4:$BW$2337,2,0),"")</f>
        <v>Bukowsko (pow. sanocki, woj. podkarpackie)</v>
      </c>
      <c r="BZ190" s="98">
        <v>0</v>
      </c>
      <c r="CA190" s="98">
        <f>IF(ISNUMBER(SEARCH('ankieta ESG'!$G$188,CB190)),MAX($CA$3:CA189)+1,0)</f>
        <v>187</v>
      </c>
      <c r="CB190" s="134" t="s">
        <v>4190</v>
      </c>
      <c r="CC190" s="98">
        <v>0</v>
      </c>
      <c r="CD190" s="99" t="str">
        <f>IFERROR(VLOOKUP(ROWS($CB$4:CB190),$CA$4:$CB$2337,2,0),"")</f>
        <v>Bukowsko (pow. sanocki, woj. podkarpackie)</v>
      </c>
      <c r="CE190" s="98">
        <v>0</v>
      </c>
      <c r="CF190" s="98">
        <f>IF(ISNUMBER(SEARCH('ankieta ESG'!$G$189,CG190)),MAX($CF$3:CF189)+1,0)</f>
        <v>187</v>
      </c>
      <c r="CG190" s="134" t="s">
        <v>4190</v>
      </c>
      <c r="CH190" s="98">
        <v>0</v>
      </c>
      <c r="CI190" s="99" t="str">
        <f>IFERROR(VLOOKUP(ROWS($CG$4:CG190),$CF$4:$CG$2337,2,0),"")</f>
        <v>Bukowsko (pow. sanocki, woj. podkarpackie)</v>
      </c>
      <c r="CJ190" s="98">
        <v>0</v>
      </c>
    </row>
    <row r="191" spans="2:88">
      <c r="B191" s="98">
        <f>IF(ISNUMBER(SEARCH('ankieta ESG'!$E$11,C191)),MAX(B$3:$B190)+1,0)</f>
        <v>188</v>
      </c>
      <c r="C191" s="99" t="s">
        <v>232</v>
      </c>
      <c r="D191" s="98">
        <v>0</v>
      </c>
      <c r="E191" s="99" t="str">
        <f>IFERROR(VLOOKUP(ROWS($C$4:C191),$B$4:$C$1385,2,0),"")</f>
        <v>24.34.Z Produkcja drutu (PKD 2007)</v>
      </c>
      <c r="F191" s="98">
        <v>0</v>
      </c>
      <c r="AM191" s="98">
        <f>IF(ISNUMBER(SEARCH('ankieta ESG'!$G$180,AN191)),MAX(AM$3:$AM190)+1,0)</f>
        <v>188</v>
      </c>
      <c r="AN191" s="134" t="s">
        <v>4191</v>
      </c>
      <c r="AO191" s="98">
        <v>0</v>
      </c>
      <c r="AP191" s="99" t="str">
        <f>IFERROR(VLOOKUP(ROWS($AN$4:AN191),$AM$4:$AN$2337,2,0),"")</f>
        <v>Bulkowo (pow. płocki, woj. mazowieckie)</v>
      </c>
      <c r="AQ191" s="98">
        <v>0</v>
      </c>
      <c r="AR191" s="98">
        <f>IF(ISNUMBER(SEARCH('ankieta ESG'!$G$181,AS191)),MAX($AR$3:AR190)+1,0)</f>
        <v>188</v>
      </c>
      <c r="AS191" s="134" t="s">
        <v>4191</v>
      </c>
      <c r="AT191" s="98">
        <v>0</v>
      </c>
      <c r="AU191" s="99" t="str">
        <f>IFERROR(VLOOKUP(ROWS($AS$4:AS191),$AR$4:$AS$2337,2,0),"")</f>
        <v>Bulkowo (pow. płocki, woj. mazowieckie)</v>
      </c>
      <c r="AV191" s="98">
        <v>0</v>
      </c>
      <c r="AW191" s="98">
        <f>IF(ISNUMBER(SEARCH('ankieta ESG'!$G$182,AX191)),MAX($AW$3:AW190)+1,0)</f>
        <v>188</v>
      </c>
      <c r="AX191" s="134" t="s">
        <v>4191</v>
      </c>
      <c r="AY191" s="98">
        <v>0</v>
      </c>
      <c r="AZ191" s="99" t="str">
        <f>IFERROR(VLOOKUP(ROWS($AX$4:AX191),$AW$4:$AX$2337,2,0),"")</f>
        <v>Bulkowo (pow. płocki, woj. mazowieckie)</v>
      </c>
      <c r="BA191" s="98">
        <v>0</v>
      </c>
      <c r="BB191" s="98">
        <f>IF(ISNUMBER(SEARCH('ankieta ESG'!$G$183,BC191)),MAX($BB$3:BB190)+1,0)</f>
        <v>188</v>
      </c>
      <c r="BC191" s="134" t="s">
        <v>4191</v>
      </c>
      <c r="BD191" s="98">
        <v>0</v>
      </c>
      <c r="BE191" s="99" t="str">
        <f>IFERROR(VLOOKUP(ROWS($BC$4:BC191),$BB$4:$BC$2337,2,0),"")</f>
        <v>Bulkowo (pow. płocki, woj. mazowieckie)</v>
      </c>
      <c r="BF191" s="98">
        <v>0</v>
      </c>
      <c r="BG191" s="98">
        <f>IF(ISNUMBER(SEARCH('ankieta ESG'!$G$184,BH191)),MAX($BG$3:BG190)+1,0)</f>
        <v>188</v>
      </c>
      <c r="BH191" s="134" t="s">
        <v>4191</v>
      </c>
      <c r="BI191" s="98">
        <v>0</v>
      </c>
      <c r="BJ191" s="99" t="str">
        <f>IFERROR(VLOOKUP(ROWS($BH$4:BH191),$BG$4:$BH$2337,2,0),"")</f>
        <v>Bulkowo (pow. płocki, woj. mazowieckie)</v>
      </c>
      <c r="BK191" s="98">
        <v>0</v>
      </c>
      <c r="BL191" s="98">
        <f>IF(ISNUMBER(SEARCH('ankieta ESG'!$G$185,BM191)),MAX($BL$3:BL190)+1,0)</f>
        <v>188</v>
      </c>
      <c r="BM191" s="134" t="s">
        <v>4191</v>
      </c>
      <c r="BN191" s="98">
        <v>0</v>
      </c>
      <c r="BO191" s="99" t="str">
        <f>IFERROR(VLOOKUP(ROWS($BM$4:BM191),$BL$4:$BM$2337,2,0),"")</f>
        <v>Bulkowo (pow. płocki, woj. mazowieckie)</v>
      </c>
      <c r="BP191" s="98">
        <v>0</v>
      </c>
      <c r="BQ191" s="98">
        <f>IF(ISNUMBER(SEARCH('ankieta ESG'!$G$186,BR191)),MAX($BQ$3:BQ190)+1,0)</f>
        <v>188</v>
      </c>
      <c r="BR191" s="134" t="s">
        <v>4191</v>
      </c>
      <c r="BS191" s="98">
        <v>0</v>
      </c>
      <c r="BT191" s="99" t="str">
        <f>IFERROR(VLOOKUP(ROWS($BR$4:BR191),$BQ$4:$BR$2337,2,0),"")</f>
        <v>Bulkowo (pow. płocki, woj. mazowieckie)</v>
      </c>
      <c r="BU191" s="98">
        <v>0</v>
      </c>
      <c r="BV191" s="98">
        <f>IF(ISNUMBER(SEARCH('ankieta ESG'!$G$187,BW191)),MAX($BV$3:BV190)+1,0)</f>
        <v>188</v>
      </c>
      <c r="BW191" s="134" t="s">
        <v>4191</v>
      </c>
      <c r="BX191" s="98">
        <v>0</v>
      </c>
      <c r="BY191" s="99" t="str">
        <f>IFERROR(VLOOKUP(ROWS($BW$4:BW191),$BV$4:$BW$2337,2,0),"")</f>
        <v>Bulkowo (pow. płocki, woj. mazowieckie)</v>
      </c>
      <c r="BZ191" s="98">
        <v>0</v>
      </c>
      <c r="CA191" s="98">
        <f>IF(ISNUMBER(SEARCH('ankieta ESG'!$G$188,CB191)),MAX($CA$3:CA190)+1,0)</f>
        <v>188</v>
      </c>
      <c r="CB191" s="134" t="s">
        <v>4191</v>
      </c>
      <c r="CC191" s="98">
        <v>0</v>
      </c>
      <c r="CD191" s="99" t="str">
        <f>IFERROR(VLOOKUP(ROWS($CB$4:CB191),$CA$4:$CB$2337,2,0),"")</f>
        <v>Bulkowo (pow. płocki, woj. mazowieckie)</v>
      </c>
      <c r="CE191" s="98">
        <v>0</v>
      </c>
      <c r="CF191" s="98">
        <f>IF(ISNUMBER(SEARCH('ankieta ESG'!$G$189,CG191)),MAX($CF$3:CF190)+1,0)</f>
        <v>188</v>
      </c>
      <c r="CG191" s="134" t="s">
        <v>4191</v>
      </c>
      <c r="CH191" s="98">
        <v>0</v>
      </c>
      <c r="CI191" s="99" t="str">
        <f>IFERROR(VLOOKUP(ROWS($CG$4:CG191),$CF$4:$CG$2337,2,0),"")</f>
        <v>Bulkowo (pow. płocki, woj. mazowieckie)</v>
      </c>
      <c r="CJ191" s="98">
        <v>0</v>
      </c>
    </row>
    <row r="192" spans="2:88">
      <c r="B192" s="98">
        <f>IF(ISNUMBER(SEARCH('ankieta ESG'!$E$11,C192)),MAX(B$3:$B191)+1,0)</f>
        <v>189</v>
      </c>
      <c r="C192" s="99" t="s">
        <v>233</v>
      </c>
      <c r="D192" s="98">
        <v>0</v>
      </c>
      <c r="E192" s="99" t="str">
        <f>IFERROR(VLOOKUP(ROWS($C$4:C192),$B$4:$C$1385,2,0),"")</f>
        <v>24.41.Z Produkcja metali szlachetnych (PKD 2007)</v>
      </c>
      <c r="F192" s="98">
        <v>0</v>
      </c>
      <c r="AM192" s="98">
        <f>IF(ISNUMBER(SEARCH('ankieta ESG'!$G$180,AN192)),MAX(AM$3:$AM191)+1,0)</f>
        <v>189</v>
      </c>
      <c r="AN192" s="134" t="s">
        <v>4192</v>
      </c>
      <c r="AO192" s="98">
        <v>0</v>
      </c>
      <c r="AP192" s="99" t="str">
        <f>IFERROR(VLOOKUP(ROWS($AN$4:AN192),$AM$4:$AN$2337,2,0),"")</f>
        <v>Burzenin (pow. sieradzki, woj. łódzkie)</v>
      </c>
      <c r="AQ192" s="98">
        <v>0</v>
      </c>
      <c r="AR192" s="98">
        <f>IF(ISNUMBER(SEARCH('ankieta ESG'!$G$181,AS192)),MAX($AR$3:AR191)+1,0)</f>
        <v>189</v>
      </c>
      <c r="AS192" s="134" t="s">
        <v>4192</v>
      </c>
      <c r="AT192" s="98">
        <v>0</v>
      </c>
      <c r="AU192" s="99" t="str">
        <f>IFERROR(VLOOKUP(ROWS($AS$4:AS192),$AR$4:$AS$2337,2,0),"")</f>
        <v>Burzenin (pow. sieradzki, woj. łódzkie)</v>
      </c>
      <c r="AV192" s="98">
        <v>0</v>
      </c>
      <c r="AW192" s="98">
        <f>IF(ISNUMBER(SEARCH('ankieta ESG'!$G$182,AX192)),MAX($AW$3:AW191)+1,0)</f>
        <v>189</v>
      </c>
      <c r="AX192" s="134" t="s">
        <v>4192</v>
      </c>
      <c r="AY192" s="98">
        <v>0</v>
      </c>
      <c r="AZ192" s="99" t="str">
        <f>IFERROR(VLOOKUP(ROWS($AX$4:AX192),$AW$4:$AX$2337,2,0),"")</f>
        <v>Burzenin (pow. sieradzki, woj. łódzkie)</v>
      </c>
      <c r="BA192" s="98">
        <v>0</v>
      </c>
      <c r="BB192" s="98">
        <f>IF(ISNUMBER(SEARCH('ankieta ESG'!$G$183,BC192)),MAX($BB$3:BB191)+1,0)</f>
        <v>189</v>
      </c>
      <c r="BC192" s="134" t="s">
        <v>4192</v>
      </c>
      <c r="BD192" s="98">
        <v>0</v>
      </c>
      <c r="BE192" s="99" t="str">
        <f>IFERROR(VLOOKUP(ROWS($BC$4:BC192),$BB$4:$BC$2337,2,0),"")</f>
        <v>Burzenin (pow. sieradzki, woj. łódzkie)</v>
      </c>
      <c r="BF192" s="98">
        <v>0</v>
      </c>
      <c r="BG192" s="98">
        <f>IF(ISNUMBER(SEARCH('ankieta ESG'!$G$184,BH192)),MAX($BG$3:BG191)+1,0)</f>
        <v>189</v>
      </c>
      <c r="BH192" s="134" t="s">
        <v>4192</v>
      </c>
      <c r="BI192" s="98">
        <v>0</v>
      </c>
      <c r="BJ192" s="99" t="str">
        <f>IFERROR(VLOOKUP(ROWS($BH$4:BH192),$BG$4:$BH$2337,2,0),"")</f>
        <v>Burzenin (pow. sieradzki, woj. łódzkie)</v>
      </c>
      <c r="BK192" s="98">
        <v>0</v>
      </c>
      <c r="BL192" s="98">
        <f>IF(ISNUMBER(SEARCH('ankieta ESG'!$G$185,BM192)),MAX($BL$3:BL191)+1,0)</f>
        <v>189</v>
      </c>
      <c r="BM192" s="134" t="s">
        <v>4192</v>
      </c>
      <c r="BN192" s="98">
        <v>0</v>
      </c>
      <c r="BO192" s="99" t="str">
        <f>IFERROR(VLOOKUP(ROWS($BM$4:BM192),$BL$4:$BM$2337,2,0),"")</f>
        <v>Burzenin (pow. sieradzki, woj. łódzkie)</v>
      </c>
      <c r="BP192" s="98">
        <v>0</v>
      </c>
      <c r="BQ192" s="98">
        <f>IF(ISNUMBER(SEARCH('ankieta ESG'!$G$186,BR192)),MAX($BQ$3:BQ191)+1,0)</f>
        <v>189</v>
      </c>
      <c r="BR192" s="134" t="s">
        <v>4192</v>
      </c>
      <c r="BS192" s="98">
        <v>0</v>
      </c>
      <c r="BT192" s="99" t="str">
        <f>IFERROR(VLOOKUP(ROWS($BR$4:BR192),$BQ$4:$BR$2337,2,0),"")</f>
        <v>Burzenin (pow. sieradzki, woj. łódzkie)</v>
      </c>
      <c r="BU192" s="98">
        <v>0</v>
      </c>
      <c r="BV192" s="98">
        <f>IF(ISNUMBER(SEARCH('ankieta ESG'!$G$187,BW192)),MAX($BV$3:BV191)+1,0)</f>
        <v>189</v>
      </c>
      <c r="BW192" s="134" t="s">
        <v>4192</v>
      </c>
      <c r="BX192" s="98">
        <v>0</v>
      </c>
      <c r="BY192" s="99" t="str">
        <f>IFERROR(VLOOKUP(ROWS($BW$4:BW192),$BV$4:$BW$2337,2,0),"")</f>
        <v>Burzenin (pow. sieradzki, woj. łódzkie)</v>
      </c>
      <c r="BZ192" s="98">
        <v>0</v>
      </c>
      <c r="CA192" s="98">
        <f>IF(ISNUMBER(SEARCH('ankieta ESG'!$G$188,CB192)),MAX($CA$3:CA191)+1,0)</f>
        <v>189</v>
      </c>
      <c r="CB192" s="134" t="s">
        <v>4192</v>
      </c>
      <c r="CC192" s="98">
        <v>0</v>
      </c>
      <c r="CD192" s="99" t="str">
        <f>IFERROR(VLOOKUP(ROWS($CB$4:CB192),$CA$4:$CB$2337,2,0),"")</f>
        <v>Burzenin (pow. sieradzki, woj. łódzkie)</v>
      </c>
      <c r="CE192" s="98">
        <v>0</v>
      </c>
      <c r="CF192" s="98">
        <f>IF(ISNUMBER(SEARCH('ankieta ESG'!$G$189,CG192)),MAX($CF$3:CF191)+1,0)</f>
        <v>189</v>
      </c>
      <c r="CG192" s="134" t="s">
        <v>4192</v>
      </c>
      <c r="CH192" s="98">
        <v>0</v>
      </c>
      <c r="CI192" s="99" t="str">
        <f>IFERROR(VLOOKUP(ROWS($CG$4:CG192),$CF$4:$CG$2337,2,0),"")</f>
        <v>Burzenin (pow. sieradzki, woj. łódzkie)</v>
      </c>
      <c r="CJ192" s="98">
        <v>0</v>
      </c>
    </row>
    <row r="193" spans="2:88">
      <c r="B193" s="98">
        <f>IF(ISNUMBER(SEARCH('ankieta ESG'!$E$11,C193)),MAX(B$3:$B192)+1,0)</f>
        <v>190</v>
      </c>
      <c r="C193" s="99" t="s">
        <v>234</v>
      </c>
      <c r="D193" s="98">
        <v>0</v>
      </c>
      <c r="E193" s="99" t="str">
        <f>IFERROR(VLOOKUP(ROWS($C$4:C193),$B$4:$C$1385,2,0),"")</f>
        <v>24.42.A Produkcja aluminium hutniczego (PKD 2007)</v>
      </c>
      <c r="F193" s="98">
        <v>0</v>
      </c>
      <c r="AM193" s="98">
        <f>IF(ISNUMBER(SEARCH('ankieta ESG'!$G$180,AN193)),MAX(AM$3:$AM192)+1,0)</f>
        <v>190</v>
      </c>
      <c r="AN193" s="134" t="s">
        <v>4193</v>
      </c>
      <c r="AO193" s="98">
        <v>0</v>
      </c>
      <c r="AP193" s="99" t="str">
        <f>IFERROR(VLOOKUP(ROWS($AN$4:AN193),$AM$4:$AN$2337,2,0),"")</f>
        <v>Busko (pow. buski, woj. świętokrzyskie)</v>
      </c>
      <c r="AQ193" s="98">
        <v>0</v>
      </c>
      <c r="AR193" s="98">
        <f>IF(ISNUMBER(SEARCH('ankieta ESG'!$G$181,AS193)),MAX($AR$3:AR192)+1,0)</f>
        <v>190</v>
      </c>
      <c r="AS193" s="134" t="s">
        <v>4193</v>
      </c>
      <c r="AT193" s="98">
        <v>0</v>
      </c>
      <c r="AU193" s="99" t="str">
        <f>IFERROR(VLOOKUP(ROWS($AS$4:AS193),$AR$4:$AS$2337,2,0),"")</f>
        <v>Busko (pow. buski, woj. świętokrzyskie)</v>
      </c>
      <c r="AV193" s="98">
        <v>0</v>
      </c>
      <c r="AW193" s="98">
        <f>IF(ISNUMBER(SEARCH('ankieta ESG'!$G$182,AX193)),MAX($AW$3:AW192)+1,0)</f>
        <v>190</v>
      </c>
      <c r="AX193" s="134" t="s">
        <v>4193</v>
      </c>
      <c r="AY193" s="98">
        <v>0</v>
      </c>
      <c r="AZ193" s="99" t="str">
        <f>IFERROR(VLOOKUP(ROWS($AX$4:AX193),$AW$4:$AX$2337,2,0),"")</f>
        <v>Busko (pow. buski, woj. świętokrzyskie)</v>
      </c>
      <c r="BA193" s="98">
        <v>0</v>
      </c>
      <c r="BB193" s="98">
        <f>IF(ISNUMBER(SEARCH('ankieta ESG'!$G$183,BC193)),MAX($BB$3:BB192)+1,0)</f>
        <v>190</v>
      </c>
      <c r="BC193" s="134" t="s">
        <v>4193</v>
      </c>
      <c r="BD193" s="98">
        <v>0</v>
      </c>
      <c r="BE193" s="99" t="str">
        <f>IFERROR(VLOOKUP(ROWS($BC$4:BC193),$BB$4:$BC$2337,2,0),"")</f>
        <v>Busko (pow. buski, woj. świętokrzyskie)</v>
      </c>
      <c r="BF193" s="98">
        <v>0</v>
      </c>
      <c r="BG193" s="98">
        <f>IF(ISNUMBER(SEARCH('ankieta ESG'!$G$184,BH193)),MAX($BG$3:BG192)+1,0)</f>
        <v>190</v>
      </c>
      <c r="BH193" s="134" t="s">
        <v>4193</v>
      </c>
      <c r="BI193" s="98">
        <v>0</v>
      </c>
      <c r="BJ193" s="99" t="str">
        <f>IFERROR(VLOOKUP(ROWS($BH$4:BH193),$BG$4:$BH$2337,2,0),"")</f>
        <v>Busko (pow. buski, woj. świętokrzyskie)</v>
      </c>
      <c r="BK193" s="98">
        <v>0</v>
      </c>
      <c r="BL193" s="98">
        <f>IF(ISNUMBER(SEARCH('ankieta ESG'!$G$185,BM193)),MAX($BL$3:BL192)+1,0)</f>
        <v>190</v>
      </c>
      <c r="BM193" s="134" t="s">
        <v>4193</v>
      </c>
      <c r="BN193" s="98">
        <v>0</v>
      </c>
      <c r="BO193" s="99" t="str">
        <f>IFERROR(VLOOKUP(ROWS($BM$4:BM193),$BL$4:$BM$2337,2,0),"")</f>
        <v>Busko (pow. buski, woj. świętokrzyskie)</v>
      </c>
      <c r="BP193" s="98">
        <v>0</v>
      </c>
      <c r="BQ193" s="98">
        <f>IF(ISNUMBER(SEARCH('ankieta ESG'!$G$186,BR193)),MAX($BQ$3:BQ192)+1,0)</f>
        <v>190</v>
      </c>
      <c r="BR193" s="134" t="s">
        <v>4193</v>
      </c>
      <c r="BS193" s="98">
        <v>0</v>
      </c>
      <c r="BT193" s="99" t="str">
        <f>IFERROR(VLOOKUP(ROWS($BR$4:BR193),$BQ$4:$BR$2337,2,0),"")</f>
        <v>Busko (pow. buski, woj. świętokrzyskie)</v>
      </c>
      <c r="BU193" s="98">
        <v>0</v>
      </c>
      <c r="BV193" s="98">
        <f>IF(ISNUMBER(SEARCH('ankieta ESG'!$G$187,BW193)),MAX($BV$3:BV192)+1,0)</f>
        <v>190</v>
      </c>
      <c r="BW193" s="134" t="s">
        <v>4193</v>
      </c>
      <c r="BX193" s="98">
        <v>0</v>
      </c>
      <c r="BY193" s="99" t="str">
        <f>IFERROR(VLOOKUP(ROWS($BW$4:BW193),$BV$4:$BW$2337,2,0),"")</f>
        <v>Busko (pow. buski, woj. świętokrzyskie)</v>
      </c>
      <c r="BZ193" s="98">
        <v>0</v>
      </c>
      <c r="CA193" s="98">
        <f>IF(ISNUMBER(SEARCH('ankieta ESG'!$G$188,CB193)),MAX($CA$3:CA192)+1,0)</f>
        <v>190</v>
      </c>
      <c r="CB193" s="134" t="s">
        <v>4193</v>
      </c>
      <c r="CC193" s="98">
        <v>0</v>
      </c>
      <c r="CD193" s="99" t="str">
        <f>IFERROR(VLOOKUP(ROWS($CB$4:CB193),$CA$4:$CB$2337,2,0),"")</f>
        <v>Busko (pow. buski, woj. świętokrzyskie)</v>
      </c>
      <c r="CE193" s="98">
        <v>0</v>
      </c>
      <c r="CF193" s="98">
        <f>IF(ISNUMBER(SEARCH('ankieta ESG'!$G$189,CG193)),MAX($CF$3:CF192)+1,0)</f>
        <v>190</v>
      </c>
      <c r="CG193" s="134" t="s">
        <v>4193</v>
      </c>
      <c r="CH193" s="98">
        <v>0</v>
      </c>
      <c r="CI193" s="99" t="str">
        <f>IFERROR(VLOOKUP(ROWS($CG$4:CG193),$CF$4:$CG$2337,2,0),"")</f>
        <v>Busko (pow. buski, woj. świętokrzyskie)</v>
      </c>
      <c r="CJ193" s="98">
        <v>0</v>
      </c>
    </row>
    <row r="194" spans="2:88">
      <c r="B194" s="98">
        <f>IF(ISNUMBER(SEARCH('ankieta ESG'!$E$11,C194)),MAX(B$3:$B193)+1,0)</f>
        <v>191</v>
      </c>
      <c r="C194" s="99" t="s">
        <v>235</v>
      </c>
      <c r="D194" s="98">
        <v>0</v>
      </c>
      <c r="E194" s="99" t="str">
        <f>IFERROR(VLOOKUP(ROWS($C$4:C194),$B$4:$C$1385,2,0),"")</f>
        <v>24.42.B Produkcja wyrobów z aluminium i stopów aluminium (PKD 2007)</v>
      </c>
      <c r="F194" s="98">
        <v>0</v>
      </c>
      <c r="AM194" s="98">
        <f>IF(ISNUMBER(SEARCH('ankieta ESG'!$G$180,AN194)),MAX(AM$3:$AM193)+1,0)</f>
        <v>191</v>
      </c>
      <c r="AN194" s="134" t="s">
        <v>4194</v>
      </c>
      <c r="AO194" s="98">
        <v>0</v>
      </c>
      <c r="AP194" s="99" t="str">
        <f>IFERROR(VLOOKUP(ROWS($AN$4:AN194),$AM$4:$AN$2337,2,0),"")</f>
        <v>Bychawa (pow. lubelski, woj. lubelskie)</v>
      </c>
      <c r="AQ194" s="98">
        <v>0</v>
      </c>
      <c r="AR194" s="98">
        <f>IF(ISNUMBER(SEARCH('ankieta ESG'!$G$181,AS194)),MAX($AR$3:AR193)+1,0)</f>
        <v>191</v>
      </c>
      <c r="AS194" s="134" t="s">
        <v>4194</v>
      </c>
      <c r="AT194" s="98">
        <v>0</v>
      </c>
      <c r="AU194" s="99" t="str">
        <f>IFERROR(VLOOKUP(ROWS($AS$4:AS194),$AR$4:$AS$2337,2,0),"")</f>
        <v>Bychawa (pow. lubelski, woj. lubelskie)</v>
      </c>
      <c r="AV194" s="98">
        <v>0</v>
      </c>
      <c r="AW194" s="98">
        <f>IF(ISNUMBER(SEARCH('ankieta ESG'!$G$182,AX194)),MAX($AW$3:AW193)+1,0)</f>
        <v>191</v>
      </c>
      <c r="AX194" s="134" t="s">
        <v>4194</v>
      </c>
      <c r="AY194" s="98">
        <v>0</v>
      </c>
      <c r="AZ194" s="99" t="str">
        <f>IFERROR(VLOOKUP(ROWS($AX$4:AX194),$AW$4:$AX$2337,2,0),"")</f>
        <v>Bychawa (pow. lubelski, woj. lubelskie)</v>
      </c>
      <c r="BA194" s="98">
        <v>0</v>
      </c>
      <c r="BB194" s="98">
        <f>IF(ISNUMBER(SEARCH('ankieta ESG'!$G$183,BC194)),MAX($BB$3:BB193)+1,0)</f>
        <v>191</v>
      </c>
      <c r="BC194" s="134" t="s">
        <v>4194</v>
      </c>
      <c r="BD194" s="98">
        <v>0</v>
      </c>
      <c r="BE194" s="99" t="str">
        <f>IFERROR(VLOOKUP(ROWS($BC$4:BC194),$BB$4:$BC$2337,2,0),"")</f>
        <v>Bychawa (pow. lubelski, woj. lubelskie)</v>
      </c>
      <c r="BF194" s="98">
        <v>0</v>
      </c>
      <c r="BG194" s="98">
        <f>IF(ISNUMBER(SEARCH('ankieta ESG'!$G$184,BH194)),MAX($BG$3:BG193)+1,0)</f>
        <v>191</v>
      </c>
      <c r="BH194" s="134" t="s">
        <v>4194</v>
      </c>
      <c r="BI194" s="98">
        <v>0</v>
      </c>
      <c r="BJ194" s="99" t="str">
        <f>IFERROR(VLOOKUP(ROWS($BH$4:BH194),$BG$4:$BH$2337,2,0),"")</f>
        <v>Bychawa (pow. lubelski, woj. lubelskie)</v>
      </c>
      <c r="BK194" s="98">
        <v>0</v>
      </c>
      <c r="BL194" s="98">
        <f>IF(ISNUMBER(SEARCH('ankieta ESG'!$G$185,BM194)),MAX($BL$3:BL193)+1,0)</f>
        <v>191</v>
      </c>
      <c r="BM194" s="134" t="s">
        <v>4194</v>
      </c>
      <c r="BN194" s="98">
        <v>0</v>
      </c>
      <c r="BO194" s="99" t="str">
        <f>IFERROR(VLOOKUP(ROWS($BM$4:BM194),$BL$4:$BM$2337,2,0),"")</f>
        <v>Bychawa (pow. lubelski, woj. lubelskie)</v>
      </c>
      <c r="BP194" s="98">
        <v>0</v>
      </c>
      <c r="BQ194" s="98">
        <f>IF(ISNUMBER(SEARCH('ankieta ESG'!$G$186,BR194)),MAX($BQ$3:BQ193)+1,0)</f>
        <v>191</v>
      </c>
      <c r="BR194" s="134" t="s">
        <v>4194</v>
      </c>
      <c r="BS194" s="98">
        <v>0</v>
      </c>
      <c r="BT194" s="99" t="str">
        <f>IFERROR(VLOOKUP(ROWS($BR$4:BR194),$BQ$4:$BR$2337,2,0),"")</f>
        <v>Bychawa (pow. lubelski, woj. lubelskie)</v>
      </c>
      <c r="BU194" s="98">
        <v>0</v>
      </c>
      <c r="BV194" s="98">
        <f>IF(ISNUMBER(SEARCH('ankieta ESG'!$G$187,BW194)),MAX($BV$3:BV193)+1,0)</f>
        <v>191</v>
      </c>
      <c r="BW194" s="134" t="s">
        <v>4194</v>
      </c>
      <c r="BX194" s="98">
        <v>0</v>
      </c>
      <c r="BY194" s="99" t="str">
        <f>IFERROR(VLOOKUP(ROWS($BW$4:BW194),$BV$4:$BW$2337,2,0),"")</f>
        <v>Bychawa (pow. lubelski, woj. lubelskie)</v>
      </c>
      <c r="BZ194" s="98">
        <v>0</v>
      </c>
      <c r="CA194" s="98">
        <f>IF(ISNUMBER(SEARCH('ankieta ESG'!$G$188,CB194)),MAX($CA$3:CA193)+1,0)</f>
        <v>191</v>
      </c>
      <c r="CB194" s="134" t="s">
        <v>4194</v>
      </c>
      <c r="CC194" s="98">
        <v>0</v>
      </c>
      <c r="CD194" s="99" t="str">
        <f>IFERROR(VLOOKUP(ROWS($CB$4:CB194),$CA$4:$CB$2337,2,0),"")</f>
        <v>Bychawa (pow. lubelski, woj. lubelskie)</v>
      </c>
      <c r="CE194" s="98">
        <v>0</v>
      </c>
      <c r="CF194" s="98">
        <f>IF(ISNUMBER(SEARCH('ankieta ESG'!$G$189,CG194)),MAX($CF$3:CF193)+1,0)</f>
        <v>191</v>
      </c>
      <c r="CG194" s="134" t="s">
        <v>4194</v>
      </c>
      <c r="CH194" s="98">
        <v>0</v>
      </c>
      <c r="CI194" s="99" t="str">
        <f>IFERROR(VLOOKUP(ROWS($CG$4:CG194),$CF$4:$CG$2337,2,0),"")</f>
        <v>Bychawa (pow. lubelski, woj. lubelskie)</v>
      </c>
      <c r="CJ194" s="98">
        <v>0</v>
      </c>
    </row>
    <row r="195" spans="2:88">
      <c r="B195" s="98">
        <f>IF(ISNUMBER(SEARCH('ankieta ESG'!$E$11,C195)),MAX(B$3:$B194)+1,0)</f>
        <v>192</v>
      </c>
      <c r="C195" s="99" t="s">
        <v>236</v>
      </c>
      <c r="D195" s="98">
        <v>0</v>
      </c>
      <c r="E195" s="99" t="str">
        <f>IFERROR(VLOOKUP(ROWS($C$4:C195),$B$4:$C$1385,2,0),"")</f>
        <v>24.43.Z Produkcja ołowiu, cynku i cyny (PKD 2007)</v>
      </c>
      <c r="F195" s="98">
        <v>0</v>
      </c>
      <c r="AM195" s="98">
        <f>IF(ISNUMBER(SEARCH('ankieta ESG'!$G$180,AN195)),MAX(AM$3:$AM194)+1,0)</f>
        <v>192</v>
      </c>
      <c r="AN195" s="134" t="s">
        <v>4195</v>
      </c>
      <c r="AO195" s="98">
        <v>0</v>
      </c>
      <c r="AP195" s="99" t="str">
        <f>IFERROR(VLOOKUP(ROWS($AN$4:AN195),$AM$4:$AN$2337,2,0),"")</f>
        <v>Byczyna (pow. kluczborski, woj. opolskie)</v>
      </c>
      <c r="AQ195" s="98">
        <v>0</v>
      </c>
      <c r="AR195" s="98">
        <f>IF(ISNUMBER(SEARCH('ankieta ESG'!$G$181,AS195)),MAX($AR$3:AR194)+1,0)</f>
        <v>192</v>
      </c>
      <c r="AS195" s="134" t="s">
        <v>4195</v>
      </c>
      <c r="AT195" s="98">
        <v>0</v>
      </c>
      <c r="AU195" s="99" t="str">
        <f>IFERROR(VLOOKUP(ROWS($AS$4:AS195),$AR$4:$AS$2337,2,0),"")</f>
        <v>Byczyna (pow. kluczborski, woj. opolskie)</v>
      </c>
      <c r="AV195" s="98">
        <v>0</v>
      </c>
      <c r="AW195" s="98">
        <f>IF(ISNUMBER(SEARCH('ankieta ESG'!$G$182,AX195)),MAX($AW$3:AW194)+1,0)</f>
        <v>192</v>
      </c>
      <c r="AX195" s="134" t="s">
        <v>4195</v>
      </c>
      <c r="AY195" s="98">
        <v>0</v>
      </c>
      <c r="AZ195" s="99" t="str">
        <f>IFERROR(VLOOKUP(ROWS($AX$4:AX195),$AW$4:$AX$2337,2,0),"")</f>
        <v>Byczyna (pow. kluczborski, woj. opolskie)</v>
      </c>
      <c r="BA195" s="98">
        <v>0</v>
      </c>
      <c r="BB195" s="98">
        <f>IF(ISNUMBER(SEARCH('ankieta ESG'!$G$183,BC195)),MAX($BB$3:BB194)+1,0)</f>
        <v>192</v>
      </c>
      <c r="BC195" s="134" t="s">
        <v>4195</v>
      </c>
      <c r="BD195" s="98">
        <v>0</v>
      </c>
      <c r="BE195" s="99" t="str">
        <f>IFERROR(VLOOKUP(ROWS($BC$4:BC195),$BB$4:$BC$2337,2,0),"")</f>
        <v>Byczyna (pow. kluczborski, woj. opolskie)</v>
      </c>
      <c r="BF195" s="98">
        <v>0</v>
      </c>
      <c r="BG195" s="98">
        <f>IF(ISNUMBER(SEARCH('ankieta ESG'!$G$184,BH195)),MAX($BG$3:BG194)+1,0)</f>
        <v>192</v>
      </c>
      <c r="BH195" s="134" t="s">
        <v>4195</v>
      </c>
      <c r="BI195" s="98">
        <v>0</v>
      </c>
      <c r="BJ195" s="99" t="str">
        <f>IFERROR(VLOOKUP(ROWS($BH$4:BH195),$BG$4:$BH$2337,2,0),"")</f>
        <v>Byczyna (pow. kluczborski, woj. opolskie)</v>
      </c>
      <c r="BK195" s="98">
        <v>0</v>
      </c>
      <c r="BL195" s="98">
        <f>IF(ISNUMBER(SEARCH('ankieta ESG'!$G$185,BM195)),MAX($BL$3:BL194)+1,0)</f>
        <v>192</v>
      </c>
      <c r="BM195" s="134" t="s">
        <v>4195</v>
      </c>
      <c r="BN195" s="98">
        <v>0</v>
      </c>
      <c r="BO195" s="99" t="str">
        <f>IFERROR(VLOOKUP(ROWS($BM$4:BM195),$BL$4:$BM$2337,2,0),"")</f>
        <v>Byczyna (pow. kluczborski, woj. opolskie)</v>
      </c>
      <c r="BP195" s="98">
        <v>0</v>
      </c>
      <c r="BQ195" s="98">
        <f>IF(ISNUMBER(SEARCH('ankieta ESG'!$G$186,BR195)),MAX($BQ$3:BQ194)+1,0)</f>
        <v>192</v>
      </c>
      <c r="BR195" s="134" t="s">
        <v>4195</v>
      </c>
      <c r="BS195" s="98">
        <v>0</v>
      </c>
      <c r="BT195" s="99" t="str">
        <f>IFERROR(VLOOKUP(ROWS($BR$4:BR195),$BQ$4:$BR$2337,2,0),"")</f>
        <v>Byczyna (pow. kluczborski, woj. opolskie)</v>
      </c>
      <c r="BU195" s="98">
        <v>0</v>
      </c>
      <c r="BV195" s="98">
        <f>IF(ISNUMBER(SEARCH('ankieta ESG'!$G$187,BW195)),MAX($BV$3:BV194)+1,0)</f>
        <v>192</v>
      </c>
      <c r="BW195" s="134" t="s">
        <v>4195</v>
      </c>
      <c r="BX195" s="98">
        <v>0</v>
      </c>
      <c r="BY195" s="99" t="str">
        <f>IFERROR(VLOOKUP(ROWS($BW$4:BW195),$BV$4:$BW$2337,2,0),"")</f>
        <v>Byczyna (pow. kluczborski, woj. opolskie)</v>
      </c>
      <c r="BZ195" s="98">
        <v>0</v>
      </c>
      <c r="CA195" s="98">
        <f>IF(ISNUMBER(SEARCH('ankieta ESG'!$G$188,CB195)),MAX($CA$3:CA194)+1,0)</f>
        <v>192</v>
      </c>
      <c r="CB195" s="134" t="s">
        <v>4195</v>
      </c>
      <c r="CC195" s="98">
        <v>0</v>
      </c>
      <c r="CD195" s="99" t="str">
        <f>IFERROR(VLOOKUP(ROWS($CB$4:CB195),$CA$4:$CB$2337,2,0),"")</f>
        <v>Byczyna (pow. kluczborski, woj. opolskie)</v>
      </c>
      <c r="CE195" s="98">
        <v>0</v>
      </c>
      <c r="CF195" s="98">
        <f>IF(ISNUMBER(SEARCH('ankieta ESG'!$G$189,CG195)),MAX($CF$3:CF194)+1,0)</f>
        <v>192</v>
      </c>
      <c r="CG195" s="134" t="s">
        <v>4195</v>
      </c>
      <c r="CH195" s="98">
        <v>0</v>
      </c>
      <c r="CI195" s="99" t="str">
        <f>IFERROR(VLOOKUP(ROWS($CG$4:CG195),$CF$4:$CG$2337,2,0),"")</f>
        <v>Byczyna (pow. kluczborski, woj. opolskie)</v>
      </c>
      <c r="CJ195" s="98">
        <v>0</v>
      </c>
    </row>
    <row r="196" spans="2:88">
      <c r="B196" s="98">
        <f>IF(ISNUMBER(SEARCH('ankieta ESG'!$E$11,C196)),MAX(B$3:$B195)+1,0)</f>
        <v>193</v>
      </c>
      <c r="C196" s="99" t="s">
        <v>237</v>
      </c>
      <c r="D196" s="98">
        <v>0</v>
      </c>
      <c r="E196" s="99" t="str">
        <f>IFERROR(VLOOKUP(ROWS($C$4:C196),$B$4:$C$1385,2,0),"")</f>
        <v>24.44.Z Produkcja miedzi (PKD 2007)</v>
      </c>
      <c r="F196" s="98">
        <v>0</v>
      </c>
      <c r="AM196" s="98">
        <f>IF(ISNUMBER(SEARCH('ankieta ESG'!$G$180,AN196)),MAX(AM$3:$AM195)+1,0)</f>
        <v>193</v>
      </c>
      <c r="AN196" s="134" t="s">
        <v>4196</v>
      </c>
      <c r="AO196" s="98">
        <v>0</v>
      </c>
      <c r="AP196" s="99" t="str">
        <f>IFERROR(VLOOKUP(ROWS($AN$4:AN196),$AM$4:$AN$2337,2,0),"")</f>
        <v>Bydgoszcz (pow. Bydgoszcz, woj. kujawsko-pomorskie)</v>
      </c>
      <c r="AQ196" s="98">
        <v>0</v>
      </c>
      <c r="AR196" s="98">
        <f>IF(ISNUMBER(SEARCH('ankieta ESG'!$G$181,AS196)),MAX($AR$3:AR195)+1,0)</f>
        <v>193</v>
      </c>
      <c r="AS196" s="134" t="s">
        <v>4196</v>
      </c>
      <c r="AT196" s="98">
        <v>0</v>
      </c>
      <c r="AU196" s="99" t="str">
        <f>IFERROR(VLOOKUP(ROWS($AS$4:AS196),$AR$4:$AS$2337,2,0),"")</f>
        <v>Bydgoszcz (pow. Bydgoszcz, woj. kujawsko-pomorskie)</v>
      </c>
      <c r="AV196" s="98">
        <v>0</v>
      </c>
      <c r="AW196" s="98">
        <f>IF(ISNUMBER(SEARCH('ankieta ESG'!$G$182,AX196)),MAX($AW$3:AW195)+1,0)</f>
        <v>193</v>
      </c>
      <c r="AX196" s="134" t="s">
        <v>4196</v>
      </c>
      <c r="AY196" s="98">
        <v>0</v>
      </c>
      <c r="AZ196" s="99" t="str">
        <f>IFERROR(VLOOKUP(ROWS($AX$4:AX196),$AW$4:$AX$2337,2,0),"")</f>
        <v>Bydgoszcz (pow. Bydgoszcz, woj. kujawsko-pomorskie)</v>
      </c>
      <c r="BA196" s="98">
        <v>0</v>
      </c>
      <c r="BB196" s="98">
        <f>IF(ISNUMBER(SEARCH('ankieta ESG'!$G$183,BC196)),MAX($BB$3:BB195)+1,0)</f>
        <v>193</v>
      </c>
      <c r="BC196" s="134" t="s">
        <v>4196</v>
      </c>
      <c r="BD196" s="98">
        <v>0</v>
      </c>
      <c r="BE196" s="99" t="str">
        <f>IFERROR(VLOOKUP(ROWS($BC$4:BC196),$BB$4:$BC$2337,2,0),"")</f>
        <v>Bydgoszcz (pow. Bydgoszcz, woj. kujawsko-pomorskie)</v>
      </c>
      <c r="BF196" s="98">
        <v>0</v>
      </c>
      <c r="BG196" s="98">
        <f>IF(ISNUMBER(SEARCH('ankieta ESG'!$G$184,BH196)),MAX($BG$3:BG195)+1,0)</f>
        <v>193</v>
      </c>
      <c r="BH196" s="134" t="s">
        <v>4196</v>
      </c>
      <c r="BI196" s="98">
        <v>0</v>
      </c>
      <c r="BJ196" s="99" t="str">
        <f>IFERROR(VLOOKUP(ROWS($BH$4:BH196),$BG$4:$BH$2337,2,0),"")</f>
        <v>Bydgoszcz (pow. Bydgoszcz, woj. kujawsko-pomorskie)</v>
      </c>
      <c r="BK196" s="98">
        <v>0</v>
      </c>
      <c r="BL196" s="98">
        <f>IF(ISNUMBER(SEARCH('ankieta ESG'!$G$185,BM196)),MAX($BL$3:BL195)+1,0)</f>
        <v>193</v>
      </c>
      <c r="BM196" s="134" t="s">
        <v>4196</v>
      </c>
      <c r="BN196" s="98">
        <v>0</v>
      </c>
      <c r="BO196" s="99" t="str">
        <f>IFERROR(VLOOKUP(ROWS($BM$4:BM196),$BL$4:$BM$2337,2,0),"")</f>
        <v>Bydgoszcz (pow. Bydgoszcz, woj. kujawsko-pomorskie)</v>
      </c>
      <c r="BP196" s="98">
        <v>0</v>
      </c>
      <c r="BQ196" s="98">
        <f>IF(ISNUMBER(SEARCH('ankieta ESG'!$G$186,BR196)),MAX($BQ$3:BQ195)+1,0)</f>
        <v>193</v>
      </c>
      <c r="BR196" s="134" t="s">
        <v>4196</v>
      </c>
      <c r="BS196" s="98">
        <v>0</v>
      </c>
      <c r="BT196" s="99" t="str">
        <f>IFERROR(VLOOKUP(ROWS($BR$4:BR196),$BQ$4:$BR$2337,2,0),"")</f>
        <v>Bydgoszcz (pow. Bydgoszcz, woj. kujawsko-pomorskie)</v>
      </c>
      <c r="BU196" s="98">
        <v>0</v>
      </c>
      <c r="BV196" s="98">
        <f>IF(ISNUMBER(SEARCH('ankieta ESG'!$G$187,BW196)),MAX($BV$3:BV195)+1,0)</f>
        <v>193</v>
      </c>
      <c r="BW196" s="134" t="s">
        <v>4196</v>
      </c>
      <c r="BX196" s="98">
        <v>0</v>
      </c>
      <c r="BY196" s="99" t="str">
        <f>IFERROR(VLOOKUP(ROWS($BW$4:BW196),$BV$4:$BW$2337,2,0),"")</f>
        <v>Bydgoszcz (pow. Bydgoszcz, woj. kujawsko-pomorskie)</v>
      </c>
      <c r="BZ196" s="98">
        <v>0</v>
      </c>
      <c r="CA196" s="98">
        <f>IF(ISNUMBER(SEARCH('ankieta ESG'!$G$188,CB196)),MAX($CA$3:CA195)+1,0)</f>
        <v>193</v>
      </c>
      <c r="CB196" s="134" t="s">
        <v>4196</v>
      </c>
      <c r="CC196" s="98">
        <v>0</v>
      </c>
      <c r="CD196" s="99" t="str">
        <f>IFERROR(VLOOKUP(ROWS($CB$4:CB196),$CA$4:$CB$2337,2,0),"")</f>
        <v>Bydgoszcz (pow. Bydgoszcz, woj. kujawsko-pomorskie)</v>
      </c>
      <c r="CE196" s="98">
        <v>0</v>
      </c>
      <c r="CF196" s="98">
        <f>IF(ISNUMBER(SEARCH('ankieta ESG'!$G$189,CG196)),MAX($CF$3:CF195)+1,0)</f>
        <v>193</v>
      </c>
      <c r="CG196" s="134" t="s">
        <v>4196</v>
      </c>
      <c r="CH196" s="98">
        <v>0</v>
      </c>
      <c r="CI196" s="99" t="str">
        <f>IFERROR(VLOOKUP(ROWS($CG$4:CG196),$CF$4:$CG$2337,2,0),"")</f>
        <v>Bydgoszcz (pow. Bydgoszcz, woj. kujawsko-pomorskie)</v>
      </c>
      <c r="CJ196" s="98">
        <v>0</v>
      </c>
    </row>
    <row r="197" spans="2:88">
      <c r="B197" s="98">
        <f>IF(ISNUMBER(SEARCH('ankieta ESG'!$E$11,C197)),MAX(B$3:$B196)+1,0)</f>
        <v>194</v>
      </c>
      <c r="C197" s="99" t="s">
        <v>238</v>
      </c>
      <c r="D197" s="98">
        <v>0</v>
      </c>
      <c r="E197" s="99" t="str">
        <f>IFERROR(VLOOKUP(ROWS($C$4:C197),$B$4:$C$1385,2,0),"")</f>
        <v>24.45.Z Produkcja pozostałych metali nieżelaznych (PKD 2007)</v>
      </c>
      <c r="F197" s="98">
        <v>0</v>
      </c>
      <c r="AM197" s="98">
        <f>IF(ISNUMBER(SEARCH('ankieta ESG'!$G$180,AN197)),MAX(AM$3:$AM196)+1,0)</f>
        <v>194</v>
      </c>
      <c r="AN197" s="134" t="s">
        <v>4197</v>
      </c>
      <c r="AO197" s="98">
        <v>0</v>
      </c>
      <c r="AP197" s="99" t="str">
        <f>IFERROR(VLOOKUP(ROWS($AN$4:AN197),$AM$4:$AN$2337,2,0),"")</f>
        <v>Bystra (pow. suski, woj. małopolskie)</v>
      </c>
      <c r="AQ197" s="98">
        <v>0</v>
      </c>
      <c r="AR197" s="98">
        <f>IF(ISNUMBER(SEARCH('ankieta ESG'!$G$181,AS197)),MAX($AR$3:AR196)+1,0)</f>
        <v>194</v>
      </c>
      <c r="AS197" s="134" t="s">
        <v>4197</v>
      </c>
      <c r="AT197" s="98">
        <v>0</v>
      </c>
      <c r="AU197" s="99" t="str">
        <f>IFERROR(VLOOKUP(ROWS($AS$4:AS197),$AR$4:$AS$2337,2,0),"")</f>
        <v>Bystra (pow. suski, woj. małopolskie)</v>
      </c>
      <c r="AV197" s="98">
        <v>0</v>
      </c>
      <c r="AW197" s="98">
        <f>IF(ISNUMBER(SEARCH('ankieta ESG'!$G$182,AX197)),MAX($AW$3:AW196)+1,0)</f>
        <v>194</v>
      </c>
      <c r="AX197" s="134" t="s">
        <v>4197</v>
      </c>
      <c r="AY197" s="98">
        <v>0</v>
      </c>
      <c r="AZ197" s="99" t="str">
        <f>IFERROR(VLOOKUP(ROWS($AX$4:AX197),$AW$4:$AX$2337,2,0),"")</f>
        <v>Bystra (pow. suski, woj. małopolskie)</v>
      </c>
      <c r="BA197" s="98">
        <v>0</v>
      </c>
      <c r="BB197" s="98">
        <f>IF(ISNUMBER(SEARCH('ankieta ESG'!$G$183,BC197)),MAX($BB$3:BB196)+1,0)</f>
        <v>194</v>
      </c>
      <c r="BC197" s="134" t="s">
        <v>4197</v>
      </c>
      <c r="BD197" s="98">
        <v>0</v>
      </c>
      <c r="BE197" s="99" t="str">
        <f>IFERROR(VLOOKUP(ROWS($BC$4:BC197),$BB$4:$BC$2337,2,0),"")</f>
        <v>Bystra (pow. suski, woj. małopolskie)</v>
      </c>
      <c r="BF197" s="98">
        <v>0</v>
      </c>
      <c r="BG197" s="98">
        <f>IF(ISNUMBER(SEARCH('ankieta ESG'!$G$184,BH197)),MAX($BG$3:BG196)+1,0)</f>
        <v>194</v>
      </c>
      <c r="BH197" s="134" t="s">
        <v>4197</v>
      </c>
      <c r="BI197" s="98">
        <v>0</v>
      </c>
      <c r="BJ197" s="99" t="str">
        <f>IFERROR(VLOOKUP(ROWS($BH$4:BH197),$BG$4:$BH$2337,2,0),"")</f>
        <v>Bystra (pow. suski, woj. małopolskie)</v>
      </c>
      <c r="BK197" s="98">
        <v>0</v>
      </c>
      <c r="BL197" s="98">
        <f>IF(ISNUMBER(SEARCH('ankieta ESG'!$G$185,BM197)),MAX($BL$3:BL196)+1,0)</f>
        <v>194</v>
      </c>
      <c r="BM197" s="134" t="s">
        <v>4197</v>
      </c>
      <c r="BN197" s="98">
        <v>0</v>
      </c>
      <c r="BO197" s="99" t="str">
        <f>IFERROR(VLOOKUP(ROWS($BM$4:BM197),$BL$4:$BM$2337,2,0),"")</f>
        <v>Bystra (pow. suski, woj. małopolskie)</v>
      </c>
      <c r="BP197" s="98">
        <v>0</v>
      </c>
      <c r="BQ197" s="98">
        <f>IF(ISNUMBER(SEARCH('ankieta ESG'!$G$186,BR197)),MAX($BQ$3:BQ196)+1,0)</f>
        <v>194</v>
      </c>
      <c r="BR197" s="134" t="s">
        <v>4197</v>
      </c>
      <c r="BS197" s="98">
        <v>0</v>
      </c>
      <c r="BT197" s="99" t="str">
        <f>IFERROR(VLOOKUP(ROWS($BR$4:BR197),$BQ$4:$BR$2337,2,0),"")</f>
        <v>Bystra (pow. suski, woj. małopolskie)</v>
      </c>
      <c r="BU197" s="98">
        <v>0</v>
      </c>
      <c r="BV197" s="98">
        <f>IF(ISNUMBER(SEARCH('ankieta ESG'!$G$187,BW197)),MAX($BV$3:BV196)+1,0)</f>
        <v>194</v>
      </c>
      <c r="BW197" s="134" t="s">
        <v>4197</v>
      </c>
      <c r="BX197" s="98">
        <v>0</v>
      </c>
      <c r="BY197" s="99" t="str">
        <f>IFERROR(VLOOKUP(ROWS($BW$4:BW197),$BV$4:$BW$2337,2,0),"")</f>
        <v>Bystra (pow. suski, woj. małopolskie)</v>
      </c>
      <c r="BZ197" s="98">
        <v>0</v>
      </c>
      <c r="CA197" s="98">
        <f>IF(ISNUMBER(SEARCH('ankieta ESG'!$G$188,CB197)),MAX($CA$3:CA196)+1,0)</f>
        <v>194</v>
      </c>
      <c r="CB197" s="134" t="s">
        <v>4197</v>
      </c>
      <c r="CC197" s="98">
        <v>0</v>
      </c>
      <c r="CD197" s="99" t="str">
        <f>IFERROR(VLOOKUP(ROWS($CB$4:CB197),$CA$4:$CB$2337,2,0),"")</f>
        <v>Bystra (pow. suski, woj. małopolskie)</v>
      </c>
      <c r="CE197" s="98">
        <v>0</v>
      </c>
      <c r="CF197" s="98">
        <f>IF(ISNUMBER(SEARCH('ankieta ESG'!$G$189,CG197)),MAX($CF$3:CF196)+1,0)</f>
        <v>194</v>
      </c>
      <c r="CG197" s="134" t="s">
        <v>4197</v>
      </c>
      <c r="CH197" s="98">
        <v>0</v>
      </c>
      <c r="CI197" s="99" t="str">
        <f>IFERROR(VLOOKUP(ROWS($CG$4:CG197),$CF$4:$CG$2337,2,0),"")</f>
        <v>Bystra (pow. suski, woj. małopolskie)</v>
      </c>
      <c r="CJ197" s="98">
        <v>0</v>
      </c>
    </row>
    <row r="198" spans="2:88">
      <c r="B198" s="98">
        <f>IF(ISNUMBER(SEARCH('ankieta ESG'!$E$11,C198)),MAX(B$3:$B197)+1,0)</f>
        <v>195</v>
      </c>
      <c r="C198" s="99" t="s">
        <v>239</v>
      </c>
      <c r="D198" s="98">
        <v>0</v>
      </c>
      <c r="E198" s="99" t="str">
        <f>IFERROR(VLOOKUP(ROWS($C$4:C198),$B$4:$C$1385,2,0),"")</f>
        <v>24.46.Z Wytwarzanie paliw jądrowych (PKD 2007)</v>
      </c>
      <c r="F198" s="98">
        <v>0</v>
      </c>
      <c r="AM198" s="98">
        <f>IF(ISNUMBER(SEARCH('ankieta ESG'!$G$180,AN198)),MAX(AM$3:$AM197)+1,0)</f>
        <v>195</v>
      </c>
      <c r="AN198" s="134" t="s">
        <v>4198</v>
      </c>
      <c r="AO198" s="98">
        <v>0</v>
      </c>
      <c r="AP198" s="99" t="str">
        <f>IFERROR(VLOOKUP(ROWS($AN$4:AN198),$AM$4:$AN$2337,2,0),"")</f>
        <v>Bystrzyca Kłodzka (pow. kłodzki, woj. dolnośląskie)</v>
      </c>
      <c r="AQ198" s="98">
        <v>0</v>
      </c>
      <c r="AR198" s="98">
        <f>IF(ISNUMBER(SEARCH('ankieta ESG'!$G$181,AS198)),MAX($AR$3:AR197)+1,0)</f>
        <v>195</v>
      </c>
      <c r="AS198" s="134" t="s">
        <v>4198</v>
      </c>
      <c r="AT198" s="98">
        <v>0</v>
      </c>
      <c r="AU198" s="99" t="str">
        <f>IFERROR(VLOOKUP(ROWS($AS$4:AS198),$AR$4:$AS$2337,2,0),"")</f>
        <v>Bystrzyca Kłodzka (pow. kłodzki, woj. dolnośląskie)</v>
      </c>
      <c r="AV198" s="98">
        <v>0</v>
      </c>
      <c r="AW198" s="98">
        <f>IF(ISNUMBER(SEARCH('ankieta ESG'!$G$182,AX198)),MAX($AW$3:AW197)+1,0)</f>
        <v>195</v>
      </c>
      <c r="AX198" s="134" t="s">
        <v>4198</v>
      </c>
      <c r="AY198" s="98">
        <v>0</v>
      </c>
      <c r="AZ198" s="99" t="str">
        <f>IFERROR(VLOOKUP(ROWS($AX$4:AX198),$AW$4:$AX$2337,2,0),"")</f>
        <v>Bystrzyca Kłodzka (pow. kłodzki, woj. dolnośląskie)</v>
      </c>
      <c r="BA198" s="98">
        <v>0</v>
      </c>
      <c r="BB198" s="98">
        <f>IF(ISNUMBER(SEARCH('ankieta ESG'!$G$183,BC198)),MAX($BB$3:BB197)+1,0)</f>
        <v>195</v>
      </c>
      <c r="BC198" s="134" t="s">
        <v>4198</v>
      </c>
      <c r="BD198" s="98">
        <v>0</v>
      </c>
      <c r="BE198" s="99" t="str">
        <f>IFERROR(VLOOKUP(ROWS($BC$4:BC198),$BB$4:$BC$2337,2,0),"")</f>
        <v>Bystrzyca Kłodzka (pow. kłodzki, woj. dolnośląskie)</v>
      </c>
      <c r="BF198" s="98">
        <v>0</v>
      </c>
      <c r="BG198" s="98">
        <f>IF(ISNUMBER(SEARCH('ankieta ESG'!$G$184,BH198)),MAX($BG$3:BG197)+1,0)</f>
        <v>195</v>
      </c>
      <c r="BH198" s="134" t="s">
        <v>4198</v>
      </c>
      <c r="BI198" s="98">
        <v>0</v>
      </c>
      <c r="BJ198" s="99" t="str">
        <f>IFERROR(VLOOKUP(ROWS($BH$4:BH198),$BG$4:$BH$2337,2,0),"")</f>
        <v>Bystrzyca Kłodzka (pow. kłodzki, woj. dolnośląskie)</v>
      </c>
      <c r="BK198" s="98">
        <v>0</v>
      </c>
      <c r="BL198" s="98">
        <f>IF(ISNUMBER(SEARCH('ankieta ESG'!$G$185,BM198)),MAX($BL$3:BL197)+1,0)</f>
        <v>195</v>
      </c>
      <c r="BM198" s="134" t="s">
        <v>4198</v>
      </c>
      <c r="BN198" s="98">
        <v>0</v>
      </c>
      <c r="BO198" s="99" t="str">
        <f>IFERROR(VLOOKUP(ROWS($BM$4:BM198),$BL$4:$BM$2337,2,0),"")</f>
        <v>Bystrzyca Kłodzka (pow. kłodzki, woj. dolnośląskie)</v>
      </c>
      <c r="BP198" s="98">
        <v>0</v>
      </c>
      <c r="BQ198" s="98">
        <f>IF(ISNUMBER(SEARCH('ankieta ESG'!$G$186,BR198)),MAX($BQ$3:BQ197)+1,0)</f>
        <v>195</v>
      </c>
      <c r="BR198" s="134" t="s">
        <v>4198</v>
      </c>
      <c r="BS198" s="98">
        <v>0</v>
      </c>
      <c r="BT198" s="99" t="str">
        <f>IFERROR(VLOOKUP(ROWS($BR$4:BR198),$BQ$4:$BR$2337,2,0),"")</f>
        <v>Bystrzyca Kłodzka (pow. kłodzki, woj. dolnośląskie)</v>
      </c>
      <c r="BU198" s="98">
        <v>0</v>
      </c>
      <c r="BV198" s="98">
        <f>IF(ISNUMBER(SEARCH('ankieta ESG'!$G$187,BW198)),MAX($BV$3:BV197)+1,0)</f>
        <v>195</v>
      </c>
      <c r="BW198" s="134" t="s">
        <v>4198</v>
      </c>
      <c r="BX198" s="98">
        <v>0</v>
      </c>
      <c r="BY198" s="99" t="str">
        <f>IFERROR(VLOOKUP(ROWS($BW$4:BW198),$BV$4:$BW$2337,2,0),"")</f>
        <v>Bystrzyca Kłodzka (pow. kłodzki, woj. dolnośląskie)</v>
      </c>
      <c r="BZ198" s="98">
        <v>0</v>
      </c>
      <c r="CA198" s="98">
        <f>IF(ISNUMBER(SEARCH('ankieta ESG'!$G$188,CB198)),MAX($CA$3:CA197)+1,0)</f>
        <v>195</v>
      </c>
      <c r="CB198" s="134" t="s">
        <v>4198</v>
      </c>
      <c r="CC198" s="98">
        <v>0</v>
      </c>
      <c r="CD198" s="99" t="str">
        <f>IFERROR(VLOOKUP(ROWS($CB$4:CB198),$CA$4:$CB$2337,2,0),"")</f>
        <v>Bystrzyca Kłodzka (pow. kłodzki, woj. dolnośląskie)</v>
      </c>
      <c r="CE198" s="98">
        <v>0</v>
      </c>
      <c r="CF198" s="98">
        <f>IF(ISNUMBER(SEARCH('ankieta ESG'!$G$189,CG198)),MAX($CF$3:CF197)+1,0)</f>
        <v>195</v>
      </c>
      <c r="CG198" s="134" t="s">
        <v>4198</v>
      </c>
      <c r="CH198" s="98">
        <v>0</v>
      </c>
      <c r="CI198" s="99" t="str">
        <f>IFERROR(VLOOKUP(ROWS($CG$4:CG198),$CF$4:$CG$2337,2,0),"")</f>
        <v>Bystrzyca Kłodzka (pow. kłodzki, woj. dolnośląskie)</v>
      </c>
      <c r="CJ198" s="98">
        <v>0</v>
      </c>
    </row>
    <row r="199" spans="2:88">
      <c r="B199" s="98">
        <f>IF(ISNUMBER(SEARCH('ankieta ESG'!$E$11,C199)),MAX(B$3:$B198)+1,0)</f>
        <v>196</v>
      </c>
      <c r="C199" s="99" t="s">
        <v>240</v>
      </c>
      <c r="D199" s="98">
        <v>0</v>
      </c>
      <c r="E199" s="99" t="str">
        <f>IFERROR(VLOOKUP(ROWS($C$4:C199),$B$4:$C$1385,2,0),"")</f>
        <v>24.51.Z Odlewnictwo żeliwa (PKD 2007)</v>
      </c>
      <c r="F199" s="98">
        <v>0</v>
      </c>
      <c r="AM199" s="98">
        <f>IF(ISNUMBER(SEARCH('ankieta ESG'!$G$180,AN199)),MAX(AM$3:$AM198)+1,0)</f>
        <v>196</v>
      </c>
      <c r="AN199" s="134" t="s">
        <v>4199</v>
      </c>
      <c r="AO199" s="98">
        <v>0</v>
      </c>
      <c r="AP199" s="99" t="str">
        <f>IFERROR(VLOOKUP(ROWS($AN$4:AN199),$AM$4:$AN$2337,2,0),"")</f>
        <v>Bytnica (pow. krośnieński, woj. lubuskie)</v>
      </c>
      <c r="AQ199" s="98">
        <v>0</v>
      </c>
      <c r="AR199" s="98">
        <f>IF(ISNUMBER(SEARCH('ankieta ESG'!$G$181,AS199)),MAX($AR$3:AR198)+1,0)</f>
        <v>196</v>
      </c>
      <c r="AS199" s="134" t="s">
        <v>4199</v>
      </c>
      <c r="AT199" s="98">
        <v>0</v>
      </c>
      <c r="AU199" s="99" t="str">
        <f>IFERROR(VLOOKUP(ROWS($AS$4:AS199),$AR$4:$AS$2337,2,0),"")</f>
        <v>Bytnica (pow. krośnieński, woj. lubuskie)</v>
      </c>
      <c r="AV199" s="98">
        <v>0</v>
      </c>
      <c r="AW199" s="98">
        <f>IF(ISNUMBER(SEARCH('ankieta ESG'!$G$182,AX199)),MAX($AW$3:AW198)+1,0)</f>
        <v>196</v>
      </c>
      <c r="AX199" s="134" t="s">
        <v>4199</v>
      </c>
      <c r="AY199" s="98">
        <v>0</v>
      </c>
      <c r="AZ199" s="99" t="str">
        <f>IFERROR(VLOOKUP(ROWS($AX$4:AX199),$AW$4:$AX$2337,2,0),"")</f>
        <v>Bytnica (pow. krośnieński, woj. lubuskie)</v>
      </c>
      <c r="BA199" s="98">
        <v>0</v>
      </c>
      <c r="BB199" s="98">
        <f>IF(ISNUMBER(SEARCH('ankieta ESG'!$G$183,BC199)),MAX($BB$3:BB198)+1,0)</f>
        <v>196</v>
      </c>
      <c r="BC199" s="134" t="s">
        <v>4199</v>
      </c>
      <c r="BD199" s="98">
        <v>0</v>
      </c>
      <c r="BE199" s="99" t="str">
        <f>IFERROR(VLOOKUP(ROWS($BC$4:BC199),$BB$4:$BC$2337,2,0),"")</f>
        <v>Bytnica (pow. krośnieński, woj. lubuskie)</v>
      </c>
      <c r="BF199" s="98">
        <v>0</v>
      </c>
      <c r="BG199" s="98">
        <f>IF(ISNUMBER(SEARCH('ankieta ESG'!$G$184,BH199)),MAX($BG$3:BG198)+1,0)</f>
        <v>196</v>
      </c>
      <c r="BH199" s="134" t="s">
        <v>4199</v>
      </c>
      <c r="BI199" s="98">
        <v>0</v>
      </c>
      <c r="BJ199" s="99" t="str">
        <f>IFERROR(VLOOKUP(ROWS($BH$4:BH199),$BG$4:$BH$2337,2,0),"")</f>
        <v>Bytnica (pow. krośnieński, woj. lubuskie)</v>
      </c>
      <c r="BK199" s="98">
        <v>0</v>
      </c>
      <c r="BL199" s="98">
        <f>IF(ISNUMBER(SEARCH('ankieta ESG'!$G$185,BM199)),MAX($BL$3:BL198)+1,0)</f>
        <v>196</v>
      </c>
      <c r="BM199" s="134" t="s">
        <v>4199</v>
      </c>
      <c r="BN199" s="98">
        <v>0</v>
      </c>
      <c r="BO199" s="99" t="str">
        <f>IFERROR(VLOOKUP(ROWS($BM$4:BM199),$BL$4:$BM$2337,2,0),"")</f>
        <v>Bytnica (pow. krośnieński, woj. lubuskie)</v>
      </c>
      <c r="BP199" s="98">
        <v>0</v>
      </c>
      <c r="BQ199" s="98">
        <f>IF(ISNUMBER(SEARCH('ankieta ESG'!$G$186,BR199)),MAX($BQ$3:BQ198)+1,0)</f>
        <v>196</v>
      </c>
      <c r="BR199" s="134" t="s">
        <v>4199</v>
      </c>
      <c r="BS199" s="98">
        <v>0</v>
      </c>
      <c r="BT199" s="99" t="str">
        <f>IFERROR(VLOOKUP(ROWS($BR$4:BR199),$BQ$4:$BR$2337,2,0),"")</f>
        <v>Bytnica (pow. krośnieński, woj. lubuskie)</v>
      </c>
      <c r="BU199" s="98">
        <v>0</v>
      </c>
      <c r="BV199" s="98">
        <f>IF(ISNUMBER(SEARCH('ankieta ESG'!$G$187,BW199)),MAX($BV$3:BV198)+1,0)</f>
        <v>196</v>
      </c>
      <c r="BW199" s="134" t="s">
        <v>4199</v>
      </c>
      <c r="BX199" s="98">
        <v>0</v>
      </c>
      <c r="BY199" s="99" t="str">
        <f>IFERROR(VLOOKUP(ROWS($BW$4:BW199),$BV$4:$BW$2337,2,0),"")</f>
        <v>Bytnica (pow. krośnieński, woj. lubuskie)</v>
      </c>
      <c r="BZ199" s="98">
        <v>0</v>
      </c>
      <c r="CA199" s="98">
        <f>IF(ISNUMBER(SEARCH('ankieta ESG'!$G$188,CB199)),MAX($CA$3:CA198)+1,0)</f>
        <v>196</v>
      </c>
      <c r="CB199" s="134" t="s">
        <v>4199</v>
      </c>
      <c r="CC199" s="98">
        <v>0</v>
      </c>
      <c r="CD199" s="99" t="str">
        <f>IFERROR(VLOOKUP(ROWS($CB$4:CB199),$CA$4:$CB$2337,2,0),"")</f>
        <v>Bytnica (pow. krośnieński, woj. lubuskie)</v>
      </c>
      <c r="CE199" s="98">
        <v>0</v>
      </c>
      <c r="CF199" s="98">
        <f>IF(ISNUMBER(SEARCH('ankieta ESG'!$G$189,CG199)),MAX($CF$3:CF198)+1,0)</f>
        <v>196</v>
      </c>
      <c r="CG199" s="134" t="s">
        <v>4199</v>
      </c>
      <c r="CH199" s="98">
        <v>0</v>
      </c>
      <c r="CI199" s="99" t="str">
        <f>IFERROR(VLOOKUP(ROWS($CG$4:CG199),$CF$4:$CG$2337,2,0),"")</f>
        <v>Bytnica (pow. krośnieński, woj. lubuskie)</v>
      </c>
      <c r="CJ199" s="98">
        <v>0</v>
      </c>
    </row>
    <row r="200" spans="2:88">
      <c r="B200" s="98">
        <f>IF(ISNUMBER(SEARCH('ankieta ESG'!$E$11,C200)),MAX(B$3:$B199)+1,0)</f>
        <v>197</v>
      </c>
      <c r="C200" s="99" t="s">
        <v>241</v>
      </c>
      <c r="D200" s="98">
        <v>0</v>
      </c>
      <c r="E200" s="99" t="str">
        <f>IFERROR(VLOOKUP(ROWS($C$4:C200),$B$4:$C$1385,2,0),"")</f>
        <v>24.52.Z Odlewnictwo staliwa (PKD 2007)</v>
      </c>
      <c r="F200" s="98">
        <v>0</v>
      </c>
      <c r="AM200" s="98">
        <f>IF(ISNUMBER(SEARCH('ankieta ESG'!$G$180,AN200)),MAX(AM$3:$AM199)+1,0)</f>
        <v>197</v>
      </c>
      <c r="AN200" s="134" t="s">
        <v>4200</v>
      </c>
      <c r="AO200" s="98">
        <v>0</v>
      </c>
      <c r="AP200" s="99" t="str">
        <f>IFERROR(VLOOKUP(ROWS($AN$4:AN200),$AM$4:$AN$2337,2,0),"")</f>
        <v>Bytom (pow. Bytom, woj. śląskie)</v>
      </c>
      <c r="AQ200" s="98">
        <v>0</v>
      </c>
      <c r="AR200" s="98">
        <f>IF(ISNUMBER(SEARCH('ankieta ESG'!$G$181,AS200)),MAX($AR$3:AR199)+1,0)</f>
        <v>197</v>
      </c>
      <c r="AS200" s="134" t="s">
        <v>4200</v>
      </c>
      <c r="AT200" s="98">
        <v>0</v>
      </c>
      <c r="AU200" s="99" t="str">
        <f>IFERROR(VLOOKUP(ROWS($AS$4:AS200),$AR$4:$AS$2337,2,0),"")</f>
        <v>Bytom (pow. Bytom, woj. śląskie)</v>
      </c>
      <c r="AV200" s="98">
        <v>0</v>
      </c>
      <c r="AW200" s="98">
        <f>IF(ISNUMBER(SEARCH('ankieta ESG'!$G$182,AX200)),MAX($AW$3:AW199)+1,0)</f>
        <v>197</v>
      </c>
      <c r="AX200" s="134" t="s">
        <v>4200</v>
      </c>
      <c r="AY200" s="98">
        <v>0</v>
      </c>
      <c r="AZ200" s="99" t="str">
        <f>IFERROR(VLOOKUP(ROWS($AX$4:AX200),$AW$4:$AX$2337,2,0),"")</f>
        <v>Bytom (pow. Bytom, woj. śląskie)</v>
      </c>
      <c r="BA200" s="98">
        <v>0</v>
      </c>
      <c r="BB200" s="98">
        <f>IF(ISNUMBER(SEARCH('ankieta ESG'!$G$183,BC200)),MAX($BB$3:BB199)+1,0)</f>
        <v>197</v>
      </c>
      <c r="BC200" s="134" t="s">
        <v>4200</v>
      </c>
      <c r="BD200" s="98">
        <v>0</v>
      </c>
      <c r="BE200" s="99" t="str">
        <f>IFERROR(VLOOKUP(ROWS($BC$4:BC200),$BB$4:$BC$2337,2,0),"")</f>
        <v>Bytom (pow. Bytom, woj. śląskie)</v>
      </c>
      <c r="BF200" s="98">
        <v>0</v>
      </c>
      <c r="BG200" s="98">
        <f>IF(ISNUMBER(SEARCH('ankieta ESG'!$G$184,BH200)),MAX($BG$3:BG199)+1,0)</f>
        <v>197</v>
      </c>
      <c r="BH200" s="134" t="s">
        <v>4200</v>
      </c>
      <c r="BI200" s="98">
        <v>0</v>
      </c>
      <c r="BJ200" s="99" t="str">
        <f>IFERROR(VLOOKUP(ROWS($BH$4:BH200),$BG$4:$BH$2337,2,0),"")</f>
        <v>Bytom (pow. Bytom, woj. śląskie)</v>
      </c>
      <c r="BK200" s="98">
        <v>0</v>
      </c>
      <c r="BL200" s="98">
        <f>IF(ISNUMBER(SEARCH('ankieta ESG'!$G$185,BM200)),MAX($BL$3:BL199)+1,0)</f>
        <v>197</v>
      </c>
      <c r="BM200" s="134" t="s">
        <v>4200</v>
      </c>
      <c r="BN200" s="98">
        <v>0</v>
      </c>
      <c r="BO200" s="99" t="str">
        <f>IFERROR(VLOOKUP(ROWS($BM$4:BM200),$BL$4:$BM$2337,2,0),"")</f>
        <v>Bytom (pow. Bytom, woj. śląskie)</v>
      </c>
      <c r="BP200" s="98">
        <v>0</v>
      </c>
      <c r="BQ200" s="98">
        <f>IF(ISNUMBER(SEARCH('ankieta ESG'!$G$186,BR200)),MAX($BQ$3:BQ199)+1,0)</f>
        <v>197</v>
      </c>
      <c r="BR200" s="134" t="s">
        <v>4200</v>
      </c>
      <c r="BS200" s="98">
        <v>0</v>
      </c>
      <c r="BT200" s="99" t="str">
        <f>IFERROR(VLOOKUP(ROWS($BR$4:BR200),$BQ$4:$BR$2337,2,0),"")</f>
        <v>Bytom (pow. Bytom, woj. śląskie)</v>
      </c>
      <c r="BU200" s="98">
        <v>0</v>
      </c>
      <c r="BV200" s="98">
        <f>IF(ISNUMBER(SEARCH('ankieta ESG'!$G$187,BW200)),MAX($BV$3:BV199)+1,0)</f>
        <v>197</v>
      </c>
      <c r="BW200" s="134" t="s">
        <v>4200</v>
      </c>
      <c r="BX200" s="98">
        <v>0</v>
      </c>
      <c r="BY200" s="99" t="str">
        <f>IFERROR(VLOOKUP(ROWS($BW$4:BW200),$BV$4:$BW$2337,2,0),"")</f>
        <v>Bytom (pow. Bytom, woj. śląskie)</v>
      </c>
      <c r="BZ200" s="98">
        <v>0</v>
      </c>
      <c r="CA200" s="98">
        <f>IF(ISNUMBER(SEARCH('ankieta ESG'!$G$188,CB200)),MAX($CA$3:CA199)+1,0)</f>
        <v>197</v>
      </c>
      <c r="CB200" s="134" t="s">
        <v>4200</v>
      </c>
      <c r="CC200" s="98">
        <v>0</v>
      </c>
      <c r="CD200" s="99" t="str">
        <f>IFERROR(VLOOKUP(ROWS($CB$4:CB200),$CA$4:$CB$2337,2,0),"")</f>
        <v>Bytom (pow. Bytom, woj. śląskie)</v>
      </c>
      <c r="CE200" s="98">
        <v>0</v>
      </c>
      <c r="CF200" s="98">
        <f>IF(ISNUMBER(SEARCH('ankieta ESG'!$G$189,CG200)),MAX($CF$3:CF199)+1,0)</f>
        <v>197</v>
      </c>
      <c r="CG200" s="134" t="s">
        <v>4200</v>
      </c>
      <c r="CH200" s="98">
        <v>0</v>
      </c>
      <c r="CI200" s="99" t="str">
        <f>IFERROR(VLOOKUP(ROWS($CG$4:CG200),$CF$4:$CG$2337,2,0),"")</f>
        <v>Bytom (pow. Bytom, woj. śląskie)</v>
      </c>
      <c r="CJ200" s="98">
        <v>0</v>
      </c>
    </row>
    <row r="201" spans="2:88">
      <c r="B201" s="98">
        <f>IF(ISNUMBER(SEARCH('ankieta ESG'!$E$11,C201)),MAX(B$3:$B200)+1,0)</f>
        <v>198</v>
      </c>
      <c r="C201" s="99" t="s">
        <v>242</v>
      </c>
      <c r="D201" s="98">
        <v>0</v>
      </c>
      <c r="E201" s="99" t="str">
        <f>IFERROR(VLOOKUP(ROWS($C$4:C201),$B$4:$C$1385,2,0),"")</f>
        <v>24.53.Z Odlewnictwo metali lekkich (PKD 2007)</v>
      </c>
      <c r="F201" s="98">
        <v>0</v>
      </c>
      <c r="AM201" s="98">
        <f>IF(ISNUMBER(SEARCH('ankieta ESG'!$G$180,AN201)),MAX(AM$3:$AM200)+1,0)</f>
        <v>198</v>
      </c>
      <c r="AN201" s="134" t="s">
        <v>4201</v>
      </c>
      <c r="AO201" s="98">
        <v>0</v>
      </c>
      <c r="AP201" s="99" t="str">
        <f>IFERROR(VLOOKUP(ROWS($AN$4:AN201),$AM$4:$AN$2337,2,0),"")</f>
        <v>Bytom Odrzański (pow. nowosolski, woj. lubuskie)</v>
      </c>
      <c r="AQ201" s="98">
        <v>0</v>
      </c>
      <c r="AR201" s="98">
        <f>IF(ISNUMBER(SEARCH('ankieta ESG'!$G$181,AS201)),MAX($AR$3:AR200)+1,0)</f>
        <v>198</v>
      </c>
      <c r="AS201" s="134" t="s">
        <v>4201</v>
      </c>
      <c r="AT201" s="98">
        <v>0</v>
      </c>
      <c r="AU201" s="99" t="str">
        <f>IFERROR(VLOOKUP(ROWS($AS$4:AS201),$AR$4:$AS$2337,2,0),"")</f>
        <v>Bytom Odrzański (pow. nowosolski, woj. lubuskie)</v>
      </c>
      <c r="AV201" s="98">
        <v>0</v>
      </c>
      <c r="AW201" s="98">
        <f>IF(ISNUMBER(SEARCH('ankieta ESG'!$G$182,AX201)),MAX($AW$3:AW200)+1,0)</f>
        <v>198</v>
      </c>
      <c r="AX201" s="134" t="s">
        <v>4201</v>
      </c>
      <c r="AY201" s="98">
        <v>0</v>
      </c>
      <c r="AZ201" s="99" t="str">
        <f>IFERROR(VLOOKUP(ROWS($AX$4:AX201),$AW$4:$AX$2337,2,0),"")</f>
        <v>Bytom Odrzański (pow. nowosolski, woj. lubuskie)</v>
      </c>
      <c r="BA201" s="98">
        <v>0</v>
      </c>
      <c r="BB201" s="98">
        <f>IF(ISNUMBER(SEARCH('ankieta ESG'!$G$183,BC201)),MAX($BB$3:BB200)+1,0)</f>
        <v>198</v>
      </c>
      <c r="BC201" s="134" t="s">
        <v>4201</v>
      </c>
      <c r="BD201" s="98">
        <v>0</v>
      </c>
      <c r="BE201" s="99" t="str">
        <f>IFERROR(VLOOKUP(ROWS($BC$4:BC201),$BB$4:$BC$2337,2,0),"")</f>
        <v>Bytom Odrzański (pow. nowosolski, woj. lubuskie)</v>
      </c>
      <c r="BF201" s="98">
        <v>0</v>
      </c>
      <c r="BG201" s="98">
        <f>IF(ISNUMBER(SEARCH('ankieta ESG'!$G$184,BH201)),MAX($BG$3:BG200)+1,0)</f>
        <v>198</v>
      </c>
      <c r="BH201" s="134" t="s">
        <v>4201</v>
      </c>
      <c r="BI201" s="98">
        <v>0</v>
      </c>
      <c r="BJ201" s="99" t="str">
        <f>IFERROR(VLOOKUP(ROWS($BH$4:BH201),$BG$4:$BH$2337,2,0),"")</f>
        <v>Bytom Odrzański (pow. nowosolski, woj. lubuskie)</v>
      </c>
      <c r="BK201" s="98">
        <v>0</v>
      </c>
      <c r="BL201" s="98">
        <f>IF(ISNUMBER(SEARCH('ankieta ESG'!$G$185,BM201)),MAX($BL$3:BL200)+1,0)</f>
        <v>198</v>
      </c>
      <c r="BM201" s="134" t="s">
        <v>4201</v>
      </c>
      <c r="BN201" s="98">
        <v>0</v>
      </c>
      <c r="BO201" s="99" t="str">
        <f>IFERROR(VLOOKUP(ROWS($BM$4:BM201),$BL$4:$BM$2337,2,0),"")</f>
        <v>Bytom Odrzański (pow. nowosolski, woj. lubuskie)</v>
      </c>
      <c r="BP201" s="98">
        <v>0</v>
      </c>
      <c r="BQ201" s="98">
        <f>IF(ISNUMBER(SEARCH('ankieta ESG'!$G$186,BR201)),MAX($BQ$3:BQ200)+1,0)</f>
        <v>198</v>
      </c>
      <c r="BR201" s="134" t="s">
        <v>4201</v>
      </c>
      <c r="BS201" s="98">
        <v>0</v>
      </c>
      <c r="BT201" s="99" t="str">
        <f>IFERROR(VLOOKUP(ROWS($BR$4:BR201),$BQ$4:$BR$2337,2,0),"")</f>
        <v>Bytom Odrzański (pow. nowosolski, woj. lubuskie)</v>
      </c>
      <c r="BU201" s="98">
        <v>0</v>
      </c>
      <c r="BV201" s="98">
        <f>IF(ISNUMBER(SEARCH('ankieta ESG'!$G$187,BW201)),MAX($BV$3:BV200)+1,0)</f>
        <v>198</v>
      </c>
      <c r="BW201" s="134" t="s">
        <v>4201</v>
      </c>
      <c r="BX201" s="98">
        <v>0</v>
      </c>
      <c r="BY201" s="99" t="str">
        <f>IFERROR(VLOOKUP(ROWS($BW$4:BW201),$BV$4:$BW$2337,2,0),"")</f>
        <v>Bytom Odrzański (pow. nowosolski, woj. lubuskie)</v>
      </c>
      <c r="BZ201" s="98">
        <v>0</v>
      </c>
      <c r="CA201" s="98">
        <f>IF(ISNUMBER(SEARCH('ankieta ESG'!$G$188,CB201)),MAX($CA$3:CA200)+1,0)</f>
        <v>198</v>
      </c>
      <c r="CB201" s="134" t="s">
        <v>4201</v>
      </c>
      <c r="CC201" s="98">
        <v>0</v>
      </c>
      <c r="CD201" s="99" t="str">
        <f>IFERROR(VLOOKUP(ROWS($CB$4:CB201),$CA$4:$CB$2337,2,0),"")</f>
        <v>Bytom Odrzański (pow. nowosolski, woj. lubuskie)</v>
      </c>
      <c r="CE201" s="98">
        <v>0</v>
      </c>
      <c r="CF201" s="98">
        <f>IF(ISNUMBER(SEARCH('ankieta ESG'!$G$189,CG201)),MAX($CF$3:CF200)+1,0)</f>
        <v>198</v>
      </c>
      <c r="CG201" s="134" t="s">
        <v>4201</v>
      </c>
      <c r="CH201" s="98">
        <v>0</v>
      </c>
      <c r="CI201" s="99" t="str">
        <f>IFERROR(VLOOKUP(ROWS($CG$4:CG201),$CF$4:$CG$2337,2,0),"")</f>
        <v>Bytom Odrzański (pow. nowosolski, woj. lubuskie)</v>
      </c>
      <c r="CJ201" s="98">
        <v>0</v>
      </c>
    </row>
    <row r="202" spans="2:88">
      <c r="B202" s="98">
        <f>IF(ISNUMBER(SEARCH('ankieta ESG'!$E$11,C202)),MAX(B$3:$B201)+1,0)</f>
        <v>199</v>
      </c>
      <c r="C202" s="99" t="s">
        <v>243</v>
      </c>
      <c r="D202" s="98">
        <v>0</v>
      </c>
      <c r="E202" s="99" t="str">
        <f>IFERROR(VLOOKUP(ROWS($C$4:C202),$B$4:$C$1385,2,0),"")</f>
        <v>24.54.A Odlewnictwo miedzi i stopów miedzi (PKD 2007)</v>
      </c>
      <c r="F202" s="98">
        <v>0</v>
      </c>
      <c r="AM202" s="98">
        <f>IF(ISNUMBER(SEARCH('ankieta ESG'!$G$180,AN202)),MAX(AM$3:$AM201)+1,0)</f>
        <v>199</v>
      </c>
      <c r="AN202" s="134" t="s">
        <v>4202</v>
      </c>
      <c r="AO202" s="98">
        <v>0</v>
      </c>
      <c r="AP202" s="99" t="str">
        <f>IFERROR(VLOOKUP(ROWS($AN$4:AN202),$AM$4:$AN$2337,2,0),"")</f>
        <v>Bytoń (pow. radziejowski, woj. kujawsko-pomorskie)</v>
      </c>
      <c r="AQ202" s="98">
        <v>0</v>
      </c>
      <c r="AR202" s="98">
        <f>IF(ISNUMBER(SEARCH('ankieta ESG'!$G$181,AS202)),MAX($AR$3:AR201)+1,0)</f>
        <v>199</v>
      </c>
      <c r="AS202" s="134" t="s">
        <v>4202</v>
      </c>
      <c r="AT202" s="98">
        <v>0</v>
      </c>
      <c r="AU202" s="99" t="str">
        <f>IFERROR(VLOOKUP(ROWS($AS$4:AS202),$AR$4:$AS$2337,2,0),"")</f>
        <v>Bytoń (pow. radziejowski, woj. kujawsko-pomorskie)</v>
      </c>
      <c r="AV202" s="98">
        <v>0</v>
      </c>
      <c r="AW202" s="98">
        <f>IF(ISNUMBER(SEARCH('ankieta ESG'!$G$182,AX202)),MAX($AW$3:AW201)+1,0)</f>
        <v>199</v>
      </c>
      <c r="AX202" s="134" t="s">
        <v>4202</v>
      </c>
      <c r="AY202" s="98">
        <v>0</v>
      </c>
      <c r="AZ202" s="99" t="str">
        <f>IFERROR(VLOOKUP(ROWS($AX$4:AX202),$AW$4:$AX$2337,2,0),"")</f>
        <v>Bytoń (pow. radziejowski, woj. kujawsko-pomorskie)</v>
      </c>
      <c r="BA202" s="98">
        <v>0</v>
      </c>
      <c r="BB202" s="98">
        <f>IF(ISNUMBER(SEARCH('ankieta ESG'!$G$183,BC202)),MAX($BB$3:BB201)+1,0)</f>
        <v>199</v>
      </c>
      <c r="BC202" s="134" t="s">
        <v>4202</v>
      </c>
      <c r="BD202" s="98">
        <v>0</v>
      </c>
      <c r="BE202" s="99" t="str">
        <f>IFERROR(VLOOKUP(ROWS($BC$4:BC202),$BB$4:$BC$2337,2,0),"")</f>
        <v>Bytoń (pow. radziejowski, woj. kujawsko-pomorskie)</v>
      </c>
      <c r="BF202" s="98">
        <v>0</v>
      </c>
      <c r="BG202" s="98">
        <f>IF(ISNUMBER(SEARCH('ankieta ESG'!$G$184,BH202)),MAX($BG$3:BG201)+1,0)</f>
        <v>199</v>
      </c>
      <c r="BH202" s="134" t="s">
        <v>4202</v>
      </c>
      <c r="BI202" s="98">
        <v>0</v>
      </c>
      <c r="BJ202" s="99" t="str">
        <f>IFERROR(VLOOKUP(ROWS($BH$4:BH202),$BG$4:$BH$2337,2,0),"")</f>
        <v>Bytoń (pow. radziejowski, woj. kujawsko-pomorskie)</v>
      </c>
      <c r="BK202" s="98">
        <v>0</v>
      </c>
      <c r="BL202" s="98">
        <f>IF(ISNUMBER(SEARCH('ankieta ESG'!$G$185,BM202)),MAX($BL$3:BL201)+1,0)</f>
        <v>199</v>
      </c>
      <c r="BM202" s="134" t="s">
        <v>4202</v>
      </c>
      <c r="BN202" s="98">
        <v>0</v>
      </c>
      <c r="BO202" s="99" t="str">
        <f>IFERROR(VLOOKUP(ROWS($BM$4:BM202),$BL$4:$BM$2337,2,0),"")</f>
        <v>Bytoń (pow. radziejowski, woj. kujawsko-pomorskie)</v>
      </c>
      <c r="BP202" s="98">
        <v>0</v>
      </c>
      <c r="BQ202" s="98">
        <f>IF(ISNUMBER(SEARCH('ankieta ESG'!$G$186,BR202)),MAX($BQ$3:BQ201)+1,0)</f>
        <v>199</v>
      </c>
      <c r="BR202" s="134" t="s">
        <v>4202</v>
      </c>
      <c r="BS202" s="98">
        <v>0</v>
      </c>
      <c r="BT202" s="99" t="str">
        <f>IFERROR(VLOOKUP(ROWS($BR$4:BR202),$BQ$4:$BR$2337,2,0),"")</f>
        <v>Bytoń (pow. radziejowski, woj. kujawsko-pomorskie)</v>
      </c>
      <c r="BU202" s="98">
        <v>0</v>
      </c>
      <c r="BV202" s="98">
        <f>IF(ISNUMBER(SEARCH('ankieta ESG'!$G$187,BW202)),MAX($BV$3:BV201)+1,0)</f>
        <v>199</v>
      </c>
      <c r="BW202" s="134" t="s">
        <v>4202</v>
      </c>
      <c r="BX202" s="98">
        <v>0</v>
      </c>
      <c r="BY202" s="99" t="str">
        <f>IFERROR(VLOOKUP(ROWS($BW$4:BW202),$BV$4:$BW$2337,2,0),"")</f>
        <v>Bytoń (pow. radziejowski, woj. kujawsko-pomorskie)</v>
      </c>
      <c r="BZ202" s="98">
        <v>0</v>
      </c>
      <c r="CA202" s="98">
        <f>IF(ISNUMBER(SEARCH('ankieta ESG'!$G$188,CB202)),MAX($CA$3:CA201)+1,0)</f>
        <v>199</v>
      </c>
      <c r="CB202" s="134" t="s">
        <v>4202</v>
      </c>
      <c r="CC202" s="98">
        <v>0</v>
      </c>
      <c r="CD202" s="99" t="str">
        <f>IFERROR(VLOOKUP(ROWS($CB$4:CB202),$CA$4:$CB$2337,2,0),"")</f>
        <v>Bytoń (pow. radziejowski, woj. kujawsko-pomorskie)</v>
      </c>
      <c r="CE202" s="98">
        <v>0</v>
      </c>
      <c r="CF202" s="98">
        <f>IF(ISNUMBER(SEARCH('ankieta ESG'!$G$189,CG202)),MAX($CF$3:CF201)+1,0)</f>
        <v>199</v>
      </c>
      <c r="CG202" s="134" t="s">
        <v>4202</v>
      </c>
      <c r="CH202" s="98">
        <v>0</v>
      </c>
      <c r="CI202" s="99" t="str">
        <f>IFERROR(VLOOKUP(ROWS($CG$4:CG202),$CF$4:$CG$2337,2,0),"")</f>
        <v>Bytoń (pow. radziejowski, woj. kujawsko-pomorskie)</v>
      </c>
      <c r="CJ202" s="98">
        <v>0</v>
      </c>
    </row>
    <row r="203" spans="2:88">
      <c r="B203" s="98">
        <f>IF(ISNUMBER(SEARCH('ankieta ESG'!$E$11,C203)),MAX(B$3:$B202)+1,0)</f>
        <v>200</v>
      </c>
      <c r="C203" s="99" t="s">
        <v>244</v>
      </c>
      <c r="D203" s="98">
        <v>0</v>
      </c>
      <c r="E203" s="99" t="str">
        <f>IFERROR(VLOOKUP(ROWS($C$4:C203),$B$4:$C$1385,2,0),"")</f>
        <v>24.54.B Odlewnictwo pozostałych metali nieżelaznych, gdzie indziej niesklasyfikowane (PKD 2007)</v>
      </c>
      <c r="F203" s="98">
        <v>0</v>
      </c>
      <c r="AM203" s="98">
        <f>IF(ISNUMBER(SEARCH('ankieta ESG'!$G$180,AN203)),MAX(AM$3:$AM202)+1,0)</f>
        <v>200</v>
      </c>
      <c r="AN203" s="134" t="s">
        <v>4203</v>
      </c>
      <c r="AO203" s="98">
        <v>0</v>
      </c>
      <c r="AP203" s="99" t="str">
        <f>IFERROR(VLOOKUP(ROWS($AN$4:AN203),$AM$4:$AN$2337,2,0),"")</f>
        <v>Bytów (pow. bytowski, woj. pomorskie)</v>
      </c>
      <c r="AQ203" s="98">
        <v>0</v>
      </c>
      <c r="AR203" s="98">
        <f>IF(ISNUMBER(SEARCH('ankieta ESG'!$G$181,AS203)),MAX($AR$3:AR202)+1,0)</f>
        <v>200</v>
      </c>
      <c r="AS203" s="134" t="s">
        <v>4203</v>
      </c>
      <c r="AT203" s="98">
        <v>0</v>
      </c>
      <c r="AU203" s="99" t="str">
        <f>IFERROR(VLOOKUP(ROWS($AS$4:AS203),$AR$4:$AS$2337,2,0),"")</f>
        <v>Bytów (pow. bytowski, woj. pomorskie)</v>
      </c>
      <c r="AV203" s="98">
        <v>0</v>
      </c>
      <c r="AW203" s="98">
        <f>IF(ISNUMBER(SEARCH('ankieta ESG'!$G$182,AX203)),MAX($AW$3:AW202)+1,0)</f>
        <v>200</v>
      </c>
      <c r="AX203" s="134" t="s">
        <v>4203</v>
      </c>
      <c r="AY203" s="98">
        <v>0</v>
      </c>
      <c r="AZ203" s="99" t="str">
        <f>IFERROR(VLOOKUP(ROWS($AX$4:AX203),$AW$4:$AX$2337,2,0),"")</f>
        <v>Bytów (pow. bytowski, woj. pomorskie)</v>
      </c>
      <c r="BA203" s="98">
        <v>0</v>
      </c>
      <c r="BB203" s="98">
        <f>IF(ISNUMBER(SEARCH('ankieta ESG'!$G$183,BC203)),MAX($BB$3:BB202)+1,0)</f>
        <v>200</v>
      </c>
      <c r="BC203" s="134" t="s">
        <v>4203</v>
      </c>
      <c r="BD203" s="98">
        <v>0</v>
      </c>
      <c r="BE203" s="99" t="str">
        <f>IFERROR(VLOOKUP(ROWS($BC$4:BC203),$BB$4:$BC$2337,2,0),"")</f>
        <v>Bytów (pow. bytowski, woj. pomorskie)</v>
      </c>
      <c r="BF203" s="98">
        <v>0</v>
      </c>
      <c r="BG203" s="98">
        <f>IF(ISNUMBER(SEARCH('ankieta ESG'!$G$184,BH203)),MAX($BG$3:BG202)+1,0)</f>
        <v>200</v>
      </c>
      <c r="BH203" s="134" t="s">
        <v>4203</v>
      </c>
      <c r="BI203" s="98">
        <v>0</v>
      </c>
      <c r="BJ203" s="99" t="str">
        <f>IFERROR(VLOOKUP(ROWS($BH$4:BH203),$BG$4:$BH$2337,2,0),"")</f>
        <v>Bytów (pow. bytowski, woj. pomorskie)</v>
      </c>
      <c r="BK203" s="98">
        <v>0</v>
      </c>
      <c r="BL203" s="98">
        <f>IF(ISNUMBER(SEARCH('ankieta ESG'!$G$185,BM203)),MAX($BL$3:BL202)+1,0)</f>
        <v>200</v>
      </c>
      <c r="BM203" s="134" t="s">
        <v>4203</v>
      </c>
      <c r="BN203" s="98">
        <v>0</v>
      </c>
      <c r="BO203" s="99" t="str">
        <f>IFERROR(VLOOKUP(ROWS($BM$4:BM203),$BL$4:$BM$2337,2,0),"")</f>
        <v>Bytów (pow. bytowski, woj. pomorskie)</v>
      </c>
      <c r="BP203" s="98">
        <v>0</v>
      </c>
      <c r="BQ203" s="98">
        <f>IF(ISNUMBER(SEARCH('ankieta ESG'!$G$186,BR203)),MAX($BQ$3:BQ202)+1,0)</f>
        <v>200</v>
      </c>
      <c r="BR203" s="134" t="s">
        <v>4203</v>
      </c>
      <c r="BS203" s="98">
        <v>0</v>
      </c>
      <c r="BT203" s="99" t="str">
        <f>IFERROR(VLOOKUP(ROWS($BR$4:BR203),$BQ$4:$BR$2337,2,0),"")</f>
        <v>Bytów (pow. bytowski, woj. pomorskie)</v>
      </c>
      <c r="BU203" s="98">
        <v>0</v>
      </c>
      <c r="BV203" s="98">
        <f>IF(ISNUMBER(SEARCH('ankieta ESG'!$G$187,BW203)),MAX($BV$3:BV202)+1,0)</f>
        <v>200</v>
      </c>
      <c r="BW203" s="134" t="s">
        <v>4203</v>
      </c>
      <c r="BX203" s="98">
        <v>0</v>
      </c>
      <c r="BY203" s="99" t="str">
        <f>IFERROR(VLOOKUP(ROWS($BW$4:BW203),$BV$4:$BW$2337,2,0),"")</f>
        <v>Bytów (pow. bytowski, woj. pomorskie)</v>
      </c>
      <c r="BZ203" s="98">
        <v>0</v>
      </c>
      <c r="CA203" s="98">
        <f>IF(ISNUMBER(SEARCH('ankieta ESG'!$G$188,CB203)),MAX($CA$3:CA202)+1,0)</f>
        <v>200</v>
      </c>
      <c r="CB203" s="134" t="s">
        <v>4203</v>
      </c>
      <c r="CC203" s="98">
        <v>0</v>
      </c>
      <c r="CD203" s="99" t="str">
        <f>IFERROR(VLOOKUP(ROWS($CB$4:CB203),$CA$4:$CB$2337,2,0),"")</f>
        <v>Bytów (pow. bytowski, woj. pomorskie)</v>
      </c>
      <c r="CE203" s="98">
        <v>0</v>
      </c>
      <c r="CF203" s="98">
        <f>IF(ISNUMBER(SEARCH('ankieta ESG'!$G$189,CG203)),MAX($CF$3:CF202)+1,0)</f>
        <v>200</v>
      </c>
      <c r="CG203" s="134" t="s">
        <v>4203</v>
      </c>
      <c r="CH203" s="98">
        <v>0</v>
      </c>
      <c r="CI203" s="99" t="str">
        <f>IFERROR(VLOOKUP(ROWS($CG$4:CG203),$CF$4:$CG$2337,2,0),"")</f>
        <v>Bytów (pow. bytowski, woj. pomorskie)</v>
      </c>
      <c r="CJ203" s="98">
        <v>0</v>
      </c>
    </row>
    <row r="204" spans="2:88">
      <c r="B204" s="98">
        <f>IF(ISNUMBER(SEARCH('ankieta ESG'!$E$11,C204)),MAX(B$3:$B203)+1,0)</f>
        <v>201</v>
      </c>
      <c r="C204" s="99" t="s">
        <v>245</v>
      </c>
      <c r="D204" s="98">
        <v>0</v>
      </c>
      <c r="E204" s="99" t="str">
        <f>IFERROR(VLOOKUP(ROWS($C$4:C204),$B$4:$C$1385,2,0),"")</f>
        <v>25.11.Z Produkcja konstrukcji metalowych i ich części (PKD 2007)</v>
      </c>
      <c r="F204" s="98">
        <v>0</v>
      </c>
      <c r="AM204" s="98">
        <f>IF(ISNUMBER(SEARCH('ankieta ESG'!$G$180,AN204)),MAX(AM$3:$AM203)+1,0)</f>
        <v>201</v>
      </c>
      <c r="AN204" s="134" t="s">
        <v>4204</v>
      </c>
      <c r="AO204" s="98">
        <v>0</v>
      </c>
      <c r="AP204" s="99" t="str">
        <f>IFERROR(VLOOKUP(ROWS($AN$4:AN204),$AM$4:$AN$2337,2,0),"")</f>
        <v>Cedry Wielkie (pow. gdański, woj. pomorskie)</v>
      </c>
      <c r="AQ204" s="98">
        <v>0</v>
      </c>
      <c r="AR204" s="98">
        <f>IF(ISNUMBER(SEARCH('ankieta ESG'!$G$181,AS204)),MAX($AR$3:AR203)+1,0)</f>
        <v>201</v>
      </c>
      <c r="AS204" s="134" t="s">
        <v>4204</v>
      </c>
      <c r="AT204" s="98">
        <v>0</v>
      </c>
      <c r="AU204" s="99" t="str">
        <f>IFERROR(VLOOKUP(ROWS($AS$4:AS204),$AR$4:$AS$2337,2,0),"")</f>
        <v>Cedry Wielkie (pow. gdański, woj. pomorskie)</v>
      </c>
      <c r="AV204" s="98">
        <v>0</v>
      </c>
      <c r="AW204" s="98">
        <f>IF(ISNUMBER(SEARCH('ankieta ESG'!$G$182,AX204)),MAX($AW$3:AW203)+1,0)</f>
        <v>201</v>
      </c>
      <c r="AX204" s="134" t="s">
        <v>4204</v>
      </c>
      <c r="AY204" s="98">
        <v>0</v>
      </c>
      <c r="AZ204" s="99" t="str">
        <f>IFERROR(VLOOKUP(ROWS($AX$4:AX204),$AW$4:$AX$2337,2,0),"")</f>
        <v>Cedry Wielkie (pow. gdański, woj. pomorskie)</v>
      </c>
      <c r="BA204" s="98">
        <v>0</v>
      </c>
      <c r="BB204" s="98">
        <f>IF(ISNUMBER(SEARCH('ankieta ESG'!$G$183,BC204)),MAX($BB$3:BB203)+1,0)</f>
        <v>201</v>
      </c>
      <c r="BC204" s="134" t="s">
        <v>4204</v>
      </c>
      <c r="BD204" s="98">
        <v>0</v>
      </c>
      <c r="BE204" s="99" t="str">
        <f>IFERROR(VLOOKUP(ROWS($BC$4:BC204),$BB$4:$BC$2337,2,0),"")</f>
        <v>Cedry Wielkie (pow. gdański, woj. pomorskie)</v>
      </c>
      <c r="BF204" s="98">
        <v>0</v>
      </c>
      <c r="BG204" s="98">
        <f>IF(ISNUMBER(SEARCH('ankieta ESG'!$G$184,BH204)),MAX($BG$3:BG203)+1,0)</f>
        <v>201</v>
      </c>
      <c r="BH204" s="134" t="s">
        <v>4204</v>
      </c>
      <c r="BI204" s="98">
        <v>0</v>
      </c>
      <c r="BJ204" s="99" t="str">
        <f>IFERROR(VLOOKUP(ROWS($BH$4:BH204),$BG$4:$BH$2337,2,0),"")</f>
        <v>Cedry Wielkie (pow. gdański, woj. pomorskie)</v>
      </c>
      <c r="BK204" s="98">
        <v>0</v>
      </c>
      <c r="BL204" s="98">
        <f>IF(ISNUMBER(SEARCH('ankieta ESG'!$G$185,BM204)),MAX($BL$3:BL203)+1,0)</f>
        <v>201</v>
      </c>
      <c r="BM204" s="134" t="s">
        <v>4204</v>
      </c>
      <c r="BN204" s="98">
        <v>0</v>
      </c>
      <c r="BO204" s="99" t="str">
        <f>IFERROR(VLOOKUP(ROWS($BM$4:BM204),$BL$4:$BM$2337,2,0),"")</f>
        <v>Cedry Wielkie (pow. gdański, woj. pomorskie)</v>
      </c>
      <c r="BP204" s="98">
        <v>0</v>
      </c>
      <c r="BQ204" s="98">
        <f>IF(ISNUMBER(SEARCH('ankieta ESG'!$G$186,BR204)),MAX($BQ$3:BQ203)+1,0)</f>
        <v>201</v>
      </c>
      <c r="BR204" s="134" t="s">
        <v>4204</v>
      </c>
      <c r="BS204" s="98">
        <v>0</v>
      </c>
      <c r="BT204" s="99" t="str">
        <f>IFERROR(VLOOKUP(ROWS($BR$4:BR204),$BQ$4:$BR$2337,2,0),"")</f>
        <v>Cedry Wielkie (pow. gdański, woj. pomorskie)</v>
      </c>
      <c r="BU204" s="98">
        <v>0</v>
      </c>
      <c r="BV204" s="98">
        <f>IF(ISNUMBER(SEARCH('ankieta ESG'!$G$187,BW204)),MAX($BV$3:BV203)+1,0)</f>
        <v>201</v>
      </c>
      <c r="BW204" s="134" t="s">
        <v>4204</v>
      </c>
      <c r="BX204" s="98">
        <v>0</v>
      </c>
      <c r="BY204" s="99" t="str">
        <f>IFERROR(VLOOKUP(ROWS($BW$4:BW204),$BV$4:$BW$2337,2,0),"")</f>
        <v>Cedry Wielkie (pow. gdański, woj. pomorskie)</v>
      </c>
      <c r="BZ204" s="98">
        <v>0</v>
      </c>
      <c r="CA204" s="98">
        <f>IF(ISNUMBER(SEARCH('ankieta ESG'!$G$188,CB204)),MAX($CA$3:CA203)+1,0)</f>
        <v>201</v>
      </c>
      <c r="CB204" s="134" t="s">
        <v>4204</v>
      </c>
      <c r="CC204" s="98">
        <v>0</v>
      </c>
      <c r="CD204" s="99" t="str">
        <f>IFERROR(VLOOKUP(ROWS($CB$4:CB204),$CA$4:$CB$2337,2,0),"")</f>
        <v>Cedry Wielkie (pow. gdański, woj. pomorskie)</v>
      </c>
      <c r="CE204" s="98">
        <v>0</v>
      </c>
      <c r="CF204" s="98">
        <f>IF(ISNUMBER(SEARCH('ankieta ESG'!$G$189,CG204)),MAX($CF$3:CF203)+1,0)</f>
        <v>201</v>
      </c>
      <c r="CG204" s="134" t="s">
        <v>4204</v>
      </c>
      <c r="CH204" s="98">
        <v>0</v>
      </c>
      <c r="CI204" s="99" t="str">
        <f>IFERROR(VLOOKUP(ROWS($CG$4:CG204),$CF$4:$CG$2337,2,0),"")</f>
        <v>Cedry Wielkie (pow. gdański, woj. pomorskie)</v>
      </c>
      <c r="CJ204" s="98">
        <v>0</v>
      </c>
    </row>
    <row r="205" spans="2:88">
      <c r="B205" s="98">
        <f>IF(ISNUMBER(SEARCH('ankieta ESG'!$E$11,C205)),MAX(B$3:$B204)+1,0)</f>
        <v>202</v>
      </c>
      <c r="C205" s="99" t="s">
        <v>246</v>
      </c>
      <c r="D205" s="98">
        <v>0</v>
      </c>
      <c r="E205" s="99" t="str">
        <f>IFERROR(VLOOKUP(ROWS($C$4:C205),$B$4:$C$1385,2,0),"")</f>
        <v>25.12.Z Produkcja metalowych elementów stolarki budowlanej (PKD 2007)</v>
      </c>
      <c r="F205" s="98">
        <v>0</v>
      </c>
      <c r="AM205" s="98">
        <f>IF(ISNUMBER(SEARCH('ankieta ESG'!$G$180,AN205)),MAX(AM$3:$AM204)+1,0)</f>
        <v>202</v>
      </c>
      <c r="AN205" s="134" t="s">
        <v>4205</v>
      </c>
      <c r="AO205" s="98">
        <v>0</v>
      </c>
      <c r="AP205" s="99" t="str">
        <f>IFERROR(VLOOKUP(ROWS($AN$4:AN205),$AM$4:$AN$2337,2,0),"")</f>
        <v>Cedynia (pow. gryfiński, woj. zachodniopomorskie)</v>
      </c>
      <c r="AQ205" s="98">
        <v>0</v>
      </c>
      <c r="AR205" s="98">
        <f>IF(ISNUMBER(SEARCH('ankieta ESG'!$G$181,AS205)),MAX($AR$3:AR204)+1,0)</f>
        <v>202</v>
      </c>
      <c r="AS205" s="134" t="s">
        <v>4205</v>
      </c>
      <c r="AT205" s="98">
        <v>0</v>
      </c>
      <c r="AU205" s="99" t="str">
        <f>IFERROR(VLOOKUP(ROWS($AS$4:AS205),$AR$4:$AS$2337,2,0),"")</f>
        <v>Cedynia (pow. gryfiński, woj. zachodniopomorskie)</v>
      </c>
      <c r="AV205" s="98">
        <v>0</v>
      </c>
      <c r="AW205" s="98">
        <f>IF(ISNUMBER(SEARCH('ankieta ESG'!$G$182,AX205)),MAX($AW$3:AW204)+1,0)</f>
        <v>202</v>
      </c>
      <c r="AX205" s="134" t="s">
        <v>4205</v>
      </c>
      <c r="AY205" s="98">
        <v>0</v>
      </c>
      <c r="AZ205" s="99" t="str">
        <f>IFERROR(VLOOKUP(ROWS($AX$4:AX205),$AW$4:$AX$2337,2,0),"")</f>
        <v>Cedynia (pow. gryfiński, woj. zachodniopomorskie)</v>
      </c>
      <c r="BA205" s="98">
        <v>0</v>
      </c>
      <c r="BB205" s="98">
        <f>IF(ISNUMBER(SEARCH('ankieta ESG'!$G$183,BC205)),MAX($BB$3:BB204)+1,0)</f>
        <v>202</v>
      </c>
      <c r="BC205" s="134" t="s">
        <v>4205</v>
      </c>
      <c r="BD205" s="98">
        <v>0</v>
      </c>
      <c r="BE205" s="99" t="str">
        <f>IFERROR(VLOOKUP(ROWS($BC$4:BC205),$BB$4:$BC$2337,2,0),"")</f>
        <v>Cedynia (pow. gryfiński, woj. zachodniopomorskie)</v>
      </c>
      <c r="BF205" s="98">
        <v>0</v>
      </c>
      <c r="BG205" s="98">
        <f>IF(ISNUMBER(SEARCH('ankieta ESG'!$G$184,BH205)),MAX($BG$3:BG204)+1,0)</f>
        <v>202</v>
      </c>
      <c r="BH205" s="134" t="s">
        <v>4205</v>
      </c>
      <c r="BI205" s="98">
        <v>0</v>
      </c>
      <c r="BJ205" s="99" t="str">
        <f>IFERROR(VLOOKUP(ROWS($BH$4:BH205),$BG$4:$BH$2337,2,0),"")</f>
        <v>Cedynia (pow. gryfiński, woj. zachodniopomorskie)</v>
      </c>
      <c r="BK205" s="98">
        <v>0</v>
      </c>
      <c r="BL205" s="98">
        <f>IF(ISNUMBER(SEARCH('ankieta ESG'!$G$185,BM205)),MAX($BL$3:BL204)+1,0)</f>
        <v>202</v>
      </c>
      <c r="BM205" s="134" t="s">
        <v>4205</v>
      </c>
      <c r="BN205" s="98">
        <v>0</v>
      </c>
      <c r="BO205" s="99" t="str">
        <f>IFERROR(VLOOKUP(ROWS($BM$4:BM205),$BL$4:$BM$2337,2,0),"")</f>
        <v>Cedynia (pow. gryfiński, woj. zachodniopomorskie)</v>
      </c>
      <c r="BP205" s="98">
        <v>0</v>
      </c>
      <c r="BQ205" s="98">
        <f>IF(ISNUMBER(SEARCH('ankieta ESG'!$G$186,BR205)),MAX($BQ$3:BQ204)+1,0)</f>
        <v>202</v>
      </c>
      <c r="BR205" s="134" t="s">
        <v>4205</v>
      </c>
      <c r="BS205" s="98">
        <v>0</v>
      </c>
      <c r="BT205" s="99" t="str">
        <f>IFERROR(VLOOKUP(ROWS($BR$4:BR205),$BQ$4:$BR$2337,2,0),"")</f>
        <v>Cedynia (pow. gryfiński, woj. zachodniopomorskie)</v>
      </c>
      <c r="BU205" s="98">
        <v>0</v>
      </c>
      <c r="BV205" s="98">
        <f>IF(ISNUMBER(SEARCH('ankieta ESG'!$G$187,BW205)),MAX($BV$3:BV204)+1,0)</f>
        <v>202</v>
      </c>
      <c r="BW205" s="134" t="s">
        <v>4205</v>
      </c>
      <c r="BX205" s="98">
        <v>0</v>
      </c>
      <c r="BY205" s="99" t="str">
        <f>IFERROR(VLOOKUP(ROWS($BW$4:BW205),$BV$4:$BW$2337,2,0),"")</f>
        <v>Cedynia (pow. gryfiński, woj. zachodniopomorskie)</v>
      </c>
      <c r="BZ205" s="98">
        <v>0</v>
      </c>
      <c r="CA205" s="98">
        <f>IF(ISNUMBER(SEARCH('ankieta ESG'!$G$188,CB205)),MAX($CA$3:CA204)+1,0)</f>
        <v>202</v>
      </c>
      <c r="CB205" s="134" t="s">
        <v>4205</v>
      </c>
      <c r="CC205" s="98">
        <v>0</v>
      </c>
      <c r="CD205" s="99" t="str">
        <f>IFERROR(VLOOKUP(ROWS($CB$4:CB205),$CA$4:$CB$2337,2,0),"")</f>
        <v>Cedynia (pow. gryfiński, woj. zachodniopomorskie)</v>
      </c>
      <c r="CE205" s="98">
        <v>0</v>
      </c>
      <c r="CF205" s="98">
        <f>IF(ISNUMBER(SEARCH('ankieta ESG'!$G$189,CG205)),MAX($CF$3:CF204)+1,0)</f>
        <v>202</v>
      </c>
      <c r="CG205" s="134" t="s">
        <v>4205</v>
      </c>
      <c r="CH205" s="98">
        <v>0</v>
      </c>
      <c r="CI205" s="99" t="str">
        <f>IFERROR(VLOOKUP(ROWS($CG$4:CG205),$CF$4:$CG$2337,2,0),"")</f>
        <v>Cedynia (pow. gryfiński, woj. zachodniopomorskie)</v>
      </c>
      <c r="CJ205" s="98">
        <v>0</v>
      </c>
    </row>
    <row r="206" spans="2:88">
      <c r="B206" s="98">
        <f>IF(ISNUMBER(SEARCH('ankieta ESG'!$E$11,C206)),MAX(B$3:$B205)+1,0)</f>
        <v>203</v>
      </c>
      <c r="C206" s="99" t="s">
        <v>247</v>
      </c>
      <c r="D206" s="98">
        <v>0</v>
      </c>
      <c r="E206" s="99" t="str">
        <f>IFERROR(VLOOKUP(ROWS($C$4:C206),$B$4:$C$1385,2,0),"")</f>
        <v>25.21.Z Produkcja grzejników i kotłów centralnego ogrzewania (PKD 2007)</v>
      </c>
      <c r="F206" s="98">
        <v>0</v>
      </c>
      <c r="AM206" s="98">
        <f>IF(ISNUMBER(SEARCH('ankieta ESG'!$G$180,AN206)),MAX(AM$3:$AM205)+1,0)</f>
        <v>203</v>
      </c>
      <c r="AN206" s="134" t="s">
        <v>4206</v>
      </c>
      <c r="AO206" s="98">
        <v>0</v>
      </c>
      <c r="AP206" s="99" t="str">
        <f>IFERROR(VLOOKUP(ROWS($AN$4:AN206),$AM$4:$AN$2337,2,0),"")</f>
        <v>Cegłów (pow. miński, woj. mazowieckie)</v>
      </c>
      <c r="AQ206" s="98">
        <v>0</v>
      </c>
      <c r="AR206" s="98">
        <f>IF(ISNUMBER(SEARCH('ankieta ESG'!$G$181,AS206)),MAX($AR$3:AR205)+1,0)</f>
        <v>203</v>
      </c>
      <c r="AS206" s="134" t="s">
        <v>4206</v>
      </c>
      <c r="AT206" s="98">
        <v>0</v>
      </c>
      <c r="AU206" s="99" t="str">
        <f>IFERROR(VLOOKUP(ROWS($AS$4:AS206),$AR$4:$AS$2337,2,0),"")</f>
        <v>Cegłów (pow. miński, woj. mazowieckie)</v>
      </c>
      <c r="AV206" s="98">
        <v>0</v>
      </c>
      <c r="AW206" s="98">
        <f>IF(ISNUMBER(SEARCH('ankieta ESG'!$G$182,AX206)),MAX($AW$3:AW205)+1,0)</f>
        <v>203</v>
      </c>
      <c r="AX206" s="134" t="s">
        <v>4206</v>
      </c>
      <c r="AY206" s="98">
        <v>0</v>
      </c>
      <c r="AZ206" s="99" t="str">
        <f>IFERROR(VLOOKUP(ROWS($AX$4:AX206),$AW$4:$AX$2337,2,0),"")</f>
        <v>Cegłów (pow. miński, woj. mazowieckie)</v>
      </c>
      <c r="BA206" s="98">
        <v>0</v>
      </c>
      <c r="BB206" s="98">
        <f>IF(ISNUMBER(SEARCH('ankieta ESG'!$G$183,BC206)),MAX($BB$3:BB205)+1,0)</f>
        <v>203</v>
      </c>
      <c r="BC206" s="134" t="s">
        <v>4206</v>
      </c>
      <c r="BD206" s="98">
        <v>0</v>
      </c>
      <c r="BE206" s="99" t="str">
        <f>IFERROR(VLOOKUP(ROWS($BC$4:BC206),$BB$4:$BC$2337,2,0),"")</f>
        <v>Cegłów (pow. miński, woj. mazowieckie)</v>
      </c>
      <c r="BF206" s="98">
        <v>0</v>
      </c>
      <c r="BG206" s="98">
        <f>IF(ISNUMBER(SEARCH('ankieta ESG'!$G$184,BH206)),MAX($BG$3:BG205)+1,0)</f>
        <v>203</v>
      </c>
      <c r="BH206" s="134" t="s">
        <v>4206</v>
      </c>
      <c r="BI206" s="98">
        <v>0</v>
      </c>
      <c r="BJ206" s="99" t="str">
        <f>IFERROR(VLOOKUP(ROWS($BH$4:BH206),$BG$4:$BH$2337,2,0),"")</f>
        <v>Cegłów (pow. miński, woj. mazowieckie)</v>
      </c>
      <c r="BK206" s="98">
        <v>0</v>
      </c>
      <c r="BL206" s="98">
        <f>IF(ISNUMBER(SEARCH('ankieta ESG'!$G$185,BM206)),MAX($BL$3:BL205)+1,0)</f>
        <v>203</v>
      </c>
      <c r="BM206" s="134" t="s">
        <v>4206</v>
      </c>
      <c r="BN206" s="98">
        <v>0</v>
      </c>
      <c r="BO206" s="99" t="str">
        <f>IFERROR(VLOOKUP(ROWS($BM$4:BM206),$BL$4:$BM$2337,2,0),"")</f>
        <v>Cegłów (pow. miński, woj. mazowieckie)</v>
      </c>
      <c r="BP206" s="98">
        <v>0</v>
      </c>
      <c r="BQ206" s="98">
        <f>IF(ISNUMBER(SEARCH('ankieta ESG'!$G$186,BR206)),MAX($BQ$3:BQ205)+1,0)</f>
        <v>203</v>
      </c>
      <c r="BR206" s="134" t="s">
        <v>4206</v>
      </c>
      <c r="BS206" s="98">
        <v>0</v>
      </c>
      <c r="BT206" s="99" t="str">
        <f>IFERROR(VLOOKUP(ROWS($BR$4:BR206),$BQ$4:$BR$2337,2,0),"")</f>
        <v>Cegłów (pow. miński, woj. mazowieckie)</v>
      </c>
      <c r="BU206" s="98">
        <v>0</v>
      </c>
      <c r="BV206" s="98">
        <f>IF(ISNUMBER(SEARCH('ankieta ESG'!$G$187,BW206)),MAX($BV$3:BV205)+1,0)</f>
        <v>203</v>
      </c>
      <c r="BW206" s="134" t="s">
        <v>4206</v>
      </c>
      <c r="BX206" s="98">
        <v>0</v>
      </c>
      <c r="BY206" s="99" t="str">
        <f>IFERROR(VLOOKUP(ROWS($BW$4:BW206),$BV$4:$BW$2337,2,0),"")</f>
        <v>Cegłów (pow. miński, woj. mazowieckie)</v>
      </c>
      <c r="BZ206" s="98">
        <v>0</v>
      </c>
      <c r="CA206" s="98">
        <f>IF(ISNUMBER(SEARCH('ankieta ESG'!$G$188,CB206)),MAX($CA$3:CA205)+1,0)</f>
        <v>203</v>
      </c>
      <c r="CB206" s="134" t="s">
        <v>4206</v>
      </c>
      <c r="CC206" s="98">
        <v>0</v>
      </c>
      <c r="CD206" s="99" t="str">
        <f>IFERROR(VLOOKUP(ROWS($CB$4:CB206),$CA$4:$CB$2337,2,0),"")</f>
        <v>Cegłów (pow. miński, woj. mazowieckie)</v>
      </c>
      <c r="CE206" s="98">
        <v>0</v>
      </c>
      <c r="CF206" s="98">
        <f>IF(ISNUMBER(SEARCH('ankieta ESG'!$G$189,CG206)),MAX($CF$3:CF205)+1,0)</f>
        <v>203</v>
      </c>
      <c r="CG206" s="134" t="s">
        <v>4206</v>
      </c>
      <c r="CH206" s="98">
        <v>0</v>
      </c>
      <c r="CI206" s="99" t="str">
        <f>IFERROR(VLOOKUP(ROWS($CG$4:CG206),$CF$4:$CG$2337,2,0),"")</f>
        <v>Cegłów (pow. miński, woj. mazowieckie)</v>
      </c>
      <c r="CJ206" s="98">
        <v>0</v>
      </c>
    </row>
    <row r="207" spans="2:88">
      <c r="B207" s="98">
        <f>IF(ISNUMBER(SEARCH('ankieta ESG'!$E$11,C207)),MAX(B$3:$B206)+1,0)</f>
        <v>204</v>
      </c>
      <c r="C207" s="99" t="s">
        <v>248</v>
      </c>
      <c r="D207" s="98">
        <v>0</v>
      </c>
      <c r="E207" s="99" t="str">
        <f>IFERROR(VLOOKUP(ROWS($C$4:C207),$B$4:$C$1385,2,0),"")</f>
        <v>25.29.Z Produkcja pozostałych zbiorników, cystern i pojemników metalowych (PKD 2007)</v>
      </c>
      <c r="F207" s="98">
        <v>0</v>
      </c>
      <c r="AM207" s="98">
        <f>IF(ISNUMBER(SEARCH('ankieta ESG'!$G$180,AN207)),MAX(AM$3:$AM206)+1,0)</f>
        <v>204</v>
      </c>
      <c r="AN207" s="134" t="s">
        <v>4207</v>
      </c>
      <c r="AO207" s="98">
        <v>0</v>
      </c>
      <c r="AP207" s="99" t="str">
        <f>IFERROR(VLOOKUP(ROWS($AN$4:AN207),$AM$4:$AN$2337,2,0),"")</f>
        <v>Cekcyn (pow. tucholski, woj. kujawsko-pomorskie)</v>
      </c>
      <c r="AQ207" s="98">
        <v>0</v>
      </c>
      <c r="AR207" s="98">
        <f>IF(ISNUMBER(SEARCH('ankieta ESG'!$G$181,AS207)),MAX($AR$3:AR206)+1,0)</f>
        <v>204</v>
      </c>
      <c r="AS207" s="134" t="s">
        <v>4207</v>
      </c>
      <c r="AT207" s="98">
        <v>0</v>
      </c>
      <c r="AU207" s="99" t="str">
        <f>IFERROR(VLOOKUP(ROWS($AS$4:AS207),$AR$4:$AS$2337,2,0),"")</f>
        <v>Cekcyn (pow. tucholski, woj. kujawsko-pomorskie)</v>
      </c>
      <c r="AV207" s="98">
        <v>0</v>
      </c>
      <c r="AW207" s="98">
        <f>IF(ISNUMBER(SEARCH('ankieta ESG'!$G$182,AX207)),MAX($AW$3:AW206)+1,0)</f>
        <v>204</v>
      </c>
      <c r="AX207" s="134" t="s">
        <v>4207</v>
      </c>
      <c r="AY207" s="98">
        <v>0</v>
      </c>
      <c r="AZ207" s="99" t="str">
        <f>IFERROR(VLOOKUP(ROWS($AX$4:AX207),$AW$4:$AX$2337,2,0),"")</f>
        <v>Cekcyn (pow. tucholski, woj. kujawsko-pomorskie)</v>
      </c>
      <c r="BA207" s="98">
        <v>0</v>
      </c>
      <c r="BB207" s="98">
        <f>IF(ISNUMBER(SEARCH('ankieta ESG'!$G$183,BC207)),MAX($BB$3:BB206)+1,0)</f>
        <v>204</v>
      </c>
      <c r="BC207" s="134" t="s">
        <v>4207</v>
      </c>
      <c r="BD207" s="98">
        <v>0</v>
      </c>
      <c r="BE207" s="99" t="str">
        <f>IFERROR(VLOOKUP(ROWS($BC$4:BC207),$BB$4:$BC$2337,2,0),"")</f>
        <v>Cekcyn (pow. tucholski, woj. kujawsko-pomorskie)</v>
      </c>
      <c r="BF207" s="98">
        <v>0</v>
      </c>
      <c r="BG207" s="98">
        <f>IF(ISNUMBER(SEARCH('ankieta ESG'!$G$184,BH207)),MAX($BG$3:BG206)+1,0)</f>
        <v>204</v>
      </c>
      <c r="BH207" s="134" t="s">
        <v>4207</v>
      </c>
      <c r="BI207" s="98">
        <v>0</v>
      </c>
      <c r="BJ207" s="99" t="str">
        <f>IFERROR(VLOOKUP(ROWS($BH$4:BH207),$BG$4:$BH$2337,2,0),"")</f>
        <v>Cekcyn (pow. tucholski, woj. kujawsko-pomorskie)</v>
      </c>
      <c r="BK207" s="98">
        <v>0</v>
      </c>
      <c r="BL207" s="98">
        <f>IF(ISNUMBER(SEARCH('ankieta ESG'!$G$185,BM207)),MAX($BL$3:BL206)+1,0)</f>
        <v>204</v>
      </c>
      <c r="BM207" s="134" t="s">
        <v>4207</v>
      </c>
      <c r="BN207" s="98">
        <v>0</v>
      </c>
      <c r="BO207" s="99" t="str">
        <f>IFERROR(VLOOKUP(ROWS($BM$4:BM207),$BL$4:$BM$2337,2,0),"")</f>
        <v>Cekcyn (pow. tucholski, woj. kujawsko-pomorskie)</v>
      </c>
      <c r="BP207" s="98">
        <v>0</v>
      </c>
      <c r="BQ207" s="98">
        <f>IF(ISNUMBER(SEARCH('ankieta ESG'!$G$186,BR207)),MAX($BQ$3:BQ206)+1,0)</f>
        <v>204</v>
      </c>
      <c r="BR207" s="134" t="s">
        <v>4207</v>
      </c>
      <c r="BS207" s="98">
        <v>0</v>
      </c>
      <c r="BT207" s="99" t="str">
        <f>IFERROR(VLOOKUP(ROWS($BR$4:BR207),$BQ$4:$BR$2337,2,0),"")</f>
        <v>Cekcyn (pow. tucholski, woj. kujawsko-pomorskie)</v>
      </c>
      <c r="BU207" s="98">
        <v>0</v>
      </c>
      <c r="BV207" s="98">
        <f>IF(ISNUMBER(SEARCH('ankieta ESG'!$G$187,BW207)),MAX($BV$3:BV206)+1,0)</f>
        <v>204</v>
      </c>
      <c r="BW207" s="134" t="s">
        <v>4207</v>
      </c>
      <c r="BX207" s="98">
        <v>0</v>
      </c>
      <c r="BY207" s="99" t="str">
        <f>IFERROR(VLOOKUP(ROWS($BW$4:BW207),$BV$4:$BW$2337,2,0),"")</f>
        <v>Cekcyn (pow. tucholski, woj. kujawsko-pomorskie)</v>
      </c>
      <c r="BZ207" s="98">
        <v>0</v>
      </c>
      <c r="CA207" s="98">
        <f>IF(ISNUMBER(SEARCH('ankieta ESG'!$G$188,CB207)),MAX($CA$3:CA206)+1,0)</f>
        <v>204</v>
      </c>
      <c r="CB207" s="134" t="s">
        <v>4207</v>
      </c>
      <c r="CC207" s="98">
        <v>0</v>
      </c>
      <c r="CD207" s="99" t="str">
        <f>IFERROR(VLOOKUP(ROWS($CB$4:CB207),$CA$4:$CB$2337,2,0),"")</f>
        <v>Cekcyn (pow. tucholski, woj. kujawsko-pomorskie)</v>
      </c>
      <c r="CE207" s="98">
        <v>0</v>
      </c>
      <c r="CF207" s="98">
        <f>IF(ISNUMBER(SEARCH('ankieta ESG'!$G$189,CG207)),MAX($CF$3:CF206)+1,0)</f>
        <v>204</v>
      </c>
      <c r="CG207" s="134" t="s">
        <v>4207</v>
      </c>
      <c r="CH207" s="98">
        <v>0</v>
      </c>
      <c r="CI207" s="99" t="str">
        <f>IFERROR(VLOOKUP(ROWS($CG$4:CG207),$CF$4:$CG$2337,2,0),"")</f>
        <v>Cekcyn (pow. tucholski, woj. kujawsko-pomorskie)</v>
      </c>
      <c r="CJ207" s="98">
        <v>0</v>
      </c>
    </row>
    <row r="208" spans="2:88">
      <c r="B208" s="98">
        <f>IF(ISNUMBER(SEARCH('ankieta ESG'!$E$11,C208)),MAX(B$3:$B207)+1,0)</f>
        <v>205</v>
      </c>
      <c r="C208" s="99" t="s">
        <v>249</v>
      </c>
      <c r="D208" s="98">
        <v>0</v>
      </c>
      <c r="E208" s="99" t="str">
        <f>IFERROR(VLOOKUP(ROWS($C$4:C208),$B$4:$C$1385,2,0),"")</f>
        <v>25.30.Z Produkcja wytwornic pary, z wyłączeniem kotłów do centralnego ogrzewania gorącą wodą (PKD 2007)</v>
      </c>
      <c r="F208" s="98">
        <v>0</v>
      </c>
      <c r="AM208" s="98">
        <f>IF(ISNUMBER(SEARCH('ankieta ESG'!$G$180,AN208)),MAX(AM$3:$AM207)+1,0)</f>
        <v>205</v>
      </c>
      <c r="AN208" s="134" t="s">
        <v>4208</v>
      </c>
      <c r="AO208" s="98">
        <v>0</v>
      </c>
      <c r="AP208" s="99" t="str">
        <f>IFERROR(VLOOKUP(ROWS($AN$4:AN208),$AM$4:$AN$2337,2,0),"")</f>
        <v>Ceków (pow. kaliski, woj. wielkopolskie)</v>
      </c>
      <c r="AQ208" s="98">
        <v>0</v>
      </c>
      <c r="AR208" s="98">
        <f>IF(ISNUMBER(SEARCH('ankieta ESG'!$G$181,AS208)),MAX($AR$3:AR207)+1,0)</f>
        <v>205</v>
      </c>
      <c r="AS208" s="134" t="s">
        <v>4208</v>
      </c>
      <c r="AT208" s="98">
        <v>0</v>
      </c>
      <c r="AU208" s="99" t="str">
        <f>IFERROR(VLOOKUP(ROWS($AS$4:AS208),$AR$4:$AS$2337,2,0),"")</f>
        <v>Ceków (pow. kaliski, woj. wielkopolskie)</v>
      </c>
      <c r="AV208" s="98">
        <v>0</v>
      </c>
      <c r="AW208" s="98">
        <f>IF(ISNUMBER(SEARCH('ankieta ESG'!$G$182,AX208)),MAX($AW$3:AW207)+1,0)</f>
        <v>205</v>
      </c>
      <c r="AX208" s="134" t="s">
        <v>4208</v>
      </c>
      <c r="AY208" s="98">
        <v>0</v>
      </c>
      <c r="AZ208" s="99" t="str">
        <f>IFERROR(VLOOKUP(ROWS($AX$4:AX208),$AW$4:$AX$2337,2,0),"")</f>
        <v>Ceków (pow. kaliski, woj. wielkopolskie)</v>
      </c>
      <c r="BA208" s="98">
        <v>0</v>
      </c>
      <c r="BB208" s="98">
        <f>IF(ISNUMBER(SEARCH('ankieta ESG'!$G$183,BC208)),MAX($BB$3:BB207)+1,0)</f>
        <v>205</v>
      </c>
      <c r="BC208" s="134" t="s">
        <v>4208</v>
      </c>
      <c r="BD208" s="98">
        <v>0</v>
      </c>
      <c r="BE208" s="99" t="str">
        <f>IFERROR(VLOOKUP(ROWS($BC$4:BC208),$BB$4:$BC$2337,2,0),"")</f>
        <v>Ceków (pow. kaliski, woj. wielkopolskie)</v>
      </c>
      <c r="BF208" s="98">
        <v>0</v>
      </c>
      <c r="BG208" s="98">
        <f>IF(ISNUMBER(SEARCH('ankieta ESG'!$G$184,BH208)),MAX($BG$3:BG207)+1,0)</f>
        <v>205</v>
      </c>
      <c r="BH208" s="134" t="s">
        <v>4208</v>
      </c>
      <c r="BI208" s="98">
        <v>0</v>
      </c>
      <c r="BJ208" s="99" t="str">
        <f>IFERROR(VLOOKUP(ROWS($BH$4:BH208),$BG$4:$BH$2337,2,0),"")</f>
        <v>Ceków (pow. kaliski, woj. wielkopolskie)</v>
      </c>
      <c r="BK208" s="98">
        <v>0</v>
      </c>
      <c r="BL208" s="98">
        <f>IF(ISNUMBER(SEARCH('ankieta ESG'!$G$185,BM208)),MAX($BL$3:BL207)+1,0)</f>
        <v>205</v>
      </c>
      <c r="BM208" s="134" t="s">
        <v>4208</v>
      </c>
      <c r="BN208" s="98">
        <v>0</v>
      </c>
      <c r="BO208" s="99" t="str">
        <f>IFERROR(VLOOKUP(ROWS($BM$4:BM208),$BL$4:$BM$2337,2,0),"")</f>
        <v>Ceków (pow. kaliski, woj. wielkopolskie)</v>
      </c>
      <c r="BP208" s="98">
        <v>0</v>
      </c>
      <c r="BQ208" s="98">
        <f>IF(ISNUMBER(SEARCH('ankieta ESG'!$G$186,BR208)),MAX($BQ$3:BQ207)+1,0)</f>
        <v>205</v>
      </c>
      <c r="BR208" s="134" t="s">
        <v>4208</v>
      </c>
      <c r="BS208" s="98">
        <v>0</v>
      </c>
      <c r="BT208" s="99" t="str">
        <f>IFERROR(VLOOKUP(ROWS($BR$4:BR208),$BQ$4:$BR$2337,2,0),"")</f>
        <v>Ceków (pow. kaliski, woj. wielkopolskie)</v>
      </c>
      <c r="BU208" s="98">
        <v>0</v>
      </c>
      <c r="BV208" s="98">
        <f>IF(ISNUMBER(SEARCH('ankieta ESG'!$G$187,BW208)),MAX($BV$3:BV207)+1,0)</f>
        <v>205</v>
      </c>
      <c r="BW208" s="134" t="s">
        <v>4208</v>
      </c>
      <c r="BX208" s="98">
        <v>0</v>
      </c>
      <c r="BY208" s="99" t="str">
        <f>IFERROR(VLOOKUP(ROWS($BW$4:BW208),$BV$4:$BW$2337,2,0),"")</f>
        <v>Ceków (pow. kaliski, woj. wielkopolskie)</v>
      </c>
      <c r="BZ208" s="98">
        <v>0</v>
      </c>
      <c r="CA208" s="98">
        <f>IF(ISNUMBER(SEARCH('ankieta ESG'!$G$188,CB208)),MAX($CA$3:CA207)+1,0)</f>
        <v>205</v>
      </c>
      <c r="CB208" s="134" t="s">
        <v>4208</v>
      </c>
      <c r="CC208" s="98">
        <v>0</v>
      </c>
      <c r="CD208" s="99" t="str">
        <f>IFERROR(VLOOKUP(ROWS($CB$4:CB208),$CA$4:$CB$2337,2,0),"")</f>
        <v>Ceków (pow. kaliski, woj. wielkopolskie)</v>
      </c>
      <c r="CE208" s="98">
        <v>0</v>
      </c>
      <c r="CF208" s="98">
        <f>IF(ISNUMBER(SEARCH('ankieta ESG'!$G$189,CG208)),MAX($CF$3:CF207)+1,0)</f>
        <v>205</v>
      </c>
      <c r="CG208" s="134" t="s">
        <v>4208</v>
      </c>
      <c r="CH208" s="98">
        <v>0</v>
      </c>
      <c r="CI208" s="99" t="str">
        <f>IFERROR(VLOOKUP(ROWS($CG$4:CG208),$CF$4:$CG$2337,2,0),"")</f>
        <v>Ceków (pow. kaliski, woj. wielkopolskie)</v>
      </c>
      <c r="CJ208" s="98">
        <v>0</v>
      </c>
    </row>
    <row r="209" spans="2:88">
      <c r="B209" s="98">
        <f>IF(ISNUMBER(SEARCH('ankieta ESG'!$E$11,C209)),MAX(B$3:$B208)+1,0)</f>
        <v>206</v>
      </c>
      <c r="C209" s="99" t="s">
        <v>250</v>
      </c>
      <c r="D209" s="98">
        <v>0</v>
      </c>
      <c r="E209" s="99" t="str">
        <f>IFERROR(VLOOKUP(ROWS($C$4:C209),$B$4:$C$1385,2,0),"")</f>
        <v>25.40.Z Produkcja broni i amunicji (PKD 2007)</v>
      </c>
      <c r="F209" s="98">
        <v>0</v>
      </c>
      <c r="AM209" s="98">
        <f>IF(ISNUMBER(SEARCH('ankieta ESG'!$G$180,AN209)),MAX(AM$3:$AM208)+1,0)</f>
        <v>206</v>
      </c>
      <c r="AN209" s="134" t="s">
        <v>4209</v>
      </c>
      <c r="AO209" s="98">
        <v>0</v>
      </c>
      <c r="AP209" s="99" t="str">
        <f>IFERROR(VLOOKUP(ROWS($AN$4:AN209),$AM$4:$AN$2337,2,0),"")</f>
        <v>Celestynów (pow. otwocki, woj. mazowieckie)</v>
      </c>
      <c r="AQ209" s="98">
        <v>0</v>
      </c>
      <c r="AR209" s="98">
        <f>IF(ISNUMBER(SEARCH('ankieta ESG'!$G$181,AS209)),MAX($AR$3:AR208)+1,0)</f>
        <v>206</v>
      </c>
      <c r="AS209" s="134" t="s">
        <v>4209</v>
      </c>
      <c r="AT209" s="98">
        <v>0</v>
      </c>
      <c r="AU209" s="99" t="str">
        <f>IFERROR(VLOOKUP(ROWS($AS$4:AS209),$AR$4:$AS$2337,2,0),"")</f>
        <v>Celestynów (pow. otwocki, woj. mazowieckie)</v>
      </c>
      <c r="AV209" s="98">
        <v>0</v>
      </c>
      <c r="AW209" s="98">
        <f>IF(ISNUMBER(SEARCH('ankieta ESG'!$G$182,AX209)),MAX($AW$3:AW208)+1,0)</f>
        <v>206</v>
      </c>
      <c r="AX209" s="134" t="s">
        <v>4209</v>
      </c>
      <c r="AY209" s="98">
        <v>0</v>
      </c>
      <c r="AZ209" s="99" t="str">
        <f>IFERROR(VLOOKUP(ROWS($AX$4:AX209),$AW$4:$AX$2337,2,0),"")</f>
        <v>Celestynów (pow. otwocki, woj. mazowieckie)</v>
      </c>
      <c r="BA209" s="98">
        <v>0</v>
      </c>
      <c r="BB209" s="98">
        <f>IF(ISNUMBER(SEARCH('ankieta ESG'!$G$183,BC209)),MAX($BB$3:BB208)+1,0)</f>
        <v>206</v>
      </c>
      <c r="BC209" s="134" t="s">
        <v>4209</v>
      </c>
      <c r="BD209" s="98">
        <v>0</v>
      </c>
      <c r="BE209" s="99" t="str">
        <f>IFERROR(VLOOKUP(ROWS($BC$4:BC209),$BB$4:$BC$2337,2,0),"")</f>
        <v>Celestynów (pow. otwocki, woj. mazowieckie)</v>
      </c>
      <c r="BF209" s="98">
        <v>0</v>
      </c>
      <c r="BG209" s="98">
        <f>IF(ISNUMBER(SEARCH('ankieta ESG'!$G$184,BH209)),MAX($BG$3:BG208)+1,0)</f>
        <v>206</v>
      </c>
      <c r="BH209" s="134" t="s">
        <v>4209</v>
      </c>
      <c r="BI209" s="98">
        <v>0</v>
      </c>
      <c r="BJ209" s="99" t="str">
        <f>IFERROR(VLOOKUP(ROWS($BH$4:BH209),$BG$4:$BH$2337,2,0),"")</f>
        <v>Celestynów (pow. otwocki, woj. mazowieckie)</v>
      </c>
      <c r="BK209" s="98">
        <v>0</v>
      </c>
      <c r="BL209" s="98">
        <f>IF(ISNUMBER(SEARCH('ankieta ESG'!$G$185,BM209)),MAX($BL$3:BL208)+1,0)</f>
        <v>206</v>
      </c>
      <c r="BM209" s="134" t="s">
        <v>4209</v>
      </c>
      <c r="BN209" s="98">
        <v>0</v>
      </c>
      <c r="BO209" s="99" t="str">
        <f>IFERROR(VLOOKUP(ROWS($BM$4:BM209),$BL$4:$BM$2337,2,0),"")</f>
        <v>Celestynów (pow. otwocki, woj. mazowieckie)</v>
      </c>
      <c r="BP209" s="98">
        <v>0</v>
      </c>
      <c r="BQ209" s="98">
        <f>IF(ISNUMBER(SEARCH('ankieta ESG'!$G$186,BR209)),MAX($BQ$3:BQ208)+1,0)</f>
        <v>206</v>
      </c>
      <c r="BR209" s="134" t="s">
        <v>4209</v>
      </c>
      <c r="BS209" s="98">
        <v>0</v>
      </c>
      <c r="BT209" s="99" t="str">
        <f>IFERROR(VLOOKUP(ROWS($BR$4:BR209),$BQ$4:$BR$2337,2,0),"")</f>
        <v>Celestynów (pow. otwocki, woj. mazowieckie)</v>
      </c>
      <c r="BU209" s="98">
        <v>0</v>
      </c>
      <c r="BV209" s="98">
        <f>IF(ISNUMBER(SEARCH('ankieta ESG'!$G$187,BW209)),MAX($BV$3:BV208)+1,0)</f>
        <v>206</v>
      </c>
      <c r="BW209" s="134" t="s">
        <v>4209</v>
      </c>
      <c r="BX209" s="98">
        <v>0</v>
      </c>
      <c r="BY209" s="99" t="str">
        <f>IFERROR(VLOOKUP(ROWS($BW$4:BW209),$BV$4:$BW$2337,2,0),"")</f>
        <v>Celestynów (pow. otwocki, woj. mazowieckie)</v>
      </c>
      <c r="BZ209" s="98">
        <v>0</v>
      </c>
      <c r="CA209" s="98">
        <f>IF(ISNUMBER(SEARCH('ankieta ESG'!$G$188,CB209)),MAX($CA$3:CA208)+1,0)</f>
        <v>206</v>
      </c>
      <c r="CB209" s="134" t="s">
        <v>4209</v>
      </c>
      <c r="CC209" s="98">
        <v>0</v>
      </c>
      <c r="CD209" s="99" t="str">
        <f>IFERROR(VLOOKUP(ROWS($CB$4:CB209),$CA$4:$CB$2337,2,0),"")</f>
        <v>Celestynów (pow. otwocki, woj. mazowieckie)</v>
      </c>
      <c r="CE209" s="98">
        <v>0</v>
      </c>
      <c r="CF209" s="98">
        <f>IF(ISNUMBER(SEARCH('ankieta ESG'!$G$189,CG209)),MAX($CF$3:CF208)+1,0)</f>
        <v>206</v>
      </c>
      <c r="CG209" s="134" t="s">
        <v>4209</v>
      </c>
      <c r="CH209" s="98">
        <v>0</v>
      </c>
      <c r="CI209" s="99" t="str">
        <f>IFERROR(VLOOKUP(ROWS($CG$4:CG209),$CF$4:$CG$2337,2,0),"")</f>
        <v>Celestynów (pow. otwocki, woj. mazowieckie)</v>
      </c>
      <c r="CJ209" s="98">
        <v>0</v>
      </c>
    </row>
    <row r="210" spans="2:88">
      <c r="B210" s="98">
        <f>IF(ISNUMBER(SEARCH('ankieta ESG'!$E$11,C210)),MAX(B$3:$B209)+1,0)</f>
        <v>207</v>
      </c>
      <c r="C210" s="99" t="s">
        <v>251</v>
      </c>
      <c r="D210" s="98">
        <v>0</v>
      </c>
      <c r="E210" s="99" t="str">
        <f>IFERROR(VLOOKUP(ROWS($C$4:C210),$B$4:$C$1385,2,0),"")</f>
        <v>25.50.Z Kucie, prasowanie, wytłaczanie i walcowanie metali; metalurgia proszków (PKD 2007)</v>
      </c>
      <c r="F210" s="98">
        <v>0</v>
      </c>
      <c r="AM210" s="98">
        <f>IF(ISNUMBER(SEARCH('ankieta ESG'!$G$180,AN210)),MAX(AM$3:$AM209)+1,0)</f>
        <v>207</v>
      </c>
      <c r="AN210" s="134" t="s">
        <v>4210</v>
      </c>
      <c r="AO210" s="98">
        <v>0</v>
      </c>
      <c r="AP210" s="99" t="str">
        <f>IFERROR(VLOOKUP(ROWS($AN$4:AN210),$AM$4:$AN$2337,2,0),"")</f>
        <v>Ceranów (pow. sokołowski, woj. mazowieckie)</v>
      </c>
      <c r="AQ210" s="98">
        <v>0</v>
      </c>
      <c r="AR210" s="98">
        <f>IF(ISNUMBER(SEARCH('ankieta ESG'!$G$181,AS210)),MAX($AR$3:AR209)+1,0)</f>
        <v>207</v>
      </c>
      <c r="AS210" s="134" t="s">
        <v>4210</v>
      </c>
      <c r="AT210" s="98">
        <v>0</v>
      </c>
      <c r="AU210" s="99" t="str">
        <f>IFERROR(VLOOKUP(ROWS($AS$4:AS210),$AR$4:$AS$2337,2,0),"")</f>
        <v>Ceranów (pow. sokołowski, woj. mazowieckie)</v>
      </c>
      <c r="AV210" s="98">
        <v>0</v>
      </c>
      <c r="AW210" s="98">
        <f>IF(ISNUMBER(SEARCH('ankieta ESG'!$G$182,AX210)),MAX($AW$3:AW209)+1,0)</f>
        <v>207</v>
      </c>
      <c r="AX210" s="134" t="s">
        <v>4210</v>
      </c>
      <c r="AY210" s="98">
        <v>0</v>
      </c>
      <c r="AZ210" s="99" t="str">
        <f>IFERROR(VLOOKUP(ROWS($AX$4:AX210),$AW$4:$AX$2337,2,0),"")</f>
        <v>Ceranów (pow. sokołowski, woj. mazowieckie)</v>
      </c>
      <c r="BA210" s="98">
        <v>0</v>
      </c>
      <c r="BB210" s="98">
        <f>IF(ISNUMBER(SEARCH('ankieta ESG'!$G$183,BC210)),MAX($BB$3:BB209)+1,0)</f>
        <v>207</v>
      </c>
      <c r="BC210" s="134" t="s">
        <v>4210</v>
      </c>
      <c r="BD210" s="98">
        <v>0</v>
      </c>
      <c r="BE210" s="99" t="str">
        <f>IFERROR(VLOOKUP(ROWS($BC$4:BC210),$BB$4:$BC$2337,2,0),"")</f>
        <v>Ceranów (pow. sokołowski, woj. mazowieckie)</v>
      </c>
      <c r="BF210" s="98">
        <v>0</v>
      </c>
      <c r="BG210" s="98">
        <f>IF(ISNUMBER(SEARCH('ankieta ESG'!$G$184,BH210)),MAX($BG$3:BG209)+1,0)</f>
        <v>207</v>
      </c>
      <c r="BH210" s="134" t="s">
        <v>4210</v>
      </c>
      <c r="BI210" s="98">
        <v>0</v>
      </c>
      <c r="BJ210" s="99" t="str">
        <f>IFERROR(VLOOKUP(ROWS($BH$4:BH210),$BG$4:$BH$2337,2,0),"")</f>
        <v>Ceranów (pow. sokołowski, woj. mazowieckie)</v>
      </c>
      <c r="BK210" s="98">
        <v>0</v>
      </c>
      <c r="BL210" s="98">
        <f>IF(ISNUMBER(SEARCH('ankieta ESG'!$G$185,BM210)),MAX($BL$3:BL209)+1,0)</f>
        <v>207</v>
      </c>
      <c r="BM210" s="134" t="s">
        <v>4210</v>
      </c>
      <c r="BN210" s="98">
        <v>0</v>
      </c>
      <c r="BO210" s="99" t="str">
        <f>IFERROR(VLOOKUP(ROWS($BM$4:BM210),$BL$4:$BM$2337,2,0),"")</f>
        <v>Ceranów (pow. sokołowski, woj. mazowieckie)</v>
      </c>
      <c r="BP210" s="98">
        <v>0</v>
      </c>
      <c r="BQ210" s="98">
        <f>IF(ISNUMBER(SEARCH('ankieta ESG'!$G$186,BR210)),MAX($BQ$3:BQ209)+1,0)</f>
        <v>207</v>
      </c>
      <c r="BR210" s="134" t="s">
        <v>4210</v>
      </c>
      <c r="BS210" s="98">
        <v>0</v>
      </c>
      <c r="BT210" s="99" t="str">
        <f>IFERROR(VLOOKUP(ROWS($BR$4:BR210),$BQ$4:$BR$2337,2,0),"")</f>
        <v>Ceranów (pow. sokołowski, woj. mazowieckie)</v>
      </c>
      <c r="BU210" s="98">
        <v>0</v>
      </c>
      <c r="BV210" s="98">
        <f>IF(ISNUMBER(SEARCH('ankieta ESG'!$G$187,BW210)),MAX($BV$3:BV209)+1,0)</f>
        <v>207</v>
      </c>
      <c r="BW210" s="134" t="s">
        <v>4210</v>
      </c>
      <c r="BX210" s="98">
        <v>0</v>
      </c>
      <c r="BY210" s="99" t="str">
        <f>IFERROR(VLOOKUP(ROWS($BW$4:BW210),$BV$4:$BW$2337,2,0),"")</f>
        <v>Ceranów (pow. sokołowski, woj. mazowieckie)</v>
      </c>
      <c r="BZ210" s="98">
        <v>0</v>
      </c>
      <c r="CA210" s="98">
        <f>IF(ISNUMBER(SEARCH('ankieta ESG'!$G$188,CB210)),MAX($CA$3:CA209)+1,0)</f>
        <v>207</v>
      </c>
      <c r="CB210" s="134" t="s">
        <v>4210</v>
      </c>
      <c r="CC210" s="98">
        <v>0</v>
      </c>
      <c r="CD210" s="99" t="str">
        <f>IFERROR(VLOOKUP(ROWS($CB$4:CB210),$CA$4:$CB$2337,2,0),"")</f>
        <v>Ceranów (pow. sokołowski, woj. mazowieckie)</v>
      </c>
      <c r="CE210" s="98">
        <v>0</v>
      </c>
      <c r="CF210" s="98">
        <f>IF(ISNUMBER(SEARCH('ankieta ESG'!$G$189,CG210)),MAX($CF$3:CF209)+1,0)</f>
        <v>207</v>
      </c>
      <c r="CG210" s="134" t="s">
        <v>4210</v>
      </c>
      <c r="CH210" s="98">
        <v>0</v>
      </c>
      <c r="CI210" s="99" t="str">
        <f>IFERROR(VLOOKUP(ROWS($CG$4:CG210),$CF$4:$CG$2337,2,0),"")</f>
        <v>Ceranów (pow. sokołowski, woj. mazowieckie)</v>
      </c>
      <c r="CJ210" s="98">
        <v>0</v>
      </c>
    </row>
    <row r="211" spans="2:88">
      <c r="B211" s="98">
        <f>IF(ISNUMBER(SEARCH('ankieta ESG'!$E$11,C211)),MAX(B$3:$B210)+1,0)</f>
        <v>208</v>
      </c>
      <c r="C211" s="99" t="s">
        <v>252</v>
      </c>
      <c r="D211" s="98">
        <v>0</v>
      </c>
      <c r="E211" s="99" t="str">
        <f>IFERROR(VLOOKUP(ROWS($C$4:C211),$B$4:$C$1385,2,0),"")</f>
        <v>25.61.Z Obróbka metali i nakładanie powłok na metale (PKD 2007)</v>
      </c>
      <c r="F211" s="98">
        <v>0</v>
      </c>
      <c r="AM211" s="98">
        <f>IF(ISNUMBER(SEARCH('ankieta ESG'!$G$180,AN211)),MAX(AM$3:$AM210)+1,0)</f>
        <v>208</v>
      </c>
      <c r="AN211" s="134" t="s">
        <v>4211</v>
      </c>
      <c r="AO211" s="98">
        <v>0</v>
      </c>
      <c r="AP211" s="99" t="str">
        <f>IFERROR(VLOOKUP(ROWS($AN$4:AN211),$AM$4:$AN$2337,2,0),"")</f>
        <v>Cewice (pow. lęborski, woj. pomorskie)</v>
      </c>
      <c r="AQ211" s="98">
        <v>0</v>
      </c>
      <c r="AR211" s="98">
        <f>IF(ISNUMBER(SEARCH('ankieta ESG'!$G$181,AS211)),MAX($AR$3:AR210)+1,0)</f>
        <v>208</v>
      </c>
      <c r="AS211" s="134" t="s">
        <v>4211</v>
      </c>
      <c r="AT211" s="98">
        <v>0</v>
      </c>
      <c r="AU211" s="99" t="str">
        <f>IFERROR(VLOOKUP(ROWS($AS$4:AS211),$AR$4:$AS$2337,2,0),"")</f>
        <v>Cewice (pow. lęborski, woj. pomorskie)</v>
      </c>
      <c r="AV211" s="98">
        <v>0</v>
      </c>
      <c r="AW211" s="98">
        <f>IF(ISNUMBER(SEARCH('ankieta ESG'!$G$182,AX211)),MAX($AW$3:AW210)+1,0)</f>
        <v>208</v>
      </c>
      <c r="AX211" s="134" t="s">
        <v>4211</v>
      </c>
      <c r="AY211" s="98">
        <v>0</v>
      </c>
      <c r="AZ211" s="99" t="str">
        <f>IFERROR(VLOOKUP(ROWS($AX$4:AX211),$AW$4:$AX$2337,2,0),"")</f>
        <v>Cewice (pow. lęborski, woj. pomorskie)</v>
      </c>
      <c r="BA211" s="98">
        <v>0</v>
      </c>
      <c r="BB211" s="98">
        <f>IF(ISNUMBER(SEARCH('ankieta ESG'!$G$183,BC211)),MAX($BB$3:BB210)+1,0)</f>
        <v>208</v>
      </c>
      <c r="BC211" s="134" t="s">
        <v>4211</v>
      </c>
      <c r="BD211" s="98">
        <v>0</v>
      </c>
      <c r="BE211" s="99" t="str">
        <f>IFERROR(VLOOKUP(ROWS($BC$4:BC211),$BB$4:$BC$2337,2,0),"")</f>
        <v>Cewice (pow. lęborski, woj. pomorskie)</v>
      </c>
      <c r="BF211" s="98">
        <v>0</v>
      </c>
      <c r="BG211" s="98">
        <f>IF(ISNUMBER(SEARCH('ankieta ESG'!$G$184,BH211)),MAX($BG$3:BG210)+1,0)</f>
        <v>208</v>
      </c>
      <c r="BH211" s="134" t="s">
        <v>4211</v>
      </c>
      <c r="BI211" s="98">
        <v>0</v>
      </c>
      <c r="BJ211" s="99" t="str">
        <f>IFERROR(VLOOKUP(ROWS($BH$4:BH211),$BG$4:$BH$2337,2,0),"")</f>
        <v>Cewice (pow. lęborski, woj. pomorskie)</v>
      </c>
      <c r="BK211" s="98">
        <v>0</v>
      </c>
      <c r="BL211" s="98">
        <f>IF(ISNUMBER(SEARCH('ankieta ESG'!$G$185,BM211)),MAX($BL$3:BL210)+1,0)</f>
        <v>208</v>
      </c>
      <c r="BM211" s="134" t="s">
        <v>4211</v>
      </c>
      <c r="BN211" s="98">
        <v>0</v>
      </c>
      <c r="BO211" s="99" t="str">
        <f>IFERROR(VLOOKUP(ROWS($BM$4:BM211),$BL$4:$BM$2337,2,0),"")</f>
        <v>Cewice (pow. lęborski, woj. pomorskie)</v>
      </c>
      <c r="BP211" s="98">
        <v>0</v>
      </c>
      <c r="BQ211" s="98">
        <f>IF(ISNUMBER(SEARCH('ankieta ESG'!$G$186,BR211)),MAX($BQ$3:BQ210)+1,0)</f>
        <v>208</v>
      </c>
      <c r="BR211" s="134" t="s">
        <v>4211</v>
      </c>
      <c r="BS211" s="98">
        <v>0</v>
      </c>
      <c r="BT211" s="99" t="str">
        <f>IFERROR(VLOOKUP(ROWS($BR$4:BR211),$BQ$4:$BR$2337,2,0),"")</f>
        <v>Cewice (pow. lęborski, woj. pomorskie)</v>
      </c>
      <c r="BU211" s="98">
        <v>0</v>
      </c>
      <c r="BV211" s="98">
        <f>IF(ISNUMBER(SEARCH('ankieta ESG'!$G$187,BW211)),MAX($BV$3:BV210)+1,0)</f>
        <v>208</v>
      </c>
      <c r="BW211" s="134" t="s">
        <v>4211</v>
      </c>
      <c r="BX211" s="98">
        <v>0</v>
      </c>
      <c r="BY211" s="99" t="str">
        <f>IFERROR(VLOOKUP(ROWS($BW$4:BW211),$BV$4:$BW$2337,2,0),"")</f>
        <v>Cewice (pow. lęborski, woj. pomorskie)</v>
      </c>
      <c r="BZ211" s="98">
        <v>0</v>
      </c>
      <c r="CA211" s="98">
        <f>IF(ISNUMBER(SEARCH('ankieta ESG'!$G$188,CB211)),MAX($CA$3:CA210)+1,0)</f>
        <v>208</v>
      </c>
      <c r="CB211" s="134" t="s">
        <v>4211</v>
      </c>
      <c r="CC211" s="98">
        <v>0</v>
      </c>
      <c r="CD211" s="99" t="str">
        <f>IFERROR(VLOOKUP(ROWS($CB$4:CB211),$CA$4:$CB$2337,2,0),"")</f>
        <v>Cewice (pow. lęborski, woj. pomorskie)</v>
      </c>
      <c r="CE211" s="98">
        <v>0</v>
      </c>
      <c r="CF211" s="98">
        <f>IF(ISNUMBER(SEARCH('ankieta ESG'!$G$189,CG211)),MAX($CF$3:CF210)+1,0)</f>
        <v>208</v>
      </c>
      <c r="CG211" s="134" t="s">
        <v>4211</v>
      </c>
      <c r="CH211" s="98">
        <v>0</v>
      </c>
      <c r="CI211" s="99" t="str">
        <f>IFERROR(VLOOKUP(ROWS($CG$4:CG211),$CF$4:$CG$2337,2,0),"")</f>
        <v>Cewice (pow. lęborski, woj. pomorskie)</v>
      </c>
      <c r="CJ211" s="98">
        <v>0</v>
      </c>
    </row>
    <row r="212" spans="2:88">
      <c r="B212" s="98">
        <f>IF(ISNUMBER(SEARCH('ankieta ESG'!$E$11,C212)),MAX(B$3:$B211)+1,0)</f>
        <v>209</v>
      </c>
      <c r="C212" s="99" t="s">
        <v>253</v>
      </c>
      <c r="D212" s="98">
        <v>0</v>
      </c>
      <c r="E212" s="99" t="str">
        <f>IFERROR(VLOOKUP(ROWS($C$4:C212),$B$4:$C$1385,2,0),"")</f>
        <v>25.62.Z Obróbka mechaniczna elementów metalowych (PKD 2007)</v>
      </c>
      <c r="F212" s="98">
        <v>0</v>
      </c>
      <c r="AM212" s="98">
        <f>IF(ISNUMBER(SEARCH('ankieta ESG'!$G$180,AN212)),MAX(AM$3:$AM211)+1,0)</f>
        <v>209</v>
      </c>
      <c r="AN212" s="134" t="s">
        <v>4212</v>
      </c>
      <c r="AO212" s="98">
        <v>0</v>
      </c>
      <c r="AP212" s="99" t="str">
        <f>IFERROR(VLOOKUP(ROWS($AN$4:AN212),$AM$4:$AN$2337,2,0),"")</f>
        <v>Charsznica (pow. miechowski, woj. małopolskie)</v>
      </c>
      <c r="AQ212" s="98">
        <v>0</v>
      </c>
      <c r="AR212" s="98">
        <f>IF(ISNUMBER(SEARCH('ankieta ESG'!$G$181,AS212)),MAX($AR$3:AR211)+1,0)</f>
        <v>209</v>
      </c>
      <c r="AS212" s="134" t="s">
        <v>4212</v>
      </c>
      <c r="AT212" s="98">
        <v>0</v>
      </c>
      <c r="AU212" s="99" t="str">
        <f>IFERROR(VLOOKUP(ROWS($AS$4:AS212),$AR$4:$AS$2337,2,0),"")</f>
        <v>Charsznica (pow. miechowski, woj. małopolskie)</v>
      </c>
      <c r="AV212" s="98">
        <v>0</v>
      </c>
      <c r="AW212" s="98">
        <f>IF(ISNUMBER(SEARCH('ankieta ESG'!$G$182,AX212)),MAX($AW$3:AW211)+1,0)</f>
        <v>209</v>
      </c>
      <c r="AX212" s="134" t="s">
        <v>4212</v>
      </c>
      <c r="AY212" s="98">
        <v>0</v>
      </c>
      <c r="AZ212" s="99" t="str">
        <f>IFERROR(VLOOKUP(ROWS($AX$4:AX212),$AW$4:$AX$2337,2,0),"")</f>
        <v>Charsznica (pow. miechowski, woj. małopolskie)</v>
      </c>
      <c r="BA212" s="98">
        <v>0</v>
      </c>
      <c r="BB212" s="98">
        <f>IF(ISNUMBER(SEARCH('ankieta ESG'!$G$183,BC212)),MAX($BB$3:BB211)+1,0)</f>
        <v>209</v>
      </c>
      <c r="BC212" s="134" t="s">
        <v>4212</v>
      </c>
      <c r="BD212" s="98">
        <v>0</v>
      </c>
      <c r="BE212" s="99" t="str">
        <f>IFERROR(VLOOKUP(ROWS($BC$4:BC212),$BB$4:$BC$2337,2,0),"")</f>
        <v>Charsznica (pow. miechowski, woj. małopolskie)</v>
      </c>
      <c r="BF212" s="98">
        <v>0</v>
      </c>
      <c r="BG212" s="98">
        <f>IF(ISNUMBER(SEARCH('ankieta ESG'!$G$184,BH212)),MAX($BG$3:BG211)+1,0)</f>
        <v>209</v>
      </c>
      <c r="BH212" s="134" t="s">
        <v>4212</v>
      </c>
      <c r="BI212" s="98">
        <v>0</v>
      </c>
      <c r="BJ212" s="99" t="str">
        <f>IFERROR(VLOOKUP(ROWS($BH$4:BH212),$BG$4:$BH$2337,2,0),"")</f>
        <v>Charsznica (pow. miechowski, woj. małopolskie)</v>
      </c>
      <c r="BK212" s="98">
        <v>0</v>
      </c>
      <c r="BL212" s="98">
        <f>IF(ISNUMBER(SEARCH('ankieta ESG'!$G$185,BM212)),MAX($BL$3:BL211)+1,0)</f>
        <v>209</v>
      </c>
      <c r="BM212" s="134" t="s">
        <v>4212</v>
      </c>
      <c r="BN212" s="98">
        <v>0</v>
      </c>
      <c r="BO212" s="99" t="str">
        <f>IFERROR(VLOOKUP(ROWS($BM$4:BM212),$BL$4:$BM$2337,2,0),"")</f>
        <v>Charsznica (pow. miechowski, woj. małopolskie)</v>
      </c>
      <c r="BP212" s="98">
        <v>0</v>
      </c>
      <c r="BQ212" s="98">
        <f>IF(ISNUMBER(SEARCH('ankieta ESG'!$G$186,BR212)),MAX($BQ$3:BQ211)+1,0)</f>
        <v>209</v>
      </c>
      <c r="BR212" s="134" t="s">
        <v>4212</v>
      </c>
      <c r="BS212" s="98">
        <v>0</v>
      </c>
      <c r="BT212" s="99" t="str">
        <f>IFERROR(VLOOKUP(ROWS($BR$4:BR212),$BQ$4:$BR$2337,2,0),"")</f>
        <v>Charsznica (pow. miechowski, woj. małopolskie)</v>
      </c>
      <c r="BU212" s="98">
        <v>0</v>
      </c>
      <c r="BV212" s="98">
        <f>IF(ISNUMBER(SEARCH('ankieta ESG'!$G$187,BW212)),MAX($BV$3:BV211)+1,0)</f>
        <v>209</v>
      </c>
      <c r="BW212" s="134" t="s">
        <v>4212</v>
      </c>
      <c r="BX212" s="98">
        <v>0</v>
      </c>
      <c r="BY212" s="99" t="str">
        <f>IFERROR(VLOOKUP(ROWS($BW$4:BW212),$BV$4:$BW$2337,2,0),"")</f>
        <v>Charsznica (pow. miechowski, woj. małopolskie)</v>
      </c>
      <c r="BZ212" s="98">
        <v>0</v>
      </c>
      <c r="CA212" s="98">
        <f>IF(ISNUMBER(SEARCH('ankieta ESG'!$G$188,CB212)),MAX($CA$3:CA211)+1,0)</f>
        <v>209</v>
      </c>
      <c r="CB212" s="134" t="s">
        <v>4212</v>
      </c>
      <c r="CC212" s="98">
        <v>0</v>
      </c>
      <c r="CD212" s="99" t="str">
        <f>IFERROR(VLOOKUP(ROWS($CB$4:CB212),$CA$4:$CB$2337,2,0),"")</f>
        <v>Charsznica (pow. miechowski, woj. małopolskie)</v>
      </c>
      <c r="CE212" s="98">
        <v>0</v>
      </c>
      <c r="CF212" s="98">
        <f>IF(ISNUMBER(SEARCH('ankieta ESG'!$G$189,CG212)),MAX($CF$3:CF211)+1,0)</f>
        <v>209</v>
      </c>
      <c r="CG212" s="134" t="s">
        <v>4212</v>
      </c>
      <c r="CH212" s="98">
        <v>0</v>
      </c>
      <c r="CI212" s="99" t="str">
        <f>IFERROR(VLOOKUP(ROWS($CG$4:CG212),$CF$4:$CG$2337,2,0),"")</f>
        <v>Charsznica (pow. miechowski, woj. małopolskie)</v>
      </c>
      <c r="CJ212" s="98">
        <v>0</v>
      </c>
    </row>
    <row r="213" spans="2:88">
      <c r="B213" s="98">
        <f>IF(ISNUMBER(SEARCH('ankieta ESG'!$E$11,C213)),MAX(B$3:$B212)+1,0)</f>
        <v>210</v>
      </c>
      <c r="C213" s="99" t="s">
        <v>254</v>
      </c>
      <c r="D213" s="98">
        <v>0</v>
      </c>
      <c r="E213" s="99" t="str">
        <f>IFERROR(VLOOKUP(ROWS($C$4:C213),$B$4:$C$1385,2,0),"")</f>
        <v>25.71.Z Produkcja wyrobów nożowniczych i sztućców (PKD 2007)</v>
      </c>
      <c r="F213" s="98">
        <v>0</v>
      </c>
      <c r="AM213" s="98">
        <f>IF(ISNUMBER(SEARCH('ankieta ESG'!$G$180,AN213)),MAX(AM$3:$AM212)+1,0)</f>
        <v>210</v>
      </c>
      <c r="AN213" s="134" t="s">
        <v>4213</v>
      </c>
      <c r="AO213" s="98">
        <v>0</v>
      </c>
      <c r="AP213" s="99" t="str">
        <f>IFERROR(VLOOKUP(ROWS($AN$4:AN213),$AM$4:$AN$2337,2,0),"")</f>
        <v>Chąśno (pow. łowicki, woj. łódzkie)</v>
      </c>
      <c r="AQ213" s="98">
        <v>0</v>
      </c>
      <c r="AR213" s="98">
        <f>IF(ISNUMBER(SEARCH('ankieta ESG'!$G$181,AS213)),MAX($AR$3:AR212)+1,0)</f>
        <v>210</v>
      </c>
      <c r="AS213" s="134" t="s">
        <v>4213</v>
      </c>
      <c r="AT213" s="98">
        <v>0</v>
      </c>
      <c r="AU213" s="99" t="str">
        <f>IFERROR(VLOOKUP(ROWS($AS$4:AS213),$AR$4:$AS$2337,2,0),"")</f>
        <v>Chąśno (pow. łowicki, woj. łódzkie)</v>
      </c>
      <c r="AV213" s="98">
        <v>0</v>
      </c>
      <c r="AW213" s="98">
        <f>IF(ISNUMBER(SEARCH('ankieta ESG'!$G$182,AX213)),MAX($AW$3:AW212)+1,0)</f>
        <v>210</v>
      </c>
      <c r="AX213" s="134" t="s">
        <v>4213</v>
      </c>
      <c r="AY213" s="98">
        <v>0</v>
      </c>
      <c r="AZ213" s="99" t="str">
        <f>IFERROR(VLOOKUP(ROWS($AX$4:AX213),$AW$4:$AX$2337,2,0),"")</f>
        <v>Chąśno (pow. łowicki, woj. łódzkie)</v>
      </c>
      <c r="BA213" s="98">
        <v>0</v>
      </c>
      <c r="BB213" s="98">
        <f>IF(ISNUMBER(SEARCH('ankieta ESG'!$G$183,BC213)),MAX($BB$3:BB212)+1,0)</f>
        <v>210</v>
      </c>
      <c r="BC213" s="134" t="s">
        <v>4213</v>
      </c>
      <c r="BD213" s="98">
        <v>0</v>
      </c>
      <c r="BE213" s="99" t="str">
        <f>IFERROR(VLOOKUP(ROWS($BC$4:BC213),$BB$4:$BC$2337,2,0),"")</f>
        <v>Chąśno (pow. łowicki, woj. łódzkie)</v>
      </c>
      <c r="BF213" s="98">
        <v>0</v>
      </c>
      <c r="BG213" s="98">
        <f>IF(ISNUMBER(SEARCH('ankieta ESG'!$G$184,BH213)),MAX($BG$3:BG212)+1,0)</f>
        <v>210</v>
      </c>
      <c r="BH213" s="134" t="s">
        <v>4213</v>
      </c>
      <c r="BI213" s="98">
        <v>0</v>
      </c>
      <c r="BJ213" s="99" t="str">
        <f>IFERROR(VLOOKUP(ROWS($BH$4:BH213),$BG$4:$BH$2337,2,0),"")</f>
        <v>Chąśno (pow. łowicki, woj. łódzkie)</v>
      </c>
      <c r="BK213" s="98">
        <v>0</v>
      </c>
      <c r="BL213" s="98">
        <f>IF(ISNUMBER(SEARCH('ankieta ESG'!$G$185,BM213)),MAX($BL$3:BL212)+1,0)</f>
        <v>210</v>
      </c>
      <c r="BM213" s="134" t="s">
        <v>4213</v>
      </c>
      <c r="BN213" s="98">
        <v>0</v>
      </c>
      <c r="BO213" s="99" t="str">
        <f>IFERROR(VLOOKUP(ROWS($BM$4:BM213),$BL$4:$BM$2337,2,0),"")</f>
        <v>Chąśno (pow. łowicki, woj. łódzkie)</v>
      </c>
      <c r="BP213" s="98">
        <v>0</v>
      </c>
      <c r="BQ213" s="98">
        <f>IF(ISNUMBER(SEARCH('ankieta ESG'!$G$186,BR213)),MAX($BQ$3:BQ212)+1,0)</f>
        <v>210</v>
      </c>
      <c r="BR213" s="134" t="s">
        <v>4213</v>
      </c>
      <c r="BS213" s="98">
        <v>0</v>
      </c>
      <c r="BT213" s="99" t="str">
        <f>IFERROR(VLOOKUP(ROWS($BR$4:BR213),$BQ$4:$BR$2337,2,0),"")</f>
        <v>Chąśno (pow. łowicki, woj. łódzkie)</v>
      </c>
      <c r="BU213" s="98">
        <v>0</v>
      </c>
      <c r="BV213" s="98">
        <f>IF(ISNUMBER(SEARCH('ankieta ESG'!$G$187,BW213)),MAX($BV$3:BV212)+1,0)</f>
        <v>210</v>
      </c>
      <c r="BW213" s="134" t="s">
        <v>4213</v>
      </c>
      <c r="BX213" s="98">
        <v>0</v>
      </c>
      <c r="BY213" s="99" t="str">
        <f>IFERROR(VLOOKUP(ROWS($BW$4:BW213),$BV$4:$BW$2337,2,0),"")</f>
        <v>Chąśno (pow. łowicki, woj. łódzkie)</v>
      </c>
      <c r="BZ213" s="98">
        <v>0</v>
      </c>
      <c r="CA213" s="98">
        <f>IF(ISNUMBER(SEARCH('ankieta ESG'!$G$188,CB213)),MAX($CA$3:CA212)+1,0)</f>
        <v>210</v>
      </c>
      <c r="CB213" s="134" t="s">
        <v>4213</v>
      </c>
      <c r="CC213" s="98">
        <v>0</v>
      </c>
      <c r="CD213" s="99" t="str">
        <f>IFERROR(VLOOKUP(ROWS($CB$4:CB213),$CA$4:$CB$2337,2,0),"")</f>
        <v>Chąśno (pow. łowicki, woj. łódzkie)</v>
      </c>
      <c r="CE213" s="98">
        <v>0</v>
      </c>
      <c r="CF213" s="98">
        <f>IF(ISNUMBER(SEARCH('ankieta ESG'!$G$189,CG213)),MAX($CF$3:CF212)+1,0)</f>
        <v>210</v>
      </c>
      <c r="CG213" s="134" t="s">
        <v>4213</v>
      </c>
      <c r="CH213" s="98">
        <v>0</v>
      </c>
      <c r="CI213" s="99" t="str">
        <f>IFERROR(VLOOKUP(ROWS($CG$4:CG213),$CF$4:$CG$2337,2,0),"")</f>
        <v>Chąśno (pow. łowicki, woj. łódzkie)</v>
      </c>
      <c r="CJ213" s="98">
        <v>0</v>
      </c>
    </row>
    <row r="214" spans="2:88">
      <c r="B214" s="98">
        <f>IF(ISNUMBER(SEARCH('ankieta ESG'!$E$11,C214)),MAX(B$3:$B213)+1,0)</f>
        <v>211</v>
      </c>
      <c r="C214" s="99" t="s">
        <v>255</v>
      </c>
      <c r="D214" s="98">
        <v>0</v>
      </c>
      <c r="E214" s="99" t="str">
        <f>IFERROR(VLOOKUP(ROWS($C$4:C214),$B$4:$C$1385,2,0),"")</f>
        <v>25.72.Z Produkcja zamków i zawiasów (PKD 2007)</v>
      </c>
      <c r="F214" s="98">
        <v>0</v>
      </c>
      <c r="AM214" s="98">
        <f>IF(ISNUMBER(SEARCH('ankieta ESG'!$G$180,AN214)),MAX(AM$3:$AM213)+1,0)</f>
        <v>211</v>
      </c>
      <c r="AN214" s="134" t="s">
        <v>4214</v>
      </c>
      <c r="AO214" s="98">
        <v>0</v>
      </c>
      <c r="AP214" s="99" t="str">
        <f>IFERROR(VLOOKUP(ROWS($AN$4:AN214),$AM$4:$AN$2337,2,0),"")</f>
        <v>Chełm (pow. Chełm, woj. lubelskie)</v>
      </c>
      <c r="AQ214" s="98">
        <v>0</v>
      </c>
      <c r="AR214" s="98">
        <f>IF(ISNUMBER(SEARCH('ankieta ESG'!$G$181,AS214)),MAX($AR$3:AR213)+1,0)</f>
        <v>211</v>
      </c>
      <c r="AS214" s="134" t="s">
        <v>4214</v>
      </c>
      <c r="AT214" s="98">
        <v>0</v>
      </c>
      <c r="AU214" s="99" t="str">
        <f>IFERROR(VLOOKUP(ROWS($AS$4:AS214),$AR$4:$AS$2337,2,0),"")</f>
        <v>Chełm (pow. Chełm, woj. lubelskie)</v>
      </c>
      <c r="AV214" s="98">
        <v>0</v>
      </c>
      <c r="AW214" s="98">
        <f>IF(ISNUMBER(SEARCH('ankieta ESG'!$G$182,AX214)),MAX($AW$3:AW213)+1,0)</f>
        <v>211</v>
      </c>
      <c r="AX214" s="134" t="s">
        <v>4214</v>
      </c>
      <c r="AY214" s="98">
        <v>0</v>
      </c>
      <c r="AZ214" s="99" t="str">
        <f>IFERROR(VLOOKUP(ROWS($AX$4:AX214),$AW$4:$AX$2337,2,0),"")</f>
        <v>Chełm (pow. Chełm, woj. lubelskie)</v>
      </c>
      <c r="BA214" s="98">
        <v>0</v>
      </c>
      <c r="BB214" s="98">
        <f>IF(ISNUMBER(SEARCH('ankieta ESG'!$G$183,BC214)),MAX($BB$3:BB213)+1,0)</f>
        <v>211</v>
      </c>
      <c r="BC214" s="134" t="s">
        <v>4214</v>
      </c>
      <c r="BD214" s="98">
        <v>0</v>
      </c>
      <c r="BE214" s="99" t="str">
        <f>IFERROR(VLOOKUP(ROWS($BC$4:BC214),$BB$4:$BC$2337,2,0),"")</f>
        <v>Chełm (pow. Chełm, woj. lubelskie)</v>
      </c>
      <c r="BF214" s="98">
        <v>0</v>
      </c>
      <c r="BG214" s="98">
        <f>IF(ISNUMBER(SEARCH('ankieta ESG'!$G$184,BH214)),MAX($BG$3:BG213)+1,0)</f>
        <v>211</v>
      </c>
      <c r="BH214" s="134" t="s">
        <v>4214</v>
      </c>
      <c r="BI214" s="98">
        <v>0</v>
      </c>
      <c r="BJ214" s="99" t="str">
        <f>IFERROR(VLOOKUP(ROWS($BH$4:BH214),$BG$4:$BH$2337,2,0),"")</f>
        <v>Chełm (pow. Chełm, woj. lubelskie)</v>
      </c>
      <c r="BK214" s="98">
        <v>0</v>
      </c>
      <c r="BL214" s="98">
        <f>IF(ISNUMBER(SEARCH('ankieta ESG'!$G$185,BM214)),MAX($BL$3:BL213)+1,0)</f>
        <v>211</v>
      </c>
      <c r="BM214" s="134" t="s">
        <v>4214</v>
      </c>
      <c r="BN214" s="98">
        <v>0</v>
      </c>
      <c r="BO214" s="99" t="str">
        <f>IFERROR(VLOOKUP(ROWS($BM$4:BM214),$BL$4:$BM$2337,2,0),"")</f>
        <v>Chełm (pow. Chełm, woj. lubelskie)</v>
      </c>
      <c r="BP214" s="98">
        <v>0</v>
      </c>
      <c r="BQ214" s="98">
        <f>IF(ISNUMBER(SEARCH('ankieta ESG'!$G$186,BR214)),MAX($BQ$3:BQ213)+1,0)</f>
        <v>211</v>
      </c>
      <c r="BR214" s="134" t="s">
        <v>4214</v>
      </c>
      <c r="BS214" s="98">
        <v>0</v>
      </c>
      <c r="BT214" s="99" t="str">
        <f>IFERROR(VLOOKUP(ROWS($BR$4:BR214),$BQ$4:$BR$2337,2,0),"")</f>
        <v>Chełm (pow. Chełm, woj. lubelskie)</v>
      </c>
      <c r="BU214" s="98">
        <v>0</v>
      </c>
      <c r="BV214" s="98">
        <f>IF(ISNUMBER(SEARCH('ankieta ESG'!$G$187,BW214)),MAX($BV$3:BV213)+1,0)</f>
        <v>211</v>
      </c>
      <c r="BW214" s="134" t="s">
        <v>4214</v>
      </c>
      <c r="BX214" s="98">
        <v>0</v>
      </c>
      <c r="BY214" s="99" t="str">
        <f>IFERROR(VLOOKUP(ROWS($BW$4:BW214),$BV$4:$BW$2337,2,0),"")</f>
        <v>Chełm (pow. Chełm, woj. lubelskie)</v>
      </c>
      <c r="BZ214" s="98">
        <v>0</v>
      </c>
      <c r="CA214" s="98">
        <f>IF(ISNUMBER(SEARCH('ankieta ESG'!$G$188,CB214)),MAX($CA$3:CA213)+1,0)</f>
        <v>211</v>
      </c>
      <c r="CB214" s="134" t="s">
        <v>4214</v>
      </c>
      <c r="CC214" s="98">
        <v>0</v>
      </c>
      <c r="CD214" s="99" t="str">
        <f>IFERROR(VLOOKUP(ROWS($CB$4:CB214),$CA$4:$CB$2337,2,0),"")</f>
        <v>Chełm (pow. Chełm, woj. lubelskie)</v>
      </c>
      <c r="CE214" s="98">
        <v>0</v>
      </c>
      <c r="CF214" s="98">
        <f>IF(ISNUMBER(SEARCH('ankieta ESG'!$G$189,CG214)),MAX($CF$3:CF213)+1,0)</f>
        <v>211</v>
      </c>
      <c r="CG214" s="134" t="s">
        <v>4214</v>
      </c>
      <c r="CH214" s="98">
        <v>0</v>
      </c>
      <c r="CI214" s="99" t="str">
        <f>IFERROR(VLOOKUP(ROWS($CG$4:CG214),$CF$4:$CG$2337,2,0),"")</f>
        <v>Chełm (pow. Chełm, woj. lubelskie)</v>
      </c>
      <c r="CJ214" s="98">
        <v>0</v>
      </c>
    </row>
    <row r="215" spans="2:88">
      <c r="B215" s="98">
        <f>IF(ISNUMBER(SEARCH('ankieta ESG'!$E$11,C215)),MAX(B$3:$B214)+1,0)</f>
        <v>212</v>
      </c>
      <c r="C215" s="99" t="s">
        <v>256</v>
      </c>
      <c r="D215" s="98">
        <v>0</v>
      </c>
      <c r="E215" s="99" t="str">
        <f>IFERROR(VLOOKUP(ROWS($C$4:C215),$B$4:$C$1385,2,0),"")</f>
        <v>25.73.Z Produkcja narzędzi (PKD 2007)</v>
      </c>
      <c r="F215" s="98">
        <v>0</v>
      </c>
      <c r="AM215" s="98">
        <f>IF(ISNUMBER(SEARCH('ankieta ESG'!$G$180,AN215)),MAX(AM$3:$AM214)+1,0)</f>
        <v>212</v>
      </c>
      <c r="AN215" s="134" t="s">
        <v>4215</v>
      </c>
      <c r="AO215" s="98">
        <v>0</v>
      </c>
      <c r="AP215" s="99" t="str">
        <f>IFERROR(VLOOKUP(ROWS($AN$4:AN215),$AM$4:$AN$2337,2,0),"")</f>
        <v>Chełm (pow. chełmski, woj. lubelskie)</v>
      </c>
      <c r="AQ215" s="98">
        <v>0</v>
      </c>
      <c r="AR215" s="98">
        <f>IF(ISNUMBER(SEARCH('ankieta ESG'!$G$181,AS215)),MAX($AR$3:AR214)+1,0)</f>
        <v>212</v>
      </c>
      <c r="AS215" s="134" t="s">
        <v>4215</v>
      </c>
      <c r="AT215" s="98">
        <v>0</v>
      </c>
      <c r="AU215" s="99" t="str">
        <f>IFERROR(VLOOKUP(ROWS($AS$4:AS215),$AR$4:$AS$2337,2,0),"")</f>
        <v>Chełm (pow. chełmski, woj. lubelskie)</v>
      </c>
      <c r="AV215" s="98">
        <v>0</v>
      </c>
      <c r="AW215" s="98">
        <f>IF(ISNUMBER(SEARCH('ankieta ESG'!$G$182,AX215)),MAX($AW$3:AW214)+1,0)</f>
        <v>212</v>
      </c>
      <c r="AX215" s="134" t="s">
        <v>4215</v>
      </c>
      <c r="AY215" s="98">
        <v>0</v>
      </c>
      <c r="AZ215" s="99" t="str">
        <f>IFERROR(VLOOKUP(ROWS($AX$4:AX215),$AW$4:$AX$2337,2,0),"")</f>
        <v>Chełm (pow. chełmski, woj. lubelskie)</v>
      </c>
      <c r="BA215" s="98">
        <v>0</v>
      </c>
      <c r="BB215" s="98">
        <f>IF(ISNUMBER(SEARCH('ankieta ESG'!$G$183,BC215)),MAX($BB$3:BB214)+1,0)</f>
        <v>212</v>
      </c>
      <c r="BC215" s="134" t="s">
        <v>4215</v>
      </c>
      <c r="BD215" s="98">
        <v>0</v>
      </c>
      <c r="BE215" s="99" t="str">
        <f>IFERROR(VLOOKUP(ROWS($BC$4:BC215),$BB$4:$BC$2337,2,0),"")</f>
        <v>Chełm (pow. chełmski, woj. lubelskie)</v>
      </c>
      <c r="BF215" s="98">
        <v>0</v>
      </c>
      <c r="BG215" s="98">
        <f>IF(ISNUMBER(SEARCH('ankieta ESG'!$G$184,BH215)),MAX($BG$3:BG214)+1,0)</f>
        <v>212</v>
      </c>
      <c r="BH215" s="134" t="s">
        <v>4215</v>
      </c>
      <c r="BI215" s="98">
        <v>0</v>
      </c>
      <c r="BJ215" s="99" t="str">
        <f>IFERROR(VLOOKUP(ROWS($BH$4:BH215),$BG$4:$BH$2337,2,0),"")</f>
        <v>Chełm (pow. chełmski, woj. lubelskie)</v>
      </c>
      <c r="BK215" s="98">
        <v>0</v>
      </c>
      <c r="BL215" s="98">
        <f>IF(ISNUMBER(SEARCH('ankieta ESG'!$G$185,BM215)),MAX($BL$3:BL214)+1,0)</f>
        <v>212</v>
      </c>
      <c r="BM215" s="134" t="s">
        <v>4215</v>
      </c>
      <c r="BN215" s="98">
        <v>0</v>
      </c>
      <c r="BO215" s="99" t="str">
        <f>IFERROR(VLOOKUP(ROWS($BM$4:BM215),$BL$4:$BM$2337,2,0),"")</f>
        <v>Chełm (pow. chełmski, woj. lubelskie)</v>
      </c>
      <c r="BP215" s="98">
        <v>0</v>
      </c>
      <c r="BQ215" s="98">
        <f>IF(ISNUMBER(SEARCH('ankieta ESG'!$G$186,BR215)),MAX($BQ$3:BQ214)+1,0)</f>
        <v>212</v>
      </c>
      <c r="BR215" s="134" t="s">
        <v>4215</v>
      </c>
      <c r="BS215" s="98">
        <v>0</v>
      </c>
      <c r="BT215" s="99" t="str">
        <f>IFERROR(VLOOKUP(ROWS($BR$4:BR215),$BQ$4:$BR$2337,2,0),"")</f>
        <v>Chełm (pow. chełmski, woj. lubelskie)</v>
      </c>
      <c r="BU215" s="98">
        <v>0</v>
      </c>
      <c r="BV215" s="98">
        <f>IF(ISNUMBER(SEARCH('ankieta ESG'!$G$187,BW215)),MAX($BV$3:BV214)+1,0)</f>
        <v>212</v>
      </c>
      <c r="BW215" s="134" t="s">
        <v>4215</v>
      </c>
      <c r="BX215" s="98">
        <v>0</v>
      </c>
      <c r="BY215" s="99" t="str">
        <f>IFERROR(VLOOKUP(ROWS($BW$4:BW215),$BV$4:$BW$2337,2,0),"")</f>
        <v>Chełm (pow. chełmski, woj. lubelskie)</v>
      </c>
      <c r="BZ215" s="98">
        <v>0</v>
      </c>
      <c r="CA215" s="98">
        <f>IF(ISNUMBER(SEARCH('ankieta ESG'!$G$188,CB215)),MAX($CA$3:CA214)+1,0)</f>
        <v>212</v>
      </c>
      <c r="CB215" s="134" t="s">
        <v>4215</v>
      </c>
      <c r="CC215" s="98">
        <v>0</v>
      </c>
      <c r="CD215" s="99" t="str">
        <f>IFERROR(VLOOKUP(ROWS($CB$4:CB215),$CA$4:$CB$2337,2,0),"")</f>
        <v>Chełm (pow. chełmski, woj. lubelskie)</v>
      </c>
      <c r="CE215" s="98">
        <v>0</v>
      </c>
      <c r="CF215" s="98">
        <f>IF(ISNUMBER(SEARCH('ankieta ESG'!$G$189,CG215)),MAX($CF$3:CF214)+1,0)</f>
        <v>212</v>
      </c>
      <c r="CG215" s="134" t="s">
        <v>4215</v>
      </c>
      <c r="CH215" s="98">
        <v>0</v>
      </c>
      <c r="CI215" s="99" t="str">
        <f>IFERROR(VLOOKUP(ROWS($CG$4:CG215),$CF$4:$CG$2337,2,0),"")</f>
        <v>Chełm (pow. chełmski, woj. lubelskie)</v>
      </c>
      <c r="CJ215" s="98">
        <v>0</v>
      </c>
    </row>
    <row r="216" spans="2:88">
      <c r="B216" s="98">
        <f>IF(ISNUMBER(SEARCH('ankieta ESG'!$E$11,C216)),MAX(B$3:$B215)+1,0)</f>
        <v>213</v>
      </c>
      <c r="C216" s="99" t="s">
        <v>257</v>
      </c>
      <c r="D216" s="98">
        <v>0</v>
      </c>
      <c r="E216" s="99" t="str">
        <f>IFERROR(VLOOKUP(ROWS($C$4:C216),$B$4:$C$1385,2,0),"")</f>
        <v>25.91.Z Produkcja pojemników metalowych (PKD 2007)</v>
      </c>
      <c r="F216" s="98">
        <v>0</v>
      </c>
      <c r="AM216" s="98">
        <f>IF(ISNUMBER(SEARCH('ankieta ESG'!$G$180,AN216)),MAX(AM$3:$AM215)+1,0)</f>
        <v>213</v>
      </c>
      <c r="AN216" s="134" t="s">
        <v>4216</v>
      </c>
      <c r="AO216" s="98">
        <v>0</v>
      </c>
      <c r="AP216" s="99" t="str">
        <f>IFERROR(VLOOKUP(ROWS($AN$4:AN216),$AM$4:$AN$2337,2,0),"")</f>
        <v>Chełm Śląski (pow. bieruńsko-lędziński, woj. śląskie)</v>
      </c>
      <c r="AQ216" s="98">
        <v>0</v>
      </c>
      <c r="AR216" s="98">
        <f>IF(ISNUMBER(SEARCH('ankieta ESG'!$G$181,AS216)),MAX($AR$3:AR215)+1,0)</f>
        <v>213</v>
      </c>
      <c r="AS216" s="134" t="s">
        <v>4216</v>
      </c>
      <c r="AT216" s="98">
        <v>0</v>
      </c>
      <c r="AU216" s="99" t="str">
        <f>IFERROR(VLOOKUP(ROWS($AS$4:AS216),$AR$4:$AS$2337,2,0),"")</f>
        <v>Chełm Śląski (pow. bieruńsko-lędziński, woj. śląskie)</v>
      </c>
      <c r="AV216" s="98">
        <v>0</v>
      </c>
      <c r="AW216" s="98">
        <f>IF(ISNUMBER(SEARCH('ankieta ESG'!$G$182,AX216)),MAX($AW$3:AW215)+1,0)</f>
        <v>213</v>
      </c>
      <c r="AX216" s="134" t="s">
        <v>4216</v>
      </c>
      <c r="AY216" s="98">
        <v>0</v>
      </c>
      <c r="AZ216" s="99" t="str">
        <f>IFERROR(VLOOKUP(ROWS($AX$4:AX216),$AW$4:$AX$2337,2,0),"")</f>
        <v>Chełm Śląski (pow. bieruńsko-lędziński, woj. śląskie)</v>
      </c>
      <c r="BA216" s="98">
        <v>0</v>
      </c>
      <c r="BB216" s="98">
        <f>IF(ISNUMBER(SEARCH('ankieta ESG'!$G$183,BC216)),MAX($BB$3:BB215)+1,0)</f>
        <v>213</v>
      </c>
      <c r="BC216" s="134" t="s">
        <v>4216</v>
      </c>
      <c r="BD216" s="98">
        <v>0</v>
      </c>
      <c r="BE216" s="99" t="str">
        <f>IFERROR(VLOOKUP(ROWS($BC$4:BC216),$BB$4:$BC$2337,2,0),"")</f>
        <v>Chełm Śląski (pow. bieruńsko-lędziński, woj. śląskie)</v>
      </c>
      <c r="BF216" s="98">
        <v>0</v>
      </c>
      <c r="BG216" s="98">
        <f>IF(ISNUMBER(SEARCH('ankieta ESG'!$G$184,BH216)),MAX($BG$3:BG215)+1,0)</f>
        <v>213</v>
      </c>
      <c r="BH216" s="134" t="s">
        <v>4216</v>
      </c>
      <c r="BI216" s="98">
        <v>0</v>
      </c>
      <c r="BJ216" s="99" t="str">
        <f>IFERROR(VLOOKUP(ROWS($BH$4:BH216),$BG$4:$BH$2337,2,0),"")</f>
        <v>Chełm Śląski (pow. bieruńsko-lędziński, woj. śląskie)</v>
      </c>
      <c r="BK216" s="98">
        <v>0</v>
      </c>
      <c r="BL216" s="98">
        <f>IF(ISNUMBER(SEARCH('ankieta ESG'!$G$185,BM216)),MAX($BL$3:BL215)+1,0)</f>
        <v>213</v>
      </c>
      <c r="BM216" s="134" t="s">
        <v>4216</v>
      </c>
      <c r="BN216" s="98">
        <v>0</v>
      </c>
      <c r="BO216" s="99" t="str">
        <f>IFERROR(VLOOKUP(ROWS($BM$4:BM216),$BL$4:$BM$2337,2,0),"")</f>
        <v>Chełm Śląski (pow. bieruńsko-lędziński, woj. śląskie)</v>
      </c>
      <c r="BP216" s="98">
        <v>0</v>
      </c>
      <c r="BQ216" s="98">
        <f>IF(ISNUMBER(SEARCH('ankieta ESG'!$G$186,BR216)),MAX($BQ$3:BQ215)+1,0)</f>
        <v>213</v>
      </c>
      <c r="BR216" s="134" t="s">
        <v>4216</v>
      </c>
      <c r="BS216" s="98">
        <v>0</v>
      </c>
      <c r="BT216" s="99" t="str">
        <f>IFERROR(VLOOKUP(ROWS($BR$4:BR216),$BQ$4:$BR$2337,2,0),"")</f>
        <v>Chełm Śląski (pow. bieruńsko-lędziński, woj. śląskie)</v>
      </c>
      <c r="BU216" s="98">
        <v>0</v>
      </c>
      <c r="BV216" s="98">
        <f>IF(ISNUMBER(SEARCH('ankieta ESG'!$G$187,BW216)),MAX($BV$3:BV215)+1,0)</f>
        <v>213</v>
      </c>
      <c r="BW216" s="134" t="s">
        <v>4216</v>
      </c>
      <c r="BX216" s="98">
        <v>0</v>
      </c>
      <c r="BY216" s="99" t="str">
        <f>IFERROR(VLOOKUP(ROWS($BW$4:BW216),$BV$4:$BW$2337,2,0),"")</f>
        <v>Chełm Śląski (pow. bieruńsko-lędziński, woj. śląskie)</v>
      </c>
      <c r="BZ216" s="98">
        <v>0</v>
      </c>
      <c r="CA216" s="98">
        <f>IF(ISNUMBER(SEARCH('ankieta ESG'!$G$188,CB216)),MAX($CA$3:CA215)+1,0)</f>
        <v>213</v>
      </c>
      <c r="CB216" s="134" t="s">
        <v>4216</v>
      </c>
      <c r="CC216" s="98">
        <v>0</v>
      </c>
      <c r="CD216" s="99" t="str">
        <f>IFERROR(VLOOKUP(ROWS($CB$4:CB216),$CA$4:$CB$2337,2,0),"")</f>
        <v>Chełm Śląski (pow. bieruńsko-lędziński, woj. śląskie)</v>
      </c>
      <c r="CE216" s="98">
        <v>0</v>
      </c>
      <c r="CF216" s="98">
        <f>IF(ISNUMBER(SEARCH('ankieta ESG'!$G$189,CG216)),MAX($CF$3:CF215)+1,0)</f>
        <v>213</v>
      </c>
      <c r="CG216" s="134" t="s">
        <v>4216</v>
      </c>
      <c r="CH216" s="98">
        <v>0</v>
      </c>
      <c r="CI216" s="99" t="str">
        <f>IFERROR(VLOOKUP(ROWS($CG$4:CG216),$CF$4:$CG$2337,2,0),"")</f>
        <v>Chełm Śląski (pow. bieruńsko-lędziński, woj. śląskie)</v>
      </c>
      <c r="CJ216" s="98">
        <v>0</v>
      </c>
    </row>
    <row r="217" spans="2:88">
      <c r="B217" s="98">
        <f>IF(ISNUMBER(SEARCH('ankieta ESG'!$E$11,C217)),MAX(B$3:$B216)+1,0)</f>
        <v>214</v>
      </c>
      <c r="C217" s="99" t="s">
        <v>258</v>
      </c>
      <c r="D217" s="98">
        <v>0</v>
      </c>
      <c r="E217" s="99" t="str">
        <f>IFERROR(VLOOKUP(ROWS($C$4:C217),$B$4:$C$1385,2,0),"")</f>
        <v>25.92.Z Produkcja opakowań z metali  (PKD 2007)</v>
      </c>
      <c r="F217" s="98">
        <v>0</v>
      </c>
      <c r="AM217" s="98">
        <f>IF(ISNUMBER(SEARCH('ankieta ESG'!$G$180,AN217)),MAX(AM$3:$AM216)+1,0)</f>
        <v>214</v>
      </c>
      <c r="AN217" s="134" t="s">
        <v>4217</v>
      </c>
      <c r="AO217" s="98">
        <v>0</v>
      </c>
      <c r="AP217" s="99" t="str">
        <f>IFERROR(VLOOKUP(ROWS($AN$4:AN217),$AM$4:$AN$2337,2,0),"")</f>
        <v>Chełmek (pow. oświęcimski, woj. małopolskie)</v>
      </c>
      <c r="AQ217" s="98">
        <v>0</v>
      </c>
      <c r="AR217" s="98">
        <f>IF(ISNUMBER(SEARCH('ankieta ESG'!$G$181,AS217)),MAX($AR$3:AR216)+1,0)</f>
        <v>214</v>
      </c>
      <c r="AS217" s="134" t="s">
        <v>4217</v>
      </c>
      <c r="AT217" s="98">
        <v>0</v>
      </c>
      <c r="AU217" s="99" t="str">
        <f>IFERROR(VLOOKUP(ROWS($AS$4:AS217),$AR$4:$AS$2337,2,0),"")</f>
        <v>Chełmek (pow. oświęcimski, woj. małopolskie)</v>
      </c>
      <c r="AV217" s="98">
        <v>0</v>
      </c>
      <c r="AW217" s="98">
        <f>IF(ISNUMBER(SEARCH('ankieta ESG'!$G$182,AX217)),MAX($AW$3:AW216)+1,0)</f>
        <v>214</v>
      </c>
      <c r="AX217" s="134" t="s">
        <v>4217</v>
      </c>
      <c r="AY217" s="98">
        <v>0</v>
      </c>
      <c r="AZ217" s="99" t="str">
        <f>IFERROR(VLOOKUP(ROWS($AX$4:AX217),$AW$4:$AX$2337,2,0),"")</f>
        <v>Chełmek (pow. oświęcimski, woj. małopolskie)</v>
      </c>
      <c r="BA217" s="98">
        <v>0</v>
      </c>
      <c r="BB217" s="98">
        <f>IF(ISNUMBER(SEARCH('ankieta ESG'!$G$183,BC217)),MAX($BB$3:BB216)+1,0)</f>
        <v>214</v>
      </c>
      <c r="BC217" s="134" t="s">
        <v>4217</v>
      </c>
      <c r="BD217" s="98">
        <v>0</v>
      </c>
      <c r="BE217" s="99" t="str">
        <f>IFERROR(VLOOKUP(ROWS($BC$4:BC217),$BB$4:$BC$2337,2,0),"")</f>
        <v>Chełmek (pow. oświęcimski, woj. małopolskie)</v>
      </c>
      <c r="BF217" s="98">
        <v>0</v>
      </c>
      <c r="BG217" s="98">
        <f>IF(ISNUMBER(SEARCH('ankieta ESG'!$G$184,BH217)),MAX($BG$3:BG216)+1,0)</f>
        <v>214</v>
      </c>
      <c r="BH217" s="134" t="s">
        <v>4217</v>
      </c>
      <c r="BI217" s="98">
        <v>0</v>
      </c>
      <c r="BJ217" s="99" t="str">
        <f>IFERROR(VLOOKUP(ROWS($BH$4:BH217),$BG$4:$BH$2337,2,0),"")</f>
        <v>Chełmek (pow. oświęcimski, woj. małopolskie)</v>
      </c>
      <c r="BK217" s="98">
        <v>0</v>
      </c>
      <c r="BL217" s="98">
        <f>IF(ISNUMBER(SEARCH('ankieta ESG'!$G$185,BM217)),MAX($BL$3:BL216)+1,0)</f>
        <v>214</v>
      </c>
      <c r="BM217" s="134" t="s">
        <v>4217</v>
      </c>
      <c r="BN217" s="98">
        <v>0</v>
      </c>
      <c r="BO217" s="99" t="str">
        <f>IFERROR(VLOOKUP(ROWS($BM$4:BM217),$BL$4:$BM$2337,2,0),"")</f>
        <v>Chełmek (pow. oświęcimski, woj. małopolskie)</v>
      </c>
      <c r="BP217" s="98">
        <v>0</v>
      </c>
      <c r="BQ217" s="98">
        <f>IF(ISNUMBER(SEARCH('ankieta ESG'!$G$186,BR217)),MAX($BQ$3:BQ216)+1,0)</f>
        <v>214</v>
      </c>
      <c r="BR217" s="134" t="s">
        <v>4217</v>
      </c>
      <c r="BS217" s="98">
        <v>0</v>
      </c>
      <c r="BT217" s="99" t="str">
        <f>IFERROR(VLOOKUP(ROWS($BR$4:BR217),$BQ$4:$BR$2337,2,0),"")</f>
        <v>Chełmek (pow. oświęcimski, woj. małopolskie)</v>
      </c>
      <c r="BU217" s="98">
        <v>0</v>
      </c>
      <c r="BV217" s="98">
        <f>IF(ISNUMBER(SEARCH('ankieta ESG'!$G$187,BW217)),MAX($BV$3:BV216)+1,0)</f>
        <v>214</v>
      </c>
      <c r="BW217" s="134" t="s">
        <v>4217</v>
      </c>
      <c r="BX217" s="98">
        <v>0</v>
      </c>
      <c r="BY217" s="99" t="str">
        <f>IFERROR(VLOOKUP(ROWS($BW$4:BW217),$BV$4:$BW$2337,2,0),"")</f>
        <v>Chełmek (pow. oświęcimski, woj. małopolskie)</v>
      </c>
      <c r="BZ217" s="98">
        <v>0</v>
      </c>
      <c r="CA217" s="98">
        <f>IF(ISNUMBER(SEARCH('ankieta ESG'!$G$188,CB217)),MAX($CA$3:CA216)+1,0)</f>
        <v>214</v>
      </c>
      <c r="CB217" s="134" t="s">
        <v>4217</v>
      </c>
      <c r="CC217" s="98">
        <v>0</v>
      </c>
      <c r="CD217" s="99" t="str">
        <f>IFERROR(VLOOKUP(ROWS($CB$4:CB217),$CA$4:$CB$2337,2,0),"")</f>
        <v>Chełmek (pow. oświęcimski, woj. małopolskie)</v>
      </c>
      <c r="CE217" s="98">
        <v>0</v>
      </c>
      <c r="CF217" s="98">
        <f>IF(ISNUMBER(SEARCH('ankieta ESG'!$G$189,CG217)),MAX($CF$3:CF216)+1,0)</f>
        <v>214</v>
      </c>
      <c r="CG217" s="134" t="s">
        <v>4217</v>
      </c>
      <c r="CH217" s="98">
        <v>0</v>
      </c>
      <c r="CI217" s="99" t="str">
        <f>IFERROR(VLOOKUP(ROWS($CG$4:CG217),$CF$4:$CG$2337,2,0),"")</f>
        <v>Chełmek (pow. oświęcimski, woj. małopolskie)</v>
      </c>
      <c r="CJ217" s="98">
        <v>0</v>
      </c>
    </row>
    <row r="218" spans="2:88">
      <c r="B218" s="98">
        <f>IF(ISNUMBER(SEARCH('ankieta ESG'!$E$11,C218)),MAX(B$3:$B217)+1,0)</f>
        <v>215</v>
      </c>
      <c r="C218" s="99" t="s">
        <v>259</v>
      </c>
      <c r="D218" s="98">
        <v>0</v>
      </c>
      <c r="E218" s="99" t="str">
        <f>IFERROR(VLOOKUP(ROWS($C$4:C218),$B$4:$C$1385,2,0),"")</f>
        <v>25.93.Z Produkcja wyrobów z drutu, łańcuchów i sprężyn (PKD 2007)</v>
      </c>
      <c r="F218" s="98">
        <v>0</v>
      </c>
      <c r="AM218" s="98">
        <f>IF(ISNUMBER(SEARCH('ankieta ESG'!$G$180,AN218)),MAX(AM$3:$AM217)+1,0)</f>
        <v>215</v>
      </c>
      <c r="AN218" s="134" t="s">
        <v>4218</v>
      </c>
      <c r="AO218" s="98">
        <v>0</v>
      </c>
      <c r="AP218" s="99" t="str">
        <f>IFERROR(VLOOKUP(ROWS($AN$4:AN218),$AM$4:$AN$2337,2,0),"")</f>
        <v>Chełmiec (pow. nowosądecki, woj. małopolskie)</v>
      </c>
      <c r="AQ218" s="98">
        <v>0</v>
      </c>
      <c r="AR218" s="98">
        <f>IF(ISNUMBER(SEARCH('ankieta ESG'!$G$181,AS218)),MAX($AR$3:AR217)+1,0)</f>
        <v>215</v>
      </c>
      <c r="AS218" s="134" t="s">
        <v>4218</v>
      </c>
      <c r="AT218" s="98">
        <v>0</v>
      </c>
      <c r="AU218" s="99" t="str">
        <f>IFERROR(VLOOKUP(ROWS($AS$4:AS218),$AR$4:$AS$2337,2,0),"")</f>
        <v>Chełmiec (pow. nowosądecki, woj. małopolskie)</v>
      </c>
      <c r="AV218" s="98">
        <v>0</v>
      </c>
      <c r="AW218" s="98">
        <f>IF(ISNUMBER(SEARCH('ankieta ESG'!$G$182,AX218)),MAX($AW$3:AW217)+1,0)</f>
        <v>215</v>
      </c>
      <c r="AX218" s="134" t="s">
        <v>4218</v>
      </c>
      <c r="AY218" s="98">
        <v>0</v>
      </c>
      <c r="AZ218" s="99" t="str">
        <f>IFERROR(VLOOKUP(ROWS($AX$4:AX218),$AW$4:$AX$2337,2,0),"")</f>
        <v>Chełmiec (pow. nowosądecki, woj. małopolskie)</v>
      </c>
      <c r="BA218" s="98">
        <v>0</v>
      </c>
      <c r="BB218" s="98">
        <f>IF(ISNUMBER(SEARCH('ankieta ESG'!$G$183,BC218)),MAX($BB$3:BB217)+1,0)</f>
        <v>215</v>
      </c>
      <c r="BC218" s="134" t="s">
        <v>4218</v>
      </c>
      <c r="BD218" s="98">
        <v>0</v>
      </c>
      <c r="BE218" s="99" t="str">
        <f>IFERROR(VLOOKUP(ROWS($BC$4:BC218),$BB$4:$BC$2337,2,0),"")</f>
        <v>Chełmiec (pow. nowosądecki, woj. małopolskie)</v>
      </c>
      <c r="BF218" s="98">
        <v>0</v>
      </c>
      <c r="BG218" s="98">
        <f>IF(ISNUMBER(SEARCH('ankieta ESG'!$G$184,BH218)),MAX($BG$3:BG217)+1,0)</f>
        <v>215</v>
      </c>
      <c r="BH218" s="134" t="s">
        <v>4218</v>
      </c>
      <c r="BI218" s="98">
        <v>0</v>
      </c>
      <c r="BJ218" s="99" t="str">
        <f>IFERROR(VLOOKUP(ROWS($BH$4:BH218),$BG$4:$BH$2337,2,0),"")</f>
        <v>Chełmiec (pow. nowosądecki, woj. małopolskie)</v>
      </c>
      <c r="BK218" s="98">
        <v>0</v>
      </c>
      <c r="BL218" s="98">
        <f>IF(ISNUMBER(SEARCH('ankieta ESG'!$G$185,BM218)),MAX($BL$3:BL217)+1,0)</f>
        <v>215</v>
      </c>
      <c r="BM218" s="134" t="s">
        <v>4218</v>
      </c>
      <c r="BN218" s="98">
        <v>0</v>
      </c>
      <c r="BO218" s="99" t="str">
        <f>IFERROR(VLOOKUP(ROWS($BM$4:BM218),$BL$4:$BM$2337,2,0),"")</f>
        <v>Chełmiec (pow. nowosądecki, woj. małopolskie)</v>
      </c>
      <c r="BP218" s="98">
        <v>0</v>
      </c>
      <c r="BQ218" s="98">
        <f>IF(ISNUMBER(SEARCH('ankieta ESG'!$G$186,BR218)),MAX($BQ$3:BQ217)+1,0)</f>
        <v>215</v>
      </c>
      <c r="BR218" s="134" t="s">
        <v>4218</v>
      </c>
      <c r="BS218" s="98">
        <v>0</v>
      </c>
      <c r="BT218" s="99" t="str">
        <f>IFERROR(VLOOKUP(ROWS($BR$4:BR218),$BQ$4:$BR$2337,2,0),"")</f>
        <v>Chełmiec (pow. nowosądecki, woj. małopolskie)</v>
      </c>
      <c r="BU218" s="98">
        <v>0</v>
      </c>
      <c r="BV218" s="98">
        <f>IF(ISNUMBER(SEARCH('ankieta ESG'!$G$187,BW218)),MAX($BV$3:BV217)+1,0)</f>
        <v>215</v>
      </c>
      <c r="BW218" s="134" t="s">
        <v>4218</v>
      </c>
      <c r="BX218" s="98">
        <v>0</v>
      </c>
      <c r="BY218" s="99" t="str">
        <f>IFERROR(VLOOKUP(ROWS($BW$4:BW218),$BV$4:$BW$2337,2,0),"")</f>
        <v>Chełmiec (pow. nowosądecki, woj. małopolskie)</v>
      </c>
      <c r="BZ218" s="98">
        <v>0</v>
      </c>
      <c r="CA218" s="98">
        <f>IF(ISNUMBER(SEARCH('ankieta ESG'!$G$188,CB218)),MAX($CA$3:CA217)+1,0)</f>
        <v>215</v>
      </c>
      <c r="CB218" s="134" t="s">
        <v>4218</v>
      </c>
      <c r="CC218" s="98">
        <v>0</v>
      </c>
      <c r="CD218" s="99" t="str">
        <f>IFERROR(VLOOKUP(ROWS($CB$4:CB218),$CA$4:$CB$2337,2,0),"")</f>
        <v>Chełmiec (pow. nowosądecki, woj. małopolskie)</v>
      </c>
      <c r="CE218" s="98">
        <v>0</v>
      </c>
      <c r="CF218" s="98">
        <f>IF(ISNUMBER(SEARCH('ankieta ESG'!$G$189,CG218)),MAX($CF$3:CF217)+1,0)</f>
        <v>215</v>
      </c>
      <c r="CG218" s="134" t="s">
        <v>4218</v>
      </c>
      <c r="CH218" s="98">
        <v>0</v>
      </c>
      <c r="CI218" s="99" t="str">
        <f>IFERROR(VLOOKUP(ROWS($CG$4:CG218),$CF$4:$CG$2337,2,0),"")</f>
        <v>Chełmiec (pow. nowosądecki, woj. małopolskie)</v>
      </c>
      <c r="CJ218" s="98">
        <v>0</v>
      </c>
    </row>
    <row r="219" spans="2:88">
      <c r="B219" s="98">
        <f>IF(ISNUMBER(SEARCH('ankieta ESG'!$E$11,C219)),MAX(B$3:$B218)+1,0)</f>
        <v>216</v>
      </c>
      <c r="C219" s="99" t="s">
        <v>260</v>
      </c>
      <c r="D219" s="98">
        <v>0</v>
      </c>
      <c r="E219" s="99" t="str">
        <f>IFERROR(VLOOKUP(ROWS($C$4:C219),$B$4:$C$1385,2,0),"")</f>
        <v>25.94.Z Produkcja złączy i śrub (PKD 2007)</v>
      </c>
      <c r="F219" s="98">
        <v>0</v>
      </c>
      <c r="AM219" s="98">
        <f>IF(ISNUMBER(SEARCH('ankieta ESG'!$G$180,AN219)),MAX(AM$3:$AM218)+1,0)</f>
        <v>216</v>
      </c>
      <c r="AN219" s="134" t="s">
        <v>4219</v>
      </c>
      <c r="AO219" s="98">
        <v>0</v>
      </c>
      <c r="AP219" s="99" t="str">
        <f>IFERROR(VLOOKUP(ROWS($AN$4:AN219),$AM$4:$AN$2337,2,0),"")</f>
        <v>Chełmno (pow. chełmiński, woj. kujawsko-pomorskie)</v>
      </c>
      <c r="AQ219" s="98">
        <v>0</v>
      </c>
      <c r="AR219" s="98">
        <f>IF(ISNUMBER(SEARCH('ankieta ESG'!$G$181,AS219)),MAX($AR$3:AR218)+1,0)</f>
        <v>216</v>
      </c>
      <c r="AS219" s="134" t="s">
        <v>4219</v>
      </c>
      <c r="AT219" s="98">
        <v>0</v>
      </c>
      <c r="AU219" s="99" t="str">
        <f>IFERROR(VLOOKUP(ROWS($AS$4:AS219),$AR$4:$AS$2337,2,0),"")</f>
        <v>Chełmno (pow. chełmiński, woj. kujawsko-pomorskie)</v>
      </c>
      <c r="AV219" s="98">
        <v>0</v>
      </c>
      <c r="AW219" s="98">
        <f>IF(ISNUMBER(SEARCH('ankieta ESG'!$G$182,AX219)),MAX($AW$3:AW218)+1,0)</f>
        <v>216</v>
      </c>
      <c r="AX219" s="134" t="s">
        <v>4219</v>
      </c>
      <c r="AY219" s="98">
        <v>0</v>
      </c>
      <c r="AZ219" s="99" t="str">
        <f>IFERROR(VLOOKUP(ROWS($AX$4:AX219),$AW$4:$AX$2337,2,0),"")</f>
        <v>Chełmno (pow. chełmiński, woj. kujawsko-pomorskie)</v>
      </c>
      <c r="BA219" s="98">
        <v>0</v>
      </c>
      <c r="BB219" s="98">
        <f>IF(ISNUMBER(SEARCH('ankieta ESG'!$G$183,BC219)),MAX($BB$3:BB218)+1,0)</f>
        <v>216</v>
      </c>
      <c r="BC219" s="134" t="s">
        <v>4219</v>
      </c>
      <c r="BD219" s="98">
        <v>0</v>
      </c>
      <c r="BE219" s="99" t="str">
        <f>IFERROR(VLOOKUP(ROWS($BC$4:BC219),$BB$4:$BC$2337,2,0),"")</f>
        <v>Chełmno (pow. chełmiński, woj. kujawsko-pomorskie)</v>
      </c>
      <c r="BF219" s="98">
        <v>0</v>
      </c>
      <c r="BG219" s="98">
        <f>IF(ISNUMBER(SEARCH('ankieta ESG'!$G$184,BH219)),MAX($BG$3:BG218)+1,0)</f>
        <v>216</v>
      </c>
      <c r="BH219" s="134" t="s">
        <v>4219</v>
      </c>
      <c r="BI219" s="98">
        <v>0</v>
      </c>
      <c r="BJ219" s="99" t="str">
        <f>IFERROR(VLOOKUP(ROWS($BH$4:BH219),$BG$4:$BH$2337,2,0),"")</f>
        <v>Chełmno (pow. chełmiński, woj. kujawsko-pomorskie)</v>
      </c>
      <c r="BK219" s="98">
        <v>0</v>
      </c>
      <c r="BL219" s="98">
        <f>IF(ISNUMBER(SEARCH('ankieta ESG'!$G$185,BM219)),MAX($BL$3:BL218)+1,0)</f>
        <v>216</v>
      </c>
      <c r="BM219" s="134" t="s">
        <v>4219</v>
      </c>
      <c r="BN219" s="98">
        <v>0</v>
      </c>
      <c r="BO219" s="99" t="str">
        <f>IFERROR(VLOOKUP(ROWS($BM$4:BM219),$BL$4:$BM$2337,2,0),"")</f>
        <v>Chełmno (pow. chełmiński, woj. kujawsko-pomorskie)</v>
      </c>
      <c r="BP219" s="98">
        <v>0</v>
      </c>
      <c r="BQ219" s="98">
        <f>IF(ISNUMBER(SEARCH('ankieta ESG'!$G$186,BR219)),MAX($BQ$3:BQ218)+1,0)</f>
        <v>216</v>
      </c>
      <c r="BR219" s="134" t="s">
        <v>4219</v>
      </c>
      <c r="BS219" s="98">
        <v>0</v>
      </c>
      <c r="BT219" s="99" t="str">
        <f>IFERROR(VLOOKUP(ROWS($BR$4:BR219),$BQ$4:$BR$2337,2,0),"")</f>
        <v>Chełmno (pow. chełmiński, woj. kujawsko-pomorskie)</v>
      </c>
      <c r="BU219" s="98">
        <v>0</v>
      </c>
      <c r="BV219" s="98">
        <f>IF(ISNUMBER(SEARCH('ankieta ESG'!$G$187,BW219)),MAX($BV$3:BV218)+1,0)</f>
        <v>216</v>
      </c>
      <c r="BW219" s="134" t="s">
        <v>4219</v>
      </c>
      <c r="BX219" s="98">
        <v>0</v>
      </c>
      <c r="BY219" s="99" t="str">
        <f>IFERROR(VLOOKUP(ROWS($BW$4:BW219),$BV$4:$BW$2337,2,0),"")</f>
        <v>Chełmno (pow. chełmiński, woj. kujawsko-pomorskie)</v>
      </c>
      <c r="BZ219" s="98">
        <v>0</v>
      </c>
      <c r="CA219" s="98">
        <f>IF(ISNUMBER(SEARCH('ankieta ESG'!$G$188,CB219)),MAX($CA$3:CA218)+1,0)</f>
        <v>216</v>
      </c>
      <c r="CB219" s="134" t="s">
        <v>4219</v>
      </c>
      <c r="CC219" s="98">
        <v>0</v>
      </c>
      <c r="CD219" s="99" t="str">
        <f>IFERROR(VLOOKUP(ROWS($CB$4:CB219),$CA$4:$CB$2337,2,0),"")</f>
        <v>Chełmno (pow. chełmiński, woj. kujawsko-pomorskie)</v>
      </c>
      <c r="CE219" s="98">
        <v>0</v>
      </c>
      <c r="CF219" s="98">
        <f>IF(ISNUMBER(SEARCH('ankieta ESG'!$G$189,CG219)),MAX($CF$3:CF218)+1,0)</f>
        <v>216</v>
      </c>
      <c r="CG219" s="134" t="s">
        <v>4219</v>
      </c>
      <c r="CH219" s="98">
        <v>0</v>
      </c>
      <c r="CI219" s="99" t="str">
        <f>IFERROR(VLOOKUP(ROWS($CG$4:CG219),$CF$4:$CG$2337,2,0),"")</f>
        <v>Chełmno (pow. chełmiński, woj. kujawsko-pomorskie)</v>
      </c>
      <c r="CJ219" s="98">
        <v>0</v>
      </c>
    </row>
    <row r="220" spans="2:88">
      <c r="B220" s="98">
        <f>IF(ISNUMBER(SEARCH('ankieta ESG'!$E$11,C220)),MAX(B$3:$B219)+1,0)</f>
        <v>217</v>
      </c>
      <c r="C220" s="99" t="s">
        <v>261</v>
      </c>
      <c r="D220" s="98">
        <v>0</v>
      </c>
      <c r="E220" s="99" t="str">
        <f>IFERROR(VLOOKUP(ROWS($C$4:C220),$B$4:$C$1385,2,0),"")</f>
        <v>25.99.Z Produkcja pozostałych gotowych wyrobów metalowych, gdzie indziej niesklasyfikowana (PKD 2007)</v>
      </c>
      <c r="F220" s="98">
        <v>0</v>
      </c>
      <c r="AM220" s="98">
        <f>IF(ISNUMBER(SEARCH('ankieta ESG'!$G$180,AN220)),MAX(AM$3:$AM219)+1,0)</f>
        <v>217</v>
      </c>
      <c r="AN220" s="134" t="s">
        <v>4220</v>
      </c>
      <c r="AO220" s="98">
        <v>0</v>
      </c>
      <c r="AP220" s="99" t="str">
        <f>IFERROR(VLOOKUP(ROWS($AN$4:AN220),$AM$4:$AN$2337,2,0),"")</f>
        <v>Chełmża (pow. toruński, woj. kujawsko-pomorskie)</v>
      </c>
      <c r="AQ220" s="98">
        <v>0</v>
      </c>
      <c r="AR220" s="98">
        <f>IF(ISNUMBER(SEARCH('ankieta ESG'!$G$181,AS220)),MAX($AR$3:AR219)+1,0)</f>
        <v>217</v>
      </c>
      <c r="AS220" s="134" t="s">
        <v>4220</v>
      </c>
      <c r="AT220" s="98">
        <v>0</v>
      </c>
      <c r="AU220" s="99" t="str">
        <f>IFERROR(VLOOKUP(ROWS($AS$4:AS220),$AR$4:$AS$2337,2,0),"")</f>
        <v>Chełmża (pow. toruński, woj. kujawsko-pomorskie)</v>
      </c>
      <c r="AV220" s="98">
        <v>0</v>
      </c>
      <c r="AW220" s="98">
        <f>IF(ISNUMBER(SEARCH('ankieta ESG'!$G$182,AX220)),MAX($AW$3:AW219)+1,0)</f>
        <v>217</v>
      </c>
      <c r="AX220" s="134" t="s">
        <v>4220</v>
      </c>
      <c r="AY220" s="98">
        <v>0</v>
      </c>
      <c r="AZ220" s="99" t="str">
        <f>IFERROR(VLOOKUP(ROWS($AX$4:AX220),$AW$4:$AX$2337,2,0),"")</f>
        <v>Chełmża (pow. toruński, woj. kujawsko-pomorskie)</v>
      </c>
      <c r="BA220" s="98">
        <v>0</v>
      </c>
      <c r="BB220" s="98">
        <f>IF(ISNUMBER(SEARCH('ankieta ESG'!$G$183,BC220)),MAX($BB$3:BB219)+1,0)</f>
        <v>217</v>
      </c>
      <c r="BC220" s="134" t="s">
        <v>4220</v>
      </c>
      <c r="BD220" s="98">
        <v>0</v>
      </c>
      <c r="BE220" s="99" t="str">
        <f>IFERROR(VLOOKUP(ROWS($BC$4:BC220),$BB$4:$BC$2337,2,0),"")</f>
        <v>Chełmża (pow. toruński, woj. kujawsko-pomorskie)</v>
      </c>
      <c r="BF220" s="98">
        <v>0</v>
      </c>
      <c r="BG220" s="98">
        <f>IF(ISNUMBER(SEARCH('ankieta ESG'!$G$184,BH220)),MAX($BG$3:BG219)+1,0)</f>
        <v>217</v>
      </c>
      <c r="BH220" s="134" t="s">
        <v>4220</v>
      </c>
      <c r="BI220" s="98">
        <v>0</v>
      </c>
      <c r="BJ220" s="99" t="str">
        <f>IFERROR(VLOOKUP(ROWS($BH$4:BH220),$BG$4:$BH$2337,2,0),"")</f>
        <v>Chełmża (pow. toruński, woj. kujawsko-pomorskie)</v>
      </c>
      <c r="BK220" s="98">
        <v>0</v>
      </c>
      <c r="BL220" s="98">
        <f>IF(ISNUMBER(SEARCH('ankieta ESG'!$G$185,BM220)),MAX($BL$3:BL219)+1,0)</f>
        <v>217</v>
      </c>
      <c r="BM220" s="134" t="s">
        <v>4220</v>
      </c>
      <c r="BN220" s="98">
        <v>0</v>
      </c>
      <c r="BO220" s="99" t="str">
        <f>IFERROR(VLOOKUP(ROWS($BM$4:BM220),$BL$4:$BM$2337,2,0),"")</f>
        <v>Chełmża (pow. toruński, woj. kujawsko-pomorskie)</v>
      </c>
      <c r="BP220" s="98">
        <v>0</v>
      </c>
      <c r="BQ220" s="98">
        <f>IF(ISNUMBER(SEARCH('ankieta ESG'!$G$186,BR220)),MAX($BQ$3:BQ219)+1,0)</f>
        <v>217</v>
      </c>
      <c r="BR220" s="134" t="s">
        <v>4220</v>
      </c>
      <c r="BS220" s="98">
        <v>0</v>
      </c>
      <c r="BT220" s="99" t="str">
        <f>IFERROR(VLOOKUP(ROWS($BR$4:BR220),$BQ$4:$BR$2337,2,0),"")</f>
        <v>Chełmża (pow. toruński, woj. kujawsko-pomorskie)</v>
      </c>
      <c r="BU220" s="98">
        <v>0</v>
      </c>
      <c r="BV220" s="98">
        <f>IF(ISNUMBER(SEARCH('ankieta ESG'!$G$187,BW220)),MAX($BV$3:BV219)+1,0)</f>
        <v>217</v>
      </c>
      <c r="BW220" s="134" t="s">
        <v>4220</v>
      </c>
      <c r="BX220" s="98">
        <v>0</v>
      </c>
      <c r="BY220" s="99" t="str">
        <f>IFERROR(VLOOKUP(ROWS($BW$4:BW220),$BV$4:$BW$2337,2,0),"")</f>
        <v>Chełmża (pow. toruński, woj. kujawsko-pomorskie)</v>
      </c>
      <c r="BZ220" s="98">
        <v>0</v>
      </c>
      <c r="CA220" s="98">
        <f>IF(ISNUMBER(SEARCH('ankieta ESG'!$G$188,CB220)),MAX($CA$3:CA219)+1,0)</f>
        <v>217</v>
      </c>
      <c r="CB220" s="134" t="s">
        <v>4220</v>
      </c>
      <c r="CC220" s="98">
        <v>0</v>
      </c>
      <c r="CD220" s="99" t="str">
        <f>IFERROR(VLOOKUP(ROWS($CB$4:CB220),$CA$4:$CB$2337,2,0),"")</f>
        <v>Chełmża (pow. toruński, woj. kujawsko-pomorskie)</v>
      </c>
      <c r="CE220" s="98">
        <v>0</v>
      </c>
      <c r="CF220" s="98">
        <f>IF(ISNUMBER(SEARCH('ankieta ESG'!$G$189,CG220)),MAX($CF$3:CF219)+1,0)</f>
        <v>217</v>
      </c>
      <c r="CG220" s="134" t="s">
        <v>4220</v>
      </c>
      <c r="CH220" s="98">
        <v>0</v>
      </c>
      <c r="CI220" s="99" t="str">
        <f>IFERROR(VLOOKUP(ROWS($CG$4:CG220),$CF$4:$CG$2337,2,0),"")</f>
        <v>Chełmża (pow. toruński, woj. kujawsko-pomorskie)</v>
      </c>
      <c r="CJ220" s="98">
        <v>0</v>
      </c>
    </row>
    <row r="221" spans="2:88">
      <c r="B221" s="98">
        <f>IF(ISNUMBER(SEARCH('ankieta ESG'!$E$11,C221)),MAX(B$3:$B220)+1,0)</f>
        <v>218</v>
      </c>
      <c r="C221" s="99" t="s">
        <v>262</v>
      </c>
      <c r="D221" s="98">
        <v>0</v>
      </c>
      <c r="E221" s="99" t="str">
        <f>IFERROR(VLOOKUP(ROWS($C$4:C221),$B$4:$C$1385,2,0),"")</f>
        <v>26.11.Z Produkcja elementów elektronicznych (PKD 2007)</v>
      </c>
      <c r="F221" s="98">
        <v>0</v>
      </c>
      <c r="AM221" s="98">
        <f>IF(ISNUMBER(SEARCH('ankieta ESG'!$G$180,AN221)),MAX(AM$3:$AM220)+1,0)</f>
        <v>218</v>
      </c>
      <c r="AN221" s="134" t="s">
        <v>4221</v>
      </c>
      <c r="AO221" s="98">
        <v>0</v>
      </c>
      <c r="AP221" s="99" t="str">
        <f>IFERROR(VLOOKUP(ROWS($AN$4:AN221),$AM$4:$AN$2337,2,0),"")</f>
        <v>Chęciny (pow. kielecki, woj. świętokrzyskie)</v>
      </c>
      <c r="AQ221" s="98">
        <v>0</v>
      </c>
      <c r="AR221" s="98">
        <f>IF(ISNUMBER(SEARCH('ankieta ESG'!$G$181,AS221)),MAX($AR$3:AR220)+1,0)</f>
        <v>218</v>
      </c>
      <c r="AS221" s="134" t="s">
        <v>4221</v>
      </c>
      <c r="AT221" s="98">
        <v>0</v>
      </c>
      <c r="AU221" s="99" t="str">
        <f>IFERROR(VLOOKUP(ROWS($AS$4:AS221),$AR$4:$AS$2337,2,0),"")</f>
        <v>Chęciny (pow. kielecki, woj. świętokrzyskie)</v>
      </c>
      <c r="AV221" s="98">
        <v>0</v>
      </c>
      <c r="AW221" s="98">
        <f>IF(ISNUMBER(SEARCH('ankieta ESG'!$G$182,AX221)),MAX($AW$3:AW220)+1,0)</f>
        <v>218</v>
      </c>
      <c r="AX221" s="134" t="s">
        <v>4221</v>
      </c>
      <c r="AY221" s="98">
        <v>0</v>
      </c>
      <c r="AZ221" s="99" t="str">
        <f>IFERROR(VLOOKUP(ROWS($AX$4:AX221),$AW$4:$AX$2337,2,0),"")</f>
        <v>Chęciny (pow. kielecki, woj. świętokrzyskie)</v>
      </c>
      <c r="BA221" s="98">
        <v>0</v>
      </c>
      <c r="BB221" s="98">
        <f>IF(ISNUMBER(SEARCH('ankieta ESG'!$G$183,BC221)),MAX($BB$3:BB220)+1,0)</f>
        <v>218</v>
      </c>
      <c r="BC221" s="134" t="s">
        <v>4221</v>
      </c>
      <c r="BD221" s="98">
        <v>0</v>
      </c>
      <c r="BE221" s="99" t="str">
        <f>IFERROR(VLOOKUP(ROWS($BC$4:BC221),$BB$4:$BC$2337,2,0),"")</f>
        <v>Chęciny (pow. kielecki, woj. świętokrzyskie)</v>
      </c>
      <c r="BF221" s="98">
        <v>0</v>
      </c>
      <c r="BG221" s="98">
        <f>IF(ISNUMBER(SEARCH('ankieta ESG'!$G$184,BH221)),MAX($BG$3:BG220)+1,0)</f>
        <v>218</v>
      </c>
      <c r="BH221" s="134" t="s">
        <v>4221</v>
      </c>
      <c r="BI221" s="98">
        <v>0</v>
      </c>
      <c r="BJ221" s="99" t="str">
        <f>IFERROR(VLOOKUP(ROWS($BH$4:BH221),$BG$4:$BH$2337,2,0),"")</f>
        <v>Chęciny (pow. kielecki, woj. świętokrzyskie)</v>
      </c>
      <c r="BK221" s="98">
        <v>0</v>
      </c>
      <c r="BL221" s="98">
        <f>IF(ISNUMBER(SEARCH('ankieta ESG'!$G$185,BM221)),MAX($BL$3:BL220)+1,0)</f>
        <v>218</v>
      </c>
      <c r="BM221" s="134" t="s">
        <v>4221</v>
      </c>
      <c r="BN221" s="98">
        <v>0</v>
      </c>
      <c r="BO221" s="99" t="str">
        <f>IFERROR(VLOOKUP(ROWS($BM$4:BM221),$BL$4:$BM$2337,2,0),"")</f>
        <v>Chęciny (pow. kielecki, woj. świętokrzyskie)</v>
      </c>
      <c r="BP221" s="98">
        <v>0</v>
      </c>
      <c r="BQ221" s="98">
        <f>IF(ISNUMBER(SEARCH('ankieta ESG'!$G$186,BR221)),MAX($BQ$3:BQ220)+1,0)</f>
        <v>218</v>
      </c>
      <c r="BR221" s="134" t="s">
        <v>4221</v>
      </c>
      <c r="BS221" s="98">
        <v>0</v>
      </c>
      <c r="BT221" s="99" t="str">
        <f>IFERROR(VLOOKUP(ROWS($BR$4:BR221),$BQ$4:$BR$2337,2,0),"")</f>
        <v>Chęciny (pow. kielecki, woj. świętokrzyskie)</v>
      </c>
      <c r="BU221" s="98">
        <v>0</v>
      </c>
      <c r="BV221" s="98">
        <f>IF(ISNUMBER(SEARCH('ankieta ESG'!$G$187,BW221)),MAX($BV$3:BV220)+1,0)</f>
        <v>218</v>
      </c>
      <c r="BW221" s="134" t="s">
        <v>4221</v>
      </c>
      <c r="BX221" s="98">
        <v>0</v>
      </c>
      <c r="BY221" s="99" t="str">
        <f>IFERROR(VLOOKUP(ROWS($BW$4:BW221),$BV$4:$BW$2337,2,0),"")</f>
        <v>Chęciny (pow. kielecki, woj. świętokrzyskie)</v>
      </c>
      <c r="BZ221" s="98">
        <v>0</v>
      </c>
      <c r="CA221" s="98">
        <f>IF(ISNUMBER(SEARCH('ankieta ESG'!$G$188,CB221)),MAX($CA$3:CA220)+1,0)</f>
        <v>218</v>
      </c>
      <c r="CB221" s="134" t="s">
        <v>4221</v>
      </c>
      <c r="CC221" s="98">
        <v>0</v>
      </c>
      <c r="CD221" s="99" t="str">
        <f>IFERROR(VLOOKUP(ROWS($CB$4:CB221),$CA$4:$CB$2337,2,0),"")</f>
        <v>Chęciny (pow. kielecki, woj. świętokrzyskie)</v>
      </c>
      <c r="CE221" s="98">
        <v>0</v>
      </c>
      <c r="CF221" s="98">
        <f>IF(ISNUMBER(SEARCH('ankieta ESG'!$G$189,CG221)),MAX($CF$3:CF220)+1,0)</f>
        <v>218</v>
      </c>
      <c r="CG221" s="134" t="s">
        <v>4221</v>
      </c>
      <c r="CH221" s="98">
        <v>0</v>
      </c>
      <c r="CI221" s="99" t="str">
        <f>IFERROR(VLOOKUP(ROWS($CG$4:CG221),$CF$4:$CG$2337,2,0),"")</f>
        <v>Chęciny (pow. kielecki, woj. świętokrzyskie)</v>
      </c>
      <c r="CJ221" s="98">
        <v>0</v>
      </c>
    </row>
    <row r="222" spans="2:88">
      <c r="B222" s="98">
        <f>IF(ISNUMBER(SEARCH('ankieta ESG'!$E$11,C222)),MAX(B$3:$B221)+1,0)</f>
        <v>219</v>
      </c>
      <c r="C222" s="99" t="s">
        <v>263</v>
      </c>
      <c r="D222" s="98">
        <v>0</v>
      </c>
      <c r="E222" s="99" t="str">
        <f>IFERROR(VLOOKUP(ROWS($C$4:C222),$B$4:$C$1385,2,0),"")</f>
        <v>26.12.Z Produkcja elektronicznych obwodów drukowanych (PKD 2007)</v>
      </c>
      <c r="F222" s="98">
        <v>0</v>
      </c>
      <c r="AM222" s="98">
        <f>IF(ISNUMBER(SEARCH('ankieta ESG'!$G$180,AN222)),MAX(AM$3:$AM221)+1,0)</f>
        <v>219</v>
      </c>
      <c r="AN222" s="134" t="s">
        <v>4222</v>
      </c>
      <c r="AO222" s="98">
        <v>0</v>
      </c>
      <c r="AP222" s="99" t="str">
        <f>IFERROR(VLOOKUP(ROWS($AN$4:AN222),$AM$4:$AN$2337,2,0),"")</f>
        <v>Chlewiska (pow. szydłowiecki, woj. mazowieckie)</v>
      </c>
      <c r="AQ222" s="98">
        <v>0</v>
      </c>
      <c r="AR222" s="98">
        <f>IF(ISNUMBER(SEARCH('ankieta ESG'!$G$181,AS222)),MAX($AR$3:AR221)+1,0)</f>
        <v>219</v>
      </c>
      <c r="AS222" s="134" t="s">
        <v>4222</v>
      </c>
      <c r="AT222" s="98">
        <v>0</v>
      </c>
      <c r="AU222" s="99" t="str">
        <f>IFERROR(VLOOKUP(ROWS($AS$4:AS222),$AR$4:$AS$2337,2,0),"")</f>
        <v>Chlewiska (pow. szydłowiecki, woj. mazowieckie)</v>
      </c>
      <c r="AV222" s="98">
        <v>0</v>
      </c>
      <c r="AW222" s="98">
        <f>IF(ISNUMBER(SEARCH('ankieta ESG'!$G$182,AX222)),MAX($AW$3:AW221)+1,0)</f>
        <v>219</v>
      </c>
      <c r="AX222" s="134" t="s">
        <v>4222</v>
      </c>
      <c r="AY222" s="98">
        <v>0</v>
      </c>
      <c r="AZ222" s="99" t="str">
        <f>IFERROR(VLOOKUP(ROWS($AX$4:AX222),$AW$4:$AX$2337,2,0),"")</f>
        <v>Chlewiska (pow. szydłowiecki, woj. mazowieckie)</v>
      </c>
      <c r="BA222" s="98">
        <v>0</v>
      </c>
      <c r="BB222" s="98">
        <f>IF(ISNUMBER(SEARCH('ankieta ESG'!$G$183,BC222)),MAX($BB$3:BB221)+1,0)</f>
        <v>219</v>
      </c>
      <c r="BC222" s="134" t="s">
        <v>4222</v>
      </c>
      <c r="BD222" s="98">
        <v>0</v>
      </c>
      <c r="BE222" s="99" t="str">
        <f>IFERROR(VLOOKUP(ROWS($BC$4:BC222),$BB$4:$BC$2337,2,0),"")</f>
        <v>Chlewiska (pow. szydłowiecki, woj. mazowieckie)</v>
      </c>
      <c r="BF222" s="98">
        <v>0</v>
      </c>
      <c r="BG222" s="98">
        <f>IF(ISNUMBER(SEARCH('ankieta ESG'!$G$184,BH222)),MAX($BG$3:BG221)+1,0)</f>
        <v>219</v>
      </c>
      <c r="BH222" s="134" t="s">
        <v>4222</v>
      </c>
      <c r="BI222" s="98">
        <v>0</v>
      </c>
      <c r="BJ222" s="99" t="str">
        <f>IFERROR(VLOOKUP(ROWS($BH$4:BH222),$BG$4:$BH$2337,2,0),"")</f>
        <v>Chlewiska (pow. szydłowiecki, woj. mazowieckie)</v>
      </c>
      <c r="BK222" s="98">
        <v>0</v>
      </c>
      <c r="BL222" s="98">
        <f>IF(ISNUMBER(SEARCH('ankieta ESG'!$G$185,BM222)),MAX($BL$3:BL221)+1,0)</f>
        <v>219</v>
      </c>
      <c r="BM222" s="134" t="s">
        <v>4222</v>
      </c>
      <c r="BN222" s="98">
        <v>0</v>
      </c>
      <c r="BO222" s="99" t="str">
        <f>IFERROR(VLOOKUP(ROWS($BM$4:BM222),$BL$4:$BM$2337,2,0),"")</f>
        <v>Chlewiska (pow. szydłowiecki, woj. mazowieckie)</v>
      </c>
      <c r="BP222" s="98">
        <v>0</v>
      </c>
      <c r="BQ222" s="98">
        <f>IF(ISNUMBER(SEARCH('ankieta ESG'!$G$186,BR222)),MAX($BQ$3:BQ221)+1,0)</f>
        <v>219</v>
      </c>
      <c r="BR222" s="134" t="s">
        <v>4222</v>
      </c>
      <c r="BS222" s="98">
        <v>0</v>
      </c>
      <c r="BT222" s="99" t="str">
        <f>IFERROR(VLOOKUP(ROWS($BR$4:BR222),$BQ$4:$BR$2337,2,0),"")</f>
        <v>Chlewiska (pow. szydłowiecki, woj. mazowieckie)</v>
      </c>
      <c r="BU222" s="98">
        <v>0</v>
      </c>
      <c r="BV222" s="98">
        <f>IF(ISNUMBER(SEARCH('ankieta ESG'!$G$187,BW222)),MAX($BV$3:BV221)+1,0)</f>
        <v>219</v>
      </c>
      <c r="BW222" s="134" t="s">
        <v>4222</v>
      </c>
      <c r="BX222" s="98">
        <v>0</v>
      </c>
      <c r="BY222" s="99" t="str">
        <f>IFERROR(VLOOKUP(ROWS($BW$4:BW222),$BV$4:$BW$2337,2,0),"")</f>
        <v>Chlewiska (pow. szydłowiecki, woj. mazowieckie)</v>
      </c>
      <c r="BZ222" s="98">
        <v>0</v>
      </c>
      <c r="CA222" s="98">
        <f>IF(ISNUMBER(SEARCH('ankieta ESG'!$G$188,CB222)),MAX($CA$3:CA221)+1,0)</f>
        <v>219</v>
      </c>
      <c r="CB222" s="134" t="s">
        <v>4222</v>
      </c>
      <c r="CC222" s="98">
        <v>0</v>
      </c>
      <c r="CD222" s="99" t="str">
        <f>IFERROR(VLOOKUP(ROWS($CB$4:CB222),$CA$4:$CB$2337,2,0),"")</f>
        <v>Chlewiska (pow. szydłowiecki, woj. mazowieckie)</v>
      </c>
      <c r="CE222" s="98">
        <v>0</v>
      </c>
      <c r="CF222" s="98">
        <f>IF(ISNUMBER(SEARCH('ankieta ESG'!$G$189,CG222)),MAX($CF$3:CF221)+1,0)</f>
        <v>219</v>
      </c>
      <c r="CG222" s="134" t="s">
        <v>4222</v>
      </c>
      <c r="CH222" s="98">
        <v>0</v>
      </c>
      <c r="CI222" s="99" t="str">
        <f>IFERROR(VLOOKUP(ROWS($CG$4:CG222),$CF$4:$CG$2337,2,0),"")</f>
        <v>Chlewiska (pow. szydłowiecki, woj. mazowieckie)</v>
      </c>
      <c r="CJ222" s="98">
        <v>0</v>
      </c>
    </row>
    <row r="223" spans="2:88">
      <c r="B223" s="98">
        <f>IF(ISNUMBER(SEARCH('ankieta ESG'!$E$11,C223)),MAX(B$3:$B222)+1,0)</f>
        <v>220</v>
      </c>
      <c r="C223" s="99" t="s">
        <v>264</v>
      </c>
      <c r="D223" s="98">
        <v>0</v>
      </c>
      <c r="E223" s="99" t="str">
        <f>IFERROR(VLOOKUP(ROWS($C$4:C223),$B$4:$C$1385,2,0),"")</f>
        <v>26.20.Z Produkcja komputerów i urządzeń peryferyjnych (PKD 2007)</v>
      </c>
      <c r="F223" s="98">
        <v>0</v>
      </c>
      <c r="AM223" s="98">
        <f>IF(ISNUMBER(SEARCH('ankieta ESG'!$G$180,AN223)),MAX(AM$3:$AM222)+1,0)</f>
        <v>220</v>
      </c>
      <c r="AN223" s="134" t="s">
        <v>4223</v>
      </c>
      <c r="AO223" s="98">
        <v>0</v>
      </c>
      <c r="AP223" s="99" t="str">
        <f>IFERROR(VLOOKUP(ROWS($AN$4:AN223),$AM$4:$AN$2337,2,0),"")</f>
        <v>Chłopice (pow. jarosławski, woj. podkarpackie)</v>
      </c>
      <c r="AQ223" s="98">
        <v>0</v>
      </c>
      <c r="AR223" s="98">
        <f>IF(ISNUMBER(SEARCH('ankieta ESG'!$G$181,AS223)),MAX($AR$3:AR222)+1,0)</f>
        <v>220</v>
      </c>
      <c r="AS223" s="134" t="s">
        <v>4223</v>
      </c>
      <c r="AT223" s="98">
        <v>0</v>
      </c>
      <c r="AU223" s="99" t="str">
        <f>IFERROR(VLOOKUP(ROWS($AS$4:AS223),$AR$4:$AS$2337,2,0),"")</f>
        <v>Chłopice (pow. jarosławski, woj. podkarpackie)</v>
      </c>
      <c r="AV223" s="98">
        <v>0</v>
      </c>
      <c r="AW223" s="98">
        <f>IF(ISNUMBER(SEARCH('ankieta ESG'!$G$182,AX223)),MAX($AW$3:AW222)+1,0)</f>
        <v>220</v>
      </c>
      <c r="AX223" s="134" t="s">
        <v>4223</v>
      </c>
      <c r="AY223" s="98">
        <v>0</v>
      </c>
      <c r="AZ223" s="99" t="str">
        <f>IFERROR(VLOOKUP(ROWS($AX$4:AX223),$AW$4:$AX$2337,2,0),"")</f>
        <v>Chłopice (pow. jarosławski, woj. podkarpackie)</v>
      </c>
      <c r="BA223" s="98">
        <v>0</v>
      </c>
      <c r="BB223" s="98">
        <f>IF(ISNUMBER(SEARCH('ankieta ESG'!$G$183,BC223)),MAX($BB$3:BB222)+1,0)</f>
        <v>220</v>
      </c>
      <c r="BC223" s="134" t="s">
        <v>4223</v>
      </c>
      <c r="BD223" s="98">
        <v>0</v>
      </c>
      <c r="BE223" s="99" t="str">
        <f>IFERROR(VLOOKUP(ROWS($BC$4:BC223),$BB$4:$BC$2337,2,0),"")</f>
        <v>Chłopice (pow. jarosławski, woj. podkarpackie)</v>
      </c>
      <c r="BF223" s="98">
        <v>0</v>
      </c>
      <c r="BG223" s="98">
        <f>IF(ISNUMBER(SEARCH('ankieta ESG'!$G$184,BH223)),MAX($BG$3:BG222)+1,0)</f>
        <v>220</v>
      </c>
      <c r="BH223" s="134" t="s">
        <v>4223</v>
      </c>
      <c r="BI223" s="98">
        <v>0</v>
      </c>
      <c r="BJ223" s="99" t="str">
        <f>IFERROR(VLOOKUP(ROWS($BH$4:BH223),$BG$4:$BH$2337,2,0),"")</f>
        <v>Chłopice (pow. jarosławski, woj. podkarpackie)</v>
      </c>
      <c r="BK223" s="98">
        <v>0</v>
      </c>
      <c r="BL223" s="98">
        <f>IF(ISNUMBER(SEARCH('ankieta ESG'!$G$185,BM223)),MAX($BL$3:BL222)+1,0)</f>
        <v>220</v>
      </c>
      <c r="BM223" s="134" t="s">
        <v>4223</v>
      </c>
      <c r="BN223" s="98">
        <v>0</v>
      </c>
      <c r="BO223" s="99" t="str">
        <f>IFERROR(VLOOKUP(ROWS($BM$4:BM223),$BL$4:$BM$2337,2,0),"")</f>
        <v>Chłopice (pow. jarosławski, woj. podkarpackie)</v>
      </c>
      <c r="BP223" s="98">
        <v>0</v>
      </c>
      <c r="BQ223" s="98">
        <f>IF(ISNUMBER(SEARCH('ankieta ESG'!$G$186,BR223)),MAX($BQ$3:BQ222)+1,0)</f>
        <v>220</v>
      </c>
      <c r="BR223" s="134" t="s">
        <v>4223</v>
      </c>
      <c r="BS223" s="98">
        <v>0</v>
      </c>
      <c r="BT223" s="99" t="str">
        <f>IFERROR(VLOOKUP(ROWS($BR$4:BR223),$BQ$4:$BR$2337,2,0),"")</f>
        <v>Chłopice (pow. jarosławski, woj. podkarpackie)</v>
      </c>
      <c r="BU223" s="98">
        <v>0</v>
      </c>
      <c r="BV223" s="98">
        <f>IF(ISNUMBER(SEARCH('ankieta ESG'!$G$187,BW223)),MAX($BV$3:BV222)+1,0)</f>
        <v>220</v>
      </c>
      <c r="BW223" s="134" t="s">
        <v>4223</v>
      </c>
      <c r="BX223" s="98">
        <v>0</v>
      </c>
      <c r="BY223" s="99" t="str">
        <f>IFERROR(VLOOKUP(ROWS($BW$4:BW223),$BV$4:$BW$2337,2,0),"")</f>
        <v>Chłopice (pow. jarosławski, woj. podkarpackie)</v>
      </c>
      <c r="BZ223" s="98">
        <v>0</v>
      </c>
      <c r="CA223" s="98">
        <f>IF(ISNUMBER(SEARCH('ankieta ESG'!$G$188,CB223)),MAX($CA$3:CA222)+1,0)</f>
        <v>220</v>
      </c>
      <c r="CB223" s="134" t="s">
        <v>4223</v>
      </c>
      <c r="CC223" s="98">
        <v>0</v>
      </c>
      <c r="CD223" s="99" t="str">
        <f>IFERROR(VLOOKUP(ROWS($CB$4:CB223),$CA$4:$CB$2337,2,0),"")</f>
        <v>Chłopice (pow. jarosławski, woj. podkarpackie)</v>
      </c>
      <c r="CE223" s="98">
        <v>0</v>
      </c>
      <c r="CF223" s="98">
        <f>IF(ISNUMBER(SEARCH('ankieta ESG'!$G$189,CG223)),MAX($CF$3:CF222)+1,0)</f>
        <v>220</v>
      </c>
      <c r="CG223" s="134" t="s">
        <v>4223</v>
      </c>
      <c r="CH223" s="98">
        <v>0</v>
      </c>
      <c r="CI223" s="99" t="str">
        <f>IFERROR(VLOOKUP(ROWS($CG$4:CG223),$CF$4:$CG$2337,2,0),"")</f>
        <v>Chłopice (pow. jarosławski, woj. podkarpackie)</v>
      </c>
      <c r="CJ223" s="98">
        <v>0</v>
      </c>
    </row>
    <row r="224" spans="2:88">
      <c r="B224" s="98">
        <f>IF(ISNUMBER(SEARCH('ankieta ESG'!$E$11,C224)),MAX(B$3:$B223)+1,0)</f>
        <v>221</v>
      </c>
      <c r="C224" s="99" t="s">
        <v>265</v>
      </c>
      <c r="D224" s="98">
        <v>0</v>
      </c>
      <c r="E224" s="99" t="str">
        <f>IFERROR(VLOOKUP(ROWS($C$4:C224),$B$4:$C$1385,2,0),"")</f>
        <v>26.30.Z Produkcja sprzętu (tele)komunikacyjnego (PKD 2007)</v>
      </c>
      <c r="F224" s="98">
        <v>0</v>
      </c>
      <c r="AM224" s="98">
        <f>IF(ISNUMBER(SEARCH('ankieta ESG'!$G$180,AN224)),MAX(AM$3:$AM223)+1,0)</f>
        <v>221</v>
      </c>
      <c r="AN224" s="134" t="s">
        <v>4224</v>
      </c>
      <c r="AO224" s="98">
        <v>0</v>
      </c>
      <c r="AP224" s="99" t="str">
        <f>IFERROR(VLOOKUP(ROWS($AN$4:AN224),$AM$4:$AN$2337,2,0),"")</f>
        <v>Chmielnik (pow. kielecki, woj. świętokrzyskie)</v>
      </c>
      <c r="AQ224" s="98">
        <v>0</v>
      </c>
      <c r="AR224" s="98">
        <f>IF(ISNUMBER(SEARCH('ankieta ESG'!$G$181,AS224)),MAX($AR$3:AR223)+1,0)</f>
        <v>221</v>
      </c>
      <c r="AS224" s="134" t="s">
        <v>4224</v>
      </c>
      <c r="AT224" s="98">
        <v>0</v>
      </c>
      <c r="AU224" s="99" t="str">
        <f>IFERROR(VLOOKUP(ROWS($AS$4:AS224),$AR$4:$AS$2337,2,0),"")</f>
        <v>Chmielnik (pow. kielecki, woj. świętokrzyskie)</v>
      </c>
      <c r="AV224" s="98">
        <v>0</v>
      </c>
      <c r="AW224" s="98">
        <f>IF(ISNUMBER(SEARCH('ankieta ESG'!$G$182,AX224)),MAX($AW$3:AW223)+1,0)</f>
        <v>221</v>
      </c>
      <c r="AX224" s="134" t="s">
        <v>4224</v>
      </c>
      <c r="AY224" s="98">
        <v>0</v>
      </c>
      <c r="AZ224" s="99" t="str">
        <f>IFERROR(VLOOKUP(ROWS($AX$4:AX224),$AW$4:$AX$2337,2,0),"")</f>
        <v>Chmielnik (pow. kielecki, woj. świętokrzyskie)</v>
      </c>
      <c r="BA224" s="98">
        <v>0</v>
      </c>
      <c r="BB224" s="98">
        <f>IF(ISNUMBER(SEARCH('ankieta ESG'!$G$183,BC224)),MAX($BB$3:BB223)+1,0)</f>
        <v>221</v>
      </c>
      <c r="BC224" s="134" t="s">
        <v>4224</v>
      </c>
      <c r="BD224" s="98">
        <v>0</v>
      </c>
      <c r="BE224" s="99" t="str">
        <f>IFERROR(VLOOKUP(ROWS($BC$4:BC224),$BB$4:$BC$2337,2,0),"")</f>
        <v>Chmielnik (pow. kielecki, woj. świętokrzyskie)</v>
      </c>
      <c r="BF224" s="98">
        <v>0</v>
      </c>
      <c r="BG224" s="98">
        <f>IF(ISNUMBER(SEARCH('ankieta ESG'!$G$184,BH224)),MAX($BG$3:BG223)+1,0)</f>
        <v>221</v>
      </c>
      <c r="BH224" s="134" t="s">
        <v>4224</v>
      </c>
      <c r="BI224" s="98">
        <v>0</v>
      </c>
      <c r="BJ224" s="99" t="str">
        <f>IFERROR(VLOOKUP(ROWS($BH$4:BH224),$BG$4:$BH$2337,2,0),"")</f>
        <v>Chmielnik (pow. kielecki, woj. świętokrzyskie)</v>
      </c>
      <c r="BK224" s="98">
        <v>0</v>
      </c>
      <c r="BL224" s="98">
        <f>IF(ISNUMBER(SEARCH('ankieta ESG'!$G$185,BM224)),MAX($BL$3:BL223)+1,0)</f>
        <v>221</v>
      </c>
      <c r="BM224" s="134" t="s">
        <v>4224</v>
      </c>
      <c r="BN224" s="98">
        <v>0</v>
      </c>
      <c r="BO224" s="99" t="str">
        <f>IFERROR(VLOOKUP(ROWS($BM$4:BM224),$BL$4:$BM$2337,2,0),"")</f>
        <v>Chmielnik (pow. kielecki, woj. świętokrzyskie)</v>
      </c>
      <c r="BP224" s="98">
        <v>0</v>
      </c>
      <c r="BQ224" s="98">
        <f>IF(ISNUMBER(SEARCH('ankieta ESG'!$G$186,BR224)),MAX($BQ$3:BQ223)+1,0)</f>
        <v>221</v>
      </c>
      <c r="BR224" s="134" t="s">
        <v>4224</v>
      </c>
      <c r="BS224" s="98">
        <v>0</v>
      </c>
      <c r="BT224" s="99" t="str">
        <f>IFERROR(VLOOKUP(ROWS($BR$4:BR224),$BQ$4:$BR$2337,2,0),"")</f>
        <v>Chmielnik (pow. kielecki, woj. świętokrzyskie)</v>
      </c>
      <c r="BU224" s="98">
        <v>0</v>
      </c>
      <c r="BV224" s="98">
        <f>IF(ISNUMBER(SEARCH('ankieta ESG'!$G$187,BW224)),MAX($BV$3:BV223)+1,0)</f>
        <v>221</v>
      </c>
      <c r="BW224" s="134" t="s">
        <v>4224</v>
      </c>
      <c r="BX224" s="98">
        <v>0</v>
      </c>
      <c r="BY224" s="99" t="str">
        <f>IFERROR(VLOOKUP(ROWS($BW$4:BW224),$BV$4:$BW$2337,2,0),"")</f>
        <v>Chmielnik (pow. kielecki, woj. świętokrzyskie)</v>
      </c>
      <c r="BZ224" s="98">
        <v>0</v>
      </c>
      <c r="CA224" s="98">
        <f>IF(ISNUMBER(SEARCH('ankieta ESG'!$G$188,CB224)),MAX($CA$3:CA223)+1,0)</f>
        <v>221</v>
      </c>
      <c r="CB224" s="134" t="s">
        <v>4224</v>
      </c>
      <c r="CC224" s="98">
        <v>0</v>
      </c>
      <c r="CD224" s="99" t="str">
        <f>IFERROR(VLOOKUP(ROWS($CB$4:CB224),$CA$4:$CB$2337,2,0),"")</f>
        <v>Chmielnik (pow. kielecki, woj. świętokrzyskie)</v>
      </c>
      <c r="CE224" s="98">
        <v>0</v>
      </c>
      <c r="CF224" s="98">
        <f>IF(ISNUMBER(SEARCH('ankieta ESG'!$G$189,CG224)),MAX($CF$3:CF223)+1,0)</f>
        <v>221</v>
      </c>
      <c r="CG224" s="134" t="s">
        <v>4224</v>
      </c>
      <c r="CH224" s="98">
        <v>0</v>
      </c>
      <c r="CI224" s="99" t="str">
        <f>IFERROR(VLOOKUP(ROWS($CG$4:CG224),$CF$4:$CG$2337,2,0),"")</f>
        <v>Chmielnik (pow. kielecki, woj. świętokrzyskie)</v>
      </c>
      <c r="CJ224" s="98">
        <v>0</v>
      </c>
    </row>
    <row r="225" spans="2:88">
      <c r="B225" s="98">
        <f>IF(ISNUMBER(SEARCH('ankieta ESG'!$E$11,C225)),MAX(B$3:$B224)+1,0)</f>
        <v>222</v>
      </c>
      <c r="C225" s="99" t="s">
        <v>266</v>
      </c>
      <c r="D225" s="98">
        <v>0</v>
      </c>
      <c r="E225" s="99" t="str">
        <f>IFERROR(VLOOKUP(ROWS($C$4:C225),$B$4:$C$1385,2,0),"")</f>
        <v>26.40.Z Produkcja elektronicznego sprzętu powszechnego użytku (PKD 2007)</v>
      </c>
      <c r="F225" s="98">
        <v>0</v>
      </c>
      <c r="AM225" s="98">
        <f>IF(ISNUMBER(SEARCH('ankieta ESG'!$G$180,AN225)),MAX(AM$3:$AM224)+1,0)</f>
        <v>222</v>
      </c>
      <c r="AN225" s="134" t="s">
        <v>4225</v>
      </c>
      <c r="AO225" s="98">
        <v>0</v>
      </c>
      <c r="AP225" s="99" t="str">
        <f>IFERROR(VLOOKUP(ROWS($AN$4:AN225),$AM$4:$AN$2337,2,0),"")</f>
        <v>Chmielnik (pow. rzeszowski, woj. podkarpackie)</v>
      </c>
      <c r="AQ225" s="98">
        <v>0</v>
      </c>
      <c r="AR225" s="98">
        <f>IF(ISNUMBER(SEARCH('ankieta ESG'!$G$181,AS225)),MAX($AR$3:AR224)+1,0)</f>
        <v>222</v>
      </c>
      <c r="AS225" s="134" t="s">
        <v>4225</v>
      </c>
      <c r="AT225" s="98">
        <v>0</v>
      </c>
      <c r="AU225" s="99" t="str">
        <f>IFERROR(VLOOKUP(ROWS($AS$4:AS225),$AR$4:$AS$2337,2,0),"")</f>
        <v>Chmielnik (pow. rzeszowski, woj. podkarpackie)</v>
      </c>
      <c r="AV225" s="98">
        <v>0</v>
      </c>
      <c r="AW225" s="98">
        <f>IF(ISNUMBER(SEARCH('ankieta ESG'!$G$182,AX225)),MAX($AW$3:AW224)+1,0)</f>
        <v>222</v>
      </c>
      <c r="AX225" s="134" t="s">
        <v>4225</v>
      </c>
      <c r="AY225" s="98">
        <v>0</v>
      </c>
      <c r="AZ225" s="99" t="str">
        <f>IFERROR(VLOOKUP(ROWS($AX$4:AX225),$AW$4:$AX$2337,2,0),"")</f>
        <v>Chmielnik (pow. rzeszowski, woj. podkarpackie)</v>
      </c>
      <c r="BA225" s="98">
        <v>0</v>
      </c>
      <c r="BB225" s="98">
        <f>IF(ISNUMBER(SEARCH('ankieta ESG'!$G$183,BC225)),MAX($BB$3:BB224)+1,0)</f>
        <v>222</v>
      </c>
      <c r="BC225" s="134" t="s">
        <v>4225</v>
      </c>
      <c r="BD225" s="98">
        <v>0</v>
      </c>
      <c r="BE225" s="99" t="str">
        <f>IFERROR(VLOOKUP(ROWS($BC$4:BC225),$BB$4:$BC$2337,2,0),"")</f>
        <v>Chmielnik (pow. rzeszowski, woj. podkarpackie)</v>
      </c>
      <c r="BF225" s="98">
        <v>0</v>
      </c>
      <c r="BG225" s="98">
        <f>IF(ISNUMBER(SEARCH('ankieta ESG'!$G$184,BH225)),MAX($BG$3:BG224)+1,0)</f>
        <v>222</v>
      </c>
      <c r="BH225" s="134" t="s">
        <v>4225</v>
      </c>
      <c r="BI225" s="98">
        <v>0</v>
      </c>
      <c r="BJ225" s="99" t="str">
        <f>IFERROR(VLOOKUP(ROWS($BH$4:BH225),$BG$4:$BH$2337,2,0),"")</f>
        <v>Chmielnik (pow. rzeszowski, woj. podkarpackie)</v>
      </c>
      <c r="BK225" s="98">
        <v>0</v>
      </c>
      <c r="BL225" s="98">
        <f>IF(ISNUMBER(SEARCH('ankieta ESG'!$G$185,BM225)),MAX($BL$3:BL224)+1,0)</f>
        <v>222</v>
      </c>
      <c r="BM225" s="134" t="s">
        <v>4225</v>
      </c>
      <c r="BN225" s="98">
        <v>0</v>
      </c>
      <c r="BO225" s="99" t="str">
        <f>IFERROR(VLOOKUP(ROWS($BM$4:BM225),$BL$4:$BM$2337,2,0),"")</f>
        <v>Chmielnik (pow. rzeszowski, woj. podkarpackie)</v>
      </c>
      <c r="BP225" s="98">
        <v>0</v>
      </c>
      <c r="BQ225" s="98">
        <f>IF(ISNUMBER(SEARCH('ankieta ESG'!$G$186,BR225)),MAX($BQ$3:BQ224)+1,0)</f>
        <v>222</v>
      </c>
      <c r="BR225" s="134" t="s">
        <v>4225</v>
      </c>
      <c r="BS225" s="98">
        <v>0</v>
      </c>
      <c r="BT225" s="99" t="str">
        <f>IFERROR(VLOOKUP(ROWS($BR$4:BR225),$BQ$4:$BR$2337,2,0),"")</f>
        <v>Chmielnik (pow. rzeszowski, woj. podkarpackie)</v>
      </c>
      <c r="BU225" s="98">
        <v>0</v>
      </c>
      <c r="BV225" s="98">
        <f>IF(ISNUMBER(SEARCH('ankieta ESG'!$G$187,BW225)),MAX($BV$3:BV224)+1,0)</f>
        <v>222</v>
      </c>
      <c r="BW225" s="134" t="s">
        <v>4225</v>
      </c>
      <c r="BX225" s="98">
        <v>0</v>
      </c>
      <c r="BY225" s="99" t="str">
        <f>IFERROR(VLOOKUP(ROWS($BW$4:BW225),$BV$4:$BW$2337,2,0),"")</f>
        <v>Chmielnik (pow. rzeszowski, woj. podkarpackie)</v>
      </c>
      <c r="BZ225" s="98">
        <v>0</v>
      </c>
      <c r="CA225" s="98">
        <f>IF(ISNUMBER(SEARCH('ankieta ESG'!$G$188,CB225)),MAX($CA$3:CA224)+1,0)</f>
        <v>222</v>
      </c>
      <c r="CB225" s="134" t="s">
        <v>4225</v>
      </c>
      <c r="CC225" s="98">
        <v>0</v>
      </c>
      <c r="CD225" s="99" t="str">
        <f>IFERROR(VLOOKUP(ROWS($CB$4:CB225),$CA$4:$CB$2337,2,0),"")</f>
        <v>Chmielnik (pow. rzeszowski, woj. podkarpackie)</v>
      </c>
      <c r="CE225" s="98">
        <v>0</v>
      </c>
      <c r="CF225" s="98">
        <f>IF(ISNUMBER(SEARCH('ankieta ESG'!$G$189,CG225)),MAX($CF$3:CF224)+1,0)</f>
        <v>222</v>
      </c>
      <c r="CG225" s="134" t="s">
        <v>4225</v>
      </c>
      <c r="CH225" s="98">
        <v>0</v>
      </c>
      <c r="CI225" s="99" t="str">
        <f>IFERROR(VLOOKUP(ROWS($CG$4:CG225),$CF$4:$CG$2337,2,0),"")</f>
        <v>Chmielnik (pow. rzeszowski, woj. podkarpackie)</v>
      </c>
      <c r="CJ225" s="98">
        <v>0</v>
      </c>
    </row>
    <row r="226" spans="2:88">
      <c r="B226" s="98">
        <f>IF(ISNUMBER(SEARCH('ankieta ESG'!$E$11,C226)),MAX(B$3:$B225)+1,0)</f>
        <v>223</v>
      </c>
      <c r="C226" s="99" t="s">
        <v>267</v>
      </c>
      <c r="D226" s="98">
        <v>0</v>
      </c>
      <c r="E226" s="99" t="str">
        <f>IFERROR(VLOOKUP(ROWS($C$4:C226),$B$4:$C$1385,2,0),"")</f>
        <v>26.51.Z Produkcja instrumentów i przyrządów pomiarowych, kontrolnych i nawigacyjnych (PKD 2007)</v>
      </c>
      <c r="F226" s="98">
        <v>0</v>
      </c>
      <c r="AM226" s="98">
        <f>IF(ISNUMBER(SEARCH('ankieta ESG'!$G$180,AN226)),MAX(AM$3:$AM225)+1,0)</f>
        <v>223</v>
      </c>
      <c r="AN226" s="134" t="s">
        <v>4226</v>
      </c>
      <c r="AO226" s="98">
        <v>0</v>
      </c>
      <c r="AP226" s="99" t="str">
        <f>IFERROR(VLOOKUP(ROWS($AN$4:AN226),$AM$4:$AN$2337,2,0),"")</f>
        <v>Chmielno (pow. kartuski, woj. pomorskie)</v>
      </c>
      <c r="AQ226" s="98">
        <v>0</v>
      </c>
      <c r="AR226" s="98">
        <f>IF(ISNUMBER(SEARCH('ankieta ESG'!$G$181,AS226)),MAX($AR$3:AR225)+1,0)</f>
        <v>223</v>
      </c>
      <c r="AS226" s="134" t="s">
        <v>4226</v>
      </c>
      <c r="AT226" s="98">
        <v>0</v>
      </c>
      <c r="AU226" s="99" t="str">
        <f>IFERROR(VLOOKUP(ROWS($AS$4:AS226),$AR$4:$AS$2337,2,0),"")</f>
        <v>Chmielno (pow. kartuski, woj. pomorskie)</v>
      </c>
      <c r="AV226" s="98">
        <v>0</v>
      </c>
      <c r="AW226" s="98">
        <f>IF(ISNUMBER(SEARCH('ankieta ESG'!$G$182,AX226)),MAX($AW$3:AW225)+1,0)</f>
        <v>223</v>
      </c>
      <c r="AX226" s="134" t="s">
        <v>4226</v>
      </c>
      <c r="AY226" s="98">
        <v>0</v>
      </c>
      <c r="AZ226" s="99" t="str">
        <f>IFERROR(VLOOKUP(ROWS($AX$4:AX226),$AW$4:$AX$2337,2,0),"")</f>
        <v>Chmielno (pow. kartuski, woj. pomorskie)</v>
      </c>
      <c r="BA226" s="98">
        <v>0</v>
      </c>
      <c r="BB226" s="98">
        <f>IF(ISNUMBER(SEARCH('ankieta ESG'!$G$183,BC226)),MAX($BB$3:BB225)+1,0)</f>
        <v>223</v>
      </c>
      <c r="BC226" s="134" t="s">
        <v>4226</v>
      </c>
      <c r="BD226" s="98">
        <v>0</v>
      </c>
      <c r="BE226" s="99" t="str">
        <f>IFERROR(VLOOKUP(ROWS($BC$4:BC226),$BB$4:$BC$2337,2,0),"")</f>
        <v>Chmielno (pow. kartuski, woj. pomorskie)</v>
      </c>
      <c r="BF226" s="98">
        <v>0</v>
      </c>
      <c r="BG226" s="98">
        <f>IF(ISNUMBER(SEARCH('ankieta ESG'!$G$184,BH226)),MAX($BG$3:BG225)+1,0)</f>
        <v>223</v>
      </c>
      <c r="BH226" s="134" t="s">
        <v>4226</v>
      </c>
      <c r="BI226" s="98">
        <v>0</v>
      </c>
      <c r="BJ226" s="99" t="str">
        <f>IFERROR(VLOOKUP(ROWS($BH$4:BH226),$BG$4:$BH$2337,2,0),"")</f>
        <v>Chmielno (pow. kartuski, woj. pomorskie)</v>
      </c>
      <c r="BK226" s="98">
        <v>0</v>
      </c>
      <c r="BL226" s="98">
        <f>IF(ISNUMBER(SEARCH('ankieta ESG'!$G$185,BM226)),MAX($BL$3:BL225)+1,0)</f>
        <v>223</v>
      </c>
      <c r="BM226" s="134" t="s">
        <v>4226</v>
      </c>
      <c r="BN226" s="98">
        <v>0</v>
      </c>
      <c r="BO226" s="99" t="str">
        <f>IFERROR(VLOOKUP(ROWS($BM$4:BM226),$BL$4:$BM$2337,2,0),"")</f>
        <v>Chmielno (pow. kartuski, woj. pomorskie)</v>
      </c>
      <c r="BP226" s="98">
        <v>0</v>
      </c>
      <c r="BQ226" s="98">
        <f>IF(ISNUMBER(SEARCH('ankieta ESG'!$G$186,BR226)),MAX($BQ$3:BQ225)+1,0)</f>
        <v>223</v>
      </c>
      <c r="BR226" s="134" t="s">
        <v>4226</v>
      </c>
      <c r="BS226" s="98">
        <v>0</v>
      </c>
      <c r="BT226" s="99" t="str">
        <f>IFERROR(VLOOKUP(ROWS($BR$4:BR226),$BQ$4:$BR$2337,2,0),"")</f>
        <v>Chmielno (pow. kartuski, woj. pomorskie)</v>
      </c>
      <c r="BU226" s="98">
        <v>0</v>
      </c>
      <c r="BV226" s="98">
        <f>IF(ISNUMBER(SEARCH('ankieta ESG'!$G$187,BW226)),MAX($BV$3:BV225)+1,0)</f>
        <v>223</v>
      </c>
      <c r="BW226" s="134" t="s">
        <v>4226</v>
      </c>
      <c r="BX226" s="98">
        <v>0</v>
      </c>
      <c r="BY226" s="99" t="str">
        <f>IFERROR(VLOOKUP(ROWS($BW$4:BW226),$BV$4:$BW$2337,2,0),"")</f>
        <v>Chmielno (pow. kartuski, woj. pomorskie)</v>
      </c>
      <c r="BZ226" s="98">
        <v>0</v>
      </c>
      <c r="CA226" s="98">
        <f>IF(ISNUMBER(SEARCH('ankieta ESG'!$G$188,CB226)),MAX($CA$3:CA225)+1,0)</f>
        <v>223</v>
      </c>
      <c r="CB226" s="134" t="s">
        <v>4226</v>
      </c>
      <c r="CC226" s="98">
        <v>0</v>
      </c>
      <c r="CD226" s="99" t="str">
        <f>IFERROR(VLOOKUP(ROWS($CB$4:CB226),$CA$4:$CB$2337,2,0),"")</f>
        <v>Chmielno (pow. kartuski, woj. pomorskie)</v>
      </c>
      <c r="CE226" s="98">
        <v>0</v>
      </c>
      <c r="CF226" s="98">
        <f>IF(ISNUMBER(SEARCH('ankieta ESG'!$G$189,CG226)),MAX($CF$3:CF225)+1,0)</f>
        <v>223</v>
      </c>
      <c r="CG226" s="134" t="s">
        <v>4226</v>
      </c>
      <c r="CH226" s="98">
        <v>0</v>
      </c>
      <c r="CI226" s="99" t="str">
        <f>IFERROR(VLOOKUP(ROWS($CG$4:CG226),$CF$4:$CG$2337,2,0),"")</f>
        <v>Chmielno (pow. kartuski, woj. pomorskie)</v>
      </c>
      <c r="CJ226" s="98">
        <v>0</v>
      </c>
    </row>
    <row r="227" spans="2:88">
      <c r="B227" s="98">
        <f>IF(ISNUMBER(SEARCH('ankieta ESG'!$E$11,C227)),MAX(B$3:$B226)+1,0)</f>
        <v>224</v>
      </c>
      <c r="C227" s="99" t="s">
        <v>268</v>
      </c>
      <c r="D227" s="98">
        <v>0</v>
      </c>
      <c r="E227" s="99" t="str">
        <f>IFERROR(VLOOKUP(ROWS($C$4:C227),$B$4:$C$1385,2,0),"")</f>
        <v>26.52.Z Produkcja zegarków i zegarów (PKD 2007)</v>
      </c>
      <c r="F227" s="98">
        <v>0</v>
      </c>
      <c r="AM227" s="98">
        <f>IF(ISNUMBER(SEARCH('ankieta ESG'!$G$180,AN227)),MAX(AM$3:$AM226)+1,0)</f>
        <v>224</v>
      </c>
      <c r="AN227" s="134" t="s">
        <v>4227</v>
      </c>
      <c r="AO227" s="98">
        <v>0</v>
      </c>
      <c r="AP227" s="99" t="str">
        <f>IFERROR(VLOOKUP(ROWS($AN$4:AN227),$AM$4:$AN$2337,2,0),"")</f>
        <v>Choceń (pow. włocławski, woj. kujawsko-pomorskie)</v>
      </c>
      <c r="AQ227" s="98">
        <v>0</v>
      </c>
      <c r="AR227" s="98">
        <f>IF(ISNUMBER(SEARCH('ankieta ESG'!$G$181,AS227)),MAX($AR$3:AR226)+1,0)</f>
        <v>224</v>
      </c>
      <c r="AS227" s="134" t="s">
        <v>4227</v>
      </c>
      <c r="AT227" s="98">
        <v>0</v>
      </c>
      <c r="AU227" s="99" t="str">
        <f>IFERROR(VLOOKUP(ROWS($AS$4:AS227),$AR$4:$AS$2337,2,0),"")</f>
        <v>Choceń (pow. włocławski, woj. kujawsko-pomorskie)</v>
      </c>
      <c r="AV227" s="98">
        <v>0</v>
      </c>
      <c r="AW227" s="98">
        <f>IF(ISNUMBER(SEARCH('ankieta ESG'!$G$182,AX227)),MAX($AW$3:AW226)+1,0)</f>
        <v>224</v>
      </c>
      <c r="AX227" s="134" t="s">
        <v>4227</v>
      </c>
      <c r="AY227" s="98">
        <v>0</v>
      </c>
      <c r="AZ227" s="99" t="str">
        <f>IFERROR(VLOOKUP(ROWS($AX$4:AX227),$AW$4:$AX$2337,2,0),"")</f>
        <v>Choceń (pow. włocławski, woj. kujawsko-pomorskie)</v>
      </c>
      <c r="BA227" s="98">
        <v>0</v>
      </c>
      <c r="BB227" s="98">
        <f>IF(ISNUMBER(SEARCH('ankieta ESG'!$G$183,BC227)),MAX($BB$3:BB226)+1,0)</f>
        <v>224</v>
      </c>
      <c r="BC227" s="134" t="s">
        <v>4227</v>
      </c>
      <c r="BD227" s="98">
        <v>0</v>
      </c>
      <c r="BE227" s="99" t="str">
        <f>IFERROR(VLOOKUP(ROWS($BC$4:BC227),$BB$4:$BC$2337,2,0),"")</f>
        <v>Choceń (pow. włocławski, woj. kujawsko-pomorskie)</v>
      </c>
      <c r="BF227" s="98">
        <v>0</v>
      </c>
      <c r="BG227" s="98">
        <f>IF(ISNUMBER(SEARCH('ankieta ESG'!$G$184,BH227)),MAX($BG$3:BG226)+1,0)</f>
        <v>224</v>
      </c>
      <c r="BH227" s="134" t="s">
        <v>4227</v>
      </c>
      <c r="BI227" s="98">
        <v>0</v>
      </c>
      <c r="BJ227" s="99" t="str">
        <f>IFERROR(VLOOKUP(ROWS($BH$4:BH227),$BG$4:$BH$2337,2,0),"")</f>
        <v>Choceń (pow. włocławski, woj. kujawsko-pomorskie)</v>
      </c>
      <c r="BK227" s="98">
        <v>0</v>
      </c>
      <c r="BL227" s="98">
        <f>IF(ISNUMBER(SEARCH('ankieta ESG'!$G$185,BM227)),MAX($BL$3:BL226)+1,0)</f>
        <v>224</v>
      </c>
      <c r="BM227" s="134" t="s">
        <v>4227</v>
      </c>
      <c r="BN227" s="98">
        <v>0</v>
      </c>
      <c r="BO227" s="99" t="str">
        <f>IFERROR(VLOOKUP(ROWS($BM$4:BM227),$BL$4:$BM$2337,2,0),"")</f>
        <v>Choceń (pow. włocławski, woj. kujawsko-pomorskie)</v>
      </c>
      <c r="BP227" s="98">
        <v>0</v>
      </c>
      <c r="BQ227" s="98">
        <f>IF(ISNUMBER(SEARCH('ankieta ESG'!$G$186,BR227)),MAX($BQ$3:BQ226)+1,0)</f>
        <v>224</v>
      </c>
      <c r="BR227" s="134" t="s">
        <v>4227</v>
      </c>
      <c r="BS227" s="98">
        <v>0</v>
      </c>
      <c r="BT227" s="99" t="str">
        <f>IFERROR(VLOOKUP(ROWS($BR$4:BR227),$BQ$4:$BR$2337,2,0),"")</f>
        <v>Choceń (pow. włocławski, woj. kujawsko-pomorskie)</v>
      </c>
      <c r="BU227" s="98">
        <v>0</v>
      </c>
      <c r="BV227" s="98">
        <f>IF(ISNUMBER(SEARCH('ankieta ESG'!$G$187,BW227)),MAX($BV$3:BV226)+1,0)</f>
        <v>224</v>
      </c>
      <c r="BW227" s="134" t="s">
        <v>4227</v>
      </c>
      <c r="BX227" s="98">
        <v>0</v>
      </c>
      <c r="BY227" s="99" t="str">
        <f>IFERROR(VLOOKUP(ROWS($BW$4:BW227),$BV$4:$BW$2337,2,0),"")</f>
        <v>Choceń (pow. włocławski, woj. kujawsko-pomorskie)</v>
      </c>
      <c r="BZ227" s="98">
        <v>0</v>
      </c>
      <c r="CA227" s="98">
        <f>IF(ISNUMBER(SEARCH('ankieta ESG'!$G$188,CB227)),MAX($CA$3:CA226)+1,0)</f>
        <v>224</v>
      </c>
      <c r="CB227" s="134" t="s">
        <v>4227</v>
      </c>
      <c r="CC227" s="98">
        <v>0</v>
      </c>
      <c r="CD227" s="99" t="str">
        <f>IFERROR(VLOOKUP(ROWS($CB$4:CB227),$CA$4:$CB$2337,2,0),"")</f>
        <v>Choceń (pow. włocławski, woj. kujawsko-pomorskie)</v>
      </c>
      <c r="CE227" s="98">
        <v>0</v>
      </c>
      <c r="CF227" s="98">
        <f>IF(ISNUMBER(SEARCH('ankieta ESG'!$G$189,CG227)),MAX($CF$3:CF226)+1,0)</f>
        <v>224</v>
      </c>
      <c r="CG227" s="134" t="s">
        <v>4227</v>
      </c>
      <c r="CH227" s="98">
        <v>0</v>
      </c>
      <c r="CI227" s="99" t="str">
        <f>IFERROR(VLOOKUP(ROWS($CG$4:CG227),$CF$4:$CG$2337,2,0),"")</f>
        <v>Choceń (pow. włocławski, woj. kujawsko-pomorskie)</v>
      </c>
      <c r="CJ227" s="98">
        <v>0</v>
      </c>
    </row>
    <row r="228" spans="2:88">
      <c r="B228" s="98">
        <f>IF(ISNUMBER(SEARCH('ankieta ESG'!$E$11,C228)),MAX(B$3:$B227)+1,0)</f>
        <v>225</v>
      </c>
      <c r="C228" s="99" t="s">
        <v>269</v>
      </c>
      <c r="D228" s="98">
        <v>0</v>
      </c>
      <c r="E228" s="99" t="str">
        <f>IFERROR(VLOOKUP(ROWS($C$4:C228),$B$4:$C$1385,2,0),"")</f>
        <v>26.60.Z Produkcja urządzeń napromieniowujących, sprzętu elektromedycznego i elektroterapeutycznego (PKD 2007)</v>
      </c>
      <c r="F228" s="98">
        <v>0</v>
      </c>
      <c r="AM228" s="98">
        <f>IF(ISNUMBER(SEARCH('ankieta ESG'!$G$180,AN228)),MAX(AM$3:$AM227)+1,0)</f>
        <v>225</v>
      </c>
      <c r="AN228" s="134" t="s">
        <v>4228</v>
      </c>
      <c r="AO228" s="98">
        <v>0</v>
      </c>
      <c r="AP228" s="99" t="str">
        <f>IFERROR(VLOOKUP(ROWS($AN$4:AN228),$AM$4:$AN$2337,2,0),"")</f>
        <v>Chocianów (pow. polkowicki, woj. dolnośląskie)</v>
      </c>
      <c r="AQ228" s="98">
        <v>0</v>
      </c>
      <c r="AR228" s="98">
        <f>IF(ISNUMBER(SEARCH('ankieta ESG'!$G$181,AS228)),MAX($AR$3:AR227)+1,0)</f>
        <v>225</v>
      </c>
      <c r="AS228" s="134" t="s">
        <v>4228</v>
      </c>
      <c r="AT228" s="98">
        <v>0</v>
      </c>
      <c r="AU228" s="99" t="str">
        <f>IFERROR(VLOOKUP(ROWS($AS$4:AS228),$AR$4:$AS$2337,2,0),"")</f>
        <v>Chocianów (pow. polkowicki, woj. dolnośląskie)</v>
      </c>
      <c r="AV228" s="98">
        <v>0</v>
      </c>
      <c r="AW228" s="98">
        <f>IF(ISNUMBER(SEARCH('ankieta ESG'!$G$182,AX228)),MAX($AW$3:AW227)+1,0)</f>
        <v>225</v>
      </c>
      <c r="AX228" s="134" t="s">
        <v>4228</v>
      </c>
      <c r="AY228" s="98">
        <v>0</v>
      </c>
      <c r="AZ228" s="99" t="str">
        <f>IFERROR(VLOOKUP(ROWS($AX$4:AX228),$AW$4:$AX$2337,2,0),"")</f>
        <v>Chocianów (pow. polkowicki, woj. dolnośląskie)</v>
      </c>
      <c r="BA228" s="98">
        <v>0</v>
      </c>
      <c r="BB228" s="98">
        <f>IF(ISNUMBER(SEARCH('ankieta ESG'!$G$183,BC228)),MAX($BB$3:BB227)+1,0)</f>
        <v>225</v>
      </c>
      <c r="BC228" s="134" t="s">
        <v>4228</v>
      </c>
      <c r="BD228" s="98">
        <v>0</v>
      </c>
      <c r="BE228" s="99" t="str">
        <f>IFERROR(VLOOKUP(ROWS($BC$4:BC228),$BB$4:$BC$2337,2,0),"")</f>
        <v>Chocianów (pow. polkowicki, woj. dolnośląskie)</v>
      </c>
      <c r="BF228" s="98">
        <v>0</v>
      </c>
      <c r="BG228" s="98">
        <f>IF(ISNUMBER(SEARCH('ankieta ESG'!$G$184,BH228)),MAX($BG$3:BG227)+1,0)</f>
        <v>225</v>
      </c>
      <c r="BH228" s="134" t="s">
        <v>4228</v>
      </c>
      <c r="BI228" s="98">
        <v>0</v>
      </c>
      <c r="BJ228" s="99" t="str">
        <f>IFERROR(VLOOKUP(ROWS($BH$4:BH228),$BG$4:$BH$2337,2,0),"")</f>
        <v>Chocianów (pow. polkowicki, woj. dolnośląskie)</v>
      </c>
      <c r="BK228" s="98">
        <v>0</v>
      </c>
      <c r="BL228" s="98">
        <f>IF(ISNUMBER(SEARCH('ankieta ESG'!$G$185,BM228)),MAX($BL$3:BL227)+1,0)</f>
        <v>225</v>
      </c>
      <c r="BM228" s="134" t="s">
        <v>4228</v>
      </c>
      <c r="BN228" s="98">
        <v>0</v>
      </c>
      <c r="BO228" s="99" t="str">
        <f>IFERROR(VLOOKUP(ROWS($BM$4:BM228),$BL$4:$BM$2337,2,0),"")</f>
        <v>Chocianów (pow. polkowicki, woj. dolnośląskie)</v>
      </c>
      <c r="BP228" s="98">
        <v>0</v>
      </c>
      <c r="BQ228" s="98">
        <f>IF(ISNUMBER(SEARCH('ankieta ESG'!$G$186,BR228)),MAX($BQ$3:BQ227)+1,0)</f>
        <v>225</v>
      </c>
      <c r="BR228" s="134" t="s">
        <v>4228</v>
      </c>
      <c r="BS228" s="98">
        <v>0</v>
      </c>
      <c r="BT228" s="99" t="str">
        <f>IFERROR(VLOOKUP(ROWS($BR$4:BR228),$BQ$4:$BR$2337,2,0),"")</f>
        <v>Chocianów (pow. polkowicki, woj. dolnośląskie)</v>
      </c>
      <c r="BU228" s="98">
        <v>0</v>
      </c>
      <c r="BV228" s="98">
        <f>IF(ISNUMBER(SEARCH('ankieta ESG'!$G$187,BW228)),MAX($BV$3:BV227)+1,0)</f>
        <v>225</v>
      </c>
      <c r="BW228" s="134" t="s">
        <v>4228</v>
      </c>
      <c r="BX228" s="98">
        <v>0</v>
      </c>
      <c r="BY228" s="99" t="str">
        <f>IFERROR(VLOOKUP(ROWS($BW$4:BW228),$BV$4:$BW$2337,2,0),"")</f>
        <v>Chocianów (pow. polkowicki, woj. dolnośląskie)</v>
      </c>
      <c r="BZ228" s="98">
        <v>0</v>
      </c>
      <c r="CA228" s="98">
        <f>IF(ISNUMBER(SEARCH('ankieta ESG'!$G$188,CB228)),MAX($CA$3:CA227)+1,0)</f>
        <v>225</v>
      </c>
      <c r="CB228" s="134" t="s">
        <v>4228</v>
      </c>
      <c r="CC228" s="98">
        <v>0</v>
      </c>
      <c r="CD228" s="99" t="str">
        <f>IFERROR(VLOOKUP(ROWS($CB$4:CB228),$CA$4:$CB$2337,2,0),"")</f>
        <v>Chocianów (pow. polkowicki, woj. dolnośląskie)</v>
      </c>
      <c r="CE228" s="98">
        <v>0</v>
      </c>
      <c r="CF228" s="98">
        <f>IF(ISNUMBER(SEARCH('ankieta ESG'!$G$189,CG228)),MAX($CF$3:CF227)+1,0)</f>
        <v>225</v>
      </c>
      <c r="CG228" s="134" t="s">
        <v>4228</v>
      </c>
      <c r="CH228" s="98">
        <v>0</v>
      </c>
      <c r="CI228" s="99" t="str">
        <f>IFERROR(VLOOKUP(ROWS($CG$4:CG228),$CF$4:$CG$2337,2,0),"")</f>
        <v>Chocianów (pow. polkowicki, woj. dolnośląskie)</v>
      </c>
      <c r="CJ228" s="98">
        <v>0</v>
      </c>
    </row>
    <row r="229" spans="2:88">
      <c r="B229" s="98">
        <f>IF(ISNUMBER(SEARCH('ankieta ESG'!$E$11,C229)),MAX(B$3:$B228)+1,0)</f>
        <v>226</v>
      </c>
      <c r="C229" s="99" t="s">
        <v>270</v>
      </c>
      <c r="D229" s="98">
        <v>0</v>
      </c>
      <c r="E229" s="99" t="str">
        <f>IFERROR(VLOOKUP(ROWS($C$4:C229),$B$4:$C$1385,2,0),"")</f>
        <v>26.70.Z Produkcja instrumentów optycznych i sprzętu fotograficznego (PKD 2007)</v>
      </c>
      <c r="F229" s="98">
        <v>0</v>
      </c>
      <c r="AM229" s="98">
        <f>IF(ISNUMBER(SEARCH('ankieta ESG'!$G$180,AN229)),MAX(AM$3:$AM228)+1,0)</f>
        <v>226</v>
      </c>
      <c r="AN229" s="134" t="s">
        <v>4229</v>
      </c>
      <c r="AO229" s="98">
        <v>0</v>
      </c>
      <c r="AP229" s="99" t="str">
        <f>IFERROR(VLOOKUP(ROWS($AN$4:AN229),$AM$4:$AN$2337,2,0),"")</f>
        <v>Chociwel (pow. stargardzki, woj. zachodniopomorskie)</v>
      </c>
      <c r="AQ229" s="98">
        <v>0</v>
      </c>
      <c r="AR229" s="98">
        <f>IF(ISNUMBER(SEARCH('ankieta ESG'!$G$181,AS229)),MAX($AR$3:AR228)+1,0)</f>
        <v>226</v>
      </c>
      <c r="AS229" s="134" t="s">
        <v>4229</v>
      </c>
      <c r="AT229" s="98">
        <v>0</v>
      </c>
      <c r="AU229" s="99" t="str">
        <f>IFERROR(VLOOKUP(ROWS($AS$4:AS229),$AR$4:$AS$2337,2,0),"")</f>
        <v>Chociwel (pow. stargardzki, woj. zachodniopomorskie)</v>
      </c>
      <c r="AV229" s="98">
        <v>0</v>
      </c>
      <c r="AW229" s="98">
        <f>IF(ISNUMBER(SEARCH('ankieta ESG'!$G$182,AX229)),MAX($AW$3:AW228)+1,0)</f>
        <v>226</v>
      </c>
      <c r="AX229" s="134" t="s">
        <v>4229</v>
      </c>
      <c r="AY229" s="98">
        <v>0</v>
      </c>
      <c r="AZ229" s="99" t="str">
        <f>IFERROR(VLOOKUP(ROWS($AX$4:AX229),$AW$4:$AX$2337,2,0),"")</f>
        <v>Chociwel (pow. stargardzki, woj. zachodniopomorskie)</v>
      </c>
      <c r="BA229" s="98">
        <v>0</v>
      </c>
      <c r="BB229" s="98">
        <f>IF(ISNUMBER(SEARCH('ankieta ESG'!$G$183,BC229)),MAX($BB$3:BB228)+1,0)</f>
        <v>226</v>
      </c>
      <c r="BC229" s="134" t="s">
        <v>4229</v>
      </c>
      <c r="BD229" s="98">
        <v>0</v>
      </c>
      <c r="BE229" s="99" t="str">
        <f>IFERROR(VLOOKUP(ROWS($BC$4:BC229),$BB$4:$BC$2337,2,0),"")</f>
        <v>Chociwel (pow. stargardzki, woj. zachodniopomorskie)</v>
      </c>
      <c r="BF229" s="98">
        <v>0</v>
      </c>
      <c r="BG229" s="98">
        <f>IF(ISNUMBER(SEARCH('ankieta ESG'!$G$184,BH229)),MAX($BG$3:BG228)+1,0)</f>
        <v>226</v>
      </c>
      <c r="BH229" s="134" t="s">
        <v>4229</v>
      </c>
      <c r="BI229" s="98">
        <v>0</v>
      </c>
      <c r="BJ229" s="99" t="str">
        <f>IFERROR(VLOOKUP(ROWS($BH$4:BH229),$BG$4:$BH$2337,2,0),"")</f>
        <v>Chociwel (pow. stargardzki, woj. zachodniopomorskie)</v>
      </c>
      <c r="BK229" s="98">
        <v>0</v>
      </c>
      <c r="BL229" s="98">
        <f>IF(ISNUMBER(SEARCH('ankieta ESG'!$G$185,BM229)),MAX($BL$3:BL228)+1,0)</f>
        <v>226</v>
      </c>
      <c r="BM229" s="134" t="s">
        <v>4229</v>
      </c>
      <c r="BN229" s="98">
        <v>0</v>
      </c>
      <c r="BO229" s="99" t="str">
        <f>IFERROR(VLOOKUP(ROWS($BM$4:BM229),$BL$4:$BM$2337,2,0),"")</f>
        <v>Chociwel (pow. stargardzki, woj. zachodniopomorskie)</v>
      </c>
      <c r="BP229" s="98">
        <v>0</v>
      </c>
      <c r="BQ229" s="98">
        <f>IF(ISNUMBER(SEARCH('ankieta ESG'!$G$186,BR229)),MAX($BQ$3:BQ228)+1,0)</f>
        <v>226</v>
      </c>
      <c r="BR229" s="134" t="s">
        <v>4229</v>
      </c>
      <c r="BS229" s="98">
        <v>0</v>
      </c>
      <c r="BT229" s="99" t="str">
        <f>IFERROR(VLOOKUP(ROWS($BR$4:BR229),$BQ$4:$BR$2337,2,0),"")</f>
        <v>Chociwel (pow. stargardzki, woj. zachodniopomorskie)</v>
      </c>
      <c r="BU229" s="98">
        <v>0</v>
      </c>
      <c r="BV229" s="98">
        <f>IF(ISNUMBER(SEARCH('ankieta ESG'!$G$187,BW229)),MAX($BV$3:BV228)+1,0)</f>
        <v>226</v>
      </c>
      <c r="BW229" s="134" t="s">
        <v>4229</v>
      </c>
      <c r="BX229" s="98">
        <v>0</v>
      </c>
      <c r="BY229" s="99" t="str">
        <f>IFERROR(VLOOKUP(ROWS($BW$4:BW229),$BV$4:$BW$2337,2,0),"")</f>
        <v>Chociwel (pow. stargardzki, woj. zachodniopomorskie)</v>
      </c>
      <c r="BZ229" s="98">
        <v>0</v>
      </c>
      <c r="CA229" s="98">
        <f>IF(ISNUMBER(SEARCH('ankieta ESG'!$G$188,CB229)),MAX($CA$3:CA228)+1,0)</f>
        <v>226</v>
      </c>
      <c r="CB229" s="134" t="s">
        <v>4229</v>
      </c>
      <c r="CC229" s="98">
        <v>0</v>
      </c>
      <c r="CD229" s="99" t="str">
        <f>IFERROR(VLOOKUP(ROWS($CB$4:CB229),$CA$4:$CB$2337,2,0),"")</f>
        <v>Chociwel (pow. stargardzki, woj. zachodniopomorskie)</v>
      </c>
      <c r="CE229" s="98">
        <v>0</v>
      </c>
      <c r="CF229" s="98">
        <f>IF(ISNUMBER(SEARCH('ankieta ESG'!$G$189,CG229)),MAX($CF$3:CF228)+1,0)</f>
        <v>226</v>
      </c>
      <c r="CG229" s="134" t="s">
        <v>4229</v>
      </c>
      <c r="CH229" s="98">
        <v>0</v>
      </c>
      <c r="CI229" s="99" t="str">
        <f>IFERROR(VLOOKUP(ROWS($CG$4:CG229),$CF$4:$CG$2337,2,0),"")</f>
        <v>Chociwel (pow. stargardzki, woj. zachodniopomorskie)</v>
      </c>
      <c r="CJ229" s="98">
        <v>0</v>
      </c>
    </row>
    <row r="230" spans="2:88">
      <c r="B230" s="98">
        <f>IF(ISNUMBER(SEARCH('ankieta ESG'!$E$11,C230)),MAX(B$3:$B229)+1,0)</f>
        <v>227</v>
      </c>
      <c r="C230" s="99" t="s">
        <v>271</v>
      </c>
      <c r="D230" s="98">
        <v>0</v>
      </c>
      <c r="E230" s="99" t="str">
        <f>IFERROR(VLOOKUP(ROWS($C$4:C230),$B$4:$C$1385,2,0),"")</f>
        <v>26.80.Z Produkcja magnetycznych i optycznych niezapisanych nośników informacji (PKD 2007)</v>
      </c>
      <c r="F230" s="98">
        <v>0</v>
      </c>
      <c r="AM230" s="98">
        <f>IF(ISNUMBER(SEARCH('ankieta ESG'!$G$180,AN230)),MAX(AM$3:$AM229)+1,0)</f>
        <v>227</v>
      </c>
      <c r="AN230" s="134" t="s">
        <v>4230</v>
      </c>
      <c r="AO230" s="98">
        <v>0</v>
      </c>
      <c r="AP230" s="99" t="str">
        <f>IFERROR(VLOOKUP(ROWS($AN$4:AN230),$AM$4:$AN$2337,2,0),"")</f>
        <v>Chocz (pow. pleszewski, woj. wielkopolskie)</v>
      </c>
      <c r="AQ230" s="98">
        <v>0</v>
      </c>
      <c r="AR230" s="98">
        <f>IF(ISNUMBER(SEARCH('ankieta ESG'!$G$181,AS230)),MAX($AR$3:AR229)+1,0)</f>
        <v>227</v>
      </c>
      <c r="AS230" s="134" t="s">
        <v>4230</v>
      </c>
      <c r="AT230" s="98">
        <v>0</v>
      </c>
      <c r="AU230" s="99" t="str">
        <f>IFERROR(VLOOKUP(ROWS($AS$4:AS230),$AR$4:$AS$2337,2,0),"")</f>
        <v>Chocz (pow. pleszewski, woj. wielkopolskie)</v>
      </c>
      <c r="AV230" s="98">
        <v>0</v>
      </c>
      <c r="AW230" s="98">
        <f>IF(ISNUMBER(SEARCH('ankieta ESG'!$G$182,AX230)),MAX($AW$3:AW229)+1,0)</f>
        <v>227</v>
      </c>
      <c r="AX230" s="134" t="s">
        <v>4230</v>
      </c>
      <c r="AY230" s="98">
        <v>0</v>
      </c>
      <c r="AZ230" s="99" t="str">
        <f>IFERROR(VLOOKUP(ROWS($AX$4:AX230),$AW$4:$AX$2337,2,0),"")</f>
        <v>Chocz (pow. pleszewski, woj. wielkopolskie)</v>
      </c>
      <c r="BA230" s="98">
        <v>0</v>
      </c>
      <c r="BB230" s="98">
        <f>IF(ISNUMBER(SEARCH('ankieta ESG'!$G$183,BC230)),MAX($BB$3:BB229)+1,0)</f>
        <v>227</v>
      </c>
      <c r="BC230" s="134" t="s">
        <v>4230</v>
      </c>
      <c r="BD230" s="98">
        <v>0</v>
      </c>
      <c r="BE230" s="99" t="str">
        <f>IFERROR(VLOOKUP(ROWS($BC$4:BC230),$BB$4:$BC$2337,2,0),"")</f>
        <v>Chocz (pow. pleszewski, woj. wielkopolskie)</v>
      </c>
      <c r="BF230" s="98">
        <v>0</v>
      </c>
      <c r="BG230" s="98">
        <f>IF(ISNUMBER(SEARCH('ankieta ESG'!$G$184,BH230)),MAX($BG$3:BG229)+1,0)</f>
        <v>227</v>
      </c>
      <c r="BH230" s="134" t="s">
        <v>4230</v>
      </c>
      <c r="BI230" s="98">
        <v>0</v>
      </c>
      <c r="BJ230" s="99" t="str">
        <f>IFERROR(VLOOKUP(ROWS($BH$4:BH230),$BG$4:$BH$2337,2,0),"")</f>
        <v>Chocz (pow. pleszewski, woj. wielkopolskie)</v>
      </c>
      <c r="BK230" s="98">
        <v>0</v>
      </c>
      <c r="BL230" s="98">
        <f>IF(ISNUMBER(SEARCH('ankieta ESG'!$G$185,BM230)),MAX($BL$3:BL229)+1,0)</f>
        <v>227</v>
      </c>
      <c r="BM230" s="134" t="s">
        <v>4230</v>
      </c>
      <c r="BN230" s="98">
        <v>0</v>
      </c>
      <c r="BO230" s="99" t="str">
        <f>IFERROR(VLOOKUP(ROWS($BM$4:BM230),$BL$4:$BM$2337,2,0),"")</f>
        <v>Chocz (pow. pleszewski, woj. wielkopolskie)</v>
      </c>
      <c r="BP230" s="98">
        <v>0</v>
      </c>
      <c r="BQ230" s="98">
        <f>IF(ISNUMBER(SEARCH('ankieta ESG'!$G$186,BR230)),MAX($BQ$3:BQ229)+1,0)</f>
        <v>227</v>
      </c>
      <c r="BR230" s="134" t="s">
        <v>4230</v>
      </c>
      <c r="BS230" s="98">
        <v>0</v>
      </c>
      <c r="BT230" s="99" t="str">
        <f>IFERROR(VLOOKUP(ROWS($BR$4:BR230),$BQ$4:$BR$2337,2,0),"")</f>
        <v>Chocz (pow. pleszewski, woj. wielkopolskie)</v>
      </c>
      <c r="BU230" s="98">
        <v>0</v>
      </c>
      <c r="BV230" s="98">
        <f>IF(ISNUMBER(SEARCH('ankieta ESG'!$G$187,BW230)),MAX($BV$3:BV229)+1,0)</f>
        <v>227</v>
      </c>
      <c r="BW230" s="134" t="s">
        <v>4230</v>
      </c>
      <c r="BX230" s="98">
        <v>0</v>
      </c>
      <c r="BY230" s="99" t="str">
        <f>IFERROR(VLOOKUP(ROWS($BW$4:BW230),$BV$4:$BW$2337,2,0),"")</f>
        <v>Chocz (pow. pleszewski, woj. wielkopolskie)</v>
      </c>
      <c r="BZ230" s="98">
        <v>0</v>
      </c>
      <c r="CA230" s="98">
        <f>IF(ISNUMBER(SEARCH('ankieta ESG'!$G$188,CB230)),MAX($CA$3:CA229)+1,0)</f>
        <v>227</v>
      </c>
      <c r="CB230" s="134" t="s">
        <v>4230</v>
      </c>
      <c r="CC230" s="98">
        <v>0</v>
      </c>
      <c r="CD230" s="99" t="str">
        <f>IFERROR(VLOOKUP(ROWS($CB$4:CB230),$CA$4:$CB$2337,2,0),"")</f>
        <v>Chocz (pow. pleszewski, woj. wielkopolskie)</v>
      </c>
      <c r="CE230" s="98">
        <v>0</v>
      </c>
      <c r="CF230" s="98">
        <f>IF(ISNUMBER(SEARCH('ankieta ESG'!$G$189,CG230)),MAX($CF$3:CF229)+1,0)</f>
        <v>227</v>
      </c>
      <c r="CG230" s="134" t="s">
        <v>4230</v>
      </c>
      <c r="CH230" s="98">
        <v>0</v>
      </c>
      <c r="CI230" s="99" t="str">
        <f>IFERROR(VLOOKUP(ROWS($CG$4:CG230),$CF$4:$CG$2337,2,0),"")</f>
        <v>Chocz (pow. pleszewski, woj. wielkopolskie)</v>
      </c>
      <c r="CJ230" s="98">
        <v>0</v>
      </c>
    </row>
    <row r="231" spans="2:88">
      <c r="B231" s="98">
        <f>IF(ISNUMBER(SEARCH('ankieta ESG'!$E$11,C231)),MAX(B$3:$B230)+1,0)</f>
        <v>228</v>
      </c>
      <c r="C231" s="99" t="s">
        <v>272</v>
      </c>
      <c r="D231" s="98">
        <v>0</v>
      </c>
      <c r="E231" s="99" t="str">
        <f>IFERROR(VLOOKUP(ROWS($C$4:C231),$B$4:$C$1385,2,0),"")</f>
        <v>27.11.Z Produkcja elektrycznych silników, prądnic i transformatorów (PKD 2007)</v>
      </c>
      <c r="F231" s="98">
        <v>0</v>
      </c>
      <c r="AM231" s="98">
        <f>IF(ISNUMBER(SEARCH('ankieta ESG'!$G$180,AN231)),MAX(AM$3:$AM230)+1,0)</f>
        <v>228</v>
      </c>
      <c r="AN231" s="134" t="s">
        <v>4231</v>
      </c>
      <c r="AO231" s="98">
        <v>0</v>
      </c>
      <c r="AP231" s="99" t="str">
        <f>IFERROR(VLOOKUP(ROWS($AN$4:AN231),$AM$4:$AN$2337,2,0),"")</f>
        <v>Choczewo (pow. wejherowski, woj. pomorskie)</v>
      </c>
      <c r="AQ231" s="98">
        <v>0</v>
      </c>
      <c r="AR231" s="98">
        <f>IF(ISNUMBER(SEARCH('ankieta ESG'!$G$181,AS231)),MAX($AR$3:AR230)+1,0)</f>
        <v>228</v>
      </c>
      <c r="AS231" s="134" t="s">
        <v>4231</v>
      </c>
      <c r="AT231" s="98">
        <v>0</v>
      </c>
      <c r="AU231" s="99" t="str">
        <f>IFERROR(VLOOKUP(ROWS($AS$4:AS231),$AR$4:$AS$2337,2,0),"")</f>
        <v>Choczewo (pow. wejherowski, woj. pomorskie)</v>
      </c>
      <c r="AV231" s="98">
        <v>0</v>
      </c>
      <c r="AW231" s="98">
        <f>IF(ISNUMBER(SEARCH('ankieta ESG'!$G$182,AX231)),MAX($AW$3:AW230)+1,0)</f>
        <v>228</v>
      </c>
      <c r="AX231" s="134" t="s">
        <v>4231</v>
      </c>
      <c r="AY231" s="98">
        <v>0</v>
      </c>
      <c r="AZ231" s="99" t="str">
        <f>IFERROR(VLOOKUP(ROWS($AX$4:AX231),$AW$4:$AX$2337,2,0),"")</f>
        <v>Choczewo (pow. wejherowski, woj. pomorskie)</v>
      </c>
      <c r="BA231" s="98">
        <v>0</v>
      </c>
      <c r="BB231" s="98">
        <f>IF(ISNUMBER(SEARCH('ankieta ESG'!$G$183,BC231)),MAX($BB$3:BB230)+1,0)</f>
        <v>228</v>
      </c>
      <c r="BC231" s="134" t="s">
        <v>4231</v>
      </c>
      <c r="BD231" s="98">
        <v>0</v>
      </c>
      <c r="BE231" s="99" t="str">
        <f>IFERROR(VLOOKUP(ROWS($BC$4:BC231),$BB$4:$BC$2337,2,0),"")</f>
        <v>Choczewo (pow. wejherowski, woj. pomorskie)</v>
      </c>
      <c r="BF231" s="98">
        <v>0</v>
      </c>
      <c r="BG231" s="98">
        <f>IF(ISNUMBER(SEARCH('ankieta ESG'!$G$184,BH231)),MAX($BG$3:BG230)+1,0)</f>
        <v>228</v>
      </c>
      <c r="BH231" s="134" t="s">
        <v>4231</v>
      </c>
      <c r="BI231" s="98">
        <v>0</v>
      </c>
      <c r="BJ231" s="99" t="str">
        <f>IFERROR(VLOOKUP(ROWS($BH$4:BH231),$BG$4:$BH$2337,2,0),"")</f>
        <v>Choczewo (pow. wejherowski, woj. pomorskie)</v>
      </c>
      <c r="BK231" s="98">
        <v>0</v>
      </c>
      <c r="BL231" s="98">
        <f>IF(ISNUMBER(SEARCH('ankieta ESG'!$G$185,BM231)),MAX($BL$3:BL230)+1,0)</f>
        <v>228</v>
      </c>
      <c r="BM231" s="134" t="s">
        <v>4231</v>
      </c>
      <c r="BN231" s="98">
        <v>0</v>
      </c>
      <c r="BO231" s="99" t="str">
        <f>IFERROR(VLOOKUP(ROWS($BM$4:BM231),$BL$4:$BM$2337,2,0),"")</f>
        <v>Choczewo (pow. wejherowski, woj. pomorskie)</v>
      </c>
      <c r="BP231" s="98">
        <v>0</v>
      </c>
      <c r="BQ231" s="98">
        <f>IF(ISNUMBER(SEARCH('ankieta ESG'!$G$186,BR231)),MAX($BQ$3:BQ230)+1,0)</f>
        <v>228</v>
      </c>
      <c r="BR231" s="134" t="s">
        <v>4231</v>
      </c>
      <c r="BS231" s="98">
        <v>0</v>
      </c>
      <c r="BT231" s="99" t="str">
        <f>IFERROR(VLOOKUP(ROWS($BR$4:BR231),$BQ$4:$BR$2337,2,0),"")</f>
        <v>Choczewo (pow. wejherowski, woj. pomorskie)</v>
      </c>
      <c r="BU231" s="98">
        <v>0</v>
      </c>
      <c r="BV231" s="98">
        <f>IF(ISNUMBER(SEARCH('ankieta ESG'!$G$187,BW231)),MAX($BV$3:BV230)+1,0)</f>
        <v>228</v>
      </c>
      <c r="BW231" s="134" t="s">
        <v>4231</v>
      </c>
      <c r="BX231" s="98">
        <v>0</v>
      </c>
      <c r="BY231" s="99" t="str">
        <f>IFERROR(VLOOKUP(ROWS($BW$4:BW231),$BV$4:$BW$2337,2,0),"")</f>
        <v>Choczewo (pow. wejherowski, woj. pomorskie)</v>
      </c>
      <c r="BZ231" s="98">
        <v>0</v>
      </c>
      <c r="CA231" s="98">
        <f>IF(ISNUMBER(SEARCH('ankieta ESG'!$G$188,CB231)),MAX($CA$3:CA230)+1,0)</f>
        <v>228</v>
      </c>
      <c r="CB231" s="134" t="s">
        <v>4231</v>
      </c>
      <c r="CC231" s="98">
        <v>0</v>
      </c>
      <c r="CD231" s="99" t="str">
        <f>IFERROR(VLOOKUP(ROWS($CB$4:CB231),$CA$4:$CB$2337,2,0),"")</f>
        <v>Choczewo (pow. wejherowski, woj. pomorskie)</v>
      </c>
      <c r="CE231" s="98">
        <v>0</v>
      </c>
      <c r="CF231" s="98">
        <f>IF(ISNUMBER(SEARCH('ankieta ESG'!$G$189,CG231)),MAX($CF$3:CF230)+1,0)</f>
        <v>228</v>
      </c>
      <c r="CG231" s="134" t="s">
        <v>4231</v>
      </c>
      <c r="CH231" s="98">
        <v>0</v>
      </c>
      <c r="CI231" s="99" t="str">
        <f>IFERROR(VLOOKUP(ROWS($CG$4:CG231),$CF$4:$CG$2337,2,0),"")</f>
        <v>Choczewo (pow. wejherowski, woj. pomorskie)</v>
      </c>
      <c r="CJ231" s="98">
        <v>0</v>
      </c>
    </row>
    <row r="232" spans="2:88">
      <c r="B232" s="98">
        <f>IF(ISNUMBER(SEARCH('ankieta ESG'!$E$11,C232)),MAX(B$3:$B231)+1,0)</f>
        <v>229</v>
      </c>
      <c r="C232" s="99" t="s">
        <v>273</v>
      </c>
      <c r="D232" s="98">
        <v>0</v>
      </c>
      <c r="E232" s="99" t="str">
        <f>IFERROR(VLOOKUP(ROWS($C$4:C232),$B$4:$C$1385,2,0),"")</f>
        <v>27.12.Z Produkcja aparatury rozdzielczej i sterowniczej energii elektrycznej (PKD 2007)</v>
      </c>
      <c r="F232" s="98">
        <v>0</v>
      </c>
      <c r="AM232" s="98">
        <f>IF(ISNUMBER(SEARCH('ankieta ESG'!$G$180,AN232)),MAX(AM$3:$AM231)+1,0)</f>
        <v>229</v>
      </c>
      <c r="AN232" s="134" t="s">
        <v>4232</v>
      </c>
      <c r="AO232" s="98">
        <v>0</v>
      </c>
      <c r="AP232" s="99" t="str">
        <f>IFERROR(VLOOKUP(ROWS($AN$4:AN232),$AM$4:$AN$2337,2,0),"")</f>
        <v>Chodecz (pow. włocławski, woj. kujawsko-pomorskie)</v>
      </c>
      <c r="AQ232" s="98">
        <v>0</v>
      </c>
      <c r="AR232" s="98">
        <f>IF(ISNUMBER(SEARCH('ankieta ESG'!$G$181,AS232)),MAX($AR$3:AR231)+1,0)</f>
        <v>229</v>
      </c>
      <c r="AS232" s="134" t="s">
        <v>4232</v>
      </c>
      <c r="AT232" s="98">
        <v>0</v>
      </c>
      <c r="AU232" s="99" t="str">
        <f>IFERROR(VLOOKUP(ROWS($AS$4:AS232),$AR$4:$AS$2337,2,0),"")</f>
        <v>Chodecz (pow. włocławski, woj. kujawsko-pomorskie)</v>
      </c>
      <c r="AV232" s="98">
        <v>0</v>
      </c>
      <c r="AW232" s="98">
        <f>IF(ISNUMBER(SEARCH('ankieta ESG'!$G$182,AX232)),MAX($AW$3:AW231)+1,0)</f>
        <v>229</v>
      </c>
      <c r="AX232" s="134" t="s">
        <v>4232</v>
      </c>
      <c r="AY232" s="98">
        <v>0</v>
      </c>
      <c r="AZ232" s="99" t="str">
        <f>IFERROR(VLOOKUP(ROWS($AX$4:AX232),$AW$4:$AX$2337,2,0),"")</f>
        <v>Chodecz (pow. włocławski, woj. kujawsko-pomorskie)</v>
      </c>
      <c r="BA232" s="98">
        <v>0</v>
      </c>
      <c r="BB232" s="98">
        <f>IF(ISNUMBER(SEARCH('ankieta ESG'!$G$183,BC232)),MAX($BB$3:BB231)+1,0)</f>
        <v>229</v>
      </c>
      <c r="BC232" s="134" t="s">
        <v>4232</v>
      </c>
      <c r="BD232" s="98">
        <v>0</v>
      </c>
      <c r="BE232" s="99" t="str">
        <f>IFERROR(VLOOKUP(ROWS($BC$4:BC232),$BB$4:$BC$2337,2,0),"")</f>
        <v>Chodecz (pow. włocławski, woj. kujawsko-pomorskie)</v>
      </c>
      <c r="BF232" s="98">
        <v>0</v>
      </c>
      <c r="BG232" s="98">
        <f>IF(ISNUMBER(SEARCH('ankieta ESG'!$G$184,BH232)),MAX($BG$3:BG231)+1,0)</f>
        <v>229</v>
      </c>
      <c r="BH232" s="134" t="s">
        <v>4232</v>
      </c>
      <c r="BI232" s="98">
        <v>0</v>
      </c>
      <c r="BJ232" s="99" t="str">
        <f>IFERROR(VLOOKUP(ROWS($BH$4:BH232),$BG$4:$BH$2337,2,0),"")</f>
        <v>Chodecz (pow. włocławski, woj. kujawsko-pomorskie)</v>
      </c>
      <c r="BK232" s="98">
        <v>0</v>
      </c>
      <c r="BL232" s="98">
        <f>IF(ISNUMBER(SEARCH('ankieta ESG'!$G$185,BM232)),MAX($BL$3:BL231)+1,0)</f>
        <v>229</v>
      </c>
      <c r="BM232" s="134" t="s">
        <v>4232</v>
      </c>
      <c r="BN232" s="98">
        <v>0</v>
      </c>
      <c r="BO232" s="99" t="str">
        <f>IFERROR(VLOOKUP(ROWS($BM$4:BM232),$BL$4:$BM$2337,2,0),"")</f>
        <v>Chodecz (pow. włocławski, woj. kujawsko-pomorskie)</v>
      </c>
      <c r="BP232" s="98">
        <v>0</v>
      </c>
      <c r="BQ232" s="98">
        <f>IF(ISNUMBER(SEARCH('ankieta ESG'!$G$186,BR232)),MAX($BQ$3:BQ231)+1,0)</f>
        <v>229</v>
      </c>
      <c r="BR232" s="134" t="s">
        <v>4232</v>
      </c>
      <c r="BS232" s="98">
        <v>0</v>
      </c>
      <c r="BT232" s="99" t="str">
        <f>IFERROR(VLOOKUP(ROWS($BR$4:BR232),$BQ$4:$BR$2337,2,0),"")</f>
        <v>Chodecz (pow. włocławski, woj. kujawsko-pomorskie)</v>
      </c>
      <c r="BU232" s="98">
        <v>0</v>
      </c>
      <c r="BV232" s="98">
        <f>IF(ISNUMBER(SEARCH('ankieta ESG'!$G$187,BW232)),MAX($BV$3:BV231)+1,0)</f>
        <v>229</v>
      </c>
      <c r="BW232" s="134" t="s">
        <v>4232</v>
      </c>
      <c r="BX232" s="98">
        <v>0</v>
      </c>
      <c r="BY232" s="99" t="str">
        <f>IFERROR(VLOOKUP(ROWS($BW$4:BW232),$BV$4:$BW$2337,2,0),"")</f>
        <v>Chodecz (pow. włocławski, woj. kujawsko-pomorskie)</v>
      </c>
      <c r="BZ232" s="98">
        <v>0</v>
      </c>
      <c r="CA232" s="98">
        <f>IF(ISNUMBER(SEARCH('ankieta ESG'!$G$188,CB232)),MAX($CA$3:CA231)+1,0)</f>
        <v>229</v>
      </c>
      <c r="CB232" s="134" t="s">
        <v>4232</v>
      </c>
      <c r="CC232" s="98">
        <v>0</v>
      </c>
      <c r="CD232" s="99" t="str">
        <f>IFERROR(VLOOKUP(ROWS($CB$4:CB232),$CA$4:$CB$2337,2,0),"")</f>
        <v>Chodecz (pow. włocławski, woj. kujawsko-pomorskie)</v>
      </c>
      <c r="CE232" s="98">
        <v>0</v>
      </c>
      <c r="CF232" s="98">
        <f>IF(ISNUMBER(SEARCH('ankieta ESG'!$G$189,CG232)),MAX($CF$3:CF231)+1,0)</f>
        <v>229</v>
      </c>
      <c r="CG232" s="134" t="s">
        <v>4232</v>
      </c>
      <c r="CH232" s="98">
        <v>0</v>
      </c>
      <c r="CI232" s="99" t="str">
        <f>IFERROR(VLOOKUP(ROWS($CG$4:CG232),$CF$4:$CG$2337,2,0),"")</f>
        <v>Chodecz (pow. włocławski, woj. kujawsko-pomorskie)</v>
      </c>
      <c r="CJ232" s="98">
        <v>0</v>
      </c>
    </row>
    <row r="233" spans="2:88">
      <c r="B233" s="98">
        <f>IF(ISNUMBER(SEARCH('ankieta ESG'!$E$11,C233)),MAX(B$3:$B232)+1,0)</f>
        <v>230</v>
      </c>
      <c r="C233" s="99" t="s">
        <v>274</v>
      </c>
      <c r="D233" s="98">
        <v>0</v>
      </c>
      <c r="E233" s="99" t="str">
        <f>IFERROR(VLOOKUP(ROWS($C$4:C233),$B$4:$C$1385,2,0),"")</f>
        <v>27.20.Z Produkcja baterii i akumulatorów (PKD 2007)</v>
      </c>
      <c r="F233" s="98">
        <v>0</v>
      </c>
      <c r="AM233" s="98">
        <f>IF(ISNUMBER(SEARCH('ankieta ESG'!$G$180,AN233)),MAX(AM$3:$AM232)+1,0)</f>
        <v>230</v>
      </c>
      <c r="AN233" s="134" t="s">
        <v>4233</v>
      </c>
      <c r="AO233" s="98">
        <v>0</v>
      </c>
      <c r="AP233" s="99" t="str">
        <f>IFERROR(VLOOKUP(ROWS($AN$4:AN233),$AM$4:$AN$2337,2,0),"")</f>
        <v>Chodel (pow. opolski, woj. lubelskie)</v>
      </c>
      <c r="AQ233" s="98">
        <v>0</v>
      </c>
      <c r="AR233" s="98">
        <f>IF(ISNUMBER(SEARCH('ankieta ESG'!$G$181,AS233)),MAX($AR$3:AR232)+1,0)</f>
        <v>230</v>
      </c>
      <c r="AS233" s="134" t="s">
        <v>4233</v>
      </c>
      <c r="AT233" s="98">
        <v>0</v>
      </c>
      <c r="AU233" s="99" t="str">
        <f>IFERROR(VLOOKUP(ROWS($AS$4:AS233),$AR$4:$AS$2337,2,0),"")</f>
        <v>Chodel (pow. opolski, woj. lubelskie)</v>
      </c>
      <c r="AV233" s="98">
        <v>0</v>
      </c>
      <c r="AW233" s="98">
        <f>IF(ISNUMBER(SEARCH('ankieta ESG'!$G$182,AX233)),MAX($AW$3:AW232)+1,0)</f>
        <v>230</v>
      </c>
      <c r="AX233" s="134" t="s">
        <v>4233</v>
      </c>
      <c r="AY233" s="98">
        <v>0</v>
      </c>
      <c r="AZ233" s="99" t="str">
        <f>IFERROR(VLOOKUP(ROWS($AX$4:AX233),$AW$4:$AX$2337,2,0),"")</f>
        <v>Chodel (pow. opolski, woj. lubelskie)</v>
      </c>
      <c r="BA233" s="98">
        <v>0</v>
      </c>
      <c r="BB233" s="98">
        <f>IF(ISNUMBER(SEARCH('ankieta ESG'!$G$183,BC233)),MAX($BB$3:BB232)+1,0)</f>
        <v>230</v>
      </c>
      <c r="BC233" s="134" t="s">
        <v>4233</v>
      </c>
      <c r="BD233" s="98">
        <v>0</v>
      </c>
      <c r="BE233" s="99" t="str">
        <f>IFERROR(VLOOKUP(ROWS($BC$4:BC233),$BB$4:$BC$2337,2,0),"")</f>
        <v>Chodel (pow. opolski, woj. lubelskie)</v>
      </c>
      <c r="BF233" s="98">
        <v>0</v>
      </c>
      <c r="BG233" s="98">
        <f>IF(ISNUMBER(SEARCH('ankieta ESG'!$G$184,BH233)),MAX($BG$3:BG232)+1,0)</f>
        <v>230</v>
      </c>
      <c r="BH233" s="134" t="s">
        <v>4233</v>
      </c>
      <c r="BI233" s="98">
        <v>0</v>
      </c>
      <c r="BJ233" s="99" t="str">
        <f>IFERROR(VLOOKUP(ROWS($BH$4:BH233),$BG$4:$BH$2337,2,0),"")</f>
        <v>Chodel (pow. opolski, woj. lubelskie)</v>
      </c>
      <c r="BK233" s="98">
        <v>0</v>
      </c>
      <c r="BL233" s="98">
        <f>IF(ISNUMBER(SEARCH('ankieta ESG'!$G$185,BM233)),MAX($BL$3:BL232)+1,0)</f>
        <v>230</v>
      </c>
      <c r="BM233" s="134" t="s">
        <v>4233</v>
      </c>
      <c r="BN233" s="98">
        <v>0</v>
      </c>
      <c r="BO233" s="99" t="str">
        <f>IFERROR(VLOOKUP(ROWS($BM$4:BM233),$BL$4:$BM$2337,2,0),"")</f>
        <v>Chodel (pow. opolski, woj. lubelskie)</v>
      </c>
      <c r="BP233" s="98">
        <v>0</v>
      </c>
      <c r="BQ233" s="98">
        <f>IF(ISNUMBER(SEARCH('ankieta ESG'!$G$186,BR233)),MAX($BQ$3:BQ232)+1,0)</f>
        <v>230</v>
      </c>
      <c r="BR233" s="134" t="s">
        <v>4233</v>
      </c>
      <c r="BS233" s="98">
        <v>0</v>
      </c>
      <c r="BT233" s="99" t="str">
        <f>IFERROR(VLOOKUP(ROWS($BR$4:BR233),$BQ$4:$BR$2337,2,0),"")</f>
        <v>Chodel (pow. opolski, woj. lubelskie)</v>
      </c>
      <c r="BU233" s="98">
        <v>0</v>
      </c>
      <c r="BV233" s="98">
        <f>IF(ISNUMBER(SEARCH('ankieta ESG'!$G$187,BW233)),MAX($BV$3:BV232)+1,0)</f>
        <v>230</v>
      </c>
      <c r="BW233" s="134" t="s">
        <v>4233</v>
      </c>
      <c r="BX233" s="98">
        <v>0</v>
      </c>
      <c r="BY233" s="99" t="str">
        <f>IFERROR(VLOOKUP(ROWS($BW$4:BW233),$BV$4:$BW$2337,2,0),"")</f>
        <v>Chodel (pow. opolski, woj. lubelskie)</v>
      </c>
      <c r="BZ233" s="98">
        <v>0</v>
      </c>
      <c r="CA233" s="98">
        <f>IF(ISNUMBER(SEARCH('ankieta ESG'!$G$188,CB233)),MAX($CA$3:CA232)+1,0)</f>
        <v>230</v>
      </c>
      <c r="CB233" s="134" t="s">
        <v>4233</v>
      </c>
      <c r="CC233" s="98">
        <v>0</v>
      </c>
      <c r="CD233" s="99" t="str">
        <f>IFERROR(VLOOKUP(ROWS($CB$4:CB233),$CA$4:$CB$2337,2,0),"")</f>
        <v>Chodel (pow. opolski, woj. lubelskie)</v>
      </c>
      <c r="CE233" s="98">
        <v>0</v>
      </c>
      <c r="CF233" s="98">
        <f>IF(ISNUMBER(SEARCH('ankieta ESG'!$G$189,CG233)),MAX($CF$3:CF232)+1,0)</f>
        <v>230</v>
      </c>
      <c r="CG233" s="134" t="s">
        <v>4233</v>
      </c>
      <c r="CH233" s="98">
        <v>0</v>
      </c>
      <c r="CI233" s="99" t="str">
        <f>IFERROR(VLOOKUP(ROWS($CG$4:CG233),$CF$4:$CG$2337,2,0),"")</f>
        <v>Chodel (pow. opolski, woj. lubelskie)</v>
      </c>
      <c r="CJ233" s="98">
        <v>0</v>
      </c>
    </row>
    <row r="234" spans="2:88">
      <c r="B234" s="98">
        <f>IF(ISNUMBER(SEARCH('ankieta ESG'!$E$11,C234)),MAX(B$3:$B233)+1,0)</f>
        <v>231</v>
      </c>
      <c r="C234" s="99" t="s">
        <v>275</v>
      </c>
      <c r="D234" s="98">
        <v>0</v>
      </c>
      <c r="E234" s="99" t="str">
        <f>IFERROR(VLOOKUP(ROWS($C$4:C234),$B$4:$C$1385,2,0),"")</f>
        <v>27.31.Z Produkcja kabli światłowodowych (PKD 2007)</v>
      </c>
      <c r="F234" s="98">
        <v>0</v>
      </c>
      <c r="AM234" s="98">
        <f>IF(ISNUMBER(SEARCH('ankieta ESG'!$G$180,AN234)),MAX(AM$3:$AM233)+1,0)</f>
        <v>231</v>
      </c>
      <c r="AN234" s="134" t="s">
        <v>4234</v>
      </c>
      <c r="AO234" s="98">
        <v>0</v>
      </c>
      <c r="AP234" s="99" t="str">
        <f>IFERROR(VLOOKUP(ROWS($AN$4:AN234),$AM$4:$AN$2337,2,0),"")</f>
        <v>Chodów (pow. kolski, woj. wielkopolskie)</v>
      </c>
      <c r="AQ234" s="98">
        <v>0</v>
      </c>
      <c r="AR234" s="98">
        <f>IF(ISNUMBER(SEARCH('ankieta ESG'!$G$181,AS234)),MAX($AR$3:AR233)+1,0)</f>
        <v>231</v>
      </c>
      <c r="AS234" s="134" t="s">
        <v>4234</v>
      </c>
      <c r="AT234" s="98">
        <v>0</v>
      </c>
      <c r="AU234" s="99" t="str">
        <f>IFERROR(VLOOKUP(ROWS($AS$4:AS234),$AR$4:$AS$2337,2,0),"")</f>
        <v>Chodów (pow. kolski, woj. wielkopolskie)</v>
      </c>
      <c r="AV234" s="98">
        <v>0</v>
      </c>
      <c r="AW234" s="98">
        <f>IF(ISNUMBER(SEARCH('ankieta ESG'!$G$182,AX234)),MAX($AW$3:AW233)+1,0)</f>
        <v>231</v>
      </c>
      <c r="AX234" s="134" t="s">
        <v>4234</v>
      </c>
      <c r="AY234" s="98">
        <v>0</v>
      </c>
      <c r="AZ234" s="99" t="str">
        <f>IFERROR(VLOOKUP(ROWS($AX$4:AX234),$AW$4:$AX$2337,2,0),"")</f>
        <v>Chodów (pow. kolski, woj. wielkopolskie)</v>
      </c>
      <c r="BA234" s="98">
        <v>0</v>
      </c>
      <c r="BB234" s="98">
        <f>IF(ISNUMBER(SEARCH('ankieta ESG'!$G$183,BC234)),MAX($BB$3:BB233)+1,0)</f>
        <v>231</v>
      </c>
      <c r="BC234" s="134" t="s">
        <v>4234</v>
      </c>
      <c r="BD234" s="98">
        <v>0</v>
      </c>
      <c r="BE234" s="99" t="str">
        <f>IFERROR(VLOOKUP(ROWS($BC$4:BC234),$BB$4:$BC$2337,2,0),"")</f>
        <v>Chodów (pow. kolski, woj. wielkopolskie)</v>
      </c>
      <c r="BF234" s="98">
        <v>0</v>
      </c>
      <c r="BG234" s="98">
        <f>IF(ISNUMBER(SEARCH('ankieta ESG'!$G$184,BH234)),MAX($BG$3:BG233)+1,0)</f>
        <v>231</v>
      </c>
      <c r="BH234" s="134" t="s">
        <v>4234</v>
      </c>
      <c r="BI234" s="98">
        <v>0</v>
      </c>
      <c r="BJ234" s="99" t="str">
        <f>IFERROR(VLOOKUP(ROWS($BH$4:BH234),$BG$4:$BH$2337,2,0),"")</f>
        <v>Chodów (pow. kolski, woj. wielkopolskie)</v>
      </c>
      <c r="BK234" s="98">
        <v>0</v>
      </c>
      <c r="BL234" s="98">
        <f>IF(ISNUMBER(SEARCH('ankieta ESG'!$G$185,BM234)),MAX($BL$3:BL233)+1,0)</f>
        <v>231</v>
      </c>
      <c r="BM234" s="134" t="s">
        <v>4234</v>
      </c>
      <c r="BN234" s="98">
        <v>0</v>
      </c>
      <c r="BO234" s="99" t="str">
        <f>IFERROR(VLOOKUP(ROWS($BM$4:BM234),$BL$4:$BM$2337,2,0),"")</f>
        <v>Chodów (pow. kolski, woj. wielkopolskie)</v>
      </c>
      <c r="BP234" s="98">
        <v>0</v>
      </c>
      <c r="BQ234" s="98">
        <f>IF(ISNUMBER(SEARCH('ankieta ESG'!$G$186,BR234)),MAX($BQ$3:BQ233)+1,0)</f>
        <v>231</v>
      </c>
      <c r="BR234" s="134" t="s">
        <v>4234</v>
      </c>
      <c r="BS234" s="98">
        <v>0</v>
      </c>
      <c r="BT234" s="99" t="str">
        <f>IFERROR(VLOOKUP(ROWS($BR$4:BR234),$BQ$4:$BR$2337,2,0),"")</f>
        <v>Chodów (pow. kolski, woj. wielkopolskie)</v>
      </c>
      <c r="BU234" s="98">
        <v>0</v>
      </c>
      <c r="BV234" s="98">
        <f>IF(ISNUMBER(SEARCH('ankieta ESG'!$G$187,BW234)),MAX($BV$3:BV233)+1,0)</f>
        <v>231</v>
      </c>
      <c r="BW234" s="134" t="s">
        <v>4234</v>
      </c>
      <c r="BX234" s="98">
        <v>0</v>
      </c>
      <c r="BY234" s="99" t="str">
        <f>IFERROR(VLOOKUP(ROWS($BW$4:BW234),$BV$4:$BW$2337,2,0),"")</f>
        <v>Chodów (pow. kolski, woj. wielkopolskie)</v>
      </c>
      <c r="BZ234" s="98">
        <v>0</v>
      </c>
      <c r="CA234" s="98">
        <f>IF(ISNUMBER(SEARCH('ankieta ESG'!$G$188,CB234)),MAX($CA$3:CA233)+1,0)</f>
        <v>231</v>
      </c>
      <c r="CB234" s="134" t="s">
        <v>4234</v>
      </c>
      <c r="CC234" s="98">
        <v>0</v>
      </c>
      <c r="CD234" s="99" t="str">
        <f>IFERROR(VLOOKUP(ROWS($CB$4:CB234),$CA$4:$CB$2337,2,0),"")</f>
        <v>Chodów (pow. kolski, woj. wielkopolskie)</v>
      </c>
      <c r="CE234" s="98">
        <v>0</v>
      </c>
      <c r="CF234" s="98">
        <f>IF(ISNUMBER(SEARCH('ankieta ESG'!$G$189,CG234)),MAX($CF$3:CF233)+1,0)</f>
        <v>231</v>
      </c>
      <c r="CG234" s="134" t="s">
        <v>4234</v>
      </c>
      <c r="CH234" s="98">
        <v>0</v>
      </c>
      <c r="CI234" s="99" t="str">
        <f>IFERROR(VLOOKUP(ROWS($CG$4:CG234),$CF$4:$CG$2337,2,0),"")</f>
        <v>Chodów (pow. kolski, woj. wielkopolskie)</v>
      </c>
      <c r="CJ234" s="98">
        <v>0</v>
      </c>
    </row>
    <row r="235" spans="2:88">
      <c r="B235" s="98">
        <f>IF(ISNUMBER(SEARCH('ankieta ESG'!$E$11,C235)),MAX(B$3:$B234)+1,0)</f>
        <v>232</v>
      </c>
      <c r="C235" s="99" t="s">
        <v>276</v>
      </c>
      <c r="D235" s="98">
        <v>0</v>
      </c>
      <c r="E235" s="99" t="str">
        <f>IFERROR(VLOOKUP(ROWS($C$4:C235),$B$4:$C$1385,2,0),"")</f>
        <v>27.32.Z Produkcja pozostałych elektronicznych i elektrycznych przewodów i kabli (PKD 2007)</v>
      </c>
      <c r="F235" s="98">
        <v>0</v>
      </c>
      <c r="AM235" s="98">
        <f>IF(ISNUMBER(SEARCH('ankieta ESG'!$G$180,AN235)),MAX(AM$3:$AM234)+1,0)</f>
        <v>232</v>
      </c>
      <c r="AN235" s="134" t="s">
        <v>4235</v>
      </c>
      <c r="AO235" s="98">
        <v>0</v>
      </c>
      <c r="AP235" s="99" t="str">
        <f>IFERROR(VLOOKUP(ROWS($AN$4:AN235),$AM$4:$AN$2337,2,0),"")</f>
        <v>Chodzież (pow. chodzieski, woj. wielkopolskie)</v>
      </c>
      <c r="AQ235" s="98">
        <v>0</v>
      </c>
      <c r="AR235" s="98">
        <f>IF(ISNUMBER(SEARCH('ankieta ESG'!$G$181,AS235)),MAX($AR$3:AR234)+1,0)</f>
        <v>232</v>
      </c>
      <c r="AS235" s="134" t="s">
        <v>4235</v>
      </c>
      <c r="AT235" s="98">
        <v>0</v>
      </c>
      <c r="AU235" s="99" t="str">
        <f>IFERROR(VLOOKUP(ROWS($AS$4:AS235),$AR$4:$AS$2337,2,0),"")</f>
        <v>Chodzież (pow. chodzieski, woj. wielkopolskie)</v>
      </c>
      <c r="AV235" s="98">
        <v>0</v>
      </c>
      <c r="AW235" s="98">
        <f>IF(ISNUMBER(SEARCH('ankieta ESG'!$G$182,AX235)),MAX($AW$3:AW234)+1,0)</f>
        <v>232</v>
      </c>
      <c r="AX235" s="134" t="s">
        <v>4235</v>
      </c>
      <c r="AY235" s="98">
        <v>0</v>
      </c>
      <c r="AZ235" s="99" t="str">
        <f>IFERROR(VLOOKUP(ROWS($AX$4:AX235),$AW$4:$AX$2337,2,0),"")</f>
        <v>Chodzież (pow. chodzieski, woj. wielkopolskie)</v>
      </c>
      <c r="BA235" s="98">
        <v>0</v>
      </c>
      <c r="BB235" s="98">
        <f>IF(ISNUMBER(SEARCH('ankieta ESG'!$G$183,BC235)),MAX($BB$3:BB234)+1,0)</f>
        <v>232</v>
      </c>
      <c r="BC235" s="134" t="s">
        <v>4235</v>
      </c>
      <c r="BD235" s="98">
        <v>0</v>
      </c>
      <c r="BE235" s="99" t="str">
        <f>IFERROR(VLOOKUP(ROWS($BC$4:BC235),$BB$4:$BC$2337,2,0),"")</f>
        <v>Chodzież (pow. chodzieski, woj. wielkopolskie)</v>
      </c>
      <c r="BF235" s="98">
        <v>0</v>
      </c>
      <c r="BG235" s="98">
        <f>IF(ISNUMBER(SEARCH('ankieta ESG'!$G$184,BH235)),MAX($BG$3:BG234)+1,0)</f>
        <v>232</v>
      </c>
      <c r="BH235" s="134" t="s">
        <v>4235</v>
      </c>
      <c r="BI235" s="98">
        <v>0</v>
      </c>
      <c r="BJ235" s="99" t="str">
        <f>IFERROR(VLOOKUP(ROWS($BH$4:BH235),$BG$4:$BH$2337,2,0),"")</f>
        <v>Chodzież (pow. chodzieski, woj. wielkopolskie)</v>
      </c>
      <c r="BK235" s="98">
        <v>0</v>
      </c>
      <c r="BL235" s="98">
        <f>IF(ISNUMBER(SEARCH('ankieta ESG'!$G$185,BM235)),MAX($BL$3:BL234)+1,0)</f>
        <v>232</v>
      </c>
      <c r="BM235" s="134" t="s">
        <v>4235</v>
      </c>
      <c r="BN235" s="98">
        <v>0</v>
      </c>
      <c r="BO235" s="99" t="str">
        <f>IFERROR(VLOOKUP(ROWS($BM$4:BM235),$BL$4:$BM$2337,2,0),"")</f>
        <v>Chodzież (pow. chodzieski, woj. wielkopolskie)</v>
      </c>
      <c r="BP235" s="98">
        <v>0</v>
      </c>
      <c r="BQ235" s="98">
        <f>IF(ISNUMBER(SEARCH('ankieta ESG'!$G$186,BR235)),MAX($BQ$3:BQ234)+1,0)</f>
        <v>232</v>
      </c>
      <c r="BR235" s="134" t="s">
        <v>4235</v>
      </c>
      <c r="BS235" s="98">
        <v>0</v>
      </c>
      <c r="BT235" s="99" t="str">
        <f>IFERROR(VLOOKUP(ROWS($BR$4:BR235),$BQ$4:$BR$2337,2,0),"")</f>
        <v>Chodzież (pow. chodzieski, woj. wielkopolskie)</v>
      </c>
      <c r="BU235" s="98">
        <v>0</v>
      </c>
      <c r="BV235" s="98">
        <f>IF(ISNUMBER(SEARCH('ankieta ESG'!$G$187,BW235)),MAX($BV$3:BV234)+1,0)</f>
        <v>232</v>
      </c>
      <c r="BW235" s="134" t="s">
        <v>4235</v>
      </c>
      <c r="BX235" s="98">
        <v>0</v>
      </c>
      <c r="BY235" s="99" t="str">
        <f>IFERROR(VLOOKUP(ROWS($BW$4:BW235),$BV$4:$BW$2337,2,0),"")</f>
        <v>Chodzież (pow. chodzieski, woj. wielkopolskie)</v>
      </c>
      <c r="BZ235" s="98">
        <v>0</v>
      </c>
      <c r="CA235" s="98">
        <f>IF(ISNUMBER(SEARCH('ankieta ESG'!$G$188,CB235)),MAX($CA$3:CA234)+1,0)</f>
        <v>232</v>
      </c>
      <c r="CB235" s="134" t="s">
        <v>4235</v>
      </c>
      <c r="CC235" s="98">
        <v>0</v>
      </c>
      <c r="CD235" s="99" t="str">
        <f>IFERROR(VLOOKUP(ROWS($CB$4:CB235),$CA$4:$CB$2337,2,0),"")</f>
        <v>Chodzież (pow. chodzieski, woj. wielkopolskie)</v>
      </c>
      <c r="CE235" s="98">
        <v>0</v>
      </c>
      <c r="CF235" s="98">
        <f>IF(ISNUMBER(SEARCH('ankieta ESG'!$G$189,CG235)),MAX($CF$3:CF234)+1,0)</f>
        <v>232</v>
      </c>
      <c r="CG235" s="134" t="s">
        <v>4235</v>
      </c>
      <c r="CH235" s="98">
        <v>0</v>
      </c>
      <c r="CI235" s="99" t="str">
        <f>IFERROR(VLOOKUP(ROWS($CG$4:CG235),$CF$4:$CG$2337,2,0),"")</f>
        <v>Chodzież (pow. chodzieski, woj. wielkopolskie)</v>
      </c>
      <c r="CJ235" s="98">
        <v>0</v>
      </c>
    </row>
    <row r="236" spans="2:88">
      <c r="B236" s="98">
        <f>IF(ISNUMBER(SEARCH('ankieta ESG'!$E$11,C236)),MAX(B$3:$B235)+1,0)</f>
        <v>233</v>
      </c>
      <c r="C236" s="99" t="s">
        <v>277</v>
      </c>
      <c r="D236" s="98">
        <v>0</v>
      </c>
      <c r="E236" s="99" t="str">
        <f>IFERROR(VLOOKUP(ROWS($C$4:C236),$B$4:$C$1385,2,0),"")</f>
        <v>27.33.Z Produkcja sprzętu instalacyjnego (PKD 2007)</v>
      </c>
      <c r="F236" s="98">
        <v>0</v>
      </c>
      <c r="AM236" s="98">
        <f>IF(ISNUMBER(SEARCH('ankieta ESG'!$G$180,AN236)),MAX(AM$3:$AM235)+1,0)</f>
        <v>233</v>
      </c>
      <c r="AN236" s="134" t="s">
        <v>4236</v>
      </c>
      <c r="AO236" s="98">
        <v>0</v>
      </c>
      <c r="AP236" s="99" t="str">
        <f>IFERROR(VLOOKUP(ROWS($AN$4:AN236),$AM$4:$AN$2337,2,0),"")</f>
        <v>Chojna (pow. gryfiński, woj. zachodniopomorskie)</v>
      </c>
      <c r="AQ236" s="98">
        <v>0</v>
      </c>
      <c r="AR236" s="98">
        <f>IF(ISNUMBER(SEARCH('ankieta ESG'!$G$181,AS236)),MAX($AR$3:AR235)+1,0)</f>
        <v>233</v>
      </c>
      <c r="AS236" s="134" t="s">
        <v>4236</v>
      </c>
      <c r="AT236" s="98">
        <v>0</v>
      </c>
      <c r="AU236" s="99" t="str">
        <f>IFERROR(VLOOKUP(ROWS($AS$4:AS236),$AR$4:$AS$2337,2,0),"")</f>
        <v>Chojna (pow. gryfiński, woj. zachodniopomorskie)</v>
      </c>
      <c r="AV236" s="98">
        <v>0</v>
      </c>
      <c r="AW236" s="98">
        <f>IF(ISNUMBER(SEARCH('ankieta ESG'!$G$182,AX236)),MAX($AW$3:AW235)+1,0)</f>
        <v>233</v>
      </c>
      <c r="AX236" s="134" t="s">
        <v>4236</v>
      </c>
      <c r="AY236" s="98">
        <v>0</v>
      </c>
      <c r="AZ236" s="99" t="str">
        <f>IFERROR(VLOOKUP(ROWS($AX$4:AX236),$AW$4:$AX$2337,2,0),"")</f>
        <v>Chojna (pow. gryfiński, woj. zachodniopomorskie)</v>
      </c>
      <c r="BA236" s="98">
        <v>0</v>
      </c>
      <c r="BB236" s="98">
        <f>IF(ISNUMBER(SEARCH('ankieta ESG'!$G$183,BC236)),MAX($BB$3:BB235)+1,0)</f>
        <v>233</v>
      </c>
      <c r="BC236" s="134" t="s">
        <v>4236</v>
      </c>
      <c r="BD236" s="98">
        <v>0</v>
      </c>
      <c r="BE236" s="99" t="str">
        <f>IFERROR(VLOOKUP(ROWS($BC$4:BC236),$BB$4:$BC$2337,2,0),"")</f>
        <v>Chojna (pow. gryfiński, woj. zachodniopomorskie)</v>
      </c>
      <c r="BF236" s="98">
        <v>0</v>
      </c>
      <c r="BG236" s="98">
        <f>IF(ISNUMBER(SEARCH('ankieta ESG'!$G$184,BH236)),MAX($BG$3:BG235)+1,0)</f>
        <v>233</v>
      </c>
      <c r="BH236" s="134" t="s">
        <v>4236</v>
      </c>
      <c r="BI236" s="98">
        <v>0</v>
      </c>
      <c r="BJ236" s="99" t="str">
        <f>IFERROR(VLOOKUP(ROWS($BH$4:BH236),$BG$4:$BH$2337,2,0),"")</f>
        <v>Chojna (pow. gryfiński, woj. zachodniopomorskie)</v>
      </c>
      <c r="BK236" s="98">
        <v>0</v>
      </c>
      <c r="BL236" s="98">
        <f>IF(ISNUMBER(SEARCH('ankieta ESG'!$G$185,BM236)),MAX($BL$3:BL235)+1,0)</f>
        <v>233</v>
      </c>
      <c r="BM236" s="134" t="s">
        <v>4236</v>
      </c>
      <c r="BN236" s="98">
        <v>0</v>
      </c>
      <c r="BO236" s="99" t="str">
        <f>IFERROR(VLOOKUP(ROWS($BM$4:BM236),$BL$4:$BM$2337,2,0),"")</f>
        <v>Chojna (pow. gryfiński, woj. zachodniopomorskie)</v>
      </c>
      <c r="BP236" s="98">
        <v>0</v>
      </c>
      <c r="BQ236" s="98">
        <f>IF(ISNUMBER(SEARCH('ankieta ESG'!$G$186,BR236)),MAX($BQ$3:BQ235)+1,0)</f>
        <v>233</v>
      </c>
      <c r="BR236" s="134" t="s">
        <v>4236</v>
      </c>
      <c r="BS236" s="98">
        <v>0</v>
      </c>
      <c r="BT236" s="99" t="str">
        <f>IFERROR(VLOOKUP(ROWS($BR$4:BR236),$BQ$4:$BR$2337,2,0),"")</f>
        <v>Chojna (pow. gryfiński, woj. zachodniopomorskie)</v>
      </c>
      <c r="BU236" s="98">
        <v>0</v>
      </c>
      <c r="BV236" s="98">
        <f>IF(ISNUMBER(SEARCH('ankieta ESG'!$G$187,BW236)),MAX($BV$3:BV235)+1,0)</f>
        <v>233</v>
      </c>
      <c r="BW236" s="134" t="s">
        <v>4236</v>
      </c>
      <c r="BX236" s="98">
        <v>0</v>
      </c>
      <c r="BY236" s="99" t="str">
        <f>IFERROR(VLOOKUP(ROWS($BW$4:BW236),$BV$4:$BW$2337,2,0),"")</f>
        <v>Chojna (pow. gryfiński, woj. zachodniopomorskie)</v>
      </c>
      <c r="BZ236" s="98">
        <v>0</v>
      </c>
      <c r="CA236" s="98">
        <f>IF(ISNUMBER(SEARCH('ankieta ESG'!$G$188,CB236)),MAX($CA$3:CA235)+1,0)</f>
        <v>233</v>
      </c>
      <c r="CB236" s="134" t="s">
        <v>4236</v>
      </c>
      <c r="CC236" s="98">
        <v>0</v>
      </c>
      <c r="CD236" s="99" t="str">
        <f>IFERROR(VLOOKUP(ROWS($CB$4:CB236),$CA$4:$CB$2337,2,0),"")</f>
        <v>Chojna (pow. gryfiński, woj. zachodniopomorskie)</v>
      </c>
      <c r="CE236" s="98">
        <v>0</v>
      </c>
      <c r="CF236" s="98">
        <f>IF(ISNUMBER(SEARCH('ankieta ESG'!$G$189,CG236)),MAX($CF$3:CF235)+1,0)</f>
        <v>233</v>
      </c>
      <c r="CG236" s="134" t="s">
        <v>4236</v>
      </c>
      <c r="CH236" s="98">
        <v>0</v>
      </c>
      <c r="CI236" s="99" t="str">
        <f>IFERROR(VLOOKUP(ROWS($CG$4:CG236),$CF$4:$CG$2337,2,0),"")</f>
        <v>Chojna (pow. gryfiński, woj. zachodniopomorskie)</v>
      </c>
      <c r="CJ236" s="98">
        <v>0</v>
      </c>
    </row>
    <row r="237" spans="2:88">
      <c r="B237" s="98">
        <f>IF(ISNUMBER(SEARCH('ankieta ESG'!$E$11,C237)),MAX(B$3:$B236)+1,0)</f>
        <v>234</v>
      </c>
      <c r="C237" s="99" t="s">
        <v>278</v>
      </c>
      <c r="D237" s="98">
        <v>0</v>
      </c>
      <c r="E237" s="99" t="str">
        <f>IFERROR(VLOOKUP(ROWS($C$4:C237),$B$4:$C$1385,2,0),"")</f>
        <v>27.40.Z Produkcja elektrycznego sprzętu oświetleniowego (PKD 2007)</v>
      </c>
      <c r="F237" s="98">
        <v>0</v>
      </c>
      <c r="AM237" s="98">
        <f>IF(ISNUMBER(SEARCH('ankieta ESG'!$G$180,AN237)),MAX(AM$3:$AM236)+1,0)</f>
        <v>234</v>
      </c>
      <c r="AN237" s="134" t="s">
        <v>4237</v>
      </c>
      <c r="AO237" s="98">
        <v>0</v>
      </c>
      <c r="AP237" s="99" t="str">
        <f>IFERROR(VLOOKUP(ROWS($AN$4:AN237),$AM$4:$AN$2337,2,0),"")</f>
        <v>Chojnice (pow. chojnicki, woj. pomorskie)</v>
      </c>
      <c r="AQ237" s="98">
        <v>0</v>
      </c>
      <c r="AR237" s="98">
        <f>IF(ISNUMBER(SEARCH('ankieta ESG'!$G$181,AS237)),MAX($AR$3:AR236)+1,0)</f>
        <v>234</v>
      </c>
      <c r="AS237" s="134" t="s">
        <v>4237</v>
      </c>
      <c r="AT237" s="98">
        <v>0</v>
      </c>
      <c r="AU237" s="99" t="str">
        <f>IFERROR(VLOOKUP(ROWS($AS$4:AS237),$AR$4:$AS$2337,2,0),"")</f>
        <v>Chojnice (pow. chojnicki, woj. pomorskie)</v>
      </c>
      <c r="AV237" s="98">
        <v>0</v>
      </c>
      <c r="AW237" s="98">
        <f>IF(ISNUMBER(SEARCH('ankieta ESG'!$G$182,AX237)),MAX($AW$3:AW236)+1,0)</f>
        <v>234</v>
      </c>
      <c r="AX237" s="134" t="s">
        <v>4237</v>
      </c>
      <c r="AY237" s="98">
        <v>0</v>
      </c>
      <c r="AZ237" s="99" t="str">
        <f>IFERROR(VLOOKUP(ROWS($AX$4:AX237),$AW$4:$AX$2337,2,0),"")</f>
        <v>Chojnice (pow. chojnicki, woj. pomorskie)</v>
      </c>
      <c r="BA237" s="98">
        <v>0</v>
      </c>
      <c r="BB237" s="98">
        <f>IF(ISNUMBER(SEARCH('ankieta ESG'!$G$183,BC237)),MAX($BB$3:BB236)+1,0)</f>
        <v>234</v>
      </c>
      <c r="BC237" s="134" t="s">
        <v>4237</v>
      </c>
      <c r="BD237" s="98">
        <v>0</v>
      </c>
      <c r="BE237" s="99" t="str">
        <f>IFERROR(VLOOKUP(ROWS($BC$4:BC237),$BB$4:$BC$2337,2,0),"")</f>
        <v>Chojnice (pow. chojnicki, woj. pomorskie)</v>
      </c>
      <c r="BF237" s="98">
        <v>0</v>
      </c>
      <c r="BG237" s="98">
        <f>IF(ISNUMBER(SEARCH('ankieta ESG'!$G$184,BH237)),MAX($BG$3:BG236)+1,0)</f>
        <v>234</v>
      </c>
      <c r="BH237" s="134" t="s">
        <v>4237</v>
      </c>
      <c r="BI237" s="98">
        <v>0</v>
      </c>
      <c r="BJ237" s="99" t="str">
        <f>IFERROR(VLOOKUP(ROWS($BH$4:BH237),$BG$4:$BH$2337,2,0),"")</f>
        <v>Chojnice (pow. chojnicki, woj. pomorskie)</v>
      </c>
      <c r="BK237" s="98">
        <v>0</v>
      </c>
      <c r="BL237" s="98">
        <f>IF(ISNUMBER(SEARCH('ankieta ESG'!$G$185,BM237)),MAX($BL$3:BL236)+1,0)</f>
        <v>234</v>
      </c>
      <c r="BM237" s="134" t="s">
        <v>4237</v>
      </c>
      <c r="BN237" s="98">
        <v>0</v>
      </c>
      <c r="BO237" s="99" t="str">
        <f>IFERROR(VLOOKUP(ROWS($BM$4:BM237),$BL$4:$BM$2337,2,0),"")</f>
        <v>Chojnice (pow. chojnicki, woj. pomorskie)</v>
      </c>
      <c r="BP237" s="98">
        <v>0</v>
      </c>
      <c r="BQ237" s="98">
        <f>IF(ISNUMBER(SEARCH('ankieta ESG'!$G$186,BR237)),MAX($BQ$3:BQ236)+1,0)</f>
        <v>234</v>
      </c>
      <c r="BR237" s="134" t="s">
        <v>4237</v>
      </c>
      <c r="BS237" s="98">
        <v>0</v>
      </c>
      <c r="BT237" s="99" t="str">
        <f>IFERROR(VLOOKUP(ROWS($BR$4:BR237),$BQ$4:$BR$2337,2,0),"")</f>
        <v>Chojnice (pow. chojnicki, woj. pomorskie)</v>
      </c>
      <c r="BU237" s="98">
        <v>0</v>
      </c>
      <c r="BV237" s="98">
        <f>IF(ISNUMBER(SEARCH('ankieta ESG'!$G$187,BW237)),MAX($BV$3:BV236)+1,0)</f>
        <v>234</v>
      </c>
      <c r="BW237" s="134" t="s">
        <v>4237</v>
      </c>
      <c r="BX237" s="98">
        <v>0</v>
      </c>
      <c r="BY237" s="99" t="str">
        <f>IFERROR(VLOOKUP(ROWS($BW$4:BW237),$BV$4:$BW$2337,2,0),"")</f>
        <v>Chojnice (pow. chojnicki, woj. pomorskie)</v>
      </c>
      <c r="BZ237" s="98">
        <v>0</v>
      </c>
      <c r="CA237" s="98">
        <f>IF(ISNUMBER(SEARCH('ankieta ESG'!$G$188,CB237)),MAX($CA$3:CA236)+1,0)</f>
        <v>234</v>
      </c>
      <c r="CB237" s="134" t="s">
        <v>4237</v>
      </c>
      <c r="CC237" s="98">
        <v>0</v>
      </c>
      <c r="CD237" s="99" t="str">
        <f>IFERROR(VLOOKUP(ROWS($CB$4:CB237),$CA$4:$CB$2337,2,0),"")</f>
        <v>Chojnice (pow. chojnicki, woj. pomorskie)</v>
      </c>
      <c r="CE237" s="98">
        <v>0</v>
      </c>
      <c r="CF237" s="98">
        <f>IF(ISNUMBER(SEARCH('ankieta ESG'!$G$189,CG237)),MAX($CF$3:CF236)+1,0)</f>
        <v>234</v>
      </c>
      <c r="CG237" s="134" t="s">
        <v>4237</v>
      </c>
      <c r="CH237" s="98">
        <v>0</v>
      </c>
      <c r="CI237" s="99" t="str">
        <f>IFERROR(VLOOKUP(ROWS($CG$4:CG237),$CF$4:$CG$2337,2,0),"")</f>
        <v>Chojnice (pow. chojnicki, woj. pomorskie)</v>
      </c>
      <c r="CJ237" s="98">
        <v>0</v>
      </c>
    </row>
    <row r="238" spans="2:88">
      <c r="B238" s="98">
        <f>IF(ISNUMBER(SEARCH('ankieta ESG'!$E$11,C238)),MAX(B$3:$B237)+1,0)</f>
        <v>235</v>
      </c>
      <c r="C238" s="99" t="s">
        <v>279</v>
      </c>
      <c r="D238" s="98">
        <v>0</v>
      </c>
      <c r="E238" s="99" t="str">
        <f>IFERROR(VLOOKUP(ROWS($C$4:C238),$B$4:$C$1385,2,0),"")</f>
        <v>27.51.Z Produkcja elektrycznego sprzętu gospodarstwa domowego (PKD 2007)</v>
      </c>
      <c r="F238" s="98">
        <v>0</v>
      </c>
      <c r="AM238" s="98">
        <f>IF(ISNUMBER(SEARCH('ankieta ESG'!$G$180,AN238)),MAX(AM$3:$AM237)+1,0)</f>
        <v>235</v>
      </c>
      <c r="AN238" s="134" t="s">
        <v>4238</v>
      </c>
      <c r="AO238" s="98">
        <v>0</v>
      </c>
      <c r="AP238" s="99" t="str">
        <f>IFERROR(VLOOKUP(ROWS($AN$4:AN238),$AM$4:$AN$2337,2,0),"")</f>
        <v>Chojnów (pow. legnicki, woj. dolnośląskie)</v>
      </c>
      <c r="AQ238" s="98">
        <v>0</v>
      </c>
      <c r="AR238" s="98">
        <f>IF(ISNUMBER(SEARCH('ankieta ESG'!$G$181,AS238)),MAX($AR$3:AR237)+1,0)</f>
        <v>235</v>
      </c>
      <c r="AS238" s="134" t="s">
        <v>4238</v>
      </c>
      <c r="AT238" s="98">
        <v>0</v>
      </c>
      <c r="AU238" s="99" t="str">
        <f>IFERROR(VLOOKUP(ROWS($AS$4:AS238),$AR$4:$AS$2337,2,0),"")</f>
        <v>Chojnów (pow. legnicki, woj. dolnośląskie)</v>
      </c>
      <c r="AV238" s="98">
        <v>0</v>
      </c>
      <c r="AW238" s="98">
        <f>IF(ISNUMBER(SEARCH('ankieta ESG'!$G$182,AX238)),MAX($AW$3:AW237)+1,0)</f>
        <v>235</v>
      </c>
      <c r="AX238" s="134" t="s">
        <v>4238</v>
      </c>
      <c r="AY238" s="98">
        <v>0</v>
      </c>
      <c r="AZ238" s="99" t="str">
        <f>IFERROR(VLOOKUP(ROWS($AX$4:AX238),$AW$4:$AX$2337,2,0),"")</f>
        <v>Chojnów (pow. legnicki, woj. dolnośląskie)</v>
      </c>
      <c r="BA238" s="98">
        <v>0</v>
      </c>
      <c r="BB238" s="98">
        <f>IF(ISNUMBER(SEARCH('ankieta ESG'!$G$183,BC238)),MAX($BB$3:BB237)+1,0)</f>
        <v>235</v>
      </c>
      <c r="BC238" s="134" t="s">
        <v>4238</v>
      </c>
      <c r="BD238" s="98">
        <v>0</v>
      </c>
      <c r="BE238" s="99" t="str">
        <f>IFERROR(VLOOKUP(ROWS($BC$4:BC238),$BB$4:$BC$2337,2,0),"")</f>
        <v>Chojnów (pow. legnicki, woj. dolnośląskie)</v>
      </c>
      <c r="BF238" s="98">
        <v>0</v>
      </c>
      <c r="BG238" s="98">
        <f>IF(ISNUMBER(SEARCH('ankieta ESG'!$G$184,BH238)),MAX($BG$3:BG237)+1,0)</f>
        <v>235</v>
      </c>
      <c r="BH238" s="134" t="s">
        <v>4238</v>
      </c>
      <c r="BI238" s="98">
        <v>0</v>
      </c>
      <c r="BJ238" s="99" t="str">
        <f>IFERROR(VLOOKUP(ROWS($BH$4:BH238),$BG$4:$BH$2337,2,0),"")</f>
        <v>Chojnów (pow. legnicki, woj. dolnośląskie)</v>
      </c>
      <c r="BK238" s="98">
        <v>0</v>
      </c>
      <c r="BL238" s="98">
        <f>IF(ISNUMBER(SEARCH('ankieta ESG'!$G$185,BM238)),MAX($BL$3:BL237)+1,0)</f>
        <v>235</v>
      </c>
      <c r="BM238" s="134" t="s">
        <v>4238</v>
      </c>
      <c r="BN238" s="98">
        <v>0</v>
      </c>
      <c r="BO238" s="99" t="str">
        <f>IFERROR(VLOOKUP(ROWS($BM$4:BM238),$BL$4:$BM$2337,2,0),"")</f>
        <v>Chojnów (pow. legnicki, woj. dolnośląskie)</v>
      </c>
      <c r="BP238" s="98">
        <v>0</v>
      </c>
      <c r="BQ238" s="98">
        <f>IF(ISNUMBER(SEARCH('ankieta ESG'!$G$186,BR238)),MAX($BQ$3:BQ237)+1,0)</f>
        <v>235</v>
      </c>
      <c r="BR238" s="134" t="s">
        <v>4238</v>
      </c>
      <c r="BS238" s="98">
        <v>0</v>
      </c>
      <c r="BT238" s="99" t="str">
        <f>IFERROR(VLOOKUP(ROWS($BR$4:BR238),$BQ$4:$BR$2337,2,0),"")</f>
        <v>Chojnów (pow. legnicki, woj. dolnośląskie)</v>
      </c>
      <c r="BU238" s="98">
        <v>0</v>
      </c>
      <c r="BV238" s="98">
        <f>IF(ISNUMBER(SEARCH('ankieta ESG'!$G$187,BW238)),MAX($BV$3:BV237)+1,0)</f>
        <v>235</v>
      </c>
      <c r="BW238" s="134" t="s">
        <v>4238</v>
      </c>
      <c r="BX238" s="98">
        <v>0</v>
      </c>
      <c r="BY238" s="99" t="str">
        <f>IFERROR(VLOOKUP(ROWS($BW$4:BW238),$BV$4:$BW$2337,2,0),"")</f>
        <v>Chojnów (pow. legnicki, woj. dolnośląskie)</v>
      </c>
      <c r="BZ238" s="98">
        <v>0</v>
      </c>
      <c r="CA238" s="98">
        <f>IF(ISNUMBER(SEARCH('ankieta ESG'!$G$188,CB238)),MAX($CA$3:CA237)+1,0)</f>
        <v>235</v>
      </c>
      <c r="CB238" s="134" t="s">
        <v>4238</v>
      </c>
      <c r="CC238" s="98">
        <v>0</v>
      </c>
      <c r="CD238" s="99" t="str">
        <f>IFERROR(VLOOKUP(ROWS($CB$4:CB238),$CA$4:$CB$2337,2,0),"")</f>
        <v>Chojnów (pow. legnicki, woj. dolnośląskie)</v>
      </c>
      <c r="CE238" s="98">
        <v>0</v>
      </c>
      <c r="CF238" s="98">
        <f>IF(ISNUMBER(SEARCH('ankieta ESG'!$G$189,CG238)),MAX($CF$3:CF237)+1,0)</f>
        <v>235</v>
      </c>
      <c r="CG238" s="134" t="s">
        <v>4238</v>
      </c>
      <c r="CH238" s="98">
        <v>0</v>
      </c>
      <c r="CI238" s="99" t="str">
        <f>IFERROR(VLOOKUP(ROWS($CG$4:CG238),$CF$4:$CG$2337,2,0),"")</f>
        <v>Chojnów (pow. legnicki, woj. dolnośląskie)</v>
      </c>
      <c r="CJ238" s="98">
        <v>0</v>
      </c>
    </row>
    <row r="239" spans="2:88">
      <c r="B239" s="98">
        <f>IF(ISNUMBER(SEARCH('ankieta ESG'!$E$11,C239)),MAX(B$3:$B238)+1,0)</f>
        <v>236</v>
      </c>
      <c r="C239" s="99" t="s">
        <v>280</v>
      </c>
      <c r="D239" s="98">
        <v>0</v>
      </c>
      <c r="E239" s="99" t="str">
        <f>IFERROR(VLOOKUP(ROWS($C$4:C239),$B$4:$C$1385,2,0),"")</f>
        <v>27.52.Z Produkcja nieelektrycznego sprzętu gospodarstwa domowego (PKD 2007)</v>
      </c>
      <c r="F239" s="98">
        <v>0</v>
      </c>
      <c r="AM239" s="98">
        <f>IF(ISNUMBER(SEARCH('ankieta ESG'!$G$180,AN239)),MAX(AM$3:$AM238)+1,0)</f>
        <v>236</v>
      </c>
      <c r="AN239" s="134" t="s">
        <v>4239</v>
      </c>
      <c r="AO239" s="98">
        <v>0</v>
      </c>
      <c r="AP239" s="99" t="str">
        <f>IFERROR(VLOOKUP(ROWS($AN$4:AN239),$AM$4:$AN$2337,2,0),"")</f>
        <v>Chorkówka (pow. krośnieński, woj. podkarpackie)</v>
      </c>
      <c r="AQ239" s="98">
        <v>0</v>
      </c>
      <c r="AR239" s="98">
        <f>IF(ISNUMBER(SEARCH('ankieta ESG'!$G$181,AS239)),MAX($AR$3:AR238)+1,0)</f>
        <v>236</v>
      </c>
      <c r="AS239" s="134" t="s">
        <v>4239</v>
      </c>
      <c r="AT239" s="98">
        <v>0</v>
      </c>
      <c r="AU239" s="99" t="str">
        <f>IFERROR(VLOOKUP(ROWS($AS$4:AS239),$AR$4:$AS$2337,2,0),"")</f>
        <v>Chorkówka (pow. krośnieński, woj. podkarpackie)</v>
      </c>
      <c r="AV239" s="98">
        <v>0</v>
      </c>
      <c r="AW239" s="98">
        <f>IF(ISNUMBER(SEARCH('ankieta ESG'!$G$182,AX239)),MAX($AW$3:AW238)+1,0)</f>
        <v>236</v>
      </c>
      <c r="AX239" s="134" t="s">
        <v>4239</v>
      </c>
      <c r="AY239" s="98">
        <v>0</v>
      </c>
      <c r="AZ239" s="99" t="str">
        <f>IFERROR(VLOOKUP(ROWS($AX$4:AX239),$AW$4:$AX$2337,2,0),"")</f>
        <v>Chorkówka (pow. krośnieński, woj. podkarpackie)</v>
      </c>
      <c r="BA239" s="98">
        <v>0</v>
      </c>
      <c r="BB239" s="98">
        <f>IF(ISNUMBER(SEARCH('ankieta ESG'!$G$183,BC239)),MAX($BB$3:BB238)+1,0)</f>
        <v>236</v>
      </c>
      <c r="BC239" s="134" t="s">
        <v>4239</v>
      </c>
      <c r="BD239" s="98">
        <v>0</v>
      </c>
      <c r="BE239" s="99" t="str">
        <f>IFERROR(VLOOKUP(ROWS($BC$4:BC239),$BB$4:$BC$2337,2,0),"")</f>
        <v>Chorkówka (pow. krośnieński, woj. podkarpackie)</v>
      </c>
      <c r="BF239" s="98">
        <v>0</v>
      </c>
      <c r="BG239" s="98">
        <f>IF(ISNUMBER(SEARCH('ankieta ESG'!$G$184,BH239)),MAX($BG$3:BG238)+1,0)</f>
        <v>236</v>
      </c>
      <c r="BH239" s="134" t="s">
        <v>4239</v>
      </c>
      <c r="BI239" s="98">
        <v>0</v>
      </c>
      <c r="BJ239" s="99" t="str">
        <f>IFERROR(VLOOKUP(ROWS($BH$4:BH239),$BG$4:$BH$2337,2,0),"")</f>
        <v>Chorkówka (pow. krośnieński, woj. podkarpackie)</v>
      </c>
      <c r="BK239" s="98">
        <v>0</v>
      </c>
      <c r="BL239" s="98">
        <f>IF(ISNUMBER(SEARCH('ankieta ESG'!$G$185,BM239)),MAX($BL$3:BL238)+1,0)</f>
        <v>236</v>
      </c>
      <c r="BM239" s="134" t="s">
        <v>4239</v>
      </c>
      <c r="BN239" s="98">
        <v>0</v>
      </c>
      <c r="BO239" s="99" t="str">
        <f>IFERROR(VLOOKUP(ROWS($BM$4:BM239),$BL$4:$BM$2337,2,0),"")</f>
        <v>Chorkówka (pow. krośnieński, woj. podkarpackie)</v>
      </c>
      <c r="BP239" s="98">
        <v>0</v>
      </c>
      <c r="BQ239" s="98">
        <f>IF(ISNUMBER(SEARCH('ankieta ESG'!$G$186,BR239)),MAX($BQ$3:BQ238)+1,0)</f>
        <v>236</v>
      </c>
      <c r="BR239" s="134" t="s">
        <v>4239</v>
      </c>
      <c r="BS239" s="98">
        <v>0</v>
      </c>
      <c r="BT239" s="99" t="str">
        <f>IFERROR(VLOOKUP(ROWS($BR$4:BR239),$BQ$4:$BR$2337,2,0),"")</f>
        <v>Chorkówka (pow. krośnieński, woj. podkarpackie)</v>
      </c>
      <c r="BU239" s="98">
        <v>0</v>
      </c>
      <c r="BV239" s="98">
        <f>IF(ISNUMBER(SEARCH('ankieta ESG'!$G$187,BW239)),MAX($BV$3:BV238)+1,0)</f>
        <v>236</v>
      </c>
      <c r="BW239" s="134" t="s">
        <v>4239</v>
      </c>
      <c r="BX239" s="98">
        <v>0</v>
      </c>
      <c r="BY239" s="99" t="str">
        <f>IFERROR(VLOOKUP(ROWS($BW$4:BW239),$BV$4:$BW$2337,2,0),"")</f>
        <v>Chorkówka (pow. krośnieński, woj. podkarpackie)</v>
      </c>
      <c r="BZ239" s="98">
        <v>0</v>
      </c>
      <c r="CA239" s="98">
        <f>IF(ISNUMBER(SEARCH('ankieta ESG'!$G$188,CB239)),MAX($CA$3:CA238)+1,0)</f>
        <v>236</v>
      </c>
      <c r="CB239" s="134" t="s">
        <v>4239</v>
      </c>
      <c r="CC239" s="98">
        <v>0</v>
      </c>
      <c r="CD239" s="99" t="str">
        <f>IFERROR(VLOOKUP(ROWS($CB$4:CB239),$CA$4:$CB$2337,2,0),"")</f>
        <v>Chorkówka (pow. krośnieński, woj. podkarpackie)</v>
      </c>
      <c r="CE239" s="98">
        <v>0</v>
      </c>
      <c r="CF239" s="98">
        <f>IF(ISNUMBER(SEARCH('ankieta ESG'!$G$189,CG239)),MAX($CF$3:CF238)+1,0)</f>
        <v>236</v>
      </c>
      <c r="CG239" s="134" t="s">
        <v>4239</v>
      </c>
      <c r="CH239" s="98">
        <v>0</v>
      </c>
      <c r="CI239" s="99" t="str">
        <f>IFERROR(VLOOKUP(ROWS($CG$4:CG239),$CF$4:$CG$2337,2,0),"")</f>
        <v>Chorkówka (pow. krośnieński, woj. podkarpackie)</v>
      </c>
      <c r="CJ239" s="98">
        <v>0</v>
      </c>
    </row>
    <row r="240" spans="2:88">
      <c r="B240" s="98">
        <f>IF(ISNUMBER(SEARCH('ankieta ESG'!$E$11,C240)),MAX(B$3:$B239)+1,0)</f>
        <v>237</v>
      </c>
      <c r="C240" s="99" t="s">
        <v>281</v>
      </c>
      <c r="D240" s="98">
        <v>0</v>
      </c>
      <c r="E240" s="99" t="str">
        <f>IFERROR(VLOOKUP(ROWS($C$4:C240),$B$4:$C$1385,2,0),"")</f>
        <v>27.90.Z Produkcja pozostałego sprzętu elektrycznego (PKD 2007)</v>
      </c>
      <c r="F240" s="98">
        <v>0</v>
      </c>
      <c r="AM240" s="98">
        <f>IF(ISNUMBER(SEARCH('ankieta ESG'!$G$180,AN240)),MAX(AM$3:$AM239)+1,0)</f>
        <v>237</v>
      </c>
      <c r="AN240" s="134" t="s">
        <v>4240</v>
      </c>
      <c r="AO240" s="98">
        <v>0</v>
      </c>
      <c r="AP240" s="99" t="str">
        <f>IFERROR(VLOOKUP(ROWS($AN$4:AN240),$AM$4:$AN$2337,2,0),"")</f>
        <v>Choroszcz (pow. białostocki, woj. podlaskie)</v>
      </c>
      <c r="AQ240" s="98">
        <v>0</v>
      </c>
      <c r="AR240" s="98">
        <f>IF(ISNUMBER(SEARCH('ankieta ESG'!$G$181,AS240)),MAX($AR$3:AR239)+1,0)</f>
        <v>237</v>
      </c>
      <c r="AS240" s="134" t="s">
        <v>4240</v>
      </c>
      <c r="AT240" s="98">
        <v>0</v>
      </c>
      <c r="AU240" s="99" t="str">
        <f>IFERROR(VLOOKUP(ROWS($AS$4:AS240),$AR$4:$AS$2337,2,0),"")</f>
        <v>Choroszcz (pow. białostocki, woj. podlaskie)</v>
      </c>
      <c r="AV240" s="98">
        <v>0</v>
      </c>
      <c r="AW240" s="98">
        <f>IF(ISNUMBER(SEARCH('ankieta ESG'!$G$182,AX240)),MAX($AW$3:AW239)+1,0)</f>
        <v>237</v>
      </c>
      <c r="AX240" s="134" t="s">
        <v>4240</v>
      </c>
      <c r="AY240" s="98">
        <v>0</v>
      </c>
      <c r="AZ240" s="99" t="str">
        <f>IFERROR(VLOOKUP(ROWS($AX$4:AX240),$AW$4:$AX$2337,2,0),"")</f>
        <v>Choroszcz (pow. białostocki, woj. podlaskie)</v>
      </c>
      <c r="BA240" s="98">
        <v>0</v>
      </c>
      <c r="BB240" s="98">
        <f>IF(ISNUMBER(SEARCH('ankieta ESG'!$G$183,BC240)),MAX($BB$3:BB239)+1,0)</f>
        <v>237</v>
      </c>
      <c r="BC240" s="134" t="s">
        <v>4240</v>
      </c>
      <c r="BD240" s="98">
        <v>0</v>
      </c>
      <c r="BE240" s="99" t="str">
        <f>IFERROR(VLOOKUP(ROWS($BC$4:BC240),$BB$4:$BC$2337,2,0),"")</f>
        <v>Choroszcz (pow. białostocki, woj. podlaskie)</v>
      </c>
      <c r="BF240" s="98">
        <v>0</v>
      </c>
      <c r="BG240" s="98">
        <f>IF(ISNUMBER(SEARCH('ankieta ESG'!$G$184,BH240)),MAX($BG$3:BG239)+1,0)</f>
        <v>237</v>
      </c>
      <c r="BH240" s="134" t="s">
        <v>4240</v>
      </c>
      <c r="BI240" s="98">
        <v>0</v>
      </c>
      <c r="BJ240" s="99" t="str">
        <f>IFERROR(VLOOKUP(ROWS($BH$4:BH240),$BG$4:$BH$2337,2,0),"")</f>
        <v>Choroszcz (pow. białostocki, woj. podlaskie)</v>
      </c>
      <c r="BK240" s="98">
        <v>0</v>
      </c>
      <c r="BL240" s="98">
        <f>IF(ISNUMBER(SEARCH('ankieta ESG'!$G$185,BM240)),MAX($BL$3:BL239)+1,0)</f>
        <v>237</v>
      </c>
      <c r="BM240" s="134" t="s">
        <v>4240</v>
      </c>
      <c r="BN240" s="98">
        <v>0</v>
      </c>
      <c r="BO240" s="99" t="str">
        <f>IFERROR(VLOOKUP(ROWS($BM$4:BM240),$BL$4:$BM$2337,2,0),"")</f>
        <v>Choroszcz (pow. białostocki, woj. podlaskie)</v>
      </c>
      <c r="BP240" s="98">
        <v>0</v>
      </c>
      <c r="BQ240" s="98">
        <f>IF(ISNUMBER(SEARCH('ankieta ESG'!$G$186,BR240)),MAX($BQ$3:BQ239)+1,0)</f>
        <v>237</v>
      </c>
      <c r="BR240" s="134" t="s">
        <v>4240</v>
      </c>
      <c r="BS240" s="98">
        <v>0</v>
      </c>
      <c r="BT240" s="99" t="str">
        <f>IFERROR(VLOOKUP(ROWS($BR$4:BR240),$BQ$4:$BR$2337,2,0),"")</f>
        <v>Choroszcz (pow. białostocki, woj. podlaskie)</v>
      </c>
      <c r="BU240" s="98">
        <v>0</v>
      </c>
      <c r="BV240" s="98">
        <f>IF(ISNUMBER(SEARCH('ankieta ESG'!$G$187,BW240)),MAX($BV$3:BV239)+1,0)</f>
        <v>237</v>
      </c>
      <c r="BW240" s="134" t="s">
        <v>4240</v>
      </c>
      <c r="BX240" s="98">
        <v>0</v>
      </c>
      <c r="BY240" s="99" t="str">
        <f>IFERROR(VLOOKUP(ROWS($BW$4:BW240),$BV$4:$BW$2337,2,0),"")</f>
        <v>Choroszcz (pow. białostocki, woj. podlaskie)</v>
      </c>
      <c r="BZ240" s="98">
        <v>0</v>
      </c>
      <c r="CA240" s="98">
        <f>IF(ISNUMBER(SEARCH('ankieta ESG'!$G$188,CB240)),MAX($CA$3:CA239)+1,0)</f>
        <v>237</v>
      </c>
      <c r="CB240" s="134" t="s">
        <v>4240</v>
      </c>
      <c r="CC240" s="98">
        <v>0</v>
      </c>
      <c r="CD240" s="99" t="str">
        <f>IFERROR(VLOOKUP(ROWS($CB$4:CB240),$CA$4:$CB$2337,2,0),"")</f>
        <v>Choroszcz (pow. białostocki, woj. podlaskie)</v>
      </c>
      <c r="CE240" s="98">
        <v>0</v>
      </c>
      <c r="CF240" s="98">
        <f>IF(ISNUMBER(SEARCH('ankieta ESG'!$G$189,CG240)),MAX($CF$3:CF239)+1,0)</f>
        <v>237</v>
      </c>
      <c r="CG240" s="134" t="s">
        <v>4240</v>
      </c>
      <c r="CH240" s="98">
        <v>0</v>
      </c>
      <c r="CI240" s="99" t="str">
        <f>IFERROR(VLOOKUP(ROWS($CG$4:CG240),$CF$4:$CG$2337,2,0),"")</f>
        <v>Choroszcz (pow. białostocki, woj. podlaskie)</v>
      </c>
      <c r="CJ240" s="98">
        <v>0</v>
      </c>
    </row>
    <row r="241" spans="2:88">
      <c r="B241" s="98">
        <f>IF(ISNUMBER(SEARCH('ankieta ESG'!$E$11,C241)),MAX(B$3:$B240)+1,0)</f>
        <v>238</v>
      </c>
      <c r="C241" s="99" t="s">
        <v>282</v>
      </c>
      <c r="D241" s="98">
        <v>0</v>
      </c>
      <c r="E241" s="99" t="str">
        <f>IFERROR(VLOOKUP(ROWS($C$4:C241),$B$4:$C$1385,2,0),"")</f>
        <v>28.11.Z Produkcja silników i turbin, z wyłączeniem silników lotniczych, samochodowych i motocyklowych (PKD 2007)</v>
      </c>
      <c r="F241" s="98">
        <v>0</v>
      </c>
      <c r="AM241" s="98">
        <f>IF(ISNUMBER(SEARCH('ankieta ESG'!$G$180,AN241)),MAX(AM$3:$AM240)+1,0)</f>
        <v>238</v>
      </c>
      <c r="AN241" s="134" t="s">
        <v>4241</v>
      </c>
      <c r="AO241" s="98">
        <v>0</v>
      </c>
      <c r="AP241" s="99" t="str">
        <f>IFERROR(VLOOKUP(ROWS($AN$4:AN241),$AM$4:$AN$2337,2,0),"")</f>
        <v>Chorzele (pow. przasnyski, woj. mazowieckie)</v>
      </c>
      <c r="AQ241" s="98">
        <v>0</v>
      </c>
      <c r="AR241" s="98">
        <f>IF(ISNUMBER(SEARCH('ankieta ESG'!$G$181,AS241)),MAX($AR$3:AR240)+1,0)</f>
        <v>238</v>
      </c>
      <c r="AS241" s="134" t="s">
        <v>4241</v>
      </c>
      <c r="AT241" s="98">
        <v>0</v>
      </c>
      <c r="AU241" s="99" t="str">
        <f>IFERROR(VLOOKUP(ROWS($AS$4:AS241),$AR$4:$AS$2337,2,0),"")</f>
        <v>Chorzele (pow. przasnyski, woj. mazowieckie)</v>
      </c>
      <c r="AV241" s="98">
        <v>0</v>
      </c>
      <c r="AW241" s="98">
        <f>IF(ISNUMBER(SEARCH('ankieta ESG'!$G$182,AX241)),MAX($AW$3:AW240)+1,0)</f>
        <v>238</v>
      </c>
      <c r="AX241" s="134" t="s">
        <v>4241</v>
      </c>
      <c r="AY241" s="98">
        <v>0</v>
      </c>
      <c r="AZ241" s="99" t="str">
        <f>IFERROR(VLOOKUP(ROWS($AX$4:AX241),$AW$4:$AX$2337,2,0),"")</f>
        <v>Chorzele (pow. przasnyski, woj. mazowieckie)</v>
      </c>
      <c r="BA241" s="98">
        <v>0</v>
      </c>
      <c r="BB241" s="98">
        <f>IF(ISNUMBER(SEARCH('ankieta ESG'!$G$183,BC241)),MAX($BB$3:BB240)+1,0)</f>
        <v>238</v>
      </c>
      <c r="BC241" s="134" t="s">
        <v>4241</v>
      </c>
      <c r="BD241" s="98">
        <v>0</v>
      </c>
      <c r="BE241" s="99" t="str">
        <f>IFERROR(VLOOKUP(ROWS($BC$4:BC241),$BB$4:$BC$2337,2,0),"")</f>
        <v>Chorzele (pow. przasnyski, woj. mazowieckie)</v>
      </c>
      <c r="BF241" s="98">
        <v>0</v>
      </c>
      <c r="BG241" s="98">
        <f>IF(ISNUMBER(SEARCH('ankieta ESG'!$G$184,BH241)),MAX($BG$3:BG240)+1,0)</f>
        <v>238</v>
      </c>
      <c r="BH241" s="134" t="s">
        <v>4241</v>
      </c>
      <c r="BI241" s="98">
        <v>0</v>
      </c>
      <c r="BJ241" s="99" t="str">
        <f>IFERROR(VLOOKUP(ROWS($BH$4:BH241),$BG$4:$BH$2337,2,0),"")</f>
        <v>Chorzele (pow. przasnyski, woj. mazowieckie)</v>
      </c>
      <c r="BK241" s="98">
        <v>0</v>
      </c>
      <c r="BL241" s="98">
        <f>IF(ISNUMBER(SEARCH('ankieta ESG'!$G$185,BM241)),MAX($BL$3:BL240)+1,0)</f>
        <v>238</v>
      </c>
      <c r="BM241" s="134" t="s">
        <v>4241</v>
      </c>
      <c r="BN241" s="98">
        <v>0</v>
      </c>
      <c r="BO241" s="99" t="str">
        <f>IFERROR(VLOOKUP(ROWS($BM$4:BM241),$BL$4:$BM$2337,2,0),"")</f>
        <v>Chorzele (pow. przasnyski, woj. mazowieckie)</v>
      </c>
      <c r="BP241" s="98">
        <v>0</v>
      </c>
      <c r="BQ241" s="98">
        <f>IF(ISNUMBER(SEARCH('ankieta ESG'!$G$186,BR241)),MAX($BQ$3:BQ240)+1,0)</f>
        <v>238</v>
      </c>
      <c r="BR241" s="134" t="s">
        <v>4241</v>
      </c>
      <c r="BS241" s="98">
        <v>0</v>
      </c>
      <c r="BT241" s="99" t="str">
        <f>IFERROR(VLOOKUP(ROWS($BR$4:BR241),$BQ$4:$BR$2337,2,0),"")</f>
        <v>Chorzele (pow. przasnyski, woj. mazowieckie)</v>
      </c>
      <c r="BU241" s="98">
        <v>0</v>
      </c>
      <c r="BV241" s="98">
        <f>IF(ISNUMBER(SEARCH('ankieta ESG'!$G$187,BW241)),MAX($BV$3:BV240)+1,0)</f>
        <v>238</v>
      </c>
      <c r="BW241" s="134" t="s">
        <v>4241</v>
      </c>
      <c r="BX241" s="98">
        <v>0</v>
      </c>
      <c r="BY241" s="99" t="str">
        <f>IFERROR(VLOOKUP(ROWS($BW$4:BW241),$BV$4:$BW$2337,2,0),"")</f>
        <v>Chorzele (pow. przasnyski, woj. mazowieckie)</v>
      </c>
      <c r="BZ241" s="98">
        <v>0</v>
      </c>
      <c r="CA241" s="98">
        <f>IF(ISNUMBER(SEARCH('ankieta ESG'!$G$188,CB241)),MAX($CA$3:CA240)+1,0)</f>
        <v>238</v>
      </c>
      <c r="CB241" s="134" t="s">
        <v>4241</v>
      </c>
      <c r="CC241" s="98">
        <v>0</v>
      </c>
      <c r="CD241" s="99" t="str">
        <f>IFERROR(VLOOKUP(ROWS($CB$4:CB241),$CA$4:$CB$2337,2,0),"")</f>
        <v>Chorzele (pow. przasnyski, woj. mazowieckie)</v>
      </c>
      <c r="CE241" s="98">
        <v>0</v>
      </c>
      <c r="CF241" s="98">
        <f>IF(ISNUMBER(SEARCH('ankieta ESG'!$G$189,CG241)),MAX($CF$3:CF240)+1,0)</f>
        <v>238</v>
      </c>
      <c r="CG241" s="134" t="s">
        <v>4241</v>
      </c>
      <c r="CH241" s="98">
        <v>0</v>
      </c>
      <c r="CI241" s="99" t="str">
        <f>IFERROR(VLOOKUP(ROWS($CG$4:CG241),$CF$4:$CG$2337,2,0),"")</f>
        <v>Chorzele (pow. przasnyski, woj. mazowieckie)</v>
      </c>
      <c r="CJ241" s="98">
        <v>0</v>
      </c>
    </row>
    <row r="242" spans="2:88">
      <c r="B242" s="98">
        <f>IF(ISNUMBER(SEARCH('ankieta ESG'!$E$11,C242)),MAX(B$3:$B241)+1,0)</f>
        <v>239</v>
      </c>
      <c r="C242" s="99" t="s">
        <v>283</v>
      </c>
      <c r="D242" s="98">
        <v>0</v>
      </c>
      <c r="E242" s="99" t="str">
        <f>IFERROR(VLOOKUP(ROWS($C$4:C242),$B$4:$C$1385,2,0),"")</f>
        <v>28.12.Z Produkcja sprzętu i wyposażenia do napędu hydraulicznego i pneumatycznego (PKD 2007)</v>
      </c>
      <c r="F242" s="98">
        <v>0</v>
      </c>
      <c r="AM242" s="98">
        <f>IF(ISNUMBER(SEARCH('ankieta ESG'!$G$180,AN242)),MAX(AM$3:$AM241)+1,0)</f>
        <v>239</v>
      </c>
      <c r="AN242" s="134" t="s">
        <v>4242</v>
      </c>
      <c r="AO242" s="98">
        <v>0</v>
      </c>
      <c r="AP242" s="99" t="str">
        <f>IFERROR(VLOOKUP(ROWS($AN$4:AN242),$AM$4:$AN$2337,2,0),"")</f>
        <v>Chorzów (pow. Chorzów, woj. śląskie)</v>
      </c>
      <c r="AQ242" s="98">
        <v>0</v>
      </c>
      <c r="AR242" s="98">
        <f>IF(ISNUMBER(SEARCH('ankieta ESG'!$G$181,AS242)),MAX($AR$3:AR241)+1,0)</f>
        <v>239</v>
      </c>
      <c r="AS242" s="134" t="s">
        <v>4242</v>
      </c>
      <c r="AT242" s="98">
        <v>0</v>
      </c>
      <c r="AU242" s="99" t="str">
        <f>IFERROR(VLOOKUP(ROWS($AS$4:AS242),$AR$4:$AS$2337,2,0),"")</f>
        <v>Chorzów (pow. Chorzów, woj. śląskie)</v>
      </c>
      <c r="AV242" s="98">
        <v>0</v>
      </c>
      <c r="AW242" s="98">
        <f>IF(ISNUMBER(SEARCH('ankieta ESG'!$G$182,AX242)),MAX($AW$3:AW241)+1,0)</f>
        <v>239</v>
      </c>
      <c r="AX242" s="134" t="s">
        <v>4242</v>
      </c>
      <c r="AY242" s="98">
        <v>0</v>
      </c>
      <c r="AZ242" s="99" t="str">
        <f>IFERROR(VLOOKUP(ROWS($AX$4:AX242),$AW$4:$AX$2337,2,0),"")</f>
        <v>Chorzów (pow. Chorzów, woj. śląskie)</v>
      </c>
      <c r="BA242" s="98">
        <v>0</v>
      </c>
      <c r="BB242" s="98">
        <f>IF(ISNUMBER(SEARCH('ankieta ESG'!$G$183,BC242)),MAX($BB$3:BB241)+1,0)</f>
        <v>239</v>
      </c>
      <c r="BC242" s="134" t="s">
        <v>4242</v>
      </c>
      <c r="BD242" s="98">
        <v>0</v>
      </c>
      <c r="BE242" s="99" t="str">
        <f>IFERROR(VLOOKUP(ROWS($BC$4:BC242),$BB$4:$BC$2337,2,0),"")</f>
        <v>Chorzów (pow. Chorzów, woj. śląskie)</v>
      </c>
      <c r="BF242" s="98">
        <v>0</v>
      </c>
      <c r="BG242" s="98">
        <f>IF(ISNUMBER(SEARCH('ankieta ESG'!$G$184,BH242)),MAX($BG$3:BG241)+1,0)</f>
        <v>239</v>
      </c>
      <c r="BH242" s="134" t="s">
        <v>4242</v>
      </c>
      <c r="BI242" s="98">
        <v>0</v>
      </c>
      <c r="BJ242" s="99" t="str">
        <f>IFERROR(VLOOKUP(ROWS($BH$4:BH242),$BG$4:$BH$2337,2,0),"")</f>
        <v>Chorzów (pow. Chorzów, woj. śląskie)</v>
      </c>
      <c r="BK242" s="98">
        <v>0</v>
      </c>
      <c r="BL242" s="98">
        <f>IF(ISNUMBER(SEARCH('ankieta ESG'!$G$185,BM242)),MAX($BL$3:BL241)+1,0)</f>
        <v>239</v>
      </c>
      <c r="BM242" s="134" t="s">
        <v>4242</v>
      </c>
      <c r="BN242" s="98">
        <v>0</v>
      </c>
      <c r="BO242" s="99" t="str">
        <f>IFERROR(VLOOKUP(ROWS($BM$4:BM242),$BL$4:$BM$2337,2,0),"")</f>
        <v>Chorzów (pow. Chorzów, woj. śląskie)</v>
      </c>
      <c r="BP242" s="98">
        <v>0</v>
      </c>
      <c r="BQ242" s="98">
        <f>IF(ISNUMBER(SEARCH('ankieta ESG'!$G$186,BR242)),MAX($BQ$3:BQ241)+1,0)</f>
        <v>239</v>
      </c>
      <c r="BR242" s="134" t="s">
        <v>4242</v>
      </c>
      <c r="BS242" s="98">
        <v>0</v>
      </c>
      <c r="BT242" s="99" t="str">
        <f>IFERROR(VLOOKUP(ROWS($BR$4:BR242),$BQ$4:$BR$2337,2,0),"")</f>
        <v>Chorzów (pow. Chorzów, woj. śląskie)</v>
      </c>
      <c r="BU242" s="98">
        <v>0</v>
      </c>
      <c r="BV242" s="98">
        <f>IF(ISNUMBER(SEARCH('ankieta ESG'!$G$187,BW242)),MAX($BV$3:BV241)+1,0)</f>
        <v>239</v>
      </c>
      <c r="BW242" s="134" t="s">
        <v>4242</v>
      </c>
      <c r="BX242" s="98">
        <v>0</v>
      </c>
      <c r="BY242" s="99" t="str">
        <f>IFERROR(VLOOKUP(ROWS($BW$4:BW242),$BV$4:$BW$2337,2,0),"")</f>
        <v>Chorzów (pow. Chorzów, woj. śląskie)</v>
      </c>
      <c r="BZ242" s="98">
        <v>0</v>
      </c>
      <c r="CA242" s="98">
        <f>IF(ISNUMBER(SEARCH('ankieta ESG'!$G$188,CB242)),MAX($CA$3:CA241)+1,0)</f>
        <v>239</v>
      </c>
      <c r="CB242" s="134" t="s">
        <v>4242</v>
      </c>
      <c r="CC242" s="98">
        <v>0</v>
      </c>
      <c r="CD242" s="99" t="str">
        <f>IFERROR(VLOOKUP(ROWS($CB$4:CB242),$CA$4:$CB$2337,2,0),"")</f>
        <v>Chorzów (pow. Chorzów, woj. śląskie)</v>
      </c>
      <c r="CE242" s="98">
        <v>0</v>
      </c>
      <c r="CF242" s="98">
        <f>IF(ISNUMBER(SEARCH('ankieta ESG'!$G$189,CG242)),MAX($CF$3:CF241)+1,0)</f>
        <v>239</v>
      </c>
      <c r="CG242" s="134" t="s">
        <v>4242</v>
      </c>
      <c r="CH242" s="98">
        <v>0</v>
      </c>
      <c r="CI242" s="99" t="str">
        <f>IFERROR(VLOOKUP(ROWS($CG$4:CG242),$CF$4:$CG$2337,2,0),"")</f>
        <v>Chorzów (pow. Chorzów, woj. śląskie)</v>
      </c>
      <c r="CJ242" s="98">
        <v>0</v>
      </c>
    </row>
    <row r="243" spans="2:88">
      <c r="B243" s="98">
        <f>IF(ISNUMBER(SEARCH('ankieta ESG'!$E$11,C243)),MAX(B$3:$B242)+1,0)</f>
        <v>240</v>
      </c>
      <c r="C243" s="99" t="s">
        <v>284</v>
      </c>
      <c r="D243" s="98">
        <v>0</v>
      </c>
      <c r="E243" s="99" t="str">
        <f>IFERROR(VLOOKUP(ROWS($C$4:C243),$B$4:$C$1385,2,0),"")</f>
        <v>28.13.Z Produkcja pozostałych pomp i sprężarek (PKD 2007)</v>
      </c>
      <c r="F243" s="98">
        <v>0</v>
      </c>
      <c r="AM243" s="98">
        <f>IF(ISNUMBER(SEARCH('ankieta ESG'!$G$180,AN243)),MAX(AM$3:$AM242)+1,0)</f>
        <v>240</v>
      </c>
      <c r="AN243" s="134" t="s">
        <v>4243</v>
      </c>
      <c r="AO243" s="98">
        <v>0</v>
      </c>
      <c r="AP243" s="99" t="str">
        <f>IFERROR(VLOOKUP(ROWS($AN$4:AN243),$AM$4:$AN$2337,2,0),"")</f>
        <v>Choszczno (pow. choszczeński, woj. zachodniopomorskie)</v>
      </c>
      <c r="AQ243" s="98">
        <v>0</v>
      </c>
      <c r="AR243" s="98">
        <f>IF(ISNUMBER(SEARCH('ankieta ESG'!$G$181,AS243)),MAX($AR$3:AR242)+1,0)</f>
        <v>240</v>
      </c>
      <c r="AS243" s="134" t="s">
        <v>4243</v>
      </c>
      <c r="AT243" s="98">
        <v>0</v>
      </c>
      <c r="AU243" s="99" t="str">
        <f>IFERROR(VLOOKUP(ROWS($AS$4:AS243),$AR$4:$AS$2337,2,0),"")</f>
        <v>Choszczno (pow. choszczeński, woj. zachodniopomorskie)</v>
      </c>
      <c r="AV243" s="98">
        <v>0</v>
      </c>
      <c r="AW243" s="98">
        <f>IF(ISNUMBER(SEARCH('ankieta ESG'!$G$182,AX243)),MAX($AW$3:AW242)+1,0)</f>
        <v>240</v>
      </c>
      <c r="AX243" s="134" t="s">
        <v>4243</v>
      </c>
      <c r="AY243" s="98">
        <v>0</v>
      </c>
      <c r="AZ243" s="99" t="str">
        <f>IFERROR(VLOOKUP(ROWS($AX$4:AX243),$AW$4:$AX$2337,2,0),"")</f>
        <v>Choszczno (pow. choszczeński, woj. zachodniopomorskie)</v>
      </c>
      <c r="BA243" s="98">
        <v>0</v>
      </c>
      <c r="BB243" s="98">
        <f>IF(ISNUMBER(SEARCH('ankieta ESG'!$G$183,BC243)),MAX($BB$3:BB242)+1,0)</f>
        <v>240</v>
      </c>
      <c r="BC243" s="134" t="s">
        <v>4243</v>
      </c>
      <c r="BD243" s="98">
        <v>0</v>
      </c>
      <c r="BE243" s="99" t="str">
        <f>IFERROR(VLOOKUP(ROWS($BC$4:BC243),$BB$4:$BC$2337,2,0),"")</f>
        <v>Choszczno (pow. choszczeński, woj. zachodniopomorskie)</v>
      </c>
      <c r="BF243" s="98">
        <v>0</v>
      </c>
      <c r="BG243" s="98">
        <f>IF(ISNUMBER(SEARCH('ankieta ESG'!$G$184,BH243)),MAX($BG$3:BG242)+1,0)</f>
        <v>240</v>
      </c>
      <c r="BH243" s="134" t="s">
        <v>4243</v>
      </c>
      <c r="BI243" s="98">
        <v>0</v>
      </c>
      <c r="BJ243" s="99" t="str">
        <f>IFERROR(VLOOKUP(ROWS($BH$4:BH243),$BG$4:$BH$2337,2,0),"")</f>
        <v>Choszczno (pow. choszczeński, woj. zachodniopomorskie)</v>
      </c>
      <c r="BK243" s="98">
        <v>0</v>
      </c>
      <c r="BL243" s="98">
        <f>IF(ISNUMBER(SEARCH('ankieta ESG'!$G$185,BM243)),MAX($BL$3:BL242)+1,0)</f>
        <v>240</v>
      </c>
      <c r="BM243" s="134" t="s">
        <v>4243</v>
      </c>
      <c r="BN243" s="98">
        <v>0</v>
      </c>
      <c r="BO243" s="99" t="str">
        <f>IFERROR(VLOOKUP(ROWS($BM$4:BM243),$BL$4:$BM$2337,2,0),"")</f>
        <v>Choszczno (pow. choszczeński, woj. zachodniopomorskie)</v>
      </c>
      <c r="BP243" s="98">
        <v>0</v>
      </c>
      <c r="BQ243" s="98">
        <f>IF(ISNUMBER(SEARCH('ankieta ESG'!$G$186,BR243)),MAX($BQ$3:BQ242)+1,0)</f>
        <v>240</v>
      </c>
      <c r="BR243" s="134" t="s">
        <v>4243</v>
      </c>
      <c r="BS243" s="98">
        <v>0</v>
      </c>
      <c r="BT243" s="99" t="str">
        <f>IFERROR(VLOOKUP(ROWS($BR$4:BR243),$BQ$4:$BR$2337,2,0),"")</f>
        <v>Choszczno (pow. choszczeński, woj. zachodniopomorskie)</v>
      </c>
      <c r="BU243" s="98">
        <v>0</v>
      </c>
      <c r="BV243" s="98">
        <f>IF(ISNUMBER(SEARCH('ankieta ESG'!$G$187,BW243)),MAX($BV$3:BV242)+1,0)</f>
        <v>240</v>
      </c>
      <c r="BW243" s="134" t="s">
        <v>4243</v>
      </c>
      <c r="BX243" s="98">
        <v>0</v>
      </c>
      <c r="BY243" s="99" t="str">
        <f>IFERROR(VLOOKUP(ROWS($BW$4:BW243),$BV$4:$BW$2337,2,0),"")</f>
        <v>Choszczno (pow. choszczeński, woj. zachodniopomorskie)</v>
      </c>
      <c r="BZ243" s="98">
        <v>0</v>
      </c>
      <c r="CA243" s="98">
        <f>IF(ISNUMBER(SEARCH('ankieta ESG'!$G$188,CB243)),MAX($CA$3:CA242)+1,0)</f>
        <v>240</v>
      </c>
      <c r="CB243" s="134" t="s">
        <v>4243</v>
      </c>
      <c r="CC243" s="98">
        <v>0</v>
      </c>
      <c r="CD243" s="99" t="str">
        <f>IFERROR(VLOOKUP(ROWS($CB$4:CB243),$CA$4:$CB$2337,2,0),"")</f>
        <v>Choszczno (pow. choszczeński, woj. zachodniopomorskie)</v>
      </c>
      <c r="CE243" s="98">
        <v>0</v>
      </c>
      <c r="CF243" s="98">
        <f>IF(ISNUMBER(SEARCH('ankieta ESG'!$G$189,CG243)),MAX($CF$3:CF242)+1,0)</f>
        <v>240</v>
      </c>
      <c r="CG243" s="134" t="s">
        <v>4243</v>
      </c>
      <c r="CH243" s="98">
        <v>0</v>
      </c>
      <c r="CI243" s="99" t="str">
        <f>IFERROR(VLOOKUP(ROWS($CG$4:CG243),$CF$4:$CG$2337,2,0),"")</f>
        <v>Choszczno (pow. choszczeński, woj. zachodniopomorskie)</v>
      </c>
      <c r="CJ243" s="98">
        <v>0</v>
      </c>
    </row>
    <row r="244" spans="2:88">
      <c r="B244" s="98">
        <f>IF(ISNUMBER(SEARCH('ankieta ESG'!$E$11,C244)),MAX(B$3:$B243)+1,0)</f>
        <v>241</v>
      </c>
      <c r="C244" s="99" t="s">
        <v>285</v>
      </c>
      <c r="D244" s="98">
        <v>0</v>
      </c>
      <c r="E244" s="99" t="str">
        <f>IFERROR(VLOOKUP(ROWS($C$4:C244),$B$4:$C$1385,2,0),"")</f>
        <v>28.14.Z Produkcja pozostałych kurków i zaworów (PKD 2007)</v>
      </c>
      <c r="F244" s="98">
        <v>0</v>
      </c>
      <c r="AM244" s="98">
        <f>IF(ISNUMBER(SEARCH('ankieta ESG'!$G$180,AN244)),MAX(AM$3:$AM243)+1,0)</f>
        <v>241</v>
      </c>
      <c r="AN244" s="134" t="s">
        <v>4244</v>
      </c>
      <c r="AO244" s="98">
        <v>0</v>
      </c>
      <c r="AP244" s="99" t="str">
        <f>IFERROR(VLOOKUP(ROWS($AN$4:AN244),$AM$4:$AN$2337,2,0),"")</f>
        <v>Chotcza (pow. lipski, woj. mazowieckie)</v>
      </c>
      <c r="AQ244" s="98">
        <v>0</v>
      </c>
      <c r="AR244" s="98">
        <f>IF(ISNUMBER(SEARCH('ankieta ESG'!$G$181,AS244)),MAX($AR$3:AR243)+1,0)</f>
        <v>241</v>
      </c>
      <c r="AS244" s="134" t="s">
        <v>4244</v>
      </c>
      <c r="AT244" s="98">
        <v>0</v>
      </c>
      <c r="AU244" s="99" t="str">
        <f>IFERROR(VLOOKUP(ROWS($AS$4:AS244),$AR$4:$AS$2337,2,0),"")</f>
        <v>Chotcza (pow. lipski, woj. mazowieckie)</v>
      </c>
      <c r="AV244" s="98">
        <v>0</v>
      </c>
      <c r="AW244" s="98">
        <f>IF(ISNUMBER(SEARCH('ankieta ESG'!$G$182,AX244)),MAX($AW$3:AW243)+1,0)</f>
        <v>241</v>
      </c>
      <c r="AX244" s="134" t="s">
        <v>4244</v>
      </c>
      <c r="AY244" s="98">
        <v>0</v>
      </c>
      <c r="AZ244" s="99" t="str">
        <f>IFERROR(VLOOKUP(ROWS($AX$4:AX244),$AW$4:$AX$2337,2,0),"")</f>
        <v>Chotcza (pow. lipski, woj. mazowieckie)</v>
      </c>
      <c r="BA244" s="98">
        <v>0</v>
      </c>
      <c r="BB244" s="98">
        <f>IF(ISNUMBER(SEARCH('ankieta ESG'!$G$183,BC244)),MAX($BB$3:BB243)+1,0)</f>
        <v>241</v>
      </c>
      <c r="BC244" s="134" t="s">
        <v>4244</v>
      </c>
      <c r="BD244" s="98">
        <v>0</v>
      </c>
      <c r="BE244" s="99" t="str">
        <f>IFERROR(VLOOKUP(ROWS($BC$4:BC244),$BB$4:$BC$2337,2,0),"")</f>
        <v>Chotcza (pow. lipski, woj. mazowieckie)</v>
      </c>
      <c r="BF244" s="98">
        <v>0</v>
      </c>
      <c r="BG244" s="98">
        <f>IF(ISNUMBER(SEARCH('ankieta ESG'!$G$184,BH244)),MAX($BG$3:BG243)+1,0)</f>
        <v>241</v>
      </c>
      <c r="BH244" s="134" t="s">
        <v>4244</v>
      </c>
      <c r="BI244" s="98">
        <v>0</v>
      </c>
      <c r="BJ244" s="99" t="str">
        <f>IFERROR(VLOOKUP(ROWS($BH$4:BH244),$BG$4:$BH$2337,2,0),"")</f>
        <v>Chotcza (pow. lipski, woj. mazowieckie)</v>
      </c>
      <c r="BK244" s="98">
        <v>0</v>
      </c>
      <c r="BL244" s="98">
        <f>IF(ISNUMBER(SEARCH('ankieta ESG'!$G$185,BM244)),MAX($BL$3:BL243)+1,0)</f>
        <v>241</v>
      </c>
      <c r="BM244" s="134" t="s">
        <v>4244</v>
      </c>
      <c r="BN244" s="98">
        <v>0</v>
      </c>
      <c r="BO244" s="99" t="str">
        <f>IFERROR(VLOOKUP(ROWS($BM$4:BM244),$BL$4:$BM$2337,2,0),"")</f>
        <v>Chotcza (pow. lipski, woj. mazowieckie)</v>
      </c>
      <c r="BP244" s="98">
        <v>0</v>
      </c>
      <c r="BQ244" s="98">
        <f>IF(ISNUMBER(SEARCH('ankieta ESG'!$G$186,BR244)),MAX($BQ$3:BQ243)+1,0)</f>
        <v>241</v>
      </c>
      <c r="BR244" s="134" t="s">
        <v>4244</v>
      </c>
      <c r="BS244" s="98">
        <v>0</v>
      </c>
      <c r="BT244" s="99" t="str">
        <f>IFERROR(VLOOKUP(ROWS($BR$4:BR244),$BQ$4:$BR$2337,2,0),"")</f>
        <v>Chotcza (pow. lipski, woj. mazowieckie)</v>
      </c>
      <c r="BU244" s="98">
        <v>0</v>
      </c>
      <c r="BV244" s="98">
        <f>IF(ISNUMBER(SEARCH('ankieta ESG'!$G$187,BW244)),MAX($BV$3:BV243)+1,0)</f>
        <v>241</v>
      </c>
      <c r="BW244" s="134" t="s">
        <v>4244</v>
      </c>
      <c r="BX244" s="98">
        <v>0</v>
      </c>
      <c r="BY244" s="99" t="str">
        <f>IFERROR(VLOOKUP(ROWS($BW$4:BW244),$BV$4:$BW$2337,2,0),"")</f>
        <v>Chotcza (pow. lipski, woj. mazowieckie)</v>
      </c>
      <c r="BZ244" s="98">
        <v>0</v>
      </c>
      <c r="CA244" s="98">
        <f>IF(ISNUMBER(SEARCH('ankieta ESG'!$G$188,CB244)),MAX($CA$3:CA243)+1,0)</f>
        <v>241</v>
      </c>
      <c r="CB244" s="134" t="s">
        <v>4244</v>
      </c>
      <c r="CC244" s="98">
        <v>0</v>
      </c>
      <c r="CD244" s="99" t="str">
        <f>IFERROR(VLOOKUP(ROWS($CB$4:CB244),$CA$4:$CB$2337,2,0),"")</f>
        <v>Chotcza (pow. lipski, woj. mazowieckie)</v>
      </c>
      <c r="CE244" s="98">
        <v>0</v>
      </c>
      <c r="CF244" s="98">
        <f>IF(ISNUMBER(SEARCH('ankieta ESG'!$G$189,CG244)),MAX($CF$3:CF243)+1,0)</f>
        <v>241</v>
      </c>
      <c r="CG244" s="134" t="s">
        <v>4244</v>
      </c>
      <c r="CH244" s="98">
        <v>0</v>
      </c>
      <c r="CI244" s="99" t="str">
        <f>IFERROR(VLOOKUP(ROWS($CG$4:CG244),$CF$4:$CG$2337,2,0),"")</f>
        <v>Chotcza (pow. lipski, woj. mazowieckie)</v>
      </c>
      <c r="CJ244" s="98">
        <v>0</v>
      </c>
    </row>
    <row r="245" spans="2:88">
      <c r="B245" s="98">
        <f>IF(ISNUMBER(SEARCH('ankieta ESG'!$E$11,C245)),MAX(B$3:$B244)+1,0)</f>
        <v>242</v>
      </c>
      <c r="C245" s="99" t="s">
        <v>286</v>
      </c>
      <c r="D245" s="98">
        <v>0</v>
      </c>
      <c r="E245" s="99" t="str">
        <f>IFERROR(VLOOKUP(ROWS($C$4:C245),$B$4:$C$1385,2,0),"")</f>
        <v>28.15.Z Produkcja łożysk, kół zębatych, przekładni zębatych i elementów napędowych (PKD 2007)</v>
      </c>
      <c r="F245" s="98">
        <v>0</v>
      </c>
      <c r="AM245" s="98">
        <f>IF(ISNUMBER(SEARCH('ankieta ESG'!$G$180,AN245)),MAX(AM$3:$AM244)+1,0)</f>
        <v>242</v>
      </c>
      <c r="AN245" s="134" t="s">
        <v>4245</v>
      </c>
      <c r="AO245" s="98">
        <v>0</v>
      </c>
      <c r="AP245" s="99" t="str">
        <f>IFERROR(VLOOKUP(ROWS($AN$4:AN245),$AM$4:$AN$2337,2,0),"")</f>
        <v>Chrostkowo (pow. lipnowski, woj. kujawsko-pomorskie)</v>
      </c>
      <c r="AQ245" s="98">
        <v>0</v>
      </c>
      <c r="AR245" s="98">
        <f>IF(ISNUMBER(SEARCH('ankieta ESG'!$G$181,AS245)),MAX($AR$3:AR244)+1,0)</f>
        <v>242</v>
      </c>
      <c r="AS245" s="134" t="s">
        <v>4245</v>
      </c>
      <c r="AT245" s="98">
        <v>0</v>
      </c>
      <c r="AU245" s="99" t="str">
        <f>IFERROR(VLOOKUP(ROWS($AS$4:AS245),$AR$4:$AS$2337,2,0),"")</f>
        <v>Chrostkowo (pow. lipnowski, woj. kujawsko-pomorskie)</v>
      </c>
      <c r="AV245" s="98">
        <v>0</v>
      </c>
      <c r="AW245" s="98">
        <f>IF(ISNUMBER(SEARCH('ankieta ESG'!$G$182,AX245)),MAX($AW$3:AW244)+1,0)</f>
        <v>242</v>
      </c>
      <c r="AX245" s="134" t="s">
        <v>4245</v>
      </c>
      <c r="AY245" s="98">
        <v>0</v>
      </c>
      <c r="AZ245" s="99" t="str">
        <f>IFERROR(VLOOKUP(ROWS($AX$4:AX245),$AW$4:$AX$2337,2,0),"")</f>
        <v>Chrostkowo (pow. lipnowski, woj. kujawsko-pomorskie)</v>
      </c>
      <c r="BA245" s="98">
        <v>0</v>
      </c>
      <c r="BB245" s="98">
        <f>IF(ISNUMBER(SEARCH('ankieta ESG'!$G$183,BC245)),MAX($BB$3:BB244)+1,0)</f>
        <v>242</v>
      </c>
      <c r="BC245" s="134" t="s">
        <v>4245</v>
      </c>
      <c r="BD245" s="98">
        <v>0</v>
      </c>
      <c r="BE245" s="99" t="str">
        <f>IFERROR(VLOOKUP(ROWS($BC$4:BC245),$BB$4:$BC$2337,2,0),"")</f>
        <v>Chrostkowo (pow. lipnowski, woj. kujawsko-pomorskie)</v>
      </c>
      <c r="BF245" s="98">
        <v>0</v>
      </c>
      <c r="BG245" s="98">
        <f>IF(ISNUMBER(SEARCH('ankieta ESG'!$G$184,BH245)),MAX($BG$3:BG244)+1,0)</f>
        <v>242</v>
      </c>
      <c r="BH245" s="134" t="s">
        <v>4245</v>
      </c>
      <c r="BI245" s="98">
        <v>0</v>
      </c>
      <c r="BJ245" s="99" t="str">
        <f>IFERROR(VLOOKUP(ROWS($BH$4:BH245),$BG$4:$BH$2337,2,0),"")</f>
        <v>Chrostkowo (pow. lipnowski, woj. kujawsko-pomorskie)</v>
      </c>
      <c r="BK245" s="98">
        <v>0</v>
      </c>
      <c r="BL245" s="98">
        <f>IF(ISNUMBER(SEARCH('ankieta ESG'!$G$185,BM245)),MAX($BL$3:BL244)+1,0)</f>
        <v>242</v>
      </c>
      <c r="BM245" s="134" t="s">
        <v>4245</v>
      </c>
      <c r="BN245" s="98">
        <v>0</v>
      </c>
      <c r="BO245" s="99" t="str">
        <f>IFERROR(VLOOKUP(ROWS($BM$4:BM245),$BL$4:$BM$2337,2,0),"")</f>
        <v>Chrostkowo (pow. lipnowski, woj. kujawsko-pomorskie)</v>
      </c>
      <c r="BP245" s="98">
        <v>0</v>
      </c>
      <c r="BQ245" s="98">
        <f>IF(ISNUMBER(SEARCH('ankieta ESG'!$G$186,BR245)),MAX($BQ$3:BQ244)+1,0)</f>
        <v>242</v>
      </c>
      <c r="BR245" s="134" t="s">
        <v>4245</v>
      </c>
      <c r="BS245" s="98">
        <v>0</v>
      </c>
      <c r="BT245" s="99" t="str">
        <f>IFERROR(VLOOKUP(ROWS($BR$4:BR245),$BQ$4:$BR$2337,2,0),"")</f>
        <v>Chrostkowo (pow. lipnowski, woj. kujawsko-pomorskie)</v>
      </c>
      <c r="BU245" s="98">
        <v>0</v>
      </c>
      <c r="BV245" s="98">
        <f>IF(ISNUMBER(SEARCH('ankieta ESG'!$G$187,BW245)),MAX($BV$3:BV244)+1,0)</f>
        <v>242</v>
      </c>
      <c r="BW245" s="134" t="s">
        <v>4245</v>
      </c>
      <c r="BX245" s="98">
        <v>0</v>
      </c>
      <c r="BY245" s="99" t="str">
        <f>IFERROR(VLOOKUP(ROWS($BW$4:BW245),$BV$4:$BW$2337,2,0),"")</f>
        <v>Chrostkowo (pow. lipnowski, woj. kujawsko-pomorskie)</v>
      </c>
      <c r="BZ245" s="98">
        <v>0</v>
      </c>
      <c r="CA245" s="98">
        <f>IF(ISNUMBER(SEARCH('ankieta ESG'!$G$188,CB245)),MAX($CA$3:CA244)+1,0)</f>
        <v>242</v>
      </c>
      <c r="CB245" s="134" t="s">
        <v>4245</v>
      </c>
      <c r="CC245" s="98">
        <v>0</v>
      </c>
      <c r="CD245" s="99" t="str">
        <f>IFERROR(VLOOKUP(ROWS($CB$4:CB245),$CA$4:$CB$2337,2,0),"")</f>
        <v>Chrostkowo (pow. lipnowski, woj. kujawsko-pomorskie)</v>
      </c>
      <c r="CE245" s="98">
        <v>0</v>
      </c>
      <c r="CF245" s="98">
        <f>IF(ISNUMBER(SEARCH('ankieta ESG'!$G$189,CG245)),MAX($CF$3:CF244)+1,0)</f>
        <v>242</v>
      </c>
      <c r="CG245" s="134" t="s">
        <v>4245</v>
      </c>
      <c r="CH245" s="98">
        <v>0</v>
      </c>
      <c r="CI245" s="99" t="str">
        <f>IFERROR(VLOOKUP(ROWS($CG$4:CG245),$CF$4:$CG$2337,2,0),"")</f>
        <v>Chrostkowo (pow. lipnowski, woj. kujawsko-pomorskie)</v>
      </c>
      <c r="CJ245" s="98">
        <v>0</v>
      </c>
    </row>
    <row r="246" spans="2:88">
      <c r="B246" s="98">
        <f>IF(ISNUMBER(SEARCH('ankieta ESG'!$E$11,C246)),MAX(B$3:$B245)+1,0)</f>
        <v>243</v>
      </c>
      <c r="C246" s="99" t="s">
        <v>287</v>
      </c>
      <c r="D246" s="98">
        <v>0</v>
      </c>
      <c r="E246" s="99" t="str">
        <f>IFERROR(VLOOKUP(ROWS($C$4:C246),$B$4:$C$1385,2,0),"")</f>
        <v>28.21.Z Produkcja pieców, palenisk i palników piecowych (PKD 2007)</v>
      </c>
      <c r="F246" s="98">
        <v>0</v>
      </c>
      <c r="AM246" s="98">
        <f>IF(ISNUMBER(SEARCH('ankieta ESG'!$G$180,AN246)),MAX(AM$3:$AM245)+1,0)</f>
        <v>243</v>
      </c>
      <c r="AN246" s="134" t="s">
        <v>4246</v>
      </c>
      <c r="AO246" s="98">
        <v>0</v>
      </c>
      <c r="AP246" s="99" t="str">
        <f>IFERROR(VLOOKUP(ROWS($AN$4:AN246),$AM$4:$AN$2337,2,0),"")</f>
        <v>Chrzanów (pow. chrzanowski, woj. małopolskie)</v>
      </c>
      <c r="AQ246" s="98">
        <v>0</v>
      </c>
      <c r="AR246" s="98">
        <f>IF(ISNUMBER(SEARCH('ankieta ESG'!$G$181,AS246)),MAX($AR$3:AR245)+1,0)</f>
        <v>243</v>
      </c>
      <c r="AS246" s="134" t="s">
        <v>4246</v>
      </c>
      <c r="AT246" s="98">
        <v>0</v>
      </c>
      <c r="AU246" s="99" t="str">
        <f>IFERROR(VLOOKUP(ROWS($AS$4:AS246),$AR$4:$AS$2337,2,0),"")</f>
        <v>Chrzanów (pow. chrzanowski, woj. małopolskie)</v>
      </c>
      <c r="AV246" s="98">
        <v>0</v>
      </c>
      <c r="AW246" s="98">
        <f>IF(ISNUMBER(SEARCH('ankieta ESG'!$G$182,AX246)),MAX($AW$3:AW245)+1,0)</f>
        <v>243</v>
      </c>
      <c r="AX246" s="134" t="s">
        <v>4246</v>
      </c>
      <c r="AY246" s="98">
        <v>0</v>
      </c>
      <c r="AZ246" s="99" t="str">
        <f>IFERROR(VLOOKUP(ROWS($AX$4:AX246),$AW$4:$AX$2337,2,0),"")</f>
        <v>Chrzanów (pow. chrzanowski, woj. małopolskie)</v>
      </c>
      <c r="BA246" s="98">
        <v>0</v>
      </c>
      <c r="BB246" s="98">
        <f>IF(ISNUMBER(SEARCH('ankieta ESG'!$G$183,BC246)),MAX($BB$3:BB245)+1,0)</f>
        <v>243</v>
      </c>
      <c r="BC246" s="134" t="s">
        <v>4246</v>
      </c>
      <c r="BD246" s="98">
        <v>0</v>
      </c>
      <c r="BE246" s="99" t="str">
        <f>IFERROR(VLOOKUP(ROWS($BC$4:BC246),$BB$4:$BC$2337,2,0),"")</f>
        <v>Chrzanów (pow. chrzanowski, woj. małopolskie)</v>
      </c>
      <c r="BF246" s="98">
        <v>0</v>
      </c>
      <c r="BG246" s="98">
        <f>IF(ISNUMBER(SEARCH('ankieta ESG'!$G$184,BH246)),MAX($BG$3:BG245)+1,0)</f>
        <v>243</v>
      </c>
      <c r="BH246" s="134" t="s">
        <v>4246</v>
      </c>
      <c r="BI246" s="98">
        <v>0</v>
      </c>
      <c r="BJ246" s="99" t="str">
        <f>IFERROR(VLOOKUP(ROWS($BH$4:BH246),$BG$4:$BH$2337,2,0),"")</f>
        <v>Chrzanów (pow. chrzanowski, woj. małopolskie)</v>
      </c>
      <c r="BK246" s="98">
        <v>0</v>
      </c>
      <c r="BL246" s="98">
        <f>IF(ISNUMBER(SEARCH('ankieta ESG'!$G$185,BM246)),MAX($BL$3:BL245)+1,0)</f>
        <v>243</v>
      </c>
      <c r="BM246" s="134" t="s">
        <v>4246</v>
      </c>
      <c r="BN246" s="98">
        <v>0</v>
      </c>
      <c r="BO246" s="99" t="str">
        <f>IFERROR(VLOOKUP(ROWS($BM$4:BM246),$BL$4:$BM$2337,2,0),"")</f>
        <v>Chrzanów (pow. chrzanowski, woj. małopolskie)</v>
      </c>
      <c r="BP246" s="98">
        <v>0</v>
      </c>
      <c r="BQ246" s="98">
        <f>IF(ISNUMBER(SEARCH('ankieta ESG'!$G$186,BR246)),MAX($BQ$3:BQ245)+1,0)</f>
        <v>243</v>
      </c>
      <c r="BR246" s="134" t="s">
        <v>4246</v>
      </c>
      <c r="BS246" s="98">
        <v>0</v>
      </c>
      <c r="BT246" s="99" t="str">
        <f>IFERROR(VLOOKUP(ROWS($BR$4:BR246),$BQ$4:$BR$2337,2,0),"")</f>
        <v>Chrzanów (pow. chrzanowski, woj. małopolskie)</v>
      </c>
      <c r="BU246" s="98">
        <v>0</v>
      </c>
      <c r="BV246" s="98">
        <f>IF(ISNUMBER(SEARCH('ankieta ESG'!$G$187,BW246)),MAX($BV$3:BV245)+1,0)</f>
        <v>243</v>
      </c>
      <c r="BW246" s="134" t="s">
        <v>4246</v>
      </c>
      <c r="BX246" s="98">
        <v>0</v>
      </c>
      <c r="BY246" s="99" t="str">
        <f>IFERROR(VLOOKUP(ROWS($BW$4:BW246),$BV$4:$BW$2337,2,0),"")</f>
        <v>Chrzanów (pow. chrzanowski, woj. małopolskie)</v>
      </c>
      <c r="BZ246" s="98">
        <v>0</v>
      </c>
      <c r="CA246" s="98">
        <f>IF(ISNUMBER(SEARCH('ankieta ESG'!$G$188,CB246)),MAX($CA$3:CA245)+1,0)</f>
        <v>243</v>
      </c>
      <c r="CB246" s="134" t="s">
        <v>4246</v>
      </c>
      <c r="CC246" s="98">
        <v>0</v>
      </c>
      <c r="CD246" s="99" t="str">
        <f>IFERROR(VLOOKUP(ROWS($CB$4:CB246),$CA$4:$CB$2337,2,0),"")</f>
        <v>Chrzanów (pow. chrzanowski, woj. małopolskie)</v>
      </c>
      <c r="CE246" s="98">
        <v>0</v>
      </c>
      <c r="CF246" s="98">
        <f>IF(ISNUMBER(SEARCH('ankieta ESG'!$G$189,CG246)),MAX($CF$3:CF245)+1,0)</f>
        <v>243</v>
      </c>
      <c r="CG246" s="134" t="s">
        <v>4246</v>
      </c>
      <c r="CH246" s="98">
        <v>0</v>
      </c>
      <c r="CI246" s="99" t="str">
        <f>IFERROR(VLOOKUP(ROWS($CG$4:CG246),$CF$4:$CG$2337,2,0),"")</f>
        <v>Chrzanów (pow. chrzanowski, woj. małopolskie)</v>
      </c>
      <c r="CJ246" s="98">
        <v>0</v>
      </c>
    </row>
    <row r="247" spans="2:88">
      <c r="B247" s="98">
        <f>IF(ISNUMBER(SEARCH('ankieta ESG'!$E$11,C247)),MAX(B$3:$B246)+1,0)</f>
        <v>244</v>
      </c>
      <c r="C247" s="99" t="s">
        <v>288</v>
      </c>
      <c r="D247" s="98">
        <v>0</v>
      </c>
      <c r="E247" s="99" t="str">
        <f>IFERROR(VLOOKUP(ROWS($C$4:C247),$B$4:$C$1385,2,0),"")</f>
        <v>28.22.Z Produkcja urządzeń dźwigowych i chwytaków (PKD 2007)</v>
      </c>
      <c r="F247" s="98">
        <v>0</v>
      </c>
      <c r="AM247" s="98">
        <f>IF(ISNUMBER(SEARCH('ankieta ESG'!$G$180,AN247)),MAX(AM$3:$AM246)+1,0)</f>
        <v>244</v>
      </c>
      <c r="AN247" s="134" t="s">
        <v>4247</v>
      </c>
      <c r="AO247" s="98">
        <v>0</v>
      </c>
      <c r="AP247" s="99" t="str">
        <f>IFERROR(VLOOKUP(ROWS($AN$4:AN247),$AM$4:$AN$2337,2,0),"")</f>
        <v>Chrzanów (pow. janowski, woj. lubelskie)</v>
      </c>
      <c r="AQ247" s="98">
        <v>0</v>
      </c>
      <c r="AR247" s="98">
        <f>IF(ISNUMBER(SEARCH('ankieta ESG'!$G$181,AS247)),MAX($AR$3:AR246)+1,0)</f>
        <v>244</v>
      </c>
      <c r="AS247" s="134" t="s">
        <v>4247</v>
      </c>
      <c r="AT247" s="98">
        <v>0</v>
      </c>
      <c r="AU247" s="99" t="str">
        <f>IFERROR(VLOOKUP(ROWS($AS$4:AS247),$AR$4:$AS$2337,2,0),"")</f>
        <v>Chrzanów (pow. janowski, woj. lubelskie)</v>
      </c>
      <c r="AV247" s="98">
        <v>0</v>
      </c>
      <c r="AW247" s="98">
        <f>IF(ISNUMBER(SEARCH('ankieta ESG'!$G$182,AX247)),MAX($AW$3:AW246)+1,0)</f>
        <v>244</v>
      </c>
      <c r="AX247" s="134" t="s">
        <v>4247</v>
      </c>
      <c r="AY247" s="98">
        <v>0</v>
      </c>
      <c r="AZ247" s="99" t="str">
        <f>IFERROR(VLOOKUP(ROWS($AX$4:AX247),$AW$4:$AX$2337,2,0),"")</f>
        <v>Chrzanów (pow. janowski, woj. lubelskie)</v>
      </c>
      <c r="BA247" s="98">
        <v>0</v>
      </c>
      <c r="BB247" s="98">
        <f>IF(ISNUMBER(SEARCH('ankieta ESG'!$G$183,BC247)),MAX($BB$3:BB246)+1,0)</f>
        <v>244</v>
      </c>
      <c r="BC247" s="134" t="s">
        <v>4247</v>
      </c>
      <c r="BD247" s="98">
        <v>0</v>
      </c>
      <c r="BE247" s="99" t="str">
        <f>IFERROR(VLOOKUP(ROWS($BC$4:BC247),$BB$4:$BC$2337,2,0),"")</f>
        <v>Chrzanów (pow. janowski, woj. lubelskie)</v>
      </c>
      <c r="BF247" s="98">
        <v>0</v>
      </c>
      <c r="BG247" s="98">
        <f>IF(ISNUMBER(SEARCH('ankieta ESG'!$G$184,BH247)),MAX($BG$3:BG246)+1,0)</f>
        <v>244</v>
      </c>
      <c r="BH247" s="134" t="s">
        <v>4247</v>
      </c>
      <c r="BI247" s="98">
        <v>0</v>
      </c>
      <c r="BJ247" s="99" t="str">
        <f>IFERROR(VLOOKUP(ROWS($BH$4:BH247),$BG$4:$BH$2337,2,0),"")</f>
        <v>Chrzanów (pow. janowski, woj. lubelskie)</v>
      </c>
      <c r="BK247" s="98">
        <v>0</v>
      </c>
      <c r="BL247" s="98">
        <f>IF(ISNUMBER(SEARCH('ankieta ESG'!$G$185,BM247)),MAX($BL$3:BL246)+1,0)</f>
        <v>244</v>
      </c>
      <c r="BM247" s="134" t="s">
        <v>4247</v>
      </c>
      <c r="BN247" s="98">
        <v>0</v>
      </c>
      <c r="BO247" s="99" t="str">
        <f>IFERROR(VLOOKUP(ROWS($BM$4:BM247),$BL$4:$BM$2337,2,0),"")</f>
        <v>Chrzanów (pow. janowski, woj. lubelskie)</v>
      </c>
      <c r="BP247" s="98">
        <v>0</v>
      </c>
      <c r="BQ247" s="98">
        <f>IF(ISNUMBER(SEARCH('ankieta ESG'!$G$186,BR247)),MAX($BQ$3:BQ246)+1,0)</f>
        <v>244</v>
      </c>
      <c r="BR247" s="134" t="s">
        <v>4247</v>
      </c>
      <c r="BS247" s="98">
        <v>0</v>
      </c>
      <c r="BT247" s="99" t="str">
        <f>IFERROR(VLOOKUP(ROWS($BR$4:BR247),$BQ$4:$BR$2337,2,0),"")</f>
        <v>Chrzanów (pow. janowski, woj. lubelskie)</v>
      </c>
      <c r="BU247" s="98">
        <v>0</v>
      </c>
      <c r="BV247" s="98">
        <f>IF(ISNUMBER(SEARCH('ankieta ESG'!$G$187,BW247)),MAX($BV$3:BV246)+1,0)</f>
        <v>244</v>
      </c>
      <c r="BW247" s="134" t="s">
        <v>4247</v>
      </c>
      <c r="BX247" s="98">
        <v>0</v>
      </c>
      <c r="BY247" s="99" t="str">
        <f>IFERROR(VLOOKUP(ROWS($BW$4:BW247),$BV$4:$BW$2337,2,0),"")</f>
        <v>Chrzanów (pow. janowski, woj. lubelskie)</v>
      </c>
      <c r="BZ247" s="98">
        <v>0</v>
      </c>
      <c r="CA247" s="98">
        <f>IF(ISNUMBER(SEARCH('ankieta ESG'!$G$188,CB247)),MAX($CA$3:CA246)+1,0)</f>
        <v>244</v>
      </c>
      <c r="CB247" s="134" t="s">
        <v>4247</v>
      </c>
      <c r="CC247" s="98">
        <v>0</v>
      </c>
      <c r="CD247" s="99" t="str">
        <f>IFERROR(VLOOKUP(ROWS($CB$4:CB247),$CA$4:$CB$2337,2,0),"")</f>
        <v>Chrzanów (pow. janowski, woj. lubelskie)</v>
      </c>
      <c r="CE247" s="98">
        <v>0</v>
      </c>
      <c r="CF247" s="98">
        <f>IF(ISNUMBER(SEARCH('ankieta ESG'!$G$189,CG247)),MAX($CF$3:CF246)+1,0)</f>
        <v>244</v>
      </c>
      <c r="CG247" s="134" t="s">
        <v>4247</v>
      </c>
      <c r="CH247" s="98">
        <v>0</v>
      </c>
      <c r="CI247" s="99" t="str">
        <f>IFERROR(VLOOKUP(ROWS($CG$4:CG247),$CF$4:$CG$2337,2,0),"")</f>
        <v>Chrzanów (pow. janowski, woj. lubelskie)</v>
      </c>
      <c r="CJ247" s="98">
        <v>0</v>
      </c>
    </row>
    <row r="248" spans="2:88">
      <c r="B248" s="98">
        <f>IF(ISNUMBER(SEARCH('ankieta ESG'!$E$11,C248)),MAX(B$3:$B247)+1,0)</f>
        <v>245</v>
      </c>
      <c r="C248" s="99" t="s">
        <v>289</v>
      </c>
      <c r="D248" s="98">
        <v>0</v>
      </c>
      <c r="E248" s="99" t="str">
        <f>IFERROR(VLOOKUP(ROWS($C$4:C248),$B$4:$C$1385,2,0),"")</f>
        <v>28.23.Z Produkcja maszyn i sprzętu biurowego, z wyłączeniem komputerów i urządzeń peryferyjnych (PKD 2007)</v>
      </c>
      <c r="F248" s="98">
        <v>0</v>
      </c>
      <c r="AM248" s="98">
        <f>IF(ISNUMBER(SEARCH('ankieta ESG'!$G$180,AN248)),MAX(AM$3:$AM247)+1,0)</f>
        <v>245</v>
      </c>
      <c r="AN248" s="134" t="s">
        <v>4248</v>
      </c>
      <c r="AO248" s="98">
        <v>0</v>
      </c>
      <c r="AP248" s="99" t="str">
        <f>IFERROR(VLOOKUP(ROWS($AN$4:AN248),$AM$4:$AN$2337,2,0),"")</f>
        <v>Chrząstowice (pow. opolski, woj. opolskie)</v>
      </c>
      <c r="AQ248" s="98">
        <v>0</v>
      </c>
      <c r="AR248" s="98">
        <f>IF(ISNUMBER(SEARCH('ankieta ESG'!$G$181,AS248)),MAX($AR$3:AR247)+1,0)</f>
        <v>245</v>
      </c>
      <c r="AS248" s="134" t="s">
        <v>4248</v>
      </c>
      <c r="AT248" s="98">
        <v>0</v>
      </c>
      <c r="AU248" s="99" t="str">
        <f>IFERROR(VLOOKUP(ROWS($AS$4:AS248),$AR$4:$AS$2337,2,0),"")</f>
        <v>Chrząstowice (pow. opolski, woj. opolskie)</v>
      </c>
      <c r="AV248" s="98">
        <v>0</v>
      </c>
      <c r="AW248" s="98">
        <f>IF(ISNUMBER(SEARCH('ankieta ESG'!$G$182,AX248)),MAX($AW$3:AW247)+1,0)</f>
        <v>245</v>
      </c>
      <c r="AX248" s="134" t="s">
        <v>4248</v>
      </c>
      <c r="AY248" s="98">
        <v>0</v>
      </c>
      <c r="AZ248" s="99" t="str">
        <f>IFERROR(VLOOKUP(ROWS($AX$4:AX248),$AW$4:$AX$2337,2,0),"")</f>
        <v>Chrząstowice (pow. opolski, woj. opolskie)</v>
      </c>
      <c r="BA248" s="98">
        <v>0</v>
      </c>
      <c r="BB248" s="98">
        <f>IF(ISNUMBER(SEARCH('ankieta ESG'!$G$183,BC248)),MAX($BB$3:BB247)+1,0)</f>
        <v>245</v>
      </c>
      <c r="BC248" s="134" t="s">
        <v>4248</v>
      </c>
      <c r="BD248" s="98">
        <v>0</v>
      </c>
      <c r="BE248" s="99" t="str">
        <f>IFERROR(VLOOKUP(ROWS($BC$4:BC248),$BB$4:$BC$2337,2,0),"")</f>
        <v>Chrząstowice (pow. opolski, woj. opolskie)</v>
      </c>
      <c r="BF248" s="98">
        <v>0</v>
      </c>
      <c r="BG248" s="98">
        <f>IF(ISNUMBER(SEARCH('ankieta ESG'!$G$184,BH248)),MAX($BG$3:BG247)+1,0)</f>
        <v>245</v>
      </c>
      <c r="BH248" s="134" t="s">
        <v>4248</v>
      </c>
      <c r="BI248" s="98">
        <v>0</v>
      </c>
      <c r="BJ248" s="99" t="str">
        <f>IFERROR(VLOOKUP(ROWS($BH$4:BH248),$BG$4:$BH$2337,2,0),"")</f>
        <v>Chrząstowice (pow. opolski, woj. opolskie)</v>
      </c>
      <c r="BK248" s="98">
        <v>0</v>
      </c>
      <c r="BL248" s="98">
        <f>IF(ISNUMBER(SEARCH('ankieta ESG'!$G$185,BM248)),MAX($BL$3:BL247)+1,0)</f>
        <v>245</v>
      </c>
      <c r="BM248" s="134" t="s">
        <v>4248</v>
      </c>
      <c r="BN248" s="98">
        <v>0</v>
      </c>
      <c r="BO248" s="99" t="str">
        <f>IFERROR(VLOOKUP(ROWS($BM$4:BM248),$BL$4:$BM$2337,2,0),"")</f>
        <v>Chrząstowice (pow. opolski, woj. opolskie)</v>
      </c>
      <c r="BP248" s="98">
        <v>0</v>
      </c>
      <c r="BQ248" s="98">
        <f>IF(ISNUMBER(SEARCH('ankieta ESG'!$G$186,BR248)),MAX($BQ$3:BQ247)+1,0)</f>
        <v>245</v>
      </c>
      <c r="BR248" s="134" t="s">
        <v>4248</v>
      </c>
      <c r="BS248" s="98">
        <v>0</v>
      </c>
      <c r="BT248" s="99" t="str">
        <f>IFERROR(VLOOKUP(ROWS($BR$4:BR248),$BQ$4:$BR$2337,2,0),"")</f>
        <v>Chrząstowice (pow. opolski, woj. opolskie)</v>
      </c>
      <c r="BU248" s="98">
        <v>0</v>
      </c>
      <c r="BV248" s="98">
        <f>IF(ISNUMBER(SEARCH('ankieta ESG'!$G$187,BW248)),MAX($BV$3:BV247)+1,0)</f>
        <v>245</v>
      </c>
      <c r="BW248" s="134" t="s">
        <v>4248</v>
      </c>
      <c r="BX248" s="98">
        <v>0</v>
      </c>
      <c r="BY248" s="99" t="str">
        <f>IFERROR(VLOOKUP(ROWS($BW$4:BW248),$BV$4:$BW$2337,2,0),"")</f>
        <v>Chrząstowice (pow. opolski, woj. opolskie)</v>
      </c>
      <c r="BZ248" s="98">
        <v>0</v>
      </c>
      <c r="CA248" s="98">
        <f>IF(ISNUMBER(SEARCH('ankieta ESG'!$G$188,CB248)),MAX($CA$3:CA247)+1,0)</f>
        <v>245</v>
      </c>
      <c r="CB248" s="134" t="s">
        <v>4248</v>
      </c>
      <c r="CC248" s="98">
        <v>0</v>
      </c>
      <c r="CD248" s="99" t="str">
        <f>IFERROR(VLOOKUP(ROWS($CB$4:CB248),$CA$4:$CB$2337,2,0),"")</f>
        <v>Chrząstowice (pow. opolski, woj. opolskie)</v>
      </c>
      <c r="CE248" s="98">
        <v>0</v>
      </c>
      <c r="CF248" s="98">
        <f>IF(ISNUMBER(SEARCH('ankieta ESG'!$G$189,CG248)),MAX($CF$3:CF247)+1,0)</f>
        <v>245</v>
      </c>
      <c r="CG248" s="134" t="s">
        <v>4248</v>
      </c>
      <c r="CH248" s="98">
        <v>0</v>
      </c>
      <c r="CI248" s="99" t="str">
        <f>IFERROR(VLOOKUP(ROWS($CG$4:CG248),$CF$4:$CG$2337,2,0),"")</f>
        <v>Chrząstowice (pow. opolski, woj. opolskie)</v>
      </c>
      <c r="CJ248" s="98">
        <v>0</v>
      </c>
    </row>
    <row r="249" spans="2:88">
      <c r="B249" s="98">
        <f>IF(ISNUMBER(SEARCH('ankieta ESG'!$E$11,C249)),MAX(B$3:$B248)+1,0)</f>
        <v>246</v>
      </c>
      <c r="C249" s="99" t="s">
        <v>290</v>
      </c>
      <c r="D249" s="98">
        <v>0</v>
      </c>
      <c r="E249" s="99" t="str">
        <f>IFERROR(VLOOKUP(ROWS($C$4:C249),$B$4:$C$1385,2,0),"")</f>
        <v>28.24.Z Produkcja narzędzi ręcznych mechanicznych (PKD 2007)</v>
      </c>
      <c r="F249" s="98">
        <v>0</v>
      </c>
      <c r="AM249" s="98">
        <f>IF(ISNUMBER(SEARCH('ankieta ESG'!$G$180,AN249)),MAX(AM$3:$AM248)+1,0)</f>
        <v>246</v>
      </c>
      <c r="AN249" s="134" t="s">
        <v>4249</v>
      </c>
      <c r="AO249" s="98">
        <v>0</v>
      </c>
      <c r="AP249" s="99" t="str">
        <f>IFERROR(VLOOKUP(ROWS($AN$4:AN249),$AM$4:$AN$2337,2,0),"")</f>
        <v>Chrzypsko Wielkie (pow. międzychodzki, woj. wielkopolskie)</v>
      </c>
      <c r="AQ249" s="98">
        <v>0</v>
      </c>
      <c r="AR249" s="98">
        <f>IF(ISNUMBER(SEARCH('ankieta ESG'!$G$181,AS249)),MAX($AR$3:AR248)+1,0)</f>
        <v>246</v>
      </c>
      <c r="AS249" s="134" t="s">
        <v>4249</v>
      </c>
      <c r="AT249" s="98">
        <v>0</v>
      </c>
      <c r="AU249" s="99" t="str">
        <f>IFERROR(VLOOKUP(ROWS($AS$4:AS249),$AR$4:$AS$2337,2,0),"")</f>
        <v>Chrzypsko Wielkie (pow. międzychodzki, woj. wielkopolskie)</v>
      </c>
      <c r="AV249" s="98">
        <v>0</v>
      </c>
      <c r="AW249" s="98">
        <f>IF(ISNUMBER(SEARCH('ankieta ESG'!$G$182,AX249)),MAX($AW$3:AW248)+1,0)</f>
        <v>246</v>
      </c>
      <c r="AX249" s="134" t="s">
        <v>4249</v>
      </c>
      <c r="AY249" s="98">
        <v>0</v>
      </c>
      <c r="AZ249" s="99" t="str">
        <f>IFERROR(VLOOKUP(ROWS($AX$4:AX249),$AW$4:$AX$2337,2,0),"")</f>
        <v>Chrzypsko Wielkie (pow. międzychodzki, woj. wielkopolskie)</v>
      </c>
      <c r="BA249" s="98">
        <v>0</v>
      </c>
      <c r="BB249" s="98">
        <f>IF(ISNUMBER(SEARCH('ankieta ESG'!$G$183,BC249)),MAX($BB$3:BB248)+1,0)</f>
        <v>246</v>
      </c>
      <c r="BC249" s="134" t="s">
        <v>4249</v>
      </c>
      <c r="BD249" s="98">
        <v>0</v>
      </c>
      <c r="BE249" s="99" t="str">
        <f>IFERROR(VLOOKUP(ROWS($BC$4:BC249),$BB$4:$BC$2337,2,0),"")</f>
        <v>Chrzypsko Wielkie (pow. międzychodzki, woj. wielkopolskie)</v>
      </c>
      <c r="BF249" s="98">
        <v>0</v>
      </c>
      <c r="BG249" s="98">
        <f>IF(ISNUMBER(SEARCH('ankieta ESG'!$G$184,BH249)),MAX($BG$3:BG248)+1,0)</f>
        <v>246</v>
      </c>
      <c r="BH249" s="134" t="s">
        <v>4249</v>
      </c>
      <c r="BI249" s="98">
        <v>0</v>
      </c>
      <c r="BJ249" s="99" t="str">
        <f>IFERROR(VLOOKUP(ROWS($BH$4:BH249),$BG$4:$BH$2337,2,0),"")</f>
        <v>Chrzypsko Wielkie (pow. międzychodzki, woj. wielkopolskie)</v>
      </c>
      <c r="BK249" s="98">
        <v>0</v>
      </c>
      <c r="BL249" s="98">
        <f>IF(ISNUMBER(SEARCH('ankieta ESG'!$G$185,BM249)),MAX($BL$3:BL248)+1,0)</f>
        <v>246</v>
      </c>
      <c r="BM249" s="134" t="s">
        <v>4249</v>
      </c>
      <c r="BN249" s="98">
        <v>0</v>
      </c>
      <c r="BO249" s="99" t="str">
        <f>IFERROR(VLOOKUP(ROWS($BM$4:BM249),$BL$4:$BM$2337,2,0),"")</f>
        <v>Chrzypsko Wielkie (pow. międzychodzki, woj. wielkopolskie)</v>
      </c>
      <c r="BP249" s="98">
        <v>0</v>
      </c>
      <c r="BQ249" s="98">
        <f>IF(ISNUMBER(SEARCH('ankieta ESG'!$G$186,BR249)),MAX($BQ$3:BQ248)+1,0)</f>
        <v>246</v>
      </c>
      <c r="BR249" s="134" t="s">
        <v>4249</v>
      </c>
      <c r="BS249" s="98">
        <v>0</v>
      </c>
      <c r="BT249" s="99" t="str">
        <f>IFERROR(VLOOKUP(ROWS($BR$4:BR249),$BQ$4:$BR$2337,2,0),"")</f>
        <v>Chrzypsko Wielkie (pow. międzychodzki, woj. wielkopolskie)</v>
      </c>
      <c r="BU249" s="98">
        <v>0</v>
      </c>
      <c r="BV249" s="98">
        <f>IF(ISNUMBER(SEARCH('ankieta ESG'!$G$187,BW249)),MAX($BV$3:BV248)+1,0)</f>
        <v>246</v>
      </c>
      <c r="BW249" s="134" t="s">
        <v>4249</v>
      </c>
      <c r="BX249" s="98">
        <v>0</v>
      </c>
      <c r="BY249" s="99" t="str">
        <f>IFERROR(VLOOKUP(ROWS($BW$4:BW249),$BV$4:$BW$2337,2,0),"")</f>
        <v>Chrzypsko Wielkie (pow. międzychodzki, woj. wielkopolskie)</v>
      </c>
      <c r="BZ249" s="98">
        <v>0</v>
      </c>
      <c r="CA249" s="98">
        <f>IF(ISNUMBER(SEARCH('ankieta ESG'!$G$188,CB249)),MAX($CA$3:CA248)+1,0)</f>
        <v>246</v>
      </c>
      <c r="CB249" s="134" t="s">
        <v>4249</v>
      </c>
      <c r="CC249" s="98">
        <v>0</v>
      </c>
      <c r="CD249" s="99" t="str">
        <f>IFERROR(VLOOKUP(ROWS($CB$4:CB249),$CA$4:$CB$2337,2,0),"")</f>
        <v>Chrzypsko Wielkie (pow. międzychodzki, woj. wielkopolskie)</v>
      </c>
      <c r="CE249" s="98">
        <v>0</v>
      </c>
      <c r="CF249" s="98">
        <f>IF(ISNUMBER(SEARCH('ankieta ESG'!$G$189,CG249)),MAX($CF$3:CF248)+1,0)</f>
        <v>246</v>
      </c>
      <c r="CG249" s="134" t="s">
        <v>4249</v>
      </c>
      <c r="CH249" s="98">
        <v>0</v>
      </c>
      <c r="CI249" s="99" t="str">
        <f>IFERROR(VLOOKUP(ROWS($CG$4:CG249),$CF$4:$CG$2337,2,0),"")</f>
        <v>Chrzypsko Wielkie (pow. międzychodzki, woj. wielkopolskie)</v>
      </c>
      <c r="CJ249" s="98">
        <v>0</v>
      </c>
    </row>
    <row r="250" spans="2:88">
      <c r="B250" s="98">
        <f>IF(ISNUMBER(SEARCH('ankieta ESG'!$E$11,C250)),MAX(B$3:$B249)+1,0)</f>
        <v>247</v>
      </c>
      <c r="C250" s="99" t="s">
        <v>291</v>
      </c>
      <c r="D250" s="98">
        <v>0</v>
      </c>
      <c r="E250" s="99" t="str">
        <f>IFERROR(VLOOKUP(ROWS($C$4:C250),$B$4:$C$1385,2,0),"")</f>
        <v>28.25.Z Produkcja przemysłowych urządzeń chłodniczych i wentylacyjnych (PKD 2007)</v>
      </c>
      <c r="F250" s="98">
        <v>0</v>
      </c>
      <c r="AM250" s="98">
        <f>IF(ISNUMBER(SEARCH('ankieta ESG'!$G$180,AN250)),MAX(AM$3:$AM249)+1,0)</f>
        <v>247</v>
      </c>
      <c r="AN250" s="134" t="s">
        <v>4250</v>
      </c>
      <c r="AO250" s="98">
        <v>0</v>
      </c>
      <c r="AP250" s="99" t="str">
        <f>IFERROR(VLOOKUP(ROWS($AN$4:AN250),$AM$4:$AN$2337,2,0),"")</f>
        <v>Chybie (pow. cieszyński, woj. śląskie)</v>
      </c>
      <c r="AQ250" s="98">
        <v>0</v>
      </c>
      <c r="AR250" s="98">
        <f>IF(ISNUMBER(SEARCH('ankieta ESG'!$G$181,AS250)),MAX($AR$3:AR249)+1,0)</f>
        <v>247</v>
      </c>
      <c r="AS250" s="134" t="s">
        <v>4250</v>
      </c>
      <c r="AT250" s="98">
        <v>0</v>
      </c>
      <c r="AU250" s="99" t="str">
        <f>IFERROR(VLOOKUP(ROWS($AS$4:AS250),$AR$4:$AS$2337,2,0),"")</f>
        <v>Chybie (pow. cieszyński, woj. śląskie)</v>
      </c>
      <c r="AV250" s="98">
        <v>0</v>
      </c>
      <c r="AW250" s="98">
        <f>IF(ISNUMBER(SEARCH('ankieta ESG'!$G$182,AX250)),MAX($AW$3:AW249)+1,0)</f>
        <v>247</v>
      </c>
      <c r="AX250" s="134" t="s">
        <v>4250</v>
      </c>
      <c r="AY250" s="98">
        <v>0</v>
      </c>
      <c r="AZ250" s="99" t="str">
        <f>IFERROR(VLOOKUP(ROWS($AX$4:AX250),$AW$4:$AX$2337,2,0),"")</f>
        <v>Chybie (pow. cieszyński, woj. śląskie)</v>
      </c>
      <c r="BA250" s="98">
        <v>0</v>
      </c>
      <c r="BB250" s="98">
        <f>IF(ISNUMBER(SEARCH('ankieta ESG'!$G$183,BC250)),MAX($BB$3:BB249)+1,0)</f>
        <v>247</v>
      </c>
      <c r="BC250" s="134" t="s">
        <v>4250</v>
      </c>
      <c r="BD250" s="98">
        <v>0</v>
      </c>
      <c r="BE250" s="99" t="str">
        <f>IFERROR(VLOOKUP(ROWS($BC$4:BC250),$BB$4:$BC$2337,2,0),"")</f>
        <v>Chybie (pow. cieszyński, woj. śląskie)</v>
      </c>
      <c r="BF250" s="98">
        <v>0</v>
      </c>
      <c r="BG250" s="98">
        <f>IF(ISNUMBER(SEARCH('ankieta ESG'!$G$184,BH250)),MAX($BG$3:BG249)+1,0)</f>
        <v>247</v>
      </c>
      <c r="BH250" s="134" t="s">
        <v>4250</v>
      </c>
      <c r="BI250" s="98">
        <v>0</v>
      </c>
      <c r="BJ250" s="99" t="str">
        <f>IFERROR(VLOOKUP(ROWS($BH$4:BH250),$BG$4:$BH$2337,2,0),"")</f>
        <v>Chybie (pow. cieszyński, woj. śląskie)</v>
      </c>
      <c r="BK250" s="98">
        <v>0</v>
      </c>
      <c r="BL250" s="98">
        <f>IF(ISNUMBER(SEARCH('ankieta ESG'!$G$185,BM250)),MAX($BL$3:BL249)+1,0)</f>
        <v>247</v>
      </c>
      <c r="BM250" s="134" t="s">
        <v>4250</v>
      </c>
      <c r="BN250" s="98">
        <v>0</v>
      </c>
      <c r="BO250" s="99" t="str">
        <f>IFERROR(VLOOKUP(ROWS($BM$4:BM250),$BL$4:$BM$2337,2,0),"")</f>
        <v>Chybie (pow. cieszyński, woj. śląskie)</v>
      </c>
      <c r="BP250" s="98">
        <v>0</v>
      </c>
      <c r="BQ250" s="98">
        <f>IF(ISNUMBER(SEARCH('ankieta ESG'!$G$186,BR250)),MAX($BQ$3:BQ249)+1,0)</f>
        <v>247</v>
      </c>
      <c r="BR250" s="134" t="s">
        <v>4250</v>
      </c>
      <c r="BS250" s="98">
        <v>0</v>
      </c>
      <c r="BT250" s="99" t="str">
        <f>IFERROR(VLOOKUP(ROWS($BR$4:BR250),$BQ$4:$BR$2337,2,0),"")</f>
        <v>Chybie (pow. cieszyński, woj. śląskie)</v>
      </c>
      <c r="BU250" s="98">
        <v>0</v>
      </c>
      <c r="BV250" s="98">
        <f>IF(ISNUMBER(SEARCH('ankieta ESG'!$G$187,BW250)),MAX($BV$3:BV249)+1,0)</f>
        <v>247</v>
      </c>
      <c r="BW250" s="134" t="s">
        <v>4250</v>
      </c>
      <c r="BX250" s="98">
        <v>0</v>
      </c>
      <c r="BY250" s="99" t="str">
        <f>IFERROR(VLOOKUP(ROWS($BW$4:BW250),$BV$4:$BW$2337,2,0),"")</f>
        <v>Chybie (pow. cieszyński, woj. śląskie)</v>
      </c>
      <c r="BZ250" s="98">
        <v>0</v>
      </c>
      <c r="CA250" s="98">
        <f>IF(ISNUMBER(SEARCH('ankieta ESG'!$G$188,CB250)),MAX($CA$3:CA249)+1,0)</f>
        <v>247</v>
      </c>
      <c r="CB250" s="134" t="s">
        <v>4250</v>
      </c>
      <c r="CC250" s="98">
        <v>0</v>
      </c>
      <c r="CD250" s="99" t="str">
        <f>IFERROR(VLOOKUP(ROWS($CB$4:CB250),$CA$4:$CB$2337,2,0),"")</f>
        <v>Chybie (pow. cieszyński, woj. śląskie)</v>
      </c>
      <c r="CE250" s="98">
        <v>0</v>
      </c>
      <c r="CF250" s="98">
        <f>IF(ISNUMBER(SEARCH('ankieta ESG'!$G$189,CG250)),MAX($CF$3:CF249)+1,0)</f>
        <v>247</v>
      </c>
      <c r="CG250" s="134" t="s">
        <v>4250</v>
      </c>
      <c r="CH250" s="98">
        <v>0</v>
      </c>
      <c r="CI250" s="99" t="str">
        <f>IFERROR(VLOOKUP(ROWS($CG$4:CG250),$CF$4:$CG$2337,2,0),"")</f>
        <v>Chybie (pow. cieszyński, woj. śląskie)</v>
      </c>
      <c r="CJ250" s="98">
        <v>0</v>
      </c>
    </row>
    <row r="251" spans="2:88">
      <c r="B251" s="98">
        <f>IF(ISNUMBER(SEARCH('ankieta ESG'!$E$11,C251)),MAX(B$3:$B250)+1,0)</f>
        <v>248</v>
      </c>
      <c r="C251" s="99" t="s">
        <v>292</v>
      </c>
      <c r="D251" s="98">
        <v>0</v>
      </c>
      <c r="E251" s="99" t="str">
        <f>IFERROR(VLOOKUP(ROWS($C$4:C251),$B$4:$C$1385,2,0),"")</f>
        <v>28.29.Z Produkcja pozostałych maszyn ogólnego przeznaczenia, gdzie indziej niesklasyfikowana (PKD 2007)</v>
      </c>
      <c r="F251" s="98">
        <v>0</v>
      </c>
      <c r="AM251" s="98">
        <f>IF(ISNUMBER(SEARCH('ankieta ESG'!$G$180,AN251)),MAX(AM$3:$AM250)+1,0)</f>
        <v>248</v>
      </c>
      <c r="AN251" s="134" t="s">
        <v>4251</v>
      </c>
      <c r="AO251" s="98">
        <v>0</v>
      </c>
      <c r="AP251" s="99" t="str">
        <f>IFERROR(VLOOKUP(ROWS($AN$4:AN251),$AM$4:$AN$2337,2,0),"")</f>
        <v>Chynów (pow. grójecki, woj. mazowieckie)</v>
      </c>
      <c r="AQ251" s="98">
        <v>0</v>
      </c>
      <c r="AR251" s="98">
        <f>IF(ISNUMBER(SEARCH('ankieta ESG'!$G$181,AS251)),MAX($AR$3:AR250)+1,0)</f>
        <v>248</v>
      </c>
      <c r="AS251" s="134" t="s">
        <v>4251</v>
      </c>
      <c r="AT251" s="98">
        <v>0</v>
      </c>
      <c r="AU251" s="99" t="str">
        <f>IFERROR(VLOOKUP(ROWS($AS$4:AS251),$AR$4:$AS$2337,2,0),"")</f>
        <v>Chynów (pow. grójecki, woj. mazowieckie)</v>
      </c>
      <c r="AV251" s="98">
        <v>0</v>
      </c>
      <c r="AW251" s="98">
        <f>IF(ISNUMBER(SEARCH('ankieta ESG'!$G$182,AX251)),MAX($AW$3:AW250)+1,0)</f>
        <v>248</v>
      </c>
      <c r="AX251" s="134" t="s">
        <v>4251</v>
      </c>
      <c r="AY251" s="98">
        <v>0</v>
      </c>
      <c r="AZ251" s="99" t="str">
        <f>IFERROR(VLOOKUP(ROWS($AX$4:AX251),$AW$4:$AX$2337,2,0),"")</f>
        <v>Chynów (pow. grójecki, woj. mazowieckie)</v>
      </c>
      <c r="BA251" s="98">
        <v>0</v>
      </c>
      <c r="BB251" s="98">
        <f>IF(ISNUMBER(SEARCH('ankieta ESG'!$G$183,BC251)),MAX($BB$3:BB250)+1,0)</f>
        <v>248</v>
      </c>
      <c r="BC251" s="134" t="s">
        <v>4251</v>
      </c>
      <c r="BD251" s="98">
        <v>0</v>
      </c>
      <c r="BE251" s="99" t="str">
        <f>IFERROR(VLOOKUP(ROWS($BC$4:BC251),$BB$4:$BC$2337,2,0),"")</f>
        <v>Chynów (pow. grójecki, woj. mazowieckie)</v>
      </c>
      <c r="BF251" s="98">
        <v>0</v>
      </c>
      <c r="BG251" s="98">
        <f>IF(ISNUMBER(SEARCH('ankieta ESG'!$G$184,BH251)),MAX($BG$3:BG250)+1,0)</f>
        <v>248</v>
      </c>
      <c r="BH251" s="134" t="s">
        <v>4251</v>
      </c>
      <c r="BI251" s="98">
        <v>0</v>
      </c>
      <c r="BJ251" s="99" t="str">
        <f>IFERROR(VLOOKUP(ROWS($BH$4:BH251),$BG$4:$BH$2337,2,0),"")</f>
        <v>Chynów (pow. grójecki, woj. mazowieckie)</v>
      </c>
      <c r="BK251" s="98">
        <v>0</v>
      </c>
      <c r="BL251" s="98">
        <f>IF(ISNUMBER(SEARCH('ankieta ESG'!$G$185,BM251)),MAX($BL$3:BL250)+1,0)</f>
        <v>248</v>
      </c>
      <c r="BM251" s="134" t="s">
        <v>4251</v>
      </c>
      <c r="BN251" s="98">
        <v>0</v>
      </c>
      <c r="BO251" s="99" t="str">
        <f>IFERROR(VLOOKUP(ROWS($BM$4:BM251),$BL$4:$BM$2337,2,0),"")</f>
        <v>Chynów (pow. grójecki, woj. mazowieckie)</v>
      </c>
      <c r="BP251" s="98">
        <v>0</v>
      </c>
      <c r="BQ251" s="98">
        <f>IF(ISNUMBER(SEARCH('ankieta ESG'!$G$186,BR251)),MAX($BQ$3:BQ250)+1,0)</f>
        <v>248</v>
      </c>
      <c r="BR251" s="134" t="s">
        <v>4251</v>
      </c>
      <c r="BS251" s="98">
        <v>0</v>
      </c>
      <c r="BT251" s="99" t="str">
        <f>IFERROR(VLOOKUP(ROWS($BR$4:BR251),$BQ$4:$BR$2337,2,0),"")</f>
        <v>Chynów (pow. grójecki, woj. mazowieckie)</v>
      </c>
      <c r="BU251" s="98">
        <v>0</v>
      </c>
      <c r="BV251" s="98">
        <f>IF(ISNUMBER(SEARCH('ankieta ESG'!$G$187,BW251)),MAX($BV$3:BV250)+1,0)</f>
        <v>248</v>
      </c>
      <c r="BW251" s="134" t="s">
        <v>4251</v>
      </c>
      <c r="BX251" s="98">
        <v>0</v>
      </c>
      <c r="BY251" s="99" t="str">
        <f>IFERROR(VLOOKUP(ROWS($BW$4:BW251),$BV$4:$BW$2337,2,0),"")</f>
        <v>Chynów (pow. grójecki, woj. mazowieckie)</v>
      </c>
      <c r="BZ251" s="98">
        <v>0</v>
      </c>
      <c r="CA251" s="98">
        <f>IF(ISNUMBER(SEARCH('ankieta ESG'!$G$188,CB251)),MAX($CA$3:CA250)+1,0)</f>
        <v>248</v>
      </c>
      <c r="CB251" s="134" t="s">
        <v>4251</v>
      </c>
      <c r="CC251" s="98">
        <v>0</v>
      </c>
      <c r="CD251" s="99" t="str">
        <f>IFERROR(VLOOKUP(ROWS($CB$4:CB251),$CA$4:$CB$2337,2,0),"")</f>
        <v>Chynów (pow. grójecki, woj. mazowieckie)</v>
      </c>
      <c r="CE251" s="98">
        <v>0</v>
      </c>
      <c r="CF251" s="98">
        <f>IF(ISNUMBER(SEARCH('ankieta ESG'!$G$189,CG251)),MAX($CF$3:CF250)+1,0)</f>
        <v>248</v>
      </c>
      <c r="CG251" s="134" t="s">
        <v>4251</v>
      </c>
      <c r="CH251" s="98">
        <v>0</v>
      </c>
      <c r="CI251" s="99" t="str">
        <f>IFERROR(VLOOKUP(ROWS($CG$4:CG251),$CF$4:$CG$2337,2,0),"")</f>
        <v>Chynów (pow. grójecki, woj. mazowieckie)</v>
      </c>
      <c r="CJ251" s="98">
        <v>0</v>
      </c>
    </row>
    <row r="252" spans="2:88">
      <c r="B252" s="98">
        <f>IF(ISNUMBER(SEARCH('ankieta ESG'!$E$11,C252)),MAX(B$3:$B251)+1,0)</f>
        <v>249</v>
      </c>
      <c r="C252" s="99" t="s">
        <v>293</v>
      </c>
      <c r="D252" s="98">
        <v>0</v>
      </c>
      <c r="E252" s="99" t="str">
        <f>IFERROR(VLOOKUP(ROWS($C$4:C252),$B$4:$C$1385,2,0),"")</f>
        <v>28.30.Z Produkcja maszyn dla rolnictwa i leśnictwa (PKD 2007)</v>
      </c>
      <c r="F252" s="98">
        <v>0</v>
      </c>
      <c r="AM252" s="98">
        <f>IF(ISNUMBER(SEARCH('ankieta ESG'!$G$180,AN252)),MAX(AM$3:$AM251)+1,0)</f>
        <v>249</v>
      </c>
      <c r="AN252" s="134" t="s">
        <v>4252</v>
      </c>
      <c r="AO252" s="98">
        <v>0</v>
      </c>
      <c r="AP252" s="99" t="str">
        <f>IFERROR(VLOOKUP(ROWS($AN$4:AN252),$AM$4:$AN$2337,2,0),"")</f>
        <v>Ciasna (pow. lubliniecki, woj. śląskie)</v>
      </c>
      <c r="AQ252" s="98">
        <v>0</v>
      </c>
      <c r="AR252" s="98">
        <f>IF(ISNUMBER(SEARCH('ankieta ESG'!$G$181,AS252)),MAX($AR$3:AR251)+1,0)</f>
        <v>249</v>
      </c>
      <c r="AS252" s="134" t="s">
        <v>4252</v>
      </c>
      <c r="AT252" s="98">
        <v>0</v>
      </c>
      <c r="AU252" s="99" t="str">
        <f>IFERROR(VLOOKUP(ROWS($AS$4:AS252),$AR$4:$AS$2337,2,0),"")</f>
        <v>Ciasna (pow. lubliniecki, woj. śląskie)</v>
      </c>
      <c r="AV252" s="98">
        <v>0</v>
      </c>
      <c r="AW252" s="98">
        <f>IF(ISNUMBER(SEARCH('ankieta ESG'!$G$182,AX252)),MAX($AW$3:AW251)+1,0)</f>
        <v>249</v>
      </c>
      <c r="AX252" s="134" t="s">
        <v>4252</v>
      </c>
      <c r="AY252" s="98">
        <v>0</v>
      </c>
      <c r="AZ252" s="99" t="str">
        <f>IFERROR(VLOOKUP(ROWS($AX$4:AX252),$AW$4:$AX$2337,2,0),"")</f>
        <v>Ciasna (pow. lubliniecki, woj. śląskie)</v>
      </c>
      <c r="BA252" s="98">
        <v>0</v>
      </c>
      <c r="BB252" s="98">
        <f>IF(ISNUMBER(SEARCH('ankieta ESG'!$G$183,BC252)),MAX($BB$3:BB251)+1,0)</f>
        <v>249</v>
      </c>
      <c r="BC252" s="134" t="s">
        <v>4252</v>
      </c>
      <c r="BD252" s="98">
        <v>0</v>
      </c>
      <c r="BE252" s="99" t="str">
        <f>IFERROR(VLOOKUP(ROWS($BC$4:BC252),$BB$4:$BC$2337,2,0),"")</f>
        <v>Ciasna (pow. lubliniecki, woj. śląskie)</v>
      </c>
      <c r="BF252" s="98">
        <v>0</v>
      </c>
      <c r="BG252" s="98">
        <f>IF(ISNUMBER(SEARCH('ankieta ESG'!$G$184,BH252)),MAX($BG$3:BG251)+1,0)</f>
        <v>249</v>
      </c>
      <c r="BH252" s="134" t="s">
        <v>4252</v>
      </c>
      <c r="BI252" s="98">
        <v>0</v>
      </c>
      <c r="BJ252" s="99" t="str">
        <f>IFERROR(VLOOKUP(ROWS($BH$4:BH252),$BG$4:$BH$2337,2,0),"")</f>
        <v>Ciasna (pow. lubliniecki, woj. śląskie)</v>
      </c>
      <c r="BK252" s="98">
        <v>0</v>
      </c>
      <c r="BL252" s="98">
        <f>IF(ISNUMBER(SEARCH('ankieta ESG'!$G$185,BM252)),MAX($BL$3:BL251)+1,0)</f>
        <v>249</v>
      </c>
      <c r="BM252" s="134" t="s">
        <v>4252</v>
      </c>
      <c r="BN252" s="98">
        <v>0</v>
      </c>
      <c r="BO252" s="99" t="str">
        <f>IFERROR(VLOOKUP(ROWS($BM$4:BM252),$BL$4:$BM$2337,2,0),"")</f>
        <v>Ciasna (pow. lubliniecki, woj. śląskie)</v>
      </c>
      <c r="BP252" s="98">
        <v>0</v>
      </c>
      <c r="BQ252" s="98">
        <f>IF(ISNUMBER(SEARCH('ankieta ESG'!$G$186,BR252)),MAX($BQ$3:BQ251)+1,0)</f>
        <v>249</v>
      </c>
      <c r="BR252" s="134" t="s">
        <v>4252</v>
      </c>
      <c r="BS252" s="98">
        <v>0</v>
      </c>
      <c r="BT252" s="99" t="str">
        <f>IFERROR(VLOOKUP(ROWS($BR$4:BR252),$BQ$4:$BR$2337,2,0),"")</f>
        <v>Ciasna (pow. lubliniecki, woj. śląskie)</v>
      </c>
      <c r="BU252" s="98">
        <v>0</v>
      </c>
      <c r="BV252" s="98">
        <f>IF(ISNUMBER(SEARCH('ankieta ESG'!$G$187,BW252)),MAX($BV$3:BV251)+1,0)</f>
        <v>249</v>
      </c>
      <c r="BW252" s="134" t="s">
        <v>4252</v>
      </c>
      <c r="BX252" s="98">
        <v>0</v>
      </c>
      <c r="BY252" s="99" t="str">
        <f>IFERROR(VLOOKUP(ROWS($BW$4:BW252),$BV$4:$BW$2337,2,0),"")</f>
        <v>Ciasna (pow. lubliniecki, woj. śląskie)</v>
      </c>
      <c r="BZ252" s="98">
        <v>0</v>
      </c>
      <c r="CA252" s="98">
        <f>IF(ISNUMBER(SEARCH('ankieta ESG'!$G$188,CB252)),MAX($CA$3:CA251)+1,0)</f>
        <v>249</v>
      </c>
      <c r="CB252" s="134" t="s">
        <v>4252</v>
      </c>
      <c r="CC252" s="98">
        <v>0</v>
      </c>
      <c r="CD252" s="99" t="str">
        <f>IFERROR(VLOOKUP(ROWS($CB$4:CB252),$CA$4:$CB$2337,2,0),"")</f>
        <v>Ciasna (pow. lubliniecki, woj. śląskie)</v>
      </c>
      <c r="CE252" s="98">
        <v>0</v>
      </c>
      <c r="CF252" s="98">
        <f>IF(ISNUMBER(SEARCH('ankieta ESG'!$G$189,CG252)),MAX($CF$3:CF251)+1,0)</f>
        <v>249</v>
      </c>
      <c r="CG252" s="134" t="s">
        <v>4252</v>
      </c>
      <c r="CH252" s="98">
        <v>0</v>
      </c>
      <c r="CI252" s="99" t="str">
        <f>IFERROR(VLOOKUP(ROWS($CG$4:CG252),$CF$4:$CG$2337,2,0),"")</f>
        <v>Ciasna (pow. lubliniecki, woj. śląskie)</v>
      </c>
      <c r="CJ252" s="98">
        <v>0</v>
      </c>
    </row>
    <row r="253" spans="2:88">
      <c r="B253" s="98">
        <f>IF(ISNUMBER(SEARCH('ankieta ESG'!$E$11,C253)),MAX(B$3:$B252)+1,0)</f>
        <v>250</v>
      </c>
      <c r="C253" s="99" t="s">
        <v>294</v>
      </c>
      <c r="D253" s="98">
        <v>0</v>
      </c>
      <c r="E253" s="99" t="str">
        <f>IFERROR(VLOOKUP(ROWS($C$4:C253),$B$4:$C$1385,2,0),"")</f>
        <v>28.41.Z Produkcja maszyn do obróbki metalu (PKD 2007)</v>
      </c>
      <c r="F253" s="98">
        <v>0</v>
      </c>
      <c r="AM253" s="98">
        <f>IF(ISNUMBER(SEARCH('ankieta ESG'!$G$180,AN253)),MAX(AM$3:$AM252)+1,0)</f>
        <v>250</v>
      </c>
      <c r="AN253" s="134" t="s">
        <v>4253</v>
      </c>
      <c r="AO253" s="98">
        <v>0</v>
      </c>
      <c r="AP253" s="99" t="str">
        <f>IFERROR(VLOOKUP(ROWS($AN$4:AN253),$AM$4:$AN$2337,2,0),"")</f>
        <v>Ciechanowiec (pow. wysokomazowiecki, woj. podlaskie)</v>
      </c>
      <c r="AQ253" s="98">
        <v>0</v>
      </c>
      <c r="AR253" s="98">
        <f>IF(ISNUMBER(SEARCH('ankieta ESG'!$G$181,AS253)),MAX($AR$3:AR252)+1,0)</f>
        <v>250</v>
      </c>
      <c r="AS253" s="134" t="s">
        <v>4253</v>
      </c>
      <c r="AT253" s="98">
        <v>0</v>
      </c>
      <c r="AU253" s="99" t="str">
        <f>IFERROR(VLOOKUP(ROWS($AS$4:AS253),$AR$4:$AS$2337,2,0),"")</f>
        <v>Ciechanowiec (pow. wysokomazowiecki, woj. podlaskie)</v>
      </c>
      <c r="AV253" s="98">
        <v>0</v>
      </c>
      <c r="AW253" s="98">
        <f>IF(ISNUMBER(SEARCH('ankieta ESG'!$G$182,AX253)),MAX($AW$3:AW252)+1,0)</f>
        <v>250</v>
      </c>
      <c r="AX253" s="134" t="s">
        <v>4253</v>
      </c>
      <c r="AY253" s="98">
        <v>0</v>
      </c>
      <c r="AZ253" s="99" t="str">
        <f>IFERROR(VLOOKUP(ROWS($AX$4:AX253),$AW$4:$AX$2337,2,0),"")</f>
        <v>Ciechanowiec (pow. wysokomazowiecki, woj. podlaskie)</v>
      </c>
      <c r="BA253" s="98">
        <v>0</v>
      </c>
      <c r="BB253" s="98">
        <f>IF(ISNUMBER(SEARCH('ankieta ESG'!$G$183,BC253)),MAX($BB$3:BB252)+1,0)</f>
        <v>250</v>
      </c>
      <c r="BC253" s="134" t="s">
        <v>4253</v>
      </c>
      <c r="BD253" s="98">
        <v>0</v>
      </c>
      <c r="BE253" s="99" t="str">
        <f>IFERROR(VLOOKUP(ROWS($BC$4:BC253),$BB$4:$BC$2337,2,0),"")</f>
        <v>Ciechanowiec (pow. wysokomazowiecki, woj. podlaskie)</v>
      </c>
      <c r="BF253" s="98">
        <v>0</v>
      </c>
      <c r="BG253" s="98">
        <f>IF(ISNUMBER(SEARCH('ankieta ESG'!$G$184,BH253)),MAX($BG$3:BG252)+1,0)</f>
        <v>250</v>
      </c>
      <c r="BH253" s="134" t="s">
        <v>4253</v>
      </c>
      <c r="BI253" s="98">
        <v>0</v>
      </c>
      <c r="BJ253" s="99" t="str">
        <f>IFERROR(VLOOKUP(ROWS($BH$4:BH253),$BG$4:$BH$2337,2,0),"")</f>
        <v>Ciechanowiec (pow. wysokomazowiecki, woj. podlaskie)</v>
      </c>
      <c r="BK253" s="98">
        <v>0</v>
      </c>
      <c r="BL253" s="98">
        <f>IF(ISNUMBER(SEARCH('ankieta ESG'!$G$185,BM253)),MAX($BL$3:BL252)+1,0)</f>
        <v>250</v>
      </c>
      <c r="BM253" s="134" t="s">
        <v>4253</v>
      </c>
      <c r="BN253" s="98">
        <v>0</v>
      </c>
      <c r="BO253" s="99" t="str">
        <f>IFERROR(VLOOKUP(ROWS($BM$4:BM253),$BL$4:$BM$2337,2,0),"")</f>
        <v>Ciechanowiec (pow. wysokomazowiecki, woj. podlaskie)</v>
      </c>
      <c r="BP253" s="98">
        <v>0</v>
      </c>
      <c r="BQ253" s="98">
        <f>IF(ISNUMBER(SEARCH('ankieta ESG'!$G$186,BR253)),MAX($BQ$3:BQ252)+1,0)</f>
        <v>250</v>
      </c>
      <c r="BR253" s="134" t="s">
        <v>4253</v>
      </c>
      <c r="BS253" s="98">
        <v>0</v>
      </c>
      <c r="BT253" s="99" t="str">
        <f>IFERROR(VLOOKUP(ROWS($BR$4:BR253),$BQ$4:$BR$2337,2,0),"")</f>
        <v>Ciechanowiec (pow. wysokomazowiecki, woj. podlaskie)</v>
      </c>
      <c r="BU253" s="98">
        <v>0</v>
      </c>
      <c r="BV253" s="98">
        <f>IF(ISNUMBER(SEARCH('ankieta ESG'!$G$187,BW253)),MAX($BV$3:BV252)+1,0)</f>
        <v>250</v>
      </c>
      <c r="BW253" s="134" t="s">
        <v>4253</v>
      </c>
      <c r="BX253" s="98">
        <v>0</v>
      </c>
      <c r="BY253" s="99" t="str">
        <f>IFERROR(VLOOKUP(ROWS($BW$4:BW253),$BV$4:$BW$2337,2,0),"")</f>
        <v>Ciechanowiec (pow. wysokomazowiecki, woj. podlaskie)</v>
      </c>
      <c r="BZ253" s="98">
        <v>0</v>
      </c>
      <c r="CA253" s="98">
        <f>IF(ISNUMBER(SEARCH('ankieta ESG'!$G$188,CB253)),MAX($CA$3:CA252)+1,0)</f>
        <v>250</v>
      </c>
      <c r="CB253" s="134" t="s">
        <v>4253</v>
      </c>
      <c r="CC253" s="98">
        <v>0</v>
      </c>
      <c r="CD253" s="99" t="str">
        <f>IFERROR(VLOOKUP(ROWS($CB$4:CB253),$CA$4:$CB$2337,2,0),"")</f>
        <v>Ciechanowiec (pow. wysokomazowiecki, woj. podlaskie)</v>
      </c>
      <c r="CE253" s="98">
        <v>0</v>
      </c>
      <c r="CF253" s="98">
        <f>IF(ISNUMBER(SEARCH('ankieta ESG'!$G$189,CG253)),MAX($CF$3:CF252)+1,0)</f>
        <v>250</v>
      </c>
      <c r="CG253" s="134" t="s">
        <v>4253</v>
      </c>
      <c r="CH253" s="98">
        <v>0</v>
      </c>
      <c r="CI253" s="99" t="str">
        <f>IFERROR(VLOOKUP(ROWS($CG$4:CG253),$CF$4:$CG$2337,2,0),"")</f>
        <v>Ciechanowiec (pow. wysokomazowiecki, woj. podlaskie)</v>
      </c>
      <c r="CJ253" s="98">
        <v>0</v>
      </c>
    </row>
    <row r="254" spans="2:88">
      <c r="B254" s="98">
        <f>IF(ISNUMBER(SEARCH('ankieta ESG'!$E$11,C254)),MAX(B$3:$B253)+1,0)</f>
        <v>251</v>
      </c>
      <c r="C254" s="99" t="s">
        <v>295</v>
      </c>
      <c r="D254" s="98">
        <v>0</v>
      </c>
      <c r="E254" s="99" t="str">
        <f>IFERROR(VLOOKUP(ROWS($C$4:C254),$B$4:$C$1385,2,0),"")</f>
        <v>28.49.Z Produkcja pozostałych narzędzi mechanicznych (PKD 2007)</v>
      </c>
      <c r="F254" s="98">
        <v>0</v>
      </c>
      <c r="AM254" s="98">
        <f>IF(ISNUMBER(SEARCH('ankieta ESG'!$G$180,AN254)),MAX(AM$3:$AM253)+1,0)</f>
        <v>251</v>
      </c>
      <c r="AN254" s="134" t="s">
        <v>4254</v>
      </c>
      <c r="AO254" s="98">
        <v>0</v>
      </c>
      <c r="AP254" s="99" t="str">
        <f>IFERROR(VLOOKUP(ROWS($AN$4:AN254),$AM$4:$AN$2337,2,0),"")</f>
        <v>Ciechanów (pow. ciechanowski, woj. mazowieckie)</v>
      </c>
      <c r="AQ254" s="98">
        <v>0</v>
      </c>
      <c r="AR254" s="98">
        <f>IF(ISNUMBER(SEARCH('ankieta ESG'!$G$181,AS254)),MAX($AR$3:AR253)+1,0)</f>
        <v>251</v>
      </c>
      <c r="AS254" s="134" t="s">
        <v>4254</v>
      </c>
      <c r="AT254" s="98">
        <v>0</v>
      </c>
      <c r="AU254" s="99" t="str">
        <f>IFERROR(VLOOKUP(ROWS($AS$4:AS254),$AR$4:$AS$2337,2,0),"")</f>
        <v>Ciechanów (pow. ciechanowski, woj. mazowieckie)</v>
      </c>
      <c r="AV254" s="98">
        <v>0</v>
      </c>
      <c r="AW254" s="98">
        <f>IF(ISNUMBER(SEARCH('ankieta ESG'!$G$182,AX254)),MAX($AW$3:AW253)+1,0)</f>
        <v>251</v>
      </c>
      <c r="AX254" s="134" t="s">
        <v>4254</v>
      </c>
      <c r="AY254" s="98">
        <v>0</v>
      </c>
      <c r="AZ254" s="99" t="str">
        <f>IFERROR(VLOOKUP(ROWS($AX$4:AX254),$AW$4:$AX$2337,2,0),"")</f>
        <v>Ciechanów (pow. ciechanowski, woj. mazowieckie)</v>
      </c>
      <c r="BA254" s="98">
        <v>0</v>
      </c>
      <c r="BB254" s="98">
        <f>IF(ISNUMBER(SEARCH('ankieta ESG'!$G$183,BC254)),MAX($BB$3:BB253)+1,0)</f>
        <v>251</v>
      </c>
      <c r="BC254" s="134" t="s">
        <v>4254</v>
      </c>
      <c r="BD254" s="98">
        <v>0</v>
      </c>
      <c r="BE254" s="99" t="str">
        <f>IFERROR(VLOOKUP(ROWS($BC$4:BC254),$BB$4:$BC$2337,2,0),"")</f>
        <v>Ciechanów (pow. ciechanowski, woj. mazowieckie)</v>
      </c>
      <c r="BF254" s="98">
        <v>0</v>
      </c>
      <c r="BG254" s="98">
        <f>IF(ISNUMBER(SEARCH('ankieta ESG'!$G$184,BH254)),MAX($BG$3:BG253)+1,0)</f>
        <v>251</v>
      </c>
      <c r="BH254" s="134" t="s">
        <v>4254</v>
      </c>
      <c r="BI254" s="98">
        <v>0</v>
      </c>
      <c r="BJ254" s="99" t="str">
        <f>IFERROR(VLOOKUP(ROWS($BH$4:BH254),$BG$4:$BH$2337,2,0),"")</f>
        <v>Ciechanów (pow. ciechanowski, woj. mazowieckie)</v>
      </c>
      <c r="BK254" s="98">
        <v>0</v>
      </c>
      <c r="BL254" s="98">
        <f>IF(ISNUMBER(SEARCH('ankieta ESG'!$G$185,BM254)),MAX($BL$3:BL253)+1,0)</f>
        <v>251</v>
      </c>
      <c r="BM254" s="134" t="s">
        <v>4254</v>
      </c>
      <c r="BN254" s="98">
        <v>0</v>
      </c>
      <c r="BO254" s="99" t="str">
        <f>IFERROR(VLOOKUP(ROWS($BM$4:BM254),$BL$4:$BM$2337,2,0),"")</f>
        <v>Ciechanów (pow. ciechanowski, woj. mazowieckie)</v>
      </c>
      <c r="BP254" s="98">
        <v>0</v>
      </c>
      <c r="BQ254" s="98">
        <f>IF(ISNUMBER(SEARCH('ankieta ESG'!$G$186,BR254)),MAX($BQ$3:BQ253)+1,0)</f>
        <v>251</v>
      </c>
      <c r="BR254" s="134" t="s">
        <v>4254</v>
      </c>
      <c r="BS254" s="98">
        <v>0</v>
      </c>
      <c r="BT254" s="99" t="str">
        <f>IFERROR(VLOOKUP(ROWS($BR$4:BR254),$BQ$4:$BR$2337,2,0),"")</f>
        <v>Ciechanów (pow. ciechanowski, woj. mazowieckie)</v>
      </c>
      <c r="BU254" s="98">
        <v>0</v>
      </c>
      <c r="BV254" s="98">
        <f>IF(ISNUMBER(SEARCH('ankieta ESG'!$G$187,BW254)),MAX($BV$3:BV253)+1,0)</f>
        <v>251</v>
      </c>
      <c r="BW254" s="134" t="s">
        <v>4254</v>
      </c>
      <c r="BX254" s="98">
        <v>0</v>
      </c>
      <c r="BY254" s="99" t="str">
        <f>IFERROR(VLOOKUP(ROWS($BW$4:BW254),$BV$4:$BW$2337,2,0),"")</f>
        <v>Ciechanów (pow. ciechanowski, woj. mazowieckie)</v>
      </c>
      <c r="BZ254" s="98">
        <v>0</v>
      </c>
      <c r="CA254" s="98">
        <f>IF(ISNUMBER(SEARCH('ankieta ESG'!$G$188,CB254)),MAX($CA$3:CA253)+1,0)</f>
        <v>251</v>
      </c>
      <c r="CB254" s="134" t="s">
        <v>4254</v>
      </c>
      <c r="CC254" s="98">
        <v>0</v>
      </c>
      <c r="CD254" s="99" t="str">
        <f>IFERROR(VLOOKUP(ROWS($CB$4:CB254),$CA$4:$CB$2337,2,0),"")</f>
        <v>Ciechanów (pow. ciechanowski, woj. mazowieckie)</v>
      </c>
      <c r="CE254" s="98">
        <v>0</v>
      </c>
      <c r="CF254" s="98">
        <f>IF(ISNUMBER(SEARCH('ankieta ESG'!$G$189,CG254)),MAX($CF$3:CF253)+1,0)</f>
        <v>251</v>
      </c>
      <c r="CG254" s="134" t="s">
        <v>4254</v>
      </c>
      <c r="CH254" s="98">
        <v>0</v>
      </c>
      <c r="CI254" s="99" t="str">
        <f>IFERROR(VLOOKUP(ROWS($CG$4:CG254),$CF$4:$CG$2337,2,0),"")</f>
        <v>Ciechanów (pow. ciechanowski, woj. mazowieckie)</v>
      </c>
      <c r="CJ254" s="98">
        <v>0</v>
      </c>
    </row>
    <row r="255" spans="2:88">
      <c r="B255" s="98">
        <f>IF(ISNUMBER(SEARCH('ankieta ESG'!$E$11,C255)),MAX(B$3:$B254)+1,0)</f>
        <v>252</v>
      </c>
      <c r="C255" s="99" t="s">
        <v>296</v>
      </c>
      <c r="D255" s="98">
        <v>0</v>
      </c>
      <c r="E255" s="99" t="str">
        <f>IFERROR(VLOOKUP(ROWS($C$4:C255),$B$4:$C$1385,2,0),"")</f>
        <v>28.91.Z Produkcja maszyn dla metalurgii (PKD 2007)</v>
      </c>
      <c r="F255" s="98">
        <v>0</v>
      </c>
      <c r="AM255" s="98">
        <f>IF(ISNUMBER(SEARCH('ankieta ESG'!$G$180,AN255)),MAX(AM$3:$AM254)+1,0)</f>
        <v>252</v>
      </c>
      <c r="AN255" s="134" t="s">
        <v>4255</v>
      </c>
      <c r="AO255" s="98">
        <v>0</v>
      </c>
      <c r="AP255" s="99" t="str">
        <f>IFERROR(VLOOKUP(ROWS($AN$4:AN255),$AM$4:$AN$2337,2,0),"")</f>
        <v>Ciechocin (pow. golubsko-dobrzyński, woj. kujawsko-pomorskie)</v>
      </c>
      <c r="AQ255" s="98">
        <v>0</v>
      </c>
      <c r="AR255" s="98">
        <f>IF(ISNUMBER(SEARCH('ankieta ESG'!$G$181,AS255)),MAX($AR$3:AR254)+1,0)</f>
        <v>252</v>
      </c>
      <c r="AS255" s="134" t="s">
        <v>4255</v>
      </c>
      <c r="AT255" s="98">
        <v>0</v>
      </c>
      <c r="AU255" s="99" t="str">
        <f>IFERROR(VLOOKUP(ROWS($AS$4:AS255),$AR$4:$AS$2337,2,0),"")</f>
        <v>Ciechocin (pow. golubsko-dobrzyński, woj. kujawsko-pomorskie)</v>
      </c>
      <c r="AV255" s="98">
        <v>0</v>
      </c>
      <c r="AW255" s="98">
        <f>IF(ISNUMBER(SEARCH('ankieta ESG'!$G$182,AX255)),MAX($AW$3:AW254)+1,0)</f>
        <v>252</v>
      </c>
      <c r="AX255" s="134" t="s">
        <v>4255</v>
      </c>
      <c r="AY255" s="98">
        <v>0</v>
      </c>
      <c r="AZ255" s="99" t="str">
        <f>IFERROR(VLOOKUP(ROWS($AX$4:AX255),$AW$4:$AX$2337,2,0),"")</f>
        <v>Ciechocin (pow. golubsko-dobrzyński, woj. kujawsko-pomorskie)</v>
      </c>
      <c r="BA255" s="98">
        <v>0</v>
      </c>
      <c r="BB255" s="98">
        <f>IF(ISNUMBER(SEARCH('ankieta ESG'!$G$183,BC255)),MAX($BB$3:BB254)+1,0)</f>
        <v>252</v>
      </c>
      <c r="BC255" s="134" t="s">
        <v>4255</v>
      </c>
      <c r="BD255" s="98">
        <v>0</v>
      </c>
      <c r="BE255" s="99" t="str">
        <f>IFERROR(VLOOKUP(ROWS($BC$4:BC255),$BB$4:$BC$2337,2,0),"")</f>
        <v>Ciechocin (pow. golubsko-dobrzyński, woj. kujawsko-pomorskie)</v>
      </c>
      <c r="BF255" s="98">
        <v>0</v>
      </c>
      <c r="BG255" s="98">
        <f>IF(ISNUMBER(SEARCH('ankieta ESG'!$G$184,BH255)),MAX($BG$3:BG254)+1,0)</f>
        <v>252</v>
      </c>
      <c r="BH255" s="134" t="s">
        <v>4255</v>
      </c>
      <c r="BI255" s="98">
        <v>0</v>
      </c>
      <c r="BJ255" s="99" t="str">
        <f>IFERROR(VLOOKUP(ROWS($BH$4:BH255),$BG$4:$BH$2337,2,0),"")</f>
        <v>Ciechocin (pow. golubsko-dobrzyński, woj. kujawsko-pomorskie)</v>
      </c>
      <c r="BK255" s="98">
        <v>0</v>
      </c>
      <c r="BL255" s="98">
        <f>IF(ISNUMBER(SEARCH('ankieta ESG'!$G$185,BM255)),MAX($BL$3:BL254)+1,0)</f>
        <v>252</v>
      </c>
      <c r="BM255" s="134" t="s">
        <v>4255</v>
      </c>
      <c r="BN255" s="98">
        <v>0</v>
      </c>
      <c r="BO255" s="99" t="str">
        <f>IFERROR(VLOOKUP(ROWS($BM$4:BM255),$BL$4:$BM$2337,2,0),"")</f>
        <v>Ciechocin (pow. golubsko-dobrzyński, woj. kujawsko-pomorskie)</v>
      </c>
      <c r="BP255" s="98">
        <v>0</v>
      </c>
      <c r="BQ255" s="98">
        <f>IF(ISNUMBER(SEARCH('ankieta ESG'!$G$186,BR255)),MAX($BQ$3:BQ254)+1,0)</f>
        <v>252</v>
      </c>
      <c r="BR255" s="134" t="s">
        <v>4255</v>
      </c>
      <c r="BS255" s="98">
        <v>0</v>
      </c>
      <c r="BT255" s="99" t="str">
        <f>IFERROR(VLOOKUP(ROWS($BR$4:BR255),$BQ$4:$BR$2337,2,0),"")</f>
        <v>Ciechocin (pow. golubsko-dobrzyński, woj. kujawsko-pomorskie)</v>
      </c>
      <c r="BU255" s="98">
        <v>0</v>
      </c>
      <c r="BV255" s="98">
        <f>IF(ISNUMBER(SEARCH('ankieta ESG'!$G$187,BW255)),MAX($BV$3:BV254)+1,0)</f>
        <v>252</v>
      </c>
      <c r="BW255" s="134" t="s">
        <v>4255</v>
      </c>
      <c r="BX255" s="98">
        <v>0</v>
      </c>
      <c r="BY255" s="99" t="str">
        <f>IFERROR(VLOOKUP(ROWS($BW$4:BW255),$BV$4:$BW$2337,2,0),"")</f>
        <v>Ciechocin (pow. golubsko-dobrzyński, woj. kujawsko-pomorskie)</v>
      </c>
      <c r="BZ255" s="98">
        <v>0</v>
      </c>
      <c r="CA255" s="98">
        <f>IF(ISNUMBER(SEARCH('ankieta ESG'!$G$188,CB255)),MAX($CA$3:CA254)+1,0)</f>
        <v>252</v>
      </c>
      <c r="CB255" s="134" t="s">
        <v>4255</v>
      </c>
      <c r="CC255" s="98">
        <v>0</v>
      </c>
      <c r="CD255" s="99" t="str">
        <f>IFERROR(VLOOKUP(ROWS($CB$4:CB255),$CA$4:$CB$2337,2,0),"")</f>
        <v>Ciechocin (pow. golubsko-dobrzyński, woj. kujawsko-pomorskie)</v>
      </c>
      <c r="CE255" s="98">
        <v>0</v>
      </c>
      <c r="CF255" s="98">
        <f>IF(ISNUMBER(SEARCH('ankieta ESG'!$G$189,CG255)),MAX($CF$3:CF254)+1,0)</f>
        <v>252</v>
      </c>
      <c r="CG255" s="134" t="s">
        <v>4255</v>
      </c>
      <c r="CH255" s="98">
        <v>0</v>
      </c>
      <c r="CI255" s="99" t="str">
        <f>IFERROR(VLOOKUP(ROWS($CG$4:CG255),$CF$4:$CG$2337,2,0),"")</f>
        <v>Ciechocin (pow. golubsko-dobrzyński, woj. kujawsko-pomorskie)</v>
      </c>
      <c r="CJ255" s="98">
        <v>0</v>
      </c>
    </row>
    <row r="256" spans="2:88">
      <c r="B256" s="98">
        <f>IF(ISNUMBER(SEARCH('ankieta ESG'!$E$11,C256)),MAX(B$3:$B255)+1,0)</f>
        <v>253</v>
      </c>
      <c r="C256" s="99" t="s">
        <v>297</v>
      </c>
      <c r="D256" s="98">
        <v>0</v>
      </c>
      <c r="E256" s="99" t="str">
        <f>IFERROR(VLOOKUP(ROWS($C$4:C256),$B$4:$C$1385,2,0),"")</f>
        <v>28.92.Z Produkcja maszyn dla górnictwa i do wydobywania oraz budownictwa (PKD 2007)</v>
      </c>
      <c r="F256" s="98">
        <v>0</v>
      </c>
      <c r="AM256" s="98">
        <f>IF(ISNUMBER(SEARCH('ankieta ESG'!$G$180,AN256)),MAX(AM$3:$AM255)+1,0)</f>
        <v>253</v>
      </c>
      <c r="AN256" s="134" t="s">
        <v>4256</v>
      </c>
      <c r="AO256" s="98">
        <v>0</v>
      </c>
      <c r="AP256" s="99" t="str">
        <f>IFERROR(VLOOKUP(ROWS($AN$4:AN256),$AM$4:$AN$2337,2,0),"")</f>
        <v>Ciechocinek (pow. aleksandrowski, woj. kujawsko-pomorskie)</v>
      </c>
      <c r="AQ256" s="98">
        <v>0</v>
      </c>
      <c r="AR256" s="98">
        <f>IF(ISNUMBER(SEARCH('ankieta ESG'!$G$181,AS256)),MAX($AR$3:AR255)+1,0)</f>
        <v>253</v>
      </c>
      <c r="AS256" s="134" t="s">
        <v>4256</v>
      </c>
      <c r="AT256" s="98">
        <v>0</v>
      </c>
      <c r="AU256" s="99" t="str">
        <f>IFERROR(VLOOKUP(ROWS($AS$4:AS256),$AR$4:$AS$2337,2,0),"")</f>
        <v>Ciechocinek (pow. aleksandrowski, woj. kujawsko-pomorskie)</v>
      </c>
      <c r="AV256" s="98">
        <v>0</v>
      </c>
      <c r="AW256" s="98">
        <f>IF(ISNUMBER(SEARCH('ankieta ESG'!$G$182,AX256)),MAX($AW$3:AW255)+1,0)</f>
        <v>253</v>
      </c>
      <c r="AX256" s="134" t="s">
        <v>4256</v>
      </c>
      <c r="AY256" s="98">
        <v>0</v>
      </c>
      <c r="AZ256" s="99" t="str">
        <f>IFERROR(VLOOKUP(ROWS($AX$4:AX256),$AW$4:$AX$2337,2,0),"")</f>
        <v>Ciechocinek (pow. aleksandrowski, woj. kujawsko-pomorskie)</v>
      </c>
      <c r="BA256" s="98">
        <v>0</v>
      </c>
      <c r="BB256" s="98">
        <f>IF(ISNUMBER(SEARCH('ankieta ESG'!$G$183,BC256)),MAX($BB$3:BB255)+1,0)</f>
        <v>253</v>
      </c>
      <c r="BC256" s="134" t="s">
        <v>4256</v>
      </c>
      <c r="BD256" s="98">
        <v>0</v>
      </c>
      <c r="BE256" s="99" t="str">
        <f>IFERROR(VLOOKUP(ROWS($BC$4:BC256),$BB$4:$BC$2337,2,0),"")</f>
        <v>Ciechocinek (pow. aleksandrowski, woj. kujawsko-pomorskie)</v>
      </c>
      <c r="BF256" s="98">
        <v>0</v>
      </c>
      <c r="BG256" s="98">
        <f>IF(ISNUMBER(SEARCH('ankieta ESG'!$G$184,BH256)),MAX($BG$3:BG255)+1,0)</f>
        <v>253</v>
      </c>
      <c r="BH256" s="134" t="s">
        <v>4256</v>
      </c>
      <c r="BI256" s="98">
        <v>0</v>
      </c>
      <c r="BJ256" s="99" t="str">
        <f>IFERROR(VLOOKUP(ROWS($BH$4:BH256),$BG$4:$BH$2337,2,0),"")</f>
        <v>Ciechocinek (pow. aleksandrowski, woj. kujawsko-pomorskie)</v>
      </c>
      <c r="BK256" s="98">
        <v>0</v>
      </c>
      <c r="BL256" s="98">
        <f>IF(ISNUMBER(SEARCH('ankieta ESG'!$G$185,BM256)),MAX($BL$3:BL255)+1,0)</f>
        <v>253</v>
      </c>
      <c r="BM256" s="134" t="s">
        <v>4256</v>
      </c>
      <c r="BN256" s="98">
        <v>0</v>
      </c>
      <c r="BO256" s="99" t="str">
        <f>IFERROR(VLOOKUP(ROWS($BM$4:BM256),$BL$4:$BM$2337,2,0),"")</f>
        <v>Ciechocinek (pow. aleksandrowski, woj. kujawsko-pomorskie)</v>
      </c>
      <c r="BP256" s="98">
        <v>0</v>
      </c>
      <c r="BQ256" s="98">
        <f>IF(ISNUMBER(SEARCH('ankieta ESG'!$G$186,BR256)),MAX($BQ$3:BQ255)+1,0)</f>
        <v>253</v>
      </c>
      <c r="BR256" s="134" t="s">
        <v>4256</v>
      </c>
      <c r="BS256" s="98">
        <v>0</v>
      </c>
      <c r="BT256" s="99" t="str">
        <f>IFERROR(VLOOKUP(ROWS($BR$4:BR256),$BQ$4:$BR$2337,2,0),"")</f>
        <v>Ciechocinek (pow. aleksandrowski, woj. kujawsko-pomorskie)</v>
      </c>
      <c r="BU256" s="98">
        <v>0</v>
      </c>
      <c r="BV256" s="98">
        <f>IF(ISNUMBER(SEARCH('ankieta ESG'!$G$187,BW256)),MAX($BV$3:BV255)+1,0)</f>
        <v>253</v>
      </c>
      <c r="BW256" s="134" t="s">
        <v>4256</v>
      </c>
      <c r="BX256" s="98">
        <v>0</v>
      </c>
      <c r="BY256" s="99" t="str">
        <f>IFERROR(VLOOKUP(ROWS($BW$4:BW256),$BV$4:$BW$2337,2,0),"")</f>
        <v>Ciechocinek (pow. aleksandrowski, woj. kujawsko-pomorskie)</v>
      </c>
      <c r="BZ256" s="98">
        <v>0</v>
      </c>
      <c r="CA256" s="98">
        <f>IF(ISNUMBER(SEARCH('ankieta ESG'!$G$188,CB256)),MAX($CA$3:CA255)+1,0)</f>
        <v>253</v>
      </c>
      <c r="CB256" s="134" t="s">
        <v>4256</v>
      </c>
      <c r="CC256" s="98">
        <v>0</v>
      </c>
      <c r="CD256" s="99" t="str">
        <f>IFERROR(VLOOKUP(ROWS($CB$4:CB256),$CA$4:$CB$2337,2,0),"")</f>
        <v>Ciechocinek (pow. aleksandrowski, woj. kujawsko-pomorskie)</v>
      </c>
      <c r="CE256" s="98">
        <v>0</v>
      </c>
      <c r="CF256" s="98">
        <f>IF(ISNUMBER(SEARCH('ankieta ESG'!$G$189,CG256)),MAX($CF$3:CF255)+1,0)</f>
        <v>253</v>
      </c>
      <c r="CG256" s="134" t="s">
        <v>4256</v>
      </c>
      <c r="CH256" s="98">
        <v>0</v>
      </c>
      <c r="CI256" s="99" t="str">
        <f>IFERROR(VLOOKUP(ROWS($CG$4:CG256),$CF$4:$CG$2337,2,0),"")</f>
        <v>Ciechocinek (pow. aleksandrowski, woj. kujawsko-pomorskie)</v>
      </c>
      <c r="CJ256" s="98">
        <v>0</v>
      </c>
    </row>
    <row r="257" spans="2:88">
      <c r="B257" s="98">
        <f>IF(ISNUMBER(SEARCH('ankieta ESG'!$E$11,C257)),MAX(B$3:$B256)+1,0)</f>
        <v>254</v>
      </c>
      <c r="C257" s="99" t="s">
        <v>298</v>
      </c>
      <c r="D257" s="98">
        <v>0</v>
      </c>
      <c r="E257" s="99" t="str">
        <f>IFERROR(VLOOKUP(ROWS($C$4:C257),$B$4:$C$1385,2,0),"")</f>
        <v>28.93.Z Produkcja maszyn stosowanych w przetwórstwie żywności, tytoniu i produkcji napojów (PKD 2007)</v>
      </c>
      <c r="F257" s="98">
        <v>0</v>
      </c>
      <c r="AM257" s="98">
        <f>IF(ISNUMBER(SEARCH('ankieta ESG'!$G$180,AN257)),MAX(AM$3:$AM256)+1,0)</f>
        <v>254</v>
      </c>
      <c r="AN257" s="134" t="s">
        <v>4257</v>
      </c>
      <c r="AO257" s="98">
        <v>0</v>
      </c>
      <c r="AP257" s="99" t="str">
        <f>IFERROR(VLOOKUP(ROWS($AN$4:AN257),$AM$4:$AN$2337,2,0),"")</f>
        <v>Cielądz (pow. rawski, woj. łódzkie)</v>
      </c>
      <c r="AQ257" s="98">
        <v>0</v>
      </c>
      <c r="AR257" s="98">
        <f>IF(ISNUMBER(SEARCH('ankieta ESG'!$G$181,AS257)),MAX($AR$3:AR256)+1,0)</f>
        <v>254</v>
      </c>
      <c r="AS257" s="134" t="s">
        <v>4257</v>
      </c>
      <c r="AT257" s="98">
        <v>0</v>
      </c>
      <c r="AU257" s="99" t="str">
        <f>IFERROR(VLOOKUP(ROWS($AS$4:AS257),$AR$4:$AS$2337,2,0),"")</f>
        <v>Cielądz (pow. rawski, woj. łódzkie)</v>
      </c>
      <c r="AV257" s="98">
        <v>0</v>
      </c>
      <c r="AW257" s="98">
        <f>IF(ISNUMBER(SEARCH('ankieta ESG'!$G$182,AX257)),MAX($AW$3:AW256)+1,0)</f>
        <v>254</v>
      </c>
      <c r="AX257" s="134" t="s">
        <v>4257</v>
      </c>
      <c r="AY257" s="98">
        <v>0</v>
      </c>
      <c r="AZ257" s="99" t="str">
        <f>IFERROR(VLOOKUP(ROWS($AX$4:AX257),$AW$4:$AX$2337,2,0),"")</f>
        <v>Cielądz (pow. rawski, woj. łódzkie)</v>
      </c>
      <c r="BA257" s="98">
        <v>0</v>
      </c>
      <c r="BB257" s="98">
        <f>IF(ISNUMBER(SEARCH('ankieta ESG'!$G$183,BC257)),MAX($BB$3:BB256)+1,0)</f>
        <v>254</v>
      </c>
      <c r="BC257" s="134" t="s">
        <v>4257</v>
      </c>
      <c r="BD257" s="98">
        <v>0</v>
      </c>
      <c r="BE257" s="99" t="str">
        <f>IFERROR(VLOOKUP(ROWS($BC$4:BC257),$BB$4:$BC$2337,2,0),"")</f>
        <v>Cielądz (pow. rawski, woj. łódzkie)</v>
      </c>
      <c r="BF257" s="98">
        <v>0</v>
      </c>
      <c r="BG257" s="98">
        <f>IF(ISNUMBER(SEARCH('ankieta ESG'!$G$184,BH257)),MAX($BG$3:BG256)+1,0)</f>
        <v>254</v>
      </c>
      <c r="BH257" s="134" t="s">
        <v>4257</v>
      </c>
      <c r="BI257" s="98">
        <v>0</v>
      </c>
      <c r="BJ257" s="99" t="str">
        <f>IFERROR(VLOOKUP(ROWS($BH$4:BH257),$BG$4:$BH$2337,2,0),"")</f>
        <v>Cielądz (pow. rawski, woj. łódzkie)</v>
      </c>
      <c r="BK257" s="98">
        <v>0</v>
      </c>
      <c r="BL257" s="98">
        <f>IF(ISNUMBER(SEARCH('ankieta ESG'!$G$185,BM257)),MAX($BL$3:BL256)+1,0)</f>
        <v>254</v>
      </c>
      <c r="BM257" s="134" t="s">
        <v>4257</v>
      </c>
      <c r="BN257" s="98">
        <v>0</v>
      </c>
      <c r="BO257" s="99" t="str">
        <f>IFERROR(VLOOKUP(ROWS($BM$4:BM257),$BL$4:$BM$2337,2,0),"")</f>
        <v>Cielądz (pow. rawski, woj. łódzkie)</v>
      </c>
      <c r="BP257" s="98">
        <v>0</v>
      </c>
      <c r="BQ257" s="98">
        <f>IF(ISNUMBER(SEARCH('ankieta ESG'!$G$186,BR257)),MAX($BQ$3:BQ256)+1,0)</f>
        <v>254</v>
      </c>
      <c r="BR257" s="134" t="s">
        <v>4257</v>
      </c>
      <c r="BS257" s="98">
        <v>0</v>
      </c>
      <c r="BT257" s="99" t="str">
        <f>IFERROR(VLOOKUP(ROWS($BR$4:BR257),$BQ$4:$BR$2337,2,0),"")</f>
        <v>Cielądz (pow. rawski, woj. łódzkie)</v>
      </c>
      <c r="BU257" s="98">
        <v>0</v>
      </c>
      <c r="BV257" s="98">
        <f>IF(ISNUMBER(SEARCH('ankieta ESG'!$G$187,BW257)),MAX($BV$3:BV256)+1,0)</f>
        <v>254</v>
      </c>
      <c r="BW257" s="134" t="s">
        <v>4257</v>
      </c>
      <c r="BX257" s="98">
        <v>0</v>
      </c>
      <c r="BY257" s="99" t="str">
        <f>IFERROR(VLOOKUP(ROWS($BW$4:BW257),$BV$4:$BW$2337,2,0),"")</f>
        <v>Cielądz (pow. rawski, woj. łódzkie)</v>
      </c>
      <c r="BZ257" s="98">
        <v>0</v>
      </c>
      <c r="CA257" s="98">
        <f>IF(ISNUMBER(SEARCH('ankieta ESG'!$G$188,CB257)),MAX($CA$3:CA256)+1,0)</f>
        <v>254</v>
      </c>
      <c r="CB257" s="134" t="s">
        <v>4257</v>
      </c>
      <c r="CC257" s="98">
        <v>0</v>
      </c>
      <c r="CD257" s="99" t="str">
        <f>IFERROR(VLOOKUP(ROWS($CB$4:CB257),$CA$4:$CB$2337,2,0),"")</f>
        <v>Cielądz (pow. rawski, woj. łódzkie)</v>
      </c>
      <c r="CE257" s="98">
        <v>0</v>
      </c>
      <c r="CF257" s="98">
        <f>IF(ISNUMBER(SEARCH('ankieta ESG'!$G$189,CG257)),MAX($CF$3:CF256)+1,0)</f>
        <v>254</v>
      </c>
      <c r="CG257" s="134" t="s">
        <v>4257</v>
      </c>
      <c r="CH257" s="98">
        <v>0</v>
      </c>
      <c r="CI257" s="99" t="str">
        <f>IFERROR(VLOOKUP(ROWS($CG$4:CG257),$CF$4:$CG$2337,2,0),"")</f>
        <v>Cielądz (pow. rawski, woj. łódzkie)</v>
      </c>
      <c r="CJ257" s="98">
        <v>0</v>
      </c>
    </row>
    <row r="258" spans="2:88">
      <c r="B258" s="98">
        <f>IF(ISNUMBER(SEARCH('ankieta ESG'!$E$11,C258)),MAX(B$3:$B257)+1,0)</f>
        <v>255</v>
      </c>
      <c r="C258" s="99" t="s">
        <v>299</v>
      </c>
      <c r="D258" s="98">
        <v>0</v>
      </c>
      <c r="E258" s="99" t="str">
        <f>IFERROR(VLOOKUP(ROWS($C$4:C258),$B$4:$C$1385,2,0),"")</f>
        <v>28.94.Z Produkcja maszyn dla przemysłu tekstylnego, odzieżowego i skórzanego (PKD 2007)</v>
      </c>
      <c r="F258" s="98">
        <v>0</v>
      </c>
      <c r="AM258" s="98">
        <f>IF(ISNUMBER(SEARCH('ankieta ESG'!$G$180,AN258)),MAX(AM$3:$AM257)+1,0)</f>
        <v>255</v>
      </c>
      <c r="AN258" s="134" t="s">
        <v>4258</v>
      </c>
      <c r="AO258" s="98">
        <v>0</v>
      </c>
      <c r="AP258" s="99" t="str">
        <f>IFERROR(VLOOKUP(ROWS($AN$4:AN258),$AM$4:$AN$2337,2,0),"")</f>
        <v>Ciepielów (pow. lipski, woj. mazowieckie)</v>
      </c>
      <c r="AQ258" s="98">
        <v>0</v>
      </c>
      <c r="AR258" s="98">
        <f>IF(ISNUMBER(SEARCH('ankieta ESG'!$G$181,AS258)),MAX($AR$3:AR257)+1,0)</f>
        <v>255</v>
      </c>
      <c r="AS258" s="134" t="s">
        <v>4258</v>
      </c>
      <c r="AT258" s="98">
        <v>0</v>
      </c>
      <c r="AU258" s="99" t="str">
        <f>IFERROR(VLOOKUP(ROWS($AS$4:AS258),$AR$4:$AS$2337,2,0),"")</f>
        <v>Ciepielów (pow. lipski, woj. mazowieckie)</v>
      </c>
      <c r="AV258" s="98">
        <v>0</v>
      </c>
      <c r="AW258" s="98">
        <f>IF(ISNUMBER(SEARCH('ankieta ESG'!$G$182,AX258)),MAX($AW$3:AW257)+1,0)</f>
        <v>255</v>
      </c>
      <c r="AX258" s="134" t="s">
        <v>4258</v>
      </c>
      <c r="AY258" s="98">
        <v>0</v>
      </c>
      <c r="AZ258" s="99" t="str">
        <f>IFERROR(VLOOKUP(ROWS($AX$4:AX258),$AW$4:$AX$2337,2,0),"")</f>
        <v>Ciepielów (pow. lipski, woj. mazowieckie)</v>
      </c>
      <c r="BA258" s="98">
        <v>0</v>
      </c>
      <c r="BB258" s="98">
        <f>IF(ISNUMBER(SEARCH('ankieta ESG'!$G$183,BC258)),MAX($BB$3:BB257)+1,0)</f>
        <v>255</v>
      </c>
      <c r="BC258" s="134" t="s">
        <v>4258</v>
      </c>
      <c r="BD258" s="98">
        <v>0</v>
      </c>
      <c r="BE258" s="99" t="str">
        <f>IFERROR(VLOOKUP(ROWS($BC$4:BC258),$BB$4:$BC$2337,2,0),"")</f>
        <v>Ciepielów (pow. lipski, woj. mazowieckie)</v>
      </c>
      <c r="BF258" s="98">
        <v>0</v>
      </c>
      <c r="BG258" s="98">
        <f>IF(ISNUMBER(SEARCH('ankieta ESG'!$G$184,BH258)),MAX($BG$3:BG257)+1,0)</f>
        <v>255</v>
      </c>
      <c r="BH258" s="134" t="s">
        <v>4258</v>
      </c>
      <c r="BI258" s="98">
        <v>0</v>
      </c>
      <c r="BJ258" s="99" t="str">
        <f>IFERROR(VLOOKUP(ROWS($BH$4:BH258),$BG$4:$BH$2337,2,0),"")</f>
        <v>Ciepielów (pow. lipski, woj. mazowieckie)</v>
      </c>
      <c r="BK258" s="98">
        <v>0</v>
      </c>
      <c r="BL258" s="98">
        <f>IF(ISNUMBER(SEARCH('ankieta ESG'!$G$185,BM258)),MAX($BL$3:BL257)+1,0)</f>
        <v>255</v>
      </c>
      <c r="BM258" s="134" t="s">
        <v>4258</v>
      </c>
      <c r="BN258" s="98">
        <v>0</v>
      </c>
      <c r="BO258" s="99" t="str">
        <f>IFERROR(VLOOKUP(ROWS($BM$4:BM258),$BL$4:$BM$2337,2,0),"")</f>
        <v>Ciepielów (pow. lipski, woj. mazowieckie)</v>
      </c>
      <c r="BP258" s="98">
        <v>0</v>
      </c>
      <c r="BQ258" s="98">
        <f>IF(ISNUMBER(SEARCH('ankieta ESG'!$G$186,BR258)),MAX($BQ$3:BQ257)+1,0)</f>
        <v>255</v>
      </c>
      <c r="BR258" s="134" t="s">
        <v>4258</v>
      </c>
      <c r="BS258" s="98">
        <v>0</v>
      </c>
      <c r="BT258" s="99" t="str">
        <f>IFERROR(VLOOKUP(ROWS($BR$4:BR258),$BQ$4:$BR$2337,2,0),"")</f>
        <v>Ciepielów (pow. lipski, woj. mazowieckie)</v>
      </c>
      <c r="BU258" s="98">
        <v>0</v>
      </c>
      <c r="BV258" s="98">
        <f>IF(ISNUMBER(SEARCH('ankieta ESG'!$G$187,BW258)),MAX($BV$3:BV257)+1,0)</f>
        <v>255</v>
      </c>
      <c r="BW258" s="134" t="s">
        <v>4258</v>
      </c>
      <c r="BX258" s="98">
        <v>0</v>
      </c>
      <c r="BY258" s="99" t="str">
        <f>IFERROR(VLOOKUP(ROWS($BW$4:BW258),$BV$4:$BW$2337,2,0),"")</f>
        <v>Ciepielów (pow. lipski, woj. mazowieckie)</v>
      </c>
      <c r="BZ258" s="98">
        <v>0</v>
      </c>
      <c r="CA258" s="98">
        <f>IF(ISNUMBER(SEARCH('ankieta ESG'!$G$188,CB258)),MAX($CA$3:CA257)+1,0)</f>
        <v>255</v>
      </c>
      <c r="CB258" s="134" t="s">
        <v>4258</v>
      </c>
      <c r="CC258" s="98">
        <v>0</v>
      </c>
      <c r="CD258" s="99" t="str">
        <f>IFERROR(VLOOKUP(ROWS($CB$4:CB258),$CA$4:$CB$2337,2,0),"")</f>
        <v>Ciepielów (pow. lipski, woj. mazowieckie)</v>
      </c>
      <c r="CE258" s="98">
        <v>0</v>
      </c>
      <c r="CF258" s="98">
        <f>IF(ISNUMBER(SEARCH('ankieta ESG'!$G$189,CG258)),MAX($CF$3:CF257)+1,0)</f>
        <v>255</v>
      </c>
      <c r="CG258" s="134" t="s">
        <v>4258</v>
      </c>
      <c r="CH258" s="98">
        <v>0</v>
      </c>
      <c r="CI258" s="99" t="str">
        <f>IFERROR(VLOOKUP(ROWS($CG$4:CG258),$CF$4:$CG$2337,2,0),"")</f>
        <v>Ciepielów (pow. lipski, woj. mazowieckie)</v>
      </c>
      <c r="CJ258" s="98">
        <v>0</v>
      </c>
    </row>
    <row r="259" spans="2:88">
      <c r="B259" s="98">
        <f>IF(ISNUMBER(SEARCH('ankieta ESG'!$E$11,C259)),MAX(B$3:$B258)+1,0)</f>
        <v>256</v>
      </c>
      <c r="C259" s="99" t="s">
        <v>300</v>
      </c>
      <c r="D259" s="98">
        <v>0</v>
      </c>
      <c r="E259" s="99" t="str">
        <f>IFERROR(VLOOKUP(ROWS($C$4:C259),$B$4:$C$1385,2,0),"")</f>
        <v>28.95.Z Produkcja maszyn dla przemysłu papierniczego (PKD 2007)</v>
      </c>
      <c r="F259" s="98">
        <v>0</v>
      </c>
      <c r="AM259" s="98">
        <f>IF(ISNUMBER(SEARCH('ankieta ESG'!$G$180,AN259)),MAX(AM$3:$AM258)+1,0)</f>
        <v>256</v>
      </c>
      <c r="AN259" s="134" t="s">
        <v>4259</v>
      </c>
      <c r="AO259" s="98">
        <v>0</v>
      </c>
      <c r="AP259" s="99" t="str">
        <f>IFERROR(VLOOKUP(ROWS($AN$4:AN259),$AM$4:$AN$2337,2,0),"")</f>
        <v>Ciepłowody (pow. ząbkowicki, woj. dolnośląskie)</v>
      </c>
      <c r="AQ259" s="98">
        <v>0</v>
      </c>
      <c r="AR259" s="98">
        <f>IF(ISNUMBER(SEARCH('ankieta ESG'!$G$181,AS259)),MAX($AR$3:AR258)+1,0)</f>
        <v>256</v>
      </c>
      <c r="AS259" s="134" t="s">
        <v>4259</v>
      </c>
      <c r="AT259" s="98">
        <v>0</v>
      </c>
      <c r="AU259" s="99" t="str">
        <f>IFERROR(VLOOKUP(ROWS($AS$4:AS259),$AR$4:$AS$2337,2,0),"")</f>
        <v>Ciepłowody (pow. ząbkowicki, woj. dolnośląskie)</v>
      </c>
      <c r="AV259" s="98">
        <v>0</v>
      </c>
      <c r="AW259" s="98">
        <f>IF(ISNUMBER(SEARCH('ankieta ESG'!$G$182,AX259)),MAX($AW$3:AW258)+1,0)</f>
        <v>256</v>
      </c>
      <c r="AX259" s="134" t="s">
        <v>4259</v>
      </c>
      <c r="AY259" s="98">
        <v>0</v>
      </c>
      <c r="AZ259" s="99" t="str">
        <f>IFERROR(VLOOKUP(ROWS($AX$4:AX259),$AW$4:$AX$2337,2,0),"")</f>
        <v>Ciepłowody (pow. ząbkowicki, woj. dolnośląskie)</v>
      </c>
      <c r="BA259" s="98">
        <v>0</v>
      </c>
      <c r="BB259" s="98">
        <f>IF(ISNUMBER(SEARCH('ankieta ESG'!$G$183,BC259)),MAX($BB$3:BB258)+1,0)</f>
        <v>256</v>
      </c>
      <c r="BC259" s="134" t="s">
        <v>4259</v>
      </c>
      <c r="BD259" s="98">
        <v>0</v>
      </c>
      <c r="BE259" s="99" t="str">
        <f>IFERROR(VLOOKUP(ROWS($BC$4:BC259),$BB$4:$BC$2337,2,0),"")</f>
        <v>Ciepłowody (pow. ząbkowicki, woj. dolnośląskie)</v>
      </c>
      <c r="BF259" s="98">
        <v>0</v>
      </c>
      <c r="BG259" s="98">
        <f>IF(ISNUMBER(SEARCH('ankieta ESG'!$G$184,BH259)),MAX($BG$3:BG258)+1,0)</f>
        <v>256</v>
      </c>
      <c r="BH259" s="134" t="s">
        <v>4259</v>
      </c>
      <c r="BI259" s="98">
        <v>0</v>
      </c>
      <c r="BJ259" s="99" t="str">
        <f>IFERROR(VLOOKUP(ROWS($BH$4:BH259),$BG$4:$BH$2337,2,0),"")</f>
        <v>Ciepłowody (pow. ząbkowicki, woj. dolnośląskie)</v>
      </c>
      <c r="BK259" s="98">
        <v>0</v>
      </c>
      <c r="BL259" s="98">
        <f>IF(ISNUMBER(SEARCH('ankieta ESG'!$G$185,BM259)),MAX($BL$3:BL258)+1,0)</f>
        <v>256</v>
      </c>
      <c r="BM259" s="134" t="s">
        <v>4259</v>
      </c>
      <c r="BN259" s="98">
        <v>0</v>
      </c>
      <c r="BO259" s="99" t="str">
        <f>IFERROR(VLOOKUP(ROWS($BM$4:BM259),$BL$4:$BM$2337,2,0),"")</f>
        <v>Ciepłowody (pow. ząbkowicki, woj. dolnośląskie)</v>
      </c>
      <c r="BP259" s="98">
        <v>0</v>
      </c>
      <c r="BQ259" s="98">
        <f>IF(ISNUMBER(SEARCH('ankieta ESG'!$G$186,BR259)),MAX($BQ$3:BQ258)+1,0)</f>
        <v>256</v>
      </c>
      <c r="BR259" s="134" t="s">
        <v>4259</v>
      </c>
      <c r="BS259" s="98">
        <v>0</v>
      </c>
      <c r="BT259" s="99" t="str">
        <f>IFERROR(VLOOKUP(ROWS($BR$4:BR259),$BQ$4:$BR$2337,2,0),"")</f>
        <v>Ciepłowody (pow. ząbkowicki, woj. dolnośląskie)</v>
      </c>
      <c r="BU259" s="98">
        <v>0</v>
      </c>
      <c r="BV259" s="98">
        <f>IF(ISNUMBER(SEARCH('ankieta ESG'!$G$187,BW259)),MAX($BV$3:BV258)+1,0)</f>
        <v>256</v>
      </c>
      <c r="BW259" s="134" t="s">
        <v>4259</v>
      </c>
      <c r="BX259" s="98">
        <v>0</v>
      </c>
      <c r="BY259" s="99" t="str">
        <f>IFERROR(VLOOKUP(ROWS($BW$4:BW259),$BV$4:$BW$2337,2,0),"")</f>
        <v>Ciepłowody (pow. ząbkowicki, woj. dolnośląskie)</v>
      </c>
      <c r="BZ259" s="98">
        <v>0</v>
      </c>
      <c r="CA259" s="98">
        <f>IF(ISNUMBER(SEARCH('ankieta ESG'!$G$188,CB259)),MAX($CA$3:CA258)+1,0)</f>
        <v>256</v>
      </c>
      <c r="CB259" s="134" t="s">
        <v>4259</v>
      </c>
      <c r="CC259" s="98">
        <v>0</v>
      </c>
      <c r="CD259" s="99" t="str">
        <f>IFERROR(VLOOKUP(ROWS($CB$4:CB259),$CA$4:$CB$2337,2,0),"")</f>
        <v>Ciepłowody (pow. ząbkowicki, woj. dolnośląskie)</v>
      </c>
      <c r="CE259" s="98">
        <v>0</v>
      </c>
      <c r="CF259" s="98">
        <f>IF(ISNUMBER(SEARCH('ankieta ESG'!$G$189,CG259)),MAX($CF$3:CF258)+1,0)</f>
        <v>256</v>
      </c>
      <c r="CG259" s="134" t="s">
        <v>4259</v>
      </c>
      <c r="CH259" s="98">
        <v>0</v>
      </c>
      <c r="CI259" s="99" t="str">
        <f>IFERROR(VLOOKUP(ROWS($CG$4:CG259),$CF$4:$CG$2337,2,0),"")</f>
        <v>Ciepłowody (pow. ząbkowicki, woj. dolnośląskie)</v>
      </c>
      <c r="CJ259" s="98">
        <v>0</v>
      </c>
    </row>
    <row r="260" spans="2:88">
      <c r="B260" s="98">
        <f>IF(ISNUMBER(SEARCH('ankieta ESG'!$E$11,C260)),MAX(B$3:$B259)+1,0)</f>
        <v>257</v>
      </c>
      <c r="C260" s="99" t="s">
        <v>301</v>
      </c>
      <c r="D260" s="98">
        <v>0</v>
      </c>
      <c r="E260" s="99" t="str">
        <f>IFERROR(VLOOKUP(ROWS($C$4:C260),$B$4:$C$1385,2,0),"")</f>
        <v>28.96.Z Produkcja maszyn do obróbki gumy lub tworzyw sztucznych oraz wytwarzania wyrobów z tych materiałów (PKD 2007)</v>
      </c>
      <c r="F260" s="98">
        <v>0</v>
      </c>
      <c r="AM260" s="98">
        <f>IF(ISNUMBER(SEARCH('ankieta ESG'!$G$180,AN260)),MAX(AM$3:$AM259)+1,0)</f>
        <v>257</v>
      </c>
      <c r="AN260" s="134" t="s">
        <v>4260</v>
      </c>
      <c r="AO260" s="98">
        <v>0</v>
      </c>
      <c r="AP260" s="99" t="str">
        <f>IFERROR(VLOOKUP(ROWS($AN$4:AN260),$AM$4:$AN$2337,2,0),"")</f>
        <v>Cieszanów (pow. lubaczowski, woj. podkarpackie)</v>
      </c>
      <c r="AQ260" s="98">
        <v>0</v>
      </c>
      <c r="AR260" s="98">
        <f>IF(ISNUMBER(SEARCH('ankieta ESG'!$G$181,AS260)),MAX($AR$3:AR259)+1,0)</f>
        <v>257</v>
      </c>
      <c r="AS260" s="134" t="s">
        <v>4260</v>
      </c>
      <c r="AT260" s="98">
        <v>0</v>
      </c>
      <c r="AU260" s="99" t="str">
        <f>IFERROR(VLOOKUP(ROWS($AS$4:AS260),$AR$4:$AS$2337,2,0),"")</f>
        <v>Cieszanów (pow. lubaczowski, woj. podkarpackie)</v>
      </c>
      <c r="AV260" s="98">
        <v>0</v>
      </c>
      <c r="AW260" s="98">
        <f>IF(ISNUMBER(SEARCH('ankieta ESG'!$G$182,AX260)),MAX($AW$3:AW259)+1,0)</f>
        <v>257</v>
      </c>
      <c r="AX260" s="134" t="s">
        <v>4260</v>
      </c>
      <c r="AY260" s="98">
        <v>0</v>
      </c>
      <c r="AZ260" s="99" t="str">
        <f>IFERROR(VLOOKUP(ROWS($AX$4:AX260),$AW$4:$AX$2337,2,0),"")</f>
        <v>Cieszanów (pow. lubaczowski, woj. podkarpackie)</v>
      </c>
      <c r="BA260" s="98">
        <v>0</v>
      </c>
      <c r="BB260" s="98">
        <f>IF(ISNUMBER(SEARCH('ankieta ESG'!$G$183,BC260)),MAX($BB$3:BB259)+1,0)</f>
        <v>257</v>
      </c>
      <c r="BC260" s="134" t="s">
        <v>4260</v>
      </c>
      <c r="BD260" s="98">
        <v>0</v>
      </c>
      <c r="BE260" s="99" t="str">
        <f>IFERROR(VLOOKUP(ROWS($BC$4:BC260),$BB$4:$BC$2337,2,0),"")</f>
        <v>Cieszanów (pow. lubaczowski, woj. podkarpackie)</v>
      </c>
      <c r="BF260" s="98">
        <v>0</v>
      </c>
      <c r="BG260" s="98">
        <f>IF(ISNUMBER(SEARCH('ankieta ESG'!$G$184,BH260)),MAX($BG$3:BG259)+1,0)</f>
        <v>257</v>
      </c>
      <c r="BH260" s="134" t="s">
        <v>4260</v>
      </c>
      <c r="BI260" s="98">
        <v>0</v>
      </c>
      <c r="BJ260" s="99" t="str">
        <f>IFERROR(VLOOKUP(ROWS($BH$4:BH260),$BG$4:$BH$2337,2,0),"")</f>
        <v>Cieszanów (pow. lubaczowski, woj. podkarpackie)</v>
      </c>
      <c r="BK260" s="98">
        <v>0</v>
      </c>
      <c r="BL260" s="98">
        <f>IF(ISNUMBER(SEARCH('ankieta ESG'!$G$185,BM260)),MAX($BL$3:BL259)+1,0)</f>
        <v>257</v>
      </c>
      <c r="BM260" s="134" t="s">
        <v>4260</v>
      </c>
      <c r="BN260" s="98">
        <v>0</v>
      </c>
      <c r="BO260" s="99" t="str">
        <f>IFERROR(VLOOKUP(ROWS($BM$4:BM260),$BL$4:$BM$2337,2,0),"")</f>
        <v>Cieszanów (pow. lubaczowski, woj. podkarpackie)</v>
      </c>
      <c r="BP260" s="98">
        <v>0</v>
      </c>
      <c r="BQ260" s="98">
        <f>IF(ISNUMBER(SEARCH('ankieta ESG'!$G$186,BR260)),MAX($BQ$3:BQ259)+1,0)</f>
        <v>257</v>
      </c>
      <c r="BR260" s="134" t="s">
        <v>4260</v>
      </c>
      <c r="BS260" s="98">
        <v>0</v>
      </c>
      <c r="BT260" s="99" t="str">
        <f>IFERROR(VLOOKUP(ROWS($BR$4:BR260),$BQ$4:$BR$2337,2,0),"")</f>
        <v>Cieszanów (pow. lubaczowski, woj. podkarpackie)</v>
      </c>
      <c r="BU260" s="98">
        <v>0</v>
      </c>
      <c r="BV260" s="98">
        <f>IF(ISNUMBER(SEARCH('ankieta ESG'!$G$187,BW260)),MAX($BV$3:BV259)+1,0)</f>
        <v>257</v>
      </c>
      <c r="BW260" s="134" t="s">
        <v>4260</v>
      </c>
      <c r="BX260" s="98">
        <v>0</v>
      </c>
      <c r="BY260" s="99" t="str">
        <f>IFERROR(VLOOKUP(ROWS($BW$4:BW260),$BV$4:$BW$2337,2,0),"")</f>
        <v>Cieszanów (pow. lubaczowski, woj. podkarpackie)</v>
      </c>
      <c r="BZ260" s="98">
        <v>0</v>
      </c>
      <c r="CA260" s="98">
        <f>IF(ISNUMBER(SEARCH('ankieta ESG'!$G$188,CB260)),MAX($CA$3:CA259)+1,0)</f>
        <v>257</v>
      </c>
      <c r="CB260" s="134" t="s">
        <v>4260</v>
      </c>
      <c r="CC260" s="98">
        <v>0</v>
      </c>
      <c r="CD260" s="99" t="str">
        <f>IFERROR(VLOOKUP(ROWS($CB$4:CB260),$CA$4:$CB$2337,2,0),"")</f>
        <v>Cieszanów (pow. lubaczowski, woj. podkarpackie)</v>
      </c>
      <c r="CE260" s="98">
        <v>0</v>
      </c>
      <c r="CF260" s="98">
        <f>IF(ISNUMBER(SEARCH('ankieta ESG'!$G$189,CG260)),MAX($CF$3:CF259)+1,0)</f>
        <v>257</v>
      </c>
      <c r="CG260" s="134" t="s">
        <v>4260</v>
      </c>
      <c r="CH260" s="98">
        <v>0</v>
      </c>
      <c r="CI260" s="99" t="str">
        <f>IFERROR(VLOOKUP(ROWS($CG$4:CG260),$CF$4:$CG$2337,2,0),"")</f>
        <v>Cieszanów (pow. lubaczowski, woj. podkarpackie)</v>
      </c>
      <c r="CJ260" s="98">
        <v>0</v>
      </c>
    </row>
    <row r="261" spans="2:88">
      <c r="B261" s="98">
        <f>IF(ISNUMBER(SEARCH('ankieta ESG'!$E$11,C261)),MAX(B$3:$B260)+1,0)</f>
        <v>258</v>
      </c>
      <c r="C261" s="99" t="s">
        <v>302</v>
      </c>
      <c r="D261" s="98">
        <v>0</v>
      </c>
      <c r="E261" s="99" t="str">
        <f>IFERROR(VLOOKUP(ROWS($C$4:C261),$B$4:$C$1385,2,0),"")</f>
        <v>28.99.Z Produkcja pozostałych maszyn specjalnego przeznaczenia, gdzie indziej niesklasyfikowana (PKD 2007)</v>
      </c>
      <c r="F261" s="98">
        <v>0</v>
      </c>
      <c r="AM261" s="98">
        <f>IF(ISNUMBER(SEARCH('ankieta ESG'!$G$180,AN261)),MAX(AM$3:$AM260)+1,0)</f>
        <v>258</v>
      </c>
      <c r="AN261" s="134" t="s">
        <v>4261</v>
      </c>
      <c r="AO261" s="98">
        <v>0</v>
      </c>
      <c r="AP261" s="99" t="str">
        <f>IFERROR(VLOOKUP(ROWS($AN$4:AN261),$AM$4:$AN$2337,2,0),"")</f>
        <v>Cieszków (pow. milicki, woj. dolnośląskie)</v>
      </c>
      <c r="AQ261" s="98">
        <v>0</v>
      </c>
      <c r="AR261" s="98">
        <f>IF(ISNUMBER(SEARCH('ankieta ESG'!$G$181,AS261)),MAX($AR$3:AR260)+1,0)</f>
        <v>258</v>
      </c>
      <c r="AS261" s="134" t="s">
        <v>4261</v>
      </c>
      <c r="AT261" s="98">
        <v>0</v>
      </c>
      <c r="AU261" s="99" t="str">
        <f>IFERROR(VLOOKUP(ROWS($AS$4:AS261),$AR$4:$AS$2337,2,0),"")</f>
        <v>Cieszków (pow. milicki, woj. dolnośląskie)</v>
      </c>
      <c r="AV261" s="98">
        <v>0</v>
      </c>
      <c r="AW261" s="98">
        <f>IF(ISNUMBER(SEARCH('ankieta ESG'!$G$182,AX261)),MAX($AW$3:AW260)+1,0)</f>
        <v>258</v>
      </c>
      <c r="AX261" s="134" t="s">
        <v>4261</v>
      </c>
      <c r="AY261" s="98">
        <v>0</v>
      </c>
      <c r="AZ261" s="99" t="str">
        <f>IFERROR(VLOOKUP(ROWS($AX$4:AX261),$AW$4:$AX$2337,2,0),"")</f>
        <v>Cieszków (pow. milicki, woj. dolnośląskie)</v>
      </c>
      <c r="BA261" s="98">
        <v>0</v>
      </c>
      <c r="BB261" s="98">
        <f>IF(ISNUMBER(SEARCH('ankieta ESG'!$G$183,BC261)),MAX($BB$3:BB260)+1,0)</f>
        <v>258</v>
      </c>
      <c r="BC261" s="134" t="s">
        <v>4261</v>
      </c>
      <c r="BD261" s="98">
        <v>0</v>
      </c>
      <c r="BE261" s="99" t="str">
        <f>IFERROR(VLOOKUP(ROWS($BC$4:BC261),$BB$4:$BC$2337,2,0),"")</f>
        <v>Cieszków (pow. milicki, woj. dolnośląskie)</v>
      </c>
      <c r="BF261" s="98">
        <v>0</v>
      </c>
      <c r="BG261" s="98">
        <f>IF(ISNUMBER(SEARCH('ankieta ESG'!$G$184,BH261)),MAX($BG$3:BG260)+1,0)</f>
        <v>258</v>
      </c>
      <c r="BH261" s="134" t="s">
        <v>4261</v>
      </c>
      <c r="BI261" s="98">
        <v>0</v>
      </c>
      <c r="BJ261" s="99" t="str">
        <f>IFERROR(VLOOKUP(ROWS($BH$4:BH261),$BG$4:$BH$2337,2,0),"")</f>
        <v>Cieszków (pow. milicki, woj. dolnośląskie)</v>
      </c>
      <c r="BK261" s="98">
        <v>0</v>
      </c>
      <c r="BL261" s="98">
        <f>IF(ISNUMBER(SEARCH('ankieta ESG'!$G$185,BM261)),MAX($BL$3:BL260)+1,0)</f>
        <v>258</v>
      </c>
      <c r="BM261" s="134" t="s">
        <v>4261</v>
      </c>
      <c r="BN261" s="98">
        <v>0</v>
      </c>
      <c r="BO261" s="99" t="str">
        <f>IFERROR(VLOOKUP(ROWS($BM$4:BM261),$BL$4:$BM$2337,2,0),"")</f>
        <v>Cieszków (pow. milicki, woj. dolnośląskie)</v>
      </c>
      <c r="BP261" s="98">
        <v>0</v>
      </c>
      <c r="BQ261" s="98">
        <f>IF(ISNUMBER(SEARCH('ankieta ESG'!$G$186,BR261)),MAX($BQ$3:BQ260)+1,0)</f>
        <v>258</v>
      </c>
      <c r="BR261" s="134" t="s">
        <v>4261</v>
      </c>
      <c r="BS261" s="98">
        <v>0</v>
      </c>
      <c r="BT261" s="99" t="str">
        <f>IFERROR(VLOOKUP(ROWS($BR$4:BR261),$BQ$4:$BR$2337,2,0),"")</f>
        <v>Cieszków (pow. milicki, woj. dolnośląskie)</v>
      </c>
      <c r="BU261" s="98">
        <v>0</v>
      </c>
      <c r="BV261" s="98">
        <f>IF(ISNUMBER(SEARCH('ankieta ESG'!$G$187,BW261)),MAX($BV$3:BV260)+1,0)</f>
        <v>258</v>
      </c>
      <c r="BW261" s="134" t="s">
        <v>4261</v>
      </c>
      <c r="BX261" s="98">
        <v>0</v>
      </c>
      <c r="BY261" s="99" t="str">
        <f>IFERROR(VLOOKUP(ROWS($BW$4:BW261),$BV$4:$BW$2337,2,0),"")</f>
        <v>Cieszków (pow. milicki, woj. dolnośląskie)</v>
      </c>
      <c r="BZ261" s="98">
        <v>0</v>
      </c>
      <c r="CA261" s="98">
        <f>IF(ISNUMBER(SEARCH('ankieta ESG'!$G$188,CB261)),MAX($CA$3:CA260)+1,0)</f>
        <v>258</v>
      </c>
      <c r="CB261" s="134" t="s">
        <v>4261</v>
      </c>
      <c r="CC261" s="98">
        <v>0</v>
      </c>
      <c r="CD261" s="99" t="str">
        <f>IFERROR(VLOOKUP(ROWS($CB$4:CB261),$CA$4:$CB$2337,2,0),"")</f>
        <v>Cieszków (pow. milicki, woj. dolnośląskie)</v>
      </c>
      <c r="CE261" s="98">
        <v>0</v>
      </c>
      <c r="CF261" s="98">
        <f>IF(ISNUMBER(SEARCH('ankieta ESG'!$G$189,CG261)),MAX($CF$3:CF260)+1,0)</f>
        <v>258</v>
      </c>
      <c r="CG261" s="134" t="s">
        <v>4261</v>
      </c>
      <c r="CH261" s="98">
        <v>0</v>
      </c>
      <c r="CI261" s="99" t="str">
        <f>IFERROR(VLOOKUP(ROWS($CG$4:CG261),$CF$4:$CG$2337,2,0),"")</f>
        <v>Cieszków (pow. milicki, woj. dolnośląskie)</v>
      </c>
      <c r="CJ261" s="98">
        <v>0</v>
      </c>
    </row>
    <row r="262" spans="2:88">
      <c r="B262" s="98">
        <f>IF(ISNUMBER(SEARCH('ankieta ESG'!$E$11,C262)),MAX(B$3:$B261)+1,0)</f>
        <v>259</v>
      </c>
      <c r="C262" s="99" t="s">
        <v>303</v>
      </c>
      <c r="D262" s="98">
        <v>0</v>
      </c>
      <c r="E262" s="99" t="str">
        <f>IFERROR(VLOOKUP(ROWS($C$4:C262),$B$4:$C$1385,2,0),"")</f>
        <v>29.10.A Produkcja silników do pojazdów samochodowych (z wyłączeniem motocykli) oraz do ciągników rolniczych (PKD 2007)</v>
      </c>
      <c r="F262" s="98">
        <v>0</v>
      </c>
      <c r="AM262" s="98">
        <f>IF(ISNUMBER(SEARCH('ankieta ESG'!$G$180,AN262)),MAX(AM$3:$AM261)+1,0)</f>
        <v>259</v>
      </c>
      <c r="AN262" s="134" t="s">
        <v>4262</v>
      </c>
      <c r="AO262" s="98">
        <v>0</v>
      </c>
      <c r="AP262" s="99" t="str">
        <f>IFERROR(VLOOKUP(ROWS($AN$4:AN262),$AM$4:$AN$2337,2,0),"")</f>
        <v>Cieszyn (pow. cieszyński, woj. śląskie)</v>
      </c>
      <c r="AQ262" s="98">
        <v>0</v>
      </c>
      <c r="AR262" s="98">
        <f>IF(ISNUMBER(SEARCH('ankieta ESG'!$G$181,AS262)),MAX($AR$3:AR261)+1,0)</f>
        <v>259</v>
      </c>
      <c r="AS262" s="134" t="s">
        <v>4262</v>
      </c>
      <c r="AT262" s="98">
        <v>0</v>
      </c>
      <c r="AU262" s="99" t="str">
        <f>IFERROR(VLOOKUP(ROWS($AS$4:AS262),$AR$4:$AS$2337,2,0),"")</f>
        <v>Cieszyn (pow. cieszyński, woj. śląskie)</v>
      </c>
      <c r="AV262" s="98">
        <v>0</v>
      </c>
      <c r="AW262" s="98">
        <f>IF(ISNUMBER(SEARCH('ankieta ESG'!$G$182,AX262)),MAX($AW$3:AW261)+1,0)</f>
        <v>259</v>
      </c>
      <c r="AX262" s="134" t="s">
        <v>4262</v>
      </c>
      <c r="AY262" s="98">
        <v>0</v>
      </c>
      <c r="AZ262" s="99" t="str">
        <f>IFERROR(VLOOKUP(ROWS($AX$4:AX262),$AW$4:$AX$2337,2,0),"")</f>
        <v>Cieszyn (pow. cieszyński, woj. śląskie)</v>
      </c>
      <c r="BA262" s="98">
        <v>0</v>
      </c>
      <c r="BB262" s="98">
        <f>IF(ISNUMBER(SEARCH('ankieta ESG'!$G$183,BC262)),MAX($BB$3:BB261)+1,0)</f>
        <v>259</v>
      </c>
      <c r="BC262" s="134" t="s">
        <v>4262</v>
      </c>
      <c r="BD262" s="98">
        <v>0</v>
      </c>
      <c r="BE262" s="99" t="str">
        <f>IFERROR(VLOOKUP(ROWS($BC$4:BC262),$BB$4:$BC$2337,2,0),"")</f>
        <v>Cieszyn (pow. cieszyński, woj. śląskie)</v>
      </c>
      <c r="BF262" s="98">
        <v>0</v>
      </c>
      <c r="BG262" s="98">
        <f>IF(ISNUMBER(SEARCH('ankieta ESG'!$G$184,BH262)),MAX($BG$3:BG261)+1,0)</f>
        <v>259</v>
      </c>
      <c r="BH262" s="134" t="s">
        <v>4262</v>
      </c>
      <c r="BI262" s="98">
        <v>0</v>
      </c>
      <c r="BJ262" s="99" t="str">
        <f>IFERROR(VLOOKUP(ROWS($BH$4:BH262),$BG$4:$BH$2337,2,0),"")</f>
        <v>Cieszyn (pow. cieszyński, woj. śląskie)</v>
      </c>
      <c r="BK262" s="98">
        <v>0</v>
      </c>
      <c r="BL262" s="98">
        <f>IF(ISNUMBER(SEARCH('ankieta ESG'!$G$185,BM262)),MAX($BL$3:BL261)+1,0)</f>
        <v>259</v>
      </c>
      <c r="BM262" s="134" t="s">
        <v>4262</v>
      </c>
      <c r="BN262" s="98">
        <v>0</v>
      </c>
      <c r="BO262" s="99" t="str">
        <f>IFERROR(VLOOKUP(ROWS($BM$4:BM262),$BL$4:$BM$2337,2,0),"")</f>
        <v>Cieszyn (pow. cieszyński, woj. śląskie)</v>
      </c>
      <c r="BP262" s="98">
        <v>0</v>
      </c>
      <c r="BQ262" s="98">
        <f>IF(ISNUMBER(SEARCH('ankieta ESG'!$G$186,BR262)),MAX($BQ$3:BQ261)+1,0)</f>
        <v>259</v>
      </c>
      <c r="BR262" s="134" t="s">
        <v>4262</v>
      </c>
      <c r="BS262" s="98">
        <v>0</v>
      </c>
      <c r="BT262" s="99" t="str">
        <f>IFERROR(VLOOKUP(ROWS($BR$4:BR262),$BQ$4:$BR$2337,2,0),"")</f>
        <v>Cieszyn (pow. cieszyński, woj. śląskie)</v>
      </c>
      <c r="BU262" s="98">
        <v>0</v>
      </c>
      <c r="BV262" s="98">
        <f>IF(ISNUMBER(SEARCH('ankieta ESG'!$G$187,BW262)),MAX($BV$3:BV261)+1,0)</f>
        <v>259</v>
      </c>
      <c r="BW262" s="134" t="s">
        <v>4262</v>
      </c>
      <c r="BX262" s="98">
        <v>0</v>
      </c>
      <c r="BY262" s="99" t="str">
        <f>IFERROR(VLOOKUP(ROWS($BW$4:BW262),$BV$4:$BW$2337,2,0),"")</f>
        <v>Cieszyn (pow. cieszyński, woj. śląskie)</v>
      </c>
      <c r="BZ262" s="98">
        <v>0</v>
      </c>
      <c r="CA262" s="98">
        <f>IF(ISNUMBER(SEARCH('ankieta ESG'!$G$188,CB262)),MAX($CA$3:CA261)+1,0)</f>
        <v>259</v>
      </c>
      <c r="CB262" s="134" t="s">
        <v>4262</v>
      </c>
      <c r="CC262" s="98">
        <v>0</v>
      </c>
      <c r="CD262" s="99" t="str">
        <f>IFERROR(VLOOKUP(ROWS($CB$4:CB262),$CA$4:$CB$2337,2,0),"")</f>
        <v>Cieszyn (pow. cieszyński, woj. śląskie)</v>
      </c>
      <c r="CE262" s="98">
        <v>0</v>
      </c>
      <c r="CF262" s="98">
        <f>IF(ISNUMBER(SEARCH('ankieta ESG'!$G$189,CG262)),MAX($CF$3:CF261)+1,0)</f>
        <v>259</v>
      </c>
      <c r="CG262" s="134" t="s">
        <v>4262</v>
      </c>
      <c r="CH262" s="98">
        <v>0</v>
      </c>
      <c r="CI262" s="99" t="str">
        <f>IFERROR(VLOOKUP(ROWS($CG$4:CG262),$CF$4:$CG$2337,2,0),"")</f>
        <v>Cieszyn (pow. cieszyński, woj. śląskie)</v>
      </c>
      <c r="CJ262" s="98">
        <v>0</v>
      </c>
    </row>
    <row r="263" spans="2:88">
      <c r="B263" s="98">
        <f>IF(ISNUMBER(SEARCH('ankieta ESG'!$E$11,C263)),MAX(B$3:$B262)+1,0)</f>
        <v>260</v>
      </c>
      <c r="C263" s="99" t="s">
        <v>304</v>
      </c>
      <c r="D263" s="98">
        <v>0</v>
      </c>
      <c r="E263" s="99" t="str">
        <f>IFERROR(VLOOKUP(ROWS($C$4:C263),$B$4:$C$1385,2,0),"")</f>
        <v>29.10.B Produkcja samochodów osobowych (PKD 2007)</v>
      </c>
      <c r="F263" s="98">
        <v>0</v>
      </c>
      <c r="AM263" s="98">
        <f>IF(ISNUMBER(SEARCH('ankieta ESG'!$G$180,AN263)),MAX(AM$3:$AM262)+1,0)</f>
        <v>260</v>
      </c>
      <c r="AN263" s="134" t="s">
        <v>4263</v>
      </c>
      <c r="AO263" s="98">
        <v>0</v>
      </c>
      <c r="AP263" s="99" t="str">
        <f>IFERROR(VLOOKUP(ROWS($AN$4:AN263),$AM$4:$AN$2337,2,0),"")</f>
        <v>Ciężkowice (pow. tarnowski, woj. małopolskie)</v>
      </c>
      <c r="AQ263" s="98">
        <v>0</v>
      </c>
      <c r="AR263" s="98">
        <f>IF(ISNUMBER(SEARCH('ankieta ESG'!$G$181,AS263)),MAX($AR$3:AR262)+1,0)</f>
        <v>260</v>
      </c>
      <c r="AS263" s="134" t="s">
        <v>4263</v>
      </c>
      <c r="AT263" s="98">
        <v>0</v>
      </c>
      <c r="AU263" s="99" t="str">
        <f>IFERROR(VLOOKUP(ROWS($AS$4:AS263),$AR$4:$AS$2337,2,0),"")</f>
        <v>Ciężkowice (pow. tarnowski, woj. małopolskie)</v>
      </c>
      <c r="AV263" s="98">
        <v>0</v>
      </c>
      <c r="AW263" s="98">
        <f>IF(ISNUMBER(SEARCH('ankieta ESG'!$G$182,AX263)),MAX($AW$3:AW262)+1,0)</f>
        <v>260</v>
      </c>
      <c r="AX263" s="134" t="s">
        <v>4263</v>
      </c>
      <c r="AY263" s="98">
        <v>0</v>
      </c>
      <c r="AZ263" s="99" t="str">
        <f>IFERROR(VLOOKUP(ROWS($AX$4:AX263),$AW$4:$AX$2337,2,0),"")</f>
        <v>Ciężkowice (pow. tarnowski, woj. małopolskie)</v>
      </c>
      <c r="BA263" s="98">
        <v>0</v>
      </c>
      <c r="BB263" s="98">
        <f>IF(ISNUMBER(SEARCH('ankieta ESG'!$G$183,BC263)),MAX($BB$3:BB262)+1,0)</f>
        <v>260</v>
      </c>
      <c r="BC263" s="134" t="s">
        <v>4263</v>
      </c>
      <c r="BD263" s="98">
        <v>0</v>
      </c>
      <c r="BE263" s="99" t="str">
        <f>IFERROR(VLOOKUP(ROWS($BC$4:BC263),$BB$4:$BC$2337,2,0),"")</f>
        <v>Ciężkowice (pow. tarnowski, woj. małopolskie)</v>
      </c>
      <c r="BF263" s="98">
        <v>0</v>
      </c>
      <c r="BG263" s="98">
        <f>IF(ISNUMBER(SEARCH('ankieta ESG'!$G$184,BH263)),MAX($BG$3:BG262)+1,0)</f>
        <v>260</v>
      </c>
      <c r="BH263" s="134" t="s">
        <v>4263</v>
      </c>
      <c r="BI263" s="98">
        <v>0</v>
      </c>
      <c r="BJ263" s="99" t="str">
        <f>IFERROR(VLOOKUP(ROWS($BH$4:BH263),$BG$4:$BH$2337,2,0),"")</f>
        <v>Ciężkowice (pow. tarnowski, woj. małopolskie)</v>
      </c>
      <c r="BK263" s="98">
        <v>0</v>
      </c>
      <c r="BL263" s="98">
        <f>IF(ISNUMBER(SEARCH('ankieta ESG'!$G$185,BM263)),MAX($BL$3:BL262)+1,0)</f>
        <v>260</v>
      </c>
      <c r="BM263" s="134" t="s">
        <v>4263</v>
      </c>
      <c r="BN263" s="98">
        <v>0</v>
      </c>
      <c r="BO263" s="99" t="str">
        <f>IFERROR(VLOOKUP(ROWS($BM$4:BM263),$BL$4:$BM$2337,2,0),"")</f>
        <v>Ciężkowice (pow. tarnowski, woj. małopolskie)</v>
      </c>
      <c r="BP263" s="98">
        <v>0</v>
      </c>
      <c r="BQ263" s="98">
        <f>IF(ISNUMBER(SEARCH('ankieta ESG'!$G$186,BR263)),MAX($BQ$3:BQ262)+1,0)</f>
        <v>260</v>
      </c>
      <c r="BR263" s="134" t="s">
        <v>4263</v>
      </c>
      <c r="BS263" s="98">
        <v>0</v>
      </c>
      <c r="BT263" s="99" t="str">
        <f>IFERROR(VLOOKUP(ROWS($BR$4:BR263),$BQ$4:$BR$2337,2,0),"")</f>
        <v>Ciężkowice (pow. tarnowski, woj. małopolskie)</v>
      </c>
      <c r="BU263" s="98">
        <v>0</v>
      </c>
      <c r="BV263" s="98">
        <f>IF(ISNUMBER(SEARCH('ankieta ESG'!$G$187,BW263)),MAX($BV$3:BV262)+1,0)</f>
        <v>260</v>
      </c>
      <c r="BW263" s="134" t="s">
        <v>4263</v>
      </c>
      <c r="BX263" s="98">
        <v>0</v>
      </c>
      <c r="BY263" s="99" t="str">
        <f>IFERROR(VLOOKUP(ROWS($BW$4:BW263),$BV$4:$BW$2337,2,0),"")</f>
        <v>Ciężkowice (pow. tarnowski, woj. małopolskie)</v>
      </c>
      <c r="BZ263" s="98">
        <v>0</v>
      </c>
      <c r="CA263" s="98">
        <f>IF(ISNUMBER(SEARCH('ankieta ESG'!$G$188,CB263)),MAX($CA$3:CA262)+1,0)</f>
        <v>260</v>
      </c>
      <c r="CB263" s="134" t="s">
        <v>4263</v>
      </c>
      <c r="CC263" s="98">
        <v>0</v>
      </c>
      <c r="CD263" s="99" t="str">
        <f>IFERROR(VLOOKUP(ROWS($CB$4:CB263),$CA$4:$CB$2337,2,0),"")</f>
        <v>Ciężkowice (pow. tarnowski, woj. małopolskie)</v>
      </c>
      <c r="CE263" s="98">
        <v>0</v>
      </c>
      <c r="CF263" s="98">
        <f>IF(ISNUMBER(SEARCH('ankieta ESG'!$G$189,CG263)),MAX($CF$3:CF262)+1,0)</f>
        <v>260</v>
      </c>
      <c r="CG263" s="134" t="s">
        <v>4263</v>
      </c>
      <c r="CH263" s="98">
        <v>0</v>
      </c>
      <c r="CI263" s="99" t="str">
        <f>IFERROR(VLOOKUP(ROWS($CG$4:CG263),$CF$4:$CG$2337,2,0),"")</f>
        <v>Ciężkowice (pow. tarnowski, woj. małopolskie)</v>
      </c>
      <c r="CJ263" s="98">
        <v>0</v>
      </c>
    </row>
    <row r="264" spans="2:88">
      <c r="B264" s="98">
        <f>IF(ISNUMBER(SEARCH('ankieta ESG'!$E$11,C264)),MAX(B$3:$B263)+1,0)</f>
        <v>261</v>
      </c>
      <c r="C264" s="99" t="s">
        <v>305</v>
      </c>
      <c r="D264" s="98">
        <v>0</v>
      </c>
      <c r="E264" s="99" t="str">
        <f>IFERROR(VLOOKUP(ROWS($C$4:C264),$B$4:$C$1385,2,0),"")</f>
        <v>29.10.C Produkcja autobusów (PKD 2007)</v>
      </c>
      <c r="F264" s="98">
        <v>0</v>
      </c>
      <c r="AM264" s="98">
        <f>IF(ISNUMBER(SEARCH('ankieta ESG'!$G$180,AN264)),MAX(AM$3:$AM263)+1,0)</f>
        <v>261</v>
      </c>
      <c r="AN264" s="134" t="s">
        <v>4264</v>
      </c>
      <c r="AO264" s="98">
        <v>0</v>
      </c>
      <c r="AP264" s="99" t="str">
        <f>IFERROR(VLOOKUP(ROWS($AN$4:AN264),$AM$4:$AN$2337,2,0),"")</f>
        <v>Cisek (pow. kędzierzyńsko-kozielski, woj. opolskie)</v>
      </c>
      <c r="AQ264" s="98">
        <v>0</v>
      </c>
      <c r="AR264" s="98">
        <f>IF(ISNUMBER(SEARCH('ankieta ESG'!$G$181,AS264)),MAX($AR$3:AR263)+1,0)</f>
        <v>261</v>
      </c>
      <c r="AS264" s="134" t="s">
        <v>4264</v>
      </c>
      <c r="AT264" s="98">
        <v>0</v>
      </c>
      <c r="AU264" s="99" t="str">
        <f>IFERROR(VLOOKUP(ROWS($AS$4:AS264),$AR$4:$AS$2337,2,0),"")</f>
        <v>Cisek (pow. kędzierzyńsko-kozielski, woj. opolskie)</v>
      </c>
      <c r="AV264" s="98">
        <v>0</v>
      </c>
      <c r="AW264" s="98">
        <f>IF(ISNUMBER(SEARCH('ankieta ESG'!$G$182,AX264)),MAX($AW$3:AW263)+1,0)</f>
        <v>261</v>
      </c>
      <c r="AX264" s="134" t="s">
        <v>4264</v>
      </c>
      <c r="AY264" s="98">
        <v>0</v>
      </c>
      <c r="AZ264" s="99" t="str">
        <f>IFERROR(VLOOKUP(ROWS($AX$4:AX264),$AW$4:$AX$2337,2,0),"")</f>
        <v>Cisek (pow. kędzierzyńsko-kozielski, woj. opolskie)</v>
      </c>
      <c r="BA264" s="98">
        <v>0</v>
      </c>
      <c r="BB264" s="98">
        <f>IF(ISNUMBER(SEARCH('ankieta ESG'!$G$183,BC264)),MAX($BB$3:BB263)+1,0)</f>
        <v>261</v>
      </c>
      <c r="BC264" s="134" t="s">
        <v>4264</v>
      </c>
      <c r="BD264" s="98">
        <v>0</v>
      </c>
      <c r="BE264" s="99" t="str">
        <f>IFERROR(VLOOKUP(ROWS($BC$4:BC264),$BB$4:$BC$2337,2,0),"")</f>
        <v>Cisek (pow. kędzierzyńsko-kozielski, woj. opolskie)</v>
      </c>
      <c r="BF264" s="98">
        <v>0</v>
      </c>
      <c r="BG264" s="98">
        <f>IF(ISNUMBER(SEARCH('ankieta ESG'!$G$184,BH264)),MAX($BG$3:BG263)+1,0)</f>
        <v>261</v>
      </c>
      <c r="BH264" s="134" t="s">
        <v>4264</v>
      </c>
      <c r="BI264" s="98">
        <v>0</v>
      </c>
      <c r="BJ264" s="99" t="str">
        <f>IFERROR(VLOOKUP(ROWS($BH$4:BH264),$BG$4:$BH$2337,2,0),"")</f>
        <v>Cisek (pow. kędzierzyńsko-kozielski, woj. opolskie)</v>
      </c>
      <c r="BK264" s="98">
        <v>0</v>
      </c>
      <c r="BL264" s="98">
        <f>IF(ISNUMBER(SEARCH('ankieta ESG'!$G$185,BM264)),MAX($BL$3:BL263)+1,0)</f>
        <v>261</v>
      </c>
      <c r="BM264" s="134" t="s">
        <v>4264</v>
      </c>
      <c r="BN264" s="98">
        <v>0</v>
      </c>
      <c r="BO264" s="99" t="str">
        <f>IFERROR(VLOOKUP(ROWS($BM$4:BM264),$BL$4:$BM$2337,2,0),"")</f>
        <v>Cisek (pow. kędzierzyńsko-kozielski, woj. opolskie)</v>
      </c>
      <c r="BP264" s="98">
        <v>0</v>
      </c>
      <c r="BQ264" s="98">
        <f>IF(ISNUMBER(SEARCH('ankieta ESG'!$G$186,BR264)),MAX($BQ$3:BQ263)+1,0)</f>
        <v>261</v>
      </c>
      <c r="BR264" s="134" t="s">
        <v>4264</v>
      </c>
      <c r="BS264" s="98">
        <v>0</v>
      </c>
      <c r="BT264" s="99" t="str">
        <f>IFERROR(VLOOKUP(ROWS($BR$4:BR264),$BQ$4:$BR$2337,2,0),"")</f>
        <v>Cisek (pow. kędzierzyńsko-kozielski, woj. opolskie)</v>
      </c>
      <c r="BU264" s="98">
        <v>0</v>
      </c>
      <c r="BV264" s="98">
        <f>IF(ISNUMBER(SEARCH('ankieta ESG'!$G$187,BW264)),MAX($BV$3:BV263)+1,0)</f>
        <v>261</v>
      </c>
      <c r="BW264" s="134" t="s">
        <v>4264</v>
      </c>
      <c r="BX264" s="98">
        <v>0</v>
      </c>
      <c r="BY264" s="99" t="str">
        <f>IFERROR(VLOOKUP(ROWS($BW$4:BW264),$BV$4:$BW$2337,2,0),"")</f>
        <v>Cisek (pow. kędzierzyńsko-kozielski, woj. opolskie)</v>
      </c>
      <c r="BZ264" s="98">
        <v>0</v>
      </c>
      <c r="CA264" s="98">
        <f>IF(ISNUMBER(SEARCH('ankieta ESG'!$G$188,CB264)),MAX($CA$3:CA263)+1,0)</f>
        <v>261</v>
      </c>
      <c r="CB264" s="134" t="s">
        <v>4264</v>
      </c>
      <c r="CC264" s="98">
        <v>0</v>
      </c>
      <c r="CD264" s="99" t="str">
        <f>IFERROR(VLOOKUP(ROWS($CB$4:CB264),$CA$4:$CB$2337,2,0),"")</f>
        <v>Cisek (pow. kędzierzyńsko-kozielski, woj. opolskie)</v>
      </c>
      <c r="CE264" s="98">
        <v>0</v>
      </c>
      <c r="CF264" s="98">
        <f>IF(ISNUMBER(SEARCH('ankieta ESG'!$G$189,CG264)),MAX($CF$3:CF263)+1,0)</f>
        <v>261</v>
      </c>
      <c r="CG264" s="134" t="s">
        <v>4264</v>
      </c>
      <c r="CH264" s="98">
        <v>0</v>
      </c>
      <c r="CI264" s="99" t="str">
        <f>IFERROR(VLOOKUP(ROWS($CG$4:CG264),$CF$4:$CG$2337,2,0),"")</f>
        <v>Cisek (pow. kędzierzyńsko-kozielski, woj. opolskie)</v>
      </c>
      <c r="CJ264" s="98">
        <v>0</v>
      </c>
    </row>
    <row r="265" spans="2:88">
      <c r="B265" s="98">
        <f>IF(ISNUMBER(SEARCH('ankieta ESG'!$E$11,C265)),MAX(B$3:$B264)+1,0)</f>
        <v>262</v>
      </c>
      <c r="C265" s="99" t="s">
        <v>306</v>
      </c>
      <c r="D265" s="98">
        <v>0</v>
      </c>
      <c r="E265" s="99" t="str">
        <f>IFERROR(VLOOKUP(ROWS($C$4:C265),$B$4:$C$1385,2,0),"")</f>
        <v>29.10.D Produkcja pojazdów samochodowych przeznaczonych do przewozu towarów (PKD 2007)</v>
      </c>
      <c r="F265" s="98">
        <v>0</v>
      </c>
      <c r="AM265" s="98">
        <f>IF(ISNUMBER(SEARCH('ankieta ESG'!$G$180,AN265)),MAX(AM$3:$AM264)+1,0)</f>
        <v>262</v>
      </c>
      <c r="AN265" s="134" t="s">
        <v>4265</v>
      </c>
      <c r="AO265" s="98">
        <v>0</v>
      </c>
      <c r="AP265" s="99" t="str">
        <f>IFERROR(VLOOKUP(ROWS($AN$4:AN265),$AM$4:$AN$2337,2,0),"")</f>
        <v>Cisna (pow. leski, woj. podkarpackie)</v>
      </c>
      <c r="AQ265" s="98">
        <v>0</v>
      </c>
      <c r="AR265" s="98">
        <f>IF(ISNUMBER(SEARCH('ankieta ESG'!$G$181,AS265)),MAX($AR$3:AR264)+1,0)</f>
        <v>262</v>
      </c>
      <c r="AS265" s="134" t="s">
        <v>4265</v>
      </c>
      <c r="AT265" s="98">
        <v>0</v>
      </c>
      <c r="AU265" s="99" t="str">
        <f>IFERROR(VLOOKUP(ROWS($AS$4:AS265),$AR$4:$AS$2337,2,0),"")</f>
        <v>Cisna (pow. leski, woj. podkarpackie)</v>
      </c>
      <c r="AV265" s="98">
        <v>0</v>
      </c>
      <c r="AW265" s="98">
        <f>IF(ISNUMBER(SEARCH('ankieta ESG'!$G$182,AX265)),MAX($AW$3:AW264)+1,0)</f>
        <v>262</v>
      </c>
      <c r="AX265" s="134" t="s">
        <v>4265</v>
      </c>
      <c r="AY265" s="98">
        <v>0</v>
      </c>
      <c r="AZ265" s="99" t="str">
        <f>IFERROR(VLOOKUP(ROWS($AX$4:AX265),$AW$4:$AX$2337,2,0),"")</f>
        <v>Cisna (pow. leski, woj. podkarpackie)</v>
      </c>
      <c r="BA265" s="98">
        <v>0</v>
      </c>
      <c r="BB265" s="98">
        <f>IF(ISNUMBER(SEARCH('ankieta ESG'!$G$183,BC265)),MAX($BB$3:BB264)+1,0)</f>
        <v>262</v>
      </c>
      <c r="BC265" s="134" t="s">
        <v>4265</v>
      </c>
      <c r="BD265" s="98">
        <v>0</v>
      </c>
      <c r="BE265" s="99" t="str">
        <f>IFERROR(VLOOKUP(ROWS($BC$4:BC265),$BB$4:$BC$2337,2,0),"")</f>
        <v>Cisna (pow. leski, woj. podkarpackie)</v>
      </c>
      <c r="BF265" s="98">
        <v>0</v>
      </c>
      <c r="BG265" s="98">
        <f>IF(ISNUMBER(SEARCH('ankieta ESG'!$G$184,BH265)),MAX($BG$3:BG264)+1,0)</f>
        <v>262</v>
      </c>
      <c r="BH265" s="134" t="s">
        <v>4265</v>
      </c>
      <c r="BI265" s="98">
        <v>0</v>
      </c>
      <c r="BJ265" s="99" t="str">
        <f>IFERROR(VLOOKUP(ROWS($BH$4:BH265),$BG$4:$BH$2337,2,0),"")</f>
        <v>Cisna (pow. leski, woj. podkarpackie)</v>
      </c>
      <c r="BK265" s="98">
        <v>0</v>
      </c>
      <c r="BL265" s="98">
        <f>IF(ISNUMBER(SEARCH('ankieta ESG'!$G$185,BM265)),MAX($BL$3:BL264)+1,0)</f>
        <v>262</v>
      </c>
      <c r="BM265" s="134" t="s">
        <v>4265</v>
      </c>
      <c r="BN265" s="98">
        <v>0</v>
      </c>
      <c r="BO265" s="99" t="str">
        <f>IFERROR(VLOOKUP(ROWS($BM$4:BM265),$BL$4:$BM$2337,2,0),"")</f>
        <v>Cisna (pow. leski, woj. podkarpackie)</v>
      </c>
      <c r="BP265" s="98">
        <v>0</v>
      </c>
      <c r="BQ265" s="98">
        <f>IF(ISNUMBER(SEARCH('ankieta ESG'!$G$186,BR265)),MAX($BQ$3:BQ264)+1,0)</f>
        <v>262</v>
      </c>
      <c r="BR265" s="134" t="s">
        <v>4265</v>
      </c>
      <c r="BS265" s="98">
        <v>0</v>
      </c>
      <c r="BT265" s="99" t="str">
        <f>IFERROR(VLOOKUP(ROWS($BR$4:BR265),$BQ$4:$BR$2337,2,0),"")</f>
        <v>Cisna (pow. leski, woj. podkarpackie)</v>
      </c>
      <c r="BU265" s="98">
        <v>0</v>
      </c>
      <c r="BV265" s="98">
        <f>IF(ISNUMBER(SEARCH('ankieta ESG'!$G$187,BW265)),MAX($BV$3:BV264)+1,0)</f>
        <v>262</v>
      </c>
      <c r="BW265" s="134" t="s">
        <v>4265</v>
      </c>
      <c r="BX265" s="98">
        <v>0</v>
      </c>
      <c r="BY265" s="99" t="str">
        <f>IFERROR(VLOOKUP(ROWS($BW$4:BW265),$BV$4:$BW$2337,2,0),"")</f>
        <v>Cisna (pow. leski, woj. podkarpackie)</v>
      </c>
      <c r="BZ265" s="98">
        <v>0</v>
      </c>
      <c r="CA265" s="98">
        <f>IF(ISNUMBER(SEARCH('ankieta ESG'!$G$188,CB265)),MAX($CA$3:CA264)+1,0)</f>
        <v>262</v>
      </c>
      <c r="CB265" s="134" t="s">
        <v>4265</v>
      </c>
      <c r="CC265" s="98">
        <v>0</v>
      </c>
      <c r="CD265" s="99" t="str">
        <f>IFERROR(VLOOKUP(ROWS($CB$4:CB265),$CA$4:$CB$2337,2,0),"")</f>
        <v>Cisna (pow. leski, woj. podkarpackie)</v>
      </c>
      <c r="CE265" s="98">
        <v>0</v>
      </c>
      <c r="CF265" s="98">
        <f>IF(ISNUMBER(SEARCH('ankieta ESG'!$G$189,CG265)),MAX($CF$3:CF264)+1,0)</f>
        <v>262</v>
      </c>
      <c r="CG265" s="134" t="s">
        <v>4265</v>
      </c>
      <c r="CH265" s="98">
        <v>0</v>
      </c>
      <c r="CI265" s="99" t="str">
        <f>IFERROR(VLOOKUP(ROWS($CG$4:CG265),$CF$4:$CG$2337,2,0),"")</f>
        <v>Cisna (pow. leski, woj. podkarpackie)</v>
      </c>
      <c r="CJ265" s="98">
        <v>0</v>
      </c>
    </row>
    <row r="266" spans="2:88">
      <c r="B266" s="98">
        <f>IF(ISNUMBER(SEARCH('ankieta ESG'!$E$11,C266)),MAX(B$3:$B265)+1,0)</f>
        <v>263</v>
      </c>
      <c r="C266" s="99" t="s">
        <v>307</v>
      </c>
      <c r="D266" s="98">
        <v>0</v>
      </c>
      <c r="E266" s="99" t="str">
        <f>IFERROR(VLOOKUP(ROWS($C$4:C266),$B$4:$C$1385,2,0),"")</f>
        <v>29.10.E Produkcja pozostałych pojazdów samochodowych, z wyłączeniem motocykli (PKD 2007)</v>
      </c>
      <c r="F266" s="98">
        <v>0</v>
      </c>
      <c r="AM266" s="98">
        <f>IF(ISNUMBER(SEARCH('ankieta ESG'!$G$180,AN266)),MAX(AM$3:$AM265)+1,0)</f>
        <v>263</v>
      </c>
      <c r="AN266" s="134" t="s">
        <v>4266</v>
      </c>
      <c r="AO266" s="98">
        <v>0</v>
      </c>
      <c r="AP266" s="99" t="str">
        <f>IFERROR(VLOOKUP(ROWS($AN$4:AN266),$AM$4:$AN$2337,2,0),"")</f>
        <v>Cmolas (pow. kolbuszowski, woj. podkarpackie)</v>
      </c>
      <c r="AQ266" s="98">
        <v>0</v>
      </c>
      <c r="AR266" s="98">
        <f>IF(ISNUMBER(SEARCH('ankieta ESG'!$G$181,AS266)),MAX($AR$3:AR265)+1,0)</f>
        <v>263</v>
      </c>
      <c r="AS266" s="134" t="s">
        <v>4266</v>
      </c>
      <c r="AT266" s="98">
        <v>0</v>
      </c>
      <c r="AU266" s="99" t="str">
        <f>IFERROR(VLOOKUP(ROWS($AS$4:AS266),$AR$4:$AS$2337,2,0),"")</f>
        <v>Cmolas (pow. kolbuszowski, woj. podkarpackie)</v>
      </c>
      <c r="AV266" s="98">
        <v>0</v>
      </c>
      <c r="AW266" s="98">
        <f>IF(ISNUMBER(SEARCH('ankieta ESG'!$G$182,AX266)),MAX($AW$3:AW265)+1,0)</f>
        <v>263</v>
      </c>
      <c r="AX266" s="134" t="s">
        <v>4266</v>
      </c>
      <c r="AY266" s="98">
        <v>0</v>
      </c>
      <c r="AZ266" s="99" t="str">
        <f>IFERROR(VLOOKUP(ROWS($AX$4:AX266),$AW$4:$AX$2337,2,0),"")</f>
        <v>Cmolas (pow. kolbuszowski, woj. podkarpackie)</v>
      </c>
      <c r="BA266" s="98">
        <v>0</v>
      </c>
      <c r="BB266" s="98">
        <f>IF(ISNUMBER(SEARCH('ankieta ESG'!$G$183,BC266)),MAX($BB$3:BB265)+1,0)</f>
        <v>263</v>
      </c>
      <c r="BC266" s="134" t="s">
        <v>4266</v>
      </c>
      <c r="BD266" s="98">
        <v>0</v>
      </c>
      <c r="BE266" s="99" t="str">
        <f>IFERROR(VLOOKUP(ROWS($BC$4:BC266),$BB$4:$BC$2337,2,0),"")</f>
        <v>Cmolas (pow. kolbuszowski, woj. podkarpackie)</v>
      </c>
      <c r="BF266" s="98">
        <v>0</v>
      </c>
      <c r="BG266" s="98">
        <f>IF(ISNUMBER(SEARCH('ankieta ESG'!$G$184,BH266)),MAX($BG$3:BG265)+1,0)</f>
        <v>263</v>
      </c>
      <c r="BH266" s="134" t="s">
        <v>4266</v>
      </c>
      <c r="BI266" s="98">
        <v>0</v>
      </c>
      <c r="BJ266" s="99" t="str">
        <f>IFERROR(VLOOKUP(ROWS($BH$4:BH266),$BG$4:$BH$2337,2,0),"")</f>
        <v>Cmolas (pow. kolbuszowski, woj. podkarpackie)</v>
      </c>
      <c r="BK266" s="98">
        <v>0</v>
      </c>
      <c r="BL266" s="98">
        <f>IF(ISNUMBER(SEARCH('ankieta ESG'!$G$185,BM266)),MAX($BL$3:BL265)+1,0)</f>
        <v>263</v>
      </c>
      <c r="BM266" s="134" t="s">
        <v>4266</v>
      </c>
      <c r="BN266" s="98">
        <v>0</v>
      </c>
      <c r="BO266" s="99" t="str">
        <f>IFERROR(VLOOKUP(ROWS($BM$4:BM266),$BL$4:$BM$2337,2,0),"")</f>
        <v>Cmolas (pow. kolbuszowski, woj. podkarpackie)</v>
      </c>
      <c r="BP266" s="98">
        <v>0</v>
      </c>
      <c r="BQ266" s="98">
        <f>IF(ISNUMBER(SEARCH('ankieta ESG'!$G$186,BR266)),MAX($BQ$3:BQ265)+1,0)</f>
        <v>263</v>
      </c>
      <c r="BR266" s="134" t="s">
        <v>4266</v>
      </c>
      <c r="BS266" s="98">
        <v>0</v>
      </c>
      <c r="BT266" s="99" t="str">
        <f>IFERROR(VLOOKUP(ROWS($BR$4:BR266),$BQ$4:$BR$2337,2,0),"")</f>
        <v>Cmolas (pow. kolbuszowski, woj. podkarpackie)</v>
      </c>
      <c r="BU266" s="98">
        <v>0</v>
      </c>
      <c r="BV266" s="98">
        <f>IF(ISNUMBER(SEARCH('ankieta ESG'!$G$187,BW266)),MAX($BV$3:BV265)+1,0)</f>
        <v>263</v>
      </c>
      <c r="BW266" s="134" t="s">
        <v>4266</v>
      </c>
      <c r="BX266" s="98">
        <v>0</v>
      </c>
      <c r="BY266" s="99" t="str">
        <f>IFERROR(VLOOKUP(ROWS($BW$4:BW266),$BV$4:$BW$2337,2,0),"")</f>
        <v>Cmolas (pow. kolbuszowski, woj. podkarpackie)</v>
      </c>
      <c r="BZ266" s="98">
        <v>0</v>
      </c>
      <c r="CA266" s="98">
        <f>IF(ISNUMBER(SEARCH('ankieta ESG'!$G$188,CB266)),MAX($CA$3:CA265)+1,0)</f>
        <v>263</v>
      </c>
      <c r="CB266" s="134" t="s">
        <v>4266</v>
      </c>
      <c r="CC266" s="98">
        <v>0</v>
      </c>
      <c r="CD266" s="99" t="str">
        <f>IFERROR(VLOOKUP(ROWS($CB$4:CB266),$CA$4:$CB$2337,2,0),"")</f>
        <v>Cmolas (pow. kolbuszowski, woj. podkarpackie)</v>
      </c>
      <c r="CE266" s="98">
        <v>0</v>
      </c>
      <c r="CF266" s="98">
        <f>IF(ISNUMBER(SEARCH('ankieta ESG'!$G$189,CG266)),MAX($CF$3:CF265)+1,0)</f>
        <v>263</v>
      </c>
      <c r="CG266" s="134" t="s">
        <v>4266</v>
      </c>
      <c r="CH266" s="98">
        <v>0</v>
      </c>
      <c r="CI266" s="99" t="str">
        <f>IFERROR(VLOOKUP(ROWS($CG$4:CG266),$CF$4:$CG$2337,2,0),"")</f>
        <v>Cmolas (pow. kolbuszowski, woj. podkarpackie)</v>
      </c>
      <c r="CJ266" s="98">
        <v>0</v>
      </c>
    </row>
    <row r="267" spans="2:88">
      <c r="B267" s="98">
        <f>IF(ISNUMBER(SEARCH('ankieta ESG'!$E$11,C267)),MAX(B$3:$B266)+1,0)</f>
        <v>264</v>
      </c>
      <c r="C267" s="99" t="s">
        <v>308</v>
      </c>
      <c r="D267" s="98">
        <v>0</v>
      </c>
      <c r="E267" s="99" t="str">
        <f>IFERROR(VLOOKUP(ROWS($C$4:C267),$B$4:$C$1385,2,0),"")</f>
        <v>29.20.Z Produkcja nadwozi do pojazdów silnikowych; produkcja przyczep i naczep (PKD 2007)</v>
      </c>
      <c r="F267" s="98">
        <v>0</v>
      </c>
      <c r="AM267" s="98">
        <f>IF(ISNUMBER(SEARCH('ankieta ESG'!$G$180,AN267)),MAX(AM$3:$AM266)+1,0)</f>
        <v>264</v>
      </c>
      <c r="AN267" s="134" t="s">
        <v>4267</v>
      </c>
      <c r="AO267" s="98">
        <v>0</v>
      </c>
      <c r="AP267" s="99" t="str">
        <f>IFERROR(VLOOKUP(ROWS($AN$4:AN267),$AM$4:$AN$2337,2,0),"")</f>
        <v>Cybinka (pow. słubicki, woj. lubuskie)</v>
      </c>
      <c r="AQ267" s="98">
        <v>0</v>
      </c>
      <c r="AR267" s="98">
        <f>IF(ISNUMBER(SEARCH('ankieta ESG'!$G$181,AS267)),MAX($AR$3:AR266)+1,0)</f>
        <v>264</v>
      </c>
      <c r="AS267" s="134" t="s">
        <v>4267</v>
      </c>
      <c r="AT267" s="98">
        <v>0</v>
      </c>
      <c r="AU267" s="99" t="str">
        <f>IFERROR(VLOOKUP(ROWS($AS$4:AS267),$AR$4:$AS$2337,2,0),"")</f>
        <v>Cybinka (pow. słubicki, woj. lubuskie)</v>
      </c>
      <c r="AV267" s="98">
        <v>0</v>
      </c>
      <c r="AW267" s="98">
        <f>IF(ISNUMBER(SEARCH('ankieta ESG'!$G$182,AX267)),MAX($AW$3:AW266)+1,0)</f>
        <v>264</v>
      </c>
      <c r="AX267" s="134" t="s">
        <v>4267</v>
      </c>
      <c r="AY267" s="98">
        <v>0</v>
      </c>
      <c r="AZ267" s="99" t="str">
        <f>IFERROR(VLOOKUP(ROWS($AX$4:AX267),$AW$4:$AX$2337,2,0),"")</f>
        <v>Cybinka (pow. słubicki, woj. lubuskie)</v>
      </c>
      <c r="BA267" s="98">
        <v>0</v>
      </c>
      <c r="BB267" s="98">
        <f>IF(ISNUMBER(SEARCH('ankieta ESG'!$G$183,BC267)),MAX($BB$3:BB266)+1,0)</f>
        <v>264</v>
      </c>
      <c r="BC267" s="134" t="s">
        <v>4267</v>
      </c>
      <c r="BD267" s="98">
        <v>0</v>
      </c>
      <c r="BE267" s="99" t="str">
        <f>IFERROR(VLOOKUP(ROWS($BC$4:BC267),$BB$4:$BC$2337,2,0),"")</f>
        <v>Cybinka (pow. słubicki, woj. lubuskie)</v>
      </c>
      <c r="BF267" s="98">
        <v>0</v>
      </c>
      <c r="BG267" s="98">
        <f>IF(ISNUMBER(SEARCH('ankieta ESG'!$G$184,BH267)),MAX($BG$3:BG266)+1,0)</f>
        <v>264</v>
      </c>
      <c r="BH267" s="134" t="s">
        <v>4267</v>
      </c>
      <c r="BI267" s="98">
        <v>0</v>
      </c>
      <c r="BJ267" s="99" t="str">
        <f>IFERROR(VLOOKUP(ROWS($BH$4:BH267),$BG$4:$BH$2337,2,0),"")</f>
        <v>Cybinka (pow. słubicki, woj. lubuskie)</v>
      </c>
      <c r="BK267" s="98">
        <v>0</v>
      </c>
      <c r="BL267" s="98">
        <f>IF(ISNUMBER(SEARCH('ankieta ESG'!$G$185,BM267)),MAX($BL$3:BL266)+1,0)</f>
        <v>264</v>
      </c>
      <c r="BM267" s="134" t="s">
        <v>4267</v>
      </c>
      <c r="BN267" s="98">
        <v>0</v>
      </c>
      <c r="BO267" s="99" t="str">
        <f>IFERROR(VLOOKUP(ROWS($BM$4:BM267),$BL$4:$BM$2337,2,0),"")</f>
        <v>Cybinka (pow. słubicki, woj. lubuskie)</v>
      </c>
      <c r="BP267" s="98">
        <v>0</v>
      </c>
      <c r="BQ267" s="98">
        <f>IF(ISNUMBER(SEARCH('ankieta ESG'!$G$186,BR267)),MAX($BQ$3:BQ266)+1,0)</f>
        <v>264</v>
      </c>
      <c r="BR267" s="134" t="s">
        <v>4267</v>
      </c>
      <c r="BS267" s="98">
        <v>0</v>
      </c>
      <c r="BT267" s="99" t="str">
        <f>IFERROR(VLOOKUP(ROWS($BR$4:BR267),$BQ$4:$BR$2337,2,0),"")</f>
        <v>Cybinka (pow. słubicki, woj. lubuskie)</v>
      </c>
      <c r="BU267" s="98">
        <v>0</v>
      </c>
      <c r="BV267" s="98">
        <f>IF(ISNUMBER(SEARCH('ankieta ESG'!$G$187,BW267)),MAX($BV$3:BV266)+1,0)</f>
        <v>264</v>
      </c>
      <c r="BW267" s="134" t="s">
        <v>4267</v>
      </c>
      <c r="BX267" s="98">
        <v>0</v>
      </c>
      <c r="BY267" s="99" t="str">
        <f>IFERROR(VLOOKUP(ROWS($BW$4:BW267),$BV$4:$BW$2337,2,0),"")</f>
        <v>Cybinka (pow. słubicki, woj. lubuskie)</v>
      </c>
      <c r="BZ267" s="98">
        <v>0</v>
      </c>
      <c r="CA267" s="98">
        <f>IF(ISNUMBER(SEARCH('ankieta ESG'!$G$188,CB267)),MAX($CA$3:CA266)+1,0)</f>
        <v>264</v>
      </c>
      <c r="CB267" s="134" t="s">
        <v>4267</v>
      </c>
      <c r="CC267" s="98">
        <v>0</v>
      </c>
      <c r="CD267" s="99" t="str">
        <f>IFERROR(VLOOKUP(ROWS($CB$4:CB267),$CA$4:$CB$2337,2,0),"")</f>
        <v>Cybinka (pow. słubicki, woj. lubuskie)</v>
      </c>
      <c r="CE267" s="98">
        <v>0</v>
      </c>
      <c r="CF267" s="98">
        <f>IF(ISNUMBER(SEARCH('ankieta ESG'!$G$189,CG267)),MAX($CF$3:CF266)+1,0)</f>
        <v>264</v>
      </c>
      <c r="CG267" s="134" t="s">
        <v>4267</v>
      </c>
      <c r="CH267" s="98">
        <v>0</v>
      </c>
      <c r="CI267" s="99" t="str">
        <f>IFERROR(VLOOKUP(ROWS($CG$4:CG267),$CF$4:$CG$2337,2,0),"")</f>
        <v>Cybinka (pow. słubicki, woj. lubuskie)</v>
      </c>
      <c r="CJ267" s="98">
        <v>0</v>
      </c>
    </row>
    <row r="268" spans="2:88">
      <c r="B268" s="98">
        <f>IF(ISNUMBER(SEARCH('ankieta ESG'!$E$11,C268)),MAX(B$3:$B267)+1,0)</f>
        <v>265</v>
      </c>
      <c r="C268" s="99" t="s">
        <v>309</v>
      </c>
      <c r="D268" s="98">
        <v>0</v>
      </c>
      <c r="E268" s="99" t="str">
        <f>IFERROR(VLOOKUP(ROWS($C$4:C268),$B$4:$C$1385,2,0),"")</f>
        <v>29.31.Z Produkcja wyposażenia elektrycznego i elektronicznego do pojazdów silnikowych (PKD 2007)</v>
      </c>
      <c r="F268" s="98">
        <v>0</v>
      </c>
      <c r="AM268" s="98">
        <f>IF(ISNUMBER(SEARCH('ankieta ESG'!$G$180,AN268)),MAX(AM$3:$AM267)+1,0)</f>
        <v>265</v>
      </c>
      <c r="AN268" s="134" t="s">
        <v>4268</v>
      </c>
      <c r="AO268" s="98">
        <v>0</v>
      </c>
      <c r="AP268" s="99" t="str">
        <f>IFERROR(VLOOKUP(ROWS($AN$4:AN268),$AM$4:$AN$2337,2,0),"")</f>
        <v>Cyców (pow. łęczyński, woj. lubelskie)</v>
      </c>
      <c r="AQ268" s="98">
        <v>0</v>
      </c>
      <c r="AR268" s="98">
        <f>IF(ISNUMBER(SEARCH('ankieta ESG'!$G$181,AS268)),MAX($AR$3:AR267)+1,0)</f>
        <v>265</v>
      </c>
      <c r="AS268" s="134" t="s">
        <v>4268</v>
      </c>
      <c r="AT268" s="98">
        <v>0</v>
      </c>
      <c r="AU268" s="99" t="str">
        <f>IFERROR(VLOOKUP(ROWS($AS$4:AS268),$AR$4:$AS$2337,2,0),"")</f>
        <v>Cyców (pow. łęczyński, woj. lubelskie)</v>
      </c>
      <c r="AV268" s="98">
        <v>0</v>
      </c>
      <c r="AW268" s="98">
        <f>IF(ISNUMBER(SEARCH('ankieta ESG'!$G$182,AX268)),MAX($AW$3:AW267)+1,0)</f>
        <v>265</v>
      </c>
      <c r="AX268" s="134" t="s">
        <v>4268</v>
      </c>
      <c r="AY268" s="98">
        <v>0</v>
      </c>
      <c r="AZ268" s="99" t="str">
        <f>IFERROR(VLOOKUP(ROWS($AX$4:AX268),$AW$4:$AX$2337,2,0),"")</f>
        <v>Cyców (pow. łęczyński, woj. lubelskie)</v>
      </c>
      <c r="BA268" s="98">
        <v>0</v>
      </c>
      <c r="BB268" s="98">
        <f>IF(ISNUMBER(SEARCH('ankieta ESG'!$G$183,BC268)),MAX($BB$3:BB267)+1,0)</f>
        <v>265</v>
      </c>
      <c r="BC268" s="134" t="s">
        <v>4268</v>
      </c>
      <c r="BD268" s="98">
        <v>0</v>
      </c>
      <c r="BE268" s="99" t="str">
        <f>IFERROR(VLOOKUP(ROWS($BC$4:BC268),$BB$4:$BC$2337,2,0),"")</f>
        <v>Cyców (pow. łęczyński, woj. lubelskie)</v>
      </c>
      <c r="BF268" s="98">
        <v>0</v>
      </c>
      <c r="BG268" s="98">
        <f>IF(ISNUMBER(SEARCH('ankieta ESG'!$G$184,BH268)),MAX($BG$3:BG267)+1,0)</f>
        <v>265</v>
      </c>
      <c r="BH268" s="134" t="s">
        <v>4268</v>
      </c>
      <c r="BI268" s="98">
        <v>0</v>
      </c>
      <c r="BJ268" s="99" t="str">
        <f>IFERROR(VLOOKUP(ROWS($BH$4:BH268),$BG$4:$BH$2337,2,0),"")</f>
        <v>Cyców (pow. łęczyński, woj. lubelskie)</v>
      </c>
      <c r="BK268" s="98">
        <v>0</v>
      </c>
      <c r="BL268" s="98">
        <f>IF(ISNUMBER(SEARCH('ankieta ESG'!$G$185,BM268)),MAX($BL$3:BL267)+1,0)</f>
        <v>265</v>
      </c>
      <c r="BM268" s="134" t="s">
        <v>4268</v>
      </c>
      <c r="BN268" s="98">
        <v>0</v>
      </c>
      <c r="BO268" s="99" t="str">
        <f>IFERROR(VLOOKUP(ROWS($BM$4:BM268),$BL$4:$BM$2337,2,0),"")</f>
        <v>Cyców (pow. łęczyński, woj. lubelskie)</v>
      </c>
      <c r="BP268" s="98">
        <v>0</v>
      </c>
      <c r="BQ268" s="98">
        <f>IF(ISNUMBER(SEARCH('ankieta ESG'!$G$186,BR268)),MAX($BQ$3:BQ267)+1,0)</f>
        <v>265</v>
      </c>
      <c r="BR268" s="134" t="s">
        <v>4268</v>
      </c>
      <c r="BS268" s="98">
        <v>0</v>
      </c>
      <c r="BT268" s="99" t="str">
        <f>IFERROR(VLOOKUP(ROWS($BR$4:BR268),$BQ$4:$BR$2337,2,0),"")</f>
        <v>Cyców (pow. łęczyński, woj. lubelskie)</v>
      </c>
      <c r="BU268" s="98">
        <v>0</v>
      </c>
      <c r="BV268" s="98">
        <f>IF(ISNUMBER(SEARCH('ankieta ESG'!$G$187,BW268)),MAX($BV$3:BV267)+1,0)</f>
        <v>265</v>
      </c>
      <c r="BW268" s="134" t="s">
        <v>4268</v>
      </c>
      <c r="BX268" s="98">
        <v>0</v>
      </c>
      <c r="BY268" s="99" t="str">
        <f>IFERROR(VLOOKUP(ROWS($BW$4:BW268),$BV$4:$BW$2337,2,0),"")</f>
        <v>Cyców (pow. łęczyński, woj. lubelskie)</v>
      </c>
      <c r="BZ268" s="98">
        <v>0</v>
      </c>
      <c r="CA268" s="98">
        <f>IF(ISNUMBER(SEARCH('ankieta ESG'!$G$188,CB268)),MAX($CA$3:CA267)+1,0)</f>
        <v>265</v>
      </c>
      <c r="CB268" s="134" t="s">
        <v>4268</v>
      </c>
      <c r="CC268" s="98">
        <v>0</v>
      </c>
      <c r="CD268" s="99" t="str">
        <f>IFERROR(VLOOKUP(ROWS($CB$4:CB268),$CA$4:$CB$2337,2,0),"")</f>
        <v>Cyców (pow. łęczyński, woj. lubelskie)</v>
      </c>
      <c r="CE268" s="98">
        <v>0</v>
      </c>
      <c r="CF268" s="98">
        <f>IF(ISNUMBER(SEARCH('ankieta ESG'!$G$189,CG268)),MAX($CF$3:CF267)+1,0)</f>
        <v>265</v>
      </c>
      <c r="CG268" s="134" t="s">
        <v>4268</v>
      </c>
      <c r="CH268" s="98">
        <v>0</v>
      </c>
      <c r="CI268" s="99" t="str">
        <f>IFERROR(VLOOKUP(ROWS($CG$4:CG268),$CF$4:$CG$2337,2,0),"")</f>
        <v>Cyców (pow. łęczyński, woj. lubelskie)</v>
      </c>
      <c r="CJ268" s="98">
        <v>0</v>
      </c>
    </row>
    <row r="269" spans="2:88">
      <c r="B269" s="98">
        <f>IF(ISNUMBER(SEARCH('ankieta ESG'!$E$11,C269)),MAX(B$3:$B268)+1,0)</f>
        <v>266</v>
      </c>
      <c r="C269" s="99" t="s">
        <v>310</v>
      </c>
      <c r="D269" s="98">
        <v>0</v>
      </c>
      <c r="E269" s="99" t="str">
        <f>IFERROR(VLOOKUP(ROWS($C$4:C269),$B$4:$C$1385,2,0),"")</f>
        <v>29.32.Z Produkcja pozostałych części i akcesoriów do pojazdów silnikowych, z wyłączeniem motocykli (PKD 2007)</v>
      </c>
      <c r="F269" s="98">
        <v>0</v>
      </c>
      <c r="AM269" s="98">
        <f>IF(ISNUMBER(SEARCH('ankieta ESG'!$G$180,AN269)),MAX(AM$3:$AM268)+1,0)</f>
        <v>266</v>
      </c>
      <c r="AN269" s="134" t="s">
        <v>4269</v>
      </c>
      <c r="AO269" s="98">
        <v>0</v>
      </c>
      <c r="AP269" s="99" t="str">
        <f>IFERROR(VLOOKUP(ROWS($AN$4:AN269),$AM$4:$AN$2337,2,0),"")</f>
        <v>Czajków (pow. ostrzeszowski, woj. wielkopolskie)</v>
      </c>
      <c r="AQ269" s="98">
        <v>0</v>
      </c>
      <c r="AR269" s="98">
        <f>IF(ISNUMBER(SEARCH('ankieta ESG'!$G$181,AS269)),MAX($AR$3:AR268)+1,0)</f>
        <v>266</v>
      </c>
      <c r="AS269" s="134" t="s">
        <v>4269</v>
      </c>
      <c r="AT269" s="98">
        <v>0</v>
      </c>
      <c r="AU269" s="99" t="str">
        <f>IFERROR(VLOOKUP(ROWS($AS$4:AS269),$AR$4:$AS$2337,2,0),"")</f>
        <v>Czajków (pow. ostrzeszowski, woj. wielkopolskie)</v>
      </c>
      <c r="AV269" s="98">
        <v>0</v>
      </c>
      <c r="AW269" s="98">
        <f>IF(ISNUMBER(SEARCH('ankieta ESG'!$G$182,AX269)),MAX($AW$3:AW268)+1,0)</f>
        <v>266</v>
      </c>
      <c r="AX269" s="134" t="s">
        <v>4269</v>
      </c>
      <c r="AY269" s="98">
        <v>0</v>
      </c>
      <c r="AZ269" s="99" t="str">
        <f>IFERROR(VLOOKUP(ROWS($AX$4:AX269),$AW$4:$AX$2337,2,0),"")</f>
        <v>Czajków (pow. ostrzeszowski, woj. wielkopolskie)</v>
      </c>
      <c r="BA269" s="98">
        <v>0</v>
      </c>
      <c r="BB269" s="98">
        <f>IF(ISNUMBER(SEARCH('ankieta ESG'!$G$183,BC269)),MAX($BB$3:BB268)+1,0)</f>
        <v>266</v>
      </c>
      <c r="BC269" s="134" t="s">
        <v>4269</v>
      </c>
      <c r="BD269" s="98">
        <v>0</v>
      </c>
      <c r="BE269" s="99" t="str">
        <f>IFERROR(VLOOKUP(ROWS($BC$4:BC269),$BB$4:$BC$2337,2,0),"")</f>
        <v>Czajków (pow. ostrzeszowski, woj. wielkopolskie)</v>
      </c>
      <c r="BF269" s="98">
        <v>0</v>
      </c>
      <c r="BG269" s="98">
        <f>IF(ISNUMBER(SEARCH('ankieta ESG'!$G$184,BH269)),MAX($BG$3:BG268)+1,0)</f>
        <v>266</v>
      </c>
      <c r="BH269" s="134" t="s">
        <v>4269</v>
      </c>
      <c r="BI269" s="98">
        <v>0</v>
      </c>
      <c r="BJ269" s="99" t="str">
        <f>IFERROR(VLOOKUP(ROWS($BH$4:BH269),$BG$4:$BH$2337,2,0),"")</f>
        <v>Czajków (pow. ostrzeszowski, woj. wielkopolskie)</v>
      </c>
      <c r="BK269" s="98">
        <v>0</v>
      </c>
      <c r="BL269" s="98">
        <f>IF(ISNUMBER(SEARCH('ankieta ESG'!$G$185,BM269)),MAX($BL$3:BL268)+1,0)</f>
        <v>266</v>
      </c>
      <c r="BM269" s="134" t="s">
        <v>4269</v>
      </c>
      <c r="BN269" s="98">
        <v>0</v>
      </c>
      <c r="BO269" s="99" t="str">
        <f>IFERROR(VLOOKUP(ROWS($BM$4:BM269),$BL$4:$BM$2337,2,0),"")</f>
        <v>Czajków (pow. ostrzeszowski, woj. wielkopolskie)</v>
      </c>
      <c r="BP269" s="98">
        <v>0</v>
      </c>
      <c r="BQ269" s="98">
        <f>IF(ISNUMBER(SEARCH('ankieta ESG'!$G$186,BR269)),MAX($BQ$3:BQ268)+1,0)</f>
        <v>266</v>
      </c>
      <c r="BR269" s="134" t="s">
        <v>4269</v>
      </c>
      <c r="BS269" s="98">
        <v>0</v>
      </c>
      <c r="BT269" s="99" t="str">
        <f>IFERROR(VLOOKUP(ROWS($BR$4:BR269),$BQ$4:$BR$2337,2,0),"")</f>
        <v>Czajków (pow. ostrzeszowski, woj. wielkopolskie)</v>
      </c>
      <c r="BU269" s="98">
        <v>0</v>
      </c>
      <c r="BV269" s="98">
        <f>IF(ISNUMBER(SEARCH('ankieta ESG'!$G$187,BW269)),MAX($BV$3:BV268)+1,0)</f>
        <v>266</v>
      </c>
      <c r="BW269" s="134" t="s">
        <v>4269</v>
      </c>
      <c r="BX269" s="98">
        <v>0</v>
      </c>
      <c r="BY269" s="99" t="str">
        <f>IFERROR(VLOOKUP(ROWS($BW$4:BW269),$BV$4:$BW$2337,2,0),"")</f>
        <v>Czajków (pow. ostrzeszowski, woj. wielkopolskie)</v>
      </c>
      <c r="BZ269" s="98">
        <v>0</v>
      </c>
      <c r="CA269" s="98">
        <f>IF(ISNUMBER(SEARCH('ankieta ESG'!$G$188,CB269)),MAX($CA$3:CA268)+1,0)</f>
        <v>266</v>
      </c>
      <c r="CB269" s="134" t="s">
        <v>4269</v>
      </c>
      <c r="CC269" s="98">
        <v>0</v>
      </c>
      <c r="CD269" s="99" t="str">
        <f>IFERROR(VLOOKUP(ROWS($CB$4:CB269),$CA$4:$CB$2337,2,0),"")</f>
        <v>Czajków (pow. ostrzeszowski, woj. wielkopolskie)</v>
      </c>
      <c r="CE269" s="98">
        <v>0</v>
      </c>
      <c r="CF269" s="98">
        <f>IF(ISNUMBER(SEARCH('ankieta ESG'!$G$189,CG269)),MAX($CF$3:CF268)+1,0)</f>
        <v>266</v>
      </c>
      <c r="CG269" s="134" t="s">
        <v>4269</v>
      </c>
      <c r="CH269" s="98">
        <v>0</v>
      </c>
      <c r="CI269" s="99" t="str">
        <f>IFERROR(VLOOKUP(ROWS($CG$4:CG269),$CF$4:$CG$2337,2,0),"")</f>
        <v>Czajków (pow. ostrzeszowski, woj. wielkopolskie)</v>
      </c>
      <c r="CJ269" s="98">
        <v>0</v>
      </c>
    </row>
    <row r="270" spans="2:88">
      <c r="B270" s="98">
        <f>IF(ISNUMBER(SEARCH('ankieta ESG'!$E$11,C270)),MAX(B$3:$B269)+1,0)</f>
        <v>267</v>
      </c>
      <c r="C270" s="99" t="s">
        <v>311</v>
      </c>
      <c r="D270" s="98">
        <v>0</v>
      </c>
      <c r="E270" s="99" t="str">
        <f>IFERROR(VLOOKUP(ROWS($C$4:C270),$B$4:$C$1385,2,0),"")</f>
        <v>30.11.Z Produkcja statków i konstrukcji pływających (PKD 2007)</v>
      </c>
      <c r="F270" s="98">
        <v>0</v>
      </c>
      <c r="AM270" s="98">
        <f>IF(ISNUMBER(SEARCH('ankieta ESG'!$G$180,AN270)),MAX(AM$3:$AM269)+1,0)</f>
        <v>267</v>
      </c>
      <c r="AN270" s="134" t="s">
        <v>4270</v>
      </c>
      <c r="AO270" s="98">
        <v>0</v>
      </c>
      <c r="AP270" s="99" t="str">
        <f>IFERROR(VLOOKUP(ROWS($AN$4:AN270),$AM$4:$AN$2337,2,0),"")</f>
        <v>Czaplinek (pow. drawski, woj. zachodniopomorskie)</v>
      </c>
      <c r="AQ270" s="98">
        <v>0</v>
      </c>
      <c r="AR270" s="98">
        <f>IF(ISNUMBER(SEARCH('ankieta ESG'!$G$181,AS270)),MAX($AR$3:AR269)+1,0)</f>
        <v>267</v>
      </c>
      <c r="AS270" s="134" t="s">
        <v>4270</v>
      </c>
      <c r="AT270" s="98">
        <v>0</v>
      </c>
      <c r="AU270" s="99" t="str">
        <f>IFERROR(VLOOKUP(ROWS($AS$4:AS270),$AR$4:$AS$2337,2,0),"")</f>
        <v>Czaplinek (pow. drawski, woj. zachodniopomorskie)</v>
      </c>
      <c r="AV270" s="98">
        <v>0</v>
      </c>
      <c r="AW270" s="98">
        <f>IF(ISNUMBER(SEARCH('ankieta ESG'!$G$182,AX270)),MAX($AW$3:AW269)+1,0)</f>
        <v>267</v>
      </c>
      <c r="AX270" s="134" t="s">
        <v>4270</v>
      </c>
      <c r="AY270" s="98">
        <v>0</v>
      </c>
      <c r="AZ270" s="99" t="str">
        <f>IFERROR(VLOOKUP(ROWS($AX$4:AX270),$AW$4:$AX$2337,2,0),"")</f>
        <v>Czaplinek (pow. drawski, woj. zachodniopomorskie)</v>
      </c>
      <c r="BA270" s="98">
        <v>0</v>
      </c>
      <c r="BB270" s="98">
        <f>IF(ISNUMBER(SEARCH('ankieta ESG'!$G$183,BC270)),MAX($BB$3:BB269)+1,0)</f>
        <v>267</v>
      </c>
      <c r="BC270" s="134" t="s">
        <v>4270</v>
      </c>
      <c r="BD270" s="98">
        <v>0</v>
      </c>
      <c r="BE270" s="99" t="str">
        <f>IFERROR(VLOOKUP(ROWS($BC$4:BC270),$BB$4:$BC$2337,2,0),"")</f>
        <v>Czaplinek (pow. drawski, woj. zachodniopomorskie)</v>
      </c>
      <c r="BF270" s="98">
        <v>0</v>
      </c>
      <c r="BG270" s="98">
        <f>IF(ISNUMBER(SEARCH('ankieta ESG'!$G$184,BH270)),MAX($BG$3:BG269)+1,0)</f>
        <v>267</v>
      </c>
      <c r="BH270" s="134" t="s">
        <v>4270</v>
      </c>
      <c r="BI270" s="98">
        <v>0</v>
      </c>
      <c r="BJ270" s="99" t="str">
        <f>IFERROR(VLOOKUP(ROWS($BH$4:BH270),$BG$4:$BH$2337,2,0),"")</f>
        <v>Czaplinek (pow. drawski, woj. zachodniopomorskie)</v>
      </c>
      <c r="BK270" s="98">
        <v>0</v>
      </c>
      <c r="BL270" s="98">
        <f>IF(ISNUMBER(SEARCH('ankieta ESG'!$G$185,BM270)),MAX($BL$3:BL269)+1,0)</f>
        <v>267</v>
      </c>
      <c r="BM270" s="134" t="s">
        <v>4270</v>
      </c>
      <c r="BN270" s="98">
        <v>0</v>
      </c>
      <c r="BO270" s="99" t="str">
        <f>IFERROR(VLOOKUP(ROWS($BM$4:BM270),$BL$4:$BM$2337,2,0),"")</f>
        <v>Czaplinek (pow. drawski, woj. zachodniopomorskie)</v>
      </c>
      <c r="BP270" s="98">
        <v>0</v>
      </c>
      <c r="BQ270" s="98">
        <f>IF(ISNUMBER(SEARCH('ankieta ESG'!$G$186,BR270)),MAX($BQ$3:BQ269)+1,0)</f>
        <v>267</v>
      </c>
      <c r="BR270" s="134" t="s">
        <v>4270</v>
      </c>
      <c r="BS270" s="98">
        <v>0</v>
      </c>
      <c r="BT270" s="99" t="str">
        <f>IFERROR(VLOOKUP(ROWS($BR$4:BR270),$BQ$4:$BR$2337,2,0),"")</f>
        <v>Czaplinek (pow. drawski, woj. zachodniopomorskie)</v>
      </c>
      <c r="BU270" s="98">
        <v>0</v>
      </c>
      <c r="BV270" s="98">
        <f>IF(ISNUMBER(SEARCH('ankieta ESG'!$G$187,BW270)),MAX($BV$3:BV269)+1,0)</f>
        <v>267</v>
      </c>
      <c r="BW270" s="134" t="s">
        <v>4270</v>
      </c>
      <c r="BX270" s="98">
        <v>0</v>
      </c>
      <c r="BY270" s="99" t="str">
        <f>IFERROR(VLOOKUP(ROWS($BW$4:BW270),$BV$4:$BW$2337,2,0),"")</f>
        <v>Czaplinek (pow. drawski, woj. zachodniopomorskie)</v>
      </c>
      <c r="BZ270" s="98">
        <v>0</v>
      </c>
      <c r="CA270" s="98">
        <f>IF(ISNUMBER(SEARCH('ankieta ESG'!$G$188,CB270)),MAX($CA$3:CA269)+1,0)</f>
        <v>267</v>
      </c>
      <c r="CB270" s="134" t="s">
        <v>4270</v>
      </c>
      <c r="CC270" s="98">
        <v>0</v>
      </c>
      <c r="CD270" s="99" t="str">
        <f>IFERROR(VLOOKUP(ROWS($CB$4:CB270),$CA$4:$CB$2337,2,0),"")</f>
        <v>Czaplinek (pow. drawski, woj. zachodniopomorskie)</v>
      </c>
      <c r="CE270" s="98">
        <v>0</v>
      </c>
      <c r="CF270" s="98">
        <f>IF(ISNUMBER(SEARCH('ankieta ESG'!$G$189,CG270)),MAX($CF$3:CF269)+1,0)</f>
        <v>267</v>
      </c>
      <c r="CG270" s="134" t="s">
        <v>4270</v>
      </c>
      <c r="CH270" s="98">
        <v>0</v>
      </c>
      <c r="CI270" s="99" t="str">
        <f>IFERROR(VLOOKUP(ROWS($CG$4:CG270),$CF$4:$CG$2337,2,0),"")</f>
        <v>Czaplinek (pow. drawski, woj. zachodniopomorskie)</v>
      </c>
      <c r="CJ270" s="98">
        <v>0</v>
      </c>
    </row>
    <row r="271" spans="2:88">
      <c r="B271" s="98">
        <f>IF(ISNUMBER(SEARCH('ankieta ESG'!$E$11,C271)),MAX(B$3:$B270)+1,0)</f>
        <v>268</v>
      </c>
      <c r="C271" s="99" t="s">
        <v>312</v>
      </c>
      <c r="D271" s="98">
        <v>0</v>
      </c>
      <c r="E271" s="99" t="str">
        <f>IFERROR(VLOOKUP(ROWS($C$4:C271),$B$4:$C$1385,2,0),"")</f>
        <v>30.12.Z Produkcja łodzi wycieczkowych i sportowych (PKD 2007)</v>
      </c>
      <c r="F271" s="98">
        <v>0</v>
      </c>
      <c r="AM271" s="98">
        <f>IF(ISNUMBER(SEARCH('ankieta ESG'!$G$180,AN271)),MAX(AM$3:$AM270)+1,0)</f>
        <v>268</v>
      </c>
      <c r="AN271" s="134" t="s">
        <v>4271</v>
      </c>
      <c r="AO271" s="98">
        <v>0</v>
      </c>
      <c r="AP271" s="99" t="str">
        <f>IFERROR(VLOOKUP(ROWS($AN$4:AN271),$AM$4:$AN$2337,2,0),"")</f>
        <v>Czarna (pow. bieszczadzki, woj. podkarpackie)</v>
      </c>
      <c r="AQ271" s="98">
        <v>0</v>
      </c>
      <c r="AR271" s="98">
        <f>IF(ISNUMBER(SEARCH('ankieta ESG'!$G$181,AS271)),MAX($AR$3:AR270)+1,0)</f>
        <v>268</v>
      </c>
      <c r="AS271" s="134" t="s">
        <v>4271</v>
      </c>
      <c r="AT271" s="98">
        <v>0</v>
      </c>
      <c r="AU271" s="99" t="str">
        <f>IFERROR(VLOOKUP(ROWS($AS$4:AS271),$AR$4:$AS$2337,2,0),"")</f>
        <v>Czarna (pow. bieszczadzki, woj. podkarpackie)</v>
      </c>
      <c r="AV271" s="98">
        <v>0</v>
      </c>
      <c r="AW271" s="98">
        <f>IF(ISNUMBER(SEARCH('ankieta ESG'!$G$182,AX271)),MAX($AW$3:AW270)+1,0)</f>
        <v>268</v>
      </c>
      <c r="AX271" s="134" t="s">
        <v>4271</v>
      </c>
      <c r="AY271" s="98">
        <v>0</v>
      </c>
      <c r="AZ271" s="99" t="str">
        <f>IFERROR(VLOOKUP(ROWS($AX$4:AX271),$AW$4:$AX$2337,2,0),"")</f>
        <v>Czarna (pow. bieszczadzki, woj. podkarpackie)</v>
      </c>
      <c r="BA271" s="98">
        <v>0</v>
      </c>
      <c r="BB271" s="98">
        <f>IF(ISNUMBER(SEARCH('ankieta ESG'!$G$183,BC271)),MAX($BB$3:BB270)+1,0)</f>
        <v>268</v>
      </c>
      <c r="BC271" s="134" t="s">
        <v>4271</v>
      </c>
      <c r="BD271" s="98">
        <v>0</v>
      </c>
      <c r="BE271" s="99" t="str">
        <f>IFERROR(VLOOKUP(ROWS($BC$4:BC271),$BB$4:$BC$2337,2,0),"")</f>
        <v>Czarna (pow. bieszczadzki, woj. podkarpackie)</v>
      </c>
      <c r="BF271" s="98">
        <v>0</v>
      </c>
      <c r="BG271" s="98">
        <f>IF(ISNUMBER(SEARCH('ankieta ESG'!$G$184,BH271)),MAX($BG$3:BG270)+1,0)</f>
        <v>268</v>
      </c>
      <c r="BH271" s="134" t="s">
        <v>4271</v>
      </c>
      <c r="BI271" s="98">
        <v>0</v>
      </c>
      <c r="BJ271" s="99" t="str">
        <f>IFERROR(VLOOKUP(ROWS($BH$4:BH271),$BG$4:$BH$2337,2,0),"")</f>
        <v>Czarna (pow. bieszczadzki, woj. podkarpackie)</v>
      </c>
      <c r="BK271" s="98">
        <v>0</v>
      </c>
      <c r="BL271" s="98">
        <f>IF(ISNUMBER(SEARCH('ankieta ESG'!$G$185,BM271)),MAX($BL$3:BL270)+1,0)</f>
        <v>268</v>
      </c>
      <c r="BM271" s="134" t="s">
        <v>4271</v>
      </c>
      <c r="BN271" s="98">
        <v>0</v>
      </c>
      <c r="BO271" s="99" t="str">
        <f>IFERROR(VLOOKUP(ROWS($BM$4:BM271),$BL$4:$BM$2337,2,0),"")</f>
        <v>Czarna (pow. bieszczadzki, woj. podkarpackie)</v>
      </c>
      <c r="BP271" s="98">
        <v>0</v>
      </c>
      <c r="BQ271" s="98">
        <f>IF(ISNUMBER(SEARCH('ankieta ESG'!$G$186,BR271)),MAX($BQ$3:BQ270)+1,0)</f>
        <v>268</v>
      </c>
      <c r="BR271" s="134" t="s">
        <v>4271</v>
      </c>
      <c r="BS271" s="98">
        <v>0</v>
      </c>
      <c r="BT271" s="99" t="str">
        <f>IFERROR(VLOOKUP(ROWS($BR$4:BR271),$BQ$4:$BR$2337,2,0),"")</f>
        <v>Czarna (pow. bieszczadzki, woj. podkarpackie)</v>
      </c>
      <c r="BU271" s="98">
        <v>0</v>
      </c>
      <c r="BV271" s="98">
        <f>IF(ISNUMBER(SEARCH('ankieta ESG'!$G$187,BW271)),MAX($BV$3:BV270)+1,0)</f>
        <v>268</v>
      </c>
      <c r="BW271" s="134" t="s">
        <v>4271</v>
      </c>
      <c r="BX271" s="98">
        <v>0</v>
      </c>
      <c r="BY271" s="99" t="str">
        <f>IFERROR(VLOOKUP(ROWS($BW$4:BW271),$BV$4:$BW$2337,2,0),"")</f>
        <v>Czarna (pow. bieszczadzki, woj. podkarpackie)</v>
      </c>
      <c r="BZ271" s="98">
        <v>0</v>
      </c>
      <c r="CA271" s="98">
        <f>IF(ISNUMBER(SEARCH('ankieta ESG'!$G$188,CB271)),MAX($CA$3:CA270)+1,0)</f>
        <v>268</v>
      </c>
      <c r="CB271" s="134" t="s">
        <v>4271</v>
      </c>
      <c r="CC271" s="98">
        <v>0</v>
      </c>
      <c r="CD271" s="99" t="str">
        <f>IFERROR(VLOOKUP(ROWS($CB$4:CB271),$CA$4:$CB$2337,2,0),"")</f>
        <v>Czarna (pow. bieszczadzki, woj. podkarpackie)</v>
      </c>
      <c r="CE271" s="98">
        <v>0</v>
      </c>
      <c r="CF271" s="98">
        <f>IF(ISNUMBER(SEARCH('ankieta ESG'!$G$189,CG271)),MAX($CF$3:CF270)+1,0)</f>
        <v>268</v>
      </c>
      <c r="CG271" s="134" t="s">
        <v>4271</v>
      </c>
      <c r="CH271" s="98">
        <v>0</v>
      </c>
      <c r="CI271" s="99" t="str">
        <f>IFERROR(VLOOKUP(ROWS($CG$4:CG271),$CF$4:$CG$2337,2,0),"")</f>
        <v>Czarna (pow. bieszczadzki, woj. podkarpackie)</v>
      </c>
      <c r="CJ271" s="98">
        <v>0</v>
      </c>
    </row>
    <row r="272" spans="2:88">
      <c r="B272" s="98">
        <f>IF(ISNUMBER(SEARCH('ankieta ESG'!$E$11,C272)),MAX(B$3:$B271)+1,0)</f>
        <v>269</v>
      </c>
      <c r="C272" s="99" t="s">
        <v>313</v>
      </c>
      <c r="D272" s="98">
        <v>0</v>
      </c>
      <c r="E272" s="99" t="str">
        <f>IFERROR(VLOOKUP(ROWS($C$4:C272),$B$4:$C$1385,2,0),"")</f>
        <v>30.20.Z Produkcja lokomotyw kolejowych oraz taboru szynowego (PKD 2007)</v>
      </c>
      <c r="F272" s="98">
        <v>0</v>
      </c>
      <c r="AM272" s="98">
        <f>IF(ISNUMBER(SEARCH('ankieta ESG'!$G$180,AN272)),MAX(AM$3:$AM271)+1,0)</f>
        <v>269</v>
      </c>
      <c r="AN272" s="134" t="s">
        <v>4272</v>
      </c>
      <c r="AO272" s="98">
        <v>0</v>
      </c>
      <c r="AP272" s="99" t="str">
        <f>IFERROR(VLOOKUP(ROWS($AN$4:AN272),$AM$4:$AN$2337,2,0),"")</f>
        <v>Czarna (pow. dębicki, woj. podkarpackie)</v>
      </c>
      <c r="AQ272" s="98">
        <v>0</v>
      </c>
      <c r="AR272" s="98">
        <f>IF(ISNUMBER(SEARCH('ankieta ESG'!$G$181,AS272)),MAX($AR$3:AR271)+1,0)</f>
        <v>269</v>
      </c>
      <c r="AS272" s="134" t="s">
        <v>4272</v>
      </c>
      <c r="AT272" s="98">
        <v>0</v>
      </c>
      <c r="AU272" s="99" t="str">
        <f>IFERROR(VLOOKUP(ROWS($AS$4:AS272),$AR$4:$AS$2337,2,0),"")</f>
        <v>Czarna (pow. dębicki, woj. podkarpackie)</v>
      </c>
      <c r="AV272" s="98">
        <v>0</v>
      </c>
      <c r="AW272" s="98">
        <f>IF(ISNUMBER(SEARCH('ankieta ESG'!$G$182,AX272)),MAX($AW$3:AW271)+1,0)</f>
        <v>269</v>
      </c>
      <c r="AX272" s="134" t="s">
        <v>4272</v>
      </c>
      <c r="AY272" s="98">
        <v>0</v>
      </c>
      <c r="AZ272" s="99" t="str">
        <f>IFERROR(VLOOKUP(ROWS($AX$4:AX272),$AW$4:$AX$2337,2,0),"")</f>
        <v>Czarna (pow. dębicki, woj. podkarpackie)</v>
      </c>
      <c r="BA272" s="98">
        <v>0</v>
      </c>
      <c r="BB272" s="98">
        <f>IF(ISNUMBER(SEARCH('ankieta ESG'!$G$183,BC272)),MAX($BB$3:BB271)+1,0)</f>
        <v>269</v>
      </c>
      <c r="BC272" s="134" t="s">
        <v>4272</v>
      </c>
      <c r="BD272" s="98">
        <v>0</v>
      </c>
      <c r="BE272" s="99" t="str">
        <f>IFERROR(VLOOKUP(ROWS($BC$4:BC272),$BB$4:$BC$2337,2,0),"")</f>
        <v>Czarna (pow. dębicki, woj. podkarpackie)</v>
      </c>
      <c r="BF272" s="98">
        <v>0</v>
      </c>
      <c r="BG272" s="98">
        <f>IF(ISNUMBER(SEARCH('ankieta ESG'!$G$184,BH272)),MAX($BG$3:BG271)+1,0)</f>
        <v>269</v>
      </c>
      <c r="BH272" s="134" t="s">
        <v>4272</v>
      </c>
      <c r="BI272" s="98">
        <v>0</v>
      </c>
      <c r="BJ272" s="99" t="str">
        <f>IFERROR(VLOOKUP(ROWS($BH$4:BH272),$BG$4:$BH$2337,2,0),"")</f>
        <v>Czarna (pow. dębicki, woj. podkarpackie)</v>
      </c>
      <c r="BK272" s="98">
        <v>0</v>
      </c>
      <c r="BL272" s="98">
        <f>IF(ISNUMBER(SEARCH('ankieta ESG'!$G$185,BM272)),MAX($BL$3:BL271)+1,0)</f>
        <v>269</v>
      </c>
      <c r="BM272" s="134" t="s">
        <v>4272</v>
      </c>
      <c r="BN272" s="98">
        <v>0</v>
      </c>
      <c r="BO272" s="99" t="str">
        <f>IFERROR(VLOOKUP(ROWS($BM$4:BM272),$BL$4:$BM$2337,2,0),"")</f>
        <v>Czarna (pow. dębicki, woj. podkarpackie)</v>
      </c>
      <c r="BP272" s="98">
        <v>0</v>
      </c>
      <c r="BQ272" s="98">
        <f>IF(ISNUMBER(SEARCH('ankieta ESG'!$G$186,BR272)),MAX($BQ$3:BQ271)+1,0)</f>
        <v>269</v>
      </c>
      <c r="BR272" s="134" t="s">
        <v>4272</v>
      </c>
      <c r="BS272" s="98">
        <v>0</v>
      </c>
      <c r="BT272" s="99" t="str">
        <f>IFERROR(VLOOKUP(ROWS($BR$4:BR272),$BQ$4:$BR$2337,2,0),"")</f>
        <v>Czarna (pow. dębicki, woj. podkarpackie)</v>
      </c>
      <c r="BU272" s="98">
        <v>0</v>
      </c>
      <c r="BV272" s="98">
        <f>IF(ISNUMBER(SEARCH('ankieta ESG'!$G$187,BW272)),MAX($BV$3:BV271)+1,0)</f>
        <v>269</v>
      </c>
      <c r="BW272" s="134" t="s">
        <v>4272</v>
      </c>
      <c r="BX272" s="98">
        <v>0</v>
      </c>
      <c r="BY272" s="99" t="str">
        <f>IFERROR(VLOOKUP(ROWS($BW$4:BW272),$BV$4:$BW$2337,2,0),"")</f>
        <v>Czarna (pow. dębicki, woj. podkarpackie)</v>
      </c>
      <c r="BZ272" s="98">
        <v>0</v>
      </c>
      <c r="CA272" s="98">
        <f>IF(ISNUMBER(SEARCH('ankieta ESG'!$G$188,CB272)),MAX($CA$3:CA271)+1,0)</f>
        <v>269</v>
      </c>
      <c r="CB272" s="134" t="s">
        <v>4272</v>
      </c>
      <c r="CC272" s="98">
        <v>0</v>
      </c>
      <c r="CD272" s="99" t="str">
        <f>IFERROR(VLOOKUP(ROWS($CB$4:CB272),$CA$4:$CB$2337,2,0),"")</f>
        <v>Czarna (pow. dębicki, woj. podkarpackie)</v>
      </c>
      <c r="CE272" s="98">
        <v>0</v>
      </c>
      <c r="CF272" s="98">
        <f>IF(ISNUMBER(SEARCH('ankieta ESG'!$G$189,CG272)),MAX($CF$3:CF271)+1,0)</f>
        <v>269</v>
      </c>
      <c r="CG272" s="134" t="s">
        <v>4272</v>
      </c>
      <c r="CH272" s="98">
        <v>0</v>
      </c>
      <c r="CI272" s="99" t="str">
        <f>IFERROR(VLOOKUP(ROWS($CG$4:CG272),$CF$4:$CG$2337,2,0),"")</f>
        <v>Czarna (pow. dębicki, woj. podkarpackie)</v>
      </c>
      <c r="CJ272" s="98">
        <v>0</v>
      </c>
    </row>
    <row r="273" spans="2:88">
      <c r="B273" s="98">
        <f>IF(ISNUMBER(SEARCH('ankieta ESG'!$E$11,C273)),MAX(B$3:$B272)+1,0)</f>
        <v>270</v>
      </c>
      <c r="C273" s="99" t="s">
        <v>314</v>
      </c>
      <c r="D273" s="98">
        <v>0</v>
      </c>
      <c r="E273" s="99" t="str">
        <f>IFERROR(VLOOKUP(ROWS($C$4:C273),$B$4:$C$1385,2,0),"")</f>
        <v>30.30.Z Produkcja statków powietrznych, statków kosmicznych i podobnych maszyn (PKD 2007)</v>
      </c>
      <c r="F273" s="98">
        <v>0</v>
      </c>
      <c r="AM273" s="98">
        <f>IF(ISNUMBER(SEARCH('ankieta ESG'!$G$180,AN273)),MAX(AM$3:$AM272)+1,0)</f>
        <v>270</v>
      </c>
      <c r="AN273" s="134" t="s">
        <v>4273</v>
      </c>
      <c r="AO273" s="98">
        <v>0</v>
      </c>
      <c r="AP273" s="99" t="str">
        <f>IFERROR(VLOOKUP(ROWS($AN$4:AN273),$AM$4:$AN$2337,2,0),"")</f>
        <v>Czarna (pow. łańcucki, woj. podkarpackie)</v>
      </c>
      <c r="AQ273" s="98">
        <v>0</v>
      </c>
      <c r="AR273" s="98">
        <f>IF(ISNUMBER(SEARCH('ankieta ESG'!$G$181,AS273)),MAX($AR$3:AR272)+1,0)</f>
        <v>270</v>
      </c>
      <c r="AS273" s="134" t="s">
        <v>4273</v>
      </c>
      <c r="AT273" s="98">
        <v>0</v>
      </c>
      <c r="AU273" s="99" t="str">
        <f>IFERROR(VLOOKUP(ROWS($AS$4:AS273),$AR$4:$AS$2337,2,0),"")</f>
        <v>Czarna (pow. łańcucki, woj. podkarpackie)</v>
      </c>
      <c r="AV273" s="98">
        <v>0</v>
      </c>
      <c r="AW273" s="98">
        <f>IF(ISNUMBER(SEARCH('ankieta ESG'!$G$182,AX273)),MAX($AW$3:AW272)+1,0)</f>
        <v>270</v>
      </c>
      <c r="AX273" s="134" t="s">
        <v>4273</v>
      </c>
      <c r="AY273" s="98">
        <v>0</v>
      </c>
      <c r="AZ273" s="99" t="str">
        <f>IFERROR(VLOOKUP(ROWS($AX$4:AX273),$AW$4:$AX$2337,2,0),"")</f>
        <v>Czarna (pow. łańcucki, woj. podkarpackie)</v>
      </c>
      <c r="BA273" s="98">
        <v>0</v>
      </c>
      <c r="BB273" s="98">
        <f>IF(ISNUMBER(SEARCH('ankieta ESG'!$G$183,BC273)),MAX($BB$3:BB272)+1,0)</f>
        <v>270</v>
      </c>
      <c r="BC273" s="134" t="s">
        <v>4273</v>
      </c>
      <c r="BD273" s="98">
        <v>0</v>
      </c>
      <c r="BE273" s="99" t="str">
        <f>IFERROR(VLOOKUP(ROWS($BC$4:BC273),$BB$4:$BC$2337,2,0),"")</f>
        <v>Czarna (pow. łańcucki, woj. podkarpackie)</v>
      </c>
      <c r="BF273" s="98">
        <v>0</v>
      </c>
      <c r="BG273" s="98">
        <f>IF(ISNUMBER(SEARCH('ankieta ESG'!$G$184,BH273)),MAX($BG$3:BG272)+1,0)</f>
        <v>270</v>
      </c>
      <c r="BH273" s="134" t="s">
        <v>4273</v>
      </c>
      <c r="BI273" s="98">
        <v>0</v>
      </c>
      <c r="BJ273" s="99" t="str">
        <f>IFERROR(VLOOKUP(ROWS($BH$4:BH273),$BG$4:$BH$2337,2,0),"")</f>
        <v>Czarna (pow. łańcucki, woj. podkarpackie)</v>
      </c>
      <c r="BK273" s="98">
        <v>0</v>
      </c>
      <c r="BL273" s="98">
        <f>IF(ISNUMBER(SEARCH('ankieta ESG'!$G$185,BM273)),MAX($BL$3:BL272)+1,0)</f>
        <v>270</v>
      </c>
      <c r="BM273" s="134" t="s">
        <v>4273</v>
      </c>
      <c r="BN273" s="98">
        <v>0</v>
      </c>
      <c r="BO273" s="99" t="str">
        <f>IFERROR(VLOOKUP(ROWS($BM$4:BM273),$BL$4:$BM$2337,2,0),"")</f>
        <v>Czarna (pow. łańcucki, woj. podkarpackie)</v>
      </c>
      <c r="BP273" s="98">
        <v>0</v>
      </c>
      <c r="BQ273" s="98">
        <f>IF(ISNUMBER(SEARCH('ankieta ESG'!$G$186,BR273)),MAX($BQ$3:BQ272)+1,0)</f>
        <v>270</v>
      </c>
      <c r="BR273" s="134" t="s">
        <v>4273</v>
      </c>
      <c r="BS273" s="98">
        <v>0</v>
      </c>
      <c r="BT273" s="99" t="str">
        <f>IFERROR(VLOOKUP(ROWS($BR$4:BR273),$BQ$4:$BR$2337,2,0),"")</f>
        <v>Czarna (pow. łańcucki, woj. podkarpackie)</v>
      </c>
      <c r="BU273" s="98">
        <v>0</v>
      </c>
      <c r="BV273" s="98">
        <f>IF(ISNUMBER(SEARCH('ankieta ESG'!$G$187,BW273)),MAX($BV$3:BV272)+1,0)</f>
        <v>270</v>
      </c>
      <c r="BW273" s="134" t="s">
        <v>4273</v>
      </c>
      <c r="BX273" s="98">
        <v>0</v>
      </c>
      <c r="BY273" s="99" t="str">
        <f>IFERROR(VLOOKUP(ROWS($BW$4:BW273),$BV$4:$BW$2337,2,0),"")</f>
        <v>Czarna (pow. łańcucki, woj. podkarpackie)</v>
      </c>
      <c r="BZ273" s="98">
        <v>0</v>
      </c>
      <c r="CA273" s="98">
        <f>IF(ISNUMBER(SEARCH('ankieta ESG'!$G$188,CB273)),MAX($CA$3:CA272)+1,0)</f>
        <v>270</v>
      </c>
      <c r="CB273" s="134" t="s">
        <v>4273</v>
      </c>
      <c r="CC273" s="98">
        <v>0</v>
      </c>
      <c r="CD273" s="99" t="str">
        <f>IFERROR(VLOOKUP(ROWS($CB$4:CB273),$CA$4:$CB$2337,2,0),"")</f>
        <v>Czarna (pow. łańcucki, woj. podkarpackie)</v>
      </c>
      <c r="CE273" s="98">
        <v>0</v>
      </c>
      <c r="CF273" s="98">
        <f>IF(ISNUMBER(SEARCH('ankieta ESG'!$G$189,CG273)),MAX($CF$3:CF272)+1,0)</f>
        <v>270</v>
      </c>
      <c r="CG273" s="134" t="s">
        <v>4273</v>
      </c>
      <c r="CH273" s="98">
        <v>0</v>
      </c>
      <c r="CI273" s="99" t="str">
        <f>IFERROR(VLOOKUP(ROWS($CG$4:CG273),$CF$4:$CG$2337,2,0),"")</f>
        <v>Czarna (pow. łańcucki, woj. podkarpackie)</v>
      </c>
      <c r="CJ273" s="98">
        <v>0</v>
      </c>
    </row>
    <row r="274" spans="2:88">
      <c r="B274" s="98">
        <f>IF(ISNUMBER(SEARCH('ankieta ESG'!$E$11,C274)),MAX(B$3:$B273)+1,0)</f>
        <v>271</v>
      </c>
      <c r="C274" s="99" t="s">
        <v>315</v>
      </c>
      <c r="D274" s="98">
        <v>0</v>
      </c>
      <c r="E274" s="99" t="str">
        <f>IFERROR(VLOOKUP(ROWS($C$4:C274),$B$4:$C$1385,2,0),"")</f>
        <v>30.40.Z Produkcja wojskowych pojazdów bojowych (PKD 2007)</v>
      </c>
      <c r="F274" s="98">
        <v>0</v>
      </c>
      <c r="AM274" s="98">
        <f>IF(ISNUMBER(SEARCH('ankieta ESG'!$G$180,AN274)),MAX(AM$3:$AM273)+1,0)</f>
        <v>271</v>
      </c>
      <c r="AN274" s="134" t="s">
        <v>4274</v>
      </c>
      <c r="AO274" s="98">
        <v>0</v>
      </c>
      <c r="AP274" s="99" t="str">
        <f>IFERROR(VLOOKUP(ROWS($AN$4:AN274),$AM$4:$AN$2337,2,0),"")</f>
        <v>Czarna Białostocka (pow. białostocki, woj. podlaskie)</v>
      </c>
      <c r="AQ274" s="98">
        <v>0</v>
      </c>
      <c r="AR274" s="98">
        <f>IF(ISNUMBER(SEARCH('ankieta ESG'!$G$181,AS274)),MAX($AR$3:AR273)+1,0)</f>
        <v>271</v>
      </c>
      <c r="AS274" s="134" t="s">
        <v>4274</v>
      </c>
      <c r="AT274" s="98">
        <v>0</v>
      </c>
      <c r="AU274" s="99" t="str">
        <f>IFERROR(VLOOKUP(ROWS($AS$4:AS274),$AR$4:$AS$2337,2,0),"")</f>
        <v>Czarna Białostocka (pow. białostocki, woj. podlaskie)</v>
      </c>
      <c r="AV274" s="98">
        <v>0</v>
      </c>
      <c r="AW274" s="98">
        <f>IF(ISNUMBER(SEARCH('ankieta ESG'!$G$182,AX274)),MAX($AW$3:AW273)+1,0)</f>
        <v>271</v>
      </c>
      <c r="AX274" s="134" t="s">
        <v>4274</v>
      </c>
      <c r="AY274" s="98">
        <v>0</v>
      </c>
      <c r="AZ274" s="99" t="str">
        <f>IFERROR(VLOOKUP(ROWS($AX$4:AX274),$AW$4:$AX$2337,2,0),"")</f>
        <v>Czarna Białostocka (pow. białostocki, woj. podlaskie)</v>
      </c>
      <c r="BA274" s="98">
        <v>0</v>
      </c>
      <c r="BB274" s="98">
        <f>IF(ISNUMBER(SEARCH('ankieta ESG'!$G$183,BC274)),MAX($BB$3:BB273)+1,0)</f>
        <v>271</v>
      </c>
      <c r="BC274" s="134" t="s">
        <v>4274</v>
      </c>
      <c r="BD274" s="98">
        <v>0</v>
      </c>
      <c r="BE274" s="99" t="str">
        <f>IFERROR(VLOOKUP(ROWS($BC$4:BC274),$BB$4:$BC$2337,2,0),"")</f>
        <v>Czarna Białostocka (pow. białostocki, woj. podlaskie)</v>
      </c>
      <c r="BF274" s="98">
        <v>0</v>
      </c>
      <c r="BG274" s="98">
        <f>IF(ISNUMBER(SEARCH('ankieta ESG'!$G$184,BH274)),MAX($BG$3:BG273)+1,0)</f>
        <v>271</v>
      </c>
      <c r="BH274" s="134" t="s">
        <v>4274</v>
      </c>
      <c r="BI274" s="98">
        <v>0</v>
      </c>
      <c r="BJ274" s="99" t="str">
        <f>IFERROR(VLOOKUP(ROWS($BH$4:BH274),$BG$4:$BH$2337,2,0),"")</f>
        <v>Czarna Białostocka (pow. białostocki, woj. podlaskie)</v>
      </c>
      <c r="BK274" s="98">
        <v>0</v>
      </c>
      <c r="BL274" s="98">
        <f>IF(ISNUMBER(SEARCH('ankieta ESG'!$G$185,BM274)),MAX($BL$3:BL273)+1,0)</f>
        <v>271</v>
      </c>
      <c r="BM274" s="134" t="s">
        <v>4274</v>
      </c>
      <c r="BN274" s="98">
        <v>0</v>
      </c>
      <c r="BO274" s="99" t="str">
        <f>IFERROR(VLOOKUP(ROWS($BM$4:BM274),$BL$4:$BM$2337,2,0),"")</f>
        <v>Czarna Białostocka (pow. białostocki, woj. podlaskie)</v>
      </c>
      <c r="BP274" s="98">
        <v>0</v>
      </c>
      <c r="BQ274" s="98">
        <f>IF(ISNUMBER(SEARCH('ankieta ESG'!$G$186,BR274)),MAX($BQ$3:BQ273)+1,0)</f>
        <v>271</v>
      </c>
      <c r="BR274" s="134" t="s">
        <v>4274</v>
      </c>
      <c r="BS274" s="98">
        <v>0</v>
      </c>
      <c r="BT274" s="99" t="str">
        <f>IFERROR(VLOOKUP(ROWS($BR$4:BR274),$BQ$4:$BR$2337,2,0),"")</f>
        <v>Czarna Białostocka (pow. białostocki, woj. podlaskie)</v>
      </c>
      <c r="BU274" s="98">
        <v>0</v>
      </c>
      <c r="BV274" s="98">
        <f>IF(ISNUMBER(SEARCH('ankieta ESG'!$G$187,BW274)),MAX($BV$3:BV273)+1,0)</f>
        <v>271</v>
      </c>
      <c r="BW274" s="134" t="s">
        <v>4274</v>
      </c>
      <c r="BX274" s="98">
        <v>0</v>
      </c>
      <c r="BY274" s="99" t="str">
        <f>IFERROR(VLOOKUP(ROWS($BW$4:BW274),$BV$4:$BW$2337,2,0),"")</f>
        <v>Czarna Białostocka (pow. białostocki, woj. podlaskie)</v>
      </c>
      <c r="BZ274" s="98">
        <v>0</v>
      </c>
      <c r="CA274" s="98">
        <f>IF(ISNUMBER(SEARCH('ankieta ESG'!$G$188,CB274)),MAX($CA$3:CA273)+1,0)</f>
        <v>271</v>
      </c>
      <c r="CB274" s="134" t="s">
        <v>4274</v>
      </c>
      <c r="CC274" s="98">
        <v>0</v>
      </c>
      <c r="CD274" s="99" t="str">
        <f>IFERROR(VLOOKUP(ROWS($CB$4:CB274),$CA$4:$CB$2337,2,0),"")</f>
        <v>Czarna Białostocka (pow. białostocki, woj. podlaskie)</v>
      </c>
      <c r="CE274" s="98">
        <v>0</v>
      </c>
      <c r="CF274" s="98">
        <f>IF(ISNUMBER(SEARCH('ankieta ESG'!$G$189,CG274)),MAX($CF$3:CF273)+1,0)</f>
        <v>271</v>
      </c>
      <c r="CG274" s="134" t="s">
        <v>4274</v>
      </c>
      <c r="CH274" s="98">
        <v>0</v>
      </c>
      <c r="CI274" s="99" t="str">
        <f>IFERROR(VLOOKUP(ROWS($CG$4:CG274),$CF$4:$CG$2337,2,0),"")</f>
        <v>Czarna Białostocka (pow. białostocki, woj. podlaskie)</v>
      </c>
      <c r="CJ274" s="98">
        <v>0</v>
      </c>
    </row>
    <row r="275" spans="2:88">
      <c r="B275" s="98">
        <f>IF(ISNUMBER(SEARCH('ankieta ESG'!$E$11,C275)),MAX(B$3:$B274)+1,0)</f>
        <v>272</v>
      </c>
      <c r="C275" s="99" t="s">
        <v>316</v>
      </c>
      <c r="D275" s="98">
        <v>0</v>
      </c>
      <c r="E275" s="99" t="str">
        <f>IFERROR(VLOOKUP(ROWS($C$4:C275),$B$4:$C$1385,2,0),"")</f>
        <v>30.91.Z Produkcja motocykli (PKD 2007)</v>
      </c>
      <c r="F275" s="98">
        <v>0</v>
      </c>
      <c r="AM275" s="98">
        <f>IF(ISNUMBER(SEARCH('ankieta ESG'!$G$180,AN275)),MAX(AM$3:$AM274)+1,0)</f>
        <v>272</v>
      </c>
      <c r="AN275" s="134" t="s">
        <v>4275</v>
      </c>
      <c r="AO275" s="98">
        <v>0</v>
      </c>
      <c r="AP275" s="99" t="str">
        <f>IFERROR(VLOOKUP(ROWS($AN$4:AN275),$AM$4:$AN$2337,2,0),"")</f>
        <v>Czarna Dąbrówka (pow. bytowski, woj. pomorskie)</v>
      </c>
      <c r="AQ275" s="98">
        <v>0</v>
      </c>
      <c r="AR275" s="98">
        <f>IF(ISNUMBER(SEARCH('ankieta ESG'!$G$181,AS275)),MAX($AR$3:AR274)+1,0)</f>
        <v>272</v>
      </c>
      <c r="AS275" s="134" t="s">
        <v>4275</v>
      </c>
      <c r="AT275" s="98">
        <v>0</v>
      </c>
      <c r="AU275" s="99" t="str">
        <f>IFERROR(VLOOKUP(ROWS($AS$4:AS275),$AR$4:$AS$2337,2,0),"")</f>
        <v>Czarna Dąbrówka (pow. bytowski, woj. pomorskie)</v>
      </c>
      <c r="AV275" s="98">
        <v>0</v>
      </c>
      <c r="AW275" s="98">
        <f>IF(ISNUMBER(SEARCH('ankieta ESG'!$G$182,AX275)),MAX($AW$3:AW274)+1,0)</f>
        <v>272</v>
      </c>
      <c r="AX275" s="134" t="s">
        <v>4275</v>
      </c>
      <c r="AY275" s="98">
        <v>0</v>
      </c>
      <c r="AZ275" s="99" t="str">
        <f>IFERROR(VLOOKUP(ROWS($AX$4:AX275),$AW$4:$AX$2337,2,0),"")</f>
        <v>Czarna Dąbrówka (pow. bytowski, woj. pomorskie)</v>
      </c>
      <c r="BA275" s="98">
        <v>0</v>
      </c>
      <c r="BB275" s="98">
        <f>IF(ISNUMBER(SEARCH('ankieta ESG'!$G$183,BC275)),MAX($BB$3:BB274)+1,0)</f>
        <v>272</v>
      </c>
      <c r="BC275" s="134" t="s">
        <v>4275</v>
      </c>
      <c r="BD275" s="98">
        <v>0</v>
      </c>
      <c r="BE275" s="99" t="str">
        <f>IFERROR(VLOOKUP(ROWS($BC$4:BC275),$BB$4:$BC$2337,2,0),"")</f>
        <v>Czarna Dąbrówka (pow. bytowski, woj. pomorskie)</v>
      </c>
      <c r="BF275" s="98">
        <v>0</v>
      </c>
      <c r="BG275" s="98">
        <f>IF(ISNUMBER(SEARCH('ankieta ESG'!$G$184,BH275)),MAX($BG$3:BG274)+1,0)</f>
        <v>272</v>
      </c>
      <c r="BH275" s="134" t="s">
        <v>4275</v>
      </c>
      <c r="BI275" s="98">
        <v>0</v>
      </c>
      <c r="BJ275" s="99" t="str">
        <f>IFERROR(VLOOKUP(ROWS($BH$4:BH275),$BG$4:$BH$2337,2,0),"")</f>
        <v>Czarna Dąbrówka (pow. bytowski, woj. pomorskie)</v>
      </c>
      <c r="BK275" s="98">
        <v>0</v>
      </c>
      <c r="BL275" s="98">
        <f>IF(ISNUMBER(SEARCH('ankieta ESG'!$G$185,BM275)),MAX($BL$3:BL274)+1,0)</f>
        <v>272</v>
      </c>
      <c r="BM275" s="134" t="s">
        <v>4275</v>
      </c>
      <c r="BN275" s="98">
        <v>0</v>
      </c>
      <c r="BO275" s="99" t="str">
        <f>IFERROR(VLOOKUP(ROWS($BM$4:BM275),$BL$4:$BM$2337,2,0),"")</f>
        <v>Czarna Dąbrówka (pow. bytowski, woj. pomorskie)</v>
      </c>
      <c r="BP275" s="98">
        <v>0</v>
      </c>
      <c r="BQ275" s="98">
        <f>IF(ISNUMBER(SEARCH('ankieta ESG'!$G$186,BR275)),MAX($BQ$3:BQ274)+1,0)</f>
        <v>272</v>
      </c>
      <c r="BR275" s="134" t="s">
        <v>4275</v>
      </c>
      <c r="BS275" s="98">
        <v>0</v>
      </c>
      <c r="BT275" s="99" t="str">
        <f>IFERROR(VLOOKUP(ROWS($BR$4:BR275),$BQ$4:$BR$2337,2,0),"")</f>
        <v>Czarna Dąbrówka (pow. bytowski, woj. pomorskie)</v>
      </c>
      <c r="BU275" s="98">
        <v>0</v>
      </c>
      <c r="BV275" s="98">
        <f>IF(ISNUMBER(SEARCH('ankieta ESG'!$G$187,BW275)),MAX($BV$3:BV274)+1,0)</f>
        <v>272</v>
      </c>
      <c r="BW275" s="134" t="s">
        <v>4275</v>
      </c>
      <c r="BX275" s="98">
        <v>0</v>
      </c>
      <c r="BY275" s="99" t="str">
        <f>IFERROR(VLOOKUP(ROWS($BW$4:BW275),$BV$4:$BW$2337,2,0),"")</f>
        <v>Czarna Dąbrówka (pow. bytowski, woj. pomorskie)</v>
      </c>
      <c r="BZ275" s="98">
        <v>0</v>
      </c>
      <c r="CA275" s="98">
        <f>IF(ISNUMBER(SEARCH('ankieta ESG'!$G$188,CB275)),MAX($CA$3:CA274)+1,0)</f>
        <v>272</v>
      </c>
      <c r="CB275" s="134" t="s">
        <v>4275</v>
      </c>
      <c r="CC275" s="98">
        <v>0</v>
      </c>
      <c r="CD275" s="99" t="str">
        <f>IFERROR(VLOOKUP(ROWS($CB$4:CB275),$CA$4:$CB$2337,2,0),"")</f>
        <v>Czarna Dąbrówka (pow. bytowski, woj. pomorskie)</v>
      </c>
      <c r="CE275" s="98">
        <v>0</v>
      </c>
      <c r="CF275" s="98">
        <f>IF(ISNUMBER(SEARCH('ankieta ESG'!$G$189,CG275)),MAX($CF$3:CF274)+1,0)</f>
        <v>272</v>
      </c>
      <c r="CG275" s="134" t="s">
        <v>4275</v>
      </c>
      <c r="CH275" s="98">
        <v>0</v>
      </c>
      <c r="CI275" s="99" t="str">
        <f>IFERROR(VLOOKUP(ROWS($CG$4:CG275),$CF$4:$CG$2337,2,0),"")</f>
        <v>Czarna Dąbrówka (pow. bytowski, woj. pomorskie)</v>
      </c>
      <c r="CJ275" s="98">
        <v>0</v>
      </c>
    </row>
    <row r="276" spans="2:88">
      <c r="B276" s="98">
        <f>IF(ISNUMBER(SEARCH('ankieta ESG'!$E$11,C276)),MAX(B$3:$B275)+1,0)</f>
        <v>273</v>
      </c>
      <c r="C276" s="99" t="s">
        <v>317</v>
      </c>
      <c r="D276" s="98">
        <v>0</v>
      </c>
      <c r="E276" s="99" t="str">
        <f>IFERROR(VLOOKUP(ROWS($C$4:C276),$B$4:$C$1385,2,0),"")</f>
        <v>30.92.Z Produkcja rowerów i wózków inwalidzkich (PKD 2007)</v>
      </c>
      <c r="F276" s="98">
        <v>0</v>
      </c>
      <c r="AM276" s="98">
        <f>IF(ISNUMBER(SEARCH('ankieta ESG'!$G$180,AN276)),MAX(AM$3:$AM275)+1,0)</f>
        <v>273</v>
      </c>
      <c r="AN276" s="134" t="s">
        <v>4276</v>
      </c>
      <c r="AO276" s="98">
        <v>0</v>
      </c>
      <c r="AP276" s="99" t="str">
        <f>IFERROR(VLOOKUP(ROWS($AN$4:AN276),$AM$4:$AN$2337,2,0),"")</f>
        <v>Czarna Woda (pow. starogardzki, woj. pomorskie)</v>
      </c>
      <c r="AQ276" s="98">
        <v>0</v>
      </c>
      <c r="AR276" s="98">
        <f>IF(ISNUMBER(SEARCH('ankieta ESG'!$G$181,AS276)),MAX($AR$3:AR275)+1,0)</f>
        <v>273</v>
      </c>
      <c r="AS276" s="134" t="s">
        <v>4276</v>
      </c>
      <c r="AT276" s="98">
        <v>0</v>
      </c>
      <c r="AU276" s="99" t="str">
        <f>IFERROR(VLOOKUP(ROWS($AS$4:AS276),$AR$4:$AS$2337,2,0),"")</f>
        <v>Czarna Woda (pow. starogardzki, woj. pomorskie)</v>
      </c>
      <c r="AV276" s="98">
        <v>0</v>
      </c>
      <c r="AW276" s="98">
        <f>IF(ISNUMBER(SEARCH('ankieta ESG'!$G$182,AX276)),MAX($AW$3:AW275)+1,0)</f>
        <v>273</v>
      </c>
      <c r="AX276" s="134" t="s">
        <v>4276</v>
      </c>
      <c r="AY276" s="98">
        <v>0</v>
      </c>
      <c r="AZ276" s="99" t="str">
        <f>IFERROR(VLOOKUP(ROWS($AX$4:AX276),$AW$4:$AX$2337,2,0),"")</f>
        <v>Czarna Woda (pow. starogardzki, woj. pomorskie)</v>
      </c>
      <c r="BA276" s="98">
        <v>0</v>
      </c>
      <c r="BB276" s="98">
        <f>IF(ISNUMBER(SEARCH('ankieta ESG'!$G$183,BC276)),MAX($BB$3:BB275)+1,0)</f>
        <v>273</v>
      </c>
      <c r="BC276" s="134" t="s">
        <v>4276</v>
      </c>
      <c r="BD276" s="98">
        <v>0</v>
      </c>
      <c r="BE276" s="99" t="str">
        <f>IFERROR(VLOOKUP(ROWS($BC$4:BC276),$BB$4:$BC$2337,2,0),"")</f>
        <v>Czarna Woda (pow. starogardzki, woj. pomorskie)</v>
      </c>
      <c r="BF276" s="98">
        <v>0</v>
      </c>
      <c r="BG276" s="98">
        <f>IF(ISNUMBER(SEARCH('ankieta ESG'!$G$184,BH276)),MAX($BG$3:BG275)+1,0)</f>
        <v>273</v>
      </c>
      <c r="BH276" s="134" t="s">
        <v>4276</v>
      </c>
      <c r="BI276" s="98">
        <v>0</v>
      </c>
      <c r="BJ276" s="99" t="str">
        <f>IFERROR(VLOOKUP(ROWS($BH$4:BH276),$BG$4:$BH$2337,2,0),"")</f>
        <v>Czarna Woda (pow. starogardzki, woj. pomorskie)</v>
      </c>
      <c r="BK276" s="98">
        <v>0</v>
      </c>
      <c r="BL276" s="98">
        <f>IF(ISNUMBER(SEARCH('ankieta ESG'!$G$185,BM276)),MAX($BL$3:BL275)+1,0)</f>
        <v>273</v>
      </c>
      <c r="BM276" s="134" t="s">
        <v>4276</v>
      </c>
      <c r="BN276" s="98">
        <v>0</v>
      </c>
      <c r="BO276" s="99" t="str">
        <f>IFERROR(VLOOKUP(ROWS($BM$4:BM276),$BL$4:$BM$2337,2,0),"")</f>
        <v>Czarna Woda (pow. starogardzki, woj. pomorskie)</v>
      </c>
      <c r="BP276" s="98">
        <v>0</v>
      </c>
      <c r="BQ276" s="98">
        <f>IF(ISNUMBER(SEARCH('ankieta ESG'!$G$186,BR276)),MAX($BQ$3:BQ275)+1,0)</f>
        <v>273</v>
      </c>
      <c r="BR276" s="134" t="s">
        <v>4276</v>
      </c>
      <c r="BS276" s="98">
        <v>0</v>
      </c>
      <c r="BT276" s="99" t="str">
        <f>IFERROR(VLOOKUP(ROWS($BR$4:BR276),$BQ$4:$BR$2337,2,0),"")</f>
        <v>Czarna Woda (pow. starogardzki, woj. pomorskie)</v>
      </c>
      <c r="BU276" s="98">
        <v>0</v>
      </c>
      <c r="BV276" s="98">
        <f>IF(ISNUMBER(SEARCH('ankieta ESG'!$G$187,BW276)),MAX($BV$3:BV275)+1,0)</f>
        <v>273</v>
      </c>
      <c r="BW276" s="134" t="s">
        <v>4276</v>
      </c>
      <c r="BX276" s="98">
        <v>0</v>
      </c>
      <c r="BY276" s="99" t="str">
        <f>IFERROR(VLOOKUP(ROWS($BW$4:BW276),$BV$4:$BW$2337,2,0),"")</f>
        <v>Czarna Woda (pow. starogardzki, woj. pomorskie)</v>
      </c>
      <c r="BZ276" s="98">
        <v>0</v>
      </c>
      <c r="CA276" s="98">
        <f>IF(ISNUMBER(SEARCH('ankieta ESG'!$G$188,CB276)),MAX($CA$3:CA275)+1,0)</f>
        <v>273</v>
      </c>
      <c r="CB276" s="134" t="s">
        <v>4276</v>
      </c>
      <c r="CC276" s="98">
        <v>0</v>
      </c>
      <c r="CD276" s="99" t="str">
        <f>IFERROR(VLOOKUP(ROWS($CB$4:CB276),$CA$4:$CB$2337,2,0),"")</f>
        <v>Czarna Woda (pow. starogardzki, woj. pomorskie)</v>
      </c>
      <c r="CE276" s="98">
        <v>0</v>
      </c>
      <c r="CF276" s="98">
        <f>IF(ISNUMBER(SEARCH('ankieta ESG'!$G$189,CG276)),MAX($CF$3:CF275)+1,0)</f>
        <v>273</v>
      </c>
      <c r="CG276" s="134" t="s">
        <v>4276</v>
      </c>
      <c r="CH276" s="98">
        <v>0</v>
      </c>
      <c r="CI276" s="99" t="str">
        <f>IFERROR(VLOOKUP(ROWS($CG$4:CG276),$CF$4:$CG$2337,2,0),"")</f>
        <v>Czarna Woda (pow. starogardzki, woj. pomorskie)</v>
      </c>
      <c r="CJ276" s="98">
        <v>0</v>
      </c>
    </row>
    <row r="277" spans="2:88">
      <c r="B277" s="98">
        <f>IF(ISNUMBER(SEARCH('ankieta ESG'!$E$11,C277)),MAX(B$3:$B276)+1,0)</f>
        <v>274</v>
      </c>
      <c r="C277" s="99" t="s">
        <v>318</v>
      </c>
      <c r="D277" s="98">
        <v>0</v>
      </c>
      <c r="E277" s="99" t="str">
        <f>IFERROR(VLOOKUP(ROWS($C$4:C277),$B$4:$C$1385,2,0),"")</f>
        <v>30.99.Z Produkcja pozostałego sprzętu transportowego, gdzie indziej niesklasyfikowana (PKD 2007)</v>
      </c>
      <c r="F277" s="98">
        <v>0</v>
      </c>
      <c r="AM277" s="98">
        <f>IF(ISNUMBER(SEARCH('ankieta ESG'!$G$180,AN277)),MAX(AM$3:$AM276)+1,0)</f>
        <v>274</v>
      </c>
      <c r="AN277" s="134" t="s">
        <v>4277</v>
      </c>
      <c r="AO277" s="98">
        <v>0</v>
      </c>
      <c r="AP277" s="99" t="str">
        <f>IFERROR(VLOOKUP(ROWS($AN$4:AN277),$AM$4:$AN$2337,2,0),"")</f>
        <v>Czarne (pow. człuchowski, woj. pomorskie)</v>
      </c>
      <c r="AQ277" s="98">
        <v>0</v>
      </c>
      <c r="AR277" s="98">
        <f>IF(ISNUMBER(SEARCH('ankieta ESG'!$G$181,AS277)),MAX($AR$3:AR276)+1,0)</f>
        <v>274</v>
      </c>
      <c r="AS277" s="134" t="s">
        <v>4277</v>
      </c>
      <c r="AT277" s="98">
        <v>0</v>
      </c>
      <c r="AU277" s="99" t="str">
        <f>IFERROR(VLOOKUP(ROWS($AS$4:AS277),$AR$4:$AS$2337,2,0),"")</f>
        <v>Czarne (pow. człuchowski, woj. pomorskie)</v>
      </c>
      <c r="AV277" s="98">
        <v>0</v>
      </c>
      <c r="AW277" s="98">
        <f>IF(ISNUMBER(SEARCH('ankieta ESG'!$G$182,AX277)),MAX($AW$3:AW276)+1,0)</f>
        <v>274</v>
      </c>
      <c r="AX277" s="134" t="s">
        <v>4277</v>
      </c>
      <c r="AY277" s="98">
        <v>0</v>
      </c>
      <c r="AZ277" s="99" t="str">
        <f>IFERROR(VLOOKUP(ROWS($AX$4:AX277),$AW$4:$AX$2337,2,0),"")</f>
        <v>Czarne (pow. człuchowski, woj. pomorskie)</v>
      </c>
      <c r="BA277" s="98">
        <v>0</v>
      </c>
      <c r="BB277" s="98">
        <f>IF(ISNUMBER(SEARCH('ankieta ESG'!$G$183,BC277)),MAX($BB$3:BB276)+1,0)</f>
        <v>274</v>
      </c>
      <c r="BC277" s="134" t="s">
        <v>4277</v>
      </c>
      <c r="BD277" s="98">
        <v>0</v>
      </c>
      <c r="BE277" s="99" t="str">
        <f>IFERROR(VLOOKUP(ROWS($BC$4:BC277),$BB$4:$BC$2337,2,0),"")</f>
        <v>Czarne (pow. człuchowski, woj. pomorskie)</v>
      </c>
      <c r="BF277" s="98">
        <v>0</v>
      </c>
      <c r="BG277" s="98">
        <f>IF(ISNUMBER(SEARCH('ankieta ESG'!$G$184,BH277)),MAX($BG$3:BG276)+1,0)</f>
        <v>274</v>
      </c>
      <c r="BH277" s="134" t="s">
        <v>4277</v>
      </c>
      <c r="BI277" s="98">
        <v>0</v>
      </c>
      <c r="BJ277" s="99" t="str">
        <f>IFERROR(VLOOKUP(ROWS($BH$4:BH277),$BG$4:$BH$2337,2,0),"")</f>
        <v>Czarne (pow. człuchowski, woj. pomorskie)</v>
      </c>
      <c r="BK277" s="98">
        <v>0</v>
      </c>
      <c r="BL277" s="98">
        <f>IF(ISNUMBER(SEARCH('ankieta ESG'!$G$185,BM277)),MAX($BL$3:BL276)+1,0)</f>
        <v>274</v>
      </c>
      <c r="BM277" s="134" t="s">
        <v>4277</v>
      </c>
      <c r="BN277" s="98">
        <v>0</v>
      </c>
      <c r="BO277" s="99" t="str">
        <f>IFERROR(VLOOKUP(ROWS($BM$4:BM277),$BL$4:$BM$2337,2,0),"")</f>
        <v>Czarne (pow. człuchowski, woj. pomorskie)</v>
      </c>
      <c r="BP277" s="98">
        <v>0</v>
      </c>
      <c r="BQ277" s="98">
        <f>IF(ISNUMBER(SEARCH('ankieta ESG'!$G$186,BR277)),MAX($BQ$3:BQ276)+1,0)</f>
        <v>274</v>
      </c>
      <c r="BR277" s="134" t="s">
        <v>4277</v>
      </c>
      <c r="BS277" s="98">
        <v>0</v>
      </c>
      <c r="BT277" s="99" t="str">
        <f>IFERROR(VLOOKUP(ROWS($BR$4:BR277),$BQ$4:$BR$2337,2,0),"")</f>
        <v>Czarne (pow. człuchowski, woj. pomorskie)</v>
      </c>
      <c r="BU277" s="98">
        <v>0</v>
      </c>
      <c r="BV277" s="98">
        <f>IF(ISNUMBER(SEARCH('ankieta ESG'!$G$187,BW277)),MAX($BV$3:BV276)+1,0)</f>
        <v>274</v>
      </c>
      <c r="BW277" s="134" t="s">
        <v>4277</v>
      </c>
      <c r="BX277" s="98">
        <v>0</v>
      </c>
      <c r="BY277" s="99" t="str">
        <f>IFERROR(VLOOKUP(ROWS($BW$4:BW277),$BV$4:$BW$2337,2,0),"")</f>
        <v>Czarne (pow. człuchowski, woj. pomorskie)</v>
      </c>
      <c r="BZ277" s="98">
        <v>0</v>
      </c>
      <c r="CA277" s="98">
        <f>IF(ISNUMBER(SEARCH('ankieta ESG'!$G$188,CB277)),MAX($CA$3:CA276)+1,0)</f>
        <v>274</v>
      </c>
      <c r="CB277" s="134" t="s">
        <v>4277</v>
      </c>
      <c r="CC277" s="98">
        <v>0</v>
      </c>
      <c r="CD277" s="99" t="str">
        <f>IFERROR(VLOOKUP(ROWS($CB$4:CB277),$CA$4:$CB$2337,2,0),"")</f>
        <v>Czarne (pow. człuchowski, woj. pomorskie)</v>
      </c>
      <c r="CE277" s="98">
        <v>0</v>
      </c>
      <c r="CF277" s="98">
        <f>IF(ISNUMBER(SEARCH('ankieta ESG'!$G$189,CG277)),MAX($CF$3:CF276)+1,0)</f>
        <v>274</v>
      </c>
      <c r="CG277" s="134" t="s">
        <v>4277</v>
      </c>
      <c r="CH277" s="98">
        <v>0</v>
      </c>
      <c r="CI277" s="99" t="str">
        <f>IFERROR(VLOOKUP(ROWS($CG$4:CG277),$CF$4:$CG$2337,2,0),"")</f>
        <v>Czarne (pow. człuchowski, woj. pomorskie)</v>
      </c>
      <c r="CJ277" s="98">
        <v>0</v>
      </c>
    </row>
    <row r="278" spans="2:88">
      <c r="B278" s="98">
        <f>IF(ISNUMBER(SEARCH('ankieta ESG'!$E$11,C278)),MAX(B$3:$B277)+1,0)</f>
        <v>275</v>
      </c>
      <c r="C278" s="99" t="s">
        <v>319</v>
      </c>
      <c r="D278" s="98">
        <v>0</v>
      </c>
      <c r="E278" s="99" t="str">
        <f>IFERROR(VLOOKUP(ROWS($C$4:C278),$B$4:$C$1385,2,0),"")</f>
        <v>31.01.Z Produkcja mebli biurowych i sklepowych (PKD 2007)</v>
      </c>
      <c r="F278" s="98">
        <v>0</v>
      </c>
      <c r="AM278" s="98">
        <f>IF(ISNUMBER(SEARCH('ankieta ESG'!$G$180,AN278)),MAX(AM$3:$AM277)+1,0)</f>
        <v>275</v>
      </c>
      <c r="AN278" s="134" t="s">
        <v>4278</v>
      </c>
      <c r="AO278" s="98">
        <v>0</v>
      </c>
      <c r="AP278" s="99" t="str">
        <f>IFERROR(VLOOKUP(ROWS($AN$4:AN278),$AM$4:$AN$2337,2,0),"")</f>
        <v>Czarnia (pow. ostrołęcki, woj. mazowieckie)</v>
      </c>
      <c r="AQ278" s="98">
        <v>0</v>
      </c>
      <c r="AR278" s="98">
        <f>IF(ISNUMBER(SEARCH('ankieta ESG'!$G$181,AS278)),MAX($AR$3:AR277)+1,0)</f>
        <v>275</v>
      </c>
      <c r="AS278" s="134" t="s">
        <v>4278</v>
      </c>
      <c r="AT278" s="98">
        <v>0</v>
      </c>
      <c r="AU278" s="99" t="str">
        <f>IFERROR(VLOOKUP(ROWS($AS$4:AS278),$AR$4:$AS$2337,2,0),"")</f>
        <v>Czarnia (pow. ostrołęcki, woj. mazowieckie)</v>
      </c>
      <c r="AV278" s="98">
        <v>0</v>
      </c>
      <c r="AW278" s="98">
        <f>IF(ISNUMBER(SEARCH('ankieta ESG'!$G$182,AX278)),MAX($AW$3:AW277)+1,0)</f>
        <v>275</v>
      </c>
      <c r="AX278" s="134" t="s">
        <v>4278</v>
      </c>
      <c r="AY278" s="98">
        <v>0</v>
      </c>
      <c r="AZ278" s="99" t="str">
        <f>IFERROR(VLOOKUP(ROWS($AX$4:AX278),$AW$4:$AX$2337,2,0),"")</f>
        <v>Czarnia (pow. ostrołęcki, woj. mazowieckie)</v>
      </c>
      <c r="BA278" s="98">
        <v>0</v>
      </c>
      <c r="BB278" s="98">
        <f>IF(ISNUMBER(SEARCH('ankieta ESG'!$G$183,BC278)),MAX($BB$3:BB277)+1,0)</f>
        <v>275</v>
      </c>
      <c r="BC278" s="134" t="s">
        <v>4278</v>
      </c>
      <c r="BD278" s="98">
        <v>0</v>
      </c>
      <c r="BE278" s="99" t="str">
        <f>IFERROR(VLOOKUP(ROWS($BC$4:BC278),$BB$4:$BC$2337,2,0),"")</f>
        <v>Czarnia (pow. ostrołęcki, woj. mazowieckie)</v>
      </c>
      <c r="BF278" s="98">
        <v>0</v>
      </c>
      <c r="BG278" s="98">
        <f>IF(ISNUMBER(SEARCH('ankieta ESG'!$G$184,BH278)),MAX($BG$3:BG277)+1,0)</f>
        <v>275</v>
      </c>
      <c r="BH278" s="134" t="s">
        <v>4278</v>
      </c>
      <c r="BI278" s="98">
        <v>0</v>
      </c>
      <c r="BJ278" s="99" t="str">
        <f>IFERROR(VLOOKUP(ROWS($BH$4:BH278),$BG$4:$BH$2337,2,0),"")</f>
        <v>Czarnia (pow. ostrołęcki, woj. mazowieckie)</v>
      </c>
      <c r="BK278" s="98">
        <v>0</v>
      </c>
      <c r="BL278" s="98">
        <f>IF(ISNUMBER(SEARCH('ankieta ESG'!$G$185,BM278)),MAX($BL$3:BL277)+1,0)</f>
        <v>275</v>
      </c>
      <c r="BM278" s="134" t="s">
        <v>4278</v>
      </c>
      <c r="BN278" s="98">
        <v>0</v>
      </c>
      <c r="BO278" s="99" t="str">
        <f>IFERROR(VLOOKUP(ROWS($BM$4:BM278),$BL$4:$BM$2337,2,0),"")</f>
        <v>Czarnia (pow. ostrołęcki, woj. mazowieckie)</v>
      </c>
      <c r="BP278" s="98">
        <v>0</v>
      </c>
      <c r="BQ278" s="98">
        <f>IF(ISNUMBER(SEARCH('ankieta ESG'!$G$186,BR278)),MAX($BQ$3:BQ277)+1,0)</f>
        <v>275</v>
      </c>
      <c r="BR278" s="134" t="s">
        <v>4278</v>
      </c>
      <c r="BS278" s="98">
        <v>0</v>
      </c>
      <c r="BT278" s="99" t="str">
        <f>IFERROR(VLOOKUP(ROWS($BR$4:BR278),$BQ$4:$BR$2337,2,0),"")</f>
        <v>Czarnia (pow. ostrołęcki, woj. mazowieckie)</v>
      </c>
      <c r="BU278" s="98">
        <v>0</v>
      </c>
      <c r="BV278" s="98">
        <f>IF(ISNUMBER(SEARCH('ankieta ESG'!$G$187,BW278)),MAX($BV$3:BV277)+1,0)</f>
        <v>275</v>
      </c>
      <c r="BW278" s="134" t="s">
        <v>4278</v>
      </c>
      <c r="BX278" s="98">
        <v>0</v>
      </c>
      <c r="BY278" s="99" t="str">
        <f>IFERROR(VLOOKUP(ROWS($BW$4:BW278),$BV$4:$BW$2337,2,0),"")</f>
        <v>Czarnia (pow. ostrołęcki, woj. mazowieckie)</v>
      </c>
      <c r="BZ278" s="98">
        <v>0</v>
      </c>
      <c r="CA278" s="98">
        <f>IF(ISNUMBER(SEARCH('ankieta ESG'!$G$188,CB278)),MAX($CA$3:CA277)+1,0)</f>
        <v>275</v>
      </c>
      <c r="CB278" s="134" t="s">
        <v>4278</v>
      </c>
      <c r="CC278" s="98">
        <v>0</v>
      </c>
      <c r="CD278" s="99" t="str">
        <f>IFERROR(VLOOKUP(ROWS($CB$4:CB278),$CA$4:$CB$2337,2,0),"")</f>
        <v>Czarnia (pow. ostrołęcki, woj. mazowieckie)</v>
      </c>
      <c r="CE278" s="98">
        <v>0</v>
      </c>
      <c r="CF278" s="98">
        <f>IF(ISNUMBER(SEARCH('ankieta ESG'!$G$189,CG278)),MAX($CF$3:CF277)+1,0)</f>
        <v>275</v>
      </c>
      <c r="CG278" s="134" t="s">
        <v>4278</v>
      </c>
      <c r="CH278" s="98">
        <v>0</v>
      </c>
      <c r="CI278" s="99" t="str">
        <f>IFERROR(VLOOKUP(ROWS($CG$4:CG278),$CF$4:$CG$2337,2,0),"")</f>
        <v>Czarnia (pow. ostrołęcki, woj. mazowieckie)</v>
      </c>
      <c r="CJ278" s="98">
        <v>0</v>
      </c>
    </row>
    <row r="279" spans="2:88">
      <c r="B279" s="98">
        <f>IF(ISNUMBER(SEARCH('ankieta ESG'!$E$11,C279)),MAX(B$3:$B278)+1,0)</f>
        <v>276</v>
      </c>
      <c r="C279" s="99" t="s">
        <v>320</v>
      </c>
      <c r="D279" s="98">
        <v>0</v>
      </c>
      <c r="E279" s="99" t="str">
        <f>IFERROR(VLOOKUP(ROWS($C$4:C279),$B$4:$C$1385,2,0),"")</f>
        <v>31.02.Z Produkcja mebli kuchennych (PKD 2007)</v>
      </c>
      <c r="F279" s="98">
        <v>0</v>
      </c>
      <c r="AM279" s="98">
        <f>IF(ISNUMBER(SEARCH('ankieta ESG'!$G$180,AN279)),MAX(AM$3:$AM278)+1,0)</f>
        <v>276</v>
      </c>
      <c r="AN279" s="134" t="s">
        <v>4279</v>
      </c>
      <c r="AO279" s="98">
        <v>0</v>
      </c>
      <c r="AP279" s="99" t="str">
        <f>IFERROR(VLOOKUP(ROWS($AN$4:AN279),$AM$4:$AN$2337,2,0),"")</f>
        <v>Czarnków (pow. czarnkowsko-trzcianecki, woj. wielkopolskie)</v>
      </c>
      <c r="AQ279" s="98">
        <v>0</v>
      </c>
      <c r="AR279" s="98">
        <f>IF(ISNUMBER(SEARCH('ankieta ESG'!$G$181,AS279)),MAX($AR$3:AR278)+1,0)</f>
        <v>276</v>
      </c>
      <c r="AS279" s="134" t="s">
        <v>4279</v>
      </c>
      <c r="AT279" s="98">
        <v>0</v>
      </c>
      <c r="AU279" s="99" t="str">
        <f>IFERROR(VLOOKUP(ROWS($AS$4:AS279),$AR$4:$AS$2337,2,0),"")</f>
        <v>Czarnków (pow. czarnkowsko-trzcianecki, woj. wielkopolskie)</v>
      </c>
      <c r="AV279" s="98">
        <v>0</v>
      </c>
      <c r="AW279" s="98">
        <f>IF(ISNUMBER(SEARCH('ankieta ESG'!$G$182,AX279)),MAX($AW$3:AW278)+1,0)</f>
        <v>276</v>
      </c>
      <c r="AX279" s="134" t="s">
        <v>4279</v>
      </c>
      <c r="AY279" s="98">
        <v>0</v>
      </c>
      <c r="AZ279" s="99" t="str">
        <f>IFERROR(VLOOKUP(ROWS($AX$4:AX279),$AW$4:$AX$2337,2,0),"")</f>
        <v>Czarnków (pow. czarnkowsko-trzcianecki, woj. wielkopolskie)</v>
      </c>
      <c r="BA279" s="98">
        <v>0</v>
      </c>
      <c r="BB279" s="98">
        <f>IF(ISNUMBER(SEARCH('ankieta ESG'!$G$183,BC279)),MAX($BB$3:BB278)+1,0)</f>
        <v>276</v>
      </c>
      <c r="BC279" s="134" t="s">
        <v>4279</v>
      </c>
      <c r="BD279" s="98">
        <v>0</v>
      </c>
      <c r="BE279" s="99" t="str">
        <f>IFERROR(VLOOKUP(ROWS($BC$4:BC279),$BB$4:$BC$2337,2,0),"")</f>
        <v>Czarnków (pow. czarnkowsko-trzcianecki, woj. wielkopolskie)</v>
      </c>
      <c r="BF279" s="98">
        <v>0</v>
      </c>
      <c r="BG279" s="98">
        <f>IF(ISNUMBER(SEARCH('ankieta ESG'!$G$184,BH279)),MAX($BG$3:BG278)+1,0)</f>
        <v>276</v>
      </c>
      <c r="BH279" s="134" t="s">
        <v>4279</v>
      </c>
      <c r="BI279" s="98">
        <v>0</v>
      </c>
      <c r="BJ279" s="99" t="str">
        <f>IFERROR(VLOOKUP(ROWS($BH$4:BH279),$BG$4:$BH$2337,2,0),"")</f>
        <v>Czarnków (pow. czarnkowsko-trzcianecki, woj. wielkopolskie)</v>
      </c>
      <c r="BK279" s="98">
        <v>0</v>
      </c>
      <c r="BL279" s="98">
        <f>IF(ISNUMBER(SEARCH('ankieta ESG'!$G$185,BM279)),MAX($BL$3:BL278)+1,0)</f>
        <v>276</v>
      </c>
      <c r="BM279" s="134" t="s">
        <v>4279</v>
      </c>
      <c r="BN279" s="98">
        <v>0</v>
      </c>
      <c r="BO279" s="99" t="str">
        <f>IFERROR(VLOOKUP(ROWS($BM$4:BM279),$BL$4:$BM$2337,2,0),"")</f>
        <v>Czarnków (pow. czarnkowsko-trzcianecki, woj. wielkopolskie)</v>
      </c>
      <c r="BP279" s="98">
        <v>0</v>
      </c>
      <c r="BQ279" s="98">
        <f>IF(ISNUMBER(SEARCH('ankieta ESG'!$G$186,BR279)),MAX($BQ$3:BQ278)+1,0)</f>
        <v>276</v>
      </c>
      <c r="BR279" s="134" t="s">
        <v>4279</v>
      </c>
      <c r="BS279" s="98">
        <v>0</v>
      </c>
      <c r="BT279" s="99" t="str">
        <f>IFERROR(VLOOKUP(ROWS($BR$4:BR279),$BQ$4:$BR$2337,2,0),"")</f>
        <v>Czarnków (pow. czarnkowsko-trzcianecki, woj. wielkopolskie)</v>
      </c>
      <c r="BU279" s="98">
        <v>0</v>
      </c>
      <c r="BV279" s="98">
        <f>IF(ISNUMBER(SEARCH('ankieta ESG'!$G$187,BW279)),MAX($BV$3:BV278)+1,0)</f>
        <v>276</v>
      </c>
      <c r="BW279" s="134" t="s">
        <v>4279</v>
      </c>
      <c r="BX279" s="98">
        <v>0</v>
      </c>
      <c r="BY279" s="99" t="str">
        <f>IFERROR(VLOOKUP(ROWS($BW$4:BW279),$BV$4:$BW$2337,2,0),"")</f>
        <v>Czarnków (pow. czarnkowsko-trzcianecki, woj. wielkopolskie)</v>
      </c>
      <c r="BZ279" s="98">
        <v>0</v>
      </c>
      <c r="CA279" s="98">
        <f>IF(ISNUMBER(SEARCH('ankieta ESG'!$G$188,CB279)),MAX($CA$3:CA278)+1,0)</f>
        <v>276</v>
      </c>
      <c r="CB279" s="134" t="s">
        <v>4279</v>
      </c>
      <c r="CC279" s="98">
        <v>0</v>
      </c>
      <c r="CD279" s="99" t="str">
        <f>IFERROR(VLOOKUP(ROWS($CB$4:CB279),$CA$4:$CB$2337,2,0),"")</f>
        <v>Czarnków (pow. czarnkowsko-trzcianecki, woj. wielkopolskie)</v>
      </c>
      <c r="CE279" s="98">
        <v>0</v>
      </c>
      <c r="CF279" s="98">
        <f>IF(ISNUMBER(SEARCH('ankieta ESG'!$G$189,CG279)),MAX($CF$3:CF278)+1,0)</f>
        <v>276</v>
      </c>
      <c r="CG279" s="134" t="s">
        <v>4279</v>
      </c>
      <c r="CH279" s="98">
        <v>0</v>
      </c>
      <c r="CI279" s="99" t="str">
        <f>IFERROR(VLOOKUP(ROWS($CG$4:CG279),$CF$4:$CG$2337,2,0),"")</f>
        <v>Czarnków (pow. czarnkowsko-trzcianecki, woj. wielkopolskie)</v>
      </c>
      <c r="CJ279" s="98">
        <v>0</v>
      </c>
    </row>
    <row r="280" spans="2:88">
      <c r="B280" s="98">
        <f>IF(ISNUMBER(SEARCH('ankieta ESG'!$E$11,C280)),MAX(B$3:$B279)+1,0)</f>
        <v>277</v>
      </c>
      <c r="C280" s="99" t="s">
        <v>321</v>
      </c>
      <c r="D280" s="98">
        <v>0</v>
      </c>
      <c r="E280" s="99" t="str">
        <f>IFERROR(VLOOKUP(ROWS($C$4:C280),$B$4:$C$1385,2,0),"")</f>
        <v>31.03.Z Produkcja materaców (PKD 2007)</v>
      </c>
      <c r="F280" s="98">
        <v>0</v>
      </c>
      <c r="AM280" s="98">
        <f>IF(ISNUMBER(SEARCH('ankieta ESG'!$G$180,AN280)),MAX(AM$3:$AM279)+1,0)</f>
        <v>277</v>
      </c>
      <c r="AN280" s="134" t="s">
        <v>4280</v>
      </c>
      <c r="AO280" s="98">
        <v>0</v>
      </c>
      <c r="AP280" s="99" t="str">
        <f>IFERROR(VLOOKUP(ROWS($AN$4:AN280),$AM$4:$AN$2337,2,0),"")</f>
        <v>Czarnocin (pow. kazimierski, woj. świętokrzyskie)</v>
      </c>
      <c r="AQ280" s="98">
        <v>0</v>
      </c>
      <c r="AR280" s="98">
        <f>IF(ISNUMBER(SEARCH('ankieta ESG'!$G$181,AS280)),MAX($AR$3:AR279)+1,0)</f>
        <v>277</v>
      </c>
      <c r="AS280" s="134" t="s">
        <v>4280</v>
      </c>
      <c r="AT280" s="98">
        <v>0</v>
      </c>
      <c r="AU280" s="99" t="str">
        <f>IFERROR(VLOOKUP(ROWS($AS$4:AS280),$AR$4:$AS$2337,2,0),"")</f>
        <v>Czarnocin (pow. kazimierski, woj. świętokrzyskie)</v>
      </c>
      <c r="AV280" s="98">
        <v>0</v>
      </c>
      <c r="AW280" s="98">
        <f>IF(ISNUMBER(SEARCH('ankieta ESG'!$G$182,AX280)),MAX($AW$3:AW279)+1,0)</f>
        <v>277</v>
      </c>
      <c r="AX280" s="134" t="s">
        <v>4280</v>
      </c>
      <c r="AY280" s="98">
        <v>0</v>
      </c>
      <c r="AZ280" s="99" t="str">
        <f>IFERROR(VLOOKUP(ROWS($AX$4:AX280),$AW$4:$AX$2337,2,0),"")</f>
        <v>Czarnocin (pow. kazimierski, woj. świętokrzyskie)</v>
      </c>
      <c r="BA280" s="98">
        <v>0</v>
      </c>
      <c r="BB280" s="98">
        <f>IF(ISNUMBER(SEARCH('ankieta ESG'!$G$183,BC280)),MAX($BB$3:BB279)+1,0)</f>
        <v>277</v>
      </c>
      <c r="BC280" s="134" t="s">
        <v>4280</v>
      </c>
      <c r="BD280" s="98">
        <v>0</v>
      </c>
      <c r="BE280" s="99" t="str">
        <f>IFERROR(VLOOKUP(ROWS($BC$4:BC280),$BB$4:$BC$2337,2,0),"")</f>
        <v>Czarnocin (pow. kazimierski, woj. świętokrzyskie)</v>
      </c>
      <c r="BF280" s="98">
        <v>0</v>
      </c>
      <c r="BG280" s="98">
        <f>IF(ISNUMBER(SEARCH('ankieta ESG'!$G$184,BH280)),MAX($BG$3:BG279)+1,0)</f>
        <v>277</v>
      </c>
      <c r="BH280" s="134" t="s">
        <v>4280</v>
      </c>
      <c r="BI280" s="98">
        <v>0</v>
      </c>
      <c r="BJ280" s="99" t="str">
        <f>IFERROR(VLOOKUP(ROWS($BH$4:BH280),$BG$4:$BH$2337,2,0),"")</f>
        <v>Czarnocin (pow. kazimierski, woj. świętokrzyskie)</v>
      </c>
      <c r="BK280" s="98">
        <v>0</v>
      </c>
      <c r="BL280" s="98">
        <f>IF(ISNUMBER(SEARCH('ankieta ESG'!$G$185,BM280)),MAX($BL$3:BL279)+1,0)</f>
        <v>277</v>
      </c>
      <c r="BM280" s="134" t="s">
        <v>4280</v>
      </c>
      <c r="BN280" s="98">
        <v>0</v>
      </c>
      <c r="BO280" s="99" t="str">
        <f>IFERROR(VLOOKUP(ROWS($BM$4:BM280),$BL$4:$BM$2337,2,0),"")</f>
        <v>Czarnocin (pow. kazimierski, woj. świętokrzyskie)</v>
      </c>
      <c r="BP280" s="98">
        <v>0</v>
      </c>
      <c r="BQ280" s="98">
        <f>IF(ISNUMBER(SEARCH('ankieta ESG'!$G$186,BR280)),MAX($BQ$3:BQ279)+1,0)</f>
        <v>277</v>
      </c>
      <c r="BR280" s="134" t="s">
        <v>4280</v>
      </c>
      <c r="BS280" s="98">
        <v>0</v>
      </c>
      <c r="BT280" s="99" t="str">
        <f>IFERROR(VLOOKUP(ROWS($BR$4:BR280),$BQ$4:$BR$2337,2,0),"")</f>
        <v>Czarnocin (pow. kazimierski, woj. świętokrzyskie)</v>
      </c>
      <c r="BU280" s="98">
        <v>0</v>
      </c>
      <c r="BV280" s="98">
        <f>IF(ISNUMBER(SEARCH('ankieta ESG'!$G$187,BW280)),MAX($BV$3:BV279)+1,0)</f>
        <v>277</v>
      </c>
      <c r="BW280" s="134" t="s">
        <v>4280</v>
      </c>
      <c r="BX280" s="98">
        <v>0</v>
      </c>
      <c r="BY280" s="99" t="str">
        <f>IFERROR(VLOOKUP(ROWS($BW$4:BW280),$BV$4:$BW$2337,2,0),"")</f>
        <v>Czarnocin (pow. kazimierski, woj. świętokrzyskie)</v>
      </c>
      <c r="BZ280" s="98">
        <v>0</v>
      </c>
      <c r="CA280" s="98">
        <f>IF(ISNUMBER(SEARCH('ankieta ESG'!$G$188,CB280)),MAX($CA$3:CA279)+1,0)</f>
        <v>277</v>
      </c>
      <c r="CB280" s="134" t="s">
        <v>4280</v>
      </c>
      <c r="CC280" s="98">
        <v>0</v>
      </c>
      <c r="CD280" s="99" t="str">
        <f>IFERROR(VLOOKUP(ROWS($CB$4:CB280),$CA$4:$CB$2337,2,0),"")</f>
        <v>Czarnocin (pow. kazimierski, woj. świętokrzyskie)</v>
      </c>
      <c r="CE280" s="98">
        <v>0</v>
      </c>
      <c r="CF280" s="98">
        <f>IF(ISNUMBER(SEARCH('ankieta ESG'!$G$189,CG280)),MAX($CF$3:CF279)+1,0)</f>
        <v>277</v>
      </c>
      <c r="CG280" s="134" t="s">
        <v>4280</v>
      </c>
      <c r="CH280" s="98">
        <v>0</v>
      </c>
      <c r="CI280" s="99" t="str">
        <f>IFERROR(VLOOKUP(ROWS($CG$4:CG280),$CF$4:$CG$2337,2,0),"")</f>
        <v>Czarnocin (pow. kazimierski, woj. świętokrzyskie)</v>
      </c>
      <c r="CJ280" s="98">
        <v>0</v>
      </c>
    </row>
    <row r="281" spans="2:88">
      <c r="B281" s="98">
        <f>IF(ISNUMBER(SEARCH('ankieta ESG'!$E$11,C281)),MAX(B$3:$B280)+1,0)</f>
        <v>278</v>
      </c>
      <c r="C281" s="99" t="s">
        <v>322</v>
      </c>
      <c r="D281" s="98">
        <v>0</v>
      </c>
      <c r="E281" s="99" t="str">
        <f>IFERROR(VLOOKUP(ROWS($C$4:C281),$B$4:$C$1385,2,0),"")</f>
        <v>31.09.Z Produkcja pozostałych mebli (PKD 2007)</v>
      </c>
      <c r="F281" s="98">
        <v>0</v>
      </c>
      <c r="AM281" s="98">
        <f>IF(ISNUMBER(SEARCH('ankieta ESG'!$G$180,AN281)),MAX(AM$3:$AM280)+1,0)</f>
        <v>278</v>
      </c>
      <c r="AN281" s="134" t="s">
        <v>4281</v>
      </c>
      <c r="AO281" s="98">
        <v>0</v>
      </c>
      <c r="AP281" s="99" t="str">
        <f>IFERROR(VLOOKUP(ROWS($AN$4:AN281),$AM$4:$AN$2337,2,0),"")</f>
        <v>Czarnocin (pow. piotrkowski, woj. łódzkie)</v>
      </c>
      <c r="AQ281" s="98">
        <v>0</v>
      </c>
      <c r="AR281" s="98">
        <f>IF(ISNUMBER(SEARCH('ankieta ESG'!$G$181,AS281)),MAX($AR$3:AR280)+1,0)</f>
        <v>278</v>
      </c>
      <c r="AS281" s="134" t="s">
        <v>4281</v>
      </c>
      <c r="AT281" s="98">
        <v>0</v>
      </c>
      <c r="AU281" s="99" t="str">
        <f>IFERROR(VLOOKUP(ROWS($AS$4:AS281),$AR$4:$AS$2337,2,0),"")</f>
        <v>Czarnocin (pow. piotrkowski, woj. łódzkie)</v>
      </c>
      <c r="AV281" s="98">
        <v>0</v>
      </c>
      <c r="AW281" s="98">
        <f>IF(ISNUMBER(SEARCH('ankieta ESG'!$G$182,AX281)),MAX($AW$3:AW280)+1,0)</f>
        <v>278</v>
      </c>
      <c r="AX281" s="134" t="s">
        <v>4281</v>
      </c>
      <c r="AY281" s="98">
        <v>0</v>
      </c>
      <c r="AZ281" s="99" t="str">
        <f>IFERROR(VLOOKUP(ROWS($AX$4:AX281),$AW$4:$AX$2337,2,0),"")</f>
        <v>Czarnocin (pow. piotrkowski, woj. łódzkie)</v>
      </c>
      <c r="BA281" s="98">
        <v>0</v>
      </c>
      <c r="BB281" s="98">
        <f>IF(ISNUMBER(SEARCH('ankieta ESG'!$G$183,BC281)),MAX($BB$3:BB280)+1,0)</f>
        <v>278</v>
      </c>
      <c r="BC281" s="134" t="s">
        <v>4281</v>
      </c>
      <c r="BD281" s="98">
        <v>0</v>
      </c>
      <c r="BE281" s="99" t="str">
        <f>IFERROR(VLOOKUP(ROWS($BC$4:BC281),$BB$4:$BC$2337,2,0),"")</f>
        <v>Czarnocin (pow. piotrkowski, woj. łódzkie)</v>
      </c>
      <c r="BF281" s="98">
        <v>0</v>
      </c>
      <c r="BG281" s="98">
        <f>IF(ISNUMBER(SEARCH('ankieta ESG'!$G$184,BH281)),MAX($BG$3:BG280)+1,0)</f>
        <v>278</v>
      </c>
      <c r="BH281" s="134" t="s">
        <v>4281</v>
      </c>
      <c r="BI281" s="98">
        <v>0</v>
      </c>
      <c r="BJ281" s="99" t="str">
        <f>IFERROR(VLOOKUP(ROWS($BH$4:BH281),$BG$4:$BH$2337,2,0),"")</f>
        <v>Czarnocin (pow. piotrkowski, woj. łódzkie)</v>
      </c>
      <c r="BK281" s="98">
        <v>0</v>
      </c>
      <c r="BL281" s="98">
        <f>IF(ISNUMBER(SEARCH('ankieta ESG'!$G$185,BM281)),MAX($BL$3:BL280)+1,0)</f>
        <v>278</v>
      </c>
      <c r="BM281" s="134" t="s">
        <v>4281</v>
      </c>
      <c r="BN281" s="98">
        <v>0</v>
      </c>
      <c r="BO281" s="99" t="str">
        <f>IFERROR(VLOOKUP(ROWS($BM$4:BM281),$BL$4:$BM$2337,2,0),"")</f>
        <v>Czarnocin (pow. piotrkowski, woj. łódzkie)</v>
      </c>
      <c r="BP281" s="98">
        <v>0</v>
      </c>
      <c r="BQ281" s="98">
        <f>IF(ISNUMBER(SEARCH('ankieta ESG'!$G$186,BR281)),MAX($BQ$3:BQ280)+1,0)</f>
        <v>278</v>
      </c>
      <c r="BR281" s="134" t="s">
        <v>4281</v>
      </c>
      <c r="BS281" s="98">
        <v>0</v>
      </c>
      <c r="BT281" s="99" t="str">
        <f>IFERROR(VLOOKUP(ROWS($BR$4:BR281),$BQ$4:$BR$2337,2,0),"")</f>
        <v>Czarnocin (pow. piotrkowski, woj. łódzkie)</v>
      </c>
      <c r="BU281" s="98">
        <v>0</v>
      </c>
      <c r="BV281" s="98">
        <f>IF(ISNUMBER(SEARCH('ankieta ESG'!$G$187,BW281)),MAX($BV$3:BV280)+1,0)</f>
        <v>278</v>
      </c>
      <c r="BW281" s="134" t="s">
        <v>4281</v>
      </c>
      <c r="BX281" s="98">
        <v>0</v>
      </c>
      <c r="BY281" s="99" t="str">
        <f>IFERROR(VLOOKUP(ROWS($BW$4:BW281),$BV$4:$BW$2337,2,0),"")</f>
        <v>Czarnocin (pow. piotrkowski, woj. łódzkie)</v>
      </c>
      <c r="BZ281" s="98">
        <v>0</v>
      </c>
      <c r="CA281" s="98">
        <f>IF(ISNUMBER(SEARCH('ankieta ESG'!$G$188,CB281)),MAX($CA$3:CA280)+1,0)</f>
        <v>278</v>
      </c>
      <c r="CB281" s="134" t="s">
        <v>4281</v>
      </c>
      <c r="CC281" s="98">
        <v>0</v>
      </c>
      <c r="CD281" s="99" t="str">
        <f>IFERROR(VLOOKUP(ROWS($CB$4:CB281),$CA$4:$CB$2337,2,0),"")</f>
        <v>Czarnocin (pow. piotrkowski, woj. łódzkie)</v>
      </c>
      <c r="CE281" s="98">
        <v>0</v>
      </c>
      <c r="CF281" s="98">
        <f>IF(ISNUMBER(SEARCH('ankieta ESG'!$G$189,CG281)),MAX($CF$3:CF280)+1,0)</f>
        <v>278</v>
      </c>
      <c r="CG281" s="134" t="s">
        <v>4281</v>
      </c>
      <c r="CH281" s="98">
        <v>0</v>
      </c>
      <c r="CI281" s="99" t="str">
        <f>IFERROR(VLOOKUP(ROWS($CG$4:CG281),$CF$4:$CG$2337,2,0),"")</f>
        <v>Czarnocin (pow. piotrkowski, woj. łódzkie)</v>
      </c>
      <c r="CJ281" s="98">
        <v>0</v>
      </c>
    </row>
    <row r="282" spans="2:88">
      <c r="B282" s="98">
        <f>IF(ISNUMBER(SEARCH('ankieta ESG'!$E$11,C282)),MAX(B$3:$B281)+1,0)</f>
        <v>279</v>
      </c>
      <c r="C282" s="99" t="s">
        <v>323</v>
      </c>
      <c r="D282" s="98">
        <v>0</v>
      </c>
      <c r="E282" s="99" t="str">
        <f>IFERROR(VLOOKUP(ROWS($C$4:C282),$B$4:$C$1385,2,0),"")</f>
        <v>32.11.Z Produkcja monet (PKD 2007)</v>
      </c>
      <c r="F282" s="98">
        <v>0</v>
      </c>
      <c r="AM282" s="98">
        <f>IF(ISNUMBER(SEARCH('ankieta ESG'!$G$180,AN282)),MAX(AM$3:$AM281)+1,0)</f>
        <v>279</v>
      </c>
      <c r="AN282" s="134" t="s">
        <v>4282</v>
      </c>
      <c r="AO282" s="98">
        <v>0</v>
      </c>
      <c r="AP282" s="99" t="str">
        <f>IFERROR(VLOOKUP(ROWS($AN$4:AN282),$AM$4:$AN$2337,2,0),"")</f>
        <v>Czarnożyły (pow. wieluński, woj. łódzkie)</v>
      </c>
      <c r="AQ282" s="98">
        <v>0</v>
      </c>
      <c r="AR282" s="98">
        <f>IF(ISNUMBER(SEARCH('ankieta ESG'!$G$181,AS282)),MAX($AR$3:AR281)+1,0)</f>
        <v>279</v>
      </c>
      <c r="AS282" s="134" t="s">
        <v>4282</v>
      </c>
      <c r="AT282" s="98">
        <v>0</v>
      </c>
      <c r="AU282" s="99" t="str">
        <f>IFERROR(VLOOKUP(ROWS($AS$4:AS282),$AR$4:$AS$2337,2,0),"")</f>
        <v>Czarnożyły (pow. wieluński, woj. łódzkie)</v>
      </c>
      <c r="AV282" s="98">
        <v>0</v>
      </c>
      <c r="AW282" s="98">
        <f>IF(ISNUMBER(SEARCH('ankieta ESG'!$G$182,AX282)),MAX($AW$3:AW281)+1,0)</f>
        <v>279</v>
      </c>
      <c r="AX282" s="134" t="s">
        <v>4282</v>
      </c>
      <c r="AY282" s="98">
        <v>0</v>
      </c>
      <c r="AZ282" s="99" t="str">
        <f>IFERROR(VLOOKUP(ROWS($AX$4:AX282),$AW$4:$AX$2337,2,0),"")</f>
        <v>Czarnożyły (pow. wieluński, woj. łódzkie)</v>
      </c>
      <c r="BA282" s="98">
        <v>0</v>
      </c>
      <c r="BB282" s="98">
        <f>IF(ISNUMBER(SEARCH('ankieta ESG'!$G$183,BC282)),MAX($BB$3:BB281)+1,0)</f>
        <v>279</v>
      </c>
      <c r="BC282" s="134" t="s">
        <v>4282</v>
      </c>
      <c r="BD282" s="98">
        <v>0</v>
      </c>
      <c r="BE282" s="99" t="str">
        <f>IFERROR(VLOOKUP(ROWS($BC$4:BC282),$BB$4:$BC$2337,2,0),"")</f>
        <v>Czarnożyły (pow. wieluński, woj. łódzkie)</v>
      </c>
      <c r="BF282" s="98">
        <v>0</v>
      </c>
      <c r="BG282" s="98">
        <f>IF(ISNUMBER(SEARCH('ankieta ESG'!$G$184,BH282)),MAX($BG$3:BG281)+1,0)</f>
        <v>279</v>
      </c>
      <c r="BH282" s="134" t="s">
        <v>4282</v>
      </c>
      <c r="BI282" s="98">
        <v>0</v>
      </c>
      <c r="BJ282" s="99" t="str">
        <f>IFERROR(VLOOKUP(ROWS($BH$4:BH282),$BG$4:$BH$2337,2,0),"")</f>
        <v>Czarnożyły (pow. wieluński, woj. łódzkie)</v>
      </c>
      <c r="BK282" s="98">
        <v>0</v>
      </c>
      <c r="BL282" s="98">
        <f>IF(ISNUMBER(SEARCH('ankieta ESG'!$G$185,BM282)),MAX($BL$3:BL281)+1,0)</f>
        <v>279</v>
      </c>
      <c r="BM282" s="134" t="s">
        <v>4282</v>
      </c>
      <c r="BN282" s="98">
        <v>0</v>
      </c>
      <c r="BO282" s="99" t="str">
        <f>IFERROR(VLOOKUP(ROWS($BM$4:BM282),$BL$4:$BM$2337,2,0),"")</f>
        <v>Czarnożyły (pow. wieluński, woj. łódzkie)</v>
      </c>
      <c r="BP282" s="98">
        <v>0</v>
      </c>
      <c r="BQ282" s="98">
        <f>IF(ISNUMBER(SEARCH('ankieta ESG'!$G$186,BR282)),MAX($BQ$3:BQ281)+1,0)</f>
        <v>279</v>
      </c>
      <c r="BR282" s="134" t="s">
        <v>4282</v>
      </c>
      <c r="BS282" s="98">
        <v>0</v>
      </c>
      <c r="BT282" s="99" t="str">
        <f>IFERROR(VLOOKUP(ROWS($BR$4:BR282),$BQ$4:$BR$2337,2,0),"")</f>
        <v>Czarnożyły (pow. wieluński, woj. łódzkie)</v>
      </c>
      <c r="BU282" s="98">
        <v>0</v>
      </c>
      <c r="BV282" s="98">
        <f>IF(ISNUMBER(SEARCH('ankieta ESG'!$G$187,BW282)),MAX($BV$3:BV281)+1,0)</f>
        <v>279</v>
      </c>
      <c r="BW282" s="134" t="s">
        <v>4282</v>
      </c>
      <c r="BX282" s="98">
        <v>0</v>
      </c>
      <c r="BY282" s="99" t="str">
        <f>IFERROR(VLOOKUP(ROWS($BW$4:BW282),$BV$4:$BW$2337,2,0),"")</f>
        <v>Czarnożyły (pow. wieluński, woj. łódzkie)</v>
      </c>
      <c r="BZ282" s="98">
        <v>0</v>
      </c>
      <c r="CA282" s="98">
        <f>IF(ISNUMBER(SEARCH('ankieta ESG'!$G$188,CB282)),MAX($CA$3:CA281)+1,0)</f>
        <v>279</v>
      </c>
      <c r="CB282" s="134" t="s">
        <v>4282</v>
      </c>
      <c r="CC282" s="98">
        <v>0</v>
      </c>
      <c r="CD282" s="99" t="str">
        <f>IFERROR(VLOOKUP(ROWS($CB$4:CB282),$CA$4:$CB$2337,2,0),"")</f>
        <v>Czarnożyły (pow. wieluński, woj. łódzkie)</v>
      </c>
      <c r="CE282" s="98">
        <v>0</v>
      </c>
      <c r="CF282" s="98">
        <f>IF(ISNUMBER(SEARCH('ankieta ESG'!$G$189,CG282)),MAX($CF$3:CF281)+1,0)</f>
        <v>279</v>
      </c>
      <c r="CG282" s="134" t="s">
        <v>4282</v>
      </c>
      <c r="CH282" s="98">
        <v>0</v>
      </c>
      <c r="CI282" s="99" t="str">
        <f>IFERROR(VLOOKUP(ROWS($CG$4:CG282),$CF$4:$CG$2337,2,0),"")</f>
        <v>Czarnożyły (pow. wieluński, woj. łódzkie)</v>
      </c>
      <c r="CJ282" s="98">
        <v>0</v>
      </c>
    </row>
    <row r="283" spans="2:88">
      <c r="B283" s="98">
        <f>IF(ISNUMBER(SEARCH('ankieta ESG'!$E$11,C283)),MAX(B$3:$B282)+1,0)</f>
        <v>280</v>
      </c>
      <c r="C283" s="99" t="s">
        <v>324</v>
      </c>
      <c r="D283" s="98">
        <v>0</v>
      </c>
      <c r="E283" s="99" t="str">
        <f>IFERROR(VLOOKUP(ROWS($C$4:C283),$B$4:$C$1385,2,0),"")</f>
        <v>32.12.Z Produkcja wyrobów jubilerskich i podobnych (PKD 2007)</v>
      </c>
      <c r="F283" s="98">
        <v>0</v>
      </c>
      <c r="AM283" s="98">
        <f>IF(ISNUMBER(SEARCH('ankieta ESG'!$G$180,AN283)),MAX(AM$3:$AM282)+1,0)</f>
        <v>280</v>
      </c>
      <c r="AN283" s="134" t="s">
        <v>4283</v>
      </c>
      <c r="AO283" s="98">
        <v>0</v>
      </c>
      <c r="AP283" s="99" t="str">
        <f>IFERROR(VLOOKUP(ROWS($AN$4:AN283),$AM$4:$AN$2337,2,0),"")</f>
        <v>Czarny Bór (pow. wałbrzyski, woj. dolnośląskie)</v>
      </c>
      <c r="AQ283" s="98">
        <v>0</v>
      </c>
      <c r="AR283" s="98">
        <f>IF(ISNUMBER(SEARCH('ankieta ESG'!$G$181,AS283)),MAX($AR$3:AR282)+1,0)</f>
        <v>280</v>
      </c>
      <c r="AS283" s="134" t="s">
        <v>4283</v>
      </c>
      <c r="AT283" s="98">
        <v>0</v>
      </c>
      <c r="AU283" s="99" t="str">
        <f>IFERROR(VLOOKUP(ROWS($AS$4:AS283),$AR$4:$AS$2337,2,0),"")</f>
        <v>Czarny Bór (pow. wałbrzyski, woj. dolnośląskie)</v>
      </c>
      <c r="AV283" s="98">
        <v>0</v>
      </c>
      <c r="AW283" s="98">
        <f>IF(ISNUMBER(SEARCH('ankieta ESG'!$G$182,AX283)),MAX($AW$3:AW282)+1,0)</f>
        <v>280</v>
      </c>
      <c r="AX283" s="134" t="s">
        <v>4283</v>
      </c>
      <c r="AY283" s="98">
        <v>0</v>
      </c>
      <c r="AZ283" s="99" t="str">
        <f>IFERROR(VLOOKUP(ROWS($AX$4:AX283),$AW$4:$AX$2337,2,0),"")</f>
        <v>Czarny Bór (pow. wałbrzyski, woj. dolnośląskie)</v>
      </c>
      <c r="BA283" s="98">
        <v>0</v>
      </c>
      <c r="BB283" s="98">
        <f>IF(ISNUMBER(SEARCH('ankieta ESG'!$G$183,BC283)),MAX($BB$3:BB282)+1,0)</f>
        <v>280</v>
      </c>
      <c r="BC283" s="134" t="s">
        <v>4283</v>
      </c>
      <c r="BD283" s="98">
        <v>0</v>
      </c>
      <c r="BE283" s="99" t="str">
        <f>IFERROR(VLOOKUP(ROWS($BC$4:BC283),$BB$4:$BC$2337,2,0),"")</f>
        <v>Czarny Bór (pow. wałbrzyski, woj. dolnośląskie)</v>
      </c>
      <c r="BF283" s="98">
        <v>0</v>
      </c>
      <c r="BG283" s="98">
        <f>IF(ISNUMBER(SEARCH('ankieta ESG'!$G$184,BH283)),MAX($BG$3:BG282)+1,0)</f>
        <v>280</v>
      </c>
      <c r="BH283" s="134" t="s">
        <v>4283</v>
      </c>
      <c r="BI283" s="98">
        <v>0</v>
      </c>
      <c r="BJ283" s="99" t="str">
        <f>IFERROR(VLOOKUP(ROWS($BH$4:BH283),$BG$4:$BH$2337,2,0),"")</f>
        <v>Czarny Bór (pow. wałbrzyski, woj. dolnośląskie)</v>
      </c>
      <c r="BK283" s="98">
        <v>0</v>
      </c>
      <c r="BL283" s="98">
        <f>IF(ISNUMBER(SEARCH('ankieta ESG'!$G$185,BM283)),MAX($BL$3:BL282)+1,0)</f>
        <v>280</v>
      </c>
      <c r="BM283" s="134" t="s">
        <v>4283</v>
      </c>
      <c r="BN283" s="98">
        <v>0</v>
      </c>
      <c r="BO283" s="99" t="str">
        <f>IFERROR(VLOOKUP(ROWS($BM$4:BM283),$BL$4:$BM$2337,2,0),"")</f>
        <v>Czarny Bór (pow. wałbrzyski, woj. dolnośląskie)</v>
      </c>
      <c r="BP283" s="98">
        <v>0</v>
      </c>
      <c r="BQ283" s="98">
        <f>IF(ISNUMBER(SEARCH('ankieta ESG'!$G$186,BR283)),MAX($BQ$3:BQ282)+1,0)</f>
        <v>280</v>
      </c>
      <c r="BR283" s="134" t="s">
        <v>4283</v>
      </c>
      <c r="BS283" s="98">
        <v>0</v>
      </c>
      <c r="BT283" s="99" t="str">
        <f>IFERROR(VLOOKUP(ROWS($BR$4:BR283),$BQ$4:$BR$2337,2,0),"")</f>
        <v>Czarny Bór (pow. wałbrzyski, woj. dolnośląskie)</v>
      </c>
      <c r="BU283" s="98">
        <v>0</v>
      </c>
      <c r="BV283" s="98">
        <f>IF(ISNUMBER(SEARCH('ankieta ESG'!$G$187,BW283)),MAX($BV$3:BV282)+1,0)</f>
        <v>280</v>
      </c>
      <c r="BW283" s="134" t="s">
        <v>4283</v>
      </c>
      <c r="BX283" s="98">
        <v>0</v>
      </c>
      <c r="BY283" s="99" t="str">
        <f>IFERROR(VLOOKUP(ROWS($BW$4:BW283),$BV$4:$BW$2337,2,0),"")</f>
        <v>Czarny Bór (pow. wałbrzyski, woj. dolnośląskie)</v>
      </c>
      <c r="BZ283" s="98">
        <v>0</v>
      </c>
      <c r="CA283" s="98">
        <f>IF(ISNUMBER(SEARCH('ankieta ESG'!$G$188,CB283)),MAX($CA$3:CA282)+1,0)</f>
        <v>280</v>
      </c>
      <c r="CB283" s="134" t="s">
        <v>4283</v>
      </c>
      <c r="CC283" s="98">
        <v>0</v>
      </c>
      <c r="CD283" s="99" t="str">
        <f>IFERROR(VLOOKUP(ROWS($CB$4:CB283),$CA$4:$CB$2337,2,0),"")</f>
        <v>Czarny Bór (pow. wałbrzyski, woj. dolnośląskie)</v>
      </c>
      <c r="CE283" s="98">
        <v>0</v>
      </c>
      <c r="CF283" s="98">
        <f>IF(ISNUMBER(SEARCH('ankieta ESG'!$G$189,CG283)),MAX($CF$3:CF282)+1,0)</f>
        <v>280</v>
      </c>
      <c r="CG283" s="134" t="s">
        <v>4283</v>
      </c>
      <c r="CH283" s="98">
        <v>0</v>
      </c>
      <c r="CI283" s="99" t="str">
        <f>IFERROR(VLOOKUP(ROWS($CG$4:CG283),$CF$4:$CG$2337,2,0),"")</f>
        <v>Czarny Bór (pow. wałbrzyski, woj. dolnośląskie)</v>
      </c>
      <c r="CJ283" s="98">
        <v>0</v>
      </c>
    </row>
    <row r="284" spans="2:88">
      <c r="B284" s="98">
        <f>IF(ISNUMBER(SEARCH('ankieta ESG'!$E$11,C284)),MAX(B$3:$B283)+1,0)</f>
        <v>281</v>
      </c>
      <c r="C284" s="99" t="s">
        <v>325</v>
      </c>
      <c r="D284" s="98">
        <v>0</v>
      </c>
      <c r="E284" s="99" t="str">
        <f>IFERROR(VLOOKUP(ROWS($C$4:C284),$B$4:$C$1385,2,0),"")</f>
        <v>32.13.Z Produkcja sztucznej biżuterii i wyrobów podobnych (PKD 2007)</v>
      </c>
      <c r="F284" s="98">
        <v>0</v>
      </c>
      <c r="AM284" s="98">
        <f>IF(ISNUMBER(SEARCH('ankieta ESG'!$G$180,AN284)),MAX(AM$3:$AM283)+1,0)</f>
        <v>281</v>
      </c>
      <c r="AN284" s="134" t="s">
        <v>4284</v>
      </c>
      <c r="AO284" s="98">
        <v>0</v>
      </c>
      <c r="AP284" s="99" t="str">
        <f>IFERROR(VLOOKUP(ROWS($AN$4:AN284),$AM$4:$AN$2337,2,0),"")</f>
        <v>Czarny Dunajec (pow. nowotarski, woj. małopolskie)</v>
      </c>
      <c r="AQ284" s="98">
        <v>0</v>
      </c>
      <c r="AR284" s="98">
        <f>IF(ISNUMBER(SEARCH('ankieta ESG'!$G$181,AS284)),MAX($AR$3:AR283)+1,0)</f>
        <v>281</v>
      </c>
      <c r="AS284" s="134" t="s">
        <v>4284</v>
      </c>
      <c r="AT284" s="98">
        <v>0</v>
      </c>
      <c r="AU284" s="99" t="str">
        <f>IFERROR(VLOOKUP(ROWS($AS$4:AS284),$AR$4:$AS$2337,2,0),"")</f>
        <v>Czarny Dunajec (pow. nowotarski, woj. małopolskie)</v>
      </c>
      <c r="AV284" s="98">
        <v>0</v>
      </c>
      <c r="AW284" s="98">
        <f>IF(ISNUMBER(SEARCH('ankieta ESG'!$G$182,AX284)),MAX($AW$3:AW283)+1,0)</f>
        <v>281</v>
      </c>
      <c r="AX284" s="134" t="s">
        <v>4284</v>
      </c>
      <c r="AY284" s="98">
        <v>0</v>
      </c>
      <c r="AZ284" s="99" t="str">
        <f>IFERROR(VLOOKUP(ROWS($AX$4:AX284),$AW$4:$AX$2337,2,0),"")</f>
        <v>Czarny Dunajec (pow. nowotarski, woj. małopolskie)</v>
      </c>
      <c r="BA284" s="98">
        <v>0</v>
      </c>
      <c r="BB284" s="98">
        <f>IF(ISNUMBER(SEARCH('ankieta ESG'!$G$183,BC284)),MAX($BB$3:BB283)+1,0)</f>
        <v>281</v>
      </c>
      <c r="BC284" s="134" t="s">
        <v>4284</v>
      </c>
      <c r="BD284" s="98">
        <v>0</v>
      </c>
      <c r="BE284" s="99" t="str">
        <f>IFERROR(VLOOKUP(ROWS($BC$4:BC284),$BB$4:$BC$2337,2,0),"")</f>
        <v>Czarny Dunajec (pow. nowotarski, woj. małopolskie)</v>
      </c>
      <c r="BF284" s="98">
        <v>0</v>
      </c>
      <c r="BG284" s="98">
        <f>IF(ISNUMBER(SEARCH('ankieta ESG'!$G$184,BH284)),MAX($BG$3:BG283)+1,0)</f>
        <v>281</v>
      </c>
      <c r="BH284" s="134" t="s">
        <v>4284</v>
      </c>
      <c r="BI284" s="98">
        <v>0</v>
      </c>
      <c r="BJ284" s="99" t="str">
        <f>IFERROR(VLOOKUP(ROWS($BH$4:BH284),$BG$4:$BH$2337,2,0),"")</f>
        <v>Czarny Dunajec (pow. nowotarski, woj. małopolskie)</v>
      </c>
      <c r="BK284" s="98">
        <v>0</v>
      </c>
      <c r="BL284" s="98">
        <f>IF(ISNUMBER(SEARCH('ankieta ESG'!$G$185,BM284)),MAX($BL$3:BL283)+1,0)</f>
        <v>281</v>
      </c>
      <c r="BM284" s="134" t="s">
        <v>4284</v>
      </c>
      <c r="BN284" s="98">
        <v>0</v>
      </c>
      <c r="BO284" s="99" t="str">
        <f>IFERROR(VLOOKUP(ROWS($BM$4:BM284),$BL$4:$BM$2337,2,0),"")</f>
        <v>Czarny Dunajec (pow. nowotarski, woj. małopolskie)</v>
      </c>
      <c r="BP284" s="98">
        <v>0</v>
      </c>
      <c r="BQ284" s="98">
        <f>IF(ISNUMBER(SEARCH('ankieta ESG'!$G$186,BR284)),MAX($BQ$3:BQ283)+1,0)</f>
        <v>281</v>
      </c>
      <c r="BR284" s="134" t="s">
        <v>4284</v>
      </c>
      <c r="BS284" s="98">
        <v>0</v>
      </c>
      <c r="BT284" s="99" t="str">
        <f>IFERROR(VLOOKUP(ROWS($BR$4:BR284),$BQ$4:$BR$2337,2,0),"")</f>
        <v>Czarny Dunajec (pow. nowotarski, woj. małopolskie)</v>
      </c>
      <c r="BU284" s="98">
        <v>0</v>
      </c>
      <c r="BV284" s="98">
        <f>IF(ISNUMBER(SEARCH('ankieta ESG'!$G$187,BW284)),MAX($BV$3:BV283)+1,0)</f>
        <v>281</v>
      </c>
      <c r="BW284" s="134" t="s">
        <v>4284</v>
      </c>
      <c r="BX284" s="98">
        <v>0</v>
      </c>
      <c r="BY284" s="99" t="str">
        <f>IFERROR(VLOOKUP(ROWS($BW$4:BW284),$BV$4:$BW$2337,2,0),"")</f>
        <v>Czarny Dunajec (pow. nowotarski, woj. małopolskie)</v>
      </c>
      <c r="BZ284" s="98">
        <v>0</v>
      </c>
      <c r="CA284" s="98">
        <f>IF(ISNUMBER(SEARCH('ankieta ESG'!$G$188,CB284)),MAX($CA$3:CA283)+1,0)</f>
        <v>281</v>
      </c>
      <c r="CB284" s="134" t="s">
        <v>4284</v>
      </c>
      <c r="CC284" s="98">
        <v>0</v>
      </c>
      <c r="CD284" s="99" t="str">
        <f>IFERROR(VLOOKUP(ROWS($CB$4:CB284),$CA$4:$CB$2337,2,0),"")</f>
        <v>Czarny Dunajec (pow. nowotarski, woj. małopolskie)</v>
      </c>
      <c r="CE284" s="98">
        <v>0</v>
      </c>
      <c r="CF284" s="98">
        <f>IF(ISNUMBER(SEARCH('ankieta ESG'!$G$189,CG284)),MAX($CF$3:CF283)+1,0)</f>
        <v>281</v>
      </c>
      <c r="CG284" s="134" t="s">
        <v>4284</v>
      </c>
      <c r="CH284" s="98">
        <v>0</v>
      </c>
      <c r="CI284" s="99" t="str">
        <f>IFERROR(VLOOKUP(ROWS($CG$4:CG284),$CF$4:$CG$2337,2,0),"")</f>
        <v>Czarny Dunajec (pow. nowotarski, woj. małopolskie)</v>
      </c>
      <c r="CJ284" s="98">
        <v>0</v>
      </c>
    </row>
    <row r="285" spans="2:88">
      <c r="B285" s="98">
        <f>IF(ISNUMBER(SEARCH('ankieta ESG'!$E$11,C285)),MAX(B$3:$B284)+1,0)</f>
        <v>282</v>
      </c>
      <c r="C285" s="99" t="s">
        <v>326</v>
      </c>
      <c r="D285" s="98">
        <v>0</v>
      </c>
      <c r="E285" s="99" t="str">
        <f>IFERROR(VLOOKUP(ROWS($C$4:C285),$B$4:$C$1385,2,0),"")</f>
        <v>32.20.Z Produkcja instrumentów muzycznych (PKD 2007)</v>
      </c>
      <c r="F285" s="98">
        <v>0</v>
      </c>
      <c r="AM285" s="98">
        <f>IF(ISNUMBER(SEARCH('ankieta ESG'!$G$180,AN285)),MAX(AM$3:$AM284)+1,0)</f>
        <v>282</v>
      </c>
      <c r="AN285" s="134" t="s">
        <v>4285</v>
      </c>
      <c r="AO285" s="98">
        <v>0</v>
      </c>
      <c r="AP285" s="99" t="str">
        <f>IFERROR(VLOOKUP(ROWS($AN$4:AN285),$AM$4:$AN$2337,2,0),"")</f>
        <v>Czastary (pow. wieruszowski, woj. łódzkie)</v>
      </c>
      <c r="AQ285" s="98">
        <v>0</v>
      </c>
      <c r="AR285" s="98">
        <f>IF(ISNUMBER(SEARCH('ankieta ESG'!$G$181,AS285)),MAX($AR$3:AR284)+1,0)</f>
        <v>282</v>
      </c>
      <c r="AS285" s="134" t="s">
        <v>4285</v>
      </c>
      <c r="AT285" s="98">
        <v>0</v>
      </c>
      <c r="AU285" s="99" t="str">
        <f>IFERROR(VLOOKUP(ROWS($AS$4:AS285),$AR$4:$AS$2337,2,0),"")</f>
        <v>Czastary (pow. wieruszowski, woj. łódzkie)</v>
      </c>
      <c r="AV285" s="98">
        <v>0</v>
      </c>
      <c r="AW285" s="98">
        <f>IF(ISNUMBER(SEARCH('ankieta ESG'!$G$182,AX285)),MAX($AW$3:AW284)+1,0)</f>
        <v>282</v>
      </c>
      <c r="AX285" s="134" t="s">
        <v>4285</v>
      </c>
      <c r="AY285" s="98">
        <v>0</v>
      </c>
      <c r="AZ285" s="99" t="str">
        <f>IFERROR(VLOOKUP(ROWS($AX$4:AX285),$AW$4:$AX$2337,2,0),"")</f>
        <v>Czastary (pow. wieruszowski, woj. łódzkie)</v>
      </c>
      <c r="BA285" s="98">
        <v>0</v>
      </c>
      <c r="BB285" s="98">
        <f>IF(ISNUMBER(SEARCH('ankieta ESG'!$G$183,BC285)),MAX($BB$3:BB284)+1,0)</f>
        <v>282</v>
      </c>
      <c r="BC285" s="134" t="s">
        <v>4285</v>
      </c>
      <c r="BD285" s="98">
        <v>0</v>
      </c>
      <c r="BE285" s="99" t="str">
        <f>IFERROR(VLOOKUP(ROWS($BC$4:BC285),$BB$4:$BC$2337,2,0),"")</f>
        <v>Czastary (pow. wieruszowski, woj. łódzkie)</v>
      </c>
      <c r="BF285" s="98">
        <v>0</v>
      </c>
      <c r="BG285" s="98">
        <f>IF(ISNUMBER(SEARCH('ankieta ESG'!$G$184,BH285)),MAX($BG$3:BG284)+1,0)</f>
        <v>282</v>
      </c>
      <c r="BH285" s="134" t="s">
        <v>4285</v>
      </c>
      <c r="BI285" s="98">
        <v>0</v>
      </c>
      <c r="BJ285" s="99" t="str">
        <f>IFERROR(VLOOKUP(ROWS($BH$4:BH285),$BG$4:$BH$2337,2,0),"")</f>
        <v>Czastary (pow. wieruszowski, woj. łódzkie)</v>
      </c>
      <c r="BK285" s="98">
        <v>0</v>
      </c>
      <c r="BL285" s="98">
        <f>IF(ISNUMBER(SEARCH('ankieta ESG'!$G$185,BM285)),MAX($BL$3:BL284)+1,0)</f>
        <v>282</v>
      </c>
      <c r="BM285" s="134" t="s">
        <v>4285</v>
      </c>
      <c r="BN285" s="98">
        <v>0</v>
      </c>
      <c r="BO285" s="99" t="str">
        <f>IFERROR(VLOOKUP(ROWS($BM$4:BM285),$BL$4:$BM$2337,2,0),"")</f>
        <v>Czastary (pow. wieruszowski, woj. łódzkie)</v>
      </c>
      <c r="BP285" s="98">
        <v>0</v>
      </c>
      <c r="BQ285" s="98">
        <f>IF(ISNUMBER(SEARCH('ankieta ESG'!$G$186,BR285)),MAX($BQ$3:BQ284)+1,0)</f>
        <v>282</v>
      </c>
      <c r="BR285" s="134" t="s">
        <v>4285</v>
      </c>
      <c r="BS285" s="98">
        <v>0</v>
      </c>
      <c r="BT285" s="99" t="str">
        <f>IFERROR(VLOOKUP(ROWS($BR$4:BR285),$BQ$4:$BR$2337,2,0),"")</f>
        <v>Czastary (pow. wieruszowski, woj. łódzkie)</v>
      </c>
      <c r="BU285" s="98">
        <v>0</v>
      </c>
      <c r="BV285" s="98">
        <f>IF(ISNUMBER(SEARCH('ankieta ESG'!$G$187,BW285)),MAX($BV$3:BV284)+1,0)</f>
        <v>282</v>
      </c>
      <c r="BW285" s="134" t="s">
        <v>4285</v>
      </c>
      <c r="BX285" s="98">
        <v>0</v>
      </c>
      <c r="BY285" s="99" t="str">
        <f>IFERROR(VLOOKUP(ROWS($BW$4:BW285),$BV$4:$BW$2337,2,0),"")</f>
        <v>Czastary (pow. wieruszowski, woj. łódzkie)</v>
      </c>
      <c r="BZ285" s="98">
        <v>0</v>
      </c>
      <c r="CA285" s="98">
        <f>IF(ISNUMBER(SEARCH('ankieta ESG'!$G$188,CB285)),MAX($CA$3:CA284)+1,0)</f>
        <v>282</v>
      </c>
      <c r="CB285" s="134" t="s">
        <v>4285</v>
      </c>
      <c r="CC285" s="98">
        <v>0</v>
      </c>
      <c r="CD285" s="99" t="str">
        <f>IFERROR(VLOOKUP(ROWS($CB$4:CB285),$CA$4:$CB$2337,2,0),"")</f>
        <v>Czastary (pow. wieruszowski, woj. łódzkie)</v>
      </c>
      <c r="CE285" s="98">
        <v>0</v>
      </c>
      <c r="CF285" s="98">
        <f>IF(ISNUMBER(SEARCH('ankieta ESG'!$G$189,CG285)),MAX($CF$3:CF284)+1,0)</f>
        <v>282</v>
      </c>
      <c r="CG285" s="134" t="s">
        <v>4285</v>
      </c>
      <c r="CH285" s="98">
        <v>0</v>
      </c>
      <c r="CI285" s="99" t="str">
        <f>IFERROR(VLOOKUP(ROWS($CG$4:CG285),$CF$4:$CG$2337,2,0),"")</f>
        <v>Czastary (pow. wieruszowski, woj. łódzkie)</v>
      </c>
      <c r="CJ285" s="98">
        <v>0</v>
      </c>
    </row>
    <row r="286" spans="2:88">
      <c r="B286" s="98">
        <f>IF(ISNUMBER(SEARCH('ankieta ESG'!$E$11,C286)),MAX(B$3:$B285)+1,0)</f>
        <v>283</v>
      </c>
      <c r="C286" s="99" t="s">
        <v>327</v>
      </c>
      <c r="D286" s="98">
        <v>0</v>
      </c>
      <c r="E286" s="99" t="str">
        <f>IFERROR(VLOOKUP(ROWS($C$4:C286),$B$4:$C$1385,2,0),"")</f>
        <v>32.30.Z Produkcja sprzętu sportowego (PKD 2007)</v>
      </c>
      <c r="F286" s="98">
        <v>0</v>
      </c>
      <c r="AM286" s="98">
        <f>IF(ISNUMBER(SEARCH('ankieta ESG'!$G$180,AN286)),MAX(AM$3:$AM285)+1,0)</f>
        <v>283</v>
      </c>
      <c r="AN286" s="134" t="s">
        <v>4286</v>
      </c>
      <c r="AO286" s="98">
        <v>0</v>
      </c>
      <c r="AP286" s="99" t="str">
        <f>IFERROR(VLOOKUP(ROWS($AN$4:AN286),$AM$4:$AN$2337,2,0),"")</f>
        <v>Czchów (pow. brzeski, woj. małopolskie)</v>
      </c>
      <c r="AQ286" s="98">
        <v>0</v>
      </c>
      <c r="AR286" s="98">
        <f>IF(ISNUMBER(SEARCH('ankieta ESG'!$G$181,AS286)),MAX($AR$3:AR285)+1,0)</f>
        <v>283</v>
      </c>
      <c r="AS286" s="134" t="s">
        <v>4286</v>
      </c>
      <c r="AT286" s="98">
        <v>0</v>
      </c>
      <c r="AU286" s="99" t="str">
        <f>IFERROR(VLOOKUP(ROWS($AS$4:AS286),$AR$4:$AS$2337,2,0),"")</f>
        <v>Czchów (pow. brzeski, woj. małopolskie)</v>
      </c>
      <c r="AV286" s="98">
        <v>0</v>
      </c>
      <c r="AW286" s="98">
        <f>IF(ISNUMBER(SEARCH('ankieta ESG'!$G$182,AX286)),MAX($AW$3:AW285)+1,0)</f>
        <v>283</v>
      </c>
      <c r="AX286" s="134" t="s">
        <v>4286</v>
      </c>
      <c r="AY286" s="98">
        <v>0</v>
      </c>
      <c r="AZ286" s="99" t="str">
        <f>IFERROR(VLOOKUP(ROWS($AX$4:AX286),$AW$4:$AX$2337,2,0),"")</f>
        <v>Czchów (pow. brzeski, woj. małopolskie)</v>
      </c>
      <c r="BA286" s="98">
        <v>0</v>
      </c>
      <c r="BB286" s="98">
        <f>IF(ISNUMBER(SEARCH('ankieta ESG'!$G$183,BC286)),MAX($BB$3:BB285)+1,0)</f>
        <v>283</v>
      </c>
      <c r="BC286" s="134" t="s">
        <v>4286</v>
      </c>
      <c r="BD286" s="98">
        <v>0</v>
      </c>
      <c r="BE286" s="99" t="str">
        <f>IFERROR(VLOOKUP(ROWS($BC$4:BC286),$BB$4:$BC$2337,2,0),"")</f>
        <v>Czchów (pow. brzeski, woj. małopolskie)</v>
      </c>
      <c r="BF286" s="98">
        <v>0</v>
      </c>
      <c r="BG286" s="98">
        <f>IF(ISNUMBER(SEARCH('ankieta ESG'!$G$184,BH286)),MAX($BG$3:BG285)+1,0)</f>
        <v>283</v>
      </c>
      <c r="BH286" s="134" t="s">
        <v>4286</v>
      </c>
      <c r="BI286" s="98">
        <v>0</v>
      </c>
      <c r="BJ286" s="99" t="str">
        <f>IFERROR(VLOOKUP(ROWS($BH$4:BH286),$BG$4:$BH$2337,2,0),"")</f>
        <v>Czchów (pow. brzeski, woj. małopolskie)</v>
      </c>
      <c r="BK286" s="98">
        <v>0</v>
      </c>
      <c r="BL286" s="98">
        <f>IF(ISNUMBER(SEARCH('ankieta ESG'!$G$185,BM286)),MAX($BL$3:BL285)+1,0)</f>
        <v>283</v>
      </c>
      <c r="BM286" s="134" t="s">
        <v>4286</v>
      </c>
      <c r="BN286" s="98">
        <v>0</v>
      </c>
      <c r="BO286" s="99" t="str">
        <f>IFERROR(VLOOKUP(ROWS($BM$4:BM286),$BL$4:$BM$2337,2,0),"")</f>
        <v>Czchów (pow. brzeski, woj. małopolskie)</v>
      </c>
      <c r="BP286" s="98">
        <v>0</v>
      </c>
      <c r="BQ286" s="98">
        <f>IF(ISNUMBER(SEARCH('ankieta ESG'!$G$186,BR286)),MAX($BQ$3:BQ285)+1,0)</f>
        <v>283</v>
      </c>
      <c r="BR286" s="134" t="s">
        <v>4286</v>
      </c>
      <c r="BS286" s="98">
        <v>0</v>
      </c>
      <c r="BT286" s="99" t="str">
        <f>IFERROR(VLOOKUP(ROWS($BR$4:BR286),$BQ$4:$BR$2337,2,0),"")</f>
        <v>Czchów (pow. brzeski, woj. małopolskie)</v>
      </c>
      <c r="BU286" s="98">
        <v>0</v>
      </c>
      <c r="BV286" s="98">
        <f>IF(ISNUMBER(SEARCH('ankieta ESG'!$G$187,BW286)),MAX($BV$3:BV285)+1,0)</f>
        <v>283</v>
      </c>
      <c r="BW286" s="134" t="s">
        <v>4286</v>
      </c>
      <c r="BX286" s="98">
        <v>0</v>
      </c>
      <c r="BY286" s="99" t="str">
        <f>IFERROR(VLOOKUP(ROWS($BW$4:BW286),$BV$4:$BW$2337,2,0),"")</f>
        <v>Czchów (pow. brzeski, woj. małopolskie)</v>
      </c>
      <c r="BZ286" s="98">
        <v>0</v>
      </c>
      <c r="CA286" s="98">
        <f>IF(ISNUMBER(SEARCH('ankieta ESG'!$G$188,CB286)),MAX($CA$3:CA285)+1,0)</f>
        <v>283</v>
      </c>
      <c r="CB286" s="134" t="s">
        <v>4286</v>
      </c>
      <c r="CC286" s="98">
        <v>0</v>
      </c>
      <c r="CD286" s="99" t="str">
        <f>IFERROR(VLOOKUP(ROWS($CB$4:CB286),$CA$4:$CB$2337,2,0),"")</f>
        <v>Czchów (pow. brzeski, woj. małopolskie)</v>
      </c>
      <c r="CE286" s="98">
        <v>0</v>
      </c>
      <c r="CF286" s="98">
        <f>IF(ISNUMBER(SEARCH('ankieta ESG'!$G$189,CG286)),MAX($CF$3:CF285)+1,0)</f>
        <v>283</v>
      </c>
      <c r="CG286" s="134" t="s">
        <v>4286</v>
      </c>
      <c r="CH286" s="98">
        <v>0</v>
      </c>
      <c r="CI286" s="99" t="str">
        <f>IFERROR(VLOOKUP(ROWS($CG$4:CG286),$CF$4:$CG$2337,2,0),"")</f>
        <v>Czchów (pow. brzeski, woj. małopolskie)</v>
      </c>
      <c r="CJ286" s="98">
        <v>0</v>
      </c>
    </row>
    <row r="287" spans="2:88">
      <c r="B287" s="98">
        <f>IF(ISNUMBER(SEARCH('ankieta ESG'!$E$11,C287)),MAX(B$3:$B286)+1,0)</f>
        <v>284</v>
      </c>
      <c r="C287" s="99" t="s">
        <v>328</v>
      </c>
      <c r="D287" s="98">
        <v>0</v>
      </c>
      <c r="E287" s="99" t="str">
        <f>IFERROR(VLOOKUP(ROWS($C$4:C287),$B$4:$C$1385,2,0),"")</f>
        <v>32.40.Z Produkcja gier i zabawek (PKD 2007)</v>
      </c>
      <c r="F287" s="98">
        <v>0</v>
      </c>
      <c r="AM287" s="98">
        <f>IF(ISNUMBER(SEARCH('ankieta ESG'!$G$180,AN287)),MAX(AM$3:$AM286)+1,0)</f>
        <v>284</v>
      </c>
      <c r="AN287" s="134" t="s">
        <v>4287</v>
      </c>
      <c r="AO287" s="98">
        <v>0</v>
      </c>
      <c r="AP287" s="99" t="str">
        <f>IFERROR(VLOOKUP(ROWS($AN$4:AN287),$AM$4:$AN$2337,2,0),"")</f>
        <v>Czechowice (pow. bielski, woj. śląskie)</v>
      </c>
      <c r="AQ287" s="98">
        <v>0</v>
      </c>
      <c r="AR287" s="98">
        <f>IF(ISNUMBER(SEARCH('ankieta ESG'!$G$181,AS287)),MAX($AR$3:AR286)+1,0)</f>
        <v>284</v>
      </c>
      <c r="AS287" s="134" t="s">
        <v>4287</v>
      </c>
      <c r="AT287" s="98">
        <v>0</v>
      </c>
      <c r="AU287" s="99" t="str">
        <f>IFERROR(VLOOKUP(ROWS($AS$4:AS287),$AR$4:$AS$2337,2,0),"")</f>
        <v>Czechowice (pow. bielski, woj. śląskie)</v>
      </c>
      <c r="AV287" s="98">
        <v>0</v>
      </c>
      <c r="AW287" s="98">
        <f>IF(ISNUMBER(SEARCH('ankieta ESG'!$G$182,AX287)),MAX($AW$3:AW286)+1,0)</f>
        <v>284</v>
      </c>
      <c r="AX287" s="134" t="s">
        <v>4287</v>
      </c>
      <c r="AY287" s="98">
        <v>0</v>
      </c>
      <c r="AZ287" s="99" t="str">
        <f>IFERROR(VLOOKUP(ROWS($AX$4:AX287),$AW$4:$AX$2337,2,0),"")</f>
        <v>Czechowice (pow. bielski, woj. śląskie)</v>
      </c>
      <c r="BA287" s="98">
        <v>0</v>
      </c>
      <c r="BB287" s="98">
        <f>IF(ISNUMBER(SEARCH('ankieta ESG'!$G$183,BC287)),MAX($BB$3:BB286)+1,0)</f>
        <v>284</v>
      </c>
      <c r="BC287" s="134" t="s">
        <v>4287</v>
      </c>
      <c r="BD287" s="98">
        <v>0</v>
      </c>
      <c r="BE287" s="99" t="str">
        <f>IFERROR(VLOOKUP(ROWS($BC$4:BC287),$BB$4:$BC$2337,2,0),"")</f>
        <v>Czechowice (pow. bielski, woj. śląskie)</v>
      </c>
      <c r="BF287" s="98">
        <v>0</v>
      </c>
      <c r="BG287" s="98">
        <f>IF(ISNUMBER(SEARCH('ankieta ESG'!$G$184,BH287)),MAX($BG$3:BG286)+1,0)</f>
        <v>284</v>
      </c>
      <c r="BH287" s="134" t="s">
        <v>4287</v>
      </c>
      <c r="BI287" s="98">
        <v>0</v>
      </c>
      <c r="BJ287" s="99" t="str">
        <f>IFERROR(VLOOKUP(ROWS($BH$4:BH287),$BG$4:$BH$2337,2,0),"")</f>
        <v>Czechowice (pow. bielski, woj. śląskie)</v>
      </c>
      <c r="BK287" s="98">
        <v>0</v>
      </c>
      <c r="BL287" s="98">
        <f>IF(ISNUMBER(SEARCH('ankieta ESG'!$G$185,BM287)),MAX($BL$3:BL286)+1,0)</f>
        <v>284</v>
      </c>
      <c r="BM287" s="134" t="s">
        <v>4287</v>
      </c>
      <c r="BN287" s="98">
        <v>0</v>
      </c>
      <c r="BO287" s="99" t="str">
        <f>IFERROR(VLOOKUP(ROWS($BM$4:BM287),$BL$4:$BM$2337,2,0),"")</f>
        <v>Czechowice (pow. bielski, woj. śląskie)</v>
      </c>
      <c r="BP287" s="98">
        <v>0</v>
      </c>
      <c r="BQ287" s="98">
        <f>IF(ISNUMBER(SEARCH('ankieta ESG'!$G$186,BR287)),MAX($BQ$3:BQ286)+1,0)</f>
        <v>284</v>
      </c>
      <c r="BR287" s="134" t="s">
        <v>4287</v>
      </c>
      <c r="BS287" s="98">
        <v>0</v>
      </c>
      <c r="BT287" s="99" t="str">
        <f>IFERROR(VLOOKUP(ROWS($BR$4:BR287),$BQ$4:$BR$2337,2,0),"")</f>
        <v>Czechowice (pow. bielski, woj. śląskie)</v>
      </c>
      <c r="BU287" s="98">
        <v>0</v>
      </c>
      <c r="BV287" s="98">
        <f>IF(ISNUMBER(SEARCH('ankieta ESG'!$G$187,BW287)),MAX($BV$3:BV286)+1,0)</f>
        <v>284</v>
      </c>
      <c r="BW287" s="134" t="s">
        <v>4287</v>
      </c>
      <c r="BX287" s="98">
        <v>0</v>
      </c>
      <c r="BY287" s="99" t="str">
        <f>IFERROR(VLOOKUP(ROWS($BW$4:BW287),$BV$4:$BW$2337,2,0),"")</f>
        <v>Czechowice (pow. bielski, woj. śląskie)</v>
      </c>
      <c r="BZ287" s="98">
        <v>0</v>
      </c>
      <c r="CA287" s="98">
        <f>IF(ISNUMBER(SEARCH('ankieta ESG'!$G$188,CB287)),MAX($CA$3:CA286)+1,0)</f>
        <v>284</v>
      </c>
      <c r="CB287" s="134" t="s">
        <v>4287</v>
      </c>
      <c r="CC287" s="98">
        <v>0</v>
      </c>
      <c r="CD287" s="99" t="str">
        <f>IFERROR(VLOOKUP(ROWS($CB$4:CB287),$CA$4:$CB$2337,2,0),"")</f>
        <v>Czechowice (pow. bielski, woj. śląskie)</v>
      </c>
      <c r="CE287" s="98">
        <v>0</v>
      </c>
      <c r="CF287" s="98">
        <f>IF(ISNUMBER(SEARCH('ankieta ESG'!$G$189,CG287)),MAX($CF$3:CF286)+1,0)</f>
        <v>284</v>
      </c>
      <c r="CG287" s="134" t="s">
        <v>4287</v>
      </c>
      <c r="CH287" s="98">
        <v>0</v>
      </c>
      <c r="CI287" s="99" t="str">
        <f>IFERROR(VLOOKUP(ROWS($CG$4:CG287),$CF$4:$CG$2337,2,0),"")</f>
        <v>Czechowice (pow. bielski, woj. śląskie)</v>
      </c>
      <c r="CJ287" s="98">
        <v>0</v>
      </c>
    </row>
    <row r="288" spans="2:88">
      <c r="B288" s="98">
        <f>IF(ISNUMBER(SEARCH('ankieta ESG'!$E$11,C288)),MAX(B$3:$B287)+1,0)</f>
        <v>285</v>
      </c>
      <c r="C288" s="99" t="s">
        <v>329</v>
      </c>
      <c r="D288" s="98">
        <v>0</v>
      </c>
      <c r="E288" s="99" t="str">
        <f>IFERROR(VLOOKUP(ROWS($C$4:C288),$B$4:$C$1385,2,0),"")</f>
        <v>32.50.Z Produkcja urządzeń, instrumentów oraz wyrobów medycznych, włączając dentystyczne (PKD 2007)</v>
      </c>
      <c r="F288" s="98">
        <v>0</v>
      </c>
      <c r="AM288" s="98">
        <f>IF(ISNUMBER(SEARCH('ankieta ESG'!$G$180,AN288)),MAX(AM$3:$AM287)+1,0)</f>
        <v>285</v>
      </c>
      <c r="AN288" s="134" t="s">
        <v>4288</v>
      </c>
      <c r="AO288" s="98">
        <v>0</v>
      </c>
      <c r="AP288" s="99" t="str">
        <f>IFERROR(VLOOKUP(ROWS($AN$4:AN288),$AM$4:$AN$2337,2,0),"")</f>
        <v>Czeladź (pow. będziński, woj. śląskie)</v>
      </c>
      <c r="AQ288" s="98">
        <v>0</v>
      </c>
      <c r="AR288" s="98">
        <f>IF(ISNUMBER(SEARCH('ankieta ESG'!$G$181,AS288)),MAX($AR$3:AR287)+1,0)</f>
        <v>285</v>
      </c>
      <c r="AS288" s="134" t="s">
        <v>4288</v>
      </c>
      <c r="AT288" s="98">
        <v>0</v>
      </c>
      <c r="AU288" s="99" t="str">
        <f>IFERROR(VLOOKUP(ROWS($AS$4:AS288),$AR$4:$AS$2337,2,0),"")</f>
        <v>Czeladź (pow. będziński, woj. śląskie)</v>
      </c>
      <c r="AV288" s="98">
        <v>0</v>
      </c>
      <c r="AW288" s="98">
        <f>IF(ISNUMBER(SEARCH('ankieta ESG'!$G$182,AX288)),MAX($AW$3:AW287)+1,0)</f>
        <v>285</v>
      </c>
      <c r="AX288" s="134" t="s">
        <v>4288</v>
      </c>
      <c r="AY288" s="98">
        <v>0</v>
      </c>
      <c r="AZ288" s="99" t="str">
        <f>IFERROR(VLOOKUP(ROWS($AX$4:AX288),$AW$4:$AX$2337,2,0),"")</f>
        <v>Czeladź (pow. będziński, woj. śląskie)</v>
      </c>
      <c r="BA288" s="98">
        <v>0</v>
      </c>
      <c r="BB288" s="98">
        <f>IF(ISNUMBER(SEARCH('ankieta ESG'!$G$183,BC288)),MAX($BB$3:BB287)+1,0)</f>
        <v>285</v>
      </c>
      <c r="BC288" s="134" t="s">
        <v>4288</v>
      </c>
      <c r="BD288" s="98">
        <v>0</v>
      </c>
      <c r="BE288" s="99" t="str">
        <f>IFERROR(VLOOKUP(ROWS($BC$4:BC288),$BB$4:$BC$2337,2,0),"")</f>
        <v>Czeladź (pow. będziński, woj. śląskie)</v>
      </c>
      <c r="BF288" s="98">
        <v>0</v>
      </c>
      <c r="BG288" s="98">
        <f>IF(ISNUMBER(SEARCH('ankieta ESG'!$G$184,BH288)),MAX($BG$3:BG287)+1,0)</f>
        <v>285</v>
      </c>
      <c r="BH288" s="134" t="s">
        <v>4288</v>
      </c>
      <c r="BI288" s="98">
        <v>0</v>
      </c>
      <c r="BJ288" s="99" t="str">
        <f>IFERROR(VLOOKUP(ROWS($BH$4:BH288),$BG$4:$BH$2337,2,0),"")</f>
        <v>Czeladź (pow. będziński, woj. śląskie)</v>
      </c>
      <c r="BK288" s="98">
        <v>0</v>
      </c>
      <c r="BL288" s="98">
        <f>IF(ISNUMBER(SEARCH('ankieta ESG'!$G$185,BM288)),MAX($BL$3:BL287)+1,0)</f>
        <v>285</v>
      </c>
      <c r="BM288" s="134" t="s">
        <v>4288</v>
      </c>
      <c r="BN288" s="98">
        <v>0</v>
      </c>
      <c r="BO288" s="99" t="str">
        <f>IFERROR(VLOOKUP(ROWS($BM$4:BM288),$BL$4:$BM$2337,2,0),"")</f>
        <v>Czeladź (pow. będziński, woj. śląskie)</v>
      </c>
      <c r="BP288" s="98">
        <v>0</v>
      </c>
      <c r="BQ288" s="98">
        <f>IF(ISNUMBER(SEARCH('ankieta ESG'!$G$186,BR288)),MAX($BQ$3:BQ287)+1,0)</f>
        <v>285</v>
      </c>
      <c r="BR288" s="134" t="s">
        <v>4288</v>
      </c>
      <c r="BS288" s="98">
        <v>0</v>
      </c>
      <c r="BT288" s="99" t="str">
        <f>IFERROR(VLOOKUP(ROWS($BR$4:BR288),$BQ$4:$BR$2337,2,0),"")</f>
        <v>Czeladź (pow. będziński, woj. śląskie)</v>
      </c>
      <c r="BU288" s="98">
        <v>0</v>
      </c>
      <c r="BV288" s="98">
        <f>IF(ISNUMBER(SEARCH('ankieta ESG'!$G$187,BW288)),MAX($BV$3:BV287)+1,0)</f>
        <v>285</v>
      </c>
      <c r="BW288" s="134" t="s">
        <v>4288</v>
      </c>
      <c r="BX288" s="98">
        <v>0</v>
      </c>
      <c r="BY288" s="99" t="str">
        <f>IFERROR(VLOOKUP(ROWS($BW$4:BW288),$BV$4:$BW$2337,2,0),"")</f>
        <v>Czeladź (pow. będziński, woj. śląskie)</v>
      </c>
      <c r="BZ288" s="98">
        <v>0</v>
      </c>
      <c r="CA288" s="98">
        <f>IF(ISNUMBER(SEARCH('ankieta ESG'!$G$188,CB288)),MAX($CA$3:CA287)+1,0)</f>
        <v>285</v>
      </c>
      <c r="CB288" s="134" t="s">
        <v>4288</v>
      </c>
      <c r="CC288" s="98">
        <v>0</v>
      </c>
      <c r="CD288" s="99" t="str">
        <f>IFERROR(VLOOKUP(ROWS($CB$4:CB288),$CA$4:$CB$2337,2,0),"")</f>
        <v>Czeladź (pow. będziński, woj. śląskie)</v>
      </c>
      <c r="CE288" s="98">
        <v>0</v>
      </c>
      <c r="CF288" s="98">
        <f>IF(ISNUMBER(SEARCH('ankieta ESG'!$G$189,CG288)),MAX($CF$3:CF287)+1,0)</f>
        <v>285</v>
      </c>
      <c r="CG288" s="134" t="s">
        <v>4288</v>
      </c>
      <c r="CH288" s="98">
        <v>0</v>
      </c>
      <c r="CI288" s="99" t="str">
        <f>IFERROR(VLOOKUP(ROWS($CG$4:CG288),$CF$4:$CG$2337,2,0),"")</f>
        <v>Czeladź (pow. będziński, woj. śląskie)</v>
      </c>
      <c r="CJ288" s="98">
        <v>0</v>
      </c>
    </row>
    <row r="289" spans="2:88">
      <c r="B289" s="98">
        <f>IF(ISNUMBER(SEARCH('ankieta ESG'!$E$11,C289)),MAX(B$3:$B288)+1,0)</f>
        <v>286</v>
      </c>
      <c r="C289" s="99" t="s">
        <v>330</v>
      </c>
      <c r="D289" s="98">
        <v>0</v>
      </c>
      <c r="E289" s="99" t="str">
        <f>IFERROR(VLOOKUP(ROWS($C$4:C289),$B$4:$C$1385,2,0),"")</f>
        <v>32.91.Z Produkcja mioteł, szczotek i pędzli (PKD 2007)</v>
      </c>
      <c r="F289" s="98">
        <v>0</v>
      </c>
      <c r="AM289" s="98">
        <f>IF(ISNUMBER(SEARCH('ankieta ESG'!$G$180,AN289)),MAX(AM$3:$AM288)+1,0)</f>
        <v>286</v>
      </c>
      <c r="AN289" s="134" t="s">
        <v>4289</v>
      </c>
      <c r="AO289" s="98">
        <v>0</v>
      </c>
      <c r="AP289" s="99" t="str">
        <f>IFERROR(VLOOKUP(ROWS($AN$4:AN289),$AM$4:$AN$2337,2,0),"")</f>
        <v>Czemierniki (pow. radzyński, woj. lubelskie)</v>
      </c>
      <c r="AQ289" s="98">
        <v>0</v>
      </c>
      <c r="AR289" s="98">
        <f>IF(ISNUMBER(SEARCH('ankieta ESG'!$G$181,AS289)),MAX($AR$3:AR288)+1,0)</f>
        <v>286</v>
      </c>
      <c r="AS289" s="134" t="s">
        <v>4289</v>
      </c>
      <c r="AT289" s="98">
        <v>0</v>
      </c>
      <c r="AU289" s="99" t="str">
        <f>IFERROR(VLOOKUP(ROWS($AS$4:AS289),$AR$4:$AS$2337,2,0),"")</f>
        <v>Czemierniki (pow. radzyński, woj. lubelskie)</v>
      </c>
      <c r="AV289" s="98">
        <v>0</v>
      </c>
      <c r="AW289" s="98">
        <f>IF(ISNUMBER(SEARCH('ankieta ESG'!$G$182,AX289)),MAX($AW$3:AW288)+1,0)</f>
        <v>286</v>
      </c>
      <c r="AX289" s="134" t="s">
        <v>4289</v>
      </c>
      <c r="AY289" s="98">
        <v>0</v>
      </c>
      <c r="AZ289" s="99" t="str">
        <f>IFERROR(VLOOKUP(ROWS($AX$4:AX289),$AW$4:$AX$2337,2,0),"")</f>
        <v>Czemierniki (pow. radzyński, woj. lubelskie)</v>
      </c>
      <c r="BA289" s="98">
        <v>0</v>
      </c>
      <c r="BB289" s="98">
        <f>IF(ISNUMBER(SEARCH('ankieta ESG'!$G$183,BC289)),MAX($BB$3:BB288)+1,0)</f>
        <v>286</v>
      </c>
      <c r="BC289" s="134" t="s">
        <v>4289</v>
      </c>
      <c r="BD289" s="98">
        <v>0</v>
      </c>
      <c r="BE289" s="99" t="str">
        <f>IFERROR(VLOOKUP(ROWS($BC$4:BC289),$BB$4:$BC$2337,2,0),"")</f>
        <v>Czemierniki (pow. radzyński, woj. lubelskie)</v>
      </c>
      <c r="BF289" s="98">
        <v>0</v>
      </c>
      <c r="BG289" s="98">
        <f>IF(ISNUMBER(SEARCH('ankieta ESG'!$G$184,BH289)),MAX($BG$3:BG288)+1,0)</f>
        <v>286</v>
      </c>
      <c r="BH289" s="134" t="s">
        <v>4289</v>
      </c>
      <c r="BI289" s="98">
        <v>0</v>
      </c>
      <c r="BJ289" s="99" t="str">
        <f>IFERROR(VLOOKUP(ROWS($BH$4:BH289),$BG$4:$BH$2337,2,0),"")</f>
        <v>Czemierniki (pow. radzyński, woj. lubelskie)</v>
      </c>
      <c r="BK289" s="98">
        <v>0</v>
      </c>
      <c r="BL289" s="98">
        <f>IF(ISNUMBER(SEARCH('ankieta ESG'!$G$185,BM289)),MAX($BL$3:BL288)+1,0)</f>
        <v>286</v>
      </c>
      <c r="BM289" s="134" t="s">
        <v>4289</v>
      </c>
      <c r="BN289" s="98">
        <v>0</v>
      </c>
      <c r="BO289" s="99" t="str">
        <f>IFERROR(VLOOKUP(ROWS($BM$4:BM289),$BL$4:$BM$2337,2,0),"")</f>
        <v>Czemierniki (pow. radzyński, woj. lubelskie)</v>
      </c>
      <c r="BP289" s="98">
        <v>0</v>
      </c>
      <c r="BQ289" s="98">
        <f>IF(ISNUMBER(SEARCH('ankieta ESG'!$G$186,BR289)),MAX($BQ$3:BQ288)+1,0)</f>
        <v>286</v>
      </c>
      <c r="BR289" s="134" t="s">
        <v>4289</v>
      </c>
      <c r="BS289" s="98">
        <v>0</v>
      </c>
      <c r="BT289" s="99" t="str">
        <f>IFERROR(VLOOKUP(ROWS($BR$4:BR289),$BQ$4:$BR$2337,2,0),"")</f>
        <v>Czemierniki (pow. radzyński, woj. lubelskie)</v>
      </c>
      <c r="BU289" s="98">
        <v>0</v>
      </c>
      <c r="BV289" s="98">
        <f>IF(ISNUMBER(SEARCH('ankieta ESG'!$G$187,BW289)),MAX($BV$3:BV288)+1,0)</f>
        <v>286</v>
      </c>
      <c r="BW289" s="134" t="s">
        <v>4289</v>
      </c>
      <c r="BX289" s="98">
        <v>0</v>
      </c>
      <c r="BY289" s="99" t="str">
        <f>IFERROR(VLOOKUP(ROWS($BW$4:BW289),$BV$4:$BW$2337,2,0),"")</f>
        <v>Czemierniki (pow. radzyński, woj. lubelskie)</v>
      </c>
      <c r="BZ289" s="98">
        <v>0</v>
      </c>
      <c r="CA289" s="98">
        <f>IF(ISNUMBER(SEARCH('ankieta ESG'!$G$188,CB289)),MAX($CA$3:CA288)+1,0)</f>
        <v>286</v>
      </c>
      <c r="CB289" s="134" t="s">
        <v>4289</v>
      </c>
      <c r="CC289" s="98">
        <v>0</v>
      </c>
      <c r="CD289" s="99" t="str">
        <f>IFERROR(VLOOKUP(ROWS($CB$4:CB289),$CA$4:$CB$2337,2,0),"")</f>
        <v>Czemierniki (pow. radzyński, woj. lubelskie)</v>
      </c>
      <c r="CE289" s="98">
        <v>0</v>
      </c>
      <c r="CF289" s="98">
        <f>IF(ISNUMBER(SEARCH('ankieta ESG'!$G$189,CG289)),MAX($CF$3:CF288)+1,0)</f>
        <v>286</v>
      </c>
      <c r="CG289" s="134" t="s">
        <v>4289</v>
      </c>
      <c r="CH289" s="98">
        <v>0</v>
      </c>
      <c r="CI289" s="99" t="str">
        <f>IFERROR(VLOOKUP(ROWS($CG$4:CG289),$CF$4:$CG$2337,2,0),"")</f>
        <v>Czemierniki (pow. radzyński, woj. lubelskie)</v>
      </c>
      <c r="CJ289" s="98">
        <v>0</v>
      </c>
    </row>
    <row r="290" spans="2:88">
      <c r="B290" s="98">
        <f>IF(ISNUMBER(SEARCH('ankieta ESG'!$E$11,C290)),MAX(B$3:$B289)+1,0)</f>
        <v>287</v>
      </c>
      <c r="C290" s="99" t="s">
        <v>331</v>
      </c>
      <c r="D290" s="98">
        <v>0</v>
      </c>
      <c r="E290" s="99" t="str">
        <f>IFERROR(VLOOKUP(ROWS($C$4:C290),$B$4:$C$1385,2,0),"")</f>
        <v>32.99.Z Produkcja pozostałych wyrobów, gdzie indziej niesklasyfikowana (PKD 2007)</v>
      </c>
      <c r="F290" s="98">
        <v>0</v>
      </c>
      <c r="AM290" s="98">
        <f>IF(ISNUMBER(SEARCH('ankieta ESG'!$G$180,AN290)),MAX(AM$3:$AM289)+1,0)</f>
        <v>287</v>
      </c>
      <c r="AN290" s="134" t="s">
        <v>4290</v>
      </c>
      <c r="AO290" s="98">
        <v>0</v>
      </c>
      <c r="AP290" s="99" t="str">
        <f>IFERROR(VLOOKUP(ROWS($AN$4:AN290),$AM$4:$AN$2337,2,0),"")</f>
        <v>Czempiń (pow. kościański, woj. wielkopolskie)</v>
      </c>
      <c r="AQ290" s="98">
        <v>0</v>
      </c>
      <c r="AR290" s="98">
        <f>IF(ISNUMBER(SEARCH('ankieta ESG'!$G$181,AS290)),MAX($AR$3:AR289)+1,0)</f>
        <v>287</v>
      </c>
      <c r="AS290" s="134" t="s">
        <v>4290</v>
      </c>
      <c r="AT290" s="98">
        <v>0</v>
      </c>
      <c r="AU290" s="99" t="str">
        <f>IFERROR(VLOOKUP(ROWS($AS$4:AS290),$AR$4:$AS$2337,2,0),"")</f>
        <v>Czempiń (pow. kościański, woj. wielkopolskie)</v>
      </c>
      <c r="AV290" s="98">
        <v>0</v>
      </c>
      <c r="AW290" s="98">
        <f>IF(ISNUMBER(SEARCH('ankieta ESG'!$G$182,AX290)),MAX($AW$3:AW289)+1,0)</f>
        <v>287</v>
      </c>
      <c r="AX290" s="134" t="s">
        <v>4290</v>
      </c>
      <c r="AY290" s="98">
        <v>0</v>
      </c>
      <c r="AZ290" s="99" t="str">
        <f>IFERROR(VLOOKUP(ROWS($AX$4:AX290),$AW$4:$AX$2337,2,0),"")</f>
        <v>Czempiń (pow. kościański, woj. wielkopolskie)</v>
      </c>
      <c r="BA290" s="98">
        <v>0</v>
      </c>
      <c r="BB290" s="98">
        <f>IF(ISNUMBER(SEARCH('ankieta ESG'!$G$183,BC290)),MAX($BB$3:BB289)+1,0)</f>
        <v>287</v>
      </c>
      <c r="BC290" s="134" t="s">
        <v>4290</v>
      </c>
      <c r="BD290" s="98">
        <v>0</v>
      </c>
      <c r="BE290" s="99" t="str">
        <f>IFERROR(VLOOKUP(ROWS($BC$4:BC290),$BB$4:$BC$2337,2,0),"")</f>
        <v>Czempiń (pow. kościański, woj. wielkopolskie)</v>
      </c>
      <c r="BF290" s="98">
        <v>0</v>
      </c>
      <c r="BG290" s="98">
        <f>IF(ISNUMBER(SEARCH('ankieta ESG'!$G$184,BH290)),MAX($BG$3:BG289)+1,0)</f>
        <v>287</v>
      </c>
      <c r="BH290" s="134" t="s">
        <v>4290</v>
      </c>
      <c r="BI290" s="98">
        <v>0</v>
      </c>
      <c r="BJ290" s="99" t="str">
        <f>IFERROR(VLOOKUP(ROWS($BH$4:BH290),$BG$4:$BH$2337,2,0),"")</f>
        <v>Czempiń (pow. kościański, woj. wielkopolskie)</v>
      </c>
      <c r="BK290" s="98">
        <v>0</v>
      </c>
      <c r="BL290" s="98">
        <f>IF(ISNUMBER(SEARCH('ankieta ESG'!$G$185,BM290)),MAX($BL$3:BL289)+1,0)</f>
        <v>287</v>
      </c>
      <c r="BM290" s="134" t="s">
        <v>4290</v>
      </c>
      <c r="BN290" s="98">
        <v>0</v>
      </c>
      <c r="BO290" s="99" t="str">
        <f>IFERROR(VLOOKUP(ROWS($BM$4:BM290),$BL$4:$BM$2337,2,0),"")</f>
        <v>Czempiń (pow. kościański, woj. wielkopolskie)</v>
      </c>
      <c r="BP290" s="98">
        <v>0</v>
      </c>
      <c r="BQ290" s="98">
        <f>IF(ISNUMBER(SEARCH('ankieta ESG'!$G$186,BR290)),MAX($BQ$3:BQ289)+1,0)</f>
        <v>287</v>
      </c>
      <c r="BR290" s="134" t="s">
        <v>4290</v>
      </c>
      <c r="BS290" s="98">
        <v>0</v>
      </c>
      <c r="BT290" s="99" t="str">
        <f>IFERROR(VLOOKUP(ROWS($BR$4:BR290),$BQ$4:$BR$2337,2,0),"")</f>
        <v>Czempiń (pow. kościański, woj. wielkopolskie)</v>
      </c>
      <c r="BU290" s="98">
        <v>0</v>
      </c>
      <c r="BV290" s="98">
        <f>IF(ISNUMBER(SEARCH('ankieta ESG'!$G$187,BW290)),MAX($BV$3:BV289)+1,0)</f>
        <v>287</v>
      </c>
      <c r="BW290" s="134" t="s">
        <v>4290</v>
      </c>
      <c r="BX290" s="98">
        <v>0</v>
      </c>
      <c r="BY290" s="99" t="str">
        <f>IFERROR(VLOOKUP(ROWS($BW$4:BW290),$BV$4:$BW$2337,2,0),"")</f>
        <v>Czempiń (pow. kościański, woj. wielkopolskie)</v>
      </c>
      <c r="BZ290" s="98">
        <v>0</v>
      </c>
      <c r="CA290" s="98">
        <f>IF(ISNUMBER(SEARCH('ankieta ESG'!$G$188,CB290)),MAX($CA$3:CA289)+1,0)</f>
        <v>287</v>
      </c>
      <c r="CB290" s="134" t="s">
        <v>4290</v>
      </c>
      <c r="CC290" s="98">
        <v>0</v>
      </c>
      <c r="CD290" s="99" t="str">
        <f>IFERROR(VLOOKUP(ROWS($CB$4:CB290),$CA$4:$CB$2337,2,0),"")</f>
        <v>Czempiń (pow. kościański, woj. wielkopolskie)</v>
      </c>
      <c r="CE290" s="98">
        <v>0</v>
      </c>
      <c r="CF290" s="98">
        <f>IF(ISNUMBER(SEARCH('ankieta ESG'!$G$189,CG290)),MAX($CF$3:CF289)+1,0)</f>
        <v>287</v>
      </c>
      <c r="CG290" s="134" t="s">
        <v>4290</v>
      </c>
      <c r="CH290" s="98">
        <v>0</v>
      </c>
      <c r="CI290" s="99" t="str">
        <f>IFERROR(VLOOKUP(ROWS($CG$4:CG290),$CF$4:$CG$2337,2,0),"")</f>
        <v>Czempiń (pow. kościański, woj. wielkopolskie)</v>
      </c>
      <c r="CJ290" s="98">
        <v>0</v>
      </c>
    </row>
    <row r="291" spans="2:88">
      <c r="B291" s="98">
        <f>IF(ISNUMBER(SEARCH('ankieta ESG'!$E$11,C291)),MAX(B$3:$B290)+1,0)</f>
        <v>288</v>
      </c>
      <c r="C291" s="99" t="s">
        <v>332</v>
      </c>
      <c r="D291" s="98">
        <v>0</v>
      </c>
      <c r="E291" s="99" t="str">
        <f>IFERROR(VLOOKUP(ROWS($C$4:C291),$B$4:$C$1385,2,0),"")</f>
        <v>33.11.Z Naprawa i konserwacja metalowych wyrobów gotowych (PKD 2007)</v>
      </c>
      <c r="F291" s="98">
        <v>0</v>
      </c>
      <c r="AM291" s="98">
        <f>IF(ISNUMBER(SEARCH('ankieta ESG'!$G$180,AN291)),MAX(AM$3:$AM290)+1,0)</f>
        <v>288</v>
      </c>
      <c r="AN291" s="134" t="s">
        <v>4291</v>
      </c>
      <c r="AO291" s="98">
        <v>0</v>
      </c>
      <c r="AP291" s="99" t="str">
        <f>IFERROR(VLOOKUP(ROWS($AN$4:AN291),$AM$4:$AN$2337,2,0),"")</f>
        <v>Czeremcha (pow. hajnowski, woj. podlaskie)</v>
      </c>
      <c r="AQ291" s="98">
        <v>0</v>
      </c>
      <c r="AR291" s="98">
        <f>IF(ISNUMBER(SEARCH('ankieta ESG'!$G$181,AS291)),MAX($AR$3:AR290)+1,0)</f>
        <v>288</v>
      </c>
      <c r="AS291" s="134" t="s">
        <v>4291</v>
      </c>
      <c r="AT291" s="98">
        <v>0</v>
      </c>
      <c r="AU291" s="99" t="str">
        <f>IFERROR(VLOOKUP(ROWS($AS$4:AS291),$AR$4:$AS$2337,2,0),"")</f>
        <v>Czeremcha (pow. hajnowski, woj. podlaskie)</v>
      </c>
      <c r="AV291" s="98">
        <v>0</v>
      </c>
      <c r="AW291" s="98">
        <f>IF(ISNUMBER(SEARCH('ankieta ESG'!$G$182,AX291)),MAX($AW$3:AW290)+1,0)</f>
        <v>288</v>
      </c>
      <c r="AX291" s="134" t="s">
        <v>4291</v>
      </c>
      <c r="AY291" s="98">
        <v>0</v>
      </c>
      <c r="AZ291" s="99" t="str">
        <f>IFERROR(VLOOKUP(ROWS($AX$4:AX291),$AW$4:$AX$2337,2,0),"")</f>
        <v>Czeremcha (pow. hajnowski, woj. podlaskie)</v>
      </c>
      <c r="BA291" s="98">
        <v>0</v>
      </c>
      <c r="BB291" s="98">
        <f>IF(ISNUMBER(SEARCH('ankieta ESG'!$G$183,BC291)),MAX($BB$3:BB290)+1,0)</f>
        <v>288</v>
      </c>
      <c r="BC291" s="134" t="s">
        <v>4291</v>
      </c>
      <c r="BD291" s="98">
        <v>0</v>
      </c>
      <c r="BE291" s="99" t="str">
        <f>IFERROR(VLOOKUP(ROWS($BC$4:BC291),$BB$4:$BC$2337,2,0),"")</f>
        <v>Czeremcha (pow. hajnowski, woj. podlaskie)</v>
      </c>
      <c r="BF291" s="98">
        <v>0</v>
      </c>
      <c r="BG291" s="98">
        <f>IF(ISNUMBER(SEARCH('ankieta ESG'!$G$184,BH291)),MAX($BG$3:BG290)+1,0)</f>
        <v>288</v>
      </c>
      <c r="BH291" s="134" t="s">
        <v>4291</v>
      </c>
      <c r="BI291" s="98">
        <v>0</v>
      </c>
      <c r="BJ291" s="99" t="str">
        <f>IFERROR(VLOOKUP(ROWS($BH$4:BH291),$BG$4:$BH$2337,2,0),"")</f>
        <v>Czeremcha (pow. hajnowski, woj. podlaskie)</v>
      </c>
      <c r="BK291" s="98">
        <v>0</v>
      </c>
      <c r="BL291" s="98">
        <f>IF(ISNUMBER(SEARCH('ankieta ESG'!$G$185,BM291)),MAX($BL$3:BL290)+1,0)</f>
        <v>288</v>
      </c>
      <c r="BM291" s="134" t="s">
        <v>4291</v>
      </c>
      <c r="BN291" s="98">
        <v>0</v>
      </c>
      <c r="BO291" s="99" t="str">
        <f>IFERROR(VLOOKUP(ROWS($BM$4:BM291),$BL$4:$BM$2337,2,0),"")</f>
        <v>Czeremcha (pow. hajnowski, woj. podlaskie)</v>
      </c>
      <c r="BP291" s="98">
        <v>0</v>
      </c>
      <c r="BQ291" s="98">
        <f>IF(ISNUMBER(SEARCH('ankieta ESG'!$G$186,BR291)),MAX($BQ$3:BQ290)+1,0)</f>
        <v>288</v>
      </c>
      <c r="BR291" s="134" t="s">
        <v>4291</v>
      </c>
      <c r="BS291" s="98">
        <v>0</v>
      </c>
      <c r="BT291" s="99" t="str">
        <f>IFERROR(VLOOKUP(ROWS($BR$4:BR291),$BQ$4:$BR$2337,2,0),"")</f>
        <v>Czeremcha (pow. hajnowski, woj. podlaskie)</v>
      </c>
      <c r="BU291" s="98">
        <v>0</v>
      </c>
      <c r="BV291" s="98">
        <f>IF(ISNUMBER(SEARCH('ankieta ESG'!$G$187,BW291)),MAX($BV$3:BV290)+1,0)</f>
        <v>288</v>
      </c>
      <c r="BW291" s="134" t="s">
        <v>4291</v>
      </c>
      <c r="BX291" s="98">
        <v>0</v>
      </c>
      <c r="BY291" s="99" t="str">
        <f>IFERROR(VLOOKUP(ROWS($BW$4:BW291),$BV$4:$BW$2337,2,0),"")</f>
        <v>Czeremcha (pow. hajnowski, woj. podlaskie)</v>
      </c>
      <c r="BZ291" s="98">
        <v>0</v>
      </c>
      <c r="CA291" s="98">
        <f>IF(ISNUMBER(SEARCH('ankieta ESG'!$G$188,CB291)),MAX($CA$3:CA290)+1,0)</f>
        <v>288</v>
      </c>
      <c r="CB291" s="134" t="s">
        <v>4291</v>
      </c>
      <c r="CC291" s="98">
        <v>0</v>
      </c>
      <c r="CD291" s="99" t="str">
        <f>IFERROR(VLOOKUP(ROWS($CB$4:CB291),$CA$4:$CB$2337,2,0),"")</f>
        <v>Czeremcha (pow. hajnowski, woj. podlaskie)</v>
      </c>
      <c r="CE291" s="98">
        <v>0</v>
      </c>
      <c r="CF291" s="98">
        <f>IF(ISNUMBER(SEARCH('ankieta ESG'!$G$189,CG291)),MAX($CF$3:CF290)+1,0)</f>
        <v>288</v>
      </c>
      <c r="CG291" s="134" t="s">
        <v>4291</v>
      </c>
      <c r="CH291" s="98">
        <v>0</v>
      </c>
      <c r="CI291" s="99" t="str">
        <f>IFERROR(VLOOKUP(ROWS($CG$4:CG291),$CF$4:$CG$2337,2,0),"")</f>
        <v>Czeremcha (pow. hajnowski, woj. podlaskie)</v>
      </c>
      <c r="CJ291" s="98">
        <v>0</v>
      </c>
    </row>
    <row r="292" spans="2:88">
      <c r="B292" s="98">
        <f>IF(ISNUMBER(SEARCH('ankieta ESG'!$E$11,C292)),MAX(B$3:$B291)+1,0)</f>
        <v>289</v>
      </c>
      <c r="C292" s="99" t="s">
        <v>333</v>
      </c>
      <c r="D292" s="98">
        <v>0</v>
      </c>
      <c r="E292" s="99" t="str">
        <f>IFERROR(VLOOKUP(ROWS($C$4:C292),$B$4:$C$1385,2,0),"")</f>
        <v>33.12.Z Naprawa i konserwacja maszyn (PKD 2007)</v>
      </c>
      <c r="F292" s="98">
        <v>0</v>
      </c>
      <c r="AM292" s="98">
        <f>IF(ISNUMBER(SEARCH('ankieta ESG'!$G$180,AN292)),MAX(AM$3:$AM291)+1,0)</f>
        <v>289</v>
      </c>
      <c r="AN292" s="134" t="s">
        <v>4292</v>
      </c>
      <c r="AO292" s="98">
        <v>0</v>
      </c>
      <c r="AP292" s="99" t="str">
        <f>IFERROR(VLOOKUP(ROWS($AN$4:AN292),$AM$4:$AN$2337,2,0),"")</f>
        <v>Czermin (pow. mielecki, woj. podkarpackie)</v>
      </c>
      <c r="AQ292" s="98">
        <v>0</v>
      </c>
      <c r="AR292" s="98">
        <f>IF(ISNUMBER(SEARCH('ankieta ESG'!$G$181,AS292)),MAX($AR$3:AR291)+1,0)</f>
        <v>289</v>
      </c>
      <c r="AS292" s="134" t="s">
        <v>4292</v>
      </c>
      <c r="AT292" s="98">
        <v>0</v>
      </c>
      <c r="AU292" s="99" t="str">
        <f>IFERROR(VLOOKUP(ROWS($AS$4:AS292),$AR$4:$AS$2337,2,0),"")</f>
        <v>Czermin (pow. mielecki, woj. podkarpackie)</v>
      </c>
      <c r="AV292" s="98">
        <v>0</v>
      </c>
      <c r="AW292" s="98">
        <f>IF(ISNUMBER(SEARCH('ankieta ESG'!$G$182,AX292)),MAX($AW$3:AW291)+1,0)</f>
        <v>289</v>
      </c>
      <c r="AX292" s="134" t="s">
        <v>4292</v>
      </c>
      <c r="AY292" s="98">
        <v>0</v>
      </c>
      <c r="AZ292" s="99" t="str">
        <f>IFERROR(VLOOKUP(ROWS($AX$4:AX292),$AW$4:$AX$2337,2,0),"")</f>
        <v>Czermin (pow. mielecki, woj. podkarpackie)</v>
      </c>
      <c r="BA292" s="98">
        <v>0</v>
      </c>
      <c r="BB292" s="98">
        <f>IF(ISNUMBER(SEARCH('ankieta ESG'!$G$183,BC292)),MAX($BB$3:BB291)+1,0)</f>
        <v>289</v>
      </c>
      <c r="BC292" s="134" t="s">
        <v>4292</v>
      </c>
      <c r="BD292" s="98">
        <v>0</v>
      </c>
      <c r="BE292" s="99" t="str">
        <f>IFERROR(VLOOKUP(ROWS($BC$4:BC292),$BB$4:$BC$2337,2,0),"")</f>
        <v>Czermin (pow. mielecki, woj. podkarpackie)</v>
      </c>
      <c r="BF292" s="98">
        <v>0</v>
      </c>
      <c r="BG292" s="98">
        <f>IF(ISNUMBER(SEARCH('ankieta ESG'!$G$184,BH292)),MAX($BG$3:BG291)+1,0)</f>
        <v>289</v>
      </c>
      <c r="BH292" s="134" t="s">
        <v>4292</v>
      </c>
      <c r="BI292" s="98">
        <v>0</v>
      </c>
      <c r="BJ292" s="99" t="str">
        <f>IFERROR(VLOOKUP(ROWS($BH$4:BH292),$BG$4:$BH$2337,2,0),"")</f>
        <v>Czermin (pow. mielecki, woj. podkarpackie)</v>
      </c>
      <c r="BK292" s="98">
        <v>0</v>
      </c>
      <c r="BL292" s="98">
        <f>IF(ISNUMBER(SEARCH('ankieta ESG'!$G$185,BM292)),MAX($BL$3:BL291)+1,0)</f>
        <v>289</v>
      </c>
      <c r="BM292" s="134" t="s">
        <v>4292</v>
      </c>
      <c r="BN292" s="98">
        <v>0</v>
      </c>
      <c r="BO292" s="99" t="str">
        <f>IFERROR(VLOOKUP(ROWS($BM$4:BM292),$BL$4:$BM$2337,2,0),"")</f>
        <v>Czermin (pow. mielecki, woj. podkarpackie)</v>
      </c>
      <c r="BP292" s="98">
        <v>0</v>
      </c>
      <c r="BQ292" s="98">
        <f>IF(ISNUMBER(SEARCH('ankieta ESG'!$G$186,BR292)),MAX($BQ$3:BQ291)+1,0)</f>
        <v>289</v>
      </c>
      <c r="BR292" s="134" t="s">
        <v>4292</v>
      </c>
      <c r="BS292" s="98">
        <v>0</v>
      </c>
      <c r="BT292" s="99" t="str">
        <f>IFERROR(VLOOKUP(ROWS($BR$4:BR292),$BQ$4:$BR$2337,2,0),"")</f>
        <v>Czermin (pow. mielecki, woj. podkarpackie)</v>
      </c>
      <c r="BU292" s="98">
        <v>0</v>
      </c>
      <c r="BV292" s="98">
        <f>IF(ISNUMBER(SEARCH('ankieta ESG'!$G$187,BW292)),MAX($BV$3:BV291)+1,0)</f>
        <v>289</v>
      </c>
      <c r="BW292" s="134" t="s">
        <v>4292</v>
      </c>
      <c r="BX292" s="98">
        <v>0</v>
      </c>
      <c r="BY292" s="99" t="str">
        <f>IFERROR(VLOOKUP(ROWS($BW$4:BW292),$BV$4:$BW$2337,2,0),"")</f>
        <v>Czermin (pow. mielecki, woj. podkarpackie)</v>
      </c>
      <c r="BZ292" s="98">
        <v>0</v>
      </c>
      <c r="CA292" s="98">
        <f>IF(ISNUMBER(SEARCH('ankieta ESG'!$G$188,CB292)),MAX($CA$3:CA291)+1,0)</f>
        <v>289</v>
      </c>
      <c r="CB292" s="134" t="s">
        <v>4292</v>
      </c>
      <c r="CC292" s="98">
        <v>0</v>
      </c>
      <c r="CD292" s="99" t="str">
        <f>IFERROR(VLOOKUP(ROWS($CB$4:CB292),$CA$4:$CB$2337,2,0),"")</f>
        <v>Czermin (pow. mielecki, woj. podkarpackie)</v>
      </c>
      <c r="CE292" s="98">
        <v>0</v>
      </c>
      <c r="CF292" s="98">
        <f>IF(ISNUMBER(SEARCH('ankieta ESG'!$G$189,CG292)),MAX($CF$3:CF291)+1,0)</f>
        <v>289</v>
      </c>
      <c r="CG292" s="134" t="s">
        <v>4292</v>
      </c>
      <c r="CH292" s="98">
        <v>0</v>
      </c>
      <c r="CI292" s="99" t="str">
        <f>IFERROR(VLOOKUP(ROWS($CG$4:CG292),$CF$4:$CG$2337,2,0),"")</f>
        <v>Czermin (pow. mielecki, woj. podkarpackie)</v>
      </c>
      <c r="CJ292" s="98">
        <v>0</v>
      </c>
    </row>
    <row r="293" spans="2:88">
      <c r="B293" s="98">
        <f>IF(ISNUMBER(SEARCH('ankieta ESG'!$E$11,C293)),MAX(B$3:$B292)+1,0)</f>
        <v>290</v>
      </c>
      <c r="C293" s="99" t="s">
        <v>334</v>
      </c>
      <c r="D293" s="98">
        <v>0</v>
      </c>
      <c r="E293" s="99" t="str">
        <f>IFERROR(VLOOKUP(ROWS($C$4:C293),$B$4:$C$1385,2,0),"")</f>
        <v>33.13.Z Naprawa i konserwacja urządzeń elektronicznych i optycznych (PKD 2007)</v>
      </c>
      <c r="F293" s="98">
        <v>0</v>
      </c>
      <c r="AM293" s="98">
        <f>IF(ISNUMBER(SEARCH('ankieta ESG'!$G$180,AN293)),MAX(AM$3:$AM292)+1,0)</f>
        <v>290</v>
      </c>
      <c r="AN293" s="134" t="s">
        <v>4293</v>
      </c>
      <c r="AO293" s="98">
        <v>0</v>
      </c>
      <c r="AP293" s="99" t="str">
        <f>IFERROR(VLOOKUP(ROWS($AN$4:AN293),$AM$4:$AN$2337,2,0),"")</f>
        <v>Czermin (pow. pleszewski, woj. wielkopolskie)</v>
      </c>
      <c r="AQ293" s="98">
        <v>0</v>
      </c>
      <c r="AR293" s="98">
        <f>IF(ISNUMBER(SEARCH('ankieta ESG'!$G$181,AS293)),MAX($AR$3:AR292)+1,0)</f>
        <v>290</v>
      </c>
      <c r="AS293" s="134" t="s">
        <v>4293</v>
      </c>
      <c r="AT293" s="98">
        <v>0</v>
      </c>
      <c r="AU293" s="99" t="str">
        <f>IFERROR(VLOOKUP(ROWS($AS$4:AS293),$AR$4:$AS$2337,2,0),"")</f>
        <v>Czermin (pow. pleszewski, woj. wielkopolskie)</v>
      </c>
      <c r="AV293" s="98">
        <v>0</v>
      </c>
      <c r="AW293" s="98">
        <f>IF(ISNUMBER(SEARCH('ankieta ESG'!$G$182,AX293)),MAX($AW$3:AW292)+1,0)</f>
        <v>290</v>
      </c>
      <c r="AX293" s="134" t="s">
        <v>4293</v>
      </c>
      <c r="AY293" s="98">
        <v>0</v>
      </c>
      <c r="AZ293" s="99" t="str">
        <f>IFERROR(VLOOKUP(ROWS($AX$4:AX293),$AW$4:$AX$2337,2,0),"")</f>
        <v>Czermin (pow. pleszewski, woj. wielkopolskie)</v>
      </c>
      <c r="BA293" s="98">
        <v>0</v>
      </c>
      <c r="BB293" s="98">
        <f>IF(ISNUMBER(SEARCH('ankieta ESG'!$G$183,BC293)),MAX($BB$3:BB292)+1,0)</f>
        <v>290</v>
      </c>
      <c r="BC293" s="134" t="s">
        <v>4293</v>
      </c>
      <c r="BD293" s="98">
        <v>0</v>
      </c>
      <c r="BE293" s="99" t="str">
        <f>IFERROR(VLOOKUP(ROWS($BC$4:BC293),$BB$4:$BC$2337,2,0),"")</f>
        <v>Czermin (pow. pleszewski, woj. wielkopolskie)</v>
      </c>
      <c r="BF293" s="98">
        <v>0</v>
      </c>
      <c r="BG293" s="98">
        <f>IF(ISNUMBER(SEARCH('ankieta ESG'!$G$184,BH293)),MAX($BG$3:BG292)+1,0)</f>
        <v>290</v>
      </c>
      <c r="BH293" s="134" t="s">
        <v>4293</v>
      </c>
      <c r="BI293" s="98">
        <v>0</v>
      </c>
      <c r="BJ293" s="99" t="str">
        <f>IFERROR(VLOOKUP(ROWS($BH$4:BH293),$BG$4:$BH$2337,2,0),"")</f>
        <v>Czermin (pow. pleszewski, woj. wielkopolskie)</v>
      </c>
      <c r="BK293" s="98">
        <v>0</v>
      </c>
      <c r="BL293" s="98">
        <f>IF(ISNUMBER(SEARCH('ankieta ESG'!$G$185,BM293)),MAX($BL$3:BL292)+1,0)</f>
        <v>290</v>
      </c>
      <c r="BM293" s="134" t="s">
        <v>4293</v>
      </c>
      <c r="BN293" s="98">
        <v>0</v>
      </c>
      <c r="BO293" s="99" t="str">
        <f>IFERROR(VLOOKUP(ROWS($BM$4:BM293),$BL$4:$BM$2337,2,0),"")</f>
        <v>Czermin (pow. pleszewski, woj. wielkopolskie)</v>
      </c>
      <c r="BP293" s="98">
        <v>0</v>
      </c>
      <c r="BQ293" s="98">
        <f>IF(ISNUMBER(SEARCH('ankieta ESG'!$G$186,BR293)),MAX($BQ$3:BQ292)+1,0)</f>
        <v>290</v>
      </c>
      <c r="BR293" s="134" t="s">
        <v>4293</v>
      </c>
      <c r="BS293" s="98">
        <v>0</v>
      </c>
      <c r="BT293" s="99" t="str">
        <f>IFERROR(VLOOKUP(ROWS($BR$4:BR293),$BQ$4:$BR$2337,2,0),"")</f>
        <v>Czermin (pow. pleszewski, woj. wielkopolskie)</v>
      </c>
      <c r="BU293" s="98">
        <v>0</v>
      </c>
      <c r="BV293" s="98">
        <f>IF(ISNUMBER(SEARCH('ankieta ESG'!$G$187,BW293)),MAX($BV$3:BV292)+1,0)</f>
        <v>290</v>
      </c>
      <c r="BW293" s="134" t="s">
        <v>4293</v>
      </c>
      <c r="BX293" s="98">
        <v>0</v>
      </c>
      <c r="BY293" s="99" t="str">
        <f>IFERROR(VLOOKUP(ROWS($BW$4:BW293),$BV$4:$BW$2337,2,0),"")</f>
        <v>Czermin (pow. pleszewski, woj. wielkopolskie)</v>
      </c>
      <c r="BZ293" s="98">
        <v>0</v>
      </c>
      <c r="CA293" s="98">
        <f>IF(ISNUMBER(SEARCH('ankieta ESG'!$G$188,CB293)),MAX($CA$3:CA292)+1,0)</f>
        <v>290</v>
      </c>
      <c r="CB293" s="134" t="s">
        <v>4293</v>
      </c>
      <c r="CC293" s="98">
        <v>0</v>
      </c>
      <c r="CD293" s="99" t="str">
        <f>IFERROR(VLOOKUP(ROWS($CB$4:CB293),$CA$4:$CB$2337,2,0),"")</f>
        <v>Czermin (pow. pleszewski, woj. wielkopolskie)</v>
      </c>
      <c r="CE293" s="98">
        <v>0</v>
      </c>
      <c r="CF293" s="98">
        <f>IF(ISNUMBER(SEARCH('ankieta ESG'!$G$189,CG293)),MAX($CF$3:CF292)+1,0)</f>
        <v>290</v>
      </c>
      <c r="CG293" s="134" t="s">
        <v>4293</v>
      </c>
      <c r="CH293" s="98">
        <v>0</v>
      </c>
      <c r="CI293" s="99" t="str">
        <f>IFERROR(VLOOKUP(ROWS($CG$4:CG293),$CF$4:$CG$2337,2,0),"")</f>
        <v>Czermin (pow. pleszewski, woj. wielkopolskie)</v>
      </c>
      <c r="CJ293" s="98">
        <v>0</v>
      </c>
    </row>
    <row r="294" spans="2:88">
      <c r="B294" s="98">
        <f>IF(ISNUMBER(SEARCH('ankieta ESG'!$E$11,C294)),MAX(B$3:$B293)+1,0)</f>
        <v>291</v>
      </c>
      <c r="C294" s="99" t="s">
        <v>335</v>
      </c>
      <c r="D294" s="98">
        <v>0</v>
      </c>
      <c r="E294" s="99" t="str">
        <f>IFERROR(VLOOKUP(ROWS($C$4:C294),$B$4:$C$1385,2,0),"")</f>
        <v>33.14.Z Naprawa i konserwacja urządzeń elektrycznych (PKD 2007)</v>
      </c>
      <c r="F294" s="98">
        <v>0</v>
      </c>
      <c r="AM294" s="98">
        <f>IF(ISNUMBER(SEARCH('ankieta ESG'!$G$180,AN294)),MAX(AM$3:$AM293)+1,0)</f>
        <v>291</v>
      </c>
      <c r="AN294" s="134" t="s">
        <v>4294</v>
      </c>
      <c r="AO294" s="98">
        <v>0</v>
      </c>
      <c r="AP294" s="99" t="str">
        <f>IFERROR(VLOOKUP(ROWS($AN$4:AN294),$AM$4:$AN$2337,2,0),"")</f>
        <v>Czernica (pow. wrocławski, woj. dolnośląskie)</v>
      </c>
      <c r="AQ294" s="98">
        <v>0</v>
      </c>
      <c r="AR294" s="98">
        <f>IF(ISNUMBER(SEARCH('ankieta ESG'!$G$181,AS294)),MAX($AR$3:AR293)+1,0)</f>
        <v>291</v>
      </c>
      <c r="AS294" s="134" t="s">
        <v>4294</v>
      </c>
      <c r="AT294" s="98">
        <v>0</v>
      </c>
      <c r="AU294" s="99" t="str">
        <f>IFERROR(VLOOKUP(ROWS($AS$4:AS294),$AR$4:$AS$2337,2,0),"")</f>
        <v>Czernica (pow. wrocławski, woj. dolnośląskie)</v>
      </c>
      <c r="AV294" s="98">
        <v>0</v>
      </c>
      <c r="AW294" s="98">
        <f>IF(ISNUMBER(SEARCH('ankieta ESG'!$G$182,AX294)),MAX($AW$3:AW293)+1,0)</f>
        <v>291</v>
      </c>
      <c r="AX294" s="134" t="s">
        <v>4294</v>
      </c>
      <c r="AY294" s="98">
        <v>0</v>
      </c>
      <c r="AZ294" s="99" t="str">
        <f>IFERROR(VLOOKUP(ROWS($AX$4:AX294),$AW$4:$AX$2337,2,0),"")</f>
        <v>Czernica (pow. wrocławski, woj. dolnośląskie)</v>
      </c>
      <c r="BA294" s="98">
        <v>0</v>
      </c>
      <c r="BB294" s="98">
        <f>IF(ISNUMBER(SEARCH('ankieta ESG'!$G$183,BC294)),MAX($BB$3:BB293)+1,0)</f>
        <v>291</v>
      </c>
      <c r="BC294" s="134" t="s">
        <v>4294</v>
      </c>
      <c r="BD294" s="98">
        <v>0</v>
      </c>
      <c r="BE294" s="99" t="str">
        <f>IFERROR(VLOOKUP(ROWS($BC$4:BC294),$BB$4:$BC$2337,2,0),"")</f>
        <v>Czernica (pow. wrocławski, woj. dolnośląskie)</v>
      </c>
      <c r="BF294" s="98">
        <v>0</v>
      </c>
      <c r="BG294" s="98">
        <f>IF(ISNUMBER(SEARCH('ankieta ESG'!$G$184,BH294)),MAX($BG$3:BG293)+1,0)</f>
        <v>291</v>
      </c>
      <c r="BH294" s="134" t="s">
        <v>4294</v>
      </c>
      <c r="BI294" s="98">
        <v>0</v>
      </c>
      <c r="BJ294" s="99" t="str">
        <f>IFERROR(VLOOKUP(ROWS($BH$4:BH294),$BG$4:$BH$2337,2,0),"")</f>
        <v>Czernica (pow. wrocławski, woj. dolnośląskie)</v>
      </c>
      <c r="BK294" s="98">
        <v>0</v>
      </c>
      <c r="BL294" s="98">
        <f>IF(ISNUMBER(SEARCH('ankieta ESG'!$G$185,BM294)),MAX($BL$3:BL293)+1,0)</f>
        <v>291</v>
      </c>
      <c r="BM294" s="134" t="s">
        <v>4294</v>
      </c>
      <c r="BN294" s="98">
        <v>0</v>
      </c>
      <c r="BO294" s="99" t="str">
        <f>IFERROR(VLOOKUP(ROWS($BM$4:BM294),$BL$4:$BM$2337,2,0),"")</f>
        <v>Czernica (pow. wrocławski, woj. dolnośląskie)</v>
      </c>
      <c r="BP294" s="98">
        <v>0</v>
      </c>
      <c r="BQ294" s="98">
        <f>IF(ISNUMBER(SEARCH('ankieta ESG'!$G$186,BR294)),MAX($BQ$3:BQ293)+1,0)</f>
        <v>291</v>
      </c>
      <c r="BR294" s="134" t="s">
        <v>4294</v>
      </c>
      <c r="BS294" s="98">
        <v>0</v>
      </c>
      <c r="BT294" s="99" t="str">
        <f>IFERROR(VLOOKUP(ROWS($BR$4:BR294),$BQ$4:$BR$2337,2,0),"")</f>
        <v>Czernica (pow. wrocławski, woj. dolnośląskie)</v>
      </c>
      <c r="BU294" s="98">
        <v>0</v>
      </c>
      <c r="BV294" s="98">
        <f>IF(ISNUMBER(SEARCH('ankieta ESG'!$G$187,BW294)),MAX($BV$3:BV293)+1,0)</f>
        <v>291</v>
      </c>
      <c r="BW294" s="134" t="s">
        <v>4294</v>
      </c>
      <c r="BX294" s="98">
        <v>0</v>
      </c>
      <c r="BY294" s="99" t="str">
        <f>IFERROR(VLOOKUP(ROWS($BW$4:BW294),$BV$4:$BW$2337,2,0),"")</f>
        <v>Czernica (pow. wrocławski, woj. dolnośląskie)</v>
      </c>
      <c r="BZ294" s="98">
        <v>0</v>
      </c>
      <c r="CA294" s="98">
        <f>IF(ISNUMBER(SEARCH('ankieta ESG'!$G$188,CB294)),MAX($CA$3:CA293)+1,0)</f>
        <v>291</v>
      </c>
      <c r="CB294" s="134" t="s">
        <v>4294</v>
      </c>
      <c r="CC294" s="98">
        <v>0</v>
      </c>
      <c r="CD294" s="99" t="str">
        <f>IFERROR(VLOOKUP(ROWS($CB$4:CB294),$CA$4:$CB$2337,2,0),"")</f>
        <v>Czernica (pow. wrocławski, woj. dolnośląskie)</v>
      </c>
      <c r="CE294" s="98">
        <v>0</v>
      </c>
      <c r="CF294" s="98">
        <f>IF(ISNUMBER(SEARCH('ankieta ESG'!$G$189,CG294)),MAX($CF$3:CF293)+1,0)</f>
        <v>291</v>
      </c>
      <c r="CG294" s="134" t="s">
        <v>4294</v>
      </c>
      <c r="CH294" s="98">
        <v>0</v>
      </c>
      <c r="CI294" s="99" t="str">
        <f>IFERROR(VLOOKUP(ROWS($CG$4:CG294),$CF$4:$CG$2337,2,0),"")</f>
        <v>Czernica (pow. wrocławski, woj. dolnośląskie)</v>
      </c>
      <c r="CJ294" s="98">
        <v>0</v>
      </c>
    </row>
    <row r="295" spans="2:88">
      <c r="B295" s="98">
        <f>IF(ISNUMBER(SEARCH('ankieta ESG'!$E$11,C295)),MAX(B$3:$B294)+1,0)</f>
        <v>292</v>
      </c>
      <c r="C295" s="99" t="s">
        <v>336</v>
      </c>
      <c r="D295" s="98">
        <v>0</v>
      </c>
      <c r="E295" s="99" t="str">
        <f>IFERROR(VLOOKUP(ROWS($C$4:C295),$B$4:$C$1385,2,0),"")</f>
        <v>33.15.Z Naprawa i konserwacja statków i łodzi (PKD 2007)</v>
      </c>
      <c r="F295" s="98">
        <v>0</v>
      </c>
      <c r="AM295" s="98">
        <f>IF(ISNUMBER(SEARCH('ankieta ESG'!$G$180,AN295)),MAX(AM$3:$AM294)+1,0)</f>
        <v>292</v>
      </c>
      <c r="AN295" s="134" t="s">
        <v>4295</v>
      </c>
      <c r="AO295" s="98">
        <v>0</v>
      </c>
      <c r="AP295" s="99" t="str">
        <f>IFERROR(VLOOKUP(ROWS($AN$4:AN295),$AM$4:$AN$2337,2,0),"")</f>
        <v>Czernice Borowe (pow. przasnyski, woj. mazowieckie)</v>
      </c>
      <c r="AQ295" s="98">
        <v>0</v>
      </c>
      <c r="AR295" s="98">
        <f>IF(ISNUMBER(SEARCH('ankieta ESG'!$G$181,AS295)),MAX($AR$3:AR294)+1,0)</f>
        <v>292</v>
      </c>
      <c r="AS295" s="134" t="s">
        <v>4295</v>
      </c>
      <c r="AT295" s="98">
        <v>0</v>
      </c>
      <c r="AU295" s="99" t="str">
        <f>IFERROR(VLOOKUP(ROWS($AS$4:AS295),$AR$4:$AS$2337,2,0),"")</f>
        <v>Czernice Borowe (pow. przasnyski, woj. mazowieckie)</v>
      </c>
      <c r="AV295" s="98">
        <v>0</v>
      </c>
      <c r="AW295" s="98">
        <f>IF(ISNUMBER(SEARCH('ankieta ESG'!$G$182,AX295)),MAX($AW$3:AW294)+1,0)</f>
        <v>292</v>
      </c>
      <c r="AX295" s="134" t="s">
        <v>4295</v>
      </c>
      <c r="AY295" s="98">
        <v>0</v>
      </c>
      <c r="AZ295" s="99" t="str">
        <f>IFERROR(VLOOKUP(ROWS($AX$4:AX295),$AW$4:$AX$2337,2,0),"")</f>
        <v>Czernice Borowe (pow. przasnyski, woj. mazowieckie)</v>
      </c>
      <c r="BA295" s="98">
        <v>0</v>
      </c>
      <c r="BB295" s="98">
        <f>IF(ISNUMBER(SEARCH('ankieta ESG'!$G$183,BC295)),MAX($BB$3:BB294)+1,0)</f>
        <v>292</v>
      </c>
      <c r="BC295" s="134" t="s">
        <v>4295</v>
      </c>
      <c r="BD295" s="98">
        <v>0</v>
      </c>
      <c r="BE295" s="99" t="str">
        <f>IFERROR(VLOOKUP(ROWS($BC$4:BC295),$BB$4:$BC$2337,2,0),"")</f>
        <v>Czernice Borowe (pow. przasnyski, woj. mazowieckie)</v>
      </c>
      <c r="BF295" s="98">
        <v>0</v>
      </c>
      <c r="BG295" s="98">
        <f>IF(ISNUMBER(SEARCH('ankieta ESG'!$G$184,BH295)),MAX($BG$3:BG294)+1,0)</f>
        <v>292</v>
      </c>
      <c r="BH295" s="134" t="s">
        <v>4295</v>
      </c>
      <c r="BI295" s="98">
        <v>0</v>
      </c>
      <c r="BJ295" s="99" t="str">
        <f>IFERROR(VLOOKUP(ROWS($BH$4:BH295),$BG$4:$BH$2337,2,0),"")</f>
        <v>Czernice Borowe (pow. przasnyski, woj. mazowieckie)</v>
      </c>
      <c r="BK295" s="98">
        <v>0</v>
      </c>
      <c r="BL295" s="98">
        <f>IF(ISNUMBER(SEARCH('ankieta ESG'!$G$185,BM295)),MAX($BL$3:BL294)+1,0)</f>
        <v>292</v>
      </c>
      <c r="BM295" s="134" t="s">
        <v>4295</v>
      </c>
      <c r="BN295" s="98">
        <v>0</v>
      </c>
      <c r="BO295" s="99" t="str">
        <f>IFERROR(VLOOKUP(ROWS($BM$4:BM295),$BL$4:$BM$2337,2,0),"")</f>
        <v>Czernice Borowe (pow. przasnyski, woj. mazowieckie)</v>
      </c>
      <c r="BP295" s="98">
        <v>0</v>
      </c>
      <c r="BQ295" s="98">
        <f>IF(ISNUMBER(SEARCH('ankieta ESG'!$G$186,BR295)),MAX($BQ$3:BQ294)+1,0)</f>
        <v>292</v>
      </c>
      <c r="BR295" s="134" t="s">
        <v>4295</v>
      </c>
      <c r="BS295" s="98">
        <v>0</v>
      </c>
      <c r="BT295" s="99" t="str">
        <f>IFERROR(VLOOKUP(ROWS($BR$4:BR295),$BQ$4:$BR$2337,2,0),"")</f>
        <v>Czernice Borowe (pow. przasnyski, woj. mazowieckie)</v>
      </c>
      <c r="BU295" s="98">
        <v>0</v>
      </c>
      <c r="BV295" s="98">
        <f>IF(ISNUMBER(SEARCH('ankieta ESG'!$G$187,BW295)),MAX($BV$3:BV294)+1,0)</f>
        <v>292</v>
      </c>
      <c r="BW295" s="134" t="s">
        <v>4295</v>
      </c>
      <c r="BX295" s="98">
        <v>0</v>
      </c>
      <c r="BY295" s="99" t="str">
        <f>IFERROR(VLOOKUP(ROWS($BW$4:BW295),$BV$4:$BW$2337,2,0),"")</f>
        <v>Czernice Borowe (pow. przasnyski, woj. mazowieckie)</v>
      </c>
      <c r="BZ295" s="98">
        <v>0</v>
      </c>
      <c r="CA295" s="98">
        <f>IF(ISNUMBER(SEARCH('ankieta ESG'!$G$188,CB295)),MAX($CA$3:CA294)+1,0)</f>
        <v>292</v>
      </c>
      <c r="CB295" s="134" t="s">
        <v>4295</v>
      </c>
      <c r="CC295" s="98">
        <v>0</v>
      </c>
      <c r="CD295" s="99" t="str">
        <f>IFERROR(VLOOKUP(ROWS($CB$4:CB295),$CA$4:$CB$2337,2,0),"")</f>
        <v>Czernice Borowe (pow. przasnyski, woj. mazowieckie)</v>
      </c>
      <c r="CE295" s="98">
        <v>0</v>
      </c>
      <c r="CF295" s="98">
        <f>IF(ISNUMBER(SEARCH('ankieta ESG'!$G$189,CG295)),MAX($CF$3:CF294)+1,0)</f>
        <v>292</v>
      </c>
      <c r="CG295" s="134" t="s">
        <v>4295</v>
      </c>
      <c r="CH295" s="98">
        <v>0</v>
      </c>
      <c r="CI295" s="99" t="str">
        <f>IFERROR(VLOOKUP(ROWS($CG$4:CG295),$CF$4:$CG$2337,2,0),"")</f>
        <v>Czernice Borowe (pow. przasnyski, woj. mazowieckie)</v>
      </c>
      <c r="CJ295" s="98">
        <v>0</v>
      </c>
    </row>
    <row r="296" spans="2:88">
      <c r="B296" s="98">
        <f>IF(ISNUMBER(SEARCH('ankieta ESG'!$E$11,C296)),MAX(B$3:$B295)+1,0)</f>
        <v>293</v>
      </c>
      <c r="C296" s="99" t="s">
        <v>337</v>
      </c>
      <c r="D296" s="98">
        <v>0</v>
      </c>
      <c r="E296" s="99" t="str">
        <f>IFERROR(VLOOKUP(ROWS($C$4:C296),$B$4:$C$1385,2,0),"")</f>
        <v>33.16.Z Naprawa i konserwacja statków powietrznych i statków kosmicznych (PKD 2007)</v>
      </c>
      <c r="F296" s="98">
        <v>0</v>
      </c>
      <c r="AM296" s="98">
        <f>IF(ISNUMBER(SEARCH('ankieta ESG'!$G$180,AN296)),MAX(AM$3:$AM295)+1,0)</f>
        <v>293</v>
      </c>
      <c r="AN296" s="134" t="s">
        <v>4296</v>
      </c>
      <c r="AO296" s="98">
        <v>0</v>
      </c>
      <c r="AP296" s="99" t="str">
        <f>IFERROR(VLOOKUP(ROWS($AN$4:AN296),$AM$4:$AN$2337,2,0),"")</f>
        <v>Czernichów (pow. krakowski, woj. małopolskie)</v>
      </c>
      <c r="AQ296" s="98">
        <v>0</v>
      </c>
      <c r="AR296" s="98">
        <f>IF(ISNUMBER(SEARCH('ankieta ESG'!$G$181,AS296)),MAX($AR$3:AR295)+1,0)</f>
        <v>293</v>
      </c>
      <c r="AS296" s="134" t="s">
        <v>4296</v>
      </c>
      <c r="AT296" s="98">
        <v>0</v>
      </c>
      <c r="AU296" s="99" t="str">
        <f>IFERROR(VLOOKUP(ROWS($AS$4:AS296),$AR$4:$AS$2337,2,0),"")</f>
        <v>Czernichów (pow. krakowski, woj. małopolskie)</v>
      </c>
      <c r="AV296" s="98">
        <v>0</v>
      </c>
      <c r="AW296" s="98">
        <f>IF(ISNUMBER(SEARCH('ankieta ESG'!$G$182,AX296)),MAX($AW$3:AW295)+1,0)</f>
        <v>293</v>
      </c>
      <c r="AX296" s="134" t="s">
        <v>4296</v>
      </c>
      <c r="AY296" s="98">
        <v>0</v>
      </c>
      <c r="AZ296" s="99" t="str">
        <f>IFERROR(VLOOKUP(ROWS($AX$4:AX296),$AW$4:$AX$2337,2,0),"")</f>
        <v>Czernichów (pow. krakowski, woj. małopolskie)</v>
      </c>
      <c r="BA296" s="98">
        <v>0</v>
      </c>
      <c r="BB296" s="98">
        <f>IF(ISNUMBER(SEARCH('ankieta ESG'!$G$183,BC296)),MAX($BB$3:BB295)+1,0)</f>
        <v>293</v>
      </c>
      <c r="BC296" s="134" t="s">
        <v>4296</v>
      </c>
      <c r="BD296" s="98">
        <v>0</v>
      </c>
      <c r="BE296" s="99" t="str">
        <f>IFERROR(VLOOKUP(ROWS($BC$4:BC296),$BB$4:$BC$2337,2,0),"")</f>
        <v>Czernichów (pow. krakowski, woj. małopolskie)</v>
      </c>
      <c r="BF296" s="98">
        <v>0</v>
      </c>
      <c r="BG296" s="98">
        <f>IF(ISNUMBER(SEARCH('ankieta ESG'!$G$184,BH296)),MAX($BG$3:BG295)+1,0)</f>
        <v>293</v>
      </c>
      <c r="BH296" s="134" t="s">
        <v>4296</v>
      </c>
      <c r="BI296" s="98">
        <v>0</v>
      </c>
      <c r="BJ296" s="99" t="str">
        <f>IFERROR(VLOOKUP(ROWS($BH$4:BH296),$BG$4:$BH$2337,2,0),"")</f>
        <v>Czernichów (pow. krakowski, woj. małopolskie)</v>
      </c>
      <c r="BK296" s="98">
        <v>0</v>
      </c>
      <c r="BL296" s="98">
        <f>IF(ISNUMBER(SEARCH('ankieta ESG'!$G$185,BM296)),MAX($BL$3:BL295)+1,0)</f>
        <v>293</v>
      </c>
      <c r="BM296" s="134" t="s">
        <v>4296</v>
      </c>
      <c r="BN296" s="98">
        <v>0</v>
      </c>
      <c r="BO296" s="99" t="str">
        <f>IFERROR(VLOOKUP(ROWS($BM$4:BM296),$BL$4:$BM$2337,2,0),"")</f>
        <v>Czernichów (pow. krakowski, woj. małopolskie)</v>
      </c>
      <c r="BP296" s="98">
        <v>0</v>
      </c>
      <c r="BQ296" s="98">
        <f>IF(ISNUMBER(SEARCH('ankieta ESG'!$G$186,BR296)),MAX($BQ$3:BQ295)+1,0)</f>
        <v>293</v>
      </c>
      <c r="BR296" s="134" t="s">
        <v>4296</v>
      </c>
      <c r="BS296" s="98">
        <v>0</v>
      </c>
      <c r="BT296" s="99" t="str">
        <f>IFERROR(VLOOKUP(ROWS($BR$4:BR296),$BQ$4:$BR$2337,2,0),"")</f>
        <v>Czernichów (pow. krakowski, woj. małopolskie)</v>
      </c>
      <c r="BU296" s="98">
        <v>0</v>
      </c>
      <c r="BV296" s="98">
        <f>IF(ISNUMBER(SEARCH('ankieta ESG'!$G$187,BW296)),MAX($BV$3:BV295)+1,0)</f>
        <v>293</v>
      </c>
      <c r="BW296" s="134" t="s">
        <v>4296</v>
      </c>
      <c r="BX296" s="98">
        <v>0</v>
      </c>
      <c r="BY296" s="99" t="str">
        <f>IFERROR(VLOOKUP(ROWS($BW$4:BW296),$BV$4:$BW$2337,2,0),"")</f>
        <v>Czernichów (pow. krakowski, woj. małopolskie)</v>
      </c>
      <c r="BZ296" s="98">
        <v>0</v>
      </c>
      <c r="CA296" s="98">
        <f>IF(ISNUMBER(SEARCH('ankieta ESG'!$G$188,CB296)),MAX($CA$3:CA295)+1,0)</f>
        <v>293</v>
      </c>
      <c r="CB296" s="134" t="s">
        <v>4296</v>
      </c>
      <c r="CC296" s="98">
        <v>0</v>
      </c>
      <c r="CD296" s="99" t="str">
        <f>IFERROR(VLOOKUP(ROWS($CB$4:CB296),$CA$4:$CB$2337,2,0),"")</f>
        <v>Czernichów (pow. krakowski, woj. małopolskie)</v>
      </c>
      <c r="CE296" s="98">
        <v>0</v>
      </c>
      <c r="CF296" s="98">
        <f>IF(ISNUMBER(SEARCH('ankieta ESG'!$G$189,CG296)),MAX($CF$3:CF295)+1,0)</f>
        <v>293</v>
      </c>
      <c r="CG296" s="134" t="s">
        <v>4296</v>
      </c>
      <c r="CH296" s="98">
        <v>0</v>
      </c>
      <c r="CI296" s="99" t="str">
        <f>IFERROR(VLOOKUP(ROWS($CG$4:CG296),$CF$4:$CG$2337,2,0),"")</f>
        <v>Czernichów (pow. krakowski, woj. małopolskie)</v>
      </c>
      <c r="CJ296" s="98">
        <v>0</v>
      </c>
    </row>
    <row r="297" spans="2:88">
      <c r="B297" s="98">
        <f>IF(ISNUMBER(SEARCH('ankieta ESG'!$E$11,C297)),MAX(B$3:$B296)+1,0)</f>
        <v>294</v>
      </c>
      <c r="C297" s="99" t="s">
        <v>338</v>
      </c>
      <c r="D297" s="98">
        <v>0</v>
      </c>
      <c r="E297" s="99" t="str">
        <f>IFERROR(VLOOKUP(ROWS($C$4:C297),$B$4:$C$1385,2,0),"")</f>
        <v>33.17.Z Naprawa i konserwacja pozostałego sprzętu transportowego (PKD 2007)</v>
      </c>
      <c r="F297" s="98">
        <v>0</v>
      </c>
      <c r="AM297" s="98">
        <f>IF(ISNUMBER(SEARCH('ankieta ESG'!$G$180,AN297)),MAX(AM$3:$AM296)+1,0)</f>
        <v>294</v>
      </c>
      <c r="AN297" s="134" t="s">
        <v>4297</v>
      </c>
      <c r="AO297" s="98">
        <v>0</v>
      </c>
      <c r="AP297" s="99" t="str">
        <f>IFERROR(VLOOKUP(ROWS($AN$4:AN297),$AM$4:$AN$2337,2,0),"")</f>
        <v>Czernichów (pow. żywiecki, woj. śląskie)</v>
      </c>
      <c r="AQ297" s="98">
        <v>0</v>
      </c>
      <c r="AR297" s="98">
        <f>IF(ISNUMBER(SEARCH('ankieta ESG'!$G$181,AS297)),MAX($AR$3:AR296)+1,0)</f>
        <v>294</v>
      </c>
      <c r="AS297" s="134" t="s">
        <v>4297</v>
      </c>
      <c r="AT297" s="98">
        <v>0</v>
      </c>
      <c r="AU297" s="99" t="str">
        <f>IFERROR(VLOOKUP(ROWS($AS$4:AS297),$AR$4:$AS$2337,2,0),"")</f>
        <v>Czernichów (pow. żywiecki, woj. śląskie)</v>
      </c>
      <c r="AV297" s="98">
        <v>0</v>
      </c>
      <c r="AW297" s="98">
        <f>IF(ISNUMBER(SEARCH('ankieta ESG'!$G$182,AX297)),MAX($AW$3:AW296)+1,0)</f>
        <v>294</v>
      </c>
      <c r="AX297" s="134" t="s">
        <v>4297</v>
      </c>
      <c r="AY297" s="98">
        <v>0</v>
      </c>
      <c r="AZ297" s="99" t="str">
        <f>IFERROR(VLOOKUP(ROWS($AX$4:AX297),$AW$4:$AX$2337,2,0),"")</f>
        <v>Czernichów (pow. żywiecki, woj. śląskie)</v>
      </c>
      <c r="BA297" s="98">
        <v>0</v>
      </c>
      <c r="BB297" s="98">
        <f>IF(ISNUMBER(SEARCH('ankieta ESG'!$G$183,BC297)),MAX($BB$3:BB296)+1,0)</f>
        <v>294</v>
      </c>
      <c r="BC297" s="134" t="s">
        <v>4297</v>
      </c>
      <c r="BD297" s="98">
        <v>0</v>
      </c>
      <c r="BE297" s="99" t="str">
        <f>IFERROR(VLOOKUP(ROWS($BC$4:BC297),$BB$4:$BC$2337,2,0),"")</f>
        <v>Czernichów (pow. żywiecki, woj. śląskie)</v>
      </c>
      <c r="BF297" s="98">
        <v>0</v>
      </c>
      <c r="BG297" s="98">
        <f>IF(ISNUMBER(SEARCH('ankieta ESG'!$G$184,BH297)),MAX($BG$3:BG296)+1,0)</f>
        <v>294</v>
      </c>
      <c r="BH297" s="134" t="s">
        <v>4297</v>
      </c>
      <c r="BI297" s="98">
        <v>0</v>
      </c>
      <c r="BJ297" s="99" t="str">
        <f>IFERROR(VLOOKUP(ROWS($BH$4:BH297),$BG$4:$BH$2337,2,0),"")</f>
        <v>Czernichów (pow. żywiecki, woj. śląskie)</v>
      </c>
      <c r="BK297" s="98">
        <v>0</v>
      </c>
      <c r="BL297" s="98">
        <f>IF(ISNUMBER(SEARCH('ankieta ESG'!$G$185,BM297)),MAX($BL$3:BL296)+1,0)</f>
        <v>294</v>
      </c>
      <c r="BM297" s="134" t="s">
        <v>4297</v>
      </c>
      <c r="BN297" s="98">
        <v>0</v>
      </c>
      <c r="BO297" s="99" t="str">
        <f>IFERROR(VLOOKUP(ROWS($BM$4:BM297),$BL$4:$BM$2337,2,0),"")</f>
        <v>Czernichów (pow. żywiecki, woj. śląskie)</v>
      </c>
      <c r="BP297" s="98">
        <v>0</v>
      </c>
      <c r="BQ297" s="98">
        <f>IF(ISNUMBER(SEARCH('ankieta ESG'!$G$186,BR297)),MAX($BQ$3:BQ296)+1,0)</f>
        <v>294</v>
      </c>
      <c r="BR297" s="134" t="s">
        <v>4297</v>
      </c>
      <c r="BS297" s="98">
        <v>0</v>
      </c>
      <c r="BT297" s="99" t="str">
        <f>IFERROR(VLOOKUP(ROWS($BR$4:BR297),$BQ$4:$BR$2337,2,0),"")</f>
        <v>Czernichów (pow. żywiecki, woj. śląskie)</v>
      </c>
      <c r="BU297" s="98">
        <v>0</v>
      </c>
      <c r="BV297" s="98">
        <f>IF(ISNUMBER(SEARCH('ankieta ESG'!$G$187,BW297)),MAX($BV$3:BV296)+1,0)</f>
        <v>294</v>
      </c>
      <c r="BW297" s="134" t="s">
        <v>4297</v>
      </c>
      <c r="BX297" s="98">
        <v>0</v>
      </c>
      <c r="BY297" s="99" t="str">
        <f>IFERROR(VLOOKUP(ROWS($BW$4:BW297),$BV$4:$BW$2337,2,0),"")</f>
        <v>Czernichów (pow. żywiecki, woj. śląskie)</v>
      </c>
      <c r="BZ297" s="98">
        <v>0</v>
      </c>
      <c r="CA297" s="98">
        <f>IF(ISNUMBER(SEARCH('ankieta ESG'!$G$188,CB297)),MAX($CA$3:CA296)+1,0)</f>
        <v>294</v>
      </c>
      <c r="CB297" s="134" t="s">
        <v>4297</v>
      </c>
      <c r="CC297" s="98">
        <v>0</v>
      </c>
      <c r="CD297" s="99" t="str">
        <f>IFERROR(VLOOKUP(ROWS($CB$4:CB297),$CA$4:$CB$2337,2,0),"")</f>
        <v>Czernichów (pow. żywiecki, woj. śląskie)</v>
      </c>
      <c r="CE297" s="98">
        <v>0</v>
      </c>
      <c r="CF297" s="98">
        <f>IF(ISNUMBER(SEARCH('ankieta ESG'!$G$189,CG297)),MAX($CF$3:CF296)+1,0)</f>
        <v>294</v>
      </c>
      <c r="CG297" s="134" t="s">
        <v>4297</v>
      </c>
      <c r="CH297" s="98">
        <v>0</v>
      </c>
      <c r="CI297" s="99" t="str">
        <f>IFERROR(VLOOKUP(ROWS($CG$4:CG297),$CF$4:$CG$2337,2,0),"")</f>
        <v>Czernichów (pow. żywiecki, woj. śląskie)</v>
      </c>
      <c r="CJ297" s="98">
        <v>0</v>
      </c>
    </row>
    <row r="298" spans="2:88">
      <c r="B298" s="98">
        <f>IF(ISNUMBER(SEARCH('ankieta ESG'!$E$11,C298)),MAX(B$3:$B297)+1,0)</f>
        <v>295</v>
      </c>
      <c r="C298" s="99" t="s">
        <v>339</v>
      </c>
      <c r="D298" s="98">
        <v>0</v>
      </c>
      <c r="E298" s="99" t="str">
        <f>IFERROR(VLOOKUP(ROWS($C$4:C298),$B$4:$C$1385,2,0),"")</f>
        <v>33.19.Z Naprawa i konserwacja pozostałego sprzętu i wyposażenia (PKD 2007)</v>
      </c>
      <c r="F298" s="98">
        <v>0</v>
      </c>
      <c r="AM298" s="98">
        <f>IF(ISNUMBER(SEARCH('ankieta ESG'!$G$180,AN298)),MAX(AM$3:$AM297)+1,0)</f>
        <v>295</v>
      </c>
      <c r="AN298" s="134" t="s">
        <v>4298</v>
      </c>
      <c r="AO298" s="98">
        <v>0</v>
      </c>
      <c r="AP298" s="99" t="str">
        <f>IFERROR(VLOOKUP(ROWS($AN$4:AN298),$AM$4:$AN$2337,2,0),"")</f>
        <v>Czerniejewo (pow. gnieźnieński, woj. wielkopolskie)</v>
      </c>
      <c r="AQ298" s="98">
        <v>0</v>
      </c>
      <c r="AR298" s="98">
        <f>IF(ISNUMBER(SEARCH('ankieta ESG'!$G$181,AS298)),MAX($AR$3:AR297)+1,0)</f>
        <v>295</v>
      </c>
      <c r="AS298" s="134" t="s">
        <v>4298</v>
      </c>
      <c r="AT298" s="98">
        <v>0</v>
      </c>
      <c r="AU298" s="99" t="str">
        <f>IFERROR(VLOOKUP(ROWS($AS$4:AS298),$AR$4:$AS$2337,2,0),"")</f>
        <v>Czerniejewo (pow. gnieźnieński, woj. wielkopolskie)</v>
      </c>
      <c r="AV298" s="98">
        <v>0</v>
      </c>
      <c r="AW298" s="98">
        <f>IF(ISNUMBER(SEARCH('ankieta ESG'!$G$182,AX298)),MAX($AW$3:AW297)+1,0)</f>
        <v>295</v>
      </c>
      <c r="AX298" s="134" t="s">
        <v>4298</v>
      </c>
      <c r="AY298" s="98">
        <v>0</v>
      </c>
      <c r="AZ298" s="99" t="str">
        <f>IFERROR(VLOOKUP(ROWS($AX$4:AX298),$AW$4:$AX$2337,2,0),"")</f>
        <v>Czerniejewo (pow. gnieźnieński, woj. wielkopolskie)</v>
      </c>
      <c r="BA298" s="98">
        <v>0</v>
      </c>
      <c r="BB298" s="98">
        <f>IF(ISNUMBER(SEARCH('ankieta ESG'!$G$183,BC298)),MAX($BB$3:BB297)+1,0)</f>
        <v>295</v>
      </c>
      <c r="BC298" s="134" t="s">
        <v>4298</v>
      </c>
      <c r="BD298" s="98">
        <v>0</v>
      </c>
      <c r="BE298" s="99" t="str">
        <f>IFERROR(VLOOKUP(ROWS($BC$4:BC298),$BB$4:$BC$2337,2,0),"")</f>
        <v>Czerniejewo (pow. gnieźnieński, woj. wielkopolskie)</v>
      </c>
      <c r="BF298" s="98">
        <v>0</v>
      </c>
      <c r="BG298" s="98">
        <f>IF(ISNUMBER(SEARCH('ankieta ESG'!$G$184,BH298)),MAX($BG$3:BG297)+1,0)</f>
        <v>295</v>
      </c>
      <c r="BH298" s="134" t="s">
        <v>4298</v>
      </c>
      <c r="BI298" s="98">
        <v>0</v>
      </c>
      <c r="BJ298" s="99" t="str">
        <f>IFERROR(VLOOKUP(ROWS($BH$4:BH298),$BG$4:$BH$2337,2,0),"")</f>
        <v>Czerniejewo (pow. gnieźnieński, woj. wielkopolskie)</v>
      </c>
      <c r="BK298" s="98">
        <v>0</v>
      </c>
      <c r="BL298" s="98">
        <f>IF(ISNUMBER(SEARCH('ankieta ESG'!$G$185,BM298)),MAX($BL$3:BL297)+1,0)</f>
        <v>295</v>
      </c>
      <c r="BM298" s="134" t="s">
        <v>4298</v>
      </c>
      <c r="BN298" s="98">
        <v>0</v>
      </c>
      <c r="BO298" s="99" t="str">
        <f>IFERROR(VLOOKUP(ROWS($BM$4:BM298),$BL$4:$BM$2337,2,0),"")</f>
        <v>Czerniejewo (pow. gnieźnieński, woj. wielkopolskie)</v>
      </c>
      <c r="BP298" s="98">
        <v>0</v>
      </c>
      <c r="BQ298" s="98">
        <f>IF(ISNUMBER(SEARCH('ankieta ESG'!$G$186,BR298)),MAX($BQ$3:BQ297)+1,0)</f>
        <v>295</v>
      </c>
      <c r="BR298" s="134" t="s">
        <v>4298</v>
      </c>
      <c r="BS298" s="98">
        <v>0</v>
      </c>
      <c r="BT298" s="99" t="str">
        <f>IFERROR(VLOOKUP(ROWS($BR$4:BR298),$BQ$4:$BR$2337,2,0),"")</f>
        <v>Czerniejewo (pow. gnieźnieński, woj. wielkopolskie)</v>
      </c>
      <c r="BU298" s="98">
        <v>0</v>
      </c>
      <c r="BV298" s="98">
        <f>IF(ISNUMBER(SEARCH('ankieta ESG'!$G$187,BW298)),MAX($BV$3:BV297)+1,0)</f>
        <v>295</v>
      </c>
      <c r="BW298" s="134" t="s">
        <v>4298</v>
      </c>
      <c r="BX298" s="98">
        <v>0</v>
      </c>
      <c r="BY298" s="99" t="str">
        <f>IFERROR(VLOOKUP(ROWS($BW$4:BW298),$BV$4:$BW$2337,2,0),"")</f>
        <v>Czerniejewo (pow. gnieźnieński, woj. wielkopolskie)</v>
      </c>
      <c r="BZ298" s="98">
        <v>0</v>
      </c>
      <c r="CA298" s="98">
        <f>IF(ISNUMBER(SEARCH('ankieta ESG'!$G$188,CB298)),MAX($CA$3:CA297)+1,0)</f>
        <v>295</v>
      </c>
      <c r="CB298" s="134" t="s">
        <v>4298</v>
      </c>
      <c r="CC298" s="98">
        <v>0</v>
      </c>
      <c r="CD298" s="99" t="str">
        <f>IFERROR(VLOOKUP(ROWS($CB$4:CB298),$CA$4:$CB$2337,2,0),"")</f>
        <v>Czerniejewo (pow. gnieźnieński, woj. wielkopolskie)</v>
      </c>
      <c r="CE298" s="98">
        <v>0</v>
      </c>
      <c r="CF298" s="98">
        <f>IF(ISNUMBER(SEARCH('ankieta ESG'!$G$189,CG298)),MAX($CF$3:CF297)+1,0)</f>
        <v>295</v>
      </c>
      <c r="CG298" s="134" t="s">
        <v>4298</v>
      </c>
      <c r="CH298" s="98">
        <v>0</v>
      </c>
      <c r="CI298" s="99" t="str">
        <f>IFERROR(VLOOKUP(ROWS($CG$4:CG298),$CF$4:$CG$2337,2,0),"")</f>
        <v>Czerniejewo (pow. gnieźnieński, woj. wielkopolskie)</v>
      </c>
      <c r="CJ298" s="98">
        <v>0</v>
      </c>
    </row>
    <row r="299" spans="2:88">
      <c r="B299" s="98">
        <f>IF(ISNUMBER(SEARCH('ankieta ESG'!$E$11,C299)),MAX(B$3:$B298)+1,0)</f>
        <v>296</v>
      </c>
      <c r="C299" s="99" t="s">
        <v>340</v>
      </c>
      <c r="D299" s="98">
        <v>0</v>
      </c>
      <c r="E299" s="99" t="str">
        <f>IFERROR(VLOOKUP(ROWS($C$4:C299),$B$4:$C$1385,2,0),"")</f>
        <v>33.20.Z Instalowanie maszyn przemysłowych, sprzętu i wyposażenia (PKD 2007)</v>
      </c>
      <c r="F299" s="98">
        <v>0</v>
      </c>
      <c r="AM299" s="98">
        <f>IF(ISNUMBER(SEARCH('ankieta ESG'!$G$180,AN299)),MAX(AM$3:$AM298)+1,0)</f>
        <v>296</v>
      </c>
      <c r="AN299" s="134" t="s">
        <v>4299</v>
      </c>
      <c r="AO299" s="98">
        <v>0</v>
      </c>
      <c r="AP299" s="99" t="str">
        <f>IFERROR(VLOOKUP(ROWS($AN$4:AN299),$AM$4:$AN$2337,2,0),"")</f>
        <v>Czerniewice (pow. tomaszowski, woj. łódzkie)</v>
      </c>
      <c r="AQ299" s="98">
        <v>0</v>
      </c>
      <c r="AR299" s="98">
        <f>IF(ISNUMBER(SEARCH('ankieta ESG'!$G$181,AS299)),MAX($AR$3:AR298)+1,0)</f>
        <v>296</v>
      </c>
      <c r="AS299" s="134" t="s">
        <v>4299</v>
      </c>
      <c r="AT299" s="98">
        <v>0</v>
      </c>
      <c r="AU299" s="99" t="str">
        <f>IFERROR(VLOOKUP(ROWS($AS$4:AS299),$AR$4:$AS$2337,2,0),"")</f>
        <v>Czerniewice (pow. tomaszowski, woj. łódzkie)</v>
      </c>
      <c r="AV299" s="98">
        <v>0</v>
      </c>
      <c r="AW299" s="98">
        <f>IF(ISNUMBER(SEARCH('ankieta ESG'!$G$182,AX299)),MAX($AW$3:AW298)+1,0)</f>
        <v>296</v>
      </c>
      <c r="AX299" s="134" t="s">
        <v>4299</v>
      </c>
      <c r="AY299" s="98">
        <v>0</v>
      </c>
      <c r="AZ299" s="99" t="str">
        <f>IFERROR(VLOOKUP(ROWS($AX$4:AX299),$AW$4:$AX$2337,2,0),"")</f>
        <v>Czerniewice (pow. tomaszowski, woj. łódzkie)</v>
      </c>
      <c r="BA299" s="98">
        <v>0</v>
      </c>
      <c r="BB299" s="98">
        <f>IF(ISNUMBER(SEARCH('ankieta ESG'!$G$183,BC299)),MAX($BB$3:BB298)+1,0)</f>
        <v>296</v>
      </c>
      <c r="BC299" s="134" t="s">
        <v>4299</v>
      </c>
      <c r="BD299" s="98">
        <v>0</v>
      </c>
      <c r="BE299" s="99" t="str">
        <f>IFERROR(VLOOKUP(ROWS($BC$4:BC299),$BB$4:$BC$2337,2,0),"")</f>
        <v>Czerniewice (pow. tomaszowski, woj. łódzkie)</v>
      </c>
      <c r="BF299" s="98">
        <v>0</v>
      </c>
      <c r="BG299" s="98">
        <f>IF(ISNUMBER(SEARCH('ankieta ESG'!$G$184,BH299)),MAX($BG$3:BG298)+1,0)</f>
        <v>296</v>
      </c>
      <c r="BH299" s="134" t="s">
        <v>4299</v>
      </c>
      <c r="BI299" s="98">
        <v>0</v>
      </c>
      <c r="BJ299" s="99" t="str">
        <f>IFERROR(VLOOKUP(ROWS($BH$4:BH299),$BG$4:$BH$2337,2,0),"")</f>
        <v>Czerniewice (pow. tomaszowski, woj. łódzkie)</v>
      </c>
      <c r="BK299" s="98">
        <v>0</v>
      </c>
      <c r="BL299" s="98">
        <f>IF(ISNUMBER(SEARCH('ankieta ESG'!$G$185,BM299)),MAX($BL$3:BL298)+1,0)</f>
        <v>296</v>
      </c>
      <c r="BM299" s="134" t="s">
        <v>4299</v>
      </c>
      <c r="BN299" s="98">
        <v>0</v>
      </c>
      <c r="BO299" s="99" t="str">
        <f>IFERROR(VLOOKUP(ROWS($BM$4:BM299),$BL$4:$BM$2337,2,0),"")</f>
        <v>Czerniewice (pow. tomaszowski, woj. łódzkie)</v>
      </c>
      <c r="BP299" s="98">
        <v>0</v>
      </c>
      <c r="BQ299" s="98">
        <f>IF(ISNUMBER(SEARCH('ankieta ESG'!$G$186,BR299)),MAX($BQ$3:BQ298)+1,0)</f>
        <v>296</v>
      </c>
      <c r="BR299" s="134" t="s">
        <v>4299</v>
      </c>
      <c r="BS299" s="98">
        <v>0</v>
      </c>
      <c r="BT299" s="99" t="str">
        <f>IFERROR(VLOOKUP(ROWS($BR$4:BR299),$BQ$4:$BR$2337,2,0),"")</f>
        <v>Czerniewice (pow. tomaszowski, woj. łódzkie)</v>
      </c>
      <c r="BU299" s="98">
        <v>0</v>
      </c>
      <c r="BV299" s="98">
        <f>IF(ISNUMBER(SEARCH('ankieta ESG'!$G$187,BW299)),MAX($BV$3:BV298)+1,0)</f>
        <v>296</v>
      </c>
      <c r="BW299" s="134" t="s">
        <v>4299</v>
      </c>
      <c r="BX299" s="98">
        <v>0</v>
      </c>
      <c r="BY299" s="99" t="str">
        <f>IFERROR(VLOOKUP(ROWS($BW$4:BW299),$BV$4:$BW$2337,2,0),"")</f>
        <v>Czerniewice (pow. tomaszowski, woj. łódzkie)</v>
      </c>
      <c r="BZ299" s="98">
        <v>0</v>
      </c>
      <c r="CA299" s="98">
        <f>IF(ISNUMBER(SEARCH('ankieta ESG'!$G$188,CB299)),MAX($CA$3:CA298)+1,0)</f>
        <v>296</v>
      </c>
      <c r="CB299" s="134" t="s">
        <v>4299</v>
      </c>
      <c r="CC299" s="98">
        <v>0</v>
      </c>
      <c r="CD299" s="99" t="str">
        <f>IFERROR(VLOOKUP(ROWS($CB$4:CB299),$CA$4:$CB$2337,2,0),"")</f>
        <v>Czerniewice (pow. tomaszowski, woj. łódzkie)</v>
      </c>
      <c r="CE299" s="98">
        <v>0</v>
      </c>
      <c r="CF299" s="98">
        <f>IF(ISNUMBER(SEARCH('ankieta ESG'!$G$189,CG299)),MAX($CF$3:CF298)+1,0)</f>
        <v>296</v>
      </c>
      <c r="CG299" s="134" t="s">
        <v>4299</v>
      </c>
      <c r="CH299" s="98">
        <v>0</v>
      </c>
      <c r="CI299" s="99" t="str">
        <f>IFERROR(VLOOKUP(ROWS($CG$4:CG299),$CF$4:$CG$2337,2,0),"")</f>
        <v>Czerniewice (pow. tomaszowski, woj. łódzkie)</v>
      </c>
      <c r="CJ299" s="98">
        <v>0</v>
      </c>
    </row>
    <row r="300" spans="2:88">
      <c r="B300" s="98">
        <f>IF(ISNUMBER(SEARCH('ankieta ESG'!$E$11,C300)),MAX(B$3:$B299)+1,0)</f>
        <v>297</v>
      </c>
      <c r="C300" s="99" t="s">
        <v>341</v>
      </c>
      <c r="D300" s="98">
        <v>0</v>
      </c>
      <c r="E300" s="99" t="str">
        <f>IFERROR(VLOOKUP(ROWS($C$4:C300),$B$4:$C$1385,2,0),"")</f>
        <v>35.11.Z Wytwarzanie energii elektrycznej (PKD 2007)</v>
      </c>
      <c r="F300" s="98">
        <v>0</v>
      </c>
      <c r="AM300" s="98">
        <f>IF(ISNUMBER(SEARCH('ankieta ESG'!$G$180,AN300)),MAX(AM$3:$AM299)+1,0)</f>
        <v>297</v>
      </c>
      <c r="AN300" s="134" t="s">
        <v>4300</v>
      </c>
      <c r="AO300" s="98">
        <v>0</v>
      </c>
      <c r="AP300" s="99" t="str">
        <f>IFERROR(VLOOKUP(ROWS($AN$4:AN300),$AM$4:$AN$2337,2,0),"")</f>
        <v>Czernikowo (pow. toruński, woj. kujawsko-pomorskie)</v>
      </c>
      <c r="AQ300" s="98">
        <v>0</v>
      </c>
      <c r="AR300" s="98">
        <f>IF(ISNUMBER(SEARCH('ankieta ESG'!$G$181,AS300)),MAX($AR$3:AR299)+1,0)</f>
        <v>297</v>
      </c>
      <c r="AS300" s="134" t="s">
        <v>4300</v>
      </c>
      <c r="AT300" s="98">
        <v>0</v>
      </c>
      <c r="AU300" s="99" t="str">
        <f>IFERROR(VLOOKUP(ROWS($AS$4:AS300),$AR$4:$AS$2337,2,0),"")</f>
        <v>Czernikowo (pow. toruński, woj. kujawsko-pomorskie)</v>
      </c>
      <c r="AV300" s="98">
        <v>0</v>
      </c>
      <c r="AW300" s="98">
        <f>IF(ISNUMBER(SEARCH('ankieta ESG'!$G$182,AX300)),MAX($AW$3:AW299)+1,0)</f>
        <v>297</v>
      </c>
      <c r="AX300" s="134" t="s">
        <v>4300</v>
      </c>
      <c r="AY300" s="98">
        <v>0</v>
      </c>
      <c r="AZ300" s="99" t="str">
        <f>IFERROR(VLOOKUP(ROWS($AX$4:AX300),$AW$4:$AX$2337,2,0),"")</f>
        <v>Czernikowo (pow. toruński, woj. kujawsko-pomorskie)</v>
      </c>
      <c r="BA300" s="98">
        <v>0</v>
      </c>
      <c r="BB300" s="98">
        <f>IF(ISNUMBER(SEARCH('ankieta ESG'!$G$183,BC300)),MAX($BB$3:BB299)+1,0)</f>
        <v>297</v>
      </c>
      <c r="BC300" s="134" t="s">
        <v>4300</v>
      </c>
      <c r="BD300" s="98">
        <v>0</v>
      </c>
      <c r="BE300" s="99" t="str">
        <f>IFERROR(VLOOKUP(ROWS($BC$4:BC300),$BB$4:$BC$2337,2,0),"")</f>
        <v>Czernikowo (pow. toruński, woj. kujawsko-pomorskie)</v>
      </c>
      <c r="BF300" s="98">
        <v>0</v>
      </c>
      <c r="BG300" s="98">
        <f>IF(ISNUMBER(SEARCH('ankieta ESG'!$G$184,BH300)),MAX($BG$3:BG299)+1,0)</f>
        <v>297</v>
      </c>
      <c r="BH300" s="134" t="s">
        <v>4300</v>
      </c>
      <c r="BI300" s="98">
        <v>0</v>
      </c>
      <c r="BJ300" s="99" t="str">
        <f>IFERROR(VLOOKUP(ROWS($BH$4:BH300),$BG$4:$BH$2337,2,0),"")</f>
        <v>Czernikowo (pow. toruński, woj. kujawsko-pomorskie)</v>
      </c>
      <c r="BK300" s="98">
        <v>0</v>
      </c>
      <c r="BL300" s="98">
        <f>IF(ISNUMBER(SEARCH('ankieta ESG'!$G$185,BM300)),MAX($BL$3:BL299)+1,0)</f>
        <v>297</v>
      </c>
      <c r="BM300" s="134" t="s">
        <v>4300</v>
      </c>
      <c r="BN300" s="98">
        <v>0</v>
      </c>
      <c r="BO300" s="99" t="str">
        <f>IFERROR(VLOOKUP(ROWS($BM$4:BM300),$BL$4:$BM$2337,2,0),"")</f>
        <v>Czernikowo (pow. toruński, woj. kujawsko-pomorskie)</v>
      </c>
      <c r="BP300" s="98">
        <v>0</v>
      </c>
      <c r="BQ300" s="98">
        <f>IF(ISNUMBER(SEARCH('ankieta ESG'!$G$186,BR300)),MAX($BQ$3:BQ299)+1,0)</f>
        <v>297</v>
      </c>
      <c r="BR300" s="134" t="s">
        <v>4300</v>
      </c>
      <c r="BS300" s="98">
        <v>0</v>
      </c>
      <c r="BT300" s="99" t="str">
        <f>IFERROR(VLOOKUP(ROWS($BR$4:BR300),$BQ$4:$BR$2337,2,0),"")</f>
        <v>Czernikowo (pow. toruński, woj. kujawsko-pomorskie)</v>
      </c>
      <c r="BU300" s="98">
        <v>0</v>
      </c>
      <c r="BV300" s="98">
        <f>IF(ISNUMBER(SEARCH('ankieta ESG'!$G$187,BW300)),MAX($BV$3:BV299)+1,0)</f>
        <v>297</v>
      </c>
      <c r="BW300" s="134" t="s">
        <v>4300</v>
      </c>
      <c r="BX300" s="98">
        <v>0</v>
      </c>
      <c r="BY300" s="99" t="str">
        <f>IFERROR(VLOOKUP(ROWS($BW$4:BW300),$BV$4:$BW$2337,2,0),"")</f>
        <v>Czernikowo (pow. toruński, woj. kujawsko-pomorskie)</v>
      </c>
      <c r="BZ300" s="98">
        <v>0</v>
      </c>
      <c r="CA300" s="98">
        <f>IF(ISNUMBER(SEARCH('ankieta ESG'!$G$188,CB300)),MAX($CA$3:CA299)+1,0)</f>
        <v>297</v>
      </c>
      <c r="CB300" s="134" t="s">
        <v>4300</v>
      </c>
      <c r="CC300" s="98">
        <v>0</v>
      </c>
      <c r="CD300" s="99" t="str">
        <f>IFERROR(VLOOKUP(ROWS($CB$4:CB300),$CA$4:$CB$2337,2,0),"")</f>
        <v>Czernikowo (pow. toruński, woj. kujawsko-pomorskie)</v>
      </c>
      <c r="CE300" s="98">
        <v>0</v>
      </c>
      <c r="CF300" s="98">
        <f>IF(ISNUMBER(SEARCH('ankieta ESG'!$G$189,CG300)),MAX($CF$3:CF299)+1,0)</f>
        <v>297</v>
      </c>
      <c r="CG300" s="134" t="s">
        <v>4300</v>
      </c>
      <c r="CH300" s="98">
        <v>0</v>
      </c>
      <c r="CI300" s="99" t="str">
        <f>IFERROR(VLOOKUP(ROWS($CG$4:CG300),$CF$4:$CG$2337,2,0),"")</f>
        <v>Czernikowo (pow. toruński, woj. kujawsko-pomorskie)</v>
      </c>
      <c r="CJ300" s="98">
        <v>0</v>
      </c>
    </row>
    <row r="301" spans="2:88">
      <c r="B301" s="98">
        <f>IF(ISNUMBER(SEARCH('ankieta ESG'!$E$11,C301)),MAX(B$3:$B300)+1,0)</f>
        <v>298</v>
      </c>
      <c r="C301" s="99" t="s">
        <v>342</v>
      </c>
      <c r="D301" s="98">
        <v>0</v>
      </c>
      <c r="E301" s="99" t="str">
        <f>IFERROR(VLOOKUP(ROWS($C$4:C301),$B$4:$C$1385,2,0),"")</f>
        <v>35.12.Z Przesyłanie energii elektrycznej (PKD 2007)</v>
      </c>
      <c r="F301" s="98">
        <v>0</v>
      </c>
      <c r="AM301" s="98">
        <f>IF(ISNUMBER(SEARCH('ankieta ESG'!$G$180,AN301)),MAX(AM$3:$AM300)+1,0)</f>
        <v>298</v>
      </c>
      <c r="AN301" s="134" t="s">
        <v>4301</v>
      </c>
      <c r="AO301" s="98">
        <v>0</v>
      </c>
      <c r="AP301" s="99" t="str">
        <f>IFERROR(VLOOKUP(ROWS($AN$4:AN301),$AM$4:$AN$2337,2,0),"")</f>
        <v>Czersk (pow. chojnicki, woj. pomorskie)</v>
      </c>
      <c r="AQ301" s="98">
        <v>0</v>
      </c>
      <c r="AR301" s="98">
        <f>IF(ISNUMBER(SEARCH('ankieta ESG'!$G$181,AS301)),MAX($AR$3:AR300)+1,0)</f>
        <v>298</v>
      </c>
      <c r="AS301" s="134" t="s">
        <v>4301</v>
      </c>
      <c r="AT301" s="98">
        <v>0</v>
      </c>
      <c r="AU301" s="99" t="str">
        <f>IFERROR(VLOOKUP(ROWS($AS$4:AS301),$AR$4:$AS$2337,2,0),"")</f>
        <v>Czersk (pow. chojnicki, woj. pomorskie)</v>
      </c>
      <c r="AV301" s="98">
        <v>0</v>
      </c>
      <c r="AW301" s="98">
        <f>IF(ISNUMBER(SEARCH('ankieta ESG'!$G$182,AX301)),MAX($AW$3:AW300)+1,0)</f>
        <v>298</v>
      </c>
      <c r="AX301" s="134" t="s">
        <v>4301</v>
      </c>
      <c r="AY301" s="98">
        <v>0</v>
      </c>
      <c r="AZ301" s="99" t="str">
        <f>IFERROR(VLOOKUP(ROWS($AX$4:AX301),$AW$4:$AX$2337,2,0),"")</f>
        <v>Czersk (pow. chojnicki, woj. pomorskie)</v>
      </c>
      <c r="BA301" s="98">
        <v>0</v>
      </c>
      <c r="BB301" s="98">
        <f>IF(ISNUMBER(SEARCH('ankieta ESG'!$G$183,BC301)),MAX($BB$3:BB300)+1,0)</f>
        <v>298</v>
      </c>
      <c r="BC301" s="134" t="s">
        <v>4301</v>
      </c>
      <c r="BD301" s="98">
        <v>0</v>
      </c>
      <c r="BE301" s="99" t="str">
        <f>IFERROR(VLOOKUP(ROWS($BC$4:BC301),$BB$4:$BC$2337,2,0),"")</f>
        <v>Czersk (pow. chojnicki, woj. pomorskie)</v>
      </c>
      <c r="BF301" s="98">
        <v>0</v>
      </c>
      <c r="BG301" s="98">
        <f>IF(ISNUMBER(SEARCH('ankieta ESG'!$G$184,BH301)),MAX($BG$3:BG300)+1,0)</f>
        <v>298</v>
      </c>
      <c r="BH301" s="134" t="s">
        <v>4301</v>
      </c>
      <c r="BI301" s="98">
        <v>0</v>
      </c>
      <c r="BJ301" s="99" t="str">
        <f>IFERROR(VLOOKUP(ROWS($BH$4:BH301),$BG$4:$BH$2337,2,0),"")</f>
        <v>Czersk (pow. chojnicki, woj. pomorskie)</v>
      </c>
      <c r="BK301" s="98">
        <v>0</v>
      </c>
      <c r="BL301" s="98">
        <f>IF(ISNUMBER(SEARCH('ankieta ESG'!$G$185,BM301)),MAX($BL$3:BL300)+1,0)</f>
        <v>298</v>
      </c>
      <c r="BM301" s="134" t="s">
        <v>4301</v>
      </c>
      <c r="BN301" s="98">
        <v>0</v>
      </c>
      <c r="BO301" s="99" t="str">
        <f>IFERROR(VLOOKUP(ROWS($BM$4:BM301),$BL$4:$BM$2337,2,0),"")</f>
        <v>Czersk (pow. chojnicki, woj. pomorskie)</v>
      </c>
      <c r="BP301" s="98">
        <v>0</v>
      </c>
      <c r="BQ301" s="98">
        <f>IF(ISNUMBER(SEARCH('ankieta ESG'!$G$186,BR301)),MAX($BQ$3:BQ300)+1,0)</f>
        <v>298</v>
      </c>
      <c r="BR301" s="134" t="s">
        <v>4301</v>
      </c>
      <c r="BS301" s="98">
        <v>0</v>
      </c>
      <c r="BT301" s="99" t="str">
        <f>IFERROR(VLOOKUP(ROWS($BR$4:BR301),$BQ$4:$BR$2337,2,0),"")</f>
        <v>Czersk (pow. chojnicki, woj. pomorskie)</v>
      </c>
      <c r="BU301" s="98">
        <v>0</v>
      </c>
      <c r="BV301" s="98">
        <f>IF(ISNUMBER(SEARCH('ankieta ESG'!$G$187,BW301)),MAX($BV$3:BV300)+1,0)</f>
        <v>298</v>
      </c>
      <c r="BW301" s="134" t="s">
        <v>4301</v>
      </c>
      <c r="BX301" s="98">
        <v>0</v>
      </c>
      <c r="BY301" s="99" t="str">
        <f>IFERROR(VLOOKUP(ROWS($BW$4:BW301),$BV$4:$BW$2337,2,0),"")</f>
        <v>Czersk (pow. chojnicki, woj. pomorskie)</v>
      </c>
      <c r="BZ301" s="98">
        <v>0</v>
      </c>
      <c r="CA301" s="98">
        <f>IF(ISNUMBER(SEARCH('ankieta ESG'!$G$188,CB301)),MAX($CA$3:CA300)+1,0)</f>
        <v>298</v>
      </c>
      <c r="CB301" s="134" t="s">
        <v>4301</v>
      </c>
      <c r="CC301" s="98">
        <v>0</v>
      </c>
      <c r="CD301" s="99" t="str">
        <f>IFERROR(VLOOKUP(ROWS($CB$4:CB301),$CA$4:$CB$2337,2,0),"")</f>
        <v>Czersk (pow. chojnicki, woj. pomorskie)</v>
      </c>
      <c r="CE301" s="98">
        <v>0</v>
      </c>
      <c r="CF301" s="98">
        <f>IF(ISNUMBER(SEARCH('ankieta ESG'!$G$189,CG301)),MAX($CF$3:CF300)+1,0)</f>
        <v>298</v>
      </c>
      <c r="CG301" s="134" t="s">
        <v>4301</v>
      </c>
      <c r="CH301" s="98">
        <v>0</v>
      </c>
      <c r="CI301" s="99" t="str">
        <f>IFERROR(VLOOKUP(ROWS($CG$4:CG301),$CF$4:$CG$2337,2,0),"")</f>
        <v>Czersk (pow. chojnicki, woj. pomorskie)</v>
      </c>
      <c r="CJ301" s="98">
        <v>0</v>
      </c>
    </row>
    <row r="302" spans="2:88">
      <c r="B302" s="98">
        <f>IF(ISNUMBER(SEARCH('ankieta ESG'!$E$11,C302)),MAX(B$3:$B301)+1,0)</f>
        <v>299</v>
      </c>
      <c r="C302" s="99" t="s">
        <v>343</v>
      </c>
      <c r="D302" s="98">
        <v>0</v>
      </c>
      <c r="E302" s="99" t="str">
        <f>IFERROR(VLOOKUP(ROWS($C$4:C302),$B$4:$C$1385,2,0),"")</f>
        <v>35.13.Z Dystrybucja energii elektrycznej (PKD 2007)</v>
      </c>
      <c r="F302" s="98">
        <v>0</v>
      </c>
      <c r="AM302" s="98">
        <f>IF(ISNUMBER(SEARCH('ankieta ESG'!$G$180,AN302)),MAX(AM$3:$AM301)+1,0)</f>
        <v>299</v>
      </c>
      <c r="AN302" s="134" t="s">
        <v>4302</v>
      </c>
      <c r="AO302" s="98">
        <v>0</v>
      </c>
      <c r="AP302" s="99" t="str">
        <f>IFERROR(VLOOKUP(ROWS($AN$4:AN302),$AM$4:$AN$2337,2,0),"")</f>
        <v>Czerwieńsk (pow. zielonogórski, woj. lubuskie)</v>
      </c>
      <c r="AQ302" s="98">
        <v>0</v>
      </c>
      <c r="AR302" s="98">
        <f>IF(ISNUMBER(SEARCH('ankieta ESG'!$G$181,AS302)),MAX($AR$3:AR301)+1,0)</f>
        <v>299</v>
      </c>
      <c r="AS302" s="134" t="s">
        <v>4302</v>
      </c>
      <c r="AT302" s="98">
        <v>0</v>
      </c>
      <c r="AU302" s="99" t="str">
        <f>IFERROR(VLOOKUP(ROWS($AS$4:AS302),$AR$4:$AS$2337,2,0),"")</f>
        <v>Czerwieńsk (pow. zielonogórski, woj. lubuskie)</v>
      </c>
      <c r="AV302" s="98">
        <v>0</v>
      </c>
      <c r="AW302" s="98">
        <f>IF(ISNUMBER(SEARCH('ankieta ESG'!$G$182,AX302)),MAX($AW$3:AW301)+1,0)</f>
        <v>299</v>
      </c>
      <c r="AX302" s="134" t="s">
        <v>4302</v>
      </c>
      <c r="AY302" s="98">
        <v>0</v>
      </c>
      <c r="AZ302" s="99" t="str">
        <f>IFERROR(VLOOKUP(ROWS($AX$4:AX302),$AW$4:$AX$2337,2,0),"")</f>
        <v>Czerwieńsk (pow. zielonogórski, woj. lubuskie)</v>
      </c>
      <c r="BA302" s="98">
        <v>0</v>
      </c>
      <c r="BB302" s="98">
        <f>IF(ISNUMBER(SEARCH('ankieta ESG'!$G$183,BC302)),MAX($BB$3:BB301)+1,0)</f>
        <v>299</v>
      </c>
      <c r="BC302" s="134" t="s">
        <v>4302</v>
      </c>
      <c r="BD302" s="98">
        <v>0</v>
      </c>
      <c r="BE302" s="99" t="str">
        <f>IFERROR(VLOOKUP(ROWS($BC$4:BC302),$BB$4:$BC$2337,2,0),"")</f>
        <v>Czerwieńsk (pow. zielonogórski, woj. lubuskie)</v>
      </c>
      <c r="BF302" s="98">
        <v>0</v>
      </c>
      <c r="BG302" s="98">
        <f>IF(ISNUMBER(SEARCH('ankieta ESG'!$G$184,BH302)),MAX($BG$3:BG301)+1,0)</f>
        <v>299</v>
      </c>
      <c r="BH302" s="134" t="s">
        <v>4302</v>
      </c>
      <c r="BI302" s="98">
        <v>0</v>
      </c>
      <c r="BJ302" s="99" t="str">
        <f>IFERROR(VLOOKUP(ROWS($BH$4:BH302),$BG$4:$BH$2337,2,0),"")</f>
        <v>Czerwieńsk (pow. zielonogórski, woj. lubuskie)</v>
      </c>
      <c r="BK302" s="98">
        <v>0</v>
      </c>
      <c r="BL302" s="98">
        <f>IF(ISNUMBER(SEARCH('ankieta ESG'!$G$185,BM302)),MAX($BL$3:BL301)+1,0)</f>
        <v>299</v>
      </c>
      <c r="BM302" s="134" t="s">
        <v>4302</v>
      </c>
      <c r="BN302" s="98">
        <v>0</v>
      </c>
      <c r="BO302" s="99" t="str">
        <f>IFERROR(VLOOKUP(ROWS($BM$4:BM302),$BL$4:$BM$2337,2,0),"")</f>
        <v>Czerwieńsk (pow. zielonogórski, woj. lubuskie)</v>
      </c>
      <c r="BP302" s="98">
        <v>0</v>
      </c>
      <c r="BQ302" s="98">
        <f>IF(ISNUMBER(SEARCH('ankieta ESG'!$G$186,BR302)),MAX($BQ$3:BQ301)+1,0)</f>
        <v>299</v>
      </c>
      <c r="BR302" s="134" t="s">
        <v>4302</v>
      </c>
      <c r="BS302" s="98">
        <v>0</v>
      </c>
      <c r="BT302" s="99" t="str">
        <f>IFERROR(VLOOKUP(ROWS($BR$4:BR302),$BQ$4:$BR$2337,2,0),"")</f>
        <v>Czerwieńsk (pow. zielonogórski, woj. lubuskie)</v>
      </c>
      <c r="BU302" s="98">
        <v>0</v>
      </c>
      <c r="BV302" s="98">
        <f>IF(ISNUMBER(SEARCH('ankieta ESG'!$G$187,BW302)),MAX($BV$3:BV301)+1,0)</f>
        <v>299</v>
      </c>
      <c r="BW302" s="134" t="s">
        <v>4302</v>
      </c>
      <c r="BX302" s="98">
        <v>0</v>
      </c>
      <c r="BY302" s="99" t="str">
        <f>IFERROR(VLOOKUP(ROWS($BW$4:BW302),$BV$4:$BW$2337,2,0),"")</f>
        <v>Czerwieńsk (pow. zielonogórski, woj. lubuskie)</v>
      </c>
      <c r="BZ302" s="98">
        <v>0</v>
      </c>
      <c r="CA302" s="98">
        <f>IF(ISNUMBER(SEARCH('ankieta ESG'!$G$188,CB302)),MAX($CA$3:CA301)+1,0)</f>
        <v>299</v>
      </c>
      <c r="CB302" s="134" t="s">
        <v>4302</v>
      </c>
      <c r="CC302" s="98">
        <v>0</v>
      </c>
      <c r="CD302" s="99" t="str">
        <f>IFERROR(VLOOKUP(ROWS($CB$4:CB302),$CA$4:$CB$2337,2,0),"")</f>
        <v>Czerwieńsk (pow. zielonogórski, woj. lubuskie)</v>
      </c>
      <c r="CE302" s="98">
        <v>0</v>
      </c>
      <c r="CF302" s="98">
        <f>IF(ISNUMBER(SEARCH('ankieta ESG'!$G$189,CG302)),MAX($CF$3:CF301)+1,0)</f>
        <v>299</v>
      </c>
      <c r="CG302" s="134" t="s">
        <v>4302</v>
      </c>
      <c r="CH302" s="98">
        <v>0</v>
      </c>
      <c r="CI302" s="99" t="str">
        <f>IFERROR(VLOOKUP(ROWS($CG$4:CG302),$CF$4:$CG$2337,2,0),"")</f>
        <v>Czerwieńsk (pow. zielonogórski, woj. lubuskie)</v>
      </c>
      <c r="CJ302" s="98">
        <v>0</v>
      </c>
    </row>
    <row r="303" spans="2:88">
      <c r="B303" s="98">
        <f>IF(ISNUMBER(SEARCH('ankieta ESG'!$E$11,C303)),MAX(B$3:$B302)+1,0)</f>
        <v>300</v>
      </c>
      <c r="C303" s="99" t="s">
        <v>344</v>
      </c>
      <c r="D303" s="98">
        <v>0</v>
      </c>
      <c r="E303" s="99" t="str">
        <f>IFERROR(VLOOKUP(ROWS($C$4:C303),$B$4:$C$1385,2,0),"")</f>
        <v>35.14.Z Handel energią elektryczną (PKD 2007)</v>
      </c>
      <c r="F303" s="98">
        <v>0</v>
      </c>
      <c r="AM303" s="98">
        <f>IF(ISNUMBER(SEARCH('ankieta ESG'!$G$180,AN303)),MAX(AM$3:$AM302)+1,0)</f>
        <v>300</v>
      </c>
      <c r="AN303" s="134" t="s">
        <v>4303</v>
      </c>
      <c r="AO303" s="98">
        <v>0</v>
      </c>
      <c r="AP303" s="99" t="str">
        <f>IFERROR(VLOOKUP(ROWS($AN$4:AN303),$AM$4:$AN$2337,2,0),"")</f>
        <v>Czerwin (pow. ostrołęcki, woj. mazowieckie)</v>
      </c>
      <c r="AQ303" s="98">
        <v>0</v>
      </c>
      <c r="AR303" s="98">
        <f>IF(ISNUMBER(SEARCH('ankieta ESG'!$G$181,AS303)),MAX($AR$3:AR302)+1,0)</f>
        <v>300</v>
      </c>
      <c r="AS303" s="134" t="s">
        <v>4303</v>
      </c>
      <c r="AT303" s="98">
        <v>0</v>
      </c>
      <c r="AU303" s="99" t="str">
        <f>IFERROR(VLOOKUP(ROWS($AS$4:AS303),$AR$4:$AS$2337,2,0),"")</f>
        <v>Czerwin (pow. ostrołęcki, woj. mazowieckie)</v>
      </c>
      <c r="AV303" s="98">
        <v>0</v>
      </c>
      <c r="AW303" s="98">
        <f>IF(ISNUMBER(SEARCH('ankieta ESG'!$G$182,AX303)),MAX($AW$3:AW302)+1,0)</f>
        <v>300</v>
      </c>
      <c r="AX303" s="134" t="s">
        <v>4303</v>
      </c>
      <c r="AY303" s="98">
        <v>0</v>
      </c>
      <c r="AZ303" s="99" t="str">
        <f>IFERROR(VLOOKUP(ROWS($AX$4:AX303),$AW$4:$AX$2337,2,0),"")</f>
        <v>Czerwin (pow. ostrołęcki, woj. mazowieckie)</v>
      </c>
      <c r="BA303" s="98">
        <v>0</v>
      </c>
      <c r="BB303" s="98">
        <f>IF(ISNUMBER(SEARCH('ankieta ESG'!$G$183,BC303)),MAX($BB$3:BB302)+1,0)</f>
        <v>300</v>
      </c>
      <c r="BC303" s="134" t="s">
        <v>4303</v>
      </c>
      <c r="BD303" s="98">
        <v>0</v>
      </c>
      <c r="BE303" s="99" t="str">
        <f>IFERROR(VLOOKUP(ROWS($BC$4:BC303),$BB$4:$BC$2337,2,0),"")</f>
        <v>Czerwin (pow. ostrołęcki, woj. mazowieckie)</v>
      </c>
      <c r="BF303" s="98">
        <v>0</v>
      </c>
      <c r="BG303" s="98">
        <f>IF(ISNUMBER(SEARCH('ankieta ESG'!$G$184,BH303)),MAX($BG$3:BG302)+1,0)</f>
        <v>300</v>
      </c>
      <c r="BH303" s="134" t="s">
        <v>4303</v>
      </c>
      <c r="BI303" s="98">
        <v>0</v>
      </c>
      <c r="BJ303" s="99" t="str">
        <f>IFERROR(VLOOKUP(ROWS($BH$4:BH303),$BG$4:$BH$2337,2,0),"")</f>
        <v>Czerwin (pow. ostrołęcki, woj. mazowieckie)</v>
      </c>
      <c r="BK303" s="98">
        <v>0</v>
      </c>
      <c r="BL303" s="98">
        <f>IF(ISNUMBER(SEARCH('ankieta ESG'!$G$185,BM303)),MAX($BL$3:BL302)+1,0)</f>
        <v>300</v>
      </c>
      <c r="BM303" s="134" t="s">
        <v>4303</v>
      </c>
      <c r="BN303" s="98">
        <v>0</v>
      </c>
      <c r="BO303" s="99" t="str">
        <f>IFERROR(VLOOKUP(ROWS($BM$4:BM303),$BL$4:$BM$2337,2,0),"")</f>
        <v>Czerwin (pow. ostrołęcki, woj. mazowieckie)</v>
      </c>
      <c r="BP303" s="98">
        <v>0</v>
      </c>
      <c r="BQ303" s="98">
        <f>IF(ISNUMBER(SEARCH('ankieta ESG'!$G$186,BR303)),MAX($BQ$3:BQ302)+1,0)</f>
        <v>300</v>
      </c>
      <c r="BR303" s="134" t="s">
        <v>4303</v>
      </c>
      <c r="BS303" s="98">
        <v>0</v>
      </c>
      <c r="BT303" s="99" t="str">
        <f>IFERROR(VLOOKUP(ROWS($BR$4:BR303),$BQ$4:$BR$2337,2,0),"")</f>
        <v>Czerwin (pow. ostrołęcki, woj. mazowieckie)</v>
      </c>
      <c r="BU303" s="98">
        <v>0</v>
      </c>
      <c r="BV303" s="98">
        <f>IF(ISNUMBER(SEARCH('ankieta ESG'!$G$187,BW303)),MAX($BV$3:BV302)+1,0)</f>
        <v>300</v>
      </c>
      <c r="BW303" s="134" t="s">
        <v>4303</v>
      </c>
      <c r="BX303" s="98">
        <v>0</v>
      </c>
      <c r="BY303" s="99" t="str">
        <f>IFERROR(VLOOKUP(ROWS($BW$4:BW303),$BV$4:$BW$2337,2,0),"")</f>
        <v>Czerwin (pow. ostrołęcki, woj. mazowieckie)</v>
      </c>
      <c r="BZ303" s="98">
        <v>0</v>
      </c>
      <c r="CA303" s="98">
        <f>IF(ISNUMBER(SEARCH('ankieta ESG'!$G$188,CB303)),MAX($CA$3:CA302)+1,0)</f>
        <v>300</v>
      </c>
      <c r="CB303" s="134" t="s">
        <v>4303</v>
      </c>
      <c r="CC303" s="98">
        <v>0</v>
      </c>
      <c r="CD303" s="99" t="str">
        <f>IFERROR(VLOOKUP(ROWS($CB$4:CB303),$CA$4:$CB$2337,2,0),"")</f>
        <v>Czerwin (pow. ostrołęcki, woj. mazowieckie)</v>
      </c>
      <c r="CE303" s="98">
        <v>0</v>
      </c>
      <c r="CF303" s="98">
        <f>IF(ISNUMBER(SEARCH('ankieta ESG'!$G$189,CG303)),MAX($CF$3:CF302)+1,0)</f>
        <v>300</v>
      </c>
      <c r="CG303" s="134" t="s">
        <v>4303</v>
      </c>
      <c r="CH303" s="98">
        <v>0</v>
      </c>
      <c r="CI303" s="99" t="str">
        <f>IFERROR(VLOOKUP(ROWS($CG$4:CG303),$CF$4:$CG$2337,2,0),"")</f>
        <v>Czerwin (pow. ostrołęcki, woj. mazowieckie)</v>
      </c>
      <c r="CJ303" s="98">
        <v>0</v>
      </c>
    </row>
    <row r="304" spans="2:88">
      <c r="B304" s="98">
        <f>IF(ISNUMBER(SEARCH('ankieta ESG'!$E$11,C304)),MAX(B$3:$B303)+1,0)</f>
        <v>301</v>
      </c>
      <c r="C304" s="99" t="s">
        <v>345</v>
      </c>
      <c r="D304" s="98">
        <v>0</v>
      </c>
      <c r="E304" s="99" t="str">
        <f>IFERROR(VLOOKUP(ROWS($C$4:C304),$B$4:$C$1385,2,0),"")</f>
        <v>35.21.Z Wytwarzanie paliw gazowych (PKD 2007)</v>
      </c>
      <c r="F304" s="98">
        <v>0</v>
      </c>
      <c r="AM304" s="98">
        <f>IF(ISNUMBER(SEARCH('ankieta ESG'!$G$180,AN304)),MAX(AM$3:$AM303)+1,0)</f>
        <v>301</v>
      </c>
      <c r="AN304" s="134" t="s">
        <v>4304</v>
      </c>
      <c r="AO304" s="98">
        <v>0</v>
      </c>
      <c r="AP304" s="99" t="str">
        <f>IFERROR(VLOOKUP(ROWS($AN$4:AN304),$AM$4:$AN$2337,2,0),"")</f>
        <v>Czerwińsk nad Wisłą (pow. płoński, woj. mazowieckie)</v>
      </c>
      <c r="AQ304" s="98">
        <v>0</v>
      </c>
      <c r="AR304" s="98">
        <f>IF(ISNUMBER(SEARCH('ankieta ESG'!$G$181,AS304)),MAX($AR$3:AR303)+1,0)</f>
        <v>301</v>
      </c>
      <c r="AS304" s="134" t="s">
        <v>4304</v>
      </c>
      <c r="AT304" s="98">
        <v>0</v>
      </c>
      <c r="AU304" s="99" t="str">
        <f>IFERROR(VLOOKUP(ROWS($AS$4:AS304),$AR$4:$AS$2337,2,0),"")</f>
        <v>Czerwińsk nad Wisłą (pow. płoński, woj. mazowieckie)</v>
      </c>
      <c r="AV304" s="98">
        <v>0</v>
      </c>
      <c r="AW304" s="98">
        <f>IF(ISNUMBER(SEARCH('ankieta ESG'!$G$182,AX304)),MAX($AW$3:AW303)+1,0)</f>
        <v>301</v>
      </c>
      <c r="AX304" s="134" t="s">
        <v>4304</v>
      </c>
      <c r="AY304" s="98">
        <v>0</v>
      </c>
      <c r="AZ304" s="99" t="str">
        <f>IFERROR(VLOOKUP(ROWS($AX$4:AX304),$AW$4:$AX$2337,2,0),"")</f>
        <v>Czerwińsk nad Wisłą (pow. płoński, woj. mazowieckie)</v>
      </c>
      <c r="BA304" s="98">
        <v>0</v>
      </c>
      <c r="BB304" s="98">
        <f>IF(ISNUMBER(SEARCH('ankieta ESG'!$G$183,BC304)),MAX($BB$3:BB303)+1,0)</f>
        <v>301</v>
      </c>
      <c r="BC304" s="134" t="s">
        <v>4304</v>
      </c>
      <c r="BD304" s="98">
        <v>0</v>
      </c>
      <c r="BE304" s="99" t="str">
        <f>IFERROR(VLOOKUP(ROWS($BC$4:BC304),$BB$4:$BC$2337,2,0),"")</f>
        <v>Czerwińsk nad Wisłą (pow. płoński, woj. mazowieckie)</v>
      </c>
      <c r="BF304" s="98">
        <v>0</v>
      </c>
      <c r="BG304" s="98">
        <f>IF(ISNUMBER(SEARCH('ankieta ESG'!$G$184,BH304)),MAX($BG$3:BG303)+1,0)</f>
        <v>301</v>
      </c>
      <c r="BH304" s="134" t="s">
        <v>4304</v>
      </c>
      <c r="BI304" s="98">
        <v>0</v>
      </c>
      <c r="BJ304" s="99" t="str">
        <f>IFERROR(VLOOKUP(ROWS($BH$4:BH304),$BG$4:$BH$2337,2,0),"")</f>
        <v>Czerwińsk nad Wisłą (pow. płoński, woj. mazowieckie)</v>
      </c>
      <c r="BK304" s="98">
        <v>0</v>
      </c>
      <c r="BL304" s="98">
        <f>IF(ISNUMBER(SEARCH('ankieta ESG'!$G$185,BM304)),MAX($BL$3:BL303)+1,0)</f>
        <v>301</v>
      </c>
      <c r="BM304" s="134" t="s">
        <v>4304</v>
      </c>
      <c r="BN304" s="98">
        <v>0</v>
      </c>
      <c r="BO304" s="99" t="str">
        <f>IFERROR(VLOOKUP(ROWS($BM$4:BM304),$BL$4:$BM$2337,2,0),"")</f>
        <v>Czerwińsk nad Wisłą (pow. płoński, woj. mazowieckie)</v>
      </c>
      <c r="BP304" s="98">
        <v>0</v>
      </c>
      <c r="BQ304" s="98">
        <f>IF(ISNUMBER(SEARCH('ankieta ESG'!$G$186,BR304)),MAX($BQ$3:BQ303)+1,0)</f>
        <v>301</v>
      </c>
      <c r="BR304" s="134" t="s">
        <v>4304</v>
      </c>
      <c r="BS304" s="98">
        <v>0</v>
      </c>
      <c r="BT304" s="99" t="str">
        <f>IFERROR(VLOOKUP(ROWS($BR$4:BR304),$BQ$4:$BR$2337,2,0),"")</f>
        <v>Czerwińsk nad Wisłą (pow. płoński, woj. mazowieckie)</v>
      </c>
      <c r="BU304" s="98">
        <v>0</v>
      </c>
      <c r="BV304" s="98">
        <f>IF(ISNUMBER(SEARCH('ankieta ESG'!$G$187,BW304)),MAX($BV$3:BV303)+1,0)</f>
        <v>301</v>
      </c>
      <c r="BW304" s="134" t="s">
        <v>4304</v>
      </c>
      <c r="BX304" s="98">
        <v>0</v>
      </c>
      <c r="BY304" s="99" t="str">
        <f>IFERROR(VLOOKUP(ROWS($BW$4:BW304),$BV$4:$BW$2337,2,0),"")</f>
        <v>Czerwińsk nad Wisłą (pow. płoński, woj. mazowieckie)</v>
      </c>
      <c r="BZ304" s="98">
        <v>0</v>
      </c>
      <c r="CA304" s="98">
        <f>IF(ISNUMBER(SEARCH('ankieta ESG'!$G$188,CB304)),MAX($CA$3:CA303)+1,0)</f>
        <v>301</v>
      </c>
      <c r="CB304" s="134" t="s">
        <v>4304</v>
      </c>
      <c r="CC304" s="98">
        <v>0</v>
      </c>
      <c r="CD304" s="99" t="str">
        <f>IFERROR(VLOOKUP(ROWS($CB$4:CB304),$CA$4:$CB$2337,2,0),"")</f>
        <v>Czerwińsk nad Wisłą (pow. płoński, woj. mazowieckie)</v>
      </c>
      <c r="CE304" s="98">
        <v>0</v>
      </c>
      <c r="CF304" s="98">
        <f>IF(ISNUMBER(SEARCH('ankieta ESG'!$G$189,CG304)),MAX($CF$3:CF303)+1,0)</f>
        <v>301</v>
      </c>
      <c r="CG304" s="134" t="s">
        <v>4304</v>
      </c>
      <c r="CH304" s="98">
        <v>0</v>
      </c>
      <c r="CI304" s="99" t="str">
        <f>IFERROR(VLOOKUP(ROWS($CG$4:CG304),$CF$4:$CG$2337,2,0),"")</f>
        <v>Czerwińsk nad Wisłą (pow. płoński, woj. mazowieckie)</v>
      </c>
      <c r="CJ304" s="98">
        <v>0</v>
      </c>
    </row>
    <row r="305" spans="2:88">
      <c r="B305" s="98">
        <f>IF(ISNUMBER(SEARCH('ankieta ESG'!$E$11,C305)),MAX(B$3:$B304)+1,0)</f>
        <v>302</v>
      </c>
      <c r="C305" s="99" t="s">
        <v>346</v>
      </c>
      <c r="D305" s="98">
        <v>0</v>
      </c>
      <c r="E305" s="99" t="str">
        <f>IFERROR(VLOOKUP(ROWS($C$4:C305),$B$4:$C$1385,2,0),"")</f>
        <v>35.22.Z Dystrybucja paliw gazowych w systemie sieciowym (PKD 2007)</v>
      </c>
      <c r="F305" s="98">
        <v>0</v>
      </c>
      <c r="AM305" s="98">
        <f>IF(ISNUMBER(SEARCH('ankieta ESG'!$G$180,AN305)),MAX(AM$3:$AM304)+1,0)</f>
        <v>302</v>
      </c>
      <c r="AN305" s="134" t="s">
        <v>4305</v>
      </c>
      <c r="AO305" s="98">
        <v>0</v>
      </c>
      <c r="AP305" s="99" t="str">
        <f>IFERROR(VLOOKUP(ROWS($AN$4:AN305),$AM$4:$AN$2337,2,0),"")</f>
        <v>Czerwionka (pow. rybnicki, woj. śląskie)</v>
      </c>
      <c r="AQ305" s="98">
        <v>0</v>
      </c>
      <c r="AR305" s="98">
        <f>IF(ISNUMBER(SEARCH('ankieta ESG'!$G$181,AS305)),MAX($AR$3:AR304)+1,0)</f>
        <v>302</v>
      </c>
      <c r="AS305" s="134" t="s">
        <v>4305</v>
      </c>
      <c r="AT305" s="98">
        <v>0</v>
      </c>
      <c r="AU305" s="99" t="str">
        <f>IFERROR(VLOOKUP(ROWS($AS$4:AS305),$AR$4:$AS$2337,2,0),"")</f>
        <v>Czerwionka (pow. rybnicki, woj. śląskie)</v>
      </c>
      <c r="AV305" s="98">
        <v>0</v>
      </c>
      <c r="AW305" s="98">
        <f>IF(ISNUMBER(SEARCH('ankieta ESG'!$G$182,AX305)),MAX($AW$3:AW304)+1,0)</f>
        <v>302</v>
      </c>
      <c r="AX305" s="134" t="s">
        <v>4305</v>
      </c>
      <c r="AY305" s="98">
        <v>0</v>
      </c>
      <c r="AZ305" s="99" t="str">
        <f>IFERROR(VLOOKUP(ROWS($AX$4:AX305),$AW$4:$AX$2337,2,0),"")</f>
        <v>Czerwionka (pow. rybnicki, woj. śląskie)</v>
      </c>
      <c r="BA305" s="98">
        <v>0</v>
      </c>
      <c r="BB305" s="98">
        <f>IF(ISNUMBER(SEARCH('ankieta ESG'!$G$183,BC305)),MAX($BB$3:BB304)+1,0)</f>
        <v>302</v>
      </c>
      <c r="BC305" s="134" t="s">
        <v>4305</v>
      </c>
      <c r="BD305" s="98">
        <v>0</v>
      </c>
      <c r="BE305" s="99" t="str">
        <f>IFERROR(VLOOKUP(ROWS($BC$4:BC305),$BB$4:$BC$2337,2,0),"")</f>
        <v>Czerwionka (pow. rybnicki, woj. śląskie)</v>
      </c>
      <c r="BF305" s="98">
        <v>0</v>
      </c>
      <c r="BG305" s="98">
        <f>IF(ISNUMBER(SEARCH('ankieta ESG'!$G$184,BH305)),MAX($BG$3:BG304)+1,0)</f>
        <v>302</v>
      </c>
      <c r="BH305" s="134" t="s">
        <v>4305</v>
      </c>
      <c r="BI305" s="98">
        <v>0</v>
      </c>
      <c r="BJ305" s="99" t="str">
        <f>IFERROR(VLOOKUP(ROWS($BH$4:BH305),$BG$4:$BH$2337,2,0),"")</f>
        <v>Czerwionka (pow. rybnicki, woj. śląskie)</v>
      </c>
      <c r="BK305" s="98">
        <v>0</v>
      </c>
      <c r="BL305" s="98">
        <f>IF(ISNUMBER(SEARCH('ankieta ESG'!$G$185,BM305)),MAX($BL$3:BL304)+1,0)</f>
        <v>302</v>
      </c>
      <c r="BM305" s="134" t="s">
        <v>4305</v>
      </c>
      <c r="BN305" s="98">
        <v>0</v>
      </c>
      <c r="BO305" s="99" t="str">
        <f>IFERROR(VLOOKUP(ROWS($BM$4:BM305),$BL$4:$BM$2337,2,0),"")</f>
        <v>Czerwionka (pow. rybnicki, woj. śląskie)</v>
      </c>
      <c r="BP305" s="98">
        <v>0</v>
      </c>
      <c r="BQ305" s="98">
        <f>IF(ISNUMBER(SEARCH('ankieta ESG'!$G$186,BR305)),MAX($BQ$3:BQ304)+1,0)</f>
        <v>302</v>
      </c>
      <c r="BR305" s="134" t="s">
        <v>4305</v>
      </c>
      <c r="BS305" s="98">
        <v>0</v>
      </c>
      <c r="BT305" s="99" t="str">
        <f>IFERROR(VLOOKUP(ROWS($BR$4:BR305),$BQ$4:$BR$2337,2,0),"")</f>
        <v>Czerwionka (pow. rybnicki, woj. śląskie)</v>
      </c>
      <c r="BU305" s="98">
        <v>0</v>
      </c>
      <c r="BV305" s="98">
        <f>IF(ISNUMBER(SEARCH('ankieta ESG'!$G$187,BW305)),MAX($BV$3:BV304)+1,0)</f>
        <v>302</v>
      </c>
      <c r="BW305" s="134" t="s">
        <v>4305</v>
      </c>
      <c r="BX305" s="98">
        <v>0</v>
      </c>
      <c r="BY305" s="99" t="str">
        <f>IFERROR(VLOOKUP(ROWS($BW$4:BW305),$BV$4:$BW$2337,2,0),"")</f>
        <v>Czerwionka (pow. rybnicki, woj. śląskie)</v>
      </c>
      <c r="BZ305" s="98">
        <v>0</v>
      </c>
      <c r="CA305" s="98">
        <f>IF(ISNUMBER(SEARCH('ankieta ESG'!$G$188,CB305)),MAX($CA$3:CA304)+1,0)</f>
        <v>302</v>
      </c>
      <c r="CB305" s="134" t="s">
        <v>4305</v>
      </c>
      <c r="CC305" s="98">
        <v>0</v>
      </c>
      <c r="CD305" s="99" t="str">
        <f>IFERROR(VLOOKUP(ROWS($CB$4:CB305),$CA$4:$CB$2337,2,0),"")</f>
        <v>Czerwionka (pow. rybnicki, woj. śląskie)</v>
      </c>
      <c r="CE305" s="98">
        <v>0</v>
      </c>
      <c r="CF305" s="98">
        <f>IF(ISNUMBER(SEARCH('ankieta ESG'!$G$189,CG305)),MAX($CF$3:CF304)+1,0)</f>
        <v>302</v>
      </c>
      <c r="CG305" s="134" t="s">
        <v>4305</v>
      </c>
      <c r="CH305" s="98">
        <v>0</v>
      </c>
      <c r="CI305" s="99" t="str">
        <f>IFERROR(VLOOKUP(ROWS($CG$4:CG305),$CF$4:$CG$2337,2,0),"")</f>
        <v>Czerwionka (pow. rybnicki, woj. śląskie)</v>
      </c>
      <c r="CJ305" s="98">
        <v>0</v>
      </c>
    </row>
    <row r="306" spans="2:88">
      <c r="B306" s="98">
        <f>IF(ISNUMBER(SEARCH('ankieta ESG'!$E$11,C306)),MAX(B$3:$B305)+1,0)</f>
        <v>303</v>
      </c>
      <c r="C306" s="99" t="s">
        <v>347</v>
      </c>
      <c r="D306" s="98">
        <v>0</v>
      </c>
      <c r="E306" s="99" t="str">
        <f>IFERROR(VLOOKUP(ROWS($C$4:C306),$B$4:$C$1385,2,0),"")</f>
        <v>35.23.Z Handel paliwami gazowymi w systemie sieciowym (PKD 2007)</v>
      </c>
      <c r="F306" s="98">
        <v>0</v>
      </c>
      <c r="AM306" s="98">
        <f>IF(ISNUMBER(SEARCH('ankieta ESG'!$G$180,AN306)),MAX(AM$3:$AM305)+1,0)</f>
        <v>303</v>
      </c>
      <c r="AN306" s="134" t="s">
        <v>4306</v>
      </c>
      <c r="AO306" s="98">
        <v>0</v>
      </c>
      <c r="AP306" s="99" t="str">
        <f>IFERROR(VLOOKUP(ROWS($AN$4:AN306),$AM$4:$AN$2337,2,0),"")</f>
        <v>Czerwonak (pow. poznański, woj. wielkopolskie)</v>
      </c>
      <c r="AQ306" s="98">
        <v>0</v>
      </c>
      <c r="AR306" s="98">
        <f>IF(ISNUMBER(SEARCH('ankieta ESG'!$G$181,AS306)),MAX($AR$3:AR305)+1,0)</f>
        <v>303</v>
      </c>
      <c r="AS306" s="134" t="s">
        <v>4306</v>
      </c>
      <c r="AT306" s="98">
        <v>0</v>
      </c>
      <c r="AU306" s="99" t="str">
        <f>IFERROR(VLOOKUP(ROWS($AS$4:AS306),$AR$4:$AS$2337,2,0),"")</f>
        <v>Czerwonak (pow. poznański, woj. wielkopolskie)</v>
      </c>
      <c r="AV306" s="98">
        <v>0</v>
      </c>
      <c r="AW306" s="98">
        <f>IF(ISNUMBER(SEARCH('ankieta ESG'!$G$182,AX306)),MAX($AW$3:AW305)+1,0)</f>
        <v>303</v>
      </c>
      <c r="AX306" s="134" t="s">
        <v>4306</v>
      </c>
      <c r="AY306" s="98">
        <v>0</v>
      </c>
      <c r="AZ306" s="99" t="str">
        <f>IFERROR(VLOOKUP(ROWS($AX$4:AX306),$AW$4:$AX$2337,2,0),"")</f>
        <v>Czerwonak (pow. poznański, woj. wielkopolskie)</v>
      </c>
      <c r="BA306" s="98">
        <v>0</v>
      </c>
      <c r="BB306" s="98">
        <f>IF(ISNUMBER(SEARCH('ankieta ESG'!$G$183,BC306)),MAX($BB$3:BB305)+1,0)</f>
        <v>303</v>
      </c>
      <c r="BC306" s="134" t="s">
        <v>4306</v>
      </c>
      <c r="BD306" s="98">
        <v>0</v>
      </c>
      <c r="BE306" s="99" t="str">
        <f>IFERROR(VLOOKUP(ROWS($BC$4:BC306),$BB$4:$BC$2337,2,0),"")</f>
        <v>Czerwonak (pow. poznański, woj. wielkopolskie)</v>
      </c>
      <c r="BF306" s="98">
        <v>0</v>
      </c>
      <c r="BG306" s="98">
        <f>IF(ISNUMBER(SEARCH('ankieta ESG'!$G$184,BH306)),MAX($BG$3:BG305)+1,0)</f>
        <v>303</v>
      </c>
      <c r="BH306" s="134" t="s">
        <v>4306</v>
      </c>
      <c r="BI306" s="98">
        <v>0</v>
      </c>
      <c r="BJ306" s="99" t="str">
        <f>IFERROR(VLOOKUP(ROWS($BH$4:BH306),$BG$4:$BH$2337,2,0),"")</f>
        <v>Czerwonak (pow. poznański, woj. wielkopolskie)</v>
      </c>
      <c r="BK306" s="98">
        <v>0</v>
      </c>
      <c r="BL306" s="98">
        <f>IF(ISNUMBER(SEARCH('ankieta ESG'!$G$185,BM306)),MAX($BL$3:BL305)+1,0)</f>
        <v>303</v>
      </c>
      <c r="BM306" s="134" t="s">
        <v>4306</v>
      </c>
      <c r="BN306" s="98">
        <v>0</v>
      </c>
      <c r="BO306" s="99" t="str">
        <f>IFERROR(VLOOKUP(ROWS($BM$4:BM306),$BL$4:$BM$2337,2,0),"")</f>
        <v>Czerwonak (pow. poznański, woj. wielkopolskie)</v>
      </c>
      <c r="BP306" s="98">
        <v>0</v>
      </c>
      <c r="BQ306" s="98">
        <f>IF(ISNUMBER(SEARCH('ankieta ESG'!$G$186,BR306)),MAX($BQ$3:BQ305)+1,0)</f>
        <v>303</v>
      </c>
      <c r="BR306" s="134" t="s">
        <v>4306</v>
      </c>
      <c r="BS306" s="98">
        <v>0</v>
      </c>
      <c r="BT306" s="99" t="str">
        <f>IFERROR(VLOOKUP(ROWS($BR$4:BR306),$BQ$4:$BR$2337,2,0),"")</f>
        <v>Czerwonak (pow. poznański, woj. wielkopolskie)</v>
      </c>
      <c r="BU306" s="98">
        <v>0</v>
      </c>
      <c r="BV306" s="98">
        <f>IF(ISNUMBER(SEARCH('ankieta ESG'!$G$187,BW306)),MAX($BV$3:BV305)+1,0)</f>
        <v>303</v>
      </c>
      <c r="BW306" s="134" t="s">
        <v>4306</v>
      </c>
      <c r="BX306" s="98">
        <v>0</v>
      </c>
      <c r="BY306" s="99" t="str">
        <f>IFERROR(VLOOKUP(ROWS($BW$4:BW306),$BV$4:$BW$2337,2,0),"")</f>
        <v>Czerwonak (pow. poznański, woj. wielkopolskie)</v>
      </c>
      <c r="BZ306" s="98">
        <v>0</v>
      </c>
      <c r="CA306" s="98">
        <f>IF(ISNUMBER(SEARCH('ankieta ESG'!$G$188,CB306)),MAX($CA$3:CA305)+1,0)</f>
        <v>303</v>
      </c>
      <c r="CB306" s="134" t="s">
        <v>4306</v>
      </c>
      <c r="CC306" s="98">
        <v>0</v>
      </c>
      <c r="CD306" s="99" t="str">
        <f>IFERROR(VLOOKUP(ROWS($CB$4:CB306),$CA$4:$CB$2337,2,0),"")</f>
        <v>Czerwonak (pow. poznański, woj. wielkopolskie)</v>
      </c>
      <c r="CE306" s="98">
        <v>0</v>
      </c>
      <c r="CF306" s="98">
        <f>IF(ISNUMBER(SEARCH('ankieta ESG'!$G$189,CG306)),MAX($CF$3:CF305)+1,0)</f>
        <v>303</v>
      </c>
      <c r="CG306" s="134" t="s">
        <v>4306</v>
      </c>
      <c r="CH306" s="98">
        <v>0</v>
      </c>
      <c r="CI306" s="99" t="str">
        <f>IFERROR(VLOOKUP(ROWS($CG$4:CG306),$CF$4:$CG$2337,2,0),"")</f>
        <v>Czerwonak (pow. poznański, woj. wielkopolskie)</v>
      </c>
      <c r="CJ306" s="98">
        <v>0</v>
      </c>
    </row>
    <row r="307" spans="2:88">
      <c r="B307" s="98">
        <f>IF(ISNUMBER(SEARCH('ankieta ESG'!$E$11,C307)),MAX(B$3:$B306)+1,0)</f>
        <v>304</v>
      </c>
      <c r="C307" s="99" t="s">
        <v>348</v>
      </c>
      <c r="D307" s="98">
        <v>0</v>
      </c>
      <c r="E307" s="99" t="str">
        <f>IFERROR(VLOOKUP(ROWS($C$4:C307),$B$4:$C$1385,2,0),"")</f>
        <v>35.30.Z Wytwarzanie i zaopatrywanie w parę wodną, gorącą wodę i powietrze do układów klimatyzacyjnych (PKD 2007)</v>
      </c>
      <c r="F307" s="98">
        <v>0</v>
      </c>
      <c r="AM307" s="98">
        <f>IF(ISNUMBER(SEARCH('ankieta ESG'!$G$180,AN307)),MAX(AM$3:$AM306)+1,0)</f>
        <v>304</v>
      </c>
      <c r="AN307" s="134" t="s">
        <v>4307</v>
      </c>
      <c r="AO307" s="98">
        <v>0</v>
      </c>
      <c r="AP307" s="99" t="str">
        <f>IFERROR(VLOOKUP(ROWS($AN$4:AN307),$AM$4:$AN$2337,2,0),"")</f>
        <v>Czerwonka (pow. makowski, woj. mazowieckie)</v>
      </c>
      <c r="AQ307" s="98">
        <v>0</v>
      </c>
      <c r="AR307" s="98">
        <f>IF(ISNUMBER(SEARCH('ankieta ESG'!$G$181,AS307)),MAX($AR$3:AR306)+1,0)</f>
        <v>304</v>
      </c>
      <c r="AS307" s="134" t="s">
        <v>4307</v>
      </c>
      <c r="AT307" s="98">
        <v>0</v>
      </c>
      <c r="AU307" s="99" t="str">
        <f>IFERROR(VLOOKUP(ROWS($AS$4:AS307),$AR$4:$AS$2337,2,0),"")</f>
        <v>Czerwonka (pow. makowski, woj. mazowieckie)</v>
      </c>
      <c r="AV307" s="98">
        <v>0</v>
      </c>
      <c r="AW307" s="98">
        <f>IF(ISNUMBER(SEARCH('ankieta ESG'!$G$182,AX307)),MAX($AW$3:AW306)+1,0)</f>
        <v>304</v>
      </c>
      <c r="AX307" s="134" t="s">
        <v>4307</v>
      </c>
      <c r="AY307" s="98">
        <v>0</v>
      </c>
      <c r="AZ307" s="99" t="str">
        <f>IFERROR(VLOOKUP(ROWS($AX$4:AX307),$AW$4:$AX$2337,2,0),"")</f>
        <v>Czerwonka (pow. makowski, woj. mazowieckie)</v>
      </c>
      <c r="BA307" s="98">
        <v>0</v>
      </c>
      <c r="BB307" s="98">
        <f>IF(ISNUMBER(SEARCH('ankieta ESG'!$G$183,BC307)),MAX($BB$3:BB306)+1,0)</f>
        <v>304</v>
      </c>
      <c r="BC307" s="134" t="s">
        <v>4307</v>
      </c>
      <c r="BD307" s="98">
        <v>0</v>
      </c>
      <c r="BE307" s="99" t="str">
        <f>IFERROR(VLOOKUP(ROWS($BC$4:BC307),$BB$4:$BC$2337,2,0),"")</f>
        <v>Czerwonka (pow. makowski, woj. mazowieckie)</v>
      </c>
      <c r="BF307" s="98">
        <v>0</v>
      </c>
      <c r="BG307" s="98">
        <f>IF(ISNUMBER(SEARCH('ankieta ESG'!$G$184,BH307)),MAX($BG$3:BG306)+1,0)</f>
        <v>304</v>
      </c>
      <c r="BH307" s="134" t="s">
        <v>4307</v>
      </c>
      <c r="BI307" s="98">
        <v>0</v>
      </c>
      <c r="BJ307" s="99" t="str">
        <f>IFERROR(VLOOKUP(ROWS($BH$4:BH307),$BG$4:$BH$2337,2,0),"")</f>
        <v>Czerwonka (pow. makowski, woj. mazowieckie)</v>
      </c>
      <c r="BK307" s="98">
        <v>0</v>
      </c>
      <c r="BL307" s="98">
        <f>IF(ISNUMBER(SEARCH('ankieta ESG'!$G$185,BM307)),MAX($BL$3:BL306)+1,0)</f>
        <v>304</v>
      </c>
      <c r="BM307" s="134" t="s">
        <v>4307</v>
      </c>
      <c r="BN307" s="98">
        <v>0</v>
      </c>
      <c r="BO307" s="99" t="str">
        <f>IFERROR(VLOOKUP(ROWS($BM$4:BM307),$BL$4:$BM$2337,2,0),"")</f>
        <v>Czerwonka (pow. makowski, woj. mazowieckie)</v>
      </c>
      <c r="BP307" s="98">
        <v>0</v>
      </c>
      <c r="BQ307" s="98">
        <f>IF(ISNUMBER(SEARCH('ankieta ESG'!$G$186,BR307)),MAX($BQ$3:BQ306)+1,0)</f>
        <v>304</v>
      </c>
      <c r="BR307" s="134" t="s">
        <v>4307</v>
      </c>
      <c r="BS307" s="98">
        <v>0</v>
      </c>
      <c r="BT307" s="99" t="str">
        <f>IFERROR(VLOOKUP(ROWS($BR$4:BR307),$BQ$4:$BR$2337,2,0),"")</f>
        <v>Czerwonka (pow. makowski, woj. mazowieckie)</v>
      </c>
      <c r="BU307" s="98">
        <v>0</v>
      </c>
      <c r="BV307" s="98">
        <f>IF(ISNUMBER(SEARCH('ankieta ESG'!$G$187,BW307)),MAX($BV$3:BV306)+1,0)</f>
        <v>304</v>
      </c>
      <c r="BW307" s="134" t="s">
        <v>4307</v>
      </c>
      <c r="BX307" s="98">
        <v>0</v>
      </c>
      <c r="BY307" s="99" t="str">
        <f>IFERROR(VLOOKUP(ROWS($BW$4:BW307),$BV$4:$BW$2337,2,0),"")</f>
        <v>Czerwonka (pow. makowski, woj. mazowieckie)</v>
      </c>
      <c r="BZ307" s="98">
        <v>0</v>
      </c>
      <c r="CA307" s="98">
        <f>IF(ISNUMBER(SEARCH('ankieta ESG'!$G$188,CB307)),MAX($CA$3:CA306)+1,0)</f>
        <v>304</v>
      </c>
      <c r="CB307" s="134" t="s">
        <v>4307</v>
      </c>
      <c r="CC307" s="98">
        <v>0</v>
      </c>
      <c r="CD307" s="99" t="str">
        <f>IFERROR(VLOOKUP(ROWS($CB$4:CB307),$CA$4:$CB$2337,2,0),"")</f>
        <v>Czerwonka (pow. makowski, woj. mazowieckie)</v>
      </c>
      <c r="CE307" s="98">
        <v>0</v>
      </c>
      <c r="CF307" s="98">
        <f>IF(ISNUMBER(SEARCH('ankieta ESG'!$G$189,CG307)),MAX($CF$3:CF306)+1,0)</f>
        <v>304</v>
      </c>
      <c r="CG307" s="134" t="s">
        <v>4307</v>
      </c>
      <c r="CH307" s="98">
        <v>0</v>
      </c>
      <c r="CI307" s="99" t="str">
        <f>IFERROR(VLOOKUP(ROWS($CG$4:CG307),$CF$4:$CG$2337,2,0),"")</f>
        <v>Czerwonka (pow. makowski, woj. mazowieckie)</v>
      </c>
      <c r="CJ307" s="98">
        <v>0</v>
      </c>
    </row>
    <row r="308" spans="2:88">
      <c r="B308" s="98">
        <f>IF(ISNUMBER(SEARCH('ankieta ESG'!$E$11,C308)),MAX(B$3:$B307)+1,0)</f>
        <v>305</v>
      </c>
      <c r="C308" s="99" t="s">
        <v>349</v>
      </c>
      <c r="D308" s="98">
        <v>0</v>
      </c>
      <c r="E308" s="99" t="str">
        <f>IFERROR(VLOOKUP(ROWS($C$4:C308),$B$4:$C$1385,2,0),"")</f>
        <v>36.00.Z POBÓR, UZDATNIANIE I DOSTARCZANIE WODY (PKD 2007)</v>
      </c>
      <c r="F308" s="98">
        <v>0</v>
      </c>
      <c r="AM308" s="98">
        <f>IF(ISNUMBER(SEARCH('ankieta ESG'!$G$180,AN308)),MAX(AM$3:$AM307)+1,0)</f>
        <v>305</v>
      </c>
      <c r="AN308" s="134" t="s">
        <v>4308</v>
      </c>
      <c r="AO308" s="98">
        <v>0</v>
      </c>
      <c r="AP308" s="99" t="str">
        <f>IFERROR(VLOOKUP(ROWS($AN$4:AN308),$AM$4:$AN$2337,2,0),"")</f>
        <v>Częstochowa (pow. Częstochowa, woj. śląskie)</v>
      </c>
      <c r="AQ308" s="98">
        <v>0</v>
      </c>
      <c r="AR308" s="98">
        <f>IF(ISNUMBER(SEARCH('ankieta ESG'!$G$181,AS308)),MAX($AR$3:AR307)+1,0)</f>
        <v>305</v>
      </c>
      <c r="AS308" s="134" t="s">
        <v>4308</v>
      </c>
      <c r="AT308" s="98">
        <v>0</v>
      </c>
      <c r="AU308" s="99" t="str">
        <f>IFERROR(VLOOKUP(ROWS($AS$4:AS308),$AR$4:$AS$2337,2,0),"")</f>
        <v>Częstochowa (pow. Częstochowa, woj. śląskie)</v>
      </c>
      <c r="AV308" s="98">
        <v>0</v>
      </c>
      <c r="AW308" s="98">
        <f>IF(ISNUMBER(SEARCH('ankieta ESG'!$G$182,AX308)),MAX($AW$3:AW307)+1,0)</f>
        <v>305</v>
      </c>
      <c r="AX308" s="134" t="s">
        <v>4308</v>
      </c>
      <c r="AY308" s="98">
        <v>0</v>
      </c>
      <c r="AZ308" s="99" t="str">
        <f>IFERROR(VLOOKUP(ROWS($AX$4:AX308),$AW$4:$AX$2337,2,0),"")</f>
        <v>Częstochowa (pow. Częstochowa, woj. śląskie)</v>
      </c>
      <c r="BA308" s="98">
        <v>0</v>
      </c>
      <c r="BB308" s="98">
        <f>IF(ISNUMBER(SEARCH('ankieta ESG'!$G$183,BC308)),MAX($BB$3:BB307)+1,0)</f>
        <v>305</v>
      </c>
      <c r="BC308" s="134" t="s">
        <v>4308</v>
      </c>
      <c r="BD308" s="98">
        <v>0</v>
      </c>
      <c r="BE308" s="99" t="str">
        <f>IFERROR(VLOOKUP(ROWS($BC$4:BC308),$BB$4:$BC$2337,2,0),"")</f>
        <v>Częstochowa (pow. Częstochowa, woj. śląskie)</v>
      </c>
      <c r="BF308" s="98">
        <v>0</v>
      </c>
      <c r="BG308" s="98">
        <f>IF(ISNUMBER(SEARCH('ankieta ESG'!$G$184,BH308)),MAX($BG$3:BG307)+1,0)</f>
        <v>305</v>
      </c>
      <c r="BH308" s="134" t="s">
        <v>4308</v>
      </c>
      <c r="BI308" s="98">
        <v>0</v>
      </c>
      <c r="BJ308" s="99" t="str">
        <f>IFERROR(VLOOKUP(ROWS($BH$4:BH308),$BG$4:$BH$2337,2,0),"")</f>
        <v>Częstochowa (pow. Częstochowa, woj. śląskie)</v>
      </c>
      <c r="BK308" s="98">
        <v>0</v>
      </c>
      <c r="BL308" s="98">
        <f>IF(ISNUMBER(SEARCH('ankieta ESG'!$G$185,BM308)),MAX($BL$3:BL307)+1,0)</f>
        <v>305</v>
      </c>
      <c r="BM308" s="134" t="s">
        <v>4308</v>
      </c>
      <c r="BN308" s="98">
        <v>0</v>
      </c>
      <c r="BO308" s="99" t="str">
        <f>IFERROR(VLOOKUP(ROWS($BM$4:BM308),$BL$4:$BM$2337,2,0),"")</f>
        <v>Częstochowa (pow. Częstochowa, woj. śląskie)</v>
      </c>
      <c r="BP308" s="98">
        <v>0</v>
      </c>
      <c r="BQ308" s="98">
        <f>IF(ISNUMBER(SEARCH('ankieta ESG'!$G$186,BR308)),MAX($BQ$3:BQ307)+1,0)</f>
        <v>305</v>
      </c>
      <c r="BR308" s="134" t="s">
        <v>4308</v>
      </c>
      <c r="BS308" s="98">
        <v>0</v>
      </c>
      <c r="BT308" s="99" t="str">
        <f>IFERROR(VLOOKUP(ROWS($BR$4:BR308),$BQ$4:$BR$2337,2,0),"")</f>
        <v>Częstochowa (pow. Częstochowa, woj. śląskie)</v>
      </c>
      <c r="BU308" s="98">
        <v>0</v>
      </c>
      <c r="BV308" s="98">
        <f>IF(ISNUMBER(SEARCH('ankieta ESG'!$G$187,BW308)),MAX($BV$3:BV307)+1,0)</f>
        <v>305</v>
      </c>
      <c r="BW308" s="134" t="s">
        <v>4308</v>
      </c>
      <c r="BX308" s="98">
        <v>0</v>
      </c>
      <c r="BY308" s="99" t="str">
        <f>IFERROR(VLOOKUP(ROWS($BW$4:BW308),$BV$4:$BW$2337,2,0),"")</f>
        <v>Częstochowa (pow. Częstochowa, woj. śląskie)</v>
      </c>
      <c r="BZ308" s="98">
        <v>0</v>
      </c>
      <c r="CA308" s="98">
        <f>IF(ISNUMBER(SEARCH('ankieta ESG'!$G$188,CB308)),MAX($CA$3:CA307)+1,0)</f>
        <v>305</v>
      </c>
      <c r="CB308" s="134" t="s">
        <v>4308</v>
      </c>
      <c r="CC308" s="98">
        <v>0</v>
      </c>
      <c r="CD308" s="99" t="str">
        <f>IFERROR(VLOOKUP(ROWS($CB$4:CB308),$CA$4:$CB$2337,2,0),"")</f>
        <v>Częstochowa (pow. Częstochowa, woj. śląskie)</v>
      </c>
      <c r="CE308" s="98">
        <v>0</v>
      </c>
      <c r="CF308" s="98">
        <f>IF(ISNUMBER(SEARCH('ankieta ESG'!$G$189,CG308)),MAX($CF$3:CF307)+1,0)</f>
        <v>305</v>
      </c>
      <c r="CG308" s="134" t="s">
        <v>4308</v>
      </c>
      <c r="CH308" s="98">
        <v>0</v>
      </c>
      <c r="CI308" s="99" t="str">
        <f>IFERROR(VLOOKUP(ROWS($CG$4:CG308),$CF$4:$CG$2337,2,0),"")</f>
        <v>Częstochowa (pow. Częstochowa, woj. śląskie)</v>
      </c>
      <c r="CJ308" s="98">
        <v>0</v>
      </c>
    </row>
    <row r="309" spans="2:88">
      <c r="B309" s="98">
        <f>IF(ISNUMBER(SEARCH('ankieta ESG'!$E$11,C309)),MAX(B$3:$B308)+1,0)</f>
        <v>306</v>
      </c>
      <c r="C309" s="99" t="s">
        <v>350</v>
      </c>
      <c r="D309" s="98">
        <v>0</v>
      </c>
      <c r="E309" s="99" t="str">
        <f>IFERROR(VLOOKUP(ROWS($C$4:C309),$B$4:$C$1385,2,0),"")</f>
        <v>37.00.Z ODPROWADZANIE I OCZYSZCZANIE ŚCIEKÓW (PKD 2007)</v>
      </c>
      <c r="F309" s="98">
        <v>0</v>
      </c>
      <c r="AM309" s="98">
        <f>IF(ISNUMBER(SEARCH('ankieta ESG'!$G$180,AN309)),MAX(AM$3:$AM308)+1,0)</f>
        <v>306</v>
      </c>
      <c r="AN309" s="134" t="s">
        <v>4309</v>
      </c>
      <c r="AO309" s="98">
        <v>0</v>
      </c>
      <c r="AP309" s="99" t="str">
        <f>IFERROR(VLOOKUP(ROWS($AN$4:AN309),$AM$4:$AN$2337,2,0),"")</f>
        <v>Człopa (pow. wałecki, woj. zachodniopomorskie)</v>
      </c>
      <c r="AQ309" s="98">
        <v>0</v>
      </c>
      <c r="AR309" s="98">
        <f>IF(ISNUMBER(SEARCH('ankieta ESG'!$G$181,AS309)),MAX($AR$3:AR308)+1,0)</f>
        <v>306</v>
      </c>
      <c r="AS309" s="134" t="s">
        <v>4309</v>
      </c>
      <c r="AT309" s="98">
        <v>0</v>
      </c>
      <c r="AU309" s="99" t="str">
        <f>IFERROR(VLOOKUP(ROWS($AS$4:AS309),$AR$4:$AS$2337,2,0),"")</f>
        <v>Człopa (pow. wałecki, woj. zachodniopomorskie)</v>
      </c>
      <c r="AV309" s="98">
        <v>0</v>
      </c>
      <c r="AW309" s="98">
        <f>IF(ISNUMBER(SEARCH('ankieta ESG'!$G$182,AX309)),MAX($AW$3:AW308)+1,0)</f>
        <v>306</v>
      </c>
      <c r="AX309" s="134" t="s">
        <v>4309</v>
      </c>
      <c r="AY309" s="98">
        <v>0</v>
      </c>
      <c r="AZ309" s="99" t="str">
        <f>IFERROR(VLOOKUP(ROWS($AX$4:AX309),$AW$4:$AX$2337,2,0),"")</f>
        <v>Człopa (pow. wałecki, woj. zachodniopomorskie)</v>
      </c>
      <c r="BA309" s="98">
        <v>0</v>
      </c>
      <c r="BB309" s="98">
        <f>IF(ISNUMBER(SEARCH('ankieta ESG'!$G$183,BC309)),MAX($BB$3:BB308)+1,0)</f>
        <v>306</v>
      </c>
      <c r="BC309" s="134" t="s">
        <v>4309</v>
      </c>
      <c r="BD309" s="98">
        <v>0</v>
      </c>
      <c r="BE309" s="99" t="str">
        <f>IFERROR(VLOOKUP(ROWS($BC$4:BC309),$BB$4:$BC$2337,2,0),"")</f>
        <v>Człopa (pow. wałecki, woj. zachodniopomorskie)</v>
      </c>
      <c r="BF309" s="98">
        <v>0</v>
      </c>
      <c r="BG309" s="98">
        <f>IF(ISNUMBER(SEARCH('ankieta ESG'!$G$184,BH309)),MAX($BG$3:BG308)+1,0)</f>
        <v>306</v>
      </c>
      <c r="BH309" s="134" t="s">
        <v>4309</v>
      </c>
      <c r="BI309" s="98">
        <v>0</v>
      </c>
      <c r="BJ309" s="99" t="str">
        <f>IFERROR(VLOOKUP(ROWS($BH$4:BH309),$BG$4:$BH$2337,2,0),"")</f>
        <v>Człopa (pow. wałecki, woj. zachodniopomorskie)</v>
      </c>
      <c r="BK309" s="98">
        <v>0</v>
      </c>
      <c r="BL309" s="98">
        <f>IF(ISNUMBER(SEARCH('ankieta ESG'!$G$185,BM309)),MAX($BL$3:BL308)+1,0)</f>
        <v>306</v>
      </c>
      <c r="BM309" s="134" t="s">
        <v>4309</v>
      </c>
      <c r="BN309" s="98">
        <v>0</v>
      </c>
      <c r="BO309" s="99" t="str">
        <f>IFERROR(VLOOKUP(ROWS($BM$4:BM309),$BL$4:$BM$2337,2,0),"")</f>
        <v>Człopa (pow. wałecki, woj. zachodniopomorskie)</v>
      </c>
      <c r="BP309" s="98">
        <v>0</v>
      </c>
      <c r="BQ309" s="98">
        <f>IF(ISNUMBER(SEARCH('ankieta ESG'!$G$186,BR309)),MAX($BQ$3:BQ308)+1,0)</f>
        <v>306</v>
      </c>
      <c r="BR309" s="134" t="s">
        <v>4309</v>
      </c>
      <c r="BS309" s="98">
        <v>0</v>
      </c>
      <c r="BT309" s="99" t="str">
        <f>IFERROR(VLOOKUP(ROWS($BR$4:BR309),$BQ$4:$BR$2337,2,0),"")</f>
        <v>Człopa (pow. wałecki, woj. zachodniopomorskie)</v>
      </c>
      <c r="BU309" s="98">
        <v>0</v>
      </c>
      <c r="BV309" s="98">
        <f>IF(ISNUMBER(SEARCH('ankieta ESG'!$G$187,BW309)),MAX($BV$3:BV308)+1,0)</f>
        <v>306</v>
      </c>
      <c r="BW309" s="134" t="s">
        <v>4309</v>
      </c>
      <c r="BX309" s="98">
        <v>0</v>
      </c>
      <c r="BY309" s="99" t="str">
        <f>IFERROR(VLOOKUP(ROWS($BW$4:BW309),$BV$4:$BW$2337,2,0),"")</f>
        <v>Człopa (pow. wałecki, woj. zachodniopomorskie)</v>
      </c>
      <c r="BZ309" s="98">
        <v>0</v>
      </c>
      <c r="CA309" s="98">
        <f>IF(ISNUMBER(SEARCH('ankieta ESG'!$G$188,CB309)),MAX($CA$3:CA308)+1,0)</f>
        <v>306</v>
      </c>
      <c r="CB309" s="134" t="s">
        <v>4309</v>
      </c>
      <c r="CC309" s="98">
        <v>0</v>
      </c>
      <c r="CD309" s="99" t="str">
        <f>IFERROR(VLOOKUP(ROWS($CB$4:CB309),$CA$4:$CB$2337,2,0),"")</f>
        <v>Człopa (pow. wałecki, woj. zachodniopomorskie)</v>
      </c>
      <c r="CE309" s="98">
        <v>0</v>
      </c>
      <c r="CF309" s="98">
        <f>IF(ISNUMBER(SEARCH('ankieta ESG'!$G$189,CG309)),MAX($CF$3:CF308)+1,0)</f>
        <v>306</v>
      </c>
      <c r="CG309" s="134" t="s">
        <v>4309</v>
      </c>
      <c r="CH309" s="98">
        <v>0</v>
      </c>
      <c r="CI309" s="99" t="str">
        <f>IFERROR(VLOOKUP(ROWS($CG$4:CG309),$CF$4:$CG$2337,2,0),"")</f>
        <v>Człopa (pow. wałecki, woj. zachodniopomorskie)</v>
      </c>
      <c r="CJ309" s="98">
        <v>0</v>
      </c>
    </row>
    <row r="310" spans="2:88">
      <c r="B310" s="98">
        <f>IF(ISNUMBER(SEARCH('ankieta ESG'!$E$11,C310)),MAX(B$3:$B309)+1,0)</f>
        <v>307</v>
      </c>
      <c r="C310" s="99" t="s">
        <v>351</v>
      </c>
      <c r="D310" s="98">
        <v>0</v>
      </c>
      <c r="E310" s="99" t="str">
        <f>IFERROR(VLOOKUP(ROWS($C$4:C310),$B$4:$C$1385,2,0),"")</f>
        <v>38.11.Z Zbieranie odpadów innych niż niebezpieczne (PKD 2007)</v>
      </c>
      <c r="F310" s="98">
        <v>0</v>
      </c>
      <c r="AM310" s="98">
        <f>IF(ISNUMBER(SEARCH('ankieta ESG'!$G$180,AN310)),MAX(AM$3:$AM309)+1,0)</f>
        <v>307</v>
      </c>
      <c r="AN310" s="134" t="s">
        <v>4310</v>
      </c>
      <c r="AO310" s="98">
        <v>0</v>
      </c>
      <c r="AP310" s="99" t="str">
        <f>IFERROR(VLOOKUP(ROWS($AN$4:AN310),$AM$4:$AN$2337,2,0),"")</f>
        <v>Człuchów (pow. człuchowski, woj. pomorskie)</v>
      </c>
      <c r="AQ310" s="98">
        <v>0</v>
      </c>
      <c r="AR310" s="98">
        <f>IF(ISNUMBER(SEARCH('ankieta ESG'!$G$181,AS310)),MAX($AR$3:AR309)+1,0)</f>
        <v>307</v>
      </c>
      <c r="AS310" s="134" t="s">
        <v>4310</v>
      </c>
      <c r="AT310" s="98">
        <v>0</v>
      </c>
      <c r="AU310" s="99" t="str">
        <f>IFERROR(VLOOKUP(ROWS($AS$4:AS310),$AR$4:$AS$2337,2,0),"")</f>
        <v>Człuchów (pow. człuchowski, woj. pomorskie)</v>
      </c>
      <c r="AV310" s="98">
        <v>0</v>
      </c>
      <c r="AW310" s="98">
        <f>IF(ISNUMBER(SEARCH('ankieta ESG'!$G$182,AX310)),MAX($AW$3:AW309)+1,0)</f>
        <v>307</v>
      </c>
      <c r="AX310" s="134" t="s">
        <v>4310</v>
      </c>
      <c r="AY310" s="98">
        <v>0</v>
      </c>
      <c r="AZ310" s="99" t="str">
        <f>IFERROR(VLOOKUP(ROWS($AX$4:AX310),$AW$4:$AX$2337,2,0),"")</f>
        <v>Człuchów (pow. człuchowski, woj. pomorskie)</v>
      </c>
      <c r="BA310" s="98">
        <v>0</v>
      </c>
      <c r="BB310" s="98">
        <f>IF(ISNUMBER(SEARCH('ankieta ESG'!$G$183,BC310)),MAX($BB$3:BB309)+1,0)</f>
        <v>307</v>
      </c>
      <c r="BC310" s="134" t="s">
        <v>4310</v>
      </c>
      <c r="BD310" s="98">
        <v>0</v>
      </c>
      <c r="BE310" s="99" t="str">
        <f>IFERROR(VLOOKUP(ROWS($BC$4:BC310),$BB$4:$BC$2337,2,0),"")</f>
        <v>Człuchów (pow. człuchowski, woj. pomorskie)</v>
      </c>
      <c r="BF310" s="98">
        <v>0</v>
      </c>
      <c r="BG310" s="98">
        <f>IF(ISNUMBER(SEARCH('ankieta ESG'!$G$184,BH310)),MAX($BG$3:BG309)+1,0)</f>
        <v>307</v>
      </c>
      <c r="BH310" s="134" t="s">
        <v>4310</v>
      </c>
      <c r="BI310" s="98">
        <v>0</v>
      </c>
      <c r="BJ310" s="99" t="str">
        <f>IFERROR(VLOOKUP(ROWS($BH$4:BH310),$BG$4:$BH$2337,2,0),"")</f>
        <v>Człuchów (pow. człuchowski, woj. pomorskie)</v>
      </c>
      <c r="BK310" s="98">
        <v>0</v>
      </c>
      <c r="BL310" s="98">
        <f>IF(ISNUMBER(SEARCH('ankieta ESG'!$G$185,BM310)),MAX($BL$3:BL309)+1,0)</f>
        <v>307</v>
      </c>
      <c r="BM310" s="134" t="s">
        <v>4310</v>
      </c>
      <c r="BN310" s="98">
        <v>0</v>
      </c>
      <c r="BO310" s="99" t="str">
        <f>IFERROR(VLOOKUP(ROWS($BM$4:BM310),$BL$4:$BM$2337,2,0),"")</f>
        <v>Człuchów (pow. człuchowski, woj. pomorskie)</v>
      </c>
      <c r="BP310" s="98">
        <v>0</v>
      </c>
      <c r="BQ310" s="98">
        <f>IF(ISNUMBER(SEARCH('ankieta ESG'!$G$186,BR310)),MAX($BQ$3:BQ309)+1,0)</f>
        <v>307</v>
      </c>
      <c r="BR310" s="134" t="s">
        <v>4310</v>
      </c>
      <c r="BS310" s="98">
        <v>0</v>
      </c>
      <c r="BT310" s="99" t="str">
        <f>IFERROR(VLOOKUP(ROWS($BR$4:BR310),$BQ$4:$BR$2337,2,0),"")</f>
        <v>Człuchów (pow. człuchowski, woj. pomorskie)</v>
      </c>
      <c r="BU310" s="98">
        <v>0</v>
      </c>
      <c r="BV310" s="98">
        <f>IF(ISNUMBER(SEARCH('ankieta ESG'!$G$187,BW310)),MAX($BV$3:BV309)+1,0)</f>
        <v>307</v>
      </c>
      <c r="BW310" s="134" t="s">
        <v>4310</v>
      </c>
      <c r="BX310" s="98">
        <v>0</v>
      </c>
      <c r="BY310" s="99" t="str">
        <f>IFERROR(VLOOKUP(ROWS($BW$4:BW310),$BV$4:$BW$2337,2,0),"")</f>
        <v>Człuchów (pow. człuchowski, woj. pomorskie)</v>
      </c>
      <c r="BZ310" s="98">
        <v>0</v>
      </c>
      <c r="CA310" s="98">
        <f>IF(ISNUMBER(SEARCH('ankieta ESG'!$G$188,CB310)),MAX($CA$3:CA309)+1,0)</f>
        <v>307</v>
      </c>
      <c r="CB310" s="134" t="s">
        <v>4310</v>
      </c>
      <c r="CC310" s="98">
        <v>0</v>
      </c>
      <c r="CD310" s="99" t="str">
        <f>IFERROR(VLOOKUP(ROWS($CB$4:CB310),$CA$4:$CB$2337,2,0),"")</f>
        <v>Człuchów (pow. człuchowski, woj. pomorskie)</v>
      </c>
      <c r="CE310" s="98">
        <v>0</v>
      </c>
      <c r="CF310" s="98">
        <f>IF(ISNUMBER(SEARCH('ankieta ESG'!$G$189,CG310)),MAX($CF$3:CF309)+1,0)</f>
        <v>307</v>
      </c>
      <c r="CG310" s="134" t="s">
        <v>4310</v>
      </c>
      <c r="CH310" s="98">
        <v>0</v>
      </c>
      <c r="CI310" s="99" t="str">
        <f>IFERROR(VLOOKUP(ROWS($CG$4:CG310),$CF$4:$CG$2337,2,0),"")</f>
        <v>Człuchów (pow. człuchowski, woj. pomorskie)</v>
      </c>
      <c r="CJ310" s="98">
        <v>0</v>
      </c>
    </row>
    <row r="311" spans="2:88">
      <c r="B311" s="98">
        <f>IF(ISNUMBER(SEARCH('ankieta ESG'!$E$11,C311)),MAX(B$3:$B310)+1,0)</f>
        <v>308</v>
      </c>
      <c r="C311" s="99" t="s">
        <v>352</v>
      </c>
      <c r="D311" s="98">
        <v>0</v>
      </c>
      <c r="E311" s="99" t="str">
        <f>IFERROR(VLOOKUP(ROWS($C$4:C311),$B$4:$C$1385,2,0),"")</f>
        <v>38.12.Z Zbieranie odpadów niebezpiecznych (PKD 2007)</v>
      </c>
      <c r="F311" s="98">
        <v>0</v>
      </c>
      <c r="AM311" s="98">
        <f>IF(ISNUMBER(SEARCH('ankieta ESG'!$G$180,AN311)),MAX(AM$3:$AM310)+1,0)</f>
        <v>308</v>
      </c>
      <c r="AN311" s="134" t="s">
        <v>4311</v>
      </c>
      <c r="AO311" s="98">
        <v>0</v>
      </c>
      <c r="AP311" s="99" t="str">
        <f>IFERROR(VLOOKUP(ROWS($AN$4:AN311),$AM$4:$AN$2337,2,0),"")</f>
        <v>Czorsztyn (pow. nowotarski, woj. małopolskie)</v>
      </c>
      <c r="AQ311" s="98">
        <v>0</v>
      </c>
      <c r="AR311" s="98">
        <f>IF(ISNUMBER(SEARCH('ankieta ESG'!$G$181,AS311)),MAX($AR$3:AR310)+1,0)</f>
        <v>308</v>
      </c>
      <c r="AS311" s="134" t="s">
        <v>4311</v>
      </c>
      <c r="AT311" s="98">
        <v>0</v>
      </c>
      <c r="AU311" s="99" t="str">
        <f>IFERROR(VLOOKUP(ROWS($AS$4:AS311),$AR$4:$AS$2337,2,0),"")</f>
        <v>Czorsztyn (pow. nowotarski, woj. małopolskie)</v>
      </c>
      <c r="AV311" s="98">
        <v>0</v>
      </c>
      <c r="AW311" s="98">
        <f>IF(ISNUMBER(SEARCH('ankieta ESG'!$G$182,AX311)),MAX($AW$3:AW310)+1,0)</f>
        <v>308</v>
      </c>
      <c r="AX311" s="134" t="s">
        <v>4311</v>
      </c>
      <c r="AY311" s="98">
        <v>0</v>
      </c>
      <c r="AZ311" s="99" t="str">
        <f>IFERROR(VLOOKUP(ROWS($AX$4:AX311),$AW$4:$AX$2337,2,0),"")</f>
        <v>Czorsztyn (pow. nowotarski, woj. małopolskie)</v>
      </c>
      <c r="BA311" s="98">
        <v>0</v>
      </c>
      <c r="BB311" s="98">
        <f>IF(ISNUMBER(SEARCH('ankieta ESG'!$G$183,BC311)),MAX($BB$3:BB310)+1,0)</f>
        <v>308</v>
      </c>
      <c r="BC311" s="134" t="s">
        <v>4311</v>
      </c>
      <c r="BD311" s="98">
        <v>0</v>
      </c>
      <c r="BE311" s="99" t="str">
        <f>IFERROR(VLOOKUP(ROWS($BC$4:BC311),$BB$4:$BC$2337,2,0),"")</f>
        <v>Czorsztyn (pow. nowotarski, woj. małopolskie)</v>
      </c>
      <c r="BF311" s="98">
        <v>0</v>
      </c>
      <c r="BG311" s="98">
        <f>IF(ISNUMBER(SEARCH('ankieta ESG'!$G$184,BH311)),MAX($BG$3:BG310)+1,0)</f>
        <v>308</v>
      </c>
      <c r="BH311" s="134" t="s">
        <v>4311</v>
      </c>
      <c r="BI311" s="98">
        <v>0</v>
      </c>
      <c r="BJ311" s="99" t="str">
        <f>IFERROR(VLOOKUP(ROWS($BH$4:BH311),$BG$4:$BH$2337,2,0),"")</f>
        <v>Czorsztyn (pow. nowotarski, woj. małopolskie)</v>
      </c>
      <c r="BK311" s="98">
        <v>0</v>
      </c>
      <c r="BL311" s="98">
        <f>IF(ISNUMBER(SEARCH('ankieta ESG'!$G$185,BM311)),MAX($BL$3:BL310)+1,0)</f>
        <v>308</v>
      </c>
      <c r="BM311" s="134" t="s">
        <v>4311</v>
      </c>
      <c r="BN311" s="98">
        <v>0</v>
      </c>
      <c r="BO311" s="99" t="str">
        <f>IFERROR(VLOOKUP(ROWS($BM$4:BM311),$BL$4:$BM$2337,2,0),"")</f>
        <v>Czorsztyn (pow. nowotarski, woj. małopolskie)</v>
      </c>
      <c r="BP311" s="98">
        <v>0</v>
      </c>
      <c r="BQ311" s="98">
        <f>IF(ISNUMBER(SEARCH('ankieta ESG'!$G$186,BR311)),MAX($BQ$3:BQ310)+1,0)</f>
        <v>308</v>
      </c>
      <c r="BR311" s="134" t="s">
        <v>4311</v>
      </c>
      <c r="BS311" s="98">
        <v>0</v>
      </c>
      <c r="BT311" s="99" t="str">
        <f>IFERROR(VLOOKUP(ROWS($BR$4:BR311),$BQ$4:$BR$2337,2,0),"")</f>
        <v>Czorsztyn (pow. nowotarski, woj. małopolskie)</v>
      </c>
      <c r="BU311" s="98">
        <v>0</v>
      </c>
      <c r="BV311" s="98">
        <f>IF(ISNUMBER(SEARCH('ankieta ESG'!$G$187,BW311)),MAX($BV$3:BV310)+1,0)</f>
        <v>308</v>
      </c>
      <c r="BW311" s="134" t="s">
        <v>4311</v>
      </c>
      <c r="BX311" s="98">
        <v>0</v>
      </c>
      <c r="BY311" s="99" t="str">
        <f>IFERROR(VLOOKUP(ROWS($BW$4:BW311),$BV$4:$BW$2337,2,0),"")</f>
        <v>Czorsztyn (pow. nowotarski, woj. małopolskie)</v>
      </c>
      <c r="BZ311" s="98">
        <v>0</v>
      </c>
      <c r="CA311" s="98">
        <f>IF(ISNUMBER(SEARCH('ankieta ESG'!$G$188,CB311)),MAX($CA$3:CA310)+1,0)</f>
        <v>308</v>
      </c>
      <c r="CB311" s="134" t="s">
        <v>4311</v>
      </c>
      <c r="CC311" s="98">
        <v>0</v>
      </c>
      <c r="CD311" s="99" t="str">
        <f>IFERROR(VLOOKUP(ROWS($CB$4:CB311),$CA$4:$CB$2337,2,0),"")</f>
        <v>Czorsztyn (pow. nowotarski, woj. małopolskie)</v>
      </c>
      <c r="CE311" s="98">
        <v>0</v>
      </c>
      <c r="CF311" s="98">
        <f>IF(ISNUMBER(SEARCH('ankieta ESG'!$G$189,CG311)),MAX($CF$3:CF310)+1,0)</f>
        <v>308</v>
      </c>
      <c r="CG311" s="134" t="s">
        <v>4311</v>
      </c>
      <c r="CH311" s="98">
        <v>0</v>
      </c>
      <c r="CI311" s="99" t="str">
        <f>IFERROR(VLOOKUP(ROWS($CG$4:CG311),$CF$4:$CG$2337,2,0),"")</f>
        <v>Czorsztyn (pow. nowotarski, woj. małopolskie)</v>
      </c>
      <c r="CJ311" s="98">
        <v>0</v>
      </c>
    </row>
    <row r="312" spans="2:88">
      <c r="B312" s="98">
        <f>IF(ISNUMBER(SEARCH('ankieta ESG'!$E$11,C312)),MAX(B$3:$B311)+1,0)</f>
        <v>309</v>
      </c>
      <c r="C312" s="99" t="s">
        <v>353</v>
      </c>
      <c r="D312" s="98">
        <v>0</v>
      </c>
      <c r="E312" s="99" t="str">
        <f>IFERROR(VLOOKUP(ROWS($C$4:C312),$B$4:$C$1385,2,0),"")</f>
        <v>38.21.Z Obróbka i usuwanie odpadów innych niż niebezpieczne (PKD 2007)</v>
      </c>
      <c r="F312" s="98">
        <v>0</v>
      </c>
      <c r="AM312" s="98">
        <f>IF(ISNUMBER(SEARCH('ankieta ESG'!$G$180,AN312)),MAX(AM$3:$AM311)+1,0)</f>
        <v>309</v>
      </c>
      <c r="AN312" s="134" t="s">
        <v>4312</v>
      </c>
      <c r="AO312" s="98">
        <v>0</v>
      </c>
      <c r="AP312" s="99" t="str">
        <f>IFERROR(VLOOKUP(ROWS($AN$4:AN312),$AM$4:$AN$2337,2,0),"")</f>
        <v>Czosnów (pow. nowodworski, woj. mazowieckie)</v>
      </c>
      <c r="AQ312" s="98">
        <v>0</v>
      </c>
      <c r="AR312" s="98">
        <f>IF(ISNUMBER(SEARCH('ankieta ESG'!$G$181,AS312)),MAX($AR$3:AR311)+1,0)</f>
        <v>309</v>
      </c>
      <c r="AS312" s="134" t="s">
        <v>4312</v>
      </c>
      <c r="AT312" s="98">
        <v>0</v>
      </c>
      <c r="AU312" s="99" t="str">
        <f>IFERROR(VLOOKUP(ROWS($AS$4:AS312),$AR$4:$AS$2337,2,0),"")</f>
        <v>Czosnów (pow. nowodworski, woj. mazowieckie)</v>
      </c>
      <c r="AV312" s="98">
        <v>0</v>
      </c>
      <c r="AW312" s="98">
        <f>IF(ISNUMBER(SEARCH('ankieta ESG'!$G$182,AX312)),MAX($AW$3:AW311)+1,0)</f>
        <v>309</v>
      </c>
      <c r="AX312" s="134" t="s">
        <v>4312</v>
      </c>
      <c r="AY312" s="98">
        <v>0</v>
      </c>
      <c r="AZ312" s="99" t="str">
        <f>IFERROR(VLOOKUP(ROWS($AX$4:AX312),$AW$4:$AX$2337,2,0),"")</f>
        <v>Czosnów (pow. nowodworski, woj. mazowieckie)</v>
      </c>
      <c r="BA312" s="98">
        <v>0</v>
      </c>
      <c r="BB312" s="98">
        <f>IF(ISNUMBER(SEARCH('ankieta ESG'!$G$183,BC312)),MAX($BB$3:BB311)+1,0)</f>
        <v>309</v>
      </c>
      <c r="BC312" s="134" t="s">
        <v>4312</v>
      </c>
      <c r="BD312" s="98">
        <v>0</v>
      </c>
      <c r="BE312" s="99" t="str">
        <f>IFERROR(VLOOKUP(ROWS($BC$4:BC312),$BB$4:$BC$2337,2,0),"")</f>
        <v>Czosnów (pow. nowodworski, woj. mazowieckie)</v>
      </c>
      <c r="BF312" s="98">
        <v>0</v>
      </c>
      <c r="BG312" s="98">
        <f>IF(ISNUMBER(SEARCH('ankieta ESG'!$G$184,BH312)),MAX($BG$3:BG311)+1,0)</f>
        <v>309</v>
      </c>
      <c r="BH312" s="134" t="s">
        <v>4312</v>
      </c>
      <c r="BI312" s="98">
        <v>0</v>
      </c>
      <c r="BJ312" s="99" t="str">
        <f>IFERROR(VLOOKUP(ROWS($BH$4:BH312),$BG$4:$BH$2337,2,0),"")</f>
        <v>Czosnów (pow. nowodworski, woj. mazowieckie)</v>
      </c>
      <c r="BK312" s="98">
        <v>0</v>
      </c>
      <c r="BL312" s="98">
        <f>IF(ISNUMBER(SEARCH('ankieta ESG'!$G$185,BM312)),MAX($BL$3:BL311)+1,0)</f>
        <v>309</v>
      </c>
      <c r="BM312" s="134" t="s">
        <v>4312</v>
      </c>
      <c r="BN312" s="98">
        <v>0</v>
      </c>
      <c r="BO312" s="99" t="str">
        <f>IFERROR(VLOOKUP(ROWS($BM$4:BM312),$BL$4:$BM$2337,2,0),"")</f>
        <v>Czosnów (pow. nowodworski, woj. mazowieckie)</v>
      </c>
      <c r="BP312" s="98">
        <v>0</v>
      </c>
      <c r="BQ312" s="98">
        <f>IF(ISNUMBER(SEARCH('ankieta ESG'!$G$186,BR312)),MAX($BQ$3:BQ311)+1,0)</f>
        <v>309</v>
      </c>
      <c r="BR312" s="134" t="s">
        <v>4312</v>
      </c>
      <c r="BS312" s="98">
        <v>0</v>
      </c>
      <c r="BT312" s="99" t="str">
        <f>IFERROR(VLOOKUP(ROWS($BR$4:BR312),$BQ$4:$BR$2337,2,0),"")</f>
        <v>Czosnów (pow. nowodworski, woj. mazowieckie)</v>
      </c>
      <c r="BU312" s="98">
        <v>0</v>
      </c>
      <c r="BV312" s="98">
        <f>IF(ISNUMBER(SEARCH('ankieta ESG'!$G$187,BW312)),MAX($BV$3:BV311)+1,0)</f>
        <v>309</v>
      </c>
      <c r="BW312" s="134" t="s">
        <v>4312</v>
      </c>
      <c r="BX312" s="98">
        <v>0</v>
      </c>
      <c r="BY312" s="99" t="str">
        <f>IFERROR(VLOOKUP(ROWS($BW$4:BW312),$BV$4:$BW$2337,2,0),"")</f>
        <v>Czosnów (pow. nowodworski, woj. mazowieckie)</v>
      </c>
      <c r="BZ312" s="98">
        <v>0</v>
      </c>
      <c r="CA312" s="98">
        <f>IF(ISNUMBER(SEARCH('ankieta ESG'!$G$188,CB312)),MAX($CA$3:CA311)+1,0)</f>
        <v>309</v>
      </c>
      <c r="CB312" s="134" t="s">
        <v>4312</v>
      </c>
      <c r="CC312" s="98">
        <v>0</v>
      </c>
      <c r="CD312" s="99" t="str">
        <f>IFERROR(VLOOKUP(ROWS($CB$4:CB312),$CA$4:$CB$2337,2,0),"")</f>
        <v>Czosnów (pow. nowodworski, woj. mazowieckie)</v>
      </c>
      <c r="CE312" s="98">
        <v>0</v>
      </c>
      <c r="CF312" s="98">
        <f>IF(ISNUMBER(SEARCH('ankieta ESG'!$G$189,CG312)),MAX($CF$3:CF311)+1,0)</f>
        <v>309</v>
      </c>
      <c r="CG312" s="134" t="s">
        <v>4312</v>
      </c>
      <c r="CH312" s="98">
        <v>0</v>
      </c>
      <c r="CI312" s="99" t="str">
        <f>IFERROR(VLOOKUP(ROWS($CG$4:CG312),$CF$4:$CG$2337,2,0),"")</f>
        <v>Czosnów (pow. nowodworski, woj. mazowieckie)</v>
      </c>
      <c r="CJ312" s="98">
        <v>0</v>
      </c>
    </row>
    <row r="313" spans="2:88">
      <c r="B313" s="98">
        <f>IF(ISNUMBER(SEARCH('ankieta ESG'!$E$11,C313)),MAX(B$3:$B312)+1,0)</f>
        <v>310</v>
      </c>
      <c r="C313" s="99" t="s">
        <v>354</v>
      </c>
      <c r="D313" s="98">
        <v>0</v>
      </c>
      <c r="E313" s="99" t="str">
        <f>IFERROR(VLOOKUP(ROWS($C$4:C313),$B$4:$C$1385,2,0),"")</f>
        <v>38.22.Z Przetwarzanie i unieszkodliwianie odpadów niebezpiecznych (PKD 2007)</v>
      </c>
      <c r="F313" s="98">
        <v>0</v>
      </c>
      <c r="AM313" s="98">
        <f>IF(ISNUMBER(SEARCH('ankieta ESG'!$G$180,AN313)),MAX(AM$3:$AM312)+1,0)</f>
        <v>310</v>
      </c>
      <c r="AN313" s="134" t="s">
        <v>4313</v>
      </c>
      <c r="AO313" s="98">
        <v>0</v>
      </c>
      <c r="AP313" s="99" t="str">
        <f>IFERROR(VLOOKUP(ROWS($AN$4:AN313),$AM$4:$AN$2337,2,0),"")</f>
        <v>Czudec (pow. strzyżowski, woj. podkarpackie)</v>
      </c>
      <c r="AQ313" s="98">
        <v>0</v>
      </c>
      <c r="AR313" s="98">
        <f>IF(ISNUMBER(SEARCH('ankieta ESG'!$G$181,AS313)),MAX($AR$3:AR312)+1,0)</f>
        <v>310</v>
      </c>
      <c r="AS313" s="134" t="s">
        <v>4313</v>
      </c>
      <c r="AT313" s="98">
        <v>0</v>
      </c>
      <c r="AU313" s="99" t="str">
        <f>IFERROR(VLOOKUP(ROWS($AS$4:AS313),$AR$4:$AS$2337,2,0),"")</f>
        <v>Czudec (pow. strzyżowski, woj. podkarpackie)</v>
      </c>
      <c r="AV313" s="98">
        <v>0</v>
      </c>
      <c r="AW313" s="98">
        <f>IF(ISNUMBER(SEARCH('ankieta ESG'!$G$182,AX313)),MAX($AW$3:AW312)+1,0)</f>
        <v>310</v>
      </c>
      <c r="AX313" s="134" t="s">
        <v>4313</v>
      </c>
      <c r="AY313" s="98">
        <v>0</v>
      </c>
      <c r="AZ313" s="99" t="str">
        <f>IFERROR(VLOOKUP(ROWS($AX$4:AX313),$AW$4:$AX$2337,2,0),"")</f>
        <v>Czudec (pow. strzyżowski, woj. podkarpackie)</v>
      </c>
      <c r="BA313" s="98">
        <v>0</v>
      </c>
      <c r="BB313" s="98">
        <f>IF(ISNUMBER(SEARCH('ankieta ESG'!$G$183,BC313)),MAX($BB$3:BB312)+1,0)</f>
        <v>310</v>
      </c>
      <c r="BC313" s="134" t="s">
        <v>4313</v>
      </c>
      <c r="BD313" s="98">
        <v>0</v>
      </c>
      <c r="BE313" s="99" t="str">
        <f>IFERROR(VLOOKUP(ROWS($BC$4:BC313),$BB$4:$BC$2337,2,0),"")</f>
        <v>Czudec (pow. strzyżowski, woj. podkarpackie)</v>
      </c>
      <c r="BF313" s="98">
        <v>0</v>
      </c>
      <c r="BG313" s="98">
        <f>IF(ISNUMBER(SEARCH('ankieta ESG'!$G$184,BH313)),MAX($BG$3:BG312)+1,0)</f>
        <v>310</v>
      </c>
      <c r="BH313" s="134" t="s">
        <v>4313</v>
      </c>
      <c r="BI313" s="98">
        <v>0</v>
      </c>
      <c r="BJ313" s="99" t="str">
        <f>IFERROR(VLOOKUP(ROWS($BH$4:BH313),$BG$4:$BH$2337,2,0),"")</f>
        <v>Czudec (pow. strzyżowski, woj. podkarpackie)</v>
      </c>
      <c r="BK313" s="98">
        <v>0</v>
      </c>
      <c r="BL313" s="98">
        <f>IF(ISNUMBER(SEARCH('ankieta ESG'!$G$185,BM313)),MAX($BL$3:BL312)+1,0)</f>
        <v>310</v>
      </c>
      <c r="BM313" s="134" t="s">
        <v>4313</v>
      </c>
      <c r="BN313" s="98">
        <v>0</v>
      </c>
      <c r="BO313" s="99" t="str">
        <f>IFERROR(VLOOKUP(ROWS($BM$4:BM313),$BL$4:$BM$2337,2,0),"")</f>
        <v>Czudec (pow. strzyżowski, woj. podkarpackie)</v>
      </c>
      <c r="BP313" s="98">
        <v>0</v>
      </c>
      <c r="BQ313" s="98">
        <f>IF(ISNUMBER(SEARCH('ankieta ESG'!$G$186,BR313)),MAX($BQ$3:BQ312)+1,0)</f>
        <v>310</v>
      </c>
      <c r="BR313" s="134" t="s">
        <v>4313</v>
      </c>
      <c r="BS313" s="98">
        <v>0</v>
      </c>
      <c r="BT313" s="99" t="str">
        <f>IFERROR(VLOOKUP(ROWS($BR$4:BR313),$BQ$4:$BR$2337,2,0),"")</f>
        <v>Czudec (pow. strzyżowski, woj. podkarpackie)</v>
      </c>
      <c r="BU313" s="98">
        <v>0</v>
      </c>
      <c r="BV313" s="98">
        <f>IF(ISNUMBER(SEARCH('ankieta ESG'!$G$187,BW313)),MAX($BV$3:BV312)+1,0)</f>
        <v>310</v>
      </c>
      <c r="BW313" s="134" t="s">
        <v>4313</v>
      </c>
      <c r="BX313" s="98">
        <v>0</v>
      </c>
      <c r="BY313" s="99" t="str">
        <f>IFERROR(VLOOKUP(ROWS($BW$4:BW313),$BV$4:$BW$2337,2,0),"")</f>
        <v>Czudec (pow. strzyżowski, woj. podkarpackie)</v>
      </c>
      <c r="BZ313" s="98">
        <v>0</v>
      </c>
      <c r="CA313" s="98">
        <f>IF(ISNUMBER(SEARCH('ankieta ESG'!$G$188,CB313)),MAX($CA$3:CA312)+1,0)</f>
        <v>310</v>
      </c>
      <c r="CB313" s="134" t="s">
        <v>4313</v>
      </c>
      <c r="CC313" s="98">
        <v>0</v>
      </c>
      <c r="CD313" s="99" t="str">
        <f>IFERROR(VLOOKUP(ROWS($CB$4:CB313),$CA$4:$CB$2337,2,0),"")</f>
        <v>Czudec (pow. strzyżowski, woj. podkarpackie)</v>
      </c>
      <c r="CE313" s="98">
        <v>0</v>
      </c>
      <c r="CF313" s="98">
        <f>IF(ISNUMBER(SEARCH('ankieta ESG'!$G$189,CG313)),MAX($CF$3:CF312)+1,0)</f>
        <v>310</v>
      </c>
      <c r="CG313" s="134" t="s">
        <v>4313</v>
      </c>
      <c r="CH313" s="98">
        <v>0</v>
      </c>
      <c r="CI313" s="99" t="str">
        <f>IFERROR(VLOOKUP(ROWS($CG$4:CG313),$CF$4:$CG$2337,2,0),"")</f>
        <v>Czudec (pow. strzyżowski, woj. podkarpackie)</v>
      </c>
      <c r="CJ313" s="98">
        <v>0</v>
      </c>
    </row>
    <row r="314" spans="2:88">
      <c r="B314" s="98">
        <f>IF(ISNUMBER(SEARCH('ankieta ESG'!$E$11,C314)),MAX(B$3:$B313)+1,0)</f>
        <v>311</v>
      </c>
      <c r="C314" s="99" t="s">
        <v>355</v>
      </c>
      <c r="D314" s="98">
        <v>0</v>
      </c>
      <c r="E314" s="99" t="str">
        <f>IFERROR(VLOOKUP(ROWS($C$4:C314),$B$4:$C$1385,2,0),"")</f>
        <v>38.31.Z Demontaż wyrobów zużytych (PKD 2007)</v>
      </c>
      <c r="F314" s="98">
        <v>0</v>
      </c>
      <c r="AM314" s="98">
        <f>IF(ISNUMBER(SEARCH('ankieta ESG'!$G$180,AN314)),MAX(AM$3:$AM313)+1,0)</f>
        <v>311</v>
      </c>
      <c r="AN314" s="134" t="s">
        <v>4314</v>
      </c>
      <c r="AO314" s="98">
        <v>0</v>
      </c>
      <c r="AP314" s="99" t="str">
        <f>IFERROR(VLOOKUP(ROWS($AN$4:AN314),$AM$4:$AN$2337,2,0),"")</f>
        <v>Czyże (pow. hajnowski, woj. podlaskie)</v>
      </c>
      <c r="AQ314" s="98">
        <v>0</v>
      </c>
      <c r="AR314" s="98">
        <f>IF(ISNUMBER(SEARCH('ankieta ESG'!$G$181,AS314)),MAX($AR$3:AR313)+1,0)</f>
        <v>311</v>
      </c>
      <c r="AS314" s="134" t="s">
        <v>4314</v>
      </c>
      <c r="AT314" s="98">
        <v>0</v>
      </c>
      <c r="AU314" s="99" t="str">
        <f>IFERROR(VLOOKUP(ROWS($AS$4:AS314),$AR$4:$AS$2337,2,0),"")</f>
        <v>Czyże (pow. hajnowski, woj. podlaskie)</v>
      </c>
      <c r="AV314" s="98">
        <v>0</v>
      </c>
      <c r="AW314" s="98">
        <f>IF(ISNUMBER(SEARCH('ankieta ESG'!$G$182,AX314)),MAX($AW$3:AW313)+1,0)</f>
        <v>311</v>
      </c>
      <c r="AX314" s="134" t="s">
        <v>4314</v>
      </c>
      <c r="AY314" s="98">
        <v>0</v>
      </c>
      <c r="AZ314" s="99" t="str">
        <f>IFERROR(VLOOKUP(ROWS($AX$4:AX314),$AW$4:$AX$2337,2,0),"")</f>
        <v>Czyże (pow. hajnowski, woj. podlaskie)</v>
      </c>
      <c r="BA314" s="98">
        <v>0</v>
      </c>
      <c r="BB314" s="98">
        <f>IF(ISNUMBER(SEARCH('ankieta ESG'!$G$183,BC314)),MAX($BB$3:BB313)+1,0)</f>
        <v>311</v>
      </c>
      <c r="BC314" s="134" t="s">
        <v>4314</v>
      </c>
      <c r="BD314" s="98">
        <v>0</v>
      </c>
      <c r="BE314" s="99" t="str">
        <f>IFERROR(VLOOKUP(ROWS($BC$4:BC314),$BB$4:$BC$2337,2,0),"")</f>
        <v>Czyże (pow. hajnowski, woj. podlaskie)</v>
      </c>
      <c r="BF314" s="98">
        <v>0</v>
      </c>
      <c r="BG314" s="98">
        <f>IF(ISNUMBER(SEARCH('ankieta ESG'!$G$184,BH314)),MAX($BG$3:BG313)+1,0)</f>
        <v>311</v>
      </c>
      <c r="BH314" s="134" t="s">
        <v>4314</v>
      </c>
      <c r="BI314" s="98">
        <v>0</v>
      </c>
      <c r="BJ314" s="99" t="str">
        <f>IFERROR(VLOOKUP(ROWS($BH$4:BH314),$BG$4:$BH$2337,2,0),"")</f>
        <v>Czyże (pow. hajnowski, woj. podlaskie)</v>
      </c>
      <c r="BK314" s="98">
        <v>0</v>
      </c>
      <c r="BL314" s="98">
        <f>IF(ISNUMBER(SEARCH('ankieta ESG'!$G$185,BM314)),MAX($BL$3:BL313)+1,0)</f>
        <v>311</v>
      </c>
      <c r="BM314" s="134" t="s">
        <v>4314</v>
      </c>
      <c r="BN314" s="98">
        <v>0</v>
      </c>
      <c r="BO314" s="99" t="str">
        <f>IFERROR(VLOOKUP(ROWS($BM$4:BM314),$BL$4:$BM$2337,2,0),"")</f>
        <v>Czyże (pow. hajnowski, woj. podlaskie)</v>
      </c>
      <c r="BP314" s="98">
        <v>0</v>
      </c>
      <c r="BQ314" s="98">
        <f>IF(ISNUMBER(SEARCH('ankieta ESG'!$G$186,BR314)),MAX($BQ$3:BQ313)+1,0)</f>
        <v>311</v>
      </c>
      <c r="BR314" s="134" t="s">
        <v>4314</v>
      </c>
      <c r="BS314" s="98">
        <v>0</v>
      </c>
      <c r="BT314" s="99" t="str">
        <f>IFERROR(VLOOKUP(ROWS($BR$4:BR314),$BQ$4:$BR$2337,2,0),"")</f>
        <v>Czyże (pow. hajnowski, woj. podlaskie)</v>
      </c>
      <c r="BU314" s="98">
        <v>0</v>
      </c>
      <c r="BV314" s="98">
        <f>IF(ISNUMBER(SEARCH('ankieta ESG'!$G$187,BW314)),MAX($BV$3:BV313)+1,0)</f>
        <v>311</v>
      </c>
      <c r="BW314" s="134" t="s">
        <v>4314</v>
      </c>
      <c r="BX314" s="98">
        <v>0</v>
      </c>
      <c r="BY314" s="99" t="str">
        <f>IFERROR(VLOOKUP(ROWS($BW$4:BW314),$BV$4:$BW$2337,2,0),"")</f>
        <v>Czyże (pow. hajnowski, woj. podlaskie)</v>
      </c>
      <c r="BZ314" s="98">
        <v>0</v>
      </c>
      <c r="CA314" s="98">
        <f>IF(ISNUMBER(SEARCH('ankieta ESG'!$G$188,CB314)),MAX($CA$3:CA313)+1,0)</f>
        <v>311</v>
      </c>
      <c r="CB314" s="134" t="s">
        <v>4314</v>
      </c>
      <c r="CC314" s="98">
        <v>0</v>
      </c>
      <c r="CD314" s="99" t="str">
        <f>IFERROR(VLOOKUP(ROWS($CB$4:CB314),$CA$4:$CB$2337,2,0),"")</f>
        <v>Czyże (pow. hajnowski, woj. podlaskie)</v>
      </c>
      <c r="CE314" s="98">
        <v>0</v>
      </c>
      <c r="CF314" s="98">
        <f>IF(ISNUMBER(SEARCH('ankieta ESG'!$G$189,CG314)),MAX($CF$3:CF313)+1,0)</f>
        <v>311</v>
      </c>
      <c r="CG314" s="134" t="s">
        <v>4314</v>
      </c>
      <c r="CH314" s="98">
        <v>0</v>
      </c>
      <c r="CI314" s="99" t="str">
        <f>IFERROR(VLOOKUP(ROWS($CG$4:CG314),$CF$4:$CG$2337,2,0),"")</f>
        <v>Czyże (pow. hajnowski, woj. podlaskie)</v>
      </c>
      <c r="CJ314" s="98">
        <v>0</v>
      </c>
    </row>
    <row r="315" spans="2:88">
      <c r="B315" s="98">
        <f>IF(ISNUMBER(SEARCH('ankieta ESG'!$E$11,C315)),MAX(B$3:$B314)+1,0)</f>
        <v>312</v>
      </c>
      <c r="C315" s="99" t="s">
        <v>356</v>
      </c>
      <c r="D315" s="98">
        <v>0</v>
      </c>
      <c r="E315" s="99" t="str">
        <f>IFERROR(VLOOKUP(ROWS($C$4:C315),$B$4:$C$1385,2,0),"")</f>
        <v>38.32.Z Odzysk surowców z materiałów segregowanych (PKD 2007)</v>
      </c>
      <c r="F315" s="98">
        <v>0</v>
      </c>
      <c r="AM315" s="98">
        <f>IF(ISNUMBER(SEARCH('ankieta ESG'!$G$180,AN315)),MAX(AM$3:$AM314)+1,0)</f>
        <v>312</v>
      </c>
      <c r="AN315" s="134" t="s">
        <v>4315</v>
      </c>
      <c r="AO315" s="98">
        <v>0</v>
      </c>
      <c r="AP315" s="99" t="str">
        <f>IFERROR(VLOOKUP(ROWS($AN$4:AN315),$AM$4:$AN$2337,2,0),"")</f>
        <v>Czyżew (pow. wysokomazowiecki, woj. podlaskie)</v>
      </c>
      <c r="AQ315" s="98">
        <v>0</v>
      </c>
      <c r="AR315" s="98">
        <f>IF(ISNUMBER(SEARCH('ankieta ESG'!$G$181,AS315)),MAX($AR$3:AR314)+1,0)</f>
        <v>312</v>
      </c>
      <c r="AS315" s="134" t="s">
        <v>4315</v>
      </c>
      <c r="AT315" s="98">
        <v>0</v>
      </c>
      <c r="AU315" s="99" t="str">
        <f>IFERROR(VLOOKUP(ROWS($AS$4:AS315),$AR$4:$AS$2337,2,0),"")</f>
        <v>Czyżew (pow. wysokomazowiecki, woj. podlaskie)</v>
      </c>
      <c r="AV315" s="98">
        <v>0</v>
      </c>
      <c r="AW315" s="98">
        <f>IF(ISNUMBER(SEARCH('ankieta ESG'!$G$182,AX315)),MAX($AW$3:AW314)+1,0)</f>
        <v>312</v>
      </c>
      <c r="AX315" s="134" t="s">
        <v>4315</v>
      </c>
      <c r="AY315" s="98">
        <v>0</v>
      </c>
      <c r="AZ315" s="99" t="str">
        <f>IFERROR(VLOOKUP(ROWS($AX$4:AX315),$AW$4:$AX$2337,2,0),"")</f>
        <v>Czyżew (pow. wysokomazowiecki, woj. podlaskie)</v>
      </c>
      <c r="BA315" s="98">
        <v>0</v>
      </c>
      <c r="BB315" s="98">
        <f>IF(ISNUMBER(SEARCH('ankieta ESG'!$G$183,BC315)),MAX($BB$3:BB314)+1,0)</f>
        <v>312</v>
      </c>
      <c r="BC315" s="134" t="s">
        <v>4315</v>
      </c>
      <c r="BD315" s="98">
        <v>0</v>
      </c>
      <c r="BE315" s="99" t="str">
        <f>IFERROR(VLOOKUP(ROWS($BC$4:BC315),$BB$4:$BC$2337,2,0),"")</f>
        <v>Czyżew (pow. wysokomazowiecki, woj. podlaskie)</v>
      </c>
      <c r="BF315" s="98">
        <v>0</v>
      </c>
      <c r="BG315" s="98">
        <f>IF(ISNUMBER(SEARCH('ankieta ESG'!$G$184,BH315)),MAX($BG$3:BG314)+1,0)</f>
        <v>312</v>
      </c>
      <c r="BH315" s="134" t="s">
        <v>4315</v>
      </c>
      <c r="BI315" s="98">
        <v>0</v>
      </c>
      <c r="BJ315" s="99" t="str">
        <f>IFERROR(VLOOKUP(ROWS($BH$4:BH315),$BG$4:$BH$2337,2,0),"")</f>
        <v>Czyżew (pow. wysokomazowiecki, woj. podlaskie)</v>
      </c>
      <c r="BK315" s="98">
        <v>0</v>
      </c>
      <c r="BL315" s="98">
        <f>IF(ISNUMBER(SEARCH('ankieta ESG'!$G$185,BM315)),MAX($BL$3:BL314)+1,0)</f>
        <v>312</v>
      </c>
      <c r="BM315" s="134" t="s">
        <v>4315</v>
      </c>
      <c r="BN315" s="98">
        <v>0</v>
      </c>
      <c r="BO315" s="99" t="str">
        <f>IFERROR(VLOOKUP(ROWS($BM$4:BM315),$BL$4:$BM$2337,2,0),"")</f>
        <v>Czyżew (pow. wysokomazowiecki, woj. podlaskie)</v>
      </c>
      <c r="BP315" s="98">
        <v>0</v>
      </c>
      <c r="BQ315" s="98">
        <f>IF(ISNUMBER(SEARCH('ankieta ESG'!$G$186,BR315)),MAX($BQ$3:BQ314)+1,0)</f>
        <v>312</v>
      </c>
      <c r="BR315" s="134" t="s">
        <v>4315</v>
      </c>
      <c r="BS315" s="98">
        <v>0</v>
      </c>
      <c r="BT315" s="99" t="str">
        <f>IFERROR(VLOOKUP(ROWS($BR$4:BR315),$BQ$4:$BR$2337,2,0),"")</f>
        <v>Czyżew (pow. wysokomazowiecki, woj. podlaskie)</v>
      </c>
      <c r="BU315" s="98">
        <v>0</v>
      </c>
      <c r="BV315" s="98">
        <f>IF(ISNUMBER(SEARCH('ankieta ESG'!$G$187,BW315)),MAX($BV$3:BV314)+1,0)</f>
        <v>312</v>
      </c>
      <c r="BW315" s="134" t="s">
        <v>4315</v>
      </c>
      <c r="BX315" s="98">
        <v>0</v>
      </c>
      <c r="BY315" s="99" t="str">
        <f>IFERROR(VLOOKUP(ROWS($BW$4:BW315),$BV$4:$BW$2337,2,0),"")</f>
        <v>Czyżew (pow. wysokomazowiecki, woj. podlaskie)</v>
      </c>
      <c r="BZ315" s="98">
        <v>0</v>
      </c>
      <c r="CA315" s="98">
        <f>IF(ISNUMBER(SEARCH('ankieta ESG'!$G$188,CB315)),MAX($CA$3:CA314)+1,0)</f>
        <v>312</v>
      </c>
      <c r="CB315" s="134" t="s">
        <v>4315</v>
      </c>
      <c r="CC315" s="98">
        <v>0</v>
      </c>
      <c r="CD315" s="99" t="str">
        <f>IFERROR(VLOOKUP(ROWS($CB$4:CB315),$CA$4:$CB$2337,2,0),"")</f>
        <v>Czyżew (pow. wysokomazowiecki, woj. podlaskie)</v>
      </c>
      <c r="CE315" s="98">
        <v>0</v>
      </c>
      <c r="CF315" s="98">
        <f>IF(ISNUMBER(SEARCH('ankieta ESG'!$G$189,CG315)),MAX($CF$3:CF314)+1,0)</f>
        <v>312</v>
      </c>
      <c r="CG315" s="134" t="s">
        <v>4315</v>
      </c>
      <c r="CH315" s="98">
        <v>0</v>
      </c>
      <c r="CI315" s="99" t="str">
        <f>IFERROR(VLOOKUP(ROWS($CG$4:CG315),$CF$4:$CG$2337,2,0),"")</f>
        <v>Czyżew (pow. wysokomazowiecki, woj. podlaskie)</v>
      </c>
      <c r="CJ315" s="98">
        <v>0</v>
      </c>
    </row>
    <row r="316" spans="2:88">
      <c r="B316" s="98">
        <f>IF(ISNUMBER(SEARCH('ankieta ESG'!$E$11,C316)),MAX(B$3:$B315)+1,0)</f>
        <v>313</v>
      </c>
      <c r="C316" s="99" t="s">
        <v>357</v>
      </c>
      <c r="D316" s="98">
        <v>0</v>
      </c>
      <c r="E316" s="99" t="str">
        <f>IFERROR(VLOOKUP(ROWS($C$4:C316),$B$4:$C$1385,2,0),"")</f>
        <v>39.00.Z DZIAŁALNOŚĆ ZWIĄZANA Z REKULTYWACJĄ I POZOSTAŁA DZIAŁALNOŚĆ USŁUGOWA ZWIĄZANA Z GOSPODARKĄ ODPADAMI (PKD 2007)</v>
      </c>
      <c r="F316" s="98">
        <v>0</v>
      </c>
      <c r="AM316" s="98">
        <f>IF(ISNUMBER(SEARCH('ankieta ESG'!$G$180,AN316)),MAX(AM$3:$AM315)+1,0)</f>
        <v>313</v>
      </c>
      <c r="AN316" s="134" t="s">
        <v>4316</v>
      </c>
      <c r="AO316" s="98">
        <v>0</v>
      </c>
      <c r="AP316" s="99" t="str">
        <f>IFERROR(VLOOKUP(ROWS($AN$4:AN316),$AM$4:$AN$2337,2,0),"")</f>
        <v>Ćmielów (pow. ostrowiecki, woj. świętokrzyskie)</v>
      </c>
      <c r="AQ316" s="98">
        <v>0</v>
      </c>
      <c r="AR316" s="98">
        <f>IF(ISNUMBER(SEARCH('ankieta ESG'!$G$181,AS316)),MAX($AR$3:AR315)+1,0)</f>
        <v>313</v>
      </c>
      <c r="AS316" s="134" t="s">
        <v>4316</v>
      </c>
      <c r="AT316" s="98">
        <v>0</v>
      </c>
      <c r="AU316" s="99" t="str">
        <f>IFERROR(VLOOKUP(ROWS($AS$4:AS316),$AR$4:$AS$2337,2,0),"")</f>
        <v>Ćmielów (pow. ostrowiecki, woj. świętokrzyskie)</v>
      </c>
      <c r="AV316" s="98">
        <v>0</v>
      </c>
      <c r="AW316" s="98">
        <f>IF(ISNUMBER(SEARCH('ankieta ESG'!$G$182,AX316)),MAX($AW$3:AW315)+1,0)</f>
        <v>313</v>
      </c>
      <c r="AX316" s="134" t="s">
        <v>4316</v>
      </c>
      <c r="AY316" s="98">
        <v>0</v>
      </c>
      <c r="AZ316" s="99" t="str">
        <f>IFERROR(VLOOKUP(ROWS($AX$4:AX316),$AW$4:$AX$2337,2,0),"")</f>
        <v>Ćmielów (pow. ostrowiecki, woj. świętokrzyskie)</v>
      </c>
      <c r="BA316" s="98">
        <v>0</v>
      </c>
      <c r="BB316" s="98">
        <f>IF(ISNUMBER(SEARCH('ankieta ESG'!$G$183,BC316)),MAX($BB$3:BB315)+1,0)</f>
        <v>313</v>
      </c>
      <c r="BC316" s="134" t="s">
        <v>4316</v>
      </c>
      <c r="BD316" s="98">
        <v>0</v>
      </c>
      <c r="BE316" s="99" t="str">
        <f>IFERROR(VLOOKUP(ROWS($BC$4:BC316),$BB$4:$BC$2337,2,0),"")</f>
        <v>Ćmielów (pow. ostrowiecki, woj. świętokrzyskie)</v>
      </c>
      <c r="BF316" s="98">
        <v>0</v>
      </c>
      <c r="BG316" s="98">
        <f>IF(ISNUMBER(SEARCH('ankieta ESG'!$G$184,BH316)),MAX($BG$3:BG315)+1,0)</f>
        <v>313</v>
      </c>
      <c r="BH316" s="134" t="s">
        <v>4316</v>
      </c>
      <c r="BI316" s="98">
        <v>0</v>
      </c>
      <c r="BJ316" s="99" t="str">
        <f>IFERROR(VLOOKUP(ROWS($BH$4:BH316),$BG$4:$BH$2337,2,0),"")</f>
        <v>Ćmielów (pow. ostrowiecki, woj. świętokrzyskie)</v>
      </c>
      <c r="BK316" s="98">
        <v>0</v>
      </c>
      <c r="BL316" s="98">
        <f>IF(ISNUMBER(SEARCH('ankieta ESG'!$G$185,BM316)),MAX($BL$3:BL315)+1,0)</f>
        <v>313</v>
      </c>
      <c r="BM316" s="134" t="s">
        <v>4316</v>
      </c>
      <c r="BN316" s="98">
        <v>0</v>
      </c>
      <c r="BO316" s="99" t="str">
        <f>IFERROR(VLOOKUP(ROWS($BM$4:BM316),$BL$4:$BM$2337,2,0),"")</f>
        <v>Ćmielów (pow. ostrowiecki, woj. świętokrzyskie)</v>
      </c>
      <c r="BP316" s="98">
        <v>0</v>
      </c>
      <c r="BQ316" s="98">
        <f>IF(ISNUMBER(SEARCH('ankieta ESG'!$G$186,BR316)),MAX($BQ$3:BQ315)+1,0)</f>
        <v>313</v>
      </c>
      <c r="BR316" s="134" t="s">
        <v>4316</v>
      </c>
      <c r="BS316" s="98">
        <v>0</v>
      </c>
      <c r="BT316" s="99" t="str">
        <f>IFERROR(VLOOKUP(ROWS($BR$4:BR316),$BQ$4:$BR$2337,2,0),"")</f>
        <v>Ćmielów (pow. ostrowiecki, woj. świętokrzyskie)</v>
      </c>
      <c r="BU316" s="98">
        <v>0</v>
      </c>
      <c r="BV316" s="98">
        <f>IF(ISNUMBER(SEARCH('ankieta ESG'!$G$187,BW316)),MAX($BV$3:BV315)+1,0)</f>
        <v>313</v>
      </c>
      <c r="BW316" s="134" t="s">
        <v>4316</v>
      </c>
      <c r="BX316" s="98">
        <v>0</v>
      </c>
      <c r="BY316" s="99" t="str">
        <f>IFERROR(VLOOKUP(ROWS($BW$4:BW316),$BV$4:$BW$2337,2,0),"")</f>
        <v>Ćmielów (pow. ostrowiecki, woj. świętokrzyskie)</v>
      </c>
      <c r="BZ316" s="98">
        <v>0</v>
      </c>
      <c r="CA316" s="98">
        <f>IF(ISNUMBER(SEARCH('ankieta ESG'!$G$188,CB316)),MAX($CA$3:CA315)+1,0)</f>
        <v>313</v>
      </c>
      <c r="CB316" s="134" t="s">
        <v>4316</v>
      </c>
      <c r="CC316" s="98">
        <v>0</v>
      </c>
      <c r="CD316" s="99" t="str">
        <f>IFERROR(VLOOKUP(ROWS($CB$4:CB316),$CA$4:$CB$2337,2,0),"")</f>
        <v>Ćmielów (pow. ostrowiecki, woj. świętokrzyskie)</v>
      </c>
      <c r="CE316" s="98">
        <v>0</v>
      </c>
      <c r="CF316" s="98">
        <f>IF(ISNUMBER(SEARCH('ankieta ESG'!$G$189,CG316)),MAX($CF$3:CF315)+1,0)</f>
        <v>313</v>
      </c>
      <c r="CG316" s="134" t="s">
        <v>4316</v>
      </c>
      <c r="CH316" s="98">
        <v>0</v>
      </c>
      <c r="CI316" s="99" t="str">
        <f>IFERROR(VLOOKUP(ROWS($CG$4:CG316),$CF$4:$CG$2337,2,0),"")</f>
        <v>Ćmielów (pow. ostrowiecki, woj. świętokrzyskie)</v>
      </c>
      <c r="CJ316" s="98">
        <v>0</v>
      </c>
    </row>
    <row r="317" spans="2:88">
      <c r="B317" s="98">
        <f>IF(ISNUMBER(SEARCH('ankieta ESG'!$E$11,C317)),MAX(B$3:$B316)+1,0)</f>
        <v>314</v>
      </c>
      <c r="C317" s="99" t="s">
        <v>358</v>
      </c>
      <c r="D317" s="98">
        <v>0</v>
      </c>
      <c r="E317" s="99" t="str">
        <f>IFERROR(VLOOKUP(ROWS($C$4:C317),$B$4:$C$1385,2,0),"")</f>
        <v>41.10.Z Realizacja projektów budowlanych związanych ze wznoszeniem budynków (PKD 2007)</v>
      </c>
      <c r="F317" s="98">
        <v>0</v>
      </c>
      <c r="AM317" s="98">
        <f>IF(ISNUMBER(SEARCH('ankieta ESG'!$G$180,AN317)),MAX(AM$3:$AM316)+1,0)</f>
        <v>314</v>
      </c>
      <c r="AN317" s="134" t="s">
        <v>4317</v>
      </c>
      <c r="AO317" s="98">
        <v>0</v>
      </c>
      <c r="AP317" s="99" t="str">
        <f>IFERROR(VLOOKUP(ROWS($AN$4:AN317),$AM$4:$AN$2337,2,0),"")</f>
        <v>Daleszyce (pow. kielecki, woj. świętokrzyskie)</v>
      </c>
      <c r="AQ317" s="98">
        <v>0</v>
      </c>
      <c r="AR317" s="98">
        <f>IF(ISNUMBER(SEARCH('ankieta ESG'!$G$181,AS317)),MAX($AR$3:AR316)+1,0)</f>
        <v>314</v>
      </c>
      <c r="AS317" s="134" t="s">
        <v>4317</v>
      </c>
      <c r="AT317" s="98">
        <v>0</v>
      </c>
      <c r="AU317" s="99" t="str">
        <f>IFERROR(VLOOKUP(ROWS($AS$4:AS317),$AR$4:$AS$2337,2,0),"")</f>
        <v>Daleszyce (pow. kielecki, woj. świętokrzyskie)</v>
      </c>
      <c r="AV317" s="98">
        <v>0</v>
      </c>
      <c r="AW317" s="98">
        <f>IF(ISNUMBER(SEARCH('ankieta ESG'!$G$182,AX317)),MAX($AW$3:AW316)+1,0)</f>
        <v>314</v>
      </c>
      <c r="AX317" s="134" t="s">
        <v>4317</v>
      </c>
      <c r="AY317" s="98">
        <v>0</v>
      </c>
      <c r="AZ317" s="99" t="str">
        <f>IFERROR(VLOOKUP(ROWS($AX$4:AX317),$AW$4:$AX$2337,2,0),"")</f>
        <v>Daleszyce (pow. kielecki, woj. świętokrzyskie)</v>
      </c>
      <c r="BA317" s="98">
        <v>0</v>
      </c>
      <c r="BB317" s="98">
        <f>IF(ISNUMBER(SEARCH('ankieta ESG'!$G$183,BC317)),MAX($BB$3:BB316)+1,0)</f>
        <v>314</v>
      </c>
      <c r="BC317" s="134" t="s">
        <v>4317</v>
      </c>
      <c r="BD317" s="98">
        <v>0</v>
      </c>
      <c r="BE317" s="99" t="str">
        <f>IFERROR(VLOOKUP(ROWS($BC$4:BC317),$BB$4:$BC$2337,2,0),"")</f>
        <v>Daleszyce (pow. kielecki, woj. świętokrzyskie)</v>
      </c>
      <c r="BF317" s="98">
        <v>0</v>
      </c>
      <c r="BG317" s="98">
        <f>IF(ISNUMBER(SEARCH('ankieta ESG'!$G$184,BH317)),MAX($BG$3:BG316)+1,0)</f>
        <v>314</v>
      </c>
      <c r="BH317" s="134" t="s">
        <v>4317</v>
      </c>
      <c r="BI317" s="98">
        <v>0</v>
      </c>
      <c r="BJ317" s="99" t="str">
        <f>IFERROR(VLOOKUP(ROWS($BH$4:BH317),$BG$4:$BH$2337,2,0),"")</f>
        <v>Daleszyce (pow. kielecki, woj. świętokrzyskie)</v>
      </c>
      <c r="BK317" s="98">
        <v>0</v>
      </c>
      <c r="BL317" s="98">
        <f>IF(ISNUMBER(SEARCH('ankieta ESG'!$G$185,BM317)),MAX($BL$3:BL316)+1,0)</f>
        <v>314</v>
      </c>
      <c r="BM317" s="134" t="s">
        <v>4317</v>
      </c>
      <c r="BN317" s="98">
        <v>0</v>
      </c>
      <c r="BO317" s="99" t="str">
        <f>IFERROR(VLOOKUP(ROWS($BM$4:BM317),$BL$4:$BM$2337,2,0),"")</f>
        <v>Daleszyce (pow. kielecki, woj. świętokrzyskie)</v>
      </c>
      <c r="BP317" s="98">
        <v>0</v>
      </c>
      <c r="BQ317" s="98">
        <f>IF(ISNUMBER(SEARCH('ankieta ESG'!$G$186,BR317)),MAX($BQ$3:BQ316)+1,0)</f>
        <v>314</v>
      </c>
      <c r="BR317" s="134" t="s">
        <v>4317</v>
      </c>
      <c r="BS317" s="98">
        <v>0</v>
      </c>
      <c r="BT317" s="99" t="str">
        <f>IFERROR(VLOOKUP(ROWS($BR$4:BR317),$BQ$4:$BR$2337,2,0),"")</f>
        <v>Daleszyce (pow. kielecki, woj. świętokrzyskie)</v>
      </c>
      <c r="BU317" s="98">
        <v>0</v>
      </c>
      <c r="BV317" s="98">
        <f>IF(ISNUMBER(SEARCH('ankieta ESG'!$G$187,BW317)),MAX($BV$3:BV316)+1,0)</f>
        <v>314</v>
      </c>
      <c r="BW317" s="134" t="s">
        <v>4317</v>
      </c>
      <c r="BX317" s="98">
        <v>0</v>
      </c>
      <c r="BY317" s="99" t="str">
        <f>IFERROR(VLOOKUP(ROWS($BW$4:BW317),$BV$4:$BW$2337,2,0),"")</f>
        <v>Daleszyce (pow. kielecki, woj. świętokrzyskie)</v>
      </c>
      <c r="BZ317" s="98">
        <v>0</v>
      </c>
      <c r="CA317" s="98">
        <f>IF(ISNUMBER(SEARCH('ankieta ESG'!$G$188,CB317)),MAX($CA$3:CA316)+1,0)</f>
        <v>314</v>
      </c>
      <c r="CB317" s="134" t="s">
        <v>4317</v>
      </c>
      <c r="CC317" s="98">
        <v>0</v>
      </c>
      <c r="CD317" s="99" t="str">
        <f>IFERROR(VLOOKUP(ROWS($CB$4:CB317),$CA$4:$CB$2337,2,0),"")</f>
        <v>Daleszyce (pow. kielecki, woj. świętokrzyskie)</v>
      </c>
      <c r="CE317" s="98">
        <v>0</v>
      </c>
      <c r="CF317" s="98">
        <f>IF(ISNUMBER(SEARCH('ankieta ESG'!$G$189,CG317)),MAX($CF$3:CF316)+1,0)</f>
        <v>314</v>
      </c>
      <c r="CG317" s="134" t="s">
        <v>4317</v>
      </c>
      <c r="CH317" s="98">
        <v>0</v>
      </c>
      <c r="CI317" s="99" t="str">
        <f>IFERROR(VLOOKUP(ROWS($CG$4:CG317),$CF$4:$CG$2337,2,0),"")</f>
        <v>Daleszyce (pow. kielecki, woj. świętokrzyskie)</v>
      </c>
      <c r="CJ317" s="98">
        <v>0</v>
      </c>
    </row>
    <row r="318" spans="2:88">
      <c r="B318" s="98">
        <f>IF(ISNUMBER(SEARCH('ankieta ESG'!$E$11,C318)),MAX(B$3:$B317)+1,0)</f>
        <v>315</v>
      </c>
      <c r="C318" s="99" t="s">
        <v>359</v>
      </c>
      <c r="D318" s="98">
        <v>0</v>
      </c>
      <c r="E318" s="99" t="str">
        <f>IFERROR(VLOOKUP(ROWS($C$4:C318),$B$4:$C$1385,2,0),"")</f>
        <v>41.20.Z Roboty budowlane związane ze wznoszeniem budynków mieszkalnych i niemieszkalnych (PKD 2007)</v>
      </c>
      <c r="F318" s="98">
        <v>0</v>
      </c>
      <c r="AM318" s="98">
        <f>IF(ISNUMBER(SEARCH('ankieta ESG'!$G$180,AN318)),MAX(AM$3:$AM317)+1,0)</f>
        <v>315</v>
      </c>
      <c r="AN318" s="134" t="s">
        <v>4318</v>
      </c>
      <c r="AO318" s="98">
        <v>0</v>
      </c>
      <c r="AP318" s="99" t="str">
        <f>IFERROR(VLOOKUP(ROWS($AN$4:AN318),$AM$4:$AN$2337,2,0),"")</f>
        <v>Dalików (pow. poddębicki, woj. łódzkie)</v>
      </c>
      <c r="AQ318" s="98">
        <v>0</v>
      </c>
      <c r="AR318" s="98">
        <f>IF(ISNUMBER(SEARCH('ankieta ESG'!$G$181,AS318)),MAX($AR$3:AR317)+1,0)</f>
        <v>315</v>
      </c>
      <c r="AS318" s="134" t="s">
        <v>4318</v>
      </c>
      <c r="AT318" s="98">
        <v>0</v>
      </c>
      <c r="AU318" s="99" t="str">
        <f>IFERROR(VLOOKUP(ROWS($AS$4:AS318),$AR$4:$AS$2337,2,0),"")</f>
        <v>Dalików (pow. poddębicki, woj. łódzkie)</v>
      </c>
      <c r="AV318" s="98">
        <v>0</v>
      </c>
      <c r="AW318" s="98">
        <f>IF(ISNUMBER(SEARCH('ankieta ESG'!$G$182,AX318)),MAX($AW$3:AW317)+1,0)</f>
        <v>315</v>
      </c>
      <c r="AX318" s="134" t="s">
        <v>4318</v>
      </c>
      <c r="AY318" s="98">
        <v>0</v>
      </c>
      <c r="AZ318" s="99" t="str">
        <f>IFERROR(VLOOKUP(ROWS($AX$4:AX318),$AW$4:$AX$2337,2,0),"")</f>
        <v>Dalików (pow. poddębicki, woj. łódzkie)</v>
      </c>
      <c r="BA318" s="98">
        <v>0</v>
      </c>
      <c r="BB318" s="98">
        <f>IF(ISNUMBER(SEARCH('ankieta ESG'!$G$183,BC318)),MAX($BB$3:BB317)+1,0)</f>
        <v>315</v>
      </c>
      <c r="BC318" s="134" t="s">
        <v>4318</v>
      </c>
      <c r="BD318" s="98">
        <v>0</v>
      </c>
      <c r="BE318" s="99" t="str">
        <f>IFERROR(VLOOKUP(ROWS($BC$4:BC318),$BB$4:$BC$2337,2,0),"")</f>
        <v>Dalików (pow. poddębicki, woj. łódzkie)</v>
      </c>
      <c r="BF318" s="98">
        <v>0</v>
      </c>
      <c r="BG318" s="98">
        <f>IF(ISNUMBER(SEARCH('ankieta ESG'!$G$184,BH318)),MAX($BG$3:BG317)+1,0)</f>
        <v>315</v>
      </c>
      <c r="BH318" s="134" t="s">
        <v>4318</v>
      </c>
      <c r="BI318" s="98">
        <v>0</v>
      </c>
      <c r="BJ318" s="99" t="str">
        <f>IFERROR(VLOOKUP(ROWS($BH$4:BH318),$BG$4:$BH$2337,2,0),"")</f>
        <v>Dalików (pow. poddębicki, woj. łódzkie)</v>
      </c>
      <c r="BK318" s="98">
        <v>0</v>
      </c>
      <c r="BL318" s="98">
        <f>IF(ISNUMBER(SEARCH('ankieta ESG'!$G$185,BM318)),MAX($BL$3:BL317)+1,0)</f>
        <v>315</v>
      </c>
      <c r="BM318" s="134" t="s">
        <v>4318</v>
      </c>
      <c r="BN318" s="98">
        <v>0</v>
      </c>
      <c r="BO318" s="99" t="str">
        <f>IFERROR(VLOOKUP(ROWS($BM$4:BM318),$BL$4:$BM$2337,2,0),"")</f>
        <v>Dalików (pow. poddębicki, woj. łódzkie)</v>
      </c>
      <c r="BP318" s="98">
        <v>0</v>
      </c>
      <c r="BQ318" s="98">
        <f>IF(ISNUMBER(SEARCH('ankieta ESG'!$G$186,BR318)),MAX($BQ$3:BQ317)+1,0)</f>
        <v>315</v>
      </c>
      <c r="BR318" s="134" t="s">
        <v>4318</v>
      </c>
      <c r="BS318" s="98">
        <v>0</v>
      </c>
      <c r="BT318" s="99" t="str">
        <f>IFERROR(VLOOKUP(ROWS($BR$4:BR318),$BQ$4:$BR$2337,2,0),"")</f>
        <v>Dalików (pow. poddębicki, woj. łódzkie)</v>
      </c>
      <c r="BU318" s="98">
        <v>0</v>
      </c>
      <c r="BV318" s="98">
        <f>IF(ISNUMBER(SEARCH('ankieta ESG'!$G$187,BW318)),MAX($BV$3:BV317)+1,0)</f>
        <v>315</v>
      </c>
      <c r="BW318" s="134" t="s">
        <v>4318</v>
      </c>
      <c r="BX318" s="98">
        <v>0</v>
      </c>
      <c r="BY318" s="99" t="str">
        <f>IFERROR(VLOOKUP(ROWS($BW$4:BW318),$BV$4:$BW$2337,2,0),"")</f>
        <v>Dalików (pow. poddębicki, woj. łódzkie)</v>
      </c>
      <c r="BZ318" s="98">
        <v>0</v>
      </c>
      <c r="CA318" s="98">
        <f>IF(ISNUMBER(SEARCH('ankieta ESG'!$G$188,CB318)),MAX($CA$3:CA317)+1,0)</f>
        <v>315</v>
      </c>
      <c r="CB318" s="134" t="s">
        <v>4318</v>
      </c>
      <c r="CC318" s="98">
        <v>0</v>
      </c>
      <c r="CD318" s="99" t="str">
        <f>IFERROR(VLOOKUP(ROWS($CB$4:CB318),$CA$4:$CB$2337,2,0),"")</f>
        <v>Dalików (pow. poddębicki, woj. łódzkie)</v>
      </c>
      <c r="CE318" s="98">
        <v>0</v>
      </c>
      <c r="CF318" s="98">
        <f>IF(ISNUMBER(SEARCH('ankieta ESG'!$G$189,CG318)),MAX($CF$3:CF317)+1,0)</f>
        <v>315</v>
      </c>
      <c r="CG318" s="134" t="s">
        <v>4318</v>
      </c>
      <c r="CH318" s="98">
        <v>0</v>
      </c>
      <c r="CI318" s="99" t="str">
        <f>IFERROR(VLOOKUP(ROWS($CG$4:CG318),$CF$4:$CG$2337,2,0),"")</f>
        <v>Dalików (pow. poddębicki, woj. łódzkie)</v>
      </c>
      <c r="CJ318" s="98">
        <v>0</v>
      </c>
    </row>
    <row r="319" spans="2:88">
      <c r="B319" s="98">
        <f>IF(ISNUMBER(SEARCH('ankieta ESG'!$E$11,C319)),MAX(B$3:$B318)+1,0)</f>
        <v>316</v>
      </c>
      <c r="C319" s="99" t="s">
        <v>360</v>
      </c>
      <c r="D319" s="98">
        <v>0</v>
      </c>
      <c r="E319" s="99" t="str">
        <f>IFERROR(VLOOKUP(ROWS($C$4:C319),$B$4:$C$1385,2,0),"")</f>
        <v>42.11.Z Roboty związane z budową dróg i autostrad (PKD 2007)</v>
      </c>
      <c r="F319" s="98">
        <v>0</v>
      </c>
      <c r="AM319" s="98">
        <f>IF(ISNUMBER(SEARCH('ankieta ESG'!$G$180,AN319)),MAX(AM$3:$AM318)+1,0)</f>
        <v>316</v>
      </c>
      <c r="AN319" s="134" t="s">
        <v>4319</v>
      </c>
      <c r="AO319" s="98">
        <v>0</v>
      </c>
      <c r="AP319" s="99" t="str">
        <f>IFERROR(VLOOKUP(ROWS($AN$4:AN319),$AM$4:$AN$2337,2,0),"")</f>
        <v>Damasławek (pow. wągrowiecki, woj. wielkopolskie)</v>
      </c>
      <c r="AQ319" s="98">
        <v>0</v>
      </c>
      <c r="AR319" s="98">
        <f>IF(ISNUMBER(SEARCH('ankieta ESG'!$G$181,AS319)),MAX($AR$3:AR318)+1,0)</f>
        <v>316</v>
      </c>
      <c r="AS319" s="134" t="s">
        <v>4319</v>
      </c>
      <c r="AT319" s="98">
        <v>0</v>
      </c>
      <c r="AU319" s="99" t="str">
        <f>IFERROR(VLOOKUP(ROWS($AS$4:AS319),$AR$4:$AS$2337,2,0),"")</f>
        <v>Damasławek (pow. wągrowiecki, woj. wielkopolskie)</v>
      </c>
      <c r="AV319" s="98">
        <v>0</v>
      </c>
      <c r="AW319" s="98">
        <f>IF(ISNUMBER(SEARCH('ankieta ESG'!$G$182,AX319)),MAX($AW$3:AW318)+1,0)</f>
        <v>316</v>
      </c>
      <c r="AX319" s="134" t="s">
        <v>4319</v>
      </c>
      <c r="AY319" s="98">
        <v>0</v>
      </c>
      <c r="AZ319" s="99" t="str">
        <f>IFERROR(VLOOKUP(ROWS($AX$4:AX319),$AW$4:$AX$2337,2,0),"")</f>
        <v>Damasławek (pow. wągrowiecki, woj. wielkopolskie)</v>
      </c>
      <c r="BA319" s="98">
        <v>0</v>
      </c>
      <c r="BB319" s="98">
        <f>IF(ISNUMBER(SEARCH('ankieta ESG'!$G$183,BC319)),MAX($BB$3:BB318)+1,0)</f>
        <v>316</v>
      </c>
      <c r="BC319" s="134" t="s">
        <v>4319</v>
      </c>
      <c r="BD319" s="98">
        <v>0</v>
      </c>
      <c r="BE319" s="99" t="str">
        <f>IFERROR(VLOOKUP(ROWS($BC$4:BC319),$BB$4:$BC$2337,2,0),"")</f>
        <v>Damasławek (pow. wągrowiecki, woj. wielkopolskie)</v>
      </c>
      <c r="BF319" s="98">
        <v>0</v>
      </c>
      <c r="BG319" s="98">
        <f>IF(ISNUMBER(SEARCH('ankieta ESG'!$G$184,BH319)),MAX($BG$3:BG318)+1,0)</f>
        <v>316</v>
      </c>
      <c r="BH319" s="134" t="s">
        <v>4319</v>
      </c>
      <c r="BI319" s="98">
        <v>0</v>
      </c>
      <c r="BJ319" s="99" t="str">
        <f>IFERROR(VLOOKUP(ROWS($BH$4:BH319),$BG$4:$BH$2337,2,0),"")</f>
        <v>Damasławek (pow. wągrowiecki, woj. wielkopolskie)</v>
      </c>
      <c r="BK319" s="98">
        <v>0</v>
      </c>
      <c r="BL319" s="98">
        <f>IF(ISNUMBER(SEARCH('ankieta ESG'!$G$185,BM319)),MAX($BL$3:BL318)+1,0)</f>
        <v>316</v>
      </c>
      <c r="BM319" s="134" t="s">
        <v>4319</v>
      </c>
      <c r="BN319" s="98">
        <v>0</v>
      </c>
      <c r="BO319" s="99" t="str">
        <f>IFERROR(VLOOKUP(ROWS($BM$4:BM319),$BL$4:$BM$2337,2,0),"")</f>
        <v>Damasławek (pow. wągrowiecki, woj. wielkopolskie)</v>
      </c>
      <c r="BP319" s="98">
        <v>0</v>
      </c>
      <c r="BQ319" s="98">
        <f>IF(ISNUMBER(SEARCH('ankieta ESG'!$G$186,BR319)),MAX($BQ$3:BQ318)+1,0)</f>
        <v>316</v>
      </c>
      <c r="BR319" s="134" t="s">
        <v>4319</v>
      </c>
      <c r="BS319" s="98">
        <v>0</v>
      </c>
      <c r="BT319" s="99" t="str">
        <f>IFERROR(VLOOKUP(ROWS($BR$4:BR319),$BQ$4:$BR$2337,2,0),"")</f>
        <v>Damasławek (pow. wągrowiecki, woj. wielkopolskie)</v>
      </c>
      <c r="BU319" s="98">
        <v>0</v>
      </c>
      <c r="BV319" s="98">
        <f>IF(ISNUMBER(SEARCH('ankieta ESG'!$G$187,BW319)),MAX($BV$3:BV318)+1,0)</f>
        <v>316</v>
      </c>
      <c r="BW319" s="134" t="s">
        <v>4319</v>
      </c>
      <c r="BX319" s="98">
        <v>0</v>
      </c>
      <c r="BY319" s="99" t="str">
        <f>IFERROR(VLOOKUP(ROWS($BW$4:BW319),$BV$4:$BW$2337,2,0),"")</f>
        <v>Damasławek (pow. wągrowiecki, woj. wielkopolskie)</v>
      </c>
      <c r="BZ319" s="98">
        <v>0</v>
      </c>
      <c r="CA319" s="98">
        <f>IF(ISNUMBER(SEARCH('ankieta ESG'!$G$188,CB319)),MAX($CA$3:CA318)+1,0)</f>
        <v>316</v>
      </c>
      <c r="CB319" s="134" t="s">
        <v>4319</v>
      </c>
      <c r="CC319" s="98">
        <v>0</v>
      </c>
      <c r="CD319" s="99" t="str">
        <f>IFERROR(VLOOKUP(ROWS($CB$4:CB319),$CA$4:$CB$2337,2,0),"")</f>
        <v>Damasławek (pow. wągrowiecki, woj. wielkopolskie)</v>
      </c>
      <c r="CE319" s="98">
        <v>0</v>
      </c>
      <c r="CF319" s="98">
        <f>IF(ISNUMBER(SEARCH('ankieta ESG'!$G$189,CG319)),MAX($CF$3:CF318)+1,0)</f>
        <v>316</v>
      </c>
      <c r="CG319" s="134" t="s">
        <v>4319</v>
      </c>
      <c r="CH319" s="98">
        <v>0</v>
      </c>
      <c r="CI319" s="99" t="str">
        <f>IFERROR(VLOOKUP(ROWS($CG$4:CG319),$CF$4:$CG$2337,2,0),"")</f>
        <v>Damasławek (pow. wągrowiecki, woj. wielkopolskie)</v>
      </c>
      <c r="CJ319" s="98">
        <v>0</v>
      </c>
    </row>
    <row r="320" spans="2:88">
      <c r="B320" s="98">
        <f>IF(ISNUMBER(SEARCH('ankieta ESG'!$E$11,C320)),MAX(B$3:$B319)+1,0)</f>
        <v>317</v>
      </c>
      <c r="C320" s="99" t="s">
        <v>361</v>
      </c>
      <c r="D320" s="98">
        <v>0</v>
      </c>
      <c r="E320" s="99" t="str">
        <f>IFERROR(VLOOKUP(ROWS($C$4:C320),$B$4:$C$1385,2,0),"")</f>
        <v>42.12.Z Roboty związane z budową dróg szynowych i kolei podziemnej (PKD 2007)</v>
      </c>
      <c r="F320" s="98">
        <v>0</v>
      </c>
      <c r="AM320" s="98">
        <f>IF(ISNUMBER(SEARCH('ankieta ESG'!$G$180,AN320)),MAX(AM$3:$AM319)+1,0)</f>
        <v>317</v>
      </c>
      <c r="AN320" s="134" t="s">
        <v>4320</v>
      </c>
      <c r="AO320" s="98">
        <v>0</v>
      </c>
      <c r="AP320" s="99" t="str">
        <f>IFERROR(VLOOKUP(ROWS($AN$4:AN320),$AM$4:$AN$2337,2,0),"")</f>
        <v>Damnica (pow. słupski, woj. pomorskie)</v>
      </c>
      <c r="AQ320" s="98">
        <v>0</v>
      </c>
      <c r="AR320" s="98">
        <f>IF(ISNUMBER(SEARCH('ankieta ESG'!$G$181,AS320)),MAX($AR$3:AR319)+1,0)</f>
        <v>317</v>
      </c>
      <c r="AS320" s="134" t="s">
        <v>4320</v>
      </c>
      <c r="AT320" s="98">
        <v>0</v>
      </c>
      <c r="AU320" s="99" t="str">
        <f>IFERROR(VLOOKUP(ROWS($AS$4:AS320),$AR$4:$AS$2337,2,0),"")</f>
        <v>Damnica (pow. słupski, woj. pomorskie)</v>
      </c>
      <c r="AV320" s="98">
        <v>0</v>
      </c>
      <c r="AW320" s="98">
        <f>IF(ISNUMBER(SEARCH('ankieta ESG'!$G$182,AX320)),MAX($AW$3:AW319)+1,0)</f>
        <v>317</v>
      </c>
      <c r="AX320" s="134" t="s">
        <v>4320</v>
      </c>
      <c r="AY320" s="98">
        <v>0</v>
      </c>
      <c r="AZ320" s="99" t="str">
        <f>IFERROR(VLOOKUP(ROWS($AX$4:AX320),$AW$4:$AX$2337,2,0),"")</f>
        <v>Damnica (pow. słupski, woj. pomorskie)</v>
      </c>
      <c r="BA320" s="98">
        <v>0</v>
      </c>
      <c r="BB320" s="98">
        <f>IF(ISNUMBER(SEARCH('ankieta ESG'!$G$183,BC320)),MAX($BB$3:BB319)+1,0)</f>
        <v>317</v>
      </c>
      <c r="BC320" s="134" t="s">
        <v>4320</v>
      </c>
      <c r="BD320" s="98">
        <v>0</v>
      </c>
      <c r="BE320" s="99" t="str">
        <f>IFERROR(VLOOKUP(ROWS($BC$4:BC320),$BB$4:$BC$2337,2,0),"")</f>
        <v>Damnica (pow. słupski, woj. pomorskie)</v>
      </c>
      <c r="BF320" s="98">
        <v>0</v>
      </c>
      <c r="BG320" s="98">
        <f>IF(ISNUMBER(SEARCH('ankieta ESG'!$G$184,BH320)),MAX($BG$3:BG319)+1,0)</f>
        <v>317</v>
      </c>
      <c r="BH320" s="134" t="s">
        <v>4320</v>
      </c>
      <c r="BI320" s="98">
        <v>0</v>
      </c>
      <c r="BJ320" s="99" t="str">
        <f>IFERROR(VLOOKUP(ROWS($BH$4:BH320),$BG$4:$BH$2337,2,0),"")</f>
        <v>Damnica (pow. słupski, woj. pomorskie)</v>
      </c>
      <c r="BK320" s="98">
        <v>0</v>
      </c>
      <c r="BL320" s="98">
        <f>IF(ISNUMBER(SEARCH('ankieta ESG'!$G$185,BM320)),MAX($BL$3:BL319)+1,0)</f>
        <v>317</v>
      </c>
      <c r="BM320" s="134" t="s">
        <v>4320</v>
      </c>
      <c r="BN320" s="98">
        <v>0</v>
      </c>
      <c r="BO320" s="99" t="str">
        <f>IFERROR(VLOOKUP(ROWS($BM$4:BM320),$BL$4:$BM$2337,2,0),"")</f>
        <v>Damnica (pow. słupski, woj. pomorskie)</v>
      </c>
      <c r="BP320" s="98">
        <v>0</v>
      </c>
      <c r="BQ320" s="98">
        <f>IF(ISNUMBER(SEARCH('ankieta ESG'!$G$186,BR320)),MAX($BQ$3:BQ319)+1,0)</f>
        <v>317</v>
      </c>
      <c r="BR320" s="134" t="s">
        <v>4320</v>
      </c>
      <c r="BS320" s="98">
        <v>0</v>
      </c>
      <c r="BT320" s="99" t="str">
        <f>IFERROR(VLOOKUP(ROWS($BR$4:BR320),$BQ$4:$BR$2337,2,0),"")</f>
        <v>Damnica (pow. słupski, woj. pomorskie)</v>
      </c>
      <c r="BU320" s="98">
        <v>0</v>
      </c>
      <c r="BV320" s="98">
        <f>IF(ISNUMBER(SEARCH('ankieta ESG'!$G$187,BW320)),MAX($BV$3:BV319)+1,0)</f>
        <v>317</v>
      </c>
      <c r="BW320" s="134" t="s">
        <v>4320</v>
      </c>
      <c r="BX320" s="98">
        <v>0</v>
      </c>
      <c r="BY320" s="99" t="str">
        <f>IFERROR(VLOOKUP(ROWS($BW$4:BW320),$BV$4:$BW$2337,2,0),"")</f>
        <v>Damnica (pow. słupski, woj. pomorskie)</v>
      </c>
      <c r="BZ320" s="98">
        <v>0</v>
      </c>
      <c r="CA320" s="98">
        <f>IF(ISNUMBER(SEARCH('ankieta ESG'!$G$188,CB320)),MAX($CA$3:CA319)+1,0)</f>
        <v>317</v>
      </c>
      <c r="CB320" s="134" t="s">
        <v>4320</v>
      </c>
      <c r="CC320" s="98">
        <v>0</v>
      </c>
      <c r="CD320" s="99" t="str">
        <f>IFERROR(VLOOKUP(ROWS($CB$4:CB320),$CA$4:$CB$2337,2,0),"")</f>
        <v>Damnica (pow. słupski, woj. pomorskie)</v>
      </c>
      <c r="CE320" s="98">
        <v>0</v>
      </c>
      <c r="CF320" s="98">
        <f>IF(ISNUMBER(SEARCH('ankieta ESG'!$G$189,CG320)),MAX($CF$3:CF319)+1,0)</f>
        <v>317</v>
      </c>
      <c r="CG320" s="134" t="s">
        <v>4320</v>
      </c>
      <c r="CH320" s="98">
        <v>0</v>
      </c>
      <c r="CI320" s="99" t="str">
        <f>IFERROR(VLOOKUP(ROWS($CG$4:CG320),$CF$4:$CG$2337,2,0),"")</f>
        <v>Damnica (pow. słupski, woj. pomorskie)</v>
      </c>
      <c r="CJ320" s="98">
        <v>0</v>
      </c>
    </row>
    <row r="321" spans="2:88">
      <c r="B321" s="98">
        <f>IF(ISNUMBER(SEARCH('ankieta ESG'!$E$11,C321)),MAX(B$3:$B320)+1,0)</f>
        <v>318</v>
      </c>
      <c r="C321" s="99" t="s">
        <v>362</v>
      </c>
      <c r="D321" s="98">
        <v>0</v>
      </c>
      <c r="E321" s="99" t="str">
        <f>IFERROR(VLOOKUP(ROWS($C$4:C321),$B$4:$C$1385,2,0),"")</f>
        <v>42.13.Z Roboty związane z budową mostów i tuneli (PKD 2007)</v>
      </c>
      <c r="F321" s="98">
        <v>0</v>
      </c>
      <c r="AM321" s="98">
        <f>IF(ISNUMBER(SEARCH('ankieta ESG'!$G$180,AN321)),MAX(AM$3:$AM320)+1,0)</f>
        <v>318</v>
      </c>
      <c r="AN321" s="134" t="s">
        <v>4321</v>
      </c>
      <c r="AO321" s="98">
        <v>0</v>
      </c>
      <c r="AP321" s="99" t="str">
        <f>IFERROR(VLOOKUP(ROWS($AN$4:AN321),$AM$4:$AN$2337,2,0),"")</f>
        <v>Darłowo (pow. sławieński, woj. zachodniopomorskie)</v>
      </c>
      <c r="AQ321" s="98">
        <v>0</v>
      </c>
      <c r="AR321" s="98">
        <f>IF(ISNUMBER(SEARCH('ankieta ESG'!$G$181,AS321)),MAX($AR$3:AR320)+1,0)</f>
        <v>318</v>
      </c>
      <c r="AS321" s="134" t="s">
        <v>4321</v>
      </c>
      <c r="AT321" s="98">
        <v>0</v>
      </c>
      <c r="AU321" s="99" t="str">
        <f>IFERROR(VLOOKUP(ROWS($AS$4:AS321),$AR$4:$AS$2337,2,0),"")</f>
        <v>Darłowo (pow. sławieński, woj. zachodniopomorskie)</v>
      </c>
      <c r="AV321" s="98">
        <v>0</v>
      </c>
      <c r="AW321" s="98">
        <f>IF(ISNUMBER(SEARCH('ankieta ESG'!$G$182,AX321)),MAX($AW$3:AW320)+1,0)</f>
        <v>318</v>
      </c>
      <c r="AX321" s="134" t="s">
        <v>4321</v>
      </c>
      <c r="AY321" s="98">
        <v>0</v>
      </c>
      <c r="AZ321" s="99" t="str">
        <f>IFERROR(VLOOKUP(ROWS($AX$4:AX321),$AW$4:$AX$2337,2,0),"")</f>
        <v>Darłowo (pow. sławieński, woj. zachodniopomorskie)</v>
      </c>
      <c r="BA321" s="98">
        <v>0</v>
      </c>
      <c r="BB321" s="98">
        <f>IF(ISNUMBER(SEARCH('ankieta ESG'!$G$183,BC321)),MAX($BB$3:BB320)+1,0)</f>
        <v>318</v>
      </c>
      <c r="BC321" s="134" t="s">
        <v>4321</v>
      </c>
      <c r="BD321" s="98">
        <v>0</v>
      </c>
      <c r="BE321" s="99" t="str">
        <f>IFERROR(VLOOKUP(ROWS($BC$4:BC321),$BB$4:$BC$2337,2,0),"")</f>
        <v>Darłowo (pow. sławieński, woj. zachodniopomorskie)</v>
      </c>
      <c r="BF321" s="98">
        <v>0</v>
      </c>
      <c r="BG321" s="98">
        <f>IF(ISNUMBER(SEARCH('ankieta ESG'!$G$184,BH321)),MAX($BG$3:BG320)+1,0)</f>
        <v>318</v>
      </c>
      <c r="BH321" s="134" t="s">
        <v>4321</v>
      </c>
      <c r="BI321" s="98">
        <v>0</v>
      </c>
      <c r="BJ321" s="99" t="str">
        <f>IFERROR(VLOOKUP(ROWS($BH$4:BH321),$BG$4:$BH$2337,2,0),"")</f>
        <v>Darłowo (pow. sławieński, woj. zachodniopomorskie)</v>
      </c>
      <c r="BK321" s="98">
        <v>0</v>
      </c>
      <c r="BL321" s="98">
        <f>IF(ISNUMBER(SEARCH('ankieta ESG'!$G$185,BM321)),MAX($BL$3:BL320)+1,0)</f>
        <v>318</v>
      </c>
      <c r="BM321" s="134" t="s">
        <v>4321</v>
      </c>
      <c r="BN321" s="98">
        <v>0</v>
      </c>
      <c r="BO321" s="99" t="str">
        <f>IFERROR(VLOOKUP(ROWS($BM$4:BM321),$BL$4:$BM$2337,2,0),"")</f>
        <v>Darłowo (pow. sławieński, woj. zachodniopomorskie)</v>
      </c>
      <c r="BP321" s="98">
        <v>0</v>
      </c>
      <c r="BQ321" s="98">
        <f>IF(ISNUMBER(SEARCH('ankieta ESG'!$G$186,BR321)),MAX($BQ$3:BQ320)+1,0)</f>
        <v>318</v>
      </c>
      <c r="BR321" s="134" t="s">
        <v>4321</v>
      </c>
      <c r="BS321" s="98">
        <v>0</v>
      </c>
      <c r="BT321" s="99" t="str">
        <f>IFERROR(VLOOKUP(ROWS($BR$4:BR321),$BQ$4:$BR$2337,2,0),"")</f>
        <v>Darłowo (pow. sławieński, woj. zachodniopomorskie)</v>
      </c>
      <c r="BU321" s="98">
        <v>0</v>
      </c>
      <c r="BV321" s="98">
        <f>IF(ISNUMBER(SEARCH('ankieta ESG'!$G$187,BW321)),MAX($BV$3:BV320)+1,0)</f>
        <v>318</v>
      </c>
      <c r="BW321" s="134" t="s">
        <v>4321</v>
      </c>
      <c r="BX321" s="98">
        <v>0</v>
      </c>
      <c r="BY321" s="99" t="str">
        <f>IFERROR(VLOOKUP(ROWS($BW$4:BW321),$BV$4:$BW$2337,2,0),"")</f>
        <v>Darłowo (pow. sławieński, woj. zachodniopomorskie)</v>
      </c>
      <c r="BZ321" s="98">
        <v>0</v>
      </c>
      <c r="CA321" s="98">
        <f>IF(ISNUMBER(SEARCH('ankieta ESG'!$G$188,CB321)),MAX($CA$3:CA320)+1,0)</f>
        <v>318</v>
      </c>
      <c r="CB321" s="134" t="s">
        <v>4321</v>
      </c>
      <c r="CC321" s="98">
        <v>0</v>
      </c>
      <c r="CD321" s="99" t="str">
        <f>IFERROR(VLOOKUP(ROWS($CB$4:CB321),$CA$4:$CB$2337,2,0),"")</f>
        <v>Darłowo (pow. sławieński, woj. zachodniopomorskie)</v>
      </c>
      <c r="CE321" s="98">
        <v>0</v>
      </c>
      <c r="CF321" s="98">
        <f>IF(ISNUMBER(SEARCH('ankieta ESG'!$G$189,CG321)),MAX($CF$3:CF320)+1,0)</f>
        <v>318</v>
      </c>
      <c r="CG321" s="134" t="s">
        <v>4321</v>
      </c>
      <c r="CH321" s="98">
        <v>0</v>
      </c>
      <c r="CI321" s="99" t="str">
        <f>IFERROR(VLOOKUP(ROWS($CG$4:CG321),$CF$4:$CG$2337,2,0),"")</f>
        <v>Darłowo (pow. sławieński, woj. zachodniopomorskie)</v>
      </c>
      <c r="CJ321" s="98">
        <v>0</v>
      </c>
    </row>
    <row r="322" spans="2:88">
      <c r="B322" s="98">
        <f>IF(ISNUMBER(SEARCH('ankieta ESG'!$E$11,C322)),MAX(B$3:$B321)+1,0)</f>
        <v>319</v>
      </c>
      <c r="C322" s="99" t="s">
        <v>363</v>
      </c>
      <c r="D322" s="98">
        <v>0</v>
      </c>
      <c r="E322" s="99" t="str">
        <f>IFERROR(VLOOKUP(ROWS($C$4:C322),$B$4:$C$1385,2,0),"")</f>
        <v>42.21.Z Roboty związane z budową rurociągów przesyłowych i sieci rozdzielczych (PKD 2007)</v>
      </c>
      <c r="F322" s="98">
        <v>0</v>
      </c>
      <c r="AM322" s="98">
        <f>IF(ISNUMBER(SEARCH('ankieta ESG'!$G$180,AN322)),MAX(AM$3:$AM321)+1,0)</f>
        <v>319</v>
      </c>
      <c r="AN322" s="134" t="s">
        <v>4322</v>
      </c>
      <c r="AO322" s="98">
        <v>0</v>
      </c>
      <c r="AP322" s="99" t="str">
        <f>IFERROR(VLOOKUP(ROWS($AN$4:AN322),$AM$4:$AN$2337,2,0),"")</f>
        <v>Daszyna (pow. łęczycki, woj. łódzkie)</v>
      </c>
      <c r="AQ322" s="98">
        <v>0</v>
      </c>
      <c r="AR322" s="98">
        <f>IF(ISNUMBER(SEARCH('ankieta ESG'!$G$181,AS322)),MAX($AR$3:AR321)+1,0)</f>
        <v>319</v>
      </c>
      <c r="AS322" s="134" t="s">
        <v>4322</v>
      </c>
      <c r="AT322" s="98">
        <v>0</v>
      </c>
      <c r="AU322" s="99" t="str">
        <f>IFERROR(VLOOKUP(ROWS($AS$4:AS322),$AR$4:$AS$2337,2,0),"")</f>
        <v>Daszyna (pow. łęczycki, woj. łódzkie)</v>
      </c>
      <c r="AV322" s="98">
        <v>0</v>
      </c>
      <c r="AW322" s="98">
        <f>IF(ISNUMBER(SEARCH('ankieta ESG'!$G$182,AX322)),MAX($AW$3:AW321)+1,0)</f>
        <v>319</v>
      </c>
      <c r="AX322" s="134" t="s">
        <v>4322</v>
      </c>
      <c r="AY322" s="98">
        <v>0</v>
      </c>
      <c r="AZ322" s="99" t="str">
        <f>IFERROR(VLOOKUP(ROWS($AX$4:AX322),$AW$4:$AX$2337,2,0),"")</f>
        <v>Daszyna (pow. łęczycki, woj. łódzkie)</v>
      </c>
      <c r="BA322" s="98">
        <v>0</v>
      </c>
      <c r="BB322" s="98">
        <f>IF(ISNUMBER(SEARCH('ankieta ESG'!$G$183,BC322)),MAX($BB$3:BB321)+1,0)</f>
        <v>319</v>
      </c>
      <c r="BC322" s="134" t="s">
        <v>4322</v>
      </c>
      <c r="BD322" s="98">
        <v>0</v>
      </c>
      <c r="BE322" s="99" t="str">
        <f>IFERROR(VLOOKUP(ROWS($BC$4:BC322),$BB$4:$BC$2337,2,0),"")</f>
        <v>Daszyna (pow. łęczycki, woj. łódzkie)</v>
      </c>
      <c r="BF322" s="98">
        <v>0</v>
      </c>
      <c r="BG322" s="98">
        <f>IF(ISNUMBER(SEARCH('ankieta ESG'!$G$184,BH322)),MAX($BG$3:BG321)+1,0)</f>
        <v>319</v>
      </c>
      <c r="BH322" s="134" t="s">
        <v>4322</v>
      </c>
      <c r="BI322" s="98">
        <v>0</v>
      </c>
      <c r="BJ322" s="99" t="str">
        <f>IFERROR(VLOOKUP(ROWS($BH$4:BH322),$BG$4:$BH$2337,2,0),"")</f>
        <v>Daszyna (pow. łęczycki, woj. łódzkie)</v>
      </c>
      <c r="BK322" s="98">
        <v>0</v>
      </c>
      <c r="BL322" s="98">
        <f>IF(ISNUMBER(SEARCH('ankieta ESG'!$G$185,BM322)),MAX($BL$3:BL321)+1,0)</f>
        <v>319</v>
      </c>
      <c r="BM322" s="134" t="s">
        <v>4322</v>
      </c>
      <c r="BN322" s="98">
        <v>0</v>
      </c>
      <c r="BO322" s="99" t="str">
        <f>IFERROR(VLOOKUP(ROWS($BM$4:BM322),$BL$4:$BM$2337,2,0),"")</f>
        <v>Daszyna (pow. łęczycki, woj. łódzkie)</v>
      </c>
      <c r="BP322" s="98">
        <v>0</v>
      </c>
      <c r="BQ322" s="98">
        <f>IF(ISNUMBER(SEARCH('ankieta ESG'!$G$186,BR322)),MAX($BQ$3:BQ321)+1,0)</f>
        <v>319</v>
      </c>
      <c r="BR322" s="134" t="s">
        <v>4322</v>
      </c>
      <c r="BS322" s="98">
        <v>0</v>
      </c>
      <c r="BT322" s="99" t="str">
        <f>IFERROR(VLOOKUP(ROWS($BR$4:BR322),$BQ$4:$BR$2337,2,0),"")</f>
        <v>Daszyna (pow. łęczycki, woj. łódzkie)</v>
      </c>
      <c r="BU322" s="98">
        <v>0</v>
      </c>
      <c r="BV322" s="98">
        <f>IF(ISNUMBER(SEARCH('ankieta ESG'!$G$187,BW322)),MAX($BV$3:BV321)+1,0)</f>
        <v>319</v>
      </c>
      <c r="BW322" s="134" t="s">
        <v>4322</v>
      </c>
      <c r="BX322" s="98">
        <v>0</v>
      </c>
      <c r="BY322" s="99" t="str">
        <f>IFERROR(VLOOKUP(ROWS($BW$4:BW322),$BV$4:$BW$2337,2,0),"")</f>
        <v>Daszyna (pow. łęczycki, woj. łódzkie)</v>
      </c>
      <c r="BZ322" s="98">
        <v>0</v>
      </c>
      <c r="CA322" s="98">
        <f>IF(ISNUMBER(SEARCH('ankieta ESG'!$G$188,CB322)),MAX($CA$3:CA321)+1,0)</f>
        <v>319</v>
      </c>
      <c r="CB322" s="134" t="s">
        <v>4322</v>
      </c>
      <c r="CC322" s="98">
        <v>0</v>
      </c>
      <c r="CD322" s="99" t="str">
        <f>IFERROR(VLOOKUP(ROWS($CB$4:CB322),$CA$4:$CB$2337,2,0),"")</f>
        <v>Daszyna (pow. łęczycki, woj. łódzkie)</v>
      </c>
      <c r="CE322" s="98">
        <v>0</v>
      </c>
      <c r="CF322" s="98">
        <f>IF(ISNUMBER(SEARCH('ankieta ESG'!$G$189,CG322)),MAX($CF$3:CF321)+1,0)</f>
        <v>319</v>
      </c>
      <c r="CG322" s="134" t="s">
        <v>4322</v>
      </c>
      <c r="CH322" s="98">
        <v>0</v>
      </c>
      <c r="CI322" s="99" t="str">
        <f>IFERROR(VLOOKUP(ROWS($CG$4:CG322),$CF$4:$CG$2337,2,0),"")</f>
        <v>Daszyna (pow. łęczycki, woj. łódzkie)</v>
      </c>
      <c r="CJ322" s="98">
        <v>0</v>
      </c>
    </row>
    <row r="323" spans="2:88">
      <c r="B323" s="98">
        <f>IF(ISNUMBER(SEARCH('ankieta ESG'!$E$11,C323)),MAX(B$3:$B322)+1,0)</f>
        <v>320</v>
      </c>
      <c r="C323" s="99" t="s">
        <v>364</v>
      </c>
      <c r="D323" s="98">
        <v>0</v>
      </c>
      <c r="E323" s="99" t="str">
        <f>IFERROR(VLOOKUP(ROWS($C$4:C323),$B$4:$C$1385,2,0),"")</f>
        <v>42.22.Z Roboty związane z budową linii telekomunikacyjnych i elektroenergetycznych (PKD 2007)</v>
      </c>
      <c r="F323" s="98">
        <v>0</v>
      </c>
      <c r="AM323" s="98">
        <f>IF(ISNUMBER(SEARCH('ankieta ESG'!$G$180,AN323)),MAX(AM$3:$AM322)+1,0)</f>
        <v>320</v>
      </c>
      <c r="AN323" s="134" t="s">
        <v>4323</v>
      </c>
      <c r="AO323" s="98">
        <v>0</v>
      </c>
      <c r="AP323" s="99" t="str">
        <f>IFERROR(VLOOKUP(ROWS($AN$4:AN323),$AM$4:$AN$2337,2,0),"")</f>
        <v>Dąbie (pow. kolski, woj. wielkopolskie)</v>
      </c>
      <c r="AQ323" s="98">
        <v>0</v>
      </c>
      <c r="AR323" s="98">
        <f>IF(ISNUMBER(SEARCH('ankieta ESG'!$G$181,AS323)),MAX($AR$3:AR322)+1,0)</f>
        <v>320</v>
      </c>
      <c r="AS323" s="134" t="s">
        <v>4323</v>
      </c>
      <c r="AT323" s="98">
        <v>0</v>
      </c>
      <c r="AU323" s="99" t="str">
        <f>IFERROR(VLOOKUP(ROWS($AS$4:AS323),$AR$4:$AS$2337,2,0),"")</f>
        <v>Dąbie (pow. kolski, woj. wielkopolskie)</v>
      </c>
      <c r="AV323" s="98">
        <v>0</v>
      </c>
      <c r="AW323" s="98">
        <f>IF(ISNUMBER(SEARCH('ankieta ESG'!$G$182,AX323)),MAX($AW$3:AW322)+1,0)</f>
        <v>320</v>
      </c>
      <c r="AX323" s="134" t="s">
        <v>4323</v>
      </c>
      <c r="AY323" s="98">
        <v>0</v>
      </c>
      <c r="AZ323" s="99" t="str">
        <f>IFERROR(VLOOKUP(ROWS($AX$4:AX323),$AW$4:$AX$2337,2,0),"")</f>
        <v>Dąbie (pow. kolski, woj. wielkopolskie)</v>
      </c>
      <c r="BA323" s="98">
        <v>0</v>
      </c>
      <c r="BB323" s="98">
        <f>IF(ISNUMBER(SEARCH('ankieta ESG'!$G$183,BC323)),MAX($BB$3:BB322)+1,0)</f>
        <v>320</v>
      </c>
      <c r="BC323" s="134" t="s">
        <v>4323</v>
      </c>
      <c r="BD323" s="98">
        <v>0</v>
      </c>
      <c r="BE323" s="99" t="str">
        <f>IFERROR(VLOOKUP(ROWS($BC$4:BC323),$BB$4:$BC$2337,2,0),"")</f>
        <v>Dąbie (pow. kolski, woj. wielkopolskie)</v>
      </c>
      <c r="BF323" s="98">
        <v>0</v>
      </c>
      <c r="BG323" s="98">
        <f>IF(ISNUMBER(SEARCH('ankieta ESG'!$G$184,BH323)),MAX($BG$3:BG322)+1,0)</f>
        <v>320</v>
      </c>
      <c r="BH323" s="134" t="s">
        <v>4323</v>
      </c>
      <c r="BI323" s="98">
        <v>0</v>
      </c>
      <c r="BJ323" s="99" t="str">
        <f>IFERROR(VLOOKUP(ROWS($BH$4:BH323),$BG$4:$BH$2337,2,0),"")</f>
        <v>Dąbie (pow. kolski, woj. wielkopolskie)</v>
      </c>
      <c r="BK323" s="98">
        <v>0</v>
      </c>
      <c r="BL323" s="98">
        <f>IF(ISNUMBER(SEARCH('ankieta ESG'!$G$185,BM323)),MAX($BL$3:BL322)+1,0)</f>
        <v>320</v>
      </c>
      <c r="BM323" s="134" t="s">
        <v>4323</v>
      </c>
      <c r="BN323" s="98">
        <v>0</v>
      </c>
      <c r="BO323" s="99" t="str">
        <f>IFERROR(VLOOKUP(ROWS($BM$4:BM323),$BL$4:$BM$2337,2,0),"")</f>
        <v>Dąbie (pow. kolski, woj. wielkopolskie)</v>
      </c>
      <c r="BP323" s="98">
        <v>0</v>
      </c>
      <c r="BQ323" s="98">
        <f>IF(ISNUMBER(SEARCH('ankieta ESG'!$G$186,BR323)),MAX($BQ$3:BQ322)+1,0)</f>
        <v>320</v>
      </c>
      <c r="BR323" s="134" t="s">
        <v>4323</v>
      </c>
      <c r="BS323" s="98">
        <v>0</v>
      </c>
      <c r="BT323" s="99" t="str">
        <f>IFERROR(VLOOKUP(ROWS($BR$4:BR323),$BQ$4:$BR$2337,2,0),"")</f>
        <v>Dąbie (pow. kolski, woj. wielkopolskie)</v>
      </c>
      <c r="BU323" s="98">
        <v>0</v>
      </c>
      <c r="BV323" s="98">
        <f>IF(ISNUMBER(SEARCH('ankieta ESG'!$G$187,BW323)),MAX($BV$3:BV322)+1,0)</f>
        <v>320</v>
      </c>
      <c r="BW323" s="134" t="s">
        <v>4323</v>
      </c>
      <c r="BX323" s="98">
        <v>0</v>
      </c>
      <c r="BY323" s="99" t="str">
        <f>IFERROR(VLOOKUP(ROWS($BW$4:BW323),$BV$4:$BW$2337,2,0),"")</f>
        <v>Dąbie (pow. kolski, woj. wielkopolskie)</v>
      </c>
      <c r="BZ323" s="98">
        <v>0</v>
      </c>
      <c r="CA323" s="98">
        <f>IF(ISNUMBER(SEARCH('ankieta ESG'!$G$188,CB323)),MAX($CA$3:CA322)+1,0)</f>
        <v>320</v>
      </c>
      <c r="CB323" s="134" t="s">
        <v>4323</v>
      </c>
      <c r="CC323" s="98">
        <v>0</v>
      </c>
      <c r="CD323" s="99" t="str">
        <f>IFERROR(VLOOKUP(ROWS($CB$4:CB323),$CA$4:$CB$2337,2,0),"")</f>
        <v>Dąbie (pow. kolski, woj. wielkopolskie)</v>
      </c>
      <c r="CE323" s="98">
        <v>0</v>
      </c>
      <c r="CF323" s="98">
        <f>IF(ISNUMBER(SEARCH('ankieta ESG'!$G$189,CG323)),MAX($CF$3:CF322)+1,0)</f>
        <v>320</v>
      </c>
      <c r="CG323" s="134" t="s">
        <v>4323</v>
      </c>
      <c r="CH323" s="98">
        <v>0</v>
      </c>
      <c r="CI323" s="99" t="str">
        <f>IFERROR(VLOOKUP(ROWS($CG$4:CG323),$CF$4:$CG$2337,2,0),"")</f>
        <v>Dąbie (pow. kolski, woj. wielkopolskie)</v>
      </c>
      <c r="CJ323" s="98">
        <v>0</v>
      </c>
    </row>
    <row r="324" spans="2:88">
      <c r="B324" s="98">
        <f>IF(ISNUMBER(SEARCH('ankieta ESG'!$E$11,C324)),MAX(B$3:$B323)+1,0)</f>
        <v>321</v>
      </c>
      <c r="C324" s="99" t="s">
        <v>365</v>
      </c>
      <c r="D324" s="98">
        <v>0</v>
      </c>
      <c r="E324" s="99" t="str">
        <f>IFERROR(VLOOKUP(ROWS($C$4:C324),$B$4:$C$1385,2,0),"")</f>
        <v>42.91.Z Roboty związane z budową obiektów inżynierii wodnej (PKD 2007)</v>
      </c>
      <c r="F324" s="98">
        <v>0</v>
      </c>
      <c r="AM324" s="98">
        <f>IF(ISNUMBER(SEARCH('ankieta ESG'!$G$180,AN324)),MAX(AM$3:$AM323)+1,0)</f>
        <v>321</v>
      </c>
      <c r="AN324" s="134" t="s">
        <v>4324</v>
      </c>
      <c r="AO324" s="98">
        <v>0</v>
      </c>
      <c r="AP324" s="99" t="str">
        <f>IFERROR(VLOOKUP(ROWS($AN$4:AN324),$AM$4:$AN$2337,2,0),"")</f>
        <v>Dąbie (pow. krośnieński, woj. lubuskie)</v>
      </c>
      <c r="AQ324" s="98">
        <v>0</v>
      </c>
      <c r="AR324" s="98">
        <f>IF(ISNUMBER(SEARCH('ankieta ESG'!$G$181,AS324)),MAX($AR$3:AR323)+1,0)</f>
        <v>321</v>
      </c>
      <c r="AS324" s="134" t="s">
        <v>4324</v>
      </c>
      <c r="AT324" s="98">
        <v>0</v>
      </c>
      <c r="AU324" s="99" t="str">
        <f>IFERROR(VLOOKUP(ROWS($AS$4:AS324),$AR$4:$AS$2337,2,0),"")</f>
        <v>Dąbie (pow. krośnieński, woj. lubuskie)</v>
      </c>
      <c r="AV324" s="98">
        <v>0</v>
      </c>
      <c r="AW324" s="98">
        <f>IF(ISNUMBER(SEARCH('ankieta ESG'!$G$182,AX324)),MAX($AW$3:AW323)+1,0)</f>
        <v>321</v>
      </c>
      <c r="AX324" s="134" t="s">
        <v>4324</v>
      </c>
      <c r="AY324" s="98">
        <v>0</v>
      </c>
      <c r="AZ324" s="99" t="str">
        <f>IFERROR(VLOOKUP(ROWS($AX$4:AX324),$AW$4:$AX$2337,2,0),"")</f>
        <v>Dąbie (pow. krośnieński, woj. lubuskie)</v>
      </c>
      <c r="BA324" s="98">
        <v>0</v>
      </c>
      <c r="BB324" s="98">
        <f>IF(ISNUMBER(SEARCH('ankieta ESG'!$G$183,BC324)),MAX($BB$3:BB323)+1,0)</f>
        <v>321</v>
      </c>
      <c r="BC324" s="134" t="s">
        <v>4324</v>
      </c>
      <c r="BD324" s="98">
        <v>0</v>
      </c>
      <c r="BE324" s="99" t="str">
        <f>IFERROR(VLOOKUP(ROWS($BC$4:BC324),$BB$4:$BC$2337,2,0),"")</f>
        <v>Dąbie (pow. krośnieński, woj. lubuskie)</v>
      </c>
      <c r="BF324" s="98">
        <v>0</v>
      </c>
      <c r="BG324" s="98">
        <f>IF(ISNUMBER(SEARCH('ankieta ESG'!$G$184,BH324)),MAX($BG$3:BG323)+1,0)</f>
        <v>321</v>
      </c>
      <c r="BH324" s="134" t="s">
        <v>4324</v>
      </c>
      <c r="BI324" s="98">
        <v>0</v>
      </c>
      <c r="BJ324" s="99" t="str">
        <f>IFERROR(VLOOKUP(ROWS($BH$4:BH324),$BG$4:$BH$2337,2,0),"")</f>
        <v>Dąbie (pow. krośnieński, woj. lubuskie)</v>
      </c>
      <c r="BK324" s="98">
        <v>0</v>
      </c>
      <c r="BL324" s="98">
        <f>IF(ISNUMBER(SEARCH('ankieta ESG'!$G$185,BM324)),MAX($BL$3:BL323)+1,0)</f>
        <v>321</v>
      </c>
      <c r="BM324" s="134" t="s">
        <v>4324</v>
      </c>
      <c r="BN324" s="98">
        <v>0</v>
      </c>
      <c r="BO324" s="99" t="str">
        <f>IFERROR(VLOOKUP(ROWS($BM$4:BM324),$BL$4:$BM$2337,2,0),"")</f>
        <v>Dąbie (pow. krośnieński, woj. lubuskie)</v>
      </c>
      <c r="BP324" s="98">
        <v>0</v>
      </c>
      <c r="BQ324" s="98">
        <f>IF(ISNUMBER(SEARCH('ankieta ESG'!$G$186,BR324)),MAX($BQ$3:BQ323)+1,0)</f>
        <v>321</v>
      </c>
      <c r="BR324" s="134" t="s">
        <v>4324</v>
      </c>
      <c r="BS324" s="98">
        <v>0</v>
      </c>
      <c r="BT324" s="99" t="str">
        <f>IFERROR(VLOOKUP(ROWS($BR$4:BR324),$BQ$4:$BR$2337,2,0),"")</f>
        <v>Dąbie (pow. krośnieński, woj. lubuskie)</v>
      </c>
      <c r="BU324" s="98">
        <v>0</v>
      </c>
      <c r="BV324" s="98">
        <f>IF(ISNUMBER(SEARCH('ankieta ESG'!$G$187,BW324)),MAX($BV$3:BV323)+1,0)</f>
        <v>321</v>
      </c>
      <c r="BW324" s="134" t="s">
        <v>4324</v>
      </c>
      <c r="BX324" s="98">
        <v>0</v>
      </c>
      <c r="BY324" s="99" t="str">
        <f>IFERROR(VLOOKUP(ROWS($BW$4:BW324),$BV$4:$BW$2337,2,0),"")</f>
        <v>Dąbie (pow. krośnieński, woj. lubuskie)</v>
      </c>
      <c r="BZ324" s="98">
        <v>0</v>
      </c>
      <c r="CA324" s="98">
        <f>IF(ISNUMBER(SEARCH('ankieta ESG'!$G$188,CB324)),MAX($CA$3:CA323)+1,0)</f>
        <v>321</v>
      </c>
      <c r="CB324" s="134" t="s">
        <v>4324</v>
      </c>
      <c r="CC324" s="98">
        <v>0</v>
      </c>
      <c r="CD324" s="99" t="str">
        <f>IFERROR(VLOOKUP(ROWS($CB$4:CB324),$CA$4:$CB$2337,2,0),"")</f>
        <v>Dąbie (pow. krośnieński, woj. lubuskie)</v>
      </c>
      <c r="CE324" s="98">
        <v>0</v>
      </c>
      <c r="CF324" s="98">
        <f>IF(ISNUMBER(SEARCH('ankieta ESG'!$G$189,CG324)),MAX($CF$3:CF323)+1,0)</f>
        <v>321</v>
      </c>
      <c r="CG324" s="134" t="s">
        <v>4324</v>
      </c>
      <c r="CH324" s="98">
        <v>0</v>
      </c>
      <c r="CI324" s="99" t="str">
        <f>IFERROR(VLOOKUP(ROWS($CG$4:CG324),$CF$4:$CG$2337,2,0),"")</f>
        <v>Dąbie (pow. krośnieński, woj. lubuskie)</v>
      </c>
      <c r="CJ324" s="98">
        <v>0</v>
      </c>
    </row>
    <row r="325" spans="2:88">
      <c r="B325" s="98">
        <f>IF(ISNUMBER(SEARCH('ankieta ESG'!$E$11,C325)),MAX(B$3:$B324)+1,0)</f>
        <v>322</v>
      </c>
      <c r="C325" s="99" t="s">
        <v>366</v>
      </c>
      <c r="D325" s="98">
        <v>0</v>
      </c>
      <c r="E325" s="99" t="str">
        <f>IFERROR(VLOOKUP(ROWS($C$4:C325),$B$4:$C$1385,2,0),"")</f>
        <v>42.99.Z Roboty związane z budową pozostałych obiektów inżynierii lądowej i wodnej, gdzie indziej niesklasyfikowane (PKD 2007)</v>
      </c>
      <c r="F325" s="98">
        <v>0</v>
      </c>
      <c r="AM325" s="98">
        <f>IF(ISNUMBER(SEARCH('ankieta ESG'!$G$180,AN325)),MAX(AM$3:$AM324)+1,0)</f>
        <v>322</v>
      </c>
      <c r="AN325" s="134" t="s">
        <v>4325</v>
      </c>
      <c r="AO325" s="98">
        <v>0</v>
      </c>
      <c r="AP325" s="99" t="str">
        <f>IFERROR(VLOOKUP(ROWS($AN$4:AN325),$AM$4:$AN$2337,2,0),"")</f>
        <v>Dąbrowa (pow. mogileński, woj. kujawsko-pomorskie)</v>
      </c>
      <c r="AQ325" s="98">
        <v>0</v>
      </c>
      <c r="AR325" s="98">
        <f>IF(ISNUMBER(SEARCH('ankieta ESG'!$G$181,AS325)),MAX($AR$3:AR324)+1,0)</f>
        <v>322</v>
      </c>
      <c r="AS325" s="134" t="s">
        <v>4325</v>
      </c>
      <c r="AT325" s="98">
        <v>0</v>
      </c>
      <c r="AU325" s="99" t="str">
        <f>IFERROR(VLOOKUP(ROWS($AS$4:AS325),$AR$4:$AS$2337,2,0),"")</f>
        <v>Dąbrowa (pow. mogileński, woj. kujawsko-pomorskie)</v>
      </c>
      <c r="AV325" s="98">
        <v>0</v>
      </c>
      <c r="AW325" s="98">
        <f>IF(ISNUMBER(SEARCH('ankieta ESG'!$G$182,AX325)),MAX($AW$3:AW324)+1,0)</f>
        <v>322</v>
      </c>
      <c r="AX325" s="134" t="s">
        <v>4325</v>
      </c>
      <c r="AY325" s="98">
        <v>0</v>
      </c>
      <c r="AZ325" s="99" t="str">
        <f>IFERROR(VLOOKUP(ROWS($AX$4:AX325),$AW$4:$AX$2337,2,0),"")</f>
        <v>Dąbrowa (pow. mogileński, woj. kujawsko-pomorskie)</v>
      </c>
      <c r="BA325" s="98">
        <v>0</v>
      </c>
      <c r="BB325" s="98">
        <f>IF(ISNUMBER(SEARCH('ankieta ESG'!$G$183,BC325)),MAX($BB$3:BB324)+1,0)</f>
        <v>322</v>
      </c>
      <c r="BC325" s="134" t="s">
        <v>4325</v>
      </c>
      <c r="BD325" s="98">
        <v>0</v>
      </c>
      <c r="BE325" s="99" t="str">
        <f>IFERROR(VLOOKUP(ROWS($BC$4:BC325),$BB$4:$BC$2337,2,0),"")</f>
        <v>Dąbrowa (pow. mogileński, woj. kujawsko-pomorskie)</v>
      </c>
      <c r="BF325" s="98">
        <v>0</v>
      </c>
      <c r="BG325" s="98">
        <f>IF(ISNUMBER(SEARCH('ankieta ESG'!$G$184,BH325)),MAX($BG$3:BG324)+1,0)</f>
        <v>322</v>
      </c>
      <c r="BH325" s="134" t="s">
        <v>4325</v>
      </c>
      <c r="BI325" s="98">
        <v>0</v>
      </c>
      <c r="BJ325" s="99" t="str">
        <f>IFERROR(VLOOKUP(ROWS($BH$4:BH325),$BG$4:$BH$2337,2,0),"")</f>
        <v>Dąbrowa (pow. mogileński, woj. kujawsko-pomorskie)</v>
      </c>
      <c r="BK325" s="98">
        <v>0</v>
      </c>
      <c r="BL325" s="98">
        <f>IF(ISNUMBER(SEARCH('ankieta ESG'!$G$185,BM325)),MAX($BL$3:BL324)+1,0)</f>
        <v>322</v>
      </c>
      <c r="BM325" s="134" t="s">
        <v>4325</v>
      </c>
      <c r="BN325" s="98">
        <v>0</v>
      </c>
      <c r="BO325" s="99" t="str">
        <f>IFERROR(VLOOKUP(ROWS($BM$4:BM325),$BL$4:$BM$2337,2,0),"")</f>
        <v>Dąbrowa (pow. mogileński, woj. kujawsko-pomorskie)</v>
      </c>
      <c r="BP325" s="98">
        <v>0</v>
      </c>
      <c r="BQ325" s="98">
        <f>IF(ISNUMBER(SEARCH('ankieta ESG'!$G$186,BR325)),MAX($BQ$3:BQ324)+1,0)</f>
        <v>322</v>
      </c>
      <c r="BR325" s="134" t="s">
        <v>4325</v>
      </c>
      <c r="BS325" s="98">
        <v>0</v>
      </c>
      <c r="BT325" s="99" t="str">
        <f>IFERROR(VLOOKUP(ROWS($BR$4:BR325),$BQ$4:$BR$2337,2,0),"")</f>
        <v>Dąbrowa (pow. mogileński, woj. kujawsko-pomorskie)</v>
      </c>
      <c r="BU325" s="98">
        <v>0</v>
      </c>
      <c r="BV325" s="98">
        <f>IF(ISNUMBER(SEARCH('ankieta ESG'!$G$187,BW325)),MAX($BV$3:BV324)+1,0)</f>
        <v>322</v>
      </c>
      <c r="BW325" s="134" t="s">
        <v>4325</v>
      </c>
      <c r="BX325" s="98">
        <v>0</v>
      </c>
      <c r="BY325" s="99" t="str">
        <f>IFERROR(VLOOKUP(ROWS($BW$4:BW325),$BV$4:$BW$2337,2,0),"")</f>
        <v>Dąbrowa (pow. mogileński, woj. kujawsko-pomorskie)</v>
      </c>
      <c r="BZ325" s="98">
        <v>0</v>
      </c>
      <c r="CA325" s="98">
        <f>IF(ISNUMBER(SEARCH('ankieta ESG'!$G$188,CB325)),MAX($CA$3:CA324)+1,0)</f>
        <v>322</v>
      </c>
      <c r="CB325" s="134" t="s">
        <v>4325</v>
      </c>
      <c r="CC325" s="98">
        <v>0</v>
      </c>
      <c r="CD325" s="99" t="str">
        <f>IFERROR(VLOOKUP(ROWS($CB$4:CB325),$CA$4:$CB$2337,2,0),"")</f>
        <v>Dąbrowa (pow. mogileński, woj. kujawsko-pomorskie)</v>
      </c>
      <c r="CE325" s="98">
        <v>0</v>
      </c>
      <c r="CF325" s="98">
        <f>IF(ISNUMBER(SEARCH('ankieta ESG'!$G$189,CG325)),MAX($CF$3:CF324)+1,0)</f>
        <v>322</v>
      </c>
      <c r="CG325" s="134" t="s">
        <v>4325</v>
      </c>
      <c r="CH325" s="98">
        <v>0</v>
      </c>
      <c r="CI325" s="99" t="str">
        <f>IFERROR(VLOOKUP(ROWS($CG$4:CG325),$CF$4:$CG$2337,2,0),"")</f>
        <v>Dąbrowa (pow. mogileński, woj. kujawsko-pomorskie)</v>
      </c>
      <c r="CJ325" s="98">
        <v>0</v>
      </c>
    </row>
    <row r="326" spans="2:88">
      <c r="B326" s="98">
        <f>IF(ISNUMBER(SEARCH('ankieta ESG'!$E$11,C326)),MAX(B$3:$B325)+1,0)</f>
        <v>323</v>
      </c>
      <c r="C326" s="99" t="s">
        <v>367</v>
      </c>
      <c r="D326" s="98">
        <v>0</v>
      </c>
      <c r="E326" s="99" t="str">
        <f>IFERROR(VLOOKUP(ROWS($C$4:C326),$B$4:$C$1385,2,0),"")</f>
        <v>43.11.Z Rozbiórka i burzenie obiektów budowlanych (PKD 2007)</v>
      </c>
      <c r="F326" s="98">
        <v>0</v>
      </c>
      <c r="AM326" s="98">
        <f>IF(ISNUMBER(SEARCH('ankieta ESG'!$G$180,AN326)),MAX(AM$3:$AM325)+1,0)</f>
        <v>323</v>
      </c>
      <c r="AN326" s="134" t="s">
        <v>4326</v>
      </c>
      <c r="AO326" s="98">
        <v>0</v>
      </c>
      <c r="AP326" s="99" t="str">
        <f>IFERROR(VLOOKUP(ROWS($AN$4:AN326),$AM$4:$AN$2337,2,0),"")</f>
        <v>Dąbrowa (pow. opolski, woj. opolskie)</v>
      </c>
      <c r="AQ326" s="98">
        <v>0</v>
      </c>
      <c r="AR326" s="98">
        <f>IF(ISNUMBER(SEARCH('ankieta ESG'!$G$181,AS326)),MAX($AR$3:AR325)+1,0)</f>
        <v>323</v>
      </c>
      <c r="AS326" s="134" t="s">
        <v>4326</v>
      </c>
      <c r="AT326" s="98">
        <v>0</v>
      </c>
      <c r="AU326" s="99" t="str">
        <f>IFERROR(VLOOKUP(ROWS($AS$4:AS326),$AR$4:$AS$2337,2,0),"")</f>
        <v>Dąbrowa (pow. opolski, woj. opolskie)</v>
      </c>
      <c r="AV326" s="98">
        <v>0</v>
      </c>
      <c r="AW326" s="98">
        <f>IF(ISNUMBER(SEARCH('ankieta ESG'!$G$182,AX326)),MAX($AW$3:AW325)+1,0)</f>
        <v>323</v>
      </c>
      <c r="AX326" s="134" t="s">
        <v>4326</v>
      </c>
      <c r="AY326" s="98">
        <v>0</v>
      </c>
      <c r="AZ326" s="99" t="str">
        <f>IFERROR(VLOOKUP(ROWS($AX$4:AX326),$AW$4:$AX$2337,2,0),"")</f>
        <v>Dąbrowa (pow. opolski, woj. opolskie)</v>
      </c>
      <c r="BA326" s="98">
        <v>0</v>
      </c>
      <c r="BB326" s="98">
        <f>IF(ISNUMBER(SEARCH('ankieta ESG'!$G$183,BC326)),MAX($BB$3:BB325)+1,0)</f>
        <v>323</v>
      </c>
      <c r="BC326" s="134" t="s">
        <v>4326</v>
      </c>
      <c r="BD326" s="98">
        <v>0</v>
      </c>
      <c r="BE326" s="99" t="str">
        <f>IFERROR(VLOOKUP(ROWS($BC$4:BC326),$BB$4:$BC$2337,2,0),"")</f>
        <v>Dąbrowa (pow. opolski, woj. opolskie)</v>
      </c>
      <c r="BF326" s="98">
        <v>0</v>
      </c>
      <c r="BG326" s="98">
        <f>IF(ISNUMBER(SEARCH('ankieta ESG'!$G$184,BH326)),MAX($BG$3:BG325)+1,0)</f>
        <v>323</v>
      </c>
      <c r="BH326" s="134" t="s">
        <v>4326</v>
      </c>
      <c r="BI326" s="98">
        <v>0</v>
      </c>
      <c r="BJ326" s="99" t="str">
        <f>IFERROR(VLOOKUP(ROWS($BH$4:BH326),$BG$4:$BH$2337,2,0),"")</f>
        <v>Dąbrowa (pow. opolski, woj. opolskie)</v>
      </c>
      <c r="BK326" s="98">
        <v>0</v>
      </c>
      <c r="BL326" s="98">
        <f>IF(ISNUMBER(SEARCH('ankieta ESG'!$G$185,BM326)),MAX($BL$3:BL325)+1,0)</f>
        <v>323</v>
      </c>
      <c r="BM326" s="134" t="s">
        <v>4326</v>
      </c>
      <c r="BN326" s="98">
        <v>0</v>
      </c>
      <c r="BO326" s="99" t="str">
        <f>IFERROR(VLOOKUP(ROWS($BM$4:BM326),$BL$4:$BM$2337,2,0),"")</f>
        <v>Dąbrowa (pow. opolski, woj. opolskie)</v>
      </c>
      <c r="BP326" s="98">
        <v>0</v>
      </c>
      <c r="BQ326" s="98">
        <f>IF(ISNUMBER(SEARCH('ankieta ESG'!$G$186,BR326)),MAX($BQ$3:BQ325)+1,0)</f>
        <v>323</v>
      </c>
      <c r="BR326" s="134" t="s">
        <v>4326</v>
      </c>
      <c r="BS326" s="98">
        <v>0</v>
      </c>
      <c r="BT326" s="99" t="str">
        <f>IFERROR(VLOOKUP(ROWS($BR$4:BR326),$BQ$4:$BR$2337,2,0),"")</f>
        <v>Dąbrowa (pow. opolski, woj. opolskie)</v>
      </c>
      <c r="BU326" s="98">
        <v>0</v>
      </c>
      <c r="BV326" s="98">
        <f>IF(ISNUMBER(SEARCH('ankieta ESG'!$G$187,BW326)),MAX($BV$3:BV325)+1,0)</f>
        <v>323</v>
      </c>
      <c r="BW326" s="134" t="s">
        <v>4326</v>
      </c>
      <c r="BX326" s="98">
        <v>0</v>
      </c>
      <c r="BY326" s="99" t="str">
        <f>IFERROR(VLOOKUP(ROWS($BW$4:BW326),$BV$4:$BW$2337,2,0),"")</f>
        <v>Dąbrowa (pow. opolski, woj. opolskie)</v>
      </c>
      <c r="BZ326" s="98">
        <v>0</v>
      </c>
      <c r="CA326" s="98">
        <f>IF(ISNUMBER(SEARCH('ankieta ESG'!$G$188,CB326)),MAX($CA$3:CA325)+1,0)</f>
        <v>323</v>
      </c>
      <c r="CB326" s="134" t="s">
        <v>4326</v>
      </c>
      <c r="CC326" s="98">
        <v>0</v>
      </c>
      <c r="CD326" s="99" t="str">
        <f>IFERROR(VLOOKUP(ROWS($CB$4:CB326),$CA$4:$CB$2337,2,0),"")</f>
        <v>Dąbrowa (pow. opolski, woj. opolskie)</v>
      </c>
      <c r="CE326" s="98">
        <v>0</v>
      </c>
      <c r="CF326" s="98">
        <f>IF(ISNUMBER(SEARCH('ankieta ESG'!$G$189,CG326)),MAX($CF$3:CF325)+1,0)</f>
        <v>323</v>
      </c>
      <c r="CG326" s="134" t="s">
        <v>4326</v>
      </c>
      <c r="CH326" s="98">
        <v>0</v>
      </c>
      <c r="CI326" s="99" t="str">
        <f>IFERROR(VLOOKUP(ROWS($CG$4:CG326),$CF$4:$CG$2337,2,0),"")</f>
        <v>Dąbrowa (pow. opolski, woj. opolskie)</v>
      </c>
      <c r="CJ326" s="98">
        <v>0</v>
      </c>
    </row>
    <row r="327" spans="2:88">
      <c r="B327" s="98">
        <f>IF(ISNUMBER(SEARCH('ankieta ESG'!$E$11,C327)),MAX(B$3:$B326)+1,0)</f>
        <v>324</v>
      </c>
      <c r="C327" s="99" t="s">
        <v>368</v>
      </c>
      <c r="D327" s="98">
        <v>0</v>
      </c>
      <c r="E327" s="99" t="str">
        <f>IFERROR(VLOOKUP(ROWS($C$4:C327),$B$4:$C$1385,2,0),"")</f>
        <v>43.12.Z Przygotowanie terenu pod budowę (PKD 2007)</v>
      </c>
      <c r="F327" s="98">
        <v>0</v>
      </c>
      <c r="AM327" s="98">
        <f>IF(ISNUMBER(SEARCH('ankieta ESG'!$G$180,AN327)),MAX(AM$3:$AM326)+1,0)</f>
        <v>324</v>
      </c>
      <c r="AN327" s="134" t="s">
        <v>4327</v>
      </c>
      <c r="AO327" s="98">
        <v>0</v>
      </c>
      <c r="AP327" s="99" t="str">
        <f>IFERROR(VLOOKUP(ROWS($AN$4:AN327),$AM$4:$AN$2337,2,0),"")</f>
        <v>Dąbrowa Białostocka (pow. sokólski, woj. podlaskie)</v>
      </c>
      <c r="AQ327" s="98">
        <v>0</v>
      </c>
      <c r="AR327" s="98">
        <f>IF(ISNUMBER(SEARCH('ankieta ESG'!$G$181,AS327)),MAX($AR$3:AR326)+1,0)</f>
        <v>324</v>
      </c>
      <c r="AS327" s="134" t="s">
        <v>4327</v>
      </c>
      <c r="AT327" s="98">
        <v>0</v>
      </c>
      <c r="AU327" s="99" t="str">
        <f>IFERROR(VLOOKUP(ROWS($AS$4:AS327),$AR$4:$AS$2337,2,0),"")</f>
        <v>Dąbrowa Białostocka (pow. sokólski, woj. podlaskie)</v>
      </c>
      <c r="AV327" s="98">
        <v>0</v>
      </c>
      <c r="AW327" s="98">
        <f>IF(ISNUMBER(SEARCH('ankieta ESG'!$G$182,AX327)),MAX($AW$3:AW326)+1,0)</f>
        <v>324</v>
      </c>
      <c r="AX327" s="134" t="s">
        <v>4327</v>
      </c>
      <c r="AY327" s="98">
        <v>0</v>
      </c>
      <c r="AZ327" s="99" t="str">
        <f>IFERROR(VLOOKUP(ROWS($AX$4:AX327),$AW$4:$AX$2337,2,0),"")</f>
        <v>Dąbrowa Białostocka (pow. sokólski, woj. podlaskie)</v>
      </c>
      <c r="BA327" s="98">
        <v>0</v>
      </c>
      <c r="BB327" s="98">
        <f>IF(ISNUMBER(SEARCH('ankieta ESG'!$G$183,BC327)),MAX($BB$3:BB326)+1,0)</f>
        <v>324</v>
      </c>
      <c r="BC327" s="134" t="s">
        <v>4327</v>
      </c>
      <c r="BD327" s="98">
        <v>0</v>
      </c>
      <c r="BE327" s="99" t="str">
        <f>IFERROR(VLOOKUP(ROWS($BC$4:BC327),$BB$4:$BC$2337,2,0),"")</f>
        <v>Dąbrowa Białostocka (pow. sokólski, woj. podlaskie)</v>
      </c>
      <c r="BF327" s="98">
        <v>0</v>
      </c>
      <c r="BG327" s="98">
        <f>IF(ISNUMBER(SEARCH('ankieta ESG'!$G$184,BH327)),MAX($BG$3:BG326)+1,0)</f>
        <v>324</v>
      </c>
      <c r="BH327" s="134" t="s">
        <v>4327</v>
      </c>
      <c r="BI327" s="98">
        <v>0</v>
      </c>
      <c r="BJ327" s="99" t="str">
        <f>IFERROR(VLOOKUP(ROWS($BH$4:BH327),$BG$4:$BH$2337,2,0),"")</f>
        <v>Dąbrowa Białostocka (pow. sokólski, woj. podlaskie)</v>
      </c>
      <c r="BK327" s="98">
        <v>0</v>
      </c>
      <c r="BL327" s="98">
        <f>IF(ISNUMBER(SEARCH('ankieta ESG'!$G$185,BM327)),MAX($BL$3:BL326)+1,0)</f>
        <v>324</v>
      </c>
      <c r="BM327" s="134" t="s">
        <v>4327</v>
      </c>
      <c r="BN327" s="98">
        <v>0</v>
      </c>
      <c r="BO327" s="99" t="str">
        <f>IFERROR(VLOOKUP(ROWS($BM$4:BM327),$BL$4:$BM$2337,2,0),"")</f>
        <v>Dąbrowa Białostocka (pow. sokólski, woj. podlaskie)</v>
      </c>
      <c r="BP327" s="98">
        <v>0</v>
      </c>
      <c r="BQ327" s="98">
        <f>IF(ISNUMBER(SEARCH('ankieta ESG'!$G$186,BR327)),MAX($BQ$3:BQ326)+1,0)</f>
        <v>324</v>
      </c>
      <c r="BR327" s="134" t="s">
        <v>4327</v>
      </c>
      <c r="BS327" s="98">
        <v>0</v>
      </c>
      <c r="BT327" s="99" t="str">
        <f>IFERROR(VLOOKUP(ROWS($BR$4:BR327),$BQ$4:$BR$2337,2,0),"")</f>
        <v>Dąbrowa Białostocka (pow. sokólski, woj. podlaskie)</v>
      </c>
      <c r="BU327" s="98">
        <v>0</v>
      </c>
      <c r="BV327" s="98">
        <f>IF(ISNUMBER(SEARCH('ankieta ESG'!$G$187,BW327)),MAX($BV$3:BV326)+1,0)</f>
        <v>324</v>
      </c>
      <c r="BW327" s="134" t="s">
        <v>4327</v>
      </c>
      <c r="BX327" s="98">
        <v>0</v>
      </c>
      <c r="BY327" s="99" t="str">
        <f>IFERROR(VLOOKUP(ROWS($BW$4:BW327),$BV$4:$BW$2337,2,0),"")</f>
        <v>Dąbrowa Białostocka (pow. sokólski, woj. podlaskie)</v>
      </c>
      <c r="BZ327" s="98">
        <v>0</v>
      </c>
      <c r="CA327" s="98">
        <f>IF(ISNUMBER(SEARCH('ankieta ESG'!$G$188,CB327)),MAX($CA$3:CA326)+1,0)</f>
        <v>324</v>
      </c>
      <c r="CB327" s="134" t="s">
        <v>4327</v>
      </c>
      <c r="CC327" s="98">
        <v>0</v>
      </c>
      <c r="CD327" s="99" t="str">
        <f>IFERROR(VLOOKUP(ROWS($CB$4:CB327),$CA$4:$CB$2337,2,0),"")</f>
        <v>Dąbrowa Białostocka (pow. sokólski, woj. podlaskie)</v>
      </c>
      <c r="CE327" s="98">
        <v>0</v>
      </c>
      <c r="CF327" s="98">
        <f>IF(ISNUMBER(SEARCH('ankieta ESG'!$G$189,CG327)),MAX($CF$3:CF326)+1,0)</f>
        <v>324</v>
      </c>
      <c r="CG327" s="134" t="s">
        <v>4327</v>
      </c>
      <c r="CH327" s="98">
        <v>0</v>
      </c>
      <c r="CI327" s="99" t="str">
        <f>IFERROR(VLOOKUP(ROWS($CG$4:CG327),$CF$4:$CG$2337,2,0),"")</f>
        <v>Dąbrowa Białostocka (pow. sokólski, woj. podlaskie)</v>
      </c>
      <c r="CJ327" s="98">
        <v>0</v>
      </c>
    </row>
    <row r="328" spans="2:88">
      <c r="B328" s="98">
        <f>IF(ISNUMBER(SEARCH('ankieta ESG'!$E$11,C328)),MAX(B$3:$B327)+1,0)</f>
        <v>325</v>
      </c>
      <c r="C328" s="99" t="s">
        <v>369</v>
      </c>
      <c r="D328" s="98">
        <v>0</v>
      </c>
      <c r="E328" s="99" t="str">
        <f>IFERROR(VLOOKUP(ROWS($C$4:C328),$B$4:$C$1385,2,0),"")</f>
        <v>43.13.Z Wykonywanie wykopów i wierceń geologiczno-inżynierskich (PKD 2007)</v>
      </c>
      <c r="F328" s="98">
        <v>0</v>
      </c>
      <c r="AM328" s="98">
        <f>IF(ISNUMBER(SEARCH('ankieta ESG'!$G$180,AN328)),MAX(AM$3:$AM327)+1,0)</f>
        <v>325</v>
      </c>
      <c r="AN328" s="134" t="s">
        <v>4328</v>
      </c>
      <c r="AO328" s="98">
        <v>0</v>
      </c>
      <c r="AP328" s="99" t="str">
        <f>IFERROR(VLOOKUP(ROWS($AN$4:AN328),$AM$4:$AN$2337,2,0),"")</f>
        <v>Dąbrowa Biskupia (pow. inowrocławski, woj. kujawsko-pomorskie)</v>
      </c>
      <c r="AQ328" s="98">
        <v>0</v>
      </c>
      <c r="AR328" s="98">
        <f>IF(ISNUMBER(SEARCH('ankieta ESG'!$G$181,AS328)),MAX($AR$3:AR327)+1,0)</f>
        <v>325</v>
      </c>
      <c r="AS328" s="134" t="s">
        <v>4328</v>
      </c>
      <c r="AT328" s="98">
        <v>0</v>
      </c>
      <c r="AU328" s="99" t="str">
        <f>IFERROR(VLOOKUP(ROWS($AS$4:AS328),$AR$4:$AS$2337,2,0),"")</f>
        <v>Dąbrowa Biskupia (pow. inowrocławski, woj. kujawsko-pomorskie)</v>
      </c>
      <c r="AV328" s="98">
        <v>0</v>
      </c>
      <c r="AW328" s="98">
        <f>IF(ISNUMBER(SEARCH('ankieta ESG'!$G$182,AX328)),MAX($AW$3:AW327)+1,0)</f>
        <v>325</v>
      </c>
      <c r="AX328" s="134" t="s">
        <v>4328</v>
      </c>
      <c r="AY328" s="98">
        <v>0</v>
      </c>
      <c r="AZ328" s="99" t="str">
        <f>IFERROR(VLOOKUP(ROWS($AX$4:AX328),$AW$4:$AX$2337,2,0),"")</f>
        <v>Dąbrowa Biskupia (pow. inowrocławski, woj. kujawsko-pomorskie)</v>
      </c>
      <c r="BA328" s="98">
        <v>0</v>
      </c>
      <c r="BB328" s="98">
        <f>IF(ISNUMBER(SEARCH('ankieta ESG'!$G$183,BC328)),MAX($BB$3:BB327)+1,0)</f>
        <v>325</v>
      </c>
      <c r="BC328" s="134" t="s">
        <v>4328</v>
      </c>
      <c r="BD328" s="98">
        <v>0</v>
      </c>
      <c r="BE328" s="99" t="str">
        <f>IFERROR(VLOOKUP(ROWS($BC$4:BC328),$BB$4:$BC$2337,2,0),"")</f>
        <v>Dąbrowa Biskupia (pow. inowrocławski, woj. kujawsko-pomorskie)</v>
      </c>
      <c r="BF328" s="98">
        <v>0</v>
      </c>
      <c r="BG328" s="98">
        <f>IF(ISNUMBER(SEARCH('ankieta ESG'!$G$184,BH328)),MAX($BG$3:BG327)+1,0)</f>
        <v>325</v>
      </c>
      <c r="BH328" s="134" t="s">
        <v>4328</v>
      </c>
      <c r="BI328" s="98">
        <v>0</v>
      </c>
      <c r="BJ328" s="99" t="str">
        <f>IFERROR(VLOOKUP(ROWS($BH$4:BH328),$BG$4:$BH$2337,2,0),"")</f>
        <v>Dąbrowa Biskupia (pow. inowrocławski, woj. kujawsko-pomorskie)</v>
      </c>
      <c r="BK328" s="98">
        <v>0</v>
      </c>
      <c r="BL328" s="98">
        <f>IF(ISNUMBER(SEARCH('ankieta ESG'!$G$185,BM328)),MAX($BL$3:BL327)+1,0)</f>
        <v>325</v>
      </c>
      <c r="BM328" s="134" t="s">
        <v>4328</v>
      </c>
      <c r="BN328" s="98">
        <v>0</v>
      </c>
      <c r="BO328" s="99" t="str">
        <f>IFERROR(VLOOKUP(ROWS($BM$4:BM328),$BL$4:$BM$2337,2,0),"")</f>
        <v>Dąbrowa Biskupia (pow. inowrocławski, woj. kujawsko-pomorskie)</v>
      </c>
      <c r="BP328" s="98">
        <v>0</v>
      </c>
      <c r="BQ328" s="98">
        <f>IF(ISNUMBER(SEARCH('ankieta ESG'!$G$186,BR328)),MAX($BQ$3:BQ327)+1,0)</f>
        <v>325</v>
      </c>
      <c r="BR328" s="134" t="s">
        <v>4328</v>
      </c>
      <c r="BS328" s="98">
        <v>0</v>
      </c>
      <c r="BT328" s="99" t="str">
        <f>IFERROR(VLOOKUP(ROWS($BR$4:BR328),$BQ$4:$BR$2337,2,0),"")</f>
        <v>Dąbrowa Biskupia (pow. inowrocławski, woj. kujawsko-pomorskie)</v>
      </c>
      <c r="BU328" s="98">
        <v>0</v>
      </c>
      <c r="BV328" s="98">
        <f>IF(ISNUMBER(SEARCH('ankieta ESG'!$G$187,BW328)),MAX($BV$3:BV327)+1,0)</f>
        <v>325</v>
      </c>
      <c r="BW328" s="134" t="s">
        <v>4328</v>
      </c>
      <c r="BX328" s="98">
        <v>0</v>
      </c>
      <c r="BY328" s="99" t="str">
        <f>IFERROR(VLOOKUP(ROWS($BW$4:BW328),$BV$4:$BW$2337,2,0),"")</f>
        <v>Dąbrowa Biskupia (pow. inowrocławski, woj. kujawsko-pomorskie)</v>
      </c>
      <c r="BZ328" s="98">
        <v>0</v>
      </c>
      <c r="CA328" s="98">
        <f>IF(ISNUMBER(SEARCH('ankieta ESG'!$G$188,CB328)),MAX($CA$3:CA327)+1,0)</f>
        <v>325</v>
      </c>
      <c r="CB328" s="134" t="s">
        <v>4328</v>
      </c>
      <c r="CC328" s="98">
        <v>0</v>
      </c>
      <c r="CD328" s="99" t="str">
        <f>IFERROR(VLOOKUP(ROWS($CB$4:CB328),$CA$4:$CB$2337,2,0),"")</f>
        <v>Dąbrowa Biskupia (pow. inowrocławski, woj. kujawsko-pomorskie)</v>
      </c>
      <c r="CE328" s="98">
        <v>0</v>
      </c>
      <c r="CF328" s="98">
        <f>IF(ISNUMBER(SEARCH('ankieta ESG'!$G$189,CG328)),MAX($CF$3:CF327)+1,0)</f>
        <v>325</v>
      </c>
      <c r="CG328" s="134" t="s">
        <v>4328</v>
      </c>
      <c r="CH328" s="98">
        <v>0</v>
      </c>
      <c r="CI328" s="99" t="str">
        <f>IFERROR(VLOOKUP(ROWS($CG$4:CG328),$CF$4:$CG$2337,2,0),"")</f>
        <v>Dąbrowa Biskupia (pow. inowrocławski, woj. kujawsko-pomorskie)</v>
      </c>
      <c r="CJ328" s="98">
        <v>0</v>
      </c>
    </row>
    <row r="329" spans="2:88">
      <c r="B329" s="98">
        <f>IF(ISNUMBER(SEARCH('ankieta ESG'!$E$11,C329)),MAX(B$3:$B328)+1,0)</f>
        <v>326</v>
      </c>
      <c r="C329" s="99" t="s">
        <v>370</v>
      </c>
      <c r="D329" s="98">
        <v>0</v>
      </c>
      <c r="E329" s="99" t="str">
        <f>IFERROR(VLOOKUP(ROWS($C$4:C329),$B$4:$C$1385,2,0),"")</f>
        <v>43.21.Z Wykonywanie instalacji elektrycznych (PKD 2007)</v>
      </c>
      <c r="F329" s="98">
        <v>0</v>
      </c>
      <c r="AM329" s="98">
        <f>IF(ISNUMBER(SEARCH('ankieta ESG'!$G$180,AN329)),MAX(AM$3:$AM328)+1,0)</f>
        <v>326</v>
      </c>
      <c r="AN329" s="134" t="s">
        <v>4329</v>
      </c>
      <c r="AO329" s="98">
        <v>0</v>
      </c>
      <c r="AP329" s="99" t="str">
        <f>IFERROR(VLOOKUP(ROWS($AN$4:AN329),$AM$4:$AN$2337,2,0),"")</f>
        <v>Dąbrowa Chełmińska (pow. bydgoski, woj. kujawsko-pomorskie)</v>
      </c>
      <c r="AQ329" s="98">
        <v>0</v>
      </c>
      <c r="AR329" s="98">
        <f>IF(ISNUMBER(SEARCH('ankieta ESG'!$G$181,AS329)),MAX($AR$3:AR328)+1,0)</f>
        <v>326</v>
      </c>
      <c r="AS329" s="134" t="s">
        <v>4329</v>
      </c>
      <c r="AT329" s="98">
        <v>0</v>
      </c>
      <c r="AU329" s="99" t="str">
        <f>IFERROR(VLOOKUP(ROWS($AS$4:AS329),$AR$4:$AS$2337,2,0),"")</f>
        <v>Dąbrowa Chełmińska (pow. bydgoski, woj. kujawsko-pomorskie)</v>
      </c>
      <c r="AV329" s="98">
        <v>0</v>
      </c>
      <c r="AW329" s="98">
        <f>IF(ISNUMBER(SEARCH('ankieta ESG'!$G$182,AX329)),MAX($AW$3:AW328)+1,0)</f>
        <v>326</v>
      </c>
      <c r="AX329" s="134" t="s">
        <v>4329</v>
      </c>
      <c r="AY329" s="98">
        <v>0</v>
      </c>
      <c r="AZ329" s="99" t="str">
        <f>IFERROR(VLOOKUP(ROWS($AX$4:AX329),$AW$4:$AX$2337,2,0),"")</f>
        <v>Dąbrowa Chełmińska (pow. bydgoski, woj. kujawsko-pomorskie)</v>
      </c>
      <c r="BA329" s="98">
        <v>0</v>
      </c>
      <c r="BB329" s="98">
        <f>IF(ISNUMBER(SEARCH('ankieta ESG'!$G$183,BC329)),MAX($BB$3:BB328)+1,0)</f>
        <v>326</v>
      </c>
      <c r="BC329" s="134" t="s">
        <v>4329</v>
      </c>
      <c r="BD329" s="98">
        <v>0</v>
      </c>
      <c r="BE329" s="99" t="str">
        <f>IFERROR(VLOOKUP(ROWS($BC$4:BC329),$BB$4:$BC$2337,2,0),"")</f>
        <v>Dąbrowa Chełmińska (pow. bydgoski, woj. kujawsko-pomorskie)</v>
      </c>
      <c r="BF329" s="98">
        <v>0</v>
      </c>
      <c r="BG329" s="98">
        <f>IF(ISNUMBER(SEARCH('ankieta ESG'!$G$184,BH329)),MAX($BG$3:BG328)+1,0)</f>
        <v>326</v>
      </c>
      <c r="BH329" s="134" t="s">
        <v>4329</v>
      </c>
      <c r="BI329" s="98">
        <v>0</v>
      </c>
      <c r="BJ329" s="99" t="str">
        <f>IFERROR(VLOOKUP(ROWS($BH$4:BH329),$BG$4:$BH$2337,2,0),"")</f>
        <v>Dąbrowa Chełmińska (pow. bydgoski, woj. kujawsko-pomorskie)</v>
      </c>
      <c r="BK329" s="98">
        <v>0</v>
      </c>
      <c r="BL329" s="98">
        <f>IF(ISNUMBER(SEARCH('ankieta ESG'!$G$185,BM329)),MAX($BL$3:BL328)+1,0)</f>
        <v>326</v>
      </c>
      <c r="BM329" s="134" t="s">
        <v>4329</v>
      </c>
      <c r="BN329" s="98">
        <v>0</v>
      </c>
      <c r="BO329" s="99" t="str">
        <f>IFERROR(VLOOKUP(ROWS($BM$4:BM329),$BL$4:$BM$2337,2,0),"")</f>
        <v>Dąbrowa Chełmińska (pow. bydgoski, woj. kujawsko-pomorskie)</v>
      </c>
      <c r="BP329" s="98">
        <v>0</v>
      </c>
      <c r="BQ329" s="98">
        <f>IF(ISNUMBER(SEARCH('ankieta ESG'!$G$186,BR329)),MAX($BQ$3:BQ328)+1,0)</f>
        <v>326</v>
      </c>
      <c r="BR329" s="134" t="s">
        <v>4329</v>
      </c>
      <c r="BS329" s="98">
        <v>0</v>
      </c>
      <c r="BT329" s="99" t="str">
        <f>IFERROR(VLOOKUP(ROWS($BR$4:BR329),$BQ$4:$BR$2337,2,0),"")</f>
        <v>Dąbrowa Chełmińska (pow. bydgoski, woj. kujawsko-pomorskie)</v>
      </c>
      <c r="BU329" s="98">
        <v>0</v>
      </c>
      <c r="BV329" s="98">
        <f>IF(ISNUMBER(SEARCH('ankieta ESG'!$G$187,BW329)),MAX($BV$3:BV328)+1,0)</f>
        <v>326</v>
      </c>
      <c r="BW329" s="134" t="s">
        <v>4329</v>
      </c>
      <c r="BX329" s="98">
        <v>0</v>
      </c>
      <c r="BY329" s="99" t="str">
        <f>IFERROR(VLOOKUP(ROWS($BW$4:BW329),$BV$4:$BW$2337,2,0),"")</f>
        <v>Dąbrowa Chełmińska (pow. bydgoski, woj. kujawsko-pomorskie)</v>
      </c>
      <c r="BZ329" s="98">
        <v>0</v>
      </c>
      <c r="CA329" s="98">
        <f>IF(ISNUMBER(SEARCH('ankieta ESG'!$G$188,CB329)),MAX($CA$3:CA328)+1,0)</f>
        <v>326</v>
      </c>
      <c r="CB329" s="134" t="s">
        <v>4329</v>
      </c>
      <c r="CC329" s="98">
        <v>0</v>
      </c>
      <c r="CD329" s="99" t="str">
        <f>IFERROR(VLOOKUP(ROWS($CB$4:CB329),$CA$4:$CB$2337,2,0),"")</f>
        <v>Dąbrowa Chełmińska (pow. bydgoski, woj. kujawsko-pomorskie)</v>
      </c>
      <c r="CE329" s="98">
        <v>0</v>
      </c>
      <c r="CF329" s="98">
        <f>IF(ISNUMBER(SEARCH('ankieta ESG'!$G$189,CG329)),MAX($CF$3:CF328)+1,0)</f>
        <v>326</v>
      </c>
      <c r="CG329" s="134" t="s">
        <v>4329</v>
      </c>
      <c r="CH329" s="98">
        <v>0</v>
      </c>
      <c r="CI329" s="99" t="str">
        <f>IFERROR(VLOOKUP(ROWS($CG$4:CG329),$CF$4:$CG$2337,2,0),"")</f>
        <v>Dąbrowa Chełmińska (pow. bydgoski, woj. kujawsko-pomorskie)</v>
      </c>
      <c r="CJ329" s="98">
        <v>0</v>
      </c>
    </row>
    <row r="330" spans="2:88">
      <c r="B330" s="98">
        <f>IF(ISNUMBER(SEARCH('ankieta ESG'!$E$11,C330)),MAX(B$3:$B329)+1,0)</f>
        <v>327</v>
      </c>
      <c r="C330" s="99" t="s">
        <v>371</v>
      </c>
      <c r="D330" s="98">
        <v>0</v>
      </c>
      <c r="E330" s="99" t="str">
        <f>IFERROR(VLOOKUP(ROWS($C$4:C330),$B$4:$C$1385,2,0),"")</f>
        <v>43.22.Z Wykonywanie instalacji wodno-kanalizacyjnych, cieplnych, gazowych i klimatyzacyjnych (PKD 2007)</v>
      </c>
      <c r="F330" s="98">
        <v>0</v>
      </c>
      <c r="AM330" s="98">
        <f>IF(ISNUMBER(SEARCH('ankieta ESG'!$G$180,AN330)),MAX(AM$3:$AM329)+1,0)</f>
        <v>327</v>
      </c>
      <c r="AN330" s="134" t="s">
        <v>4330</v>
      </c>
      <c r="AO330" s="98">
        <v>0</v>
      </c>
      <c r="AP330" s="99" t="str">
        <f>IFERROR(VLOOKUP(ROWS($AN$4:AN330),$AM$4:$AN$2337,2,0),"")</f>
        <v>Dąbrowa Górnicza (pow. Dąbrowa Górnicza, woj. śląskie)</v>
      </c>
      <c r="AQ330" s="98">
        <v>0</v>
      </c>
      <c r="AR330" s="98">
        <f>IF(ISNUMBER(SEARCH('ankieta ESG'!$G$181,AS330)),MAX($AR$3:AR329)+1,0)</f>
        <v>327</v>
      </c>
      <c r="AS330" s="134" t="s">
        <v>4330</v>
      </c>
      <c r="AT330" s="98">
        <v>0</v>
      </c>
      <c r="AU330" s="99" t="str">
        <f>IFERROR(VLOOKUP(ROWS($AS$4:AS330),$AR$4:$AS$2337,2,0),"")</f>
        <v>Dąbrowa Górnicza (pow. Dąbrowa Górnicza, woj. śląskie)</v>
      </c>
      <c r="AV330" s="98">
        <v>0</v>
      </c>
      <c r="AW330" s="98">
        <f>IF(ISNUMBER(SEARCH('ankieta ESG'!$G$182,AX330)),MAX($AW$3:AW329)+1,0)</f>
        <v>327</v>
      </c>
      <c r="AX330" s="134" t="s">
        <v>4330</v>
      </c>
      <c r="AY330" s="98">
        <v>0</v>
      </c>
      <c r="AZ330" s="99" t="str">
        <f>IFERROR(VLOOKUP(ROWS($AX$4:AX330),$AW$4:$AX$2337,2,0),"")</f>
        <v>Dąbrowa Górnicza (pow. Dąbrowa Górnicza, woj. śląskie)</v>
      </c>
      <c r="BA330" s="98">
        <v>0</v>
      </c>
      <c r="BB330" s="98">
        <f>IF(ISNUMBER(SEARCH('ankieta ESG'!$G$183,BC330)),MAX($BB$3:BB329)+1,0)</f>
        <v>327</v>
      </c>
      <c r="BC330" s="134" t="s">
        <v>4330</v>
      </c>
      <c r="BD330" s="98">
        <v>0</v>
      </c>
      <c r="BE330" s="99" t="str">
        <f>IFERROR(VLOOKUP(ROWS($BC$4:BC330),$BB$4:$BC$2337,2,0),"")</f>
        <v>Dąbrowa Górnicza (pow. Dąbrowa Górnicza, woj. śląskie)</v>
      </c>
      <c r="BF330" s="98">
        <v>0</v>
      </c>
      <c r="BG330" s="98">
        <f>IF(ISNUMBER(SEARCH('ankieta ESG'!$G$184,BH330)),MAX($BG$3:BG329)+1,0)</f>
        <v>327</v>
      </c>
      <c r="BH330" s="134" t="s">
        <v>4330</v>
      </c>
      <c r="BI330" s="98">
        <v>0</v>
      </c>
      <c r="BJ330" s="99" t="str">
        <f>IFERROR(VLOOKUP(ROWS($BH$4:BH330),$BG$4:$BH$2337,2,0),"")</f>
        <v>Dąbrowa Górnicza (pow. Dąbrowa Górnicza, woj. śląskie)</v>
      </c>
      <c r="BK330" s="98">
        <v>0</v>
      </c>
      <c r="BL330" s="98">
        <f>IF(ISNUMBER(SEARCH('ankieta ESG'!$G$185,BM330)),MAX($BL$3:BL329)+1,0)</f>
        <v>327</v>
      </c>
      <c r="BM330" s="134" t="s">
        <v>4330</v>
      </c>
      <c r="BN330" s="98">
        <v>0</v>
      </c>
      <c r="BO330" s="99" t="str">
        <f>IFERROR(VLOOKUP(ROWS($BM$4:BM330),$BL$4:$BM$2337,2,0),"")</f>
        <v>Dąbrowa Górnicza (pow. Dąbrowa Górnicza, woj. śląskie)</v>
      </c>
      <c r="BP330" s="98">
        <v>0</v>
      </c>
      <c r="BQ330" s="98">
        <f>IF(ISNUMBER(SEARCH('ankieta ESG'!$G$186,BR330)),MAX($BQ$3:BQ329)+1,0)</f>
        <v>327</v>
      </c>
      <c r="BR330" s="134" t="s">
        <v>4330</v>
      </c>
      <c r="BS330" s="98">
        <v>0</v>
      </c>
      <c r="BT330" s="99" t="str">
        <f>IFERROR(VLOOKUP(ROWS($BR$4:BR330),$BQ$4:$BR$2337,2,0),"")</f>
        <v>Dąbrowa Górnicza (pow. Dąbrowa Górnicza, woj. śląskie)</v>
      </c>
      <c r="BU330" s="98">
        <v>0</v>
      </c>
      <c r="BV330" s="98">
        <f>IF(ISNUMBER(SEARCH('ankieta ESG'!$G$187,BW330)),MAX($BV$3:BV329)+1,0)</f>
        <v>327</v>
      </c>
      <c r="BW330" s="134" t="s">
        <v>4330</v>
      </c>
      <c r="BX330" s="98">
        <v>0</v>
      </c>
      <c r="BY330" s="99" t="str">
        <f>IFERROR(VLOOKUP(ROWS($BW$4:BW330),$BV$4:$BW$2337,2,0),"")</f>
        <v>Dąbrowa Górnicza (pow. Dąbrowa Górnicza, woj. śląskie)</v>
      </c>
      <c r="BZ330" s="98">
        <v>0</v>
      </c>
      <c r="CA330" s="98">
        <f>IF(ISNUMBER(SEARCH('ankieta ESG'!$G$188,CB330)),MAX($CA$3:CA329)+1,0)</f>
        <v>327</v>
      </c>
      <c r="CB330" s="134" t="s">
        <v>4330</v>
      </c>
      <c r="CC330" s="98">
        <v>0</v>
      </c>
      <c r="CD330" s="99" t="str">
        <f>IFERROR(VLOOKUP(ROWS($CB$4:CB330),$CA$4:$CB$2337,2,0),"")</f>
        <v>Dąbrowa Górnicza (pow. Dąbrowa Górnicza, woj. śląskie)</v>
      </c>
      <c r="CE330" s="98">
        <v>0</v>
      </c>
      <c r="CF330" s="98">
        <f>IF(ISNUMBER(SEARCH('ankieta ESG'!$G$189,CG330)),MAX($CF$3:CF329)+1,0)</f>
        <v>327</v>
      </c>
      <c r="CG330" s="134" t="s">
        <v>4330</v>
      </c>
      <c r="CH330" s="98">
        <v>0</v>
      </c>
      <c r="CI330" s="99" t="str">
        <f>IFERROR(VLOOKUP(ROWS($CG$4:CG330),$CF$4:$CG$2337,2,0),"")</f>
        <v>Dąbrowa Górnicza (pow. Dąbrowa Górnicza, woj. śląskie)</v>
      </c>
      <c r="CJ330" s="98">
        <v>0</v>
      </c>
    </row>
    <row r="331" spans="2:88">
      <c r="B331" s="98">
        <f>IF(ISNUMBER(SEARCH('ankieta ESG'!$E$11,C331)),MAX(B$3:$B330)+1,0)</f>
        <v>328</v>
      </c>
      <c r="C331" s="99" t="s">
        <v>372</v>
      </c>
      <c r="D331" s="98">
        <v>0</v>
      </c>
      <c r="E331" s="99" t="str">
        <f>IFERROR(VLOOKUP(ROWS($C$4:C331),$B$4:$C$1385,2,0),"")</f>
        <v>43.29.Z Wykonywanie pozostałych instalacji budowlanych (PKD 2007)</v>
      </c>
      <c r="F331" s="98">
        <v>0</v>
      </c>
      <c r="AM331" s="98">
        <f>IF(ISNUMBER(SEARCH('ankieta ESG'!$G$180,AN331)),MAX(AM$3:$AM330)+1,0)</f>
        <v>328</v>
      </c>
      <c r="AN331" s="134" t="s">
        <v>4331</v>
      </c>
      <c r="AO331" s="98">
        <v>0</v>
      </c>
      <c r="AP331" s="99" t="str">
        <f>IFERROR(VLOOKUP(ROWS($AN$4:AN331),$AM$4:$AN$2337,2,0),"")</f>
        <v>Dąbrowa Tarnowska (pow. dąbrowski, woj. małopolskie)</v>
      </c>
      <c r="AQ331" s="98">
        <v>0</v>
      </c>
      <c r="AR331" s="98">
        <f>IF(ISNUMBER(SEARCH('ankieta ESG'!$G$181,AS331)),MAX($AR$3:AR330)+1,0)</f>
        <v>328</v>
      </c>
      <c r="AS331" s="134" t="s">
        <v>4331</v>
      </c>
      <c r="AT331" s="98">
        <v>0</v>
      </c>
      <c r="AU331" s="99" t="str">
        <f>IFERROR(VLOOKUP(ROWS($AS$4:AS331),$AR$4:$AS$2337,2,0),"")</f>
        <v>Dąbrowa Tarnowska (pow. dąbrowski, woj. małopolskie)</v>
      </c>
      <c r="AV331" s="98">
        <v>0</v>
      </c>
      <c r="AW331" s="98">
        <f>IF(ISNUMBER(SEARCH('ankieta ESG'!$G$182,AX331)),MAX($AW$3:AW330)+1,0)</f>
        <v>328</v>
      </c>
      <c r="AX331" s="134" t="s">
        <v>4331</v>
      </c>
      <c r="AY331" s="98">
        <v>0</v>
      </c>
      <c r="AZ331" s="99" t="str">
        <f>IFERROR(VLOOKUP(ROWS($AX$4:AX331),$AW$4:$AX$2337,2,0),"")</f>
        <v>Dąbrowa Tarnowska (pow. dąbrowski, woj. małopolskie)</v>
      </c>
      <c r="BA331" s="98">
        <v>0</v>
      </c>
      <c r="BB331" s="98">
        <f>IF(ISNUMBER(SEARCH('ankieta ESG'!$G$183,BC331)),MAX($BB$3:BB330)+1,0)</f>
        <v>328</v>
      </c>
      <c r="BC331" s="134" t="s">
        <v>4331</v>
      </c>
      <c r="BD331" s="98">
        <v>0</v>
      </c>
      <c r="BE331" s="99" t="str">
        <f>IFERROR(VLOOKUP(ROWS($BC$4:BC331),$BB$4:$BC$2337,2,0),"")</f>
        <v>Dąbrowa Tarnowska (pow. dąbrowski, woj. małopolskie)</v>
      </c>
      <c r="BF331" s="98">
        <v>0</v>
      </c>
      <c r="BG331" s="98">
        <f>IF(ISNUMBER(SEARCH('ankieta ESG'!$G$184,BH331)),MAX($BG$3:BG330)+1,0)</f>
        <v>328</v>
      </c>
      <c r="BH331" s="134" t="s">
        <v>4331</v>
      </c>
      <c r="BI331" s="98">
        <v>0</v>
      </c>
      <c r="BJ331" s="99" t="str">
        <f>IFERROR(VLOOKUP(ROWS($BH$4:BH331),$BG$4:$BH$2337,2,0),"")</f>
        <v>Dąbrowa Tarnowska (pow. dąbrowski, woj. małopolskie)</v>
      </c>
      <c r="BK331" s="98">
        <v>0</v>
      </c>
      <c r="BL331" s="98">
        <f>IF(ISNUMBER(SEARCH('ankieta ESG'!$G$185,BM331)),MAX($BL$3:BL330)+1,0)</f>
        <v>328</v>
      </c>
      <c r="BM331" s="134" t="s">
        <v>4331</v>
      </c>
      <c r="BN331" s="98">
        <v>0</v>
      </c>
      <c r="BO331" s="99" t="str">
        <f>IFERROR(VLOOKUP(ROWS($BM$4:BM331),$BL$4:$BM$2337,2,0),"")</f>
        <v>Dąbrowa Tarnowska (pow. dąbrowski, woj. małopolskie)</v>
      </c>
      <c r="BP331" s="98">
        <v>0</v>
      </c>
      <c r="BQ331" s="98">
        <f>IF(ISNUMBER(SEARCH('ankieta ESG'!$G$186,BR331)),MAX($BQ$3:BQ330)+1,0)</f>
        <v>328</v>
      </c>
      <c r="BR331" s="134" t="s">
        <v>4331</v>
      </c>
      <c r="BS331" s="98">
        <v>0</v>
      </c>
      <c r="BT331" s="99" t="str">
        <f>IFERROR(VLOOKUP(ROWS($BR$4:BR331),$BQ$4:$BR$2337,2,0),"")</f>
        <v>Dąbrowa Tarnowska (pow. dąbrowski, woj. małopolskie)</v>
      </c>
      <c r="BU331" s="98">
        <v>0</v>
      </c>
      <c r="BV331" s="98">
        <f>IF(ISNUMBER(SEARCH('ankieta ESG'!$G$187,BW331)),MAX($BV$3:BV330)+1,0)</f>
        <v>328</v>
      </c>
      <c r="BW331" s="134" t="s">
        <v>4331</v>
      </c>
      <c r="BX331" s="98">
        <v>0</v>
      </c>
      <c r="BY331" s="99" t="str">
        <f>IFERROR(VLOOKUP(ROWS($BW$4:BW331),$BV$4:$BW$2337,2,0),"")</f>
        <v>Dąbrowa Tarnowska (pow. dąbrowski, woj. małopolskie)</v>
      </c>
      <c r="BZ331" s="98">
        <v>0</v>
      </c>
      <c r="CA331" s="98">
        <f>IF(ISNUMBER(SEARCH('ankieta ESG'!$G$188,CB331)),MAX($CA$3:CA330)+1,0)</f>
        <v>328</v>
      </c>
      <c r="CB331" s="134" t="s">
        <v>4331</v>
      </c>
      <c r="CC331" s="98">
        <v>0</v>
      </c>
      <c r="CD331" s="99" t="str">
        <f>IFERROR(VLOOKUP(ROWS($CB$4:CB331),$CA$4:$CB$2337,2,0),"")</f>
        <v>Dąbrowa Tarnowska (pow. dąbrowski, woj. małopolskie)</v>
      </c>
      <c r="CE331" s="98">
        <v>0</v>
      </c>
      <c r="CF331" s="98">
        <f>IF(ISNUMBER(SEARCH('ankieta ESG'!$G$189,CG331)),MAX($CF$3:CF330)+1,0)</f>
        <v>328</v>
      </c>
      <c r="CG331" s="134" t="s">
        <v>4331</v>
      </c>
      <c r="CH331" s="98">
        <v>0</v>
      </c>
      <c r="CI331" s="99" t="str">
        <f>IFERROR(VLOOKUP(ROWS($CG$4:CG331),$CF$4:$CG$2337,2,0),"")</f>
        <v>Dąbrowa Tarnowska (pow. dąbrowski, woj. małopolskie)</v>
      </c>
      <c r="CJ331" s="98">
        <v>0</v>
      </c>
    </row>
    <row r="332" spans="2:88">
      <c r="B332" s="98">
        <f>IF(ISNUMBER(SEARCH('ankieta ESG'!$E$11,C332)),MAX(B$3:$B331)+1,0)</f>
        <v>329</v>
      </c>
      <c r="C332" s="99" t="s">
        <v>373</v>
      </c>
      <c r="D332" s="98">
        <v>0</v>
      </c>
      <c r="E332" s="99" t="str">
        <f>IFERROR(VLOOKUP(ROWS($C$4:C332),$B$4:$C$1385,2,0),"")</f>
        <v>43.31.Z Tynkowanie (PKD 2007)</v>
      </c>
      <c r="F332" s="98">
        <v>0</v>
      </c>
      <c r="AM332" s="98">
        <f>IF(ISNUMBER(SEARCH('ankieta ESG'!$G$180,AN332)),MAX(AM$3:$AM331)+1,0)</f>
        <v>329</v>
      </c>
      <c r="AN332" s="134" t="s">
        <v>4332</v>
      </c>
      <c r="AO332" s="98">
        <v>0</v>
      </c>
      <c r="AP332" s="99" t="str">
        <f>IFERROR(VLOOKUP(ROWS($AN$4:AN332),$AM$4:$AN$2337,2,0),"")</f>
        <v>Dąbrowa Zielona (pow. częstochowski, woj. śląskie)</v>
      </c>
      <c r="AQ332" s="98">
        <v>0</v>
      </c>
      <c r="AR332" s="98">
        <f>IF(ISNUMBER(SEARCH('ankieta ESG'!$G$181,AS332)),MAX($AR$3:AR331)+1,0)</f>
        <v>329</v>
      </c>
      <c r="AS332" s="134" t="s">
        <v>4332</v>
      </c>
      <c r="AT332" s="98">
        <v>0</v>
      </c>
      <c r="AU332" s="99" t="str">
        <f>IFERROR(VLOOKUP(ROWS($AS$4:AS332),$AR$4:$AS$2337,2,0),"")</f>
        <v>Dąbrowa Zielona (pow. częstochowski, woj. śląskie)</v>
      </c>
      <c r="AV332" s="98">
        <v>0</v>
      </c>
      <c r="AW332" s="98">
        <f>IF(ISNUMBER(SEARCH('ankieta ESG'!$G$182,AX332)),MAX($AW$3:AW331)+1,0)</f>
        <v>329</v>
      </c>
      <c r="AX332" s="134" t="s">
        <v>4332</v>
      </c>
      <c r="AY332" s="98">
        <v>0</v>
      </c>
      <c r="AZ332" s="99" t="str">
        <f>IFERROR(VLOOKUP(ROWS($AX$4:AX332),$AW$4:$AX$2337,2,0),"")</f>
        <v>Dąbrowa Zielona (pow. częstochowski, woj. śląskie)</v>
      </c>
      <c r="BA332" s="98">
        <v>0</v>
      </c>
      <c r="BB332" s="98">
        <f>IF(ISNUMBER(SEARCH('ankieta ESG'!$G$183,BC332)),MAX($BB$3:BB331)+1,0)</f>
        <v>329</v>
      </c>
      <c r="BC332" s="134" t="s">
        <v>4332</v>
      </c>
      <c r="BD332" s="98">
        <v>0</v>
      </c>
      <c r="BE332" s="99" t="str">
        <f>IFERROR(VLOOKUP(ROWS($BC$4:BC332),$BB$4:$BC$2337,2,0),"")</f>
        <v>Dąbrowa Zielona (pow. częstochowski, woj. śląskie)</v>
      </c>
      <c r="BF332" s="98">
        <v>0</v>
      </c>
      <c r="BG332" s="98">
        <f>IF(ISNUMBER(SEARCH('ankieta ESG'!$G$184,BH332)),MAX($BG$3:BG331)+1,0)</f>
        <v>329</v>
      </c>
      <c r="BH332" s="134" t="s">
        <v>4332</v>
      </c>
      <c r="BI332" s="98">
        <v>0</v>
      </c>
      <c r="BJ332" s="99" t="str">
        <f>IFERROR(VLOOKUP(ROWS($BH$4:BH332),$BG$4:$BH$2337,2,0),"")</f>
        <v>Dąbrowa Zielona (pow. częstochowski, woj. śląskie)</v>
      </c>
      <c r="BK332" s="98">
        <v>0</v>
      </c>
      <c r="BL332" s="98">
        <f>IF(ISNUMBER(SEARCH('ankieta ESG'!$G$185,BM332)),MAX($BL$3:BL331)+1,0)</f>
        <v>329</v>
      </c>
      <c r="BM332" s="134" t="s">
        <v>4332</v>
      </c>
      <c r="BN332" s="98">
        <v>0</v>
      </c>
      <c r="BO332" s="99" t="str">
        <f>IFERROR(VLOOKUP(ROWS($BM$4:BM332),$BL$4:$BM$2337,2,0),"")</f>
        <v>Dąbrowa Zielona (pow. częstochowski, woj. śląskie)</v>
      </c>
      <c r="BP332" s="98">
        <v>0</v>
      </c>
      <c r="BQ332" s="98">
        <f>IF(ISNUMBER(SEARCH('ankieta ESG'!$G$186,BR332)),MAX($BQ$3:BQ331)+1,0)</f>
        <v>329</v>
      </c>
      <c r="BR332" s="134" t="s">
        <v>4332</v>
      </c>
      <c r="BS332" s="98">
        <v>0</v>
      </c>
      <c r="BT332" s="99" t="str">
        <f>IFERROR(VLOOKUP(ROWS($BR$4:BR332),$BQ$4:$BR$2337,2,0),"")</f>
        <v>Dąbrowa Zielona (pow. częstochowski, woj. śląskie)</v>
      </c>
      <c r="BU332" s="98">
        <v>0</v>
      </c>
      <c r="BV332" s="98">
        <f>IF(ISNUMBER(SEARCH('ankieta ESG'!$G$187,BW332)),MAX($BV$3:BV331)+1,0)</f>
        <v>329</v>
      </c>
      <c r="BW332" s="134" t="s">
        <v>4332</v>
      </c>
      <c r="BX332" s="98">
        <v>0</v>
      </c>
      <c r="BY332" s="99" t="str">
        <f>IFERROR(VLOOKUP(ROWS($BW$4:BW332),$BV$4:$BW$2337,2,0),"")</f>
        <v>Dąbrowa Zielona (pow. częstochowski, woj. śląskie)</v>
      </c>
      <c r="BZ332" s="98">
        <v>0</v>
      </c>
      <c r="CA332" s="98">
        <f>IF(ISNUMBER(SEARCH('ankieta ESG'!$G$188,CB332)),MAX($CA$3:CA331)+1,0)</f>
        <v>329</v>
      </c>
      <c r="CB332" s="134" t="s">
        <v>4332</v>
      </c>
      <c r="CC332" s="98">
        <v>0</v>
      </c>
      <c r="CD332" s="99" t="str">
        <f>IFERROR(VLOOKUP(ROWS($CB$4:CB332),$CA$4:$CB$2337,2,0),"")</f>
        <v>Dąbrowa Zielona (pow. częstochowski, woj. śląskie)</v>
      </c>
      <c r="CE332" s="98">
        <v>0</v>
      </c>
      <c r="CF332" s="98">
        <f>IF(ISNUMBER(SEARCH('ankieta ESG'!$G$189,CG332)),MAX($CF$3:CF331)+1,0)</f>
        <v>329</v>
      </c>
      <c r="CG332" s="134" t="s">
        <v>4332</v>
      </c>
      <c r="CH332" s="98">
        <v>0</v>
      </c>
      <c r="CI332" s="99" t="str">
        <f>IFERROR(VLOOKUP(ROWS($CG$4:CG332),$CF$4:$CG$2337,2,0),"")</f>
        <v>Dąbrowa Zielona (pow. częstochowski, woj. śląskie)</v>
      </c>
      <c r="CJ332" s="98">
        <v>0</v>
      </c>
    </row>
    <row r="333" spans="2:88">
      <c r="B333" s="98">
        <f>IF(ISNUMBER(SEARCH('ankieta ESG'!$E$11,C333)),MAX(B$3:$B332)+1,0)</f>
        <v>330</v>
      </c>
      <c r="C333" s="99" t="s">
        <v>374</v>
      </c>
      <c r="D333" s="98">
        <v>0</v>
      </c>
      <c r="E333" s="99" t="str">
        <f>IFERROR(VLOOKUP(ROWS($C$4:C333),$B$4:$C$1385,2,0),"")</f>
        <v>43.32.Z Zakładanie stolarki budowlanej (PKD 2007)</v>
      </c>
      <c r="F333" s="98">
        <v>0</v>
      </c>
      <c r="AM333" s="98">
        <f>IF(ISNUMBER(SEARCH('ankieta ESG'!$G$180,AN333)),MAX(AM$3:$AM332)+1,0)</f>
        <v>330</v>
      </c>
      <c r="AN333" s="134" t="s">
        <v>4333</v>
      </c>
      <c r="AO333" s="98">
        <v>0</v>
      </c>
      <c r="AP333" s="99" t="str">
        <f>IFERROR(VLOOKUP(ROWS($AN$4:AN333),$AM$4:$AN$2337,2,0),"")</f>
        <v>Dąbrowice (pow. kutnowski, woj. łódzkie)</v>
      </c>
      <c r="AQ333" s="98">
        <v>0</v>
      </c>
      <c r="AR333" s="98">
        <f>IF(ISNUMBER(SEARCH('ankieta ESG'!$G$181,AS333)),MAX($AR$3:AR332)+1,0)</f>
        <v>330</v>
      </c>
      <c r="AS333" s="134" t="s">
        <v>4333</v>
      </c>
      <c r="AT333" s="98">
        <v>0</v>
      </c>
      <c r="AU333" s="99" t="str">
        <f>IFERROR(VLOOKUP(ROWS($AS$4:AS333),$AR$4:$AS$2337,2,0),"")</f>
        <v>Dąbrowice (pow. kutnowski, woj. łódzkie)</v>
      </c>
      <c r="AV333" s="98">
        <v>0</v>
      </c>
      <c r="AW333" s="98">
        <f>IF(ISNUMBER(SEARCH('ankieta ESG'!$G$182,AX333)),MAX($AW$3:AW332)+1,0)</f>
        <v>330</v>
      </c>
      <c r="AX333" s="134" t="s">
        <v>4333</v>
      </c>
      <c r="AY333" s="98">
        <v>0</v>
      </c>
      <c r="AZ333" s="99" t="str">
        <f>IFERROR(VLOOKUP(ROWS($AX$4:AX333),$AW$4:$AX$2337,2,0),"")</f>
        <v>Dąbrowice (pow. kutnowski, woj. łódzkie)</v>
      </c>
      <c r="BA333" s="98">
        <v>0</v>
      </c>
      <c r="BB333" s="98">
        <f>IF(ISNUMBER(SEARCH('ankieta ESG'!$G$183,BC333)),MAX($BB$3:BB332)+1,0)</f>
        <v>330</v>
      </c>
      <c r="BC333" s="134" t="s">
        <v>4333</v>
      </c>
      <c r="BD333" s="98">
        <v>0</v>
      </c>
      <c r="BE333" s="99" t="str">
        <f>IFERROR(VLOOKUP(ROWS($BC$4:BC333),$BB$4:$BC$2337,2,0),"")</f>
        <v>Dąbrowice (pow. kutnowski, woj. łódzkie)</v>
      </c>
      <c r="BF333" s="98">
        <v>0</v>
      </c>
      <c r="BG333" s="98">
        <f>IF(ISNUMBER(SEARCH('ankieta ESG'!$G$184,BH333)),MAX($BG$3:BG332)+1,0)</f>
        <v>330</v>
      </c>
      <c r="BH333" s="134" t="s">
        <v>4333</v>
      </c>
      <c r="BI333" s="98">
        <v>0</v>
      </c>
      <c r="BJ333" s="99" t="str">
        <f>IFERROR(VLOOKUP(ROWS($BH$4:BH333),$BG$4:$BH$2337,2,0),"")</f>
        <v>Dąbrowice (pow. kutnowski, woj. łódzkie)</v>
      </c>
      <c r="BK333" s="98">
        <v>0</v>
      </c>
      <c r="BL333" s="98">
        <f>IF(ISNUMBER(SEARCH('ankieta ESG'!$G$185,BM333)),MAX($BL$3:BL332)+1,0)</f>
        <v>330</v>
      </c>
      <c r="BM333" s="134" t="s">
        <v>4333</v>
      </c>
      <c r="BN333" s="98">
        <v>0</v>
      </c>
      <c r="BO333" s="99" t="str">
        <f>IFERROR(VLOOKUP(ROWS($BM$4:BM333),$BL$4:$BM$2337,2,0),"")</f>
        <v>Dąbrowice (pow. kutnowski, woj. łódzkie)</v>
      </c>
      <c r="BP333" s="98">
        <v>0</v>
      </c>
      <c r="BQ333" s="98">
        <f>IF(ISNUMBER(SEARCH('ankieta ESG'!$G$186,BR333)),MAX($BQ$3:BQ332)+1,0)</f>
        <v>330</v>
      </c>
      <c r="BR333" s="134" t="s">
        <v>4333</v>
      </c>
      <c r="BS333" s="98">
        <v>0</v>
      </c>
      <c r="BT333" s="99" t="str">
        <f>IFERROR(VLOOKUP(ROWS($BR$4:BR333),$BQ$4:$BR$2337,2,0),"")</f>
        <v>Dąbrowice (pow. kutnowski, woj. łódzkie)</v>
      </c>
      <c r="BU333" s="98">
        <v>0</v>
      </c>
      <c r="BV333" s="98">
        <f>IF(ISNUMBER(SEARCH('ankieta ESG'!$G$187,BW333)),MAX($BV$3:BV332)+1,0)</f>
        <v>330</v>
      </c>
      <c r="BW333" s="134" t="s">
        <v>4333</v>
      </c>
      <c r="BX333" s="98">
        <v>0</v>
      </c>
      <c r="BY333" s="99" t="str">
        <f>IFERROR(VLOOKUP(ROWS($BW$4:BW333),$BV$4:$BW$2337,2,0),"")</f>
        <v>Dąbrowice (pow. kutnowski, woj. łódzkie)</v>
      </c>
      <c r="BZ333" s="98">
        <v>0</v>
      </c>
      <c r="CA333" s="98">
        <f>IF(ISNUMBER(SEARCH('ankieta ESG'!$G$188,CB333)),MAX($CA$3:CA332)+1,0)</f>
        <v>330</v>
      </c>
      <c r="CB333" s="134" t="s">
        <v>4333</v>
      </c>
      <c r="CC333" s="98">
        <v>0</v>
      </c>
      <c r="CD333" s="99" t="str">
        <f>IFERROR(VLOOKUP(ROWS($CB$4:CB333),$CA$4:$CB$2337,2,0),"")</f>
        <v>Dąbrowice (pow. kutnowski, woj. łódzkie)</v>
      </c>
      <c r="CE333" s="98">
        <v>0</v>
      </c>
      <c r="CF333" s="98">
        <f>IF(ISNUMBER(SEARCH('ankieta ESG'!$G$189,CG333)),MAX($CF$3:CF332)+1,0)</f>
        <v>330</v>
      </c>
      <c r="CG333" s="134" t="s">
        <v>4333</v>
      </c>
      <c r="CH333" s="98">
        <v>0</v>
      </c>
      <c r="CI333" s="99" t="str">
        <f>IFERROR(VLOOKUP(ROWS($CG$4:CG333),$CF$4:$CG$2337,2,0),"")</f>
        <v>Dąbrowice (pow. kutnowski, woj. łódzkie)</v>
      </c>
      <c r="CJ333" s="98">
        <v>0</v>
      </c>
    </row>
    <row r="334" spans="2:88">
      <c r="B334" s="98">
        <f>IF(ISNUMBER(SEARCH('ankieta ESG'!$E$11,C334)),MAX(B$3:$B333)+1,0)</f>
        <v>331</v>
      </c>
      <c r="C334" s="99" t="s">
        <v>375</v>
      </c>
      <c r="D334" s="98">
        <v>0</v>
      </c>
      <c r="E334" s="99" t="str">
        <f>IFERROR(VLOOKUP(ROWS($C$4:C334),$B$4:$C$1385,2,0),"")</f>
        <v>43.33.Z Posadzkarstwo; tapetowanie i oblicowywanie ścian (PKD 2007)</v>
      </c>
      <c r="F334" s="98">
        <v>0</v>
      </c>
      <c r="AM334" s="98">
        <f>IF(ISNUMBER(SEARCH('ankieta ESG'!$G$180,AN334)),MAX(AM$3:$AM333)+1,0)</f>
        <v>331</v>
      </c>
      <c r="AN334" s="134" t="s">
        <v>4334</v>
      </c>
      <c r="AO334" s="98">
        <v>0</v>
      </c>
      <c r="AP334" s="99" t="str">
        <f>IFERROR(VLOOKUP(ROWS($AN$4:AN334),$AM$4:$AN$2337,2,0),"")</f>
        <v>Dąbrówka (pow. wołomiński, woj. mazowieckie)</v>
      </c>
      <c r="AQ334" s="98">
        <v>0</v>
      </c>
      <c r="AR334" s="98">
        <f>IF(ISNUMBER(SEARCH('ankieta ESG'!$G$181,AS334)),MAX($AR$3:AR333)+1,0)</f>
        <v>331</v>
      </c>
      <c r="AS334" s="134" t="s">
        <v>4334</v>
      </c>
      <c r="AT334" s="98">
        <v>0</v>
      </c>
      <c r="AU334" s="99" t="str">
        <f>IFERROR(VLOOKUP(ROWS($AS$4:AS334),$AR$4:$AS$2337,2,0),"")</f>
        <v>Dąbrówka (pow. wołomiński, woj. mazowieckie)</v>
      </c>
      <c r="AV334" s="98">
        <v>0</v>
      </c>
      <c r="AW334" s="98">
        <f>IF(ISNUMBER(SEARCH('ankieta ESG'!$G$182,AX334)),MAX($AW$3:AW333)+1,0)</f>
        <v>331</v>
      </c>
      <c r="AX334" s="134" t="s">
        <v>4334</v>
      </c>
      <c r="AY334" s="98">
        <v>0</v>
      </c>
      <c r="AZ334" s="99" t="str">
        <f>IFERROR(VLOOKUP(ROWS($AX$4:AX334),$AW$4:$AX$2337,2,0),"")</f>
        <v>Dąbrówka (pow. wołomiński, woj. mazowieckie)</v>
      </c>
      <c r="BA334" s="98">
        <v>0</v>
      </c>
      <c r="BB334" s="98">
        <f>IF(ISNUMBER(SEARCH('ankieta ESG'!$G$183,BC334)),MAX($BB$3:BB333)+1,0)</f>
        <v>331</v>
      </c>
      <c r="BC334" s="134" t="s">
        <v>4334</v>
      </c>
      <c r="BD334" s="98">
        <v>0</v>
      </c>
      <c r="BE334" s="99" t="str">
        <f>IFERROR(VLOOKUP(ROWS($BC$4:BC334),$BB$4:$BC$2337,2,0),"")</f>
        <v>Dąbrówka (pow. wołomiński, woj. mazowieckie)</v>
      </c>
      <c r="BF334" s="98">
        <v>0</v>
      </c>
      <c r="BG334" s="98">
        <f>IF(ISNUMBER(SEARCH('ankieta ESG'!$G$184,BH334)),MAX($BG$3:BG333)+1,0)</f>
        <v>331</v>
      </c>
      <c r="BH334" s="134" t="s">
        <v>4334</v>
      </c>
      <c r="BI334" s="98">
        <v>0</v>
      </c>
      <c r="BJ334" s="99" t="str">
        <f>IFERROR(VLOOKUP(ROWS($BH$4:BH334),$BG$4:$BH$2337,2,0),"")</f>
        <v>Dąbrówka (pow. wołomiński, woj. mazowieckie)</v>
      </c>
      <c r="BK334" s="98">
        <v>0</v>
      </c>
      <c r="BL334" s="98">
        <f>IF(ISNUMBER(SEARCH('ankieta ESG'!$G$185,BM334)),MAX($BL$3:BL333)+1,0)</f>
        <v>331</v>
      </c>
      <c r="BM334" s="134" t="s">
        <v>4334</v>
      </c>
      <c r="BN334" s="98">
        <v>0</v>
      </c>
      <c r="BO334" s="99" t="str">
        <f>IFERROR(VLOOKUP(ROWS($BM$4:BM334),$BL$4:$BM$2337,2,0),"")</f>
        <v>Dąbrówka (pow. wołomiński, woj. mazowieckie)</v>
      </c>
      <c r="BP334" s="98">
        <v>0</v>
      </c>
      <c r="BQ334" s="98">
        <f>IF(ISNUMBER(SEARCH('ankieta ESG'!$G$186,BR334)),MAX($BQ$3:BQ333)+1,0)</f>
        <v>331</v>
      </c>
      <c r="BR334" s="134" t="s">
        <v>4334</v>
      </c>
      <c r="BS334" s="98">
        <v>0</v>
      </c>
      <c r="BT334" s="99" t="str">
        <f>IFERROR(VLOOKUP(ROWS($BR$4:BR334),$BQ$4:$BR$2337,2,0),"")</f>
        <v>Dąbrówka (pow. wołomiński, woj. mazowieckie)</v>
      </c>
      <c r="BU334" s="98">
        <v>0</v>
      </c>
      <c r="BV334" s="98">
        <f>IF(ISNUMBER(SEARCH('ankieta ESG'!$G$187,BW334)),MAX($BV$3:BV333)+1,0)</f>
        <v>331</v>
      </c>
      <c r="BW334" s="134" t="s">
        <v>4334</v>
      </c>
      <c r="BX334" s="98">
        <v>0</v>
      </c>
      <c r="BY334" s="99" t="str">
        <f>IFERROR(VLOOKUP(ROWS($BW$4:BW334),$BV$4:$BW$2337,2,0),"")</f>
        <v>Dąbrówka (pow. wołomiński, woj. mazowieckie)</v>
      </c>
      <c r="BZ334" s="98">
        <v>0</v>
      </c>
      <c r="CA334" s="98">
        <f>IF(ISNUMBER(SEARCH('ankieta ESG'!$G$188,CB334)),MAX($CA$3:CA333)+1,0)</f>
        <v>331</v>
      </c>
      <c r="CB334" s="134" t="s">
        <v>4334</v>
      </c>
      <c r="CC334" s="98">
        <v>0</v>
      </c>
      <c r="CD334" s="99" t="str">
        <f>IFERROR(VLOOKUP(ROWS($CB$4:CB334),$CA$4:$CB$2337,2,0),"")</f>
        <v>Dąbrówka (pow. wołomiński, woj. mazowieckie)</v>
      </c>
      <c r="CE334" s="98">
        <v>0</v>
      </c>
      <c r="CF334" s="98">
        <f>IF(ISNUMBER(SEARCH('ankieta ESG'!$G$189,CG334)),MAX($CF$3:CF333)+1,0)</f>
        <v>331</v>
      </c>
      <c r="CG334" s="134" t="s">
        <v>4334</v>
      </c>
      <c r="CH334" s="98">
        <v>0</v>
      </c>
      <c r="CI334" s="99" t="str">
        <f>IFERROR(VLOOKUP(ROWS($CG$4:CG334),$CF$4:$CG$2337,2,0),"")</f>
        <v>Dąbrówka (pow. wołomiński, woj. mazowieckie)</v>
      </c>
      <c r="CJ334" s="98">
        <v>0</v>
      </c>
    </row>
    <row r="335" spans="2:88">
      <c r="B335" s="98">
        <f>IF(ISNUMBER(SEARCH('ankieta ESG'!$E$11,C335)),MAX(B$3:$B334)+1,0)</f>
        <v>332</v>
      </c>
      <c r="C335" s="99" t="s">
        <v>376</v>
      </c>
      <c r="D335" s="98">
        <v>0</v>
      </c>
      <c r="E335" s="99" t="str">
        <f>IFERROR(VLOOKUP(ROWS($C$4:C335),$B$4:$C$1385,2,0),"")</f>
        <v>43.34.Z Malowanie i szklenie (PKD 2007)</v>
      </c>
      <c r="F335" s="98">
        <v>0</v>
      </c>
      <c r="AM335" s="98">
        <f>IF(ISNUMBER(SEARCH('ankieta ESG'!$G$180,AN335)),MAX(AM$3:$AM334)+1,0)</f>
        <v>332</v>
      </c>
      <c r="AN335" s="134" t="s">
        <v>4335</v>
      </c>
      <c r="AO335" s="98">
        <v>0</v>
      </c>
      <c r="AP335" s="99" t="str">
        <f>IFERROR(VLOOKUP(ROWS($AN$4:AN335),$AM$4:$AN$2337,2,0),"")</f>
        <v>Dąbrówno (pow. ostródzki, woj. warmińsko-mazurskie)</v>
      </c>
      <c r="AQ335" s="98">
        <v>0</v>
      </c>
      <c r="AR335" s="98">
        <f>IF(ISNUMBER(SEARCH('ankieta ESG'!$G$181,AS335)),MAX($AR$3:AR334)+1,0)</f>
        <v>332</v>
      </c>
      <c r="AS335" s="134" t="s">
        <v>4335</v>
      </c>
      <c r="AT335" s="98">
        <v>0</v>
      </c>
      <c r="AU335" s="99" t="str">
        <f>IFERROR(VLOOKUP(ROWS($AS$4:AS335),$AR$4:$AS$2337,2,0),"")</f>
        <v>Dąbrówno (pow. ostródzki, woj. warmińsko-mazurskie)</v>
      </c>
      <c r="AV335" s="98">
        <v>0</v>
      </c>
      <c r="AW335" s="98">
        <f>IF(ISNUMBER(SEARCH('ankieta ESG'!$G$182,AX335)),MAX($AW$3:AW334)+1,0)</f>
        <v>332</v>
      </c>
      <c r="AX335" s="134" t="s">
        <v>4335</v>
      </c>
      <c r="AY335" s="98">
        <v>0</v>
      </c>
      <c r="AZ335" s="99" t="str">
        <f>IFERROR(VLOOKUP(ROWS($AX$4:AX335),$AW$4:$AX$2337,2,0),"")</f>
        <v>Dąbrówno (pow. ostródzki, woj. warmińsko-mazurskie)</v>
      </c>
      <c r="BA335" s="98">
        <v>0</v>
      </c>
      <c r="BB335" s="98">
        <f>IF(ISNUMBER(SEARCH('ankieta ESG'!$G$183,BC335)),MAX($BB$3:BB334)+1,0)</f>
        <v>332</v>
      </c>
      <c r="BC335" s="134" t="s">
        <v>4335</v>
      </c>
      <c r="BD335" s="98">
        <v>0</v>
      </c>
      <c r="BE335" s="99" t="str">
        <f>IFERROR(VLOOKUP(ROWS($BC$4:BC335),$BB$4:$BC$2337,2,0),"")</f>
        <v>Dąbrówno (pow. ostródzki, woj. warmińsko-mazurskie)</v>
      </c>
      <c r="BF335" s="98">
        <v>0</v>
      </c>
      <c r="BG335" s="98">
        <f>IF(ISNUMBER(SEARCH('ankieta ESG'!$G$184,BH335)),MAX($BG$3:BG334)+1,0)</f>
        <v>332</v>
      </c>
      <c r="BH335" s="134" t="s">
        <v>4335</v>
      </c>
      <c r="BI335" s="98">
        <v>0</v>
      </c>
      <c r="BJ335" s="99" t="str">
        <f>IFERROR(VLOOKUP(ROWS($BH$4:BH335),$BG$4:$BH$2337,2,0),"")</f>
        <v>Dąbrówno (pow. ostródzki, woj. warmińsko-mazurskie)</v>
      </c>
      <c r="BK335" s="98">
        <v>0</v>
      </c>
      <c r="BL335" s="98">
        <f>IF(ISNUMBER(SEARCH('ankieta ESG'!$G$185,BM335)),MAX($BL$3:BL334)+1,0)</f>
        <v>332</v>
      </c>
      <c r="BM335" s="134" t="s">
        <v>4335</v>
      </c>
      <c r="BN335" s="98">
        <v>0</v>
      </c>
      <c r="BO335" s="99" t="str">
        <f>IFERROR(VLOOKUP(ROWS($BM$4:BM335),$BL$4:$BM$2337,2,0),"")</f>
        <v>Dąbrówno (pow. ostródzki, woj. warmińsko-mazurskie)</v>
      </c>
      <c r="BP335" s="98">
        <v>0</v>
      </c>
      <c r="BQ335" s="98">
        <f>IF(ISNUMBER(SEARCH('ankieta ESG'!$G$186,BR335)),MAX($BQ$3:BQ334)+1,0)</f>
        <v>332</v>
      </c>
      <c r="BR335" s="134" t="s">
        <v>4335</v>
      </c>
      <c r="BS335" s="98">
        <v>0</v>
      </c>
      <c r="BT335" s="99" t="str">
        <f>IFERROR(VLOOKUP(ROWS($BR$4:BR335),$BQ$4:$BR$2337,2,0),"")</f>
        <v>Dąbrówno (pow. ostródzki, woj. warmińsko-mazurskie)</v>
      </c>
      <c r="BU335" s="98">
        <v>0</v>
      </c>
      <c r="BV335" s="98">
        <f>IF(ISNUMBER(SEARCH('ankieta ESG'!$G$187,BW335)),MAX($BV$3:BV334)+1,0)</f>
        <v>332</v>
      </c>
      <c r="BW335" s="134" t="s">
        <v>4335</v>
      </c>
      <c r="BX335" s="98">
        <v>0</v>
      </c>
      <c r="BY335" s="99" t="str">
        <f>IFERROR(VLOOKUP(ROWS($BW$4:BW335),$BV$4:$BW$2337,2,0),"")</f>
        <v>Dąbrówno (pow. ostródzki, woj. warmińsko-mazurskie)</v>
      </c>
      <c r="BZ335" s="98">
        <v>0</v>
      </c>
      <c r="CA335" s="98">
        <f>IF(ISNUMBER(SEARCH('ankieta ESG'!$G$188,CB335)),MAX($CA$3:CA334)+1,0)</f>
        <v>332</v>
      </c>
      <c r="CB335" s="134" t="s">
        <v>4335</v>
      </c>
      <c r="CC335" s="98">
        <v>0</v>
      </c>
      <c r="CD335" s="99" t="str">
        <f>IFERROR(VLOOKUP(ROWS($CB$4:CB335),$CA$4:$CB$2337,2,0),"")</f>
        <v>Dąbrówno (pow. ostródzki, woj. warmińsko-mazurskie)</v>
      </c>
      <c r="CE335" s="98">
        <v>0</v>
      </c>
      <c r="CF335" s="98">
        <f>IF(ISNUMBER(SEARCH('ankieta ESG'!$G$189,CG335)),MAX($CF$3:CF334)+1,0)</f>
        <v>332</v>
      </c>
      <c r="CG335" s="134" t="s">
        <v>4335</v>
      </c>
      <c r="CH335" s="98">
        <v>0</v>
      </c>
      <c r="CI335" s="99" t="str">
        <f>IFERROR(VLOOKUP(ROWS($CG$4:CG335),$CF$4:$CG$2337,2,0),"")</f>
        <v>Dąbrówno (pow. ostródzki, woj. warmińsko-mazurskie)</v>
      </c>
      <c r="CJ335" s="98">
        <v>0</v>
      </c>
    </row>
    <row r="336" spans="2:88">
      <c r="B336" s="98">
        <f>IF(ISNUMBER(SEARCH('ankieta ESG'!$E$11,C336)),MAX(B$3:$B335)+1,0)</f>
        <v>333</v>
      </c>
      <c r="C336" s="99" t="s">
        <v>377</v>
      </c>
      <c r="D336" s="98">
        <v>0</v>
      </c>
      <c r="E336" s="99" t="str">
        <f>IFERROR(VLOOKUP(ROWS($C$4:C336),$B$4:$C$1385,2,0),"")</f>
        <v>43.39.Z Wykonywanie pozostałych robót budowlanych wykończeniowych (PKD 2007)</v>
      </c>
      <c r="F336" s="98">
        <v>0</v>
      </c>
      <c r="AM336" s="98">
        <f>IF(ISNUMBER(SEARCH('ankieta ESG'!$G$180,AN336)),MAX(AM$3:$AM335)+1,0)</f>
        <v>333</v>
      </c>
      <c r="AN336" s="134" t="s">
        <v>4336</v>
      </c>
      <c r="AO336" s="98">
        <v>0</v>
      </c>
      <c r="AP336" s="99" t="str">
        <f>IFERROR(VLOOKUP(ROWS($AN$4:AN336),$AM$4:$AN$2337,2,0),"")</f>
        <v>Debrzno (pow. człuchowski, woj. pomorskie)</v>
      </c>
      <c r="AQ336" s="98">
        <v>0</v>
      </c>
      <c r="AR336" s="98">
        <f>IF(ISNUMBER(SEARCH('ankieta ESG'!$G$181,AS336)),MAX($AR$3:AR335)+1,0)</f>
        <v>333</v>
      </c>
      <c r="AS336" s="134" t="s">
        <v>4336</v>
      </c>
      <c r="AT336" s="98">
        <v>0</v>
      </c>
      <c r="AU336" s="99" t="str">
        <f>IFERROR(VLOOKUP(ROWS($AS$4:AS336),$AR$4:$AS$2337,2,0),"")</f>
        <v>Debrzno (pow. człuchowski, woj. pomorskie)</v>
      </c>
      <c r="AV336" s="98">
        <v>0</v>
      </c>
      <c r="AW336" s="98">
        <f>IF(ISNUMBER(SEARCH('ankieta ESG'!$G$182,AX336)),MAX($AW$3:AW335)+1,0)</f>
        <v>333</v>
      </c>
      <c r="AX336" s="134" t="s">
        <v>4336</v>
      </c>
      <c r="AY336" s="98">
        <v>0</v>
      </c>
      <c r="AZ336" s="99" t="str">
        <f>IFERROR(VLOOKUP(ROWS($AX$4:AX336),$AW$4:$AX$2337,2,0),"")</f>
        <v>Debrzno (pow. człuchowski, woj. pomorskie)</v>
      </c>
      <c r="BA336" s="98">
        <v>0</v>
      </c>
      <c r="BB336" s="98">
        <f>IF(ISNUMBER(SEARCH('ankieta ESG'!$G$183,BC336)),MAX($BB$3:BB335)+1,0)</f>
        <v>333</v>
      </c>
      <c r="BC336" s="134" t="s">
        <v>4336</v>
      </c>
      <c r="BD336" s="98">
        <v>0</v>
      </c>
      <c r="BE336" s="99" t="str">
        <f>IFERROR(VLOOKUP(ROWS($BC$4:BC336),$BB$4:$BC$2337,2,0),"")</f>
        <v>Debrzno (pow. człuchowski, woj. pomorskie)</v>
      </c>
      <c r="BF336" s="98">
        <v>0</v>
      </c>
      <c r="BG336" s="98">
        <f>IF(ISNUMBER(SEARCH('ankieta ESG'!$G$184,BH336)),MAX($BG$3:BG335)+1,0)</f>
        <v>333</v>
      </c>
      <c r="BH336" s="134" t="s">
        <v>4336</v>
      </c>
      <c r="BI336" s="98">
        <v>0</v>
      </c>
      <c r="BJ336" s="99" t="str">
        <f>IFERROR(VLOOKUP(ROWS($BH$4:BH336),$BG$4:$BH$2337,2,0),"")</f>
        <v>Debrzno (pow. człuchowski, woj. pomorskie)</v>
      </c>
      <c r="BK336" s="98">
        <v>0</v>
      </c>
      <c r="BL336" s="98">
        <f>IF(ISNUMBER(SEARCH('ankieta ESG'!$G$185,BM336)),MAX($BL$3:BL335)+1,0)</f>
        <v>333</v>
      </c>
      <c r="BM336" s="134" t="s">
        <v>4336</v>
      </c>
      <c r="BN336" s="98">
        <v>0</v>
      </c>
      <c r="BO336" s="99" t="str">
        <f>IFERROR(VLOOKUP(ROWS($BM$4:BM336),$BL$4:$BM$2337,2,0),"")</f>
        <v>Debrzno (pow. człuchowski, woj. pomorskie)</v>
      </c>
      <c r="BP336" s="98">
        <v>0</v>
      </c>
      <c r="BQ336" s="98">
        <f>IF(ISNUMBER(SEARCH('ankieta ESG'!$G$186,BR336)),MAX($BQ$3:BQ335)+1,0)</f>
        <v>333</v>
      </c>
      <c r="BR336" s="134" t="s">
        <v>4336</v>
      </c>
      <c r="BS336" s="98">
        <v>0</v>
      </c>
      <c r="BT336" s="99" t="str">
        <f>IFERROR(VLOOKUP(ROWS($BR$4:BR336),$BQ$4:$BR$2337,2,0),"")</f>
        <v>Debrzno (pow. człuchowski, woj. pomorskie)</v>
      </c>
      <c r="BU336" s="98">
        <v>0</v>
      </c>
      <c r="BV336" s="98">
        <f>IF(ISNUMBER(SEARCH('ankieta ESG'!$G$187,BW336)),MAX($BV$3:BV335)+1,0)</f>
        <v>333</v>
      </c>
      <c r="BW336" s="134" t="s">
        <v>4336</v>
      </c>
      <c r="BX336" s="98">
        <v>0</v>
      </c>
      <c r="BY336" s="99" t="str">
        <f>IFERROR(VLOOKUP(ROWS($BW$4:BW336),$BV$4:$BW$2337,2,0),"")</f>
        <v>Debrzno (pow. człuchowski, woj. pomorskie)</v>
      </c>
      <c r="BZ336" s="98">
        <v>0</v>
      </c>
      <c r="CA336" s="98">
        <f>IF(ISNUMBER(SEARCH('ankieta ESG'!$G$188,CB336)),MAX($CA$3:CA335)+1,0)</f>
        <v>333</v>
      </c>
      <c r="CB336" s="134" t="s">
        <v>4336</v>
      </c>
      <c r="CC336" s="98">
        <v>0</v>
      </c>
      <c r="CD336" s="99" t="str">
        <f>IFERROR(VLOOKUP(ROWS($CB$4:CB336),$CA$4:$CB$2337,2,0),"")</f>
        <v>Debrzno (pow. człuchowski, woj. pomorskie)</v>
      </c>
      <c r="CE336" s="98">
        <v>0</v>
      </c>
      <c r="CF336" s="98">
        <f>IF(ISNUMBER(SEARCH('ankieta ESG'!$G$189,CG336)),MAX($CF$3:CF335)+1,0)</f>
        <v>333</v>
      </c>
      <c r="CG336" s="134" t="s">
        <v>4336</v>
      </c>
      <c r="CH336" s="98">
        <v>0</v>
      </c>
      <c r="CI336" s="99" t="str">
        <f>IFERROR(VLOOKUP(ROWS($CG$4:CG336),$CF$4:$CG$2337,2,0),"")</f>
        <v>Debrzno (pow. człuchowski, woj. pomorskie)</v>
      </c>
      <c r="CJ336" s="98">
        <v>0</v>
      </c>
    </row>
    <row r="337" spans="2:88">
      <c r="B337" s="98">
        <f>IF(ISNUMBER(SEARCH('ankieta ESG'!$E$11,C337)),MAX(B$3:$B336)+1,0)</f>
        <v>334</v>
      </c>
      <c r="C337" s="99" t="s">
        <v>378</v>
      </c>
      <c r="D337" s="98">
        <v>0</v>
      </c>
      <c r="E337" s="99" t="str">
        <f>IFERROR(VLOOKUP(ROWS($C$4:C337),$B$4:$C$1385,2,0),"")</f>
        <v>43.91.Z Wykonywanie konstrukcji i pokryć dachowych (PKD 2007)</v>
      </c>
      <c r="F337" s="98">
        <v>0</v>
      </c>
      <c r="AM337" s="98">
        <f>IF(ISNUMBER(SEARCH('ankieta ESG'!$G$180,AN337)),MAX(AM$3:$AM336)+1,0)</f>
        <v>334</v>
      </c>
      <c r="AN337" s="134" t="s">
        <v>4337</v>
      </c>
      <c r="AO337" s="98">
        <v>0</v>
      </c>
      <c r="AP337" s="99" t="str">
        <f>IFERROR(VLOOKUP(ROWS($AN$4:AN337),$AM$4:$AN$2337,2,0),"")</f>
        <v>Deszczno (pow. gorzowski, woj. lubuskie)</v>
      </c>
      <c r="AQ337" s="98">
        <v>0</v>
      </c>
      <c r="AR337" s="98">
        <f>IF(ISNUMBER(SEARCH('ankieta ESG'!$G$181,AS337)),MAX($AR$3:AR336)+1,0)</f>
        <v>334</v>
      </c>
      <c r="AS337" s="134" t="s">
        <v>4337</v>
      </c>
      <c r="AT337" s="98">
        <v>0</v>
      </c>
      <c r="AU337" s="99" t="str">
        <f>IFERROR(VLOOKUP(ROWS($AS$4:AS337),$AR$4:$AS$2337,2,0),"")</f>
        <v>Deszczno (pow. gorzowski, woj. lubuskie)</v>
      </c>
      <c r="AV337" s="98">
        <v>0</v>
      </c>
      <c r="AW337" s="98">
        <f>IF(ISNUMBER(SEARCH('ankieta ESG'!$G$182,AX337)),MAX($AW$3:AW336)+1,0)</f>
        <v>334</v>
      </c>
      <c r="AX337" s="134" t="s">
        <v>4337</v>
      </c>
      <c r="AY337" s="98">
        <v>0</v>
      </c>
      <c r="AZ337" s="99" t="str">
        <f>IFERROR(VLOOKUP(ROWS($AX$4:AX337),$AW$4:$AX$2337,2,0),"")</f>
        <v>Deszczno (pow. gorzowski, woj. lubuskie)</v>
      </c>
      <c r="BA337" s="98">
        <v>0</v>
      </c>
      <c r="BB337" s="98">
        <f>IF(ISNUMBER(SEARCH('ankieta ESG'!$G$183,BC337)),MAX($BB$3:BB336)+1,0)</f>
        <v>334</v>
      </c>
      <c r="BC337" s="134" t="s">
        <v>4337</v>
      </c>
      <c r="BD337" s="98">
        <v>0</v>
      </c>
      <c r="BE337" s="99" t="str">
        <f>IFERROR(VLOOKUP(ROWS($BC$4:BC337),$BB$4:$BC$2337,2,0),"")</f>
        <v>Deszczno (pow. gorzowski, woj. lubuskie)</v>
      </c>
      <c r="BF337" s="98">
        <v>0</v>
      </c>
      <c r="BG337" s="98">
        <f>IF(ISNUMBER(SEARCH('ankieta ESG'!$G$184,BH337)),MAX($BG$3:BG336)+1,0)</f>
        <v>334</v>
      </c>
      <c r="BH337" s="134" t="s">
        <v>4337</v>
      </c>
      <c r="BI337" s="98">
        <v>0</v>
      </c>
      <c r="BJ337" s="99" t="str">
        <f>IFERROR(VLOOKUP(ROWS($BH$4:BH337),$BG$4:$BH$2337,2,0),"")</f>
        <v>Deszczno (pow. gorzowski, woj. lubuskie)</v>
      </c>
      <c r="BK337" s="98">
        <v>0</v>
      </c>
      <c r="BL337" s="98">
        <f>IF(ISNUMBER(SEARCH('ankieta ESG'!$G$185,BM337)),MAX($BL$3:BL336)+1,0)</f>
        <v>334</v>
      </c>
      <c r="BM337" s="134" t="s">
        <v>4337</v>
      </c>
      <c r="BN337" s="98">
        <v>0</v>
      </c>
      <c r="BO337" s="99" t="str">
        <f>IFERROR(VLOOKUP(ROWS($BM$4:BM337),$BL$4:$BM$2337,2,0),"")</f>
        <v>Deszczno (pow. gorzowski, woj. lubuskie)</v>
      </c>
      <c r="BP337" s="98">
        <v>0</v>
      </c>
      <c r="BQ337" s="98">
        <f>IF(ISNUMBER(SEARCH('ankieta ESG'!$G$186,BR337)),MAX($BQ$3:BQ336)+1,0)</f>
        <v>334</v>
      </c>
      <c r="BR337" s="134" t="s">
        <v>4337</v>
      </c>
      <c r="BS337" s="98">
        <v>0</v>
      </c>
      <c r="BT337" s="99" t="str">
        <f>IFERROR(VLOOKUP(ROWS($BR$4:BR337),$BQ$4:$BR$2337,2,0),"")</f>
        <v>Deszczno (pow. gorzowski, woj. lubuskie)</v>
      </c>
      <c r="BU337" s="98">
        <v>0</v>
      </c>
      <c r="BV337" s="98">
        <f>IF(ISNUMBER(SEARCH('ankieta ESG'!$G$187,BW337)),MAX($BV$3:BV336)+1,0)</f>
        <v>334</v>
      </c>
      <c r="BW337" s="134" t="s">
        <v>4337</v>
      </c>
      <c r="BX337" s="98">
        <v>0</v>
      </c>
      <c r="BY337" s="99" t="str">
        <f>IFERROR(VLOOKUP(ROWS($BW$4:BW337),$BV$4:$BW$2337,2,0),"")</f>
        <v>Deszczno (pow. gorzowski, woj. lubuskie)</v>
      </c>
      <c r="BZ337" s="98">
        <v>0</v>
      </c>
      <c r="CA337" s="98">
        <f>IF(ISNUMBER(SEARCH('ankieta ESG'!$G$188,CB337)),MAX($CA$3:CA336)+1,0)</f>
        <v>334</v>
      </c>
      <c r="CB337" s="134" t="s">
        <v>4337</v>
      </c>
      <c r="CC337" s="98">
        <v>0</v>
      </c>
      <c r="CD337" s="99" t="str">
        <f>IFERROR(VLOOKUP(ROWS($CB$4:CB337),$CA$4:$CB$2337,2,0),"")</f>
        <v>Deszczno (pow. gorzowski, woj. lubuskie)</v>
      </c>
      <c r="CE337" s="98">
        <v>0</v>
      </c>
      <c r="CF337" s="98">
        <f>IF(ISNUMBER(SEARCH('ankieta ESG'!$G$189,CG337)),MAX($CF$3:CF336)+1,0)</f>
        <v>334</v>
      </c>
      <c r="CG337" s="134" t="s">
        <v>4337</v>
      </c>
      <c r="CH337" s="98">
        <v>0</v>
      </c>
      <c r="CI337" s="99" t="str">
        <f>IFERROR(VLOOKUP(ROWS($CG$4:CG337),$CF$4:$CG$2337,2,0),"")</f>
        <v>Deszczno (pow. gorzowski, woj. lubuskie)</v>
      </c>
      <c r="CJ337" s="98">
        <v>0</v>
      </c>
    </row>
    <row r="338" spans="2:88">
      <c r="B338" s="98">
        <f>IF(ISNUMBER(SEARCH('ankieta ESG'!$E$11,C338)),MAX(B$3:$B337)+1,0)</f>
        <v>335</v>
      </c>
      <c r="C338" s="99" t="s">
        <v>379</v>
      </c>
      <c r="D338" s="98">
        <v>0</v>
      </c>
      <c r="E338" s="99" t="str">
        <f>IFERROR(VLOOKUP(ROWS($C$4:C338),$B$4:$C$1385,2,0),"")</f>
        <v>43.99.Z Pozostałe specjalistyczne roboty budowlane, gdzie indziej niesklasyfikowane (PKD 2007)</v>
      </c>
      <c r="F338" s="98">
        <v>0</v>
      </c>
      <c r="AM338" s="98">
        <f>IF(ISNUMBER(SEARCH('ankieta ESG'!$G$180,AN338)),MAX(AM$3:$AM337)+1,0)</f>
        <v>335</v>
      </c>
      <c r="AN338" s="134" t="s">
        <v>4338</v>
      </c>
      <c r="AO338" s="98">
        <v>0</v>
      </c>
      <c r="AP338" s="99" t="str">
        <f>IFERROR(VLOOKUP(ROWS($AN$4:AN338),$AM$4:$AN$2337,2,0),"")</f>
        <v>Dębe Wielkie (pow. miński, woj. mazowieckie)</v>
      </c>
      <c r="AQ338" s="98">
        <v>0</v>
      </c>
      <c r="AR338" s="98">
        <f>IF(ISNUMBER(SEARCH('ankieta ESG'!$G$181,AS338)),MAX($AR$3:AR337)+1,0)</f>
        <v>335</v>
      </c>
      <c r="AS338" s="134" t="s">
        <v>4338</v>
      </c>
      <c r="AT338" s="98">
        <v>0</v>
      </c>
      <c r="AU338" s="99" t="str">
        <f>IFERROR(VLOOKUP(ROWS($AS$4:AS338),$AR$4:$AS$2337,2,0),"")</f>
        <v>Dębe Wielkie (pow. miński, woj. mazowieckie)</v>
      </c>
      <c r="AV338" s="98">
        <v>0</v>
      </c>
      <c r="AW338" s="98">
        <f>IF(ISNUMBER(SEARCH('ankieta ESG'!$G$182,AX338)),MAX($AW$3:AW337)+1,0)</f>
        <v>335</v>
      </c>
      <c r="AX338" s="134" t="s">
        <v>4338</v>
      </c>
      <c r="AY338" s="98">
        <v>0</v>
      </c>
      <c r="AZ338" s="99" t="str">
        <f>IFERROR(VLOOKUP(ROWS($AX$4:AX338),$AW$4:$AX$2337,2,0),"")</f>
        <v>Dębe Wielkie (pow. miński, woj. mazowieckie)</v>
      </c>
      <c r="BA338" s="98">
        <v>0</v>
      </c>
      <c r="BB338" s="98">
        <f>IF(ISNUMBER(SEARCH('ankieta ESG'!$G$183,BC338)),MAX($BB$3:BB337)+1,0)</f>
        <v>335</v>
      </c>
      <c r="BC338" s="134" t="s">
        <v>4338</v>
      </c>
      <c r="BD338" s="98">
        <v>0</v>
      </c>
      <c r="BE338" s="99" t="str">
        <f>IFERROR(VLOOKUP(ROWS($BC$4:BC338),$BB$4:$BC$2337,2,0),"")</f>
        <v>Dębe Wielkie (pow. miński, woj. mazowieckie)</v>
      </c>
      <c r="BF338" s="98">
        <v>0</v>
      </c>
      <c r="BG338" s="98">
        <f>IF(ISNUMBER(SEARCH('ankieta ESG'!$G$184,BH338)),MAX($BG$3:BG337)+1,0)</f>
        <v>335</v>
      </c>
      <c r="BH338" s="134" t="s">
        <v>4338</v>
      </c>
      <c r="BI338" s="98">
        <v>0</v>
      </c>
      <c r="BJ338" s="99" t="str">
        <f>IFERROR(VLOOKUP(ROWS($BH$4:BH338),$BG$4:$BH$2337,2,0),"")</f>
        <v>Dębe Wielkie (pow. miński, woj. mazowieckie)</v>
      </c>
      <c r="BK338" s="98">
        <v>0</v>
      </c>
      <c r="BL338" s="98">
        <f>IF(ISNUMBER(SEARCH('ankieta ESG'!$G$185,BM338)),MAX($BL$3:BL337)+1,0)</f>
        <v>335</v>
      </c>
      <c r="BM338" s="134" t="s">
        <v>4338</v>
      </c>
      <c r="BN338" s="98">
        <v>0</v>
      </c>
      <c r="BO338" s="99" t="str">
        <f>IFERROR(VLOOKUP(ROWS($BM$4:BM338),$BL$4:$BM$2337,2,0),"")</f>
        <v>Dębe Wielkie (pow. miński, woj. mazowieckie)</v>
      </c>
      <c r="BP338" s="98">
        <v>0</v>
      </c>
      <c r="BQ338" s="98">
        <f>IF(ISNUMBER(SEARCH('ankieta ESG'!$G$186,BR338)),MAX($BQ$3:BQ337)+1,0)</f>
        <v>335</v>
      </c>
      <c r="BR338" s="134" t="s">
        <v>4338</v>
      </c>
      <c r="BS338" s="98">
        <v>0</v>
      </c>
      <c r="BT338" s="99" t="str">
        <f>IFERROR(VLOOKUP(ROWS($BR$4:BR338),$BQ$4:$BR$2337,2,0),"")</f>
        <v>Dębe Wielkie (pow. miński, woj. mazowieckie)</v>
      </c>
      <c r="BU338" s="98">
        <v>0</v>
      </c>
      <c r="BV338" s="98">
        <f>IF(ISNUMBER(SEARCH('ankieta ESG'!$G$187,BW338)),MAX($BV$3:BV337)+1,0)</f>
        <v>335</v>
      </c>
      <c r="BW338" s="134" t="s">
        <v>4338</v>
      </c>
      <c r="BX338" s="98">
        <v>0</v>
      </c>
      <c r="BY338" s="99" t="str">
        <f>IFERROR(VLOOKUP(ROWS($BW$4:BW338),$BV$4:$BW$2337,2,0),"")</f>
        <v>Dębe Wielkie (pow. miński, woj. mazowieckie)</v>
      </c>
      <c r="BZ338" s="98">
        <v>0</v>
      </c>
      <c r="CA338" s="98">
        <f>IF(ISNUMBER(SEARCH('ankieta ESG'!$G$188,CB338)),MAX($CA$3:CA337)+1,0)</f>
        <v>335</v>
      </c>
      <c r="CB338" s="134" t="s">
        <v>4338</v>
      </c>
      <c r="CC338" s="98">
        <v>0</v>
      </c>
      <c r="CD338" s="99" t="str">
        <f>IFERROR(VLOOKUP(ROWS($CB$4:CB338),$CA$4:$CB$2337,2,0),"")</f>
        <v>Dębe Wielkie (pow. miński, woj. mazowieckie)</v>
      </c>
      <c r="CE338" s="98">
        <v>0</v>
      </c>
      <c r="CF338" s="98">
        <f>IF(ISNUMBER(SEARCH('ankieta ESG'!$G$189,CG338)),MAX($CF$3:CF337)+1,0)</f>
        <v>335</v>
      </c>
      <c r="CG338" s="134" t="s">
        <v>4338</v>
      </c>
      <c r="CH338" s="98">
        <v>0</v>
      </c>
      <c r="CI338" s="99" t="str">
        <f>IFERROR(VLOOKUP(ROWS($CG$4:CG338),$CF$4:$CG$2337,2,0),"")</f>
        <v>Dębe Wielkie (pow. miński, woj. mazowieckie)</v>
      </c>
      <c r="CJ338" s="98">
        <v>0</v>
      </c>
    </row>
    <row r="339" spans="2:88">
      <c r="B339" s="98">
        <f>IF(ISNUMBER(SEARCH('ankieta ESG'!$E$11,C339)),MAX(B$3:$B338)+1,0)</f>
        <v>336</v>
      </c>
      <c r="C339" s="99" t="s">
        <v>380</v>
      </c>
      <c r="D339" s="98">
        <v>0</v>
      </c>
      <c r="E339" s="99" t="str">
        <f>IFERROR(VLOOKUP(ROWS($C$4:C339),$B$4:$C$1385,2,0),"")</f>
        <v>45.11.Z Sprzedaż hurtowa i detaliczna samochodów osobowych i furgonetek (PKD 2007)</v>
      </c>
      <c r="F339" s="98">
        <v>0</v>
      </c>
      <c r="AM339" s="98">
        <f>IF(ISNUMBER(SEARCH('ankieta ESG'!$G$180,AN339)),MAX(AM$3:$AM338)+1,0)</f>
        <v>336</v>
      </c>
      <c r="AN339" s="134" t="s">
        <v>4339</v>
      </c>
      <c r="AO339" s="98">
        <v>0</v>
      </c>
      <c r="AP339" s="99" t="str">
        <f>IFERROR(VLOOKUP(ROWS($AN$4:AN339),$AM$4:$AN$2337,2,0),"")</f>
        <v>Dębica (pow. dębicki, woj. podkarpackie)</v>
      </c>
      <c r="AQ339" s="98">
        <v>0</v>
      </c>
      <c r="AR339" s="98">
        <f>IF(ISNUMBER(SEARCH('ankieta ESG'!$G$181,AS339)),MAX($AR$3:AR338)+1,0)</f>
        <v>336</v>
      </c>
      <c r="AS339" s="134" t="s">
        <v>4339</v>
      </c>
      <c r="AT339" s="98">
        <v>0</v>
      </c>
      <c r="AU339" s="99" t="str">
        <f>IFERROR(VLOOKUP(ROWS($AS$4:AS339),$AR$4:$AS$2337,2,0),"")</f>
        <v>Dębica (pow. dębicki, woj. podkarpackie)</v>
      </c>
      <c r="AV339" s="98">
        <v>0</v>
      </c>
      <c r="AW339" s="98">
        <f>IF(ISNUMBER(SEARCH('ankieta ESG'!$G$182,AX339)),MAX($AW$3:AW338)+1,0)</f>
        <v>336</v>
      </c>
      <c r="AX339" s="134" t="s">
        <v>4339</v>
      </c>
      <c r="AY339" s="98">
        <v>0</v>
      </c>
      <c r="AZ339" s="99" t="str">
        <f>IFERROR(VLOOKUP(ROWS($AX$4:AX339),$AW$4:$AX$2337,2,0),"")</f>
        <v>Dębica (pow. dębicki, woj. podkarpackie)</v>
      </c>
      <c r="BA339" s="98">
        <v>0</v>
      </c>
      <c r="BB339" s="98">
        <f>IF(ISNUMBER(SEARCH('ankieta ESG'!$G$183,BC339)),MAX($BB$3:BB338)+1,0)</f>
        <v>336</v>
      </c>
      <c r="BC339" s="134" t="s">
        <v>4339</v>
      </c>
      <c r="BD339" s="98">
        <v>0</v>
      </c>
      <c r="BE339" s="99" t="str">
        <f>IFERROR(VLOOKUP(ROWS($BC$4:BC339),$BB$4:$BC$2337,2,0),"")</f>
        <v>Dębica (pow. dębicki, woj. podkarpackie)</v>
      </c>
      <c r="BF339" s="98">
        <v>0</v>
      </c>
      <c r="BG339" s="98">
        <f>IF(ISNUMBER(SEARCH('ankieta ESG'!$G$184,BH339)),MAX($BG$3:BG338)+1,0)</f>
        <v>336</v>
      </c>
      <c r="BH339" s="134" t="s">
        <v>4339</v>
      </c>
      <c r="BI339" s="98">
        <v>0</v>
      </c>
      <c r="BJ339" s="99" t="str">
        <f>IFERROR(VLOOKUP(ROWS($BH$4:BH339),$BG$4:$BH$2337,2,0),"")</f>
        <v>Dębica (pow. dębicki, woj. podkarpackie)</v>
      </c>
      <c r="BK339" s="98">
        <v>0</v>
      </c>
      <c r="BL339" s="98">
        <f>IF(ISNUMBER(SEARCH('ankieta ESG'!$G$185,BM339)),MAX($BL$3:BL338)+1,0)</f>
        <v>336</v>
      </c>
      <c r="BM339" s="134" t="s">
        <v>4339</v>
      </c>
      <c r="BN339" s="98">
        <v>0</v>
      </c>
      <c r="BO339" s="99" t="str">
        <f>IFERROR(VLOOKUP(ROWS($BM$4:BM339),$BL$4:$BM$2337,2,0),"")</f>
        <v>Dębica (pow. dębicki, woj. podkarpackie)</v>
      </c>
      <c r="BP339" s="98">
        <v>0</v>
      </c>
      <c r="BQ339" s="98">
        <f>IF(ISNUMBER(SEARCH('ankieta ESG'!$G$186,BR339)),MAX($BQ$3:BQ338)+1,0)</f>
        <v>336</v>
      </c>
      <c r="BR339" s="134" t="s">
        <v>4339</v>
      </c>
      <c r="BS339" s="98">
        <v>0</v>
      </c>
      <c r="BT339" s="99" t="str">
        <f>IFERROR(VLOOKUP(ROWS($BR$4:BR339),$BQ$4:$BR$2337,2,0),"")</f>
        <v>Dębica (pow. dębicki, woj. podkarpackie)</v>
      </c>
      <c r="BU339" s="98">
        <v>0</v>
      </c>
      <c r="BV339" s="98">
        <f>IF(ISNUMBER(SEARCH('ankieta ESG'!$G$187,BW339)),MAX($BV$3:BV338)+1,0)</f>
        <v>336</v>
      </c>
      <c r="BW339" s="134" t="s">
        <v>4339</v>
      </c>
      <c r="BX339" s="98">
        <v>0</v>
      </c>
      <c r="BY339" s="99" t="str">
        <f>IFERROR(VLOOKUP(ROWS($BW$4:BW339),$BV$4:$BW$2337,2,0),"")</f>
        <v>Dębica (pow. dębicki, woj. podkarpackie)</v>
      </c>
      <c r="BZ339" s="98">
        <v>0</v>
      </c>
      <c r="CA339" s="98">
        <f>IF(ISNUMBER(SEARCH('ankieta ESG'!$G$188,CB339)),MAX($CA$3:CA338)+1,0)</f>
        <v>336</v>
      </c>
      <c r="CB339" s="134" t="s">
        <v>4339</v>
      </c>
      <c r="CC339" s="98">
        <v>0</v>
      </c>
      <c r="CD339" s="99" t="str">
        <f>IFERROR(VLOOKUP(ROWS($CB$4:CB339),$CA$4:$CB$2337,2,0),"")</f>
        <v>Dębica (pow. dębicki, woj. podkarpackie)</v>
      </c>
      <c r="CE339" s="98">
        <v>0</v>
      </c>
      <c r="CF339" s="98">
        <f>IF(ISNUMBER(SEARCH('ankieta ESG'!$G$189,CG339)),MAX($CF$3:CF338)+1,0)</f>
        <v>336</v>
      </c>
      <c r="CG339" s="134" t="s">
        <v>4339</v>
      </c>
      <c r="CH339" s="98">
        <v>0</v>
      </c>
      <c r="CI339" s="99" t="str">
        <f>IFERROR(VLOOKUP(ROWS($CG$4:CG339),$CF$4:$CG$2337,2,0),"")</f>
        <v>Dębica (pow. dębicki, woj. podkarpackie)</v>
      </c>
      <c r="CJ339" s="98">
        <v>0</v>
      </c>
    </row>
    <row r="340" spans="2:88">
      <c r="B340" s="98">
        <f>IF(ISNUMBER(SEARCH('ankieta ESG'!$E$11,C340)),MAX(B$3:$B339)+1,0)</f>
        <v>337</v>
      </c>
      <c r="C340" s="99" t="s">
        <v>381</v>
      </c>
      <c r="D340" s="98">
        <v>0</v>
      </c>
      <c r="E340" s="99" t="str">
        <f>IFERROR(VLOOKUP(ROWS($C$4:C340),$B$4:$C$1385,2,0),"")</f>
        <v>45.19.Z Sprzedaż hurtowa i detaliczna pozostałych pojazdów samochodowych, z wyłączeniem motocykli (PKD 2007)</v>
      </c>
      <c r="F340" s="98">
        <v>0</v>
      </c>
      <c r="AM340" s="98">
        <f>IF(ISNUMBER(SEARCH('ankieta ESG'!$G$180,AN340)),MAX(AM$3:$AM339)+1,0)</f>
        <v>337</v>
      </c>
      <c r="AN340" s="134" t="s">
        <v>4340</v>
      </c>
      <c r="AO340" s="98">
        <v>0</v>
      </c>
      <c r="AP340" s="99" t="str">
        <f>IFERROR(VLOOKUP(ROWS($AN$4:AN340),$AM$4:$AN$2337,2,0),"")</f>
        <v>Dęblin (pow. rycki, woj. lubelskie)</v>
      </c>
      <c r="AQ340" s="98">
        <v>0</v>
      </c>
      <c r="AR340" s="98">
        <f>IF(ISNUMBER(SEARCH('ankieta ESG'!$G$181,AS340)),MAX($AR$3:AR339)+1,0)</f>
        <v>337</v>
      </c>
      <c r="AS340" s="134" t="s">
        <v>4340</v>
      </c>
      <c r="AT340" s="98">
        <v>0</v>
      </c>
      <c r="AU340" s="99" t="str">
        <f>IFERROR(VLOOKUP(ROWS($AS$4:AS340),$AR$4:$AS$2337,2,0),"")</f>
        <v>Dęblin (pow. rycki, woj. lubelskie)</v>
      </c>
      <c r="AV340" s="98">
        <v>0</v>
      </c>
      <c r="AW340" s="98">
        <f>IF(ISNUMBER(SEARCH('ankieta ESG'!$G$182,AX340)),MAX($AW$3:AW339)+1,0)</f>
        <v>337</v>
      </c>
      <c r="AX340" s="134" t="s">
        <v>4340</v>
      </c>
      <c r="AY340" s="98">
        <v>0</v>
      </c>
      <c r="AZ340" s="99" t="str">
        <f>IFERROR(VLOOKUP(ROWS($AX$4:AX340),$AW$4:$AX$2337,2,0),"")</f>
        <v>Dęblin (pow. rycki, woj. lubelskie)</v>
      </c>
      <c r="BA340" s="98">
        <v>0</v>
      </c>
      <c r="BB340" s="98">
        <f>IF(ISNUMBER(SEARCH('ankieta ESG'!$G$183,BC340)),MAX($BB$3:BB339)+1,0)</f>
        <v>337</v>
      </c>
      <c r="BC340" s="134" t="s">
        <v>4340</v>
      </c>
      <c r="BD340" s="98">
        <v>0</v>
      </c>
      <c r="BE340" s="99" t="str">
        <f>IFERROR(VLOOKUP(ROWS($BC$4:BC340),$BB$4:$BC$2337,2,0),"")</f>
        <v>Dęblin (pow. rycki, woj. lubelskie)</v>
      </c>
      <c r="BF340" s="98">
        <v>0</v>
      </c>
      <c r="BG340" s="98">
        <f>IF(ISNUMBER(SEARCH('ankieta ESG'!$G$184,BH340)),MAX($BG$3:BG339)+1,0)</f>
        <v>337</v>
      </c>
      <c r="BH340" s="134" t="s">
        <v>4340</v>
      </c>
      <c r="BI340" s="98">
        <v>0</v>
      </c>
      <c r="BJ340" s="99" t="str">
        <f>IFERROR(VLOOKUP(ROWS($BH$4:BH340),$BG$4:$BH$2337,2,0),"")</f>
        <v>Dęblin (pow. rycki, woj. lubelskie)</v>
      </c>
      <c r="BK340" s="98">
        <v>0</v>
      </c>
      <c r="BL340" s="98">
        <f>IF(ISNUMBER(SEARCH('ankieta ESG'!$G$185,BM340)),MAX($BL$3:BL339)+1,0)</f>
        <v>337</v>
      </c>
      <c r="BM340" s="134" t="s">
        <v>4340</v>
      </c>
      <c r="BN340" s="98">
        <v>0</v>
      </c>
      <c r="BO340" s="99" t="str">
        <f>IFERROR(VLOOKUP(ROWS($BM$4:BM340),$BL$4:$BM$2337,2,0),"")</f>
        <v>Dęblin (pow. rycki, woj. lubelskie)</v>
      </c>
      <c r="BP340" s="98">
        <v>0</v>
      </c>
      <c r="BQ340" s="98">
        <f>IF(ISNUMBER(SEARCH('ankieta ESG'!$G$186,BR340)),MAX($BQ$3:BQ339)+1,0)</f>
        <v>337</v>
      </c>
      <c r="BR340" s="134" t="s">
        <v>4340</v>
      </c>
      <c r="BS340" s="98">
        <v>0</v>
      </c>
      <c r="BT340" s="99" t="str">
        <f>IFERROR(VLOOKUP(ROWS($BR$4:BR340),$BQ$4:$BR$2337,2,0),"")</f>
        <v>Dęblin (pow. rycki, woj. lubelskie)</v>
      </c>
      <c r="BU340" s="98">
        <v>0</v>
      </c>
      <c r="BV340" s="98">
        <f>IF(ISNUMBER(SEARCH('ankieta ESG'!$G$187,BW340)),MAX($BV$3:BV339)+1,0)</f>
        <v>337</v>
      </c>
      <c r="BW340" s="134" t="s">
        <v>4340</v>
      </c>
      <c r="BX340" s="98">
        <v>0</v>
      </c>
      <c r="BY340" s="99" t="str">
        <f>IFERROR(VLOOKUP(ROWS($BW$4:BW340),$BV$4:$BW$2337,2,0),"")</f>
        <v>Dęblin (pow. rycki, woj. lubelskie)</v>
      </c>
      <c r="BZ340" s="98">
        <v>0</v>
      </c>
      <c r="CA340" s="98">
        <f>IF(ISNUMBER(SEARCH('ankieta ESG'!$G$188,CB340)),MAX($CA$3:CA339)+1,0)</f>
        <v>337</v>
      </c>
      <c r="CB340" s="134" t="s">
        <v>4340</v>
      </c>
      <c r="CC340" s="98">
        <v>0</v>
      </c>
      <c r="CD340" s="99" t="str">
        <f>IFERROR(VLOOKUP(ROWS($CB$4:CB340),$CA$4:$CB$2337,2,0),"")</f>
        <v>Dęblin (pow. rycki, woj. lubelskie)</v>
      </c>
      <c r="CE340" s="98">
        <v>0</v>
      </c>
      <c r="CF340" s="98">
        <f>IF(ISNUMBER(SEARCH('ankieta ESG'!$G$189,CG340)),MAX($CF$3:CF339)+1,0)</f>
        <v>337</v>
      </c>
      <c r="CG340" s="134" t="s">
        <v>4340</v>
      </c>
      <c r="CH340" s="98">
        <v>0</v>
      </c>
      <c r="CI340" s="99" t="str">
        <f>IFERROR(VLOOKUP(ROWS($CG$4:CG340),$CF$4:$CG$2337,2,0),"")</f>
        <v>Dęblin (pow. rycki, woj. lubelskie)</v>
      </c>
      <c r="CJ340" s="98">
        <v>0</v>
      </c>
    </row>
    <row r="341" spans="2:88">
      <c r="B341" s="98">
        <f>IF(ISNUMBER(SEARCH('ankieta ESG'!$E$11,C341)),MAX(B$3:$B340)+1,0)</f>
        <v>338</v>
      </c>
      <c r="C341" s="99" t="s">
        <v>382</v>
      </c>
      <c r="D341" s="98">
        <v>0</v>
      </c>
      <c r="E341" s="99" t="str">
        <f>IFERROR(VLOOKUP(ROWS($C$4:C341),$B$4:$C$1385,2,0),"")</f>
        <v>45.20.Z Konserwacja i naprawa pojazdów samochodowych, z wyłączeniem motocykli (PKD 2007)</v>
      </c>
      <c r="F341" s="98">
        <v>0</v>
      </c>
      <c r="AM341" s="98">
        <f>IF(ISNUMBER(SEARCH('ankieta ESG'!$G$180,AN341)),MAX(AM$3:$AM340)+1,0)</f>
        <v>338</v>
      </c>
      <c r="AN341" s="134" t="s">
        <v>4341</v>
      </c>
      <c r="AO341" s="98">
        <v>0</v>
      </c>
      <c r="AP341" s="99" t="str">
        <f>IFERROR(VLOOKUP(ROWS($AN$4:AN341),$AM$4:$AN$2337,2,0),"")</f>
        <v>Dębnica Kaszubska (pow. słupski, woj. pomorskie)</v>
      </c>
      <c r="AQ341" s="98">
        <v>0</v>
      </c>
      <c r="AR341" s="98">
        <f>IF(ISNUMBER(SEARCH('ankieta ESG'!$G$181,AS341)),MAX($AR$3:AR340)+1,0)</f>
        <v>338</v>
      </c>
      <c r="AS341" s="134" t="s">
        <v>4341</v>
      </c>
      <c r="AT341" s="98">
        <v>0</v>
      </c>
      <c r="AU341" s="99" t="str">
        <f>IFERROR(VLOOKUP(ROWS($AS$4:AS341),$AR$4:$AS$2337,2,0),"")</f>
        <v>Dębnica Kaszubska (pow. słupski, woj. pomorskie)</v>
      </c>
      <c r="AV341" s="98">
        <v>0</v>
      </c>
      <c r="AW341" s="98">
        <f>IF(ISNUMBER(SEARCH('ankieta ESG'!$G$182,AX341)),MAX($AW$3:AW340)+1,0)</f>
        <v>338</v>
      </c>
      <c r="AX341" s="134" t="s">
        <v>4341</v>
      </c>
      <c r="AY341" s="98">
        <v>0</v>
      </c>
      <c r="AZ341" s="99" t="str">
        <f>IFERROR(VLOOKUP(ROWS($AX$4:AX341),$AW$4:$AX$2337,2,0),"")</f>
        <v>Dębnica Kaszubska (pow. słupski, woj. pomorskie)</v>
      </c>
      <c r="BA341" s="98">
        <v>0</v>
      </c>
      <c r="BB341" s="98">
        <f>IF(ISNUMBER(SEARCH('ankieta ESG'!$G$183,BC341)),MAX($BB$3:BB340)+1,0)</f>
        <v>338</v>
      </c>
      <c r="BC341" s="134" t="s">
        <v>4341</v>
      </c>
      <c r="BD341" s="98">
        <v>0</v>
      </c>
      <c r="BE341" s="99" t="str">
        <f>IFERROR(VLOOKUP(ROWS($BC$4:BC341),$BB$4:$BC$2337,2,0),"")</f>
        <v>Dębnica Kaszubska (pow. słupski, woj. pomorskie)</v>
      </c>
      <c r="BF341" s="98">
        <v>0</v>
      </c>
      <c r="BG341" s="98">
        <f>IF(ISNUMBER(SEARCH('ankieta ESG'!$G$184,BH341)),MAX($BG$3:BG340)+1,0)</f>
        <v>338</v>
      </c>
      <c r="BH341" s="134" t="s">
        <v>4341</v>
      </c>
      <c r="BI341" s="98">
        <v>0</v>
      </c>
      <c r="BJ341" s="99" t="str">
        <f>IFERROR(VLOOKUP(ROWS($BH$4:BH341),$BG$4:$BH$2337,2,0),"")</f>
        <v>Dębnica Kaszubska (pow. słupski, woj. pomorskie)</v>
      </c>
      <c r="BK341" s="98">
        <v>0</v>
      </c>
      <c r="BL341" s="98">
        <f>IF(ISNUMBER(SEARCH('ankieta ESG'!$G$185,BM341)),MAX($BL$3:BL340)+1,0)</f>
        <v>338</v>
      </c>
      <c r="BM341" s="134" t="s">
        <v>4341</v>
      </c>
      <c r="BN341" s="98">
        <v>0</v>
      </c>
      <c r="BO341" s="99" t="str">
        <f>IFERROR(VLOOKUP(ROWS($BM$4:BM341),$BL$4:$BM$2337,2,0),"")</f>
        <v>Dębnica Kaszubska (pow. słupski, woj. pomorskie)</v>
      </c>
      <c r="BP341" s="98">
        <v>0</v>
      </c>
      <c r="BQ341" s="98">
        <f>IF(ISNUMBER(SEARCH('ankieta ESG'!$G$186,BR341)),MAX($BQ$3:BQ340)+1,0)</f>
        <v>338</v>
      </c>
      <c r="BR341" s="134" t="s">
        <v>4341</v>
      </c>
      <c r="BS341" s="98">
        <v>0</v>
      </c>
      <c r="BT341" s="99" t="str">
        <f>IFERROR(VLOOKUP(ROWS($BR$4:BR341),$BQ$4:$BR$2337,2,0),"")</f>
        <v>Dębnica Kaszubska (pow. słupski, woj. pomorskie)</v>
      </c>
      <c r="BU341" s="98">
        <v>0</v>
      </c>
      <c r="BV341" s="98">
        <f>IF(ISNUMBER(SEARCH('ankieta ESG'!$G$187,BW341)),MAX($BV$3:BV340)+1,0)</f>
        <v>338</v>
      </c>
      <c r="BW341" s="134" t="s">
        <v>4341</v>
      </c>
      <c r="BX341" s="98">
        <v>0</v>
      </c>
      <c r="BY341" s="99" t="str">
        <f>IFERROR(VLOOKUP(ROWS($BW$4:BW341),$BV$4:$BW$2337,2,0),"")</f>
        <v>Dębnica Kaszubska (pow. słupski, woj. pomorskie)</v>
      </c>
      <c r="BZ341" s="98">
        <v>0</v>
      </c>
      <c r="CA341" s="98">
        <f>IF(ISNUMBER(SEARCH('ankieta ESG'!$G$188,CB341)),MAX($CA$3:CA340)+1,0)</f>
        <v>338</v>
      </c>
      <c r="CB341" s="134" t="s">
        <v>4341</v>
      </c>
      <c r="CC341" s="98">
        <v>0</v>
      </c>
      <c r="CD341" s="99" t="str">
        <f>IFERROR(VLOOKUP(ROWS($CB$4:CB341),$CA$4:$CB$2337,2,0),"")</f>
        <v>Dębnica Kaszubska (pow. słupski, woj. pomorskie)</v>
      </c>
      <c r="CE341" s="98">
        <v>0</v>
      </c>
      <c r="CF341" s="98">
        <f>IF(ISNUMBER(SEARCH('ankieta ESG'!$G$189,CG341)),MAX($CF$3:CF340)+1,0)</f>
        <v>338</v>
      </c>
      <c r="CG341" s="134" t="s">
        <v>4341</v>
      </c>
      <c r="CH341" s="98">
        <v>0</v>
      </c>
      <c r="CI341" s="99" t="str">
        <f>IFERROR(VLOOKUP(ROWS($CG$4:CG341),$CF$4:$CG$2337,2,0),"")</f>
        <v>Dębnica Kaszubska (pow. słupski, woj. pomorskie)</v>
      </c>
      <c r="CJ341" s="98">
        <v>0</v>
      </c>
    </row>
    <row r="342" spans="2:88">
      <c r="B342" s="98">
        <f>IF(ISNUMBER(SEARCH('ankieta ESG'!$E$11,C342)),MAX(B$3:$B341)+1,0)</f>
        <v>339</v>
      </c>
      <c r="C342" s="99" t="s">
        <v>383</v>
      </c>
      <c r="D342" s="98">
        <v>0</v>
      </c>
      <c r="E342" s="99" t="str">
        <f>IFERROR(VLOOKUP(ROWS($C$4:C342),$B$4:$C$1385,2,0),"")</f>
        <v>45.31.Z Sprzedaż hurtowa części i akcesoriów do pojazdów samochodowych, z wyłączeniem motocykli (PKD 2007)</v>
      </c>
      <c r="F342" s="98">
        <v>0</v>
      </c>
      <c r="AM342" s="98">
        <f>IF(ISNUMBER(SEARCH('ankieta ESG'!$G$180,AN342)),MAX(AM$3:$AM341)+1,0)</f>
        <v>339</v>
      </c>
      <c r="AN342" s="134" t="s">
        <v>4342</v>
      </c>
      <c r="AO342" s="98">
        <v>0</v>
      </c>
      <c r="AP342" s="99" t="str">
        <f>IFERROR(VLOOKUP(ROWS($AN$4:AN342),$AM$4:$AN$2337,2,0),"")</f>
        <v>Dębno (pow. brzeski, woj. małopolskie)</v>
      </c>
      <c r="AQ342" s="98">
        <v>0</v>
      </c>
      <c r="AR342" s="98">
        <f>IF(ISNUMBER(SEARCH('ankieta ESG'!$G$181,AS342)),MAX($AR$3:AR341)+1,0)</f>
        <v>339</v>
      </c>
      <c r="AS342" s="134" t="s">
        <v>4342</v>
      </c>
      <c r="AT342" s="98">
        <v>0</v>
      </c>
      <c r="AU342" s="99" t="str">
        <f>IFERROR(VLOOKUP(ROWS($AS$4:AS342),$AR$4:$AS$2337,2,0),"")</f>
        <v>Dębno (pow. brzeski, woj. małopolskie)</v>
      </c>
      <c r="AV342" s="98">
        <v>0</v>
      </c>
      <c r="AW342" s="98">
        <f>IF(ISNUMBER(SEARCH('ankieta ESG'!$G$182,AX342)),MAX($AW$3:AW341)+1,0)</f>
        <v>339</v>
      </c>
      <c r="AX342" s="134" t="s">
        <v>4342</v>
      </c>
      <c r="AY342" s="98">
        <v>0</v>
      </c>
      <c r="AZ342" s="99" t="str">
        <f>IFERROR(VLOOKUP(ROWS($AX$4:AX342),$AW$4:$AX$2337,2,0),"")</f>
        <v>Dębno (pow. brzeski, woj. małopolskie)</v>
      </c>
      <c r="BA342" s="98">
        <v>0</v>
      </c>
      <c r="BB342" s="98">
        <f>IF(ISNUMBER(SEARCH('ankieta ESG'!$G$183,BC342)),MAX($BB$3:BB341)+1,0)</f>
        <v>339</v>
      </c>
      <c r="BC342" s="134" t="s">
        <v>4342</v>
      </c>
      <c r="BD342" s="98">
        <v>0</v>
      </c>
      <c r="BE342" s="99" t="str">
        <f>IFERROR(VLOOKUP(ROWS($BC$4:BC342),$BB$4:$BC$2337,2,0),"")</f>
        <v>Dębno (pow. brzeski, woj. małopolskie)</v>
      </c>
      <c r="BF342" s="98">
        <v>0</v>
      </c>
      <c r="BG342" s="98">
        <f>IF(ISNUMBER(SEARCH('ankieta ESG'!$G$184,BH342)),MAX($BG$3:BG341)+1,0)</f>
        <v>339</v>
      </c>
      <c r="BH342" s="134" t="s">
        <v>4342</v>
      </c>
      <c r="BI342" s="98">
        <v>0</v>
      </c>
      <c r="BJ342" s="99" t="str">
        <f>IFERROR(VLOOKUP(ROWS($BH$4:BH342),$BG$4:$BH$2337,2,0),"")</f>
        <v>Dębno (pow. brzeski, woj. małopolskie)</v>
      </c>
      <c r="BK342" s="98">
        <v>0</v>
      </c>
      <c r="BL342" s="98">
        <f>IF(ISNUMBER(SEARCH('ankieta ESG'!$G$185,BM342)),MAX($BL$3:BL341)+1,0)</f>
        <v>339</v>
      </c>
      <c r="BM342" s="134" t="s">
        <v>4342</v>
      </c>
      <c r="BN342" s="98">
        <v>0</v>
      </c>
      <c r="BO342" s="99" t="str">
        <f>IFERROR(VLOOKUP(ROWS($BM$4:BM342),$BL$4:$BM$2337,2,0),"")</f>
        <v>Dębno (pow. brzeski, woj. małopolskie)</v>
      </c>
      <c r="BP342" s="98">
        <v>0</v>
      </c>
      <c r="BQ342" s="98">
        <f>IF(ISNUMBER(SEARCH('ankieta ESG'!$G$186,BR342)),MAX($BQ$3:BQ341)+1,0)</f>
        <v>339</v>
      </c>
      <c r="BR342" s="134" t="s">
        <v>4342</v>
      </c>
      <c r="BS342" s="98">
        <v>0</v>
      </c>
      <c r="BT342" s="99" t="str">
        <f>IFERROR(VLOOKUP(ROWS($BR$4:BR342),$BQ$4:$BR$2337,2,0),"")</f>
        <v>Dębno (pow. brzeski, woj. małopolskie)</v>
      </c>
      <c r="BU342" s="98">
        <v>0</v>
      </c>
      <c r="BV342" s="98">
        <f>IF(ISNUMBER(SEARCH('ankieta ESG'!$G$187,BW342)),MAX($BV$3:BV341)+1,0)</f>
        <v>339</v>
      </c>
      <c r="BW342" s="134" t="s">
        <v>4342</v>
      </c>
      <c r="BX342" s="98">
        <v>0</v>
      </c>
      <c r="BY342" s="99" t="str">
        <f>IFERROR(VLOOKUP(ROWS($BW$4:BW342),$BV$4:$BW$2337,2,0),"")</f>
        <v>Dębno (pow. brzeski, woj. małopolskie)</v>
      </c>
      <c r="BZ342" s="98">
        <v>0</v>
      </c>
      <c r="CA342" s="98">
        <f>IF(ISNUMBER(SEARCH('ankieta ESG'!$G$188,CB342)),MAX($CA$3:CA341)+1,0)</f>
        <v>339</v>
      </c>
      <c r="CB342" s="134" t="s">
        <v>4342</v>
      </c>
      <c r="CC342" s="98">
        <v>0</v>
      </c>
      <c r="CD342" s="99" t="str">
        <f>IFERROR(VLOOKUP(ROWS($CB$4:CB342),$CA$4:$CB$2337,2,0),"")</f>
        <v>Dębno (pow. brzeski, woj. małopolskie)</v>
      </c>
      <c r="CE342" s="98">
        <v>0</v>
      </c>
      <c r="CF342" s="98">
        <f>IF(ISNUMBER(SEARCH('ankieta ESG'!$G$189,CG342)),MAX($CF$3:CF341)+1,0)</f>
        <v>339</v>
      </c>
      <c r="CG342" s="134" t="s">
        <v>4342</v>
      </c>
      <c r="CH342" s="98">
        <v>0</v>
      </c>
      <c r="CI342" s="99" t="str">
        <f>IFERROR(VLOOKUP(ROWS($CG$4:CG342),$CF$4:$CG$2337,2,0),"")</f>
        <v>Dębno (pow. brzeski, woj. małopolskie)</v>
      </c>
      <c r="CJ342" s="98">
        <v>0</v>
      </c>
    </row>
    <row r="343" spans="2:88">
      <c r="B343" s="98">
        <f>IF(ISNUMBER(SEARCH('ankieta ESG'!$E$11,C343)),MAX(B$3:$B342)+1,0)</f>
        <v>340</v>
      </c>
      <c r="C343" s="99" t="s">
        <v>384</v>
      </c>
      <c r="D343" s="98">
        <v>0</v>
      </c>
      <c r="E343" s="99" t="str">
        <f>IFERROR(VLOOKUP(ROWS($C$4:C343),$B$4:$C$1385,2,0),"")</f>
        <v>45.32.Z Sprzedaż detaliczna części i akcesoriów do pojazdów samochodowych, z wyłączeniem motocykli (PKD 2007)</v>
      </c>
      <c r="F343" s="98">
        <v>0</v>
      </c>
      <c r="AM343" s="98">
        <f>IF(ISNUMBER(SEARCH('ankieta ESG'!$G$180,AN343)),MAX(AM$3:$AM342)+1,0)</f>
        <v>340</v>
      </c>
      <c r="AN343" s="134" t="s">
        <v>4343</v>
      </c>
      <c r="AO343" s="98">
        <v>0</v>
      </c>
      <c r="AP343" s="99" t="str">
        <f>IFERROR(VLOOKUP(ROWS($AN$4:AN343),$AM$4:$AN$2337,2,0),"")</f>
        <v>Dębno (pow. myśliborski, woj. zachodniopomorskie)</v>
      </c>
      <c r="AQ343" s="98">
        <v>0</v>
      </c>
      <c r="AR343" s="98">
        <f>IF(ISNUMBER(SEARCH('ankieta ESG'!$G$181,AS343)),MAX($AR$3:AR342)+1,0)</f>
        <v>340</v>
      </c>
      <c r="AS343" s="134" t="s">
        <v>4343</v>
      </c>
      <c r="AT343" s="98">
        <v>0</v>
      </c>
      <c r="AU343" s="99" t="str">
        <f>IFERROR(VLOOKUP(ROWS($AS$4:AS343),$AR$4:$AS$2337,2,0),"")</f>
        <v>Dębno (pow. myśliborski, woj. zachodniopomorskie)</v>
      </c>
      <c r="AV343" s="98">
        <v>0</v>
      </c>
      <c r="AW343" s="98">
        <f>IF(ISNUMBER(SEARCH('ankieta ESG'!$G$182,AX343)),MAX($AW$3:AW342)+1,0)</f>
        <v>340</v>
      </c>
      <c r="AX343" s="134" t="s">
        <v>4343</v>
      </c>
      <c r="AY343" s="98">
        <v>0</v>
      </c>
      <c r="AZ343" s="99" t="str">
        <f>IFERROR(VLOOKUP(ROWS($AX$4:AX343),$AW$4:$AX$2337,2,0),"")</f>
        <v>Dębno (pow. myśliborski, woj. zachodniopomorskie)</v>
      </c>
      <c r="BA343" s="98">
        <v>0</v>
      </c>
      <c r="BB343" s="98">
        <f>IF(ISNUMBER(SEARCH('ankieta ESG'!$G$183,BC343)),MAX($BB$3:BB342)+1,0)</f>
        <v>340</v>
      </c>
      <c r="BC343" s="134" t="s">
        <v>4343</v>
      </c>
      <c r="BD343" s="98">
        <v>0</v>
      </c>
      <c r="BE343" s="99" t="str">
        <f>IFERROR(VLOOKUP(ROWS($BC$4:BC343),$BB$4:$BC$2337,2,0),"")</f>
        <v>Dębno (pow. myśliborski, woj. zachodniopomorskie)</v>
      </c>
      <c r="BF343" s="98">
        <v>0</v>
      </c>
      <c r="BG343" s="98">
        <f>IF(ISNUMBER(SEARCH('ankieta ESG'!$G$184,BH343)),MAX($BG$3:BG342)+1,0)</f>
        <v>340</v>
      </c>
      <c r="BH343" s="134" t="s">
        <v>4343</v>
      </c>
      <c r="BI343" s="98">
        <v>0</v>
      </c>
      <c r="BJ343" s="99" t="str">
        <f>IFERROR(VLOOKUP(ROWS($BH$4:BH343),$BG$4:$BH$2337,2,0),"")</f>
        <v>Dębno (pow. myśliborski, woj. zachodniopomorskie)</v>
      </c>
      <c r="BK343" s="98">
        <v>0</v>
      </c>
      <c r="BL343" s="98">
        <f>IF(ISNUMBER(SEARCH('ankieta ESG'!$G$185,BM343)),MAX($BL$3:BL342)+1,0)</f>
        <v>340</v>
      </c>
      <c r="BM343" s="134" t="s">
        <v>4343</v>
      </c>
      <c r="BN343" s="98">
        <v>0</v>
      </c>
      <c r="BO343" s="99" t="str">
        <f>IFERROR(VLOOKUP(ROWS($BM$4:BM343),$BL$4:$BM$2337,2,0),"")</f>
        <v>Dębno (pow. myśliborski, woj. zachodniopomorskie)</v>
      </c>
      <c r="BP343" s="98">
        <v>0</v>
      </c>
      <c r="BQ343" s="98">
        <f>IF(ISNUMBER(SEARCH('ankieta ESG'!$G$186,BR343)),MAX($BQ$3:BQ342)+1,0)</f>
        <v>340</v>
      </c>
      <c r="BR343" s="134" t="s">
        <v>4343</v>
      </c>
      <c r="BS343" s="98">
        <v>0</v>
      </c>
      <c r="BT343" s="99" t="str">
        <f>IFERROR(VLOOKUP(ROWS($BR$4:BR343),$BQ$4:$BR$2337,2,0),"")</f>
        <v>Dębno (pow. myśliborski, woj. zachodniopomorskie)</v>
      </c>
      <c r="BU343" s="98">
        <v>0</v>
      </c>
      <c r="BV343" s="98">
        <f>IF(ISNUMBER(SEARCH('ankieta ESG'!$G$187,BW343)),MAX($BV$3:BV342)+1,0)</f>
        <v>340</v>
      </c>
      <c r="BW343" s="134" t="s">
        <v>4343</v>
      </c>
      <c r="BX343" s="98">
        <v>0</v>
      </c>
      <c r="BY343" s="99" t="str">
        <f>IFERROR(VLOOKUP(ROWS($BW$4:BW343),$BV$4:$BW$2337,2,0),"")</f>
        <v>Dębno (pow. myśliborski, woj. zachodniopomorskie)</v>
      </c>
      <c r="BZ343" s="98">
        <v>0</v>
      </c>
      <c r="CA343" s="98">
        <f>IF(ISNUMBER(SEARCH('ankieta ESG'!$G$188,CB343)),MAX($CA$3:CA342)+1,0)</f>
        <v>340</v>
      </c>
      <c r="CB343" s="134" t="s">
        <v>4343</v>
      </c>
      <c r="CC343" s="98">
        <v>0</v>
      </c>
      <c r="CD343" s="99" t="str">
        <f>IFERROR(VLOOKUP(ROWS($CB$4:CB343),$CA$4:$CB$2337,2,0),"")</f>
        <v>Dębno (pow. myśliborski, woj. zachodniopomorskie)</v>
      </c>
      <c r="CE343" s="98">
        <v>0</v>
      </c>
      <c r="CF343" s="98">
        <f>IF(ISNUMBER(SEARCH('ankieta ESG'!$G$189,CG343)),MAX($CF$3:CF342)+1,0)</f>
        <v>340</v>
      </c>
      <c r="CG343" s="134" t="s">
        <v>4343</v>
      </c>
      <c r="CH343" s="98">
        <v>0</v>
      </c>
      <c r="CI343" s="99" t="str">
        <f>IFERROR(VLOOKUP(ROWS($CG$4:CG343),$CF$4:$CG$2337,2,0),"")</f>
        <v>Dębno (pow. myśliborski, woj. zachodniopomorskie)</v>
      </c>
      <c r="CJ343" s="98">
        <v>0</v>
      </c>
    </row>
    <row r="344" spans="2:88">
      <c r="B344" s="98">
        <f>IF(ISNUMBER(SEARCH('ankieta ESG'!$E$11,C344)),MAX(B$3:$B343)+1,0)</f>
        <v>341</v>
      </c>
      <c r="C344" s="99" t="s">
        <v>385</v>
      </c>
      <c r="D344" s="98">
        <v>0</v>
      </c>
      <c r="E344" s="99" t="str">
        <f>IFERROR(VLOOKUP(ROWS($C$4:C344),$B$4:$C$1385,2,0),"")</f>
        <v>45.40.Z Sprzedaż hurtowa i detaliczna motocykli, ich naprawa i konserwacja oraz sprzedaż hurtowa i detaliczna części i akcesoriów do nich (PKD 2007)</v>
      </c>
      <c r="F344" s="98">
        <v>0</v>
      </c>
      <c r="AM344" s="98">
        <f>IF(ISNUMBER(SEARCH('ankieta ESG'!$G$180,AN344)),MAX(AM$3:$AM343)+1,0)</f>
        <v>341</v>
      </c>
      <c r="AN344" s="134" t="s">
        <v>4344</v>
      </c>
      <c r="AO344" s="98">
        <v>0</v>
      </c>
      <c r="AP344" s="99" t="str">
        <f>IFERROR(VLOOKUP(ROWS($AN$4:AN344),$AM$4:$AN$2337,2,0),"")</f>
        <v>Dębowa Kłoda (pow. parczewski, woj. lubelskie)</v>
      </c>
      <c r="AQ344" s="98">
        <v>0</v>
      </c>
      <c r="AR344" s="98">
        <f>IF(ISNUMBER(SEARCH('ankieta ESG'!$G$181,AS344)),MAX($AR$3:AR343)+1,0)</f>
        <v>341</v>
      </c>
      <c r="AS344" s="134" t="s">
        <v>4344</v>
      </c>
      <c r="AT344" s="98">
        <v>0</v>
      </c>
      <c r="AU344" s="99" t="str">
        <f>IFERROR(VLOOKUP(ROWS($AS$4:AS344),$AR$4:$AS$2337,2,0),"")</f>
        <v>Dębowa Kłoda (pow. parczewski, woj. lubelskie)</v>
      </c>
      <c r="AV344" s="98">
        <v>0</v>
      </c>
      <c r="AW344" s="98">
        <f>IF(ISNUMBER(SEARCH('ankieta ESG'!$G$182,AX344)),MAX($AW$3:AW343)+1,0)</f>
        <v>341</v>
      </c>
      <c r="AX344" s="134" t="s">
        <v>4344</v>
      </c>
      <c r="AY344" s="98">
        <v>0</v>
      </c>
      <c r="AZ344" s="99" t="str">
        <f>IFERROR(VLOOKUP(ROWS($AX$4:AX344),$AW$4:$AX$2337,2,0),"")</f>
        <v>Dębowa Kłoda (pow. parczewski, woj. lubelskie)</v>
      </c>
      <c r="BA344" s="98">
        <v>0</v>
      </c>
      <c r="BB344" s="98">
        <f>IF(ISNUMBER(SEARCH('ankieta ESG'!$G$183,BC344)),MAX($BB$3:BB343)+1,0)</f>
        <v>341</v>
      </c>
      <c r="BC344" s="134" t="s">
        <v>4344</v>
      </c>
      <c r="BD344" s="98">
        <v>0</v>
      </c>
      <c r="BE344" s="99" t="str">
        <f>IFERROR(VLOOKUP(ROWS($BC$4:BC344),$BB$4:$BC$2337,2,0),"")</f>
        <v>Dębowa Kłoda (pow. parczewski, woj. lubelskie)</v>
      </c>
      <c r="BF344" s="98">
        <v>0</v>
      </c>
      <c r="BG344" s="98">
        <f>IF(ISNUMBER(SEARCH('ankieta ESG'!$G$184,BH344)),MAX($BG$3:BG343)+1,0)</f>
        <v>341</v>
      </c>
      <c r="BH344" s="134" t="s">
        <v>4344</v>
      </c>
      <c r="BI344" s="98">
        <v>0</v>
      </c>
      <c r="BJ344" s="99" t="str">
        <f>IFERROR(VLOOKUP(ROWS($BH$4:BH344),$BG$4:$BH$2337,2,0),"")</f>
        <v>Dębowa Kłoda (pow. parczewski, woj. lubelskie)</v>
      </c>
      <c r="BK344" s="98">
        <v>0</v>
      </c>
      <c r="BL344" s="98">
        <f>IF(ISNUMBER(SEARCH('ankieta ESG'!$G$185,BM344)),MAX($BL$3:BL343)+1,0)</f>
        <v>341</v>
      </c>
      <c r="BM344" s="134" t="s">
        <v>4344</v>
      </c>
      <c r="BN344" s="98">
        <v>0</v>
      </c>
      <c r="BO344" s="99" t="str">
        <f>IFERROR(VLOOKUP(ROWS($BM$4:BM344),$BL$4:$BM$2337,2,0),"")</f>
        <v>Dębowa Kłoda (pow. parczewski, woj. lubelskie)</v>
      </c>
      <c r="BP344" s="98">
        <v>0</v>
      </c>
      <c r="BQ344" s="98">
        <f>IF(ISNUMBER(SEARCH('ankieta ESG'!$G$186,BR344)),MAX($BQ$3:BQ343)+1,0)</f>
        <v>341</v>
      </c>
      <c r="BR344" s="134" t="s">
        <v>4344</v>
      </c>
      <c r="BS344" s="98">
        <v>0</v>
      </c>
      <c r="BT344" s="99" t="str">
        <f>IFERROR(VLOOKUP(ROWS($BR$4:BR344),$BQ$4:$BR$2337,2,0),"")</f>
        <v>Dębowa Kłoda (pow. parczewski, woj. lubelskie)</v>
      </c>
      <c r="BU344" s="98">
        <v>0</v>
      </c>
      <c r="BV344" s="98">
        <f>IF(ISNUMBER(SEARCH('ankieta ESG'!$G$187,BW344)),MAX($BV$3:BV343)+1,0)</f>
        <v>341</v>
      </c>
      <c r="BW344" s="134" t="s">
        <v>4344</v>
      </c>
      <c r="BX344" s="98">
        <v>0</v>
      </c>
      <c r="BY344" s="99" t="str">
        <f>IFERROR(VLOOKUP(ROWS($BW$4:BW344),$BV$4:$BW$2337,2,0),"")</f>
        <v>Dębowa Kłoda (pow. parczewski, woj. lubelskie)</v>
      </c>
      <c r="BZ344" s="98">
        <v>0</v>
      </c>
      <c r="CA344" s="98">
        <f>IF(ISNUMBER(SEARCH('ankieta ESG'!$G$188,CB344)),MAX($CA$3:CA343)+1,0)</f>
        <v>341</v>
      </c>
      <c r="CB344" s="134" t="s">
        <v>4344</v>
      </c>
      <c r="CC344" s="98">
        <v>0</v>
      </c>
      <c r="CD344" s="99" t="str">
        <f>IFERROR(VLOOKUP(ROWS($CB$4:CB344),$CA$4:$CB$2337,2,0),"")</f>
        <v>Dębowa Kłoda (pow. parczewski, woj. lubelskie)</v>
      </c>
      <c r="CE344" s="98">
        <v>0</v>
      </c>
      <c r="CF344" s="98">
        <f>IF(ISNUMBER(SEARCH('ankieta ESG'!$G$189,CG344)),MAX($CF$3:CF343)+1,0)</f>
        <v>341</v>
      </c>
      <c r="CG344" s="134" t="s">
        <v>4344</v>
      </c>
      <c r="CH344" s="98">
        <v>0</v>
      </c>
      <c r="CI344" s="99" t="str">
        <f>IFERROR(VLOOKUP(ROWS($CG$4:CG344),$CF$4:$CG$2337,2,0),"")</f>
        <v>Dębowa Kłoda (pow. parczewski, woj. lubelskie)</v>
      </c>
      <c r="CJ344" s="98">
        <v>0</v>
      </c>
    </row>
    <row r="345" spans="2:88">
      <c r="B345" s="98">
        <f>IF(ISNUMBER(SEARCH('ankieta ESG'!$E$11,C345)),MAX(B$3:$B344)+1,0)</f>
        <v>342</v>
      </c>
      <c r="C345" s="99" t="s">
        <v>386</v>
      </c>
      <c r="D345" s="98">
        <v>0</v>
      </c>
      <c r="E345" s="99" t="str">
        <f>IFERROR(VLOOKUP(ROWS($C$4:C345),$B$4:$C$1385,2,0),"")</f>
        <v>46.11.Z Działalność agentów zajmujących się sprzedażą płodów rolnych, żywych zwierząt, surowców dla przemysłu tekstylnego i półproduktów (PKD 2007)</v>
      </c>
      <c r="F345" s="98">
        <v>0</v>
      </c>
      <c r="AM345" s="98">
        <f>IF(ISNUMBER(SEARCH('ankieta ESG'!$G$180,AN345)),MAX(AM$3:$AM344)+1,0)</f>
        <v>342</v>
      </c>
      <c r="AN345" s="134" t="s">
        <v>4345</v>
      </c>
      <c r="AO345" s="98">
        <v>0</v>
      </c>
      <c r="AP345" s="99" t="str">
        <f>IFERROR(VLOOKUP(ROWS($AN$4:AN345),$AM$4:$AN$2337,2,0),"")</f>
        <v>Dębowa Łąka (pow. wąbrzeski, woj. kujawsko-pomorskie)</v>
      </c>
      <c r="AQ345" s="98">
        <v>0</v>
      </c>
      <c r="AR345" s="98">
        <f>IF(ISNUMBER(SEARCH('ankieta ESG'!$G$181,AS345)),MAX($AR$3:AR344)+1,0)</f>
        <v>342</v>
      </c>
      <c r="AS345" s="134" t="s">
        <v>4345</v>
      </c>
      <c r="AT345" s="98">
        <v>0</v>
      </c>
      <c r="AU345" s="99" t="str">
        <f>IFERROR(VLOOKUP(ROWS($AS$4:AS345),$AR$4:$AS$2337,2,0),"")</f>
        <v>Dębowa Łąka (pow. wąbrzeski, woj. kujawsko-pomorskie)</v>
      </c>
      <c r="AV345" s="98">
        <v>0</v>
      </c>
      <c r="AW345" s="98">
        <f>IF(ISNUMBER(SEARCH('ankieta ESG'!$G$182,AX345)),MAX($AW$3:AW344)+1,0)</f>
        <v>342</v>
      </c>
      <c r="AX345" s="134" t="s">
        <v>4345</v>
      </c>
      <c r="AY345" s="98">
        <v>0</v>
      </c>
      <c r="AZ345" s="99" t="str">
        <f>IFERROR(VLOOKUP(ROWS($AX$4:AX345),$AW$4:$AX$2337,2,0),"")</f>
        <v>Dębowa Łąka (pow. wąbrzeski, woj. kujawsko-pomorskie)</v>
      </c>
      <c r="BA345" s="98">
        <v>0</v>
      </c>
      <c r="BB345" s="98">
        <f>IF(ISNUMBER(SEARCH('ankieta ESG'!$G$183,BC345)),MAX($BB$3:BB344)+1,0)</f>
        <v>342</v>
      </c>
      <c r="BC345" s="134" t="s">
        <v>4345</v>
      </c>
      <c r="BD345" s="98">
        <v>0</v>
      </c>
      <c r="BE345" s="99" t="str">
        <f>IFERROR(VLOOKUP(ROWS($BC$4:BC345),$BB$4:$BC$2337,2,0),"")</f>
        <v>Dębowa Łąka (pow. wąbrzeski, woj. kujawsko-pomorskie)</v>
      </c>
      <c r="BF345" s="98">
        <v>0</v>
      </c>
      <c r="BG345" s="98">
        <f>IF(ISNUMBER(SEARCH('ankieta ESG'!$G$184,BH345)),MAX($BG$3:BG344)+1,0)</f>
        <v>342</v>
      </c>
      <c r="BH345" s="134" t="s">
        <v>4345</v>
      </c>
      <c r="BI345" s="98">
        <v>0</v>
      </c>
      <c r="BJ345" s="99" t="str">
        <f>IFERROR(VLOOKUP(ROWS($BH$4:BH345),$BG$4:$BH$2337,2,0),"")</f>
        <v>Dębowa Łąka (pow. wąbrzeski, woj. kujawsko-pomorskie)</v>
      </c>
      <c r="BK345" s="98">
        <v>0</v>
      </c>
      <c r="BL345" s="98">
        <f>IF(ISNUMBER(SEARCH('ankieta ESG'!$G$185,BM345)),MAX($BL$3:BL344)+1,0)</f>
        <v>342</v>
      </c>
      <c r="BM345" s="134" t="s">
        <v>4345</v>
      </c>
      <c r="BN345" s="98">
        <v>0</v>
      </c>
      <c r="BO345" s="99" t="str">
        <f>IFERROR(VLOOKUP(ROWS($BM$4:BM345),$BL$4:$BM$2337,2,0),"")</f>
        <v>Dębowa Łąka (pow. wąbrzeski, woj. kujawsko-pomorskie)</v>
      </c>
      <c r="BP345" s="98">
        <v>0</v>
      </c>
      <c r="BQ345" s="98">
        <f>IF(ISNUMBER(SEARCH('ankieta ESG'!$G$186,BR345)),MAX($BQ$3:BQ344)+1,0)</f>
        <v>342</v>
      </c>
      <c r="BR345" s="134" t="s">
        <v>4345</v>
      </c>
      <c r="BS345" s="98">
        <v>0</v>
      </c>
      <c r="BT345" s="99" t="str">
        <f>IFERROR(VLOOKUP(ROWS($BR$4:BR345),$BQ$4:$BR$2337,2,0),"")</f>
        <v>Dębowa Łąka (pow. wąbrzeski, woj. kujawsko-pomorskie)</v>
      </c>
      <c r="BU345" s="98">
        <v>0</v>
      </c>
      <c r="BV345" s="98">
        <f>IF(ISNUMBER(SEARCH('ankieta ESG'!$G$187,BW345)),MAX($BV$3:BV344)+1,0)</f>
        <v>342</v>
      </c>
      <c r="BW345" s="134" t="s">
        <v>4345</v>
      </c>
      <c r="BX345" s="98">
        <v>0</v>
      </c>
      <c r="BY345" s="99" t="str">
        <f>IFERROR(VLOOKUP(ROWS($BW$4:BW345),$BV$4:$BW$2337,2,0),"")</f>
        <v>Dębowa Łąka (pow. wąbrzeski, woj. kujawsko-pomorskie)</v>
      </c>
      <c r="BZ345" s="98">
        <v>0</v>
      </c>
      <c r="CA345" s="98">
        <f>IF(ISNUMBER(SEARCH('ankieta ESG'!$G$188,CB345)),MAX($CA$3:CA344)+1,0)</f>
        <v>342</v>
      </c>
      <c r="CB345" s="134" t="s">
        <v>4345</v>
      </c>
      <c r="CC345" s="98">
        <v>0</v>
      </c>
      <c r="CD345" s="99" t="str">
        <f>IFERROR(VLOOKUP(ROWS($CB$4:CB345),$CA$4:$CB$2337,2,0),"")</f>
        <v>Dębowa Łąka (pow. wąbrzeski, woj. kujawsko-pomorskie)</v>
      </c>
      <c r="CE345" s="98">
        <v>0</v>
      </c>
      <c r="CF345" s="98">
        <f>IF(ISNUMBER(SEARCH('ankieta ESG'!$G$189,CG345)),MAX($CF$3:CF344)+1,0)</f>
        <v>342</v>
      </c>
      <c r="CG345" s="134" t="s">
        <v>4345</v>
      </c>
      <c r="CH345" s="98">
        <v>0</v>
      </c>
      <c r="CI345" s="99" t="str">
        <f>IFERROR(VLOOKUP(ROWS($CG$4:CG345),$CF$4:$CG$2337,2,0),"")</f>
        <v>Dębowa Łąka (pow. wąbrzeski, woj. kujawsko-pomorskie)</v>
      </c>
      <c r="CJ345" s="98">
        <v>0</v>
      </c>
    </row>
    <row r="346" spans="2:88">
      <c r="B346" s="98">
        <f>IF(ISNUMBER(SEARCH('ankieta ESG'!$E$11,C346)),MAX(B$3:$B345)+1,0)</f>
        <v>343</v>
      </c>
      <c r="C346" s="99" t="s">
        <v>387</v>
      </c>
      <c r="D346" s="98">
        <v>0</v>
      </c>
      <c r="E346" s="99" t="str">
        <f>IFERROR(VLOOKUP(ROWS($C$4:C346),$B$4:$C$1385,2,0),"")</f>
        <v>46.12.Z Działalność agentów zajmujących się sprzedażą paliw, rud, metali i chemikaliów przemysłowych (PKD 2007)</v>
      </c>
      <c r="F346" s="98">
        <v>0</v>
      </c>
      <c r="AM346" s="98">
        <f>IF(ISNUMBER(SEARCH('ankieta ESG'!$G$180,AN346)),MAX(AM$3:$AM345)+1,0)</f>
        <v>343</v>
      </c>
      <c r="AN346" s="134" t="s">
        <v>4346</v>
      </c>
      <c r="AO346" s="98">
        <v>0</v>
      </c>
      <c r="AP346" s="99" t="str">
        <f>IFERROR(VLOOKUP(ROWS($AN$4:AN346),$AM$4:$AN$2337,2,0),"")</f>
        <v>Dębowiec (pow. cieszyński, woj. śląskie)</v>
      </c>
      <c r="AQ346" s="98">
        <v>0</v>
      </c>
      <c r="AR346" s="98">
        <f>IF(ISNUMBER(SEARCH('ankieta ESG'!$G$181,AS346)),MAX($AR$3:AR345)+1,0)</f>
        <v>343</v>
      </c>
      <c r="AS346" s="134" t="s">
        <v>4346</v>
      </c>
      <c r="AT346" s="98">
        <v>0</v>
      </c>
      <c r="AU346" s="99" t="str">
        <f>IFERROR(VLOOKUP(ROWS($AS$4:AS346),$AR$4:$AS$2337,2,0),"")</f>
        <v>Dębowiec (pow. cieszyński, woj. śląskie)</v>
      </c>
      <c r="AV346" s="98">
        <v>0</v>
      </c>
      <c r="AW346" s="98">
        <f>IF(ISNUMBER(SEARCH('ankieta ESG'!$G$182,AX346)),MAX($AW$3:AW345)+1,0)</f>
        <v>343</v>
      </c>
      <c r="AX346" s="134" t="s">
        <v>4346</v>
      </c>
      <c r="AY346" s="98">
        <v>0</v>
      </c>
      <c r="AZ346" s="99" t="str">
        <f>IFERROR(VLOOKUP(ROWS($AX$4:AX346),$AW$4:$AX$2337,2,0),"")</f>
        <v>Dębowiec (pow. cieszyński, woj. śląskie)</v>
      </c>
      <c r="BA346" s="98">
        <v>0</v>
      </c>
      <c r="BB346" s="98">
        <f>IF(ISNUMBER(SEARCH('ankieta ESG'!$G$183,BC346)),MAX($BB$3:BB345)+1,0)</f>
        <v>343</v>
      </c>
      <c r="BC346" s="134" t="s">
        <v>4346</v>
      </c>
      <c r="BD346" s="98">
        <v>0</v>
      </c>
      <c r="BE346" s="99" t="str">
        <f>IFERROR(VLOOKUP(ROWS($BC$4:BC346),$BB$4:$BC$2337,2,0),"")</f>
        <v>Dębowiec (pow. cieszyński, woj. śląskie)</v>
      </c>
      <c r="BF346" s="98">
        <v>0</v>
      </c>
      <c r="BG346" s="98">
        <f>IF(ISNUMBER(SEARCH('ankieta ESG'!$G$184,BH346)),MAX($BG$3:BG345)+1,0)</f>
        <v>343</v>
      </c>
      <c r="BH346" s="134" t="s">
        <v>4346</v>
      </c>
      <c r="BI346" s="98">
        <v>0</v>
      </c>
      <c r="BJ346" s="99" t="str">
        <f>IFERROR(VLOOKUP(ROWS($BH$4:BH346),$BG$4:$BH$2337,2,0),"")</f>
        <v>Dębowiec (pow. cieszyński, woj. śląskie)</v>
      </c>
      <c r="BK346" s="98">
        <v>0</v>
      </c>
      <c r="BL346" s="98">
        <f>IF(ISNUMBER(SEARCH('ankieta ESG'!$G$185,BM346)),MAX($BL$3:BL345)+1,0)</f>
        <v>343</v>
      </c>
      <c r="BM346" s="134" t="s">
        <v>4346</v>
      </c>
      <c r="BN346" s="98">
        <v>0</v>
      </c>
      <c r="BO346" s="99" t="str">
        <f>IFERROR(VLOOKUP(ROWS($BM$4:BM346),$BL$4:$BM$2337,2,0),"")</f>
        <v>Dębowiec (pow. cieszyński, woj. śląskie)</v>
      </c>
      <c r="BP346" s="98">
        <v>0</v>
      </c>
      <c r="BQ346" s="98">
        <f>IF(ISNUMBER(SEARCH('ankieta ESG'!$G$186,BR346)),MAX($BQ$3:BQ345)+1,0)</f>
        <v>343</v>
      </c>
      <c r="BR346" s="134" t="s">
        <v>4346</v>
      </c>
      <c r="BS346" s="98">
        <v>0</v>
      </c>
      <c r="BT346" s="99" t="str">
        <f>IFERROR(VLOOKUP(ROWS($BR$4:BR346),$BQ$4:$BR$2337,2,0),"")</f>
        <v>Dębowiec (pow. cieszyński, woj. śląskie)</v>
      </c>
      <c r="BU346" s="98">
        <v>0</v>
      </c>
      <c r="BV346" s="98">
        <f>IF(ISNUMBER(SEARCH('ankieta ESG'!$G$187,BW346)),MAX($BV$3:BV345)+1,0)</f>
        <v>343</v>
      </c>
      <c r="BW346" s="134" t="s">
        <v>4346</v>
      </c>
      <c r="BX346" s="98">
        <v>0</v>
      </c>
      <c r="BY346" s="99" t="str">
        <f>IFERROR(VLOOKUP(ROWS($BW$4:BW346),$BV$4:$BW$2337,2,0),"")</f>
        <v>Dębowiec (pow. cieszyński, woj. śląskie)</v>
      </c>
      <c r="BZ346" s="98">
        <v>0</v>
      </c>
      <c r="CA346" s="98">
        <f>IF(ISNUMBER(SEARCH('ankieta ESG'!$G$188,CB346)),MAX($CA$3:CA345)+1,0)</f>
        <v>343</v>
      </c>
      <c r="CB346" s="134" t="s">
        <v>4346</v>
      </c>
      <c r="CC346" s="98">
        <v>0</v>
      </c>
      <c r="CD346" s="99" t="str">
        <f>IFERROR(VLOOKUP(ROWS($CB$4:CB346),$CA$4:$CB$2337,2,0),"")</f>
        <v>Dębowiec (pow. cieszyński, woj. śląskie)</v>
      </c>
      <c r="CE346" s="98">
        <v>0</v>
      </c>
      <c r="CF346" s="98">
        <f>IF(ISNUMBER(SEARCH('ankieta ESG'!$G$189,CG346)),MAX($CF$3:CF345)+1,0)</f>
        <v>343</v>
      </c>
      <c r="CG346" s="134" t="s">
        <v>4346</v>
      </c>
      <c r="CH346" s="98">
        <v>0</v>
      </c>
      <c r="CI346" s="99" t="str">
        <f>IFERROR(VLOOKUP(ROWS($CG$4:CG346),$CF$4:$CG$2337,2,0),"")</f>
        <v>Dębowiec (pow. cieszyński, woj. śląskie)</v>
      </c>
      <c r="CJ346" s="98">
        <v>0</v>
      </c>
    </row>
    <row r="347" spans="2:88">
      <c r="B347" s="98">
        <f>IF(ISNUMBER(SEARCH('ankieta ESG'!$E$11,C347)),MAX(B$3:$B346)+1,0)</f>
        <v>344</v>
      </c>
      <c r="C347" s="99" t="s">
        <v>388</v>
      </c>
      <c r="D347" s="98">
        <v>0</v>
      </c>
      <c r="E347" s="99" t="str">
        <f>IFERROR(VLOOKUP(ROWS($C$4:C347),$B$4:$C$1385,2,0),"")</f>
        <v>46.13.Z Działalność agentów zajmujących się sprzedażą drewna i materiałów budowlanych (PKD 2007)</v>
      </c>
      <c r="F347" s="98">
        <v>0</v>
      </c>
      <c r="AM347" s="98">
        <f>IF(ISNUMBER(SEARCH('ankieta ESG'!$G$180,AN347)),MAX(AM$3:$AM346)+1,0)</f>
        <v>344</v>
      </c>
      <c r="AN347" s="134" t="s">
        <v>4347</v>
      </c>
      <c r="AO347" s="98">
        <v>0</v>
      </c>
      <c r="AP347" s="99" t="str">
        <f>IFERROR(VLOOKUP(ROWS($AN$4:AN347),$AM$4:$AN$2337,2,0),"")</f>
        <v>Dębowiec (pow. jasielski, woj. podkarpackie)</v>
      </c>
      <c r="AQ347" s="98">
        <v>0</v>
      </c>
      <c r="AR347" s="98">
        <f>IF(ISNUMBER(SEARCH('ankieta ESG'!$G$181,AS347)),MAX($AR$3:AR346)+1,0)</f>
        <v>344</v>
      </c>
      <c r="AS347" s="134" t="s">
        <v>4347</v>
      </c>
      <c r="AT347" s="98">
        <v>0</v>
      </c>
      <c r="AU347" s="99" t="str">
        <f>IFERROR(VLOOKUP(ROWS($AS$4:AS347),$AR$4:$AS$2337,2,0),"")</f>
        <v>Dębowiec (pow. jasielski, woj. podkarpackie)</v>
      </c>
      <c r="AV347" s="98">
        <v>0</v>
      </c>
      <c r="AW347" s="98">
        <f>IF(ISNUMBER(SEARCH('ankieta ESG'!$G$182,AX347)),MAX($AW$3:AW346)+1,0)</f>
        <v>344</v>
      </c>
      <c r="AX347" s="134" t="s">
        <v>4347</v>
      </c>
      <c r="AY347" s="98">
        <v>0</v>
      </c>
      <c r="AZ347" s="99" t="str">
        <f>IFERROR(VLOOKUP(ROWS($AX$4:AX347),$AW$4:$AX$2337,2,0),"")</f>
        <v>Dębowiec (pow. jasielski, woj. podkarpackie)</v>
      </c>
      <c r="BA347" s="98">
        <v>0</v>
      </c>
      <c r="BB347" s="98">
        <f>IF(ISNUMBER(SEARCH('ankieta ESG'!$G$183,BC347)),MAX($BB$3:BB346)+1,0)</f>
        <v>344</v>
      </c>
      <c r="BC347" s="134" t="s">
        <v>4347</v>
      </c>
      <c r="BD347" s="98">
        <v>0</v>
      </c>
      <c r="BE347" s="99" t="str">
        <f>IFERROR(VLOOKUP(ROWS($BC$4:BC347),$BB$4:$BC$2337,2,0),"")</f>
        <v>Dębowiec (pow. jasielski, woj. podkarpackie)</v>
      </c>
      <c r="BF347" s="98">
        <v>0</v>
      </c>
      <c r="BG347" s="98">
        <f>IF(ISNUMBER(SEARCH('ankieta ESG'!$G$184,BH347)),MAX($BG$3:BG346)+1,0)</f>
        <v>344</v>
      </c>
      <c r="BH347" s="134" t="s">
        <v>4347</v>
      </c>
      <c r="BI347" s="98">
        <v>0</v>
      </c>
      <c r="BJ347" s="99" t="str">
        <f>IFERROR(VLOOKUP(ROWS($BH$4:BH347),$BG$4:$BH$2337,2,0),"")</f>
        <v>Dębowiec (pow. jasielski, woj. podkarpackie)</v>
      </c>
      <c r="BK347" s="98">
        <v>0</v>
      </c>
      <c r="BL347" s="98">
        <f>IF(ISNUMBER(SEARCH('ankieta ESG'!$G$185,BM347)),MAX($BL$3:BL346)+1,0)</f>
        <v>344</v>
      </c>
      <c r="BM347" s="134" t="s">
        <v>4347</v>
      </c>
      <c r="BN347" s="98">
        <v>0</v>
      </c>
      <c r="BO347" s="99" t="str">
        <f>IFERROR(VLOOKUP(ROWS($BM$4:BM347),$BL$4:$BM$2337,2,0),"")</f>
        <v>Dębowiec (pow. jasielski, woj. podkarpackie)</v>
      </c>
      <c r="BP347" s="98">
        <v>0</v>
      </c>
      <c r="BQ347" s="98">
        <f>IF(ISNUMBER(SEARCH('ankieta ESG'!$G$186,BR347)),MAX($BQ$3:BQ346)+1,0)</f>
        <v>344</v>
      </c>
      <c r="BR347" s="134" t="s">
        <v>4347</v>
      </c>
      <c r="BS347" s="98">
        <v>0</v>
      </c>
      <c r="BT347" s="99" t="str">
        <f>IFERROR(VLOOKUP(ROWS($BR$4:BR347),$BQ$4:$BR$2337,2,0),"")</f>
        <v>Dębowiec (pow. jasielski, woj. podkarpackie)</v>
      </c>
      <c r="BU347" s="98">
        <v>0</v>
      </c>
      <c r="BV347" s="98">
        <f>IF(ISNUMBER(SEARCH('ankieta ESG'!$G$187,BW347)),MAX($BV$3:BV346)+1,0)</f>
        <v>344</v>
      </c>
      <c r="BW347" s="134" t="s">
        <v>4347</v>
      </c>
      <c r="BX347" s="98">
        <v>0</v>
      </c>
      <c r="BY347" s="99" t="str">
        <f>IFERROR(VLOOKUP(ROWS($BW$4:BW347),$BV$4:$BW$2337,2,0),"")</f>
        <v>Dębowiec (pow. jasielski, woj. podkarpackie)</v>
      </c>
      <c r="BZ347" s="98">
        <v>0</v>
      </c>
      <c r="CA347" s="98">
        <f>IF(ISNUMBER(SEARCH('ankieta ESG'!$G$188,CB347)),MAX($CA$3:CA346)+1,0)</f>
        <v>344</v>
      </c>
      <c r="CB347" s="134" t="s">
        <v>4347</v>
      </c>
      <c r="CC347" s="98">
        <v>0</v>
      </c>
      <c r="CD347" s="99" t="str">
        <f>IFERROR(VLOOKUP(ROWS($CB$4:CB347),$CA$4:$CB$2337,2,0),"")</f>
        <v>Dębowiec (pow. jasielski, woj. podkarpackie)</v>
      </c>
      <c r="CE347" s="98">
        <v>0</v>
      </c>
      <c r="CF347" s="98">
        <f>IF(ISNUMBER(SEARCH('ankieta ESG'!$G$189,CG347)),MAX($CF$3:CF346)+1,0)</f>
        <v>344</v>
      </c>
      <c r="CG347" s="134" t="s">
        <v>4347</v>
      </c>
      <c r="CH347" s="98">
        <v>0</v>
      </c>
      <c r="CI347" s="99" t="str">
        <f>IFERROR(VLOOKUP(ROWS($CG$4:CG347),$CF$4:$CG$2337,2,0),"")</f>
        <v>Dębowiec (pow. jasielski, woj. podkarpackie)</v>
      </c>
      <c r="CJ347" s="98">
        <v>0</v>
      </c>
    </row>
    <row r="348" spans="2:88">
      <c r="B348" s="98">
        <f>IF(ISNUMBER(SEARCH('ankieta ESG'!$E$11,C348)),MAX(B$3:$B347)+1,0)</f>
        <v>345</v>
      </c>
      <c r="C348" s="99" t="s">
        <v>389</v>
      </c>
      <c r="D348" s="98">
        <v>0</v>
      </c>
      <c r="E348" s="99" t="str">
        <f>IFERROR(VLOOKUP(ROWS($C$4:C348),$B$4:$C$1385,2,0),"")</f>
        <v>46.14.Z Działalność agentów zajmujących się sprzedażą maszyn, urządzeń przemysłowych, statków i samolotów (PKD 2007)</v>
      </c>
      <c r="F348" s="98">
        <v>0</v>
      </c>
      <c r="AM348" s="98">
        <f>IF(ISNUMBER(SEARCH('ankieta ESG'!$G$180,AN348)),MAX(AM$3:$AM347)+1,0)</f>
        <v>345</v>
      </c>
      <c r="AN348" s="134" t="s">
        <v>4348</v>
      </c>
      <c r="AO348" s="98">
        <v>0</v>
      </c>
      <c r="AP348" s="99" t="str">
        <f>IFERROR(VLOOKUP(ROWS($AN$4:AN348),$AM$4:$AN$2337,2,0),"")</f>
        <v>Długołęka (pow. wrocławski, woj. dolnośląskie)</v>
      </c>
      <c r="AQ348" s="98">
        <v>0</v>
      </c>
      <c r="AR348" s="98">
        <f>IF(ISNUMBER(SEARCH('ankieta ESG'!$G$181,AS348)),MAX($AR$3:AR347)+1,0)</f>
        <v>345</v>
      </c>
      <c r="AS348" s="134" t="s">
        <v>4348</v>
      </c>
      <c r="AT348" s="98">
        <v>0</v>
      </c>
      <c r="AU348" s="99" t="str">
        <f>IFERROR(VLOOKUP(ROWS($AS$4:AS348),$AR$4:$AS$2337,2,0),"")</f>
        <v>Długołęka (pow. wrocławski, woj. dolnośląskie)</v>
      </c>
      <c r="AV348" s="98">
        <v>0</v>
      </c>
      <c r="AW348" s="98">
        <f>IF(ISNUMBER(SEARCH('ankieta ESG'!$G$182,AX348)),MAX($AW$3:AW347)+1,0)</f>
        <v>345</v>
      </c>
      <c r="AX348" s="134" t="s">
        <v>4348</v>
      </c>
      <c r="AY348" s="98">
        <v>0</v>
      </c>
      <c r="AZ348" s="99" t="str">
        <f>IFERROR(VLOOKUP(ROWS($AX$4:AX348),$AW$4:$AX$2337,2,0),"")</f>
        <v>Długołęka (pow. wrocławski, woj. dolnośląskie)</v>
      </c>
      <c r="BA348" s="98">
        <v>0</v>
      </c>
      <c r="BB348" s="98">
        <f>IF(ISNUMBER(SEARCH('ankieta ESG'!$G$183,BC348)),MAX($BB$3:BB347)+1,0)</f>
        <v>345</v>
      </c>
      <c r="BC348" s="134" t="s">
        <v>4348</v>
      </c>
      <c r="BD348" s="98">
        <v>0</v>
      </c>
      <c r="BE348" s="99" t="str">
        <f>IFERROR(VLOOKUP(ROWS($BC$4:BC348),$BB$4:$BC$2337,2,0),"")</f>
        <v>Długołęka (pow. wrocławski, woj. dolnośląskie)</v>
      </c>
      <c r="BF348" s="98">
        <v>0</v>
      </c>
      <c r="BG348" s="98">
        <f>IF(ISNUMBER(SEARCH('ankieta ESG'!$G$184,BH348)),MAX($BG$3:BG347)+1,0)</f>
        <v>345</v>
      </c>
      <c r="BH348" s="134" t="s">
        <v>4348</v>
      </c>
      <c r="BI348" s="98">
        <v>0</v>
      </c>
      <c r="BJ348" s="99" t="str">
        <f>IFERROR(VLOOKUP(ROWS($BH$4:BH348),$BG$4:$BH$2337,2,0),"")</f>
        <v>Długołęka (pow. wrocławski, woj. dolnośląskie)</v>
      </c>
      <c r="BK348" s="98">
        <v>0</v>
      </c>
      <c r="BL348" s="98">
        <f>IF(ISNUMBER(SEARCH('ankieta ESG'!$G$185,BM348)),MAX($BL$3:BL347)+1,0)</f>
        <v>345</v>
      </c>
      <c r="BM348" s="134" t="s">
        <v>4348</v>
      </c>
      <c r="BN348" s="98">
        <v>0</v>
      </c>
      <c r="BO348" s="99" t="str">
        <f>IFERROR(VLOOKUP(ROWS($BM$4:BM348),$BL$4:$BM$2337,2,0),"")</f>
        <v>Długołęka (pow. wrocławski, woj. dolnośląskie)</v>
      </c>
      <c r="BP348" s="98">
        <v>0</v>
      </c>
      <c r="BQ348" s="98">
        <f>IF(ISNUMBER(SEARCH('ankieta ESG'!$G$186,BR348)),MAX($BQ$3:BQ347)+1,0)</f>
        <v>345</v>
      </c>
      <c r="BR348" s="134" t="s">
        <v>4348</v>
      </c>
      <c r="BS348" s="98">
        <v>0</v>
      </c>
      <c r="BT348" s="99" t="str">
        <f>IFERROR(VLOOKUP(ROWS($BR$4:BR348),$BQ$4:$BR$2337,2,0),"")</f>
        <v>Długołęka (pow. wrocławski, woj. dolnośląskie)</v>
      </c>
      <c r="BU348" s="98">
        <v>0</v>
      </c>
      <c r="BV348" s="98">
        <f>IF(ISNUMBER(SEARCH('ankieta ESG'!$G$187,BW348)),MAX($BV$3:BV347)+1,0)</f>
        <v>345</v>
      </c>
      <c r="BW348" s="134" t="s">
        <v>4348</v>
      </c>
      <c r="BX348" s="98">
        <v>0</v>
      </c>
      <c r="BY348" s="99" t="str">
        <f>IFERROR(VLOOKUP(ROWS($BW$4:BW348),$BV$4:$BW$2337,2,0),"")</f>
        <v>Długołęka (pow. wrocławski, woj. dolnośląskie)</v>
      </c>
      <c r="BZ348" s="98">
        <v>0</v>
      </c>
      <c r="CA348" s="98">
        <f>IF(ISNUMBER(SEARCH('ankieta ESG'!$G$188,CB348)),MAX($CA$3:CA347)+1,0)</f>
        <v>345</v>
      </c>
      <c r="CB348" s="134" t="s">
        <v>4348</v>
      </c>
      <c r="CC348" s="98">
        <v>0</v>
      </c>
      <c r="CD348" s="99" t="str">
        <f>IFERROR(VLOOKUP(ROWS($CB$4:CB348),$CA$4:$CB$2337,2,0),"")</f>
        <v>Długołęka (pow. wrocławski, woj. dolnośląskie)</v>
      </c>
      <c r="CE348" s="98">
        <v>0</v>
      </c>
      <c r="CF348" s="98">
        <f>IF(ISNUMBER(SEARCH('ankieta ESG'!$G$189,CG348)),MAX($CF$3:CF347)+1,0)</f>
        <v>345</v>
      </c>
      <c r="CG348" s="134" t="s">
        <v>4348</v>
      </c>
      <c r="CH348" s="98">
        <v>0</v>
      </c>
      <c r="CI348" s="99" t="str">
        <f>IFERROR(VLOOKUP(ROWS($CG$4:CG348),$CF$4:$CG$2337,2,0),"")</f>
        <v>Długołęka (pow. wrocławski, woj. dolnośląskie)</v>
      </c>
      <c r="CJ348" s="98">
        <v>0</v>
      </c>
    </row>
    <row r="349" spans="2:88">
      <c r="B349" s="98">
        <f>IF(ISNUMBER(SEARCH('ankieta ESG'!$E$11,C349)),MAX(B$3:$B348)+1,0)</f>
        <v>346</v>
      </c>
      <c r="C349" s="99" t="s">
        <v>390</v>
      </c>
      <c r="D349" s="98">
        <v>0</v>
      </c>
      <c r="E349" s="99" t="str">
        <f>IFERROR(VLOOKUP(ROWS($C$4:C349),$B$4:$C$1385,2,0),"")</f>
        <v>46.15.Z Działalność agentów zajmujących się sprzedażą mebli, artykułów gospodarstwa domowego i drobnych wyrobów metalowych (PKD 2007)</v>
      </c>
      <c r="F349" s="98">
        <v>0</v>
      </c>
      <c r="AM349" s="98">
        <f>IF(ISNUMBER(SEARCH('ankieta ESG'!$G$180,AN349)),MAX(AM$3:$AM348)+1,0)</f>
        <v>346</v>
      </c>
      <c r="AN349" s="134" t="s">
        <v>4349</v>
      </c>
      <c r="AO349" s="98">
        <v>0</v>
      </c>
      <c r="AP349" s="99" t="str">
        <f>IFERROR(VLOOKUP(ROWS($AN$4:AN349),$AM$4:$AN$2337,2,0),"")</f>
        <v>Długosiodło (pow. wyszkowski, woj. mazowieckie)</v>
      </c>
      <c r="AQ349" s="98">
        <v>0</v>
      </c>
      <c r="AR349" s="98">
        <f>IF(ISNUMBER(SEARCH('ankieta ESG'!$G$181,AS349)),MAX($AR$3:AR348)+1,0)</f>
        <v>346</v>
      </c>
      <c r="AS349" s="134" t="s">
        <v>4349</v>
      </c>
      <c r="AT349" s="98">
        <v>0</v>
      </c>
      <c r="AU349" s="99" t="str">
        <f>IFERROR(VLOOKUP(ROWS($AS$4:AS349),$AR$4:$AS$2337,2,0),"")</f>
        <v>Długosiodło (pow. wyszkowski, woj. mazowieckie)</v>
      </c>
      <c r="AV349" s="98">
        <v>0</v>
      </c>
      <c r="AW349" s="98">
        <f>IF(ISNUMBER(SEARCH('ankieta ESG'!$G$182,AX349)),MAX($AW$3:AW348)+1,0)</f>
        <v>346</v>
      </c>
      <c r="AX349" s="134" t="s">
        <v>4349</v>
      </c>
      <c r="AY349" s="98">
        <v>0</v>
      </c>
      <c r="AZ349" s="99" t="str">
        <f>IFERROR(VLOOKUP(ROWS($AX$4:AX349),$AW$4:$AX$2337,2,0),"")</f>
        <v>Długosiodło (pow. wyszkowski, woj. mazowieckie)</v>
      </c>
      <c r="BA349" s="98">
        <v>0</v>
      </c>
      <c r="BB349" s="98">
        <f>IF(ISNUMBER(SEARCH('ankieta ESG'!$G$183,BC349)),MAX($BB$3:BB348)+1,0)</f>
        <v>346</v>
      </c>
      <c r="BC349" s="134" t="s">
        <v>4349</v>
      </c>
      <c r="BD349" s="98">
        <v>0</v>
      </c>
      <c r="BE349" s="99" t="str">
        <f>IFERROR(VLOOKUP(ROWS($BC$4:BC349),$BB$4:$BC$2337,2,0),"")</f>
        <v>Długosiodło (pow. wyszkowski, woj. mazowieckie)</v>
      </c>
      <c r="BF349" s="98">
        <v>0</v>
      </c>
      <c r="BG349" s="98">
        <f>IF(ISNUMBER(SEARCH('ankieta ESG'!$G$184,BH349)),MAX($BG$3:BG348)+1,0)</f>
        <v>346</v>
      </c>
      <c r="BH349" s="134" t="s">
        <v>4349</v>
      </c>
      <c r="BI349" s="98">
        <v>0</v>
      </c>
      <c r="BJ349" s="99" t="str">
        <f>IFERROR(VLOOKUP(ROWS($BH$4:BH349),$BG$4:$BH$2337,2,0),"")</f>
        <v>Długosiodło (pow. wyszkowski, woj. mazowieckie)</v>
      </c>
      <c r="BK349" s="98">
        <v>0</v>
      </c>
      <c r="BL349" s="98">
        <f>IF(ISNUMBER(SEARCH('ankieta ESG'!$G$185,BM349)),MAX($BL$3:BL348)+1,0)</f>
        <v>346</v>
      </c>
      <c r="BM349" s="134" t="s">
        <v>4349</v>
      </c>
      <c r="BN349" s="98">
        <v>0</v>
      </c>
      <c r="BO349" s="99" t="str">
        <f>IFERROR(VLOOKUP(ROWS($BM$4:BM349),$BL$4:$BM$2337,2,0),"")</f>
        <v>Długosiodło (pow. wyszkowski, woj. mazowieckie)</v>
      </c>
      <c r="BP349" s="98">
        <v>0</v>
      </c>
      <c r="BQ349" s="98">
        <f>IF(ISNUMBER(SEARCH('ankieta ESG'!$G$186,BR349)),MAX($BQ$3:BQ348)+1,0)</f>
        <v>346</v>
      </c>
      <c r="BR349" s="134" t="s">
        <v>4349</v>
      </c>
      <c r="BS349" s="98">
        <v>0</v>
      </c>
      <c r="BT349" s="99" t="str">
        <f>IFERROR(VLOOKUP(ROWS($BR$4:BR349),$BQ$4:$BR$2337,2,0),"")</f>
        <v>Długosiodło (pow. wyszkowski, woj. mazowieckie)</v>
      </c>
      <c r="BU349" s="98">
        <v>0</v>
      </c>
      <c r="BV349" s="98">
        <f>IF(ISNUMBER(SEARCH('ankieta ESG'!$G$187,BW349)),MAX($BV$3:BV348)+1,0)</f>
        <v>346</v>
      </c>
      <c r="BW349" s="134" t="s">
        <v>4349</v>
      </c>
      <c r="BX349" s="98">
        <v>0</v>
      </c>
      <c r="BY349" s="99" t="str">
        <f>IFERROR(VLOOKUP(ROWS($BW$4:BW349),$BV$4:$BW$2337,2,0),"")</f>
        <v>Długosiodło (pow. wyszkowski, woj. mazowieckie)</v>
      </c>
      <c r="BZ349" s="98">
        <v>0</v>
      </c>
      <c r="CA349" s="98">
        <f>IF(ISNUMBER(SEARCH('ankieta ESG'!$G$188,CB349)),MAX($CA$3:CA348)+1,0)</f>
        <v>346</v>
      </c>
      <c r="CB349" s="134" t="s">
        <v>4349</v>
      </c>
      <c r="CC349" s="98">
        <v>0</v>
      </c>
      <c r="CD349" s="99" t="str">
        <f>IFERROR(VLOOKUP(ROWS($CB$4:CB349),$CA$4:$CB$2337,2,0),"")</f>
        <v>Długosiodło (pow. wyszkowski, woj. mazowieckie)</v>
      </c>
      <c r="CE349" s="98">
        <v>0</v>
      </c>
      <c r="CF349" s="98">
        <f>IF(ISNUMBER(SEARCH('ankieta ESG'!$G$189,CG349)),MAX($CF$3:CF348)+1,0)</f>
        <v>346</v>
      </c>
      <c r="CG349" s="134" t="s">
        <v>4349</v>
      </c>
      <c r="CH349" s="98">
        <v>0</v>
      </c>
      <c r="CI349" s="99" t="str">
        <f>IFERROR(VLOOKUP(ROWS($CG$4:CG349),$CF$4:$CG$2337,2,0),"")</f>
        <v>Długosiodło (pow. wyszkowski, woj. mazowieckie)</v>
      </c>
      <c r="CJ349" s="98">
        <v>0</v>
      </c>
    </row>
    <row r="350" spans="2:88">
      <c r="B350" s="98">
        <f>IF(ISNUMBER(SEARCH('ankieta ESG'!$E$11,C350)),MAX(B$3:$B349)+1,0)</f>
        <v>347</v>
      </c>
      <c r="C350" s="99" t="s">
        <v>391</v>
      </c>
      <c r="D350" s="98">
        <v>0</v>
      </c>
      <c r="E350" s="99" t="str">
        <f>IFERROR(VLOOKUP(ROWS($C$4:C350),$B$4:$C$1385,2,0),"")</f>
        <v>46.16.Z Działalność agentów zajmujących się sprzedażą wyrobów tekstylnych, odzieży, wyrobów futrzarskich, obuwia i artykułów skórzanych (PKD 2007)</v>
      </c>
      <c r="F350" s="98">
        <v>0</v>
      </c>
      <c r="AM350" s="98">
        <f>IF(ISNUMBER(SEARCH('ankieta ESG'!$G$180,AN350)),MAX(AM$3:$AM349)+1,0)</f>
        <v>347</v>
      </c>
      <c r="AN350" s="134" t="s">
        <v>4350</v>
      </c>
      <c r="AO350" s="98">
        <v>0</v>
      </c>
      <c r="AP350" s="99" t="str">
        <f>IFERROR(VLOOKUP(ROWS($AN$4:AN350),$AM$4:$AN$2337,2,0),"")</f>
        <v>Dłutów (pow. pabianicki, woj. łódzkie)</v>
      </c>
      <c r="AQ350" s="98">
        <v>0</v>
      </c>
      <c r="AR350" s="98">
        <f>IF(ISNUMBER(SEARCH('ankieta ESG'!$G$181,AS350)),MAX($AR$3:AR349)+1,0)</f>
        <v>347</v>
      </c>
      <c r="AS350" s="134" t="s">
        <v>4350</v>
      </c>
      <c r="AT350" s="98">
        <v>0</v>
      </c>
      <c r="AU350" s="99" t="str">
        <f>IFERROR(VLOOKUP(ROWS($AS$4:AS350),$AR$4:$AS$2337,2,0),"")</f>
        <v>Dłutów (pow. pabianicki, woj. łódzkie)</v>
      </c>
      <c r="AV350" s="98">
        <v>0</v>
      </c>
      <c r="AW350" s="98">
        <f>IF(ISNUMBER(SEARCH('ankieta ESG'!$G$182,AX350)),MAX($AW$3:AW349)+1,0)</f>
        <v>347</v>
      </c>
      <c r="AX350" s="134" t="s">
        <v>4350</v>
      </c>
      <c r="AY350" s="98">
        <v>0</v>
      </c>
      <c r="AZ350" s="99" t="str">
        <f>IFERROR(VLOOKUP(ROWS($AX$4:AX350),$AW$4:$AX$2337,2,0),"")</f>
        <v>Dłutów (pow. pabianicki, woj. łódzkie)</v>
      </c>
      <c r="BA350" s="98">
        <v>0</v>
      </c>
      <c r="BB350" s="98">
        <f>IF(ISNUMBER(SEARCH('ankieta ESG'!$G$183,BC350)),MAX($BB$3:BB349)+1,0)</f>
        <v>347</v>
      </c>
      <c r="BC350" s="134" t="s">
        <v>4350</v>
      </c>
      <c r="BD350" s="98">
        <v>0</v>
      </c>
      <c r="BE350" s="99" t="str">
        <f>IFERROR(VLOOKUP(ROWS($BC$4:BC350),$BB$4:$BC$2337,2,0),"")</f>
        <v>Dłutów (pow. pabianicki, woj. łódzkie)</v>
      </c>
      <c r="BF350" s="98">
        <v>0</v>
      </c>
      <c r="BG350" s="98">
        <f>IF(ISNUMBER(SEARCH('ankieta ESG'!$G$184,BH350)),MAX($BG$3:BG349)+1,0)</f>
        <v>347</v>
      </c>
      <c r="BH350" s="134" t="s">
        <v>4350</v>
      </c>
      <c r="BI350" s="98">
        <v>0</v>
      </c>
      <c r="BJ350" s="99" t="str">
        <f>IFERROR(VLOOKUP(ROWS($BH$4:BH350),$BG$4:$BH$2337,2,0),"")</f>
        <v>Dłutów (pow. pabianicki, woj. łódzkie)</v>
      </c>
      <c r="BK350" s="98">
        <v>0</v>
      </c>
      <c r="BL350" s="98">
        <f>IF(ISNUMBER(SEARCH('ankieta ESG'!$G$185,BM350)),MAX($BL$3:BL349)+1,0)</f>
        <v>347</v>
      </c>
      <c r="BM350" s="134" t="s">
        <v>4350</v>
      </c>
      <c r="BN350" s="98">
        <v>0</v>
      </c>
      <c r="BO350" s="99" t="str">
        <f>IFERROR(VLOOKUP(ROWS($BM$4:BM350),$BL$4:$BM$2337,2,0),"")</f>
        <v>Dłutów (pow. pabianicki, woj. łódzkie)</v>
      </c>
      <c r="BP350" s="98">
        <v>0</v>
      </c>
      <c r="BQ350" s="98">
        <f>IF(ISNUMBER(SEARCH('ankieta ESG'!$G$186,BR350)),MAX($BQ$3:BQ349)+1,0)</f>
        <v>347</v>
      </c>
      <c r="BR350" s="134" t="s">
        <v>4350</v>
      </c>
      <c r="BS350" s="98">
        <v>0</v>
      </c>
      <c r="BT350" s="99" t="str">
        <f>IFERROR(VLOOKUP(ROWS($BR$4:BR350),$BQ$4:$BR$2337,2,0),"")</f>
        <v>Dłutów (pow. pabianicki, woj. łódzkie)</v>
      </c>
      <c r="BU350" s="98">
        <v>0</v>
      </c>
      <c r="BV350" s="98">
        <f>IF(ISNUMBER(SEARCH('ankieta ESG'!$G$187,BW350)),MAX($BV$3:BV349)+1,0)</f>
        <v>347</v>
      </c>
      <c r="BW350" s="134" t="s">
        <v>4350</v>
      </c>
      <c r="BX350" s="98">
        <v>0</v>
      </c>
      <c r="BY350" s="99" t="str">
        <f>IFERROR(VLOOKUP(ROWS($BW$4:BW350),$BV$4:$BW$2337,2,0),"")</f>
        <v>Dłutów (pow. pabianicki, woj. łódzkie)</v>
      </c>
      <c r="BZ350" s="98">
        <v>0</v>
      </c>
      <c r="CA350" s="98">
        <f>IF(ISNUMBER(SEARCH('ankieta ESG'!$G$188,CB350)),MAX($CA$3:CA349)+1,0)</f>
        <v>347</v>
      </c>
      <c r="CB350" s="134" t="s">
        <v>4350</v>
      </c>
      <c r="CC350" s="98">
        <v>0</v>
      </c>
      <c r="CD350" s="99" t="str">
        <f>IFERROR(VLOOKUP(ROWS($CB$4:CB350),$CA$4:$CB$2337,2,0),"")</f>
        <v>Dłutów (pow. pabianicki, woj. łódzkie)</v>
      </c>
      <c r="CE350" s="98">
        <v>0</v>
      </c>
      <c r="CF350" s="98">
        <f>IF(ISNUMBER(SEARCH('ankieta ESG'!$G$189,CG350)),MAX($CF$3:CF349)+1,0)</f>
        <v>347</v>
      </c>
      <c r="CG350" s="134" t="s">
        <v>4350</v>
      </c>
      <c r="CH350" s="98">
        <v>0</v>
      </c>
      <c r="CI350" s="99" t="str">
        <f>IFERROR(VLOOKUP(ROWS($CG$4:CG350),$CF$4:$CG$2337,2,0),"")</f>
        <v>Dłutów (pow. pabianicki, woj. łódzkie)</v>
      </c>
      <c r="CJ350" s="98">
        <v>0</v>
      </c>
    </row>
    <row r="351" spans="2:88">
      <c r="B351" s="98">
        <f>IF(ISNUMBER(SEARCH('ankieta ESG'!$E$11,C351)),MAX(B$3:$B350)+1,0)</f>
        <v>348</v>
      </c>
      <c r="C351" s="99" t="s">
        <v>392</v>
      </c>
      <c r="D351" s="98">
        <v>0</v>
      </c>
      <c r="E351" s="99" t="str">
        <f>IFERROR(VLOOKUP(ROWS($C$4:C351),$B$4:$C$1385,2,0),"")</f>
        <v>46.17.Z Działalność agentów zajmujących się sprzedażą żywności, napojów i wyrobów tytoniowych (PKD 2007)</v>
      </c>
      <c r="F351" s="98">
        <v>0</v>
      </c>
      <c r="AM351" s="98">
        <f>IF(ISNUMBER(SEARCH('ankieta ESG'!$G$180,AN351)),MAX(AM$3:$AM350)+1,0)</f>
        <v>348</v>
      </c>
      <c r="AN351" s="134" t="s">
        <v>4351</v>
      </c>
      <c r="AO351" s="98">
        <v>0</v>
      </c>
      <c r="AP351" s="99" t="str">
        <f>IFERROR(VLOOKUP(ROWS($AN$4:AN351),$AM$4:$AN$2337,2,0),"")</f>
        <v>Dmosin (pow. brzeziński, woj. łódzkie)</v>
      </c>
      <c r="AQ351" s="98">
        <v>0</v>
      </c>
      <c r="AR351" s="98">
        <f>IF(ISNUMBER(SEARCH('ankieta ESG'!$G$181,AS351)),MAX($AR$3:AR350)+1,0)</f>
        <v>348</v>
      </c>
      <c r="AS351" s="134" t="s">
        <v>4351</v>
      </c>
      <c r="AT351" s="98">
        <v>0</v>
      </c>
      <c r="AU351" s="99" t="str">
        <f>IFERROR(VLOOKUP(ROWS($AS$4:AS351),$AR$4:$AS$2337,2,0),"")</f>
        <v>Dmosin (pow. brzeziński, woj. łódzkie)</v>
      </c>
      <c r="AV351" s="98">
        <v>0</v>
      </c>
      <c r="AW351" s="98">
        <f>IF(ISNUMBER(SEARCH('ankieta ESG'!$G$182,AX351)),MAX($AW$3:AW350)+1,0)</f>
        <v>348</v>
      </c>
      <c r="AX351" s="134" t="s">
        <v>4351</v>
      </c>
      <c r="AY351" s="98">
        <v>0</v>
      </c>
      <c r="AZ351" s="99" t="str">
        <f>IFERROR(VLOOKUP(ROWS($AX$4:AX351),$AW$4:$AX$2337,2,0),"")</f>
        <v>Dmosin (pow. brzeziński, woj. łódzkie)</v>
      </c>
      <c r="BA351" s="98">
        <v>0</v>
      </c>
      <c r="BB351" s="98">
        <f>IF(ISNUMBER(SEARCH('ankieta ESG'!$G$183,BC351)),MAX($BB$3:BB350)+1,0)</f>
        <v>348</v>
      </c>
      <c r="BC351" s="134" t="s">
        <v>4351</v>
      </c>
      <c r="BD351" s="98">
        <v>0</v>
      </c>
      <c r="BE351" s="99" t="str">
        <f>IFERROR(VLOOKUP(ROWS($BC$4:BC351),$BB$4:$BC$2337,2,0),"")</f>
        <v>Dmosin (pow. brzeziński, woj. łódzkie)</v>
      </c>
      <c r="BF351" s="98">
        <v>0</v>
      </c>
      <c r="BG351" s="98">
        <f>IF(ISNUMBER(SEARCH('ankieta ESG'!$G$184,BH351)),MAX($BG$3:BG350)+1,0)</f>
        <v>348</v>
      </c>
      <c r="BH351" s="134" t="s">
        <v>4351</v>
      </c>
      <c r="BI351" s="98">
        <v>0</v>
      </c>
      <c r="BJ351" s="99" t="str">
        <f>IFERROR(VLOOKUP(ROWS($BH$4:BH351),$BG$4:$BH$2337,2,0),"")</f>
        <v>Dmosin (pow. brzeziński, woj. łódzkie)</v>
      </c>
      <c r="BK351" s="98">
        <v>0</v>
      </c>
      <c r="BL351" s="98">
        <f>IF(ISNUMBER(SEARCH('ankieta ESG'!$G$185,BM351)),MAX($BL$3:BL350)+1,0)</f>
        <v>348</v>
      </c>
      <c r="BM351" s="134" t="s">
        <v>4351</v>
      </c>
      <c r="BN351" s="98">
        <v>0</v>
      </c>
      <c r="BO351" s="99" t="str">
        <f>IFERROR(VLOOKUP(ROWS($BM$4:BM351),$BL$4:$BM$2337,2,0),"")</f>
        <v>Dmosin (pow. brzeziński, woj. łódzkie)</v>
      </c>
      <c r="BP351" s="98">
        <v>0</v>
      </c>
      <c r="BQ351" s="98">
        <f>IF(ISNUMBER(SEARCH('ankieta ESG'!$G$186,BR351)),MAX($BQ$3:BQ350)+1,0)</f>
        <v>348</v>
      </c>
      <c r="BR351" s="134" t="s">
        <v>4351</v>
      </c>
      <c r="BS351" s="98">
        <v>0</v>
      </c>
      <c r="BT351" s="99" t="str">
        <f>IFERROR(VLOOKUP(ROWS($BR$4:BR351),$BQ$4:$BR$2337,2,0),"")</f>
        <v>Dmosin (pow. brzeziński, woj. łódzkie)</v>
      </c>
      <c r="BU351" s="98">
        <v>0</v>
      </c>
      <c r="BV351" s="98">
        <f>IF(ISNUMBER(SEARCH('ankieta ESG'!$G$187,BW351)),MAX($BV$3:BV350)+1,0)</f>
        <v>348</v>
      </c>
      <c r="BW351" s="134" t="s">
        <v>4351</v>
      </c>
      <c r="BX351" s="98">
        <v>0</v>
      </c>
      <c r="BY351" s="99" t="str">
        <f>IFERROR(VLOOKUP(ROWS($BW$4:BW351),$BV$4:$BW$2337,2,0),"")</f>
        <v>Dmosin (pow. brzeziński, woj. łódzkie)</v>
      </c>
      <c r="BZ351" s="98">
        <v>0</v>
      </c>
      <c r="CA351" s="98">
        <f>IF(ISNUMBER(SEARCH('ankieta ESG'!$G$188,CB351)),MAX($CA$3:CA350)+1,0)</f>
        <v>348</v>
      </c>
      <c r="CB351" s="134" t="s">
        <v>4351</v>
      </c>
      <c r="CC351" s="98">
        <v>0</v>
      </c>
      <c r="CD351" s="99" t="str">
        <f>IFERROR(VLOOKUP(ROWS($CB$4:CB351),$CA$4:$CB$2337,2,0),"")</f>
        <v>Dmosin (pow. brzeziński, woj. łódzkie)</v>
      </c>
      <c r="CE351" s="98">
        <v>0</v>
      </c>
      <c r="CF351" s="98">
        <f>IF(ISNUMBER(SEARCH('ankieta ESG'!$G$189,CG351)),MAX($CF$3:CF350)+1,0)</f>
        <v>348</v>
      </c>
      <c r="CG351" s="134" t="s">
        <v>4351</v>
      </c>
      <c r="CH351" s="98">
        <v>0</v>
      </c>
      <c r="CI351" s="99" t="str">
        <f>IFERROR(VLOOKUP(ROWS($CG$4:CG351),$CF$4:$CG$2337,2,0),"")</f>
        <v>Dmosin (pow. brzeziński, woj. łódzkie)</v>
      </c>
      <c r="CJ351" s="98">
        <v>0</v>
      </c>
    </row>
    <row r="352" spans="2:88">
      <c r="B352" s="98">
        <f>IF(ISNUMBER(SEARCH('ankieta ESG'!$E$11,C352)),MAX(B$3:$B351)+1,0)</f>
        <v>349</v>
      </c>
      <c r="C352" s="99" t="s">
        <v>393</v>
      </c>
      <c r="D352" s="98">
        <v>0</v>
      </c>
      <c r="E352" s="99" t="str">
        <f>IFERROR(VLOOKUP(ROWS($C$4:C352),$B$4:$C$1385,2,0),"")</f>
        <v>46.18.Z Działalność agentów specjalizujących się w sprzedaży pozostałych określonych towarów (PKD 2007)</v>
      </c>
      <c r="F352" s="98">
        <v>0</v>
      </c>
      <c r="AM352" s="98">
        <f>IF(ISNUMBER(SEARCH('ankieta ESG'!$G$180,AN352)),MAX(AM$3:$AM351)+1,0)</f>
        <v>349</v>
      </c>
      <c r="AN352" s="134" t="s">
        <v>4352</v>
      </c>
      <c r="AO352" s="98">
        <v>0</v>
      </c>
      <c r="AP352" s="99" t="str">
        <f>IFERROR(VLOOKUP(ROWS($AN$4:AN352),$AM$4:$AN$2337,2,0),"")</f>
        <v>Dobczyce (pow. myślenicki, woj. małopolskie)</v>
      </c>
      <c r="AQ352" s="98">
        <v>0</v>
      </c>
      <c r="AR352" s="98">
        <f>IF(ISNUMBER(SEARCH('ankieta ESG'!$G$181,AS352)),MAX($AR$3:AR351)+1,0)</f>
        <v>349</v>
      </c>
      <c r="AS352" s="134" t="s">
        <v>4352</v>
      </c>
      <c r="AT352" s="98">
        <v>0</v>
      </c>
      <c r="AU352" s="99" t="str">
        <f>IFERROR(VLOOKUP(ROWS($AS$4:AS352),$AR$4:$AS$2337,2,0),"")</f>
        <v>Dobczyce (pow. myślenicki, woj. małopolskie)</v>
      </c>
      <c r="AV352" s="98">
        <v>0</v>
      </c>
      <c r="AW352" s="98">
        <f>IF(ISNUMBER(SEARCH('ankieta ESG'!$G$182,AX352)),MAX($AW$3:AW351)+1,0)</f>
        <v>349</v>
      </c>
      <c r="AX352" s="134" t="s">
        <v>4352</v>
      </c>
      <c r="AY352" s="98">
        <v>0</v>
      </c>
      <c r="AZ352" s="99" t="str">
        <f>IFERROR(VLOOKUP(ROWS($AX$4:AX352),$AW$4:$AX$2337,2,0),"")</f>
        <v>Dobczyce (pow. myślenicki, woj. małopolskie)</v>
      </c>
      <c r="BA352" s="98">
        <v>0</v>
      </c>
      <c r="BB352" s="98">
        <f>IF(ISNUMBER(SEARCH('ankieta ESG'!$G$183,BC352)),MAX($BB$3:BB351)+1,0)</f>
        <v>349</v>
      </c>
      <c r="BC352" s="134" t="s">
        <v>4352</v>
      </c>
      <c r="BD352" s="98">
        <v>0</v>
      </c>
      <c r="BE352" s="99" t="str">
        <f>IFERROR(VLOOKUP(ROWS($BC$4:BC352),$BB$4:$BC$2337,2,0),"")</f>
        <v>Dobczyce (pow. myślenicki, woj. małopolskie)</v>
      </c>
      <c r="BF352" s="98">
        <v>0</v>
      </c>
      <c r="BG352" s="98">
        <f>IF(ISNUMBER(SEARCH('ankieta ESG'!$G$184,BH352)),MAX($BG$3:BG351)+1,0)</f>
        <v>349</v>
      </c>
      <c r="BH352" s="134" t="s">
        <v>4352</v>
      </c>
      <c r="BI352" s="98">
        <v>0</v>
      </c>
      <c r="BJ352" s="99" t="str">
        <f>IFERROR(VLOOKUP(ROWS($BH$4:BH352),$BG$4:$BH$2337,2,0),"")</f>
        <v>Dobczyce (pow. myślenicki, woj. małopolskie)</v>
      </c>
      <c r="BK352" s="98">
        <v>0</v>
      </c>
      <c r="BL352" s="98">
        <f>IF(ISNUMBER(SEARCH('ankieta ESG'!$G$185,BM352)),MAX($BL$3:BL351)+1,0)</f>
        <v>349</v>
      </c>
      <c r="BM352" s="134" t="s">
        <v>4352</v>
      </c>
      <c r="BN352" s="98">
        <v>0</v>
      </c>
      <c r="BO352" s="99" t="str">
        <f>IFERROR(VLOOKUP(ROWS($BM$4:BM352),$BL$4:$BM$2337,2,0),"")</f>
        <v>Dobczyce (pow. myślenicki, woj. małopolskie)</v>
      </c>
      <c r="BP352" s="98">
        <v>0</v>
      </c>
      <c r="BQ352" s="98">
        <f>IF(ISNUMBER(SEARCH('ankieta ESG'!$G$186,BR352)),MAX($BQ$3:BQ351)+1,0)</f>
        <v>349</v>
      </c>
      <c r="BR352" s="134" t="s">
        <v>4352</v>
      </c>
      <c r="BS352" s="98">
        <v>0</v>
      </c>
      <c r="BT352" s="99" t="str">
        <f>IFERROR(VLOOKUP(ROWS($BR$4:BR352),$BQ$4:$BR$2337,2,0),"")</f>
        <v>Dobczyce (pow. myślenicki, woj. małopolskie)</v>
      </c>
      <c r="BU352" s="98">
        <v>0</v>
      </c>
      <c r="BV352" s="98">
        <f>IF(ISNUMBER(SEARCH('ankieta ESG'!$G$187,BW352)),MAX($BV$3:BV351)+1,0)</f>
        <v>349</v>
      </c>
      <c r="BW352" s="134" t="s">
        <v>4352</v>
      </c>
      <c r="BX352" s="98">
        <v>0</v>
      </c>
      <c r="BY352" s="99" t="str">
        <f>IFERROR(VLOOKUP(ROWS($BW$4:BW352),$BV$4:$BW$2337,2,0),"")</f>
        <v>Dobczyce (pow. myślenicki, woj. małopolskie)</v>
      </c>
      <c r="BZ352" s="98">
        <v>0</v>
      </c>
      <c r="CA352" s="98">
        <f>IF(ISNUMBER(SEARCH('ankieta ESG'!$G$188,CB352)),MAX($CA$3:CA351)+1,0)</f>
        <v>349</v>
      </c>
      <c r="CB352" s="134" t="s">
        <v>4352</v>
      </c>
      <c r="CC352" s="98">
        <v>0</v>
      </c>
      <c r="CD352" s="99" t="str">
        <f>IFERROR(VLOOKUP(ROWS($CB$4:CB352),$CA$4:$CB$2337,2,0),"")</f>
        <v>Dobczyce (pow. myślenicki, woj. małopolskie)</v>
      </c>
      <c r="CE352" s="98">
        <v>0</v>
      </c>
      <c r="CF352" s="98">
        <f>IF(ISNUMBER(SEARCH('ankieta ESG'!$G$189,CG352)),MAX($CF$3:CF351)+1,0)</f>
        <v>349</v>
      </c>
      <c r="CG352" s="134" t="s">
        <v>4352</v>
      </c>
      <c r="CH352" s="98">
        <v>0</v>
      </c>
      <c r="CI352" s="99" t="str">
        <f>IFERROR(VLOOKUP(ROWS($CG$4:CG352),$CF$4:$CG$2337,2,0),"")</f>
        <v>Dobczyce (pow. myślenicki, woj. małopolskie)</v>
      </c>
      <c r="CJ352" s="98">
        <v>0</v>
      </c>
    </row>
    <row r="353" spans="2:88">
      <c r="B353" s="98">
        <f>IF(ISNUMBER(SEARCH('ankieta ESG'!$E$11,C353)),MAX(B$3:$B352)+1,0)</f>
        <v>350</v>
      </c>
      <c r="C353" s="99" t="s">
        <v>394</v>
      </c>
      <c r="D353" s="98">
        <v>0</v>
      </c>
      <c r="E353" s="99" t="str">
        <f>IFERROR(VLOOKUP(ROWS($C$4:C353),$B$4:$C$1385,2,0),"")</f>
        <v>46.19.Z Działalność agentów zajmujących się sprzedażą towarów różnego rodzaju (PKD 2007)</v>
      </c>
      <c r="F353" s="98">
        <v>0</v>
      </c>
      <c r="AM353" s="98">
        <f>IF(ISNUMBER(SEARCH('ankieta ESG'!$G$180,AN353)),MAX(AM$3:$AM352)+1,0)</f>
        <v>350</v>
      </c>
      <c r="AN353" s="134" t="s">
        <v>4353</v>
      </c>
      <c r="AO353" s="98">
        <v>0</v>
      </c>
      <c r="AP353" s="99" t="str">
        <f>IFERROR(VLOOKUP(ROWS($AN$4:AN353),$AM$4:$AN$2337,2,0),"")</f>
        <v>Dobiegniew (pow. strzelecko-drezdenecki, woj. lubuskie)</v>
      </c>
      <c r="AQ353" s="98">
        <v>0</v>
      </c>
      <c r="AR353" s="98">
        <f>IF(ISNUMBER(SEARCH('ankieta ESG'!$G$181,AS353)),MAX($AR$3:AR352)+1,0)</f>
        <v>350</v>
      </c>
      <c r="AS353" s="134" t="s">
        <v>4353</v>
      </c>
      <c r="AT353" s="98">
        <v>0</v>
      </c>
      <c r="AU353" s="99" t="str">
        <f>IFERROR(VLOOKUP(ROWS($AS$4:AS353),$AR$4:$AS$2337,2,0),"")</f>
        <v>Dobiegniew (pow. strzelecko-drezdenecki, woj. lubuskie)</v>
      </c>
      <c r="AV353" s="98">
        <v>0</v>
      </c>
      <c r="AW353" s="98">
        <f>IF(ISNUMBER(SEARCH('ankieta ESG'!$G$182,AX353)),MAX($AW$3:AW352)+1,0)</f>
        <v>350</v>
      </c>
      <c r="AX353" s="134" t="s">
        <v>4353</v>
      </c>
      <c r="AY353" s="98">
        <v>0</v>
      </c>
      <c r="AZ353" s="99" t="str">
        <f>IFERROR(VLOOKUP(ROWS($AX$4:AX353),$AW$4:$AX$2337,2,0),"")</f>
        <v>Dobiegniew (pow. strzelecko-drezdenecki, woj. lubuskie)</v>
      </c>
      <c r="BA353" s="98">
        <v>0</v>
      </c>
      <c r="BB353" s="98">
        <f>IF(ISNUMBER(SEARCH('ankieta ESG'!$G$183,BC353)),MAX($BB$3:BB352)+1,0)</f>
        <v>350</v>
      </c>
      <c r="BC353" s="134" t="s">
        <v>4353</v>
      </c>
      <c r="BD353" s="98">
        <v>0</v>
      </c>
      <c r="BE353" s="99" t="str">
        <f>IFERROR(VLOOKUP(ROWS($BC$4:BC353),$BB$4:$BC$2337,2,0),"")</f>
        <v>Dobiegniew (pow. strzelecko-drezdenecki, woj. lubuskie)</v>
      </c>
      <c r="BF353" s="98">
        <v>0</v>
      </c>
      <c r="BG353" s="98">
        <f>IF(ISNUMBER(SEARCH('ankieta ESG'!$G$184,BH353)),MAX($BG$3:BG352)+1,0)</f>
        <v>350</v>
      </c>
      <c r="BH353" s="134" t="s">
        <v>4353</v>
      </c>
      <c r="BI353" s="98">
        <v>0</v>
      </c>
      <c r="BJ353" s="99" t="str">
        <f>IFERROR(VLOOKUP(ROWS($BH$4:BH353),$BG$4:$BH$2337,2,0),"")</f>
        <v>Dobiegniew (pow. strzelecko-drezdenecki, woj. lubuskie)</v>
      </c>
      <c r="BK353" s="98">
        <v>0</v>
      </c>
      <c r="BL353" s="98">
        <f>IF(ISNUMBER(SEARCH('ankieta ESG'!$G$185,BM353)),MAX($BL$3:BL352)+1,0)</f>
        <v>350</v>
      </c>
      <c r="BM353" s="134" t="s">
        <v>4353</v>
      </c>
      <c r="BN353" s="98">
        <v>0</v>
      </c>
      <c r="BO353" s="99" t="str">
        <f>IFERROR(VLOOKUP(ROWS($BM$4:BM353),$BL$4:$BM$2337,2,0),"")</f>
        <v>Dobiegniew (pow. strzelecko-drezdenecki, woj. lubuskie)</v>
      </c>
      <c r="BP353" s="98">
        <v>0</v>
      </c>
      <c r="BQ353" s="98">
        <f>IF(ISNUMBER(SEARCH('ankieta ESG'!$G$186,BR353)),MAX($BQ$3:BQ352)+1,0)</f>
        <v>350</v>
      </c>
      <c r="BR353" s="134" t="s">
        <v>4353</v>
      </c>
      <c r="BS353" s="98">
        <v>0</v>
      </c>
      <c r="BT353" s="99" t="str">
        <f>IFERROR(VLOOKUP(ROWS($BR$4:BR353),$BQ$4:$BR$2337,2,0),"")</f>
        <v>Dobiegniew (pow. strzelecko-drezdenecki, woj. lubuskie)</v>
      </c>
      <c r="BU353" s="98">
        <v>0</v>
      </c>
      <c r="BV353" s="98">
        <f>IF(ISNUMBER(SEARCH('ankieta ESG'!$G$187,BW353)),MAX($BV$3:BV352)+1,0)</f>
        <v>350</v>
      </c>
      <c r="BW353" s="134" t="s">
        <v>4353</v>
      </c>
      <c r="BX353" s="98">
        <v>0</v>
      </c>
      <c r="BY353" s="99" t="str">
        <f>IFERROR(VLOOKUP(ROWS($BW$4:BW353),$BV$4:$BW$2337,2,0),"")</f>
        <v>Dobiegniew (pow. strzelecko-drezdenecki, woj. lubuskie)</v>
      </c>
      <c r="BZ353" s="98">
        <v>0</v>
      </c>
      <c r="CA353" s="98">
        <f>IF(ISNUMBER(SEARCH('ankieta ESG'!$G$188,CB353)),MAX($CA$3:CA352)+1,0)</f>
        <v>350</v>
      </c>
      <c r="CB353" s="134" t="s">
        <v>4353</v>
      </c>
      <c r="CC353" s="98">
        <v>0</v>
      </c>
      <c r="CD353" s="99" t="str">
        <f>IFERROR(VLOOKUP(ROWS($CB$4:CB353),$CA$4:$CB$2337,2,0),"")</f>
        <v>Dobiegniew (pow. strzelecko-drezdenecki, woj. lubuskie)</v>
      </c>
      <c r="CE353" s="98">
        <v>0</v>
      </c>
      <c r="CF353" s="98">
        <f>IF(ISNUMBER(SEARCH('ankieta ESG'!$G$189,CG353)),MAX($CF$3:CF352)+1,0)</f>
        <v>350</v>
      </c>
      <c r="CG353" s="134" t="s">
        <v>4353</v>
      </c>
      <c r="CH353" s="98">
        <v>0</v>
      </c>
      <c r="CI353" s="99" t="str">
        <f>IFERROR(VLOOKUP(ROWS($CG$4:CG353),$CF$4:$CG$2337,2,0),"")</f>
        <v>Dobiegniew (pow. strzelecko-drezdenecki, woj. lubuskie)</v>
      </c>
      <c r="CJ353" s="98">
        <v>0</v>
      </c>
    </row>
    <row r="354" spans="2:88">
      <c r="B354" s="98">
        <f>IF(ISNUMBER(SEARCH('ankieta ESG'!$E$11,C354)),MAX(B$3:$B353)+1,0)</f>
        <v>351</v>
      </c>
      <c r="C354" s="99" t="s">
        <v>395</v>
      </c>
      <c r="D354" s="98">
        <v>0</v>
      </c>
      <c r="E354" s="99" t="str">
        <f>IFERROR(VLOOKUP(ROWS($C$4:C354),$B$4:$C$1385,2,0),"")</f>
        <v>46.21.Z Sprzedaż hurtowa zboża, nieprzetworzonego tytoniu, nasion i pasz dla zwierząt (PKD 2007)</v>
      </c>
      <c r="F354" s="98">
        <v>0</v>
      </c>
      <c r="AM354" s="98">
        <f>IF(ISNUMBER(SEARCH('ankieta ESG'!$G$180,AN354)),MAX(AM$3:$AM353)+1,0)</f>
        <v>351</v>
      </c>
      <c r="AN354" s="134" t="s">
        <v>4354</v>
      </c>
      <c r="AO354" s="98">
        <v>0</v>
      </c>
      <c r="AP354" s="99" t="str">
        <f>IFERROR(VLOOKUP(ROWS($AN$4:AN354),$AM$4:$AN$2337,2,0),"")</f>
        <v>Dobra (pow. limanowski, woj. małopolskie)</v>
      </c>
      <c r="AQ354" s="98">
        <v>0</v>
      </c>
      <c r="AR354" s="98">
        <f>IF(ISNUMBER(SEARCH('ankieta ESG'!$G$181,AS354)),MAX($AR$3:AR353)+1,0)</f>
        <v>351</v>
      </c>
      <c r="AS354" s="134" t="s">
        <v>4354</v>
      </c>
      <c r="AT354" s="98">
        <v>0</v>
      </c>
      <c r="AU354" s="99" t="str">
        <f>IFERROR(VLOOKUP(ROWS($AS$4:AS354),$AR$4:$AS$2337,2,0),"")</f>
        <v>Dobra (pow. limanowski, woj. małopolskie)</v>
      </c>
      <c r="AV354" s="98">
        <v>0</v>
      </c>
      <c r="AW354" s="98">
        <f>IF(ISNUMBER(SEARCH('ankieta ESG'!$G$182,AX354)),MAX($AW$3:AW353)+1,0)</f>
        <v>351</v>
      </c>
      <c r="AX354" s="134" t="s">
        <v>4354</v>
      </c>
      <c r="AY354" s="98">
        <v>0</v>
      </c>
      <c r="AZ354" s="99" t="str">
        <f>IFERROR(VLOOKUP(ROWS($AX$4:AX354),$AW$4:$AX$2337,2,0),"")</f>
        <v>Dobra (pow. limanowski, woj. małopolskie)</v>
      </c>
      <c r="BA354" s="98">
        <v>0</v>
      </c>
      <c r="BB354" s="98">
        <f>IF(ISNUMBER(SEARCH('ankieta ESG'!$G$183,BC354)),MAX($BB$3:BB353)+1,0)</f>
        <v>351</v>
      </c>
      <c r="BC354" s="134" t="s">
        <v>4354</v>
      </c>
      <c r="BD354" s="98">
        <v>0</v>
      </c>
      <c r="BE354" s="99" t="str">
        <f>IFERROR(VLOOKUP(ROWS($BC$4:BC354),$BB$4:$BC$2337,2,0),"")</f>
        <v>Dobra (pow. limanowski, woj. małopolskie)</v>
      </c>
      <c r="BF354" s="98">
        <v>0</v>
      </c>
      <c r="BG354" s="98">
        <f>IF(ISNUMBER(SEARCH('ankieta ESG'!$G$184,BH354)),MAX($BG$3:BG353)+1,0)</f>
        <v>351</v>
      </c>
      <c r="BH354" s="134" t="s">
        <v>4354</v>
      </c>
      <c r="BI354" s="98">
        <v>0</v>
      </c>
      <c r="BJ354" s="99" t="str">
        <f>IFERROR(VLOOKUP(ROWS($BH$4:BH354),$BG$4:$BH$2337,2,0),"")</f>
        <v>Dobra (pow. limanowski, woj. małopolskie)</v>
      </c>
      <c r="BK354" s="98">
        <v>0</v>
      </c>
      <c r="BL354" s="98">
        <f>IF(ISNUMBER(SEARCH('ankieta ESG'!$G$185,BM354)),MAX($BL$3:BL353)+1,0)</f>
        <v>351</v>
      </c>
      <c r="BM354" s="134" t="s">
        <v>4354</v>
      </c>
      <c r="BN354" s="98">
        <v>0</v>
      </c>
      <c r="BO354" s="99" t="str">
        <f>IFERROR(VLOOKUP(ROWS($BM$4:BM354),$BL$4:$BM$2337,2,0),"")</f>
        <v>Dobra (pow. limanowski, woj. małopolskie)</v>
      </c>
      <c r="BP354" s="98">
        <v>0</v>
      </c>
      <c r="BQ354" s="98">
        <f>IF(ISNUMBER(SEARCH('ankieta ESG'!$G$186,BR354)),MAX($BQ$3:BQ353)+1,0)</f>
        <v>351</v>
      </c>
      <c r="BR354" s="134" t="s">
        <v>4354</v>
      </c>
      <c r="BS354" s="98">
        <v>0</v>
      </c>
      <c r="BT354" s="99" t="str">
        <f>IFERROR(VLOOKUP(ROWS($BR$4:BR354),$BQ$4:$BR$2337,2,0),"")</f>
        <v>Dobra (pow. limanowski, woj. małopolskie)</v>
      </c>
      <c r="BU354" s="98">
        <v>0</v>
      </c>
      <c r="BV354" s="98">
        <f>IF(ISNUMBER(SEARCH('ankieta ESG'!$G$187,BW354)),MAX($BV$3:BV353)+1,0)</f>
        <v>351</v>
      </c>
      <c r="BW354" s="134" t="s">
        <v>4354</v>
      </c>
      <c r="BX354" s="98">
        <v>0</v>
      </c>
      <c r="BY354" s="99" t="str">
        <f>IFERROR(VLOOKUP(ROWS($BW$4:BW354),$BV$4:$BW$2337,2,0),"")</f>
        <v>Dobra (pow. limanowski, woj. małopolskie)</v>
      </c>
      <c r="BZ354" s="98">
        <v>0</v>
      </c>
      <c r="CA354" s="98">
        <f>IF(ISNUMBER(SEARCH('ankieta ESG'!$G$188,CB354)),MAX($CA$3:CA353)+1,0)</f>
        <v>351</v>
      </c>
      <c r="CB354" s="134" t="s">
        <v>4354</v>
      </c>
      <c r="CC354" s="98">
        <v>0</v>
      </c>
      <c r="CD354" s="99" t="str">
        <f>IFERROR(VLOOKUP(ROWS($CB$4:CB354),$CA$4:$CB$2337,2,0),"")</f>
        <v>Dobra (pow. limanowski, woj. małopolskie)</v>
      </c>
      <c r="CE354" s="98">
        <v>0</v>
      </c>
      <c r="CF354" s="98">
        <f>IF(ISNUMBER(SEARCH('ankieta ESG'!$G$189,CG354)),MAX($CF$3:CF353)+1,0)</f>
        <v>351</v>
      </c>
      <c r="CG354" s="134" t="s">
        <v>4354</v>
      </c>
      <c r="CH354" s="98">
        <v>0</v>
      </c>
      <c r="CI354" s="99" t="str">
        <f>IFERROR(VLOOKUP(ROWS($CG$4:CG354),$CF$4:$CG$2337,2,0),"")</f>
        <v>Dobra (pow. limanowski, woj. małopolskie)</v>
      </c>
      <c r="CJ354" s="98">
        <v>0</v>
      </c>
    </row>
    <row r="355" spans="2:88">
      <c r="B355" s="98">
        <f>IF(ISNUMBER(SEARCH('ankieta ESG'!$E$11,C355)),MAX(B$3:$B354)+1,0)</f>
        <v>352</v>
      </c>
      <c r="C355" s="99" t="s">
        <v>396</v>
      </c>
      <c r="D355" s="98">
        <v>0</v>
      </c>
      <c r="E355" s="99" t="str">
        <f>IFERROR(VLOOKUP(ROWS($C$4:C355),$B$4:$C$1385,2,0),"")</f>
        <v>46.22.Z Sprzedaż hurtowa kwiatów i roślin (PKD 2007)</v>
      </c>
      <c r="F355" s="98">
        <v>0</v>
      </c>
      <c r="AM355" s="98">
        <f>IF(ISNUMBER(SEARCH('ankieta ESG'!$G$180,AN355)),MAX(AM$3:$AM354)+1,0)</f>
        <v>352</v>
      </c>
      <c r="AN355" s="134" t="s">
        <v>4355</v>
      </c>
      <c r="AO355" s="98">
        <v>0</v>
      </c>
      <c r="AP355" s="99" t="str">
        <f>IFERROR(VLOOKUP(ROWS($AN$4:AN355),$AM$4:$AN$2337,2,0),"")</f>
        <v>Dobra (pow. łobeski, woj. zachodniopomorskie)</v>
      </c>
      <c r="AQ355" s="98">
        <v>0</v>
      </c>
      <c r="AR355" s="98">
        <f>IF(ISNUMBER(SEARCH('ankieta ESG'!$G$181,AS355)),MAX($AR$3:AR354)+1,0)</f>
        <v>352</v>
      </c>
      <c r="AS355" s="134" t="s">
        <v>4355</v>
      </c>
      <c r="AT355" s="98">
        <v>0</v>
      </c>
      <c r="AU355" s="99" t="str">
        <f>IFERROR(VLOOKUP(ROWS($AS$4:AS355),$AR$4:$AS$2337,2,0),"")</f>
        <v>Dobra (pow. łobeski, woj. zachodniopomorskie)</v>
      </c>
      <c r="AV355" s="98">
        <v>0</v>
      </c>
      <c r="AW355" s="98">
        <f>IF(ISNUMBER(SEARCH('ankieta ESG'!$G$182,AX355)),MAX($AW$3:AW354)+1,0)</f>
        <v>352</v>
      </c>
      <c r="AX355" s="134" t="s">
        <v>4355</v>
      </c>
      <c r="AY355" s="98">
        <v>0</v>
      </c>
      <c r="AZ355" s="99" t="str">
        <f>IFERROR(VLOOKUP(ROWS($AX$4:AX355),$AW$4:$AX$2337,2,0),"")</f>
        <v>Dobra (pow. łobeski, woj. zachodniopomorskie)</v>
      </c>
      <c r="BA355" s="98">
        <v>0</v>
      </c>
      <c r="BB355" s="98">
        <f>IF(ISNUMBER(SEARCH('ankieta ESG'!$G$183,BC355)),MAX($BB$3:BB354)+1,0)</f>
        <v>352</v>
      </c>
      <c r="BC355" s="134" t="s">
        <v>4355</v>
      </c>
      <c r="BD355" s="98">
        <v>0</v>
      </c>
      <c r="BE355" s="99" t="str">
        <f>IFERROR(VLOOKUP(ROWS($BC$4:BC355),$BB$4:$BC$2337,2,0),"")</f>
        <v>Dobra (pow. łobeski, woj. zachodniopomorskie)</v>
      </c>
      <c r="BF355" s="98">
        <v>0</v>
      </c>
      <c r="BG355" s="98">
        <f>IF(ISNUMBER(SEARCH('ankieta ESG'!$G$184,BH355)),MAX($BG$3:BG354)+1,0)</f>
        <v>352</v>
      </c>
      <c r="BH355" s="134" t="s">
        <v>4355</v>
      </c>
      <c r="BI355" s="98">
        <v>0</v>
      </c>
      <c r="BJ355" s="99" t="str">
        <f>IFERROR(VLOOKUP(ROWS($BH$4:BH355),$BG$4:$BH$2337,2,0),"")</f>
        <v>Dobra (pow. łobeski, woj. zachodniopomorskie)</v>
      </c>
      <c r="BK355" s="98">
        <v>0</v>
      </c>
      <c r="BL355" s="98">
        <f>IF(ISNUMBER(SEARCH('ankieta ESG'!$G$185,BM355)),MAX($BL$3:BL354)+1,0)</f>
        <v>352</v>
      </c>
      <c r="BM355" s="134" t="s">
        <v>4355</v>
      </c>
      <c r="BN355" s="98">
        <v>0</v>
      </c>
      <c r="BO355" s="99" t="str">
        <f>IFERROR(VLOOKUP(ROWS($BM$4:BM355),$BL$4:$BM$2337,2,0),"")</f>
        <v>Dobra (pow. łobeski, woj. zachodniopomorskie)</v>
      </c>
      <c r="BP355" s="98">
        <v>0</v>
      </c>
      <c r="BQ355" s="98">
        <f>IF(ISNUMBER(SEARCH('ankieta ESG'!$G$186,BR355)),MAX($BQ$3:BQ354)+1,0)</f>
        <v>352</v>
      </c>
      <c r="BR355" s="134" t="s">
        <v>4355</v>
      </c>
      <c r="BS355" s="98">
        <v>0</v>
      </c>
      <c r="BT355" s="99" t="str">
        <f>IFERROR(VLOOKUP(ROWS($BR$4:BR355),$BQ$4:$BR$2337,2,0),"")</f>
        <v>Dobra (pow. łobeski, woj. zachodniopomorskie)</v>
      </c>
      <c r="BU355" s="98">
        <v>0</v>
      </c>
      <c r="BV355" s="98">
        <f>IF(ISNUMBER(SEARCH('ankieta ESG'!$G$187,BW355)),MAX($BV$3:BV354)+1,0)</f>
        <v>352</v>
      </c>
      <c r="BW355" s="134" t="s">
        <v>4355</v>
      </c>
      <c r="BX355" s="98">
        <v>0</v>
      </c>
      <c r="BY355" s="99" t="str">
        <f>IFERROR(VLOOKUP(ROWS($BW$4:BW355),$BV$4:$BW$2337,2,0),"")</f>
        <v>Dobra (pow. łobeski, woj. zachodniopomorskie)</v>
      </c>
      <c r="BZ355" s="98">
        <v>0</v>
      </c>
      <c r="CA355" s="98">
        <f>IF(ISNUMBER(SEARCH('ankieta ESG'!$G$188,CB355)),MAX($CA$3:CA354)+1,0)</f>
        <v>352</v>
      </c>
      <c r="CB355" s="134" t="s">
        <v>4355</v>
      </c>
      <c r="CC355" s="98">
        <v>0</v>
      </c>
      <c r="CD355" s="99" t="str">
        <f>IFERROR(VLOOKUP(ROWS($CB$4:CB355),$CA$4:$CB$2337,2,0),"")</f>
        <v>Dobra (pow. łobeski, woj. zachodniopomorskie)</v>
      </c>
      <c r="CE355" s="98">
        <v>0</v>
      </c>
      <c r="CF355" s="98">
        <f>IF(ISNUMBER(SEARCH('ankieta ESG'!$G$189,CG355)),MAX($CF$3:CF354)+1,0)</f>
        <v>352</v>
      </c>
      <c r="CG355" s="134" t="s">
        <v>4355</v>
      </c>
      <c r="CH355" s="98">
        <v>0</v>
      </c>
      <c r="CI355" s="99" t="str">
        <f>IFERROR(VLOOKUP(ROWS($CG$4:CG355),$CF$4:$CG$2337,2,0),"")</f>
        <v>Dobra (pow. łobeski, woj. zachodniopomorskie)</v>
      </c>
      <c r="CJ355" s="98">
        <v>0</v>
      </c>
    </row>
    <row r="356" spans="2:88">
      <c r="B356" s="98">
        <f>IF(ISNUMBER(SEARCH('ankieta ESG'!$E$11,C356)),MAX(B$3:$B355)+1,0)</f>
        <v>353</v>
      </c>
      <c r="C356" s="99" t="s">
        <v>397</v>
      </c>
      <c r="D356" s="98">
        <v>0</v>
      </c>
      <c r="E356" s="99" t="str">
        <f>IFERROR(VLOOKUP(ROWS($C$4:C356),$B$4:$C$1385,2,0),"")</f>
        <v>46.23.Z Sprzedaż hurtowa żywych zwierząt (PKD 2007)</v>
      </c>
      <c r="F356" s="98">
        <v>0</v>
      </c>
      <c r="AM356" s="98">
        <f>IF(ISNUMBER(SEARCH('ankieta ESG'!$G$180,AN356)),MAX(AM$3:$AM355)+1,0)</f>
        <v>353</v>
      </c>
      <c r="AN356" s="134" t="s">
        <v>4356</v>
      </c>
      <c r="AO356" s="98">
        <v>0</v>
      </c>
      <c r="AP356" s="99" t="str">
        <f>IFERROR(VLOOKUP(ROWS($AN$4:AN356),$AM$4:$AN$2337,2,0),"")</f>
        <v>Dobra (pow. turecki, woj. wielkopolskie)</v>
      </c>
      <c r="AQ356" s="98">
        <v>0</v>
      </c>
      <c r="AR356" s="98">
        <f>IF(ISNUMBER(SEARCH('ankieta ESG'!$G$181,AS356)),MAX($AR$3:AR355)+1,0)</f>
        <v>353</v>
      </c>
      <c r="AS356" s="134" t="s">
        <v>4356</v>
      </c>
      <c r="AT356" s="98">
        <v>0</v>
      </c>
      <c r="AU356" s="99" t="str">
        <f>IFERROR(VLOOKUP(ROWS($AS$4:AS356),$AR$4:$AS$2337,2,0),"")</f>
        <v>Dobra (pow. turecki, woj. wielkopolskie)</v>
      </c>
      <c r="AV356" s="98">
        <v>0</v>
      </c>
      <c r="AW356" s="98">
        <f>IF(ISNUMBER(SEARCH('ankieta ESG'!$G$182,AX356)),MAX($AW$3:AW355)+1,0)</f>
        <v>353</v>
      </c>
      <c r="AX356" s="134" t="s">
        <v>4356</v>
      </c>
      <c r="AY356" s="98">
        <v>0</v>
      </c>
      <c r="AZ356" s="99" t="str">
        <f>IFERROR(VLOOKUP(ROWS($AX$4:AX356),$AW$4:$AX$2337,2,0),"")</f>
        <v>Dobra (pow. turecki, woj. wielkopolskie)</v>
      </c>
      <c r="BA356" s="98">
        <v>0</v>
      </c>
      <c r="BB356" s="98">
        <f>IF(ISNUMBER(SEARCH('ankieta ESG'!$G$183,BC356)),MAX($BB$3:BB355)+1,0)</f>
        <v>353</v>
      </c>
      <c r="BC356" s="134" t="s">
        <v>4356</v>
      </c>
      <c r="BD356" s="98">
        <v>0</v>
      </c>
      <c r="BE356" s="99" t="str">
        <f>IFERROR(VLOOKUP(ROWS($BC$4:BC356),$BB$4:$BC$2337,2,0),"")</f>
        <v>Dobra (pow. turecki, woj. wielkopolskie)</v>
      </c>
      <c r="BF356" s="98">
        <v>0</v>
      </c>
      <c r="BG356" s="98">
        <f>IF(ISNUMBER(SEARCH('ankieta ESG'!$G$184,BH356)),MAX($BG$3:BG355)+1,0)</f>
        <v>353</v>
      </c>
      <c r="BH356" s="134" t="s">
        <v>4356</v>
      </c>
      <c r="BI356" s="98">
        <v>0</v>
      </c>
      <c r="BJ356" s="99" t="str">
        <f>IFERROR(VLOOKUP(ROWS($BH$4:BH356),$BG$4:$BH$2337,2,0),"")</f>
        <v>Dobra (pow. turecki, woj. wielkopolskie)</v>
      </c>
      <c r="BK356" s="98">
        <v>0</v>
      </c>
      <c r="BL356" s="98">
        <f>IF(ISNUMBER(SEARCH('ankieta ESG'!$G$185,BM356)),MAX($BL$3:BL355)+1,0)</f>
        <v>353</v>
      </c>
      <c r="BM356" s="134" t="s">
        <v>4356</v>
      </c>
      <c r="BN356" s="98">
        <v>0</v>
      </c>
      <c r="BO356" s="99" t="str">
        <f>IFERROR(VLOOKUP(ROWS($BM$4:BM356),$BL$4:$BM$2337,2,0),"")</f>
        <v>Dobra (pow. turecki, woj. wielkopolskie)</v>
      </c>
      <c r="BP356" s="98">
        <v>0</v>
      </c>
      <c r="BQ356" s="98">
        <f>IF(ISNUMBER(SEARCH('ankieta ESG'!$G$186,BR356)),MAX($BQ$3:BQ355)+1,0)</f>
        <v>353</v>
      </c>
      <c r="BR356" s="134" t="s">
        <v>4356</v>
      </c>
      <c r="BS356" s="98">
        <v>0</v>
      </c>
      <c r="BT356" s="99" t="str">
        <f>IFERROR(VLOOKUP(ROWS($BR$4:BR356),$BQ$4:$BR$2337,2,0),"")</f>
        <v>Dobra (pow. turecki, woj. wielkopolskie)</v>
      </c>
      <c r="BU356" s="98">
        <v>0</v>
      </c>
      <c r="BV356" s="98">
        <f>IF(ISNUMBER(SEARCH('ankieta ESG'!$G$187,BW356)),MAX($BV$3:BV355)+1,0)</f>
        <v>353</v>
      </c>
      <c r="BW356" s="134" t="s">
        <v>4356</v>
      </c>
      <c r="BX356" s="98">
        <v>0</v>
      </c>
      <c r="BY356" s="99" t="str">
        <f>IFERROR(VLOOKUP(ROWS($BW$4:BW356),$BV$4:$BW$2337,2,0),"")</f>
        <v>Dobra (pow. turecki, woj. wielkopolskie)</v>
      </c>
      <c r="BZ356" s="98">
        <v>0</v>
      </c>
      <c r="CA356" s="98">
        <f>IF(ISNUMBER(SEARCH('ankieta ESG'!$G$188,CB356)),MAX($CA$3:CA355)+1,0)</f>
        <v>353</v>
      </c>
      <c r="CB356" s="134" t="s">
        <v>4356</v>
      </c>
      <c r="CC356" s="98">
        <v>0</v>
      </c>
      <c r="CD356" s="99" t="str">
        <f>IFERROR(VLOOKUP(ROWS($CB$4:CB356),$CA$4:$CB$2337,2,0),"")</f>
        <v>Dobra (pow. turecki, woj. wielkopolskie)</v>
      </c>
      <c r="CE356" s="98">
        <v>0</v>
      </c>
      <c r="CF356" s="98">
        <f>IF(ISNUMBER(SEARCH('ankieta ESG'!$G$189,CG356)),MAX($CF$3:CF355)+1,0)</f>
        <v>353</v>
      </c>
      <c r="CG356" s="134" t="s">
        <v>4356</v>
      </c>
      <c r="CH356" s="98">
        <v>0</v>
      </c>
      <c r="CI356" s="99" t="str">
        <f>IFERROR(VLOOKUP(ROWS($CG$4:CG356),$CF$4:$CG$2337,2,0),"")</f>
        <v>Dobra (pow. turecki, woj. wielkopolskie)</v>
      </c>
      <c r="CJ356" s="98">
        <v>0</v>
      </c>
    </row>
    <row r="357" spans="2:88">
      <c r="B357" s="98">
        <f>IF(ISNUMBER(SEARCH('ankieta ESG'!$E$11,C357)),MAX(B$3:$B356)+1,0)</f>
        <v>354</v>
      </c>
      <c r="C357" s="99" t="s">
        <v>398</v>
      </c>
      <c r="D357" s="98">
        <v>0</v>
      </c>
      <c r="E357" s="99" t="str">
        <f>IFERROR(VLOOKUP(ROWS($C$4:C357),$B$4:$C$1385,2,0),"")</f>
        <v>46.24.Z Sprzedaż hurtowa skór (PKD 2007)</v>
      </c>
      <c r="F357" s="98">
        <v>0</v>
      </c>
      <c r="AM357" s="98">
        <f>IF(ISNUMBER(SEARCH('ankieta ESG'!$G$180,AN357)),MAX(AM$3:$AM356)+1,0)</f>
        <v>354</v>
      </c>
      <c r="AN357" s="134" t="s">
        <v>4357</v>
      </c>
      <c r="AO357" s="98">
        <v>0</v>
      </c>
      <c r="AP357" s="99" t="str">
        <f>IFERROR(VLOOKUP(ROWS($AN$4:AN357),$AM$4:$AN$2337,2,0),"")</f>
        <v>Dobra (Szczecińska) (pow. policki, woj. zachodniopomorskie)</v>
      </c>
      <c r="AQ357" s="98">
        <v>0</v>
      </c>
      <c r="AR357" s="98">
        <f>IF(ISNUMBER(SEARCH('ankieta ESG'!$G$181,AS357)),MAX($AR$3:AR356)+1,0)</f>
        <v>354</v>
      </c>
      <c r="AS357" s="134" t="s">
        <v>4357</v>
      </c>
      <c r="AT357" s="98">
        <v>0</v>
      </c>
      <c r="AU357" s="99" t="str">
        <f>IFERROR(VLOOKUP(ROWS($AS$4:AS357),$AR$4:$AS$2337,2,0),"")</f>
        <v>Dobra (Szczecińska) (pow. policki, woj. zachodniopomorskie)</v>
      </c>
      <c r="AV357" s="98">
        <v>0</v>
      </c>
      <c r="AW357" s="98">
        <f>IF(ISNUMBER(SEARCH('ankieta ESG'!$G$182,AX357)),MAX($AW$3:AW356)+1,0)</f>
        <v>354</v>
      </c>
      <c r="AX357" s="134" t="s">
        <v>4357</v>
      </c>
      <c r="AY357" s="98">
        <v>0</v>
      </c>
      <c r="AZ357" s="99" t="str">
        <f>IFERROR(VLOOKUP(ROWS($AX$4:AX357),$AW$4:$AX$2337,2,0),"")</f>
        <v>Dobra (Szczecińska) (pow. policki, woj. zachodniopomorskie)</v>
      </c>
      <c r="BA357" s="98">
        <v>0</v>
      </c>
      <c r="BB357" s="98">
        <f>IF(ISNUMBER(SEARCH('ankieta ESG'!$G$183,BC357)),MAX($BB$3:BB356)+1,0)</f>
        <v>354</v>
      </c>
      <c r="BC357" s="134" t="s">
        <v>4357</v>
      </c>
      <c r="BD357" s="98">
        <v>0</v>
      </c>
      <c r="BE357" s="99" t="str">
        <f>IFERROR(VLOOKUP(ROWS($BC$4:BC357),$BB$4:$BC$2337,2,0),"")</f>
        <v>Dobra (Szczecińska) (pow. policki, woj. zachodniopomorskie)</v>
      </c>
      <c r="BF357" s="98">
        <v>0</v>
      </c>
      <c r="BG357" s="98">
        <f>IF(ISNUMBER(SEARCH('ankieta ESG'!$G$184,BH357)),MAX($BG$3:BG356)+1,0)</f>
        <v>354</v>
      </c>
      <c r="BH357" s="134" t="s">
        <v>4357</v>
      </c>
      <c r="BI357" s="98">
        <v>0</v>
      </c>
      <c r="BJ357" s="99" t="str">
        <f>IFERROR(VLOOKUP(ROWS($BH$4:BH357),$BG$4:$BH$2337,2,0),"")</f>
        <v>Dobra (Szczecińska) (pow. policki, woj. zachodniopomorskie)</v>
      </c>
      <c r="BK357" s="98">
        <v>0</v>
      </c>
      <c r="BL357" s="98">
        <f>IF(ISNUMBER(SEARCH('ankieta ESG'!$G$185,BM357)),MAX($BL$3:BL356)+1,0)</f>
        <v>354</v>
      </c>
      <c r="BM357" s="134" t="s">
        <v>4357</v>
      </c>
      <c r="BN357" s="98">
        <v>0</v>
      </c>
      <c r="BO357" s="99" t="str">
        <f>IFERROR(VLOOKUP(ROWS($BM$4:BM357),$BL$4:$BM$2337,2,0),"")</f>
        <v>Dobra (Szczecińska) (pow. policki, woj. zachodniopomorskie)</v>
      </c>
      <c r="BP357" s="98">
        <v>0</v>
      </c>
      <c r="BQ357" s="98">
        <f>IF(ISNUMBER(SEARCH('ankieta ESG'!$G$186,BR357)),MAX($BQ$3:BQ356)+1,0)</f>
        <v>354</v>
      </c>
      <c r="BR357" s="134" t="s">
        <v>4357</v>
      </c>
      <c r="BS357" s="98">
        <v>0</v>
      </c>
      <c r="BT357" s="99" t="str">
        <f>IFERROR(VLOOKUP(ROWS($BR$4:BR357),$BQ$4:$BR$2337,2,0),"")</f>
        <v>Dobra (Szczecińska) (pow. policki, woj. zachodniopomorskie)</v>
      </c>
      <c r="BU357" s="98">
        <v>0</v>
      </c>
      <c r="BV357" s="98">
        <f>IF(ISNUMBER(SEARCH('ankieta ESG'!$G$187,BW357)),MAX($BV$3:BV356)+1,0)</f>
        <v>354</v>
      </c>
      <c r="BW357" s="134" t="s">
        <v>4357</v>
      </c>
      <c r="BX357" s="98">
        <v>0</v>
      </c>
      <c r="BY357" s="99" t="str">
        <f>IFERROR(VLOOKUP(ROWS($BW$4:BW357),$BV$4:$BW$2337,2,0),"")</f>
        <v>Dobra (Szczecińska) (pow. policki, woj. zachodniopomorskie)</v>
      </c>
      <c r="BZ357" s="98">
        <v>0</v>
      </c>
      <c r="CA357" s="98">
        <f>IF(ISNUMBER(SEARCH('ankieta ESG'!$G$188,CB357)),MAX($CA$3:CA356)+1,0)</f>
        <v>354</v>
      </c>
      <c r="CB357" s="134" t="s">
        <v>4357</v>
      </c>
      <c r="CC357" s="98">
        <v>0</v>
      </c>
      <c r="CD357" s="99" t="str">
        <f>IFERROR(VLOOKUP(ROWS($CB$4:CB357),$CA$4:$CB$2337,2,0),"")</f>
        <v>Dobra (Szczecińska) (pow. policki, woj. zachodniopomorskie)</v>
      </c>
      <c r="CE357" s="98">
        <v>0</v>
      </c>
      <c r="CF357" s="98">
        <f>IF(ISNUMBER(SEARCH('ankieta ESG'!$G$189,CG357)),MAX($CF$3:CF356)+1,0)</f>
        <v>354</v>
      </c>
      <c r="CG357" s="134" t="s">
        <v>4357</v>
      </c>
      <c r="CH357" s="98">
        <v>0</v>
      </c>
      <c r="CI357" s="99" t="str">
        <f>IFERROR(VLOOKUP(ROWS($CG$4:CG357),$CF$4:$CG$2337,2,0),"")</f>
        <v>Dobra (Szczecińska) (pow. policki, woj. zachodniopomorskie)</v>
      </c>
      <c r="CJ357" s="98">
        <v>0</v>
      </c>
    </row>
    <row r="358" spans="2:88">
      <c r="B358" s="98">
        <f>IF(ISNUMBER(SEARCH('ankieta ESG'!$E$11,C358)),MAX(B$3:$B357)+1,0)</f>
        <v>355</v>
      </c>
      <c r="C358" s="99" t="s">
        <v>399</v>
      </c>
      <c r="D358" s="98">
        <v>0</v>
      </c>
      <c r="E358" s="99" t="str">
        <f>IFERROR(VLOOKUP(ROWS($C$4:C358),$B$4:$C$1385,2,0),"")</f>
        <v>46.31.Z Sprzedaż hurtowa owoców i warzyw (PKD 2007)</v>
      </c>
      <c r="F358" s="98">
        <v>0</v>
      </c>
      <c r="AM358" s="98">
        <f>IF(ISNUMBER(SEARCH('ankieta ESG'!$G$180,AN358)),MAX(AM$3:$AM357)+1,0)</f>
        <v>355</v>
      </c>
      <c r="AN358" s="134" t="s">
        <v>4358</v>
      </c>
      <c r="AO358" s="98">
        <v>0</v>
      </c>
      <c r="AP358" s="99" t="str">
        <f>IFERROR(VLOOKUP(ROWS($AN$4:AN358),$AM$4:$AN$2337,2,0),"")</f>
        <v>Dobrcz (pow. bydgoski, woj. kujawsko-pomorskie)</v>
      </c>
      <c r="AQ358" s="98">
        <v>0</v>
      </c>
      <c r="AR358" s="98">
        <f>IF(ISNUMBER(SEARCH('ankieta ESG'!$G$181,AS358)),MAX($AR$3:AR357)+1,0)</f>
        <v>355</v>
      </c>
      <c r="AS358" s="134" t="s">
        <v>4358</v>
      </c>
      <c r="AT358" s="98">
        <v>0</v>
      </c>
      <c r="AU358" s="99" t="str">
        <f>IFERROR(VLOOKUP(ROWS($AS$4:AS358),$AR$4:$AS$2337,2,0),"")</f>
        <v>Dobrcz (pow. bydgoski, woj. kujawsko-pomorskie)</v>
      </c>
      <c r="AV358" s="98">
        <v>0</v>
      </c>
      <c r="AW358" s="98">
        <f>IF(ISNUMBER(SEARCH('ankieta ESG'!$G$182,AX358)),MAX($AW$3:AW357)+1,0)</f>
        <v>355</v>
      </c>
      <c r="AX358" s="134" t="s">
        <v>4358</v>
      </c>
      <c r="AY358" s="98">
        <v>0</v>
      </c>
      <c r="AZ358" s="99" t="str">
        <f>IFERROR(VLOOKUP(ROWS($AX$4:AX358),$AW$4:$AX$2337,2,0),"")</f>
        <v>Dobrcz (pow. bydgoski, woj. kujawsko-pomorskie)</v>
      </c>
      <c r="BA358" s="98">
        <v>0</v>
      </c>
      <c r="BB358" s="98">
        <f>IF(ISNUMBER(SEARCH('ankieta ESG'!$G$183,BC358)),MAX($BB$3:BB357)+1,0)</f>
        <v>355</v>
      </c>
      <c r="BC358" s="134" t="s">
        <v>4358</v>
      </c>
      <c r="BD358" s="98">
        <v>0</v>
      </c>
      <c r="BE358" s="99" t="str">
        <f>IFERROR(VLOOKUP(ROWS($BC$4:BC358),$BB$4:$BC$2337,2,0),"")</f>
        <v>Dobrcz (pow. bydgoski, woj. kujawsko-pomorskie)</v>
      </c>
      <c r="BF358" s="98">
        <v>0</v>
      </c>
      <c r="BG358" s="98">
        <f>IF(ISNUMBER(SEARCH('ankieta ESG'!$G$184,BH358)),MAX($BG$3:BG357)+1,0)</f>
        <v>355</v>
      </c>
      <c r="BH358" s="134" t="s">
        <v>4358</v>
      </c>
      <c r="BI358" s="98">
        <v>0</v>
      </c>
      <c r="BJ358" s="99" t="str">
        <f>IFERROR(VLOOKUP(ROWS($BH$4:BH358),$BG$4:$BH$2337,2,0),"")</f>
        <v>Dobrcz (pow. bydgoski, woj. kujawsko-pomorskie)</v>
      </c>
      <c r="BK358" s="98">
        <v>0</v>
      </c>
      <c r="BL358" s="98">
        <f>IF(ISNUMBER(SEARCH('ankieta ESG'!$G$185,BM358)),MAX($BL$3:BL357)+1,0)</f>
        <v>355</v>
      </c>
      <c r="BM358" s="134" t="s">
        <v>4358</v>
      </c>
      <c r="BN358" s="98">
        <v>0</v>
      </c>
      <c r="BO358" s="99" t="str">
        <f>IFERROR(VLOOKUP(ROWS($BM$4:BM358),$BL$4:$BM$2337,2,0),"")</f>
        <v>Dobrcz (pow. bydgoski, woj. kujawsko-pomorskie)</v>
      </c>
      <c r="BP358" s="98">
        <v>0</v>
      </c>
      <c r="BQ358" s="98">
        <f>IF(ISNUMBER(SEARCH('ankieta ESG'!$G$186,BR358)),MAX($BQ$3:BQ357)+1,0)</f>
        <v>355</v>
      </c>
      <c r="BR358" s="134" t="s">
        <v>4358</v>
      </c>
      <c r="BS358" s="98">
        <v>0</v>
      </c>
      <c r="BT358" s="99" t="str">
        <f>IFERROR(VLOOKUP(ROWS($BR$4:BR358),$BQ$4:$BR$2337,2,0),"")</f>
        <v>Dobrcz (pow. bydgoski, woj. kujawsko-pomorskie)</v>
      </c>
      <c r="BU358" s="98">
        <v>0</v>
      </c>
      <c r="BV358" s="98">
        <f>IF(ISNUMBER(SEARCH('ankieta ESG'!$G$187,BW358)),MAX($BV$3:BV357)+1,0)</f>
        <v>355</v>
      </c>
      <c r="BW358" s="134" t="s">
        <v>4358</v>
      </c>
      <c r="BX358" s="98">
        <v>0</v>
      </c>
      <c r="BY358" s="99" t="str">
        <f>IFERROR(VLOOKUP(ROWS($BW$4:BW358),$BV$4:$BW$2337,2,0),"")</f>
        <v>Dobrcz (pow. bydgoski, woj. kujawsko-pomorskie)</v>
      </c>
      <c r="BZ358" s="98">
        <v>0</v>
      </c>
      <c r="CA358" s="98">
        <f>IF(ISNUMBER(SEARCH('ankieta ESG'!$G$188,CB358)),MAX($CA$3:CA357)+1,0)</f>
        <v>355</v>
      </c>
      <c r="CB358" s="134" t="s">
        <v>4358</v>
      </c>
      <c r="CC358" s="98">
        <v>0</v>
      </c>
      <c r="CD358" s="99" t="str">
        <f>IFERROR(VLOOKUP(ROWS($CB$4:CB358),$CA$4:$CB$2337,2,0),"")</f>
        <v>Dobrcz (pow. bydgoski, woj. kujawsko-pomorskie)</v>
      </c>
      <c r="CE358" s="98">
        <v>0</v>
      </c>
      <c r="CF358" s="98">
        <f>IF(ISNUMBER(SEARCH('ankieta ESG'!$G$189,CG358)),MAX($CF$3:CF357)+1,0)</f>
        <v>355</v>
      </c>
      <c r="CG358" s="134" t="s">
        <v>4358</v>
      </c>
      <c r="CH358" s="98">
        <v>0</v>
      </c>
      <c r="CI358" s="99" t="str">
        <f>IFERROR(VLOOKUP(ROWS($CG$4:CG358),$CF$4:$CG$2337,2,0),"")</f>
        <v>Dobrcz (pow. bydgoski, woj. kujawsko-pomorskie)</v>
      </c>
      <c r="CJ358" s="98">
        <v>0</v>
      </c>
    </row>
    <row r="359" spans="2:88">
      <c r="B359" s="98">
        <f>IF(ISNUMBER(SEARCH('ankieta ESG'!$E$11,C359)),MAX(B$3:$B358)+1,0)</f>
        <v>356</v>
      </c>
      <c r="C359" s="99" t="s">
        <v>400</v>
      </c>
      <c r="D359" s="98">
        <v>0</v>
      </c>
      <c r="E359" s="99" t="str">
        <f>IFERROR(VLOOKUP(ROWS($C$4:C359),$B$4:$C$1385,2,0),"")</f>
        <v>46.32.Z Sprzedaż hurtowa mięsa i wyrobów z mięsa (PKD 2007)</v>
      </c>
      <c r="F359" s="98">
        <v>0</v>
      </c>
      <c r="AM359" s="98">
        <f>IF(ISNUMBER(SEARCH('ankieta ESG'!$G$180,AN359)),MAX(AM$3:$AM358)+1,0)</f>
        <v>356</v>
      </c>
      <c r="AN359" s="134" t="s">
        <v>4359</v>
      </c>
      <c r="AO359" s="98">
        <v>0</v>
      </c>
      <c r="AP359" s="99" t="str">
        <f>IFERROR(VLOOKUP(ROWS($AN$4:AN359),$AM$4:$AN$2337,2,0),"")</f>
        <v>Dobre (pow. miński, woj. mazowieckie)</v>
      </c>
      <c r="AQ359" s="98">
        <v>0</v>
      </c>
      <c r="AR359" s="98">
        <f>IF(ISNUMBER(SEARCH('ankieta ESG'!$G$181,AS359)),MAX($AR$3:AR358)+1,0)</f>
        <v>356</v>
      </c>
      <c r="AS359" s="134" t="s">
        <v>4359</v>
      </c>
      <c r="AT359" s="98">
        <v>0</v>
      </c>
      <c r="AU359" s="99" t="str">
        <f>IFERROR(VLOOKUP(ROWS($AS$4:AS359),$AR$4:$AS$2337,2,0),"")</f>
        <v>Dobre (pow. miński, woj. mazowieckie)</v>
      </c>
      <c r="AV359" s="98">
        <v>0</v>
      </c>
      <c r="AW359" s="98">
        <f>IF(ISNUMBER(SEARCH('ankieta ESG'!$G$182,AX359)),MAX($AW$3:AW358)+1,0)</f>
        <v>356</v>
      </c>
      <c r="AX359" s="134" t="s">
        <v>4359</v>
      </c>
      <c r="AY359" s="98">
        <v>0</v>
      </c>
      <c r="AZ359" s="99" t="str">
        <f>IFERROR(VLOOKUP(ROWS($AX$4:AX359),$AW$4:$AX$2337,2,0),"")</f>
        <v>Dobre (pow. miński, woj. mazowieckie)</v>
      </c>
      <c r="BA359" s="98">
        <v>0</v>
      </c>
      <c r="BB359" s="98">
        <f>IF(ISNUMBER(SEARCH('ankieta ESG'!$G$183,BC359)),MAX($BB$3:BB358)+1,0)</f>
        <v>356</v>
      </c>
      <c r="BC359" s="134" t="s">
        <v>4359</v>
      </c>
      <c r="BD359" s="98">
        <v>0</v>
      </c>
      <c r="BE359" s="99" t="str">
        <f>IFERROR(VLOOKUP(ROWS($BC$4:BC359),$BB$4:$BC$2337,2,0),"")</f>
        <v>Dobre (pow. miński, woj. mazowieckie)</v>
      </c>
      <c r="BF359" s="98">
        <v>0</v>
      </c>
      <c r="BG359" s="98">
        <f>IF(ISNUMBER(SEARCH('ankieta ESG'!$G$184,BH359)),MAX($BG$3:BG358)+1,0)</f>
        <v>356</v>
      </c>
      <c r="BH359" s="134" t="s">
        <v>4359</v>
      </c>
      <c r="BI359" s="98">
        <v>0</v>
      </c>
      <c r="BJ359" s="99" t="str">
        <f>IFERROR(VLOOKUP(ROWS($BH$4:BH359),$BG$4:$BH$2337,2,0),"")</f>
        <v>Dobre (pow. miński, woj. mazowieckie)</v>
      </c>
      <c r="BK359" s="98">
        <v>0</v>
      </c>
      <c r="BL359" s="98">
        <f>IF(ISNUMBER(SEARCH('ankieta ESG'!$G$185,BM359)),MAX($BL$3:BL358)+1,0)</f>
        <v>356</v>
      </c>
      <c r="BM359" s="134" t="s">
        <v>4359</v>
      </c>
      <c r="BN359" s="98">
        <v>0</v>
      </c>
      <c r="BO359" s="99" t="str">
        <f>IFERROR(VLOOKUP(ROWS($BM$4:BM359),$BL$4:$BM$2337,2,0),"")</f>
        <v>Dobre (pow. miński, woj. mazowieckie)</v>
      </c>
      <c r="BP359" s="98">
        <v>0</v>
      </c>
      <c r="BQ359" s="98">
        <f>IF(ISNUMBER(SEARCH('ankieta ESG'!$G$186,BR359)),MAX($BQ$3:BQ358)+1,0)</f>
        <v>356</v>
      </c>
      <c r="BR359" s="134" t="s">
        <v>4359</v>
      </c>
      <c r="BS359" s="98">
        <v>0</v>
      </c>
      <c r="BT359" s="99" t="str">
        <f>IFERROR(VLOOKUP(ROWS($BR$4:BR359),$BQ$4:$BR$2337,2,0),"")</f>
        <v>Dobre (pow. miński, woj. mazowieckie)</v>
      </c>
      <c r="BU359" s="98">
        <v>0</v>
      </c>
      <c r="BV359" s="98">
        <f>IF(ISNUMBER(SEARCH('ankieta ESG'!$G$187,BW359)),MAX($BV$3:BV358)+1,0)</f>
        <v>356</v>
      </c>
      <c r="BW359" s="134" t="s">
        <v>4359</v>
      </c>
      <c r="BX359" s="98">
        <v>0</v>
      </c>
      <c r="BY359" s="99" t="str">
        <f>IFERROR(VLOOKUP(ROWS($BW$4:BW359),$BV$4:$BW$2337,2,0),"")</f>
        <v>Dobre (pow. miński, woj. mazowieckie)</v>
      </c>
      <c r="BZ359" s="98">
        <v>0</v>
      </c>
      <c r="CA359" s="98">
        <f>IF(ISNUMBER(SEARCH('ankieta ESG'!$G$188,CB359)),MAX($CA$3:CA358)+1,0)</f>
        <v>356</v>
      </c>
      <c r="CB359" s="134" t="s">
        <v>4359</v>
      </c>
      <c r="CC359" s="98">
        <v>0</v>
      </c>
      <c r="CD359" s="99" t="str">
        <f>IFERROR(VLOOKUP(ROWS($CB$4:CB359),$CA$4:$CB$2337,2,0),"")</f>
        <v>Dobre (pow. miński, woj. mazowieckie)</v>
      </c>
      <c r="CE359" s="98">
        <v>0</v>
      </c>
      <c r="CF359" s="98">
        <f>IF(ISNUMBER(SEARCH('ankieta ESG'!$G$189,CG359)),MAX($CF$3:CF358)+1,0)</f>
        <v>356</v>
      </c>
      <c r="CG359" s="134" t="s">
        <v>4359</v>
      </c>
      <c r="CH359" s="98">
        <v>0</v>
      </c>
      <c r="CI359" s="99" t="str">
        <f>IFERROR(VLOOKUP(ROWS($CG$4:CG359),$CF$4:$CG$2337,2,0),"")</f>
        <v>Dobre (pow. miński, woj. mazowieckie)</v>
      </c>
      <c r="CJ359" s="98">
        <v>0</v>
      </c>
    </row>
    <row r="360" spans="2:88">
      <c r="B360" s="98">
        <f>IF(ISNUMBER(SEARCH('ankieta ESG'!$E$11,C360)),MAX(B$3:$B359)+1,0)</f>
        <v>357</v>
      </c>
      <c r="C360" s="99" t="s">
        <v>401</v>
      </c>
      <c r="D360" s="98">
        <v>0</v>
      </c>
      <c r="E360" s="99" t="str">
        <f>IFERROR(VLOOKUP(ROWS($C$4:C360),$B$4:$C$1385,2,0),"")</f>
        <v>46.33.Z Sprzedaż hurtowa mleka, wyrobów mleczarskich, jaj, olejów i tłuszczów jadalnych (PKD 2007)</v>
      </c>
      <c r="F360" s="98">
        <v>0</v>
      </c>
      <c r="AM360" s="98">
        <f>IF(ISNUMBER(SEARCH('ankieta ESG'!$G$180,AN360)),MAX(AM$3:$AM359)+1,0)</f>
        <v>357</v>
      </c>
      <c r="AN360" s="134" t="s">
        <v>4360</v>
      </c>
      <c r="AO360" s="98">
        <v>0</v>
      </c>
      <c r="AP360" s="99" t="str">
        <f>IFERROR(VLOOKUP(ROWS($AN$4:AN360),$AM$4:$AN$2337,2,0),"")</f>
        <v>Dobre (pow. radziejowski, woj. kujawsko-pomorskie)</v>
      </c>
      <c r="AQ360" s="98">
        <v>0</v>
      </c>
      <c r="AR360" s="98">
        <f>IF(ISNUMBER(SEARCH('ankieta ESG'!$G$181,AS360)),MAX($AR$3:AR359)+1,0)</f>
        <v>357</v>
      </c>
      <c r="AS360" s="134" t="s">
        <v>4360</v>
      </c>
      <c r="AT360" s="98">
        <v>0</v>
      </c>
      <c r="AU360" s="99" t="str">
        <f>IFERROR(VLOOKUP(ROWS($AS$4:AS360),$AR$4:$AS$2337,2,0),"")</f>
        <v>Dobre (pow. radziejowski, woj. kujawsko-pomorskie)</v>
      </c>
      <c r="AV360" s="98">
        <v>0</v>
      </c>
      <c r="AW360" s="98">
        <f>IF(ISNUMBER(SEARCH('ankieta ESG'!$G$182,AX360)),MAX($AW$3:AW359)+1,0)</f>
        <v>357</v>
      </c>
      <c r="AX360" s="134" t="s">
        <v>4360</v>
      </c>
      <c r="AY360" s="98">
        <v>0</v>
      </c>
      <c r="AZ360" s="99" t="str">
        <f>IFERROR(VLOOKUP(ROWS($AX$4:AX360),$AW$4:$AX$2337,2,0),"")</f>
        <v>Dobre (pow. radziejowski, woj. kujawsko-pomorskie)</v>
      </c>
      <c r="BA360" s="98">
        <v>0</v>
      </c>
      <c r="BB360" s="98">
        <f>IF(ISNUMBER(SEARCH('ankieta ESG'!$G$183,BC360)),MAX($BB$3:BB359)+1,0)</f>
        <v>357</v>
      </c>
      <c r="BC360" s="134" t="s">
        <v>4360</v>
      </c>
      <c r="BD360" s="98">
        <v>0</v>
      </c>
      <c r="BE360" s="99" t="str">
        <f>IFERROR(VLOOKUP(ROWS($BC$4:BC360),$BB$4:$BC$2337,2,0),"")</f>
        <v>Dobre (pow. radziejowski, woj. kujawsko-pomorskie)</v>
      </c>
      <c r="BF360" s="98">
        <v>0</v>
      </c>
      <c r="BG360" s="98">
        <f>IF(ISNUMBER(SEARCH('ankieta ESG'!$G$184,BH360)),MAX($BG$3:BG359)+1,0)</f>
        <v>357</v>
      </c>
      <c r="BH360" s="134" t="s">
        <v>4360</v>
      </c>
      <c r="BI360" s="98">
        <v>0</v>
      </c>
      <c r="BJ360" s="99" t="str">
        <f>IFERROR(VLOOKUP(ROWS($BH$4:BH360),$BG$4:$BH$2337,2,0),"")</f>
        <v>Dobre (pow. radziejowski, woj. kujawsko-pomorskie)</v>
      </c>
      <c r="BK360" s="98">
        <v>0</v>
      </c>
      <c r="BL360" s="98">
        <f>IF(ISNUMBER(SEARCH('ankieta ESG'!$G$185,BM360)),MAX($BL$3:BL359)+1,0)</f>
        <v>357</v>
      </c>
      <c r="BM360" s="134" t="s">
        <v>4360</v>
      </c>
      <c r="BN360" s="98">
        <v>0</v>
      </c>
      <c r="BO360" s="99" t="str">
        <f>IFERROR(VLOOKUP(ROWS($BM$4:BM360),$BL$4:$BM$2337,2,0),"")</f>
        <v>Dobre (pow. radziejowski, woj. kujawsko-pomorskie)</v>
      </c>
      <c r="BP360" s="98">
        <v>0</v>
      </c>
      <c r="BQ360" s="98">
        <f>IF(ISNUMBER(SEARCH('ankieta ESG'!$G$186,BR360)),MAX($BQ$3:BQ359)+1,0)</f>
        <v>357</v>
      </c>
      <c r="BR360" s="134" t="s">
        <v>4360</v>
      </c>
      <c r="BS360" s="98">
        <v>0</v>
      </c>
      <c r="BT360" s="99" t="str">
        <f>IFERROR(VLOOKUP(ROWS($BR$4:BR360),$BQ$4:$BR$2337,2,0),"")</f>
        <v>Dobre (pow. radziejowski, woj. kujawsko-pomorskie)</v>
      </c>
      <c r="BU360" s="98">
        <v>0</v>
      </c>
      <c r="BV360" s="98">
        <f>IF(ISNUMBER(SEARCH('ankieta ESG'!$G$187,BW360)),MAX($BV$3:BV359)+1,0)</f>
        <v>357</v>
      </c>
      <c r="BW360" s="134" t="s">
        <v>4360</v>
      </c>
      <c r="BX360" s="98">
        <v>0</v>
      </c>
      <c r="BY360" s="99" t="str">
        <f>IFERROR(VLOOKUP(ROWS($BW$4:BW360),$BV$4:$BW$2337,2,0),"")</f>
        <v>Dobre (pow. radziejowski, woj. kujawsko-pomorskie)</v>
      </c>
      <c r="BZ360" s="98">
        <v>0</v>
      </c>
      <c r="CA360" s="98">
        <f>IF(ISNUMBER(SEARCH('ankieta ESG'!$G$188,CB360)),MAX($CA$3:CA359)+1,0)</f>
        <v>357</v>
      </c>
      <c r="CB360" s="134" t="s">
        <v>4360</v>
      </c>
      <c r="CC360" s="98">
        <v>0</v>
      </c>
      <c r="CD360" s="99" t="str">
        <f>IFERROR(VLOOKUP(ROWS($CB$4:CB360),$CA$4:$CB$2337,2,0),"")</f>
        <v>Dobre (pow. radziejowski, woj. kujawsko-pomorskie)</v>
      </c>
      <c r="CE360" s="98">
        <v>0</v>
      </c>
      <c r="CF360" s="98">
        <f>IF(ISNUMBER(SEARCH('ankieta ESG'!$G$189,CG360)),MAX($CF$3:CF359)+1,0)</f>
        <v>357</v>
      </c>
      <c r="CG360" s="134" t="s">
        <v>4360</v>
      </c>
      <c r="CH360" s="98">
        <v>0</v>
      </c>
      <c r="CI360" s="99" t="str">
        <f>IFERROR(VLOOKUP(ROWS($CG$4:CG360),$CF$4:$CG$2337,2,0),"")</f>
        <v>Dobre (pow. radziejowski, woj. kujawsko-pomorskie)</v>
      </c>
      <c r="CJ360" s="98">
        <v>0</v>
      </c>
    </row>
    <row r="361" spans="2:88">
      <c r="B361" s="98">
        <f>IF(ISNUMBER(SEARCH('ankieta ESG'!$E$11,C361)),MAX(B$3:$B360)+1,0)</f>
        <v>358</v>
      </c>
      <c r="C361" s="99" t="s">
        <v>402</v>
      </c>
      <c r="D361" s="98">
        <v>0</v>
      </c>
      <c r="E361" s="99" t="str">
        <f>IFERROR(VLOOKUP(ROWS($C$4:C361),$B$4:$C$1385,2,0),"")</f>
        <v>46.34.A Sprzedaż hurtowa napojów alkoholowych (PKD 2007)</v>
      </c>
      <c r="F361" s="98">
        <v>0</v>
      </c>
      <c r="AM361" s="98">
        <f>IF(ISNUMBER(SEARCH('ankieta ESG'!$G$180,AN361)),MAX(AM$3:$AM360)+1,0)</f>
        <v>358</v>
      </c>
      <c r="AN361" s="134" t="s">
        <v>4361</v>
      </c>
      <c r="AO361" s="98">
        <v>0</v>
      </c>
      <c r="AP361" s="99" t="str">
        <f>IFERROR(VLOOKUP(ROWS($AN$4:AN361),$AM$4:$AN$2337,2,0),"")</f>
        <v>Dobre Miasto (pow. olsztyński, woj. warmińsko-mazurskie)</v>
      </c>
      <c r="AQ361" s="98">
        <v>0</v>
      </c>
      <c r="AR361" s="98">
        <f>IF(ISNUMBER(SEARCH('ankieta ESG'!$G$181,AS361)),MAX($AR$3:AR360)+1,0)</f>
        <v>358</v>
      </c>
      <c r="AS361" s="134" t="s">
        <v>4361</v>
      </c>
      <c r="AT361" s="98">
        <v>0</v>
      </c>
      <c r="AU361" s="99" t="str">
        <f>IFERROR(VLOOKUP(ROWS($AS$4:AS361),$AR$4:$AS$2337,2,0),"")</f>
        <v>Dobre Miasto (pow. olsztyński, woj. warmińsko-mazurskie)</v>
      </c>
      <c r="AV361" s="98">
        <v>0</v>
      </c>
      <c r="AW361" s="98">
        <f>IF(ISNUMBER(SEARCH('ankieta ESG'!$G$182,AX361)),MAX($AW$3:AW360)+1,0)</f>
        <v>358</v>
      </c>
      <c r="AX361" s="134" t="s">
        <v>4361</v>
      </c>
      <c r="AY361" s="98">
        <v>0</v>
      </c>
      <c r="AZ361" s="99" t="str">
        <f>IFERROR(VLOOKUP(ROWS($AX$4:AX361),$AW$4:$AX$2337,2,0),"")</f>
        <v>Dobre Miasto (pow. olsztyński, woj. warmińsko-mazurskie)</v>
      </c>
      <c r="BA361" s="98">
        <v>0</v>
      </c>
      <c r="BB361" s="98">
        <f>IF(ISNUMBER(SEARCH('ankieta ESG'!$G$183,BC361)),MAX($BB$3:BB360)+1,0)</f>
        <v>358</v>
      </c>
      <c r="BC361" s="134" t="s">
        <v>4361</v>
      </c>
      <c r="BD361" s="98">
        <v>0</v>
      </c>
      <c r="BE361" s="99" t="str">
        <f>IFERROR(VLOOKUP(ROWS($BC$4:BC361),$BB$4:$BC$2337,2,0),"")</f>
        <v>Dobre Miasto (pow. olsztyński, woj. warmińsko-mazurskie)</v>
      </c>
      <c r="BF361" s="98">
        <v>0</v>
      </c>
      <c r="BG361" s="98">
        <f>IF(ISNUMBER(SEARCH('ankieta ESG'!$G$184,BH361)),MAX($BG$3:BG360)+1,0)</f>
        <v>358</v>
      </c>
      <c r="BH361" s="134" t="s">
        <v>4361</v>
      </c>
      <c r="BI361" s="98">
        <v>0</v>
      </c>
      <c r="BJ361" s="99" t="str">
        <f>IFERROR(VLOOKUP(ROWS($BH$4:BH361),$BG$4:$BH$2337,2,0),"")</f>
        <v>Dobre Miasto (pow. olsztyński, woj. warmińsko-mazurskie)</v>
      </c>
      <c r="BK361" s="98">
        <v>0</v>
      </c>
      <c r="BL361" s="98">
        <f>IF(ISNUMBER(SEARCH('ankieta ESG'!$G$185,BM361)),MAX($BL$3:BL360)+1,0)</f>
        <v>358</v>
      </c>
      <c r="BM361" s="134" t="s">
        <v>4361</v>
      </c>
      <c r="BN361" s="98">
        <v>0</v>
      </c>
      <c r="BO361" s="99" t="str">
        <f>IFERROR(VLOOKUP(ROWS($BM$4:BM361),$BL$4:$BM$2337,2,0),"")</f>
        <v>Dobre Miasto (pow. olsztyński, woj. warmińsko-mazurskie)</v>
      </c>
      <c r="BP361" s="98">
        <v>0</v>
      </c>
      <c r="BQ361" s="98">
        <f>IF(ISNUMBER(SEARCH('ankieta ESG'!$G$186,BR361)),MAX($BQ$3:BQ360)+1,0)</f>
        <v>358</v>
      </c>
      <c r="BR361" s="134" t="s">
        <v>4361</v>
      </c>
      <c r="BS361" s="98">
        <v>0</v>
      </c>
      <c r="BT361" s="99" t="str">
        <f>IFERROR(VLOOKUP(ROWS($BR$4:BR361),$BQ$4:$BR$2337,2,0),"")</f>
        <v>Dobre Miasto (pow. olsztyński, woj. warmińsko-mazurskie)</v>
      </c>
      <c r="BU361" s="98">
        <v>0</v>
      </c>
      <c r="BV361" s="98">
        <f>IF(ISNUMBER(SEARCH('ankieta ESG'!$G$187,BW361)),MAX($BV$3:BV360)+1,0)</f>
        <v>358</v>
      </c>
      <c r="BW361" s="134" t="s">
        <v>4361</v>
      </c>
      <c r="BX361" s="98">
        <v>0</v>
      </c>
      <c r="BY361" s="99" t="str">
        <f>IFERROR(VLOOKUP(ROWS($BW$4:BW361),$BV$4:$BW$2337,2,0),"")</f>
        <v>Dobre Miasto (pow. olsztyński, woj. warmińsko-mazurskie)</v>
      </c>
      <c r="BZ361" s="98">
        <v>0</v>
      </c>
      <c r="CA361" s="98">
        <f>IF(ISNUMBER(SEARCH('ankieta ESG'!$G$188,CB361)),MAX($CA$3:CA360)+1,0)</f>
        <v>358</v>
      </c>
      <c r="CB361" s="134" t="s">
        <v>4361</v>
      </c>
      <c r="CC361" s="98">
        <v>0</v>
      </c>
      <c r="CD361" s="99" t="str">
        <f>IFERROR(VLOOKUP(ROWS($CB$4:CB361),$CA$4:$CB$2337,2,0),"")</f>
        <v>Dobre Miasto (pow. olsztyński, woj. warmińsko-mazurskie)</v>
      </c>
      <c r="CE361" s="98">
        <v>0</v>
      </c>
      <c r="CF361" s="98">
        <f>IF(ISNUMBER(SEARCH('ankieta ESG'!$G$189,CG361)),MAX($CF$3:CF360)+1,0)</f>
        <v>358</v>
      </c>
      <c r="CG361" s="134" t="s">
        <v>4361</v>
      </c>
      <c r="CH361" s="98">
        <v>0</v>
      </c>
      <c r="CI361" s="99" t="str">
        <f>IFERROR(VLOOKUP(ROWS($CG$4:CG361),$CF$4:$CG$2337,2,0),"")</f>
        <v>Dobre Miasto (pow. olsztyński, woj. warmińsko-mazurskie)</v>
      </c>
      <c r="CJ361" s="98">
        <v>0</v>
      </c>
    </row>
    <row r="362" spans="2:88">
      <c r="B362" s="98">
        <f>IF(ISNUMBER(SEARCH('ankieta ESG'!$E$11,C362)),MAX(B$3:$B361)+1,0)</f>
        <v>359</v>
      </c>
      <c r="C362" s="99" t="s">
        <v>403</v>
      </c>
      <c r="D362" s="98">
        <v>0</v>
      </c>
      <c r="E362" s="99" t="str">
        <f>IFERROR(VLOOKUP(ROWS($C$4:C362),$B$4:$C$1385,2,0),"")</f>
        <v>46.34.B Sprzedaż hurtowa napojów bezalkoholowych (PKD 2007)</v>
      </c>
      <c r="F362" s="98">
        <v>0</v>
      </c>
      <c r="AM362" s="98">
        <f>IF(ISNUMBER(SEARCH('ankieta ESG'!$G$180,AN362)),MAX(AM$3:$AM361)+1,0)</f>
        <v>359</v>
      </c>
      <c r="AN362" s="134" t="s">
        <v>4362</v>
      </c>
      <c r="AO362" s="98">
        <v>0</v>
      </c>
      <c r="AP362" s="99" t="str">
        <f>IFERROR(VLOOKUP(ROWS($AN$4:AN362),$AM$4:$AN$2337,2,0),"")</f>
        <v>Dobrodzień (pow. oleski, woj. opolskie)</v>
      </c>
      <c r="AQ362" s="98">
        <v>0</v>
      </c>
      <c r="AR362" s="98">
        <f>IF(ISNUMBER(SEARCH('ankieta ESG'!$G$181,AS362)),MAX($AR$3:AR361)+1,0)</f>
        <v>359</v>
      </c>
      <c r="AS362" s="134" t="s">
        <v>4362</v>
      </c>
      <c r="AT362" s="98">
        <v>0</v>
      </c>
      <c r="AU362" s="99" t="str">
        <f>IFERROR(VLOOKUP(ROWS($AS$4:AS362),$AR$4:$AS$2337,2,0),"")</f>
        <v>Dobrodzień (pow. oleski, woj. opolskie)</v>
      </c>
      <c r="AV362" s="98">
        <v>0</v>
      </c>
      <c r="AW362" s="98">
        <f>IF(ISNUMBER(SEARCH('ankieta ESG'!$G$182,AX362)),MAX($AW$3:AW361)+1,0)</f>
        <v>359</v>
      </c>
      <c r="AX362" s="134" t="s">
        <v>4362</v>
      </c>
      <c r="AY362" s="98">
        <v>0</v>
      </c>
      <c r="AZ362" s="99" t="str">
        <f>IFERROR(VLOOKUP(ROWS($AX$4:AX362),$AW$4:$AX$2337,2,0),"")</f>
        <v>Dobrodzień (pow. oleski, woj. opolskie)</v>
      </c>
      <c r="BA362" s="98">
        <v>0</v>
      </c>
      <c r="BB362" s="98">
        <f>IF(ISNUMBER(SEARCH('ankieta ESG'!$G$183,BC362)),MAX($BB$3:BB361)+1,0)</f>
        <v>359</v>
      </c>
      <c r="BC362" s="134" t="s">
        <v>4362</v>
      </c>
      <c r="BD362" s="98">
        <v>0</v>
      </c>
      <c r="BE362" s="99" t="str">
        <f>IFERROR(VLOOKUP(ROWS($BC$4:BC362),$BB$4:$BC$2337,2,0),"")</f>
        <v>Dobrodzień (pow. oleski, woj. opolskie)</v>
      </c>
      <c r="BF362" s="98">
        <v>0</v>
      </c>
      <c r="BG362" s="98">
        <f>IF(ISNUMBER(SEARCH('ankieta ESG'!$G$184,BH362)),MAX($BG$3:BG361)+1,0)</f>
        <v>359</v>
      </c>
      <c r="BH362" s="134" t="s">
        <v>4362</v>
      </c>
      <c r="BI362" s="98">
        <v>0</v>
      </c>
      <c r="BJ362" s="99" t="str">
        <f>IFERROR(VLOOKUP(ROWS($BH$4:BH362),$BG$4:$BH$2337,2,0),"")</f>
        <v>Dobrodzień (pow. oleski, woj. opolskie)</v>
      </c>
      <c r="BK362" s="98">
        <v>0</v>
      </c>
      <c r="BL362" s="98">
        <f>IF(ISNUMBER(SEARCH('ankieta ESG'!$G$185,BM362)),MAX($BL$3:BL361)+1,0)</f>
        <v>359</v>
      </c>
      <c r="BM362" s="134" t="s">
        <v>4362</v>
      </c>
      <c r="BN362" s="98">
        <v>0</v>
      </c>
      <c r="BO362" s="99" t="str">
        <f>IFERROR(VLOOKUP(ROWS($BM$4:BM362),$BL$4:$BM$2337,2,0),"")</f>
        <v>Dobrodzień (pow. oleski, woj. opolskie)</v>
      </c>
      <c r="BP362" s="98">
        <v>0</v>
      </c>
      <c r="BQ362" s="98">
        <f>IF(ISNUMBER(SEARCH('ankieta ESG'!$G$186,BR362)),MAX($BQ$3:BQ361)+1,0)</f>
        <v>359</v>
      </c>
      <c r="BR362" s="134" t="s">
        <v>4362</v>
      </c>
      <c r="BS362" s="98">
        <v>0</v>
      </c>
      <c r="BT362" s="99" t="str">
        <f>IFERROR(VLOOKUP(ROWS($BR$4:BR362),$BQ$4:$BR$2337,2,0),"")</f>
        <v>Dobrodzień (pow. oleski, woj. opolskie)</v>
      </c>
      <c r="BU362" s="98">
        <v>0</v>
      </c>
      <c r="BV362" s="98">
        <f>IF(ISNUMBER(SEARCH('ankieta ESG'!$G$187,BW362)),MAX($BV$3:BV361)+1,0)</f>
        <v>359</v>
      </c>
      <c r="BW362" s="134" t="s">
        <v>4362</v>
      </c>
      <c r="BX362" s="98">
        <v>0</v>
      </c>
      <c r="BY362" s="99" t="str">
        <f>IFERROR(VLOOKUP(ROWS($BW$4:BW362),$BV$4:$BW$2337,2,0),"")</f>
        <v>Dobrodzień (pow. oleski, woj. opolskie)</v>
      </c>
      <c r="BZ362" s="98">
        <v>0</v>
      </c>
      <c r="CA362" s="98">
        <f>IF(ISNUMBER(SEARCH('ankieta ESG'!$G$188,CB362)),MAX($CA$3:CA361)+1,0)</f>
        <v>359</v>
      </c>
      <c r="CB362" s="134" t="s">
        <v>4362</v>
      </c>
      <c r="CC362" s="98">
        <v>0</v>
      </c>
      <c r="CD362" s="99" t="str">
        <f>IFERROR(VLOOKUP(ROWS($CB$4:CB362),$CA$4:$CB$2337,2,0),"")</f>
        <v>Dobrodzień (pow. oleski, woj. opolskie)</v>
      </c>
      <c r="CE362" s="98">
        <v>0</v>
      </c>
      <c r="CF362" s="98">
        <f>IF(ISNUMBER(SEARCH('ankieta ESG'!$G$189,CG362)),MAX($CF$3:CF361)+1,0)</f>
        <v>359</v>
      </c>
      <c r="CG362" s="134" t="s">
        <v>4362</v>
      </c>
      <c r="CH362" s="98">
        <v>0</v>
      </c>
      <c r="CI362" s="99" t="str">
        <f>IFERROR(VLOOKUP(ROWS($CG$4:CG362),$CF$4:$CG$2337,2,0),"")</f>
        <v>Dobrodzień (pow. oleski, woj. opolskie)</v>
      </c>
      <c r="CJ362" s="98">
        <v>0</v>
      </c>
    </row>
    <row r="363" spans="2:88">
      <c r="B363" s="98">
        <f>IF(ISNUMBER(SEARCH('ankieta ESG'!$E$11,C363)),MAX(B$3:$B362)+1,0)</f>
        <v>360</v>
      </c>
      <c r="C363" s="99" t="s">
        <v>404</v>
      </c>
      <c r="D363" s="98">
        <v>0</v>
      </c>
      <c r="E363" s="99" t="str">
        <f>IFERROR(VLOOKUP(ROWS($C$4:C363),$B$4:$C$1385,2,0),"")</f>
        <v>46.35.Z Sprzedaż hurtowa wyrobów tytoniowych (PKD 2007)</v>
      </c>
      <c r="F363" s="98">
        <v>0</v>
      </c>
      <c r="AM363" s="98">
        <f>IF(ISNUMBER(SEARCH('ankieta ESG'!$G$180,AN363)),MAX(AM$3:$AM362)+1,0)</f>
        <v>360</v>
      </c>
      <c r="AN363" s="134" t="s">
        <v>4363</v>
      </c>
      <c r="AO363" s="98">
        <v>0</v>
      </c>
      <c r="AP363" s="99" t="str">
        <f>IFERROR(VLOOKUP(ROWS($AN$4:AN363),$AM$4:$AN$2337,2,0),"")</f>
        <v>Dobromierz (pow. świdnicki, woj. dolnośląskie)</v>
      </c>
      <c r="AQ363" s="98">
        <v>0</v>
      </c>
      <c r="AR363" s="98">
        <f>IF(ISNUMBER(SEARCH('ankieta ESG'!$G$181,AS363)),MAX($AR$3:AR362)+1,0)</f>
        <v>360</v>
      </c>
      <c r="AS363" s="134" t="s">
        <v>4363</v>
      </c>
      <c r="AT363" s="98">
        <v>0</v>
      </c>
      <c r="AU363" s="99" t="str">
        <f>IFERROR(VLOOKUP(ROWS($AS$4:AS363),$AR$4:$AS$2337,2,0),"")</f>
        <v>Dobromierz (pow. świdnicki, woj. dolnośląskie)</v>
      </c>
      <c r="AV363" s="98">
        <v>0</v>
      </c>
      <c r="AW363" s="98">
        <f>IF(ISNUMBER(SEARCH('ankieta ESG'!$G$182,AX363)),MAX($AW$3:AW362)+1,0)</f>
        <v>360</v>
      </c>
      <c r="AX363" s="134" t="s">
        <v>4363</v>
      </c>
      <c r="AY363" s="98">
        <v>0</v>
      </c>
      <c r="AZ363" s="99" t="str">
        <f>IFERROR(VLOOKUP(ROWS($AX$4:AX363),$AW$4:$AX$2337,2,0),"")</f>
        <v>Dobromierz (pow. świdnicki, woj. dolnośląskie)</v>
      </c>
      <c r="BA363" s="98">
        <v>0</v>
      </c>
      <c r="BB363" s="98">
        <f>IF(ISNUMBER(SEARCH('ankieta ESG'!$G$183,BC363)),MAX($BB$3:BB362)+1,0)</f>
        <v>360</v>
      </c>
      <c r="BC363" s="134" t="s">
        <v>4363</v>
      </c>
      <c r="BD363" s="98">
        <v>0</v>
      </c>
      <c r="BE363" s="99" t="str">
        <f>IFERROR(VLOOKUP(ROWS($BC$4:BC363),$BB$4:$BC$2337,2,0),"")</f>
        <v>Dobromierz (pow. świdnicki, woj. dolnośląskie)</v>
      </c>
      <c r="BF363" s="98">
        <v>0</v>
      </c>
      <c r="BG363" s="98">
        <f>IF(ISNUMBER(SEARCH('ankieta ESG'!$G$184,BH363)),MAX($BG$3:BG362)+1,0)</f>
        <v>360</v>
      </c>
      <c r="BH363" s="134" t="s">
        <v>4363</v>
      </c>
      <c r="BI363" s="98">
        <v>0</v>
      </c>
      <c r="BJ363" s="99" t="str">
        <f>IFERROR(VLOOKUP(ROWS($BH$4:BH363),$BG$4:$BH$2337,2,0),"")</f>
        <v>Dobromierz (pow. świdnicki, woj. dolnośląskie)</v>
      </c>
      <c r="BK363" s="98">
        <v>0</v>
      </c>
      <c r="BL363" s="98">
        <f>IF(ISNUMBER(SEARCH('ankieta ESG'!$G$185,BM363)),MAX($BL$3:BL362)+1,0)</f>
        <v>360</v>
      </c>
      <c r="BM363" s="134" t="s">
        <v>4363</v>
      </c>
      <c r="BN363" s="98">
        <v>0</v>
      </c>
      <c r="BO363" s="99" t="str">
        <f>IFERROR(VLOOKUP(ROWS($BM$4:BM363),$BL$4:$BM$2337,2,0),"")</f>
        <v>Dobromierz (pow. świdnicki, woj. dolnośląskie)</v>
      </c>
      <c r="BP363" s="98">
        <v>0</v>
      </c>
      <c r="BQ363" s="98">
        <f>IF(ISNUMBER(SEARCH('ankieta ESG'!$G$186,BR363)),MAX($BQ$3:BQ362)+1,0)</f>
        <v>360</v>
      </c>
      <c r="BR363" s="134" t="s">
        <v>4363</v>
      </c>
      <c r="BS363" s="98">
        <v>0</v>
      </c>
      <c r="BT363" s="99" t="str">
        <f>IFERROR(VLOOKUP(ROWS($BR$4:BR363),$BQ$4:$BR$2337,2,0),"")</f>
        <v>Dobromierz (pow. świdnicki, woj. dolnośląskie)</v>
      </c>
      <c r="BU363" s="98">
        <v>0</v>
      </c>
      <c r="BV363" s="98">
        <f>IF(ISNUMBER(SEARCH('ankieta ESG'!$G$187,BW363)),MAX($BV$3:BV362)+1,0)</f>
        <v>360</v>
      </c>
      <c r="BW363" s="134" t="s">
        <v>4363</v>
      </c>
      <c r="BX363" s="98">
        <v>0</v>
      </c>
      <c r="BY363" s="99" t="str">
        <f>IFERROR(VLOOKUP(ROWS($BW$4:BW363),$BV$4:$BW$2337,2,0),"")</f>
        <v>Dobromierz (pow. świdnicki, woj. dolnośląskie)</v>
      </c>
      <c r="BZ363" s="98">
        <v>0</v>
      </c>
      <c r="CA363" s="98">
        <f>IF(ISNUMBER(SEARCH('ankieta ESG'!$G$188,CB363)),MAX($CA$3:CA362)+1,0)</f>
        <v>360</v>
      </c>
      <c r="CB363" s="134" t="s">
        <v>4363</v>
      </c>
      <c r="CC363" s="98">
        <v>0</v>
      </c>
      <c r="CD363" s="99" t="str">
        <f>IFERROR(VLOOKUP(ROWS($CB$4:CB363),$CA$4:$CB$2337,2,0),"")</f>
        <v>Dobromierz (pow. świdnicki, woj. dolnośląskie)</v>
      </c>
      <c r="CE363" s="98">
        <v>0</v>
      </c>
      <c r="CF363" s="98">
        <f>IF(ISNUMBER(SEARCH('ankieta ESG'!$G$189,CG363)),MAX($CF$3:CF362)+1,0)</f>
        <v>360</v>
      </c>
      <c r="CG363" s="134" t="s">
        <v>4363</v>
      </c>
      <c r="CH363" s="98">
        <v>0</v>
      </c>
      <c r="CI363" s="99" t="str">
        <f>IFERROR(VLOOKUP(ROWS($CG$4:CG363),$CF$4:$CG$2337,2,0),"")</f>
        <v>Dobromierz (pow. świdnicki, woj. dolnośląskie)</v>
      </c>
      <c r="CJ363" s="98">
        <v>0</v>
      </c>
    </row>
    <row r="364" spans="2:88">
      <c r="B364" s="98">
        <f>IF(ISNUMBER(SEARCH('ankieta ESG'!$E$11,C364)),MAX(B$3:$B363)+1,0)</f>
        <v>361</v>
      </c>
      <c r="C364" s="99" t="s">
        <v>405</v>
      </c>
      <c r="D364" s="98">
        <v>0</v>
      </c>
      <c r="E364" s="99" t="str">
        <f>IFERROR(VLOOKUP(ROWS($C$4:C364),$B$4:$C$1385,2,0),"")</f>
        <v>46.36.Z Sprzedaż hurtowa cukru, czekolady, wyrobów cukierniczych i piekarskich (PKD 2007)</v>
      </c>
      <c r="F364" s="98">
        <v>0</v>
      </c>
      <c r="AM364" s="98">
        <f>IF(ISNUMBER(SEARCH('ankieta ESG'!$G$180,AN364)),MAX(AM$3:$AM363)+1,0)</f>
        <v>361</v>
      </c>
      <c r="AN364" s="134" t="s">
        <v>4364</v>
      </c>
      <c r="AO364" s="98">
        <v>0</v>
      </c>
      <c r="AP364" s="99" t="str">
        <f>IFERROR(VLOOKUP(ROWS($AN$4:AN364),$AM$4:$AN$2337,2,0),"")</f>
        <v>Dobroń (pow. pabianicki, woj. łódzkie)</v>
      </c>
      <c r="AQ364" s="98">
        <v>0</v>
      </c>
      <c r="AR364" s="98">
        <f>IF(ISNUMBER(SEARCH('ankieta ESG'!$G$181,AS364)),MAX($AR$3:AR363)+1,0)</f>
        <v>361</v>
      </c>
      <c r="AS364" s="134" t="s">
        <v>4364</v>
      </c>
      <c r="AT364" s="98">
        <v>0</v>
      </c>
      <c r="AU364" s="99" t="str">
        <f>IFERROR(VLOOKUP(ROWS($AS$4:AS364),$AR$4:$AS$2337,2,0),"")</f>
        <v>Dobroń (pow. pabianicki, woj. łódzkie)</v>
      </c>
      <c r="AV364" s="98">
        <v>0</v>
      </c>
      <c r="AW364" s="98">
        <f>IF(ISNUMBER(SEARCH('ankieta ESG'!$G$182,AX364)),MAX($AW$3:AW363)+1,0)</f>
        <v>361</v>
      </c>
      <c r="AX364" s="134" t="s">
        <v>4364</v>
      </c>
      <c r="AY364" s="98">
        <v>0</v>
      </c>
      <c r="AZ364" s="99" t="str">
        <f>IFERROR(VLOOKUP(ROWS($AX$4:AX364),$AW$4:$AX$2337,2,0),"")</f>
        <v>Dobroń (pow. pabianicki, woj. łódzkie)</v>
      </c>
      <c r="BA364" s="98">
        <v>0</v>
      </c>
      <c r="BB364" s="98">
        <f>IF(ISNUMBER(SEARCH('ankieta ESG'!$G$183,BC364)),MAX($BB$3:BB363)+1,0)</f>
        <v>361</v>
      </c>
      <c r="BC364" s="134" t="s">
        <v>4364</v>
      </c>
      <c r="BD364" s="98">
        <v>0</v>
      </c>
      <c r="BE364" s="99" t="str">
        <f>IFERROR(VLOOKUP(ROWS($BC$4:BC364),$BB$4:$BC$2337,2,0),"")</f>
        <v>Dobroń (pow. pabianicki, woj. łódzkie)</v>
      </c>
      <c r="BF364" s="98">
        <v>0</v>
      </c>
      <c r="BG364" s="98">
        <f>IF(ISNUMBER(SEARCH('ankieta ESG'!$G$184,BH364)),MAX($BG$3:BG363)+1,0)</f>
        <v>361</v>
      </c>
      <c r="BH364" s="134" t="s">
        <v>4364</v>
      </c>
      <c r="BI364" s="98">
        <v>0</v>
      </c>
      <c r="BJ364" s="99" t="str">
        <f>IFERROR(VLOOKUP(ROWS($BH$4:BH364),$BG$4:$BH$2337,2,0),"")</f>
        <v>Dobroń (pow. pabianicki, woj. łódzkie)</v>
      </c>
      <c r="BK364" s="98">
        <v>0</v>
      </c>
      <c r="BL364" s="98">
        <f>IF(ISNUMBER(SEARCH('ankieta ESG'!$G$185,BM364)),MAX($BL$3:BL363)+1,0)</f>
        <v>361</v>
      </c>
      <c r="BM364" s="134" t="s">
        <v>4364</v>
      </c>
      <c r="BN364" s="98">
        <v>0</v>
      </c>
      <c r="BO364" s="99" t="str">
        <f>IFERROR(VLOOKUP(ROWS($BM$4:BM364),$BL$4:$BM$2337,2,0),"")</f>
        <v>Dobroń (pow. pabianicki, woj. łódzkie)</v>
      </c>
      <c r="BP364" s="98">
        <v>0</v>
      </c>
      <c r="BQ364" s="98">
        <f>IF(ISNUMBER(SEARCH('ankieta ESG'!$G$186,BR364)),MAX($BQ$3:BQ363)+1,0)</f>
        <v>361</v>
      </c>
      <c r="BR364" s="134" t="s">
        <v>4364</v>
      </c>
      <c r="BS364" s="98">
        <v>0</v>
      </c>
      <c r="BT364" s="99" t="str">
        <f>IFERROR(VLOOKUP(ROWS($BR$4:BR364),$BQ$4:$BR$2337,2,0),"")</f>
        <v>Dobroń (pow. pabianicki, woj. łódzkie)</v>
      </c>
      <c r="BU364" s="98">
        <v>0</v>
      </c>
      <c r="BV364" s="98">
        <f>IF(ISNUMBER(SEARCH('ankieta ESG'!$G$187,BW364)),MAX($BV$3:BV363)+1,0)</f>
        <v>361</v>
      </c>
      <c r="BW364" s="134" t="s">
        <v>4364</v>
      </c>
      <c r="BX364" s="98">
        <v>0</v>
      </c>
      <c r="BY364" s="99" t="str">
        <f>IFERROR(VLOOKUP(ROWS($BW$4:BW364),$BV$4:$BW$2337,2,0),"")</f>
        <v>Dobroń (pow. pabianicki, woj. łódzkie)</v>
      </c>
      <c r="BZ364" s="98">
        <v>0</v>
      </c>
      <c r="CA364" s="98">
        <f>IF(ISNUMBER(SEARCH('ankieta ESG'!$G$188,CB364)),MAX($CA$3:CA363)+1,0)</f>
        <v>361</v>
      </c>
      <c r="CB364" s="134" t="s">
        <v>4364</v>
      </c>
      <c r="CC364" s="98">
        <v>0</v>
      </c>
      <c r="CD364" s="99" t="str">
        <f>IFERROR(VLOOKUP(ROWS($CB$4:CB364),$CA$4:$CB$2337,2,0),"")</f>
        <v>Dobroń (pow. pabianicki, woj. łódzkie)</v>
      </c>
      <c r="CE364" s="98">
        <v>0</v>
      </c>
      <c r="CF364" s="98">
        <f>IF(ISNUMBER(SEARCH('ankieta ESG'!$G$189,CG364)),MAX($CF$3:CF363)+1,0)</f>
        <v>361</v>
      </c>
      <c r="CG364" s="134" t="s">
        <v>4364</v>
      </c>
      <c r="CH364" s="98">
        <v>0</v>
      </c>
      <c r="CI364" s="99" t="str">
        <f>IFERROR(VLOOKUP(ROWS($CG$4:CG364),$CF$4:$CG$2337,2,0),"")</f>
        <v>Dobroń (pow. pabianicki, woj. łódzkie)</v>
      </c>
      <c r="CJ364" s="98">
        <v>0</v>
      </c>
    </row>
    <row r="365" spans="2:88">
      <c r="B365" s="98">
        <f>IF(ISNUMBER(SEARCH('ankieta ESG'!$E$11,C365)),MAX(B$3:$B364)+1,0)</f>
        <v>362</v>
      </c>
      <c r="C365" s="99" t="s">
        <v>406</v>
      </c>
      <c r="D365" s="98">
        <v>0</v>
      </c>
      <c r="E365" s="99" t="str">
        <f>IFERROR(VLOOKUP(ROWS($C$4:C365),$B$4:$C$1385,2,0),"")</f>
        <v>46.37.Z Sprzedaż hurtowa herbaty, kawy, kakao i przypraw (PKD 2007)</v>
      </c>
      <c r="F365" s="98">
        <v>0</v>
      </c>
      <c r="AM365" s="98">
        <f>IF(ISNUMBER(SEARCH('ankieta ESG'!$G$180,AN365)),MAX(AM$3:$AM364)+1,0)</f>
        <v>362</v>
      </c>
      <c r="AN365" s="134" t="s">
        <v>4365</v>
      </c>
      <c r="AO365" s="98">
        <v>0</v>
      </c>
      <c r="AP365" s="99" t="str">
        <f>IFERROR(VLOOKUP(ROWS($AN$4:AN365),$AM$4:$AN$2337,2,0),"")</f>
        <v>Dobroszyce (pow. oleśnicki, woj. dolnośląskie)</v>
      </c>
      <c r="AQ365" s="98">
        <v>0</v>
      </c>
      <c r="AR365" s="98">
        <f>IF(ISNUMBER(SEARCH('ankieta ESG'!$G$181,AS365)),MAX($AR$3:AR364)+1,0)</f>
        <v>362</v>
      </c>
      <c r="AS365" s="134" t="s">
        <v>4365</v>
      </c>
      <c r="AT365" s="98">
        <v>0</v>
      </c>
      <c r="AU365" s="99" t="str">
        <f>IFERROR(VLOOKUP(ROWS($AS$4:AS365),$AR$4:$AS$2337,2,0),"")</f>
        <v>Dobroszyce (pow. oleśnicki, woj. dolnośląskie)</v>
      </c>
      <c r="AV365" s="98">
        <v>0</v>
      </c>
      <c r="AW365" s="98">
        <f>IF(ISNUMBER(SEARCH('ankieta ESG'!$G$182,AX365)),MAX($AW$3:AW364)+1,0)</f>
        <v>362</v>
      </c>
      <c r="AX365" s="134" t="s">
        <v>4365</v>
      </c>
      <c r="AY365" s="98">
        <v>0</v>
      </c>
      <c r="AZ365" s="99" t="str">
        <f>IFERROR(VLOOKUP(ROWS($AX$4:AX365),$AW$4:$AX$2337,2,0),"")</f>
        <v>Dobroszyce (pow. oleśnicki, woj. dolnośląskie)</v>
      </c>
      <c r="BA365" s="98">
        <v>0</v>
      </c>
      <c r="BB365" s="98">
        <f>IF(ISNUMBER(SEARCH('ankieta ESG'!$G$183,BC365)),MAX($BB$3:BB364)+1,0)</f>
        <v>362</v>
      </c>
      <c r="BC365" s="134" t="s">
        <v>4365</v>
      </c>
      <c r="BD365" s="98">
        <v>0</v>
      </c>
      <c r="BE365" s="99" t="str">
        <f>IFERROR(VLOOKUP(ROWS($BC$4:BC365),$BB$4:$BC$2337,2,0),"")</f>
        <v>Dobroszyce (pow. oleśnicki, woj. dolnośląskie)</v>
      </c>
      <c r="BF365" s="98">
        <v>0</v>
      </c>
      <c r="BG365" s="98">
        <f>IF(ISNUMBER(SEARCH('ankieta ESG'!$G$184,BH365)),MAX($BG$3:BG364)+1,0)</f>
        <v>362</v>
      </c>
      <c r="BH365" s="134" t="s">
        <v>4365</v>
      </c>
      <c r="BI365" s="98">
        <v>0</v>
      </c>
      <c r="BJ365" s="99" t="str">
        <f>IFERROR(VLOOKUP(ROWS($BH$4:BH365),$BG$4:$BH$2337,2,0),"")</f>
        <v>Dobroszyce (pow. oleśnicki, woj. dolnośląskie)</v>
      </c>
      <c r="BK365" s="98">
        <v>0</v>
      </c>
      <c r="BL365" s="98">
        <f>IF(ISNUMBER(SEARCH('ankieta ESG'!$G$185,BM365)),MAX($BL$3:BL364)+1,0)</f>
        <v>362</v>
      </c>
      <c r="BM365" s="134" t="s">
        <v>4365</v>
      </c>
      <c r="BN365" s="98">
        <v>0</v>
      </c>
      <c r="BO365" s="99" t="str">
        <f>IFERROR(VLOOKUP(ROWS($BM$4:BM365),$BL$4:$BM$2337,2,0),"")</f>
        <v>Dobroszyce (pow. oleśnicki, woj. dolnośląskie)</v>
      </c>
      <c r="BP365" s="98">
        <v>0</v>
      </c>
      <c r="BQ365" s="98">
        <f>IF(ISNUMBER(SEARCH('ankieta ESG'!$G$186,BR365)),MAX($BQ$3:BQ364)+1,0)</f>
        <v>362</v>
      </c>
      <c r="BR365" s="134" t="s">
        <v>4365</v>
      </c>
      <c r="BS365" s="98">
        <v>0</v>
      </c>
      <c r="BT365" s="99" t="str">
        <f>IFERROR(VLOOKUP(ROWS($BR$4:BR365),$BQ$4:$BR$2337,2,0),"")</f>
        <v>Dobroszyce (pow. oleśnicki, woj. dolnośląskie)</v>
      </c>
      <c r="BU365" s="98">
        <v>0</v>
      </c>
      <c r="BV365" s="98">
        <f>IF(ISNUMBER(SEARCH('ankieta ESG'!$G$187,BW365)),MAX($BV$3:BV364)+1,0)</f>
        <v>362</v>
      </c>
      <c r="BW365" s="134" t="s">
        <v>4365</v>
      </c>
      <c r="BX365" s="98">
        <v>0</v>
      </c>
      <c r="BY365" s="99" t="str">
        <f>IFERROR(VLOOKUP(ROWS($BW$4:BW365),$BV$4:$BW$2337,2,0),"")</f>
        <v>Dobroszyce (pow. oleśnicki, woj. dolnośląskie)</v>
      </c>
      <c r="BZ365" s="98">
        <v>0</v>
      </c>
      <c r="CA365" s="98">
        <f>IF(ISNUMBER(SEARCH('ankieta ESG'!$G$188,CB365)),MAX($CA$3:CA364)+1,0)</f>
        <v>362</v>
      </c>
      <c r="CB365" s="134" t="s">
        <v>4365</v>
      </c>
      <c r="CC365" s="98">
        <v>0</v>
      </c>
      <c r="CD365" s="99" t="str">
        <f>IFERROR(VLOOKUP(ROWS($CB$4:CB365),$CA$4:$CB$2337,2,0),"")</f>
        <v>Dobroszyce (pow. oleśnicki, woj. dolnośląskie)</v>
      </c>
      <c r="CE365" s="98">
        <v>0</v>
      </c>
      <c r="CF365" s="98">
        <f>IF(ISNUMBER(SEARCH('ankieta ESG'!$G$189,CG365)),MAX($CF$3:CF364)+1,0)</f>
        <v>362</v>
      </c>
      <c r="CG365" s="134" t="s">
        <v>4365</v>
      </c>
      <c r="CH365" s="98">
        <v>0</v>
      </c>
      <c r="CI365" s="99" t="str">
        <f>IFERROR(VLOOKUP(ROWS($CG$4:CG365),$CF$4:$CG$2337,2,0),"")</f>
        <v>Dobroszyce (pow. oleśnicki, woj. dolnośląskie)</v>
      </c>
      <c r="CJ365" s="98">
        <v>0</v>
      </c>
    </row>
    <row r="366" spans="2:88">
      <c r="B366" s="98">
        <f>IF(ISNUMBER(SEARCH('ankieta ESG'!$E$11,C366)),MAX(B$3:$B365)+1,0)</f>
        <v>363</v>
      </c>
      <c r="C366" s="99" t="s">
        <v>407</v>
      </c>
      <c r="D366" s="98">
        <v>0</v>
      </c>
      <c r="E366" s="99" t="str">
        <f>IFERROR(VLOOKUP(ROWS($C$4:C366),$B$4:$C$1385,2,0),"")</f>
        <v>46.38.Z Sprzedaż hurtowa pozostałej żywności, włączając ryby, skorupiaki i mięczaki (PKD 2007)</v>
      </c>
      <c r="F366" s="98">
        <v>0</v>
      </c>
      <c r="AM366" s="98">
        <f>IF(ISNUMBER(SEARCH('ankieta ESG'!$G$180,AN366)),MAX(AM$3:$AM365)+1,0)</f>
        <v>363</v>
      </c>
      <c r="AN366" s="134" t="s">
        <v>4366</v>
      </c>
      <c r="AO366" s="98">
        <v>0</v>
      </c>
      <c r="AP366" s="99" t="str">
        <f>IFERROR(VLOOKUP(ROWS($AN$4:AN366),$AM$4:$AN$2337,2,0),"")</f>
        <v>Dobryszyce (pow. radomszczański, woj. łódzkie)</v>
      </c>
      <c r="AQ366" s="98">
        <v>0</v>
      </c>
      <c r="AR366" s="98">
        <f>IF(ISNUMBER(SEARCH('ankieta ESG'!$G$181,AS366)),MAX($AR$3:AR365)+1,0)</f>
        <v>363</v>
      </c>
      <c r="AS366" s="134" t="s">
        <v>4366</v>
      </c>
      <c r="AT366" s="98">
        <v>0</v>
      </c>
      <c r="AU366" s="99" t="str">
        <f>IFERROR(VLOOKUP(ROWS($AS$4:AS366),$AR$4:$AS$2337,2,0),"")</f>
        <v>Dobryszyce (pow. radomszczański, woj. łódzkie)</v>
      </c>
      <c r="AV366" s="98">
        <v>0</v>
      </c>
      <c r="AW366" s="98">
        <f>IF(ISNUMBER(SEARCH('ankieta ESG'!$G$182,AX366)),MAX($AW$3:AW365)+1,0)</f>
        <v>363</v>
      </c>
      <c r="AX366" s="134" t="s">
        <v>4366</v>
      </c>
      <c r="AY366" s="98">
        <v>0</v>
      </c>
      <c r="AZ366" s="99" t="str">
        <f>IFERROR(VLOOKUP(ROWS($AX$4:AX366),$AW$4:$AX$2337,2,0),"")</f>
        <v>Dobryszyce (pow. radomszczański, woj. łódzkie)</v>
      </c>
      <c r="BA366" s="98">
        <v>0</v>
      </c>
      <c r="BB366" s="98">
        <f>IF(ISNUMBER(SEARCH('ankieta ESG'!$G$183,BC366)),MAX($BB$3:BB365)+1,0)</f>
        <v>363</v>
      </c>
      <c r="BC366" s="134" t="s">
        <v>4366</v>
      </c>
      <c r="BD366" s="98">
        <v>0</v>
      </c>
      <c r="BE366" s="99" t="str">
        <f>IFERROR(VLOOKUP(ROWS($BC$4:BC366),$BB$4:$BC$2337,2,0),"")</f>
        <v>Dobryszyce (pow. radomszczański, woj. łódzkie)</v>
      </c>
      <c r="BF366" s="98">
        <v>0</v>
      </c>
      <c r="BG366" s="98">
        <f>IF(ISNUMBER(SEARCH('ankieta ESG'!$G$184,BH366)),MAX($BG$3:BG365)+1,0)</f>
        <v>363</v>
      </c>
      <c r="BH366" s="134" t="s">
        <v>4366</v>
      </c>
      <c r="BI366" s="98">
        <v>0</v>
      </c>
      <c r="BJ366" s="99" t="str">
        <f>IFERROR(VLOOKUP(ROWS($BH$4:BH366),$BG$4:$BH$2337,2,0),"")</f>
        <v>Dobryszyce (pow. radomszczański, woj. łódzkie)</v>
      </c>
      <c r="BK366" s="98">
        <v>0</v>
      </c>
      <c r="BL366" s="98">
        <f>IF(ISNUMBER(SEARCH('ankieta ESG'!$G$185,BM366)),MAX($BL$3:BL365)+1,0)</f>
        <v>363</v>
      </c>
      <c r="BM366" s="134" t="s">
        <v>4366</v>
      </c>
      <c r="BN366" s="98">
        <v>0</v>
      </c>
      <c r="BO366" s="99" t="str">
        <f>IFERROR(VLOOKUP(ROWS($BM$4:BM366),$BL$4:$BM$2337,2,0),"")</f>
        <v>Dobryszyce (pow. radomszczański, woj. łódzkie)</v>
      </c>
      <c r="BP366" s="98">
        <v>0</v>
      </c>
      <c r="BQ366" s="98">
        <f>IF(ISNUMBER(SEARCH('ankieta ESG'!$G$186,BR366)),MAX($BQ$3:BQ365)+1,0)</f>
        <v>363</v>
      </c>
      <c r="BR366" s="134" t="s">
        <v>4366</v>
      </c>
      <c r="BS366" s="98">
        <v>0</v>
      </c>
      <c r="BT366" s="99" t="str">
        <f>IFERROR(VLOOKUP(ROWS($BR$4:BR366),$BQ$4:$BR$2337,2,0),"")</f>
        <v>Dobryszyce (pow. radomszczański, woj. łódzkie)</v>
      </c>
      <c r="BU366" s="98">
        <v>0</v>
      </c>
      <c r="BV366" s="98">
        <f>IF(ISNUMBER(SEARCH('ankieta ESG'!$G$187,BW366)),MAX($BV$3:BV365)+1,0)</f>
        <v>363</v>
      </c>
      <c r="BW366" s="134" t="s">
        <v>4366</v>
      </c>
      <c r="BX366" s="98">
        <v>0</v>
      </c>
      <c r="BY366" s="99" t="str">
        <f>IFERROR(VLOOKUP(ROWS($BW$4:BW366),$BV$4:$BW$2337,2,0),"")</f>
        <v>Dobryszyce (pow. radomszczański, woj. łódzkie)</v>
      </c>
      <c r="BZ366" s="98">
        <v>0</v>
      </c>
      <c r="CA366" s="98">
        <f>IF(ISNUMBER(SEARCH('ankieta ESG'!$G$188,CB366)),MAX($CA$3:CA365)+1,0)</f>
        <v>363</v>
      </c>
      <c r="CB366" s="134" t="s">
        <v>4366</v>
      </c>
      <c r="CC366" s="98">
        <v>0</v>
      </c>
      <c r="CD366" s="99" t="str">
        <f>IFERROR(VLOOKUP(ROWS($CB$4:CB366),$CA$4:$CB$2337,2,0),"")</f>
        <v>Dobryszyce (pow. radomszczański, woj. łódzkie)</v>
      </c>
      <c r="CE366" s="98">
        <v>0</v>
      </c>
      <c r="CF366" s="98">
        <f>IF(ISNUMBER(SEARCH('ankieta ESG'!$G$189,CG366)),MAX($CF$3:CF365)+1,0)</f>
        <v>363</v>
      </c>
      <c r="CG366" s="134" t="s">
        <v>4366</v>
      </c>
      <c r="CH366" s="98">
        <v>0</v>
      </c>
      <c r="CI366" s="99" t="str">
        <f>IFERROR(VLOOKUP(ROWS($CG$4:CG366),$CF$4:$CG$2337,2,0),"")</f>
        <v>Dobryszyce (pow. radomszczański, woj. łódzkie)</v>
      </c>
      <c r="CJ366" s="98">
        <v>0</v>
      </c>
    </row>
    <row r="367" spans="2:88">
      <c r="B367" s="98">
        <f>IF(ISNUMBER(SEARCH('ankieta ESG'!$E$11,C367)),MAX(B$3:$B366)+1,0)</f>
        <v>364</v>
      </c>
      <c r="C367" s="99" t="s">
        <v>408</v>
      </c>
      <c r="D367" s="98">
        <v>0</v>
      </c>
      <c r="E367" s="99" t="str">
        <f>IFERROR(VLOOKUP(ROWS($C$4:C367),$B$4:$C$1385,2,0),"")</f>
        <v>46.39.Z Sprzedaż hurtowa niewyspecjalizowana żywności, napojów i wyrobów tytoniowych (PKD 2007)</v>
      </c>
      <c r="F367" s="98">
        <v>0</v>
      </c>
      <c r="AM367" s="98">
        <f>IF(ISNUMBER(SEARCH('ankieta ESG'!$G$180,AN367)),MAX(AM$3:$AM366)+1,0)</f>
        <v>364</v>
      </c>
      <c r="AN367" s="134" t="s">
        <v>4367</v>
      </c>
      <c r="AO367" s="98">
        <v>0</v>
      </c>
      <c r="AP367" s="99" t="str">
        <f>IFERROR(VLOOKUP(ROWS($AN$4:AN367),$AM$4:$AN$2337,2,0),"")</f>
        <v>Dobrzany (pow. stargardzki, woj. zachodniopomorskie)</v>
      </c>
      <c r="AQ367" s="98">
        <v>0</v>
      </c>
      <c r="AR367" s="98">
        <f>IF(ISNUMBER(SEARCH('ankieta ESG'!$G$181,AS367)),MAX($AR$3:AR366)+1,0)</f>
        <v>364</v>
      </c>
      <c r="AS367" s="134" t="s">
        <v>4367</v>
      </c>
      <c r="AT367" s="98">
        <v>0</v>
      </c>
      <c r="AU367" s="99" t="str">
        <f>IFERROR(VLOOKUP(ROWS($AS$4:AS367),$AR$4:$AS$2337,2,0),"")</f>
        <v>Dobrzany (pow. stargardzki, woj. zachodniopomorskie)</v>
      </c>
      <c r="AV367" s="98">
        <v>0</v>
      </c>
      <c r="AW367" s="98">
        <f>IF(ISNUMBER(SEARCH('ankieta ESG'!$G$182,AX367)),MAX($AW$3:AW366)+1,0)</f>
        <v>364</v>
      </c>
      <c r="AX367" s="134" t="s">
        <v>4367</v>
      </c>
      <c r="AY367" s="98">
        <v>0</v>
      </c>
      <c r="AZ367" s="99" t="str">
        <f>IFERROR(VLOOKUP(ROWS($AX$4:AX367),$AW$4:$AX$2337,2,0),"")</f>
        <v>Dobrzany (pow. stargardzki, woj. zachodniopomorskie)</v>
      </c>
      <c r="BA367" s="98">
        <v>0</v>
      </c>
      <c r="BB367" s="98">
        <f>IF(ISNUMBER(SEARCH('ankieta ESG'!$G$183,BC367)),MAX($BB$3:BB366)+1,0)</f>
        <v>364</v>
      </c>
      <c r="BC367" s="134" t="s">
        <v>4367</v>
      </c>
      <c r="BD367" s="98">
        <v>0</v>
      </c>
      <c r="BE367" s="99" t="str">
        <f>IFERROR(VLOOKUP(ROWS($BC$4:BC367),$BB$4:$BC$2337,2,0),"")</f>
        <v>Dobrzany (pow. stargardzki, woj. zachodniopomorskie)</v>
      </c>
      <c r="BF367" s="98">
        <v>0</v>
      </c>
      <c r="BG367" s="98">
        <f>IF(ISNUMBER(SEARCH('ankieta ESG'!$G$184,BH367)),MAX($BG$3:BG366)+1,0)</f>
        <v>364</v>
      </c>
      <c r="BH367" s="134" t="s">
        <v>4367</v>
      </c>
      <c r="BI367" s="98">
        <v>0</v>
      </c>
      <c r="BJ367" s="99" t="str">
        <f>IFERROR(VLOOKUP(ROWS($BH$4:BH367),$BG$4:$BH$2337,2,0),"")</f>
        <v>Dobrzany (pow. stargardzki, woj. zachodniopomorskie)</v>
      </c>
      <c r="BK367" s="98">
        <v>0</v>
      </c>
      <c r="BL367" s="98">
        <f>IF(ISNUMBER(SEARCH('ankieta ESG'!$G$185,BM367)),MAX($BL$3:BL366)+1,0)</f>
        <v>364</v>
      </c>
      <c r="BM367" s="134" t="s">
        <v>4367</v>
      </c>
      <c r="BN367" s="98">
        <v>0</v>
      </c>
      <c r="BO367" s="99" t="str">
        <f>IFERROR(VLOOKUP(ROWS($BM$4:BM367),$BL$4:$BM$2337,2,0),"")</f>
        <v>Dobrzany (pow. stargardzki, woj. zachodniopomorskie)</v>
      </c>
      <c r="BP367" s="98">
        <v>0</v>
      </c>
      <c r="BQ367" s="98">
        <f>IF(ISNUMBER(SEARCH('ankieta ESG'!$G$186,BR367)),MAX($BQ$3:BQ366)+1,0)</f>
        <v>364</v>
      </c>
      <c r="BR367" s="134" t="s">
        <v>4367</v>
      </c>
      <c r="BS367" s="98">
        <v>0</v>
      </c>
      <c r="BT367" s="99" t="str">
        <f>IFERROR(VLOOKUP(ROWS($BR$4:BR367),$BQ$4:$BR$2337,2,0),"")</f>
        <v>Dobrzany (pow. stargardzki, woj. zachodniopomorskie)</v>
      </c>
      <c r="BU367" s="98">
        <v>0</v>
      </c>
      <c r="BV367" s="98">
        <f>IF(ISNUMBER(SEARCH('ankieta ESG'!$G$187,BW367)),MAX($BV$3:BV366)+1,0)</f>
        <v>364</v>
      </c>
      <c r="BW367" s="134" t="s">
        <v>4367</v>
      </c>
      <c r="BX367" s="98">
        <v>0</v>
      </c>
      <c r="BY367" s="99" t="str">
        <f>IFERROR(VLOOKUP(ROWS($BW$4:BW367),$BV$4:$BW$2337,2,0),"")</f>
        <v>Dobrzany (pow. stargardzki, woj. zachodniopomorskie)</v>
      </c>
      <c r="BZ367" s="98">
        <v>0</v>
      </c>
      <c r="CA367" s="98">
        <f>IF(ISNUMBER(SEARCH('ankieta ESG'!$G$188,CB367)),MAX($CA$3:CA366)+1,0)</f>
        <v>364</v>
      </c>
      <c r="CB367" s="134" t="s">
        <v>4367</v>
      </c>
      <c r="CC367" s="98">
        <v>0</v>
      </c>
      <c r="CD367" s="99" t="str">
        <f>IFERROR(VLOOKUP(ROWS($CB$4:CB367),$CA$4:$CB$2337,2,0),"")</f>
        <v>Dobrzany (pow. stargardzki, woj. zachodniopomorskie)</v>
      </c>
      <c r="CE367" s="98">
        <v>0</v>
      </c>
      <c r="CF367" s="98">
        <f>IF(ISNUMBER(SEARCH('ankieta ESG'!$G$189,CG367)),MAX($CF$3:CF366)+1,0)</f>
        <v>364</v>
      </c>
      <c r="CG367" s="134" t="s">
        <v>4367</v>
      </c>
      <c r="CH367" s="98">
        <v>0</v>
      </c>
      <c r="CI367" s="99" t="str">
        <f>IFERROR(VLOOKUP(ROWS($CG$4:CG367),$CF$4:$CG$2337,2,0),"")</f>
        <v>Dobrzany (pow. stargardzki, woj. zachodniopomorskie)</v>
      </c>
      <c r="CJ367" s="98">
        <v>0</v>
      </c>
    </row>
    <row r="368" spans="2:88">
      <c r="B368" s="98">
        <f>IF(ISNUMBER(SEARCH('ankieta ESG'!$E$11,C368)),MAX(B$3:$B367)+1,0)</f>
        <v>365</v>
      </c>
      <c r="C368" s="99" t="s">
        <v>409</v>
      </c>
      <c r="D368" s="98">
        <v>0</v>
      </c>
      <c r="E368" s="99" t="str">
        <f>IFERROR(VLOOKUP(ROWS($C$4:C368),$B$4:$C$1385,2,0),"")</f>
        <v>46.41.Z Sprzedaż hurtowa wyrobów tekstylnych (PKD 2007)</v>
      </c>
      <c r="F368" s="98">
        <v>0</v>
      </c>
      <c r="AM368" s="98">
        <f>IF(ISNUMBER(SEARCH('ankieta ESG'!$G$180,AN368)),MAX(AM$3:$AM367)+1,0)</f>
        <v>365</v>
      </c>
      <c r="AN368" s="134" t="s">
        <v>4368</v>
      </c>
      <c r="AO368" s="98">
        <v>0</v>
      </c>
      <c r="AP368" s="99" t="str">
        <f>IFERROR(VLOOKUP(ROWS($AN$4:AN368),$AM$4:$AN$2337,2,0),"")</f>
        <v>Dobrzeń Wielki (pow. opolski, woj. opolskie)</v>
      </c>
      <c r="AQ368" s="98">
        <v>0</v>
      </c>
      <c r="AR368" s="98">
        <f>IF(ISNUMBER(SEARCH('ankieta ESG'!$G$181,AS368)),MAX($AR$3:AR367)+1,0)</f>
        <v>365</v>
      </c>
      <c r="AS368" s="134" t="s">
        <v>4368</v>
      </c>
      <c r="AT368" s="98">
        <v>0</v>
      </c>
      <c r="AU368" s="99" t="str">
        <f>IFERROR(VLOOKUP(ROWS($AS$4:AS368),$AR$4:$AS$2337,2,0),"")</f>
        <v>Dobrzeń Wielki (pow. opolski, woj. opolskie)</v>
      </c>
      <c r="AV368" s="98">
        <v>0</v>
      </c>
      <c r="AW368" s="98">
        <f>IF(ISNUMBER(SEARCH('ankieta ESG'!$G$182,AX368)),MAX($AW$3:AW367)+1,0)</f>
        <v>365</v>
      </c>
      <c r="AX368" s="134" t="s">
        <v>4368</v>
      </c>
      <c r="AY368" s="98">
        <v>0</v>
      </c>
      <c r="AZ368" s="99" t="str">
        <f>IFERROR(VLOOKUP(ROWS($AX$4:AX368),$AW$4:$AX$2337,2,0),"")</f>
        <v>Dobrzeń Wielki (pow. opolski, woj. opolskie)</v>
      </c>
      <c r="BA368" s="98">
        <v>0</v>
      </c>
      <c r="BB368" s="98">
        <f>IF(ISNUMBER(SEARCH('ankieta ESG'!$G$183,BC368)),MAX($BB$3:BB367)+1,0)</f>
        <v>365</v>
      </c>
      <c r="BC368" s="134" t="s">
        <v>4368</v>
      </c>
      <c r="BD368" s="98">
        <v>0</v>
      </c>
      <c r="BE368" s="99" t="str">
        <f>IFERROR(VLOOKUP(ROWS($BC$4:BC368),$BB$4:$BC$2337,2,0),"")</f>
        <v>Dobrzeń Wielki (pow. opolski, woj. opolskie)</v>
      </c>
      <c r="BF368" s="98">
        <v>0</v>
      </c>
      <c r="BG368" s="98">
        <f>IF(ISNUMBER(SEARCH('ankieta ESG'!$G$184,BH368)),MAX($BG$3:BG367)+1,0)</f>
        <v>365</v>
      </c>
      <c r="BH368" s="134" t="s">
        <v>4368</v>
      </c>
      <c r="BI368" s="98">
        <v>0</v>
      </c>
      <c r="BJ368" s="99" t="str">
        <f>IFERROR(VLOOKUP(ROWS($BH$4:BH368),$BG$4:$BH$2337,2,0),"")</f>
        <v>Dobrzeń Wielki (pow. opolski, woj. opolskie)</v>
      </c>
      <c r="BK368" s="98">
        <v>0</v>
      </c>
      <c r="BL368" s="98">
        <f>IF(ISNUMBER(SEARCH('ankieta ESG'!$G$185,BM368)),MAX($BL$3:BL367)+1,0)</f>
        <v>365</v>
      </c>
      <c r="BM368" s="134" t="s">
        <v>4368</v>
      </c>
      <c r="BN368" s="98">
        <v>0</v>
      </c>
      <c r="BO368" s="99" t="str">
        <f>IFERROR(VLOOKUP(ROWS($BM$4:BM368),$BL$4:$BM$2337,2,0),"")</f>
        <v>Dobrzeń Wielki (pow. opolski, woj. opolskie)</v>
      </c>
      <c r="BP368" s="98">
        <v>0</v>
      </c>
      <c r="BQ368" s="98">
        <f>IF(ISNUMBER(SEARCH('ankieta ESG'!$G$186,BR368)),MAX($BQ$3:BQ367)+1,0)</f>
        <v>365</v>
      </c>
      <c r="BR368" s="134" t="s">
        <v>4368</v>
      </c>
      <c r="BS368" s="98">
        <v>0</v>
      </c>
      <c r="BT368" s="99" t="str">
        <f>IFERROR(VLOOKUP(ROWS($BR$4:BR368),$BQ$4:$BR$2337,2,0),"")</f>
        <v>Dobrzeń Wielki (pow. opolski, woj. opolskie)</v>
      </c>
      <c r="BU368" s="98">
        <v>0</v>
      </c>
      <c r="BV368" s="98">
        <f>IF(ISNUMBER(SEARCH('ankieta ESG'!$G$187,BW368)),MAX($BV$3:BV367)+1,0)</f>
        <v>365</v>
      </c>
      <c r="BW368" s="134" t="s">
        <v>4368</v>
      </c>
      <c r="BX368" s="98">
        <v>0</v>
      </c>
      <c r="BY368" s="99" t="str">
        <f>IFERROR(VLOOKUP(ROWS($BW$4:BW368),$BV$4:$BW$2337,2,0),"")</f>
        <v>Dobrzeń Wielki (pow. opolski, woj. opolskie)</v>
      </c>
      <c r="BZ368" s="98">
        <v>0</v>
      </c>
      <c r="CA368" s="98">
        <f>IF(ISNUMBER(SEARCH('ankieta ESG'!$G$188,CB368)),MAX($CA$3:CA367)+1,0)</f>
        <v>365</v>
      </c>
      <c r="CB368" s="134" t="s">
        <v>4368</v>
      </c>
      <c r="CC368" s="98">
        <v>0</v>
      </c>
      <c r="CD368" s="99" t="str">
        <f>IFERROR(VLOOKUP(ROWS($CB$4:CB368),$CA$4:$CB$2337,2,0),"")</f>
        <v>Dobrzeń Wielki (pow. opolski, woj. opolskie)</v>
      </c>
      <c r="CE368" s="98">
        <v>0</v>
      </c>
      <c r="CF368" s="98">
        <f>IF(ISNUMBER(SEARCH('ankieta ESG'!$G$189,CG368)),MAX($CF$3:CF367)+1,0)</f>
        <v>365</v>
      </c>
      <c r="CG368" s="134" t="s">
        <v>4368</v>
      </c>
      <c r="CH368" s="98">
        <v>0</v>
      </c>
      <c r="CI368" s="99" t="str">
        <f>IFERROR(VLOOKUP(ROWS($CG$4:CG368),$CF$4:$CG$2337,2,0),"")</f>
        <v>Dobrzeń Wielki (pow. opolski, woj. opolskie)</v>
      </c>
      <c r="CJ368" s="98">
        <v>0</v>
      </c>
    </row>
    <row r="369" spans="2:88">
      <c r="B369" s="98">
        <f>IF(ISNUMBER(SEARCH('ankieta ESG'!$E$11,C369)),MAX(B$3:$B368)+1,0)</f>
        <v>366</v>
      </c>
      <c r="C369" s="99" t="s">
        <v>410</v>
      </c>
      <c r="D369" s="98">
        <v>0</v>
      </c>
      <c r="E369" s="99" t="str">
        <f>IFERROR(VLOOKUP(ROWS($C$4:C369),$B$4:$C$1385,2,0),"")</f>
        <v>46.42.Z Sprzedaż hurtowa odzieży i obuwia (PKD 2007)</v>
      </c>
      <c r="F369" s="98">
        <v>0</v>
      </c>
      <c r="AM369" s="98">
        <f>IF(ISNUMBER(SEARCH('ankieta ESG'!$G$180,AN369)),MAX(AM$3:$AM368)+1,0)</f>
        <v>366</v>
      </c>
      <c r="AN369" s="134" t="s">
        <v>4369</v>
      </c>
      <c r="AO369" s="98">
        <v>0</v>
      </c>
      <c r="AP369" s="99" t="str">
        <f>IFERROR(VLOOKUP(ROWS($AN$4:AN369),$AM$4:$AN$2337,2,0),"")</f>
        <v>Dobrzyca (pow. pleszewski, woj. wielkopolskie)</v>
      </c>
      <c r="AQ369" s="98">
        <v>0</v>
      </c>
      <c r="AR369" s="98">
        <f>IF(ISNUMBER(SEARCH('ankieta ESG'!$G$181,AS369)),MAX($AR$3:AR368)+1,0)</f>
        <v>366</v>
      </c>
      <c r="AS369" s="134" t="s">
        <v>4369</v>
      </c>
      <c r="AT369" s="98">
        <v>0</v>
      </c>
      <c r="AU369" s="99" t="str">
        <f>IFERROR(VLOOKUP(ROWS($AS$4:AS369),$AR$4:$AS$2337,2,0),"")</f>
        <v>Dobrzyca (pow. pleszewski, woj. wielkopolskie)</v>
      </c>
      <c r="AV369" s="98">
        <v>0</v>
      </c>
      <c r="AW369" s="98">
        <f>IF(ISNUMBER(SEARCH('ankieta ESG'!$G$182,AX369)),MAX($AW$3:AW368)+1,0)</f>
        <v>366</v>
      </c>
      <c r="AX369" s="134" t="s">
        <v>4369</v>
      </c>
      <c r="AY369" s="98">
        <v>0</v>
      </c>
      <c r="AZ369" s="99" t="str">
        <f>IFERROR(VLOOKUP(ROWS($AX$4:AX369),$AW$4:$AX$2337,2,0),"")</f>
        <v>Dobrzyca (pow. pleszewski, woj. wielkopolskie)</v>
      </c>
      <c r="BA369" s="98">
        <v>0</v>
      </c>
      <c r="BB369" s="98">
        <f>IF(ISNUMBER(SEARCH('ankieta ESG'!$G$183,BC369)),MAX($BB$3:BB368)+1,0)</f>
        <v>366</v>
      </c>
      <c r="BC369" s="134" t="s">
        <v>4369</v>
      </c>
      <c r="BD369" s="98">
        <v>0</v>
      </c>
      <c r="BE369" s="99" t="str">
        <f>IFERROR(VLOOKUP(ROWS($BC$4:BC369),$BB$4:$BC$2337,2,0),"")</f>
        <v>Dobrzyca (pow. pleszewski, woj. wielkopolskie)</v>
      </c>
      <c r="BF369" s="98">
        <v>0</v>
      </c>
      <c r="BG369" s="98">
        <f>IF(ISNUMBER(SEARCH('ankieta ESG'!$G$184,BH369)),MAX($BG$3:BG368)+1,0)</f>
        <v>366</v>
      </c>
      <c r="BH369" s="134" t="s">
        <v>4369</v>
      </c>
      <c r="BI369" s="98">
        <v>0</v>
      </c>
      <c r="BJ369" s="99" t="str">
        <f>IFERROR(VLOOKUP(ROWS($BH$4:BH369),$BG$4:$BH$2337,2,0),"")</f>
        <v>Dobrzyca (pow. pleszewski, woj. wielkopolskie)</v>
      </c>
      <c r="BK369" s="98">
        <v>0</v>
      </c>
      <c r="BL369" s="98">
        <f>IF(ISNUMBER(SEARCH('ankieta ESG'!$G$185,BM369)),MAX($BL$3:BL368)+1,0)</f>
        <v>366</v>
      </c>
      <c r="BM369" s="134" t="s">
        <v>4369</v>
      </c>
      <c r="BN369" s="98">
        <v>0</v>
      </c>
      <c r="BO369" s="99" t="str">
        <f>IFERROR(VLOOKUP(ROWS($BM$4:BM369),$BL$4:$BM$2337,2,0),"")</f>
        <v>Dobrzyca (pow. pleszewski, woj. wielkopolskie)</v>
      </c>
      <c r="BP369" s="98">
        <v>0</v>
      </c>
      <c r="BQ369" s="98">
        <f>IF(ISNUMBER(SEARCH('ankieta ESG'!$G$186,BR369)),MAX($BQ$3:BQ368)+1,0)</f>
        <v>366</v>
      </c>
      <c r="BR369" s="134" t="s">
        <v>4369</v>
      </c>
      <c r="BS369" s="98">
        <v>0</v>
      </c>
      <c r="BT369" s="99" t="str">
        <f>IFERROR(VLOOKUP(ROWS($BR$4:BR369),$BQ$4:$BR$2337,2,0),"")</f>
        <v>Dobrzyca (pow. pleszewski, woj. wielkopolskie)</v>
      </c>
      <c r="BU369" s="98">
        <v>0</v>
      </c>
      <c r="BV369" s="98">
        <f>IF(ISNUMBER(SEARCH('ankieta ESG'!$G$187,BW369)),MAX($BV$3:BV368)+1,0)</f>
        <v>366</v>
      </c>
      <c r="BW369" s="134" t="s">
        <v>4369</v>
      </c>
      <c r="BX369" s="98">
        <v>0</v>
      </c>
      <c r="BY369" s="99" t="str">
        <f>IFERROR(VLOOKUP(ROWS($BW$4:BW369),$BV$4:$BW$2337,2,0),"")</f>
        <v>Dobrzyca (pow. pleszewski, woj. wielkopolskie)</v>
      </c>
      <c r="BZ369" s="98">
        <v>0</v>
      </c>
      <c r="CA369" s="98">
        <f>IF(ISNUMBER(SEARCH('ankieta ESG'!$G$188,CB369)),MAX($CA$3:CA368)+1,0)</f>
        <v>366</v>
      </c>
      <c r="CB369" s="134" t="s">
        <v>4369</v>
      </c>
      <c r="CC369" s="98">
        <v>0</v>
      </c>
      <c r="CD369" s="99" t="str">
        <f>IFERROR(VLOOKUP(ROWS($CB$4:CB369),$CA$4:$CB$2337,2,0),"")</f>
        <v>Dobrzyca (pow. pleszewski, woj. wielkopolskie)</v>
      </c>
      <c r="CE369" s="98">
        <v>0</v>
      </c>
      <c r="CF369" s="98">
        <f>IF(ISNUMBER(SEARCH('ankieta ESG'!$G$189,CG369)),MAX($CF$3:CF368)+1,0)</f>
        <v>366</v>
      </c>
      <c r="CG369" s="134" t="s">
        <v>4369</v>
      </c>
      <c r="CH369" s="98">
        <v>0</v>
      </c>
      <c r="CI369" s="99" t="str">
        <f>IFERROR(VLOOKUP(ROWS($CG$4:CG369),$CF$4:$CG$2337,2,0),"")</f>
        <v>Dobrzyca (pow. pleszewski, woj. wielkopolskie)</v>
      </c>
      <c r="CJ369" s="98">
        <v>0</v>
      </c>
    </row>
    <row r="370" spans="2:88">
      <c r="B370" s="98">
        <f>IF(ISNUMBER(SEARCH('ankieta ESG'!$E$11,C370)),MAX(B$3:$B369)+1,0)</f>
        <v>367</v>
      </c>
      <c r="C370" s="99" t="s">
        <v>411</v>
      </c>
      <c r="D370" s="98">
        <v>0</v>
      </c>
      <c r="E370" s="99" t="str">
        <f>IFERROR(VLOOKUP(ROWS($C$4:C370),$B$4:$C$1385,2,0),"")</f>
        <v>46.43.Z Sprzedaż hurtowa elektrycznych artykułów użytku domowego (PKD 2007)</v>
      </c>
      <c r="F370" s="98">
        <v>0</v>
      </c>
      <c r="AM370" s="98">
        <f>IF(ISNUMBER(SEARCH('ankieta ESG'!$G$180,AN370)),MAX(AM$3:$AM369)+1,0)</f>
        <v>367</v>
      </c>
      <c r="AN370" s="134" t="s">
        <v>4370</v>
      </c>
      <c r="AO370" s="98">
        <v>0</v>
      </c>
      <c r="AP370" s="99" t="str">
        <f>IFERROR(VLOOKUP(ROWS($AN$4:AN370),$AM$4:$AN$2337,2,0),"")</f>
        <v>Dobrzyniewo Duże (pow. białostocki, woj. podlaskie)</v>
      </c>
      <c r="AQ370" s="98">
        <v>0</v>
      </c>
      <c r="AR370" s="98">
        <f>IF(ISNUMBER(SEARCH('ankieta ESG'!$G$181,AS370)),MAX($AR$3:AR369)+1,0)</f>
        <v>367</v>
      </c>
      <c r="AS370" s="134" t="s">
        <v>4370</v>
      </c>
      <c r="AT370" s="98">
        <v>0</v>
      </c>
      <c r="AU370" s="99" t="str">
        <f>IFERROR(VLOOKUP(ROWS($AS$4:AS370),$AR$4:$AS$2337,2,0),"")</f>
        <v>Dobrzyniewo Duże (pow. białostocki, woj. podlaskie)</v>
      </c>
      <c r="AV370" s="98">
        <v>0</v>
      </c>
      <c r="AW370" s="98">
        <f>IF(ISNUMBER(SEARCH('ankieta ESG'!$G$182,AX370)),MAX($AW$3:AW369)+1,0)</f>
        <v>367</v>
      </c>
      <c r="AX370" s="134" t="s">
        <v>4370</v>
      </c>
      <c r="AY370" s="98">
        <v>0</v>
      </c>
      <c r="AZ370" s="99" t="str">
        <f>IFERROR(VLOOKUP(ROWS($AX$4:AX370),$AW$4:$AX$2337,2,0),"")</f>
        <v>Dobrzyniewo Duże (pow. białostocki, woj. podlaskie)</v>
      </c>
      <c r="BA370" s="98">
        <v>0</v>
      </c>
      <c r="BB370" s="98">
        <f>IF(ISNUMBER(SEARCH('ankieta ESG'!$G$183,BC370)),MAX($BB$3:BB369)+1,0)</f>
        <v>367</v>
      </c>
      <c r="BC370" s="134" t="s">
        <v>4370</v>
      </c>
      <c r="BD370" s="98">
        <v>0</v>
      </c>
      <c r="BE370" s="99" t="str">
        <f>IFERROR(VLOOKUP(ROWS($BC$4:BC370),$BB$4:$BC$2337,2,0),"")</f>
        <v>Dobrzyniewo Duże (pow. białostocki, woj. podlaskie)</v>
      </c>
      <c r="BF370" s="98">
        <v>0</v>
      </c>
      <c r="BG370" s="98">
        <f>IF(ISNUMBER(SEARCH('ankieta ESG'!$G$184,BH370)),MAX($BG$3:BG369)+1,0)</f>
        <v>367</v>
      </c>
      <c r="BH370" s="134" t="s">
        <v>4370</v>
      </c>
      <c r="BI370" s="98">
        <v>0</v>
      </c>
      <c r="BJ370" s="99" t="str">
        <f>IFERROR(VLOOKUP(ROWS($BH$4:BH370),$BG$4:$BH$2337,2,0),"")</f>
        <v>Dobrzyniewo Duże (pow. białostocki, woj. podlaskie)</v>
      </c>
      <c r="BK370" s="98">
        <v>0</v>
      </c>
      <c r="BL370" s="98">
        <f>IF(ISNUMBER(SEARCH('ankieta ESG'!$G$185,BM370)),MAX($BL$3:BL369)+1,0)</f>
        <v>367</v>
      </c>
      <c r="BM370" s="134" t="s">
        <v>4370</v>
      </c>
      <c r="BN370" s="98">
        <v>0</v>
      </c>
      <c r="BO370" s="99" t="str">
        <f>IFERROR(VLOOKUP(ROWS($BM$4:BM370),$BL$4:$BM$2337,2,0),"")</f>
        <v>Dobrzyniewo Duże (pow. białostocki, woj. podlaskie)</v>
      </c>
      <c r="BP370" s="98">
        <v>0</v>
      </c>
      <c r="BQ370" s="98">
        <f>IF(ISNUMBER(SEARCH('ankieta ESG'!$G$186,BR370)),MAX($BQ$3:BQ369)+1,0)</f>
        <v>367</v>
      </c>
      <c r="BR370" s="134" t="s">
        <v>4370</v>
      </c>
      <c r="BS370" s="98">
        <v>0</v>
      </c>
      <c r="BT370" s="99" t="str">
        <f>IFERROR(VLOOKUP(ROWS($BR$4:BR370),$BQ$4:$BR$2337,2,0),"")</f>
        <v>Dobrzyniewo Duże (pow. białostocki, woj. podlaskie)</v>
      </c>
      <c r="BU370" s="98">
        <v>0</v>
      </c>
      <c r="BV370" s="98">
        <f>IF(ISNUMBER(SEARCH('ankieta ESG'!$G$187,BW370)),MAX($BV$3:BV369)+1,0)</f>
        <v>367</v>
      </c>
      <c r="BW370" s="134" t="s">
        <v>4370</v>
      </c>
      <c r="BX370" s="98">
        <v>0</v>
      </c>
      <c r="BY370" s="99" t="str">
        <f>IFERROR(VLOOKUP(ROWS($BW$4:BW370),$BV$4:$BW$2337,2,0),"")</f>
        <v>Dobrzyniewo Duże (pow. białostocki, woj. podlaskie)</v>
      </c>
      <c r="BZ370" s="98">
        <v>0</v>
      </c>
      <c r="CA370" s="98">
        <f>IF(ISNUMBER(SEARCH('ankieta ESG'!$G$188,CB370)),MAX($CA$3:CA369)+1,0)</f>
        <v>367</v>
      </c>
      <c r="CB370" s="134" t="s">
        <v>4370</v>
      </c>
      <c r="CC370" s="98">
        <v>0</v>
      </c>
      <c r="CD370" s="99" t="str">
        <f>IFERROR(VLOOKUP(ROWS($CB$4:CB370),$CA$4:$CB$2337,2,0),"")</f>
        <v>Dobrzyniewo Duże (pow. białostocki, woj. podlaskie)</v>
      </c>
      <c r="CE370" s="98">
        <v>0</v>
      </c>
      <c r="CF370" s="98">
        <f>IF(ISNUMBER(SEARCH('ankieta ESG'!$G$189,CG370)),MAX($CF$3:CF369)+1,0)</f>
        <v>367</v>
      </c>
      <c r="CG370" s="134" t="s">
        <v>4370</v>
      </c>
      <c r="CH370" s="98">
        <v>0</v>
      </c>
      <c r="CI370" s="99" t="str">
        <f>IFERROR(VLOOKUP(ROWS($CG$4:CG370),$CF$4:$CG$2337,2,0),"")</f>
        <v>Dobrzyniewo Duże (pow. białostocki, woj. podlaskie)</v>
      </c>
      <c r="CJ370" s="98">
        <v>0</v>
      </c>
    </row>
    <row r="371" spans="2:88">
      <c r="B371" s="98">
        <f>IF(ISNUMBER(SEARCH('ankieta ESG'!$E$11,C371)),MAX(B$3:$B370)+1,0)</f>
        <v>368</v>
      </c>
      <c r="C371" s="99" t="s">
        <v>412</v>
      </c>
      <c r="D371" s="98">
        <v>0</v>
      </c>
      <c r="E371" s="99" t="str">
        <f>IFERROR(VLOOKUP(ROWS($C$4:C371),$B$4:$C$1385,2,0),"")</f>
        <v>46.44.Z Sprzedaż hurtowa wyrobów porcelanowych, ceramicznych i szklanych oraz środków czyszczących (PKD 2007)</v>
      </c>
      <c r="F371" s="98">
        <v>0</v>
      </c>
      <c r="AM371" s="98">
        <f>IF(ISNUMBER(SEARCH('ankieta ESG'!$G$180,AN371)),MAX(AM$3:$AM370)+1,0)</f>
        <v>368</v>
      </c>
      <c r="AN371" s="134" t="s">
        <v>4371</v>
      </c>
      <c r="AO371" s="98">
        <v>0</v>
      </c>
      <c r="AP371" s="99" t="str">
        <f>IFERROR(VLOOKUP(ROWS($AN$4:AN371),$AM$4:$AN$2337,2,0),"")</f>
        <v>Dobrzyń nad Wisłą (pow. lipnowski, woj. kujawsko-pomorskie)</v>
      </c>
      <c r="AQ371" s="98">
        <v>0</v>
      </c>
      <c r="AR371" s="98">
        <f>IF(ISNUMBER(SEARCH('ankieta ESG'!$G$181,AS371)),MAX($AR$3:AR370)+1,0)</f>
        <v>368</v>
      </c>
      <c r="AS371" s="134" t="s">
        <v>4371</v>
      </c>
      <c r="AT371" s="98">
        <v>0</v>
      </c>
      <c r="AU371" s="99" t="str">
        <f>IFERROR(VLOOKUP(ROWS($AS$4:AS371),$AR$4:$AS$2337,2,0),"")</f>
        <v>Dobrzyń nad Wisłą (pow. lipnowski, woj. kujawsko-pomorskie)</v>
      </c>
      <c r="AV371" s="98">
        <v>0</v>
      </c>
      <c r="AW371" s="98">
        <f>IF(ISNUMBER(SEARCH('ankieta ESG'!$G$182,AX371)),MAX($AW$3:AW370)+1,0)</f>
        <v>368</v>
      </c>
      <c r="AX371" s="134" t="s">
        <v>4371</v>
      </c>
      <c r="AY371" s="98">
        <v>0</v>
      </c>
      <c r="AZ371" s="99" t="str">
        <f>IFERROR(VLOOKUP(ROWS($AX$4:AX371),$AW$4:$AX$2337,2,0),"")</f>
        <v>Dobrzyń nad Wisłą (pow. lipnowski, woj. kujawsko-pomorskie)</v>
      </c>
      <c r="BA371" s="98">
        <v>0</v>
      </c>
      <c r="BB371" s="98">
        <f>IF(ISNUMBER(SEARCH('ankieta ESG'!$G$183,BC371)),MAX($BB$3:BB370)+1,0)</f>
        <v>368</v>
      </c>
      <c r="BC371" s="134" t="s">
        <v>4371</v>
      </c>
      <c r="BD371" s="98">
        <v>0</v>
      </c>
      <c r="BE371" s="99" t="str">
        <f>IFERROR(VLOOKUP(ROWS($BC$4:BC371),$BB$4:$BC$2337,2,0),"")</f>
        <v>Dobrzyń nad Wisłą (pow. lipnowski, woj. kujawsko-pomorskie)</v>
      </c>
      <c r="BF371" s="98">
        <v>0</v>
      </c>
      <c r="BG371" s="98">
        <f>IF(ISNUMBER(SEARCH('ankieta ESG'!$G$184,BH371)),MAX($BG$3:BG370)+1,0)</f>
        <v>368</v>
      </c>
      <c r="BH371" s="134" t="s">
        <v>4371</v>
      </c>
      <c r="BI371" s="98">
        <v>0</v>
      </c>
      <c r="BJ371" s="99" t="str">
        <f>IFERROR(VLOOKUP(ROWS($BH$4:BH371),$BG$4:$BH$2337,2,0),"")</f>
        <v>Dobrzyń nad Wisłą (pow. lipnowski, woj. kujawsko-pomorskie)</v>
      </c>
      <c r="BK371" s="98">
        <v>0</v>
      </c>
      <c r="BL371" s="98">
        <f>IF(ISNUMBER(SEARCH('ankieta ESG'!$G$185,BM371)),MAX($BL$3:BL370)+1,0)</f>
        <v>368</v>
      </c>
      <c r="BM371" s="134" t="s">
        <v>4371</v>
      </c>
      <c r="BN371" s="98">
        <v>0</v>
      </c>
      <c r="BO371" s="99" t="str">
        <f>IFERROR(VLOOKUP(ROWS($BM$4:BM371),$BL$4:$BM$2337,2,0),"")</f>
        <v>Dobrzyń nad Wisłą (pow. lipnowski, woj. kujawsko-pomorskie)</v>
      </c>
      <c r="BP371" s="98">
        <v>0</v>
      </c>
      <c r="BQ371" s="98">
        <f>IF(ISNUMBER(SEARCH('ankieta ESG'!$G$186,BR371)),MAX($BQ$3:BQ370)+1,0)</f>
        <v>368</v>
      </c>
      <c r="BR371" s="134" t="s">
        <v>4371</v>
      </c>
      <c r="BS371" s="98">
        <v>0</v>
      </c>
      <c r="BT371" s="99" t="str">
        <f>IFERROR(VLOOKUP(ROWS($BR$4:BR371),$BQ$4:$BR$2337,2,0),"")</f>
        <v>Dobrzyń nad Wisłą (pow. lipnowski, woj. kujawsko-pomorskie)</v>
      </c>
      <c r="BU371" s="98">
        <v>0</v>
      </c>
      <c r="BV371" s="98">
        <f>IF(ISNUMBER(SEARCH('ankieta ESG'!$G$187,BW371)),MAX($BV$3:BV370)+1,0)</f>
        <v>368</v>
      </c>
      <c r="BW371" s="134" t="s">
        <v>4371</v>
      </c>
      <c r="BX371" s="98">
        <v>0</v>
      </c>
      <c r="BY371" s="99" t="str">
        <f>IFERROR(VLOOKUP(ROWS($BW$4:BW371),$BV$4:$BW$2337,2,0),"")</f>
        <v>Dobrzyń nad Wisłą (pow. lipnowski, woj. kujawsko-pomorskie)</v>
      </c>
      <c r="BZ371" s="98">
        <v>0</v>
      </c>
      <c r="CA371" s="98">
        <f>IF(ISNUMBER(SEARCH('ankieta ESG'!$G$188,CB371)),MAX($CA$3:CA370)+1,0)</f>
        <v>368</v>
      </c>
      <c r="CB371" s="134" t="s">
        <v>4371</v>
      </c>
      <c r="CC371" s="98">
        <v>0</v>
      </c>
      <c r="CD371" s="99" t="str">
        <f>IFERROR(VLOOKUP(ROWS($CB$4:CB371),$CA$4:$CB$2337,2,0),"")</f>
        <v>Dobrzyń nad Wisłą (pow. lipnowski, woj. kujawsko-pomorskie)</v>
      </c>
      <c r="CE371" s="98">
        <v>0</v>
      </c>
      <c r="CF371" s="98">
        <f>IF(ISNUMBER(SEARCH('ankieta ESG'!$G$189,CG371)),MAX($CF$3:CF370)+1,0)</f>
        <v>368</v>
      </c>
      <c r="CG371" s="134" t="s">
        <v>4371</v>
      </c>
      <c r="CH371" s="98">
        <v>0</v>
      </c>
      <c r="CI371" s="99" t="str">
        <f>IFERROR(VLOOKUP(ROWS($CG$4:CG371),$CF$4:$CG$2337,2,0),"")</f>
        <v>Dobrzyń nad Wisłą (pow. lipnowski, woj. kujawsko-pomorskie)</v>
      </c>
      <c r="CJ371" s="98">
        <v>0</v>
      </c>
    </row>
    <row r="372" spans="2:88">
      <c r="B372" s="98">
        <f>IF(ISNUMBER(SEARCH('ankieta ESG'!$E$11,C372)),MAX(B$3:$B371)+1,0)</f>
        <v>369</v>
      </c>
      <c r="C372" s="99" t="s">
        <v>413</v>
      </c>
      <c r="D372" s="98">
        <v>0</v>
      </c>
      <c r="E372" s="99" t="str">
        <f>IFERROR(VLOOKUP(ROWS($C$4:C372),$B$4:$C$1385,2,0),"")</f>
        <v>46.45.Z Sprzedaż hurtowa perfum i kosmetyków (PKD 2007)</v>
      </c>
      <c r="F372" s="98">
        <v>0</v>
      </c>
      <c r="AM372" s="98">
        <f>IF(ISNUMBER(SEARCH('ankieta ESG'!$G$180,AN372)),MAX(AM$3:$AM371)+1,0)</f>
        <v>369</v>
      </c>
      <c r="AN372" s="134" t="s">
        <v>4372</v>
      </c>
      <c r="AO372" s="98">
        <v>0</v>
      </c>
      <c r="AP372" s="99" t="str">
        <f>IFERROR(VLOOKUP(ROWS($AN$4:AN372),$AM$4:$AN$2337,2,0),"")</f>
        <v>Dolice (pow. stargardzki, woj. zachodniopomorskie)</v>
      </c>
      <c r="AQ372" s="98">
        <v>0</v>
      </c>
      <c r="AR372" s="98">
        <f>IF(ISNUMBER(SEARCH('ankieta ESG'!$G$181,AS372)),MAX($AR$3:AR371)+1,0)</f>
        <v>369</v>
      </c>
      <c r="AS372" s="134" t="s">
        <v>4372</v>
      </c>
      <c r="AT372" s="98">
        <v>0</v>
      </c>
      <c r="AU372" s="99" t="str">
        <f>IFERROR(VLOOKUP(ROWS($AS$4:AS372),$AR$4:$AS$2337,2,0),"")</f>
        <v>Dolice (pow. stargardzki, woj. zachodniopomorskie)</v>
      </c>
      <c r="AV372" s="98">
        <v>0</v>
      </c>
      <c r="AW372" s="98">
        <f>IF(ISNUMBER(SEARCH('ankieta ESG'!$G$182,AX372)),MAX($AW$3:AW371)+1,0)</f>
        <v>369</v>
      </c>
      <c r="AX372" s="134" t="s">
        <v>4372</v>
      </c>
      <c r="AY372" s="98">
        <v>0</v>
      </c>
      <c r="AZ372" s="99" t="str">
        <f>IFERROR(VLOOKUP(ROWS($AX$4:AX372),$AW$4:$AX$2337,2,0),"")</f>
        <v>Dolice (pow. stargardzki, woj. zachodniopomorskie)</v>
      </c>
      <c r="BA372" s="98">
        <v>0</v>
      </c>
      <c r="BB372" s="98">
        <f>IF(ISNUMBER(SEARCH('ankieta ESG'!$G$183,BC372)),MAX($BB$3:BB371)+1,0)</f>
        <v>369</v>
      </c>
      <c r="BC372" s="134" t="s">
        <v>4372</v>
      </c>
      <c r="BD372" s="98">
        <v>0</v>
      </c>
      <c r="BE372" s="99" t="str">
        <f>IFERROR(VLOOKUP(ROWS($BC$4:BC372),$BB$4:$BC$2337,2,0),"")</f>
        <v>Dolice (pow. stargardzki, woj. zachodniopomorskie)</v>
      </c>
      <c r="BF372" s="98">
        <v>0</v>
      </c>
      <c r="BG372" s="98">
        <f>IF(ISNUMBER(SEARCH('ankieta ESG'!$G$184,BH372)),MAX($BG$3:BG371)+1,0)</f>
        <v>369</v>
      </c>
      <c r="BH372" s="134" t="s">
        <v>4372</v>
      </c>
      <c r="BI372" s="98">
        <v>0</v>
      </c>
      <c r="BJ372" s="99" t="str">
        <f>IFERROR(VLOOKUP(ROWS($BH$4:BH372),$BG$4:$BH$2337,2,0),"")</f>
        <v>Dolice (pow. stargardzki, woj. zachodniopomorskie)</v>
      </c>
      <c r="BK372" s="98">
        <v>0</v>
      </c>
      <c r="BL372" s="98">
        <f>IF(ISNUMBER(SEARCH('ankieta ESG'!$G$185,BM372)),MAX($BL$3:BL371)+1,0)</f>
        <v>369</v>
      </c>
      <c r="BM372" s="134" t="s">
        <v>4372</v>
      </c>
      <c r="BN372" s="98">
        <v>0</v>
      </c>
      <c r="BO372" s="99" t="str">
        <f>IFERROR(VLOOKUP(ROWS($BM$4:BM372),$BL$4:$BM$2337,2,0),"")</f>
        <v>Dolice (pow. stargardzki, woj. zachodniopomorskie)</v>
      </c>
      <c r="BP372" s="98">
        <v>0</v>
      </c>
      <c r="BQ372" s="98">
        <f>IF(ISNUMBER(SEARCH('ankieta ESG'!$G$186,BR372)),MAX($BQ$3:BQ371)+1,0)</f>
        <v>369</v>
      </c>
      <c r="BR372" s="134" t="s">
        <v>4372</v>
      </c>
      <c r="BS372" s="98">
        <v>0</v>
      </c>
      <c r="BT372" s="99" t="str">
        <f>IFERROR(VLOOKUP(ROWS($BR$4:BR372),$BQ$4:$BR$2337,2,0),"")</f>
        <v>Dolice (pow. stargardzki, woj. zachodniopomorskie)</v>
      </c>
      <c r="BU372" s="98">
        <v>0</v>
      </c>
      <c r="BV372" s="98">
        <f>IF(ISNUMBER(SEARCH('ankieta ESG'!$G$187,BW372)),MAX($BV$3:BV371)+1,0)</f>
        <v>369</v>
      </c>
      <c r="BW372" s="134" t="s">
        <v>4372</v>
      </c>
      <c r="BX372" s="98">
        <v>0</v>
      </c>
      <c r="BY372" s="99" t="str">
        <f>IFERROR(VLOOKUP(ROWS($BW$4:BW372),$BV$4:$BW$2337,2,0),"")</f>
        <v>Dolice (pow. stargardzki, woj. zachodniopomorskie)</v>
      </c>
      <c r="BZ372" s="98">
        <v>0</v>
      </c>
      <c r="CA372" s="98">
        <f>IF(ISNUMBER(SEARCH('ankieta ESG'!$G$188,CB372)),MAX($CA$3:CA371)+1,0)</f>
        <v>369</v>
      </c>
      <c r="CB372" s="134" t="s">
        <v>4372</v>
      </c>
      <c r="CC372" s="98">
        <v>0</v>
      </c>
      <c r="CD372" s="99" t="str">
        <f>IFERROR(VLOOKUP(ROWS($CB$4:CB372),$CA$4:$CB$2337,2,0),"")</f>
        <v>Dolice (pow. stargardzki, woj. zachodniopomorskie)</v>
      </c>
      <c r="CE372" s="98">
        <v>0</v>
      </c>
      <c r="CF372" s="98">
        <f>IF(ISNUMBER(SEARCH('ankieta ESG'!$G$189,CG372)),MAX($CF$3:CF371)+1,0)</f>
        <v>369</v>
      </c>
      <c r="CG372" s="134" t="s">
        <v>4372</v>
      </c>
      <c r="CH372" s="98">
        <v>0</v>
      </c>
      <c r="CI372" s="99" t="str">
        <f>IFERROR(VLOOKUP(ROWS($CG$4:CG372),$CF$4:$CG$2337,2,0),"")</f>
        <v>Dolice (pow. stargardzki, woj. zachodniopomorskie)</v>
      </c>
      <c r="CJ372" s="98">
        <v>0</v>
      </c>
    </row>
    <row r="373" spans="2:88">
      <c r="B373" s="98">
        <f>IF(ISNUMBER(SEARCH('ankieta ESG'!$E$11,C373)),MAX(B$3:$B372)+1,0)</f>
        <v>370</v>
      </c>
      <c r="C373" s="99" t="s">
        <v>414</v>
      </c>
      <c r="D373" s="98">
        <v>0</v>
      </c>
      <c r="E373" s="99" t="str">
        <f>IFERROR(VLOOKUP(ROWS($C$4:C373),$B$4:$C$1385,2,0),"")</f>
        <v>46.46.Z Sprzedaż hurtowa wyrobów farmaceutycznych i medycznych (PKD 2007)</v>
      </c>
      <c r="F373" s="98">
        <v>0</v>
      </c>
      <c r="AM373" s="98">
        <f>IF(ISNUMBER(SEARCH('ankieta ESG'!$G$180,AN373)),MAX(AM$3:$AM372)+1,0)</f>
        <v>370</v>
      </c>
      <c r="AN373" s="134" t="s">
        <v>4373</v>
      </c>
      <c r="AO373" s="98">
        <v>0</v>
      </c>
      <c r="AP373" s="99" t="str">
        <f>IFERROR(VLOOKUP(ROWS($AN$4:AN373),$AM$4:$AN$2337,2,0),"")</f>
        <v>Dolsk (pow. śremski, woj. wielkopolskie)</v>
      </c>
      <c r="AQ373" s="98">
        <v>0</v>
      </c>
      <c r="AR373" s="98">
        <f>IF(ISNUMBER(SEARCH('ankieta ESG'!$G$181,AS373)),MAX($AR$3:AR372)+1,0)</f>
        <v>370</v>
      </c>
      <c r="AS373" s="134" t="s">
        <v>4373</v>
      </c>
      <c r="AT373" s="98">
        <v>0</v>
      </c>
      <c r="AU373" s="99" t="str">
        <f>IFERROR(VLOOKUP(ROWS($AS$4:AS373),$AR$4:$AS$2337,2,0),"")</f>
        <v>Dolsk (pow. śremski, woj. wielkopolskie)</v>
      </c>
      <c r="AV373" s="98">
        <v>0</v>
      </c>
      <c r="AW373" s="98">
        <f>IF(ISNUMBER(SEARCH('ankieta ESG'!$G$182,AX373)),MAX($AW$3:AW372)+1,0)</f>
        <v>370</v>
      </c>
      <c r="AX373" s="134" t="s">
        <v>4373</v>
      </c>
      <c r="AY373" s="98">
        <v>0</v>
      </c>
      <c r="AZ373" s="99" t="str">
        <f>IFERROR(VLOOKUP(ROWS($AX$4:AX373),$AW$4:$AX$2337,2,0),"")</f>
        <v>Dolsk (pow. śremski, woj. wielkopolskie)</v>
      </c>
      <c r="BA373" s="98">
        <v>0</v>
      </c>
      <c r="BB373" s="98">
        <f>IF(ISNUMBER(SEARCH('ankieta ESG'!$G$183,BC373)),MAX($BB$3:BB372)+1,0)</f>
        <v>370</v>
      </c>
      <c r="BC373" s="134" t="s">
        <v>4373</v>
      </c>
      <c r="BD373" s="98">
        <v>0</v>
      </c>
      <c r="BE373" s="99" t="str">
        <f>IFERROR(VLOOKUP(ROWS($BC$4:BC373),$BB$4:$BC$2337,2,0),"")</f>
        <v>Dolsk (pow. śremski, woj. wielkopolskie)</v>
      </c>
      <c r="BF373" s="98">
        <v>0</v>
      </c>
      <c r="BG373" s="98">
        <f>IF(ISNUMBER(SEARCH('ankieta ESG'!$G$184,BH373)),MAX($BG$3:BG372)+1,0)</f>
        <v>370</v>
      </c>
      <c r="BH373" s="134" t="s">
        <v>4373</v>
      </c>
      <c r="BI373" s="98">
        <v>0</v>
      </c>
      <c r="BJ373" s="99" t="str">
        <f>IFERROR(VLOOKUP(ROWS($BH$4:BH373),$BG$4:$BH$2337,2,0),"")</f>
        <v>Dolsk (pow. śremski, woj. wielkopolskie)</v>
      </c>
      <c r="BK373" s="98">
        <v>0</v>
      </c>
      <c r="BL373" s="98">
        <f>IF(ISNUMBER(SEARCH('ankieta ESG'!$G$185,BM373)),MAX($BL$3:BL372)+1,0)</f>
        <v>370</v>
      </c>
      <c r="BM373" s="134" t="s">
        <v>4373</v>
      </c>
      <c r="BN373" s="98">
        <v>0</v>
      </c>
      <c r="BO373" s="99" t="str">
        <f>IFERROR(VLOOKUP(ROWS($BM$4:BM373),$BL$4:$BM$2337,2,0),"")</f>
        <v>Dolsk (pow. śremski, woj. wielkopolskie)</v>
      </c>
      <c r="BP373" s="98">
        <v>0</v>
      </c>
      <c r="BQ373" s="98">
        <f>IF(ISNUMBER(SEARCH('ankieta ESG'!$G$186,BR373)),MAX($BQ$3:BQ372)+1,0)</f>
        <v>370</v>
      </c>
      <c r="BR373" s="134" t="s">
        <v>4373</v>
      </c>
      <c r="BS373" s="98">
        <v>0</v>
      </c>
      <c r="BT373" s="99" t="str">
        <f>IFERROR(VLOOKUP(ROWS($BR$4:BR373),$BQ$4:$BR$2337,2,0),"")</f>
        <v>Dolsk (pow. śremski, woj. wielkopolskie)</v>
      </c>
      <c r="BU373" s="98">
        <v>0</v>
      </c>
      <c r="BV373" s="98">
        <f>IF(ISNUMBER(SEARCH('ankieta ESG'!$G$187,BW373)),MAX($BV$3:BV372)+1,0)</f>
        <v>370</v>
      </c>
      <c r="BW373" s="134" t="s">
        <v>4373</v>
      </c>
      <c r="BX373" s="98">
        <v>0</v>
      </c>
      <c r="BY373" s="99" t="str">
        <f>IFERROR(VLOOKUP(ROWS($BW$4:BW373),$BV$4:$BW$2337,2,0),"")</f>
        <v>Dolsk (pow. śremski, woj. wielkopolskie)</v>
      </c>
      <c r="BZ373" s="98">
        <v>0</v>
      </c>
      <c r="CA373" s="98">
        <f>IF(ISNUMBER(SEARCH('ankieta ESG'!$G$188,CB373)),MAX($CA$3:CA372)+1,0)</f>
        <v>370</v>
      </c>
      <c r="CB373" s="134" t="s">
        <v>4373</v>
      </c>
      <c r="CC373" s="98">
        <v>0</v>
      </c>
      <c r="CD373" s="99" t="str">
        <f>IFERROR(VLOOKUP(ROWS($CB$4:CB373),$CA$4:$CB$2337,2,0),"")</f>
        <v>Dolsk (pow. śremski, woj. wielkopolskie)</v>
      </c>
      <c r="CE373" s="98">
        <v>0</v>
      </c>
      <c r="CF373" s="98">
        <f>IF(ISNUMBER(SEARCH('ankieta ESG'!$G$189,CG373)),MAX($CF$3:CF372)+1,0)</f>
        <v>370</v>
      </c>
      <c r="CG373" s="134" t="s">
        <v>4373</v>
      </c>
      <c r="CH373" s="98">
        <v>0</v>
      </c>
      <c r="CI373" s="99" t="str">
        <f>IFERROR(VLOOKUP(ROWS($CG$4:CG373),$CF$4:$CG$2337,2,0),"")</f>
        <v>Dolsk (pow. śremski, woj. wielkopolskie)</v>
      </c>
      <c r="CJ373" s="98">
        <v>0</v>
      </c>
    </row>
    <row r="374" spans="2:88">
      <c r="B374" s="98">
        <f>IF(ISNUMBER(SEARCH('ankieta ESG'!$E$11,C374)),MAX(B$3:$B373)+1,0)</f>
        <v>371</v>
      </c>
      <c r="C374" s="99" t="s">
        <v>415</v>
      </c>
      <c r="D374" s="98">
        <v>0</v>
      </c>
      <c r="E374" s="99" t="str">
        <f>IFERROR(VLOOKUP(ROWS($C$4:C374),$B$4:$C$1385,2,0),"")</f>
        <v>46.47.Z Sprzedaż hurtowa mebli, dywanów i sprzętu oświetleniowego (PKD 2007)</v>
      </c>
      <c r="F374" s="98">
        <v>0</v>
      </c>
      <c r="AM374" s="98">
        <f>IF(ISNUMBER(SEARCH('ankieta ESG'!$G$180,AN374)),MAX(AM$3:$AM373)+1,0)</f>
        <v>371</v>
      </c>
      <c r="AN374" s="134" t="s">
        <v>4374</v>
      </c>
      <c r="AO374" s="98">
        <v>0</v>
      </c>
      <c r="AP374" s="99" t="str">
        <f>IFERROR(VLOOKUP(ROWS($AN$4:AN374),$AM$4:$AN$2337,2,0),"")</f>
        <v>Dołhobyczów (pow. hrubieszowski, woj. lubelskie)</v>
      </c>
      <c r="AQ374" s="98">
        <v>0</v>
      </c>
      <c r="AR374" s="98">
        <f>IF(ISNUMBER(SEARCH('ankieta ESG'!$G$181,AS374)),MAX($AR$3:AR373)+1,0)</f>
        <v>371</v>
      </c>
      <c r="AS374" s="134" t="s">
        <v>4374</v>
      </c>
      <c r="AT374" s="98">
        <v>0</v>
      </c>
      <c r="AU374" s="99" t="str">
        <f>IFERROR(VLOOKUP(ROWS($AS$4:AS374),$AR$4:$AS$2337,2,0),"")</f>
        <v>Dołhobyczów (pow. hrubieszowski, woj. lubelskie)</v>
      </c>
      <c r="AV374" s="98">
        <v>0</v>
      </c>
      <c r="AW374" s="98">
        <f>IF(ISNUMBER(SEARCH('ankieta ESG'!$G$182,AX374)),MAX($AW$3:AW373)+1,0)</f>
        <v>371</v>
      </c>
      <c r="AX374" s="134" t="s">
        <v>4374</v>
      </c>
      <c r="AY374" s="98">
        <v>0</v>
      </c>
      <c r="AZ374" s="99" t="str">
        <f>IFERROR(VLOOKUP(ROWS($AX$4:AX374),$AW$4:$AX$2337,2,0),"")</f>
        <v>Dołhobyczów (pow. hrubieszowski, woj. lubelskie)</v>
      </c>
      <c r="BA374" s="98">
        <v>0</v>
      </c>
      <c r="BB374" s="98">
        <f>IF(ISNUMBER(SEARCH('ankieta ESG'!$G$183,BC374)),MAX($BB$3:BB373)+1,0)</f>
        <v>371</v>
      </c>
      <c r="BC374" s="134" t="s">
        <v>4374</v>
      </c>
      <c r="BD374" s="98">
        <v>0</v>
      </c>
      <c r="BE374" s="99" t="str">
        <f>IFERROR(VLOOKUP(ROWS($BC$4:BC374),$BB$4:$BC$2337,2,0),"")</f>
        <v>Dołhobyczów (pow. hrubieszowski, woj. lubelskie)</v>
      </c>
      <c r="BF374" s="98">
        <v>0</v>
      </c>
      <c r="BG374" s="98">
        <f>IF(ISNUMBER(SEARCH('ankieta ESG'!$G$184,BH374)),MAX($BG$3:BG373)+1,0)</f>
        <v>371</v>
      </c>
      <c r="BH374" s="134" t="s">
        <v>4374</v>
      </c>
      <c r="BI374" s="98">
        <v>0</v>
      </c>
      <c r="BJ374" s="99" t="str">
        <f>IFERROR(VLOOKUP(ROWS($BH$4:BH374),$BG$4:$BH$2337,2,0),"")</f>
        <v>Dołhobyczów (pow. hrubieszowski, woj. lubelskie)</v>
      </c>
      <c r="BK374" s="98">
        <v>0</v>
      </c>
      <c r="BL374" s="98">
        <f>IF(ISNUMBER(SEARCH('ankieta ESG'!$G$185,BM374)),MAX($BL$3:BL373)+1,0)</f>
        <v>371</v>
      </c>
      <c r="BM374" s="134" t="s">
        <v>4374</v>
      </c>
      <c r="BN374" s="98">
        <v>0</v>
      </c>
      <c r="BO374" s="99" t="str">
        <f>IFERROR(VLOOKUP(ROWS($BM$4:BM374),$BL$4:$BM$2337,2,0),"")</f>
        <v>Dołhobyczów (pow. hrubieszowski, woj. lubelskie)</v>
      </c>
      <c r="BP374" s="98">
        <v>0</v>
      </c>
      <c r="BQ374" s="98">
        <f>IF(ISNUMBER(SEARCH('ankieta ESG'!$G$186,BR374)),MAX($BQ$3:BQ373)+1,0)</f>
        <v>371</v>
      </c>
      <c r="BR374" s="134" t="s">
        <v>4374</v>
      </c>
      <c r="BS374" s="98">
        <v>0</v>
      </c>
      <c r="BT374" s="99" t="str">
        <f>IFERROR(VLOOKUP(ROWS($BR$4:BR374),$BQ$4:$BR$2337,2,0),"")</f>
        <v>Dołhobyczów (pow. hrubieszowski, woj. lubelskie)</v>
      </c>
      <c r="BU374" s="98">
        <v>0</v>
      </c>
      <c r="BV374" s="98">
        <f>IF(ISNUMBER(SEARCH('ankieta ESG'!$G$187,BW374)),MAX($BV$3:BV373)+1,0)</f>
        <v>371</v>
      </c>
      <c r="BW374" s="134" t="s">
        <v>4374</v>
      </c>
      <c r="BX374" s="98">
        <v>0</v>
      </c>
      <c r="BY374" s="99" t="str">
        <f>IFERROR(VLOOKUP(ROWS($BW$4:BW374),$BV$4:$BW$2337,2,0),"")</f>
        <v>Dołhobyczów (pow. hrubieszowski, woj. lubelskie)</v>
      </c>
      <c r="BZ374" s="98">
        <v>0</v>
      </c>
      <c r="CA374" s="98">
        <f>IF(ISNUMBER(SEARCH('ankieta ESG'!$G$188,CB374)),MAX($CA$3:CA373)+1,0)</f>
        <v>371</v>
      </c>
      <c r="CB374" s="134" t="s">
        <v>4374</v>
      </c>
      <c r="CC374" s="98">
        <v>0</v>
      </c>
      <c r="CD374" s="99" t="str">
        <f>IFERROR(VLOOKUP(ROWS($CB$4:CB374),$CA$4:$CB$2337,2,0),"")</f>
        <v>Dołhobyczów (pow. hrubieszowski, woj. lubelskie)</v>
      </c>
      <c r="CE374" s="98">
        <v>0</v>
      </c>
      <c r="CF374" s="98">
        <f>IF(ISNUMBER(SEARCH('ankieta ESG'!$G$189,CG374)),MAX($CF$3:CF373)+1,0)</f>
        <v>371</v>
      </c>
      <c r="CG374" s="134" t="s">
        <v>4374</v>
      </c>
      <c r="CH374" s="98">
        <v>0</v>
      </c>
      <c r="CI374" s="99" t="str">
        <f>IFERROR(VLOOKUP(ROWS($CG$4:CG374),$CF$4:$CG$2337,2,0),"")</f>
        <v>Dołhobyczów (pow. hrubieszowski, woj. lubelskie)</v>
      </c>
      <c r="CJ374" s="98">
        <v>0</v>
      </c>
    </row>
    <row r="375" spans="2:88">
      <c r="B375" s="98">
        <f>IF(ISNUMBER(SEARCH('ankieta ESG'!$E$11,C375)),MAX(B$3:$B374)+1,0)</f>
        <v>372</v>
      </c>
      <c r="C375" s="99" t="s">
        <v>416</v>
      </c>
      <c r="D375" s="98">
        <v>0</v>
      </c>
      <c r="E375" s="99" t="str">
        <f>IFERROR(VLOOKUP(ROWS($C$4:C375),$B$4:$C$1385,2,0),"")</f>
        <v>46.48.Z Sprzedaż hurtowa zegarków, zegarów i biżuterii (PKD 2007)</v>
      </c>
      <c r="F375" s="98">
        <v>0</v>
      </c>
      <c r="AM375" s="98">
        <f>IF(ISNUMBER(SEARCH('ankieta ESG'!$G$180,AN375)),MAX(AM$3:$AM374)+1,0)</f>
        <v>372</v>
      </c>
      <c r="AN375" s="134" t="s">
        <v>4375</v>
      </c>
      <c r="AO375" s="98">
        <v>0</v>
      </c>
      <c r="AP375" s="99" t="str">
        <f>IFERROR(VLOOKUP(ROWS($AN$4:AN375),$AM$4:$AN$2337,2,0),"")</f>
        <v>Domanice (pow. siedlecki, woj. mazowieckie)</v>
      </c>
      <c r="AQ375" s="98">
        <v>0</v>
      </c>
      <c r="AR375" s="98">
        <f>IF(ISNUMBER(SEARCH('ankieta ESG'!$G$181,AS375)),MAX($AR$3:AR374)+1,0)</f>
        <v>372</v>
      </c>
      <c r="AS375" s="134" t="s">
        <v>4375</v>
      </c>
      <c r="AT375" s="98">
        <v>0</v>
      </c>
      <c r="AU375" s="99" t="str">
        <f>IFERROR(VLOOKUP(ROWS($AS$4:AS375),$AR$4:$AS$2337,2,0),"")</f>
        <v>Domanice (pow. siedlecki, woj. mazowieckie)</v>
      </c>
      <c r="AV375" s="98">
        <v>0</v>
      </c>
      <c r="AW375" s="98">
        <f>IF(ISNUMBER(SEARCH('ankieta ESG'!$G$182,AX375)),MAX($AW$3:AW374)+1,0)</f>
        <v>372</v>
      </c>
      <c r="AX375" s="134" t="s">
        <v>4375</v>
      </c>
      <c r="AY375" s="98">
        <v>0</v>
      </c>
      <c r="AZ375" s="99" t="str">
        <f>IFERROR(VLOOKUP(ROWS($AX$4:AX375),$AW$4:$AX$2337,2,0),"")</f>
        <v>Domanice (pow. siedlecki, woj. mazowieckie)</v>
      </c>
      <c r="BA375" s="98">
        <v>0</v>
      </c>
      <c r="BB375" s="98">
        <f>IF(ISNUMBER(SEARCH('ankieta ESG'!$G$183,BC375)),MAX($BB$3:BB374)+1,0)</f>
        <v>372</v>
      </c>
      <c r="BC375" s="134" t="s">
        <v>4375</v>
      </c>
      <c r="BD375" s="98">
        <v>0</v>
      </c>
      <c r="BE375" s="99" t="str">
        <f>IFERROR(VLOOKUP(ROWS($BC$4:BC375),$BB$4:$BC$2337,2,0),"")</f>
        <v>Domanice (pow. siedlecki, woj. mazowieckie)</v>
      </c>
      <c r="BF375" s="98">
        <v>0</v>
      </c>
      <c r="BG375" s="98">
        <f>IF(ISNUMBER(SEARCH('ankieta ESG'!$G$184,BH375)),MAX($BG$3:BG374)+1,0)</f>
        <v>372</v>
      </c>
      <c r="BH375" s="134" t="s">
        <v>4375</v>
      </c>
      <c r="BI375" s="98">
        <v>0</v>
      </c>
      <c r="BJ375" s="99" t="str">
        <f>IFERROR(VLOOKUP(ROWS($BH$4:BH375),$BG$4:$BH$2337,2,0),"")</f>
        <v>Domanice (pow. siedlecki, woj. mazowieckie)</v>
      </c>
      <c r="BK375" s="98">
        <v>0</v>
      </c>
      <c r="BL375" s="98">
        <f>IF(ISNUMBER(SEARCH('ankieta ESG'!$G$185,BM375)),MAX($BL$3:BL374)+1,0)</f>
        <v>372</v>
      </c>
      <c r="BM375" s="134" t="s">
        <v>4375</v>
      </c>
      <c r="BN375" s="98">
        <v>0</v>
      </c>
      <c r="BO375" s="99" t="str">
        <f>IFERROR(VLOOKUP(ROWS($BM$4:BM375),$BL$4:$BM$2337,2,0),"")</f>
        <v>Domanice (pow. siedlecki, woj. mazowieckie)</v>
      </c>
      <c r="BP375" s="98">
        <v>0</v>
      </c>
      <c r="BQ375" s="98">
        <f>IF(ISNUMBER(SEARCH('ankieta ESG'!$G$186,BR375)),MAX($BQ$3:BQ374)+1,0)</f>
        <v>372</v>
      </c>
      <c r="BR375" s="134" t="s">
        <v>4375</v>
      </c>
      <c r="BS375" s="98">
        <v>0</v>
      </c>
      <c r="BT375" s="99" t="str">
        <f>IFERROR(VLOOKUP(ROWS($BR$4:BR375),$BQ$4:$BR$2337,2,0),"")</f>
        <v>Domanice (pow. siedlecki, woj. mazowieckie)</v>
      </c>
      <c r="BU375" s="98">
        <v>0</v>
      </c>
      <c r="BV375" s="98">
        <f>IF(ISNUMBER(SEARCH('ankieta ESG'!$G$187,BW375)),MAX($BV$3:BV374)+1,0)</f>
        <v>372</v>
      </c>
      <c r="BW375" s="134" t="s">
        <v>4375</v>
      </c>
      <c r="BX375" s="98">
        <v>0</v>
      </c>
      <c r="BY375" s="99" t="str">
        <f>IFERROR(VLOOKUP(ROWS($BW$4:BW375),$BV$4:$BW$2337,2,0),"")</f>
        <v>Domanice (pow. siedlecki, woj. mazowieckie)</v>
      </c>
      <c r="BZ375" s="98">
        <v>0</v>
      </c>
      <c r="CA375" s="98">
        <f>IF(ISNUMBER(SEARCH('ankieta ESG'!$G$188,CB375)),MAX($CA$3:CA374)+1,0)</f>
        <v>372</v>
      </c>
      <c r="CB375" s="134" t="s">
        <v>4375</v>
      </c>
      <c r="CC375" s="98">
        <v>0</v>
      </c>
      <c r="CD375" s="99" t="str">
        <f>IFERROR(VLOOKUP(ROWS($CB$4:CB375),$CA$4:$CB$2337,2,0),"")</f>
        <v>Domanice (pow. siedlecki, woj. mazowieckie)</v>
      </c>
      <c r="CE375" s="98">
        <v>0</v>
      </c>
      <c r="CF375" s="98">
        <f>IF(ISNUMBER(SEARCH('ankieta ESG'!$G$189,CG375)),MAX($CF$3:CF374)+1,0)</f>
        <v>372</v>
      </c>
      <c r="CG375" s="134" t="s">
        <v>4375</v>
      </c>
      <c r="CH375" s="98">
        <v>0</v>
      </c>
      <c r="CI375" s="99" t="str">
        <f>IFERROR(VLOOKUP(ROWS($CG$4:CG375),$CF$4:$CG$2337,2,0),"")</f>
        <v>Domanice (pow. siedlecki, woj. mazowieckie)</v>
      </c>
      <c r="CJ375" s="98">
        <v>0</v>
      </c>
    </row>
    <row r="376" spans="2:88">
      <c r="B376" s="98">
        <f>IF(ISNUMBER(SEARCH('ankieta ESG'!$E$11,C376)),MAX(B$3:$B375)+1,0)</f>
        <v>373</v>
      </c>
      <c r="C376" s="99" t="s">
        <v>417</v>
      </c>
      <c r="D376" s="98">
        <v>0</v>
      </c>
      <c r="E376" s="99" t="str">
        <f>IFERROR(VLOOKUP(ROWS($C$4:C376),$B$4:$C$1385,2,0),"")</f>
        <v>46.49.Z Sprzedaż hurtowa pozostałych artykułów użytku domowego (PKD 2007)</v>
      </c>
      <c r="F376" s="98">
        <v>0</v>
      </c>
      <c r="AM376" s="98">
        <f>IF(ISNUMBER(SEARCH('ankieta ESG'!$G$180,AN376)),MAX(AM$3:$AM375)+1,0)</f>
        <v>373</v>
      </c>
      <c r="AN376" s="134" t="s">
        <v>4376</v>
      </c>
      <c r="AO376" s="98">
        <v>0</v>
      </c>
      <c r="AP376" s="99" t="str">
        <f>IFERROR(VLOOKUP(ROWS($AN$4:AN376),$AM$4:$AN$2337,2,0),"")</f>
        <v>Domaniewice (pow. łowicki, woj. łódzkie)</v>
      </c>
      <c r="AQ376" s="98">
        <v>0</v>
      </c>
      <c r="AR376" s="98">
        <f>IF(ISNUMBER(SEARCH('ankieta ESG'!$G$181,AS376)),MAX($AR$3:AR375)+1,0)</f>
        <v>373</v>
      </c>
      <c r="AS376" s="134" t="s">
        <v>4376</v>
      </c>
      <c r="AT376" s="98">
        <v>0</v>
      </c>
      <c r="AU376" s="99" t="str">
        <f>IFERROR(VLOOKUP(ROWS($AS$4:AS376),$AR$4:$AS$2337,2,0),"")</f>
        <v>Domaniewice (pow. łowicki, woj. łódzkie)</v>
      </c>
      <c r="AV376" s="98">
        <v>0</v>
      </c>
      <c r="AW376" s="98">
        <f>IF(ISNUMBER(SEARCH('ankieta ESG'!$G$182,AX376)),MAX($AW$3:AW375)+1,0)</f>
        <v>373</v>
      </c>
      <c r="AX376" s="134" t="s">
        <v>4376</v>
      </c>
      <c r="AY376" s="98">
        <v>0</v>
      </c>
      <c r="AZ376" s="99" t="str">
        <f>IFERROR(VLOOKUP(ROWS($AX$4:AX376),$AW$4:$AX$2337,2,0),"")</f>
        <v>Domaniewice (pow. łowicki, woj. łódzkie)</v>
      </c>
      <c r="BA376" s="98">
        <v>0</v>
      </c>
      <c r="BB376" s="98">
        <f>IF(ISNUMBER(SEARCH('ankieta ESG'!$G$183,BC376)),MAX($BB$3:BB375)+1,0)</f>
        <v>373</v>
      </c>
      <c r="BC376" s="134" t="s">
        <v>4376</v>
      </c>
      <c r="BD376" s="98">
        <v>0</v>
      </c>
      <c r="BE376" s="99" t="str">
        <f>IFERROR(VLOOKUP(ROWS($BC$4:BC376),$BB$4:$BC$2337,2,0),"")</f>
        <v>Domaniewice (pow. łowicki, woj. łódzkie)</v>
      </c>
      <c r="BF376" s="98">
        <v>0</v>
      </c>
      <c r="BG376" s="98">
        <f>IF(ISNUMBER(SEARCH('ankieta ESG'!$G$184,BH376)),MAX($BG$3:BG375)+1,0)</f>
        <v>373</v>
      </c>
      <c r="BH376" s="134" t="s">
        <v>4376</v>
      </c>
      <c r="BI376" s="98">
        <v>0</v>
      </c>
      <c r="BJ376" s="99" t="str">
        <f>IFERROR(VLOOKUP(ROWS($BH$4:BH376),$BG$4:$BH$2337,2,0),"")</f>
        <v>Domaniewice (pow. łowicki, woj. łódzkie)</v>
      </c>
      <c r="BK376" s="98">
        <v>0</v>
      </c>
      <c r="BL376" s="98">
        <f>IF(ISNUMBER(SEARCH('ankieta ESG'!$G$185,BM376)),MAX($BL$3:BL375)+1,0)</f>
        <v>373</v>
      </c>
      <c r="BM376" s="134" t="s">
        <v>4376</v>
      </c>
      <c r="BN376" s="98">
        <v>0</v>
      </c>
      <c r="BO376" s="99" t="str">
        <f>IFERROR(VLOOKUP(ROWS($BM$4:BM376),$BL$4:$BM$2337,2,0),"")</f>
        <v>Domaniewice (pow. łowicki, woj. łódzkie)</v>
      </c>
      <c r="BP376" s="98">
        <v>0</v>
      </c>
      <c r="BQ376" s="98">
        <f>IF(ISNUMBER(SEARCH('ankieta ESG'!$G$186,BR376)),MAX($BQ$3:BQ375)+1,0)</f>
        <v>373</v>
      </c>
      <c r="BR376" s="134" t="s">
        <v>4376</v>
      </c>
      <c r="BS376" s="98">
        <v>0</v>
      </c>
      <c r="BT376" s="99" t="str">
        <f>IFERROR(VLOOKUP(ROWS($BR$4:BR376),$BQ$4:$BR$2337,2,0),"")</f>
        <v>Domaniewice (pow. łowicki, woj. łódzkie)</v>
      </c>
      <c r="BU376" s="98">
        <v>0</v>
      </c>
      <c r="BV376" s="98">
        <f>IF(ISNUMBER(SEARCH('ankieta ESG'!$G$187,BW376)),MAX($BV$3:BV375)+1,0)</f>
        <v>373</v>
      </c>
      <c r="BW376" s="134" t="s">
        <v>4376</v>
      </c>
      <c r="BX376" s="98">
        <v>0</v>
      </c>
      <c r="BY376" s="99" t="str">
        <f>IFERROR(VLOOKUP(ROWS($BW$4:BW376),$BV$4:$BW$2337,2,0),"")</f>
        <v>Domaniewice (pow. łowicki, woj. łódzkie)</v>
      </c>
      <c r="BZ376" s="98">
        <v>0</v>
      </c>
      <c r="CA376" s="98">
        <f>IF(ISNUMBER(SEARCH('ankieta ESG'!$G$188,CB376)),MAX($CA$3:CA375)+1,0)</f>
        <v>373</v>
      </c>
      <c r="CB376" s="134" t="s">
        <v>4376</v>
      </c>
      <c r="CC376" s="98">
        <v>0</v>
      </c>
      <c r="CD376" s="99" t="str">
        <f>IFERROR(VLOOKUP(ROWS($CB$4:CB376),$CA$4:$CB$2337,2,0),"")</f>
        <v>Domaniewice (pow. łowicki, woj. łódzkie)</v>
      </c>
      <c r="CE376" s="98">
        <v>0</v>
      </c>
      <c r="CF376" s="98">
        <f>IF(ISNUMBER(SEARCH('ankieta ESG'!$G$189,CG376)),MAX($CF$3:CF375)+1,0)</f>
        <v>373</v>
      </c>
      <c r="CG376" s="134" t="s">
        <v>4376</v>
      </c>
      <c r="CH376" s="98">
        <v>0</v>
      </c>
      <c r="CI376" s="99" t="str">
        <f>IFERROR(VLOOKUP(ROWS($CG$4:CG376),$CF$4:$CG$2337,2,0),"")</f>
        <v>Domaniewice (pow. łowicki, woj. łódzkie)</v>
      </c>
      <c r="CJ376" s="98">
        <v>0</v>
      </c>
    </row>
    <row r="377" spans="2:88">
      <c r="B377" s="98">
        <f>IF(ISNUMBER(SEARCH('ankieta ESG'!$E$11,C377)),MAX(B$3:$B376)+1,0)</f>
        <v>374</v>
      </c>
      <c r="C377" s="99" t="s">
        <v>418</v>
      </c>
      <c r="D377" s="98">
        <v>0</v>
      </c>
      <c r="E377" s="99" t="str">
        <f>IFERROR(VLOOKUP(ROWS($C$4:C377),$B$4:$C$1385,2,0),"")</f>
        <v>46.51.Z Sprzedaż hurtowa komputerów, urządzeń peryferyjnych i oprogramowania (PKD 2007)</v>
      </c>
      <c r="F377" s="98">
        <v>0</v>
      </c>
      <c r="AM377" s="98">
        <f>IF(ISNUMBER(SEARCH('ankieta ESG'!$G$180,AN377)),MAX(AM$3:$AM376)+1,0)</f>
        <v>374</v>
      </c>
      <c r="AN377" s="134" t="s">
        <v>4377</v>
      </c>
      <c r="AO377" s="98">
        <v>0</v>
      </c>
      <c r="AP377" s="99" t="str">
        <f>IFERROR(VLOOKUP(ROWS($AN$4:AN377),$AM$4:$AN$2337,2,0),"")</f>
        <v>Domaniów (pow. oławski, woj. dolnośląskie)</v>
      </c>
      <c r="AQ377" s="98">
        <v>0</v>
      </c>
      <c r="AR377" s="98">
        <f>IF(ISNUMBER(SEARCH('ankieta ESG'!$G$181,AS377)),MAX($AR$3:AR376)+1,0)</f>
        <v>374</v>
      </c>
      <c r="AS377" s="134" t="s">
        <v>4377</v>
      </c>
      <c r="AT377" s="98">
        <v>0</v>
      </c>
      <c r="AU377" s="99" t="str">
        <f>IFERROR(VLOOKUP(ROWS($AS$4:AS377),$AR$4:$AS$2337,2,0),"")</f>
        <v>Domaniów (pow. oławski, woj. dolnośląskie)</v>
      </c>
      <c r="AV377" s="98">
        <v>0</v>
      </c>
      <c r="AW377" s="98">
        <f>IF(ISNUMBER(SEARCH('ankieta ESG'!$G$182,AX377)),MAX($AW$3:AW376)+1,0)</f>
        <v>374</v>
      </c>
      <c r="AX377" s="134" t="s">
        <v>4377</v>
      </c>
      <c r="AY377" s="98">
        <v>0</v>
      </c>
      <c r="AZ377" s="99" t="str">
        <f>IFERROR(VLOOKUP(ROWS($AX$4:AX377),$AW$4:$AX$2337,2,0),"")</f>
        <v>Domaniów (pow. oławski, woj. dolnośląskie)</v>
      </c>
      <c r="BA377" s="98">
        <v>0</v>
      </c>
      <c r="BB377" s="98">
        <f>IF(ISNUMBER(SEARCH('ankieta ESG'!$G$183,BC377)),MAX($BB$3:BB376)+1,0)</f>
        <v>374</v>
      </c>
      <c r="BC377" s="134" t="s">
        <v>4377</v>
      </c>
      <c r="BD377" s="98">
        <v>0</v>
      </c>
      <c r="BE377" s="99" t="str">
        <f>IFERROR(VLOOKUP(ROWS($BC$4:BC377),$BB$4:$BC$2337,2,0),"")</f>
        <v>Domaniów (pow. oławski, woj. dolnośląskie)</v>
      </c>
      <c r="BF377" s="98">
        <v>0</v>
      </c>
      <c r="BG377" s="98">
        <f>IF(ISNUMBER(SEARCH('ankieta ESG'!$G$184,BH377)),MAX($BG$3:BG376)+1,0)</f>
        <v>374</v>
      </c>
      <c r="BH377" s="134" t="s">
        <v>4377</v>
      </c>
      <c r="BI377" s="98">
        <v>0</v>
      </c>
      <c r="BJ377" s="99" t="str">
        <f>IFERROR(VLOOKUP(ROWS($BH$4:BH377),$BG$4:$BH$2337,2,0),"")</f>
        <v>Domaniów (pow. oławski, woj. dolnośląskie)</v>
      </c>
      <c r="BK377" s="98">
        <v>0</v>
      </c>
      <c r="BL377" s="98">
        <f>IF(ISNUMBER(SEARCH('ankieta ESG'!$G$185,BM377)),MAX($BL$3:BL376)+1,0)</f>
        <v>374</v>
      </c>
      <c r="BM377" s="134" t="s">
        <v>4377</v>
      </c>
      <c r="BN377" s="98">
        <v>0</v>
      </c>
      <c r="BO377" s="99" t="str">
        <f>IFERROR(VLOOKUP(ROWS($BM$4:BM377),$BL$4:$BM$2337,2,0),"")</f>
        <v>Domaniów (pow. oławski, woj. dolnośląskie)</v>
      </c>
      <c r="BP377" s="98">
        <v>0</v>
      </c>
      <c r="BQ377" s="98">
        <f>IF(ISNUMBER(SEARCH('ankieta ESG'!$G$186,BR377)),MAX($BQ$3:BQ376)+1,0)</f>
        <v>374</v>
      </c>
      <c r="BR377" s="134" t="s">
        <v>4377</v>
      </c>
      <c r="BS377" s="98">
        <v>0</v>
      </c>
      <c r="BT377" s="99" t="str">
        <f>IFERROR(VLOOKUP(ROWS($BR$4:BR377),$BQ$4:$BR$2337,2,0),"")</f>
        <v>Domaniów (pow. oławski, woj. dolnośląskie)</v>
      </c>
      <c r="BU377" s="98">
        <v>0</v>
      </c>
      <c r="BV377" s="98">
        <f>IF(ISNUMBER(SEARCH('ankieta ESG'!$G$187,BW377)),MAX($BV$3:BV376)+1,0)</f>
        <v>374</v>
      </c>
      <c r="BW377" s="134" t="s">
        <v>4377</v>
      </c>
      <c r="BX377" s="98">
        <v>0</v>
      </c>
      <c r="BY377" s="99" t="str">
        <f>IFERROR(VLOOKUP(ROWS($BW$4:BW377),$BV$4:$BW$2337,2,0),"")</f>
        <v>Domaniów (pow. oławski, woj. dolnośląskie)</v>
      </c>
      <c r="BZ377" s="98">
        <v>0</v>
      </c>
      <c r="CA377" s="98">
        <f>IF(ISNUMBER(SEARCH('ankieta ESG'!$G$188,CB377)),MAX($CA$3:CA376)+1,0)</f>
        <v>374</v>
      </c>
      <c r="CB377" s="134" t="s">
        <v>4377</v>
      </c>
      <c r="CC377" s="98">
        <v>0</v>
      </c>
      <c r="CD377" s="99" t="str">
        <f>IFERROR(VLOOKUP(ROWS($CB$4:CB377),$CA$4:$CB$2337,2,0),"")</f>
        <v>Domaniów (pow. oławski, woj. dolnośląskie)</v>
      </c>
      <c r="CE377" s="98">
        <v>0</v>
      </c>
      <c r="CF377" s="98">
        <f>IF(ISNUMBER(SEARCH('ankieta ESG'!$G$189,CG377)),MAX($CF$3:CF376)+1,0)</f>
        <v>374</v>
      </c>
      <c r="CG377" s="134" t="s">
        <v>4377</v>
      </c>
      <c r="CH377" s="98">
        <v>0</v>
      </c>
      <c r="CI377" s="99" t="str">
        <f>IFERROR(VLOOKUP(ROWS($CG$4:CG377),$CF$4:$CG$2337,2,0),"")</f>
        <v>Domaniów (pow. oławski, woj. dolnośląskie)</v>
      </c>
      <c r="CJ377" s="98">
        <v>0</v>
      </c>
    </row>
    <row r="378" spans="2:88">
      <c r="B378" s="98">
        <f>IF(ISNUMBER(SEARCH('ankieta ESG'!$E$11,C378)),MAX(B$3:$B377)+1,0)</f>
        <v>375</v>
      </c>
      <c r="C378" s="99" t="s">
        <v>419</v>
      </c>
      <c r="D378" s="98">
        <v>0</v>
      </c>
      <c r="E378" s="99" t="str">
        <f>IFERROR(VLOOKUP(ROWS($C$4:C378),$B$4:$C$1385,2,0),"")</f>
        <v>46.52.Z Sprzedaż hurtowa sprzętu elektronicznego i telekomunikacyjnego oraz części do niego (PKD 2007)</v>
      </c>
      <c r="F378" s="98">
        <v>0</v>
      </c>
      <c r="AM378" s="98">
        <f>IF(ISNUMBER(SEARCH('ankieta ESG'!$G$180,AN378)),MAX(AM$3:$AM377)+1,0)</f>
        <v>375</v>
      </c>
      <c r="AN378" s="134" t="s">
        <v>4378</v>
      </c>
      <c r="AO378" s="98">
        <v>0</v>
      </c>
      <c r="AP378" s="99" t="str">
        <f>IFERROR(VLOOKUP(ROWS($AN$4:AN378),$AM$4:$AN$2337,2,0),"")</f>
        <v>Domaradz (pow. brzozowski, woj. podkarpackie)</v>
      </c>
      <c r="AQ378" s="98">
        <v>0</v>
      </c>
      <c r="AR378" s="98">
        <f>IF(ISNUMBER(SEARCH('ankieta ESG'!$G$181,AS378)),MAX($AR$3:AR377)+1,0)</f>
        <v>375</v>
      </c>
      <c r="AS378" s="134" t="s">
        <v>4378</v>
      </c>
      <c r="AT378" s="98">
        <v>0</v>
      </c>
      <c r="AU378" s="99" t="str">
        <f>IFERROR(VLOOKUP(ROWS($AS$4:AS378),$AR$4:$AS$2337,2,0),"")</f>
        <v>Domaradz (pow. brzozowski, woj. podkarpackie)</v>
      </c>
      <c r="AV378" s="98">
        <v>0</v>
      </c>
      <c r="AW378" s="98">
        <f>IF(ISNUMBER(SEARCH('ankieta ESG'!$G$182,AX378)),MAX($AW$3:AW377)+1,0)</f>
        <v>375</v>
      </c>
      <c r="AX378" s="134" t="s">
        <v>4378</v>
      </c>
      <c r="AY378" s="98">
        <v>0</v>
      </c>
      <c r="AZ378" s="99" t="str">
        <f>IFERROR(VLOOKUP(ROWS($AX$4:AX378),$AW$4:$AX$2337,2,0),"")</f>
        <v>Domaradz (pow. brzozowski, woj. podkarpackie)</v>
      </c>
      <c r="BA378" s="98">
        <v>0</v>
      </c>
      <c r="BB378" s="98">
        <f>IF(ISNUMBER(SEARCH('ankieta ESG'!$G$183,BC378)),MAX($BB$3:BB377)+1,0)</f>
        <v>375</v>
      </c>
      <c r="BC378" s="134" t="s">
        <v>4378</v>
      </c>
      <c r="BD378" s="98">
        <v>0</v>
      </c>
      <c r="BE378" s="99" t="str">
        <f>IFERROR(VLOOKUP(ROWS($BC$4:BC378),$BB$4:$BC$2337,2,0),"")</f>
        <v>Domaradz (pow. brzozowski, woj. podkarpackie)</v>
      </c>
      <c r="BF378" s="98">
        <v>0</v>
      </c>
      <c r="BG378" s="98">
        <f>IF(ISNUMBER(SEARCH('ankieta ESG'!$G$184,BH378)),MAX($BG$3:BG377)+1,0)</f>
        <v>375</v>
      </c>
      <c r="BH378" s="134" t="s">
        <v>4378</v>
      </c>
      <c r="BI378" s="98">
        <v>0</v>
      </c>
      <c r="BJ378" s="99" t="str">
        <f>IFERROR(VLOOKUP(ROWS($BH$4:BH378),$BG$4:$BH$2337,2,0),"")</f>
        <v>Domaradz (pow. brzozowski, woj. podkarpackie)</v>
      </c>
      <c r="BK378" s="98">
        <v>0</v>
      </c>
      <c r="BL378" s="98">
        <f>IF(ISNUMBER(SEARCH('ankieta ESG'!$G$185,BM378)),MAX($BL$3:BL377)+1,0)</f>
        <v>375</v>
      </c>
      <c r="BM378" s="134" t="s">
        <v>4378</v>
      </c>
      <c r="BN378" s="98">
        <v>0</v>
      </c>
      <c r="BO378" s="99" t="str">
        <f>IFERROR(VLOOKUP(ROWS($BM$4:BM378),$BL$4:$BM$2337,2,0),"")</f>
        <v>Domaradz (pow. brzozowski, woj. podkarpackie)</v>
      </c>
      <c r="BP378" s="98">
        <v>0</v>
      </c>
      <c r="BQ378" s="98">
        <f>IF(ISNUMBER(SEARCH('ankieta ESG'!$G$186,BR378)),MAX($BQ$3:BQ377)+1,0)</f>
        <v>375</v>
      </c>
      <c r="BR378" s="134" t="s">
        <v>4378</v>
      </c>
      <c r="BS378" s="98">
        <v>0</v>
      </c>
      <c r="BT378" s="99" t="str">
        <f>IFERROR(VLOOKUP(ROWS($BR$4:BR378),$BQ$4:$BR$2337,2,0),"")</f>
        <v>Domaradz (pow. brzozowski, woj. podkarpackie)</v>
      </c>
      <c r="BU378" s="98">
        <v>0</v>
      </c>
      <c r="BV378" s="98">
        <f>IF(ISNUMBER(SEARCH('ankieta ESG'!$G$187,BW378)),MAX($BV$3:BV377)+1,0)</f>
        <v>375</v>
      </c>
      <c r="BW378" s="134" t="s">
        <v>4378</v>
      </c>
      <c r="BX378" s="98">
        <v>0</v>
      </c>
      <c r="BY378" s="99" t="str">
        <f>IFERROR(VLOOKUP(ROWS($BW$4:BW378),$BV$4:$BW$2337,2,0),"")</f>
        <v>Domaradz (pow. brzozowski, woj. podkarpackie)</v>
      </c>
      <c r="BZ378" s="98">
        <v>0</v>
      </c>
      <c r="CA378" s="98">
        <f>IF(ISNUMBER(SEARCH('ankieta ESG'!$G$188,CB378)),MAX($CA$3:CA377)+1,0)</f>
        <v>375</v>
      </c>
      <c r="CB378" s="134" t="s">
        <v>4378</v>
      </c>
      <c r="CC378" s="98">
        <v>0</v>
      </c>
      <c r="CD378" s="99" t="str">
        <f>IFERROR(VLOOKUP(ROWS($CB$4:CB378),$CA$4:$CB$2337,2,0),"")</f>
        <v>Domaradz (pow. brzozowski, woj. podkarpackie)</v>
      </c>
      <c r="CE378" s="98">
        <v>0</v>
      </c>
      <c r="CF378" s="98">
        <f>IF(ISNUMBER(SEARCH('ankieta ESG'!$G$189,CG378)),MAX($CF$3:CF377)+1,0)</f>
        <v>375</v>
      </c>
      <c r="CG378" s="134" t="s">
        <v>4378</v>
      </c>
      <c r="CH378" s="98">
        <v>0</v>
      </c>
      <c r="CI378" s="99" t="str">
        <f>IFERROR(VLOOKUP(ROWS($CG$4:CG378),$CF$4:$CG$2337,2,0),"")</f>
        <v>Domaradz (pow. brzozowski, woj. podkarpackie)</v>
      </c>
      <c r="CJ378" s="98">
        <v>0</v>
      </c>
    </row>
    <row r="379" spans="2:88">
      <c r="B379" s="98">
        <f>IF(ISNUMBER(SEARCH('ankieta ESG'!$E$11,C379)),MAX(B$3:$B378)+1,0)</f>
        <v>376</v>
      </c>
      <c r="C379" s="99" t="s">
        <v>420</v>
      </c>
      <c r="D379" s="98">
        <v>0</v>
      </c>
      <c r="E379" s="99" t="str">
        <f>IFERROR(VLOOKUP(ROWS($C$4:C379),$B$4:$C$1385,2,0),"")</f>
        <v>46.61.Z Sprzedaż hurtowa maszyn i urządzeń rolniczych oraz dodatkowego wyposażenia (PKD 2007)</v>
      </c>
      <c r="F379" s="98">
        <v>0</v>
      </c>
      <c r="AM379" s="98">
        <f>IF(ISNUMBER(SEARCH('ankieta ESG'!$G$180,AN379)),MAX(AM$3:$AM378)+1,0)</f>
        <v>376</v>
      </c>
      <c r="AN379" s="134" t="s">
        <v>4379</v>
      </c>
      <c r="AO379" s="98">
        <v>0</v>
      </c>
      <c r="AP379" s="99" t="str">
        <f>IFERROR(VLOOKUP(ROWS($AN$4:AN379),$AM$4:$AN$2337,2,0),"")</f>
        <v>Domaszowice (pow. namysłowski, woj. opolskie)</v>
      </c>
      <c r="AQ379" s="98">
        <v>0</v>
      </c>
      <c r="AR379" s="98">
        <f>IF(ISNUMBER(SEARCH('ankieta ESG'!$G$181,AS379)),MAX($AR$3:AR378)+1,0)</f>
        <v>376</v>
      </c>
      <c r="AS379" s="134" t="s">
        <v>4379</v>
      </c>
      <c r="AT379" s="98">
        <v>0</v>
      </c>
      <c r="AU379" s="99" t="str">
        <f>IFERROR(VLOOKUP(ROWS($AS$4:AS379),$AR$4:$AS$2337,2,0),"")</f>
        <v>Domaszowice (pow. namysłowski, woj. opolskie)</v>
      </c>
      <c r="AV379" s="98">
        <v>0</v>
      </c>
      <c r="AW379" s="98">
        <f>IF(ISNUMBER(SEARCH('ankieta ESG'!$G$182,AX379)),MAX($AW$3:AW378)+1,0)</f>
        <v>376</v>
      </c>
      <c r="AX379" s="134" t="s">
        <v>4379</v>
      </c>
      <c r="AY379" s="98">
        <v>0</v>
      </c>
      <c r="AZ379" s="99" t="str">
        <f>IFERROR(VLOOKUP(ROWS($AX$4:AX379),$AW$4:$AX$2337,2,0),"")</f>
        <v>Domaszowice (pow. namysłowski, woj. opolskie)</v>
      </c>
      <c r="BA379" s="98">
        <v>0</v>
      </c>
      <c r="BB379" s="98">
        <f>IF(ISNUMBER(SEARCH('ankieta ESG'!$G$183,BC379)),MAX($BB$3:BB378)+1,0)</f>
        <v>376</v>
      </c>
      <c r="BC379" s="134" t="s">
        <v>4379</v>
      </c>
      <c r="BD379" s="98">
        <v>0</v>
      </c>
      <c r="BE379" s="99" t="str">
        <f>IFERROR(VLOOKUP(ROWS($BC$4:BC379),$BB$4:$BC$2337,2,0),"")</f>
        <v>Domaszowice (pow. namysłowski, woj. opolskie)</v>
      </c>
      <c r="BF379" s="98">
        <v>0</v>
      </c>
      <c r="BG379" s="98">
        <f>IF(ISNUMBER(SEARCH('ankieta ESG'!$G$184,BH379)),MAX($BG$3:BG378)+1,0)</f>
        <v>376</v>
      </c>
      <c r="BH379" s="134" t="s">
        <v>4379</v>
      </c>
      <c r="BI379" s="98">
        <v>0</v>
      </c>
      <c r="BJ379" s="99" t="str">
        <f>IFERROR(VLOOKUP(ROWS($BH$4:BH379),$BG$4:$BH$2337,2,0),"")</f>
        <v>Domaszowice (pow. namysłowski, woj. opolskie)</v>
      </c>
      <c r="BK379" s="98">
        <v>0</v>
      </c>
      <c r="BL379" s="98">
        <f>IF(ISNUMBER(SEARCH('ankieta ESG'!$G$185,BM379)),MAX($BL$3:BL378)+1,0)</f>
        <v>376</v>
      </c>
      <c r="BM379" s="134" t="s">
        <v>4379</v>
      </c>
      <c r="BN379" s="98">
        <v>0</v>
      </c>
      <c r="BO379" s="99" t="str">
        <f>IFERROR(VLOOKUP(ROWS($BM$4:BM379),$BL$4:$BM$2337,2,0),"")</f>
        <v>Domaszowice (pow. namysłowski, woj. opolskie)</v>
      </c>
      <c r="BP379" s="98">
        <v>0</v>
      </c>
      <c r="BQ379" s="98">
        <f>IF(ISNUMBER(SEARCH('ankieta ESG'!$G$186,BR379)),MAX($BQ$3:BQ378)+1,0)</f>
        <v>376</v>
      </c>
      <c r="BR379" s="134" t="s">
        <v>4379</v>
      </c>
      <c r="BS379" s="98">
        <v>0</v>
      </c>
      <c r="BT379" s="99" t="str">
        <f>IFERROR(VLOOKUP(ROWS($BR$4:BR379),$BQ$4:$BR$2337,2,0),"")</f>
        <v>Domaszowice (pow. namysłowski, woj. opolskie)</v>
      </c>
      <c r="BU379" s="98">
        <v>0</v>
      </c>
      <c r="BV379" s="98">
        <f>IF(ISNUMBER(SEARCH('ankieta ESG'!$G$187,BW379)),MAX($BV$3:BV378)+1,0)</f>
        <v>376</v>
      </c>
      <c r="BW379" s="134" t="s">
        <v>4379</v>
      </c>
      <c r="BX379" s="98">
        <v>0</v>
      </c>
      <c r="BY379" s="99" t="str">
        <f>IFERROR(VLOOKUP(ROWS($BW$4:BW379),$BV$4:$BW$2337,2,0),"")</f>
        <v>Domaszowice (pow. namysłowski, woj. opolskie)</v>
      </c>
      <c r="BZ379" s="98">
        <v>0</v>
      </c>
      <c r="CA379" s="98">
        <f>IF(ISNUMBER(SEARCH('ankieta ESG'!$G$188,CB379)),MAX($CA$3:CA378)+1,0)</f>
        <v>376</v>
      </c>
      <c r="CB379" s="134" t="s">
        <v>4379</v>
      </c>
      <c r="CC379" s="98">
        <v>0</v>
      </c>
      <c r="CD379" s="99" t="str">
        <f>IFERROR(VLOOKUP(ROWS($CB$4:CB379),$CA$4:$CB$2337,2,0),"")</f>
        <v>Domaszowice (pow. namysłowski, woj. opolskie)</v>
      </c>
      <c r="CE379" s="98">
        <v>0</v>
      </c>
      <c r="CF379" s="98">
        <f>IF(ISNUMBER(SEARCH('ankieta ESG'!$G$189,CG379)),MAX($CF$3:CF378)+1,0)</f>
        <v>376</v>
      </c>
      <c r="CG379" s="134" t="s">
        <v>4379</v>
      </c>
      <c r="CH379" s="98">
        <v>0</v>
      </c>
      <c r="CI379" s="99" t="str">
        <f>IFERROR(VLOOKUP(ROWS($CG$4:CG379),$CF$4:$CG$2337,2,0),"")</f>
        <v>Domaszowice (pow. namysłowski, woj. opolskie)</v>
      </c>
      <c r="CJ379" s="98">
        <v>0</v>
      </c>
    </row>
    <row r="380" spans="2:88">
      <c r="B380" s="98">
        <f>IF(ISNUMBER(SEARCH('ankieta ESG'!$E$11,C380)),MAX(B$3:$B379)+1,0)</f>
        <v>377</v>
      </c>
      <c r="C380" s="99" t="s">
        <v>421</v>
      </c>
      <c r="D380" s="98">
        <v>0</v>
      </c>
      <c r="E380" s="99" t="str">
        <f>IFERROR(VLOOKUP(ROWS($C$4:C380),$B$4:$C$1385,2,0),"")</f>
        <v>46.62.Z Sprzedaż hurtowa obrabiarek (PKD 2007)</v>
      </c>
      <c r="F380" s="98">
        <v>0</v>
      </c>
      <c r="AM380" s="98">
        <f>IF(ISNUMBER(SEARCH('ankieta ESG'!$G$180,AN380)),MAX(AM$3:$AM379)+1,0)</f>
        <v>377</v>
      </c>
      <c r="AN380" s="134" t="s">
        <v>4380</v>
      </c>
      <c r="AO380" s="98">
        <v>0</v>
      </c>
      <c r="AP380" s="99" t="str">
        <f>IFERROR(VLOOKUP(ROWS($AN$4:AN380),$AM$4:$AN$2337,2,0),"")</f>
        <v>Dominowo (pow. średzki, woj. wielkopolskie)</v>
      </c>
      <c r="AQ380" s="98">
        <v>0</v>
      </c>
      <c r="AR380" s="98">
        <f>IF(ISNUMBER(SEARCH('ankieta ESG'!$G$181,AS380)),MAX($AR$3:AR379)+1,0)</f>
        <v>377</v>
      </c>
      <c r="AS380" s="134" t="s">
        <v>4380</v>
      </c>
      <c r="AT380" s="98">
        <v>0</v>
      </c>
      <c r="AU380" s="99" t="str">
        <f>IFERROR(VLOOKUP(ROWS($AS$4:AS380),$AR$4:$AS$2337,2,0),"")</f>
        <v>Dominowo (pow. średzki, woj. wielkopolskie)</v>
      </c>
      <c r="AV380" s="98">
        <v>0</v>
      </c>
      <c r="AW380" s="98">
        <f>IF(ISNUMBER(SEARCH('ankieta ESG'!$G$182,AX380)),MAX($AW$3:AW379)+1,0)</f>
        <v>377</v>
      </c>
      <c r="AX380" s="134" t="s">
        <v>4380</v>
      </c>
      <c r="AY380" s="98">
        <v>0</v>
      </c>
      <c r="AZ380" s="99" t="str">
        <f>IFERROR(VLOOKUP(ROWS($AX$4:AX380),$AW$4:$AX$2337,2,0),"")</f>
        <v>Dominowo (pow. średzki, woj. wielkopolskie)</v>
      </c>
      <c r="BA380" s="98">
        <v>0</v>
      </c>
      <c r="BB380" s="98">
        <f>IF(ISNUMBER(SEARCH('ankieta ESG'!$G$183,BC380)),MAX($BB$3:BB379)+1,0)</f>
        <v>377</v>
      </c>
      <c r="BC380" s="134" t="s">
        <v>4380</v>
      </c>
      <c r="BD380" s="98">
        <v>0</v>
      </c>
      <c r="BE380" s="99" t="str">
        <f>IFERROR(VLOOKUP(ROWS($BC$4:BC380),$BB$4:$BC$2337,2,0),"")</f>
        <v>Dominowo (pow. średzki, woj. wielkopolskie)</v>
      </c>
      <c r="BF380" s="98">
        <v>0</v>
      </c>
      <c r="BG380" s="98">
        <f>IF(ISNUMBER(SEARCH('ankieta ESG'!$G$184,BH380)),MAX($BG$3:BG379)+1,0)</f>
        <v>377</v>
      </c>
      <c r="BH380" s="134" t="s">
        <v>4380</v>
      </c>
      <c r="BI380" s="98">
        <v>0</v>
      </c>
      <c r="BJ380" s="99" t="str">
        <f>IFERROR(VLOOKUP(ROWS($BH$4:BH380),$BG$4:$BH$2337,2,0),"")</f>
        <v>Dominowo (pow. średzki, woj. wielkopolskie)</v>
      </c>
      <c r="BK380" s="98">
        <v>0</v>
      </c>
      <c r="BL380" s="98">
        <f>IF(ISNUMBER(SEARCH('ankieta ESG'!$G$185,BM380)),MAX($BL$3:BL379)+1,0)</f>
        <v>377</v>
      </c>
      <c r="BM380" s="134" t="s">
        <v>4380</v>
      </c>
      <c r="BN380" s="98">
        <v>0</v>
      </c>
      <c r="BO380" s="99" t="str">
        <f>IFERROR(VLOOKUP(ROWS($BM$4:BM380),$BL$4:$BM$2337,2,0),"")</f>
        <v>Dominowo (pow. średzki, woj. wielkopolskie)</v>
      </c>
      <c r="BP380" s="98">
        <v>0</v>
      </c>
      <c r="BQ380" s="98">
        <f>IF(ISNUMBER(SEARCH('ankieta ESG'!$G$186,BR380)),MAX($BQ$3:BQ379)+1,0)</f>
        <v>377</v>
      </c>
      <c r="BR380" s="134" t="s">
        <v>4380</v>
      </c>
      <c r="BS380" s="98">
        <v>0</v>
      </c>
      <c r="BT380" s="99" t="str">
        <f>IFERROR(VLOOKUP(ROWS($BR$4:BR380),$BQ$4:$BR$2337,2,0),"")</f>
        <v>Dominowo (pow. średzki, woj. wielkopolskie)</v>
      </c>
      <c r="BU380" s="98">
        <v>0</v>
      </c>
      <c r="BV380" s="98">
        <f>IF(ISNUMBER(SEARCH('ankieta ESG'!$G$187,BW380)),MAX($BV$3:BV379)+1,0)</f>
        <v>377</v>
      </c>
      <c r="BW380" s="134" t="s">
        <v>4380</v>
      </c>
      <c r="BX380" s="98">
        <v>0</v>
      </c>
      <c r="BY380" s="99" t="str">
        <f>IFERROR(VLOOKUP(ROWS($BW$4:BW380),$BV$4:$BW$2337,2,0),"")</f>
        <v>Dominowo (pow. średzki, woj. wielkopolskie)</v>
      </c>
      <c r="BZ380" s="98">
        <v>0</v>
      </c>
      <c r="CA380" s="98">
        <f>IF(ISNUMBER(SEARCH('ankieta ESG'!$G$188,CB380)),MAX($CA$3:CA379)+1,0)</f>
        <v>377</v>
      </c>
      <c r="CB380" s="134" t="s">
        <v>4380</v>
      </c>
      <c r="CC380" s="98">
        <v>0</v>
      </c>
      <c r="CD380" s="99" t="str">
        <f>IFERROR(VLOOKUP(ROWS($CB$4:CB380),$CA$4:$CB$2337,2,0),"")</f>
        <v>Dominowo (pow. średzki, woj. wielkopolskie)</v>
      </c>
      <c r="CE380" s="98">
        <v>0</v>
      </c>
      <c r="CF380" s="98">
        <f>IF(ISNUMBER(SEARCH('ankieta ESG'!$G$189,CG380)),MAX($CF$3:CF379)+1,0)</f>
        <v>377</v>
      </c>
      <c r="CG380" s="134" t="s">
        <v>4380</v>
      </c>
      <c r="CH380" s="98">
        <v>0</v>
      </c>
      <c r="CI380" s="99" t="str">
        <f>IFERROR(VLOOKUP(ROWS($CG$4:CG380),$CF$4:$CG$2337,2,0),"")</f>
        <v>Dominowo (pow. średzki, woj. wielkopolskie)</v>
      </c>
      <c r="CJ380" s="98">
        <v>0</v>
      </c>
    </row>
    <row r="381" spans="2:88">
      <c r="B381" s="98">
        <f>IF(ISNUMBER(SEARCH('ankieta ESG'!$E$11,C381)),MAX(B$3:$B380)+1,0)</f>
        <v>378</v>
      </c>
      <c r="C381" s="99" t="s">
        <v>422</v>
      </c>
      <c r="D381" s="98">
        <v>0</v>
      </c>
      <c r="E381" s="99" t="str">
        <f>IFERROR(VLOOKUP(ROWS($C$4:C381),$B$4:$C$1385,2,0),"")</f>
        <v>46.63.Z Sprzedaż hurtowa maszyn wykorzystywanych w górnictwie, budownictwie oraz inżynierii lądowej i wodnej (PKD 2007)</v>
      </c>
      <c r="F381" s="98">
        <v>0</v>
      </c>
      <c r="AM381" s="98">
        <f>IF(ISNUMBER(SEARCH('ankieta ESG'!$G$180,AN381)),MAX(AM$3:$AM380)+1,0)</f>
        <v>378</v>
      </c>
      <c r="AN381" s="134" t="s">
        <v>4381</v>
      </c>
      <c r="AO381" s="98">
        <v>0</v>
      </c>
      <c r="AP381" s="99" t="str">
        <f>IFERROR(VLOOKUP(ROWS($AN$4:AN381),$AM$4:$AN$2337,2,0),"")</f>
        <v>Dopiewo (pow. poznański, woj. wielkopolskie)</v>
      </c>
      <c r="AQ381" s="98">
        <v>0</v>
      </c>
      <c r="AR381" s="98">
        <f>IF(ISNUMBER(SEARCH('ankieta ESG'!$G$181,AS381)),MAX($AR$3:AR380)+1,0)</f>
        <v>378</v>
      </c>
      <c r="AS381" s="134" t="s">
        <v>4381</v>
      </c>
      <c r="AT381" s="98">
        <v>0</v>
      </c>
      <c r="AU381" s="99" t="str">
        <f>IFERROR(VLOOKUP(ROWS($AS$4:AS381),$AR$4:$AS$2337,2,0),"")</f>
        <v>Dopiewo (pow. poznański, woj. wielkopolskie)</v>
      </c>
      <c r="AV381" s="98">
        <v>0</v>
      </c>
      <c r="AW381" s="98">
        <f>IF(ISNUMBER(SEARCH('ankieta ESG'!$G$182,AX381)),MAX($AW$3:AW380)+1,0)</f>
        <v>378</v>
      </c>
      <c r="AX381" s="134" t="s">
        <v>4381</v>
      </c>
      <c r="AY381" s="98">
        <v>0</v>
      </c>
      <c r="AZ381" s="99" t="str">
        <f>IFERROR(VLOOKUP(ROWS($AX$4:AX381),$AW$4:$AX$2337,2,0),"")</f>
        <v>Dopiewo (pow. poznański, woj. wielkopolskie)</v>
      </c>
      <c r="BA381" s="98">
        <v>0</v>
      </c>
      <c r="BB381" s="98">
        <f>IF(ISNUMBER(SEARCH('ankieta ESG'!$G$183,BC381)),MAX($BB$3:BB380)+1,0)</f>
        <v>378</v>
      </c>
      <c r="BC381" s="134" t="s">
        <v>4381</v>
      </c>
      <c r="BD381" s="98">
        <v>0</v>
      </c>
      <c r="BE381" s="99" t="str">
        <f>IFERROR(VLOOKUP(ROWS($BC$4:BC381),$BB$4:$BC$2337,2,0),"")</f>
        <v>Dopiewo (pow. poznański, woj. wielkopolskie)</v>
      </c>
      <c r="BF381" s="98">
        <v>0</v>
      </c>
      <c r="BG381" s="98">
        <f>IF(ISNUMBER(SEARCH('ankieta ESG'!$G$184,BH381)),MAX($BG$3:BG380)+1,0)</f>
        <v>378</v>
      </c>
      <c r="BH381" s="134" t="s">
        <v>4381</v>
      </c>
      <c r="BI381" s="98">
        <v>0</v>
      </c>
      <c r="BJ381" s="99" t="str">
        <f>IFERROR(VLOOKUP(ROWS($BH$4:BH381),$BG$4:$BH$2337,2,0),"")</f>
        <v>Dopiewo (pow. poznański, woj. wielkopolskie)</v>
      </c>
      <c r="BK381" s="98">
        <v>0</v>
      </c>
      <c r="BL381" s="98">
        <f>IF(ISNUMBER(SEARCH('ankieta ESG'!$G$185,BM381)),MAX($BL$3:BL380)+1,0)</f>
        <v>378</v>
      </c>
      <c r="BM381" s="134" t="s">
        <v>4381</v>
      </c>
      <c r="BN381" s="98">
        <v>0</v>
      </c>
      <c r="BO381" s="99" t="str">
        <f>IFERROR(VLOOKUP(ROWS($BM$4:BM381),$BL$4:$BM$2337,2,0),"")</f>
        <v>Dopiewo (pow. poznański, woj. wielkopolskie)</v>
      </c>
      <c r="BP381" s="98">
        <v>0</v>
      </c>
      <c r="BQ381" s="98">
        <f>IF(ISNUMBER(SEARCH('ankieta ESG'!$G$186,BR381)),MAX($BQ$3:BQ380)+1,0)</f>
        <v>378</v>
      </c>
      <c r="BR381" s="134" t="s">
        <v>4381</v>
      </c>
      <c r="BS381" s="98">
        <v>0</v>
      </c>
      <c r="BT381" s="99" t="str">
        <f>IFERROR(VLOOKUP(ROWS($BR$4:BR381),$BQ$4:$BR$2337,2,0),"")</f>
        <v>Dopiewo (pow. poznański, woj. wielkopolskie)</v>
      </c>
      <c r="BU381" s="98">
        <v>0</v>
      </c>
      <c r="BV381" s="98">
        <f>IF(ISNUMBER(SEARCH('ankieta ESG'!$G$187,BW381)),MAX($BV$3:BV380)+1,0)</f>
        <v>378</v>
      </c>
      <c r="BW381" s="134" t="s">
        <v>4381</v>
      </c>
      <c r="BX381" s="98">
        <v>0</v>
      </c>
      <c r="BY381" s="99" t="str">
        <f>IFERROR(VLOOKUP(ROWS($BW$4:BW381),$BV$4:$BW$2337,2,0),"")</f>
        <v>Dopiewo (pow. poznański, woj. wielkopolskie)</v>
      </c>
      <c r="BZ381" s="98">
        <v>0</v>
      </c>
      <c r="CA381" s="98">
        <f>IF(ISNUMBER(SEARCH('ankieta ESG'!$G$188,CB381)),MAX($CA$3:CA380)+1,0)</f>
        <v>378</v>
      </c>
      <c r="CB381" s="134" t="s">
        <v>4381</v>
      </c>
      <c r="CC381" s="98">
        <v>0</v>
      </c>
      <c r="CD381" s="99" t="str">
        <f>IFERROR(VLOOKUP(ROWS($CB$4:CB381),$CA$4:$CB$2337,2,0),"")</f>
        <v>Dopiewo (pow. poznański, woj. wielkopolskie)</v>
      </c>
      <c r="CE381" s="98">
        <v>0</v>
      </c>
      <c r="CF381" s="98">
        <f>IF(ISNUMBER(SEARCH('ankieta ESG'!$G$189,CG381)),MAX($CF$3:CF380)+1,0)</f>
        <v>378</v>
      </c>
      <c r="CG381" s="134" t="s">
        <v>4381</v>
      </c>
      <c r="CH381" s="98">
        <v>0</v>
      </c>
      <c r="CI381" s="99" t="str">
        <f>IFERROR(VLOOKUP(ROWS($CG$4:CG381),$CF$4:$CG$2337,2,0),"")</f>
        <v>Dopiewo (pow. poznański, woj. wielkopolskie)</v>
      </c>
      <c r="CJ381" s="98">
        <v>0</v>
      </c>
    </row>
    <row r="382" spans="2:88">
      <c r="B382" s="98">
        <f>IF(ISNUMBER(SEARCH('ankieta ESG'!$E$11,C382)),MAX(B$3:$B381)+1,0)</f>
        <v>379</v>
      </c>
      <c r="C382" s="99" t="s">
        <v>423</v>
      </c>
      <c r="D382" s="98">
        <v>0</v>
      </c>
      <c r="E382" s="99" t="str">
        <f>IFERROR(VLOOKUP(ROWS($C$4:C382),$B$4:$C$1385,2,0),"")</f>
        <v>46.64.Z Sprzedaż hurtowa maszyn dla przemysłu tekstylnego oraz maszyn do szycia i maszyn dziewiarskich (PKD 2007)</v>
      </c>
      <c r="F382" s="98">
        <v>0</v>
      </c>
      <c r="AM382" s="98">
        <f>IF(ISNUMBER(SEARCH('ankieta ESG'!$G$180,AN382)),MAX(AM$3:$AM381)+1,0)</f>
        <v>379</v>
      </c>
      <c r="AN382" s="134" t="s">
        <v>4382</v>
      </c>
      <c r="AO382" s="98">
        <v>0</v>
      </c>
      <c r="AP382" s="99" t="str">
        <f>IFERROR(VLOOKUP(ROWS($AN$4:AN382),$AM$4:$AN$2337,2,0),"")</f>
        <v>Dorohusk (pow. chełmski, woj. lubelskie)</v>
      </c>
      <c r="AQ382" s="98">
        <v>0</v>
      </c>
      <c r="AR382" s="98">
        <f>IF(ISNUMBER(SEARCH('ankieta ESG'!$G$181,AS382)),MAX($AR$3:AR381)+1,0)</f>
        <v>379</v>
      </c>
      <c r="AS382" s="134" t="s">
        <v>4382</v>
      </c>
      <c r="AT382" s="98">
        <v>0</v>
      </c>
      <c r="AU382" s="99" t="str">
        <f>IFERROR(VLOOKUP(ROWS($AS$4:AS382),$AR$4:$AS$2337,2,0),"")</f>
        <v>Dorohusk (pow. chełmski, woj. lubelskie)</v>
      </c>
      <c r="AV382" s="98">
        <v>0</v>
      </c>
      <c r="AW382" s="98">
        <f>IF(ISNUMBER(SEARCH('ankieta ESG'!$G$182,AX382)),MAX($AW$3:AW381)+1,0)</f>
        <v>379</v>
      </c>
      <c r="AX382" s="134" t="s">
        <v>4382</v>
      </c>
      <c r="AY382" s="98">
        <v>0</v>
      </c>
      <c r="AZ382" s="99" t="str">
        <f>IFERROR(VLOOKUP(ROWS($AX$4:AX382),$AW$4:$AX$2337,2,0),"")</f>
        <v>Dorohusk (pow. chełmski, woj. lubelskie)</v>
      </c>
      <c r="BA382" s="98">
        <v>0</v>
      </c>
      <c r="BB382" s="98">
        <f>IF(ISNUMBER(SEARCH('ankieta ESG'!$G$183,BC382)),MAX($BB$3:BB381)+1,0)</f>
        <v>379</v>
      </c>
      <c r="BC382" s="134" t="s">
        <v>4382</v>
      </c>
      <c r="BD382" s="98">
        <v>0</v>
      </c>
      <c r="BE382" s="99" t="str">
        <f>IFERROR(VLOOKUP(ROWS($BC$4:BC382),$BB$4:$BC$2337,2,0),"")</f>
        <v>Dorohusk (pow. chełmski, woj. lubelskie)</v>
      </c>
      <c r="BF382" s="98">
        <v>0</v>
      </c>
      <c r="BG382" s="98">
        <f>IF(ISNUMBER(SEARCH('ankieta ESG'!$G$184,BH382)),MAX($BG$3:BG381)+1,0)</f>
        <v>379</v>
      </c>
      <c r="BH382" s="134" t="s">
        <v>4382</v>
      </c>
      <c r="BI382" s="98">
        <v>0</v>
      </c>
      <c r="BJ382" s="99" t="str">
        <f>IFERROR(VLOOKUP(ROWS($BH$4:BH382),$BG$4:$BH$2337,2,0),"")</f>
        <v>Dorohusk (pow. chełmski, woj. lubelskie)</v>
      </c>
      <c r="BK382" s="98">
        <v>0</v>
      </c>
      <c r="BL382" s="98">
        <f>IF(ISNUMBER(SEARCH('ankieta ESG'!$G$185,BM382)),MAX($BL$3:BL381)+1,0)</f>
        <v>379</v>
      </c>
      <c r="BM382" s="134" t="s">
        <v>4382</v>
      </c>
      <c r="BN382" s="98">
        <v>0</v>
      </c>
      <c r="BO382" s="99" t="str">
        <f>IFERROR(VLOOKUP(ROWS($BM$4:BM382),$BL$4:$BM$2337,2,0),"")</f>
        <v>Dorohusk (pow. chełmski, woj. lubelskie)</v>
      </c>
      <c r="BP382" s="98">
        <v>0</v>
      </c>
      <c r="BQ382" s="98">
        <f>IF(ISNUMBER(SEARCH('ankieta ESG'!$G$186,BR382)),MAX($BQ$3:BQ381)+1,0)</f>
        <v>379</v>
      </c>
      <c r="BR382" s="134" t="s">
        <v>4382</v>
      </c>
      <c r="BS382" s="98">
        <v>0</v>
      </c>
      <c r="BT382" s="99" t="str">
        <f>IFERROR(VLOOKUP(ROWS($BR$4:BR382),$BQ$4:$BR$2337,2,0),"")</f>
        <v>Dorohusk (pow. chełmski, woj. lubelskie)</v>
      </c>
      <c r="BU382" s="98">
        <v>0</v>
      </c>
      <c r="BV382" s="98">
        <f>IF(ISNUMBER(SEARCH('ankieta ESG'!$G$187,BW382)),MAX($BV$3:BV381)+1,0)</f>
        <v>379</v>
      </c>
      <c r="BW382" s="134" t="s">
        <v>4382</v>
      </c>
      <c r="BX382" s="98">
        <v>0</v>
      </c>
      <c r="BY382" s="99" t="str">
        <f>IFERROR(VLOOKUP(ROWS($BW$4:BW382),$BV$4:$BW$2337,2,0),"")</f>
        <v>Dorohusk (pow. chełmski, woj. lubelskie)</v>
      </c>
      <c r="BZ382" s="98">
        <v>0</v>
      </c>
      <c r="CA382" s="98">
        <f>IF(ISNUMBER(SEARCH('ankieta ESG'!$G$188,CB382)),MAX($CA$3:CA381)+1,0)</f>
        <v>379</v>
      </c>
      <c r="CB382" s="134" t="s">
        <v>4382</v>
      </c>
      <c r="CC382" s="98">
        <v>0</v>
      </c>
      <c r="CD382" s="99" t="str">
        <f>IFERROR(VLOOKUP(ROWS($CB$4:CB382),$CA$4:$CB$2337,2,0),"")</f>
        <v>Dorohusk (pow. chełmski, woj. lubelskie)</v>
      </c>
      <c r="CE382" s="98">
        <v>0</v>
      </c>
      <c r="CF382" s="98">
        <f>IF(ISNUMBER(SEARCH('ankieta ESG'!$G$189,CG382)),MAX($CF$3:CF381)+1,0)</f>
        <v>379</v>
      </c>
      <c r="CG382" s="134" t="s">
        <v>4382</v>
      </c>
      <c r="CH382" s="98">
        <v>0</v>
      </c>
      <c r="CI382" s="99" t="str">
        <f>IFERROR(VLOOKUP(ROWS($CG$4:CG382),$CF$4:$CG$2337,2,0),"")</f>
        <v>Dorohusk (pow. chełmski, woj. lubelskie)</v>
      </c>
      <c r="CJ382" s="98">
        <v>0</v>
      </c>
    </row>
    <row r="383" spans="2:88">
      <c r="B383" s="98">
        <f>IF(ISNUMBER(SEARCH('ankieta ESG'!$E$11,C383)),MAX(B$3:$B382)+1,0)</f>
        <v>380</v>
      </c>
      <c r="C383" s="99" t="s">
        <v>424</v>
      </c>
      <c r="D383" s="98">
        <v>0</v>
      </c>
      <c r="E383" s="99" t="str">
        <f>IFERROR(VLOOKUP(ROWS($C$4:C383),$B$4:$C$1385,2,0),"")</f>
        <v>46.65.Z Sprzedaż hurtowa mebli biurowych (PKD 2007)</v>
      </c>
      <c r="F383" s="98">
        <v>0</v>
      </c>
      <c r="AM383" s="98">
        <f>IF(ISNUMBER(SEARCH('ankieta ESG'!$G$180,AN383)),MAX(AM$3:$AM382)+1,0)</f>
        <v>380</v>
      </c>
      <c r="AN383" s="134" t="s">
        <v>4383</v>
      </c>
      <c r="AO383" s="98">
        <v>0</v>
      </c>
      <c r="AP383" s="99" t="str">
        <f>IFERROR(VLOOKUP(ROWS($AN$4:AN383),$AM$4:$AN$2337,2,0),"")</f>
        <v>Doruchów (pow. ostrzeszowski, woj. wielkopolskie)</v>
      </c>
      <c r="AQ383" s="98">
        <v>0</v>
      </c>
      <c r="AR383" s="98">
        <f>IF(ISNUMBER(SEARCH('ankieta ESG'!$G$181,AS383)),MAX($AR$3:AR382)+1,0)</f>
        <v>380</v>
      </c>
      <c r="AS383" s="134" t="s">
        <v>4383</v>
      </c>
      <c r="AT383" s="98">
        <v>0</v>
      </c>
      <c r="AU383" s="99" t="str">
        <f>IFERROR(VLOOKUP(ROWS($AS$4:AS383),$AR$4:$AS$2337,2,0),"")</f>
        <v>Doruchów (pow. ostrzeszowski, woj. wielkopolskie)</v>
      </c>
      <c r="AV383" s="98">
        <v>0</v>
      </c>
      <c r="AW383" s="98">
        <f>IF(ISNUMBER(SEARCH('ankieta ESG'!$G$182,AX383)),MAX($AW$3:AW382)+1,0)</f>
        <v>380</v>
      </c>
      <c r="AX383" s="134" t="s">
        <v>4383</v>
      </c>
      <c r="AY383" s="98">
        <v>0</v>
      </c>
      <c r="AZ383" s="99" t="str">
        <f>IFERROR(VLOOKUP(ROWS($AX$4:AX383),$AW$4:$AX$2337,2,0),"")</f>
        <v>Doruchów (pow. ostrzeszowski, woj. wielkopolskie)</v>
      </c>
      <c r="BA383" s="98">
        <v>0</v>
      </c>
      <c r="BB383" s="98">
        <f>IF(ISNUMBER(SEARCH('ankieta ESG'!$G$183,BC383)),MAX($BB$3:BB382)+1,0)</f>
        <v>380</v>
      </c>
      <c r="BC383" s="134" t="s">
        <v>4383</v>
      </c>
      <c r="BD383" s="98">
        <v>0</v>
      </c>
      <c r="BE383" s="99" t="str">
        <f>IFERROR(VLOOKUP(ROWS($BC$4:BC383),$BB$4:$BC$2337,2,0),"")</f>
        <v>Doruchów (pow. ostrzeszowski, woj. wielkopolskie)</v>
      </c>
      <c r="BF383" s="98">
        <v>0</v>
      </c>
      <c r="BG383" s="98">
        <f>IF(ISNUMBER(SEARCH('ankieta ESG'!$G$184,BH383)),MAX($BG$3:BG382)+1,0)</f>
        <v>380</v>
      </c>
      <c r="BH383" s="134" t="s">
        <v>4383</v>
      </c>
      <c r="BI383" s="98">
        <v>0</v>
      </c>
      <c r="BJ383" s="99" t="str">
        <f>IFERROR(VLOOKUP(ROWS($BH$4:BH383),$BG$4:$BH$2337,2,0),"")</f>
        <v>Doruchów (pow. ostrzeszowski, woj. wielkopolskie)</v>
      </c>
      <c r="BK383" s="98">
        <v>0</v>
      </c>
      <c r="BL383" s="98">
        <f>IF(ISNUMBER(SEARCH('ankieta ESG'!$G$185,BM383)),MAX($BL$3:BL382)+1,0)</f>
        <v>380</v>
      </c>
      <c r="BM383" s="134" t="s">
        <v>4383</v>
      </c>
      <c r="BN383" s="98">
        <v>0</v>
      </c>
      <c r="BO383" s="99" t="str">
        <f>IFERROR(VLOOKUP(ROWS($BM$4:BM383),$BL$4:$BM$2337,2,0),"")</f>
        <v>Doruchów (pow. ostrzeszowski, woj. wielkopolskie)</v>
      </c>
      <c r="BP383" s="98">
        <v>0</v>
      </c>
      <c r="BQ383" s="98">
        <f>IF(ISNUMBER(SEARCH('ankieta ESG'!$G$186,BR383)),MAX($BQ$3:BQ382)+1,0)</f>
        <v>380</v>
      </c>
      <c r="BR383" s="134" t="s">
        <v>4383</v>
      </c>
      <c r="BS383" s="98">
        <v>0</v>
      </c>
      <c r="BT383" s="99" t="str">
        <f>IFERROR(VLOOKUP(ROWS($BR$4:BR383),$BQ$4:$BR$2337,2,0),"")</f>
        <v>Doruchów (pow. ostrzeszowski, woj. wielkopolskie)</v>
      </c>
      <c r="BU383" s="98">
        <v>0</v>
      </c>
      <c r="BV383" s="98">
        <f>IF(ISNUMBER(SEARCH('ankieta ESG'!$G$187,BW383)),MAX($BV$3:BV382)+1,0)</f>
        <v>380</v>
      </c>
      <c r="BW383" s="134" t="s">
        <v>4383</v>
      </c>
      <c r="BX383" s="98">
        <v>0</v>
      </c>
      <c r="BY383" s="99" t="str">
        <f>IFERROR(VLOOKUP(ROWS($BW$4:BW383),$BV$4:$BW$2337,2,0),"")</f>
        <v>Doruchów (pow. ostrzeszowski, woj. wielkopolskie)</v>
      </c>
      <c r="BZ383" s="98">
        <v>0</v>
      </c>
      <c r="CA383" s="98">
        <f>IF(ISNUMBER(SEARCH('ankieta ESG'!$G$188,CB383)),MAX($CA$3:CA382)+1,0)</f>
        <v>380</v>
      </c>
      <c r="CB383" s="134" t="s">
        <v>4383</v>
      </c>
      <c r="CC383" s="98">
        <v>0</v>
      </c>
      <c r="CD383" s="99" t="str">
        <f>IFERROR(VLOOKUP(ROWS($CB$4:CB383),$CA$4:$CB$2337,2,0),"")</f>
        <v>Doruchów (pow. ostrzeszowski, woj. wielkopolskie)</v>
      </c>
      <c r="CE383" s="98">
        <v>0</v>
      </c>
      <c r="CF383" s="98">
        <f>IF(ISNUMBER(SEARCH('ankieta ESG'!$G$189,CG383)),MAX($CF$3:CF382)+1,0)</f>
        <v>380</v>
      </c>
      <c r="CG383" s="134" t="s">
        <v>4383</v>
      </c>
      <c r="CH383" s="98">
        <v>0</v>
      </c>
      <c r="CI383" s="99" t="str">
        <f>IFERROR(VLOOKUP(ROWS($CG$4:CG383),$CF$4:$CG$2337,2,0),"")</f>
        <v>Doruchów (pow. ostrzeszowski, woj. wielkopolskie)</v>
      </c>
      <c r="CJ383" s="98">
        <v>0</v>
      </c>
    </row>
    <row r="384" spans="2:88">
      <c r="B384" s="98">
        <f>IF(ISNUMBER(SEARCH('ankieta ESG'!$E$11,C384)),MAX(B$3:$B383)+1,0)</f>
        <v>381</v>
      </c>
      <c r="C384" s="99" t="s">
        <v>425</v>
      </c>
      <c r="D384" s="98">
        <v>0</v>
      </c>
      <c r="E384" s="99" t="str">
        <f>IFERROR(VLOOKUP(ROWS($C$4:C384),$B$4:$C$1385,2,0),"")</f>
        <v>46.66.Z Sprzedaż hurtowa pozostałych maszyn i urządzeń biurowych (PKD 2007)</v>
      </c>
      <c r="F384" s="98">
        <v>0</v>
      </c>
      <c r="AM384" s="98">
        <f>IF(ISNUMBER(SEARCH('ankieta ESG'!$G$180,AN384)),MAX(AM$3:$AM383)+1,0)</f>
        <v>381</v>
      </c>
      <c r="AN384" s="134" t="s">
        <v>4384</v>
      </c>
      <c r="AO384" s="98">
        <v>0</v>
      </c>
      <c r="AP384" s="99" t="str">
        <f>IFERROR(VLOOKUP(ROWS($AN$4:AN384),$AM$4:$AN$2337,2,0),"")</f>
        <v>Dragacz (pow. świecki, woj. kujawsko-pomorskie)</v>
      </c>
      <c r="AQ384" s="98">
        <v>0</v>
      </c>
      <c r="AR384" s="98">
        <f>IF(ISNUMBER(SEARCH('ankieta ESG'!$G$181,AS384)),MAX($AR$3:AR383)+1,0)</f>
        <v>381</v>
      </c>
      <c r="AS384" s="134" t="s">
        <v>4384</v>
      </c>
      <c r="AT384" s="98">
        <v>0</v>
      </c>
      <c r="AU384" s="99" t="str">
        <f>IFERROR(VLOOKUP(ROWS($AS$4:AS384),$AR$4:$AS$2337,2,0),"")</f>
        <v>Dragacz (pow. świecki, woj. kujawsko-pomorskie)</v>
      </c>
      <c r="AV384" s="98">
        <v>0</v>
      </c>
      <c r="AW384" s="98">
        <f>IF(ISNUMBER(SEARCH('ankieta ESG'!$G$182,AX384)),MAX($AW$3:AW383)+1,0)</f>
        <v>381</v>
      </c>
      <c r="AX384" s="134" t="s">
        <v>4384</v>
      </c>
      <c r="AY384" s="98">
        <v>0</v>
      </c>
      <c r="AZ384" s="99" t="str">
        <f>IFERROR(VLOOKUP(ROWS($AX$4:AX384),$AW$4:$AX$2337,2,0),"")</f>
        <v>Dragacz (pow. świecki, woj. kujawsko-pomorskie)</v>
      </c>
      <c r="BA384" s="98">
        <v>0</v>
      </c>
      <c r="BB384" s="98">
        <f>IF(ISNUMBER(SEARCH('ankieta ESG'!$G$183,BC384)),MAX($BB$3:BB383)+1,0)</f>
        <v>381</v>
      </c>
      <c r="BC384" s="134" t="s">
        <v>4384</v>
      </c>
      <c r="BD384" s="98">
        <v>0</v>
      </c>
      <c r="BE384" s="99" t="str">
        <f>IFERROR(VLOOKUP(ROWS($BC$4:BC384),$BB$4:$BC$2337,2,0),"")</f>
        <v>Dragacz (pow. świecki, woj. kujawsko-pomorskie)</v>
      </c>
      <c r="BF384" s="98">
        <v>0</v>
      </c>
      <c r="BG384" s="98">
        <f>IF(ISNUMBER(SEARCH('ankieta ESG'!$G$184,BH384)),MAX($BG$3:BG383)+1,0)</f>
        <v>381</v>
      </c>
      <c r="BH384" s="134" t="s">
        <v>4384</v>
      </c>
      <c r="BI384" s="98">
        <v>0</v>
      </c>
      <c r="BJ384" s="99" t="str">
        <f>IFERROR(VLOOKUP(ROWS($BH$4:BH384),$BG$4:$BH$2337,2,0),"")</f>
        <v>Dragacz (pow. świecki, woj. kujawsko-pomorskie)</v>
      </c>
      <c r="BK384" s="98">
        <v>0</v>
      </c>
      <c r="BL384" s="98">
        <f>IF(ISNUMBER(SEARCH('ankieta ESG'!$G$185,BM384)),MAX($BL$3:BL383)+1,0)</f>
        <v>381</v>
      </c>
      <c r="BM384" s="134" t="s">
        <v>4384</v>
      </c>
      <c r="BN384" s="98">
        <v>0</v>
      </c>
      <c r="BO384" s="99" t="str">
        <f>IFERROR(VLOOKUP(ROWS($BM$4:BM384),$BL$4:$BM$2337,2,0),"")</f>
        <v>Dragacz (pow. świecki, woj. kujawsko-pomorskie)</v>
      </c>
      <c r="BP384" s="98">
        <v>0</v>
      </c>
      <c r="BQ384" s="98">
        <f>IF(ISNUMBER(SEARCH('ankieta ESG'!$G$186,BR384)),MAX($BQ$3:BQ383)+1,0)</f>
        <v>381</v>
      </c>
      <c r="BR384" s="134" t="s">
        <v>4384</v>
      </c>
      <c r="BS384" s="98">
        <v>0</v>
      </c>
      <c r="BT384" s="99" t="str">
        <f>IFERROR(VLOOKUP(ROWS($BR$4:BR384),$BQ$4:$BR$2337,2,0),"")</f>
        <v>Dragacz (pow. świecki, woj. kujawsko-pomorskie)</v>
      </c>
      <c r="BU384" s="98">
        <v>0</v>
      </c>
      <c r="BV384" s="98">
        <f>IF(ISNUMBER(SEARCH('ankieta ESG'!$G$187,BW384)),MAX($BV$3:BV383)+1,0)</f>
        <v>381</v>
      </c>
      <c r="BW384" s="134" t="s">
        <v>4384</v>
      </c>
      <c r="BX384" s="98">
        <v>0</v>
      </c>
      <c r="BY384" s="99" t="str">
        <f>IFERROR(VLOOKUP(ROWS($BW$4:BW384),$BV$4:$BW$2337,2,0),"")</f>
        <v>Dragacz (pow. świecki, woj. kujawsko-pomorskie)</v>
      </c>
      <c r="BZ384" s="98">
        <v>0</v>
      </c>
      <c r="CA384" s="98">
        <f>IF(ISNUMBER(SEARCH('ankieta ESG'!$G$188,CB384)),MAX($CA$3:CA383)+1,0)</f>
        <v>381</v>
      </c>
      <c r="CB384" s="134" t="s">
        <v>4384</v>
      </c>
      <c r="CC384" s="98">
        <v>0</v>
      </c>
      <c r="CD384" s="99" t="str">
        <f>IFERROR(VLOOKUP(ROWS($CB$4:CB384),$CA$4:$CB$2337,2,0),"")</f>
        <v>Dragacz (pow. świecki, woj. kujawsko-pomorskie)</v>
      </c>
      <c r="CE384" s="98">
        <v>0</v>
      </c>
      <c r="CF384" s="98">
        <f>IF(ISNUMBER(SEARCH('ankieta ESG'!$G$189,CG384)),MAX($CF$3:CF383)+1,0)</f>
        <v>381</v>
      </c>
      <c r="CG384" s="134" t="s">
        <v>4384</v>
      </c>
      <c r="CH384" s="98">
        <v>0</v>
      </c>
      <c r="CI384" s="99" t="str">
        <f>IFERROR(VLOOKUP(ROWS($CG$4:CG384),$CF$4:$CG$2337,2,0),"")</f>
        <v>Dragacz (pow. świecki, woj. kujawsko-pomorskie)</v>
      </c>
      <c r="CJ384" s="98">
        <v>0</v>
      </c>
    </row>
    <row r="385" spans="2:88">
      <c r="B385" s="98">
        <f>IF(ISNUMBER(SEARCH('ankieta ESG'!$E$11,C385)),MAX(B$3:$B384)+1,0)</f>
        <v>382</v>
      </c>
      <c r="C385" s="99" t="s">
        <v>426</v>
      </c>
      <c r="D385" s="98">
        <v>0</v>
      </c>
      <c r="E385" s="99" t="str">
        <f>IFERROR(VLOOKUP(ROWS($C$4:C385),$B$4:$C$1385,2,0),"")</f>
        <v>46.69.Z Sprzedaż hurtowa pozostałych maszyn i urządzeń (PKD 2007)</v>
      </c>
      <c r="F385" s="98">
        <v>0</v>
      </c>
      <c r="AM385" s="98">
        <f>IF(ISNUMBER(SEARCH('ankieta ESG'!$G$180,AN385)),MAX(AM$3:$AM384)+1,0)</f>
        <v>382</v>
      </c>
      <c r="AN385" s="134" t="s">
        <v>4385</v>
      </c>
      <c r="AO385" s="98">
        <v>0</v>
      </c>
      <c r="AP385" s="99" t="str">
        <f>IFERROR(VLOOKUP(ROWS($AN$4:AN385),$AM$4:$AN$2337,2,0),"")</f>
        <v>Drawno (pow. choszczeński, woj. zachodniopomorskie)</v>
      </c>
      <c r="AQ385" s="98">
        <v>0</v>
      </c>
      <c r="AR385" s="98">
        <f>IF(ISNUMBER(SEARCH('ankieta ESG'!$G$181,AS385)),MAX($AR$3:AR384)+1,0)</f>
        <v>382</v>
      </c>
      <c r="AS385" s="134" t="s">
        <v>4385</v>
      </c>
      <c r="AT385" s="98">
        <v>0</v>
      </c>
      <c r="AU385" s="99" t="str">
        <f>IFERROR(VLOOKUP(ROWS($AS$4:AS385),$AR$4:$AS$2337,2,0),"")</f>
        <v>Drawno (pow. choszczeński, woj. zachodniopomorskie)</v>
      </c>
      <c r="AV385" s="98">
        <v>0</v>
      </c>
      <c r="AW385" s="98">
        <f>IF(ISNUMBER(SEARCH('ankieta ESG'!$G$182,AX385)),MAX($AW$3:AW384)+1,0)</f>
        <v>382</v>
      </c>
      <c r="AX385" s="134" t="s">
        <v>4385</v>
      </c>
      <c r="AY385" s="98">
        <v>0</v>
      </c>
      <c r="AZ385" s="99" t="str">
        <f>IFERROR(VLOOKUP(ROWS($AX$4:AX385),$AW$4:$AX$2337,2,0),"")</f>
        <v>Drawno (pow. choszczeński, woj. zachodniopomorskie)</v>
      </c>
      <c r="BA385" s="98">
        <v>0</v>
      </c>
      <c r="BB385" s="98">
        <f>IF(ISNUMBER(SEARCH('ankieta ESG'!$G$183,BC385)),MAX($BB$3:BB384)+1,0)</f>
        <v>382</v>
      </c>
      <c r="BC385" s="134" t="s">
        <v>4385</v>
      </c>
      <c r="BD385" s="98">
        <v>0</v>
      </c>
      <c r="BE385" s="99" t="str">
        <f>IFERROR(VLOOKUP(ROWS($BC$4:BC385),$BB$4:$BC$2337,2,0),"")</f>
        <v>Drawno (pow. choszczeński, woj. zachodniopomorskie)</v>
      </c>
      <c r="BF385" s="98">
        <v>0</v>
      </c>
      <c r="BG385" s="98">
        <f>IF(ISNUMBER(SEARCH('ankieta ESG'!$G$184,BH385)),MAX($BG$3:BG384)+1,0)</f>
        <v>382</v>
      </c>
      <c r="BH385" s="134" t="s">
        <v>4385</v>
      </c>
      <c r="BI385" s="98">
        <v>0</v>
      </c>
      <c r="BJ385" s="99" t="str">
        <f>IFERROR(VLOOKUP(ROWS($BH$4:BH385),$BG$4:$BH$2337,2,0),"")</f>
        <v>Drawno (pow. choszczeński, woj. zachodniopomorskie)</v>
      </c>
      <c r="BK385" s="98">
        <v>0</v>
      </c>
      <c r="BL385" s="98">
        <f>IF(ISNUMBER(SEARCH('ankieta ESG'!$G$185,BM385)),MAX($BL$3:BL384)+1,0)</f>
        <v>382</v>
      </c>
      <c r="BM385" s="134" t="s">
        <v>4385</v>
      </c>
      <c r="BN385" s="98">
        <v>0</v>
      </c>
      <c r="BO385" s="99" t="str">
        <f>IFERROR(VLOOKUP(ROWS($BM$4:BM385),$BL$4:$BM$2337,2,0),"")</f>
        <v>Drawno (pow. choszczeński, woj. zachodniopomorskie)</v>
      </c>
      <c r="BP385" s="98">
        <v>0</v>
      </c>
      <c r="BQ385" s="98">
        <f>IF(ISNUMBER(SEARCH('ankieta ESG'!$G$186,BR385)),MAX($BQ$3:BQ384)+1,0)</f>
        <v>382</v>
      </c>
      <c r="BR385" s="134" t="s">
        <v>4385</v>
      </c>
      <c r="BS385" s="98">
        <v>0</v>
      </c>
      <c r="BT385" s="99" t="str">
        <f>IFERROR(VLOOKUP(ROWS($BR$4:BR385),$BQ$4:$BR$2337,2,0),"")</f>
        <v>Drawno (pow. choszczeński, woj. zachodniopomorskie)</v>
      </c>
      <c r="BU385" s="98">
        <v>0</v>
      </c>
      <c r="BV385" s="98">
        <f>IF(ISNUMBER(SEARCH('ankieta ESG'!$G$187,BW385)),MAX($BV$3:BV384)+1,0)</f>
        <v>382</v>
      </c>
      <c r="BW385" s="134" t="s">
        <v>4385</v>
      </c>
      <c r="BX385" s="98">
        <v>0</v>
      </c>
      <c r="BY385" s="99" t="str">
        <f>IFERROR(VLOOKUP(ROWS($BW$4:BW385),$BV$4:$BW$2337,2,0),"")</f>
        <v>Drawno (pow. choszczeński, woj. zachodniopomorskie)</v>
      </c>
      <c r="BZ385" s="98">
        <v>0</v>
      </c>
      <c r="CA385" s="98">
        <f>IF(ISNUMBER(SEARCH('ankieta ESG'!$G$188,CB385)),MAX($CA$3:CA384)+1,0)</f>
        <v>382</v>
      </c>
      <c r="CB385" s="134" t="s">
        <v>4385</v>
      </c>
      <c r="CC385" s="98">
        <v>0</v>
      </c>
      <c r="CD385" s="99" t="str">
        <f>IFERROR(VLOOKUP(ROWS($CB$4:CB385),$CA$4:$CB$2337,2,0),"")</f>
        <v>Drawno (pow. choszczeński, woj. zachodniopomorskie)</v>
      </c>
      <c r="CE385" s="98">
        <v>0</v>
      </c>
      <c r="CF385" s="98">
        <f>IF(ISNUMBER(SEARCH('ankieta ESG'!$G$189,CG385)),MAX($CF$3:CF384)+1,0)</f>
        <v>382</v>
      </c>
      <c r="CG385" s="134" t="s">
        <v>4385</v>
      </c>
      <c r="CH385" s="98">
        <v>0</v>
      </c>
      <c r="CI385" s="99" t="str">
        <f>IFERROR(VLOOKUP(ROWS($CG$4:CG385),$CF$4:$CG$2337,2,0),"")</f>
        <v>Drawno (pow. choszczeński, woj. zachodniopomorskie)</v>
      </c>
      <c r="CJ385" s="98">
        <v>0</v>
      </c>
    </row>
    <row r="386" spans="2:88">
      <c r="B386" s="98">
        <f>IF(ISNUMBER(SEARCH('ankieta ESG'!$E$11,C386)),MAX(B$3:$B385)+1,0)</f>
        <v>383</v>
      </c>
      <c r="C386" s="99" t="s">
        <v>427</v>
      </c>
      <c r="D386" s="98">
        <v>0</v>
      </c>
      <c r="E386" s="99" t="str">
        <f>IFERROR(VLOOKUP(ROWS($C$4:C386),$B$4:$C$1385,2,0),"")</f>
        <v>46.71.Z Sprzedaż hurtowa paliw i produktów pochodnych (PKD 2007)</v>
      </c>
      <c r="F386" s="98">
        <v>0</v>
      </c>
      <c r="AM386" s="98">
        <f>IF(ISNUMBER(SEARCH('ankieta ESG'!$G$180,AN386)),MAX(AM$3:$AM385)+1,0)</f>
        <v>383</v>
      </c>
      <c r="AN386" s="134" t="s">
        <v>4386</v>
      </c>
      <c r="AO386" s="98">
        <v>0</v>
      </c>
      <c r="AP386" s="99" t="str">
        <f>IFERROR(VLOOKUP(ROWS($AN$4:AN386),$AM$4:$AN$2337,2,0),"")</f>
        <v>Drawsko (pow. czarnkowsko-trzcianecki, woj. wielkopolskie)</v>
      </c>
      <c r="AQ386" s="98">
        <v>0</v>
      </c>
      <c r="AR386" s="98">
        <f>IF(ISNUMBER(SEARCH('ankieta ESG'!$G$181,AS386)),MAX($AR$3:AR385)+1,0)</f>
        <v>383</v>
      </c>
      <c r="AS386" s="134" t="s">
        <v>4386</v>
      </c>
      <c r="AT386" s="98">
        <v>0</v>
      </c>
      <c r="AU386" s="99" t="str">
        <f>IFERROR(VLOOKUP(ROWS($AS$4:AS386),$AR$4:$AS$2337,2,0),"")</f>
        <v>Drawsko (pow. czarnkowsko-trzcianecki, woj. wielkopolskie)</v>
      </c>
      <c r="AV386" s="98">
        <v>0</v>
      </c>
      <c r="AW386" s="98">
        <f>IF(ISNUMBER(SEARCH('ankieta ESG'!$G$182,AX386)),MAX($AW$3:AW385)+1,0)</f>
        <v>383</v>
      </c>
      <c r="AX386" s="134" t="s">
        <v>4386</v>
      </c>
      <c r="AY386" s="98">
        <v>0</v>
      </c>
      <c r="AZ386" s="99" t="str">
        <f>IFERROR(VLOOKUP(ROWS($AX$4:AX386),$AW$4:$AX$2337,2,0),"")</f>
        <v>Drawsko (pow. czarnkowsko-trzcianecki, woj. wielkopolskie)</v>
      </c>
      <c r="BA386" s="98">
        <v>0</v>
      </c>
      <c r="BB386" s="98">
        <f>IF(ISNUMBER(SEARCH('ankieta ESG'!$G$183,BC386)),MAX($BB$3:BB385)+1,0)</f>
        <v>383</v>
      </c>
      <c r="BC386" s="134" t="s">
        <v>4386</v>
      </c>
      <c r="BD386" s="98">
        <v>0</v>
      </c>
      <c r="BE386" s="99" t="str">
        <f>IFERROR(VLOOKUP(ROWS($BC$4:BC386),$BB$4:$BC$2337,2,0),"")</f>
        <v>Drawsko (pow. czarnkowsko-trzcianecki, woj. wielkopolskie)</v>
      </c>
      <c r="BF386" s="98">
        <v>0</v>
      </c>
      <c r="BG386" s="98">
        <f>IF(ISNUMBER(SEARCH('ankieta ESG'!$G$184,BH386)),MAX($BG$3:BG385)+1,0)</f>
        <v>383</v>
      </c>
      <c r="BH386" s="134" t="s">
        <v>4386</v>
      </c>
      <c r="BI386" s="98">
        <v>0</v>
      </c>
      <c r="BJ386" s="99" t="str">
        <f>IFERROR(VLOOKUP(ROWS($BH$4:BH386),$BG$4:$BH$2337,2,0),"")</f>
        <v>Drawsko (pow. czarnkowsko-trzcianecki, woj. wielkopolskie)</v>
      </c>
      <c r="BK386" s="98">
        <v>0</v>
      </c>
      <c r="BL386" s="98">
        <f>IF(ISNUMBER(SEARCH('ankieta ESG'!$G$185,BM386)),MAX($BL$3:BL385)+1,0)</f>
        <v>383</v>
      </c>
      <c r="BM386" s="134" t="s">
        <v>4386</v>
      </c>
      <c r="BN386" s="98">
        <v>0</v>
      </c>
      <c r="BO386" s="99" t="str">
        <f>IFERROR(VLOOKUP(ROWS($BM$4:BM386),$BL$4:$BM$2337,2,0),"")</f>
        <v>Drawsko (pow. czarnkowsko-trzcianecki, woj. wielkopolskie)</v>
      </c>
      <c r="BP386" s="98">
        <v>0</v>
      </c>
      <c r="BQ386" s="98">
        <f>IF(ISNUMBER(SEARCH('ankieta ESG'!$G$186,BR386)),MAX($BQ$3:BQ385)+1,0)</f>
        <v>383</v>
      </c>
      <c r="BR386" s="134" t="s">
        <v>4386</v>
      </c>
      <c r="BS386" s="98">
        <v>0</v>
      </c>
      <c r="BT386" s="99" t="str">
        <f>IFERROR(VLOOKUP(ROWS($BR$4:BR386),$BQ$4:$BR$2337,2,0),"")</f>
        <v>Drawsko (pow. czarnkowsko-trzcianecki, woj. wielkopolskie)</v>
      </c>
      <c r="BU386" s="98">
        <v>0</v>
      </c>
      <c r="BV386" s="98">
        <f>IF(ISNUMBER(SEARCH('ankieta ESG'!$G$187,BW386)),MAX($BV$3:BV385)+1,0)</f>
        <v>383</v>
      </c>
      <c r="BW386" s="134" t="s">
        <v>4386</v>
      </c>
      <c r="BX386" s="98">
        <v>0</v>
      </c>
      <c r="BY386" s="99" t="str">
        <f>IFERROR(VLOOKUP(ROWS($BW$4:BW386),$BV$4:$BW$2337,2,0),"")</f>
        <v>Drawsko (pow. czarnkowsko-trzcianecki, woj. wielkopolskie)</v>
      </c>
      <c r="BZ386" s="98">
        <v>0</v>
      </c>
      <c r="CA386" s="98">
        <f>IF(ISNUMBER(SEARCH('ankieta ESG'!$G$188,CB386)),MAX($CA$3:CA385)+1,0)</f>
        <v>383</v>
      </c>
      <c r="CB386" s="134" t="s">
        <v>4386</v>
      </c>
      <c r="CC386" s="98">
        <v>0</v>
      </c>
      <c r="CD386" s="99" t="str">
        <f>IFERROR(VLOOKUP(ROWS($CB$4:CB386),$CA$4:$CB$2337,2,0),"")</f>
        <v>Drawsko (pow. czarnkowsko-trzcianecki, woj. wielkopolskie)</v>
      </c>
      <c r="CE386" s="98">
        <v>0</v>
      </c>
      <c r="CF386" s="98">
        <f>IF(ISNUMBER(SEARCH('ankieta ESG'!$G$189,CG386)),MAX($CF$3:CF385)+1,0)</f>
        <v>383</v>
      </c>
      <c r="CG386" s="134" t="s">
        <v>4386</v>
      </c>
      <c r="CH386" s="98">
        <v>0</v>
      </c>
      <c r="CI386" s="99" t="str">
        <f>IFERROR(VLOOKUP(ROWS($CG$4:CG386),$CF$4:$CG$2337,2,0),"")</f>
        <v>Drawsko (pow. czarnkowsko-trzcianecki, woj. wielkopolskie)</v>
      </c>
      <c r="CJ386" s="98">
        <v>0</v>
      </c>
    </row>
    <row r="387" spans="2:88">
      <c r="B387" s="98">
        <f>IF(ISNUMBER(SEARCH('ankieta ESG'!$E$11,C387)),MAX(B$3:$B386)+1,0)</f>
        <v>384</v>
      </c>
      <c r="C387" s="99" t="s">
        <v>428</v>
      </c>
      <c r="D387" s="98">
        <v>0</v>
      </c>
      <c r="E387" s="99" t="str">
        <f>IFERROR(VLOOKUP(ROWS($C$4:C387),$B$4:$C$1385,2,0),"")</f>
        <v>46.72.Z Sprzedaż hurtowa metali i rud metali (PKD 2007)</v>
      </c>
      <c r="F387" s="98">
        <v>0</v>
      </c>
      <c r="AM387" s="98">
        <f>IF(ISNUMBER(SEARCH('ankieta ESG'!$G$180,AN387)),MAX(AM$3:$AM386)+1,0)</f>
        <v>384</v>
      </c>
      <c r="AN387" s="134" t="s">
        <v>4387</v>
      </c>
      <c r="AO387" s="98">
        <v>0</v>
      </c>
      <c r="AP387" s="99" t="str">
        <f>IFERROR(VLOOKUP(ROWS($AN$4:AN387),$AM$4:$AN$2337,2,0),"")</f>
        <v>Drawsko Pomorskie (pow. drawski, woj. zachodniopomorskie)</v>
      </c>
      <c r="AQ387" s="98">
        <v>0</v>
      </c>
      <c r="AR387" s="98">
        <f>IF(ISNUMBER(SEARCH('ankieta ESG'!$G$181,AS387)),MAX($AR$3:AR386)+1,0)</f>
        <v>384</v>
      </c>
      <c r="AS387" s="134" t="s">
        <v>4387</v>
      </c>
      <c r="AT387" s="98">
        <v>0</v>
      </c>
      <c r="AU387" s="99" t="str">
        <f>IFERROR(VLOOKUP(ROWS($AS$4:AS387),$AR$4:$AS$2337,2,0),"")</f>
        <v>Drawsko Pomorskie (pow. drawski, woj. zachodniopomorskie)</v>
      </c>
      <c r="AV387" s="98">
        <v>0</v>
      </c>
      <c r="AW387" s="98">
        <f>IF(ISNUMBER(SEARCH('ankieta ESG'!$G$182,AX387)),MAX($AW$3:AW386)+1,0)</f>
        <v>384</v>
      </c>
      <c r="AX387" s="134" t="s">
        <v>4387</v>
      </c>
      <c r="AY387" s="98">
        <v>0</v>
      </c>
      <c r="AZ387" s="99" t="str">
        <f>IFERROR(VLOOKUP(ROWS($AX$4:AX387),$AW$4:$AX$2337,2,0),"")</f>
        <v>Drawsko Pomorskie (pow. drawski, woj. zachodniopomorskie)</v>
      </c>
      <c r="BA387" s="98">
        <v>0</v>
      </c>
      <c r="BB387" s="98">
        <f>IF(ISNUMBER(SEARCH('ankieta ESG'!$G$183,BC387)),MAX($BB$3:BB386)+1,0)</f>
        <v>384</v>
      </c>
      <c r="BC387" s="134" t="s">
        <v>4387</v>
      </c>
      <c r="BD387" s="98">
        <v>0</v>
      </c>
      <c r="BE387" s="99" t="str">
        <f>IFERROR(VLOOKUP(ROWS($BC$4:BC387),$BB$4:$BC$2337,2,0),"")</f>
        <v>Drawsko Pomorskie (pow. drawski, woj. zachodniopomorskie)</v>
      </c>
      <c r="BF387" s="98">
        <v>0</v>
      </c>
      <c r="BG387" s="98">
        <f>IF(ISNUMBER(SEARCH('ankieta ESG'!$G$184,BH387)),MAX($BG$3:BG386)+1,0)</f>
        <v>384</v>
      </c>
      <c r="BH387" s="134" t="s">
        <v>4387</v>
      </c>
      <c r="BI387" s="98">
        <v>0</v>
      </c>
      <c r="BJ387" s="99" t="str">
        <f>IFERROR(VLOOKUP(ROWS($BH$4:BH387),$BG$4:$BH$2337,2,0),"")</f>
        <v>Drawsko Pomorskie (pow. drawski, woj. zachodniopomorskie)</v>
      </c>
      <c r="BK387" s="98">
        <v>0</v>
      </c>
      <c r="BL387" s="98">
        <f>IF(ISNUMBER(SEARCH('ankieta ESG'!$G$185,BM387)),MAX($BL$3:BL386)+1,0)</f>
        <v>384</v>
      </c>
      <c r="BM387" s="134" t="s">
        <v>4387</v>
      </c>
      <c r="BN387" s="98">
        <v>0</v>
      </c>
      <c r="BO387" s="99" t="str">
        <f>IFERROR(VLOOKUP(ROWS($BM$4:BM387),$BL$4:$BM$2337,2,0),"")</f>
        <v>Drawsko Pomorskie (pow. drawski, woj. zachodniopomorskie)</v>
      </c>
      <c r="BP387" s="98">
        <v>0</v>
      </c>
      <c r="BQ387" s="98">
        <f>IF(ISNUMBER(SEARCH('ankieta ESG'!$G$186,BR387)),MAX($BQ$3:BQ386)+1,0)</f>
        <v>384</v>
      </c>
      <c r="BR387" s="134" t="s">
        <v>4387</v>
      </c>
      <c r="BS387" s="98">
        <v>0</v>
      </c>
      <c r="BT387" s="99" t="str">
        <f>IFERROR(VLOOKUP(ROWS($BR$4:BR387),$BQ$4:$BR$2337,2,0),"")</f>
        <v>Drawsko Pomorskie (pow. drawski, woj. zachodniopomorskie)</v>
      </c>
      <c r="BU387" s="98">
        <v>0</v>
      </c>
      <c r="BV387" s="98">
        <f>IF(ISNUMBER(SEARCH('ankieta ESG'!$G$187,BW387)),MAX($BV$3:BV386)+1,0)</f>
        <v>384</v>
      </c>
      <c r="BW387" s="134" t="s">
        <v>4387</v>
      </c>
      <c r="BX387" s="98">
        <v>0</v>
      </c>
      <c r="BY387" s="99" t="str">
        <f>IFERROR(VLOOKUP(ROWS($BW$4:BW387),$BV$4:$BW$2337,2,0),"")</f>
        <v>Drawsko Pomorskie (pow. drawski, woj. zachodniopomorskie)</v>
      </c>
      <c r="BZ387" s="98">
        <v>0</v>
      </c>
      <c r="CA387" s="98">
        <f>IF(ISNUMBER(SEARCH('ankieta ESG'!$G$188,CB387)),MAX($CA$3:CA386)+1,0)</f>
        <v>384</v>
      </c>
      <c r="CB387" s="134" t="s">
        <v>4387</v>
      </c>
      <c r="CC387" s="98">
        <v>0</v>
      </c>
      <c r="CD387" s="99" t="str">
        <f>IFERROR(VLOOKUP(ROWS($CB$4:CB387),$CA$4:$CB$2337,2,0),"")</f>
        <v>Drawsko Pomorskie (pow. drawski, woj. zachodniopomorskie)</v>
      </c>
      <c r="CE387" s="98">
        <v>0</v>
      </c>
      <c r="CF387" s="98">
        <f>IF(ISNUMBER(SEARCH('ankieta ESG'!$G$189,CG387)),MAX($CF$3:CF386)+1,0)</f>
        <v>384</v>
      </c>
      <c r="CG387" s="134" t="s">
        <v>4387</v>
      </c>
      <c r="CH387" s="98">
        <v>0</v>
      </c>
      <c r="CI387" s="99" t="str">
        <f>IFERROR(VLOOKUP(ROWS($CG$4:CG387),$CF$4:$CG$2337,2,0),"")</f>
        <v>Drawsko Pomorskie (pow. drawski, woj. zachodniopomorskie)</v>
      </c>
      <c r="CJ387" s="98">
        <v>0</v>
      </c>
    </row>
    <row r="388" spans="2:88">
      <c r="B388" s="98">
        <f>IF(ISNUMBER(SEARCH('ankieta ESG'!$E$11,C388)),MAX(B$3:$B387)+1,0)</f>
        <v>385</v>
      </c>
      <c r="C388" s="99" t="s">
        <v>429</v>
      </c>
      <c r="D388" s="98">
        <v>0</v>
      </c>
      <c r="E388" s="99" t="str">
        <f>IFERROR(VLOOKUP(ROWS($C$4:C388),$B$4:$C$1385,2,0),"")</f>
        <v>46.73.Z Sprzedaż hurtowa drewna, materiałów budowlanych i wyposażenia sanitarnego (PKD 2007)</v>
      </c>
      <c r="F388" s="98">
        <v>0</v>
      </c>
      <c r="AM388" s="98">
        <f>IF(ISNUMBER(SEARCH('ankieta ESG'!$G$180,AN388)),MAX(AM$3:$AM387)+1,0)</f>
        <v>385</v>
      </c>
      <c r="AN388" s="134" t="s">
        <v>4388</v>
      </c>
      <c r="AO388" s="98">
        <v>0</v>
      </c>
      <c r="AP388" s="99" t="str">
        <f>IFERROR(VLOOKUP(ROWS($AN$4:AN388),$AM$4:$AN$2337,2,0),"")</f>
        <v>Drelów (pow. bialski, woj. lubelskie)</v>
      </c>
      <c r="AQ388" s="98">
        <v>0</v>
      </c>
      <c r="AR388" s="98">
        <f>IF(ISNUMBER(SEARCH('ankieta ESG'!$G$181,AS388)),MAX($AR$3:AR387)+1,0)</f>
        <v>385</v>
      </c>
      <c r="AS388" s="134" t="s">
        <v>4388</v>
      </c>
      <c r="AT388" s="98">
        <v>0</v>
      </c>
      <c r="AU388" s="99" t="str">
        <f>IFERROR(VLOOKUP(ROWS($AS$4:AS388),$AR$4:$AS$2337,2,0),"")</f>
        <v>Drelów (pow. bialski, woj. lubelskie)</v>
      </c>
      <c r="AV388" s="98">
        <v>0</v>
      </c>
      <c r="AW388" s="98">
        <f>IF(ISNUMBER(SEARCH('ankieta ESG'!$G$182,AX388)),MAX($AW$3:AW387)+1,0)</f>
        <v>385</v>
      </c>
      <c r="AX388" s="134" t="s">
        <v>4388</v>
      </c>
      <c r="AY388" s="98">
        <v>0</v>
      </c>
      <c r="AZ388" s="99" t="str">
        <f>IFERROR(VLOOKUP(ROWS($AX$4:AX388),$AW$4:$AX$2337,2,0),"")</f>
        <v>Drelów (pow. bialski, woj. lubelskie)</v>
      </c>
      <c r="BA388" s="98">
        <v>0</v>
      </c>
      <c r="BB388" s="98">
        <f>IF(ISNUMBER(SEARCH('ankieta ESG'!$G$183,BC388)),MAX($BB$3:BB387)+1,0)</f>
        <v>385</v>
      </c>
      <c r="BC388" s="134" t="s">
        <v>4388</v>
      </c>
      <c r="BD388" s="98">
        <v>0</v>
      </c>
      <c r="BE388" s="99" t="str">
        <f>IFERROR(VLOOKUP(ROWS($BC$4:BC388),$BB$4:$BC$2337,2,0),"")</f>
        <v>Drelów (pow. bialski, woj. lubelskie)</v>
      </c>
      <c r="BF388" s="98">
        <v>0</v>
      </c>
      <c r="BG388" s="98">
        <f>IF(ISNUMBER(SEARCH('ankieta ESG'!$G$184,BH388)),MAX($BG$3:BG387)+1,0)</f>
        <v>385</v>
      </c>
      <c r="BH388" s="134" t="s">
        <v>4388</v>
      </c>
      <c r="BI388" s="98">
        <v>0</v>
      </c>
      <c r="BJ388" s="99" t="str">
        <f>IFERROR(VLOOKUP(ROWS($BH$4:BH388),$BG$4:$BH$2337,2,0),"")</f>
        <v>Drelów (pow. bialski, woj. lubelskie)</v>
      </c>
      <c r="BK388" s="98">
        <v>0</v>
      </c>
      <c r="BL388" s="98">
        <f>IF(ISNUMBER(SEARCH('ankieta ESG'!$G$185,BM388)),MAX($BL$3:BL387)+1,0)</f>
        <v>385</v>
      </c>
      <c r="BM388" s="134" t="s">
        <v>4388</v>
      </c>
      <c r="BN388" s="98">
        <v>0</v>
      </c>
      <c r="BO388" s="99" t="str">
        <f>IFERROR(VLOOKUP(ROWS($BM$4:BM388),$BL$4:$BM$2337,2,0),"")</f>
        <v>Drelów (pow. bialski, woj. lubelskie)</v>
      </c>
      <c r="BP388" s="98">
        <v>0</v>
      </c>
      <c r="BQ388" s="98">
        <f>IF(ISNUMBER(SEARCH('ankieta ESG'!$G$186,BR388)),MAX($BQ$3:BQ387)+1,0)</f>
        <v>385</v>
      </c>
      <c r="BR388" s="134" t="s">
        <v>4388</v>
      </c>
      <c r="BS388" s="98">
        <v>0</v>
      </c>
      <c r="BT388" s="99" t="str">
        <f>IFERROR(VLOOKUP(ROWS($BR$4:BR388),$BQ$4:$BR$2337,2,0),"")</f>
        <v>Drelów (pow. bialski, woj. lubelskie)</v>
      </c>
      <c r="BU388" s="98">
        <v>0</v>
      </c>
      <c r="BV388" s="98">
        <f>IF(ISNUMBER(SEARCH('ankieta ESG'!$G$187,BW388)),MAX($BV$3:BV387)+1,0)</f>
        <v>385</v>
      </c>
      <c r="BW388" s="134" t="s">
        <v>4388</v>
      </c>
      <c r="BX388" s="98">
        <v>0</v>
      </c>
      <c r="BY388" s="99" t="str">
        <f>IFERROR(VLOOKUP(ROWS($BW$4:BW388),$BV$4:$BW$2337,2,0),"")</f>
        <v>Drelów (pow. bialski, woj. lubelskie)</v>
      </c>
      <c r="BZ388" s="98">
        <v>0</v>
      </c>
      <c r="CA388" s="98">
        <f>IF(ISNUMBER(SEARCH('ankieta ESG'!$G$188,CB388)),MAX($CA$3:CA387)+1,0)</f>
        <v>385</v>
      </c>
      <c r="CB388" s="134" t="s">
        <v>4388</v>
      </c>
      <c r="CC388" s="98">
        <v>0</v>
      </c>
      <c r="CD388" s="99" t="str">
        <f>IFERROR(VLOOKUP(ROWS($CB$4:CB388),$CA$4:$CB$2337,2,0),"")</f>
        <v>Drelów (pow. bialski, woj. lubelskie)</v>
      </c>
      <c r="CE388" s="98">
        <v>0</v>
      </c>
      <c r="CF388" s="98">
        <f>IF(ISNUMBER(SEARCH('ankieta ESG'!$G$189,CG388)),MAX($CF$3:CF387)+1,0)</f>
        <v>385</v>
      </c>
      <c r="CG388" s="134" t="s">
        <v>4388</v>
      </c>
      <c r="CH388" s="98">
        <v>0</v>
      </c>
      <c r="CI388" s="99" t="str">
        <f>IFERROR(VLOOKUP(ROWS($CG$4:CG388),$CF$4:$CG$2337,2,0),"")</f>
        <v>Drelów (pow. bialski, woj. lubelskie)</v>
      </c>
      <c r="CJ388" s="98">
        <v>0</v>
      </c>
    </row>
    <row r="389" spans="2:88">
      <c r="B389" s="98">
        <f>IF(ISNUMBER(SEARCH('ankieta ESG'!$E$11,C389)),MAX(B$3:$B388)+1,0)</f>
        <v>386</v>
      </c>
      <c r="C389" s="99" t="s">
        <v>430</v>
      </c>
      <c r="D389" s="98">
        <v>0</v>
      </c>
      <c r="E389" s="99" t="str">
        <f>IFERROR(VLOOKUP(ROWS($C$4:C389),$B$4:$C$1385,2,0),"")</f>
        <v>46.74.Z Sprzedaż hurtowa wyrobów metalowych oraz sprzętu i dodatkowego wyposażenia hydraulicznego i grzejnego (PKD 2007)</v>
      </c>
      <c r="F389" s="98">
        <v>0</v>
      </c>
      <c r="AM389" s="98">
        <f>IF(ISNUMBER(SEARCH('ankieta ESG'!$G$180,AN389)),MAX(AM$3:$AM388)+1,0)</f>
        <v>386</v>
      </c>
      <c r="AN389" s="134" t="s">
        <v>4389</v>
      </c>
      <c r="AO389" s="98">
        <v>0</v>
      </c>
      <c r="AP389" s="99" t="str">
        <f>IFERROR(VLOOKUP(ROWS($AN$4:AN389),$AM$4:$AN$2337,2,0),"")</f>
        <v>Drezdenko (pow. strzelecko-drezdenecki, woj. lubuskie)</v>
      </c>
      <c r="AQ389" s="98">
        <v>0</v>
      </c>
      <c r="AR389" s="98">
        <f>IF(ISNUMBER(SEARCH('ankieta ESG'!$G$181,AS389)),MAX($AR$3:AR388)+1,0)</f>
        <v>386</v>
      </c>
      <c r="AS389" s="134" t="s">
        <v>4389</v>
      </c>
      <c r="AT389" s="98">
        <v>0</v>
      </c>
      <c r="AU389" s="99" t="str">
        <f>IFERROR(VLOOKUP(ROWS($AS$4:AS389),$AR$4:$AS$2337,2,0),"")</f>
        <v>Drezdenko (pow. strzelecko-drezdenecki, woj. lubuskie)</v>
      </c>
      <c r="AV389" s="98">
        <v>0</v>
      </c>
      <c r="AW389" s="98">
        <f>IF(ISNUMBER(SEARCH('ankieta ESG'!$G$182,AX389)),MAX($AW$3:AW388)+1,0)</f>
        <v>386</v>
      </c>
      <c r="AX389" s="134" t="s">
        <v>4389</v>
      </c>
      <c r="AY389" s="98">
        <v>0</v>
      </c>
      <c r="AZ389" s="99" t="str">
        <f>IFERROR(VLOOKUP(ROWS($AX$4:AX389),$AW$4:$AX$2337,2,0),"")</f>
        <v>Drezdenko (pow. strzelecko-drezdenecki, woj. lubuskie)</v>
      </c>
      <c r="BA389" s="98">
        <v>0</v>
      </c>
      <c r="BB389" s="98">
        <f>IF(ISNUMBER(SEARCH('ankieta ESG'!$G$183,BC389)),MAX($BB$3:BB388)+1,0)</f>
        <v>386</v>
      </c>
      <c r="BC389" s="134" t="s">
        <v>4389</v>
      </c>
      <c r="BD389" s="98">
        <v>0</v>
      </c>
      <c r="BE389" s="99" t="str">
        <f>IFERROR(VLOOKUP(ROWS($BC$4:BC389),$BB$4:$BC$2337,2,0),"")</f>
        <v>Drezdenko (pow. strzelecko-drezdenecki, woj. lubuskie)</v>
      </c>
      <c r="BF389" s="98">
        <v>0</v>
      </c>
      <c r="BG389" s="98">
        <f>IF(ISNUMBER(SEARCH('ankieta ESG'!$G$184,BH389)),MAX($BG$3:BG388)+1,0)</f>
        <v>386</v>
      </c>
      <c r="BH389" s="134" t="s">
        <v>4389</v>
      </c>
      <c r="BI389" s="98">
        <v>0</v>
      </c>
      <c r="BJ389" s="99" t="str">
        <f>IFERROR(VLOOKUP(ROWS($BH$4:BH389),$BG$4:$BH$2337,2,0),"")</f>
        <v>Drezdenko (pow. strzelecko-drezdenecki, woj. lubuskie)</v>
      </c>
      <c r="BK389" s="98">
        <v>0</v>
      </c>
      <c r="BL389" s="98">
        <f>IF(ISNUMBER(SEARCH('ankieta ESG'!$G$185,BM389)),MAX($BL$3:BL388)+1,0)</f>
        <v>386</v>
      </c>
      <c r="BM389" s="134" t="s">
        <v>4389</v>
      </c>
      <c r="BN389" s="98">
        <v>0</v>
      </c>
      <c r="BO389" s="99" t="str">
        <f>IFERROR(VLOOKUP(ROWS($BM$4:BM389),$BL$4:$BM$2337,2,0),"")</f>
        <v>Drezdenko (pow. strzelecko-drezdenecki, woj. lubuskie)</v>
      </c>
      <c r="BP389" s="98">
        <v>0</v>
      </c>
      <c r="BQ389" s="98">
        <f>IF(ISNUMBER(SEARCH('ankieta ESG'!$G$186,BR389)),MAX($BQ$3:BQ388)+1,0)</f>
        <v>386</v>
      </c>
      <c r="BR389" s="134" t="s">
        <v>4389</v>
      </c>
      <c r="BS389" s="98">
        <v>0</v>
      </c>
      <c r="BT389" s="99" t="str">
        <f>IFERROR(VLOOKUP(ROWS($BR$4:BR389),$BQ$4:$BR$2337,2,0),"")</f>
        <v>Drezdenko (pow. strzelecko-drezdenecki, woj. lubuskie)</v>
      </c>
      <c r="BU389" s="98">
        <v>0</v>
      </c>
      <c r="BV389" s="98">
        <f>IF(ISNUMBER(SEARCH('ankieta ESG'!$G$187,BW389)),MAX($BV$3:BV388)+1,0)</f>
        <v>386</v>
      </c>
      <c r="BW389" s="134" t="s">
        <v>4389</v>
      </c>
      <c r="BX389" s="98">
        <v>0</v>
      </c>
      <c r="BY389" s="99" t="str">
        <f>IFERROR(VLOOKUP(ROWS($BW$4:BW389),$BV$4:$BW$2337,2,0),"")</f>
        <v>Drezdenko (pow. strzelecko-drezdenecki, woj. lubuskie)</v>
      </c>
      <c r="BZ389" s="98">
        <v>0</v>
      </c>
      <c r="CA389" s="98">
        <f>IF(ISNUMBER(SEARCH('ankieta ESG'!$G$188,CB389)),MAX($CA$3:CA388)+1,0)</f>
        <v>386</v>
      </c>
      <c r="CB389" s="134" t="s">
        <v>4389</v>
      </c>
      <c r="CC389" s="98">
        <v>0</v>
      </c>
      <c r="CD389" s="99" t="str">
        <f>IFERROR(VLOOKUP(ROWS($CB$4:CB389),$CA$4:$CB$2337,2,0),"")</f>
        <v>Drezdenko (pow. strzelecko-drezdenecki, woj. lubuskie)</v>
      </c>
      <c r="CE389" s="98">
        <v>0</v>
      </c>
      <c r="CF389" s="98">
        <f>IF(ISNUMBER(SEARCH('ankieta ESG'!$G$189,CG389)),MAX($CF$3:CF388)+1,0)</f>
        <v>386</v>
      </c>
      <c r="CG389" s="134" t="s">
        <v>4389</v>
      </c>
      <c r="CH389" s="98">
        <v>0</v>
      </c>
      <c r="CI389" s="99" t="str">
        <f>IFERROR(VLOOKUP(ROWS($CG$4:CG389),$CF$4:$CG$2337,2,0),"")</f>
        <v>Drezdenko (pow. strzelecko-drezdenecki, woj. lubuskie)</v>
      </c>
      <c r="CJ389" s="98">
        <v>0</v>
      </c>
    </row>
    <row r="390" spans="2:88">
      <c r="B390" s="98">
        <f>IF(ISNUMBER(SEARCH('ankieta ESG'!$E$11,C390)),MAX(B$3:$B389)+1,0)</f>
        <v>387</v>
      </c>
      <c r="C390" s="99" t="s">
        <v>431</v>
      </c>
      <c r="D390" s="98">
        <v>0</v>
      </c>
      <c r="E390" s="99" t="str">
        <f>IFERROR(VLOOKUP(ROWS($C$4:C390),$B$4:$C$1385,2,0),"")</f>
        <v>46.75.Z Sprzedaż hurtowa wyrobów chemicznych (PKD 2007)</v>
      </c>
      <c r="F390" s="98">
        <v>0</v>
      </c>
      <c r="AM390" s="98">
        <f>IF(ISNUMBER(SEARCH('ankieta ESG'!$G$180,AN390)),MAX(AM$3:$AM389)+1,0)</f>
        <v>387</v>
      </c>
      <c r="AN390" s="134" t="s">
        <v>4390</v>
      </c>
      <c r="AO390" s="98">
        <v>0</v>
      </c>
      <c r="AP390" s="99" t="str">
        <f>IFERROR(VLOOKUP(ROWS($AN$4:AN390),$AM$4:$AN$2337,2,0),"")</f>
        <v>Drobin (pow. płocki, woj. mazowieckie)</v>
      </c>
      <c r="AQ390" s="98">
        <v>0</v>
      </c>
      <c r="AR390" s="98">
        <f>IF(ISNUMBER(SEARCH('ankieta ESG'!$G$181,AS390)),MAX($AR$3:AR389)+1,0)</f>
        <v>387</v>
      </c>
      <c r="AS390" s="134" t="s">
        <v>4390</v>
      </c>
      <c r="AT390" s="98">
        <v>0</v>
      </c>
      <c r="AU390" s="99" t="str">
        <f>IFERROR(VLOOKUP(ROWS($AS$4:AS390),$AR$4:$AS$2337,2,0),"")</f>
        <v>Drobin (pow. płocki, woj. mazowieckie)</v>
      </c>
      <c r="AV390" s="98">
        <v>0</v>
      </c>
      <c r="AW390" s="98">
        <f>IF(ISNUMBER(SEARCH('ankieta ESG'!$G$182,AX390)),MAX($AW$3:AW389)+1,0)</f>
        <v>387</v>
      </c>
      <c r="AX390" s="134" t="s">
        <v>4390</v>
      </c>
      <c r="AY390" s="98">
        <v>0</v>
      </c>
      <c r="AZ390" s="99" t="str">
        <f>IFERROR(VLOOKUP(ROWS($AX$4:AX390),$AW$4:$AX$2337,2,0),"")</f>
        <v>Drobin (pow. płocki, woj. mazowieckie)</v>
      </c>
      <c r="BA390" s="98">
        <v>0</v>
      </c>
      <c r="BB390" s="98">
        <f>IF(ISNUMBER(SEARCH('ankieta ESG'!$G$183,BC390)),MAX($BB$3:BB389)+1,0)</f>
        <v>387</v>
      </c>
      <c r="BC390" s="134" t="s">
        <v>4390</v>
      </c>
      <c r="BD390" s="98">
        <v>0</v>
      </c>
      <c r="BE390" s="99" t="str">
        <f>IFERROR(VLOOKUP(ROWS($BC$4:BC390),$BB$4:$BC$2337,2,0),"")</f>
        <v>Drobin (pow. płocki, woj. mazowieckie)</v>
      </c>
      <c r="BF390" s="98">
        <v>0</v>
      </c>
      <c r="BG390" s="98">
        <f>IF(ISNUMBER(SEARCH('ankieta ESG'!$G$184,BH390)),MAX($BG$3:BG389)+1,0)</f>
        <v>387</v>
      </c>
      <c r="BH390" s="134" t="s">
        <v>4390</v>
      </c>
      <c r="BI390" s="98">
        <v>0</v>
      </c>
      <c r="BJ390" s="99" t="str">
        <f>IFERROR(VLOOKUP(ROWS($BH$4:BH390),$BG$4:$BH$2337,2,0),"")</f>
        <v>Drobin (pow. płocki, woj. mazowieckie)</v>
      </c>
      <c r="BK390" s="98">
        <v>0</v>
      </c>
      <c r="BL390" s="98">
        <f>IF(ISNUMBER(SEARCH('ankieta ESG'!$G$185,BM390)),MAX($BL$3:BL389)+1,0)</f>
        <v>387</v>
      </c>
      <c r="BM390" s="134" t="s">
        <v>4390</v>
      </c>
      <c r="BN390" s="98">
        <v>0</v>
      </c>
      <c r="BO390" s="99" t="str">
        <f>IFERROR(VLOOKUP(ROWS($BM$4:BM390),$BL$4:$BM$2337,2,0),"")</f>
        <v>Drobin (pow. płocki, woj. mazowieckie)</v>
      </c>
      <c r="BP390" s="98">
        <v>0</v>
      </c>
      <c r="BQ390" s="98">
        <f>IF(ISNUMBER(SEARCH('ankieta ESG'!$G$186,BR390)),MAX($BQ$3:BQ389)+1,0)</f>
        <v>387</v>
      </c>
      <c r="BR390" s="134" t="s">
        <v>4390</v>
      </c>
      <c r="BS390" s="98">
        <v>0</v>
      </c>
      <c r="BT390" s="99" t="str">
        <f>IFERROR(VLOOKUP(ROWS($BR$4:BR390),$BQ$4:$BR$2337,2,0),"")</f>
        <v>Drobin (pow. płocki, woj. mazowieckie)</v>
      </c>
      <c r="BU390" s="98">
        <v>0</v>
      </c>
      <c r="BV390" s="98">
        <f>IF(ISNUMBER(SEARCH('ankieta ESG'!$G$187,BW390)),MAX($BV$3:BV389)+1,0)</f>
        <v>387</v>
      </c>
      <c r="BW390" s="134" t="s">
        <v>4390</v>
      </c>
      <c r="BX390" s="98">
        <v>0</v>
      </c>
      <c r="BY390" s="99" t="str">
        <f>IFERROR(VLOOKUP(ROWS($BW$4:BW390),$BV$4:$BW$2337,2,0),"")</f>
        <v>Drobin (pow. płocki, woj. mazowieckie)</v>
      </c>
      <c r="BZ390" s="98">
        <v>0</v>
      </c>
      <c r="CA390" s="98">
        <f>IF(ISNUMBER(SEARCH('ankieta ESG'!$G$188,CB390)),MAX($CA$3:CA389)+1,0)</f>
        <v>387</v>
      </c>
      <c r="CB390" s="134" t="s">
        <v>4390</v>
      </c>
      <c r="CC390" s="98">
        <v>0</v>
      </c>
      <c r="CD390" s="99" t="str">
        <f>IFERROR(VLOOKUP(ROWS($CB$4:CB390),$CA$4:$CB$2337,2,0),"")</f>
        <v>Drobin (pow. płocki, woj. mazowieckie)</v>
      </c>
      <c r="CE390" s="98">
        <v>0</v>
      </c>
      <c r="CF390" s="98">
        <f>IF(ISNUMBER(SEARCH('ankieta ESG'!$G$189,CG390)),MAX($CF$3:CF389)+1,0)</f>
        <v>387</v>
      </c>
      <c r="CG390" s="134" t="s">
        <v>4390</v>
      </c>
      <c r="CH390" s="98">
        <v>0</v>
      </c>
      <c r="CI390" s="99" t="str">
        <f>IFERROR(VLOOKUP(ROWS($CG$4:CG390),$CF$4:$CG$2337,2,0),"")</f>
        <v>Drobin (pow. płocki, woj. mazowieckie)</v>
      </c>
      <c r="CJ390" s="98">
        <v>0</v>
      </c>
    </row>
    <row r="391" spans="2:88">
      <c r="B391" s="98">
        <f>IF(ISNUMBER(SEARCH('ankieta ESG'!$E$11,C391)),MAX(B$3:$B390)+1,0)</f>
        <v>388</v>
      </c>
      <c r="C391" s="99" t="s">
        <v>432</v>
      </c>
      <c r="D391" s="98">
        <v>0</v>
      </c>
      <c r="E391" s="99" t="str">
        <f>IFERROR(VLOOKUP(ROWS($C$4:C391),$B$4:$C$1385,2,0),"")</f>
        <v>46.76.Z Sprzedaż hurtowa pozostałych półproduktów (PKD 2007)</v>
      </c>
      <c r="F391" s="98">
        <v>0</v>
      </c>
      <c r="AM391" s="98">
        <f>IF(ISNUMBER(SEARCH('ankieta ESG'!$G$180,AN391)),MAX(AM$3:$AM390)+1,0)</f>
        <v>388</v>
      </c>
      <c r="AN391" s="134" t="s">
        <v>4391</v>
      </c>
      <c r="AO391" s="98">
        <v>0</v>
      </c>
      <c r="AP391" s="99" t="str">
        <f>IFERROR(VLOOKUP(ROWS($AN$4:AN391),$AM$4:$AN$2337,2,0),"")</f>
        <v>Drohiczyn (pow. siemiatycki, woj. podlaskie)</v>
      </c>
      <c r="AQ391" s="98">
        <v>0</v>
      </c>
      <c r="AR391" s="98">
        <f>IF(ISNUMBER(SEARCH('ankieta ESG'!$G$181,AS391)),MAX($AR$3:AR390)+1,0)</f>
        <v>388</v>
      </c>
      <c r="AS391" s="134" t="s">
        <v>4391</v>
      </c>
      <c r="AT391" s="98">
        <v>0</v>
      </c>
      <c r="AU391" s="99" t="str">
        <f>IFERROR(VLOOKUP(ROWS($AS$4:AS391),$AR$4:$AS$2337,2,0),"")</f>
        <v>Drohiczyn (pow. siemiatycki, woj. podlaskie)</v>
      </c>
      <c r="AV391" s="98">
        <v>0</v>
      </c>
      <c r="AW391" s="98">
        <f>IF(ISNUMBER(SEARCH('ankieta ESG'!$G$182,AX391)),MAX($AW$3:AW390)+1,0)</f>
        <v>388</v>
      </c>
      <c r="AX391" s="134" t="s">
        <v>4391</v>
      </c>
      <c r="AY391" s="98">
        <v>0</v>
      </c>
      <c r="AZ391" s="99" t="str">
        <f>IFERROR(VLOOKUP(ROWS($AX$4:AX391),$AW$4:$AX$2337,2,0),"")</f>
        <v>Drohiczyn (pow. siemiatycki, woj. podlaskie)</v>
      </c>
      <c r="BA391" s="98">
        <v>0</v>
      </c>
      <c r="BB391" s="98">
        <f>IF(ISNUMBER(SEARCH('ankieta ESG'!$G$183,BC391)),MAX($BB$3:BB390)+1,0)</f>
        <v>388</v>
      </c>
      <c r="BC391" s="134" t="s">
        <v>4391</v>
      </c>
      <c r="BD391" s="98">
        <v>0</v>
      </c>
      <c r="BE391" s="99" t="str">
        <f>IFERROR(VLOOKUP(ROWS($BC$4:BC391),$BB$4:$BC$2337,2,0),"")</f>
        <v>Drohiczyn (pow. siemiatycki, woj. podlaskie)</v>
      </c>
      <c r="BF391" s="98">
        <v>0</v>
      </c>
      <c r="BG391" s="98">
        <f>IF(ISNUMBER(SEARCH('ankieta ESG'!$G$184,BH391)),MAX($BG$3:BG390)+1,0)</f>
        <v>388</v>
      </c>
      <c r="BH391" s="134" t="s">
        <v>4391</v>
      </c>
      <c r="BI391" s="98">
        <v>0</v>
      </c>
      <c r="BJ391" s="99" t="str">
        <f>IFERROR(VLOOKUP(ROWS($BH$4:BH391),$BG$4:$BH$2337,2,0),"")</f>
        <v>Drohiczyn (pow. siemiatycki, woj. podlaskie)</v>
      </c>
      <c r="BK391" s="98">
        <v>0</v>
      </c>
      <c r="BL391" s="98">
        <f>IF(ISNUMBER(SEARCH('ankieta ESG'!$G$185,BM391)),MAX($BL$3:BL390)+1,0)</f>
        <v>388</v>
      </c>
      <c r="BM391" s="134" t="s">
        <v>4391</v>
      </c>
      <c r="BN391" s="98">
        <v>0</v>
      </c>
      <c r="BO391" s="99" t="str">
        <f>IFERROR(VLOOKUP(ROWS($BM$4:BM391),$BL$4:$BM$2337,2,0),"")</f>
        <v>Drohiczyn (pow. siemiatycki, woj. podlaskie)</v>
      </c>
      <c r="BP391" s="98">
        <v>0</v>
      </c>
      <c r="BQ391" s="98">
        <f>IF(ISNUMBER(SEARCH('ankieta ESG'!$G$186,BR391)),MAX($BQ$3:BQ390)+1,0)</f>
        <v>388</v>
      </c>
      <c r="BR391" s="134" t="s">
        <v>4391</v>
      </c>
      <c r="BS391" s="98">
        <v>0</v>
      </c>
      <c r="BT391" s="99" t="str">
        <f>IFERROR(VLOOKUP(ROWS($BR$4:BR391),$BQ$4:$BR$2337,2,0),"")</f>
        <v>Drohiczyn (pow. siemiatycki, woj. podlaskie)</v>
      </c>
      <c r="BU391" s="98">
        <v>0</v>
      </c>
      <c r="BV391" s="98">
        <f>IF(ISNUMBER(SEARCH('ankieta ESG'!$G$187,BW391)),MAX($BV$3:BV390)+1,0)</f>
        <v>388</v>
      </c>
      <c r="BW391" s="134" t="s">
        <v>4391</v>
      </c>
      <c r="BX391" s="98">
        <v>0</v>
      </c>
      <c r="BY391" s="99" t="str">
        <f>IFERROR(VLOOKUP(ROWS($BW$4:BW391),$BV$4:$BW$2337,2,0),"")</f>
        <v>Drohiczyn (pow. siemiatycki, woj. podlaskie)</v>
      </c>
      <c r="BZ391" s="98">
        <v>0</v>
      </c>
      <c r="CA391" s="98">
        <f>IF(ISNUMBER(SEARCH('ankieta ESG'!$G$188,CB391)),MAX($CA$3:CA390)+1,0)</f>
        <v>388</v>
      </c>
      <c r="CB391" s="134" t="s">
        <v>4391</v>
      </c>
      <c r="CC391" s="98">
        <v>0</v>
      </c>
      <c r="CD391" s="99" t="str">
        <f>IFERROR(VLOOKUP(ROWS($CB$4:CB391),$CA$4:$CB$2337,2,0),"")</f>
        <v>Drohiczyn (pow. siemiatycki, woj. podlaskie)</v>
      </c>
      <c r="CE391" s="98">
        <v>0</v>
      </c>
      <c r="CF391" s="98">
        <f>IF(ISNUMBER(SEARCH('ankieta ESG'!$G$189,CG391)),MAX($CF$3:CF390)+1,0)</f>
        <v>388</v>
      </c>
      <c r="CG391" s="134" t="s">
        <v>4391</v>
      </c>
      <c r="CH391" s="98">
        <v>0</v>
      </c>
      <c r="CI391" s="99" t="str">
        <f>IFERROR(VLOOKUP(ROWS($CG$4:CG391),$CF$4:$CG$2337,2,0),"")</f>
        <v>Drohiczyn (pow. siemiatycki, woj. podlaskie)</v>
      </c>
      <c r="CJ391" s="98">
        <v>0</v>
      </c>
    </row>
    <row r="392" spans="2:88">
      <c r="B392" s="98">
        <f>IF(ISNUMBER(SEARCH('ankieta ESG'!$E$11,C392)),MAX(B$3:$B391)+1,0)</f>
        <v>389</v>
      </c>
      <c r="C392" s="99" t="s">
        <v>433</v>
      </c>
      <c r="D392" s="98">
        <v>0</v>
      </c>
      <c r="E392" s="99" t="str">
        <f>IFERROR(VLOOKUP(ROWS($C$4:C392),$B$4:$C$1385,2,0),"")</f>
        <v>46.77.Z Sprzedaż hurtowa odpadów i złomu (PKD 2007)</v>
      </c>
      <c r="F392" s="98">
        <v>0</v>
      </c>
      <c r="AM392" s="98">
        <f>IF(ISNUMBER(SEARCH('ankieta ESG'!$G$180,AN392)),MAX(AM$3:$AM391)+1,0)</f>
        <v>389</v>
      </c>
      <c r="AN392" s="134" t="s">
        <v>4392</v>
      </c>
      <c r="AO392" s="98">
        <v>0</v>
      </c>
      <c r="AP392" s="99" t="str">
        <f>IFERROR(VLOOKUP(ROWS($AN$4:AN392),$AM$4:$AN$2337,2,0),"")</f>
        <v>Drużbice (pow. bełchatowski, woj. łódzkie)</v>
      </c>
      <c r="AQ392" s="98">
        <v>0</v>
      </c>
      <c r="AR392" s="98">
        <f>IF(ISNUMBER(SEARCH('ankieta ESG'!$G$181,AS392)),MAX($AR$3:AR391)+1,0)</f>
        <v>389</v>
      </c>
      <c r="AS392" s="134" t="s">
        <v>4392</v>
      </c>
      <c r="AT392" s="98">
        <v>0</v>
      </c>
      <c r="AU392" s="99" t="str">
        <f>IFERROR(VLOOKUP(ROWS($AS$4:AS392),$AR$4:$AS$2337,2,0),"")</f>
        <v>Drużbice (pow. bełchatowski, woj. łódzkie)</v>
      </c>
      <c r="AV392" s="98">
        <v>0</v>
      </c>
      <c r="AW392" s="98">
        <f>IF(ISNUMBER(SEARCH('ankieta ESG'!$G$182,AX392)),MAX($AW$3:AW391)+1,0)</f>
        <v>389</v>
      </c>
      <c r="AX392" s="134" t="s">
        <v>4392</v>
      </c>
      <c r="AY392" s="98">
        <v>0</v>
      </c>
      <c r="AZ392" s="99" t="str">
        <f>IFERROR(VLOOKUP(ROWS($AX$4:AX392),$AW$4:$AX$2337,2,0),"")</f>
        <v>Drużbice (pow. bełchatowski, woj. łódzkie)</v>
      </c>
      <c r="BA392" s="98">
        <v>0</v>
      </c>
      <c r="BB392" s="98">
        <f>IF(ISNUMBER(SEARCH('ankieta ESG'!$G$183,BC392)),MAX($BB$3:BB391)+1,0)</f>
        <v>389</v>
      </c>
      <c r="BC392" s="134" t="s">
        <v>4392</v>
      </c>
      <c r="BD392" s="98">
        <v>0</v>
      </c>
      <c r="BE392" s="99" t="str">
        <f>IFERROR(VLOOKUP(ROWS($BC$4:BC392),$BB$4:$BC$2337,2,0),"")</f>
        <v>Drużbice (pow. bełchatowski, woj. łódzkie)</v>
      </c>
      <c r="BF392" s="98">
        <v>0</v>
      </c>
      <c r="BG392" s="98">
        <f>IF(ISNUMBER(SEARCH('ankieta ESG'!$G$184,BH392)),MAX($BG$3:BG391)+1,0)</f>
        <v>389</v>
      </c>
      <c r="BH392" s="134" t="s">
        <v>4392</v>
      </c>
      <c r="BI392" s="98">
        <v>0</v>
      </c>
      <c r="BJ392" s="99" t="str">
        <f>IFERROR(VLOOKUP(ROWS($BH$4:BH392),$BG$4:$BH$2337,2,0),"")</f>
        <v>Drużbice (pow. bełchatowski, woj. łódzkie)</v>
      </c>
      <c r="BK392" s="98">
        <v>0</v>
      </c>
      <c r="BL392" s="98">
        <f>IF(ISNUMBER(SEARCH('ankieta ESG'!$G$185,BM392)),MAX($BL$3:BL391)+1,0)</f>
        <v>389</v>
      </c>
      <c r="BM392" s="134" t="s">
        <v>4392</v>
      </c>
      <c r="BN392" s="98">
        <v>0</v>
      </c>
      <c r="BO392" s="99" t="str">
        <f>IFERROR(VLOOKUP(ROWS($BM$4:BM392),$BL$4:$BM$2337,2,0),"")</f>
        <v>Drużbice (pow. bełchatowski, woj. łódzkie)</v>
      </c>
      <c r="BP392" s="98">
        <v>0</v>
      </c>
      <c r="BQ392" s="98">
        <f>IF(ISNUMBER(SEARCH('ankieta ESG'!$G$186,BR392)),MAX($BQ$3:BQ391)+1,0)</f>
        <v>389</v>
      </c>
      <c r="BR392" s="134" t="s">
        <v>4392</v>
      </c>
      <c r="BS392" s="98">
        <v>0</v>
      </c>
      <c r="BT392" s="99" t="str">
        <f>IFERROR(VLOOKUP(ROWS($BR$4:BR392),$BQ$4:$BR$2337,2,0),"")</f>
        <v>Drużbice (pow. bełchatowski, woj. łódzkie)</v>
      </c>
      <c r="BU392" s="98">
        <v>0</v>
      </c>
      <c r="BV392" s="98">
        <f>IF(ISNUMBER(SEARCH('ankieta ESG'!$G$187,BW392)),MAX($BV$3:BV391)+1,0)</f>
        <v>389</v>
      </c>
      <c r="BW392" s="134" t="s">
        <v>4392</v>
      </c>
      <c r="BX392" s="98">
        <v>0</v>
      </c>
      <c r="BY392" s="99" t="str">
        <f>IFERROR(VLOOKUP(ROWS($BW$4:BW392),$BV$4:$BW$2337,2,0),"")</f>
        <v>Drużbice (pow. bełchatowski, woj. łódzkie)</v>
      </c>
      <c r="BZ392" s="98">
        <v>0</v>
      </c>
      <c r="CA392" s="98">
        <f>IF(ISNUMBER(SEARCH('ankieta ESG'!$G$188,CB392)),MAX($CA$3:CA391)+1,0)</f>
        <v>389</v>
      </c>
      <c r="CB392" s="134" t="s">
        <v>4392</v>
      </c>
      <c r="CC392" s="98">
        <v>0</v>
      </c>
      <c r="CD392" s="99" t="str">
        <f>IFERROR(VLOOKUP(ROWS($CB$4:CB392),$CA$4:$CB$2337,2,0),"")</f>
        <v>Drużbice (pow. bełchatowski, woj. łódzkie)</v>
      </c>
      <c r="CE392" s="98">
        <v>0</v>
      </c>
      <c r="CF392" s="98">
        <f>IF(ISNUMBER(SEARCH('ankieta ESG'!$G$189,CG392)),MAX($CF$3:CF391)+1,0)</f>
        <v>389</v>
      </c>
      <c r="CG392" s="134" t="s">
        <v>4392</v>
      </c>
      <c r="CH392" s="98">
        <v>0</v>
      </c>
      <c r="CI392" s="99" t="str">
        <f>IFERROR(VLOOKUP(ROWS($CG$4:CG392),$CF$4:$CG$2337,2,0),"")</f>
        <v>Drużbice (pow. bełchatowski, woj. łódzkie)</v>
      </c>
      <c r="CJ392" s="98">
        <v>0</v>
      </c>
    </row>
    <row r="393" spans="2:88">
      <c r="B393" s="98">
        <f>IF(ISNUMBER(SEARCH('ankieta ESG'!$E$11,C393)),MAX(B$3:$B392)+1,0)</f>
        <v>390</v>
      </c>
      <c r="C393" s="99" t="s">
        <v>434</v>
      </c>
      <c r="D393" s="98">
        <v>0</v>
      </c>
      <c r="E393" s="99" t="str">
        <f>IFERROR(VLOOKUP(ROWS($C$4:C393),$B$4:$C$1385,2,0),"")</f>
        <v>46.90.Z Sprzedaż hurtowa niewyspecjalizowana (PKD 2007)</v>
      </c>
      <c r="F393" s="98">
        <v>0</v>
      </c>
      <c r="AM393" s="98">
        <f>IF(ISNUMBER(SEARCH('ankieta ESG'!$G$180,AN393)),MAX(AM$3:$AM392)+1,0)</f>
        <v>390</v>
      </c>
      <c r="AN393" s="134" t="s">
        <v>4393</v>
      </c>
      <c r="AO393" s="98">
        <v>0</v>
      </c>
      <c r="AP393" s="99" t="str">
        <f>IFERROR(VLOOKUP(ROWS($AN$4:AN393),$AM$4:$AN$2337,2,0),"")</f>
        <v>Drwinia (pow. bocheński, woj. małopolskie)</v>
      </c>
      <c r="AQ393" s="98">
        <v>0</v>
      </c>
      <c r="AR393" s="98">
        <f>IF(ISNUMBER(SEARCH('ankieta ESG'!$G$181,AS393)),MAX($AR$3:AR392)+1,0)</f>
        <v>390</v>
      </c>
      <c r="AS393" s="134" t="s">
        <v>4393</v>
      </c>
      <c r="AT393" s="98">
        <v>0</v>
      </c>
      <c r="AU393" s="99" t="str">
        <f>IFERROR(VLOOKUP(ROWS($AS$4:AS393),$AR$4:$AS$2337,2,0),"")</f>
        <v>Drwinia (pow. bocheński, woj. małopolskie)</v>
      </c>
      <c r="AV393" s="98">
        <v>0</v>
      </c>
      <c r="AW393" s="98">
        <f>IF(ISNUMBER(SEARCH('ankieta ESG'!$G$182,AX393)),MAX($AW$3:AW392)+1,0)</f>
        <v>390</v>
      </c>
      <c r="AX393" s="134" t="s">
        <v>4393</v>
      </c>
      <c r="AY393" s="98">
        <v>0</v>
      </c>
      <c r="AZ393" s="99" t="str">
        <f>IFERROR(VLOOKUP(ROWS($AX$4:AX393),$AW$4:$AX$2337,2,0),"")</f>
        <v>Drwinia (pow. bocheński, woj. małopolskie)</v>
      </c>
      <c r="BA393" s="98">
        <v>0</v>
      </c>
      <c r="BB393" s="98">
        <f>IF(ISNUMBER(SEARCH('ankieta ESG'!$G$183,BC393)),MAX($BB$3:BB392)+1,0)</f>
        <v>390</v>
      </c>
      <c r="BC393" s="134" t="s">
        <v>4393</v>
      </c>
      <c r="BD393" s="98">
        <v>0</v>
      </c>
      <c r="BE393" s="99" t="str">
        <f>IFERROR(VLOOKUP(ROWS($BC$4:BC393),$BB$4:$BC$2337,2,0),"")</f>
        <v>Drwinia (pow. bocheński, woj. małopolskie)</v>
      </c>
      <c r="BF393" s="98">
        <v>0</v>
      </c>
      <c r="BG393" s="98">
        <f>IF(ISNUMBER(SEARCH('ankieta ESG'!$G$184,BH393)),MAX($BG$3:BG392)+1,0)</f>
        <v>390</v>
      </c>
      <c r="BH393" s="134" t="s">
        <v>4393</v>
      </c>
      <c r="BI393" s="98">
        <v>0</v>
      </c>
      <c r="BJ393" s="99" t="str">
        <f>IFERROR(VLOOKUP(ROWS($BH$4:BH393),$BG$4:$BH$2337,2,0),"")</f>
        <v>Drwinia (pow. bocheński, woj. małopolskie)</v>
      </c>
      <c r="BK393" s="98">
        <v>0</v>
      </c>
      <c r="BL393" s="98">
        <f>IF(ISNUMBER(SEARCH('ankieta ESG'!$G$185,BM393)),MAX($BL$3:BL392)+1,0)</f>
        <v>390</v>
      </c>
      <c r="BM393" s="134" t="s">
        <v>4393</v>
      </c>
      <c r="BN393" s="98">
        <v>0</v>
      </c>
      <c r="BO393" s="99" t="str">
        <f>IFERROR(VLOOKUP(ROWS($BM$4:BM393),$BL$4:$BM$2337,2,0),"")</f>
        <v>Drwinia (pow. bocheński, woj. małopolskie)</v>
      </c>
      <c r="BP393" s="98">
        <v>0</v>
      </c>
      <c r="BQ393" s="98">
        <f>IF(ISNUMBER(SEARCH('ankieta ESG'!$G$186,BR393)),MAX($BQ$3:BQ392)+1,0)</f>
        <v>390</v>
      </c>
      <c r="BR393" s="134" t="s">
        <v>4393</v>
      </c>
      <c r="BS393" s="98">
        <v>0</v>
      </c>
      <c r="BT393" s="99" t="str">
        <f>IFERROR(VLOOKUP(ROWS($BR$4:BR393),$BQ$4:$BR$2337,2,0),"")</f>
        <v>Drwinia (pow. bocheński, woj. małopolskie)</v>
      </c>
      <c r="BU393" s="98">
        <v>0</v>
      </c>
      <c r="BV393" s="98">
        <f>IF(ISNUMBER(SEARCH('ankieta ESG'!$G$187,BW393)),MAX($BV$3:BV392)+1,0)</f>
        <v>390</v>
      </c>
      <c r="BW393" s="134" t="s">
        <v>4393</v>
      </c>
      <c r="BX393" s="98">
        <v>0</v>
      </c>
      <c r="BY393" s="99" t="str">
        <f>IFERROR(VLOOKUP(ROWS($BW$4:BW393),$BV$4:$BW$2337,2,0),"")</f>
        <v>Drwinia (pow. bocheński, woj. małopolskie)</v>
      </c>
      <c r="BZ393" s="98">
        <v>0</v>
      </c>
      <c r="CA393" s="98">
        <f>IF(ISNUMBER(SEARCH('ankieta ESG'!$G$188,CB393)),MAX($CA$3:CA392)+1,0)</f>
        <v>390</v>
      </c>
      <c r="CB393" s="134" t="s">
        <v>4393</v>
      </c>
      <c r="CC393" s="98">
        <v>0</v>
      </c>
      <c r="CD393" s="99" t="str">
        <f>IFERROR(VLOOKUP(ROWS($CB$4:CB393),$CA$4:$CB$2337,2,0),"")</f>
        <v>Drwinia (pow. bocheński, woj. małopolskie)</v>
      </c>
      <c r="CE393" s="98">
        <v>0</v>
      </c>
      <c r="CF393" s="98">
        <f>IF(ISNUMBER(SEARCH('ankieta ESG'!$G$189,CG393)),MAX($CF$3:CF392)+1,0)</f>
        <v>390</v>
      </c>
      <c r="CG393" s="134" t="s">
        <v>4393</v>
      </c>
      <c r="CH393" s="98">
        <v>0</v>
      </c>
      <c r="CI393" s="99" t="str">
        <f>IFERROR(VLOOKUP(ROWS($CG$4:CG393),$CF$4:$CG$2337,2,0),"")</f>
        <v>Drwinia (pow. bocheński, woj. małopolskie)</v>
      </c>
      <c r="CJ393" s="98">
        <v>0</v>
      </c>
    </row>
    <row r="394" spans="2:88">
      <c r="B394" s="98">
        <f>IF(ISNUMBER(SEARCH('ankieta ESG'!$E$11,C394)),MAX(B$3:$B393)+1,0)</f>
        <v>391</v>
      </c>
      <c r="C394" s="99" t="s">
        <v>435</v>
      </c>
      <c r="D394" s="98">
        <v>0</v>
      </c>
      <c r="E394" s="99" t="str">
        <f>IFERROR(VLOOKUP(ROWS($C$4:C394),$B$4:$C$1385,2,0),"")</f>
        <v>47.11.Z Sprzedaż detaliczna prowadzona w niewyspecjalizowanych sklepach z przewagą żywności, napojów i wyrobów tytoniowych (PKD 2007)</v>
      </c>
      <c r="F394" s="98">
        <v>0</v>
      </c>
      <c r="AM394" s="98">
        <f>IF(ISNUMBER(SEARCH('ankieta ESG'!$G$180,AN394)),MAX(AM$3:$AM393)+1,0)</f>
        <v>391</v>
      </c>
      <c r="AN394" s="134" t="s">
        <v>4394</v>
      </c>
      <c r="AO394" s="98">
        <v>0</v>
      </c>
      <c r="AP394" s="99" t="str">
        <f>IFERROR(VLOOKUP(ROWS($AN$4:AN394),$AM$4:$AN$2337,2,0),"")</f>
        <v>Drzewica (pow. opoczyński, woj. łódzkie)</v>
      </c>
      <c r="AQ394" s="98">
        <v>0</v>
      </c>
      <c r="AR394" s="98">
        <f>IF(ISNUMBER(SEARCH('ankieta ESG'!$G$181,AS394)),MAX($AR$3:AR393)+1,0)</f>
        <v>391</v>
      </c>
      <c r="AS394" s="134" t="s">
        <v>4394</v>
      </c>
      <c r="AT394" s="98">
        <v>0</v>
      </c>
      <c r="AU394" s="99" t="str">
        <f>IFERROR(VLOOKUP(ROWS($AS$4:AS394),$AR$4:$AS$2337,2,0),"")</f>
        <v>Drzewica (pow. opoczyński, woj. łódzkie)</v>
      </c>
      <c r="AV394" s="98">
        <v>0</v>
      </c>
      <c r="AW394" s="98">
        <f>IF(ISNUMBER(SEARCH('ankieta ESG'!$G$182,AX394)),MAX($AW$3:AW393)+1,0)</f>
        <v>391</v>
      </c>
      <c r="AX394" s="134" t="s">
        <v>4394</v>
      </c>
      <c r="AY394" s="98">
        <v>0</v>
      </c>
      <c r="AZ394" s="99" t="str">
        <f>IFERROR(VLOOKUP(ROWS($AX$4:AX394),$AW$4:$AX$2337,2,0),"")</f>
        <v>Drzewica (pow. opoczyński, woj. łódzkie)</v>
      </c>
      <c r="BA394" s="98">
        <v>0</v>
      </c>
      <c r="BB394" s="98">
        <f>IF(ISNUMBER(SEARCH('ankieta ESG'!$G$183,BC394)),MAX($BB$3:BB393)+1,0)</f>
        <v>391</v>
      </c>
      <c r="BC394" s="134" t="s">
        <v>4394</v>
      </c>
      <c r="BD394" s="98">
        <v>0</v>
      </c>
      <c r="BE394" s="99" t="str">
        <f>IFERROR(VLOOKUP(ROWS($BC$4:BC394),$BB$4:$BC$2337,2,0),"")</f>
        <v>Drzewica (pow. opoczyński, woj. łódzkie)</v>
      </c>
      <c r="BF394" s="98">
        <v>0</v>
      </c>
      <c r="BG394" s="98">
        <f>IF(ISNUMBER(SEARCH('ankieta ESG'!$G$184,BH394)),MAX($BG$3:BG393)+1,0)</f>
        <v>391</v>
      </c>
      <c r="BH394" s="134" t="s">
        <v>4394</v>
      </c>
      <c r="BI394" s="98">
        <v>0</v>
      </c>
      <c r="BJ394" s="99" t="str">
        <f>IFERROR(VLOOKUP(ROWS($BH$4:BH394),$BG$4:$BH$2337,2,0),"")</f>
        <v>Drzewica (pow. opoczyński, woj. łódzkie)</v>
      </c>
      <c r="BK394" s="98">
        <v>0</v>
      </c>
      <c r="BL394" s="98">
        <f>IF(ISNUMBER(SEARCH('ankieta ESG'!$G$185,BM394)),MAX($BL$3:BL393)+1,0)</f>
        <v>391</v>
      </c>
      <c r="BM394" s="134" t="s">
        <v>4394</v>
      </c>
      <c r="BN394" s="98">
        <v>0</v>
      </c>
      <c r="BO394" s="99" t="str">
        <f>IFERROR(VLOOKUP(ROWS($BM$4:BM394),$BL$4:$BM$2337,2,0),"")</f>
        <v>Drzewica (pow. opoczyński, woj. łódzkie)</v>
      </c>
      <c r="BP394" s="98">
        <v>0</v>
      </c>
      <c r="BQ394" s="98">
        <f>IF(ISNUMBER(SEARCH('ankieta ESG'!$G$186,BR394)),MAX($BQ$3:BQ393)+1,0)</f>
        <v>391</v>
      </c>
      <c r="BR394" s="134" t="s">
        <v>4394</v>
      </c>
      <c r="BS394" s="98">
        <v>0</v>
      </c>
      <c r="BT394" s="99" t="str">
        <f>IFERROR(VLOOKUP(ROWS($BR$4:BR394),$BQ$4:$BR$2337,2,0),"")</f>
        <v>Drzewica (pow. opoczyński, woj. łódzkie)</v>
      </c>
      <c r="BU394" s="98">
        <v>0</v>
      </c>
      <c r="BV394" s="98">
        <f>IF(ISNUMBER(SEARCH('ankieta ESG'!$G$187,BW394)),MAX($BV$3:BV393)+1,0)</f>
        <v>391</v>
      </c>
      <c r="BW394" s="134" t="s">
        <v>4394</v>
      </c>
      <c r="BX394" s="98">
        <v>0</v>
      </c>
      <c r="BY394" s="99" t="str">
        <f>IFERROR(VLOOKUP(ROWS($BW$4:BW394),$BV$4:$BW$2337,2,0),"")</f>
        <v>Drzewica (pow. opoczyński, woj. łódzkie)</v>
      </c>
      <c r="BZ394" s="98">
        <v>0</v>
      </c>
      <c r="CA394" s="98">
        <f>IF(ISNUMBER(SEARCH('ankieta ESG'!$G$188,CB394)),MAX($CA$3:CA393)+1,0)</f>
        <v>391</v>
      </c>
      <c r="CB394" s="134" t="s">
        <v>4394</v>
      </c>
      <c r="CC394" s="98">
        <v>0</v>
      </c>
      <c r="CD394" s="99" t="str">
        <f>IFERROR(VLOOKUP(ROWS($CB$4:CB394),$CA$4:$CB$2337,2,0),"")</f>
        <v>Drzewica (pow. opoczyński, woj. łódzkie)</v>
      </c>
      <c r="CE394" s="98">
        <v>0</v>
      </c>
      <c r="CF394" s="98">
        <f>IF(ISNUMBER(SEARCH('ankieta ESG'!$G$189,CG394)),MAX($CF$3:CF393)+1,0)</f>
        <v>391</v>
      </c>
      <c r="CG394" s="134" t="s">
        <v>4394</v>
      </c>
      <c r="CH394" s="98">
        <v>0</v>
      </c>
      <c r="CI394" s="99" t="str">
        <f>IFERROR(VLOOKUP(ROWS($CG$4:CG394),$CF$4:$CG$2337,2,0),"")</f>
        <v>Drzewica (pow. opoczyński, woj. łódzkie)</v>
      </c>
      <c r="CJ394" s="98">
        <v>0</v>
      </c>
    </row>
    <row r="395" spans="2:88">
      <c r="B395" s="98">
        <f>IF(ISNUMBER(SEARCH('ankieta ESG'!$E$11,C395)),MAX(B$3:$B394)+1,0)</f>
        <v>392</v>
      </c>
      <c r="C395" s="99" t="s">
        <v>436</v>
      </c>
      <c r="D395" s="98">
        <v>0</v>
      </c>
      <c r="E395" s="99" t="str">
        <f>IFERROR(VLOOKUP(ROWS($C$4:C395),$B$4:$C$1385,2,0),"")</f>
        <v>47.19.Z Pozostała sprzedaż detaliczna prowadzona w niewyspecjalizowanych sklepach (PKD 2007)</v>
      </c>
      <c r="F395" s="98">
        <v>0</v>
      </c>
      <c r="AM395" s="98">
        <f>IF(ISNUMBER(SEARCH('ankieta ESG'!$G$180,AN395)),MAX(AM$3:$AM394)+1,0)</f>
        <v>392</v>
      </c>
      <c r="AN395" s="134" t="s">
        <v>4395</v>
      </c>
      <c r="AO395" s="98">
        <v>0</v>
      </c>
      <c r="AP395" s="99" t="str">
        <f>IFERROR(VLOOKUP(ROWS($AN$4:AN395),$AM$4:$AN$2337,2,0),"")</f>
        <v>Drzycim (pow. świecki, woj. kujawsko-pomorskie)</v>
      </c>
      <c r="AQ395" s="98">
        <v>0</v>
      </c>
      <c r="AR395" s="98">
        <f>IF(ISNUMBER(SEARCH('ankieta ESG'!$G$181,AS395)),MAX($AR$3:AR394)+1,0)</f>
        <v>392</v>
      </c>
      <c r="AS395" s="134" t="s">
        <v>4395</v>
      </c>
      <c r="AT395" s="98">
        <v>0</v>
      </c>
      <c r="AU395" s="99" t="str">
        <f>IFERROR(VLOOKUP(ROWS($AS$4:AS395),$AR$4:$AS$2337,2,0),"")</f>
        <v>Drzycim (pow. świecki, woj. kujawsko-pomorskie)</v>
      </c>
      <c r="AV395" s="98">
        <v>0</v>
      </c>
      <c r="AW395" s="98">
        <f>IF(ISNUMBER(SEARCH('ankieta ESG'!$G$182,AX395)),MAX($AW$3:AW394)+1,0)</f>
        <v>392</v>
      </c>
      <c r="AX395" s="134" t="s">
        <v>4395</v>
      </c>
      <c r="AY395" s="98">
        <v>0</v>
      </c>
      <c r="AZ395" s="99" t="str">
        <f>IFERROR(VLOOKUP(ROWS($AX$4:AX395),$AW$4:$AX$2337,2,0),"")</f>
        <v>Drzycim (pow. świecki, woj. kujawsko-pomorskie)</v>
      </c>
      <c r="BA395" s="98">
        <v>0</v>
      </c>
      <c r="BB395" s="98">
        <f>IF(ISNUMBER(SEARCH('ankieta ESG'!$G$183,BC395)),MAX($BB$3:BB394)+1,0)</f>
        <v>392</v>
      </c>
      <c r="BC395" s="134" t="s">
        <v>4395</v>
      </c>
      <c r="BD395" s="98">
        <v>0</v>
      </c>
      <c r="BE395" s="99" t="str">
        <f>IFERROR(VLOOKUP(ROWS($BC$4:BC395),$BB$4:$BC$2337,2,0),"")</f>
        <v>Drzycim (pow. świecki, woj. kujawsko-pomorskie)</v>
      </c>
      <c r="BF395" s="98">
        <v>0</v>
      </c>
      <c r="BG395" s="98">
        <f>IF(ISNUMBER(SEARCH('ankieta ESG'!$G$184,BH395)),MAX($BG$3:BG394)+1,0)</f>
        <v>392</v>
      </c>
      <c r="BH395" s="134" t="s">
        <v>4395</v>
      </c>
      <c r="BI395" s="98">
        <v>0</v>
      </c>
      <c r="BJ395" s="99" t="str">
        <f>IFERROR(VLOOKUP(ROWS($BH$4:BH395),$BG$4:$BH$2337,2,0),"")</f>
        <v>Drzycim (pow. świecki, woj. kujawsko-pomorskie)</v>
      </c>
      <c r="BK395" s="98">
        <v>0</v>
      </c>
      <c r="BL395" s="98">
        <f>IF(ISNUMBER(SEARCH('ankieta ESG'!$G$185,BM395)),MAX($BL$3:BL394)+1,0)</f>
        <v>392</v>
      </c>
      <c r="BM395" s="134" t="s">
        <v>4395</v>
      </c>
      <c r="BN395" s="98">
        <v>0</v>
      </c>
      <c r="BO395" s="99" t="str">
        <f>IFERROR(VLOOKUP(ROWS($BM$4:BM395),$BL$4:$BM$2337,2,0),"")</f>
        <v>Drzycim (pow. świecki, woj. kujawsko-pomorskie)</v>
      </c>
      <c r="BP395" s="98">
        <v>0</v>
      </c>
      <c r="BQ395" s="98">
        <f>IF(ISNUMBER(SEARCH('ankieta ESG'!$G$186,BR395)),MAX($BQ$3:BQ394)+1,0)</f>
        <v>392</v>
      </c>
      <c r="BR395" s="134" t="s">
        <v>4395</v>
      </c>
      <c r="BS395" s="98">
        <v>0</v>
      </c>
      <c r="BT395" s="99" t="str">
        <f>IFERROR(VLOOKUP(ROWS($BR$4:BR395),$BQ$4:$BR$2337,2,0),"")</f>
        <v>Drzycim (pow. świecki, woj. kujawsko-pomorskie)</v>
      </c>
      <c r="BU395" s="98">
        <v>0</v>
      </c>
      <c r="BV395" s="98">
        <f>IF(ISNUMBER(SEARCH('ankieta ESG'!$G$187,BW395)),MAX($BV$3:BV394)+1,0)</f>
        <v>392</v>
      </c>
      <c r="BW395" s="134" t="s">
        <v>4395</v>
      </c>
      <c r="BX395" s="98">
        <v>0</v>
      </c>
      <c r="BY395" s="99" t="str">
        <f>IFERROR(VLOOKUP(ROWS($BW$4:BW395),$BV$4:$BW$2337,2,0),"")</f>
        <v>Drzycim (pow. świecki, woj. kujawsko-pomorskie)</v>
      </c>
      <c r="BZ395" s="98">
        <v>0</v>
      </c>
      <c r="CA395" s="98">
        <f>IF(ISNUMBER(SEARCH('ankieta ESG'!$G$188,CB395)),MAX($CA$3:CA394)+1,0)</f>
        <v>392</v>
      </c>
      <c r="CB395" s="134" t="s">
        <v>4395</v>
      </c>
      <c r="CC395" s="98">
        <v>0</v>
      </c>
      <c r="CD395" s="99" t="str">
        <f>IFERROR(VLOOKUP(ROWS($CB$4:CB395),$CA$4:$CB$2337,2,0),"")</f>
        <v>Drzycim (pow. świecki, woj. kujawsko-pomorskie)</v>
      </c>
      <c r="CE395" s="98">
        <v>0</v>
      </c>
      <c r="CF395" s="98">
        <f>IF(ISNUMBER(SEARCH('ankieta ESG'!$G$189,CG395)),MAX($CF$3:CF394)+1,0)</f>
        <v>392</v>
      </c>
      <c r="CG395" s="134" t="s">
        <v>4395</v>
      </c>
      <c r="CH395" s="98">
        <v>0</v>
      </c>
      <c r="CI395" s="99" t="str">
        <f>IFERROR(VLOOKUP(ROWS($CG$4:CG395),$CF$4:$CG$2337,2,0),"")</f>
        <v>Drzycim (pow. świecki, woj. kujawsko-pomorskie)</v>
      </c>
      <c r="CJ395" s="98">
        <v>0</v>
      </c>
    </row>
    <row r="396" spans="2:88">
      <c r="B396" s="98">
        <f>IF(ISNUMBER(SEARCH('ankieta ESG'!$E$11,C396)),MAX(B$3:$B395)+1,0)</f>
        <v>393</v>
      </c>
      <c r="C396" s="99" t="s">
        <v>437</v>
      </c>
      <c r="D396" s="98">
        <v>0</v>
      </c>
      <c r="E396" s="99" t="str">
        <f>IFERROR(VLOOKUP(ROWS($C$4:C396),$B$4:$C$1385,2,0),"")</f>
        <v>47.21.Z Sprzedaż detaliczna owoców i warzyw prowadzona w wyspecjalizowanych sklepach (PKD 2007)</v>
      </c>
      <c r="F396" s="98">
        <v>0</v>
      </c>
      <c r="AM396" s="98">
        <f>IF(ISNUMBER(SEARCH('ankieta ESG'!$G$180,AN396)),MAX(AM$3:$AM395)+1,0)</f>
        <v>393</v>
      </c>
      <c r="AN396" s="134" t="s">
        <v>4396</v>
      </c>
      <c r="AO396" s="98">
        <v>0</v>
      </c>
      <c r="AP396" s="99" t="str">
        <f>IFERROR(VLOOKUP(ROWS($AN$4:AN396),$AM$4:$AN$2337,2,0),"")</f>
        <v>Dubeninki (pow. gołdapski, woj. warmińsko-mazurskie)</v>
      </c>
      <c r="AQ396" s="98">
        <v>0</v>
      </c>
      <c r="AR396" s="98">
        <f>IF(ISNUMBER(SEARCH('ankieta ESG'!$G$181,AS396)),MAX($AR$3:AR395)+1,0)</f>
        <v>393</v>
      </c>
      <c r="AS396" s="134" t="s">
        <v>4396</v>
      </c>
      <c r="AT396" s="98">
        <v>0</v>
      </c>
      <c r="AU396" s="99" t="str">
        <f>IFERROR(VLOOKUP(ROWS($AS$4:AS396),$AR$4:$AS$2337,2,0),"")</f>
        <v>Dubeninki (pow. gołdapski, woj. warmińsko-mazurskie)</v>
      </c>
      <c r="AV396" s="98">
        <v>0</v>
      </c>
      <c r="AW396" s="98">
        <f>IF(ISNUMBER(SEARCH('ankieta ESG'!$G$182,AX396)),MAX($AW$3:AW395)+1,0)</f>
        <v>393</v>
      </c>
      <c r="AX396" s="134" t="s">
        <v>4396</v>
      </c>
      <c r="AY396" s="98">
        <v>0</v>
      </c>
      <c r="AZ396" s="99" t="str">
        <f>IFERROR(VLOOKUP(ROWS($AX$4:AX396),$AW$4:$AX$2337,2,0),"")</f>
        <v>Dubeninki (pow. gołdapski, woj. warmińsko-mazurskie)</v>
      </c>
      <c r="BA396" s="98">
        <v>0</v>
      </c>
      <c r="BB396" s="98">
        <f>IF(ISNUMBER(SEARCH('ankieta ESG'!$G$183,BC396)),MAX($BB$3:BB395)+1,0)</f>
        <v>393</v>
      </c>
      <c r="BC396" s="134" t="s">
        <v>4396</v>
      </c>
      <c r="BD396" s="98">
        <v>0</v>
      </c>
      <c r="BE396" s="99" t="str">
        <f>IFERROR(VLOOKUP(ROWS($BC$4:BC396),$BB$4:$BC$2337,2,0),"")</f>
        <v>Dubeninki (pow. gołdapski, woj. warmińsko-mazurskie)</v>
      </c>
      <c r="BF396" s="98">
        <v>0</v>
      </c>
      <c r="BG396" s="98">
        <f>IF(ISNUMBER(SEARCH('ankieta ESG'!$G$184,BH396)),MAX($BG$3:BG395)+1,0)</f>
        <v>393</v>
      </c>
      <c r="BH396" s="134" t="s">
        <v>4396</v>
      </c>
      <c r="BI396" s="98">
        <v>0</v>
      </c>
      <c r="BJ396" s="99" t="str">
        <f>IFERROR(VLOOKUP(ROWS($BH$4:BH396),$BG$4:$BH$2337,2,0),"")</f>
        <v>Dubeninki (pow. gołdapski, woj. warmińsko-mazurskie)</v>
      </c>
      <c r="BK396" s="98">
        <v>0</v>
      </c>
      <c r="BL396" s="98">
        <f>IF(ISNUMBER(SEARCH('ankieta ESG'!$G$185,BM396)),MAX($BL$3:BL395)+1,0)</f>
        <v>393</v>
      </c>
      <c r="BM396" s="134" t="s">
        <v>4396</v>
      </c>
      <c r="BN396" s="98">
        <v>0</v>
      </c>
      <c r="BO396" s="99" t="str">
        <f>IFERROR(VLOOKUP(ROWS($BM$4:BM396),$BL$4:$BM$2337,2,0),"")</f>
        <v>Dubeninki (pow. gołdapski, woj. warmińsko-mazurskie)</v>
      </c>
      <c r="BP396" s="98">
        <v>0</v>
      </c>
      <c r="BQ396" s="98">
        <f>IF(ISNUMBER(SEARCH('ankieta ESG'!$G$186,BR396)),MAX($BQ$3:BQ395)+1,0)</f>
        <v>393</v>
      </c>
      <c r="BR396" s="134" t="s">
        <v>4396</v>
      </c>
      <c r="BS396" s="98">
        <v>0</v>
      </c>
      <c r="BT396" s="99" t="str">
        <f>IFERROR(VLOOKUP(ROWS($BR$4:BR396),$BQ$4:$BR$2337,2,0),"")</f>
        <v>Dubeninki (pow. gołdapski, woj. warmińsko-mazurskie)</v>
      </c>
      <c r="BU396" s="98">
        <v>0</v>
      </c>
      <c r="BV396" s="98">
        <f>IF(ISNUMBER(SEARCH('ankieta ESG'!$G$187,BW396)),MAX($BV$3:BV395)+1,0)</f>
        <v>393</v>
      </c>
      <c r="BW396" s="134" t="s">
        <v>4396</v>
      </c>
      <c r="BX396" s="98">
        <v>0</v>
      </c>
      <c r="BY396" s="99" t="str">
        <f>IFERROR(VLOOKUP(ROWS($BW$4:BW396),$BV$4:$BW$2337,2,0),"")</f>
        <v>Dubeninki (pow. gołdapski, woj. warmińsko-mazurskie)</v>
      </c>
      <c r="BZ396" s="98">
        <v>0</v>
      </c>
      <c r="CA396" s="98">
        <f>IF(ISNUMBER(SEARCH('ankieta ESG'!$G$188,CB396)),MAX($CA$3:CA395)+1,0)</f>
        <v>393</v>
      </c>
      <c r="CB396" s="134" t="s">
        <v>4396</v>
      </c>
      <c r="CC396" s="98">
        <v>0</v>
      </c>
      <c r="CD396" s="99" t="str">
        <f>IFERROR(VLOOKUP(ROWS($CB$4:CB396),$CA$4:$CB$2337,2,0),"")</f>
        <v>Dubeninki (pow. gołdapski, woj. warmińsko-mazurskie)</v>
      </c>
      <c r="CE396" s="98">
        <v>0</v>
      </c>
      <c r="CF396" s="98">
        <f>IF(ISNUMBER(SEARCH('ankieta ESG'!$G$189,CG396)),MAX($CF$3:CF395)+1,0)</f>
        <v>393</v>
      </c>
      <c r="CG396" s="134" t="s">
        <v>4396</v>
      </c>
      <c r="CH396" s="98">
        <v>0</v>
      </c>
      <c r="CI396" s="99" t="str">
        <f>IFERROR(VLOOKUP(ROWS($CG$4:CG396),$CF$4:$CG$2337,2,0),"")</f>
        <v>Dubeninki (pow. gołdapski, woj. warmińsko-mazurskie)</v>
      </c>
      <c r="CJ396" s="98">
        <v>0</v>
      </c>
    </row>
    <row r="397" spans="2:88">
      <c r="B397" s="98">
        <f>IF(ISNUMBER(SEARCH('ankieta ESG'!$E$11,C397)),MAX(B$3:$B396)+1,0)</f>
        <v>394</v>
      </c>
      <c r="C397" s="99" t="s">
        <v>438</v>
      </c>
      <c r="D397" s="98">
        <v>0</v>
      </c>
      <c r="E397" s="99" t="str">
        <f>IFERROR(VLOOKUP(ROWS($C$4:C397),$B$4:$C$1385,2,0),"")</f>
        <v>47.22.Z Sprzedaż detaliczna mięsa i wyrobów z mięsa prowadzona w wyspecjalizowanych sklepach (PKD 2007)</v>
      </c>
      <c r="F397" s="98">
        <v>0</v>
      </c>
      <c r="AM397" s="98">
        <f>IF(ISNUMBER(SEARCH('ankieta ESG'!$G$180,AN397)),MAX(AM$3:$AM396)+1,0)</f>
        <v>394</v>
      </c>
      <c r="AN397" s="134" t="s">
        <v>4397</v>
      </c>
      <c r="AO397" s="98">
        <v>0</v>
      </c>
      <c r="AP397" s="99" t="str">
        <f>IFERROR(VLOOKUP(ROWS($AN$4:AN397),$AM$4:$AN$2337,2,0),"")</f>
        <v>Dubicze Cerkiewne (pow. hajnowski, woj. podlaskie)</v>
      </c>
      <c r="AQ397" s="98">
        <v>0</v>
      </c>
      <c r="AR397" s="98">
        <f>IF(ISNUMBER(SEARCH('ankieta ESG'!$G$181,AS397)),MAX($AR$3:AR396)+1,0)</f>
        <v>394</v>
      </c>
      <c r="AS397" s="134" t="s">
        <v>4397</v>
      </c>
      <c r="AT397" s="98">
        <v>0</v>
      </c>
      <c r="AU397" s="99" t="str">
        <f>IFERROR(VLOOKUP(ROWS($AS$4:AS397),$AR$4:$AS$2337,2,0),"")</f>
        <v>Dubicze Cerkiewne (pow. hajnowski, woj. podlaskie)</v>
      </c>
      <c r="AV397" s="98">
        <v>0</v>
      </c>
      <c r="AW397" s="98">
        <f>IF(ISNUMBER(SEARCH('ankieta ESG'!$G$182,AX397)),MAX($AW$3:AW396)+1,0)</f>
        <v>394</v>
      </c>
      <c r="AX397" s="134" t="s">
        <v>4397</v>
      </c>
      <c r="AY397" s="98">
        <v>0</v>
      </c>
      <c r="AZ397" s="99" t="str">
        <f>IFERROR(VLOOKUP(ROWS($AX$4:AX397),$AW$4:$AX$2337,2,0),"")</f>
        <v>Dubicze Cerkiewne (pow. hajnowski, woj. podlaskie)</v>
      </c>
      <c r="BA397" s="98">
        <v>0</v>
      </c>
      <c r="BB397" s="98">
        <f>IF(ISNUMBER(SEARCH('ankieta ESG'!$G$183,BC397)),MAX($BB$3:BB396)+1,0)</f>
        <v>394</v>
      </c>
      <c r="BC397" s="134" t="s">
        <v>4397</v>
      </c>
      <c r="BD397" s="98">
        <v>0</v>
      </c>
      <c r="BE397" s="99" t="str">
        <f>IFERROR(VLOOKUP(ROWS($BC$4:BC397),$BB$4:$BC$2337,2,0),"")</f>
        <v>Dubicze Cerkiewne (pow. hajnowski, woj. podlaskie)</v>
      </c>
      <c r="BF397" s="98">
        <v>0</v>
      </c>
      <c r="BG397" s="98">
        <f>IF(ISNUMBER(SEARCH('ankieta ESG'!$G$184,BH397)),MAX($BG$3:BG396)+1,0)</f>
        <v>394</v>
      </c>
      <c r="BH397" s="134" t="s">
        <v>4397</v>
      </c>
      <c r="BI397" s="98">
        <v>0</v>
      </c>
      <c r="BJ397" s="99" t="str">
        <f>IFERROR(VLOOKUP(ROWS($BH$4:BH397),$BG$4:$BH$2337,2,0),"")</f>
        <v>Dubicze Cerkiewne (pow. hajnowski, woj. podlaskie)</v>
      </c>
      <c r="BK397" s="98">
        <v>0</v>
      </c>
      <c r="BL397" s="98">
        <f>IF(ISNUMBER(SEARCH('ankieta ESG'!$G$185,BM397)),MAX($BL$3:BL396)+1,0)</f>
        <v>394</v>
      </c>
      <c r="BM397" s="134" t="s">
        <v>4397</v>
      </c>
      <c r="BN397" s="98">
        <v>0</v>
      </c>
      <c r="BO397" s="99" t="str">
        <f>IFERROR(VLOOKUP(ROWS($BM$4:BM397),$BL$4:$BM$2337,2,0),"")</f>
        <v>Dubicze Cerkiewne (pow. hajnowski, woj. podlaskie)</v>
      </c>
      <c r="BP397" s="98">
        <v>0</v>
      </c>
      <c r="BQ397" s="98">
        <f>IF(ISNUMBER(SEARCH('ankieta ESG'!$G$186,BR397)),MAX($BQ$3:BQ396)+1,0)</f>
        <v>394</v>
      </c>
      <c r="BR397" s="134" t="s">
        <v>4397</v>
      </c>
      <c r="BS397" s="98">
        <v>0</v>
      </c>
      <c r="BT397" s="99" t="str">
        <f>IFERROR(VLOOKUP(ROWS($BR$4:BR397),$BQ$4:$BR$2337,2,0),"")</f>
        <v>Dubicze Cerkiewne (pow. hajnowski, woj. podlaskie)</v>
      </c>
      <c r="BU397" s="98">
        <v>0</v>
      </c>
      <c r="BV397" s="98">
        <f>IF(ISNUMBER(SEARCH('ankieta ESG'!$G$187,BW397)),MAX($BV$3:BV396)+1,0)</f>
        <v>394</v>
      </c>
      <c r="BW397" s="134" t="s">
        <v>4397</v>
      </c>
      <c r="BX397" s="98">
        <v>0</v>
      </c>
      <c r="BY397" s="99" t="str">
        <f>IFERROR(VLOOKUP(ROWS($BW$4:BW397),$BV$4:$BW$2337,2,0),"")</f>
        <v>Dubicze Cerkiewne (pow. hajnowski, woj. podlaskie)</v>
      </c>
      <c r="BZ397" s="98">
        <v>0</v>
      </c>
      <c r="CA397" s="98">
        <f>IF(ISNUMBER(SEARCH('ankieta ESG'!$G$188,CB397)),MAX($CA$3:CA396)+1,0)</f>
        <v>394</v>
      </c>
      <c r="CB397" s="134" t="s">
        <v>4397</v>
      </c>
      <c r="CC397" s="98">
        <v>0</v>
      </c>
      <c r="CD397" s="99" t="str">
        <f>IFERROR(VLOOKUP(ROWS($CB$4:CB397),$CA$4:$CB$2337,2,0),"")</f>
        <v>Dubicze Cerkiewne (pow. hajnowski, woj. podlaskie)</v>
      </c>
      <c r="CE397" s="98">
        <v>0</v>
      </c>
      <c r="CF397" s="98">
        <f>IF(ISNUMBER(SEARCH('ankieta ESG'!$G$189,CG397)),MAX($CF$3:CF396)+1,0)</f>
        <v>394</v>
      </c>
      <c r="CG397" s="134" t="s">
        <v>4397</v>
      </c>
      <c r="CH397" s="98">
        <v>0</v>
      </c>
      <c r="CI397" s="99" t="str">
        <f>IFERROR(VLOOKUP(ROWS($CG$4:CG397),$CF$4:$CG$2337,2,0),"")</f>
        <v>Dubicze Cerkiewne (pow. hajnowski, woj. podlaskie)</v>
      </c>
      <c r="CJ397" s="98">
        <v>0</v>
      </c>
    </row>
    <row r="398" spans="2:88">
      <c r="B398" s="98">
        <f>IF(ISNUMBER(SEARCH('ankieta ESG'!$E$11,C398)),MAX(B$3:$B397)+1,0)</f>
        <v>395</v>
      </c>
      <c r="C398" s="99" t="s">
        <v>439</v>
      </c>
      <c r="D398" s="98">
        <v>0</v>
      </c>
      <c r="E398" s="99" t="str">
        <f>IFERROR(VLOOKUP(ROWS($C$4:C398),$B$4:$C$1385,2,0),"")</f>
        <v>47.23.Z Sprzedaż detaliczna ryb, skorupiaków i mięczaków prowadzona w wyspecjalizowanych sklepach (PKD 2007)</v>
      </c>
      <c r="F398" s="98">
        <v>0</v>
      </c>
      <c r="AM398" s="98">
        <f>IF(ISNUMBER(SEARCH('ankieta ESG'!$G$180,AN398)),MAX(AM$3:$AM397)+1,0)</f>
        <v>395</v>
      </c>
      <c r="AN398" s="134" t="s">
        <v>4398</v>
      </c>
      <c r="AO398" s="98">
        <v>0</v>
      </c>
      <c r="AP398" s="99" t="str">
        <f>IFERROR(VLOOKUP(ROWS($AN$4:AN398),$AM$4:$AN$2337,2,0),"")</f>
        <v>Dubiecko (pow. przemyski, woj. podkarpackie)</v>
      </c>
      <c r="AQ398" s="98">
        <v>0</v>
      </c>
      <c r="AR398" s="98">
        <f>IF(ISNUMBER(SEARCH('ankieta ESG'!$G$181,AS398)),MAX($AR$3:AR397)+1,0)</f>
        <v>395</v>
      </c>
      <c r="AS398" s="134" t="s">
        <v>4398</v>
      </c>
      <c r="AT398" s="98">
        <v>0</v>
      </c>
      <c r="AU398" s="99" t="str">
        <f>IFERROR(VLOOKUP(ROWS($AS$4:AS398),$AR$4:$AS$2337,2,0),"")</f>
        <v>Dubiecko (pow. przemyski, woj. podkarpackie)</v>
      </c>
      <c r="AV398" s="98">
        <v>0</v>
      </c>
      <c r="AW398" s="98">
        <f>IF(ISNUMBER(SEARCH('ankieta ESG'!$G$182,AX398)),MAX($AW$3:AW397)+1,0)</f>
        <v>395</v>
      </c>
      <c r="AX398" s="134" t="s">
        <v>4398</v>
      </c>
      <c r="AY398" s="98">
        <v>0</v>
      </c>
      <c r="AZ398" s="99" t="str">
        <f>IFERROR(VLOOKUP(ROWS($AX$4:AX398),$AW$4:$AX$2337,2,0),"")</f>
        <v>Dubiecko (pow. przemyski, woj. podkarpackie)</v>
      </c>
      <c r="BA398" s="98">
        <v>0</v>
      </c>
      <c r="BB398" s="98">
        <f>IF(ISNUMBER(SEARCH('ankieta ESG'!$G$183,BC398)),MAX($BB$3:BB397)+1,0)</f>
        <v>395</v>
      </c>
      <c r="BC398" s="134" t="s">
        <v>4398</v>
      </c>
      <c r="BD398" s="98">
        <v>0</v>
      </c>
      <c r="BE398" s="99" t="str">
        <f>IFERROR(VLOOKUP(ROWS($BC$4:BC398),$BB$4:$BC$2337,2,0),"")</f>
        <v>Dubiecko (pow. przemyski, woj. podkarpackie)</v>
      </c>
      <c r="BF398" s="98">
        <v>0</v>
      </c>
      <c r="BG398" s="98">
        <f>IF(ISNUMBER(SEARCH('ankieta ESG'!$G$184,BH398)),MAX($BG$3:BG397)+1,0)</f>
        <v>395</v>
      </c>
      <c r="BH398" s="134" t="s">
        <v>4398</v>
      </c>
      <c r="BI398" s="98">
        <v>0</v>
      </c>
      <c r="BJ398" s="99" t="str">
        <f>IFERROR(VLOOKUP(ROWS($BH$4:BH398),$BG$4:$BH$2337,2,0),"")</f>
        <v>Dubiecko (pow. przemyski, woj. podkarpackie)</v>
      </c>
      <c r="BK398" s="98">
        <v>0</v>
      </c>
      <c r="BL398" s="98">
        <f>IF(ISNUMBER(SEARCH('ankieta ESG'!$G$185,BM398)),MAX($BL$3:BL397)+1,0)</f>
        <v>395</v>
      </c>
      <c r="BM398" s="134" t="s">
        <v>4398</v>
      </c>
      <c r="BN398" s="98">
        <v>0</v>
      </c>
      <c r="BO398" s="99" t="str">
        <f>IFERROR(VLOOKUP(ROWS($BM$4:BM398),$BL$4:$BM$2337,2,0),"")</f>
        <v>Dubiecko (pow. przemyski, woj. podkarpackie)</v>
      </c>
      <c r="BP398" s="98">
        <v>0</v>
      </c>
      <c r="BQ398" s="98">
        <f>IF(ISNUMBER(SEARCH('ankieta ESG'!$G$186,BR398)),MAX($BQ$3:BQ397)+1,0)</f>
        <v>395</v>
      </c>
      <c r="BR398" s="134" t="s">
        <v>4398</v>
      </c>
      <c r="BS398" s="98">
        <v>0</v>
      </c>
      <c r="BT398" s="99" t="str">
        <f>IFERROR(VLOOKUP(ROWS($BR$4:BR398),$BQ$4:$BR$2337,2,0),"")</f>
        <v>Dubiecko (pow. przemyski, woj. podkarpackie)</v>
      </c>
      <c r="BU398" s="98">
        <v>0</v>
      </c>
      <c r="BV398" s="98">
        <f>IF(ISNUMBER(SEARCH('ankieta ESG'!$G$187,BW398)),MAX($BV$3:BV397)+1,0)</f>
        <v>395</v>
      </c>
      <c r="BW398" s="134" t="s">
        <v>4398</v>
      </c>
      <c r="BX398" s="98">
        <v>0</v>
      </c>
      <c r="BY398" s="99" t="str">
        <f>IFERROR(VLOOKUP(ROWS($BW$4:BW398),$BV$4:$BW$2337,2,0),"")</f>
        <v>Dubiecko (pow. przemyski, woj. podkarpackie)</v>
      </c>
      <c r="BZ398" s="98">
        <v>0</v>
      </c>
      <c r="CA398" s="98">
        <f>IF(ISNUMBER(SEARCH('ankieta ESG'!$G$188,CB398)),MAX($CA$3:CA397)+1,0)</f>
        <v>395</v>
      </c>
      <c r="CB398" s="134" t="s">
        <v>4398</v>
      </c>
      <c r="CC398" s="98">
        <v>0</v>
      </c>
      <c r="CD398" s="99" t="str">
        <f>IFERROR(VLOOKUP(ROWS($CB$4:CB398),$CA$4:$CB$2337,2,0),"")</f>
        <v>Dubiecko (pow. przemyski, woj. podkarpackie)</v>
      </c>
      <c r="CE398" s="98">
        <v>0</v>
      </c>
      <c r="CF398" s="98">
        <f>IF(ISNUMBER(SEARCH('ankieta ESG'!$G$189,CG398)),MAX($CF$3:CF397)+1,0)</f>
        <v>395</v>
      </c>
      <c r="CG398" s="134" t="s">
        <v>4398</v>
      </c>
      <c r="CH398" s="98">
        <v>0</v>
      </c>
      <c r="CI398" s="99" t="str">
        <f>IFERROR(VLOOKUP(ROWS($CG$4:CG398),$CF$4:$CG$2337,2,0),"")</f>
        <v>Dubiecko (pow. przemyski, woj. podkarpackie)</v>
      </c>
      <c r="CJ398" s="98">
        <v>0</v>
      </c>
    </row>
    <row r="399" spans="2:88">
      <c r="B399" s="98">
        <f>IF(ISNUMBER(SEARCH('ankieta ESG'!$E$11,C399)),MAX(B$3:$B398)+1,0)</f>
        <v>396</v>
      </c>
      <c r="C399" s="99" t="s">
        <v>440</v>
      </c>
      <c r="D399" s="98">
        <v>0</v>
      </c>
      <c r="E399" s="99" t="str">
        <f>IFERROR(VLOOKUP(ROWS($C$4:C399),$B$4:$C$1385,2,0),"")</f>
        <v>47.24.Z Sprzedaż detaliczna pieczywa, ciast, wyrobów ciastkarskich i cukierniczych prowadzona w wyspecjalizowanych sklepach (PKD 2007)</v>
      </c>
      <c r="F399" s="98">
        <v>0</v>
      </c>
      <c r="AM399" s="98">
        <f>IF(ISNUMBER(SEARCH('ankieta ESG'!$G$180,AN399)),MAX(AM$3:$AM398)+1,0)</f>
        <v>396</v>
      </c>
      <c r="AN399" s="134" t="s">
        <v>4399</v>
      </c>
      <c r="AO399" s="98">
        <v>0</v>
      </c>
      <c r="AP399" s="99" t="str">
        <f>IFERROR(VLOOKUP(ROWS($AN$4:AN399),$AM$4:$AN$2337,2,0),"")</f>
        <v>Dubienka (pow. chełmski, woj. lubelskie)</v>
      </c>
      <c r="AQ399" s="98">
        <v>0</v>
      </c>
      <c r="AR399" s="98">
        <f>IF(ISNUMBER(SEARCH('ankieta ESG'!$G$181,AS399)),MAX($AR$3:AR398)+1,0)</f>
        <v>396</v>
      </c>
      <c r="AS399" s="134" t="s">
        <v>4399</v>
      </c>
      <c r="AT399" s="98">
        <v>0</v>
      </c>
      <c r="AU399" s="99" t="str">
        <f>IFERROR(VLOOKUP(ROWS($AS$4:AS399),$AR$4:$AS$2337,2,0),"")</f>
        <v>Dubienka (pow. chełmski, woj. lubelskie)</v>
      </c>
      <c r="AV399" s="98">
        <v>0</v>
      </c>
      <c r="AW399" s="98">
        <f>IF(ISNUMBER(SEARCH('ankieta ESG'!$G$182,AX399)),MAX($AW$3:AW398)+1,0)</f>
        <v>396</v>
      </c>
      <c r="AX399" s="134" t="s">
        <v>4399</v>
      </c>
      <c r="AY399" s="98">
        <v>0</v>
      </c>
      <c r="AZ399" s="99" t="str">
        <f>IFERROR(VLOOKUP(ROWS($AX$4:AX399),$AW$4:$AX$2337,2,0),"")</f>
        <v>Dubienka (pow. chełmski, woj. lubelskie)</v>
      </c>
      <c r="BA399" s="98">
        <v>0</v>
      </c>
      <c r="BB399" s="98">
        <f>IF(ISNUMBER(SEARCH('ankieta ESG'!$G$183,BC399)),MAX($BB$3:BB398)+1,0)</f>
        <v>396</v>
      </c>
      <c r="BC399" s="134" t="s">
        <v>4399</v>
      </c>
      <c r="BD399" s="98">
        <v>0</v>
      </c>
      <c r="BE399" s="99" t="str">
        <f>IFERROR(VLOOKUP(ROWS($BC$4:BC399),$BB$4:$BC$2337,2,0),"")</f>
        <v>Dubienka (pow. chełmski, woj. lubelskie)</v>
      </c>
      <c r="BF399" s="98">
        <v>0</v>
      </c>
      <c r="BG399" s="98">
        <f>IF(ISNUMBER(SEARCH('ankieta ESG'!$G$184,BH399)),MAX($BG$3:BG398)+1,0)</f>
        <v>396</v>
      </c>
      <c r="BH399" s="134" t="s">
        <v>4399</v>
      </c>
      <c r="BI399" s="98">
        <v>0</v>
      </c>
      <c r="BJ399" s="99" t="str">
        <f>IFERROR(VLOOKUP(ROWS($BH$4:BH399),$BG$4:$BH$2337,2,0),"")</f>
        <v>Dubienka (pow. chełmski, woj. lubelskie)</v>
      </c>
      <c r="BK399" s="98">
        <v>0</v>
      </c>
      <c r="BL399" s="98">
        <f>IF(ISNUMBER(SEARCH('ankieta ESG'!$G$185,BM399)),MAX($BL$3:BL398)+1,0)</f>
        <v>396</v>
      </c>
      <c r="BM399" s="134" t="s">
        <v>4399</v>
      </c>
      <c r="BN399" s="98">
        <v>0</v>
      </c>
      <c r="BO399" s="99" t="str">
        <f>IFERROR(VLOOKUP(ROWS($BM$4:BM399),$BL$4:$BM$2337,2,0),"")</f>
        <v>Dubienka (pow. chełmski, woj. lubelskie)</v>
      </c>
      <c r="BP399" s="98">
        <v>0</v>
      </c>
      <c r="BQ399" s="98">
        <f>IF(ISNUMBER(SEARCH('ankieta ESG'!$G$186,BR399)),MAX($BQ$3:BQ398)+1,0)</f>
        <v>396</v>
      </c>
      <c r="BR399" s="134" t="s">
        <v>4399</v>
      </c>
      <c r="BS399" s="98">
        <v>0</v>
      </c>
      <c r="BT399" s="99" t="str">
        <f>IFERROR(VLOOKUP(ROWS($BR$4:BR399),$BQ$4:$BR$2337,2,0),"")</f>
        <v>Dubienka (pow. chełmski, woj. lubelskie)</v>
      </c>
      <c r="BU399" s="98">
        <v>0</v>
      </c>
      <c r="BV399" s="98">
        <f>IF(ISNUMBER(SEARCH('ankieta ESG'!$G$187,BW399)),MAX($BV$3:BV398)+1,0)</f>
        <v>396</v>
      </c>
      <c r="BW399" s="134" t="s">
        <v>4399</v>
      </c>
      <c r="BX399" s="98">
        <v>0</v>
      </c>
      <c r="BY399" s="99" t="str">
        <f>IFERROR(VLOOKUP(ROWS($BW$4:BW399),$BV$4:$BW$2337,2,0),"")</f>
        <v>Dubienka (pow. chełmski, woj. lubelskie)</v>
      </c>
      <c r="BZ399" s="98">
        <v>0</v>
      </c>
      <c r="CA399" s="98">
        <f>IF(ISNUMBER(SEARCH('ankieta ESG'!$G$188,CB399)),MAX($CA$3:CA398)+1,0)</f>
        <v>396</v>
      </c>
      <c r="CB399" s="134" t="s">
        <v>4399</v>
      </c>
      <c r="CC399" s="98">
        <v>0</v>
      </c>
      <c r="CD399" s="99" t="str">
        <f>IFERROR(VLOOKUP(ROWS($CB$4:CB399),$CA$4:$CB$2337,2,0),"")</f>
        <v>Dubienka (pow. chełmski, woj. lubelskie)</v>
      </c>
      <c r="CE399" s="98">
        <v>0</v>
      </c>
      <c r="CF399" s="98">
        <f>IF(ISNUMBER(SEARCH('ankieta ESG'!$G$189,CG399)),MAX($CF$3:CF398)+1,0)</f>
        <v>396</v>
      </c>
      <c r="CG399" s="134" t="s">
        <v>4399</v>
      </c>
      <c r="CH399" s="98">
        <v>0</v>
      </c>
      <c r="CI399" s="99" t="str">
        <f>IFERROR(VLOOKUP(ROWS($CG$4:CG399),$CF$4:$CG$2337,2,0),"")</f>
        <v>Dubienka (pow. chełmski, woj. lubelskie)</v>
      </c>
      <c r="CJ399" s="98">
        <v>0</v>
      </c>
    </row>
    <row r="400" spans="2:88">
      <c r="B400" s="98">
        <f>IF(ISNUMBER(SEARCH('ankieta ESG'!$E$11,C400)),MAX(B$3:$B399)+1,0)</f>
        <v>397</v>
      </c>
      <c r="C400" s="99" t="s">
        <v>441</v>
      </c>
      <c r="D400" s="98">
        <v>0</v>
      </c>
      <c r="E400" s="99" t="str">
        <f>IFERROR(VLOOKUP(ROWS($C$4:C400),$B$4:$C$1385,2,0),"")</f>
        <v>47.25.Z Sprzedaż detaliczna napojów alkoholowych i bezalkoholowych prowadzona w wyspecjalizowanych sklepach (PKD 2007)</v>
      </c>
      <c r="F400" s="98">
        <v>0</v>
      </c>
      <c r="AM400" s="98">
        <f>IF(ISNUMBER(SEARCH('ankieta ESG'!$G$180,AN400)),MAX(AM$3:$AM399)+1,0)</f>
        <v>397</v>
      </c>
      <c r="AN400" s="134" t="s">
        <v>4400</v>
      </c>
      <c r="AO400" s="98">
        <v>0</v>
      </c>
      <c r="AP400" s="99" t="str">
        <f>IFERROR(VLOOKUP(ROWS($AN$4:AN400),$AM$4:$AN$2337,2,0),"")</f>
        <v>Dukla (pow. krośnieński, woj. podkarpackie)</v>
      </c>
      <c r="AQ400" s="98">
        <v>0</v>
      </c>
      <c r="AR400" s="98">
        <f>IF(ISNUMBER(SEARCH('ankieta ESG'!$G$181,AS400)),MAX($AR$3:AR399)+1,0)</f>
        <v>397</v>
      </c>
      <c r="AS400" s="134" t="s">
        <v>4400</v>
      </c>
      <c r="AT400" s="98">
        <v>0</v>
      </c>
      <c r="AU400" s="99" t="str">
        <f>IFERROR(VLOOKUP(ROWS($AS$4:AS400),$AR$4:$AS$2337,2,0),"")</f>
        <v>Dukla (pow. krośnieński, woj. podkarpackie)</v>
      </c>
      <c r="AV400" s="98">
        <v>0</v>
      </c>
      <c r="AW400" s="98">
        <f>IF(ISNUMBER(SEARCH('ankieta ESG'!$G$182,AX400)),MAX($AW$3:AW399)+1,0)</f>
        <v>397</v>
      </c>
      <c r="AX400" s="134" t="s">
        <v>4400</v>
      </c>
      <c r="AY400" s="98">
        <v>0</v>
      </c>
      <c r="AZ400" s="99" t="str">
        <f>IFERROR(VLOOKUP(ROWS($AX$4:AX400),$AW$4:$AX$2337,2,0),"")</f>
        <v>Dukla (pow. krośnieński, woj. podkarpackie)</v>
      </c>
      <c r="BA400" s="98">
        <v>0</v>
      </c>
      <c r="BB400" s="98">
        <f>IF(ISNUMBER(SEARCH('ankieta ESG'!$G$183,BC400)),MAX($BB$3:BB399)+1,0)</f>
        <v>397</v>
      </c>
      <c r="BC400" s="134" t="s">
        <v>4400</v>
      </c>
      <c r="BD400" s="98">
        <v>0</v>
      </c>
      <c r="BE400" s="99" t="str">
        <f>IFERROR(VLOOKUP(ROWS($BC$4:BC400),$BB$4:$BC$2337,2,0),"")</f>
        <v>Dukla (pow. krośnieński, woj. podkarpackie)</v>
      </c>
      <c r="BF400" s="98">
        <v>0</v>
      </c>
      <c r="BG400" s="98">
        <f>IF(ISNUMBER(SEARCH('ankieta ESG'!$G$184,BH400)),MAX($BG$3:BG399)+1,0)</f>
        <v>397</v>
      </c>
      <c r="BH400" s="134" t="s">
        <v>4400</v>
      </c>
      <c r="BI400" s="98">
        <v>0</v>
      </c>
      <c r="BJ400" s="99" t="str">
        <f>IFERROR(VLOOKUP(ROWS($BH$4:BH400),$BG$4:$BH$2337,2,0),"")</f>
        <v>Dukla (pow. krośnieński, woj. podkarpackie)</v>
      </c>
      <c r="BK400" s="98">
        <v>0</v>
      </c>
      <c r="BL400" s="98">
        <f>IF(ISNUMBER(SEARCH('ankieta ESG'!$G$185,BM400)),MAX($BL$3:BL399)+1,0)</f>
        <v>397</v>
      </c>
      <c r="BM400" s="134" t="s">
        <v>4400</v>
      </c>
      <c r="BN400" s="98">
        <v>0</v>
      </c>
      <c r="BO400" s="99" t="str">
        <f>IFERROR(VLOOKUP(ROWS($BM$4:BM400),$BL$4:$BM$2337,2,0),"")</f>
        <v>Dukla (pow. krośnieński, woj. podkarpackie)</v>
      </c>
      <c r="BP400" s="98">
        <v>0</v>
      </c>
      <c r="BQ400" s="98">
        <f>IF(ISNUMBER(SEARCH('ankieta ESG'!$G$186,BR400)),MAX($BQ$3:BQ399)+1,0)</f>
        <v>397</v>
      </c>
      <c r="BR400" s="134" t="s">
        <v>4400</v>
      </c>
      <c r="BS400" s="98">
        <v>0</v>
      </c>
      <c r="BT400" s="99" t="str">
        <f>IFERROR(VLOOKUP(ROWS($BR$4:BR400),$BQ$4:$BR$2337,2,0),"")</f>
        <v>Dukla (pow. krośnieński, woj. podkarpackie)</v>
      </c>
      <c r="BU400" s="98">
        <v>0</v>
      </c>
      <c r="BV400" s="98">
        <f>IF(ISNUMBER(SEARCH('ankieta ESG'!$G$187,BW400)),MAX($BV$3:BV399)+1,0)</f>
        <v>397</v>
      </c>
      <c r="BW400" s="134" t="s">
        <v>4400</v>
      </c>
      <c r="BX400" s="98">
        <v>0</v>
      </c>
      <c r="BY400" s="99" t="str">
        <f>IFERROR(VLOOKUP(ROWS($BW$4:BW400),$BV$4:$BW$2337,2,0),"")</f>
        <v>Dukla (pow. krośnieński, woj. podkarpackie)</v>
      </c>
      <c r="BZ400" s="98">
        <v>0</v>
      </c>
      <c r="CA400" s="98">
        <f>IF(ISNUMBER(SEARCH('ankieta ESG'!$G$188,CB400)),MAX($CA$3:CA399)+1,0)</f>
        <v>397</v>
      </c>
      <c r="CB400" s="134" t="s">
        <v>4400</v>
      </c>
      <c r="CC400" s="98">
        <v>0</v>
      </c>
      <c r="CD400" s="99" t="str">
        <f>IFERROR(VLOOKUP(ROWS($CB$4:CB400),$CA$4:$CB$2337,2,0),"")</f>
        <v>Dukla (pow. krośnieński, woj. podkarpackie)</v>
      </c>
      <c r="CE400" s="98">
        <v>0</v>
      </c>
      <c r="CF400" s="98">
        <f>IF(ISNUMBER(SEARCH('ankieta ESG'!$G$189,CG400)),MAX($CF$3:CF399)+1,0)</f>
        <v>397</v>
      </c>
      <c r="CG400" s="134" t="s">
        <v>4400</v>
      </c>
      <c r="CH400" s="98">
        <v>0</v>
      </c>
      <c r="CI400" s="99" t="str">
        <f>IFERROR(VLOOKUP(ROWS($CG$4:CG400),$CF$4:$CG$2337,2,0),"")</f>
        <v>Dukla (pow. krośnieński, woj. podkarpackie)</v>
      </c>
      <c r="CJ400" s="98">
        <v>0</v>
      </c>
    </row>
    <row r="401" spans="2:88">
      <c r="B401" s="98">
        <f>IF(ISNUMBER(SEARCH('ankieta ESG'!$E$11,C401)),MAX(B$3:$B400)+1,0)</f>
        <v>398</v>
      </c>
      <c r="C401" s="99" t="s">
        <v>442</v>
      </c>
      <c r="D401" s="98">
        <v>0</v>
      </c>
      <c r="E401" s="99" t="str">
        <f>IFERROR(VLOOKUP(ROWS($C$4:C401),$B$4:$C$1385,2,0),"")</f>
        <v>47.26.Z Sprzedaż detaliczna wyrobów tytoniowych prowadzona w wyspecjalizowanych sklepach (PKD 2007)</v>
      </c>
      <c r="F401" s="98">
        <v>0</v>
      </c>
      <c r="AM401" s="98">
        <f>IF(ISNUMBER(SEARCH('ankieta ESG'!$G$180,AN401)),MAX(AM$3:$AM400)+1,0)</f>
        <v>398</v>
      </c>
      <c r="AN401" s="134" t="s">
        <v>4401</v>
      </c>
      <c r="AO401" s="98">
        <v>0</v>
      </c>
      <c r="AP401" s="99" t="str">
        <f>IFERROR(VLOOKUP(ROWS($AN$4:AN401),$AM$4:$AN$2337,2,0),"")</f>
        <v>Duszniki (pow. kłodzki, woj. dolnośląskie)</v>
      </c>
      <c r="AQ401" s="98">
        <v>0</v>
      </c>
      <c r="AR401" s="98">
        <f>IF(ISNUMBER(SEARCH('ankieta ESG'!$G$181,AS401)),MAX($AR$3:AR400)+1,0)</f>
        <v>398</v>
      </c>
      <c r="AS401" s="134" t="s">
        <v>4401</v>
      </c>
      <c r="AT401" s="98">
        <v>0</v>
      </c>
      <c r="AU401" s="99" t="str">
        <f>IFERROR(VLOOKUP(ROWS($AS$4:AS401),$AR$4:$AS$2337,2,0),"")</f>
        <v>Duszniki (pow. kłodzki, woj. dolnośląskie)</v>
      </c>
      <c r="AV401" s="98">
        <v>0</v>
      </c>
      <c r="AW401" s="98">
        <f>IF(ISNUMBER(SEARCH('ankieta ESG'!$G$182,AX401)),MAX($AW$3:AW400)+1,0)</f>
        <v>398</v>
      </c>
      <c r="AX401" s="134" t="s">
        <v>4401</v>
      </c>
      <c r="AY401" s="98">
        <v>0</v>
      </c>
      <c r="AZ401" s="99" t="str">
        <f>IFERROR(VLOOKUP(ROWS($AX$4:AX401),$AW$4:$AX$2337,2,0),"")</f>
        <v>Duszniki (pow. kłodzki, woj. dolnośląskie)</v>
      </c>
      <c r="BA401" s="98">
        <v>0</v>
      </c>
      <c r="BB401" s="98">
        <f>IF(ISNUMBER(SEARCH('ankieta ESG'!$G$183,BC401)),MAX($BB$3:BB400)+1,0)</f>
        <v>398</v>
      </c>
      <c r="BC401" s="134" t="s">
        <v>4401</v>
      </c>
      <c r="BD401" s="98">
        <v>0</v>
      </c>
      <c r="BE401" s="99" t="str">
        <f>IFERROR(VLOOKUP(ROWS($BC$4:BC401),$BB$4:$BC$2337,2,0),"")</f>
        <v>Duszniki (pow. kłodzki, woj. dolnośląskie)</v>
      </c>
      <c r="BF401" s="98">
        <v>0</v>
      </c>
      <c r="BG401" s="98">
        <f>IF(ISNUMBER(SEARCH('ankieta ESG'!$G$184,BH401)),MAX($BG$3:BG400)+1,0)</f>
        <v>398</v>
      </c>
      <c r="BH401" s="134" t="s">
        <v>4401</v>
      </c>
      <c r="BI401" s="98">
        <v>0</v>
      </c>
      <c r="BJ401" s="99" t="str">
        <f>IFERROR(VLOOKUP(ROWS($BH$4:BH401),$BG$4:$BH$2337,2,0),"")</f>
        <v>Duszniki (pow. kłodzki, woj. dolnośląskie)</v>
      </c>
      <c r="BK401" s="98">
        <v>0</v>
      </c>
      <c r="BL401" s="98">
        <f>IF(ISNUMBER(SEARCH('ankieta ESG'!$G$185,BM401)),MAX($BL$3:BL400)+1,0)</f>
        <v>398</v>
      </c>
      <c r="BM401" s="134" t="s">
        <v>4401</v>
      </c>
      <c r="BN401" s="98">
        <v>0</v>
      </c>
      <c r="BO401" s="99" t="str">
        <f>IFERROR(VLOOKUP(ROWS($BM$4:BM401),$BL$4:$BM$2337,2,0),"")</f>
        <v>Duszniki (pow. kłodzki, woj. dolnośląskie)</v>
      </c>
      <c r="BP401" s="98">
        <v>0</v>
      </c>
      <c r="BQ401" s="98">
        <f>IF(ISNUMBER(SEARCH('ankieta ESG'!$G$186,BR401)),MAX($BQ$3:BQ400)+1,0)</f>
        <v>398</v>
      </c>
      <c r="BR401" s="134" t="s">
        <v>4401</v>
      </c>
      <c r="BS401" s="98">
        <v>0</v>
      </c>
      <c r="BT401" s="99" t="str">
        <f>IFERROR(VLOOKUP(ROWS($BR$4:BR401),$BQ$4:$BR$2337,2,0),"")</f>
        <v>Duszniki (pow. kłodzki, woj. dolnośląskie)</v>
      </c>
      <c r="BU401" s="98">
        <v>0</v>
      </c>
      <c r="BV401" s="98">
        <f>IF(ISNUMBER(SEARCH('ankieta ESG'!$G$187,BW401)),MAX($BV$3:BV400)+1,0)</f>
        <v>398</v>
      </c>
      <c r="BW401" s="134" t="s">
        <v>4401</v>
      </c>
      <c r="BX401" s="98">
        <v>0</v>
      </c>
      <c r="BY401" s="99" t="str">
        <f>IFERROR(VLOOKUP(ROWS($BW$4:BW401),$BV$4:$BW$2337,2,0),"")</f>
        <v>Duszniki (pow. kłodzki, woj. dolnośląskie)</v>
      </c>
      <c r="BZ401" s="98">
        <v>0</v>
      </c>
      <c r="CA401" s="98">
        <f>IF(ISNUMBER(SEARCH('ankieta ESG'!$G$188,CB401)),MAX($CA$3:CA400)+1,0)</f>
        <v>398</v>
      </c>
      <c r="CB401" s="134" t="s">
        <v>4401</v>
      </c>
      <c r="CC401" s="98">
        <v>0</v>
      </c>
      <c r="CD401" s="99" t="str">
        <f>IFERROR(VLOOKUP(ROWS($CB$4:CB401),$CA$4:$CB$2337,2,0),"")</f>
        <v>Duszniki (pow. kłodzki, woj. dolnośląskie)</v>
      </c>
      <c r="CE401" s="98">
        <v>0</v>
      </c>
      <c r="CF401" s="98">
        <f>IF(ISNUMBER(SEARCH('ankieta ESG'!$G$189,CG401)),MAX($CF$3:CF400)+1,0)</f>
        <v>398</v>
      </c>
      <c r="CG401" s="134" t="s">
        <v>4401</v>
      </c>
      <c r="CH401" s="98">
        <v>0</v>
      </c>
      <c r="CI401" s="99" t="str">
        <f>IFERROR(VLOOKUP(ROWS($CG$4:CG401),$CF$4:$CG$2337,2,0),"")</f>
        <v>Duszniki (pow. kłodzki, woj. dolnośląskie)</v>
      </c>
      <c r="CJ401" s="98">
        <v>0</v>
      </c>
    </row>
    <row r="402" spans="2:88">
      <c r="B402" s="98">
        <f>IF(ISNUMBER(SEARCH('ankieta ESG'!$E$11,C402)),MAX(B$3:$B401)+1,0)</f>
        <v>399</v>
      </c>
      <c r="C402" s="99" t="s">
        <v>443</v>
      </c>
      <c r="D402" s="98">
        <v>0</v>
      </c>
      <c r="E402" s="99" t="str">
        <f>IFERROR(VLOOKUP(ROWS($C$4:C402),$B$4:$C$1385,2,0),"")</f>
        <v>47.29.Z Sprzedaż detaliczna pozostałej żywności prowadzona w wyspecjalizowanych sklepach (PKD 2007)</v>
      </c>
      <c r="F402" s="98">
        <v>0</v>
      </c>
      <c r="AM402" s="98">
        <f>IF(ISNUMBER(SEARCH('ankieta ESG'!$G$180,AN402)),MAX(AM$3:$AM401)+1,0)</f>
        <v>399</v>
      </c>
      <c r="AN402" s="134" t="s">
        <v>4402</v>
      </c>
      <c r="AO402" s="98">
        <v>0</v>
      </c>
      <c r="AP402" s="99" t="str">
        <f>IFERROR(VLOOKUP(ROWS($AN$4:AN402),$AM$4:$AN$2337,2,0),"")</f>
        <v>Duszniki (pow. szamotulski, woj. wielkopolskie)</v>
      </c>
      <c r="AQ402" s="98">
        <v>0</v>
      </c>
      <c r="AR402" s="98">
        <f>IF(ISNUMBER(SEARCH('ankieta ESG'!$G$181,AS402)),MAX($AR$3:AR401)+1,0)</f>
        <v>399</v>
      </c>
      <c r="AS402" s="134" t="s">
        <v>4402</v>
      </c>
      <c r="AT402" s="98">
        <v>0</v>
      </c>
      <c r="AU402" s="99" t="str">
        <f>IFERROR(VLOOKUP(ROWS($AS$4:AS402),$AR$4:$AS$2337,2,0),"")</f>
        <v>Duszniki (pow. szamotulski, woj. wielkopolskie)</v>
      </c>
      <c r="AV402" s="98">
        <v>0</v>
      </c>
      <c r="AW402" s="98">
        <f>IF(ISNUMBER(SEARCH('ankieta ESG'!$G$182,AX402)),MAX($AW$3:AW401)+1,0)</f>
        <v>399</v>
      </c>
      <c r="AX402" s="134" t="s">
        <v>4402</v>
      </c>
      <c r="AY402" s="98">
        <v>0</v>
      </c>
      <c r="AZ402" s="99" t="str">
        <f>IFERROR(VLOOKUP(ROWS($AX$4:AX402),$AW$4:$AX$2337,2,0),"")</f>
        <v>Duszniki (pow. szamotulski, woj. wielkopolskie)</v>
      </c>
      <c r="BA402" s="98">
        <v>0</v>
      </c>
      <c r="BB402" s="98">
        <f>IF(ISNUMBER(SEARCH('ankieta ESG'!$G$183,BC402)),MAX($BB$3:BB401)+1,0)</f>
        <v>399</v>
      </c>
      <c r="BC402" s="134" t="s">
        <v>4402</v>
      </c>
      <c r="BD402" s="98">
        <v>0</v>
      </c>
      <c r="BE402" s="99" t="str">
        <f>IFERROR(VLOOKUP(ROWS($BC$4:BC402),$BB$4:$BC$2337,2,0),"")</f>
        <v>Duszniki (pow. szamotulski, woj. wielkopolskie)</v>
      </c>
      <c r="BF402" s="98">
        <v>0</v>
      </c>
      <c r="BG402" s="98">
        <f>IF(ISNUMBER(SEARCH('ankieta ESG'!$G$184,BH402)),MAX($BG$3:BG401)+1,0)</f>
        <v>399</v>
      </c>
      <c r="BH402" s="134" t="s">
        <v>4402</v>
      </c>
      <c r="BI402" s="98">
        <v>0</v>
      </c>
      <c r="BJ402" s="99" t="str">
        <f>IFERROR(VLOOKUP(ROWS($BH$4:BH402),$BG$4:$BH$2337,2,0),"")</f>
        <v>Duszniki (pow. szamotulski, woj. wielkopolskie)</v>
      </c>
      <c r="BK402" s="98">
        <v>0</v>
      </c>
      <c r="BL402" s="98">
        <f>IF(ISNUMBER(SEARCH('ankieta ESG'!$G$185,BM402)),MAX($BL$3:BL401)+1,0)</f>
        <v>399</v>
      </c>
      <c r="BM402" s="134" t="s">
        <v>4402</v>
      </c>
      <c r="BN402" s="98">
        <v>0</v>
      </c>
      <c r="BO402" s="99" t="str">
        <f>IFERROR(VLOOKUP(ROWS($BM$4:BM402),$BL$4:$BM$2337,2,0),"")</f>
        <v>Duszniki (pow. szamotulski, woj. wielkopolskie)</v>
      </c>
      <c r="BP402" s="98">
        <v>0</v>
      </c>
      <c r="BQ402" s="98">
        <f>IF(ISNUMBER(SEARCH('ankieta ESG'!$G$186,BR402)),MAX($BQ$3:BQ401)+1,0)</f>
        <v>399</v>
      </c>
      <c r="BR402" s="134" t="s">
        <v>4402</v>
      </c>
      <c r="BS402" s="98">
        <v>0</v>
      </c>
      <c r="BT402" s="99" t="str">
        <f>IFERROR(VLOOKUP(ROWS($BR$4:BR402),$BQ$4:$BR$2337,2,0),"")</f>
        <v>Duszniki (pow. szamotulski, woj. wielkopolskie)</v>
      </c>
      <c r="BU402" s="98">
        <v>0</v>
      </c>
      <c r="BV402" s="98">
        <f>IF(ISNUMBER(SEARCH('ankieta ESG'!$G$187,BW402)),MAX($BV$3:BV401)+1,0)</f>
        <v>399</v>
      </c>
      <c r="BW402" s="134" t="s">
        <v>4402</v>
      </c>
      <c r="BX402" s="98">
        <v>0</v>
      </c>
      <c r="BY402" s="99" t="str">
        <f>IFERROR(VLOOKUP(ROWS($BW$4:BW402),$BV$4:$BW$2337,2,0),"")</f>
        <v>Duszniki (pow. szamotulski, woj. wielkopolskie)</v>
      </c>
      <c r="BZ402" s="98">
        <v>0</v>
      </c>
      <c r="CA402" s="98">
        <f>IF(ISNUMBER(SEARCH('ankieta ESG'!$G$188,CB402)),MAX($CA$3:CA401)+1,0)</f>
        <v>399</v>
      </c>
      <c r="CB402" s="134" t="s">
        <v>4402</v>
      </c>
      <c r="CC402" s="98">
        <v>0</v>
      </c>
      <c r="CD402" s="99" t="str">
        <f>IFERROR(VLOOKUP(ROWS($CB$4:CB402),$CA$4:$CB$2337,2,0),"")</f>
        <v>Duszniki (pow. szamotulski, woj. wielkopolskie)</v>
      </c>
      <c r="CE402" s="98">
        <v>0</v>
      </c>
      <c r="CF402" s="98">
        <f>IF(ISNUMBER(SEARCH('ankieta ESG'!$G$189,CG402)),MAX($CF$3:CF401)+1,0)</f>
        <v>399</v>
      </c>
      <c r="CG402" s="134" t="s">
        <v>4402</v>
      </c>
      <c r="CH402" s="98">
        <v>0</v>
      </c>
      <c r="CI402" s="99" t="str">
        <f>IFERROR(VLOOKUP(ROWS($CG$4:CG402),$CF$4:$CG$2337,2,0),"")</f>
        <v>Duszniki (pow. szamotulski, woj. wielkopolskie)</v>
      </c>
      <c r="CJ402" s="98">
        <v>0</v>
      </c>
    </row>
    <row r="403" spans="2:88">
      <c r="B403" s="98">
        <f>IF(ISNUMBER(SEARCH('ankieta ESG'!$E$11,C403)),MAX(B$3:$B402)+1,0)</f>
        <v>400</v>
      </c>
      <c r="C403" s="99" t="s">
        <v>444</v>
      </c>
      <c r="D403" s="98">
        <v>0</v>
      </c>
      <c r="E403" s="99" t="str">
        <f>IFERROR(VLOOKUP(ROWS($C$4:C403),$B$4:$C$1385,2,0),"")</f>
        <v>47.30.Z Sprzedaż detaliczna paliw do pojazdów silnikowych na stacjach paliw (PKD 2007)</v>
      </c>
      <c r="F403" s="98">
        <v>0</v>
      </c>
      <c r="AM403" s="98">
        <f>IF(ISNUMBER(SEARCH('ankieta ESG'!$G$180,AN403)),MAX(AM$3:$AM402)+1,0)</f>
        <v>400</v>
      </c>
      <c r="AN403" s="134" t="s">
        <v>4403</v>
      </c>
      <c r="AO403" s="98">
        <v>0</v>
      </c>
      <c r="AP403" s="99" t="str">
        <f>IFERROR(VLOOKUP(ROWS($AN$4:AN403),$AM$4:$AN$2337,2,0),"")</f>
        <v>Dwikozy (pow. sandomierski, woj. świętokrzyskie)</v>
      </c>
      <c r="AQ403" s="98">
        <v>0</v>
      </c>
      <c r="AR403" s="98">
        <f>IF(ISNUMBER(SEARCH('ankieta ESG'!$G$181,AS403)),MAX($AR$3:AR402)+1,0)</f>
        <v>400</v>
      </c>
      <c r="AS403" s="134" t="s">
        <v>4403</v>
      </c>
      <c r="AT403" s="98">
        <v>0</v>
      </c>
      <c r="AU403" s="99" t="str">
        <f>IFERROR(VLOOKUP(ROWS($AS$4:AS403),$AR$4:$AS$2337,2,0),"")</f>
        <v>Dwikozy (pow. sandomierski, woj. świętokrzyskie)</v>
      </c>
      <c r="AV403" s="98">
        <v>0</v>
      </c>
      <c r="AW403" s="98">
        <f>IF(ISNUMBER(SEARCH('ankieta ESG'!$G$182,AX403)),MAX($AW$3:AW402)+1,0)</f>
        <v>400</v>
      </c>
      <c r="AX403" s="134" t="s">
        <v>4403</v>
      </c>
      <c r="AY403" s="98">
        <v>0</v>
      </c>
      <c r="AZ403" s="99" t="str">
        <f>IFERROR(VLOOKUP(ROWS($AX$4:AX403),$AW$4:$AX$2337,2,0),"")</f>
        <v>Dwikozy (pow. sandomierski, woj. świętokrzyskie)</v>
      </c>
      <c r="BA403" s="98">
        <v>0</v>
      </c>
      <c r="BB403" s="98">
        <f>IF(ISNUMBER(SEARCH('ankieta ESG'!$G$183,BC403)),MAX($BB$3:BB402)+1,0)</f>
        <v>400</v>
      </c>
      <c r="BC403" s="134" t="s">
        <v>4403</v>
      </c>
      <c r="BD403" s="98">
        <v>0</v>
      </c>
      <c r="BE403" s="99" t="str">
        <f>IFERROR(VLOOKUP(ROWS($BC$4:BC403),$BB$4:$BC$2337,2,0),"")</f>
        <v>Dwikozy (pow. sandomierski, woj. świętokrzyskie)</v>
      </c>
      <c r="BF403" s="98">
        <v>0</v>
      </c>
      <c r="BG403" s="98">
        <f>IF(ISNUMBER(SEARCH('ankieta ESG'!$G$184,BH403)),MAX($BG$3:BG402)+1,0)</f>
        <v>400</v>
      </c>
      <c r="BH403" s="134" t="s">
        <v>4403</v>
      </c>
      <c r="BI403" s="98">
        <v>0</v>
      </c>
      <c r="BJ403" s="99" t="str">
        <f>IFERROR(VLOOKUP(ROWS($BH$4:BH403),$BG$4:$BH$2337,2,0),"")</f>
        <v>Dwikozy (pow. sandomierski, woj. świętokrzyskie)</v>
      </c>
      <c r="BK403" s="98">
        <v>0</v>
      </c>
      <c r="BL403" s="98">
        <f>IF(ISNUMBER(SEARCH('ankieta ESG'!$G$185,BM403)),MAX($BL$3:BL402)+1,0)</f>
        <v>400</v>
      </c>
      <c r="BM403" s="134" t="s">
        <v>4403</v>
      </c>
      <c r="BN403" s="98">
        <v>0</v>
      </c>
      <c r="BO403" s="99" t="str">
        <f>IFERROR(VLOOKUP(ROWS($BM$4:BM403),$BL$4:$BM$2337,2,0),"")</f>
        <v>Dwikozy (pow. sandomierski, woj. świętokrzyskie)</v>
      </c>
      <c r="BP403" s="98">
        <v>0</v>
      </c>
      <c r="BQ403" s="98">
        <f>IF(ISNUMBER(SEARCH('ankieta ESG'!$G$186,BR403)),MAX($BQ$3:BQ402)+1,0)</f>
        <v>400</v>
      </c>
      <c r="BR403" s="134" t="s">
        <v>4403</v>
      </c>
      <c r="BS403" s="98">
        <v>0</v>
      </c>
      <c r="BT403" s="99" t="str">
        <f>IFERROR(VLOOKUP(ROWS($BR$4:BR403),$BQ$4:$BR$2337,2,0),"")</f>
        <v>Dwikozy (pow. sandomierski, woj. świętokrzyskie)</v>
      </c>
      <c r="BU403" s="98">
        <v>0</v>
      </c>
      <c r="BV403" s="98">
        <f>IF(ISNUMBER(SEARCH('ankieta ESG'!$G$187,BW403)),MAX($BV$3:BV402)+1,0)</f>
        <v>400</v>
      </c>
      <c r="BW403" s="134" t="s">
        <v>4403</v>
      </c>
      <c r="BX403" s="98">
        <v>0</v>
      </c>
      <c r="BY403" s="99" t="str">
        <f>IFERROR(VLOOKUP(ROWS($BW$4:BW403),$BV$4:$BW$2337,2,0),"")</f>
        <v>Dwikozy (pow. sandomierski, woj. świętokrzyskie)</v>
      </c>
      <c r="BZ403" s="98">
        <v>0</v>
      </c>
      <c r="CA403" s="98">
        <f>IF(ISNUMBER(SEARCH('ankieta ESG'!$G$188,CB403)),MAX($CA$3:CA402)+1,0)</f>
        <v>400</v>
      </c>
      <c r="CB403" s="134" t="s">
        <v>4403</v>
      </c>
      <c r="CC403" s="98">
        <v>0</v>
      </c>
      <c r="CD403" s="99" t="str">
        <f>IFERROR(VLOOKUP(ROWS($CB$4:CB403),$CA$4:$CB$2337,2,0),"")</f>
        <v>Dwikozy (pow. sandomierski, woj. świętokrzyskie)</v>
      </c>
      <c r="CE403" s="98">
        <v>0</v>
      </c>
      <c r="CF403" s="98">
        <f>IF(ISNUMBER(SEARCH('ankieta ESG'!$G$189,CG403)),MAX($CF$3:CF402)+1,0)</f>
        <v>400</v>
      </c>
      <c r="CG403" s="134" t="s">
        <v>4403</v>
      </c>
      <c r="CH403" s="98">
        <v>0</v>
      </c>
      <c r="CI403" s="99" t="str">
        <f>IFERROR(VLOOKUP(ROWS($CG$4:CG403),$CF$4:$CG$2337,2,0),"")</f>
        <v>Dwikozy (pow. sandomierski, woj. świętokrzyskie)</v>
      </c>
      <c r="CJ403" s="98">
        <v>0</v>
      </c>
    </row>
    <row r="404" spans="2:88">
      <c r="B404" s="98">
        <f>IF(ISNUMBER(SEARCH('ankieta ESG'!$E$11,C404)),MAX(B$3:$B403)+1,0)</f>
        <v>401</v>
      </c>
      <c r="C404" s="99" t="s">
        <v>445</v>
      </c>
      <c r="D404" s="98">
        <v>0</v>
      </c>
      <c r="E404" s="99" t="str">
        <f>IFERROR(VLOOKUP(ROWS($C$4:C404),$B$4:$C$1385,2,0),"")</f>
        <v>47.41.Z Sprzedaż detaliczna komputerów, urządzeń peryferyjnych i oprogramowania prowadzona w wyspecjalizowanych sklepach (PKD 2007)</v>
      </c>
      <c r="F404" s="98">
        <v>0</v>
      </c>
      <c r="AM404" s="98">
        <f>IF(ISNUMBER(SEARCH('ankieta ESG'!$G$180,AN404)),MAX(AM$3:$AM403)+1,0)</f>
        <v>401</v>
      </c>
      <c r="AN404" s="134" t="s">
        <v>4404</v>
      </c>
      <c r="AO404" s="98">
        <v>0</v>
      </c>
      <c r="AP404" s="99" t="str">
        <f>IFERROR(VLOOKUP(ROWS($AN$4:AN404),$AM$4:$AN$2337,2,0),"")</f>
        <v>Dydnia (pow. brzozowski, woj. podkarpackie)</v>
      </c>
      <c r="AQ404" s="98">
        <v>0</v>
      </c>
      <c r="AR404" s="98">
        <f>IF(ISNUMBER(SEARCH('ankieta ESG'!$G$181,AS404)),MAX($AR$3:AR403)+1,0)</f>
        <v>401</v>
      </c>
      <c r="AS404" s="134" t="s">
        <v>4404</v>
      </c>
      <c r="AT404" s="98">
        <v>0</v>
      </c>
      <c r="AU404" s="99" t="str">
        <f>IFERROR(VLOOKUP(ROWS($AS$4:AS404),$AR$4:$AS$2337,2,0),"")</f>
        <v>Dydnia (pow. brzozowski, woj. podkarpackie)</v>
      </c>
      <c r="AV404" s="98">
        <v>0</v>
      </c>
      <c r="AW404" s="98">
        <f>IF(ISNUMBER(SEARCH('ankieta ESG'!$G$182,AX404)),MAX($AW$3:AW403)+1,0)</f>
        <v>401</v>
      </c>
      <c r="AX404" s="134" t="s">
        <v>4404</v>
      </c>
      <c r="AY404" s="98">
        <v>0</v>
      </c>
      <c r="AZ404" s="99" t="str">
        <f>IFERROR(VLOOKUP(ROWS($AX$4:AX404),$AW$4:$AX$2337,2,0),"")</f>
        <v>Dydnia (pow. brzozowski, woj. podkarpackie)</v>
      </c>
      <c r="BA404" s="98">
        <v>0</v>
      </c>
      <c r="BB404" s="98">
        <f>IF(ISNUMBER(SEARCH('ankieta ESG'!$G$183,BC404)),MAX($BB$3:BB403)+1,0)</f>
        <v>401</v>
      </c>
      <c r="BC404" s="134" t="s">
        <v>4404</v>
      </c>
      <c r="BD404" s="98">
        <v>0</v>
      </c>
      <c r="BE404" s="99" t="str">
        <f>IFERROR(VLOOKUP(ROWS($BC$4:BC404),$BB$4:$BC$2337,2,0),"")</f>
        <v>Dydnia (pow. brzozowski, woj. podkarpackie)</v>
      </c>
      <c r="BF404" s="98">
        <v>0</v>
      </c>
      <c r="BG404" s="98">
        <f>IF(ISNUMBER(SEARCH('ankieta ESG'!$G$184,BH404)),MAX($BG$3:BG403)+1,0)</f>
        <v>401</v>
      </c>
      <c r="BH404" s="134" t="s">
        <v>4404</v>
      </c>
      <c r="BI404" s="98">
        <v>0</v>
      </c>
      <c r="BJ404" s="99" t="str">
        <f>IFERROR(VLOOKUP(ROWS($BH$4:BH404),$BG$4:$BH$2337,2,0),"")</f>
        <v>Dydnia (pow. brzozowski, woj. podkarpackie)</v>
      </c>
      <c r="BK404" s="98">
        <v>0</v>
      </c>
      <c r="BL404" s="98">
        <f>IF(ISNUMBER(SEARCH('ankieta ESG'!$G$185,BM404)),MAX($BL$3:BL403)+1,0)</f>
        <v>401</v>
      </c>
      <c r="BM404" s="134" t="s">
        <v>4404</v>
      </c>
      <c r="BN404" s="98">
        <v>0</v>
      </c>
      <c r="BO404" s="99" t="str">
        <f>IFERROR(VLOOKUP(ROWS($BM$4:BM404),$BL$4:$BM$2337,2,0),"")</f>
        <v>Dydnia (pow. brzozowski, woj. podkarpackie)</v>
      </c>
      <c r="BP404" s="98">
        <v>0</v>
      </c>
      <c r="BQ404" s="98">
        <f>IF(ISNUMBER(SEARCH('ankieta ESG'!$G$186,BR404)),MAX($BQ$3:BQ403)+1,0)</f>
        <v>401</v>
      </c>
      <c r="BR404" s="134" t="s">
        <v>4404</v>
      </c>
      <c r="BS404" s="98">
        <v>0</v>
      </c>
      <c r="BT404" s="99" t="str">
        <f>IFERROR(VLOOKUP(ROWS($BR$4:BR404),$BQ$4:$BR$2337,2,0),"")</f>
        <v>Dydnia (pow. brzozowski, woj. podkarpackie)</v>
      </c>
      <c r="BU404" s="98">
        <v>0</v>
      </c>
      <c r="BV404" s="98">
        <f>IF(ISNUMBER(SEARCH('ankieta ESG'!$G$187,BW404)),MAX($BV$3:BV403)+1,0)</f>
        <v>401</v>
      </c>
      <c r="BW404" s="134" t="s">
        <v>4404</v>
      </c>
      <c r="BX404" s="98">
        <v>0</v>
      </c>
      <c r="BY404" s="99" t="str">
        <f>IFERROR(VLOOKUP(ROWS($BW$4:BW404),$BV$4:$BW$2337,2,0),"")</f>
        <v>Dydnia (pow. brzozowski, woj. podkarpackie)</v>
      </c>
      <c r="BZ404" s="98">
        <v>0</v>
      </c>
      <c r="CA404" s="98">
        <f>IF(ISNUMBER(SEARCH('ankieta ESG'!$G$188,CB404)),MAX($CA$3:CA403)+1,0)</f>
        <v>401</v>
      </c>
      <c r="CB404" s="134" t="s">
        <v>4404</v>
      </c>
      <c r="CC404" s="98">
        <v>0</v>
      </c>
      <c r="CD404" s="99" t="str">
        <f>IFERROR(VLOOKUP(ROWS($CB$4:CB404),$CA$4:$CB$2337,2,0),"")</f>
        <v>Dydnia (pow. brzozowski, woj. podkarpackie)</v>
      </c>
      <c r="CE404" s="98">
        <v>0</v>
      </c>
      <c r="CF404" s="98">
        <f>IF(ISNUMBER(SEARCH('ankieta ESG'!$G$189,CG404)),MAX($CF$3:CF403)+1,0)</f>
        <v>401</v>
      </c>
      <c r="CG404" s="134" t="s">
        <v>4404</v>
      </c>
      <c r="CH404" s="98">
        <v>0</v>
      </c>
      <c r="CI404" s="99" t="str">
        <f>IFERROR(VLOOKUP(ROWS($CG$4:CG404),$CF$4:$CG$2337,2,0),"")</f>
        <v>Dydnia (pow. brzozowski, woj. podkarpackie)</v>
      </c>
      <c r="CJ404" s="98">
        <v>0</v>
      </c>
    </row>
    <row r="405" spans="2:88">
      <c r="B405" s="98">
        <f>IF(ISNUMBER(SEARCH('ankieta ESG'!$E$11,C405)),MAX(B$3:$B404)+1,0)</f>
        <v>402</v>
      </c>
      <c r="C405" s="99" t="s">
        <v>446</v>
      </c>
      <c r="D405" s="98">
        <v>0</v>
      </c>
      <c r="E405" s="99" t="str">
        <f>IFERROR(VLOOKUP(ROWS($C$4:C405),$B$4:$C$1385,2,0),"")</f>
        <v>47.42.Z Sprzedaż detaliczna sprzętu telekomunikacyjnego prowadzona w wyspecjalizowanych sklepach (PKD 2007)</v>
      </c>
      <c r="F405" s="98">
        <v>0</v>
      </c>
      <c r="AM405" s="98">
        <f>IF(ISNUMBER(SEARCH('ankieta ESG'!$G$180,AN405)),MAX(AM$3:$AM404)+1,0)</f>
        <v>402</v>
      </c>
      <c r="AN405" s="134" t="s">
        <v>4405</v>
      </c>
      <c r="AO405" s="98">
        <v>0</v>
      </c>
      <c r="AP405" s="99" t="str">
        <f>IFERROR(VLOOKUP(ROWS($AN$4:AN405),$AM$4:$AN$2337,2,0),"")</f>
        <v>Dygowo (pow. kołobrzeski, woj. zachodniopomorskie)</v>
      </c>
      <c r="AQ405" s="98">
        <v>0</v>
      </c>
      <c r="AR405" s="98">
        <f>IF(ISNUMBER(SEARCH('ankieta ESG'!$G$181,AS405)),MAX($AR$3:AR404)+1,0)</f>
        <v>402</v>
      </c>
      <c r="AS405" s="134" t="s">
        <v>4405</v>
      </c>
      <c r="AT405" s="98">
        <v>0</v>
      </c>
      <c r="AU405" s="99" t="str">
        <f>IFERROR(VLOOKUP(ROWS($AS$4:AS405),$AR$4:$AS$2337,2,0),"")</f>
        <v>Dygowo (pow. kołobrzeski, woj. zachodniopomorskie)</v>
      </c>
      <c r="AV405" s="98">
        <v>0</v>
      </c>
      <c r="AW405" s="98">
        <f>IF(ISNUMBER(SEARCH('ankieta ESG'!$G$182,AX405)),MAX($AW$3:AW404)+1,0)</f>
        <v>402</v>
      </c>
      <c r="AX405" s="134" t="s">
        <v>4405</v>
      </c>
      <c r="AY405" s="98">
        <v>0</v>
      </c>
      <c r="AZ405" s="99" t="str">
        <f>IFERROR(VLOOKUP(ROWS($AX$4:AX405),$AW$4:$AX$2337,2,0),"")</f>
        <v>Dygowo (pow. kołobrzeski, woj. zachodniopomorskie)</v>
      </c>
      <c r="BA405" s="98">
        <v>0</v>
      </c>
      <c r="BB405" s="98">
        <f>IF(ISNUMBER(SEARCH('ankieta ESG'!$G$183,BC405)),MAX($BB$3:BB404)+1,0)</f>
        <v>402</v>
      </c>
      <c r="BC405" s="134" t="s">
        <v>4405</v>
      </c>
      <c r="BD405" s="98">
        <v>0</v>
      </c>
      <c r="BE405" s="99" t="str">
        <f>IFERROR(VLOOKUP(ROWS($BC$4:BC405),$BB$4:$BC$2337,2,0),"")</f>
        <v>Dygowo (pow. kołobrzeski, woj. zachodniopomorskie)</v>
      </c>
      <c r="BF405" s="98">
        <v>0</v>
      </c>
      <c r="BG405" s="98">
        <f>IF(ISNUMBER(SEARCH('ankieta ESG'!$G$184,BH405)),MAX($BG$3:BG404)+1,0)</f>
        <v>402</v>
      </c>
      <c r="BH405" s="134" t="s">
        <v>4405</v>
      </c>
      <c r="BI405" s="98">
        <v>0</v>
      </c>
      <c r="BJ405" s="99" t="str">
        <f>IFERROR(VLOOKUP(ROWS($BH$4:BH405),$BG$4:$BH$2337,2,0),"")</f>
        <v>Dygowo (pow. kołobrzeski, woj. zachodniopomorskie)</v>
      </c>
      <c r="BK405" s="98">
        <v>0</v>
      </c>
      <c r="BL405" s="98">
        <f>IF(ISNUMBER(SEARCH('ankieta ESG'!$G$185,BM405)),MAX($BL$3:BL404)+1,0)</f>
        <v>402</v>
      </c>
      <c r="BM405" s="134" t="s">
        <v>4405</v>
      </c>
      <c r="BN405" s="98">
        <v>0</v>
      </c>
      <c r="BO405" s="99" t="str">
        <f>IFERROR(VLOOKUP(ROWS($BM$4:BM405),$BL$4:$BM$2337,2,0),"")</f>
        <v>Dygowo (pow. kołobrzeski, woj. zachodniopomorskie)</v>
      </c>
      <c r="BP405" s="98">
        <v>0</v>
      </c>
      <c r="BQ405" s="98">
        <f>IF(ISNUMBER(SEARCH('ankieta ESG'!$G$186,BR405)),MAX($BQ$3:BQ404)+1,0)</f>
        <v>402</v>
      </c>
      <c r="BR405" s="134" t="s">
        <v>4405</v>
      </c>
      <c r="BS405" s="98">
        <v>0</v>
      </c>
      <c r="BT405" s="99" t="str">
        <f>IFERROR(VLOOKUP(ROWS($BR$4:BR405),$BQ$4:$BR$2337,2,0),"")</f>
        <v>Dygowo (pow. kołobrzeski, woj. zachodniopomorskie)</v>
      </c>
      <c r="BU405" s="98">
        <v>0</v>
      </c>
      <c r="BV405" s="98">
        <f>IF(ISNUMBER(SEARCH('ankieta ESG'!$G$187,BW405)),MAX($BV$3:BV404)+1,0)</f>
        <v>402</v>
      </c>
      <c r="BW405" s="134" t="s">
        <v>4405</v>
      </c>
      <c r="BX405" s="98">
        <v>0</v>
      </c>
      <c r="BY405" s="99" t="str">
        <f>IFERROR(VLOOKUP(ROWS($BW$4:BW405),$BV$4:$BW$2337,2,0),"")</f>
        <v>Dygowo (pow. kołobrzeski, woj. zachodniopomorskie)</v>
      </c>
      <c r="BZ405" s="98">
        <v>0</v>
      </c>
      <c r="CA405" s="98">
        <f>IF(ISNUMBER(SEARCH('ankieta ESG'!$G$188,CB405)),MAX($CA$3:CA404)+1,0)</f>
        <v>402</v>
      </c>
      <c r="CB405" s="134" t="s">
        <v>4405</v>
      </c>
      <c r="CC405" s="98">
        <v>0</v>
      </c>
      <c r="CD405" s="99" t="str">
        <f>IFERROR(VLOOKUP(ROWS($CB$4:CB405),$CA$4:$CB$2337,2,0),"")</f>
        <v>Dygowo (pow. kołobrzeski, woj. zachodniopomorskie)</v>
      </c>
      <c r="CE405" s="98">
        <v>0</v>
      </c>
      <c r="CF405" s="98">
        <f>IF(ISNUMBER(SEARCH('ankieta ESG'!$G$189,CG405)),MAX($CF$3:CF404)+1,0)</f>
        <v>402</v>
      </c>
      <c r="CG405" s="134" t="s">
        <v>4405</v>
      </c>
      <c r="CH405" s="98">
        <v>0</v>
      </c>
      <c r="CI405" s="99" t="str">
        <f>IFERROR(VLOOKUP(ROWS($CG$4:CG405),$CF$4:$CG$2337,2,0),"")</f>
        <v>Dygowo (pow. kołobrzeski, woj. zachodniopomorskie)</v>
      </c>
      <c r="CJ405" s="98">
        <v>0</v>
      </c>
    </row>
    <row r="406" spans="2:88">
      <c r="B406" s="98">
        <f>IF(ISNUMBER(SEARCH('ankieta ESG'!$E$11,C406)),MAX(B$3:$B405)+1,0)</f>
        <v>403</v>
      </c>
      <c r="C406" s="99" t="s">
        <v>447</v>
      </c>
      <c r="D406" s="98">
        <v>0</v>
      </c>
      <c r="E406" s="99" t="str">
        <f>IFERROR(VLOOKUP(ROWS($C$4:C406),$B$4:$C$1385,2,0),"")</f>
        <v>47.43.Z Sprzedaż detaliczna sprzętu audiowizualnego prowadzona w wyspecjalizowanych sklepach (PKD 2007)</v>
      </c>
      <c r="F406" s="98">
        <v>0</v>
      </c>
      <c r="AM406" s="98">
        <f>IF(ISNUMBER(SEARCH('ankieta ESG'!$G$180,AN406)),MAX(AM$3:$AM405)+1,0)</f>
        <v>403</v>
      </c>
      <c r="AN406" s="134" t="s">
        <v>4406</v>
      </c>
      <c r="AO406" s="98">
        <v>0</v>
      </c>
      <c r="AP406" s="99" t="str">
        <f>IFERROR(VLOOKUP(ROWS($AN$4:AN406),$AM$4:$AN$2337,2,0),"")</f>
        <v>Dynów (pow. rzeszowski, woj. podkarpackie)</v>
      </c>
      <c r="AQ406" s="98">
        <v>0</v>
      </c>
      <c r="AR406" s="98">
        <f>IF(ISNUMBER(SEARCH('ankieta ESG'!$G$181,AS406)),MAX($AR$3:AR405)+1,0)</f>
        <v>403</v>
      </c>
      <c r="AS406" s="134" t="s">
        <v>4406</v>
      </c>
      <c r="AT406" s="98">
        <v>0</v>
      </c>
      <c r="AU406" s="99" t="str">
        <f>IFERROR(VLOOKUP(ROWS($AS$4:AS406),$AR$4:$AS$2337,2,0),"")</f>
        <v>Dynów (pow. rzeszowski, woj. podkarpackie)</v>
      </c>
      <c r="AV406" s="98">
        <v>0</v>
      </c>
      <c r="AW406" s="98">
        <f>IF(ISNUMBER(SEARCH('ankieta ESG'!$G$182,AX406)),MAX($AW$3:AW405)+1,0)</f>
        <v>403</v>
      </c>
      <c r="AX406" s="134" t="s">
        <v>4406</v>
      </c>
      <c r="AY406" s="98">
        <v>0</v>
      </c>
      <c r="AZ406" s="99" t="str">
        <f>IFERROR(VLOOKUP(ROWS($AX$4:AX406),$AW$4:$AX$2337,2,0),"")</f>
        <v>Dynów (pow. rzeszowski, woj. podkarpackie)</v>
      </c>
      <c r="BA406" s="98">
        <v>0</v>
      </c>
      <c r="BB406" s="98">
        <f>IF(ISNUMBER(SEARCH('ankieta ESG'!$G$183,BC406)),MAX($BB$3:BB405)+1,0)</f>
        <v>403</v>
      </c>
      <c r="BC406" s="134" t="s">
        <v>4406</v>
      </c>
      <c r="BD406" s="98">
        <v>0</v>
      </c>
      <c r="BE406" s="99" t="str">
        <f>IFERROR(VLOOKUP(ROWS($BC$4:BC406),$BB$4:$BC$2337,2,0),"")</f>
        <v>Dynów (pow. rzeszowski, woj. podkarpackie)</v>
      </c>
      <c r="BF406" s="98">
        <v>0</v>
      </c>
      <c r="BG406" s="98">
        <f>IF(ISNUMBER(SEARCH('ankieta ESG'!$G$184,BH406)),MAX($BG$3:BG405)+1,0)</f>
        <v>403</v>
      </c>
      <c r="BH406" s="134" t="s">
        <v>4406</v>
      </c>
      <c r="BI406" s="98">
        <v>0</v>
      </c>
      <c r="BJ406" s="99" t="str">
        <f>IFERROR(VLOOKUP(ROWS($BH$4:BH406),$BG$4:$BH$2337,2,0),"")</f>
        <v>Dynów (pow. rzeszowski, woj. podkarpackie)</v>
      </c>
      <c r="BK406" s="98">
        <v>0</v>
      </c>
      <c r="BL406" s="98">
        <f>IF(ISNUMBER(SEARCH('ankieta ESG'!$G$185,BM406)),MAX($BL$3:BL405)+1,0)</f>
        <v>403</v>
      </c>
      <c r="BM406" s="134" t="s">
        <v>4406</v>
      </c>
      <c r="BN406" s="98">
        <v>0</v>
      </c>
      <c r="BO406" s="99" t="str">
        <f>IFERROR(VLOOKUP(ROWS($BM$4:BM406),$BL$4:$BM$2337,2,0),"")</f>
        <v>Dynów (pow. rzeszowski, woj. podkarpackie)</v>
      </c>
      <c r="BP406" s="98">
        <v>0</v>
      </c>
      <c r="BQ406" s="98">
        <f>IF(ISNUMBER(SEARCH('ankieta ESG'!$G$186,BR406)),MAX($BQ$3:BQ405)+1,0)</f>
        <v>403</v>
      </c>
      <c r="BR406" s="134" t="s">
        <v>4406</v>
      </c>
      <c r="BS406" s="98">
        <v>0</v>
      </c>
      <c r="BT406" s="99" t="str">
        <f>IFERROR(VLOOKUP(ROWS($BR$4:BR406),$BQ$4:$BR$2337,2,0),"")</f>
        <v>Dynów (pow. rzeszowski, woj. podkarpackie)</v>
      </c>
      <c r="BU406" s="98">
        <v>0</v>
      </c>
      <c r="BV406" s="98">
        <f>IF(ISNUMBER(SEARCH('ankieta ESG'!$G$187,BW406)),MAX($BV$3:BV405)+1,0)</f>
        <v>403</v>
      </c>
      <c r="BW406" s="134" t="s">
        <v>4406</v>
      </c>
      <c r="BX406" s="98">
        <v>0</v>
      </c>
      <c r="BY406" s="99" t="str">
        <f>IFERROR(VLOOKUP(ROWS($BW$4:BW406),$BV$4:$BW$2337,2,0),"")</f>
        <v>Dynów (pow. rzeszowski, woj. podkarpackie)</v>
      </c>
      <c r="BZ406" s="98">
        <v>0</v>
      </c>
      <c r="CA406" s="98">
        <f>IF(ISNUMBER(SEARCH('ankieta ESG'!$G$188,CB406)),MAX($CA$3:CA405)+1,0)</f>
        <v>403</v>
      </c>
      <c r="CB406" s="134" t="s">
        <v>4406</v>
      </c>
      <c r="CC406" s="98">
        <v>0</v>
      </c>
      <c r="CD406" s="99" t="str">
        <f>IFERROR(VLOOKUP(ROWS($CB$4:CB406),$CA$4:$CB$2337,2,0),"")</f>
        <v>Dynów (pow. rzeszowski, woj. podkarpackie)</v>
      </c>
      <c r="CE406" s="98">
        <v>0</v>
      </c>
      <c r="CF406" s="98">
        <f>IF(ISNUMBER(SEARCH('ankieta ESG'!$G$189,CG406)),MAX($CF$3:CF405)+1,0)</f>
        <v>403</v>
      </c>
      <c r="CG406" s="134" t="s">
        <v>4406</v>
      </c>
      <c r="CH406" s="98">
        <v>0</v>
      </c>
      <c r="CI406" s="99" t="str">
        <f>IFERROR(VLOOKUP(ROWS($CG$4:CG406),$CF$4:$CG$2337,2,0),"")</f>
        <v>Dynów (pow. rzeszowski, woj. podkarpackie)</v>
      </c>
      <c r="CJ406" s="98">
        <v>0</v>
      </c>
    </row>
    <row r="407" spans="2:88">
      <c r="B407" s="98">
        <f>IF(ISNUMBER(SEARCH('ankieta ESG'!$E$11,C407)),MAX(B$3:$B406)+1,0)</f>
        <v>404</v>
      </c>
      <c r="C407" s="99" t="s">
        <v>448</v>
      </c>
      <c r="D407" s="98">
        <v>0</v>
      </c>
      <c r="E407" s="99" t="str">
        <f>IFERROR(VLOOKUP(ROWS($C$4:C407),$B$4:$C$1385,2,0),"")</f>
        <v>47.51.Z Sprzedaż detaliczna wyrobów tekstylnych prowadzona w wyspecjalizowanych sklepach (PKD 2007)</v>
      </c>
      <c r="F407" s="98">
        <v>0</v>
      </c>
      <c r="AM407" s="98">
        <f>IF(ISNUMBER(SEARCH('ankieta ESG'!$G$180,AN407)),MAX(AM$3:$AM406)+1,0)</f>
        <v>404</v>
      </c>
      <c r="AN407" s="134" t="s">
        <v>4407</v>
      </c>
      <c r="AO407" s="98">
        <v>0</v>
      </c>
      <c r="AP407" s="99" t="str">
        <f>IFERROR(VLOOKUP(ROWS($AN$4:AN407),$AM$4:$AN$2337,2,0),"")</f>
        <v>Dywity (pow. olsztyński, woj. warmińsko-mazurskie)</v>
      </c>
      <c r="AQ407" s="98">
        <v>0</v>
      </c>
      <c r="AR407" s="98">
        <f>IF(ISNUMBER(SEARCH('ankieta ESG'!$G$181,AS407)),MAX($AR$3:AR406)+1,0)</f>
        <v>404</v>
      </c>
      <c r="AS407" s="134" t="s">
        <v>4407</v>
      </c>
      <c r="AT407" s="98">
        <v>0</v>
      </c>
      <c r="AU407" s="99" t="str">
        <f>IFERROR(VLOOKUP(ROWS($AS$4:AS407),$AR$4:$AS$2337,2,0),"")</f>
        <v>Dywity (pow. olsztyński, woj. warmińsko-mazurskie)</v>
      </c>
      <c r="AV407" s="98">
        <v>0</v>
      </c>
      <c r="AW407" s="98">
        <f>IF(ISNUMBER(SEARCH('ankieta ESG'!$G$182,AX407)),MAX($AW$3:AW406)+1,0)</f>
        <v>404</v>
      </c>
      <c r="AX407" s="134" t="s">
        <v>4407</v>
      </c>
      <c r="AY407" s="98">
        <v>0</v>
      </c>
      <c r="AZ407" s="99" t="str">
        <f>IFERROR(VLOOKUP(ROWS($AX$4:AX407),$AW$4:$AX$2337,2,0),"")</f>
        <v>Dywity (pow. olsztyński, woj. warmińsko-mazurskie)</v>
      </c>
      <c r="BA407" s="98">
        <v>0</v>
      </c>
      <c r="BB407" s="98">
        <f>IF(ISNUMBER(SEARCH('ankieta ESG'!$G$183,BC407)),MAX($BB$3:BB406)+1,0)</f>
        <v>404</v>
      </c>
      <c r="BC407" s="134" t="s">
        <v>4407</v>
      </c>
      <c r="BD407" s="98">
        <v>0</v>
      </c>
      <c r="BE407" s="99" t="str">
        <f>IFERROR(VLOOKUP(ROWS($BC$4:BC407),$BB$4:$BC$2337,2,0),"")</f>
        <v>Dywity (pow. olsztyński, woj. warmińsko-mazurskie)</v>
      </c>
      <c r="BF407" s="98">
        <v>0</v>
      </c>
      <c r="BG407" s="98">
        <f>IF(ISNUMBER(SEARCH('ankieta ESG'!$G$184,BH407)),MAX($BG$3:BG406)+1,0)</f>
        <v>404</v>
      </c>
      <c r="BH407" s="134" t="s">
        <v>4407</v>
      </c>
      <c r="BI407" s="98">
        <v>0</v>
      </c>
      <c r="BJ407" s="99" t="str">
        <f>IFERROR(VLOOKUP(ROWS($BH$4:BH407),$BG$4:$BH$2337,2,0),"")</f>
        <v>Dywity (pow. olsztyński, woj. warmińsko-mazurskie)</v>
      </c>
      <c r="BK407" s="98">
        <v>0</v>
      </c>
      <c r="BL407" s="98">
        <f>IF(ISNUMBER(SEARCH('ankieta ESG'!$G$185,BM407)),MAX($BL$3:BL406)+1,0)</f>
        <v>404</v>
      </c>
      <c r="BM407" s="134" t="s">
        <v>4407</v>
      </c>
      <c r="BN407" s="98">
        <v>0</v>
      </c>
      <c r="BO407" s="99" t="str">
        <f>IFERROR(VLOOKUP(ROWS($BM$4:BM407),$BL$4:$BM$2337,2,0),"")</f>
        <v>Dywity (pow. olsztyński, woj. warmińsko-mazurskie)</v>
      </c>
      <c r="BP407" s="98">
        <v>0</v>
      </c>
      <c r="BQ407" s="98">
        <f>IF(ISNUMBER(SEARCH('ankieta ESG'!$G$186,BR407)),MAX($BQ$3:BQ406)+1,0)</f>
        <v>404</v>
      </c>
      <c r="BR407" s="134" t="s">
        <v>4407</v>
      </c>
      <c r="BS407" s="98">
        <v>0</v>
      </c>
      <c r="BT407" s="99" t="str">
        <f>IFERROR(VLOOKUP(ROWS($BR$4:BR407),$BQ$4:$BR$2337,2,0),"")</f>
        <v>Dywity (pow. olsztyński, woj. warmińsko-mazurskie)</v>
      </c>
      <c r="BU407" s="98">
        <v>0</v>
      </c>
      <c r="BV407" s="98">
        <f>IF(ISNUMBER(SEARCH('ankieta ESG'!$G$187,BW407)),MAX($BV$3:BV406)+1,0)</f>
        <v>404</v>
      </c>
      <c r="BW407" s="134" t="s">
        <v>4407</v>
      </c>
      <c r="BX407" s="98">
        <v>0</v>
      </c>
      <c r="BY407" s="99" t="str">
        <f>IFERROR(VLOOKUP(ROWS($BW$4:BW407),$BV$4:$BW$2337,2,0),"")</f>
        <v>Dywity (pow. olsztyński, woj. warmińsko-mazurskie)</v>
      </c>
      <c r="BZ407" s="98">
        <v>0</v>
      </c>
      <c r="CA407" s="98">
        <f>IF(ISNUMBER(SEARCH('ankieta ESG'!$G$188,CB407)),MAX($CA$3:CA406)+1,0)</f>
        <v>404</v>
      </c>
      <c r="CB407" s="134" t="s">
        <v>4407</v>
      </c>
      <c r="CC407" s="98">
        <v>0</v>
      </c>
      <c r="CD407" s="99" t="str">
        <f>IFERROR(VLOOKUP(ROWS($CB$4:CB407),$CA$4:$CB$2337,2,0),"")</f>
        <v>Dywity (pow. olsztyński, woj. warmińsko-mazurskie)</v>
      </c>
      <c r="CE407" s="98">
        <v>0</v>
      </c>
      <c r="CF407" s="98">
        <f>IF(ISNUMBER(SEARCH('ankieta ESG'!$G$189,CG407)),MAX($CF$3:CF406)+1,0)</f>
        <v>404</v>
      </c>
      <c r="CG407" s="134" t="s">
        <v>4407</v>
      </c>
      <c r="CH407" s="98">
        <v>0</v>
      </c>
      <c r="CI407" s="99" t="str">
        <f>IFERROR(VLOOKUP(ROWS($CG$4:CG407),$CF$4:$CG$2337,2,0),"")</f>
        <v>Dywity (pow. olsztyński, woj. warmińsko-mazurskie)</v>
      </c>
      <c r="CJ407" s="98">
        <v>0</v>
      </c>
    </row>
    <row r="408" spans="2:88">
      <c r="B408" s="98">
        <f>IF(ISNUMBER(SEARCH('ankieta ESG'!$E$11,C408)),MAX(B$3:$B407)+1,0)</f>
        <v>405</v>
      </c>
      <c r="C408" s="99" t="s">
        <v>449</v>
      </c>
      <c r="D408" s="98">
        <v>0</v>
      </c>
      <c r="E408" s="99" t="str">
        <f>IFERROR(VLOOKUP(ROWS($C$4:C408),$B$4:$C$1385,2,0),"")</f>
        <v>47.52.Z Sprzedaż detaliczna drobnych wyrobów metalowych, farb i szkła prowadzona w wyspecjalizowanych sklepach (PKD 2007)</v>
      </c>
      <c r="F408" s="98">
        <v>0</v>
      </c>
      <c r="AM408" s="98">
        <f>IF(ISNUMBER(SEARCH('ankieta ESG'!$G$180,AN408)),MAX(AM$3:$AM407)+1,0)</f>
        <v>405</v>
      </c>
      <c r="AN408" s="134" t="s">
        <v>4408</v>
      </c>
      <c r="AO408" s="98">
        <v>0</v>
      </c>
      <c r="AP408" s="99" t="str">
        <f>IFERROR(VLOOKUP(ROWS($AN$4:AN408),$AM$4:$AN$2337,2,0),"")</f>
        <v>Dziadkowice (pow. siemiatycki, woj. podlaskie)</v>
      </c>
      <c r="AQ408" s="98">
        <v>0</v>
      </c>
      <c r="AR408" s="98">
        <f>IF(ISNUMBER(SEARCH('ankieta ESG'!$G$181,AS408)),MAX($AR$3:AR407)+1,0)</f>
        <v>405</v>
      </c>
      <c r="AS408" s="134" t="s">
        <v>4408</v>
      </c>
      <c r="AT408" s="98">
        <v>0</v>
      </c>
      <c r="AU408" s="99" t="str">
        <f>IFERROR(VLOOKUP(ROWS($AS$4:AS408),$AR$4:$AS$2337,2,0),"")</f>
        <v>Dziadkowice (pow. siemiatycki, woj. podlaskie)</v>
      </c>
      <c r="AV408" s="98">
        <v>0</v>
      </c>
      <c r="AW408" s="98">
        <f>IF(ISNUMBER(SEARCH('ankieta ESG'!$G$182,AX408)),MAX($AW$3:AW407)+1,0)</f>
        <v>405</v>
      </c>
      <c r="AX408" s="134" t="s">
        <v>4408</v>
      </c>
      <c r="AY408" s="98">
        <v>0</v>
      </c>
      <c r="AZ408" s="99" t="str">
        <f>IFERROR(VLOOKUP(ROWS($AX$4:AX408),$AW$4:$AX$2337,2,0),"")</f>
        <v>Dziadkowice (pow. siemiatycki, woj. podlaskie)</v>
      </c>
      <c r="BA408" s="98">
        <v>0</v>
      </c>
      <c r="BB408" s="98">
        <f>IF(ISNUMBER(SEARCH('ankieta ESG'!$G$183,BC408)),MAX($BB$3:BB407)+1,0)</f>
        <v>405</v>
      </c>
      <c r="BC408" s="134" t="s">
        <v>4408</v>
      </c>
      <c r="BD408" s="98">
        <v>0</v>
      </c>
      <c r="BE408" s="99" t="str">
        <f>IFERROR(VLOOKUP(ROWS($BC$4:BC408),$BB$4:$BC$2337,2,0),"")</f>
        <v>Dziadkowice (pow. siemiatycki, woj. podlaskie)</v>
      </c>
      <c r="BF408" s="98">
        <v>0</v>
      </c>
      <c r="BG408" s="98">
        <f>IF(ISNUMBER(SEARCH('ankieta ESG'!$G$184,BH408)),MAX($BG$3:BG407)+1,0)</f>
        <v>405</v>
      </c>
      <c r="BH408" s="134" t="s">
        <v>4408</v>
      </c>
      <c r="BI408" s="98">
        <v>0</v>
      </c>
      <c r="BJ408" s="99" t="str">
        <f>IFERROR(VLOOKUP(ROWS($BH$4:BH408),$BG$4:$BH$2337,2,0),"")</f>
        <v>Dziadkowice (pow. siemiatycki, woj. podlaskie)</v>
      </c>
      <c r="BK408" s="98">
        <v>0</v>
      </c>
      <c r="BL408" s="98">
        <f>IF(ISNUMBER(SEARCH('ankieta ESG'!$G$185,BM408)),MAX($BL$3:BL407)+1,0)</f>
        <v>405</v>
      </c>
      <c r="BM408" s="134" t="s">
        <v>4408</v>
      </c>
      <c r="BN408" s="98">
        <v>0</v>
      </c>
      <c r="BO408" s="99" t="str">
        <f>IFERROR(VLOOKUP(ROWS($BM$4:BM408),$BL$4:$BM$2337,2,0),"")</f>
        <v>Dziadkowice (pow. siemiatycki, woj. podlaskie)</v>
      </c>
      <c r="BP408" s="98">
        <v>0</v>
      </c>
      <c r="BQ408" s="98">
        <f>IF(ISNUMBER(SEARCH('ankieta ESG'!$G$186,BR408)),MAX($BQ$3:BQ407)+1,0)</f>
        <v>405</v>
      </c>
      <c r="BR408" s="134" t="s">
        <v>4408</v>
      </c>
      <c r="BS408" s="98">
        <v>0</v>
      </c>
      <c r="BT408" s="99" t="str">
        <f>IFERROR(VLOOKUP(ROWS($BR$4:BR408),$BQ$4:$BR$2337,2,0),"")</f>
        <v>Dziadkowice (pow. siemiatycki, woj. podlaskie)</v>
      </c>
      <c r="BU408" s="98">
        <v>0</v>
      </c>
      <c r="BV408" s="98">
        <f>IF(ISNUMBER(SEARCH('ankieta ESG'!$G$187,BW408)),MAX($BV$3:BV407)+1,0)</f>
        <v>405</v>
      </c>
      <c r="BW408" s="134" t="s">
        <v>4408</v>
      </c>
      <c r="BX408" s="98">
        <v>0</v>
      </c>
      <c r="BY408" s="99" t="str">
        <f>IFERROR(VLOOKUP(ROWS($BW$4:BW408),$BV$4:$BW$2337,2,0),"")</f>
        <v>Dziadkowice (pow. siemiatycki, woj. podlaskie)</v>
      </c>
      <c r="BZ408" s="98">
        <v>0</v>
      </c>
      <c r="CA408" s="98">
        <f>IF(ISNUMBER(SEARCH('ankieta ESG'!$G$188,CB408)),MAX($CA$3:CA407)+1,0)</f>
        <v>405</v>
      </c>
      <c r="CB408" s="134" t="s">
        <v>4408</v>
      </c>
      <c r="CC408" s="98">
        <v>0</v>
      </c>
      <c r="CD408" s="99" t="str">
        <f>IFERROR(VLOOKUP(ROWS($CB$4:CB408),$CA$4:$CB$2337,2,0),"")</f>
        <v>Dziadkowice (pow. siemiatycki, woj. podlaskie)</v>
      </c>
      <c r="CE408" s="98">
        <v>0</v>
      </c>
      <c r="CF408" s="98">
        <f>IF(ISNUMBER(SEARCH('ankieta ESG'!$G$189,CG408)),MAX($CF$3:CF407)+1,0)</f>
        <v>405</v>
      </c>
      <c r="CG408" s="134" t="s">
        <v>4408</v>
      </c>
      <c r="CH408" s="98">
        <v>0</v>
      </c>
      <c r="CI408" s="99" t="str">
        <f>IFERROR(VLOOKUP(ROWS($CG$4:CG408),$CF$4:$CG$2337,2,0),"")</f>
        <v>Dziadkowice (pow. siemiatycki, woj. podlaskie)</v>
      </c>
      <c r="CJ408" s="98">
        <v>0</v>
      </c>
    </row>
    <row r="409" spans="2:88">
      <c r="B409" s="98">
        <f>IF(ISNUMBER(SEARCH('ankieta ESG'!$E$11,C409)),MAX(B$3:$B408)+1,0)</f>
        <v>406</v>
      </c>
      <c r="C409" s="99" t="s">
        <v>450</v>
      </c>
      <c r="D409" s="98">
        <v>0</v>
      </c>
      <c r="E409" s="99" t="str">
        <f>IFERROR(VLOOKUP(ROWS($C$4:C409),$B$4:$C$1385,2,0),"")</f>
        <v>47.53.Z Sprzedaż detaliczna dywanów, chodników i innych pokryć podłogowych oraz pokryć ściennych prowadzona w wyspecjalizowanych sklepach (PKD 2007)</v>
      </c>
      <c r="F409" s="98">
        <v>0</v>
      </c>
      <c r="AM409" s="98">
        <f>IF(ISNUMBER(SEARCH('ankieta ESG'!$G$180,AN409)),MAX(AM$3:$AM408)+1,0)</f>
        <v>406</v>
      </c>
      <c r="AN409" s="134" t="s">
        <v>4409</v>
      </c>
      <c r="AO409" s="98">
        <v>0</v>
      </c>
      <c r="AP409" s="99" t="str">
        <f>IFERROR(VLOOKUP(ROWS($AN$4:AN409),$AM$4:$AN$2337,2,0),"")</f>
        <v>Dziadowa Kłoda (pow. oleśnicki, woj. dolnośląskie)</v>
      </c>
      <c r="AQ409" s="98">
        <v>0</v>
      </c>
      <c r="AR409" s="98">
        <f>IF(ISNUMBER(SEARCH('ankieta ESG'!$G$181,AS409)),MAX($AR$3:AR408)+1,0)</f>
        <v>406</v>
      </c>
      <c r="AS409" s="134" t="s">
        <v>4409</v>
      </c>
      <c r="AT409" s="98">
        <v>0</v>
      </c>
      <c r="AU409" s="99" t="str">
        <f>IFERROR(VLOOKUP(ROWS($AS$4:AS409),$AR$4:$AS$2337,2,0),"")</f>
        <v>Dziadowa Kłoda (pow. oleśnicki, woj. dolnośląskie)</v>
      </c>
      <c r="AV409" s="98">
        <v>0</v>
      </c>
      <c r="AW409" s="98">
        <f>IF(ISNUMBER(SEARCH('ankieta ESG'!$G$182,AX409)),MAX($AW$3:AW408)+1,0)</f>
        <v>406</v>
      </c>
      <c r="AX409" s="134" t="s">
        <v>4409</v>
      </c>
      <c r="AY409" s="98">
        <v>0</v>
      </c>
      <c r="AZ409" s="99" t="str">
        <f>IFERROR(VLOOKUP(ROWS($AX$4:AX409),$AW$4:$AX$2337,2,0),"")</f>
        <v>Dziadowa Kłoda (pow. oleśnicki, woj. dolnośląskie)</v>
      </c>
      <c r="BA409" s="98">
        <v>0</v>
      </c>
      <c r="BB409" s="98">
        <f>IF(ISNUMBER(SEARCH('ankieta ESG'!$G$183,BC409)),MAX($BB$3:BB408)+1,0)</f>
        <v>406</v>
      </c>
      <c r="BC409" s="134" t="s">
        <v>4409</v>
      </c>
      <c r="BD409" s="98">
        <v>0</v>
      </c>
      <c r="BE409" s="99" t="str">
        <f>IFERROR(VLOOKUP(ROWS($BC$4:BC409),$BB$4:$BC$2337,2,0),"")</f>
        <v>Dziadowa Kłoda (pow. oleśnicki, woj. dolnośląskie)</v>
      </c>
      <c r="BF409" s="98">
        <v>0</v>
      </c>
      <c r="BG409" s="98">
        <f>IF(ISNUMBER(SEARCH('ankieta ESG'!$G$184,BH409)),MAX($BG$3:BG408)+1,0)</f>
        <v>406</v>
      </c>
      <c r="BH409" s="134" t="s">
        <v>4409</v>
      </c>
      <c r="BI409" s="98">
        <v>0</v>
      </c>
      <c r="BJ409" s="99" t="str">
        <f>IFERROR(VLOOKUP(ROWS($BH$4:BH409),$BG$4:$BH$2337,2,0),"")</f>
        <v>Dziadowa Kłoda (pow. oleśnicki, woj. dolnośląskie)</v>
      </c>
      <c r="BK409" s="98">
        <v>0</v>
      </c>
      <c r="BL409" s="98">
        <f>IF(ISNUMBER(SEARCH('ankieta ESG'!$G$185,BM409)),MAX($BL$3:BL408)+1,0)</f>
        <v>406</v>
      </c>
      <c r="BM409" s="134" t="s">
        <v>4409</v>
      </c>
      <c r="BN409" s="98">
        <v>0</v>
      </c>
      <c r="BO409" s="99" t="str">
        <f>IFERROR(VLOOKUP(ROWS($BM$4:BM409),$BL$4:$BM$2337,2,0),"")</f>
        <v>Dziadowa Kłoda (pow. oleśnicki, woj. dolnośląskie)</v>
      </c>
      <c r="BP409" s="98">
        <v>0</v>
      </c>
      <c r="BQ409" s="98">
        <f>IF(ISNUMBER(SEARCH('ankieta ESG'!$G$186,BR409)),MAX($BQ$3:BQ408)+1,0)</f>
        <v>406</v>
      </c>
      <c r="BR409" s="134" t="s">
        <v>4409</v>
      </c>
      <c r="BS409" s="98">
        <v>0</v>
      </c>
      <c r="BT409" s="99" t="str">
        <f>IFERROR(VLOOKUP(ROWS($BR$4:BR409),$BQ$4:$BR$2337,2,0),"")</f>
        <v>Dziadowa Kłoda (pow. oleśnicki, woj. dolnośląskie)</v>
      </c>
      <c r="BU409" s="98">
        <v>0</v>
      </c>
      <c r="BV409" s="98">
        <f>IF(ISNUMBER(SEARCH('ankieta ESG'!$G$187,BW409)),MAX($BV$3:BV408)+1,0)</f>
        <v>406</v>
      </c>
      <c r="BW409" s="134" t="s">
        <v>4409</v>
      </c>
      <c r="BX409" s="98">
        <v>0</v>
      </c>
      <c r="BY409" s="99" t="str">
        <f>IFERROR(VLOOKUP(ROWS($BW$4:BW409),$BV$4:$BW$2337,2,0),"")</f>
        <v>Dziadowa Kłoda (pow. oleśnicki, woj. dolnośląskie)</v>
      </c>
      <c r="BZ409" s="98">
        <v>0</v>
      </c>
      <c r="CA409" s="98">
        <f>IF(ISNUMBER(SEARCH('ankieta ESG'!$G$188,CB409)),MAX($CA$3:CA408)+1,0)</f>
        <v>406</v>
      </c>
      <c r="CB409" s="134" t="s">
        <v>4409</v>
      </c>
      <c r="CC409" s="98">
        <v>0</v>
      </c>
      <c r="CD409" s="99" t="str">
        <f>IFERROR(VLOOKUP(ROWS($CB$4:CB409),$CA$4:$CB$2337,2,0),"")</f>
        <v>Dziadowa Kłoda (pow. oleśnicki, woj. dolnośląskie)</v>
      </c>
      <c r="CE409" s="98">
        <v>0</v>
      </c>
      <c r="CF409" s="98">
        <f>IF(ISNUMBER(SEARCH('ankieta ESG'!$G$189,CG409)),MAX($CF$3:CF408)+1,0)</f>
        <v>406</v>
      </c>
      <c r="CG409" s="134" t="s">
        <v>4409</v>
      </c>
      <c r="CH409" s="98">
        <v>0</v>
      </c>
      <c r="CI409" s="99" t="str">
        <f>IFERROR(VLOOKUP(ROWS($CG$4:CG409),$CF$4:$CG$2337,2,0),"")</f>
        <v>Dziadowa Kłoda (pow. oleśnicki, woj. dolnośląskie)</v>
      </c>
      <c r="CJ409" s="98">
        <v>0</v>
      </c>
    </row>
    <row r="410" spans="2:88">
      <c r="B410" s="98">
        <f>IF(ISNUMBER(SEARCH('ankieta ESG'!$E$11,C410)),MAX(B$3:$B409)+1,0)</f>
        <v>407</v>
      </c>
      <c r="C410" s="99" t="s">
        <v>451</v>
      </c>
      <c r="D410" s="98">
        <v>0</v>
      </c>
      <c r="E410" s="99" t="str">
        <f>IFERROR(VLOOKUP(ROWS($C$4:C410),$B$4:$C$1385,2,0),"")</f>
        <v>47.54.Z Sprzedaż detaliczna elektrycznego sprzętu gospodarstwa domowego prowadzona w wyspecjalizowanych sklepach (PKD 2007)</v>
      </c>
      <c r="F410" s="98">
        <v>0</v>
      </c>
      <c r="AM410" s="98">
        <f>IF(ISNUMBER(SEARCH('ankieta ESG'!$G$180,AN410)),MAX(AM$3:$AM409)+1,0)</f>
        <v>407</v>
      </c>
      <c r="AN410" s="134" t="s">
        <v>4410</v>
      </c>
      <c r="AO410" s="98">
        <v>0</v>
      </c>
      <c r="AP410" s="99" t="str">
        <f>IFERROR(VLOOKUP(ROWS($AN$4:AN410),$AM$4:$AN$2337,2,0),"")</f>
        <v>Działdowo (pow. działdowski, woj. warmińsko-mazurskie)</v>
      </c>
      <c r="AQ410" s="98">
        <v>0</v>
      </c>
      <c r="AR410" s="98">
        <f>IF(ISNUMBER(SEARCH('ankieta ESG'!$G$181,AS410)),MAX($AR$3:AR409)+1,0)</f>
        <v>407</v>
      </c>
      <c r="AS410" s="134" t="s">
        <v>4410</v>
      </c>
      <c r="AT410" s="98">
        <v>0</v>
      </c>
      <c r="AU410" s="99" t="str">
        <f>IFERROR(VLOOKUP(ROWS($AS$4:AS410),$AR$4:$AS$2337,2,0),"")</f>
        <v>Działdowo (pow. działdowski, woj. warmińsko-mazurskie)</v>
      </c>
      <c r="AV410" s="98">
        <v>0</v>
      </c>
      <c r="AW410" s="98">
        <f>IF(ISNUMBER(SEARCH('ankieta ESG'!$G$182,AX410)),MAX($AW$3:AW409)+1,0)</f>
        <v>407</v>
      </c>
      <c r="AX410" s="134" t="s">
        <v>4410</v>
      </c>
      <c r="AY410" s="98">
        <v>0</v>
      </c>
      <c r="AZ410" s="99" t="str">
        <f>IFERROR(VLOOKUP(ROWS($AX$4:AX410),$AW$4:$AX$2337,2,0),"")</f>
        <v>Działdowo (pow. działdowski, woj. warmińsko-mazurskie)</v>
      </c>
      <c r="BA410" s="98">
        <v>0</v>
      </c>
      <c r="BB410" s="98">
        <f>IF(ISNUMBER(SEARCH('ankieta ESG'!$G$183,BC410)),MAX($BB$3:BB409)+1,0)</f>
        <v>407</v>
      </c>
      <c r="BC410" s="134" t="s">
        <v>4410</v>
      </c>
      <c r="BD410" s="98">
        <v>0</v>
      </c>
      <c r="BE410" s="99" t="str">
        <f>IFERROR(VLOOKUP(ROWS($BC$4:BC410),$BB$4:$BC$2337,2,0),"")</f>
        <v>Działdowo (pow. działdowski, woj. warmińsko-mazurskie)</v>
      </c>
      <c r="BF410" s="98">
        <v>0</v>
      </c>
      <c r="BG410" s="98">
        <f>IF(ISNUMBER(SEARCH('ankieta ESG'!$G$184,BH410)),MAX($BG$3:BG409)+1,0)</f>
        <v>407</v>
      </c>
      <c r="BH410" s="134" t="s">
        <v>4410</v>
      </c>
      <c r="BI410" s="98">
        <v>0</v>
      </c>
      <c r="BJ410" s="99" t="str">
        <f>IFERROR(VLOOKUP(ROWS($BH$4:BH410),$BG$4:$BH$2337,2,0),"")</f>
        <v>Działdowo (pow. działdowski, woj. warmińsko-mazurskie)</v>
      </c>
      <c r="BK410" s="98">
        <v>0</v>
      </c>
      <c r="BL410" s="98">
        <f>IF(ISNUMBER(SEARCH('ankieta ESG'!$G$185,BM410)),MAX($BL$3:BL409)+1,0)</f>
        <v>407</v>
      </c>
      <c r="BM410" s="134" t="s">
        <v>4410</v>
      </c>
      <c r="BN410" s="98">
        <v>0</v>
      </c>
      <c r="BO410" s="99" t="str">
        <f>IFERROR(VLOOKUP(ROWS($BM$4:BM410),$BL$4:$BM$2337,2,0),"")</f>
        <v>Działdowo (pow. działdowski, woj. warmińsko-mazurskie)</v>
      </c>
      <c r="BP410" s="98">
        <v>0</v>
      </c>
      <c r="BQ410" s="98">
        <f>IF(ISNUMBER(SEARCH('ankieta ESG'!$G$186,BR410)),MAX($BQ$3:BQ409)+1,0)</f>
        <v>407</v>
      </c>
      <c r="BR410" s="134" t="s">
        <v>4410</v>
      </c>
      <c r="BS410" s="98">
        <v>0</v>
      </c>
      <c r="BT410" s="99" t="str">
        <f>IFERROR(VLOOKUP(ROWS($BR$4:BR410),$BQ$4:$BR$2337,2,0),"")</f>
        <v>Działdowo (pow. działdowski, woj. warmińsko-mazurskie)</v>
      </c>
      <c r="BU410" s="98">
        <v>0</v>
      </c>
      <c r="BV410" s="98">
        <f>IF(ISNUMBER(SEARCH('ankieta ESG'!$G$187,BW410)),MAX($BV$3:BV409)+1,0)</f>
        <v>407</v>
      </c>
      <c r="BW410" s="134" t="s">
        <v>4410</v>
      </c>
      <c r="BX410" s="98">
        <v>0</v>
      </c>
      <c r="BY410" s="99" t="str">
        <f>IFERROR(VLOOKUP(ROWS($BW$4:BW410),$BV$4:$BW$2337,2,0),"")</f>
        <v>Działdowo (pow. działdowski, woj. warmińsko-mazurskie)</v>
      </c>
      <c r="BZ410" s="98">
        <v>0</v>
      </c>
      <c r="CA410" s="98">
        <f>IF(ISNUMBER(SEARCH('ankieta ESG'!$G$188,CB410)),MAX($CA$3:CA409)+1,0)</f>
        <v>407</v>
      </c>
      <c r="CB410" s="134" t="s">
        <v>4410</v>
      </c>
      <c r="CC410" s="98">
        <v>0</v>
      </c>
      <c r="CD410" s="99" t="str">
        <f>IFERROR(VLOOKUP(ROWS($CB$4:CB410),$CA$4:$CB$2337,2,0),"")</f>
        <v>Działdowo (pow. działdowski, woj. warmińsko-mazurskie)</v>
      </c>
      <c r="CE410" s="98">
        <v>0</v>
      </c>
      <c r="CF410" s="98">
        <f>IF(ISNUMBER(SEARCH('ankieta ESG'!$G$189,CG410)),MAX($CF$3:CF409)+1,0)</f>
        <v>407</v>
      </c>
      <c r="CG410" s="134" t="s">
        <v>4410</v>
      </c>
      <c r="CH410" s="98">
        <v>0</v>
      </c>
      <c r="CI410" s="99" t="str">
        <f>IFERROR(VLOOKUP(ROWS($CG$4:CG410),$CF$4:$CG$2337,2,0),"")</f>
        <v>Działdowo (pow. działdowski, woj. warmińsko-mazurskie)</v>
      </c>
      <c r="CJ410" s="98">
        <v>0</v>
      </c>
    </row>
    <row r="411" spans="2:88">
      <c r="B411" s="98">
        <f>IF(ISNUMBER(SEARCH('ankieta ESG'!$E$11,C411)),MAX(B$3:$B410)+1,0)</f>
        <v>408</v>
      </c>
      <c r="C411" s="99" t="s">
        <v>452</v>
      </c>
      <c r="D411" s="98">
        <v>0</v>
      </c>
      <c r="E411" s="99" t="str">
        <f>IFERROR(VLOOKUP(ROWS($C$4:C411),$B$4:$C$1385,2,0),"")</f>
        <v>47.59.Z Sprzedaż detaliczna mebli, sprzętu oświetleniowego i pozostałych artykułów użytku domowego prowadzona w wyspecjalizowanych sklepach (PKD 2007)</v>
      </c>
      <c r="F411" s="98">
        <v>0</v>
      </c>
      <c r="AM411" s="98">
        <f>IF(ISNUMBER(SEARCH('ankieta ESG'!$G$180,AN411)),MAX(AM$3:$AM410)+1,0)</f>
        <v>408</v>
      </c>
      <c r="AN411" s="134" t="s">
        <v>4411</v>
      </c>
      <c r="AO411" s="98">
        <v>0</v>
      </c>
      <c r="AP411" s="99" t="str">
        <f>IFERROR(VLOOKUP(ROWS($AN$4:AN411),$AM$4:$AN$2337,2,0),"")</f>
        <v>Działoszyce (pow. pińczowski, woj. świętokrzyskie)</v>
      </c>
      <c r="AQ411" s="98">
        <v>0</v>
      </c>
      <c r="AR411" s="98">
        <f>IF(ISNUMBER(SEARCH('ankieta ESG'!$G$181,AS411)),MAX($AR$3:AR410)+1,0)</f>
        <v>408</v>
      </c>
      <c r="AS411" s="134" t="s">
        <v>4411</v>
      </c>
      <c r="AT411" s="98">
        <v>0</v>
      </c>
      <c r="AU411" s="99" t="str">
        <f>IFERROR(VLOOKUP(ROWS($AS$4:AS411),$AR$4:$AS$2337,2,0),"")</f>
        <v>Działoszyce (pow. pińczowski, woj. świętokrzyskie)</v>
      </c>
      <c r="AV411" s="98">
        <v>0</v>
      </c>
      <c r="AW411" s="98">
        <f>IF(ISNUMBER(SEARCH('ankieta ESG'!$G$182,AX411)),MAX($AW$3:AW410)+1,0)</f>
        <v>408</v>
      </c>
      <c r="AX411" s="134" t="s">
        <v>4411</v>
      </c>
      <c r="AY411" s="98">
        <v>0</v>
      </c>
      <c r="AZ411" s="99" t="str">
        <f>IFERROR(VLOOKUP(ROWS($AX$4:AX411),$AW$4:$AX$2337,2,0),"")</f>
        <v>Działoszyce (pow. pińczowski, woj. świętokrzyskie)</v>
      </c>
      <c r="BA411" s="98">
        <v>0</v>
      </c>
      <c r="BB411" s="98">
        <f>IF(ISNUMBER(SEARCH('ankieta ESG'!$G$183,BC411)),MAX($BB$3:BB410)+1,0)</f>
        <v>408</v>
      </c>
      <c r="BC411" s="134" t="s">
        <v>4411</v>
      </c>
      <c r="BD411" s="98">
        <v>0</v>
      </c>
      <c r="BE411" s="99" t="str">
        <f>IFERROR(VLOOKUP(ROWS($BC$4:BC411),$BB$4:$BC$2337,2,0),"")</f>
        <v>Działoszyce (pow. pińczowski, woj. świętokrzyskie)</v>
      </c>
      <c r="BF411" s="98">
        <v>0</v>
      </c>
      <c r="BG411" s="98">
        <f>IF(ISNUMBER(SEARCH('ankieta ESG'!$G$184,BH411)),MAX($BG$3:BG410)+1,0)</f>
        <v>408</v>
      </c>
      <c r="BH411" s="134" t="s">
        <v>4411</v>
      </c>
      <c r="BI411" s="98">
        <v>0</v>
      </c>
      <c r="BJ411" s="99" t="str">
        <f>IFERROR(VLOOKUP(ROWS($BH$4:BH411),$BG$4:$BH$2337,2,0),"")</f>
        <v>Działoszyce (pow. pińczowski, woj. świętokrzyskie)</v>
      </c>
      <c r="BK411" s="98">
        <v>0</v>
      </c>
      <c r="BL411" s="98">
        <f>IF(ISNUMBER(SEARCH('ankieta ESG'!$G$185,BM411)),MAX($BL$3:BL410)+1,0)</f>
        <v>408</v>
      </c>
      <c r="BM411" s="134" t="s">
        <v>4411</v>
      </c>
      <c r="BN411" s="98">
        <v>0</v>
      </c>
      <c r="BO411" s="99" t="str">
        <f>IFERROR(VLOOKUP(ROWS($BM$4:BM411),$BL$4:$BM$2337,2,0),"")</f>
        <v>Działoszyce (pow. pińczowski, woj. świętokrzyskie)</v>
      </c>
      <c r="BP411" s="98">
        <v>0</v>
      </c>
      <c r="BQ411" s="98">
        <f>IF(ISNUMBER(SEARCH('ankieta ESG'!$G$186,BR411)),MAX($BQ$3:BQ410)+1,0)</f>
        <v>408</v>
      </c>
      <c r="BR411" s="134" t="s">
        <v>4411</v>
      </c>
      <c r="BS411" s="98">
        <v>0</v>
      </c>
      <c r="BT411" s="99" t="str">
        <f>IFERROR(VLOOKUP(ROWS($BR$4:BR411),$BQ$4:$BR$2337,2,0),"")</f>
        <v>Działoszyce (pow. pińczowski, woj. świętokrzyskie)</v>
      </c>
      <c r="BU411" s="98">
        <v>0</v>
      </c>
      <c r="BV411" s="98">
        <f>IF(ISNUMBER(SEARCH('ankieta ESG'!$G$187,BW411)),MAX($BV$3:BV410)+1,0)</f>
        <v>408</v>
      </c>
      <c r="BW411" s="134" t="s">
        <v>4411</v>
      </c>
      <c r="BX411" s="98">
        <v>0</v>
      </c>
      <c r="BY411" s="99" t="str">
        <f>IFERROR(VLOOKUP(ROWS($BW$4:BW411),$BV$4:$BW$2337,2,0),"")</f>
        <v>Działoszyce (pow. pińczowski, woj. świętokrzyskie)</v>
      </c>
      <c r="BZ411" s="98">
        <v>0</v>
      </c>
      <c r="CA411" s="98">
        <f>IF(ISNUMBER(SEARCH('ankieta ESG'!$G$188,CB411)),MAX($CA$3:CA410)+1,0)</f>
        <v>408</v>
      </c>
      <c r="CB411" s="134" t="s">
        <v>4411</v>
      </c>
      <c r="CC411" s="98">
        <v>0</v>
      </c>
      <c r="CD411" s="99" t="str">
        <f>IFERROR(VLOOKUP(ROWS($CB$4:CB411),$CA$4:$CB$2337,2,0),"")</f>
        <v>Działoszyce (pow. pińczowski, woj. świętokrzyskie)</v>
      </c>
      <c r="CE411" s="98">
        <v>0</v>
      </c>
      <c r="CF411" s="98">
        <f>IF(ISNUMBER(SEARCH('ankieta ESG'!$G$189,CG411)),MAX($CF$3:CF410)+1,0)</f>
        <v>408</v>
      </c>
      <c r="CG411" s="134" t="s">
        <v>4411</v>
      </c>
      <c r="CH411" s="98">
        <v>0</v>
      </c>
      <c r="CI411" s="99" t="str">
        <f>IFERROR(VLOOKUP(ROWS($CG$4:CG411),$CF$4:$CG$2337,2,0),"")</f>
        <v>Działoszyce (pow. pińczowski, woj. świętokrzyskie)</v>
      </c>
      <c r="CJ411" s="98">
        <v>0</v>
      </c>
    </row>
    <row r="412" spans="2:88">
      <c r="B412" s="98">
        <f>IF(ISNUMBER(SEARCH('ankieta ESG'!$E$11,C412)),MAX(B$3:$B411)+1,0)</f>
        <v>409</v>
      </c>
      <c r="C412" s="99" t="s">
        <v>453</v>
      </c>
      <c r="D412" s="98">
        <v>0</v>
      </c>
      <c r="E412" s="99" t="str">
        <f>IFERROR(VLOOKUP(ROWS($C$4:C412),$B$4:$C$1385,2,0),"")</f>
        <v>47.61.Z Sprzedaż detaliczna książek prowadzona w wyspecjalizowanych sklepach (PKD 2007)</v>
      </c>
      <c r="F412" s="98">
        <v>0</v>
      </c>
      <c r="AM412" s="98">
        <f>IF(ISNUMBER(SEARCH('ankieta ESG'!$G$180,AN412)),MAX(AM$3:$AM411)+1,0)</f>
        <v>409</v>
      </c>
      <c r="AN412" s="134" t="s">
        <v>4412</v>
      </c>
      <c r="AO412" s="98">
        <v>0</v>
      </c>
      <c r="AP412" s="99" t="str">
        <f>IFERROR(VLOOKUP(ROWS($AN$4:AN412),$AM$4:$AN$2337,2,0),"")</f>
        <v>Działoszyn (pow. pajęczański, woj. łódzkie)</v>
      </c>
      <c r="AQ412" s="98">
        <v>0</v>
      </c>
      <c r="AR412" s="98">
        <f>IF(ISNUMBER(SEARCH('ankieta ESG'!$G$181,AS412)),MAX($AR$3:AR411)+1,0)</f>
        <v>409</v>
      </c>
      <c r="AS412" s="134" t="s">
        <v>4412</v>
      </c>
      <c r="AT412" s="98">
        <v>0</v>
      </c>
      <c r="AU412" s="99" t="str">
        <f>IFERROR(VLOOKUP(ROWS($AS$4:AS412),$AR$4:$AS$2337,2,0),"")</f>
        <v>Działoszyn (pow. pajęczański, woj. łódzkie)</v>
      </c>
      <c r="AV412" s="98">
        <v>0</v>
      </c>
      <c r="AW412" s="98">
        <f>IF(ISNUMBER(SEARCH('ankieta ESG'!$G$182,AX412)),MAX($AW$3:AW411)+1,0)</f>
        <v>409</v>
      </c>
      <c r="AX412" s="134" t="s">
        <v>4412</v>
      </c>
      <c r="AY412" s="98">
        <v>0</v>
      </c>
      <c r="AZ412" s="99" t="str">
        <f>IFERROR(VLOOKUP(ROWS($AX$4:AX412),$AW$4:$AX$2337,2,0),"")</f>
        <v>Działoszyn (pow. pajęczański, woj. łódzkie)</v>
      </c>
      <c r="BA412" s="98">
        <v>0</v>
      </c>
      <c r="BB412" s="98">
        <f>IF(ISNUMBER(SEARCH('ankieta ESG'!$G$183,BC412)),MAX($BB$3:BB411)+1,0)</f>
        <v>409</v>
      </c>
      <c r="BC412" s="134" t="s">
        <v>4412</v>
      </c>
      <c r="BD412" s="98">
        <v>0</v>
      </c>
      <c r="BE412" s="99" t="str">
        <f>IFERROR(VLOOKUP(ROWS($BC$4:BC412),$BB$4:$BC$2337,2,0),"")</f>
        <v>Działoszyn (pow. pajęczański, woj. łódzkie)</v>
      </c>
      <c r="BF412" s="98">
        <v>0</v>
      </c>
      <c r="BG412" s="98">
        <f>IF(ISNUMBER(SEARCH('ankieta ESG'!$G$184,BH412)),MAX($BG$3:BG411)+1,0)</f>
        <v>409</v>
      </c>
      <c r="BH412" s="134" t="s">
        <v>4412</v>
      </c>
      <c r="BI412" s="98">
        <v>0</v>
      </c>
      <c r="BJ412" s="99" t="str">
        <f>IFERROR(VLOOKUP(ROWS($BH$4:BH412),$BG$4:$BH$2337,2,0),"")</f>
        <v>Działoszyn (pow. pajęczański, woj. łódzkie)</v>
      </c>
      <c r="BK412" s="98">
        <v>0</v>
      </c>
      <c r="BL412" s="98">
        <f>IF(ISNUMBER(SEARCH('ankieta ESG'!$G$185,BM412)),MAX($BL$3:BL411)+1,0)</f>
        <v>409</v>
      </c>
      <c r="BM412" s="134" t="s">
        <v>4412</v>
      </c>
      <c r="BN412" s="98">
        <v>0</v>
      </c>
      <c r="BO412" s="99" t="str">
        <f>IFERROR(VLOOKUP(ROWS($BM$4:BM412),$BL$4:$BM$2337,2,0),"")</f>
        <v>Działoszyn (pow. pajęczański, woj. łódzkie)</v>
      </c>
      <c r="BP412" s="98">
        <v>0</v>
      </c>
      <c r="BQ412" s="98">
        <f>IF(ISNUMBER(SEARCH('ankieta ESG'!$G$186,BR412)),MAX($BQ$3:BQ411)+1,0)</f>
        <v>409</v>
      </c>
      <c r="BR412" s="134" t="s">
        <v>4412</v>
      </c>
      <c r="BS412" s="98">
        <v>0</v>
      </c>
      <c r="BT412" s="99" t="str">
        <f>IFERROR(VLOOKUP(ROWS($BR$4:BR412),$BQ$4:$BR$2337,2,0),"")</f>
        <v>Działoszyn (pow. pajęczański, woj. łódzkie)</v>
      </c>
      <c r="BU412" s="98">
        <v>0</v>
      </c>
      <c r="BV412" s="98">
        <f>IF(ISNUMBER(SEARCH('ankieta ESG'!$G$187,BW412)),MAX($BV$3:BV411)+1,0)</f>
        <v>409</v>
      </c>
      <c r="BW412" s="134" t="s">
        <v>4412</v>
      </c>
      <c r="BX412" s="98">
        <v>0</v>
      </c>
      <c r="BY412" s="99" t="str">
        <f>IFERROR(VLOOKUP(ROWS($BW$4:BW412),$BV$4:$BW$2337,2,0),"")</f>
        <v>Działoszyn (pow. pajęczański, woj. łódzkie)</v>
      </c>
      <c r="BZ412" s="98">
        <v>0</v>
      </c>
      <c r="CA412" s="98">
        <f>IF(ISNUMBER(SEARCH('ankieta ESG'!$G$188,CB412)),MAX($CA$3:CA411)+1,0)</f>
        <v>409</v>
      </c>
      <c r="CB412" s="134" t="s">
        <v>4412</v>
      </c>
      <c r="CC412" s="98">
        <v>0</v>
      </c>
      <c r="CD412" s="99" t="str">
        <f>IFERROR(VLOOKUP(ROWS($CB$4:CB412),$CA$4:$CB$2337,2,0),"")</f>
        <v>Działoszyn (pow. pajęczański, woj. łódzkie)</v>
      </c>
      <c r="CE412" s="98">
        <v>0</v>
      </c>
      <c r="CF412" s="98">
        <f>IF(ISNUMBER(SEARCH('ankieta ESG'!$G$189,CG412)),MAX($CF$3:CF411)+1,0)</f>
        <v>409</v>
      </c>
      <c r="CG412" s="134" t="s">
        <v>4412</v>
      </c>
      <c r="CH412" s="98">
        <v>0</v>
      </c>
      <c r="CI412" s="99" t="str">
        <f>IFERROR(VLOOKUP(ROWS($CG$4:CG412),$CF$4:$CG$2337,2,0),"")</f>
        <v>Działoszyn (pow. pajęczański, woj. łódzkie)</v>
      </c>
      <c r="CJ412" s="98">
        <v>0</v>
      </c>
    </row>
    <row r="413" spans="2:88">
      <c r="B413" s="98">
        <f>IF(ISNUMBER(SEARCH('ankieta ESG'!$E$11,C413)),MAX(B$3:$B412)+1,0)</f>
        <v>410</v>
      </c>
      <c r="C413" s="99" t="s">
        <v>454</v>
      </c>
      <c r="D413" s="98">
        <v>0</v>
      </c>
      <c r="E413" s="99" t="str">
        <f>IFERROR(VLOOKUP(ROWS($C$4:C413),$B$4:$C$1385,2,0),"")</f>
        <v>47.62.Z Sprzedaż detaliczna gazet i artykułów piśmiennych prowadzona w wyspecjalizowanych sklepach (PKD 2007)</v>
      </c>
      <c r="F413" s="98">
        <v>0</v>
      </c>
      <c r="AM413" s="98">
        <f>IF(ISNUMBER(SEARCH('ankieta ESG'!$G$180,AN413)),MAX(AM$3:$AM412)+1,0)</f>
        <v>410</v>
      </c>
      <c r="AN413" s="134" t="s">
        <v>4413</v>
      </c>
      <c r="AO413" s="98">
        <v>0</v>
      </c>
      <c r="AP413" s="99" t="str">
        <f>IFERROR(VLOOKUP(ROWS($AN$4:AN413),$AM$4:$AN$2337,2,0),"")</f>
        <v>Dziemiany (pow. kościerski, woj. pomorskie)</v>
      </c>
      <c r="AQ413" s="98">
        <v>0</v>
      </c>
      <c r="AR413" s="98">
        <f>IF(ISNUMBER(SEARCH('ankieta ESG'!$G$181,AS413)),MAX($AR$3:AR412)+1,0)</f>
        <v>410</v>
      </c>
      <c r="AS413" s="134" t="s">
        <v>4413</v>
      </c>
      <c r="AT413" s="98">
        <v>0</v>
      </c>
      <c r="AU413" s="99" t="str">
        <f>IFERROR(VLOOKUP(ROWS($AS$4:AS413),$AR$4:$AS$2337,2,0),"")</f>
        <v>Dziemiany (pow. kościerski, woj. pomorskie)</v>
      </c>
      <c r="AV413" s="98">
        <v>0</v>
      </c>
      <c r="AW413" s="98">
        <f>IF(ISNUMBER(SEARCH('ankieta ESG'!$G$182,AX413)),MAX($AW$3:AW412)+1,0)</f>
        <v>410</v>
      </c>
      <c r="AX413" s="134" t="s">
        <v>4413</v>
      </c>
      <c r="AY413" s="98">
        <v>0</v>
      </c>
      <c r="AZ413" s="99" t="str">
        <f>IFERROR(VLOOKUP(ROWS($AX$4:AX413),$AW$4:$AX$2337,2,0),"")</f>
        <v>Dziemiany (pow. kościerski, woj. pomorskie)</v>
      </c>
      <c r="BA413" s="98">
        <v>0</v>
      </c>
      <c r="BB413" s="98">
        <f>IF(ISNUMBER(SEARCH('ankieta ESG'!$G$183,BC413)),MAX($BB$3:BB412)+1,0)</f>
        <v>410</v>
      </c>
      <c r="BC413" s="134" t="s">
        <v>4413</v>
      </c>
      <c r="BD413" s="98">
        <v>0</v>
      </c>
      <c r="BE413" s="99" t="str">
        <f>IFERROR(VLOOKUP(ROWS($BC$4:BC413),$BB$4:$BC$2337,2,0),"")</f>
        <v>Dziemiany (pow. kościerski, woj. pomorskie)</v>
      </c>
      <c r="BF413" s="98">
        <v>0</v>
      </c>
      <c r="BG413" s="98">
        <f>IF(ISNUMBER(SEARCH('ankieta ESG'!$G$184,BH413)),MAX($BG$3:BG412)+1,0)</f>
        <v>410</v>
      </c>
      <c r="BH413" s="134" t="s">
        <v>4413</v>
      </c>
      <c r="BI413" s="98">
        <v>0</v>
      </c>
      <c r="BJ413" s="99" t="str">
        <f>IFERROR(VLOOKUP(ROWS($BH$4:BH413),$BG$4:$BH$2337,2,0),"")</f>
        <v>Dziemiany (pow. kościerski, woj. pomorskie)</v>
      </c>
      <c r="BK413" s="98">
        <v>0</v>
      </c>
      <c r="BL413" s="98">
        <f>IF(ISNUMBER(SEARCH('ankieta ESG'!$G$185,BM413)),MAX($BL$3:BL412)+1,0)</f>
        <v>410</v>
      </c>
      <c r="BM413" s="134" t="s">
        <v>4413</v>
      </c>
      <c r="BN413" s="98">
        <v>0</v>
      </c>
      <c r="BO413" s="99" t="str">
        <f>IFERROR(VLOOKUP(ROWS($BM$4:BM413),$BL$4:$BM$2337,2,0),"")</f>
        <v>Dziemiany (pow. kościerski, woj. pomorskie)</v>
      </c>
      <c r="BP413" s="98">
        <v>0</v>
      </c>
      <c r="BQ413" s="98">
        <f>IF(ISNUMBER(SEARCH('ankieta ESG'!$G$186,BR413)),MAX($BQ$3:BQ412)+1,0)</f>
        <v>410</v>
      </c>
      <c r="BR413" s="134" t="s">
        <v>4413</v>
      </c>
      <c r="BS413" s="98">
        <v>0</v>
      </c>
      <c r="BT413" s="99" t="str">
        <f>IFERROR(VLOOKUP(ROWS($BR$4:BR413),$BQ$4:$BR$2337,2,0),"")</f>
        <v>Dziemiany (pow. kościerski, woj. pomorskie)</v>
      </c>
      <c r="BU413" s="98">
        <v>0</v>
      </c>
      <c r="BV413" s="98">
        <f>IF(ISNUMBER(SEARCH('ankieta ESG'!$G$187,BW413)),MAX($BV$3:BV412)+1,0)</f>
        <v>410</v>
      </c>
      <c r="BW413" s="134" t="s">
        <v>4413</v>
      </c>
      <c r="BX413" s="98">
        <v>0</v>
      </c>
      <c r="BY413" s="99" t="str">
        <f>IFERROR(VLOOKUP(ROWS($BW$4:BW413),$BV$4:$BW$2337,2,0),"")</f>
        <v>Dziemiany (pow. kościerski, woj. pomorskie)</v>
      </c>
      <c r="BZ413" s="98">
        <v>0</v>
      </c>
      <c r="CA413" s="98">
        <f>IF(ISNUMBER(SEARCH('ankieta ESG'!$G$188,CB413)),MAX($CA$3:CA412)+1,0)</f>
        <v>410</v>
      </c>
      <c r="CB413" s="134" t="s">
        <v>4413</v>
      </c>
      <c r="CC413" s="98">
        <v>0</v>
      </c>
      <c r="CD413" s="99" t="str">
        <f>IFERROR(VLOOKUP(ROWS($CB$4:CB413),$CA$4:$CB$2337,2,0),"")</f>
        <v>Dziemiany (pow. kościerski, woj. pomorskie)</v>
      </c>
      <c r="CE413" s="98">
        <v>0</v>
      </c>
      <c r="CF413" s="98">
        <f>IF(ISNUMBER(SEARCH('ankieta ESG'!$G$189,CG413)),MAX($CF$3:CF412)+1,0)</f>
        <v>410</v>
      </c>
      <c r="CG413" s="134" t="s">
        <v>4413</v>
      </c>
      <c r="CH413" s="98">
        <v>0</v>
      </c>
      <c r="CI413" s="99" t="str">
        <f>IFERROR(VLOOKUP(ROWS($CG$4:CG413),$CF$4:$CG$2337,2,0),"")</f>
        <v>Dziemiany (pow. kościerski, woj. pomorskie)</v>
      </c>
      <c r="CJ413" s="98">
        <v>0</v>
      </c>
    </row>
    <row r="414" spans="2:88">
      <c r="B414" s="98">
        <f>IF(ISNUMBER(SEARCH('ankieta ESG'!$E$11,C414)),MAX(B$3:$B413)+1,0)</f>
        <v>411</v>
      </c>
      <c r="C414" s="99" t="s">
        <v>455</v>
      </c>
      <c r="D414" s="98">
        <v>0</v>
      </c>
      <c r="E414" s="99" t="str">
        <f>IFERROR(VLOOKUP(ROWS($C$4:C414),$B$4:$C$1385,2,0),"")</f>
        <v>47.63.Z Sprzedaż detaliczna nagrań dźwiękowych i audiowizualnych prowadzona w wyspecjalizowanych sklepach (PKD 2007)</v>
      </c>
      <c r="F414" s="98">
        <v>0</v>
      </c>
      <c r="AM414" s="98">
        <f>IF(ISNUMBER(SEARCH('ankieta ESG'!$G$180,AN414)),MAX(AM$3:$AM413)+1,0)</f>
        <v>411</v>
      </c>
      <c r="AN414" s="134" t="s">
        <v>4414</v>
      </c>
      <c r="AO414" s="98">
        <v>0</v>
      </c>
      <c r="AP414" s="99" t="str">
        <f>IFERROR(VLOOKUP(ROWS($AN$4:AN414),$AM$4:$AN$2337,2,0),"")</f>
        <v>Dzierzążnia (pow. płoński, woj. mazowieckie)</v>
      </c>
      <c r="AQ414" s="98">
        <v>0</v>
      </c>
      <c r="AR414" s="98">
        <f>IF(ISNUMBER(SEARCH('ankieta ESG'!$G$181,AS414)),MAX($AR$3:AR413)+1,0)</f>
        <v>411</v>
      </c>
      <c r="AS414" s="134" t="s">
        <v>4414</v>
      </c>
      <c r="AT414" s="98">
        <v>0</v>
      </c>
      <c r="AU414" s="99" t="str">
        <f>IFERROR(VLOOKUP(ROWS($AS$4:AS414),$AR$4:$AS$2337,2,0),"")</f>
        <v>Dzierzążnia (pow. płoński, woj. mazowieckie)</v>
      </c>
      <c r="AV414" s="98">
        <v>0</v>
      </c>
      <c r="AW414" s="98">
        <f>IF(ISNUMBER(SEARCH('ankieta ESG'!$G$182,AX414)),MAX($AW$3:AW413)+1,0)</f>
        <v>411</v>
      </c>
      <c r="AX414" s="134" t="s">
        <v>4414</v>
      </c>
      <c r="AY414" s="98">
        <v>0</v>
      </c>
      <c r="AZ414" s="99" t="str">
        <f>IFERROR(VLOOKUP(ROWS($AX$4:AX414),$AW$4:$AX$2337,2,0),"")</f>
        <v>Dzierzążnia (pow. płoński, woj. mazowieckie)</v>
      </c>
      <c r="BA414" s="98">
        <v>0</v>
      </c>
      <c r="BB414" s="98">
        <f>IF(ISNUMBER(SEARCH('ankieta ESG'!$G$183,BC414)),MAX($BB$3:BB413)+1,0)</f>
        <v>411</v>
      </c>
      <c r="BC414" s="134" t="s">
        <v>4414</v>
      </c>
      <c r="BD414" s="98">
        <v>0</v>
      </c>
      <c r="BE414" s="99" t="str">
        <f>IFERROR(VLOOKUP(ROWS($BC$4:BC414),$BB$4:$BC$2337,2,0),"")</f>
        <v>Dzierzążnia (pow. płoński, woj. mazowieckie)</v>
      </c>
      <c r="BF414" s="98">
        <v>0</v>
      </c>
      <c r="BG414" s="98">
        <f>IF(ISNUMBER(SEARCH('ankieta ESG'!$G$184,BH414)),MAX($BG$3:BG413)+1,0)</f>
        <v>411</v>
      </c>
      <c r="BH414" s="134" t="s">
        <v>4414</v>
      </c>
      <c r="BI414" s="98">
        <v>0</v>
      </c>
      <c r="BJ414" s="99" t="str">
        <f>IFERROR(VLOOKUP(ROWS($BH$4:BH414),$BG$4:$BH$2337,2,0),"")</f>
        <v>Dzierzążnia (pow. płoński, woj. mazowieckie)</v>
      </c>
      <c r="BK414" s="98">
        <v>0</v>
      </c>
      <c r="BL414" s="98">
        <f>IF(ISNUMBER(SEARCH('ankieta ESG'!$G$185,BM414)),MAX($BL$3:BL413)+1,0)</f>
        <v>411</v>
      </c>
      <c r="BM414" s="134" t="s">
        <v>4414</v>
      </c>
      <c r="BN414" s="98">
        <v>0</v>
      </c>
      <c r="BO414" s="99" t="str">
        <f>IFERROR(VLOOKUP(ROWS($BM$4:BM414),$BL$4:$BM$2337,2,0),"")</f>
        <v>Dzierzążnia (pow. płoński, woj. mazowieckie)</v>
      </c>
      <c r="BP414" s="98">
        <v>0</v>
      </c>
      <c r="BQ414" s="98">
        <f>IF(ISNUMBER(SEARCH('ankieta ESG'!$G$186,BR414)),MAX($BQ$3:BQ413)+1,0)</f>
        <v>411</v>
      </c>
      <c r="BR414" s="134" t="s">
        <v>4414</v>
      </c>
      <c r="BS414" s="98">
        <v>0</v>
      </c>
      <c r="BT414" s="99" t="str">
        <f>IFERROR(VLOOKUP(ROWS($BR$4:BR414),$BQ$4:$BR$2337,2,0),"")</f>
        <v>Dzierzążnia (pow. płoński, woj. mazowieckie)</v>
      </c>
      <c r="BU414" s="98">
        <v>0</v>
      </c>
      <c r="BV414" s="98">
        <f>IF(ISNUMBER(SEARCH('ankieta ESG'!$G$187,BW414)),MAX($BV$3:BV413)+1,0)</f>
        <v>411</v>
      </c>
      <c r="BW414" s="134" t="s">
        <v>4414</v>
      </c>
      <c r="BX414" s="98">
        <v>0</v>
      </c>
      <c r="BY414" s="99" t="str">
        <f>IFERROR(VLOOKUP(ROWS($BW$4:BW414),$BV$4:$BW$2337,2,0),"")</f>
        <v>Dzierzążnia (pow. płoński, woj. mazowieckie)</v>
      </c>
      <c r="BZ414" s="98">
        <v>0</v>
      </c>
      <c r="CA414" s="98">
        <f>IF(ISNUMBER(SEARCH('ankieta ESG'!$G$188,CB414)),MAX($CA$3:CA413)+1,0)</f>
        <v>411</v>
      </c>
      <c r="CB414" s="134" t="s">
        <v>4414</v>
      </c>
      <c r="CC414" s="98">
        <v>0</v>
      </c>
      <c r="CD414" s="99" t="str">
        <f>IFERROR(VLOOKUP(ROWS($CB$4:CB414),$CA$4:$CB$2337,2,0),"")</f>
        <v>Dzierzążnia (pow. płoński, woj. mazowieckie)</v>
      </c>
      <c r="CE414" s="98">
        <v>0</v>
      </c>
      <c r="CF414" s="98">
        <f>IF(ISNUMBER(SEARCH('ankieta ESG'!$G$189,CG414)),MAX($CF$3:CF413)+1,0)</f>
        <v>411</v>
      </c>
      <c r="CG414" s="134" t="s">
        <v>4414</v>
      </c>
      <c r="CH414" s="98">
        <v>0</v>
      </c>
      <c r="CI414" s="99" t="str">
        <f>IFERROR(VLOOKUP(ROWS($CG$4:CG414),$CF$4:$CG$2337,2,0),"")</f>
        <v>Dzierzążnia (pow. płoński, woj. mazowieckie)</v>
      </c>
      <c r="CJ414" s="98">
        <v>0</v>
      </c>
    </row>
    <row r="415" spans="2:88">
      <c r="B415" s="98">
        <f>IF(ISNUMBER(SEARCH('ankieta ESG'!$E$11,C415)),MAX(B$3:$B414)+1,0)</f>
        <v>412</v>
      </c>
      <c r="C415" s="99" t="s">
        <v>456</v>
      </c>
      <c r="D415" s="98">
        <v>0</v>
      </c>
      <c r="E415" s="99" t="str">
        <f>IFERROR(VLOOKUP(ROWS($C$4:C415),$B$4:$C$1385,2,0),"")</f>
        <v>47.64.Z Sprzedaż detaliczna sprzętu sportowego prowadzona w wyspecjalizowanych sklepach (PKD 2007)</v>
      </c>
      <c r="F415" s="98">
        <v>0</v>
      </c>
      <c r="AM415" s="98">
        <f>IF(ISNUMBER(SEARCH('ankieta ESG'!$G$180,AN415)),MAX(AM$3:$AM414)+1,0)</f>
        <v>412</v>
      </c>
      <c r="AN415" s="134" t="s">
        <v>4415</v>
      </c>
      <c r="AO415" s="98">
        <v>0</v>
      </c>
      <c r="AP415" s="99" t="str">
        <f>IFERROR(VLOOKUP(ROWS($AN$4:AN415),$AM$4:$AN$2337,2,0),"")</f>
        <v>Dzierzgoń (pow. sztumski, woj. pomorskie)</v>
      </c>
      <c r="AQ415" s="98">
        <v>0</v>
      </c>
      <c r="AR415" s="98">
        <f>IF(ISNUMBER(SEARCH('ankieta ESG'!$G$181,AS415)),MAX($AR$3:AR414)+1,0)</f>
        <v>412</v>
      </c>
      <c r="AS415" s="134" t="s">
        <v>4415</v>
      </c>
      <c r="AT415" s="98">
        <v>0</v>
      </c>
      <c r="AU415" s="99" t="str">
        <f>IFERROR(VLOOKUP(ROWS($AS$4:AS415),$AR$4:$AS$2337,2,0),"")</f>
        <v>Dzierzgoń (pow. sztumski, woj. pomorskie)</v>
      </c>
      <c r="AV415" s="98">
        <v>0</v>
      </c>
      <c r="AW415" s="98">
        <f>IF(ISNUMBER(SEARCH('ankieta ESG'!$G$182,AX415)),MAX($AW$3:AW414)+1,0)</f>
        <v>412</v>
      </c>
      <c r="AX415" s="134" t="s">
        <v>4415</v>
      </c>
      <c r="AY415" s="98">
        <v>0</v>
      </c>
      <c r="AZ415" s="99" t="str">
        <f>IFERROR(VLOOKUP(ROWS($AX$4:AX415),$AW$4:$AX$2337,2,0),"")</f>
        <v>Dzierzgoń (pow. sztumski, woj. pomorskie)</v>
      </c>
      <c r="BA415" s="98">
        <v>0</v>
      </c>
      <c r="BB415" s="98">
        <f>IF(ISNUMBER(SEARCH('ankieta ESG'!$G$183,BC415)),MAX($BB$3:BB414)+1,0)</f>
        <v>412</v>
      </c>
      <c r="BC415" s="134" t="s">
        <v>4415</v>
      </c>
      <c r="BD415" s="98">
        <v>0</v>
      </c>
      <c r="BE415" s="99" t="str">
        <f>IFERROR(VLOOKUP(ROWS($BC$4:BC415),$BB$4:$BC$2337,2,0),"")</f>
        <v>Dzierzgoń (pow. sztumski, woj. pomorskie)</v>
      </c>
      <c r="BF415" s="98">
        <v>0</v>
      </c>
      <c r="BG415" s="98">
        <f>IF(ISNUMBER(SEARCH('ankieta ESG'!$G$184,BH415)),MAX($BG$3:BG414)+1,0)</f>
        <v>412</v>
      </c>
      <c r="BH415" s="134" t="s">
        <v>4415</v>
      </c>
      <c r="BI415" s="98">
        <v>0</v>
      </c>
      <c r="BJ415" s="99" t="str">
        <f>IFERROR(VLOOKUP(ROWS($BH$4:BH415),$BG$4:$BH$2337,2,0),"")</f>
        <v>Dzierzgoń (pow. sztumski, woj. pomorskie)</v>
      </c>
      <c r="BK415" s="98">
        <v>0</v>
      </c>
      <c r="BL415" s="98">
        <f>IF(ISNUMBER(SEARCH('ankieta ESG'!$G$185,BM415)),MAX($BL$3:BL414)+1,0)</f>
        <v>412</v>
      </c>
      <c r="BM415" s="134" t="s">
        <v>4415</v>
      </c>
      <c r="BN415" s="98">
        <v>0</v>
      </c>
      <c r="BO415" s="99" t="str">
        <f>IFERROR(VLOOKUP(ROWS($BM$4:BM415),$BL$4:$BM$2337,2,0),"")</f>
        <v>Dzierzgoń (pow. sztumski, woj. pomorskie)</v>
      </c>
      <c r="BP415" s="98">
        <v>0</v>
      </c>
      <c r="BQ415" s="98">
        <f>IF(ISNUMBER(SEARCH('ankieta ESG'!$G$186,BR415)),MAX($BQ$3:BQ414)+1,0)</f>
        <v>412</v>
      </c>
      <c r="BR415" s="134" t="s">
        <v>4415</v>
      </c>
      <c r="BS415" s="98">
        <v>0</v>
      </c>
      <c r="BT415" s="99" t="str">
        <f>IFERROR(VLOOKUP(ROWS($BR$4:BR415),$BQ$4:$BR$2337,2,0),"")</f>
        <v>Dzierzgoń (pow. sztumski, woj. pomorskie)</v>
      </c>
      <c r="BU415" s="98">
        <v>0</v>
      </c>
      <c r="BV415" s="98">
        <f>IF(ISNUMBER(SEARCH('ankieta ESG'!$G$187,BW415)),MAX($BV$3:BV414)+1,0)</f>
        <v>412</v>
      </c>
      <c r="BW415" s="134" t="s">
        <v>4415</v>
      </c>
      <c r="BX415" s="98">
        <v>0</v>
      </c>
      <c r="BY415" s="99" t="str">
        <f>IFERROR(VLOOKUP(ROWS($BW$4:BW415),$BV$4:$BW$2337,2,0),"")</f>
        <v>Dzierzgoń (pow. sztumski, woj. pomorskie)</v>
      </c>
      <c r="BZ415" s="98">
        <v>0</v>
      </c>
      <c r="CA415" s="98">
        <f>IF(ISNUMBER(SEARCH('ankieta ESG'!$G$188,CB415)),MAX($CA$3:CA414)+1,0)</f>
        <v>412</v>
      </c>
      <c r="CB415" s="134" t="s">
        <v>4415</v>
      </c>
      <c r="CC415" s="98">
        <v>0</v>
      </c>
      <c r="CD415" s="99" t="str">
        <f>IFERROR(VLOOKUP(ROWS($CB$4:CB415),$CA$4:$CB$2337,2,0),"")</f>
        <v>Dzierzgoń (pow. sztumski, woj. pomorskie)</v>
      </c>
      <c r="CE415" s="98">
        <v>0</v>
      </c>
      <c r="CF415" s="98">
        <f>IF(ISNUMBER(SEARCH('ankieta ESG'!$G$189,CG415)),MAX($CF$3:CF414)+1,0)</f>
        <v>412</v>
      </c>
      <c r="CG415" s="134" t="s">
        <v>4415</v>
      </c>
      <c r="CH415" s="98">
        <v>0</v>
      </c>
      <c r="CI415" s="99" t="str">
        <f>IFERROR(VLOOKUP(ROWS($CG$4:CG415),$CF$4:$CG$2337,2,0),"")</f>
        <v>Dzierzgoń (pow. sztumski, woj. pomorskie)</v>
      </c>
      <c r="CJ415" s="98">
        <v>0</v>
      </c>
    </row>
    <row r="416" spans="2:88">
      <c r="B416" s="98">
        <f>IF(ISNUMBER(SEARCH('ankieta ESG'!$E$11,C416)),MAX(B$3:$B415)+1,0)</f>
        <v>413</v>
      </c>
      <c r="C416" s="99" t="s">
        <v>457</v>
      </c>
      <c r="D416" s="98">
        <v>0</v>
      </c>
      <c r="E416" s="99" t="str">
        <f>IFERROR(VLOOKUP(ROWS($C$4:C416),$B$4:$C$1385,2,0),"")</f>
        <v>47.65.Z Sprzedaż detaliczna gier i zabawek prowadzona w wyspecjalizowanych sklepach (PKD 2007)</v>
      </c>
      <c r="F416" s="98">
        <v>0</v>
      </c>
      <c r="AM416" s="98">
        <f>IF(ISNUMBER(SEARCH('ankieta ESG'!$G$180,AN416)),MAX(AM$3:$AM415)+1,0)</f>
        <v>413</v>
      </c>
      <c r="AN416" s="134" t="s">
        <v>4416</v>
      </c>
      <c r="AO416" s="98">
        <v>0</v>
      </c>
      <c r="AP416" s="99" t="str">
        <f>IFERROR(VLOOKUP(ROWS($AN$4:AN416),$AM$4:$AN$2337,2,0),"")</f>
        <v>Dzierzgowo (pow. mławski, woj. mazowieckie)</v>
      </c>
      <c r="AQ416" s="98">
        <v>0</v>
      </c>
      <c r="AR416" s="98">
        <f>IF(ISNUMBER(SEARCH('ankieta ESG'!$G$181,AS416)),MAX($AR$3:AR415)+1,0)</f>
        <v>413</v>
      </c>
      <c r="AS416" s="134" t="s">
        <v>4416</v>
      </c>
      <c r="AT416" s="98">
        <v>0</v>
      </c>
      <c r="AU416" s="99" t="str">
        <f>IFERROR(VLOOKUP(ROWS($AS$4:AS416),$AR$4:$AS$2337,2,0),"")</f>
        <v>Dzierzgowo (pow. mławski, woj. mazowieckie)</v>
      </c>
      <c r="AV416" s="98">
        <v>0</v>
      </c>
      <c r="AW416" s="98">
        <f>IF(ISNUMBER(SEARCH('ankieta ESG'!$G$182,AX416)),MAX($AW$3:AW415)+1,0)</f>
        <v>413</v>
      </c>
      <c r="AX416" s="134" t="s">
        <v>4416</v>
      </c>
      <c r="AY416" s="98">
        <v>0</v>
      </c>
      <c r="AZ416" s="99" t="str">
        <f>IFERROR(VLOOKUP(ROWS($AX$4:AX416),$AW$4:$AX$2337,2,0),"")</f>
        <v>Dzierzgowo (pow. mławski, woj. mazowieckie)</v>
      </c>
      <c r="BA416" s="98">
        <v>0</v>
      </c>
      <c r="BB416" s="98">
        <f>IF(ISNUMBER(SEARCH('ankieta ESG'!$G$183,BC416)),MAX($BB$3:BB415)+1,0)</f>
        <v>413</v>
      </c>
      <c r="BC416" s="134" t="s">
        <v>4416</v>
      </c>
      <c r="BD416" s="98">
        <v>0</v>
      </c>
      <c r="BE416" s="99" t="str">
        <f>IFERROR(VLOOKUP(ROWS($BC$4:BC416),$BB$4:$BC$2337,2,0),"")</f>
        <v>Dzierzgowo (pow. mławski, woj. mazowieckie)</v>
      </c>
      <c r="BF416" s="98">
        <v>0</v>
      </c>
      <c r="BG416" s="98">
        <f>IF(ISNUMBER(SEARCH('ankieta ESG'!$G$184,BH416)),MAX($BG$3:BG415)+1,0)</f>
        <v>413</v>
      </c>
      <c r="BH416" s="134" t="s">
        <v>4416</v>
      </c>
      <c r="BI416" s="98">
        <v>0</v>
      </c>
      <c r="BJ416" s="99" t="str">
        <f>IFERROR(VLOOKUP(ROWS($BH$4:BH416),$BG$4:$BH$2337,2,0),"")</f>
        <v>Dzierzgowo (pow. mławski, woj. mazowieckie)</v>
      </c>
      <c r="BK416" s="98">
        <v>0</v>
      </c>
      <c r="BL416" s="98">
        <f>IF(ISNUMBER(SEARCH('ankieta ESG'!$G$185,BM416)),MAX($BL$3:BL415)+1,0)</f>
        <v>413</v>
      </c>
      <c r="BM416" s="134" t="s">
        <v>4416</v>
      </c>
      <c r="BN416" s="98">
        <v>0</v>
      </c>
      <c r="BO416" s="99" t="str">
        <f>IFERROR(VLOOKUP(ROWS($BM$4:BM416),$BL$4:$BM$2337,2,0),"")</f>
        <v>Dzierzgowo (pow. mławski, woj. mazowieckie)</v>
      </c>
      <c r="BP416" s="98">
        <v>0</v>
      </c>
      <c r="BQ416" s="98">
        <f>IF(ISNUMBER(SEARCH('ankieta ESG'!$G$186,BR416)),MAX($BQ$3:BQ415)+1,0)</f>
        <v>413</v>
      </c>
      <c r="BR416" s="134" t="s">
        <v>4416</v>
      </c>
      <c r="BS416" s="98">
        <v>0</v>
      </c>
      <c r="BT416" s="99" t="str">
        <f>IFERROR(VLOOKUP(ROWS($BR$4:BR416),$BQ$4:$BR$2337,2,0),"")</f>
        <v>Dzierzgowo (pow. mławski, woj. mazowieckie)</v>
      </c>
      <c r="BU416" s="98">
        <v>0</v>
      </c>
      <c r="BV416" s="98">
        <f>IF(ISNUMBER(SEARCH('ankieta ESG'!$G$187,BW416)),MAX($BV$3:BV415)+1,0)</f>
        <v>413</v>
      </c>
      <c r="BW416" s="134" t="s">
        <v>4416</v>
      </c>
      <c r="BX416" s="98">
        <v>0</v>
      </c>
      <c r="BY416" s="99" t="str">
        <f>IFERROR(VLOOKUP(ROWS($BW$4:BW416),$BV$4:$BW$2337,2,0),"")</f>
        <v>Dzierzgowo (pow. mławski, woj. mazowieckie)</v>
      </c>
      <c r="BZ416" s="98">
        <v>0</v>
      </c>
      <c r="CA416" s="98">
        <f>IF(ISNUMBER(SEARCH('ankieta ESG'!$G$188,CB416)),MAX($CA$3:CA415)+1,0)</f>
        <v>413</v>
      </c>
      <c r="CB416" s="134" t="s">
        <v>4416</v>
      </c>
      <c r="CC416" s="98">
        <v>0</v>
      </c>
      <c r="CD416" s="99" t="str">
        <f>IFERROR(VLOOKUP(ROWS($CB$4:CB416),$CA$4:$CB$2337,2,0),"")</f>
        <v>Dzierzgowo (pow. mławski, woj. mazowieckie)</v>
      </c>
      <c r="CE416" s="98">
        <v>0</v>
      </c>
      <c r="CF416" s="98">
        <f>IF(ISNUMBER(SEARCH('ankieta ESG'!$G$189,CG416)),MAX($CF$3:CF415)+1,0)</f>
        <v>413</v>
      </c>
      <c r="CG416" s="134" t="s">
        <v>4416</v>
      </c>
      <c r="CH416" s="98">
        <v>0</v>
      </c>
      <c r="CI416" s="99" t="str">
        <f>IFERROR(VLOOKUP(ROWS($CG$4:CG416),$CF$4:$CG$2337,2,0),"")</f>
        <v>Dzierzgowo (pow. mławski, woj. mazowieckie)</v>
      </c>
      <c r="CJ416" s="98">
        <v>0</v>
      </c>
    </row>
    <row r="417" spans="2:88">
      <c r="B417" s="98">
        <f>IF(ISNUMBER(SEARCH('ankieta ESG'!$E$11,C417)),MAX(B$3:$B416)+1,0)</f>
        <v>414</v>
      </c>
      <c r="C417" s="99" t="s">
        <v>458</v>
      </c>
      <c r="D417" s="98">
        <v>0</v>
      </c>
      <c r="E417" s="99" t="str">
        <f>IFERROR(VLOOKUP(ROWS($C$4:C417),$B$4:$C$1385,2,0),"")</f>
        <v>47.71.Z Sprzedaż detaliczna odzieży prowadzona w wyspecjalizowanych sklepach (PKD 2007)</v>
      </c>
      <c r="F417" s="98">
        <v>0</v>
      </c>
      <c r="AM417" s="98">
        <f>IF(ISNUMBER(SEARCH('ankieta ESG'!$G$180,AN417)),MAX(AM$3:$AM416)+1,0)</f>
        <v>414</v>
      </c>
      <c r="AN417" s="134" t="s">
        <v>4417</v>
      </c>
      <c r="AO417" s="98">
        <v>0</v>
      </c>
      <c r="AP417" s="99" t="str">
        <f>IFERROR(VLOOKUP(ROWS($AN$4:AN417),$AM$4:$AN$2337,2,0),"")</f>
        <v>Dzierzkowice (pow. kraśnicki, woj. lubelskie)</v>
      </c>
      <c r="AQ417" s="98">
        <v>0</v>
      </c>
      <c r="AR417" s="98">
        <f>IF(ISNUMBER(SEARCH('ankieta ESG'!$G$181,AS417)),MAX($AR$3:AR416)+1,0)</f>
        <v>414</v>
      </c>
      <c r="AS417" s="134" t="s">
        <v>4417</v>
      </c>
      <c r="AT417" s="98">
        <v>0</v>
      </c>
      <c r="AU417" s="99" t="str">
        <f>IFERROR(VLOOKUP(ROWS($AS$4:AS417),$AR$4:$AS$2337,2,0),"")</f>
        <v>Dzierzkowice (pow. kraśnicki, woj. lubelskie)</v>
      </c>
      <c r="AV417" s="98">
        <v>0</v>
      </c>
      <c r="AW417" s="98">
        <f>IF(ISNUMBER(SEARCH('ankieta ESG'!$G$182,AX417)),MAX($AW$3:AW416)+1,0)</f>
        <v>414</v>
      </c>
      <c r="AX417" s="134" t="s">
        <v>4417</v>
      </c>
      <c r="AY417" s="98">
        <v>0</v>
      </c>
      <c r="AZ417" s="99" t="str">
        <f>IFERROR(VLOOKUP(ROWS($AX$4:AX417),$AW$4:$AX$2337,2,0),"")</f>
        <v>Dzierzkowice (pow. kraśnicki, woj. lubelskie)</v>
      </c>
      <c r="BA417" s="98">
        <v>0</v>
      </c>
      <c r="BB417" s="98">
        <f>IF(ISNUMBER(SEARCH('ankieta ESG'!$G$183,BC417)),MAX($BB$3:BB416)+1,0)</f>
        <v>414</v>
      </c>
      <c r="BC417" s="134" t="s">
        <v>4417</v>
      </c>
      <c r="BD417" s="98">
        <v>0</v>
      </c>
      <c r="BE417" s="99" t="str">
        <f>IFERROR(VLOOKUP(ROWS($BC$4:BC417),$BB$4:$BC$2337,2,0),"")</f>
        <v>Dzierzkowice (pow. kraśnicki, woj. lubelskie)</v>
      </c>
      <c r="BF417" s="98">
        <v>0</v>
      </c>
      <c r="BG417" s="98">
        <f>IF(ISNUMBER(SEARCH('ankieta ESG'!$G$184,BH417)),MAX($BG$3:BG416)+1,0)</f>
        <v>414</v>
      </c>
      <c r="BH417" s="134" t="s">
        <v>4417</v>
      </c>
      <c r="BI417" s="98">
        <v>0</v>
      </c>
      <c r="BJ417" s="99" t="str">
        <f>IFERROR(VLOOKUP(ROWS($BH$4:BH417),$BG$4:$BH$2337,2,0),"")</f>
        <v>Dzierzkowice (pow. kraśnicki, woj. lubelskie)</v>
      </c>
      <c r="BK417" s="98">
        <v>0</v>
      </c>
      <c r="BL417" s="98">
        <f>IF(ISNUMBER(SEARCH('ankieta ESG'!$G$185,BM417)),MAX($BL$3:BL416)+1,0)</f>
        <v>414</v>
      </c>
      <c r="BM417" s="134" t="s">
        <v>4417</v>
      </c>
      <c r="BN417" s="98">
        <v>0</v>
      </c>
      <c r="BO417" s="99" t="str">
        <f>IFERROR(VLOOKUP(ROWS($BM$4:BM417),$BL$4:$BM$2337,2,0),"")</f>
        <v>Dzierzkowice (pow. kraśnicki, woj. lubelskie)</v>
      </c>
      <c r="BP417" s="98">
        <v>0</v>
      </c>
      <c r="BQ417" s="98">
        <f>IF(ISNUMBER(SEARCH('ankieta ESG'!$G$186,BR417)),MAX($BQ$3:BQ416)+1,0)</f>
        <v>414</v>
      </c>
      <c r="BR417" s="134" t="s">
        <v>4417</v>
      </c>
      <c r="BS417" s="98">
        <v>0</v>
      </c>
      <c r="BT417" s="99" t="str">
        <f>IFERROR(VLOOKUP(ROWS($BR$4:BR417),$BQ$4:$BR$2337,2,0),"")</f>
        <v>Dzierzkowice (pow. kraśnicki, woj. lubelskie)</v>
      </c>
      <c r="BU417" s="98">
        <v>0</v>
      </c>
      <c r="BV417" s="98">
        <f>IF(ISNUMBER(SEARCH('ankieta ESG'!$G$187,BW417)),MAX($BV$3:BV416)+1,0)</f>
        <v>414</v>
      </c>
      <c r="BW417" s="134" t="s">
        <v>4417</v>
      </c>
      <c r="BX417" s="98">
        <v>0</v>
      </c>
      <c r="BY417" s="99" t="str">
        <f>IFERROR(VLOOKUP(ROWS($BW$4:BW417),$BV$4:$BW$2337,2,0),"")</f>
        <v>Dzierzkowice (pow. kraśnicki, woj. lubelskie)</v>
      </c>
      <c r="BZ417" s="98">
        <v>0</v>
      </c>
      <c r="CA417" s="98">
        <f>IF(ISNUMBER(SEARCH('ankieta ESG'!$G$188,CB417)),MAX($CA$3:CA416)+1,0)</f>
        <v>414</v>
      </c>
      <c r="CB417" s="134" t="s">
        <v>4417</v>
      </c>
      <c r="CC417" s="98">
        <v>0</v>
      </c>
      <c r="CD417" s="99" t="str">
        <f>IFERROR(VLOOKUP(ROWS($CB$4:CB417),$CA$4:$CB$2337,2,0),"")</f>
        <v>Dzierzkowice (pow. kraśnicki, woj. lubelskie)</v>
      </c>
      <c r="CE417" s="98">
        <v>0</v>
      </c>
      <c r="CF417" s="98">
        <f>IF(ISNUMBER(SEARCH('ankieta ESG'!$G$189,CG417)),MAX($CF$3:CF416)+1,0)</f>
        <v>414</v>
      </c>
      <c r="CG417" s="134" t="s">
        <v>4417</v>
      </c>
      <c r="CH417" s="98">
        <v>0</v>
      </c>
      <c r="CI417" s="99" t="str">
        <f>IFERROR(VLOOKUP(ROWS($CG$4:CG417),$CF$4:$CG$2337,2,0),"")</f>
        <v>Dzierzkowice (pow. kraśnicki, woj. lubelskie)</v>
      </c>
      <c r="CJ417" s="98">
        <v>0</v>
      </c>
    </row>
    <row r="418" spans="2:88">
      <c r="B418" s="98">
        <f>IF(ISNUMBER(SEARCH('ankieta ESG'!$E$11,C418)),MAX(B$3:$B417)+1,0)</f>
        <v>415</v>
      </c>
      <c r="C418" s="99" t="s">
        <v>459</v>
      </c>
      <c r="D418" s="98">
        <v>0</v>
      </c>
      <c r="E418" s="99" t="str">
        <f>IFERROR(VLOOKUP(ROWS($C$4:C418),$B$4:$C$1385,2,0),"")</f>
        <v>47.72.Z Sprzedaż detaliczna obuwia i wyrobów skórzanych prowadzona w wyspecjalizowanych sklepach (PKD 2007)</v>
      </c>
      <c r="F418" s="98">
        <v>0</v>
      </c>
      <c r="AM418" s="98">
        <f>IF(ISNUMBER(SEARCH('ankieta ESG'!$G$180,AN418)),MAX(AM$3:$AM417)+1,0)</f>
        <v>415</v>
      </c>
      <c r="AN418" s="134" t="s">
        <v>4418</v>
      </c>
      <c r="AO418" s="98">
        <v>0</v>
      </c>
      <c r="AP418" s="99" t="str">
        <f>IFERROR(VLOOKUP(ROWS($AN$4:AN418),$AM$4:$AN$2337,2,0),"")</f>
        <v>Dzierżoniów (pow. dzierżoniowski, woj. dolnośląskie)</v>
      </c>
      <c r="AQ418" s="98">
        <v>0</v>
      </c>
      <c r="AR418" s="98">
        <f>IF(ISNUMBER(SEARCH('ankieta ESG'!$G$181,AS418)),MAX($AR$3:AR417)+1,0)</f>
        <v>415</v>
      </c>
      <c r="AS418" s="134" t="s">
        <v>4418</v>
      </c>
      <c r="AT418" s="98">
        <v>0</v>
      </c>
      <c r="AU418" s="99" t="str">
        <f>IFERROR(VLOOKUP(ROWS($AS$4:AS418),$AR$4:$AS$2337,2,0),"")</f>
        <v>Dzierżoniów (pow. dzierżoniowski, woj. dolnośląskie)</v>
      </c>
      <c r="AV418" s="98">
        <v>0</v>
      </c>
      <c r="AW418" s="98">
        <f>IF(ISNUMBER(SEARCH('ankieta ESG'!$G$182,AX418)),MAX($AW$3:AW417)+1,0)</f>
        <v>415</v>
      </c>
      <c r="AX418" s="134" t="s">
        <v>4418</v>
      </c>
      <c r="AY418" s="98">
        <v>0</v>
      </c>
      <c r="AZ418" s="99" t="str">
        <f>IFERROR(VLOOKUP(ROWS($AX$4:AX418),$AW$4:$AX$2337,2,0),"")</f>
        <v>Dzierżoniów (pow. dzierżoniowski, woj. dolnośląskie)</v>
      </c>
      <c r="BA418" s="98">
        <v>0</v>
      </c>
      <c r="BB418" s="98">
        <f>IF(ISNUMBER(SEARCH('ankieta ESG'!$G$183,BC418)),MAX($BB$3:BB417)+1,0)</f>
        <v>415</v>
      </c>
      <c r="BC418" s="134" t="s">
        <v>4418</v>
      </c>
      <c r="BD418" s="98">
        <v>0</v>
      </c>
      <c r="BE418" s="99" t="str">
        <f>IFERROR(VLOOKUP(ROWS($BC$4:BC418),$BB$4:$BC$2337,2,0),"")</f>
        <v>Dzierżoniów (pow. dzierżoniowski, woj. dolnośląskie)</v>
      </c>
      <c r="BF418" s="98">
        <v>0</v>
      </c>
      <c r="BG418" s="98">
        <f>IF(ISNUMBER(SEARCH('ankieta ESG'!$G$184,BH418)),MAX($BG$3:BG417)+1,0)</f>
        <v>415</v>
      </c>
      <c r="BH418" s="134" t="s">
        <v>4418</v>
      </c>
      <c r="BI418" s="98">
        <v>0</v>
      </c>
      <c r="BJ418" s="99" t="str">
        <f>IFERROR(VLOOKUP(ROWS($BH$4:BH418),$BG$4:$BH$2337,2,0),"")</f>
        <v>Dzierżoniów (pow. dzierżoniowski, woj. dolnośląskie)</v>
      </c>
      <c r="BK418" s="98">
        <v>0</v>
      </c>
      <c r="BL418" s="98">
        <f>IF(ISNUMBER(SEARCH('ankieta ESG'!$G$185,BM418)),MAX($BL$3:BL417)+1,0)</f>
        <v>415</v>
      </c>
      <c r="BM418" s="134" t="s">
        <v>4418</v>
      </c>
      <c r="BN418" s="98">
        <v>0</v>
      </c>
      <c r="BO418" s="99" t="str">
        <f>IFERROR(VLOOKUP(ROWS($BM$4:BM418),$BL$4:$BM$2337,2,0),"")</f>
        <v>Dzierżoniów (pow. dzierżoniowski, woj. dolnośląskie)</v>
      </c>
      <c r="BP418" s="98">
        <v>0</v>
      </c>
      <c r="BQ418" s="98">
        <f>IF(ISNUMBER(SEARCH('ankieta ESG'!$G$186,BR418)),MAX($BQ$3:BQ417)+1,0)</f>
        <v>415</v>
      </c>
      <c r="BR418" s="134" t="s">
        <v>4418</v>
      </c>
      <c r="BS418" s="98">
        <v>0</v>
      </c>
      <c r="BT418" s="99" t="str">
        <f>IFERROR(VLOOKUP(ROWS($BR$4:BR418),$BQ$4:$BR$2337,2,0),"")</f>
        <v>Dzierżoniów (pow. dzierżoniowski, woj. dolnośląskie)</v>
      </c>
      <c r="BU418" s="98">
        <v>0</v>
      </c>
      <c r="BV418" s="98">
        <f>IF(ISNUMBER(SEARCH('ankieta ESG'!$G$187,BW418)),MAX($BV$3:BV417)+1,0)</f>
        <v>415</v>
      </c>
      <c r="BW418" s="134" t="s">
        <v>4418</v>
      </c>
      <c r="BX418" s="98">
        <v>0</v>
      </c>
      <c r="BY418" s="99" t="str">
        <f>IFERROR(VLOOKUP(ROWS($BW$4:BW418),$BV$4:$BW$2337,2,0),"")</f>
        <v>Dzierżoniów (pow. dzierżoniowski, woj. dolnośląskie)</v>
      </c>
      <c r="BZ418" s="98">
        <v>0</v>
      </c>
      <c r="CA418" s="98">
        <f>IF(ISNUMBER(SEARCH('ankieta ESG'!$G$188,CB418)),MAX($CA$3:CA417)+1,0)</f>
        <v>415</v>
      </c>
      <c r="CB418" s="134" t="s">
        <v>4418</v>
      </c>
      <c r="CC418" s="98">
        <v>0</v>
      </c>
      <c r="CD418" s="99" t="str">
        <f>IFERROR(VLOOKUP(ROWS($CB$4:CB418),$CA$4:$CB$2337,2,0),"")</f>
        <v>Dzierżoniów (pow. dzierżoniowski, woj. dolnośląskie)</v>
      </c>
      <c r="CE418" s="98">
        <v>0</v>
      </c>
      <c r="CF418" s="98">
        <f>IF(ISNUMBER(SEARCH('ankieta ESG'!$G$189,CG418)),MAX($CF$3:CF417)+1,0)</f>
        <v>415</v>
      </c>
      <c r="CG418" s="134" t="s">
        <v>4418</v>
      </c>
      <c r="CH418" s="98">
        <v>0</v>
      </c>
      <c r="CI418" s="99" t="str">
        <f>IFERROR(VLOOKUP(ROWS($CG$4:CG418),$CF$4:$CG$2337,2,0),"")</f>
        <v>Dzierżoniów (pow. dzierżoniowski, woj. dolnośląskie)</v>
      </c>
      <c r="CJ418" s="98">
        <v>0</v>
      </c>
    </row>
    <row r="419" spans="2:88">
      <c r="B419" s="98">
        <f>IF(ISNUMBER(SEARCH('ankieta ESG'!$E$11,C419)),MAX(B$3:$B418)+1,0)</f>
        <v>416</v>
      </c>
      <c r="C419" s="99" t="s">
        <v>460</v>
      </c>
      <c r="D419" s="98">
        <v>0</v>
      </c>
      <c r="E419" s="99" t="str">
        <f>IFERROR(VLOOKUP(ROWS($C$4:C419),$B$4:$C$1385,2,0),"")</f>
        <v>47.73.Z Sprzedaż detaliczna wyrobów farmaceutycznych prowadzona w wyspecjalizowanych sklepach (PKD 2007)</v>
      </c>
      <c r="F419" s="98">
        <v>0</v>
      </c>
      <c r="AM419" s="98">
        <f>IF(ISNUMBER(SEARCH('ankieta ESG'!$G$180,AN419)),MAX(AM$3:$AM418)+1,0)</f>
        <v>416</v>
      </c>
      <c r="AN419" s="134" t="s">
        <v>4419</v>
      </c>
      <c r="AO419" s="98">
        <v>0</v>
      </c>
      <c r="AP419" s="99" t="str">
        <f>IFERROR(VLOOKUP(ROWS($AN$4:AN419),$AM$4:$AN$2337,2,0),"")</f>
        <v>Dzikowiec (pow. kolbuszowski, woj. podkarpackie)</v>
      </c>
      <c r="AQ419" s="98">
        <v>0</v>
      </c>
      <c r="AR419" s="98">
        <f>IF(ISNUMBER(SEARCH('ankieta ESG'!$G$181,AS419)),MAX($AR$3:AR418)+1,0)</f>
        <v>416</v>
      </c>
      <c r="AS419" s="134" t="s">
        <v>4419</v>
      </c>
      <c r="AT419" s="98">
        <v>0</v>
      </c>
      <c r="AU419" s="99" t="str">
        <f>IFERROR(VLOOKUP(ROWS($AS$4:AS419),$AR$4:$AS$2337,2,0),"")</f>
        <v>Dzikowiec (pow. kolbuszowski, woj. podkarpackie)</v>
      </c>
      <c r="AV419" s="98">
        <v>0</v>
      </c>
      <c r="AW419" s="98">
        <f>IF(ISNUMBER(SEARCH('ankieta ESG'!$G$182,AX419)),MAX($AW$3:AW418)+1,0)</f>
        <v>416</v>
      </c>
      <c r="AX419" s="134" t="s">
        <v>4419</v>
      </c>
      <c r="AY419" s="98">
        <v>0</v>
      </c>
      <c r="AZ419" s="99" t="str">
        <f>IFERROR(VLOOKUP(ROWS($AX$4:AX419),$AW$4:$AX$2337,2,0),"")</f>
        <v>Dzikowiec (pow. kolbuszowski, woj. podkarpackie)</v>
      </c>
      <c r="BA419" s="98">
        <v>0</v>
      </c>
      <c r="BB419" s="98">
        <f>IF(ISNUMBER(SEARCH('ankieta ESG'!$G$183,BC419)),MAX($BB$3:BB418)+1,0)</f>
        <v>416</v>
      </c>
      <c r="BC419" s="134" t="s">
        <v>4419</v>
      </c>
      <c r="BD419" s="98">
        <v>0</v>
      </c>
      <c r="BE419" s="99" t="str">
        <f>IFERROR(VLOOKUP(ROWS($BC$4:BC419),$BB$4:$BC$2337,2,0),"")</f>
        <v>Dzikowiec (pow. kolbuszowski, woj. podkarpackie)</v>
      </c>
      <c r="BF419" s="98">
        <v>0</v>
      </c>
      <c r="BG419" s="98">
        <f>IF(ISNUMBER(SEARCH('ankieta ESG'!$G$184,BH419)),MAX($BG$3:BG418)+1,0)</f>
        <v>416</v>
      </c>
      <c r="BH419" s="134" t="s">
        <v>4419</v>
      </c>
      <c r="BI419" s="98">
        <v>0</v>
      </c>
      <c r="BJ419" s="99" t="str">
        <f>IFERROR(VLOOKUP(ROWS($BH$4:BH419),$BG$4:$BH$2337,2,0),"")</f>
        <v>Dzikowiec (pow. kolbuszowski, woj. podkarpackie)</v>
      </c>
      <c r="BK419" s="98">
        <v>0</v>
      </c>
      <c r="BL419" s="98">
        <f>IF(ISNUMBER(SEARCH('ankieta ESG'!$G$185,BM419)),MAX($BL$3:BL418)+1,0)</f>
        <v>416</v>
      </c>
      <c r="BM419" s="134" t="s">
        <v>4419</v>
      </c>
      <c r="BN419" s="98">
        <v>0</v>
      </c>
      <c r="BO419" s="99" t="str">
        <f>IFERROR(VLOOKUP(ROWS($BM$4:BM419),$BL$4:$BM$2337,2,0),"")</f>
        <v>Dzikowiec (pow. kolbuszowski, woj. podkarpackie)</v>
      </c>
      <c r="BP419" s="98">
        <v>0</v>
      </c>
      <c r="BQ419" s="98">
        <f>IF(ISNUMBER(SEARCH('ankieta ESG'!$G$186,BR419)),MAX($BQ$3:BQ418)+1,0)</f>
        <v>416</v>
      </c>
      <c r="BR419" s="134" t="s">
        <v>4419</v>
      </c>
      <c r="BS419" s="98">
        <v>0</v>
      </c>
      <c r="BT419" s="99" t="str">
        <f>IFERROR(VLOOKUP(ROWS($BR$4:BR419),$BQ$4:$BR$2337,2,0),"")</f>
        <v>Dzikowiec (pow. kolbuszowski, woj. podkarpackie)</v>
      </c>
      <c r="BU419" s="98">
        <v>0</v>
      </c>
      <c r="BV419" s="98">
        <f>IF(ISNUMBER(SEARCH('ankieta ESG'!$G$187,BW419)),MAX($BV$3:BV418)+1,0)</f>
        <v>416</v>
      </c>
      <c r="BW419" s="134" t="s">
        <v>4419</v>
      </c>
      <c r="BX419" s="98">
        <v>0</v>
      </c>
      <c r="BY419" s="99" t="str">
        <f>IFERROR(VLOOKUP(ROWS($BW$4:BW419),$BV$4:$BW$2337,2,0),"")</f>
        <v>Dzikowiec (pow. kolbuszowski, woj. podkarpackie)</v>
      </c>
      <c r="BZ419" s="98">
        <v>0</v>
      </c>
      <c r="CA419" s="98">
        <f>IF(ISNUMBER(SEARCH('ankieta ESG'!$G$188,CB419)),MAX($CA$3:CA418)+1,0)</f>
        <v>416</v>
      </c>
      <c r="CB419" s="134" t="s">
        <v>4419</v>
      </c>
      <c r="CC419" s="98">
        <v>0</v>
      </c>
      <c r="CD419" s="99" t="str">
        <f>IFERROR(VLOOKUP(ROWS($CB$4:CB419),$CA$4:$CB$2337,2,0),"")</f>
        <v>Dzikowiec (pow. kolbuszowski, woj. podkarpackie)</v>
      </c>
      <c r="CE419" s="98">
        <v>0</v>
      </c>
      <c r="CF419" s="98">
        <f>IF(ISNUMBER(SEARCH('ankieta ESG'!$G$189,CG419)),MAX($CF$3:CF418)+1,0)</f>
        <v>416</v>
      </c>
      <c r="CG419" s="134" t="s">
        <v>4419</v>
      </c>
      <c r="CH419" s="98">
        <v>0</v>
      </c>
      <c r="CI419" s="99" t="str">
        <f>IFERROR(VLOOKUP(ROWS($CG$4:CG419),$CF$4:$CG$2337,2,0),"")</f>
        <v>Dzikowiec (pow. kolbuszowski, woj. podkarpackie)</v>
      </c>
      <c r="CJ419" s="98">
        <v>0</v>
      </c>
    </row>
    <row r="420" spans="2:88">
      <c r="B420" s="98">
        <f>IF(ISNUMBER(SEARCH('ankieta ESG'!$E$11,C420)),MAX(B$3:$B419)+1,0)</f>
        <v>417</v>
      </c>
      <c r="C420" s="99" t="s">
        <v>461</v>
      </c>
      <c r="D420" s="98">
        <v>0</v>
      </c>
      <c r="E420" s="99" t="str">
        <f>IFERROR(VLOOKUP(ROWS($C$4:C420),$B$4:$C$1385,2,0),"")</f>
        <v>47.74.Z Sprzedaż detaliczna wyrobów medycznych, włączając ortopedyczne, prowadzona w wyspecjalizowanych sklepach (PKD 2007)</v>
      </c>
      <c r="F420" s="98">
        <v>0</v>
      </c>
      <c r="AM420" s="98">
        <f>IF(ISNUMBER(SEARCH('ankieta ESG'!$G$180,AN420)),MAX(AM$3:$AM419)+1,0)</f>
        <v>417</v>
      </c>
      <c r="AN420" s="134" t="s">
        <v>4420</v>
      </c>
      <c r="AO420" s="98">
        <v>0</v>
      </c>
      <c r="AP420" s="99" t="str">
        <f>IFERROR(VLOOKUP(ROWS($AN$4:AN420),$AM$4:$AN$2337,2,0),"")</f>
        <v>Dziwnów (pow. kamieński, woj. zachodniopomorskie)</v>
      </c>
      <c r="AQ420" s="98">
        <v>0</v>
      </c>
      <c r="AR420" s="98">
        <f>IF(ISNUMBER(SEARCH('ankieta ESG'!$G$181,AS420)),MAX($AR$3:AR419)+1,0)</f>
        <v>417</v>
      </c>
      <c r="AS420" s="134" t="s">
        <v>4420</v>
      </c>
      <c r="AT420" s="98">
        <v>0</v>
      </c>
      <c r="AU420" s="99" t="str">
        <f>IFERROR(VLOOKUP(ROWS($AS$4:AS420),$AR$4:$AS$2337,2,0),"")</f>
        <v>Dziwnów (pow. kamieński, woj. zachodniopomorskie)</v>
      </c>
      <c r="AV420" s="98">
        <v>0</v>
      </c>
      <c r="AW420" s="98">
        <f>IF(ISNUMBER(SEARCH('ankieta ESG'!$G$182,AX420)),MAX($AW$3:AW419)+1,0)</f>
        <v>417</v>
      </c>
      <c r="AX420" s="134" t="s">
        <v>4420</v>
      </c>
      <c r="AY420" s="98">
        <v>0</v>
      </c>
      <c r="AZ420" s="99" t="str">
        <f>IFERROR(VLOOKUP(ROWS($AX$4:AX420),$AW$4:$AX$2337,2,0),"")</f>
        <v>Dziwnów (pow. kamieński, woj. zachodniopomorskie)</v>
      </c>
      <c r="BA420" s="98">
        <v>0</v>
      </c>
      <c r="BB420" s="98">
        <f>IF(ISNUMBER(SEARCH('ankieta ESG'!$G$183,BC420)),MAX($BB$3:BB419)+1,0)</f>
        <v>417</v>
      </c>
      <c r="BC420" s="134" t="s">
        <v>4420</v>
      </c>
      <c r="BD420" s="98">
        <v>0</v>
      </c>
      <c r="BE420" s="99" t="str">
        <f>IFERROR(VLOOKUP(ROWS($BC$4:BC420),$BB$4:$BC$2337,2,0),"")</f>
        <v>Dziwnów (pow. kamieński, woj. zachodniopomorskie)</v>
      </c>
      <c r="BF420" s="98">
        <v>0</v>
      </c>
      <c r="BG420" s="98">
        <f>IF(ISNUMBER(SEARCH('ankieta ESG'!$G$184,BH420)),MAX($BG$3:BG419)+1,0)</f>
        <v>417</v>
      </c>
      <c r="BH420" s="134" t="s">
        <v>4420</v>
      </c>
      <c r="BI420" s="98">
        <v>0</v>
      </c>
      <c r="BJ420" s="99" t="str">
        <f>IFERROR(VLOOKUP(ROWS($BH$4:BH420),$BG$4:$BH$2337,2,0),"")</f>
        <v>Dziwnów (pow. kamieński, woj. zachodniopomorskie)</v>
      </c>
      <c r="BK420" s="98">
        <v>0</v>
      </c>
      <c r="BL420" s="98">
        <f>IF(ISNUMBER(SEARCH('ankieta ESG'!$G$185,BM420)),MAX($BL$3:BL419)+1,0)</f>
        <v>417</v>
      </c>
      <c r="BM420" s="134" t="s">
        <v>4420</v>
      </c>
      <c r="BN420" s="98">
        <v>0</v>
      </c>
      <c r="BO420" s="99" t="str">
        <f>IFERROR(VLOOKUP(ROWS($BM$4:BM420),$BL$4:$BM$2337,2,0),"")</f>
        <v>Dziwnów (pow. kamieński, woj. zachodniopomorskie)</v>
      </c>
      <c r="BP420" s="98">
        <v>0</v>
      </c>
      <c r="BQ420" s="98">
        <f>IF(ISNUMBER(SEARCH('ankieta ESG'!$G$186,BR420)),MAX($BQ$3:BQ419)+1,0)</f>
        <v>417</v>
      </c>
      <c r="BR420" s="134" t="s">
        <v>4420</v>
      </c>
      <c r="BS420" s="98">
        <v>0</v>
      </c>
      <c r="BT420" s="99" t="str">
        <f>IFERROR(VLOOKUP(ROWS($BR$4:BR420),$BQ$4:$BR$2337,2,0),"")</f>
        <v>Dziwnów (pow. kamieński, woj. zachodniopomorskie)</v>
      </c>
      <c r="BU420" s="98">
        <v>0</v>
      </c>
      <c r="BV420" s="98">
        <f>IF(ISNUMBER(SEARCH('ankieta ESG'!$G$187,BW420)),MAX($BV$3:BV419)+1,0)</f>
        <v>417</v>
      </c>
      <c r="BW420" s="134" t="s">
        <v>4420</v>
      </c>
      <c r="BX420" s="98">
        <v>0</v>
      </c>
      <c r="BY420" s="99" t="str">
        <f>IFERROR(VLOOKUP(ROWS($BW$4:BW420),$BV$4:$BW$2337,2,0),"")</f>
        <v>Dziwnów (pow. kamieński, woj. zachodniopomorskie)</v>
      </c>
      <c r="BZ420" s="98">
        <v>0</v>
      </c>
      <c r="CA420" s="98">
        <f>IF(ISNUMBER(SEARCH('ankieta ESG'!$G$188,CB420)),MAX($CA$3:CA419)+1,0)</f>
        <v>417</v>
      </c>
      <c r="CB420" s="134" t="s">
        <v>4420</v>
      </c>
      <c r="CC420" s="98">
        <v>0</v>
      </c>
      <c r="CD420" s="99" t="str">
        <f>IFERROR(VLOOKUP(ROWS($CB$4:CB420),$CA$4:$CB$2337,2,0),"")</f>
        <v>Dziwnów (pow. kamieński, woj. zachodniopomorskie)</v>
      </c>
      <c r="CE420" s="98">
        <v>0</v>
      </c>
      <c r="CF420" s="98">
        <f>IF(ISNUMBER(SEARCH('ankieta ESG'!$G$189,CG420)),MAX($CF$3:CF419)+1,0)</f>
        <v>417</v>
      </c>
      <c r="CG420" s="134" t="s">
        <v>4420</v>
      </c>
      <c r="CH420" s="98">
        <v>0</v>
      </c>
      <c r="CI420" s="99" t="str">
        <f>IFERROR(VLOOKUP(ROWS($CG$4:CG420),$CF$4:$CG$2337,2,0),"")</f>
        <v>Dziwnów (pow. kamieński, woj. zachodniopomorskie)</v>
      </c>
      <c r="CJ420" s="98">
        <v>0</v>
      </c>
    </row>
    <row r="421" spans="2:88">
      <c r="B421" s="98">
        <f>IF(ISNUMBER(SEARCH('ankieta ESG'!$E$11,C421)),MAX(B$3:$B420)+1,0)</f>
        <v>418</v>
      </c>
      <c r="C421" s="99" t="s">
        <v>462</v>
      </c>
      <c r="D421" s="98">
        <v>0</v>
      </c>
      <c r="E421" s="99" t="str">
        <f>IFERROR(VLOOKUP(ROWS($C$4:C421),$B$4:$C$1385,2,0),"")</f>
        <v>47.75.Z Sprzedaż detaliczna kosmetyków i artykułów toaletowych prowadzona w wyspecjalizowanych sklepach (PKD 2007)</v>
      </c>
      <c r="F421" s="98">
        <v>0</v>
      </c>
      <c r="AM421" s="98">
        <f>IF(ISNUMBER(SEARCH('ankieta ESG'!$G$180,AN421)),MAX(AM$3:$AM420)+1,0)</f>
        <v>418</v>
      </c>
      <c r="AN421" s="134" t="s">
        <v>4421</v>
      </c>
      <c r="AO421" s="98">
        <v>0</v>
      </c>
      <c r="AP421" s="99" t="str">
        <f>IFERROR(VLOOKUP(ROWS($AN$4:AN421),$AM$4:$AN$2337,2,0),"")</f>
        <v>Dzwola (pow. janowski, woj. lubelskie)</v>
      </c>
      <c r="AQ421" s="98">
        <v>0</v>
      </c>
      <c r="AR421" s="98">
        <f>IF(ISNUMBER(SEARCH('ankieta ESG'!$G$181,AS421)),MAX($AR$3:AR420)+1,0)</f>
        <v>418</v>
      </c>
      <c r="AS421" s="134" t="s">
        <v>4421</v>
      </c>
      <c r="AT421" s="98">
        <v>0</v>
      </c>
      <c r="AU421" s="99" t="str">
        <f>IFERROR(VLOOKUP(ROWS($AS$4:AS421),$AR$4:$AS$2337,2,0),"")</f>
        <v>Dzwola (pow. janowski, woj. lubelskie)</v>
      </c>
      <c r="AV421" s="98">
        <v>0</v>
      </c>
      <c r="AW421" s="98">
        <f>IF(ISNUMBER(SEARCH('ankieta ESG'!$G$182,AX421)),MAX($AW$3:AW420)+1,0)</f>
        <v>418</v>
      </c>
      <c r="AX421" s="134" t="s">
        <v>4421</v>
      </c>
      <c r="AY421" s="98">
        <v>0</v>
      </c>
      <c r="AZ421" s="99" t="str">
        <f>IFERROR(VLOOKUP(ROWS($AX$4:AX421),$AW$4:$AX$2337,2,0),"")</f>
        <v>Dzwola (pow. janowski, woj. lubelskie)</v>
      </c>
      <c r="BA421" s="98">
        <v>0</v>
      </c>
      <c r="BB421" s="98">
        <f>IF(ISNUMBER(SEARCH('ankieta ESG'!$G$183,BC421)),MAX($BB$3:BB420)+1,0)</f>
        <v>418</v>
      </c>
      <c r="BC421" s="134" t="s">
        <v>4421</v>
      </c>
      <c r="BD421" s="98">
        <v>0</v>
      </c>
      <c r="BE421" s="99" t="str">
        <f>IFERROR(VLOOKUP(ROWS($BC$4:BC421),$BB$4:$BC$2337,2,0),"")</f>
        <v>Dzwola (pow. janowski, woj. lubelskie)</v>
      </c>
      <c r="BF421" s="98">
        <v>0</v>
      </c>
      <c r="BG421" s="98">
        <f>IF(ISNUMBER(SEARCH('ankieta ESG'!$G$184,BH421)),MAX($BG$3:BG420)+1,0)</f>
        <v>418</v>
      </c>
      <c r="BH421" s="134" t="s">
        <v>4421</v>
      </c>
      <c r="BI421" s="98">
        <v>0</v>
      </c>
      <c r="BJ421" s="99" t="str">
        <f>IFERROR(VLOOKUP(ROWS($BH$4:BH421),$BG$4:$BH$2337,2,0),"")</f>
        <v>Dzwola (pow. janowski, woj. lubelskie)</v>
      </c>
      <c r="BK421" s="98">
        <v>0</v>
      </c>
      <c r="BL421" s="98">
        <f>IF(ISNUMBER(SEARCH('ankieta ESG'!$G$185,BM421)),MAX($BL$3:BL420)+1,0)</f>
        <v>418</v>
      </c>
      <c r="BM421" s="134" t="s">
        <v>4421</v>
      </c>
      <c r="BN421" s="98">
        <v>0</v>
      </c>
      <c r="BO421" s="99" t="str">
        <f>IFERROR(VLOOKUP(ROWS($BM$4:BM421),$BL$4:$BM$2337,2,0),"")</f>
        <v>Dzwola (pow. janowski, woj. lubelskie)</v>
      </c>
      <c r="BP421" s="98">
        <v>0</v>
      </c>
      <c r="BQ421" s="98">
        <f>IF(ISNUMBER(SEARCH('ankieta ESG'!$G$186,BR421)),MAX($BQ$3:BQ420)+1,0)</f>
        <v>418</v>
      </c>
      <c r="BR421" s="134" t="s">
        <v>4421</v>
      </c>
      <c r="BS421" s="98">
        <v>0</v>
      </c>
      <c r="BT421" s="99" t="str">
        <f>IFERROR(VLOOKUP(ROWS($BR$4:BR421),$BQ$4:$BR$2337,2,0),"")</f>
        <v>Dzwola (pow. janowski, woj. lubelskie)</v>
      </c>
      <c r="BU421" s="98">
        <v>0</v>
      </c>
      <c r="BV421" s="98">
        <f>IF(ISNUMBER(SEARCH('ankieta ESG'!$G$187,BW421)),MAX($BV$3:BV420)+1,0)</f>
        <v>418</v>
      </c>
      <c r="BW421" s="134" t="s">
        <v>4421</v>
      </c>
      <c r="BX421" s="98">
        <v>0</v>
      </c>
      <c r="BY421" s="99" t="str">
        <f>IFERROR(VLOOKUP(ROWS($BW$4:BW421),$BV$4:$BW$2337,2,0),"")</f>
        <v>Dzwola (pow. janowski, woj. lubelskie)</v>
      </c>
      <c r="BZ421" s="98">
        <v>0</v>
      </c>
      <c r="CA421" s="98">
        <f>IF(ISNUMBER(SEARCH('ankieta ESG'!$G$188,CB421)),MAX($CA$3:CA420)+1,0)</f>
        <v>418</v>
      </c>
      <c r="CB421" s="134" t="s">
        <v>4421</v>
      </c>
      <c r="CC421" s="98">
        <v>0</v>
      </c>
      <c r="CD421" s="99" t="str">
        <f>IFERROR(VLOOKUP(ROWS($CB$4:CB421),$CA$4:$CB$2337,2,0),"")</f>
        <v>Dzwola (pow. janowski, woj. lubelskie)</v>
      </c>
      <c r="CE421" s="98">
        <v>0</v>
      </c>
      <c r="CF421" s="98">
        <f>IF(ISNUMBER(SEARCH('ankieta ESG'!$G$189,CG421)),MAX($CF$3:CF420)+1,0)</f>
        <v>418</v>
      </c>
      <c r="CG421" s="134" t="s">
        <v>4421</v>
      </c>
      <c r="CH421" s="98">
        <v>0</v>
      </c>
      <c r="CI421" s="99" t="str">
        <f>IFERROR(VLOOKUP(ROWS($CG$4:CG421),$CF$4:$CG$2337,2,0),"")</f>
        <v>Dzwola (pow. janowski, woj. lubelskie)</v>
      </c>
      <c r="CJ421" s="98">
        <v>0</v>
      </c>
    </row>
    <row r="422" spans="2:88">
      <c r="B422" s="98">
        <f>IF(ISNUMBER(SEARCH('ankieta ESG'!$E$11,C422)),MAX(B$3:$B421)+1,0)</f>
        <v>419</v>
      </c>
      <c r="C422" s="99" t="s">
        <v>463</v>
      </c>
      <c r="D422" s="98">
        <v>0</v>
      </c>
      <c r="E422" s="99" t="str">
        <f>IFERROR(VLOOKUP(ROWS($C$4:C422),$B$4:$C$1385,2,0),"")</f>
        <v>47.76.Z Sprzedaż detaliczna kwiatów, roślin, nasion, nawozów, żywych zwierząt domowych, karmy dla zwierząt domowych prowadzona w wyspecjalizowanych sklepach (PKD 2007)</v>
      </c>
      <c r="F422" s="98">
        <v>0</v>
      </c>
      <c r="AM422" s="98">
        <f>IF(ISNUMBER(SEARCH('ankieta ESG'!$G$180,AN422)),MAX(AM$3:$AM421)+1,0)</f>
        <v>419</v>
      </c>
      <c r="AN422" s="134" t="s">
        <v>4422</v>
      </c>
      <c r="AO422" s="98">
        <v>0</v>
      </c>
      <c r="AP422" s="99" t="str">
        <f>IFERROR(VLOOKUP(ROWS($AN$4:AN422),$AM$4:$AN$2337,2,0),"")</f>
        <v>Dźwierzuty (pow. szczycieński, woj. warmińsko-mazurskie)</v>
      </c>
      <c r="AQ422" s="98">
        <v>0</v>
      </c>
      <c r="AR422" s="98">
        <f>IF(ISNUMBER(SEARCH('ankieta ESG'!$G$181,AS422)),MAX($AR$3:AR421)+1,0)</f>
        <v>419</v>
      </c>
      <c r="AS422" s="134" t="s">
        <v>4422</v>
      </c>
      <c r="AT422" s="98">
        <v>0</v>
      </c>
      <c r="AU422" s="99" t="str">
        <f>IFERROR(VLOOKUP(ROWS($AS$4:AS422),$AR$4:$AS$2337,2,0),"")</f>
        <v>Dźwierzuty (pow. szczycieński, woj. warmińsko-mazurskie)</v>
      </c>
      <c r="AV422" s="98">
        <v>0</v>
      </c>
      <c r="AW422" s="98">
        <f>IF(ISNUMBER(SEARCH('ankieta ESG'!$G$182,AX422)),MAX($AW$3:AW421)+1,0)</f>
        <v>419</v>
      </c>
      <c r="AX422" s="134" t="s">
        <v>4422</v>
      </c>
      <c r="AY422" s="98">
        <v>0</v>
      </c>
      <c r="AZ422" s="99" t="str">
        <f>IFERROR(VLOOKUP(ROWS($AX$4:AX422),$AW$4:$AX$2337,2,0),"")</f>
        <v>Dźwierzuty (pow. szczycieński, woj. warmińsko-mazurskie)</v>
      </c>
      <c r="BA422" s="98">
        <v>0</v>
      </c>
      <c r="BB422" s="98">
        <f>IF(ISNUMBER(SEARCH('ankieta ESG'!$G$183,BC422)),MAX($BB$3:BB421)+1,0)</f>
        <v>419</v>
      </c>
      <c r="BC422" s="134" t="s">
        <v>4422</v>
      </c>
      <c r="BD422" s="98">
        <v>0</v>
      </c>
      <c r="BE422" s="99" t="str">
        <f>IFERROR(VLOOKUP(ROWS($BC$4:BC422),$BB$4:$BC$2337,2,0),"")</f>
        <v>Dźwierzuty (pow. szczycieński, woj. warmińsko-mazurskie)</v>
      </c>
      <c r="BF422" s="98">
        <v>0</v>
      </c>
      <c r="BG422" s="98">
        <f>IF(ISNUMBER(SEARCH('ankieta ESG'!$G$184,BH422)),MAX($BG$3:BG421)+1,0)</f>
        <v>419</v>
      </c>
      <c r="BH422" s="134" t="s">
        <v>4422</v>
      </c>
      <c r="BI422" s="98">
        <v>0</v>
      </c>
      <c r="BJ422" s="99" t="str">
        <f>IFERROR(VLOOKUP(ROWS($BH$4:BH422),$BG$4:$BH$2337,2,0),"")</f>
        <v>Dźwierzuty (pow. szczycieński, woj. warmińsko-mazurskie)</v>
      </c>
      <c r="BK422" s="98">
        <v>0</v>
      </c>
      <c r="BL422" s="98">
        <f>IF(ISNUMBER(SEARCH('ankieta ESG'!$G$185,BM422)),MAX($BL$3:BL421)+1,0)</f>
        <v>419</v>
      </c>
      <c r="BM422" s="134" t="s">
        <v>4422</v>
      </c>
      <c r="BN422" s="98">
        <v>0</v>
      </c>
      <c r="BO422" s="99" t="str">
        <f>IFERROR(VLOOKUP(ROWS($BM$4:BM422),$BL$4:$BM$2337,2,0),"")</f>
        <v>Dźwierzuty (pow. szczycieński, woj. warmińsko-mazurskie)</v>
      </c>
      <c r="BP422" s="98">
        <v>0</v>
      </c>
      <c r="BQ422" s="98">
        <f>IF(ISNUMBER(SEARCH('ankieta ESG'!$G$186,BR422)),MAX($BQ$3:BQ421)+1,0)</f>
        <v>419</v>
      </c>
      <c r="BR422" s="134" t="s">
        <v>4422</v>
      </c>
      <c r="BS422" s="98">
        <v>0</v>
      </c>
      <c r="BT422" s="99" t="str">
        <f>IFERROR(VLOOKUP(ROWS($BR$4:BR422),$BQ$4:$BR$2337,2,0),"")</f>
        <v>Dźwierzuty (pow. szczycieński, woj. warmińsko-mazurskie)</v>
      </c>
      <c r="BU422" s="98">
        <v>0</v>
      </c>
      <c r="BV422" s="98">
        <f>IF(ISNUMBER(SEARCH('ankieta ESG'!$G$187,BW422)),MAX($BV$3:BV421)+1,0)</f>
        <v>419</v>
      </c>
      <c r="BW422" s="134" t="s">
        <v>4422</v>
      </c>
      <c r="BX422" s="98">
        <v>0</v>
      </c>
      <c r="BY422" s="99" t="str">
        <f>IFERROR(VLOOKUP(ROWS($BW$4:BW422),$BV$4:$BW$2337,2,0),"")</f>
        <v>Dźwierzuty (pow. szczycieński, woj. warmińsko-mazurskie)</v>
      </c>
      <c r="BZ422" s="98">
        <v>0</v>
      </c>
      <c r="CA422" s="98">
        <f>IF(ISNUMBER(SEARCH('ankieta ESG'!$G$188,CB422)),MAX($CA$3:CA421)+1,0)</f>
        <v>419</v>
      </c>
      <c r="CB422" s="134" t="s">
        <v>4422</v>
      </c>
      <c r="CC422" s="98">
        <v>0</v>
      </c>
      <c r="CD422" s="99" t="str">
        <f>IFERROR(VLOOKUP(ROWS($CB$4:CB422),$CA$4:$CB$2337,2,0),"")</f>
        <v>Dźwierzuty (pow. szczycieński, woj. warmińsko-mazurskie)</v>
      </c>
      <c r="CE422" s="98">
        <v>0</v>
      </c>
      <c r="CF422" s="98">
        <f>IF(ISNUMBER(SEARCH('ankieta ESG'!$G$189,CG422)),MAX($CF$3:CF421)+1,0)</f>
        <v>419</v>
      </c>
      <c r="CG422" s="134" t="s">
        <v>4422</v>
      </c>
      <c r="CH422" s="98">
        <v>0</v>
      </c>
      <c r="CI422" s="99" t="str">
        <f>IFERROR(VLOOKUP(ROWS($CG$4:CG422),$CF$4:$CG$2337,2,0),"")</f>
        <v>Dźwierzuty (pow. szczycieński, woj. warmińsko-mazurskie)</v>
      </c>
      <c r="CJ422" s="98">
        <v>0</v>
      </c>
    </row>
    <row r="423" spans="2:88">
      <c r="B423" s="98">
        <f>IF(ISNUMBER(SEARCH('ankieta ESG'!$E$11,C423)),MAX(B$3:$B422)+1,0)</f>
        <v>420</v>
      </c>
      <c r="C423" s="99" t="s">
        <v>464</v>
      </c>
      <c r="D423" s="98">
        <v>0</v>
      </c>
      <c r="E423" s="99" t="str">
        <f>IFERROR(VLOOKUP(ROWS($C$4:C423),$B$4:$C$1385,2,0),"")</f>
        <v>47.77.Z Sprzedaż detaliczna zegarków, zegarów i biżuterii prowadzona w wyspecjalizowanych sklepach (PKD 2007)</v>
      </c>
      <c r="F423" s="98">
        <v>0</v>
      </c>
      <c r="AM423" s="98">
        <f>IF(ISNUMBER(SEARCH('ankieta ESG'!$G$180,AN423)),MAX(AM$3:$AM422)+1,0)</f>
        <v>420</v>
      </c>
      <c r="AN423" s="134" t="s">
        <v>4423</v>
      </c>
      <c r="AO423" s="98">
        <v>0</v>
      </c>
      <c r="AP423" s="99" t="str">
        <f>IFERROR(VLOOKUP(ROWS($AN$4:AN423),$AM$4:$AN$2337,2,0),"")</f>
        <v>Elbląg (pow. Elbląg, woj. warmińsko-mazurskie)</v>
      </c>
      <c r="AQ423" s="98">
        <v>0</v>
      </c>
      <c r="AR423" s="98">
        <f>IF(ISNUMBER(SEARCH('ankieta ESG'!$G$181,AS423)),MAX($AR$3:AR422)+1,0)</f>
        <v>420</v>
      </c>
      <c r="AS423" s="134" t="s">
        <v>4423</v>
      </c>
      <c r="AT423" s="98">
        <v>0</v>
      </c>
      <c r="AU423" s="99" t="str">
        <f>IFERROR(VLOOKUP(ROWS($AS$4:AS423),$AR$4:$AS$2337,2,0),"")</f>
        <v>Elbląg (pow. Elbląg, woj. warmińsko-mazurskie)</v>
      </c>
      <c r="AV423" s="98">
        <v>0</v>
      </c>
      <c r="AW423" s="98">
        <f>IF(ISNUMBER(SEARCH('ankieta ESG'!$G$182,AX423)),MAX($AW$3:AW422)+1,0)</f>
        <v>420</v>
      </c>
      <c r="AX423" s="134" t="s">
        <v>4423</v>
      </c>
      <c r="AY423" s="98">
        <v>0</v>
      </c>
      <c r="AZ423" s="99" t="str">
        <f>IFERROR(VLOOKUP(ROWS($AX$4:AX423),$AW$4:$AX$2337,2,0),"")</f>
        <v>Elbląg (pow. Elbląg, woj. warmińsko-mazurskie)</v>
      </c>
      <c r="BA423" s="98">
        <v>0</v>
      </c>
      <c r="BB423" s="98">
        <f>IF(ISNUMBER(SEARCH('ankieta ESG'!$G$183,BC423)),MAX($BB$3:BB422)+1,0)</f>
        <v>420</v>
      </c>
      <c r="BC423" s="134" t="s">
        <v>4423</v>
      </c>
      <c r="BD423" s="98">
        <v>0</v>
      </c>
      <c r="BE423" s="99" t="str">
        <f>IFERROR(VLOOKUP(ROWS($BC$4:BC423),$BB$4:$BC$2337,2,0),"")</f>
        <v>Elbląg (pow. Elbląg, woj. warmińsko-mazurskie)</v>
      </c>
      <c r="BF423" s="98">
        <v>0</v>
      </c>
      <c r="BG423" s="98">
        <f>IF(ISNUMBER(SEARCH('ankieta ESG'!$G$184,BH423)),MAX($BG$3:BG422)+1,0)</f>
        <v>420</v>
      </c>
      <c r="BH423" s="134" t="s">
        <v>4423</v>
      </c>
      <c r="BI423" s="98">
        <v>0</v>
      </c>
      <c r="BJ423" s="99" t="str">
        <f>IFERROR(VLOOKUP(ROWS($BH$4:BH423),$BG$4:$BH$2337,2,0),"")</f>
        <v>Elbląg (pow. Elbląg, woj. warmińsko-mazurskie)</v>
      </c>
      <c r="BK423" s="98">
        <v>0</v>
      </c>
      <c r="BL423" s="98">
        <f>IF(ISNUMBER(SEARCH('ankieta ESG'!$G$185,BM423)),MAX($BL$3:BL422)+1,0)</f>
        <v>420</v>
      </c>
      <c r="BM423" s="134" t="s">
        <v>4423</v>
      </c>
      <c r="BN423" s="98">
        <v>0</v>
      </c>
      <c r="BO423" s="99" t="str">
        <f>IFERROR(VLOOKUP(ROWS($BM$4:BM423),$BL$4:$BM$2337,2,0),"")</f>
        <v>Elbląg (pow. Elbląg, woj. warmińsko-mazurskie)</v>
      </c>
      <c r="BP423" s="98">
        <v>0</v>
      </c>
      <c r="BQ423" s="98">
        <f>IF(ISNUMBER(SEARCH('ankieta ESG'!$G$186,BR423)),MAX($BQ$3:BQ422)+1,0)</f>
        <v>420</v>
      </c>
      <c r="BR423" s="134" t="s">
        <v>4423</v>
      </c>
      <c r="BS423" s="98">
        <v>0</v>
      </c>
      <c r="BT423" s="99" t="str">
        <f>IFERROR(VLOOKUP(ROWS($BR$4:BR423),$BQ$4:$BR$2337,2,0),"")</f>
        <v>Elbląg (pow. Elbląg, woj. warmińsko-mazurskie)</v>
      </c>
      <c r="BU423" s="98">
        <v>0</v>
      </c>
      <c r="BV423" s="98">
        <f>IF(ISNUMBER(SEARCH('ankieta ESG'!$G$187,BW423)),MAX($BV$3:BV422)+1,0)</f>
        <v>420</v>
      </c>
      <c r="BW423" s="134" t="s">
        <v>4423</v>
      </c>
      <c r="BX423" s="98">
        <v>0</v>
      </c>
      <c r="BY423" s="99" t="str">
        <f>IFERROR(VLOOKUP(ROWS($BW$4:BW423),$BV$4:$BW$2337,2,0),"")</f>
        <v>Elbląg (pow. Elbląg, woj. warmińsko-mazurskie)</v>
      </c>
      <c r="BZ423" s="98">
        <v>0</v>
      </c>
      <c r="CA423" s="98">
        <f>IF(ISNUMBER(SEARCH('ankieta ESG'!$G$188,CB423)),MAX($CA$3:CA422)+1,0)</f>
        <v>420</v>
      </c>
      <c r="CB423" s="134" t="s">
        <v>4423</v>
      </c>
      <c r="CC423" s="98">
        <v>0</v>
      </c>
      <c r="CD423" s="99" t="str">
        <f>IFERROR(VLOOKUP(ROWS($CB$4:CB423),$CA$4:$CB$2337,2,0),"")</f>
        <v>Elbląg (pow. Elbląg, woj. warmińsko-mazurskie)</v>
      </c>
      <c r="CE423" s="98">
        <v>0</v>
      </c>
      <c r="CF423" s="98">
        <f>IF(ISNUMBER(SEARCH('ankieta ESG'!$G$189,CG423)),MAX($CF$3:CF422)+1,0)</f>
        <v>420</v>
      </c>
      <c r="CG423" s="134" t="s">
        <v>4423</v>
      </c>
      <c r="CH423" s="98">
        <v>0</v>
      </c>
      <c r="CI423" s="99" t="str">
        <f>IFERROR(VLOOKUP(ROWS($CG$4:CG423),$CF$4:$CG$2337,2,0),"")</f>
        <v>Elbląg (pow. Elbląg, woj. warmińsko-mazurskie)</v>
      </c>
      <c r="CJ423" s="98">
        <v>0</v>
      </c>
    </row>
    <row r="424" spans="2:88">
      <c r="B424" s="98">
        <f>IF(ISNUMBER(SEARCH('ankieta ESG'!$E$11,C424)),MAX(B$3:$B423)+1,0)</f>
        <v>421</v>
      </c>
      <c r="C424" s="99" t="s">
        <v>465</v>
      </c>
      <c r="D424" s="98">
        <v>0</v>
      </c>
      <c r="E424" s="99" t="str">
        <f>IFERROR(VLOOKUP(ROWS($C$4:C424),$B$4:$C$1385,2,0),"")</f>
        <v>47.78.Z Sprzedaż detaliczna pozostałych nowych wyrobów prowadzona w wyspecjalizowanych sklepach (PKD 2007)</v>
      </c>
      <c r="F424" s="98">
        <v>0</v>
      </c>
      <c r="AM424" s="98">
        <f>IF(ISNUMBER(SEARCH('ankieta ESG'!$G$180,AN424)),MAX(AM$3:$AM423)+1,0)</f>
        <v>421</v>
      </c>
      <c r="AN424" s="134" t="s">
        <v>4424</v>
      </c>
      <c r="AO424" s="98">
        <v>0</v>
      </c>
      <c r="AP424" s="99" t="str">
        <f>IFERROR(VLOOKUP(ROWS($AN$4:AN424),$AM$4:$AN$2337,2,0),"")</f>
        <v>Elbląg (pow. elbląski, woj. warmińsko-mazurskie)</v>
      </c>
      <c r="AQ424" s="98">
        <v>0</v>
      </c>
      <c r="AR424" s="98">
        <f>IF(ISNUMBER(SEARCH('ankieta ESG'!$G$181,AS424)),MAX($AR$3:AR423)+1,0)</f>
        <v>421</v>
      </c>
      <c r="AS424" s="134" t="s">
        <v>4424</v>
      </c>
      <c r="AT424" s="98">
        <v>0</v>
      </c>
      <c r="AU424" s="99" t="str">
        <f>IFERROR(VLOOKUP(ROWS($AS$4:AS424),$AR$4:$AS$2337,2,0),"")</f>
        <v>Elbląg (pow. elbląski, woj. warmińsko-mazurskie)</v>
      </c>
      <c r="AV424" s="98">
        <v>0</v>
      </c>
      <c r="AW424" s="98">
        <f>IF(ISNUMBER(SEARCH('ankieta ESG'!$G$182,AX424)),MAX($AW$3:AW423)+1,0)</f>
        <v>421</v>
      </c>
      <c r="AX424" s="134" t="s">
        <v>4424</v>
      </c>
      <c r="AY424" s="98">
        <v>0</v>
      </c>
      <c r="AZ424" s="99" t="str">
        <f>IFERROR(VLOOKUP(ROWS($AX$4:AX424),$AW$4:$AX$2337,2,0),"")</f>
        <v>Elbląg (pow. elbląski, woj. warmińsko-mazurskie)</v>
      </c>
      <c r="BA424" s="98">
        <v>0</v>
      </c>
      <c r="BB424" s="98">
        <f>IF(ISNUMBER(SEARCH('ankieta ESG'!$G$183,BC424)),MAX($BB$3:BB423)+1,0)</f>
        <v>421</v>
      </c>
      <c r="BC424" s="134" t="s">
        <v>4424</v>
      </c>
      <c r="BD424" s="98">
        <v>0</v>
      </c>
      <c r="BE424" s="99" t="str">
        <f>IFERROR(VLOOKUP(ROWS($BC$4:BC424),$BB$4:$BC$2337,2,0),"")</f>
        <v>Elbląg (pow. elbląski, woj. warmińsko-mazurskie)</v>
      </c>
      <c r="BF424" s="98">
        <v>0</v>
      </c>
      <c r="BG424" s="98">
        <f>IF(ISNUMBER(SEARCH('ankieta ESG'!$G$184,BH424)),MAX($BG$3:BG423)+1,0)</f>
        <v>421</v>
      </c>
      <c r="BH424" s="134" t="s">
        <v>4424</v>
      </c>
      <c r="BI424" s="98">
        <v>0</v>
      </c>
      <c r="BJ424" s="99" t="str">
        <f>IFERROR(VLOOKUP(ROWS($BH$4:BH424),$BG$4:$BH$2337,2,0),"")</f>
        <v>Elbląg (pow. elbląski, woj. warmińsko-mazurskie)</v>
      </c>
      <c r="BK424" s="98">
        <v>0</v>
      </c>
      <c r="BL424" s="98">
        <f>IF(ISNUMBER(SEARCH('ankieta ESG'!$G$185,BM424)),MAX($BL$3:BL423)+1,0)</f>
        <v>421</v>
      </c>
      <c r="BM424" s="134" t="s">
        <v>4424</v>
      </c>
      <c r="BN424" s="98">
        <v>0</v>
      </c>
      <c r="BO424" s="99" t="str">
        <f>IFERROR(VLOOKUP(ROWS($BM$4:BM424),$BL$4:$BM$2337,2,0),"")</f>
        <v>Elbląg (pow. elbląski, woj. warmińsko-mazurskie)</v>
      </c>
      <c r="BP424" s="98">
        <v>0</v>
      </c>
      <c r="BQ424" s="98">
        <f>IF(ISNUMBER(SEARCH('ankieta ESG'!$G$186,BR424)),MAX($BQ$3:BQ423)+1,0)</f>
        <v>421</v>
      </c>
      <c r="BR424" s="134" t="s">
        <v>4424</v>
      </c>
      <c r="BS424" s="98">
        <v>0</v>
      </c>
      <c r="BT424" s="99" t="str">
        <f>IFERROR(VLOOKUP(ROWS($BR$4:BR424),$BQ$4:$BR$2337,2,0),"")</f>
        <v>Elbląg (pow. elbląski, woj. warmińsko-mazurskie)</v>
      </c>
      <c r="BU424" s="98">
        <v>0</v>
      </c>
      <c r="BV424" s="98">
        <f>IF(ISNUMBER(SEARCH('ankieta ESG'!$G$187,BW424)),MAX($BV$3:BV423)+1,0)</f>
        <v>421</v>
      </c>
      <c r="BW424" s="134" t="s">
        <v>4424</v>
      </c>
      <c r="BX424" s="98">
        <v>0</v>
      </c>
      <c r="BY424" s="99" t="str">
        <f>IFERROR(VLOOKUP(ROWS($BW$4:BW424),$BV$4:$BW$2337,2,0),"")</f>
        <v>Elbląg (pow. elbląski, woj. warmińsko-mazurskie)</v>
      </c>
      <c r="BZ424" s="98">
        <v>0</v>
      </c>
      <c r="CA424" s="98">
        <f>IF(ISNUMBER(SEARCH('ankieta ESG'!$G$188,CB424)),MAX($CA$3:CA423)+1,0)</f>
        <v>421</v>
      </c>
      <c r="CB424" s="134" t="s">
        <v>4424</v>
      </c>
      <c r="CC424" s="98">
        <v>0</v>
      </c>
      <c r="CD424" s="99" t="str">
        <f>IFERROR(VLOOKUP(ROWS($CB$4:CB424),$CA$4:$CB$2337,2,0),"")</f>
        <v>Elbląg (pow. elbląski, woj. warmińsko-mazurskie)</v>
      </c>
      <c r="CE424" s="98">
        <v>0</v>
      </c>
      <c r="CF424" s="98">
        <f>IF(ISNUMBER(SEARCH('ankieta ESG'!$G$189,CG424)),MAX($CF$3:CF423)+1,0)</f>
        <v>421</v>
      </c>
      <c r="CG424" s="134" t="s">
        <v>4424</v>
      </c>
      <c r="CH424" s="98">
        <v>0</v>
      </c>
      <c r="CI424" s="99" t="str">
        <f>IFERROR(VLOOKUP(ROWS($CG$4:CG424),$CF$4:$CG$2337,2,0),"")</f>
        <v>Elbląg (pow. elbląski, woj. warmińsko-mazurskie)</v>
      </c>
      <c r="CJ424" s="98">
        <v>0</v>
      </c>
    </row>
    <row r="425" spans="2:88">
      <c r="B425" s="98">
        <f>IF(ISNUMBER(SEARCH('ankieta ESG'!$E$11,C425)),MAX(B$3:$B424)+1,0)</f>
        <v>422</v>
      </c>
      <c r="C425" s="99" t="s">
        <v>466</v>
      </c>
      <c r="D425" s="98">
        <v>0</v>
      </c>
      <c r="E425" s="99" t="str">
        <f>IFERROR(VLOOKUP(ROWS($C$4:C425),$B$4:$C$1385,2,0),"")</f>
        <v>47.79.Z Sprzedaż detaliczna artykułów używanych prowadzona w wyspecjalizowanych sklepach (PKD 2007)</v>
      </c>
      <c r="F425" s="98">
        <v>0</v>
      </c>
      <c r="AM425" s="98">
        <f>IF(ISNUMBER(SEARCH('ankieta ESG'!$G$180,AN425)),MAX(AM$3:$AM424)+1,0)</f>
        <v>422</v>
      </c>
      <c r="AN425" s="134" t="s">
        <v>4425</v>
      </c>
      <c r="AO425" s="98">
        <v>0</v>
      </c>
      <c r="AP425" s="99" t="str">
        <f>IFERROR(VLOOKUP(ROWS($AN$4:AN425),$AM$4:$AN$2337,2,0),"")</f>
        <v>Ełk (pow. ełcki, woj. warmińsko-mazurskie)</v>
      </c>
      <c r="AQ425" s="98">
        <v>0</v>
      </c>
      <c r="AR425" s="98">
        <f>IF(ISNUMBER(SEARCH('ankieta ESG'!$G$181,AS425)),MAX($AR$3:AR424)+1,0)</f>
        <v>422</v>
      </c>
      <c r="AS425" s="134" t="s">
        <v>4425</v>
      </c>
      <c r="AT425" s="98">
        <v>0</v>
      </c>
      <c r="AU425" s="99" t="str">
        <f>IFERROR(VLOOKUP(ROWS($AS$4:AS425),$AR$4:$AS$2337,2,0),"")</f>
        <v>Ełk (pow. ełcki, woj. warmińsko-mazurskie)</v>
      </c>
      <c r="AV425" s="98">
        <v>0</v>
      </c>
      <c r="AW425" s="98">
        <f>IF(ISNUMBER(SEARCH('ankieta ESG'!$G$182,AX425)),MAX($AW$3:AW424)+1,0)</f>
        <v>422</v>
      </c>
      <c r="AX425" s="134" t="s">
        <v>4425</v>
      </c>
      <c r="AY425" s="98">
        <v>0</v>
      </c>
      <c r="AZ425" s="99" t="str">
        <f>IFERROR(VLOOKUP(ROWS($AX$4:AX425),$AW$4:$AX$2337,2,0),"")</f>
        <v>Ełk (pow. ełcki, woj. warmińsko-mazurskie)</v>
      </c>
      <c r="BA425" s="98">
        <v>0</v>
      </c>
      <c r="BB425" s="98">
        <f>IF(ISNUMBER(SEARCH('ankieta ESG'!$G$183,BC425)),MAX($BB$3:BB424)+1,0)</f>
        <v>422</v>
      </c>
      <c r="BC425" s="134" t="s">
        <v>4425</v>
      </c>
      <c r="BD425" s="98">
        <v>0</v>
      </c>
      <c r="BE425" s="99" t="str">
        <f>IFERROR(VLOOKUP(ROWS($BC$4:BC425),$BB$4:$BC$2337,2,0),"")</f>
        <v>Ełk (pow. ełcki, woj. warmińsko-mazurskie)</v>
      </c>
      <c r="BF425" s="98">
        <v>0</v>
      </c>
      <c r="BG425" s="98">
        <f>IF(ISNUMBER(SEARCH('ankieta ESG'!$G$184,BH425)),MAX($BG$3:BG424)+1,0)</f>
        <v>422</v>
      </c>
      <c r="BH425" s="134" t="s">
        <v>4425</v>
      </c>
      <c r="BI425" s="98">
        <v>0</v>
      </c>
      <c r="BJ425" s="99" t="str">
        <f>IFERROR(VLOOKUP(ROWS($BH$4:BH425),$BG$4:$BH$2337,2,0),"")</f>
        <v>Ełk (pow. ełcki, woj. warmińsko-mazurskie)</v>
      </c>
      <c r="BK425" s="98">
        <v>0</v>
      </c>
      <c r="BL425" s="98">
        <f>IF(ISNUMBER(SEARCH('ankieta ESG'!$G$185,BM425)),MAX($BL$3:BL424)+1,0)</f>
        <v>422</v>
      </c>
      <c r="BM425" s="134" t="s">
        <v>4425</v>
      </c>
      <c r="BN425" s="98">
        <v>0</v>
      </c>
      <c r="BO425" s="99" t="str">
        <f>IFERROR(VLOOKUP(ROWS($BM$4:BM425),$BL$4:$BM$2337,2,0),"")</f>
        <v>Ełk (pow. ełcki, woj. warmińsko-mazurskie)</v>
      </c>
      <c r="BP425" s="98">
        <v>0</v>
      </c>
      <c r="BQ425" s="98">
        <f>IF(ISNUMBER(SEARCH('ankieta ESG'!$G$186,BR425)),MAX($BQ$3:BQ424)+1,0)</f>
        <v>422</v>
      </c>
      <c r="BR425" s="134" t="s">
        <v>4425</v>
      </c>
      <c r="BS425" s="98">
        <v>0</v>
      </c>
      <c r="BT425" s="99" t="str">
        <f>IFERROR(VLOOKUP(ROWS($BR$4:BR425),$BQ$4:$BR$2337,2,0),"")</f>
        <v>Ełk (pow. ełcki, woj. warmińsko-mazurskie)</v>
      </c>
      <c r="BU425" s="98">
        <v>0</v>
      </c>
      <c r="BV425" s="98">
        <f>IF(ISNUMBER(SEARCH('ankieta ESG'!$G$187,BW425)),MAX($BV$3:BV424)+1,0)</f>
        <v>422</v>
      </c>
      <c r="BW425" s="134" t="s">
        <v>4425</v>
      </c>
      <c r="BX425" s="98">
        <v>0</v>
      </c>
      <c r="BY425" s="99" t="str">
        <f>IFERROR(VLOOKUP(ROWS($BW$4:BW425),$BV$4:$BW$2337,2,0),"")</f>
        <v>Ełk (pow. ełcki, woj. warmińsko-mazurskie)</v>
      </c>
      <c r="BZ425" s="98">
        <v>0</v>
      </c>
      <c r="CA425" s="98">
        <f>IF(ISNUMBER(SEARCH('ankieta ESG'!$G$188,CB425)),MAX($CA$3:CA424)+1,0)</f>
        <v>422</v>
      </c>
      <c r="CB425" s="134" t="s">
        <v>4425</v>
      </c>
      <c r="CC425" s="98">
        <v>0</v>
      </c>
      <c r="CD425" s="99" t="str">
        <f>IFERROR(VLOOKUP(ROWS($CB$4:CB425),$CA$4:$CB$2337,2,0),"")</f>
        <v>Ełk (pow. ełcki, woj. warmińsko-mazurskie)</v>
      </c>
      <c r="CE425" s="98">
        <v>0</v>
      </c>
      <c r="CF425" s="98">
        <f>IF(ISNUMBER(SEARCH('ankieta ESG'!$G$189,CG425)),MAX($CF$3:CF424)+1,0)</f>
        <v>422</v>
      </c>
      <c r="CG425" s="134" t="s">
        <v>4425</v>
      </c>
      <c r="CH425" s="98">
        <v>0</v>
      </c>
      <c r="CI425" s="99" t="str">
        <f>IFERROR(VLOOKUP(ROWS($CG$4:CG425),$CF$4:$CG$2337,2,0),"")</f>
        <v>Ełk (pow. ełcki, woj. warmińsko-mazurskie)</v>
      </c>
      <c r="CJ425" s="98">
        <v>0</v>
      </c>
    </row>
    <row r="426" spans="2:88">
      <c r="B426" s="98">
        <f>IF(ISNUMBER(SEARCH('ankieta ESG'!$E$11,C426)),MAX(B$3:$B425)+1,0)</f>
        <v>423</v>
      </c>
      <c r="C426" s="99" t="s">
        <v>467</v>
      </c>
      <c r="D426" s="98">
        <v>0</v>
      </c>
      <c r="E426" s="99" t="str">
        <f>IFERROR(VLOOKUP(ROWS($C$4:C426),$B$4:$C$1385,2,0),"")</f>
        <v>47.81.Z Sprzedaż detaliczna żywności, napojów i wyrobów tytoniowych prowadzona na straganach i targowiskach (PKD 2007)</v>
      </c>
      <c r="F426" s="98">
        <v>0</v>
      </c>
      <c r="AM426" s="98">
        <f>IF(ISNUMBER(SEARCH('ankieta ESG'!$G$180,AN426)),MAX(AM$3:$AM425)+1,0)</f>
        <v>423</v>
      </c>
      <c r="AN426" s="134" t="s">
        <v>4426</v>
      </c>
      <c r="AO426" s="98">
        <v>0</v>
      </c>
      <c r="AP426" s="99" t="str">
        <f>IFERROR(VLOOKUP(ROWS($AN$4:AN426),$AM$4:$AN$2337,2,0),"")</f>
        <v>Fabianki (pow. włocławski, woj. kujawsko-pomorskie)</v>
      </c>
      <c r="AQ426" s="98">
        <v>0</v>
      </c>
      <c r="AR426" s="98">
        <f>IF(ISNUMBER(SEARCH('ankieta ESG'!$G$181,AS426)),MAX($AR$3:AR425)+1,0)</f>
        <v>423</v>
      </c>
      <c r="AS426" s="134" t="s">
        <v>4426</v>
      </c>
      <c r="AT426" s="98">
        <v>0</v>
      </c>
      <c r="AU426" s="99" t="str">
        <f>IFERROR(VLOOKUP(ROWS($AS$4:AS426),$AR$4:$AS$2337,2,0),"")</f>
        <v>Fabianki (pow. włocławski, woj. kujawsko-pomorskie)</v>
      </c>
      <c r="AV426" s="98">
        <v>0</v>
      </c>
      <c r="AW426" s="98">
        <f>IF(ISNUMBER(SEARCH('ankieta ESG'!$G$182,AX426)),MAX($AW$3:AW425)+1,0)</f>
        <v>423</v>
      </c>
      <c r="AX426" s="134" t="s">
        <v>4426</v>
      </c>
      <c r="AY426" s="98">
        <v>0</v>
      </c>
      <c r="AZ426" s="99" t="str">
        <f>IFERROR(VLOOKUP(ROWS($AX$4:AX426),$AW$4:$AX$2337,2,0),"")</f>
        <v>Fabianki (pow. włocławski, woj. kujawsko-pomorskie)</v>
      </c>
      <c r="BA426" s="98">
        <v>0</v>
      </c>
      <c r="BB426" s="98">
        <f>IF(ISNUMBER(SEARCH('ankieta ESG'!$G$183,BC426)),MAX($BB$3:BB425)+1,0)</f>
        <v>423</v>
      </c>
      <c r="BC426" s="134" t="s">
        <v>4426</v>
      </c>
      <c r="BD426" s="98">
        <v>0</v>
      </c>
      <c r="BE426" s="99" t="str">
        <f>IFERROR(VLOOKUP(ROWS($BC$4:BC426),$BB$4:$BC$2337,2,0),"")</f>
        <v>Fabianki (pow. włocławski, woj. kujawsko-pomorskie)</v>
      </c>
      <c r="BF426" s="98">
        <v>0</v>
      </c>
      <c r="BG426" s="98">
        <f>IF(ISNUMBER(SEARCH('ankieta ESG'!$G$184,BH426)),MAX($BG$3:BG425)+1,0)</f>
        <v>423</v>
      </c>
      <c r="BH426" s="134" t="s">
        <v>4426</v>
      </c>
      <c r="BI426" s="98">
        <v>0</v>
      </c>
      <c r="BJ426" s="99" t="str">
        <f>IFERROR(VLOOKUP(ROWS($BH$4:BH426),$BG$4:$BH$2337,2,0),"")</f>
        <v>Fabianki (pow. włocławski, woj. kujawsko-pomorskie)</v>
      </c>
      <c r="BK426" s="98">
        <v>0</v>
      </c>
      <c r="BL426" s="98">
        <f>IF(ISNUMBER(SEARCH('ankieta ESG'!$G$185,BM426)),MAX($BL$3:BL425)+1,0)</f>
        <v>423</v>
      </c>
      <c r="BM426" s="134" t="s">
        <v>4426</v>
      </c>
      <c r="BN426" s="98">
        <v>0</v>
      </c>
      <c r="BO426" s="99" t="str">
        <f>IFERROR(VLOOKUP(ROWS($BM$4:BM426),$BL$4:$BM$2337,2,0),"")</f>
        <v>Fabianki (pow. włocławski, woj. kujawsko-pomorskie)</v>
      </c>
      <c r="BP426" s="98">
        <v>0</v>
      </c>
      <c r="BQ426" s="98">
        <f>IF(ISNUMBER(SEARCH('ankieta ESG'!$G$186,BR426)),MAX($BQ$3:BQ425)+1,0)</f>
        <v>423</v>
      </c>
      <c r="BR426" s="134" t="s">
        <v>4426</v>
      </c>
      <c r="BS426" s="98">
        <v>0</v>
      </c>
      <c r="BT426" s="99" t="str">
        <f>IFERROR(VLOOKUP(ROWS($BR$4:BR426),$BQ$4:$BR$2337,2,0),"")</f>
        <v>Fabianki (pow. włocławski, woj. kujawsko-pomorskie)</v>
      </c>
      <c r="BU426" s="98">
        <v>0</v>
      </c>
      <c r="BV426" s="98">
        <f>IF(ISNUMBER(SEARCH('ankieta ESG'!$G$187,BW426)),MAX($BV$3:BV425)+1,0)</f>
        <v>423</v>
      </c>
      <c r="BW426" s="134" t="s">
        <v>4426</v>
      </c>
      <c r="BX426" s="98">
        <v>0</v>
      </c>
      <c r="BY426" s="99" t="str">
        <f>IFERROR(VLOOKUP(ROWS($BW$4:BW426),$BV$4:$BW$2337,2,0),"")</f>
        <v>Fabianki (pow. włocławski, woj. kujawsko-pomorskie)</v>
      </c>
      <c r="BZ426" s="98">
        <v>0</v>
      </c>
      <c r="CA426" s="98">
        <f>IF(ISNUMBER(SEARCH('ankieta ESG'!$G$188,CB426)),MAX($CA$3:CA425)+1,0)</f>
        <v>423</v>
      </c>
      <c r="CB426" s="134" t="s">
        <v>4426</v>
      </c>
      <c r="CC426" s="98">
        <v>0</v>
      </c>
      <c r="CD426" s="99" t="str">
        <f>IFERROR(VLOOKUP(ROWS($CB$4:CB426),$CA$4:$CB$2337,2,0),"")</f>
        <v>Fabianki (pow. włocławski, woj. kujawsko-pomorskie)</v>
      </c>
      <c r="CE426" s="98">
        <v>0</v>
      </c>
      <c r="CF426" s="98">
        <f>IF(ISNUMBER(SEARCH('ankieta ESG'!$G$189,CG426)),MAX($CF$3:CF425)+1,0)</f>
        <v>423</v>
      </c>
      <c r="CG426" s="134" t="s">
        <v>4426</v>
      </c>
      <c r="CH426" s="98">
        <v>0</v>
      </c>
      <c r="CI426" s="99" t="str">
        <f>IFERROR(VLOOKUP(ROWS($CG$4:CG426),$CF$4:$CG$2337,2,0),"")</f>
        <v>Fabianki (pow. włocławski, woj. kujawsko-pomorskie)</v>
      </c>
      <c r="CJ426" s="98">
        <v>0</v>
      </c>
    </row>
    <row r="427" spans="2:88">
      <c r="B427" s="98">
        <f>IF(ISNUMBER(SEARCH('ankieta ESG'!$E$11,C427)),MAX(B$3:$B426)+1,0)</f>
        <v>424</v>
      </c>
      <c r="C427" s="99" t="s">
        <v>468</v>
      </c>
      <c r="D427" s="98">
        <v>0</v>
      </c>
      <c r="E427" s="99" t="str">
        <f>IFERROR(VLOOKUP(ROWS($C$4:C427),$B$4:$C$1385,2,0),"")</f>
        <v>47.82.Z Sprzedaż detaliczna wyrobów tekstylnych, odzieży i obuwia prowadzona na straganach i targowiskach (PKD 2007)</v>
      </c>
      <c r="F427" s="98">
        <v>0</v>
      </c>
      <c r="AM427" s="98">
        <f>IF(ISNUMBER(SEARCH('ankieta ESG'!$G$180,AN427)),MAX(AM$3:$AM426)+1,0)</f>
        <v>424</v>
      </c>
      <c r="AN427" s="134" t="s">
        <v>4427</v>
      </c>
      <c r="AO427" s="98">
        <v>0</v>
      </c>
      <c r="AP427" s="99" t="str">
        <f>IFERROR(VLOOKUP(ROWS($AN$4:AN427),$AM$4:$AN$2337,2,0),"")</f>
        <v>Fajsławice (pow. krasnostawski, woj. lubelskie)</v>
      </c>
      <c r="AQ427" s="98">
        <v>0</v>
      </c>
      <c r="AR427" s="98">
        <f>IF(ISNUMBER(SEARCH('ankieta ESG'!$G$181,AS427)),MAX($AR$3:AR426)+1,0)</f>
        <v>424</v>
      </c>
      <c r="AS427" s="134" t="s">
        <v>4427</v>
      </c>
      <c r="AT427" s="98">
        <v>0</v>
      </c>
      <c r="AU427" s="99" t="str">
        <f>IFERROR(VLOOKUP(ROWS($AS$4:AS427),$AR$4:$AS$2337,2,0),"")</f>
        <v>Fajsławice (pow. krasnostawski, woj. lubelskie)</v>
      </c>
      <c r="AV427" s="98">
        <v>0</v>
      </c>
      <c r="AW427" s="98">
        <f>IF(ISNUMBER(SEARCH('ankieta ESG'!$G$182,AX427)),MAX($AW$3:AW426)+1,0)</f>
        <v>424</v>
      </c>
      <c r="AX427" s="134" t="s">
        <v>4427</v>
      </c>
      <c r="AY427" s="98">
        <v>0</v>
      </c>
      <c r="AZ427" s="99" t="str">
        <f>IFERROR(VLOOKUP(ROWS($AX$4:AX427),$AW$4:$AX$2337,2,0),"")</f>
        <v>Fajsławice (pow. krasnostawski, woj. lubelskie)</v>
      </c>
      <c r="BA427" s="98">
        <v>0</v>
      </c>
      <c r="BB427" s="98">
        <f>IF(ISNUMBER(SEARCH('ankieta ESG'!$G$183,BC427)),MAX($BB$3:BB426)+1,0)</f>
        <v>424</v>
      </c>
      <c r="BC427" s="134" t="s">
        <v>4427</v>
      </c>
      <c r="BD427" s="98">
        <v>0</v>
      </c>
      <c r="BE427" s="99" t="str">
        <f>IFERROR(VLOOKUP(ROWS($BC$4:BC427),$BB$4:$BC$2337,2,0),"")</f>
        <v>Fajsławice (pow. krasnostawski, woj. lubelskie)</v>
      </c>
      <c r="BF427" s="98">
        <v>0</v>
      </c>
      <c r="BG427" s="98">
        <f>IF(ISNUMBER(SEARCH('ankieta ESG'!$G$184,BH427)),MAX($BG$3:BG426)+1,0)</f>
        <v>424</v>
      </c>
      <c r="BH427" s="134" t="s">
        <v>4427</v>
      </c>
      <c r="BI427" s="98">
        <v>0</v>
      </c>
      <c r="BJ427" s="99" t="str">
        <f>IFERROR(VLOOKUP(ROWS($BH$4:BH427),$BG$4:$BH$2337,2,0),"")</f>
        <v>Fajsławice (pow. krasnostawski, woj. lubelskie)</v>
      </c>
      <c r="BK427" s="98">
        <v>0</v>
      </c>
      <c r="BL427" s="98">
        <f>IF(ISNUMBER(SEARCH('ankieta ESG'!$G$185,BM427)),MAX($BL$3:BL426)+1,0)</f>
        <v>424</v>
      </c>
      <c r="BM427" s="134" t="s">
        <v>4427</v>
      </c>
      <c r="BN427" s="98">
        <v>0</v>
      </c>
      <c r="BO427" s="99" t="str">
        <f>IFERROR(VLOOKUP(ROWS($BM$4:BM427),$BL$4:$BM$2337,2,0),"")</f>
        <v>Fajsławice (pow. krasnostawski, woj. lubelskie)</v>
      </c>
      <c r="BP427" s="98">
        <v>0</v>
      </c>
      <c r="BQ427" s="98">
        <f>IF(ISNUMBER(SEARCH('ankieta ESG'!$G$186,BR427)),MAX($BQ$3:BQ426)+1,0)</f>
        <v>424</v>
      </c>
      <c r="BR427" s="134" t="s">
        <v>4427</v>
      </c>
      <c r="BS427" s="98">
        <v>0</v>
      </c>
      <c r="BT427" s="99" t="str">
        <f>IFERROR(VLOOKUP(ROWS($BR$4:BR427),$BQ$4:$BR$2337,2,0),"")</f>
        <v>Fajsławice (pow. krasnostawski, woj. lubelskie)</v>
      </c>
      <c r="BU427" s="98">
        <v>0</v>
      </c>
      <c r="BV427" s="98">
        <f>IF(ISNUMBER(SEARCH('ankieta ESG'!$G$187,BW427)),MAX($BV$3:BV426)+1,0)</f>
        <v>424</v>
      </c>
      <c r="BW427" s="134" t="s">
        <v>4427</v>
      </c>
      <c r="BX427" s="98">
        <v>0</v>
      </c>
      <c r="BY427" s="99" t="str">
        <f>IFERROR(VLOOKUP(ROWS($BW$4:BW427),$BV$4:$BW$2337,2,0),"")</f>
        <v>Fajsławice (pow. krasnostawski, woj. lubelskie)</v>
      </c>
      <c r="BZ427" s="98">
        <v>0</v>
      </c>
      <c r="CA427" s="98">
        <f>IF(ISNUMBER(SEARCH('ankieta ESG'!$G$188,CB427)),MAX($CA$3:CA426)+1,0)</f>
        <v>424</v>
      </c>
      <c r="CB427" s="134" t="s">
        <v>4427</v>
      </c>
      <c r="CC427" s="98">
        <v>0</v>
      </c>
      <c r="CD427" s="99" t="str">
        <f>IFERROR(VLOOKUP(ROWS($CB$4:CB427),$CA$4:$CB$2337,2,0),"")</f>
        <v>Fajsławice (pow. krasnostawski, woj. lubelskie)</v>
      </c>
      <c r="CE427" s="98">
        <v>0</v>
      </c>
      <c r="CF427" s="98">
        <f>IF(ISNUMBER(SEARCH('ankieta ESG'!$G$189,CG427)),MAX($CF$3:CF426)+1,0)</f>
        <v>424</v>
      </c>
      <c r="CG427" s="134" t="s">
        <v>4427</v>
      </c>
      <c r="CH427" s="98">
        <v>0</v>
      </c>
      <c r="CI427" s="99" t="str">
        <f>IFERROR(VLOOKUP(ROWS($CG$4:CG427),$CF$4:$CG$2337,2,0),"")</f>
        <v>Fajsławice (pow. krasnostawski, woj. lubelskie)</v>
      </c>
      <c r="CJ427" s="98">
        <v>0</v>
      </c>
    </row>
    <row r="428" spans="2:88">
      <c r="B428" s="98">
        <f>IF(ISNUMBER(SEARCH('ankieta ESG'!$E$11,C428)),MAX(B$3:$B427)+1,0)</f>
        <v>425</v>
      </c>
      <c r="C428" s="99" t="s">
        <v>469</v>
      </c>
      <c r="D428" s="98">
        <v>0</v>
      </c>
      <c r="E428" s="99" t="str">
        <f>IFERROR(VLOOKUP(ROWS($C$4:C428),$B$4:$C$1385,2,0),"")</f>
        <v>47.89.Z Sprzedaż detaliczna pozostałych wyrobów prowadzona na straganach i targowiskach (PKD 2007)</v>
      </c>
      <c r="F428" s="98">
        <v>0</v>
      </c>
      <c r="AM428" s="98">
        <f>IF(ISNUMBER(SEARCH('ankieta ESG'!$G$180,AN428)),MAX(AM$3:$AM427)+1,0)</f>
        <v>425</v>
      </c>
      <c r="AN428" s="134" t="s">
        <v>4428</v>
      </c>
      <c r="AO428" s="98">
        <v>0</v>
      </c>
      <c r="AP428" s="99" t="str">
        <f>IFERROR(VLOOKUP(ROWS($AN$4:AN428),$AM$4:$AN$2337,2,0),"")</f>
        <v>Fałków (pow. konecki, woj. świętokrzyskie)</v>
      </c>
      <c r="AQ428" s="98">
        <v>0</v>
      </c>
      <c r="AR428" s="98">
        <f>IF(ISNUMBER(SEARCH('ankieta ESG'!$G$181,AS428)),MAX($AR$3:AR427)+1,0)</f>
        <v>425</v>
      </c>
      <c r="AS428" s="134" t="s">
        <v>4428</v>
      </c>
      <c r="AT428" s="98">
        <v>0</v>
      </c>
      <c r="AU428" s="99" t="str">
        <f>IFERROR(VLOOKUP(ROWS($AS$4:AS428),$AR$4:$AS$2337,2,0),"")</f>
        <v>Fałków (pow. konecki, woj. świętokrzyskie)</v>
      </c>
      <c r="AV428" s="98">
        <v>0</v>
      </c>
      <c r="AW428" s="98">
        <f>IF(ISNUMBER(SEARCH('ankieta ESG'!$G$182,AX428)),MAX($AW$3:AW427)+1,0)</f>
        <v>425</v>
      </c>
      <c r="AX428" s="134" t="s">
        <v>4428</v>
      </c>
      <c r="AY428" s="98">
        <v>0</v>
      </c>
      <c r="AZ428" s="99" t="str">
        <f>IFERROR(VLOOKUP(ROWS($AX$4:AX428),$AW$4:$AX$2337,2,0),"")</f>
        <v>Fałków (pow. konecki, woj. świętokrzyskie)</v>
      </c>
      <c r="BA428" s="98">
        <v>0</v>
      </c>
      <c r="BB428" s="98">
        <f>IF(ISNUMBER(SEARCH('ankieta ESG'!$G$183,BC428)),MAX($BB$3:BB427)+1,0)</f>
        <v>425</v>
      </c>
      <c r="BC428" s="134" t="s">
        <v>4428</v>
      </c>
      <c r="BD428" s="98">
        <v>0</v>
      </c>
      <c r="BE428" s="99" t="str">
        <f>IFERROR(VLOOKUP(ROWS($BC$4:BC428),$BB$4:$BC$2337,2,0),"")</f>
        <v>Fałków (pow. konecki, woj. świętokrzyskie)</v>
      </c>
      <c r="BF428" s="98">
        <v>0</v>
      </c>
      <c r="BG428" s="98">
        <f>IF(ISNUMBER(SEARCH('ankieta ESG'!$G$184,BH428)),MAX($BG$3:BG427)+1,0)</f>
        <v>425</v>
      </c>
      <c r="BH428" s="134" t="s">
        <v>4428</v>
      </c>
      <c r="BI428" s="98">
        <v>0</v>
      </c>
      <c r="BJ428" s="99" t="str">
        <f>IFERROR(VLOOKUP(ROWS($BH$4:BH428),$BG$4:$BH$2337,2,0),"")</f>
        <v>Fałków (pow. konecki, woj. świętokrzyskie)</v>
      </c>
      <c r="BK428" s="98">
        <v>0</v>
      </c>
      <c r="BL428" s="98">
        <f>IF(ISNUMBER(SEARCH('ankieta ESG'!$G$185,BM428)),MAX($BL$3:BL427)+1,0)</f>
        <v>425</v>
      </c>
      <c r="BM428" s="134" t="s">
        <v>4428</v>
      </c>
      <c r="BN428" s="98">
        <v>0</v>
      </c>
      <c r="BO428" s="99" t="str">
        <f>IFERROR(VLOOKUP(ROWS($BM$4:BM428),$BL$4:$BM$2337,2,0),"")</f>
        <v>Fałków (pow. konecki, woj. świętokrzyskie)</v>
      </c>
      <c r="BP428" s="98">
        <v>0</v>
      </c>
      <c r="BQ428" s="98">
        <f>IF(ISNUMBER(SEARCH('ankieta ESG'!$G$186,BR428)),MAX($BQ$3:BQ427)+1,0)</f>
        <v>425</v>
      </c>
      <c r="BR428" s="134" t="s">
        <v>4428</v>
      </c>
      <c r="BS428" s="98">
        <v>0</v>
      </c>
      <c r="BT428" s="99" t="str">
        <f>IFERROR(VLOOKUP(ROWS($BR$4:BR428),$BQ$4:$BR$2337,2,0),"")</f>
        <v>Fałków (pow. konecki, woj. świętokrzyskie)</v>
      </c>
      <c r="BU428" s="98">
        <v>0</v>
      </c>
      <c r="BV428" s="98">
        <f>IF(ISNUMBER(SEARCH('ankieta ESG'!$G$187,BW428)),MAX($BV$3:BV427)+1,0)</f>
        <v>425</v>
      </c>
      <c r="BW428" s="134" t="s">
        <v>4428</v>
      </c>
      <c r="BX428" s="98">
        <v>0</v>
      </c>
      <c r="BY428" s="99" t="str">
        <f>IFERROR(VLOOKUP(ROWS($BW$4:BW428),$BV$4:$BW$2337,2,0),"")</f>
        <v>Fałków (pow. konecki, woj. świętokrzyskie)</v>
      </c>
      <c r="BZ428" s="98">
        <v>0</v>
      </c>
      <c r="CA428" s="98">
        <f>IF(ISNUMBER(SEARCH('ankieta ESG'!$G$188,CB428)),MAX($CA$3:CA427)+1,0)</f>
        <v>425</v>
      </c>
      <c r="CB428" s="134" t="s">
        <v>4428</v>
      </c>
      <c r="CC428" s="98">
        <v>0</v>
      </c>
      <c r="CD428" s="99" t="str">
        <f>IFERROR(VLOOKUP(ROWS($CB$4:CB428),$CA$4:$CB$2337,2,0),"")</f>
        <v>Fałków (pow. konecki, woj. świętokrzyskie)</v>
      </c>
      <c r="CE428" s="98">
        <v>0</v>
      </c>
      <c r="CF428" s="98">
        <f>IF(ISNUMBER(SEARCH('ankieta ESG'!$G$189,CG428)),MAX($CF$3:CF427)+1,0)</f>
        <v>425</v>
      </c>
      <c r="CG428" s="134" t="s">
        <v>4428</v>
      </c>
      <c r="CH428" s="98">
        <v>0</v>
      </c>
      <c r="CI428" s="99" t="str">
        <f>IFERROR(VLOOKUP(ROWS($CG$4:CG428),$CF$4:$CG$2337,2,0),"")</f>
        <v>Fałków (pow. konecki, woj. świętokrzyskie)</v>
      </c>
      <c r="CJ428" s="98">
        <v>0</v>
      </c>
    </row>
    <row r="429" spans="2:88">
      <c r="B429" s="98">
        <f>IF(ISNUMBER(SEARCH('ankieta ESG'!$E$11,C429)),MAX(B$3:$B428)+1,0)</f>
        <v>426</v>
      </c>
      <c r="C429" s="99" t="s">
        <v>470</v>
      </c>
      <c r="D429" s="98">
        <v>0</v>
      </c>
      <c r="E429" s="99" t="str">
        <f>IFERROR(VLOOKUP(ROWS($C$4:C429),$B$4:$C$1385,2,0),"")</f>
        <v>47.91.Z Sprzedaż detaliczna prowadzona przez domy sprzedaży wysyłkowej lub Internet (PKD 2007)</v>
      </c>
      <c r="F429" s="98">
        <v>0</v>
      </c>
      <c r="AM429" s="98">
        <f>IF(ISNUMBER(SEARCH('ankieta ESG'!$G$180,AN429)),MAX(AM$3:$AM428)+1,0)</f>
        <v>426</v>
      </c>
      <c r="AN429" s="134" t="s">
        <v>4429</v>
      </c>
      <c r="AO429" s="98">
        <v>0</v>
      </c>
      <c r="AP429" s="99" t="str">
        <f>IFERROR(VLOOKUP(ROWS($AN$4:AN429),$AM$4:$AN$2337,2,0),"")</f>
        <v>Filipów (pow. suwalski, woj. podlaskie)</v>
      </c>
      <c r="AQ429" s="98">
        <v>0</v>
      </c>
      <c r="AR429" s="98">
        <f>IF(ISNUMBER(SEARCH('ankieta ESG'!$G$181,AS429)),MAX($AR$3:AR428)+1,0)</f>
        <v>426</v>
      </c>
      <c r="AS429" s="134" t="s">
        <v>4429</v>
      </c>
      <c r="AT429" s="98">
        <v>0</v>
      </c>
      <c r="AU429" s="99" t="str">
        <f>IFERROR(VLOOKUP(ROWS($AS$4:AS429),$AR$4:$AS$2337,2,0),"")</f>
        <v>Filipów (pow. suwalski, woj. podlaskie)</v>
      </c>
      <c r="AV429" s="98">
        <v>0</v>
      </c>
      <c r="AW429" s="98">
        <f>IF(ISNUMBER(SEARCH('ankieta ESG'!$G$182,AX429)),MAX($AW$3:AW428)+1,0)</f>
        <v>426</v>
      </c>
      <c r="AX429" s="134" t="s">
        <v>4429</v>
      </c>
      <c r="AY429" s="98">
        <v>0</v>
      </c>
      <c r="AZ429" s="99" t="str">
        <f>IFERROR(VLOOKUP(ROWS($AX$4:AX429),$AW$4:$AX$2337,2,0),"")</f>
        <v>Filipów (pow. suwalski, woj. podlaskie)</v>
      </c>
      <c r="BA429" s="98">
        <v>0</v>
      </c>
      <c r="BB429" s="98">
        <f>IF(ISNUMBER(SEARCH('ankieta ESG'!$G$183,BC429)),MAX($BB$3:BB428)+1,0)</f>
        <v>426</v>
      </c>
      <c r="BC429" s="134" t="s">
        <v>4429</v>
      </c>
      <c r="BD429" s="98">
        <v>0</v>
      </c>
      <c r="BE429" s="99" t="str">
        <f>IFERROR(VLOOKUP(ROWS($BC$4:BC429),$BB$4:$BC$2337,2,0),"")</f>
        <v>Filipów (pow. suwalski, woj. podlaskie)</v>
      </c>
      <c r="BF429" s="98">
        <v>0</v>
      </c>
      <c r="BG429" s="98">
        <f>IF(ISNUMBER(SEARCH('ankieta ESG'!$G$184,BH429)),MAX($BG$3:BG428)+1,0)</f>
        <v>426</v>
      </c>
      <c r="BH429" s="134" t="s">
        <v>4429</v>
      </c>
      <c r="BI429" s="98">
        <v>0</v>
      </c>
      <c r="BJ429" s="99" t="str">
        <f>IFERROR(VLOOKUP(ROWS($BH$4:BH429),$BG$4:$BH$2337,2,0),"")</f>
        <v>Filipów (pow. suwalski, woj. podlaskie)</v>
      </c>
      <c r="BK429" s="98">
        <v>0</v>
      </c>
      <c r="BL429" s="98">
        <f>IF(ISNUMBER(SEARCH('ankieta ESG'!$G$185,BM429)),MAX($BL$3:BL428)+1,0)</f>
        <v>426</v>
      </c>
      <c r="BM429" s="134" t="s">
        <v>4429</v>
      </c>
      <c r="BN429" s="98">
        <v>0</v>
      </c>
      <c r="BO429" s="99" t="str">
        <f>IFERROR(VLOOKUP(ROWS($BM$4:BM429),$BL$4:$BM$2337,2,0),"")</f>
        <v>Filipów (pow. suwalski, woj. podlaskie)</v>
      </c>
      <c r="BP429" s="98">
        <v>0</v>
      </c>
      <c r="BQ429" s="98">
        <f>IF(ISNUMBER(SEARCH('ankieta ESG'!$G$186,BR429)),MAX($BQ$3:BQ428)+1,0)</f>
        <v>426</v>
      </c>
      <c r="BR429" s="134" t="s">
        <v>4429</v>
      </c>
      <c r="BS429" s="98">
        <v>0</v>
      </c>
      <c r="BT429" s="99" t="str">
        <f>IFERROR(VLOOKUP(ROWS($BR$4:BR429),$BQ$4:$BR$2337,2,0),"")</f>
        <v>Filipów (pow. suwalski, woj. podlaskie)</v>
      </c>
      <c r="BU429" s="98">
        <v>0</v>
      </c>
      <c r="BV429" s="98">
        <f>IF(ISNUMBER(SEARCH('ankieta ESG'!$G$187,BW429)),MAX($BV$3:BV428)+1,0)</f>
        <v>426</v>
      </c>
      <c r="BW429" s="134" t="s">
        <v>4429</v>
      </c>
      <c r="BX429" s="98">
        <v>0</v>
      </c>
      <c r="BY429" s="99" t="str">
        <f>IFERROR(VLOOKUP(ROWS($BW$4:BW429),$BV$4:$BW$2337,2,0),"")</f>
        <v>Filipów (pow. suwalski, woj. podlaskie)</v>
      </c>
      <c r="BZ429" s="98">
        <v>0</v>
      </c>
      <c r="CA429" s="98">
        <f>IF(ISNUMBER(SEARCH('ankieta ESG'!$G$188,CB429)),MAX($CA$3:CA428)+1,0)</f>
        <v>426</v>
      </c>
      <c r="CB429" s="134" t="s">
        <v>4429</v>
      </c>
      <c r="CC429" s="98">
        <v>0</v>
      </c>
      <c r="CD429" s="99" t="str">
        <f>IFERROR(VLOOKUP(ROWS($CB$4:CB429),$CA$4:$CB$2337,2,0),"")</f>
        <v>Filipów (pow. suwalski, woj. podlaskie)</v>
      </c>
      <c r="CE429" s="98">
        <v>0</v>
      </c>
      <c r="CF429" s="98">
        <f>IF(ISNUMBER(SEARCH('ankieta ESG'!$G$189,CG429)),MAX($CF$3:CF428)+1,0)</f>
        <v>426</v>
      </c>
      <c r="CG429" s="134" t="s">
        <v>4429</v>
      </c>
      <c r="CH429" s="98">
        <v>0</v>
      </c>
      <c r="CI429" s="99" t="str">
        <f>IFERROR(VLOOKUP(ROWS($CG$4:CG429),$CF$4:$CG$2337,2,0),"")</f>
        <v>Filipów (pow. suwalski, woj. podlaskie)</v>
      </c>
      <c r="CJ429" s="98">
        <v>0</v>
      </c>
    </row>
    <row r="430" spans="2:88">
      <c r="B430" s="98">
        <f>IF(ISNUMBER(SEARCH('ankieta ESG'!$E$11,C430)),MAX(B$3:$B429)+1,0)</f>
        <v>427</v>
      </c>
      <c r="C430" s="99" t="s">
        <v>471</v>
      </c>
      <c r="D430" s="98">
        <v>0</v>
      </c>
      <c r="E430" s="99" t="str">
        <f>IFERROR(VLOOKUP(ROWS($C$4:C430),$B$4:$C$1385,2,0),"")</f>
        <v>47.99.Z Pozostała sprzedaż detaliczna prowadzona poza siecią sklepową, straganami i targowiskami (PKD 2007)</v>
      </c>
      <c r="F430" s="98">
        <v>0</v>
      </c>
      <c r="AM430" s="98">
        <f>IF(ISNUMBER(SEARCH('ankieta ESG'!$G$180,AN430)),MAX(AM$3:$AM429)+1,0)</f>
        <v>427</v>
      </c>
      <c r="AN430" s="134" t="s">
        <v>4430</v>
      </c>
      <c r="AO430" s="98">
        <v>0</v>
      </c>
      <c r="AP430" s="99" t="str">
        <f>IFERROR(VLOOKUP(ROWS($AN$4:AN430),$AM$4:$AN$2337,2,0),"")</f>
        <v>Firlej (pow. lubartowski, woj. lubelskie)</v>
      </c>
      <c r="AQ430" s="98">
        <v>0</v>
      </c>
      <c r="AR430" s="98">
        <f>IF(ISNUMBER(SEARCH('ankieta ESG'!$G$181,AS430)),MAX($AR$3:AR429)+1,0)</f>
        <v>427</v>
      </c>
      <c r="AS430" s="134" t="s">
        <v>4430</v>
      </c>
      <c r="AT430" s="98">
        <v>0</v>
      </c>
      <c r="AU430" s="99" t="str">
        <f>IFERROR(VLOOKUP(ROWS($AS$4:AS430),$AR$4:$AS$2337,2,0),"")</f>
        <v>Firlej (pow. lubartowski, woj. lubelskie)</v>
      </c>
      <c r="AV430" s="98">
        <v>0</v>
      </c>
      <c r="AW430" s="98">
        <f>IF(ISNUMBER(SEARCH('ankieta ESG'!$G$182,AX430)),MAX($AW$3:AW429)+1,0)</f>
        <v>427</v>
      </c>
      <c r="AX430" s="134" t="s">
        <v>4430</v>
      </c>
      <c r="AY430" s="98">
        <v>0</v>
      </c>
      <c r="AZ430" s="99" t="str">
        <f>IFERROR(VLOOKUP(ROWS($AX$4:AX430),$AW$4:$AX$2337,2,0),"")</f>
        <v>Firlej (pow. lubartowski, woj. lubelskie)</v>
      </c>
      <c r="BA430" s="98">
        <v>0</v>
      </c>
      <c r="BB430" s="98">
        <f>IF(ISNUMBER(SEARCH('ankieta ESG'!$G$183,BC430)),MAX($BB$3:BB429)+1,0)</f>
        <v>427</v>
      </c>
      <c r="BC430" s="134" t="s">
        <v>4430</v>
      </c>
      <c r="BD430" s="98">
        <v>0</v>
      </c>
      <c r="BE430" s="99" t="str">
        <f>IFERROR(VLOOKUP(ROWS($BC$4:BC430),$BB$4:$BC$2337,2,0),"")</f>
        <v>Firlej (pow. lubartowski, woj. lubelskie)</v>
      </c>
      <c r="BF430" s="98">
        <v>0</v>
      </c>
      <c r="BG430" s="98">
        <f>IF(ISNUMBER(SEARCH('ankieta ESG'!$G$184,BH430)),MAX($BG$3:BG429)+1,0)</f>
        <v>427</v>
      </c>
      <c r="BH430" s="134" t="s">
        <v>4430</v>
      </c>
      <c r="BI430" s="98">
        <v>0</v>
      </c>
      <c r="BJ430" s="99" t="str">
        <f>IFERROR(VLOOKUP(ROWS($BH$4:BH430),$BG$4:$BH$2337,2,0),"")</f>
        <v>Firlej (pow. lubartowski, woj. lubelskie)</v>
      </c>
      <c r="BK430" s="98">
        <v>0</v>
      </c>
      <c r="BL430" s="98">
        <f>IF(ISNUMBER(SEARCH('ankieta ESG'!$G$185,BM430)),MAX($BL$3:BL429)+1,0)</f>
        <v>427</v>
      </c>
      <c r="BM430" s="134" t="s">
        <v>4430</v>
      </c>
      <c r="BN430" s="98">
        <v>0</v>
      </c>
      <c r="BO430" s="99" t="str">
        <f>IFERROR(VLOOKUP(ROWS($BM$4:BM430),$BL$4:$BM$2337,2,0),"")</f>
        <v>Firlej (pow. lubartowski, woj. lubelskie)</v>
      </c>
      <c r="BP430" s="98">
        <v>0</v>
      </c>
      <c r="BQ430" s="98">
        <f>IF(ISNUMBER(SEARCH('ankieta ESG'!$G$186,BR430)),MAX($BQ$3:BQ429)+1,0)</f>
        <v>427</v>
      </c>
      <c r="BR430" s="134" t="s">
        <v>4430</v>
      </c>
      <c r="BS430" s="98">
        <v>0</v>
      </c>
      <c r="BT430" s="99" t="str">
        <f>IFERROR(VLOOKUP(ROWS($BR$4:BR430),$BQ$4:$BR$2337,2,0),"")</f>
        <v>Firlej (pow. lubartowski, woj. lubelskie)</v>
      </c>
      <c r="BU430" s="98">
        <v>0</v>
      </c>
      <c r="BV430" s="98">
        <f>IF(ISNUMBER(SEARCH('ankieta ESG'!$G$187,BW430)),MAX($BV$3:BV429)+1,0)</f>
        <v>427</v>
      </c>
      <c r="BW430" s="134" t="s">
        <v>4430</v>
      </c>
      <c r="BX430" s="98">
        <v>0</v>
      </c>
      <c r="BY430" s="99" t="str">
        <f>IFERROR(VLOOKUP(ROWS($BW$4:BW430),$BV$4:$BW$2337,2,0),"")</f>
        <v>Firlej (pow. lubartowski, woj. lubelskie)</v>
      </c>
      <c r="BZ430" s="98">
        <v>0</v>
      </c>
      <c r="CA430" s="98">
        <f>IF(ISNUMBER(SEARCH('ankieta ESG'!$G$188,CB430)),MAX($CA$3:CA429)+1,0)</f>
        <v>427</v>
      </c>
      <c r="CB430" s="134" t="s">
        <v>4430</v>
      </c>
      <c r="CC430" s="98">
        <v>0</v>
      </c>
      <c r="CD430" s="99" t="str">
        <f>IFERROR(VLOOKUP(ROWS($CB$4:CB430),$CA$4:$CB$2337,2,0),"")</f>
        <v>Firlej (pow. lubartowski, woj. lubelskie)</v>
      </c>
      <c r="CE430" s="98">
        <v>0</v>
      </c>
      <c r="CF430" s="98">
        <f>IF(ISNUMBER(SEARCH('ankieta ESG'!$G$189,CG430)),MAX($CF$3:CF429)+1,0)</f>
        <v>427</v>
      </c>
      <c r="CG430" s="134" t="s">
        <v>4430</v>
      </c>
      <c r="CH430" s="98">
        <v>0</v>
      </c>
      <c r="CI430" s="99" t="str">
        <f>IFERROR(VLOOKUP(ROWS($CG$4:CG430),$CF$4:$CG$2337,2,0),"")</f>
        <v>Firlej (pow. lubartowski, woj. lubelskie)</v>
      </c>
      <c r="CJ430" s="98">
        <v>0</v>
      </c>
    </row>
    <row r="431" spans="2:88">
      <c r="B431" s="98">
        <f>IF(ISNUMBER(SEARCH('ankieta ESG'!$E$11,C431)),MAX(B$3:$B430)+1,0)</f>
        <v>428</v>
      </c>
      <c r="C431" s="99" t="s">
        <v>472</v>
      </c>
      <c r="D431" s="98">
        <v>0</v>
      </c>
      <c r="E431" s="99" t="str">
        <f>IFERROR(VLOOKUP(ROWS($C$4:C431),$B$4:$C$1385,2,0),"")</f>
        <v>49.10.Z Transport kolejowy pasażerski międzymiastowy (PKD 2007)</v>
      </c>
      <c r="F431" s="98">
        <v>0</v>
      </c>
      <c r="AM431" s="98">
        <f>IF(ISNUMBER(SEARCH('ankieta ESG'!$G$180,AN431)),MAX(AM$3:$AM430)+1,0)</f>
        <v>428</v>
      </c>
      <c r="AN431" s="134" t="s">
        <v>4431</v>
      </c>
      <c r="AO431" s="98">
        <v>0</v>
      </c>
      <c r="AP431" s="99" t="str">
        <f>IFERROR(VLOOKUP(ROWS($AN$4:AN431),$AM$4:$AN$2337,2,0),"")</f>
        <v>Frampol (pow. biłgorajski, woj. lubelskie)</v>
      </c>
      <c r="AQ431" s="98">
        <v>0</v>
      </c>
      <c r="AR431" s="98">
        <f>IF(ISNUMBER(SEARCH('ankieta ESG'!$G$181,AS431)),MAX($AR$3:AR430)+1,0)</f>
        <v>428</v>
      </c>
      <c r="AS431" s="134" t="s">
        <v>4431</v>
      </c>
      <c r="AT431" s="98">
        <v>0</v>
      </c>
      <c r="AU431" s="99" t="str">
        <f>IFERROR(VLOOKUP(ROWS($AS$4:AS431),$AR$4:$AS$2337,2,0),"")</f>
        <v>Frampol (pow. biłgorajski, woj. lubelskie)</v>
      </c>
      <c r="AV431" s="98">
        <v>0</v>
      </c>
      <c r="AW431" s="98">
        <f>IF(ISNUMBER(SEARCH('ankieta ESG'!$G$182,AX431)),MAX($AW$3:AW430)+1,0)</f>
        <v>428</v>
      </c>
      <c r="AX431" s="134" t="s">
        <v>4431</v>
      </c>
      <c r="AY431" s="98">
        <v>0</v>
      </c>
      <c r="AZ431" s="99" t="str">
        <f>IFERROR(VLOOKUP(ROWS($AX$4:AX431),$AW$4:$AX$2337,2,0),"")</f>
        <v>Frampol (pow. biłgorajski, woj. lubelskie)</v>
      </c>
      <c r="BA431" s="98">
        <v>0</v>
      </c>
      <c r="BB431" s="98">
        <f>IF(ISNUMBER(SEARCH('ankieta ESG'!$G$183,BC431)),MAX($BB$3:BB430)+1,0)</f>
        <v>428</v>
      </c>
      <c r="BC431" s="134" t="s">
        <v>4431</v>
      </c>
      <c r="BD431" s="98">
        <v>0</v>
      </c>
      <c r="BE431" s="99" t="str">
        <f>IFERROR(VLOOKUP(ROWS($BC$4:BC431),$BB$4:$BC$2337,2,0),"")</f>
        <v>Frampol (pow. biłgorajski, woj. lubelskie)</v>
      </c>
      <c r="BF431" s="98">
        <v>0</v>
      </c>
      <c r="BG431" s="98">
        <f>IF(ISNUMBER(SEARCH('ankieta ESG'!$G$184,BH431)),MAX($BG$3:BG430)+1,0)</f>
        <v>428</v>
      </c>
      <c r="BH431" s="134" t="s">
        <v>4431</v>
      </c>
      <c r="BI431" s="98">
        <v>0</v>
      </c>
      <c r="BJ431" s="99" t="str">
        <f>IFERROR(VLOOKUP(ROWS($BH$4:BH431),$BG$4:$BH$2337,2,0),"")</f>
        <v>Frampol (pow. biłgorajski, woj. lubelskie)</v>
      </c>
      <c r="BK431" s="98">
        <v>0</v>
      </c>
      <c r="BL431" s="98">
        <f>IF(ISNUMBER(SEARCH('ankieta ESG'!$G$185,BM431)),MAX($BL$3:BL430)+1,0)</f>
        <v>428</v>
      </c>
      <c r="BM431" s="134" t="s">
        <v>4431</v>
      </c>
      <c r="BN431" s="98">
        <v>0</v>
      </c>
      <c r="BO431" s="99" t="str">
        <f>IFERROR(VLOOKUP(ROWS($BM$4:BM431),$BL$4:$BM$2337,2,0),"")</f>
        <v>Frampol (pow. biłgorajski, woj. lubelskie)</v>
      </c>
      <c r="BP431" s="98">
        <v>0</v>
      </c>
      <c r="BQ431" s="98">
        <f>IF(ISNUMBER(SEARCH('ankieta ESG'!$G$186,BR431)),MAX($BQ$3:BQ430)+1,0)</f>
        <v>428</v>
      </c>
      <c r="BR431" s="134" t="s">
        <v>4431</v>
      </c>
      <c r="BS431" s="98">
        <v>0</v>
      </c>
      <c r="BT431" s="99" t="str">
        <f>IFERROR(VLOOKUP(ROWS($BR$4:BR431),$BQ$4:$BR$2337,2,0),"")</f>
        <v>Frampol (pow. biłgorajski, woj. lubelskie)</v>
      </c>
      <c r="BU431" s="98">
        <v>0</v>
      </c>
      <c r="BV431" s="98">
        <f>IF(ISNUMBER(SEARCH('ankieta ESG'!$G$187,BW431)),MAX($BV$3:BV430)+1,0)</f>
        <v>428</v>
      </c>
      <c r="BW431" s="134" t="s">
        <v>4431</v>
      </c>
      <c r="BX431" s="98">
        <v>0</v>
      </c>
      <c r="BY431" s="99" t="str">
        <f>IFERROR(VLOOKUP(ROWS($BW$4:BW431),$BV$4:$BW$2337,2,0),"")</f>
        <v>Frampol (pow. biłgorajski, woj. lubelskie)</v>
      </c>
      <c r="BZ431" s="98">
        <v>0</v>
      </c>
      <c r="CA431" s="98">
        <f>IF(ISNUMBER(SEARCH('ankieta ESG'!$G$188,CB431)),MAX($CA$3:CA430)+1,0)</f>
        <v>428</v>
      </c>
      <c r="CB431" s="134" t="s">
        <v>4431</v>
      </c>
      <c r="CC431" s="98">
        <v>0</v>
      </c>
      <c r="CD431" s="99" t="str">
        <f>IFERROR(VLOOKUP(ROWS($CB$4:CB431),$CA$4:$CB$2337,2,0),"")</f>
        <v>Frampol (pow. biłgorajski, woj. lubelskie)</v>
      </c>
      <c r="CE431" s="98">
        <v>0</v>
      </c>
      <c r="CF431" s="98">
        <f>IF(ISNUMBER(SEARCH('ankieta ESG'!$G$189,CG431)),MAX($CF$3:CF430)+1,0)</f>
        <v>428</v>
      </c>
      <c r="CG431" s="134" t="s">
        <v>4431</v>
      </c>
      <c r="CH431" s="98">
        <v>0</v>
      </c>
      <c r="CI431" s="99" t="str">
        <f>IFERROR(VLOOKUP(ROWS($CG$4:CG431),$CF$4:$CG$2337,2,0),"")</f>
        <v>Frampol (pow. biłgorajski, woj. lubelskie)</v>
      </c>
      <c r="CJ431" s="98">
        <v>0</v>
      </c>
    </row>
    <row r="432" spans="2:88">
      <c r="B432" s="98">
        <f>IF(ISNUMBER(SEARCH('ankieta ESG'!$E$11,C432)),MAX(B$3:$B431)+1,0)</f>
        <v>429</v>
      </c>
      <c r="C432" s="99" t="s">
        <v>473</v>
      </c>
      <c r="D432" s="98">
        <v>0</v>
      </c>
      <c r="E432" s="99" t="str">
        <f>IFERROR(VLOOKUP(ROWS($C$4:C432),$B$4:$C$1385,2,0),"")</f>
        <v>49.20.Z Transport kolejowy towarów (PKD 2007)</v>
      </c>
      <c r="F432" s="98">
        <v>0</v>
      </c>
      <c r="AM432" s="98">
        <f>IF(ISNUMBER(SEARCH('ankieta ESG'!$G$180,AN432)),MAX(AM$3:$AM431)+1,0)</f>
        <v>429</v>
      </c>
      <c r="AN432" s="134" t="s">
        <v>4432</v>
      </c>
      <c r="AO432" s="98">
        <v>0</v>
      </c>
      <c r="AP432" s="99" t="str">
        <f>IFERROR(VLOOKUP(ROWS($AN$4:AN432),$AM$4:$AN$2337,2,0),"")</f>
        <v>Fredropol (pow. przemyski, woj. podkarpackie)</v>
      </c>
      <c r="AQ432" s="98">
        <v>0</v>
      </c>
      <c r="AR432" s="98">
        <f>IF(ISNUMBER(SEARCH('ankieta ESG'!$G$181,AS432)),MAX($AR$3:AR431)+1,0)</f>
        <v>429</v>
      </c>
      <c r="AS432" s="134" t="s">
        <v>4432</v>
      </c>
      <c r="AT432" s="98">
        <v>0</v>
      </c>
      <c r="AU432" s="99" t="str">
        <f>IFERROR(VLOOKUP(ROWS($AS$4:AS432),$AR$4:$AS$2337,2,0),"")</f>
        <v>Fredropol (pow. przemyski, woj. podkarpackie)</v>
      </c>
      <c r="AV432" s="98">
        <v>0</v>
      </c>
      <c r="AW432" s="98">
        <f>IF(ISNUMBER(SEARCH('ankieta ESG'!$G$182,AX432)),MAX($AW$3:AW431)+1,0)</f>
        <v>429</v>
      </c>
      <c r="AX432" s="134" t="s">
        <v>4432</v>
      </c>
      <c r="AY432" s="98">
        <v>0</v>
      </c>
      <c r="AZ432" s="99" t="str">
        <f>IFERROR(VLOOKUP(ROWS($AX$4:AX432),$AW$4:$AX$2337,2,0),"")</f>
        <v>Fredropol (pow. przemyski, woj. podkarpackie)</v>
      </c>
      <c r="BA432" s="98">
        <v>0</v>
      </c>
      <c r="BB432" s="98">
        <f>IF(ISNUMBER(SEARCH('ankieta ESG'!$G$183,BC432)),MAX($BB$3:BB431)+1,0)</f>
        <v>429</v>
      </c>
      <c r="BC432" s="134" t="s">
        <v>4432</v>
      </c>
      <c r="BD432" s="98">
        <v>0</v>
      </c>
      <c r="BE432" s="99" t="str">
        <f>IFERROR(VLOOKUP(ROWS($BC$4:BC432),$BB$4:$BC$2337,2,0),"")</f>
        <v>Fredropol (pow. przemyski, woj. podkarpackie)</v>
      </c>
      <c r="BF432" s="98">
        <v>0</v>
      </c>
      <c r="BG432" s="98">
        <f>IF(ISNUMBER(SEARCH('ankieta ESG'!$G$184,BH432)),MAX($BG$3:BG431)+1,0)</f>
        <v>429</v>
      </c>
      <c r="BH432" s="134" t="s">
        <v>4432</v>
      </c>
      <c r="BI432" s="98">
        <v>0</v>
      </c>
      <c r="BJ432" s="99" t="str">
        <f>IFERROR(VLOOKUP(ROWS($BH$4:BH432),$BG$4:$BH$2337,2,0),"")</f>
        <v>Fredropol (pow. przemyski, woj. podkarpackie)</v>
      </c>
      <c r="BK432" s="98">
        <v>0</v>
      </c>
      <c r="BL432" s="98">
        <f>IF(ISNUMBER(SEARCH('ankieta ESG'!$G$185,BM432)),MAX($BL$3:BL431)+1,0)</f>
        <v>429</v>
      </c>
      <c r="BM432" s="134" t="s">
        <v>4432</v>
      </c>
      <c r="BN432" s="98">
        <v>0</v>
      </c>
      <c r="BO432" s="99" t="str">
        <f>IFERROR(VLOOKUP(ROWS($BM$4:BM432),$BL$4:$BM$2337,2,0),"")</f>
        <v>Fredropol (pow. przemyski, woj. podkarpackie)</v>
      </c>
      <c r="BP432" s="98">
        <v>0</v>
      </c>
      <c r="BQ432" s="98">
        <f>IF(ISNUMBER(SEARCH('ankieta ESG'!$G$186,BR432)),MAX($BQ$3:BQ431)+1,0)</f>
        <v>429</v>
      </c>
      <c r="BR432" s="134" t="s">
        <v>4432</v>
      </c>
      <c r="BS432" s="98">
        <v>0</v>
      </c>
      <c r="BT432" s="99" t="str">
        <f>IFERROR(VLOOKUP(ROWS($BR$4:BR432),$BQ$4:$BR$2337,2,0),"")</f>
        <v>Fredropol (pow. przemyski, woj. podkarpackie)</v>
      </c>
      <c r="BU432" s="98">
        <v>0</v>
      </c>
      <c r="BV432" s="98">
        <f>IF(ISNUMBER(SEARCH('ankieta ESG'!$G$187,BW432)),MAX($BV$3:BV431)+1,0)</f>
        <v>429</v>
      </c>
      <c r="BW432" s="134" t="s">
        <v>4432</v>
      </c>
      <c r="BX432" s="98">
        <v>0</v>
      </c>
      <c r="BY432" s="99" t="str">
        <f>IFERROR(VLOOKUP(ROWS($BW$4:BW432),$BV$4:$BW$2337,2,0),"")</f>
        <v>Fredropol (pow. przemyski, woj. podkarpackie)</v>
      </c>
      <c r="BZ432" s="98">
        <v>0</v>
      </c>
      <c r="CA432" s="98">
        <f>IF(ISNUMBER(SEARCH('ankieta ESG'!$G$188,CB432)),MAX($CA$3:CA431)+1,0)</f>
        <v>429</v>
      </c>
      <c r="CB432" s="134" t="s">
        <v>4432</v>
      </c>
      <c r="CC432" s="98">
        <v>0</v>
      </c>
      <c r="CD432" s="99" t="str">
        <f>IFERROR(VLOOKUP(ROWS($CB$4:CB432),$CA$4:$CB$2337,2,0),"")</f>
        <v>Fredropol (pow. przemyski, woj. podkarpackie)</v>
      </c>
      <c r="CE432" s="98">
        <v>0</v>
      </c>
      <c r="CF432" s="98">
        <f>IF(ISNUMBER(SEARCH('ankieta ESG'!$G$189,CG432)),MAX($CF$3:CF431)+1,0)</f>
        <v>429</v>
      </c>
      <c r="CG432" s="134" t="s">
        <v>4432</v>
      </c>
      <c r="CH432" s="98">
        <v>0</v>
      </c>
      <c r="CI432" s="99" t="str">
        <f>IFERROR(VLOOKUP(ROWS($CG$4:CG432),$CF$4:$CG$2337,2,0),"")</f>
        <v>Fredropol (pow. przemyski, woj. podkarpackie)</v>
      </c>
      <c r="CJ432" s="98">
        <v>0</v>
      </c>
    </row>
    <row r="433" spans="2:88">
      <c r="B433" s="98">
        <f>IF(ISNUMBER(SEARCH('ankieta ESG'!$E$11,C433)),MAX(B$3:$B432)+1,0)</f>
        <v>430</v>
      </c>
      <c r="C433" s="99" t="s">
        <v>474</v>
      </c>
      <c r="D433" s="98">
        <v>0</v>
      </c>
      <c r="E433" s="99" t="str">
        <f>IFERROR(VLOOKUP(ROWS($C$4:C433),$B$4:$C$1385,2,0),"")</f>
        <v>49.31.Z Transport lądowy pasażerski, miejski i podmiejski (PKD 2007)</v>
      </c>
      <c r="F433" s="98">
        <v>0</v>
      </c>
      <c r="AM433" s="98">
        <f>IF(ISNUMBER(SEARCH('ankieta ESG'!$G$180,AN433)),MAX(AM$3:$AM432)+1,0)</f>
        <v>430</v>
      </c>
      <c r="AN433" s="134" t="s">
        <v>4433</v>
      </c>
      <c r="AO433" s="98">
        <v>0</v>
      </c>
      <c r="AP433" s="99" t="str">
        <f>IFERROR(VLOOKUP(ROWS($AN$4:AN433),$AM$4:$AN$2337,2,0),"")</f>
        <v>Frombork (pow. braniewski, woj. warmińsko-mazurskie)</v>
      </c>
      <c r="AQ433" s="98">
        <v>0</v>
      </c>
      <c r="AR433" s="98">
        <f>IF(ISNUMBER(SEARCH('ankieta ESG'!$G$181,AS433)),MAX($AR$3:AR432)+1,0)</f>
        <v>430</v>
      </c>
      <c r="AS433" s="134" t="s">
        <v>4433</v>
      </c>
      <c r="AT433" s="98">
        <v>0</v>
      </c>
      <c r="AU433" s="99" t="str">
        <f>IFERROR(VLOOKUP(ROWS($AS$4:AS433),$AR$4:$AS$2337,2,0),"")</f>
        <v>Frombork (pow. braniewski, woj. warmińsko-mazurskie)</v>
      </c>
      <c r="AV433" s="98">
        <v>0</v>
      </c>
      <c r="AW433" s="98">
        <f>IF(ISNUMBER(SEARCH('ankieta ESG'!$G$182,AX433)),MAX($AW$3:AW432)+1,0)</f>
        <v>430</v>
      </c>
      <c r="AX433" s="134" t="s">
        <v>4433</v>
      </c>
      <c r="AY433" s="98">
        <v>0</v>
      </c>
      <c r="AZ433" s="99" t="str">
        <f>IFERROR(VLOOKUP(ROWS($AX$4:AX433),$AW$4:$AX$2337,2,0),"")</f>
        <v>Frombork (pow. braniewski, woj. warmińsko-mazurskie)</v>
      </c>
      <c r="BA433" s="98">
        <v>0</v>
      </c>
      <c r="BB433" s="98">
        <f>IF(ISNUMBER(SEARCH('ankieta ESG'!$G$183,BC433)),MAX($BB$3:BB432)+1,0)</f>
        <v>430</v>
      </c>
      <c r="BC433" s="134" t="s">
        <v>4433</v>
      </c>
      <c r="BD433" s="98">
        <v>0</v>
      </c>
      <c r="BE433" s="99" t="str">
        <f>IFERROR(VLOOKUP(ROWS($BC$4:BC433),$BB$4:$BC$2337,2,0),"")</f>
        <v>Frombork (pow. braniewski, woj. warmińsko-mazurskie)</v>
      </c>
      <c r="BF433" s="98">
        <v>0</v>
      </c>
      <c r="BG433" s="98">
        <f>IF(ISNUMBER(SEARCH('ankieta ESG'!$G$184,BH433)),MAX($BG$3:BG432)+1,0)</f>
        <v>430</v>
      </c>
      <c r="BH433" s="134" t="s">
        <v>4433</v>
      </c>
      <c r="BI433" s="98">
        <v>0</v>
      </c>
      <c r="BJ433" s="99" t="str">
        <f>IFERROR(VLOOKUP(ROWS($BH$4:BH433),$BG$4:$BH$2337,2,0),"")</f>
        <v>Frombork (pow. braniewski, woj. warmińsko-mazurskie)</v>
      </c>
      <c r="BK433" s="98">
        <v>0</v>
      </c>
      <c r="BL433" s="98">
        <f>IF(ISNUMBER(SEARCH('ankieta ESG'!$G$185,BM433)),MAX($BL$3:BL432)+1,0)</f>
        <v>430</v>
      </c>
      <c r="BM433" s="134" t="s">
        <v>4433</v>
      </c>
      <c r="BN433" s="98">
        <v>0</v>
      </c>
      <c r="BO433" s="99" t="str">
        <f>IFERROR(VLOOKUP(ROWS($BM$4:BM433),$BL$4:$BM$2337,2,0),"")</f>
        <v>Frombork (pow. braniewski, woj. warmińsko-mazurskie)</v>
      </c>
      <c r="BP433" s="98">
        <v>0</v>
      </c>
      <c r="BQ433" s="98">
        <f>IF(ISNUMBER(SEARCH('ankieta ESG'!$G$186,BR433)),MAX($BQ$3:BQ432)+1,0)</f>
        <v>430</v>
      </c>
      <c r="BR433" s="134" t="s">
        <v>4433</v>
      </c>
      <c r="BS433" s="98">
        <v>0</v>
      </c>
      <c r="BT433" s="99" t="str">
        <f>IFERROR(VLOOKUP(ROWS($BR$4:BR433),$BQ$4:$BR$2337,2,0),"")</f>
        <v>Frombork (pow. braniewski, woj. warmińsko-mazurskie)</v>
      </c>
      <c r="BU433" s="98">
        <v>0</v>
      </c>
      <c r="BV433" s="98">
        <f>IF(ISNUMBER(SEARCH('ankieta ESG'!$G$187,BW433)),MAX($BV$3:BV432)+1,0)</f>
        <v>430</v>
      </c>
      <c r="BW433" s="134" t="s">
        <v>4433</v>
      </c>
      <c r="BX433" s="98">
        <v>0</v>
      </c>
      <c r="BY433" s="99" t="str">
        <f>IFERROR(VLOOKUP(ROWS($BW$4:BW433),$BV$4:$BW$2337,2,0),"")</f>
        <v>Frombork (pow. braniewski, woj. warmińsko-mazurskie)</v>
      </c>
      <c r="BZ433" s="98">
        <v>0</v>
      </c>
      <c r="CA433" s="98">
        <f>IF(ISNUMBER(SEARCH('ankieta ESG'!$G$188,CB433)),MAX($CA$3:CA432)+1,0)</f>
        <v>430</v>
      </c>
      <c r="CB433" s="134" t="s">
        <v>4433</v>
      </c>
      <c r="CC433" s="98">
        <v>0</v>
      </c>
      <c r="CD433" s="99" t="str">
        <f>IFERROR(VLOOKUP(ROWS($CB$4:CB433),$CA$4:$CB$2337,2,0),"")</f>
        <v>Frombork (pow. braniewski, woj. warmińsko-mazurskie)</v>
      </c>
      <c r="CE433" s="98">
        <v>0</v>
      </c>
      <c r="CF433" s="98">
        <f>IF(ISNUMBER(SEARCH('ankieta ESG'!$G$189,CG433)),MAX($CF$3:CF432)+1,0)</f>
        <v>430</v>
      </c>
      <c r="CG433" s="134" t="s">
        <v>4433</v>
      </c>
      <c r="CH433" s="98">
        <v>0</v>
      </c>
      <c r="CI433" s="99" t="str">
        <f>IFERROR(VLOOKUP(ROWS($CG$4:CG433),$CF$4:$CG$2337,2,0),"")</f>
        <v>Frombork (pow. braniewski, woj. warmińsko-mazurskie)</v>
      </c>
      <c r="CJ433" s="98">
        <v>0</v>
      </c>
    </row>
    <row r="434" spans="2:88">
      <c r="B434" s="98">
        <f>IF(ISNUMBER(SEARCH('ankieta ESG'!$E$11,C434)),MAX(B$3:$B433)+1,0)</f>
        <v>431</v>
      </c>
      <c r="C434" s="99" t="s">
        <v>475</v>
      </c>
      <c r="D434" s="98">
        <v>0</v>
      </c>
      <c r="E434" s="99" t="str">
        <f>IFERROR(VLOOKUP(ROWS($C$4:C434),$B$4:$C$1385,2,0),"")</f>
        <v>49.32.Z Działalność taksówek osobowych (PKD 2007)</v>
      </c>
      <c r="F434" s="98">
        <v>0</v>
      </c>
      <c r="AM434" s="98">
        <f>IF(ISNUMBER(SEARCH('ankieta ESG'!$G$180,AN434)),MAX(AM$3:$AM433)+1,0)</f>
        <v>431</v>
      </c>
      <c r="AN434" s="134" t="s">
        <v>4434</v>
      </c>
      <c r="AO434" s="98">
        <v>0</v>
      </c>
      <c r="AP434" s="99" t="str">
        <f>IFERROR(VLOOKUP(ROWS($AN$4:AN434),$AM$4:$AN$2337,2,0),"")</f>
        <v>Frysztak (pow. strzyżowski, woj. podkarpackie)</v>
      </c>
      <c r="AQ434" s="98">
        <v>0</v>
      </c>
      <c r="AR434" s="98">
        <f>IF(ISNUMBER(SEARCH('ankieta ESG'!$G$181,AS434)),MAX($AR$3:AR433)+1,0)</f>
        <v>431</v>
      </c>
      <c r="AS434" s="134" t="s">
        <v>4434</v>
      </c>
      <c r="AT434" s="98">
        <v>0</v>
      </c>
      <c r="AU434" s="99" t="str">
        <f>IFERROR(VLOOKUP(ROWS($AS$4:AS434),$AR$4:$AS$2337,2,0),"")</f>
        <v>Frysztak (pow. strzyżowski, woj. podkarpackie)</v>
      </c>
      <c r="AV434" s="98">
        <v>0</v>
      </c>
      <c r="AW434" s="98">
        <f>IF(ISNUMBER(SEARCH('ankieta ESG'!$G$182,AX434)),MAX($AW$3:AW433)+1,0)</f>
        <v>431</v>
      </c>
      <c r="AX434" s="134" t="s">
        <v>4434</v>
      </c>
      <c r="AY434" s="98">
        <v>0</v>
      </c>
      <c r="AZ434" s="99" t="str">
        <f>IFERROR(VLOOKUP(ROWS($AX$4:AX434),$AW$4:$AX$2337,2,0),"")</f>
        <v>Frysztak (pow. strzyżowski, woj. podkarpackie)</v>
      </c>
      <c r="BA434" s="98">
        <v>0</v>
      </c>
      <c r="BB434" s="98">
        <f>IF(ISNUMBER(SEARCH('ankieta ESG'!$G$183,BC434)),MAX($BB$3:BB433)+1,0)</f>
        <v>431</v>
      </c>
      <c r="BC434" s="134" t="s">
        <v>4434</v>
      </c>
      <c r="BD434" s="98">
        <v>0</v>
      </c>
      <c r="BE434" s="99" t="str">
        <f>IFERROR(VLOOKUP(ROWS($BC$4:BC434),$BB$4:$BC$2337,2,0),"")</f>
        <v>Frysztak (pow. strzyżowski, woj. podkarpackie)</v>
      </c>
      <c r="BF434" s="98">
        <v>0</v>
      </c>
      <c r="BG434" s="98">
        <f>IF(ISNUMBER(SEARCH('ankieta ESG'!$G$184,BH434)),MAX($BG$3:BG433)+1,0)</f>
        <v>431</v>
      </c>
      <c r="BH434" s="134" t="s">
        <v>4434</v>
      </c>
      <c r="BI434" s="98">
        <v>0</v>
      </c>
      <c r="BJ434" s="99" t="str">
        <f>IFERROR(VLOOKUP(ROWS($BH$4:BH434),$BG$4:$BH$2337,2,0),"")</f>
        <v>Frysztak (pow. strzyżowski, woj. podkarpackie)</v>
      </c>
      <c r="BK434" s="98">
        <v>0</v>
      </c>
      <c r="BL434" s="98">
        <f>IF(ISNUMBER(SEARCH('ankieta ESG'!$G$185,BM434)),MAX($BL$3:BL433)+1,0)</f>
        <v>431</v>
      </c>
      <c r="BM434" s="134" t="s">
        <v>4434</v>
      </c>
      <c r="BN434" s="98">
        <v>0</v>
      </c>
      <c r="BO434" s="99" t="str">
        <f>IFERROR(VLOOKUP(ROWS($BM$4:BM434),$BL$4:$BM$2337,2,0),"")</f>
        <v>Frysztak (pow. strzyżowski, woj. podkarpackie)</v>
      </c>
      <c r="BP434" s="98">
        <v>0</v>
      </c>
      <c r="BQ434" s="98">
        <f>IF(ISNUMBER(SEARCH('ankieta ESG'!$G$186,BR434)),MAX($BQ$3:BQ433)+1,0)</f>
        <v>431</v>
      </c>
      <c r="BR434" s="134" t="s">
        <v>4434</v>
      </c>
      <c r="BS434" s="98">
        <v>0</v>
      </c>
      <c r="BT434" s="99" t="str">
        <f>IFERROR(VLOOKUP(ROWS($BR$4:BR434),$BQ$4:$BR$2337,2,0),"")</f>
        <v>Frysztak (pow. strzyżowski, woj. podkarpackie)</v>
      </c>
      <c r="BU434" s="98">
        <v>0</v>
      </c>
      <c r="BV434" s="98">
        <f>IF(ISNUMBER(SEARCH('ankieta ESG'!$G$187,BW434)),MAX($BV$3:BV433)+1,0)</f>
        <v>431</v>
      </c>
      <c r="BW434" s="134" t="s">
        <v>4434</v>
      </c>
      <c r="BX434" s="98">
        <v>0</v>
      </c>
      <c r="BY434" s="99" t="str">
        <f>IFERROR(VLOOKUP(ROWS($BW$4:BW434),$BV$4:$BW$2337,2,0),"")</f>
        <v>Frysztak (pow. strzyżowski, woj. podkarpackie)</v>
      </c>
      <c r="BZ434" s="98">
        <v>0</v>
      </c>
      <c r="CA434" s="98">
        <f>IF(ISNUMBER(SEARCH('ankieta ESG'!$G$188,CB434)),MAX($CA$3:CA433)+1,0)</f>
        <v>431</v>
      </c>
      <c r="CB434" s="134" t="s">
        <v>4434</v>
      </c>
      <c r="CC434" s="98">
        <v>0</v>
      </c>
      <c r="CD434" s="99" t="str">
        <f>IFERROR(VLOOKUP(ROWS($CB$4:CB434),$CA$4:$CB$2337,2,0),"")</f>
        <v>Frysztak (pow. strzyżowski, woj. podkarpackie)</v>
      </c>
      <c r="CE434" s="98">
        <v>0</v>
      </c>
      <c r="CF434" s="98">
        <f>IF(ISNUMBER(SEARCH('ankieta ESG'!$G$189,CG434)),MAX($CF$3:CF433)+1,0)</f>
        <v>431</v>
      </c>
      <c r="CG434" s="134" t="s">
        <v>4434</v>
      </c>
      <c r="CH434" s="98">
        <v>0</v>
      </c>
      <c r="CI434" s="99" t="str">
        <f>IFERROR(VLOOKUP(ROWS($CG$4:CG434),$CF$4:$CG$2337,2,0),"")</f>
        <v>Frysztak (pow. strzyżowski, woj. podkarpackie)</v>
      </c>
      <c r="CJ434" s="98">
        <v>0</v>
      </c>
    </row>
    <row r="435" spans="2:88">
      <c r="B435" s="98">
        <f>IF(ISNUMBER(SEARCH('ankieta ESG'!$E$11,C435)),MAX(B$3:$B434)+1,0)</f>
        <v>432</v>
      </c>
      <c r="C435" s="99" t="s">
        <v>476</v>
      </c>
      <c r="D435" s="98">
        <v>0</v>
      </c>
      <c r="E435" s="99" t="str">
        <f>IFERROR(VLOOKUP(ROWS($C$4:C435),$B$4:$C$1385,2,0),"")</f>
        <v>49.39.Z Pozostały transport lądowy pasażerski, gdzie indziej niesklasyfikowany (PKD 2007)</v>
      </c>
      <c r="F435" s="98">
        <v>0</v>
      </c>
      <c r="AM435" s="98">
        <f>IF(ISNUMBER(SEARCH('ankieta ESG'!$G$180,AN435)),MAX(AM$3:$AM434)+1,0)</f>
        <v>432</v>
      </c>
      <c r="AN435" s="134" t="s">
        <v>4435</v>
      </c>
      <c r="AO435" s="98">
        <v>0</v>
      </c>
      <c r="AP435" s="99" t="str">
        <f>IFERROR(VLOOKUP(ROWS($AN$4:AN435),$AM$4:$AN$2337,2,0),"")</f>
        <v>Gać (pow. przeworski, woj. podkarpackie)</v>
      </c>
      <c r="AQ435" s="98">
        <v>0</v>
      </c>
      <c r="AR435" s="98">
        <f>IF(ISNUMBER(SEARCH('ankieta ESG'!$G$181,AS435)),MAX($AR$3:AR434)+1,0)</f>
        <v>432</v>
      </c>
      <c r="AS435" s="134" t="s">
        <v>4435</v>
      </c>
      <c r="AT435" s="98">
        <v>0</v>
      </c>
      <c r="AU435" s="99" t="str">
        <f>IFERROR(VLOOKUP(ROWS($AS$4:AS435),$AR$4:$AS$2337,2,0),"")</f>
        <v>Gać (pow. przeworski, woj. podkarpackie)</v>
      </c>
      <c r="AV435" s="98">
        <v>0</v>
      </c>
      <c r="AW435" s="98">
        <f>IF(ISNUMBER(SEARCH('ankieta ESG'!$G$182,AX435)),MAX($AW$3:AW434)+1,0)</f>
        <v>432</v>
      </c>
      <c r="AX435" s="134" t="s">
        <v>4435</v>
      </c>
      <c r="AY435" s="98">
        <v>0</v>
      </c>
      <c r="AZ435" s="99" t="str">
        <f>IFERROR(VLOOKUP(ROWS($AX$4:AX435),$AW$4:$AX$2337,2,0),"")</f>
        <v>Gać (pow. przeworski, woj. podkarpackie)</v>
      </c>
      <c r="BA435" s="98">
        <v>0</v>
      </c>
      <c r="BB435" s="98">
        <f>IF(ISNUMBER(SEARCH('ankieta ESG'!$G$183,BC435)),MAX($BB$3:BB434)+1,0)</f>
        <v>432</v>
      </c>
      <c r="BC435" s="134" t="s">
        <v>4435</v>
      </c>
      <c r="BD435" s="98">
        <v>0</v>
      </c>
      <c r="BE435" s="99" t="str">
        <f>IFERROR(VLOOKUP(ROWS($BC$4:BC435),$BB$4:$BC$2337,2,0),"")</f>
        <v>Gać (pow. przeworski, woj. podkarpackie)</v>
      </c>
      <c r="BF435" s="98">
        <v>0</v>
      </c>
      <c r="BG435" s="98">
        <f>IF(ISNUMBER(SEARCH('ankieta ESG'!$G$184,BH435)),MAX($BG$3:BG434)+1,0)</f>
        <v>432</v>
      </c>
      <c r="BH435" s="134" t="s">
        <v>4435</v>
      </c>
      <c r="BI435" s="98">
        <v>0</v>
      </c>
      <c r="BJ435" s="99" t="str">
        <f>IFERROR(VLOOKUP(ROWS($BH$4:BH435),$BG$4:$BH$2337,2,0),"")</f>
        <v>Gać (pow. przeworski, woj. podkarpackie)</v>
      </c>
      <c r="BK435" s="98">
        <v>0</v>
      </c>
      <c r="BL435" s="98">
        <f>IF(ISNUMBER(SEARCH('ankieta ESG'!$G$185,BM435)),MAX($BL$3:BL434)+1,0)</f>
        <v>432</v>
      </c>
      <c r="BM435" s="134" t="s">
        <v>4435</v>
      </c>
      <c r="BN435" s="98">
        <v>0</v>
      </c>
      <c r="BO435" s="99" t="str">
        <f>IFERROR(VLOOKUP(ROWS($BM$4:BM435),$BL$4:$BM$2337,2,0),"")</f>
        <v>Gać (pow. przeworski, woj. podkarpackie)</v>
      </c>
      <c r="BP435" s="98">
        <v>0</v>
      </c>
      <c r="BQ435" s="98">
        <f>IF(ISNUMBER(SEARCH('ankieta ESG'!$G$186,BR435)),MAX($BQ$3:BQ434)+1,0)</f>
        <v>432</v>
      </c>
      <c r="BR435" s="134" t="s">
        <v>4435</v>
      </c>
      <c r="BS435" s="98">
        <v>0</v>
      </c>
      <c r="BT435" s="99" t="str">
        <f>IFERROR(VLOOKUP(ROWS($BR$4:BR435),$BQ$4:$BR$2337,2,0),"")</f>
        <v>Gać (pow. przeworski, woj. podkarpackie)</v>
      </c>
      <c r="BU435" s="98">
        <v>0</v>
      </c>
      <c r="BV435" s="98">
        <f>IF(ISNUMBER(SEARCH('ankieta ESG'!$G$187,BW435)),MAX($BV$3:BV434)+1,0)</f>
        <v>432</v>
      </c>
      <c r="BW435" s="134" t="s">
        <v>4435</v>
      </c>
      <c r="BX435" s="98">
        <v>0</v>
      </c>
      <c r="BY435" s="99" t="str">
        <f>IFERROR(VLOOKUP(ROWS($BW$4:BW435),$BV$4:$BW$2337,2,0),"")</f>
        <v>Gać (pow. przeworski, woj. podkarpackie)</v>
      </c>
      <c r="BZ435" s="98">
        <v>0</v>
      </c>
      <c r="CA435" s="98">
        <f>IF(ISNUMBER(SEARCH('ankieta ESG'!$G$188,CB435)),MAX($CA$3:CA434)+1,0)</f>
        <v>432</v>
      </c>
      <c r="CB435" s="134" t="s">
        <v>4435</v>
      </c>
      <c r="CC435" s="98">
        <v>0</v>
      </c>
      <c r="CD435" s="99" t="str">
        <f>IFERROR(VLOOKUP(ROWS($CB$4:CB435),$CA$4:$CB$2337,2,0),"")</f>
        <v>Gać (pow. przeworski, woj. podkarpackie)</v>
      </c>
      <c r="CE435" s="98">
        <v>0</v>
      </c>
      <c r="CF435" s="98">
        <f>IF(ISNUMBER(SEARCH('ankieta ESG'!$G$189,CG435)),MAX($CF$3:CF434)+1,0)</f>
        <v>432</v>
      </c>
      <c r="CG435" s="134" t="s">
        <v>4435</v>
      </c>
      <c r="CH435" s="98">
        <v>0</v>
      </c>
      <c r="CI435" s="99" t="str">
        <f>IFERROR(VLOOKUP(ROWS($CG$4:CG435),$CF$4:$CG$2337,2,0),"")</f>
        <v>Gać (pow. przeworski, woj. podkarpackie)</v>
      </c>
      <c r="CJ435" s="98">
        <v>0</v>
      </c>
    </row>
    <row r="436" spans="2:88">
      <c r="B436" s="98">
        <f>IF(ISNUMBER(SEARCH('ankieta ESG'!$E$11,C436)),MAX(B$3:$B435)+1,0)</f>
        <v>433</v>
      </c>
      <c r="C436" s="99" t="s">
        <v>477</v>
      </c>
      <c r="D436" s="98">
        <v>0</v>
      </c>
      <c r="E436" s="99" t="str">
        <f>IFERROR(VLOOKUP(ROWS($C$4:C436),$B$4:$C$1385,2,0),"")</f>
        <v>49.41.Z Transport drogowy towarów (PKD 2007)</v>
      </c>
      <c r="F436" s="98">
        <v>0</v>
      </c>
      <c r="AM436" s="98">
        <f>IF(ISNUMBER(SEARCH('ankieta ESG'!$G$180,AN436)),MAX(AM$3:$AM435)+1,0)</f>
        <v>433</v>
      </c>
      <c r="AN436" s="134" t="s">
        <v>4436</v>
      </c>
      <c r="AO436" s="98">
        <v>0</v>
      </c>
      <c r="AP436" s="99" t="str">
        <f>IFERROR(VLOOKUP(ROWS($AN$4:AN436),$AM$4:$AN$2337,2,0),"")</f>
        <v>Galewice (pow. wieruszowski, woj. łódzkie)</v>
      </c>
      <c r="AQ436" s="98">
        <v>0</v>
      </c>
      <c r="AR436" s="98">
        <f>IF(ISNUMBER(SEARCH('ankieta ESG'!$G$181,AS436)),MAX($AR$3:AR435)+1,0)</f>
        <v>433</v>
      </c>
      <c r="AS436" s="134" t="s">
        <v>4436</v>
      </c>
      <c r="AT436" s="98">
        <v>0</v>
      </c>
      <c r="AU436" s="99" t="str">
        <f>IFERROR(VLOOKUP(ROWS($AS$4:AS436),$AR$4:$AS$2337,2,0),"")</f>
        <v>Galewice (pow. wieruszowski, woj. łódzkie)</v>
      </c>
      <c r="AV436" s="98">
        <v>0</v>
      </c>
      <c r="AW436" s="98">
        <f>IF(ISNUMBER(SEARCH('ankieta ESG'!$G$182,AX436)),MAX($AW$3:AW435)+1,0)</f>
        <v>433</v>
      </c>
      <c r="AX436" s="134" t="s">
        <v>4436</v>
      </c>
      <c r="AY436" s="98">
        <v>0</v>
      </c>
      <c r="AZ436" s="99" t="str">
        <f>IFERROR(VLOOKUP(ROWS($AX$4:AX436),$AW$4:$AX$2337,2,0),"")</f>
        <v>Galewice (pow. wieruszowski, woj. łódzkie)</v>
      </c>
      <c r="BA436" s="98">
        <v>0</v>
      </c>
      <c r="BB436" s="98">
        <f>IF(ISNUMBER(SEARCH('ankieta ESG'!$G$183,BC436)),MAX($BB$3:BB435)+1,0)</f>
        <v>433</v>
      </c>
      <c r="BC436" s="134" t="s">
        <v>4436</v>
      </c>
      <c r="BD436" s="98">
        <v>0</v>
      </c>
      <c r="BE436" s="99" t="str">
        <f>IFERROR(VLOOKUP(ROWS($BC$4:BC436),$BB$4:$BC$2337,2,0),"")</f>
        <v>Galewice (pow. wieruszowski, woj. łódzkie)</v>
      </c>
      <c r="BF436" s="98">
        <v>0</v>
      </c>
      <c r="BG436" s="98">
        <f>IF(ISNUMBER(SEARCH('ankieta ESG'!$G$184,BH436)),MAX($BG$3:BG435)+1,0)</f>
        <v>433</v>
      </c>
      <c r="BH436" s="134" t="s">
        <v>4436</v>
      </c>
      <c r="BI436" s="98">
        <v>0</v>
      </c>
      <c r="BJ436" s="99" t="str">
        <f>IFERROR(VLOOKUP(ROWS($BH$4:BH436),$BG$4:$BH$2337,2,0),"")</f>
        <v>Galewice (pow. wieruszowski, woj. łódzkie)</v>
      </c>
      <c r="BK436" s="98">
        <v>0</v>
      </c>
      <c r="BL436" s="98">
        <f>IF(ISNUMBER(SEARCH('ankieta ESG'!$G$185,BM436)),MAX($BL$3:BL435)+1,0)</f>
        <v>433</v>
      </c>
      <c r="BM436" s="134" t="s">
        <v>4436</v>
      </c>
      <c r="BN436" s="98">
        <v>0</v>
      </c>
      <c r="BO436" s="99" t="str">
        <f>IFERROR(VLOOKUP(ROWS($BM$4:BM436),$BL$4:$BM$2337,2,0),"")</f>
        <v>Galewice (pow. wieruszowski, woj. łódzkie)</v>
      </c>
      <c r="BP436" s="98">
        <v>0</v>
      </c>
      <c r="BQ436" s="98">
        <f>IF(ISNUMBER(SEARCH('ankieta ESG'!$G$186,BR436)),MAX($BQ$3:BQ435)+1,0)</f>
        <v>433</v>
      </c>
      <c r="BR436" s="134" t="s">
        <v>4436</v>
      </c>
      <c r="BS436" s="98">
        <v>0</v>
      </c>
      <c r="BT436" s="99" t="str">
        <f>IFERROR(VLOOKUP(ROWS($BR$4:BR436),$BQ$4:$BR$2337,2,0),"")</f>
        <v>Galewice (pow. wieruszowski, woj. łódzkie)</v>
      </c>
      <c r="BU436" s="98">
        <v>0</v>
      </c>
      <c r="BV436" s="98">
        <f>IF(ISNUMBER(SEARCH('ankieta ESG'!$G$187,BW436)),MAX($BV$3:BV435)+1,0)</f>
        <v>433</v>
      </c>
      <c r="BW436" s="134" t="s">
        <v>4436</v>
      </c>
      <c r="BX436" s="98">
        <v>0</v>
      </c>
      <c r="BY436" s="99" t="str">
        <f>IFERROR(VLOOKUP(ROWS($BW$4:BW436),$BV$4:$BW$2337,2,0),"")</f>
        <v>Galewice (pow. wieruszowski, woj. łódzkie)</v>
      </c>
      <c r="BZ436" s="98">
        <v>0</v>
      </c>
      <c r="CA436" s="98">
        <f>IF(ISNUMBER(SEARCH('ankieta ESG'!$G$188,CB436)),MAX($CA$3:CA435)+1,0)</f>
        <v>433</v>
      </c>
      <c r="CB436" s="134" t="s">
        <v>4436</v>
      </c>
      <c r="CC436" s="98">
        <v>0</v>
      </c>
      <c r="CD436" s="99" t="str">
        <f>IFERROR(VLOOKUP(ROWS($CB$4:CB436),$CA$4:$CB$2337,2,0),"")</f>
        <v>Galewice (pow. wieruszowski, woj. łódzkie)</v>
      </c>
      <c r="CE436" s="98">
        <v>0</v>
      </c>
      <c r="CF436" s="98">
        <f>IF(ISNUMBER(SEARCH('ankieta ESG'!$G$189,CG436)),MAX($CF$3:CF435)+1,0)</f>
        <v>433</v>
      </c>
      <c r="CG436" s="134" t="s">
        <v>4436</v>
      </c>
      <c r="CH436" s="98">
        <v>0</v>
      </c>
      <c r="CI436" s="99" t="str">
        <f>IFERROR(VLOOKUP(ROWS($CG$4:CG436),$CF$4:$CG$2337,2,0),"")</f>
        <v>Galewice (pow. wieruszowski, woj. łódzkie)</v>
      </c>
      <c r="CJ436" s="98">
        <v>0</v>
      </c>
    </row>
    <row r="437" spans="2:88">
      <c r="B437" s="98">
        <f>IF(ISNUMBER(SEARCH('ankieta ESG'!$E$11,C437)),MAX(B$3:$B436)+1,0)</f>
        <v>434</v>
      </c>
      <c r="C437" s="99" t="s">
        <v>478</v>
      </c>
      <c r="D437" s="98">
        <v>0</v>
      </c>
      <c r="E437" s="99" t="str">
        <f>IFERROR(VLOOKUP(ROWS($C$4:C437),$B$4:$C$1385,2,0),"")</f>
        <v>49.42.Z Działalność usługowa związana z przeprowadzkami (PKD 2007)</v>
      </c>
      <c r="F437" s="98">
        <v>0</v>
      </c>
      <c r="AM437" s="98">
        <f>IF(ISNUMBER(SEARCH('ankieta ESG'!$G$180,AN437)),MAX(AM$3:$AM436)+1,0)</f>
        <v>434</v>
      </c>
      <c r="AN437" s="134" t="s">
        <v>4437</v>
      </c>
      <c r="AO437" s="98">
        <v>0</v>
      </c>
      <c r="AP437" s="99" t="str">
        <f>IFERROR(VLOOKUP(ROWS($AN$4:AN437),$AM$4:$AN$2337,2,0),"")</f>
        <v>Garbatka (pow. kozienicki, woj. mazowieckie)</v>
      </c>
      <c r="AQ437" s="98">
        <v>0</v>
      </c>
      <c r="AR437" s="98">
        <f>IF(ISNUMBER(SEARCH('ankieta ESG'!$G$181,AS437)),MAX($AR$3:AR436)+1,0)</f>
        <v>434</v>
      </c>
      <c r="AS437" s="134" t="s">
        <v>4437</v>
      </c>
      <c r="AT437" s="98">
        <v>0</v>
      </c>
      <c r="AU437" s="99" t="str">
        <f>IFERROR(VLOOKUP(ROWS($AS$4:AS437),$AR$4:$AS$2337,2,0),"")</f>
        <v>Garbatka (pow. kozienicki, woj. mazowieckie)</v>
      </c>
      <c r="AV437" s="98">
        <v>0</v>
      </c>
      <c r="AW437" s="98">
        <f>IF(ISNUMBER(SEARCH('ankieta ESG'!$G$182,AX437)),MAX($AW$3:AW436)+1,0)</f>
        <v>434</v>
      </c>
      <c r="AX437" s="134" t="s">
        <v>4437</v>
      </c>
      <c r="AY437" s="98">
        <v>0</v>
      </c>
      <c r="AZ437" s="99" t="str">
        <f>IFERROR(VLOOKUP(ROWS($AX$4:AX437),$AW$4:$AX$2337,2,0),"")</f>
        <v>Garbatka (pow. kozienicki, woj. mazowieckie)</v>
      </c>
      <c r="BA437" s="98">
        <v>0</v>
      </c>
      <c r="BB437" s="98">
        <f>IF(ISNUMBER(SEARCH('ankieta ESG'!$G$183,BC437)),MAX($BB$3:BB436)+1,0)</f>
        <v>434</v>
      </c>
      <c r="BC437" s="134" t="s">
        <v>4437</v>
      </c>
      <c r="BD437" s="98">
        <v>0</v>
      </c>
      <c r="BE437" s="99" t="str">
        <f>IFERROR(VLOOKUP(ROWS($BC$4:BC437),$BB$4:$BC$2337,2,0),"")</f>
        <v>Garbatka (pow. kozienicki, woj. mazowieckie)</v>
      </c>
      <c r="BF437" s="98">
        <v>0</v>
      </c>
      <c r="BG437" s="98">
        <f>IF(ISNUMBER(SEARCH('ankieta ESG'!$G$184,BH437)),MAX($BG$3:BG436)+1,0)</f>
        <v>434</v>
      </c>
      <c r="BH437" s="134" t="s">
        <v>4437</v>
      </c>
      <c r="BI437" s="98">
        <v>0</v>
      </c>
      <c r="BJ437" s="99" t="str">
        <f>IFERROR(VLOOKUP(ROWS($BH$4:BH437),$BG$4:$BH$2337,2,0),"")</f>
        <v>Garbatka (pow. kozienicki, woj. mazowieckie)</v>
      </c>
      <c r="BK437" s="98">
        <v>0</v>
      </c>
      <c r="BL437" s="98">
        <f>IF(ISNUMBER(SEARCH('ankieta ESG'!$G$185,BM437)),MAX($BL$3:BL436)+1,0)</f>
        <v>434</v>
      </c>
      <c r="BM437" s="134" t="s">
        <v>4437</v>
      </c>
      <c r="BN437" s="98">
        <v>0</v>
      </c>
      <c r="BO437" s="99" t="str">
        <f>IFERROR(VLOOKUP(ROWS($BM$4:BM437),$BL$4:$BM$2337,2,0),"")</f>
        <v>Garbatka (pow. kozienicki, woj. mazowieckie)</v>
      </c>
      <c r="BP437" s="98">
        <v>0</v>
      </c>
      <c r="BQ437" s="98">
        <f>IF(ISNUMBER(SEARCH('ankieta ESG'!$G$186,BR437)),MAX($BQ$3:BQ436)+1,0)</f>
        <v>434</v>
      </c>
      <c r="BR437" s="134" t="s">
        <v>4437</v>
      </c>
      <c r="BS437" s="98">
        <v>0</v>
      </c>
      <c r="BT437" s="99" t="str">
        <f>IFERROR(VLOOKUP(ROWS($BR$4:BR437),$BQ$4:$BR$2337,2,0),"")</f>
        <v>Garbatka (pow. kozienicki, woj. mazowieckie)</v>
      </c>
      <c r="BU437" s="98">
        <v>0</v>
      </c>
      <c r="BV437" s="98">
        <f>IF(ISNUMBER(SEARCH('ankieta ESG'!$G$187,BW437)),MAX($BV$3:BV436)+1,0)</f>
        <v>434</v>
      </c>
      <c r="BW437" s="134" t="s">
        <v>4437</v>
      </c>
      <c r="BX437" s="98">
        <v>0</v>
      </c>
      <c r="BY437" s="99" t="str">
        <f>IFERROR(VLOOKUP(ROWS($BW$4:BW437),$BV$4:$BW$2337,2,0),"")</f>
        <v>Garbatka (pow. kozienicki, woj. mazowieckie)</v>
      </c>
      <c r="BZ437" s="98">
        <v>0</v>
      </c>
      <c r="CA437" s="98">
        <f>IF(ISNUMBER(SEARCH('ankieta ESG'!$G$188,CB437)),MAX($CA$3:CA436)+1,0)</f>
        <v>434</v>
      </c>
      <c r="CB437" s="134" t="s">
        <v>4437</v>
      </c>
      <c r="CC437" s="98">
        <v>0</v>
      </c>
      <c r="CD437" s="99" t="str">
        <f>IFERROR(VLOOKUP(ROWS($CB$4:CB437),$CA$4:$CB$2337,2,0),"")</f>
        <v>Garbatka (pow. kozienicki, woj. mazowieckie)</v>
      </c>
      <c r="CE437" s="98">
        <v>0</v>
      </c>
      <c r="CF437" s="98">
        <f>IF(ISNUMBER(SEARCH('ankieta ESG'!$G$189,CG437)),MAX($CF$3:CF436)+1,0)</f>
        <v>434</v>
      </c>
      <c r="CG437" s="134" t="s">
        <v>4437</v>
      </c>
      <c r="CH437" s="98">
        <v>0</v>
      </c>
      <c r="CI437" s="99" t="str">
        <f>IFERROR(VLOOKUP(ROWS($CG$4:CG437),$CF$4:$CG$2337,2,0),"")</f>
        <v>Garbatka (pow. kozienicki, woj. mazowieckie)</v>
      </c>
      <c r="CJ437" s="98">
        <v>0</v>
      </c>
    </row>
    <row r="438" spans="2:88">
      <c r="B438" s="98">
        <f>IF(ISNUMBER(SEARCH('ankieta ESG'!$E$11,C438)),MAX(B$3:$B437)+1,0)</f>
        <v>435</v>
      </c>
      <c r="C438" s="99" t="s">
        <v>479</v>
      </c>
      <c r="D438" s="98">
        <v>0</v>
      </c>
      <c r="E438" s="99" t="str">
        <f>IFERROR(VLOOKUP(ROWS($C$4:C438),$B$4:$C$1385,2,0),"")</f>
        <v>49.50.A Transport rurociągami paliw gazowych (PKD 2007)</v>
      </c>
      <c r="F438" s="98">
        <v>0</v>
      </c>
      <c r="AM438" s="98">
        <f>IF(ISNUMBER(SEARCH('ankieta ESG'!$G$180,AN438)),MAX(AM$3:$AM437)+1,0)</f>
        <v>435</v>
      </c>
      <c r="AN438" s="134" t="s">
        <v>4438</v>
      </c>
      <c r="AO438" s="98">
        <v>0</v>
      </c>
      <c r="AP438" s="99" t="str">
        <f>IFERROR(VLOOKUP(ROWS($AN$4:AN438),$AM$4:$AN$2337,2,0),"")</f>
        <v>Garbów (pow. lubelski, woj. lubelskie)</v>
      </c>
      <c r="AQ438" s="98">
        <v>0</v>
      </c>
      <c r="AR438" s="98">
        <f>IF(ISNUMBER(SEARCH('ankieta ESG'!$G$181,AS438)),MAX($AR$3:AR437)+1,0)</f>
        <v>435</v>
      </c>
      <c r="AS438" s="134" t="s">
        <v>4438</v>
      </c>
      <c r="AT438" s="98">
        <v>0</v>
      </c>
      <c r="AU438" s="99" t="str">
        <f>IFERROR(VLOOKUP(ROWS($AS$4:AS438),$AR$4:$AS$2337,2,0),"")</f>
        <v>Garbów (pow. lubelski, woj. lubelskie)</v>
      </c>
      <c r="AV438" s="98">
        <v>0</v>
      </c>
      <c r="AW438" s="98">
        <f>IF(ISNUMBER(SEARCH('ankieta ESG'!$G$182,AX438)),MAX($AW$3:AW437)+1,0)</f>
        <v>435</v>
      </c>
      <c r="AX438" s="134" t="s">
        <v>4438</v>
      </c>
      <c r="AY438" s="98">
        <v>0</v>
      </c>
      <c r="AZ438" s="99" t="str">
        <f>IFERROR(VLOOKUP(ROWS($AX$4:AX438),$AW$4:$AX$2337,2,0),"")</f>
        <v>Garbów (pow. lubelski, woj. lubelskie)</v>
      </c>
      <c r="BA438" s="98">
        <v>0</v>
      </c>
      <c r="BB438" s="98">
        <f>IF(ISNUMBER(SEARCH('ankieta ESG'!$G$183,BC438)),MAX($BB$3:BB437)+1,0)</f>
        <v>435</v>
      </c>
      <c r="BC438" s="134" t="s">
        <v>4438</v>
      </c>
      <c r="BD438" s="98">
        <v>0</v>
      </c>
      <c r="BE438" s="99" t="str">
        <f>IFERROR(VLOOKUP(ROWS($BC$4:BC438),$BB$4:$BC$2337,2,0),"")</f>
        <v>Garbów (pow. lubelski, woj. lubelskie)</v>
      </c>
      <c r="BF438" s="98">
        <v>0</v>
      </c>
      <c r="BG438" s="98">
        <f>IF(ISNUMBER(SEARCH('ankieta ESG'!$G$184,BH438)),MAX($BG$3:BG437)+1,0)</f>
        <v>435</v>
      </c>
      <c r="BH438" s="134" t="s">
        <v>4438</v>
      </c>
      <c r="BI438" s="98">
        <v>0</v>
      </c>
      <c r="BJ438" s="99" t="str">
        <f>IFERROR(VLOOKUP(ROWS($BH$4:BH438),$BG$4:$BH$2337,2,0),"")</f>
        <v>Garbów (pow. lubelski, woj. lubelskie)</v>
      </c>
      <c r="BK438" s="98">
        <v>0</v>
      </c>
      <c r="BL438" s="98">
        <f>IF(ISNUMBER(SEARCH('ankieta ESG'!$G$185,BM438)),MAX($BL$3:BL437)+1,0)</f>
        <v>435</v>
      </c>
      <c r="BM438" s="134" t="s">
        <v>4438</v>
      </c>
      <c r="BN438" s="98">
        <v>0</v>
      </c>
      <c r="BO438" s="99" t="str">
        <f>IFERROR(VLOOKUP(ROWS($BM$4:BM438),$BL$4:$BM$2337,2,0),"")</f>
        <v>Garbów (pow. lubelski, woj. lubelskie)</v>
      </c>
      <c r="BP438" s="98">
        <v>0</v>
      </c>
      <c r="BQ438" s="98">
        <f>IF(ISNUMBER(SEARCH('ankieta ESG'!$G$186,BR438)),MAX($BQ$3:BQ437)+1,0)</f>
        <v>435</v>
      </c>
      <c r="BR438" s="134" t="s">
        <v>4438</v>
      </c>
      <c r="BS438" s="98">
        <v>0</v>
      </c>
      <c r="BT438" s="99" t="str">
        <f>IFERROR(VLOOKUP(ROWS($BR$4:BR438),$BQ$4:$BR$2337,2,0),"")</f>
        <v>Garbów (pow. lubelski, woj. lubelskie)</v>
      </c>
      <c r="BU438" s="98">
        <v>0</v>
      </c>
      <c r="BV438" s="98">
        <f>IF(ISNUMBER(SEARCH('ankieta ESG'!$G$187,BW438)),MAX($BV$3:BV437)+1,0)</f>
        <v>435</v>
      </c>
      <c r="BW438" s="134" t="s">
        <v>4438</v>
      </c>
      <c r="BX438" s="98">
        <v>0</v>
      </c>
      <c r="BY438" s="99" t="str">
        <f>IFERROR(VLOOKUP(ROWS($BW$4:BW438),$BV$4:$BW$2337,2,0),"")</f>
        <v>Garbów (pow. lubelski, woj. lubelskie)</v>
      </c>
      <c r="BZ438" s="98">
        <v>0</v>
      </c>
      <c r="CA438" s="98">
        <f>IF(ISNUMBER(SEARCH('ankieta ESG'!$G$188,CB438)),MAX($CA$3:CA437)+1,0)</f>
        <v>435</v>
      </c>
      <c r="CB438" s="134" t="s">
        <v>4438</v>
      </c>
      <c r="CC438" s="98">
        <v>0</v>
      </c>
      <c r="CD438" s="99" t="str">
        <f>IFERROR(VLOOKUP(ROWS($CB$4:CB438),$CA$4:$CB$2337,2,0),"")</f>
        <v>Garbów (pow. lubelski, woj. lubelskie)</v>
      </c>
      <c r="CE438" s="98">
        <v>0</v>
      </c>
      <c r="CF438" s="98">
        <f>IF(ISNUMBER(SEARCH('ankieta ESG'!$G$189,CG438)),MAX($CF$3:CF437)+1,0)</f>
        <v>435</v>
      </c>
      <c r="CG438" s="134" t="s">
        <v>4438</v>
      </c>
      <c r="CH438" s="98">
        <v>0</v>
      </c>
      <c r="CI438" s="99" t="str">
        <f>IFERROR(VLOOKUP(ROWS($CG$4:CG438),$CF$4:$CG$2337,2,0),"")</f>
        <v>Garbów (pow. lubelski, woj. lubelskie)</v>
      </c>
      <c r="CJ438" s="98">
        <v>0</v>
      </c>
    </row>
    <row r="439" spans="2:88">
      <c r="B439" s="98">
        <f>IF(ISNUMBER(SEARCH('ankieta ESG'!$E$11,C439)),MAX(B$3:$B438)+1,0)</f>
        <v>436</v>
      </c>
      <c r="C439" s="99" t="s">
        <v>480</v>
      </c>
      <c r="D439" s="98">
        <v>0</v>
      </c>
      <c r="E439" s="99" t="str">
        <f>IFERROR(VLOOKUP(ROWS($C$4:C439),$B$4:$C$1385,2,0),"")</f>
        <v>49.50.B Transport rurociągowy pozostałych towarów (PKD 2007)</v>
      </c>
      <c r="F439" s="98">
        <v>0</v>
      </c>
      <c r="AM439" s="98">
        <f>IF(ISNUMBER(SEARCH('ankieta ESG'!$G$180,AN439)),MAX(AM$3:$AM438)+1,0)</f>
        <v>436</v>
      </c>
      <c r="AN439" s="134" t="s">
        <v>4439</v>
      </c>
      <c r="AO439" s="98">
        <v>0</v>
      </c>
      <c r="AP439" s="99" t="str">
        <f>IFERROR(VLOOKUP(ROWS($AN$4:AN439),$AM$4:$AN$2337,2,0),"")</f>
        <v>Gardeja (pow. kwidzyński, woj. pomorskie)</v>
      </c>
      <c r="AQ439" s="98">
        <v>0</v>
      </c>
      <c r="AR439" s="98">
        <f>IF(ISNUMBER(SEARCH('ankieta ESG'!$G$181,AS439)),MAX($AR$3:AR438)+1,0)</f>
        <v>436</v>
      </c>
      <c r="AS439" s="134" t="s">
        <v>4439</v>
      </c>
      <c r="AT439" s="98">
        <v>0</v>
      </c>
      <c r="AU439" s="99" t="str">
        <f>IFERROR(VLOOKUP(ROWS($AS$4:AS439),$AR$4:$AS$2337,2,0),"")</f>
        <v>Gardeja (pow. kwidzyński, woj. pomorskie)</v>
      </c>
      <c r="AV439" s="98">
        <v>0</v>
      </c>
      <c r="AW439" s="98">
        <f>IF(ISNUMBER(SEARCH('ankieta ESG'!$G$182,AX439)),MAX($AW$3:AW438)+1,0)</f>
        <v>436</v>
      </c>
      <c r="AX439" s="134" t="s">
        <v>4439</v>
      </c>
      <c r="AY439" s="98">
        <v>0</v>
      </c>
      <c r="AZ439" s="99" t="str">
        <f>IFERROR(VLOOKUP(ROWS($AX$4:AX439),$AW$4:$AX$2337,2,0),"")</f>
        <v>Gardeja (pow. kwidzyński, woj. pomorskie)</v>
      </c>
      <c r="BA439" s="98">
        <v>0</v>
      </c>
      <c r="BB439" s="98">
        <f>IF(ISNUMBER(SEARCH('ankieta ESG'!$G$183,BC439)),MAX($BB$3:BB438)+1,0)</f>
        <v>436</v>
      </c>
      <c r="BC439" s="134" t="s">
        <v>4439</v>
      </c>
      <c r="BD439" s="98">
        <v>0</v>
      </c>
      <c r="BE439" s="99" t="str">
        <f>IFERROR(VLOOKUP(ROWS($BC$4:BC439),$BB$4:$BC$2337,2,0),"")</f>
        <v>Gardeja (pow. kwidzyński, woj. pomorskie)</v>
      </c>
      <c r="BF439" s="98">
        <v>0</v>
      </c>
      <c r="BG439" s="98">
        <f>IF(ISNUMBER(SEARCH('ankieta ESG'!$G$184,BH439)),MAX($BG$3:BG438)+1,0)</f>
        <v>436</v>
      </c>
      <c r="BH439" s="134" t="s">
        <v>4439</v>
      </c>
      <c r="BI439" s="98">
        <v>0</v>
      </c>
      <c r="BJ439" s="99" t="str">
        <f>IFERROR(VLOOKUP(ROWS($BH$4:BH439),$BG$4:$BH$2337,2,0),"")</f>
        <v>Gardeja (pow. kwidzyński, woj. pomorskie)</v>
      </c>
      <c r="BK439" s="98">
        <v>0</v>
      </c>
      <c r="BL439" s="98">
        <f>IF(ISNUMBER(SEARCH('ankieta ESG'!$G$185,BM439)),MAX($BL$3:BL438)+1,0)</f>
        <v>436</v>
      </c>
      <c r="BM439" s="134" t="s">
        <v>4439</v>
      </c>
      <c r="BN439" s="98">
        <v>0</v>
      </c>
      <c r="BO439" s="99" t="str">
        <f>IFERROR(VLOOKUP(ROWS($BM$4:BM439),$BL$4:$BM$2337,2,0),"")</f>
        <v>Gardeja (pow. kwidzyński, woj. pomorskie)</v>
      </c>
      <c r="BP439" s="98">
        <v>0</v>
      </c>
      <c r="BQ439" s="98">
        <f>IF(ISNUMBER(SEARCH('ankieta ESG'!$G$186,BR439)),MAX($BQ$3:BQ438)+1,0)</f>
        <v>436</v>
      </c>
      <c r="BR439" s="134" t="s">
        <v>4439</v>
      </c>
      <c r="BS439" s="98">
        <v>0</v>
      </c>
      <c r="BT439" s="99" t="str">
        <f>IFERROR(VLOOKUP(ROWS($BR$4:BR439),$BQ$4:$BR$2337,2,0),"")</f>
        <v>Gardeja (pow. kwidzyński, woj. pomorskie)</v>
      </c>
      <c r="BU439" s="98">
        <v>0</v>
      </c>
      <c r="BV439" s="98">
        <f>IF(ISNUMBER(SEARCH('ankieta ESG'!$G$187,BW439)),MAX($BV$3:BV438)+1,0)</f>
        <v>436</v>
      </c>
      <c r="BW439" s="134" t="s">
        <v>4439</v>
      </c>
      <c r="BX439" s="98">
        <v>0</v>
      </c>
      <c r="BY439" s="99" t="str">
        <f>IFERROR(VLOOKUP(ROWS($BW$4:BW439),$BV$4:$BW$2337,2,0),"")</f>
        <v>Gardeja (pow. kwidzyński, woj. pomorskie)</v>
      </c>
      <c r="BZ439" s="98">
        <v>0</v>
      </c>
      <c r="CA439" s="98">
        <f>IF(ISNUMBER(SEARCH('ankieta ESG'!$G$188,CB439)),MAX($CA$3:CA438)+1,0)</f>
        <v>436</v>
      </c>
      <c r="CB439" s="134" t="s">
        <v>4439</v>
      </c>
      <c r="CC439" s="98">
        <v>0</v>
      </c>
      <c r="CD439" s="99" t="str">
        <f>IFERROR(VLOOKUP(ROWS($CB$4:CB439),$CA$4:$CB$2337,2,0),"")</f>
        <v>Gardeja (pow. kwidzyński, woj. pomorskie)</v>
      </c>
      <c r="CE439" s="98">
        <v>0</v>
      </c>
      <c r="CF439" s="98">
        <f>IF(ISNUMBER(SEARCH('ankieta ESG'!$G$189,CG439)),MAX($CF$3:CF438)+1,0)</f>
        <v>436</v>
      </c>
      <c r="CG439" s="134" t="s">
        <v>4439</v>
      </c>
      <c r="CH439" s="98">
        <v>0</v>
      </c>
      <c r="CI439" s="99" t="str">
        <f>IFERROR(VLOOKUP(ROWS($CG$4:CG439),$CF$4:$CG$2337,2,0),"")</f>
        <v>Gardeja (pow. kwidzyński, woj. pomorskie)</v>
      </c>
      <c r="CJ439" s="98">
        <v>0</v>
      </c>
    </row>
    <row r="440" spans="2:88">
      <c r="B440" s="98">
        <f>IF(ISNUMBER(SEARCH('ankieta ESG'!$E$11,C440)),MAX(B$3:$B439)+1,0)</f>
        <v>437</v>
      </c>
      <c r="C440" s="99" t="s">
        <v>481</v>
      </c>
      <c r="D440" s="98">
        <v>0</v>
      </c>
      <c r="E440" s="99" t="str">
        <f>IFERROR(VLOOKUP(ROWS($C$4:C440),$B$4:$C$1385,2,0),"")</f>
        <v>50.10.Z Transport morski i przybrzeżny pasażerski (PKD 2007)</v>
      </c>
      <c r="F440" s="98">
        <v>0</v>
      </c>
      <c r="AM440" s="98">
        <f>IF(ISNUMBER(SEARCH('ankieta ESG'!$G$180,AN440)),MAX(AM$3:$AM439)+1,0)</f>
        <v>437</v>
      </c>
      <c r="AN440" s="134" t="s">
        <v>4440</v>
      </c>
      <c r="AO440" s="98">
        <v>0</v>
      </c>
      <c r="AP440" s="99" t="str">
        <f>IFERROR(VLOOKUP(ROWS($AN$4:AN440),$AM$4:$AN$2337,2,0),"")</f>
        <v>Garwolin (pow. garwoliński, woj. mazowieckie)</v>
      </c>
      <c r="AQ440" s="98">
        <v>0</v>
      </c>
      <c r="AR440" s="98">
        <f>IF(ISNUMBER(SEARCH('ankieta ESG'!$G$181,AS440)),MAX($AR$3:AR439)+1,0)</f>
        <v>437</v>
      </c>
      <c r="AS440" s="134" t="s">
        <v>4440</v>
      </c>
      <c r="AT440" s="98">
        <v>0</v>
      </c>
      <c r="AU440" s="99" t="str">
        <f>IFERROR(VLOOKUP(ROWS($AS$4:AS440),$AR$4:$AS$2337,2,0),"")</f>
        <v>Garwolin (pow. garwoliński, woj. mazowieckie)</v>
      </c>
      <c r="AV440" s="98">
        <v>0</v>
      </c>
      <c r="AW440" s="98">
        <f>IF(ISNUMBER(SEARCH('ankieta ESG'!$G$182,AX440)),MAX($AW$3:AW439)+1,0)</f>
        <v>437</v>
      </c>
      <c r="AX440" s="134" t="s">
        <v>4440</v>
      </c>
      <c r="AY440" s="98">
        <v>0</v>
      </c>
      <c r="AZ440" s="99" t="str">
        <f>IFERROR(VLOOKUP(ROWS($AX$4:AX440),$AW$4:$AX$2337,2,0),"")</f>
        <v>Garwolin (pow. garwoliński, woj. mazowieckie)</v>
      </c>
      <c r="BA440" s="98">
        <v>0</v>
      </c>
      <c r="BB440" s="98">
        <f>IF(ISNUMBER(SEARCH('ankieta ESG'!$G$183,BC440)),MAX($BB$3:BB439)+1,0)</f>
        <v>437</v>
      </c>
      <c r="BC440" s="134" t="s">
        <v>4440</v>
      </c>
      <c r="BD440" s="98">
        <v>0</v>
      </c>
      <c r="BE440" s="99" t="str">
        <f>IFERROR(VLOOKUP(ROWS($BC$4:BC440),$BB$4:$BC$2337,2,0),"")</f>
        <v>Garwolin (pow. garwoliński, woj. mazowieckie)</v>
      </c>
      <c r="BF440" s="98">
        <v>0</v>
      </c>
      <c r="BG440" s="98">
        <f>IF(ISNUMBER(SEARCH('ankieta ESG'!$G$184,BH440)),MAX($BG$3:BG439)+1,0)</f>
        <v>437</v>
      </c>
      <c r="BH440" s="134" t="s">
        <v>4440</v>
      </c>
      <c r="BI440" s="98">
        <v>0</v>
      </c>
      <c r="BJ440" s="99" t="str">
        <f>IFERROR(VLOOKUP(ROWS($BH$4:BH440),$BG$4:$BH$2337,2,0),"")</f>
        <v>Garwolin (pow. garwoliński, woj. mazowieckie)</v>
      </c>
      <c r="BK440" s="98">
        <v>0</v>
      </c>
      <c r="BL440" s="98">
        <f>IF(ISNUMBER(SEARCH('ankieta ESG'!$G$185,BM440)),MAX($BL$3:BL439)+1,0)</f>
        <v>437</v>
      </c>
      <c r="BM440" s="134" t="s">
        <v>4440</v>
      </c>
      <c r="BN440" s="98">
        <v>0</v>
      </c>
      <c r="BO440" s="99" t="str">
        <f>IFERROR(VLOOKUP(ROWS($BM$4:BM440),$BL$4:$BM$2337,2,0),"")</f>
        <v>Garwolin (pow. garwoliński, woj. mazowieckie)</v>
      </c>
      <c r="BP440" s="98">
        <v>0</v>
      </c>
      <c r="BQ440" s="98">
        <f>IF(ISNUMBER(SEARCH('ankieta ESG'!$G$186,BR440)),MAX($BQ$3:BQ439)+1,0)</f>
        <v>437</v>
      </c>
      <c r="BR440" s="134" t="s">
        <v>4440</v>
      </c>
      <c r="BS440" s="98">
        <v>0</v>
      </c>
      <c r="BT440" s="99" t="str">
        <f>IFERROR(VLOOKUP(ROWS($BR$4:BR440),$BQ$4:$BR$2337,2,0),"")</f>
        <v>Garwolin (pow. garwoliński, woj. mazowieckie)</v>
      </c>
      <c r="BU440" s="98">
        <v>0</v>
      </c>
      <c r="BV440" s="98">
        <f>IF(ISNUMBER(SEARCH('ankieta ESG'!$G$187,BW440)),MAX($BV$3:BV439)+1,0)</f>
        <v>437</v>
      </c>
      <c r="BW440" s="134" t="s">
        <v>4440</v>
      </c>
      <c r="BX440" s="98">
        <v>0</v>
      </c>
      <c r="BY440" s="99" t="str">
        <f>IFERROR(VLOOKUP(ROWS($BW$4:BW440),$BV$4:$BW$2337,2,0),"")</f>
        <v>Garwolin (pow. garwoliński, woj. mazowieckie)</v>
      </c>
      <c r="BZ440" s="98">
        <v>0</v>
      </c>
      <c r="CA440" s="98">
        <f>IF(ISNUMBER(SEARCH('ankieta ESG'!$G$188,CB440)),MAX($CA$3:CA439)+1,0)</f>
        <v>437</v>
      </c>
      <c r="CB440" s="134" t="s">
        <v>4440</v>
      </c>
      <c r="CC440" s="98">
        <v>0</v>
      </c>
      <c r="CD440" s="99" t="str">
        <f>IFERROR(VLOOKUP(ROWS($CB$4:CB440),$CA$4:$CB$2337,2,0),"")</f>
        <v>Garwolin (pow. garwoliński, woj. mazowieckie)</v>
      </c>
      <c r="CE440" s="98">
        <v>0</v>
      </c>
      <c r="CF440" s="98">
        <f>IF(ISNUMBER(SEARCH('ankieta ESG'!$G$189,CG440)),MAX($CF$3:CF439)+1,0)</f>
        <v>437</v>
      </c>
      <c r="CG440" s="134" t="s">
        <v>4440</v>
      </c>
      <c r="CH440" s="98">
        <v>0</v>
      </c>
      <c r="CI440" s="99" t="str">
        <f>IFERROR(VLOOKUP(ROWS($CG$4:CG440),$CF$4:$CG$2337,2,0),"")</f>
        <v>Garwolin (pow. garwoliński, woj. mazowieckie)</v>
      </c>
      <c r="CJ440" s="98">
        <v>0</v>
      </c>
    </row>
    <row r="441" spans="2:88">
      <c r="B441" s="98">
        <f>IF(ISNUMBER(SEARCH('ankieta ESG'!$E$11,C441)),MAX(B$3:$B440)+1,0)</f>
        <v>438</v>
      </c>
      <c r="C441" s="99" t="s">
        <v>482</v>
      </c>
      <c r="D441" s="98">
        <v>0</v>
      </c>
      <c r="E441" s="99" t="str">
        <f>IFERROR(VLOOKUP(ROWS($C$4:C441),$B$4:$C$1385,2,0),"")</f>
        <v>50.20.Z Transport morski i przybrzeżny towarów (PKD 2007)</v>
      </c>
      <c r="F441" s="98">
        <v>0</v>
      </c>
      <c r="AM441" s="98">
        <f>IF(ISNUMBER(SEARCH('ankieta ESG'!$G$180,AN441)),MAX(AM$3:$AM440)+1,0)</f>
        <v>438</v>
      </c>
      <c r="AN441" s="134" t="s">
        <v>4441</v>
      </c>
      <c r="AO441" s="98">
        <v>0</v>
      </c>
      <c r="AP441" s="99" t="str">
        <f>IFERROR(VLOOKUP(ROWS($AN$4:AN441),$AM$4:$AN$2337,2,0),"")</f>
        <v>Gaszowice (pow. rybnicki, woj. śląskie)</v>
      </c>
      <c r="AQ441" s="98">
        <v>0</v>
      </c>
      <c r="AR441" s="98">
        <f>IF(ISNUMBER(SEARCH('ankieta ESG'!$G$181,AS441)),MAX($AR$3:AR440)+1,0)</f>
        <v>438</v>
      </c>
      <c r="AS441" s="134" t="s">
        <v>4441</v>
      </c>
      <c r="AT441" s="98">
        <v>0</v>
      </c>
      <c r="AU441" s="99" t="str">
        <f>IFERROR(VLOOKUP(ROWS($AS$4:AS441),$AR$4:$AS$2337,2,0),"")</f>
        <v>Gaszowice (pow. rybnicki, woj. śląskie)</v>
      </c>
      <c r="AV441" s="98">
        <v>0</v>
      </c>
      <c r="AW441" s="98">
        <f>IF(ISNUMBER(SEARCH('ankieta ESG'!$G$182,AX441)),MAX($AW$3:AW440)+1,0)</f>
        <v>438</v>
      </c>
      <c r="AX441" s="134" t="s">
        <v>4441</v>
      </c>
      <c r="AY441" s="98">
        <v>0</v>
      </c>
      <c r="AZ441" s="99" t="str">
        <f>IFERROR(VLOOKUP(ROWS($AX$4:AX441),$AW$4:$AX$2337,2,0),"")</f>
        <v>Gaszowice (pow. rybnicki, woj. śląskie)</v>
      </c>
      <c r="BA441" s="98">
        <v>0</v>
      </c>
      <c r="BB441" s="98">
        <f>IF(ISNUMBER(SEARCH('ankieta ESG'!$G$183,BC441)),MAX($BB$3:BB440)+1,0)</f>
        <v>438</v>
      </c>
      <c r="BC441" s="134" t="s">
        <v>4441</v>
      </c>
      <c r="BD441" s="98">
        <v>0</v>
      </c>
      <c r="BE441" s="99" t="str">
        <f>IFERROR(VLOOKUP(ROWS($BC$4:BC441),$BB$4:$BC$2337,2,0),"")</f>
        <v>Gaszowice (pow. rybnicki, woj. śląskie)</v>
      </c>
      <c r="BF441" s="98">
        <v>0</v>
      </c>
      <c r="BG441" s="98">
        <f>IF(ISNUMBER(SEARCH('ankieta ESG'!$G$184,BH441)),MAX($BG$3:BG440)+1,0)</f>
        <v>438</v>
      </c>
      <c r="BH441" s="134" t="s">
        <v>4441</v>
      </c>
      <c r="BI441" s="98">
        <v>0</v>
      </c>
      <c r="BJ441" s="99" t="str">
        <f>IFERROR(VLOOKUP(ROWS($BH$4:BH441),$BG$4:$BH$2337,2,0),"")</f>
        <v>Gaszowice (pow. rybnicki, woj. śląskie)</v>
      </c>
      <c r="BK441" s="98">
        <v>0</v>
      </c>
      <c r="BL441" s="98">
        <f>IF(ISNUMBER(SEARCH('ankieta ESG'!$G$185,BM441)),MAX($BL$3:BL440)+1,0)</f>
        <v>438</v>
      </c>
      <c r="BM441" s="134" t="s">
        <v>4441</v>
      </c>
      <c r="BN441" s="98">
        <v>0</v>
      </c>
      <c r="BO441" s="99" t="str">
        <f>IFERROR(VLOOKUP(ROWS($BM$4:BM441),$BL$4:$BM$2337,2,0),"")</f>
        <v>Gaszowice (pow. rybnicki, woj. śląskie)</v>
      </c>
      <c r="BP441" s="98">
        <v>0</v>
      </c>
      <c r="BQ441" s="98">
        <f>IF(ISNUMBER(SEARCH('ankieta ESG'!$G$186,BR441)),MAX($BQ$3:BQ440)+1,0)</f>
        <v>438</v>
      </c>
      <c r="BR441" s="134" t="s">
        <v>4441</v>
      </c>
      <c r="BS441" s="98">
        <v>0</v>
      </c>
      <c r="BT441" s="99" t="str">
        <f>IFERROR(VLOOKUP(ROWS($BR$4:BR441),$BQ$4:$BR$2337,2,0),"")</f>
        <v>Gaszowice (pow. rybnicki, woj. śląskie)</v>
      </c>
      <c r="BU441" s="98">
        <v>0</v>
      </c>
      <c r="BV441" s="98">
        <f>IF(ISNUMBER(SEARCH('ankieta ESG'!$G$187,BW441)),MAX($BV$3:BV440)+1,0)</f>
        <v>438</v>
      </c>
      <c r="BW441" s="134" t="s">
        <v>4441</v>
      </c>
      <c r="BX441" s="98">
        <v>0</v>
      </c>
      <c r="BY441" s="99" t="str">
        <f>IFERROR(VLOOKUP(ROWS($BW$4:BW441),$BV$4:$BW$2337,2,0),"")</f>
        <v>Gaszowice (pow. rybnicki, woj. śląskie)</v>
      </c>
      <c r="BZ441" s="98">
        <v>0</v>
      </c>
      <c r="CA441" s="98">
        <f>IF(ISNUMBER(SEARCH('ankieta ESG'!$G$188,CB441)),MAX($CA$3:CA440)+1,0)</f>
        <v>438</v>
      </c>
      <c r="CB441" s="134" t="s">
        <v>4441</v>
      </c>
      <c r="CC441" s="98">
        <v>0</v>
      </c>
      <c r="CD441" s="99" t="str">
        <f>IFERROR(VLOOKUP(ROWS($CB$4:CB441),$CA$4:$CB$2337,2,0),"")</f>
        <v>Gaszowice (pow. rybnicki, woj. śląskie)</v>
      </c>
      <c r="CE441" s="98">
        <v>0</v>
      </c>
      <c r="CF441" s="98">
        <f>IF(ISNUMBER(SEARCH('ankieta ESG'!$G$189,CG441)),MAX($CF$3:CF440)+1,0)</f>
        <v>438</v>
      </c>
      <c r="CG441" s="134" t="s">
        <v>4441</v>
      </c>
      <c r="CH441" s="98">
        <v>0</v>
      </c>
      <c r="CI441" s="99" t="str">
        <f>IFERROR(VLOOKUP(ROWS($CG$4:CG441),$CF$4:$CG$2337,2,0),"")</f>
        <v>Gaszowice (pow. rybnicki, woj. śląskie)</v>
      </c>
      <c r="CJ441" s="98">
        <v>0</v>
      </c>
    </row>
    <row r="442" spans="2:88">
      <c r="B442" s="98">
        <f>IF(ISNUMBER(SEARCH('ankieta ESG'!$E$11,C442)),MAX(B$3:$B441)+1,0)</f>
        <v>439</v>
      </c>
      <c r="C442" s="99" t="s">
        <v>483</v>
      </c>
      <c r="D442" s="98">
        <v>0</v>
      </c>
      <c r="E442" s="99" t="str">
        <f>IFERROR(VLOOKUP(ROWS($C$4:C442),$B$4:$C$1385,2,0),"")</f>
        <v>50.30.Z Transport wodny śródlądowy pasażerski  (PKD 2007)</v>
      </c>
      <c r="F442" s="98">
        <v>0</v>
      </c>
      <c r="AM442" s="98">
        <f>IF(ISNUMBER(SEARCH('ankieta ESG'!$G$180,AN442)),MAX(AM$3:$AM441)+1,0)</f>
        <v>439</v>
      </c>
      <c r="AN442" s="134" t="s">
        <v>4442</v>
      </c>
      <c r="AO442" s="98">
        <v>0</v>
      </c>
      <c r="AP442" s="99" t="str">
        <f>IFERROR(VLOOKUP(ROWS($AN$4:AN442),$AM$4:$AN$2337,2,0),"")</f>
        <v>Gawłuszowice (pow. mielecki, woj. podkarpackie)</v>
      </c>
      <c r="AQ442" s="98">
        <v>0</v>
      </c>
      <c r="AR442" s="98">
        <f>IF(ISNUMBER(SEARCH('ankieta ESG'!$G$181,AS442)),MAX($AR$3:AR441)+1,0)</f>
        <v>439</v>
      </c>
      <c r="AS442" s="134" t="s">
        <v>4442</v>
      </c>
      <c r="AT442" s="98">
        <v>0</v>
      </c>
      <c r="AU442" s="99" t="str">
        <f>IFERROR(VLOOKUP(ROWS($AS$4:AS442),$AR$4:$AS$2337,2,0),"")</f>
        <v>Gawłuszowice (pow. mielecki, woj. podkarpackie)</v>
      </c>
      <c r="AV442" s="98">
        <v>0</v>
      </c>
      <c r="AW442" s="98">
        <f>IF(ISNUMBER(SEARCH('ankieta ESG'!$G$182,AX442)),MAX($AW$3:AW441)+1,0)</f>
        <v>439</v>
      </c>
      <c r="AX442" s="134" t="s">
        <v>4442</v>
      </c>
      <c r="AY442" s="98">
        <v>0</v>
      </c>
      <c r="AZ442" s="99" t="str">
        <f>IFERROR(VLOOKUP(ROWS($AX$4:AX442),$AW$4:$AX$2337,2,0),"")</f>
        <v>Gawłuszowice (pow. mielecki, woj. podkarpackie)</v>
      </c>
      <c r="BA442" s="98">
        <v>0</v>
      </c>
      <c r="BB442" s="98">
        <f>IF(ISNUMBER(SEARCH('ankieta ESG'!$G$183,BC442)),MAX($BB$3:BB441)+1,0)</f>
        <v>439</v>
      </c>
      <c r="BC442" s="134" t="s">
        <v>4442</v>
      </c>
      <c r="BD442" s="98">
        <v>0</v>
      </c>
      <c r="BE442" s="99" t="str">
        <f>IFERROR(VLOOKUP(ROWS($BC$4:BC442),$BB$4:$BC$2337,2,0),"")</f>
        <v>Gawłuszowice (pow. mielecki, woj. podkarpackie)</v>
      </c>
      <c r="BF442" s="98">
        <v>0</v>
      </c>
      <c r="BG442" s="98">
        <f>IF(ISNUMBER(SEARCH('ankieta ESG'!$G$184,BH442)),MAX($BG$3:BG441)+1,0)</f>
        <v>439</v>
      </c>
      <c r="BH442" s="134" t="s">
        <v>4442</v>
      </c>
      <c r="BI442" s="98">
        <v>0</v>
      </c>
      <c r="BJ442" s="99" t="str">
        <f>IFERROR(VLOOKUP(ROWS($BH$4:BH442),$BG$4:$BH$2337,2,0),"")</f>
        <v>Gawłuszowice (pow. mielecki, woj. podkarpackie)</v>
      </c>
      <c r="BK442" s="98">
        <v>0</v>
      </c>
      <c r="BL442" s="98">
        <f>IF(ISNUMBER(SEARCH('ankieta ESG'!$G$185,BM442)),MAX($BL$3:BL441)+1,0)</f>
        <v>439</v>
      </c>
      <c r="BM442" s="134" t="s">
        <v>4442</v>
      </c>
      <c r="BN442" s="98">
        <v>0</v>
      </c>
      <c r="BO442" s="99" t="str">
        <f>IFERROR(VLOOKUP(ROWS($BM$4:BM442),$BL$4:$BM$2337,2,0),"")</f>
        <v>Gawłuszowice (pow. mielecki, woj. podkarpackie)</v>
      </c>
      <c r="BP442" s="98">
        <v>0</v>
      </c>
      <c r="BQ442" s="98">
        <f>IF(ISNUMBER(SEARCH('ankieta ESG'!$G$186,BR442)),MAX($BQ$3:BQ441)+1,0)</f>
        <v>439</v>
      </c>
      <c r="BR442" s="134" t="s">
        <v>4442</v>
      </c>
      <c r="BS442" s="98">
        <v>0</v>
      </c>
      <c r="BT442" s="99" t="str">
        <f>IFERROR(VLOOKUP(ROWS($BR$4:BR442),$BQ$4:$BR$2337,2,0),"")</f>
        <v>Gawłuszowice (pow. mielecki, woj. podkarpackie)</v>
      </c>
      <c r="BU442" s="98">
        <v>0</v>
      </c>
      <c r="BV442" s="98">
        <f>IF(ISNUMBER(SEARCH('ankieta ESG'!$G$187,BW442)),MAX($BV$3:BV441)+1,0)</f>
        <v>439</v>
      </c>
      <c r="BW442" s="134" t="s">
        <v>4442</v>
      </c>
      <c r="BX442" s="98">
        <v>0</v>
      </c>
      <c r="BY442" s="99" t="str">
        <f>IFERROR(VLOOKUP(ROWS($BW$4:BW442),$BV$4:$BW$2337,2,0),"")</f>
        <v>Gawłuszowice (pow. mielecki, woj. podkarpackie)</v>
      </c>
      <c r="BZ442" s="98">
        <v>0</v>
      </c>
      <c r="CA442" s="98">
        <f>IF(ISNUMBER(SEARCH('ankieta ESG'!$G$188,CB442)),MAX($CA$3:CA441)+1,0)</f>
        <v>439</v>
      </c>
      <c r="CB442" s="134" t="s">
        <v>4442</v>
      </c>
      <c r="CC442" s="98">
        <v>0</v>
      </c>
      <c r="CD442" s="99" t="str">
        <f>IFERROR(VLOOKUP(ROWS($CB$4:CB442),$CA$4:$CB$2337,2,0),"")</f>
        <v>Gawłuszowice (pow. mielecki, woj. podkarpackie)</v>
      </c>
      <c r="CE442" s="98">
        <v>0</v>
      </c>
      <c r="CF442" s="98">
        <f>IF(ISNUMBER(SEARCH('ankieta ESG'!$G$189,CG442)),MAX($CF$3:CF441)+1,0)</f>
        <v>439</v>
      </c>
      <c r="CG442" s="134" t="s">
        <v>4442</v>
      </c>
      <c r="CH442" s="98">
        <v>0</v>
      </c>
      <c r="CI442" s="99" t="str">
        <f>IFERROR(VLOOKUP(ROWS($CG$4:CG442),$CF$4:$CG$2337,2,0),"")</f>
        <v>Gawłuszowice (pow. mielecki, woj. podkarpackie)</v>
      </c>
      <c r="CJ442" s="98">
        <v>0</v>
      </c>
    </row>
    <row r="443" spans="2:88">
      <c r="B443" s="98">
        <f>IF(ISNUMBER(SEARCH('ankieta ESG'!$E$11,C443)),MAX(B$3:$B442)+1,0)</f>
        <v>440</v>
      </c>
      <c r="C443" s="99" t="s">
        <v>484</v>
      </c>
      <c r="D443" s="98">
        <v>0</v>
      </c>
      <c r="E443" s="99" t="str">
        <f>IFERROR(VLOOKUP(ROWS($C$4:C443),$B$4:$C$1385,2,0),"")</f>
        <v>50.40.Z Transport wodny śródlądowy towarów (PKD 2007)</v>
      </c>
      <c r="F443" s="98">
        <v>0</v>
      </c>
      <c r="AM443" s="98">
        <f>IF(ISNUMBER(SEARCH('ankieta ESG'!$G$180,AN443)),MAX(AM$3:$AM442)+1,0)</f>
        <v>440</v>
      </c>
      <c r="AN443" s="134" t="s">
        <v>4443</v>
      </c>
      <c r="AO443" s="98">
        <v>0</v>
      </c>
      <c r="AP443" s="99" t="str">
        <f>IFERROR(VLOOKUP(ROWS($AN$4:AN443),$AM$4:$AN$2337,2,0),"")</f>
        <v>Gaworzyce (pow. polkowicki, woj. dolnośląskie)</v>
      </c>
      <c r="AQ443" s="98">
        <v>0</v>
      </c>
      <c r="AR443" s="98">
        <f>IF(ISNUMBER(SEARCH('ankieta ESG'!$G$181,AS443)),MAX($AR$3:AR442)+1,0)</f>
        <v>440</v>
      </c>
      <c r="AS443" s="134" t="s">
        <v>4443</v>
      </c>
      <c r="AT443" s="98">
        <v>0</v>
      </c>
      <c r="AU443" s="99" t="str">
        <f>IFERROR(VLOOKUP(ROWS($AS$4:AS443),$AR$4:$AS$2337,2,0),"")</f>
        <v>Gaworzyce (pow. polkowicki, woj. dolnośląskie)</v>
      </c>
      <c r="AV443" s="98">
        <v>0</v>
      </c>
      <c r="AW443" s="98">
        <f>IF(ISNUMBER(SEARCH('ankieta ESG'!$G$182,AX443)),MAX($AW$3:AW442)+1,0)</f>
        <v>440</v>
      </c>
      <c r="AX443" s="134" t="s">
        <v>4443</v>
      </c>
      <c r="AY443" s="98">
        <v>0</v>
      </c>
      <c r="AZ443" s="99" t="str">
        <f>IFERROR(VLOOKUP(ROWS($AX$4:AX443),$AW$4:$AX$2337,2,0),"")</f>
        <v>Gaworzyce (pow. polkowicki, woj. dolnośląskie)</v>
      </c>
      <c r="BA443" s="98">
        <v>0</v>
      </c>
      <c r="BB443" s="98">
        <f>IF(ISNUMBER(SEARCH('ankieta ESG'!$G$183,BC443)),MAX($BB$3:BB442)+1,0)</f>
        <v>440</v>
      </c>
      <c r="BC443" s="134" t="s">
        <v>4443</v>
      </c>
      <c r="BD443" s="98">
        <v>0</v>
      </c>
      <c r="BE443" s="99" t="str">
        <f>IFERROR(VLOOKUP(ROWS($BC$4:BC443),$BB$4:$BC$2337,2,0),"")</f>
        <v>Gaworzyce (pow. polkowicki, woj. dolnośląskie)</v>
      </c>
      <c r="BF443" s="98">
        <v>0</v>
      </c>
      <c r="BG443" s="98">
        <f>IF(ISNUMBER(SEARCH('ankieta ESG'!$G$184,BH443)),MAX($BG$3:BG442)+1,0)</f>
        <v>440</v>
      </c>
      <c r="BH443" s="134" t="s">
        <v>4443</v>
      </c>
      <c r="BI443" s="98">
        <v>0</v>
      </c>
      <c r="BJ443" s="99" t="str">
        <f>IFERROR(VLOOKUP(ROWS($BH$4:BH443),$BG$4:$BH$2337,2,0),"")</f>
        <v>Gaworzyce (pow. polkowicki, woj. dolnośląskie)</v>
      </c>
      <c r="BK443" s="98">
        <v>0</v>
      </c>
      <c r="BL443" s="98">
        <f>IF(ISNUMBER(SEARCH('ankieta ESG'!$G$185,BM443)),MAX($BL$3:BL442)+1,0)</f>
        <v>440</v>
      </c>
      <c r="BM443" s="134" t="s">
        <v>4443</v>
      </c>
      <c r="BN443" s="98">
        <v>0</v>
      </c>
      <c r="BO443" s="99" t="str">
        <f>IFERROR(VLOOKUP(ROWS($BM$4:BM443),$BL$4:$BM$2337,2,0),"")</f>
        <v>Gaworzyce (pow. polkowicki, woj. dolnośląskie)</v>
      </c>
      <c r="BP443" s="98">
        <v>0</v>
      </c>
      <c r="BQ443" s="98">
        <f>IF(ISNUMBER(SEARCH('ankieta ESG'!$G$186,BR443)),MAX($BQ$3:BQ442)+1,0)</f>
        <v>440</v>
      </c>
      <c r="BR443" s="134" t="s">
        <v>4443</v>
      </c>
      <c r="BS443" s="98">
        <v>0</v>
      </c>
      <c r="BT443" s="99" t="str">
        <f>IFERROR(VLOOKUP(ROWS($BR$4:BR443),$BQ$4:$BR$2337,2,0),"")</f>
        <v>Gaworzyce (pow. polkowicki, woj. dolnośląskie)</v>
      </c>
      <c r="BU443" s="98">
        <v>0</v>
      </c>
      <c r="BV443" s="98">
        <f>IF(ISNUMBER(SEARCH('ankieta ESG'!$G$187,BW443)),MAX($BV$3:BV442)+1,0)</f>
        <v>440</v>
      </c>
      <c r="BW443" s="134" t="s">
        <v>4443</v>
      </c>
      <c r="BX443" s="98">
        <v>0</v>
      </c>
      <c r="BY443" s="99" t="str">
        <f>IFERROR(VLOOKUP(ROWS($BW$4:BW443),$BV$4:$BW$2337,2,0),"")</f>
        <v>Gaworzyce (pow. polkowicki, woj. dolnośląskie)</v>
      </c>
      <c r="BZ443" s="98">
        <v>0</v>
      </c>
      <c r="CA443" s="98">
        <f>IF(ISNUMBER(SEARCH('ankieta ESG'!$G$188,CB443)),MAX($CA$3:CA442)+1,0)</f>
        <v>440</v>
      </c>
      <c r="CB443" s="134" t="s">
        <v>4443</v>
      </c>
      <c r="CC443" s="98">
        <v>0</v>
      </c>
      <c r="CD443" s="99" t="str">
        <f>IFERROR(VLOOKUP(ROWS($CB$4:CB443),$CA$4:$CB$2337,2,0),"")</f>
        <v>Gaworzyce (pow. polkowicki, woj. dolnośląskie)</v>
      </c>
      <c r="CE443" s="98">
        <v>0</v>
      </c>
      <c r="CF443" s="98">
        <f>IF(ISNUMBER(SEARCH('ankieta ESG'!$G$189,CG443)),MAX($CF$3:CF442)+1,0)</f>
        <v>440</v>
      </c>
      <c r="CG443" s="134" t="s">
        <v>4443</v>
      </c>
      <c r="CH443" s="98">
        <v>0</v>
      </c>
      <c r="CI443" s="99" t="str">
        <f>IFERROR(VLOOKUP(ROWS($CG$4:CG443),$CF$4:$CG$2337,2,0),"")</f>
        <v>Gaworzyce (pow. polkowicki, woj. dolnośląskie)</v>
      </c>
      <c r="CJ443" s="98">
        <v>0</v>
      </c>
    </row>
    <row r="444" spans="2:88">
      <c r="B444" s="98">
        <f>IF(ISNUMBER(SEARCH('ankieta ESG'!$E$11,C444)),MAX(B$3:$B443)+1,0)</f>
        <v>441</v>
      </c>
      <c r="C444" s="99" t="s">
        <v>485</v>
      </c>
      <c r="D444" s="98">
        <v>0</v>
      </c>
      <c r="E444" s="99" t="str">
        <f>IFERROR(VLOOKUP(ROWS($C$4:C444),$B$4:$C$1385,2,0),"")</f>
        <v>51.10.Z Transport lotniczy pasażerski (PKD 2007)</v>
      </c>
      <c r="F444" s="98">
        <v>0</v>
      </c>
      <c r="AM444" s="98">
        <f>IF(ISNUMBER(SEARCH('ankieta ESG'!$G$180,AN444)),MAX(AM$3:$AM443)+1,0)</f>
        <v>441</v>
      </c>
      <c r="AN444" s="134" t="s">
        <v>4444</v>
      </c>
      <c r="AO444" s="98">
        <v>0</v>
      </c>
      <c r="AP444" s="99" t="str">
        <f>IFERROR(VLOOKUP(ROWS($AN$4:AN444),$AM$4:$AN$2337,2,0),"")</f>
        <v>Gąbin (pow. płocki, woj. mazowieckie)</v>
      </c>
      <c r="AQ444" s="98">
        <v>0</v>
      </c>
      <c r="AR444" s="98">
        <f>IF(ISNUMBER(SEARCH('ankieta ESG'!$G$181,AS444)),MAX($AR$3:AR443)+1,0)</f>
        <v>441</v>
      </c>
      <c r="AS444" s="134" t="s">
        <v>4444</v>
      </c>
      <c r="AT444" s="98">
        <v>0</v>
      </c>
      <c r="AU444" s="99" t="str">
        <f>IFERROR(VLOOKUP(ROWS($AS$4:AS444),$AR$4:$AS$2337,2,0),"")</f>
        <v>Gąbin (pow. płocki, woj. mazowieckie)</v>
      </c>
      <c r="AV444" s="98">
        <v>0</v>
      </c>
      <c r="AW444" s="98">
        <f>IF(ISNUMBER(SEARCH('ankieta ESG'!$G$182,AX444)),MAX($AW$3:AW443)+1,0)</f>
        <v>441</v>
      </c>
      <c r="AX444" s="134" t="s">
        <v>4444</v>
      </c>
      <c r="AY444" s="98">
        <v>0</v>
      </c>
      <c r="AZ444" s="99" t="str">
        <f>IFERROR(VLOOKUP(ROWS($AX$4:AX444),$AW$4:$AX$2337,2,0),"")</f>
        <v>Gąbin (pow. płocki, woj. mazowieckie)</v>
      </c>
      <c r="BA444" s="98">
        <v>0</v>
      </c>
      <c r="BB444" s="98">
        <f>IF(ISNUMBER(SEARCH('ankieta ESG'!$G$183,BC444)),MAX($BB$3:BB443)+1,0)</f>
        <v>441</v>
      </c>
      <c r="BC444" s="134" t="s">
        <v>4444</v>
      </c>
      <c r="BD444" s="98">
        <v>0</v>
      </c>
      <c r="BE444" s="99" t="str">
        <f>IFERROR(VLOOKUP(ROWS($BC$4:BC444),$BB$4:$BC$2337,2,0),"")</f>
        <v>Gąbin (pow. płocki, woj. mazowieckie)</v>
      </c>
      <c r="BF444" s="98">
        <v>0</v>
      </c>
      <c r="BG444" s="98">
        <f>IF(ISNUMBER(SEARCH('ankieta ESG'!$G$184,BH444)),MAX($BG$3:BG443)+1,0)</f>
        <v>441</v>
      </c>
      <c r="BH444" s="134" t="s">
        <v>4444</v>
      </c>
      <c r="BI444" s="98">
        <v>0</v>
      </c>
      <c r="BJ444" s="99" t="str">
        <f>IFERROR(VLOOKUP(ROWS($BH$4:BH444),$BG$4:$BH$2337,2,0),"")</f>
        <v>Gąbin (pow. płocki, woj. mazowieckie)</v>
      </c>
      <c r="BK444" s="98">
        <v>0</v>
      </c>
      <c r="BL444" s="98">
        <f>IF(ISNUMBER(SEARCH('ankieta ESG'!$G$185,BM444)),MAX($BL$3:BL443)+1,0)</f>
        <v>441</v>
      </c>
      <c r="BM444" s="134" t="s">
        <v>4444</v>
      </c>
      <c r="BN444" s="98">
        <v>0</v>
      </c>
      <c r="BO444" s="99" t="str">
        <f>IFERROR(VLOOKUP(ROWS($BM$4:BM444),$BL$4:$BM$2337,2,0),"")</f>
        <v>Gąbin (pow. płocki, woj. mazowieckie)</v>
      </c>
      <c r="BP444" s="98">
        <v>0</v>
      </c>
      <c r="BQ444" s="98">
        <f>IF(ISNUMBER(SEARCH('ankieta ESG'!$G$186,BR444)),MAX($BQ$3:BQ443)+1,0)</f>
        <v>441</v>
      </c>
      <c r="BR444" s="134" t="s">
        <v>4444</v>
      </c>
      <c r="BS444" s="98">
        <v>0</v>
      </c>
      <c r="BT444" s="99" t="str">
        <f>IFERROR(VLOOKUP(ROWS($BR$4:BR444),$BQ$4:$BR$2337,2,0),"")</f>
        <v>Gąbin (pow. płocki, woj. mazowieckie)</v>
      </c>
      <c r="BU444" s="98">
        <v>0</v>
      </c>
      <c r="BV444" s="98">
        <f>IF(ISNUMBER(SEARCH('ankieta ESG'!$G$187,BW444)),MAX($BV$3:BV443)+1,0)</f>
        <v>441</v>
      </c>
      <c r="BW444" s="134" t="s">
        <v>4444</v>
      </c>
      <c r="BX444" s="98">
        <v>0</v>
      </c>
      <c r="BY444" s="99" t="str">
        <f>IFERROR(VLOOKUP(ROWS($BW$4:BW444),$BV$4:$BW$2337,2,0),"")</f>
        <v>Gąbin (pow. płocki, woj. mazowieckie)</v>
      </c>
      <c r="BZ444" s="98">
        <v>0</v>
      </c>
      <c r="CA444" s="98">
        <f>IF(ISNUMBER(SEARCH('ankieta ESG'!$G$188,CB444)),MAX($CA$3:CA443)+1,0)</f>
        <v>441</v>
      </c>
      <c r="CB444" s="134" t="s">
        <v>4444</v>
      </c>
      <c r="CC444" s="98">
        <v>0</v>
      </c>
      <c r="CD444" s="99" t="str">
        <f>IFERROR(VLOOKUP(ROWS($CB$4:CB444),$CA$4:$CB$2337,2,0),"")</f>
        <v>Gąbin (pow. płocki, woj. mazowieckie)</v>
      </c>
      <c r="CE444" s="98">
        <v>0</v>
      </c>
      <c r="CF444" s="98">
        <f>IF(ISNUMBER(SEARCH('ankieta ESG'!$G$189,CG444)),MAX($CF$3:CF443)+1,0)</f>
        <v>441</v>
      </c>
      <c r="CG444" s="134" t="s">
        <v>4444</v>
      </c>
      <c r="CH444" s="98">
        <v>0</v>
      </c>
      <c r="CI444" s="99" t="str">
        <f>IFERROR(VLOOKUP(ROWS($CG$4:CG444),$CF$4:$CG$2337,2,0),"")</f>
        <v>Gąbin (pow. płocki, woj. mazowieckie)</v>
      </c>
      <c r="CJ444" s="98">
        <v>0</v>
      </c>
    </row>
    <row r="445" spans="2:88">
      <c r="B445" s="98">
        <f>IF(ISNUMBER(SEARCH('ankieta ESG'!$E$11,C445)),MAX(B$3:$B444)+1,0)</f>
        <v>442</v>
      </c>
      <c r="C445" s="99" t="s">
        <v>486</v>
      </c>
      <c r="D445" s="98">
        <v>0</v>
      </c>
      <c r="E445" s="99" t="str">
        <f>IFERROR(VLOOKUP(ROWS($C$4:C445),$B$4:$C$1385,2,0),"")</f>
        <v>51.21.Z Transport lotniczy towarów (PKD 2007)</v>
      </c>
      <c r="F445" s="98">
        <v>0</v>
      </c>
      <c r="AM445" s="98">
        <f>IF(ISNUMBER(SEARCH('ankieta ESG'!$G$180,AN445)),MAX(AM$3:$AM444)+1,0)</f>
        <v>442</v>
      </c>
      <c r="AN445" s="134" t="s">
        <v>4445</v>
      </c>
      <c r="AO445" s="98">
        <v>0</v>
      </c>
      <c r="AP445" s="99" t="str">
        <f>IFERROR(VLOOKUP(ROWS($AN$4:AN445),$AM$4:$AN$2337,2,0),"")</f>
        <v>Gąsawa (pow. żniński, woj. kujawsko-pomorskie)</v>
      </c>
      <c r="AQ445" s="98">
        <v>0</v>
      </c>
      <c r="AR445" s="98">
        <f>IF(ISNUMBER(SEARCH('ankieta ESG'!$G$181,AS445)),MAX($AR$3:AR444)+1,0)</f>
        <v>442</v>
      </c>
      <c r="AS445" s="134" t="s">
        <v>4445</v>
      </c>
      <c r="AT445" s="98">
        <v>0</v>
      </c>
      <c r="AU445" s="99" t="str">
        <f>IFERROR(VLOOKUP(ROWS($AS$4:AS445),$AR$4:$AS$2337,2,0),"")</f>
        <v>Gąsawa (pow. żniński, woj. kujawsko-pomorskie)</v>
      </c>
      <c r="AV445" s="98">
        <v>0</v>
      </c>
      <c r="AW445" s="98">
        <f>IF(ISNUMBER(SEARCH('ankieta ESG'!$G$182,AX445)),MAX($AW$3:AW444)+1,0)</f>
        <v>442</v>
      </c>
      <c r="AX445" s="134" t="s">
        <v>4445</v>
      </c>
      <c r="AY445" s="98">
        <v>0</v>
      </c>
      <c r="AZ445" s="99" t="str">
        <f>IFERROR(VLOOKUP(ROWS($AX$4:AX445),$AW$4:$AX$2337,2,0),"")</f>
        <v>Gąsawa (pow. żniński, woj. kujawsko-pomorskie)</v>
      </c>
      <c r="BA445" s="98">
        <v>0</v>
      </c>
      <c r="BB445" s="98">
        <f>IF(ISNUMBER(SEARCH('ankieta ESG'!$G$183,BC445)),MAX($BB$3:BB444)+1,0)</f>
        <v>442</v>
      </c>
      <c r="BC445" s="134" t="s">
        <v>4445</v>
      </c>
      <c r="BD445" s="98">
        <v>0</v>
      </c>
      <c r="BE445" s="99" t="str">
        <f>IFERROR(VLOOKUP(ROWS($BC$4:BC445),$BB$4:$BC$2337,2,0),"")</f>
        <v>Gąsawa (pow. żniński, woj. kujawsko-pomorskie)</v>
      </c>
      <c r="BF445" s="98">
        <v>0</v>
      </c>
      <c r="BG445" s="98">
        <f>IF(ISNUMBER(SEARCH('ankieta ESG'!$G$184,BH445)),MAX($BG$3:BG444)+1,0)</f>
        <v>442</v>
      </c>
      <c r="BH445" s="134" t="s">
        <v>4445</v>
      </c>
      <c r="BI445" s="98">
        <v>0</v>
      </c>
      <c r="BJ445" s="99" t="str">
        <f>IFERROR(VLOOKUP(ROWS($BH$4:BH445),$BG$4:$BH$2337,2,0),"")</f>
        <v>Gąsawa (pow. żniński, woj. kujawsko-pomorskie)</v>
      </c>
      <c r="BK445" s="98">
        <v>0</v>
      </c>
      <c r="BL445" s="98">
        <f>IF(ISNUMBER(SEARCH('ankieta ESG'!$G$185,BM445)),MAX($BL$3:BL444)+1,0)</f>
        <v>442</v>
      </c>
      <c r="BM445" s="134" t="s">
        <v>4445</v>
      </c>
      <c r="BN445" s="98">
        <v>0</v>
      </c>
      <c r="BO445" s="99" t="str">
        <f>IFERROR(VLOOKUP(ROWS($BM$4:BM445),$BL$4:$BM$2337,2,0),"")</f>
        <v>Gąsawa (pow. żniński, woj. kujawsko-pomorskie)</v>
      </c>
      <c r="BP445" s="98">
        <v>0</v>
      </c>
      <c r="BQ445" s="98">
        <f>IF(ISNUMBER(SEARCH('ankieta ESG'!$G$186,BR445)),MAX($BQ$3:BQ444)+1,0)</f>
        <v>442</v>
      </c>
      <c r="BR445" s="134" t="s">
        <v>4445</v>
      </c>
      <c r="BS445" s="98">
        <v>0</v>
      </c>
      <c r="BT445" s="99" t="str">
        <f>IFERROR(VLOOKUP(ROWS($BR$4:BR445),$BQ$4:$BR$2337,2,0),"")</f>
        <v>Gąsawa (pow. żniński, woj. kujawsko-pomorskie)</v>
      </c>
      <c r="BU445" s="98">
        <v>0</v>
      </c>
      <c r="BV445" s="98">
        <f>IF(ISNUMBER(SEARCH('ankieta ESG'!$G$187,BW445)),MAX($BV$3:BV444)+1,0)</f>
        <v>442</v>
      </c>
      <c r="BW445" s="134" t="s">
        <v>4445</v>
      </c>
      <c r="BX445" s="98">
        <v>0</v>
      </c>
      <c r="BY445" s="99" t="str">
        <f>IFERROR(VLOOKUP(ROWS($BW$4:BW445),$BV$4:$BW$2337,2,0),"")</f>
        <v>Gąsawa (pow. żniński, woj. kujawsko-pomorskie)</v>
      </c>
      <c r="BZ445" s="98">
        <v>0</v>
      </c>
      <c r="CA445" s="98">
        <f>IF(ISNUMBER(SEARCH('ankieta ESG'!$G$188,CB445)),MAX($CA$3:CA444)+1,0)</f>
        <v>442</v>
      </c>
      <c r="CB445" s="134" t="s">
        <v>4445</v>
      </c>
      <c r="CC445" s="98">
        <v>0</v>
      </c>
      <c r="CD445" s="99" t="str">
        <f>IFERROR(VLOOKUP(ROWS($CB$4:CB445),$CA$4:$CB$2337,2,0),"")</f>
        <v>Gąsawa (pow. żniński, woj. kujawsko-pomorskie)</v>
      </c>
      <c r="CE445" s="98">
        <v>0</v>
      </c>
      <c r="CF445" s="98">
        <f>IF(ISNUMBER(SEARCH('ankieta ESG'!$G$189,CG445)),MAX($CF$3:CF444)+1,0)</f>
        <v>442</v>
      </c>
      <c r="CG445" s="134" t="s">
        <v>4445</v>
      </c>
      <c r="CH445" s="98">
        <v>0</v>
      </c>
      <c r="CI445" s="99" t="str">
        <f>IFERROR(VLOOKUP(ROWS($CG$4:CG445),$CF$4:$CG$2337,2,0),"")</f>
        <v>Gąsawa (pow. żniński, woj. kujawsko-pomorskie)</v>
      </c>
      <c r="CJ445" s="98">
        <v>0</v>
      </c>
    </row>
    <row r="446" spans="2:88">
      <c r="B446" s="98">
        <f>IF(ISNUMBER(SEARCH('ankieta ESG'!$E$11,C446)),MAX(B$3:$B445)+1,0)</f>
        <v>443</v>
      </c>
      <c r="C446" s="99" t="s">
        <v>487</v>
      </c>
      <c r="D446" s="98">
        <v>0</v>
      </c>
      <c r="E446" s="99" t="str">
        <f>IFERROR(VLOOKUP(ROWS($C$4:C446),$B$4:$C$1385,2,0),"")</f>
        <v>51.22.Z Transport kosmiczny (PKD 2007)</v>
      </c>
      <c r="F446" s="98">
        <v>0</v>
      </c>
      <c r="AM446" s="98">
        <f>IF(ISNUMBER(SEARCH('ankieta ESG'!$G$180,AN446)),MAX(AM$3:$AM445)+1,0)</f>
        <v>443</v>
      </c>
      <c r="AN446" s="134" t="s">
        <v>4446</v>
      </c>
      <c r="AO446" s="98">
        <v>0</v>
      </c>
      <c r="AP446" s="99" t="str">
        <f>IFERROR(VLOOKUP(ROWS($AN$4:AN446),$AM$4:$AN$2337,2,0),"")</f>
        <v>Gdańsk (pow. Gdańsk, woj. pomorskie)</v>
      </c>
      <c r="AQ446" s="98">
        <v>0</v>
      </c>
      <c r="AR446" s="98">
        <f>IF(ISNUMBER(SEARCH('ankieta ESG'!$G$181,AS446)),MAX($AR$3:AR445)+1,0)</f>
        <v>443</v>
      </c>
      <c r="AS446" s="134" t="s">
        <v>4446</v>
      </c>
      <c r="AT446" s="98">
        <v>0</v>
      </c>
      <c r="AU446" s="99" t="str">
        <f>IFERROR(VLOOKUP(ROWS($AS$4:AS446),$AR$4:$AS$2337,2,0),"")</f>
        <v>Gdańsk (pow. Gdańsk, woj. pomorskie)</v>
      </c>
      <c r="AV446" s="98">
        <v>0</v>
      </c>
      <c r="AW446" s="98">
        <f>IF(ISNUMBER(SEARCH('ankieta ESG'!$G$182,AX446)),MAX($AW$3:AW445)+1,0)</f>
        <v>443</v>
      </c>
      <c r="AX446" s="134" t="s">
        <v>4446</v>
      </c>
      <c r="AY446" s="98">
        <v>0</v>
      </c>
      <c r="AZ446" s="99" t="str">
        <f>IFERROR(VLOOKUP(ROWS($AX$4:AX446),$AW$4:$AX$2337,2,0),"")</f>
        <v>Gdańsk (pow. Gdańsk, woj. pomorskie)</v>
      </c>
      <c r="BA446" s="98">
        <v>0</v>
      </c>
      <c r="BB446" s="98">
        <f>IF(ISNUMBER(SEARCH('ankieta ESG'!$G$183,BC446)),MAX($BB$3:BB445)+1,0)</f>
        <v>443</v>
      </c>
      <c r="BC446" s="134" t="s">
        <v>4446</v>
      </c>
      <c r="BD446" s="98">
        <v>0</v>
      </c>
      <c r="BE446" s="99" t="str">
        <f>IFERROR(VLOOKUP(ROWS($BC$4:BC446),$BB$4:$BC$2337,2,0),"")</f>
        <v>Gdańsk (pow. Gdańsk, woj. pomorskie)</v>
      </c>
      <c r="BF446" s="98">
        <v>0</v>
      </c>
      <c r="BG446" s="98">
        <f>IF(ISNUMBER(SEARCH('ankieta ESG'!$G$184,BH446)),MAX($BG$3:BG445)+1,0)</f>
        <v>443</v>
      </c>
      <c r="BH446" s="134" t="s">
        <v>4446</v>
      </c>
      <c r="BI446" s="98">
        <v>0</v>
      </c>
      <c r="BJ446" s="99" t="str">
        <f>IFERROR(VLOOKUP(ROWS($BH$4:BH446),$BG$4:$BH$2337,2,0),"")</f>
        <v>Gdańsk (pow. Gdańsk, woj. pomorskie)</v>
      </c>
      <c r="BK446" s="98">
        <v>0</v>
      </c>
      <c r="BL446" s="98">
        <f>IF(ISNUMBER(SEARCH('ankieta ESG'!$G$185,BM446)),MAX($BL$3:BL445)+1,0)</f>
        <v>443</v>
      </c>
      <c r="BM446" s="134" t="s">
        <v>4446</v>
      </c>
      <c r="BN446" s="98">
        <v>0</v>
      </c>
      <c r="BO446" s="99" t="str">
        <f>IFERROR(VLOOKUP(ROWS($BM$4:BM446),$BL$4:$BM$2337,2,0),"")</f>
        <v>Gdańsk (pow. Gdańsk, woj. pomorskie)</v>
      </c>
      <c r="BP446" s="98">
        <v>0</v>
      </c>
      <c r="BQ446" s="98">
        <f>IF(ISNUMBER(SEARCH('ankieta ESG'!$G$186,BR446)),MAX($BQ$3:BQ445)+1,0)</f>
        <v>443</v>
      </c>
      <c r="BR446" s="134" t="s">
        <v>4446</v>
      </c>
      <c r="BS446" s="98">
        <v>0</v>
      </c>
      <c r="BT446" s="99" t="str">
        <f>IFERROR(VLOOKUP(ROWS($BR$4:BR446),$BQ$4:$BR$2337,2,0),"")</f>
        <v>Gdańsk (pow. Gdańsk, woj. pomorskie)</v>
      </c>
      <c r="BU446" s="98">
        <v>0</v>
      </c>
      <c r="BV446" s="98">
        <f>IF(ISNUMBER(SEARCH('ankieta ESG'!$G$187,BW446)),MAX($BV$3:BV445)+1,0)</f>
        <v>443</v>
      </c>
      <c r="BW446" s="134" t="s">
        <v>4446</v>
      </c>
      <c r="BX446" s="98">
        <v>0</v>
      </c>
      <c r="BY446" s="99" t="str">
        <f>IFERROR(VLOOKUP(ROWS($BW$4:BW446),$BV$4:$BW$2337,2,0),"")</f>
        <v>Gdańsk (pow. Gdańsk, woj. pomorskie)</v>
      </c>
      <c r="BZ446" s="98">
        <v>0</v>
      </c>
      <c r="CA446" s="98">
        <f>IF(ISNUMBER(SEARCH('ankieta ESG'!$G$188,CB446)),MAX($CA$3:CA445)+1,0)</f>
        <v>443</v>
      </c>
      <c r="CB446" s="134" t="s">
        <v>4446</v>
      </c>
      <c r="CC446" s="98">
        <v>0</v>
      </c>
      <c r="CD446" s="99" t="str">
        <f>IFERROR(VLOOKUP(ROWS($CB$4:CB446),$CA$4:$CB$2337,2,0),"")</f>
        <v>Gdańsk (pow. Gdańsk, woj. pomorskie)</v>
      </c>
      <c r="CE446" s="98">
        <v>0</v>
      </c>
      <c r="CF446" s="98">
        <f>IF(ISNUMBER(SEARCH('ankieta ESG'!$G$189,CG446)),MAX($CF$3:CF445)+1,0)</f>
        <v>443</v>
      </c>
      <c r="CG446" s="134" t="s">
        <v>4446</v>
      </c>
      <c r="CH446" s="98">
        <v>0</v>
      </c>
      <c r="CI446" s="99" t="str">
        <f>IFERROR(VLOOKUP(ROWS($CG$4:CG446),$CF$4:$CG$2337,2,0),"")</f>
        <v>Gdańsk (pow. Gdańsk, woj. pomorskie)</v>
      </c>
      <c r="CJ446" s="98">
        <v>0</v>
      </c>
    </row>
    <row r="447" spans="2:88">
      <c r="B447" s="98">
        <f>IF(ISNUMBER(SEARCH('ankieta ESG'!$E$11,C447)),MAX(B$3:$B446)+1,0)</f>
        <v>444</v>
      </c>
      <c r="C447" s="99" t="s">
        <v>488</v>
      </c>
      <c r="D447" s="98">
        <v>0</v>
      </c>
      <c r="E447" s="99" t="str">
        <f>IFERROR(VLOOKUP(ROWS($C$4:C447),$B$4:$C$1385,2,0),"")</f>
        <v>52.10.A Magazynowanie i przechowywanie paliw gazowych (PKD 2007)</v>
      </c>
      <c r="F447" s="98">
        <v>0</v>
      </c>
      <c r="AM447" s="98">
        <f>IF(ISNUMBER(SEARCH('ankieta ESG'!$G$180,AN447)),MAX(AM$3:$AM446)+1,0)</f>
        <v>444</v>
      </c>
      <c r="AN447" s="134" t="s">
        <v>4447</v>
      </c>
      <c r="AO447" s="98">
        <v>0</v>
      </c>
      <c r="AP447" s="99" t="str">
        <f>IFERROR(VLOOKUP(ROWS($AN$4:AN447),$AM$4:$AN$2337,2,0),"")</f>
        <v>Gdów (pow. wielicki, woj. małopolskie)</v>
      </c>
      <c r="AQ447" s="98">
        <v>0</v>
      </c>
      <c r="AR447" s="98">
        <f>IF(ISNUMBER(SEARCH('ankieta ESG'!$G$181,AS447)),MAX($AR$3:AR446)+1,0)</f>
        <v>444</v>
      </c>
      <c r="AS447" s="134" t="s">
        <v>4447</v>
      </c>
      <c r="AT447" s="98">
        <v>0</v>
      </c>
      <c r="AU447" s="99" t="str">
        <f>IFERROR(VLOOKUP(ROWS($AS$4:AS447),$AR$4:$AS$2337,2,0),"")</f>
        <v>Gdów (pow. wielicki, woj. małopolskie)</v>
      </c>
      <c r="AV447" s="98">
        <v>0</v>
      </c>
      <c r="AW447" s="98">
        <f>IF(ISNUMBER(SEARCH('ankieta ESG'!$G$182,AX447)),MAX($AW$3:AW446)+1,0)</f>
        <v>444</v>
      </c>
      <c r="AX447" s="134" t="s">
        <v>4447</v>
      </c>
      <c r="AY447" s="98">
        <v>0</v>
      </c>
      <c r="AZ447" s="99" t="str">
        <f>IFERROR(VLOOKUP(ROWS($AX$4:AX447),$AW$4:$AX$2337,2,0),"")</f>
        <v>Gdów (pow. wielicki, woj. małopolskie)</v>
      </c>
      <c r="BA447" s="98">
        <v>0</v>
      </c>
      <c r="BB447" s="98">
        <f>IF(ISNUMBER(SEARCH('ankieta ESG'!$G$183,BC447)),MAX($BB$3:BB446)+1,0)</f>
        <v>444</v>
      </c>
      <c r="BC447" s="134" t="s">
        <v>4447</v>
      </c>
      <c r="BD447" s="98">
        <v>0</v>
      </c>
      <c r="BE447" s="99" t="str">
        <f>IFERROR(VLOOKUP(ROWS($BC$4:BC447),$BB$4:$BC$2337,2,0),"")</f>
        <v>Gdów (pow. wielicki, woj. małopolskie)</v>
      </c>
      <c r="BF447" s="98">
        <v>0</v>
      </c>
      <c r="BG447" s="98">
        <f>IF(ISNUMBER(SEARCH('ankieta ESG'!$G$184,BH447)),MAX($BG$3:BG446)+1,0)</f>
        <v>444</v>
      </c>
      <c r="BH447" s="134" t="s">
        <v>4447</v>
      </c>
      <c r="BI447" s="98">
        <v>0</v>
      </c>
      <c r="BJ447" s="99" t="str">
        <f>IFERROR(VLOOKUP(ROWS($BH$4:BH447),$BG$4:$BH$2337,2,0),"")</f>
        <v>Gdów (pow. wielicki, woj. małopolskie)</v>
      </c>
      <c r="BK447" s="98">
        <v>0</v>
      </c>
      <c r="BL447" s="98">
        <f>IF(ISNUMBER(SEARCH('ankieta ESG'!$G$185,BM447)),MAX($BL$3:BL446)+1,0)</f>
        <v>444</v>
      </c>
      <c r="BM447" s="134" t="s">
        <v>4447</v>
      </c>
      <c r="BN447" s="98">
        <v>0</v>
      </c>
      <c r="BO447" s="99" t="str">
        <f>IFERROR(VLOOKUP(ROWS($BM$4:BM447),$BL$4:$BM$2337,2,0),"")</f>
        <v>Gdów (pow. wielicki, woj. małopolskie)</v>
      </c>
      <c r="BP447" s="98">
        <v>0</v>
      </c>
      <c r="BQ447" s="98">
        <f>IF(ISNUMBER(SEARCH('ankieta ESG'!$G$186,BR447)),MAX($BQ$3:BQ446)+1,0)</f>
        <v>444</v>
      </c>
      <c r="BR447" s="134" t="s">
        <v>4447</v>
      </c>
      <c r="BS447" s="98">
        <v>0</v>
      </c>
      <c r="BT447" s="99" t="str">
        <f>IFERROR(VLOOKUP(ROWS($BR$4:BR447),$BQ$4:$BR$2337,2,0),"")</f>
        <v>Gdów (pow. wielicki, woj. małopolskie)</v>
      </c>
      <c r="BU447" s="98">
        <v>0</v>
      </c>
      <c r="BV447" s="98">
        <f>IF(ISNUMBER(SEARCH('ankieta ESG'!$G$187,BW447)),MAX($BV$3:BV446)+1,0)</f>
        <v>444</v>
      </c>
      <c r="BW447" s="134" t="s">
        <v>4447</v>
      </c>
      <c r="BX447" s="98">
        <v>0</v>
      </c>
      <c r="BY447" s="99" t="str">
        <f>IFERROR(VLOOKUP(ROWS($BW$4:BW447),$BV$4:$BW$2337,2,0),"")</f>
        <v>Gdów (pow. wielicki, woj. małopolskie)</v>
      </c>
      <c r="BZ447" s="98">
        <v>0</v>
      </c>
      <c r="CA447" s="98">
        <f>IF(ISNUMBER(SEARCH('ankieta ESG'!$G$188,CB447)),MAX($CA$3:CA446)+1,0)</f>
        <v>444</v>
      </c>
      <c r="CB447" s="134" t="s">
        <v>4447</v>
      </c>
      <c r="CC447" s="98">
        <v>0</v>
      </c>
      <c r="CD447" s="99" t="str">
        <f>IFERROR(VLOOKUP(ROWS($CB$4:CB447),$CA$4:$CB$2337,2,0),"")</f>
        <v>Gdów (pow. wielicki, woj. małopolskie)</v>
      </c>
      <c r="CE447" s="98">
        <v>0</v>
      </c>
      <c r="CF447" s="98">
        <f>IF(ISNUMBER(SEARCH('ankieta ESG'!$G$189,CG447)),MAX($CF$3:CF446)+1,0)</f>
        <v>444</v>
      </c>
      <c r="CG447" s="134" t="s">
        <v>4447</v>
      </c>
      <c r="CH447" s="98">
        <v>0</v>
      </c>
      <c r="CI447" s="99" t="str">
        <f>IFERROR(VLOOKUP(ROWS($CG$4:CG447),$CF$4:$CG$2337,2,0),"")</f>
        <v>Gdów (pow. wielicki, woj. małopolskie)</v>
      </c>
      <c r="CJ447" s="98">
        <v>0</v>
      </c>
    </row>
    <row r="448" spans="2:88">
      <c r="B448" s="98">
        <f>IF(ISNUMBER(SEARCH('ankieta ESG'!$E$11,C448)),MAX(B$3:$B447)+1,0)</f>
        <v>445</v>
      </c>
      <c r="C448" s="99" t="s">
        <v>489</v>
      </c>
      <c r="D448" s="98">
        <v>0</v>
      </c>
      <c r="E448" s="99" t="str">
        <f>IFERROR(VLOOKUP(ROWS($C$4:C448),$B$4:$C$1385,2,0),"")</f>
        <v>52.10.B Magazynowanie i przechowywanie pozostałych towarów (PKD 2007)</v>
      </c>
      <c r="F448" s="98">
        <v>0</v>
      </c>
      <c r="AM448" s="98">
        <f>IF(ISNUMBER(SEARCH('ankieta ESG'!$G$180,AN448)),MAX(AM$3:$AM447)+1,0)</f>
        <v>445</v>
      </c>
      <c r="AN448" s="134" t="s">
        <v>4448</v>
      </c>
      <c r="AO448" s="98">
        <v>0</v>
      </c>
      <c r="AP448" s="99" t="str">
        <f>IFERROR(VLOOKUP(ROWS($AN$4:AN448),$AM$4:$AN$2337,2,0),"")</f>
        <v>Gdynia (pow. Gdynia, woj. pomorskie)</v>
      </c>
      <c r="AQ448" s="98">
        <v>0</v>
      </c>
      <c r="AR448" s="98">
        <f>IF(ISNUMBER(SEARCH('ankieta ESG'!$G$181,AS448)),MAX($AR$3:AR447)+1,0)</f>
        <v>445</v>
      </c>
      <c r="AS448" s="134" t="s">
        <v>4448</v>
      </c>
      <c r="AT448" s="98">
        <v>0</v>
      </c>
      <c r="AU448" s="99" t="str">
        <f>IFERROR(VLOOKUP(ROWS($AS$4:AS448),$AR$4:$AS$2337,2,0),"")</f>
        <v>Gdynia (pow. Gdynia, woj. pomorskie)</v>
      </c>
      <c r="AV448" s="98">
        <v>0</v>
      </c>
      <c r="AW448" s="98">
        <f>IF(ISNUMBER(SEARCH('ankieta ESG'!$G$182,AX448)),MAX($AW$3:AW447)+1,0)</f>
        <v>445</v>
      </c>
      <c r="AX448" s="134" t="s">
        <v>4448</v>
      </c>
      <c r="AY448" s="98">
        <v>0</v>
      </c>
      <c r="AZ448" s="99" t="str">
        <f>IFERROR(VLOOKUP(ROWS($AX$4:AX448),$AW$4:$AX$2337,2,0),"")</f>
        <v>Gdynia (pow. Gdynia, woj. pomorskie)</v>
      </c>
      <c r="BA448" s="98">
        <v>0</v>
      </c>
      <c r="BB448" s="98">
        <f>IF(ISNUMBER(SEARCH('ankieta ESG'!$G$183,BC448)),MAX($BB$3:BB447)+1,0)</f>
        <v>445</v>
      </c>
      <c r="BC448" s="134" t="s">
        <v>4448</v>
      </c>
      <c r="BD448" s="98">
        <v>0</v>
      </c>
      <c r="BE448" s="99" t="str">
        <f>IFERROR(VLOOKUP(ROWS($BC$4:BC448),$BB$4:$BC$2337,2,0),"")</f>
        <v>Gdynia (pow. Gdynia, woj. pomorskie)</v>
      </c>
      <c r="BF448" s="98">
        <v>0</v>
      </c>
      <c r="BG448" s="98">
        <f>IF(ISNUMBER(SEARCH('ankieta ESG'!$G$184,BH448)),MAX($BG$3:BG447)+1,0)</f>
        <v>445</v>
      </c>
      <c r="BH448" s="134" t="s">
        <v>4448</v>
      </c>
      <c r="BI448" s="98">
        <v>0</v>
      </c>
      <c r="BJ448" s="99" t="str">
        <f>IFERROR(VLOOKUP(ROWS($BH$4:BH448),$BG$4:$BH$2337,2,0),"")</f>
        <v>Gdynia (pow. Gdynia, woj. pomorskie)</v>
      </c>
      <c r="BK448" s="98">
        <v>0</v>
      </c>
      <c r="BL448" s="98">
        <f>IF(ISNUMBER(SEARCH('ankieta ESG'!$G$185,BM448)),MAX($BL$3:BL447)+1,0)</f>
        <v>445</v>
      </c>
      <c r="BM448" s="134" t="s">
        <v>4448</v>
      </c>
      <c r="BN448" s="98">
        <v>0</v>
      </c>
      <c r="BO448" s="99" t="str">
        <f>IFERROR(VLOOKUP(ROWS($BM$4:BM448),$BL$4:$BM$2337,2,0),"")</f>
        <v>Gdynia (pow. Gdynia, woj. pomorskie)</v>
      </c>
      <c r="BP448" s="98">
        <v>0</v>
      </c>
      <c r="BQ448" s="98">
        <f>IF(ISNUMBER(SEARCH('ankieta ESG'!$G$186,BR448)),MAX($BQ$3:BQ447)+1,0)</f>
        <v>445</v>
      </c>
      <c r="BR448" s="134" t="s">
        <v>4448</v>
      </c>
      <c r="BS448" s="98">
        <v>0</v>
      </c>
      <c r="BT448" s="99" t="str">
        <f>IFERROR(VLOOKUP(ROWS($BR$4:BR448),$BQ$4:$BR$2337,2,0),"")</f>
        <v>Gdynia (pow. Gdynia, woj. pomorskie)</v>
      </c>
      <c r="BU448" s="98">
        <v>0</v>
      </c>
      <c r="BV448" s="98">
        <f>IF(ISNUMBER(SEARCH('ankieta ESG'!$G$187,BW448)),MAX($BV$3:BV447)+1,0)</f>
        <v>445</v>
      </c>
      <c r="BW448" s="134" t="s">
        <v>4448</v>
      </c>
      <c r="BX448" s="98">
        <v>0</v>
      </c>
      <c r="BY448" s="99" t="str">
        <f>IFERROR(VLOOKUP(ROWS($BW$4:BW448),$BV$4:$BW$2337,2,0),"")</f>
        <v>Gdynia (pow. Gdynia, woj. pomorskie)</v>
      </c>
      <c r="BZ448" s="98">
        <v>0</v>
      </c>
      <c r="CA448" s="98">
        <f>IF(ISNUMBER(SEARCH('ankieta ESG'!$G$188,CB448)),MAX($CA$3:CA447)+1,0)</f>
        <v>445</v>
      </c>
      <c r="CB448" s="134" t="s">
        <v>4448</v>
      </c>
      <c r="CC448" s="98">
        <v>0</v>
      </c>
      <c r="CD448" s="99" t="str">
        <f>IFERROR(VLOOKUP(ROWS($CB$4:CB448),$CA$4:$CB$2337,2,0),"")</f>
        <v>Gdynia (pow. Gdynia, woj. pomorskie)</v>
      </c>
      <c r="CE448" s="98">
        <v>0</v>
      </c>
      <c r="CF448" s="98">
        <f>IF(ISNUMBER(SEARCH('ankieta ESG'!$G$189,CG448)),MAX($CF$3:CF447)+1,0)</f>
        <v>445</v>
      </c>
      <c r="CG448" s="134" t="s">
        <v>4448</v>
      </c>
      <c r="CH448" s="98">
        <v>0</v>
      </c>
      <c r="CI448" s="99" t="str">
        <f>IFERROR(VLOOKUP(ROWS($CG$4:CG448),$CF$4:$CG$2337,2,0),"")</f>
        <v>Gdynia (pow. Gdynia, woj. pomorskie)</v>
      </c>
      <c r="CJ448" s="98">
        <v>0</v>
      </c>
    </row>
    <row r="449" spans="2:88">
      <c r="B449" s="98">
        <f>IF(ISNUMBER(SEARCH('ankieta ESG'!$E$11,C449)),MAX(B$3:$B448)+1,0)</f>
        <v>446</v>
      </c>
      <c r="C449" s="99" t="s">
        <v>490</v>
      </c>
      <c r="D449" s="98">
        <v>0</v>
      </c>
      <c r="E449" s="99" t="str">
        <f>IFERROR(VLOOKUP(ROWS($C$4:C449),$B$4:$C$1385,2,0),"")</f>
        <v>52.21.Z Działalność usługowa wspomagająca transport lądowy (PKD 2007)</v>
      </c>
      <c r="F449" s="98">
        <v>0</v>
      </c>
      <c r="AM449" s="98">
        <f>IF(ISNUMBER(SEARCH('ankieta ESG'!$G$180,AN449)),MAX(AM$3:$AM448)+1,0)</f>
        <v>446</v>
      </c>
      <c r="AN449" s="134" t="s">
        <v>4449</v>
      </c>
      <c r="AO449" s="98">
        <v>0</v>
      </c>
      <c r="AP449" s="99" t="str">
        <f>IFERROR(VLOOKUP(ROWS($AN$4:AN449),$AM$4:$AN$2337,2,0),"")</f>
        <v>Giby (pow. sejneński, woj. podlaskie)</v>
      </c>
      <c r="AQ449" s="98">
        <v>0</v>
      </c>
      <c r="AR449" s="98">
        <f>IF(ISNUMBER(SEARCH('ankieta ESG'!$G$181,AS449)),MAX($AR$3:AR448)+1,0)</f>
        <v>446</v>
      </c>
      <c r="AS449" s="134" t="s">
        <v>4449</v>
      </c>
      <c r="AT449" s="98">
        <v>0</v>
      </c>
      <c r="AU449" s="99" t="str">
        <f>IFERROR(VLOOKUP(ROWS($AS$4:AS449),$AR$4:$AS$2337,2,0),"")</f>
        <v>Giby (pow. sejneński, woj. podlaskie)</v>
      </c>
      <c r="AV449" s="98">
        <v>0</v>
      </c>
      <c r="AW449" s="98">
        <f>IF(ISNUMBER(SEARCH('ankieta ESG'!$G$182,AX449)),MAX($AW$3:AW448)+1,0)</f>
        <v>446</v>
      </c>
      <c r="AX449" s="134" t="s">
        <v>4449</v>
      </c>
      <c r="AY449" s="98">
        <v>0</v>
      </c>
      <c r="AZ449" s="99" t="str">
        <f>IFERROR(VLOOKUP(ROWS($AX$4:AX449),$AW$4:$AX$2337,2,0),"")</f>
        <v>Giby (pow. sejneński, woj. podlaskie)</v>
      </c>
      <c r="BA449" s="98">
        <v>0</v>
      </c>
      <c r="BB449" s="98">
        <f>IF(ISNUMBER(SEARCH('ankieta ESG'!$G$183,BC449)),MAX($BB$3:BB448)+1,0)</f>
        <v>446</v>
      </c>
      <c r="BC449" s="134" t="s">
        <v>4449</v>
      </c>
      <c r="BD449" s="98">
        <v>0</v>
      </c>
      <c r="BE449" s="99" t="str">
        <f>IFERROR(VLOOKUP(ROWS($BC$4:BC449),$BB$4:$BC$2337,2,0),"")</f>
        <v>Giby (pow. sejneński, woj. podlaskie)</v>
      </c>
      <c r="BF449" s="98">
        <v>0</v>
      </c>
      <c r="BG449" s="98">
        <f>IF(ISNUMBER(SEARCH('ankieta ESG'!$G$184,BH449)),MAX($BG$3:BG448)+1,0)</f>
        <v>446</v>
      </c>
      <c r="BH449" s="134" t="s">
        <v>4449</v>
      </c>
      <c r="BI449" s="98">
        <v>0</v>
      </c>
      <c r="BJ449" s="99" t="str">
        <f>IFERROR(VLOOKUP(ROWS($BH$4:BH449),$BG$4:$BH$2337,2,0),"")</f>
        <v>Giby (pow. sejneński, woj. podlaskie)</v>
      </c>
      <c r="BK449" s="98">
        <v>0</v>
      </c>
      <c r="BL449" s="98">
        <f>IF(ISNUMBER(SEARCH('ankieta ESG'!$G$185,BM449)),MAX($BL$3:BL448)+1,0)</f>
        <v>446</v>
      </c>
      <c r="BM449" s="134" t="s">
        <v>4449</v>
      </c>
      <c r="BN449" s="98">
        <v>0</v>
      </c>
      <c r="BO449" s="99" t="str">
        <f>IFERROR(VLOOKUP(ROWS($BM$4:BM449),$BL$4:$BM$2337,2,0),"")</f>
        <v>Giby (pow. sejneński, woj. podlaskie)</v>
      </c>
      <c r="BP449" s="98">
        <v>0</v>
      </c>
      <c r="BQ449" s="98">
        <f>IF(ISNUMBER(SEARCH('ankieta ESG'!$G$186,BR449)),MAX($BQ$3:BQ448)+1,0)</f>
        <v>446</v>
      </c>
      <c r="BR449" s="134" t="s">
        <v>4449</v>
      </c>
      <c r="BS449" s="98">
        <v>0</v>
      </c>
      <c r="BT449" s="99" t="str">
        <f>IFERROR(VLOOKUP(ROWS($BR$4:BR449),$BQ$4:$BR$2337,2,0),"")</f>
        <v>Giby (pow. sejneński, woj. podlaskie)</v>
      </c>
      <c r="BU449" s="98">
        <v>0</v>
      </c>
      <c r="BV449" s="98">
        <f>IF(ISNUMBER(SEARCH('ankieta ESG'!$G$187,BW449)),MAX($BV$3:BV448)+1,0)</f>
        <v>446</v>
      </c>
      <c r="BW449" s="134" t="s">
        <v>4449</v>
      </c>
      <c r="BX449" s="98">
        <v>0</v>
      </c>
      <c r="BY449" s="99" t="str">
        <f>IFERROR(VLOOKUP(ROWS($BW$4:BW449),$BV$4:$BW$2337,2,0),"")</f>
        <v>Giby (pow. sejneński, woj. podlaskie)</v>
      </c>
      <c r="BZ449" s="98">
        <v>0</v>
      </c>
      <c r="CA449" s="98">
        <f>IF(ISNUMBER(SEARCH('ankieta ESG'!$G$188,CB449)),MAX($CA$3:CA448)+1,0)</f>
        <v>446</v>
      </c>
      <c r="CB449" s="134" t="s">
        <v>4449</v>
      </c>
      <c r="CC449" s="98">
        <v>0</v>
      </c>
      <c r="CD449" s="99" t="str">
        <f>IFERROR(VLOOKUP(ROWS($CB$4:CB449),$CA$4:$CB$2337,2,0),"")</f>
        <v>Giby (pow. sejneński, woj. podlaskie)</v>
      </c>
      <c r="CE449" s="98">
        <v>0</v>
      </c>
      <c r="CF449" s="98">
        <f>IF(ISNUMBER(SEARCH('ankieta ESG'!$G$189,CG449)),MAX($CF$3:CF448)+1,0)</f>
        <v>446</v>
      </c>
      <c r="CG449" s="134" t="s">
        <v>4449</v>
      </c>
      <c r="CH449" s="98">
        <v>0</v>
      </c>
      <c r="CI449" s="99" t="str">
        <f>IFERROR(VLOOKUP(ROWS($CG$4:CG449),$CF$4:$CG$2337,2,0),"")</f>
        <v>Giby (pow. sejneński, woj. podlaskie)</v>
      </c>
      <c r="CJ449" s="98">
        <v>0</v>
      </c>
    </row>
    <row r="450" spans="2:88">
      <c r="B450" s="98">
        <f>IF(ISNUMBER(SEARCH('ankieta ESG'!$E$11,C450)),MAX(B$3:$B449)+1,0)</f>
        <v>447</v>
      </c>
      <c r="C450" s="99" t="s">
        <v>491</v>
      </c>
      <c r="D450" s="98">
        <v>0</v>
      </c>
      <c r="E450" s="99" t="str">
        <f>IFERROR(VLOOKUP(ROWS($C$4:C450),$B$4:$C$1385,2,0),"")</f>
        <v>52.22.A Działalność usługowa wspomagająca transport morski (PKD 2007)</v>
      </c>
      <c r="F450" s="98">
        <v>0</v>
      </c>
      <c r="AM450" s="98">
        <f>IF(ISNUMBER(SEARCH('ankieta ESG'!$G$180,AN450)),MAX(AM$3:$AM449)+1,0)</f>
        <v>447</v>
      </c>
      <c r="AN450" s="134" t="s">
        <v>4450</v>
      </c>
      <c r="AO450" s="98">
        <v>0</v>
      </c>
      <c r="AP450" s="99" t="str">
        <f>IFERROR(VLOOKUP(ROWS($AN$4:AN450),$AM$4:$AN$2337,2,0),"")</f>
        <v>Gidle (pow. radomszczański, woj. łódzkie)</v>
      </c>
      <c r="AQ450" s="98">
        <v>0</v>
      </c>
      <c r="AR450" s="98">
        <f>IF(ISNUMBER(SEARCH('ankieta ESG'!$G$181,AS450)),MAX($AR$3:AR449)+1,0)</f>
        <v>447</v>
      </c>
      <c r="AS450" s="134" t="s">
        <v>4450</v>
      </c>
      <c r="AT450" s="98">
        <v>0</v>
      </c>
      <c r="AU450" s="99" t="str">
        <f>IFERROR(VLOOKUP(ROWS($AS$4:AS450),$AR$4:$AS$2337,2,0),"")</f>
        <v>Gidle (pow. radomszczański, woj. łódzkie)</v>
      </c>
      <c r="AV450" s="98">
        <v>0</v>
      </c>
      <c r="AW450" s="98">
        <f>IF(ISNUMBER(SEARCH('ankieta ESG'!$G$182,AX450)),MAX($AW$3:AW449)+1,0)</f>
        <v>447</v>
      </c>
      <c r="AX450" s="134" t="s">
        <v>4450</v>
      </c>
      <c r="AY450" s="98">
        <v>0</v>
      </c>
      <c r="AZ450" s="99" t="str">
        <f>IFERROR(VLOOKUP(ROWS($AX$4:AX450),$AW$4:$AX$2337,2,0),"")</f>
        <v>Gidle (pow. radomszczański, woj. łódzkie)</v>
      </c>
      <c r="BA450" s="98">
        <v>0</v>
      </c>
      <c r="BB450" s="98">
        <f>IF(ISNUMBER(SEARCH('ankieta ESG'!$G$183,BC450)),MAX($BB$3:BB449)+1,0)</f>
        <v>447</v>
      </c>
      <c r="BC450" s="134" t="s">
        <v>4450</v>
      </c>
      <c r="BD450" s="98">
        <v>0</v>
      </c>
      <c r="BE450" s="99" t="str">
        <f>IFERROR(VLOOKUP(ROWS($BC$4:BC450),$BB$4:$BC$2337,2,0),"")</f>
        <v>Gidle (pow. radomszczański, woj. łódzkie)</v>
      </c>
      <c r="BF450" s="98">
        <v>0</v>
      </c>
      <c r="BG450" s="98">
        <f>IF(ISNUMBER(SEARCH('ankieta ESG'!$G$184,BH450)),MAX($BG$3:BG449)+1,0)</f>
        <v>447</v>
      </c>
      <c r="BH450" s="134" t="s">
        <v>4450</v>
      </c>
      <c r="BI450" s="98">
        <v>0</v>
      </c>
      <c r="BJ450" s="99" t="str">
        <f>IFERROR(VLOOKUP(ROWS($BH$4:BH450),$BG$4:$BH$2337,2,0),"")</f>
        <v>Gidle (pow. radomszczański, woj. łódzkie)</v>
      </c>
      <c r="BK450" s="98">
        <v>0</v>
      </c>
      <c r="BL450" s="98">
        <f>IF(ISNUMBER(SEARCH('ankieta ESG'!$G$185,BM450)),MAX($BL$3:BL449)+1,0)</f>
        <v>447</v>
      </c>
      <c r="BM450" s="134" t="s">
        <v>4450</v>
      </c>
      <c r="BN450" s="98">
        <v>0</v>
      </c>
      <c r="BO450" s="99" t="str">
        <f>IFERROR(VLOOKUP(ROWS($BM$4:BM450),$BL$4:$BM$2337,2,0),"")</f>
        <v>Gidle (pow. radomszczański, woj. łódzkie)</v>
      </c>
      <c r="BP450" s="98">
        <v>0</v>
      </c>
      <c r="BQ450" s="98">
        <f>IF(ISNUMBER(SEARCH('ankieta ESG'!$G$186,BR450)),MAX($BQ$3:BQ449)+1,0)</f>
        <v>447</v>
      </c>
      <c r="BR450" s="134" t="s">
        <v>4450</v>
      </c>
      <c r="BS450" s="98">
        <v>0</v>
      </c>
      <c r="BT450" s="99" t="str">
        <f>IFERROR(VLOOKUP(ROWS($BR$4:BR450),$BQ$4:$BR$2337,2,0),"")</f>
        <v>Gidle (pow. radomszczański, woj. łódzkie)</v>
      </c>
      <c r="BU450" s="98">
        <v>0</v>
      </c>
      <c r="BV450" s="98">
        <f>IF(ISNUMBER(SEARCH('ankieta ESG'!$G$187,BW450)),MAX($BV$3:BV449)+1,0)</f>
        <v>447</v>
      </c>
      <c r="BW450" s="134" t="s">
        <v>4450</v>
      </c>
      <c r="BX450" s="98">
        <v>0</v>
      </c>
      <c r="BY450" s="99" t="str">
        <f>IFERROR(VLOOKUP(ROWS($BW$4:BW450),$BV$4:$BW$2337,2,0),"")</f>
        <v>Gidle (pow. radomszczański, woj. łódzkie)</v>
      </c>
      <c r="BZ450" s="98">
        <v>0</v>
      </c>
      <c r="CA450" s="98">
        <f>IF(ISNUMBER(SEARCH('ankieta ESG'!$G$188,CB450)),MAX($CA$3:CA449)+1,0)</f>
        <v>447</v>
      </c>
      <c r="CB450" s="134" t="s">
        <v>4450</v>
      </c>
      <c r="CC450" s="98">
        <v>0</v>
      </c>
      <c r="CD450" s="99" t="str">
        <f>IFERROR(VLOOKUP(ROWS($CB$4:CB450),$CA$4:$CB$2337,2,0),"")</f>
        <v>Gidle (pow. radomszczański, woj. łódzkie)</v>
      </c>
      <c r="CE450" s="98">
        <v>0</v>
      </c>
      <c r="CF450" s="98">
        <f>IF(ISNUMBER(SEARCH('ankieta ESG'!$G$189,CG450)),MAX($CF$3:CF449)+1,0)</f>
        <v>447</v>
      </c>
      <c r="CG450" s="134" t="s">
        <v>4450</v>
      </c>
      <c r="CH450" s="98">
        <v>0</v>
      </c>
      <c r="CI450" s="99" t="str">
        <f>IFERROR(VLOOKUP(ROWS($CG$4:CG450),$CF$4:$CG$2337,2,0),"")</f>
        <v>Gidle (pow. radomszczański, woj. łódzkie)</v>
      </c>
      <c r="CJ450" s="98">
        <v>0</v>
      </c>
    </row>
    <row r="451" spans="2:88">
      <c r="B451" s="98">
        <f>IF(ISNUMBER(SEARCH('ankieta ESG'!$E$11,C451)),MAX(B$3:$B450)+1,0)</f>
        <v>448</v>
      </c>
      <c r="C451" s="99" t="s">
        <v>492</v>
      </c>
      <c r="D451" s="98">
        <v>0</v>
      </c>
      <c r="E451" s="99" t="str">
        <f>IFERROR(VLOOKUP(ROWS($C$4:C451),$B$4:$C$1385,2,0),"")</f>
        <v>52.22.B Działalność usługowa wspomagająca transport śródlądowy (PKD 2007)</v>
      </c>
      <c r="F451" s="98">
        <v>0</v>
      </c>
      <c r="AM451" s="98">
        <f>IF(ISNUMBER(SEARCH('ankieta ESG'!$G$180,AN451)),MAX(AM$3:$AM450)+1,0)</f>
        <v>448</v>
      </c>
      <c r="AN451" s="134" t="s">
        <v>4451</v>
      </c>
      <c r="AO451" s="98">
        <v>0</v>
      </c>
      <c r="AP451" s="99" t="str">
        <f>IFERROR(VLOOKUP(ROWS($AN$4:AN451),$AM$4:$AN$2337,2,0),"")</f>
        <v>Gielniów (pow. przysuski, woj. mazowieckie)</v>
      </c>
      <c r="AQ451" s="98">
        <v>0</v>
      </c>
      <c r="AR451" s="98">
        <f>IF(ISNUMBER(SEARCH('ankieta ESG'!$G$181,AS451)),MAX($AR$3:AR450)+1,0)</f>
        <v>448</v>
      </c>
      <c r="AS451" s="134" t="s">
        <v>4451</v>
      </c>
      <c r="AT451" s="98">
        <v>0</v>
      </c>
      <c r="AU451" s="99" t="str">
        <f>IFERROR(VLOOKUP(ROWS($AS$4:AS451),$AR$4:$AS$2337,2,0),"")</f>
        <v>Gielniów (pow. przysuski, woj. mazowieckie)</v>
      </c>
      <c r="AV451" s="98">
        <v>0</v>
      </c>
      <c r="AW451" s="98">
        <f>IF(ISNUMBER(SEARCH('ankieta ESG'!$G$182,AX451)),MAX($AW$3:AW450)+1,0)</f>
        <v>448</v>
      </c>
      <c r="AX451" s="134" t="s">
        <v>4451</v>
      </c>
      <c r="AY451" s="98">
        <v>0</v>
      </c>
      <c r="AZ451" s="99" t="str">
        <f>IFERROR(VLOOKUP(ROWS($AX$4:AX451),$AW$4:$AX$2337,2,0),"")</f>
        <v>Gielniów (pow. przysuski, woj. mazowieckie)</v>
      </c>
      <c r="BA451" s="98">
        <v>0</v>
      </c>
      <c r="BB451" s="98">
        <f>IF(ISNUMBER(SEARCH('ankieta ESG'!$G$183,BC451)),MAX($BB$3:BB450)+1,0)</f>
        <v>448</v>
      </c>
      <c r="BC451" s="134" t="s">
        <v>4451</v>
      </c>
      <c r="BD451" s="98">
        <v>0</v>
      </c>
      <c r="BE451" s="99" t="str">
        <f>IFERROR(VLOOKUP(ROWS($BC$4:BC451),$BB$4:$BC$2337,2,0),"")</f>
        <v>Gielniów (pow. przysuski, woj. mazowieckie)</v>
      </c>
      <c r="BF451" s="98">
        <v>0</v>
      </c>
      <c r="BG451" s="98">
        <f>IF(ISNUMBER(SEARCH('ankieta ESG'!$G$184,BH451)),MAX($BG$3:BG450)+1,0)</f>
        <v>448</v>
      </c>
      <c r="BH451" s="134" t="s">
        <v>4451</v>
      </c>
      <c r="BI451" s="98">
        <v>0</v>
      </c>
      <c r="BJ451" s="99" t="str">
        <f>IFERROR(VLOOKUP(ROWS($BH$4:BH451),$BG$4:$BH$2337,2,0),"")</f>
        <v>Gielniów (pow. przysuski, woj. mazowieckie)</v>
      </c>
      <c r="BK451" s="98">
        <v>0</v>
      </c>
      <c r="BL451" s="98">
        <f>IF(ISNUMBER(SEARCH('ankieta ESG'!$G$185,BM451)),MAX($BL$3:BL450)+1,0)</f>
        <v>448</v>
      </c>
      <c r="BM451" s="134" t="s">
        <v>4451</v>
      </c>
      <c r="BN451" s="98">
        <v>0</v>
      </c>
      <c r="BO451" s="99" t="str">
        <f>IFERROR(VLOOKUP(ROWS($BM$4:BM451),$BL$4:$BM$2337,2,0),"")</f>
        <v>Gielniów (pow. przysuski, woj. mazowieckie)</v>
      </c>
      <c r="BP451" s="98">
        <v>0</v>
      </c>
      <c r="BQ451" s="98">
        <f>IF(ISNUMBER(SEARCH('ankieta ESG'!$G$186,BR451)),MAX($BQ$3:BQ450)+1,0)</f>
        <v>448</v>
      </c>
      <c r="BR451" s="134" t="s">
        <v>4451</v>
      </c>
      <c r="BS451" s="98">
        <v>0</v>
      </c>
      <c r="BT451" s="99" t="str">
        <f>IFERROR(VLOOKUP(ROWS($BR$4:BR451),$BQ$4:$BR$2337,2,0),"")</f>
        <v>Gielniów (pow. przysuski, woj. mazowieckie)</v>
      </c>
      <c r="BU451" s="98">
        <v>0</v>
      </c>
      <c r="BV451" s="98">
        <f>IF(ISNUMBER(SEARCH('ankieta ESG'!$G$187,BW451)),MAX($BV$3:BV450)+1,0)</f>
        <v>448</v>
      </c>
      <c r="BW451" s="134" t="s">
        <v>4451</v>
      </c>
      <c r="BX451" s="98">
        <v>0</v>
      </c>
      <c r="BY451" s="99" t="str">
        <f>IFERROR(VLOOKUP(ROWS($BW$4:BW451),$BV$4:$BW$2337,2,0),"")</f>
        <v>Gielniów (pow. przysuski, woj. mazowieckie)</v>
      </c>
      <c r="BZ451" s="98">
        <v>0</v>
      </c>
      <c r="CA451" s="98">
        <f>IF(ISNUMBER(SEARCH('ankieta ESG'!$G$188,CB451)),MAX($CA$3:CA450)+1,0)</f>
        <v>448</v>
      </c>
      <c r="CB451" s="134" t="s">
        <v>4451</v>
      </c>
      <c r="CC451" s="98">
        <v>0</v>
      </c>
      <c r="CD451" s="99" t="str">
        <f>IFERROR(VLOOKUP(ROWS($CB$4:CB451),$CA$4:$CB$2337,2,0),"")</f>
        <v>Gielniów (pow. przysuski, woj. mazowieckie)</v>
      </c>
      <c r="CE451" s="98">
        <v>0</v>
      </c>
      <c r="CF451" s="98">
        <f>IF(ISNUMBER(SEARCH('ankieta ESG'!$G$189,CG451)),MAX($CF$3:CF450)+1,0)</f>
        <v>448</v>
      </c>
      <c r="CG451" s="134" t="s">
        <v>4451</v>
      </c>
      <c r="CH451" s="98">
        <v>0</v>
      </c>
      <c r="CI451" s="99" t="str">
        <f>IFERROR(VLOOKUP(ROWS($CG$4:CG451),$CF$4:$CG$2337,2,0),"")</f>
        <v>Gielniów (pow. przysuski, woj. mazowieckie)</v>
      </c>
      <c r="CJ451" s="98">
        <v>0</v>
      </c>
    </row>
    <row r="452" spans="2:88">
      <c r="B452" s="98">
        <f>IF(ISNUMBER(SEARCH('ankieta ESG'!$E$11,C452)),MAX(B$3:$B451)+1,0)</f>
        <v>449</v>
      </c>
      <c r="C452" s="99" t="s">
        <v>493</v>
      </c>
      <c r="D452" s="98">
        <v>0</v>
      </c>
      <c r="E452" s="99" t="str">
        <f>IFERROR(VLOOKUP(ROWS($C$4:C452),$B$4:$C$1385,2,0),"")</f>
        <v>52.23.Z Działalność usługowa wspomagająca transport lotniczy (PKD 2007)</v>
      </c>
      <c r="F452" s="98">
        <v>0</v>
      </c>
      <c r="AM452" s="98">
        <f>IF(ISNUMBER(SEARCH('ankieta ESG'!$G$180,AN452)),MAX(AM$3:$AM451)+1,0)</f>
        <v>449</v>
      </c>
      <c r="AN452" s="134" t="s">
        <v>4452</v>
      </c>
      <c r="AO452" s="98">
        <v>0</v>
      </c>
      <c r="AP452" s="99" t="str">
        <f>IFERROR(VLOOKUP(ROWS($AN$4:AN452),$AM$4:$AN$2337,2,0),"")</f>
        <v>Gierałtowice (pow. gliwicki, woj. śląskie)</v>
      </c>
      <c r="AQ452" s="98">
        <v>0</v>
      </c>
      <c r="AR452" s="98">
        <f>IF(ISNUMBER(SEARCH('ankieta ESG'!$G$181,AS452)),MAX($AR$3:AR451)+1,0)</f>
        <v>449</v>
      </c>
      <c r="AS452" s="134" t="s">
        <v>4452</v>
      </c>
      <c r="AT452" s="98">
        <v>0</v>
      </c>
      <c r="AU452" s="99" t="str">
        <f>IFERROR(VLOOKUP(ROWS($AS$4:AS452),$AR$4:$AS$2337,2,0),"")</f>
        <v>Gierałtowice (pow. gliwicki, woj. śląskie)</v>
      </c>
      <c r="AV452" s="98">
        <v>0</v>
      </c>
      <c r="AW452" s="98">
        <f>IF(ISNUMBER(SEARCH('ankieta ESG'!$G$182,AX452)),MAX($AW$3:AW451)+1,0)</f>
        <v>449</v>
      </c>
      <c r="AX452" s="134" t="s">
        <v>4452</v>
      </c>
      <c r="AY452" s="98">
        <v>0</v>
      </c>
      <c r="AZ452" s="99" t="str">
        <f>IFERROR(VLOOKUP(ROWS($AX$4:AX452),$AW$4:$AX$2337,2,0),"")</f>
        <v>Gierałtowice (pow. gliwicki, woj. śląskie)</v>
      </c>
      <c r="BA452" s="98">
        <v>0</v>
      </c>
      <c r="BB452" s="98">
        <f>IF(ISNUMBER(SEARCH('ankieta ESG'!$G$183,BC452)),MAX($BB$3:BB451)+1,0)</f>
        <v>449</v>
      </c>
      <c r="BC452" s="134" t="s">
        <v>4452</v>
      </c>
      <c r="BD452" s="98">
        <v>0</v>
      </c>
      <c r="BE452" s="99" t="str">
        <f>IFERROR(VLOOKUP(ROWS($BC$4:BC452),$BB$4:$BC$2337,2,0),"")</f>
        <v>Gierałtowice (pow. gliwicki, woj. śląskie)</v>
      </c>
      <c r="BF452" s="98">
        <v>0</v>
      </c>
      <c r="BG452" s="98">
        <f>IF(ISNUMBER(SEARCH('ankieta ESG'!$G$184,BH452)),MAX($BG$3:BG451)+1,0)</f>
        <v>449</v>
      </c>
      <c r="BH452" s="134" t="s">
        <v>4452</v>
      </c>
      <c r="BI452" s="98">
        <v>0</v>
      </c>
      <c r="BJ452" s="99" t="str">
        <f>IFERROR(VLOOKUP(ROWS($BH$4:BH452),$BG$4:$BH$2337,2,0),"")</f>
        <v>Gierałtowice (pow. gliwicki, woj. śląskie)</v>
      </c>
      <c r="BK452" s="98">
        <v>0</v>
      </c>
      <c r="BL452" s="98">
        <f>IF(ISNUMBER(SEARCH('ankieta ESG'!$G$185,BM452)),MAX($BL$3:BL451)+1,0)</f>
        <v>449</v>
      </c>
      <c r="BM452" s="134" t="s">
        <v>4452</v>
      </c>
      <c r="BN452" s="98">
        <v>0</v>
      </c>
      <c r="BO452" s="99" t="str">
        <f>IFERROR(VLOOKUP(ROWS($BM$4:BM452),$BL$4:$BM$2337,2,0),"")</f>
        <v>Gierałtowice (pow. gliwicki, woj. śląskie)</v>
      </c>
      <c r="BP452" s="98">
        <v>0</v>
      </c>
      <c r="BQ452" s="98">
        <f>IF(ISNUMBER(SEARCH('ankieta ESG'!$G$186,BR452)),MAX($BQ$3:BQ451)+1,0)</f>
        <v>449</v>
      </c>
      <c r="BR452" s="134" t="s">
        <v>4452</v>
      </c>
      <c r="BS452" s="98">
        <v>0</v>
      </c>
      <c r="BT452" s="99" t="str">
        <f>IFERROR(VLOOKUP(ROWS($BR$4:BR452),$BQ$4:$BR$2337,2,0),"")</f>
        <v>Gierałtowice (pow. gliwicki, woj. śląskie)</v>
      </c>
      <c r="BU452" s="98">
        <v>0</v>
      </c>
      <c r="BV452" s="98">
        <f>IF(ISNUMBER(SEARCH('ankieta ESG'!$G$187,BW452)),MAX($BV$3:BV451)+1,0)</f>
        <v>449</v>
      </c>
      <c r="BW452" s="134" t="s">
        <v>4452</v>
      </c>
      <c r="BX452" s="98">
        <v>0</v>
      </c>
      <c r="BY452" s="99" t="str">
        <f>IFERROR(VLOOKUP(ROWS($BW$4:BW452),$BV$4:$BW$2337,2,0),"")</f>
        <v>Gierałtowice (pow. gliwicki, woj. śląskie)</v>
      </c>
      <c r="BZ452" s="98">
        <v>0</v>
      </c>
      <c r="CA452" s="98">
        <f>IF(ISNUMBER(SEARCH('ankieta ESG'!$G$188,CB452)),MAX($CA$3:CA451)+1,0)</f>
        <v>449</v>
      </c>
      <c r="CB452" s="134" t="s">
        <v>4452</v>
      </c>
      <c r="CC452" s="98">
        <v>0</v>
      </c>
      <c r="CD452" s="99" t="str">
        <f>IFERROR(VLOOKUP(ROWS($CB$4:CB452),$CA$4:$CB$2337,2,0),"")</f>
        <v>Gierałtowice (pow. gliwicki, woj. śląskie)</v>
      </c>
      <c r="CE452" s="98">
        <v>0</v>
      </c>
      <c r="CF452" s="98">
        <f>IF(ISNUMBER(SEARCH('ankieta ESG'!$G$189,CG452)),MAX($CF$3:CF451)+1,0)</f>
        <v>449</v>
      </c>
      <c r="CG452" s="134" t="s">
        <v>4452</v>
      </c>
      <c r="CH452" s="98">
        <v>0</v>
      </c>
      <c r="CI452" s="99" t="str">
        <f>IFERROR(VLOOKUP(ROWS($CG$4:CG452),$CF$4:$CG$2337,2,0),"")</f>
        <v>Gierałtowice (pow. gliwicki, woj. śląskie)</v>
      </c>
      <c r="CJ452" s="98">
        <v>0</v>
      </c>
    </row>
    <row r="453" spans="2:88">
      <c r="B453" s="98">
        <f>IF(ISNUMBER(SEARCH('ankieta ESG'!$E$11,C453)),MAX(B$3:$B452)+1,0)</f>
        <v>450</v>
      </c>
      <c r="C453" s="99" t="s">
        <v>494</v>
      </c>
      <c r="D453" s="98">
        <v>0</v>
      </c>
      <c r="E453" s="99" t="str">
        <f>IFERROR(VLOOKUP(ROWS($C$4:C453),$B$4:$C$1385,2,0),"")</f>
        <v>52.24.A Przeładunek towarów w portach morskich (PKD 2007)</v>
      </c>
      <c r="F453" s="98">
        <v>0</v>
      </c>
      <c r="AM453" s="98">
        <f>IF(ISNUMBER(SEARCH('ankieta ESG'!$G$180,AN453)),MAX(AM$3:$AM452)+1,0)</f>
        <v>450</v>
      </c>
      <c r="AN453" s="134" t="s">
        <v>4453</v>
      </c>
      <c r="AO453" s="98">
        <v>0</v>
      </c>
      <c r="AP453" s="99" t="str">
        <f>IFERROR(VLOOKUP(ROWS($AN$4:AN453),$AM$4:$AN$2337,2,0),"")</f>
        <v>Gietrzwałd (pow. olsztyński, woj. warmińsko-mazurskie)</v>
      </c>
      <c r="AQ453" s="98">
        <v>0</v>
      </c>
      <c r="AR453" s="98">
        <f>IF(ISNUMBER(SEARCH('ankieta ESG'!$G$181,AS453)),MAX($AR$3:AR452)+1,0)</f>
        <v>450</v>
      </c>
      <c r="AS453" s="134" t="s">
        <v>4453</v>
      </c>
      <c r="AT453" s="98">
        <v>0</v>
      </c>
      <c r="AU453" s="99" t="str">
        <f>IFERROR(VLOOKUP(ROWS($AS$4:AS453),$AR$4:$AS$2337,2,0),"")</f>
        <v>Gietrzwałd (pow. olsztyński, woj. warmińsko-mazurskie)</v>
      </c>
      <c r="AV453" s="98">
        <v>0</v>
      </c>
      <c r="AW453" s="98">
        <f>IF(ISNUMBER(SEARCH('ankieta ESG'!$G$182,AX453)),MAX($AW$3:AW452)+1,0)</f>
        <v>450</v>
      </c>
      <c r="AX453" s="134" t="s">
        <v>4453</v>
      </c>
      <c r="AY453" s="98">
        <v>0</v>
      </c>
      <c r="AZ453" s="99" t="str">
        <f>IFERROR(VLOOKUP(ROWS($AX$4:AX453),$AW$4:$AX$2337,2,0),"")</f>
        <v>Gietrzwałd (pow. olsztyński, woj. warmińsko-mazurskie)</v>
      </c>
      <c r="BA453" s="98">
        <v>0</v>
      </c>
      <c r="BB453" s="98">
        <f>IF(ISNUMBER(SEARCH('ankieta ESG'!$G$183,BC453)),MAX($BB$3:BB452)+1,0)</f>
        <v>450</v>
      </c>
      <c r="BC453" s="134" t="s">
        <v>4453</v>
      </c>
      <c r="BD453" s="98">
        <v>0</v>
      </c>
      <c r="BE453" s="99" t="str">
        <f>IFERROR(VLOOKUP(ROWS($BC$4:BC453),$BB$4:$BC$2337,2,0),"")</f>
        <v>Gietrzwałd (pow. olsztyński, woj. warmińsko-mazurskie)</v>
      </c>
      <c r="BF453" s="98">
        <v>0</v>
      </c>
      <c r="BG453" s="98">
        <f>IF(ISNUMBER(SEARCH('ankieta ESG'!$G$184,BH453)),MAX($BG$3:BG452)+1,0)</f>
        <v>450</v>
      </c>
      <c r="BH453" s="134" t="s">
        <v>4453</v>
      </c>
      <c r="BI453" s="98">
        <v>0</v>
      </c>
      <c r="BJ453" s="99" t="str">
        <f>IFERROR(VLOOKUP(ROWS($BH$4:BH453),$BG$4:$BH$2337,2,0),"")</f>
        <v>Gietrzwałd (pow. olsztyński, woj. warmińsko-mazurskie)</v>
      </c>
      <c r="BK453" s="98">
        <v>0</v>
      </c>
      <c r="BL453" s="98">
        <f>IF(ISNUMBER(SEARCH('ankieta ESG'!$G$185,BM453)),MAX($BL$3:BL452)+1,0)</f>
        <v>450</v>
      </c>
      <c r="BM453" s="134" t="s">
        <v>4453</v>
      </c>
      <c r="BN453" s="98">
        <v>0</v>
      </c>
      <c r="BO453" s="99" t="str">
        <f>IFERROR(VLOOKUP(ROWS($BM$4:BM453),$BL$4:$BM$2337,2,0),"")</f>
        <v>Gietrzwałd (pow. olsztyński, woj. warmińsko-mazurskie)</v>
      </c>
      <c r="BP453" s="98">
        <v>0</v>
      </c>
      <c r="BQ453" s="98">
        <f>IF(ISNUMBER(SEARCH('ankieta ESG'!$G$186,BR453)),MAX($BQ$3:BQ452)+1,0)</f>
        <v>450</v>
      </c>
      <c r="BR453" s="134" t="s">
        <v>4453</v>
      </c>
      <c r="BS453" s="98">
        <v>0</v>
      </c>
      <c r="BT453" s="99" t="str">
        <f>IFERROR(VLOOKUP(ROWS($BR$4:BR453),$BQ$4:$BR$2337,2,0),"")</f>
        <v>Gietrzwałd (pow. olsztyński, woj. warmińsko-mazurskie)</v>
      </c>
      <c r="BU453" s="98">
        <v>0</v>
      </c>
      <c r="BV453" s="98">
        <f>IF(ISNUMBER(SEARCH('ankieta ESG'!$G$187,BW453)),MAX($BV$3:BV452)+1,0)</f>
        <v>450</v>
      </c>
      <c r="BW453" s="134" t="s">
        <v>4453</v>
      </c>
      <c r="BX453" s="98">
        <v>0</v>
      </c>
      <c r="BY453" s="99" t="str">
        <f>IFERROR(VLOOKUP(ROWS($BW$4:BW453),$BV$4:$BW$2337,2,0),"")</f>
        <v>Gietrzwałd (pow. olsztyński, woj. warmińsko-mazurskie)</v>
      </c>
      <c r="BZ453" s="98">
        <v>0</v>
      </c>
      <c r="CA453" s="98">
        <f>IF(ISNUMBER(SEARCH('ankieta ESG'!$G$188,CB453)),MAX($CA$3:CA452)+1,0)</f>
        <v>450</v>
      </c>
      <c r="CB453" s="134" t="s">
        <v>4453</v>
      </c>
      <c r="CC453" s="98">
        <v>0</v>
      </c>
      <c r="CD453" s="99" t="str">
        <f>IFERROR(VLOOKUP(ROWS($CB$4:CB453),$CA$4:$CB$2337,2,0),"")</f>
        <v>Gietrzwałd (pow. olsztyński, woj. warmińsko-mazurskie)</v>
      </c>
      <c r="CE453" s="98">
        <v>0</v>
      </c>
      <c r="CF453" s="98">
        <f>IF(ISNUMBER(SEARCH('ankieta ESG'!$G$189,CG453)),MAX($CF$3:CF452)+1,0)</f>
        <v>450</v>
      </c>
      <c r="CG453" s="134" t="s">
        <v>4453</v>
      </c>
      <c r="CH453" s="98">
        <v>0</v>
      </c>
      <c r="CI453" s="99" t="str">
        <f>IFERROR(VLOOKUP(ROWS($CG$4:CG453),$CF$4:$CG$2337,2,0),"")</f>
        <v>Gietrzwałd (pow. olsztyński, woj. warmińsko-mazurskie)</v>
      </c>
      <c r="CJ453" s="98">
        <v>0</v>
      </c>
    </row>
    <row r="454" spans="2:88">
      <c r="B454" s="98">
        <f>IF(ISNUMBER(SEARCH('ankieta ESG'!$E$11,C454)),MAX(B$3:$B453)+1,0)</f>
        <v>451</v>
      </c>
      <c r="C454" s="99" t="s">
        <v>495</v>
      </c>
      <c r="D454" s="98">
        <v>0</v>
      </c>
      <c r="E454" s="99" t="str">
        <f>IFERROR(VLOOKUP(ROWS($C$4:C454),$B$4:$C$1385,2,0),"")</f>
        <v>52.24.B Przeładunek towarów w portach śródlądowych (PKD 2007)</v>
      </c>
      <c r="F454" s="98">
        <v>0</v>
      </c>
      <c r="AM454" s="98">
        <f>IF(ISNUMBER(SEARCH('ankieta ESG'!$G$180,AN454)),MAX(AM$3:$AM453)+1,0)</f>
        <v>451</v>
      </c>
      <c r="AN454" s="134" t="s">
        <v>4454</v>
      </c>
      <c r="AO454" s="98">
        <v>0</v>
      </c>
      <c r="AP454" s="99" t="str">
        <f>IFERROR(VLOOKUP(ROWS($AN$4:AN454),$AM$4:$AN$2337,2,0),"")</f>
        <v>Gilowice (pow. żywiecki, woj. śląskie)</v>
      </c>
      <c r="AQ454" s="98">
        <v>0</v>
      </c>
      <c r="AR454" s="98">
        <f>IF(ISNUMBER(SEARCH('ankieta ESG'!$G$181,AS454)),MAX($AR$3:AR453)+1,0)</f>
        <v>451</v>
      </c>
      <c r="AS454" s="134" t="s">
        <v>4454</v>
      </c>
      <c r="AT454" s="98">
        <v>0</v>
      </c>
      <c r="AU454" s="99" t="str">
        <f>IFERROR(VLOOKUP(ROWS($AS$4:AS454),$AR$4:$AS$2337,2,0),"")</f>
        <v>Gilowice (pow. żywiecki, woj. śląskie)</v>
      </c>
      <c r="AV454" s="98">
        <v>0</v>
      </c>
      <c r="AW454" s="98">
        <f>IF(ISNUMBER(SEARCH('ankieta ESG'!$G$182,AX454)),MAX($AW$3:AW453)+1,0)</f>
        <v>451</v>
      </c>
      <c r="AX454" s="134" t="s">
        <v>4454</v>
      </c>
      <c r="AY454" s="98">
        <v>0</v>
      </c>
      <c r="AZ454" s="99" t="str">
        <f>IFERROR(VLOOKUP(ROWS($AX$4:AX454),$AW$4:$AX$2337,2,0),"")</f>
        <v>Gilowice (pow. żywiecki, woj. śląskie)</v>
      </c>
      <c r="BA454" s="98">
        <v>0</v>
      </c>
      <c r="BB454" s="98">
        <f>IF(ISNUMBER(SEARCH('ankieta ESG'!$G$183,BC454)),MAX($BB$3:BB453)+1,0)</f>
        <v>451</v>
      </c>
      <c r="BC454" s="134" t="s">
        <v>4454</v>
      </c>
      <c r="BD454" s="98">
        <v>0</v>
      </c>
      <c r="BE454" s="99" t="str">
        <f>IFERROR(VLOOKUP(ROWS($BC$4:BC454),$BB$4:$BC$2337,2,0),"")</f>
        <v>Gilowice (pow. żywiecki, woj. śląskie)</v>
      </c>
      <c r="BF454" s="98">
        <v>0</v>
      </c>
      <c r="BG454" s="98">
        <f>IF(ISNUMBER(SEARCH('ankieta ESG'!$G$184,BH454)),MAX($BG$3:BG453)+1,0)</f>
        <v>451</v>
      </c>
      <c r="BH454" s="134" t="s">
        <v>4454</v>
      </c>
      <c r="BI454" s="98">
        <v>0</v>
      </c>
      <c r="BJ454" s="99" t="str">
        <f>IFERROR(VLOOKUP(ROWS($BH$4:BH454),$BG$4:$BH$2337,2,0),"")</f>
        <v>Gilowice (pow. żywiecki, woj. śląskie)</v>
      </c>
      <c r="BK454" s="98">
        <v>0</v>
      </c>
      <c r="BL454" s="98">
        <f>IF(ISNUMBER(SEARCH('ankieta ESG'!$G$185,BM454)),MAX($BL$3:BL453)+1,0)</f>
        <v>451</v>
      </c>
      <c r="BM454" s="134" t="s">
        <v>4454</v>
      </c>
      <c r="BN454" s="98">
        <v>0</v>
      </c>
      <c r="BO454" s="99" t="str">
        <f>IFERROR(VLOOKUP(ROWS($BM$4:BM454),$BL$4:$BM$2337,2,0),"")</f>
        <v>Gilowice (pow. żywiecki, woj. śląskie)</v>
      </c>
      <c r="BP454" s="98">
        <v>0</v>
      </c>
      <c r="BQ454" s="98">
        <f>IF(ISNUMBER(SEARCH('ankieta ESG'!$G$186,BR454)),MAX($BQ$3:BQ453)+1,0)</f>
        <v>451</v>
      </c>
      <c r="BR454" s="134" t="s">
        <v>4454</v>
      </c>
      <c r="BS454" s="98">
        <v>0</v>
      </c>
      <c r="BT454" s="99" t="str">
        <f>IFERROR(VLOOKUP(ROWS($BR$4:BR454),$BQ$4:$BR$2337,2,0),"")</f>
        <v>Gilowice (pow. żywiecki, woj. śląskie)</v>
      </c>
      <c r="BU454" s="98">
        <v>0</v>
      </c>
      <c r="BV454" s="98">
        <f>IF(ISNUMBER(SEARCH('ankieta ESG'!$G$187,BW454)),MAX($BV$3:BV453)+1,0)</f>
        <v>451</v>
      </c>
      <c r="BW454" s="134" t="s">
        <v>4454</v>
      </c>
      <c r="BX454" s="98">
        <v>0</v>
      </c>
      <c r="BY454" s="99" t="str">
        <f>IFERROR(VLOOKUP(ROWS($BW$4:BW454),$BV$4:$BW$2337,2,0),"")</f>
        <v>Gilowice (pow. żywiecki, woj. śląskie)</v>
      </c>
      <c r="BZ454" s="98">
        <v>0</v>
      </c>
      <c r="CA454" s="98">
        <f>IF(ISNUMBER(SEARCH('ankieta ESG'!$G$188,CB454)),MAX($CA$3:CA453)+1,0)</f>
        <v>451</v>
      </c>
      <c r="CB454" s="134" t="s">
        <v>4454</v>
      </c>
      <c r="CC454" s="98">
        <v>0</v>
      </c>
      <c r="CD454" s="99" t="str">
        <f>IFERROR(VLOOKUP(ROWS($CB$4:CB454),$CA$4:$CB$2337,2,0),"")</f>
        <v>Gilowice (pow. żywiecki, woj. śląskie)</v>
      </c>
      <c r="CE454" s="98">
        <v>0</v>
      </c>
      <c r="CF454" s="98">
        <f>IF(ISNUMBER(SEARCH('ankieta ESG'!$G$189,CG454)),MAX($CF$3:CF453)+1,0)</f>
        <v>451</v>
      </c>
      <c r="CG454" s="134" t="s">
        <v>4454</v>
      </c>
      <c r="CH454" s="98">
        <v>0</v>
      </c>
      <c r="CI454" s="99" t="str">
        <f>IFERROR(VLOOKUP(ROWS($CG$4:CG454),$CF$4:$CG$2337,2,0),"")</f>
        <v>Gilowice (pow. żywiecki, woj. śląskie)</v>
      </c>
      <c r="CJ454" s="98">
        <v>0</v>
      </c>
    </row>
    <row r="455" spans="2:88">
      <c r="B455" s="98">
        <f>IF(ISNUMBER(SEARCH('ankieta ESG'!$E$11,C455)),MAX(B$3:$B454)+1,0)</f>
        <v>452</v>
      </c>
      <c r="C455" s="99" t="s">
        <v>496</v>
      </c>
      <c r="D455" s="98">
        <v>0</v>
      </c>
      <c r="E455" s="99" t="str">
        <f>IFERROR(VLOOKUP(ROWS($C$4:C455),$B$4:$C$1385,2,0),"")</f>
        <v>52.24.C Przeładunek towarów w pozostałych punktach przeładunkowych (PKD 2007)</v>
      </c>
      <c r="F455" s="98">
        <v>0</v>
      </c>
      <c r="AM455" s="98">
        <f>IF(ISNUMBER(SEARCH('ankieta ESG'!$G$180,AN455)),MAX(AM$3:$AM454)+1,0)</f>
        <v>452</v>
      </c>
      <c r="AN455" s="134" t="s">
        <v>4455</v>
      </c>
      <c r="AO455" s="98">
        <v>0</v>
      </c>
      <c r="AP455" s="99" t="str">
        <f>IFERROR(VLOOKUP(ROWS($AN$4:AN455),$AM$4:$AN$2337,2,0),"")</f>
        <v>Gizałki (pow. pleszewski, woj. wielkopolskie)</v>
      </c>
      <c r="AQ455" s="98">
        <v>0</v>
      </c>
      <c r="AR455" s="98">
        <f>IF(ISNUMBER(SEARCH('ankieta ESG'!$G$181,AS455)),MAX($AR$3:AR454)+1,0)</f>
        <v>452</v>
      </c>
      <c r="AS455" s="134" t="s">
        <v>4455</v>
      </c>
      <c r="AT455" s="98">
        <v>0</v>
      </c>
      <c r="AU455" s="99" t="str">
        <f>IFERROR(VLOOKUP(ROWS($AS$4:AS455),$AR$4:$AS$2337,2,0),"")</f>
        <v>Gizałki (pow. pleszewski, woj. wielkopolskie)</v>
      </c>
      <c r="AV455" s="98">
        <v>0</v>
      </c>
      <c r="AW455" s="98">
        <f>IF(ISNUMBER(SEARCH('ankieta ESG'!$G$182,AX455)),MAX($AW$3:AW454)+1,0)</f>
        <v>452</v>
      </c>
      <c r="AX455" s="134" t="s">
        <v>4455</v>
      </c>
      <c r="AY455" s="98">
        <v>0</v>
      </c>
      <c r="AZ455" s="99" t="str">
        <f>IFERROR(VLOOKUP(ROWS($AX$4:AX455),$AW$4:$AX$2337,2,0),"")</f>
        <v>Gizałki (pow. pleszewski, woj. wielkopolskie)</v>
      </c>
      <c r="BA455" s="98">
        <v>0</v>
      </c>
      <c r="BB455" s="98">
        <f>IF(ISNUMBER(SEARCH('ankieta ESG'!$G$183,BC455)),MAX($BB$3:BB454)+1,0)</f>
        <v>452</v>
      </c>
      <c r="BC455" s="134" t="s">
        <v>4455</v>
      </c>
      <c r="BD455" s="98">
        <v>0</v>
      </c>
      <c r="BE455" s="99" t="str">
        <f>IFERROR(VLOOKUP(ROWS($BC$4:BC455),$BB$4:$BC$2337,2,0),"")</f>
        <v>Gizałki (pow. pleszewski, woj. wielkopolskie)</v>
      </c>
      <c r="BF455" s="98">
        <v>0</v>
      </c>
      <c r="BG455" s="98">
        <f>IF(ISNUMBER(SEARCH('ankieta ESG'!$G$184,BH455)),MAX($BG$3:BG454)+1,0)</f>
        <v>452</v>
      </c>
      <c r="BH455" s="134" t="s">
        <v>4455</v>
      </c>
      <c r="BI455" s="98">
        <v>0</v>
      </c>
      <c r="BJ455" s="99" t="str">
        <f>IFERROR(VLOOKUP(ROWS($BH$4:BH455),$BG$4:$BH$2337,2,0),"")</f>
        <v>Gizałki (pow. pleszewski, woj. wielkopolskie)</v>
      </c>
      <c r="BK455" s="98">
        <v>0</v>
      </c>
      <c r="BL455" s="98">
        <f>IF(ISNUMBER(SEARCH('ankieta ESG'!$G$185,BM455)),MAX($BL$3:BL454)+1,0)</f>
        <v>452</v>
      </c>
      <c r="BM455" s="134" t="s">
        <v>4455</v>
      </c>
      <c r="BN455" s="98">
        <v>0</v>
      </c>
      <c r="BO455" s="99" t="str">
        <f>IFERROR(VLOOKUP(ROWS($BM$4:BM455),$BL$4:$BM$2337,2,0),"")</f>
        <v>Gizałki (pow. pleszewski, woj. wielkopolskie)</v>
      </c>
      <c r="BP455" s="98">
        <v>0</v>
      </c>
      <c r="BQ455" s="98">
        <f>IF(ISNUMBER(SEARCH('ankieta ESG'!$G$186,BR455)),MAX($BQ$3:BQ454)+1,0)</f>
        <v>452</v>
      </c>
      <c r="BR455" s="134" t="s">
        <v>4455</v>
      </c>
      <c r="BS455" s="98">
        <v>0</v>
      </c>
      <c r="BT455" s="99" t="str">
        <f>IFERROR(VLOOKUP(ROWS($BR$4:BR455),$BQ$4:$BR$2337,2,0),"")</f>
        <v>Gizałki (pow. pleszewski, woj. wielkopolskie)</v>
      </c>
      <c r="BU455" s="98">
        <v>0</v>
      </c>
      <c r="BV455" s="98">
        <f>IF(ISNUMBER(SEARCH('ankieta ESG'!$G$187,BW455)),MAX($BV$3:BV454)+1,0)</f>
        <v>452</v>
      </c>
      <c r="BW455" s="134" t="s">
        <v>4455</v>
      </c>
      <c r="BX455" s="98">
        <v>0</v>
      </c>
      <c r="BY455" s="99" t="str">
        <f>IFERROR(VLOOKUP(ROWS($BW$4:BW455),$BV$4:$BW$2337,2,0),"")</f>
        <v>Gizałki (pow. pleszewski, woj. wielkopolskie)</v>
      </c>
      <c r="BZ455" s="98">
        <v>0</v>
      </c>
      <c r="CA455" s="98">
        <f>IF(ISNUMBER(SEARCH('ankieta ESG'!$G$188,CB455)),MAX($CA$3:CA454)+1,0)</f>
        <v>452</v>
      </c>
      <c r="CB455" s="134" t="s">
        <v>4455</v>
      </c>
      <c r="CC455" s="98">
        <v>0</v>
      </c>
      <c r="CD455" s="99" t="str">
        <f>IFERROR(VLOOKUP(ROWS($CB$4:CB455),$CA$4:$CB$2337,2,0),"")</f>
        <v>Gizałki (pow. pleszewski, woj. wielkopolskie)</v>
      </c>
      <c r="CE455" s="98">
        <v>0</v>
      </c>
      <c r="CF455" s="98">
        <f>IF(ISNUMBER(SEARCH('ankieta ESG'!$G$189,CG455)),MAX($CF$3:CF454)+1,0)</f>
        <v>452</v>
      </c>
      <c r="CG455" s="134" t="s">
        <v>4455</v>
      </c>
      <c r="CH455" s="98">
        <v>0</v>
      </c>
      <c r="CI455" s="99" t="str">
        <f>IFERROR(VLOOKUP(ROWS($CG$4:CG455),$CF$4:$CG$2337,2,0),"")</f>
        <v>Gizałki (pow. pleszewski, woj. wielkopolskie)</v>
      </c>
      <c r="CJ455" s="98">
        <v>0</v>
      </c>
    </row>
    <row r="456" spans="2:88">
      <c r="B456" s="98">
        <f>IF(ISNUMBER(SEARCH('ankieta ESG'!$E$11,C456)),MAX(B$3:$B455)+1,0)</f>
        <v>453</v>
      </c>
      <c r="C456" s="99" t="s">
        <v>497</v>
      </c>
      <c r="D456" s="98">
        <v>0</v>
      </c>
      <c r="E456" s="99" t="str">
        <f>IFERROR(VLOOKUP(ROWS($C$4:C456),$B$4:$C$1385,2,0),"")</f>
        <v>52.29.A Działalność morskich agencji transportowych (PKD 2007)</v>
      </c>
      <c r="F456" s="98">
        <v>0</v>
      </c>
      <c r="AM456" s="98">
        <f>IF(ISNUMBER(SEARCH('ankieta ESG'!$G$180,AN456)),MAX(AM$3:$AM455)+1,0)</f>
        <v>453</v>
      </c>
      <c r="AN456" s="134" t="s">
        <v>4456</v>
      </c>
      <c r="AO456" s="98">
        <v>0</v>
      </c>
      <c r="AP456" s="99" t="str">
        <f>IFERROR(VLOOKUP(ROWS($AN$4:AN456),$AM$4:$AN$2337,2,0),"")</f>
        <v>Giżycko (pow. giżycki, woj. warmińsko-mazurskie)</v>
      </c>
      <c r="AQ456" s="98">
        <v>0</v>
      </c>
      <c r="AR456" s="98">
        <f>IF(ISNUMBER(SEARCH('ankieta ESG'!$G$181,AS456)),MAX($AR$3:AR455)+1,0)</f>
        <v>453</v>
      </c>
      <c r="AS456" s="134" t="s">
        <v>4456</v>
      </c>
      <c r="AT456" s="98">
        <v>0</v>
      </c>
      <c r="AU456" s="99" t="str">
        <f>IFERROR(VLOOKUP(ROWS($AS$4:AS456),$AR$4:$AS$2337,2,0),"")</f>
        <v>Giżycko (pow. giżycki, woj. warmińsko-mazurskie)</v>
      </c>
      <c r="AV456" s="98">
        <v>0</v>
      </c>
      <c r="AW456" s="98">
        <f>IF(ISNUMBER(SEARCH('ankieta ESG'!$G$182,AX456)),MAX($AW$3:AW455)+1,0)</f>
        <v>453</v>
      </c>
      <c r="AX456" s="134" t="s">
        <v>4456</v>
      </c>
      <c r="AY456" s="98">
        <v>0</v>
      </c>
      <c r="AZ456" s="99" t="str">
        <f>IFERROR(VLOOKUP(ROWS($AX$4:AX456),$AW$4:$AX$2337,2,0),"")</f>
        <v>Giżycko (pow. giżycki, woj. warmińsko-mazurskie)</v>
      </c>
      <c r="BA456" s="98">
        <v>0</v>
      </c>
      <c r="BB456" s="98">
        <f>IF(ISNUMBER(SEARCH('ankieta ESG'!$G$183,BC456)),MAX($BB$3:BB455)+1,0)</f>
        <v>453</v>
      </c>
      <c r="BC456" s="134" t="s">
        <v>4456</v>
      </c>
      <c r="BD456" s="98">
        <v>0</v>
      </c>
      <c r="BE456" s="99" t="str">
        <f>IFERROR(VLOOKUP(ROWS($BC$4:BC456),$BB$4:$BC$2337,2,0),"")</f>
        <v>Giżycko (pow. giżycki, woj. warmińsko-mazurskie)</v>
      </c>
      <c r="BF456" s="98">
        <v>0</v>
      </c>
      <c r="BG456" s="98">
        <f>IF(ISNUMBER(SEARCH('ankieta ESG'!$G$184,BH456)),MAX($BG$3:BG455)+1,0)</f>
        <v>453</v>
      </c>
      <c r="BH456" s="134" t="s">
        <v>4456</v>
      </c>
      <c r="BI456" s="98">
        <v>0</v>
      </c>
      <c r="BJ456" s="99" t="str">
        <f>IFERROR(VLOOKUP(ROWS($BH$4:BH456),$BG$4:$BH$2337,2,0),"")</f>
        <v>Giżycko (pow. giżycki, woj. warmińsko-mazurskie)</v>
      </c>
      <c r="BK456" s="98">
        <v>0</v>
      </c>
      <c r="BL456" s="98">
        <f>IF(ISNUMBER(SEARCH('ankieta ESG'!$G$185,BM456)),MAX($BL$3:BL455)+1,0)</f>
        <v>453</v>
      </c>
      <c r="BM456" s="134" t="s">
        <v>4456</v>
      </c>
      <c r="BN456" s="98">
        <v>0</v>
      </c>
      <c r="BO456" s="99" t="str">
        <f>IFERROR(VLOOKUP(ROWS($BM$4:BM456),$BL$4:$BM$2337,2,0),"")</f>
        <v>Giżycko (pow. giżycki, woj. warmińsko-mazurskie)</v>
      </c>
      <c r="BP456" s="98">
        <v>0</v>
      </c>
      <c r="BQ456" s="98">
        <f>IF(ISNUMBER(SEARCH('ankieta ESG'!$G$186,BR456)),MAX($BQ$3:BQ455)+1,0)</f>
        <v>453</v>
      </c>
      <c r="BR456" s="134" t="s">
        <v>4456</v>
      </c>
      <c r="BS456" s="98">
        <v>0</v>
      </c>
      <c r="BT456" s="99" t="str">
        <f>IFERROR(VLOOKUP(ROWS($BR$4:BR456),$BQ$4:$BR$2337,2,0),"")</f>
        <v>Giżycko (pow. giżycki, woj. warmińsko-mazurskie)</v>
      </c>
      <c r="BU456" s="98">
        <v>0</v>
      </c>
      <c r="BV456" s="98">
        <f>IF(ISNUMBER(SEARCH('ankieta ESG'!$G$187,BW456)),MAX($BV$3:BV455)+1,0)</f>
        <v>453</v>
      </c>
      <c r="BW456" s="134" t="s">
        <v>4456</v>
      </c>
      <c r="BX456" s="98">
        <v>0</v>
      </c>
      <c r="BY456" s="99" t="str">
        <f>IFERROR(VLOOKUP(ROWS($BW$4:BW456),$BV$4:$BW$2337,2,0),"")</f>
        <v>Giżycko (pow. giżycki, woj. warmińsko-mazurskie)</v>
      </c>
      <c r="BZ456" s="98">
        <v>0</v>
      </c>
      <c r="CA456" s="98">
        <f>IF(ISNUMBER(SEARCH('ankieta ESG'!$G$188,CB456)),MAX($CA$3:CA455)+1,0)</f>
        <v>453</v>
      </c>
      <c r="CB456" s="134" t="s">
        <v>4456</v>
      </c>
      <c r="CC456" s="98">
        <v>0</v>
      </c>
      <c r="CD456" s="99" t="str">
        <f>IFERROR(VLOOKUP(ROWS($CB$4:CB456),$CA$4:$CB$2337,2,0),"")</f>
        <v>Giżycko (pow. giżycki, woj. warmińsko-mazurskie)</v>
      </c>
      <c r="CE456" s="98">
        <v>0</v>
      </c>
      <c r="CF456" s="98">
        <f>IF(ISNUMBER(SEARCH('ankieta ESG'!$G$189,CG456)),MAX($CF$3:CF455)+1,0)</f>
        <v>453</v>
      </c>
      <c r="CG456" s="134" t="s">
        <v>4456</v>
      </c>
      <c r="CH456" s="98">
        <v>0</v>
      </c>
      <c r="CI456" s="99" t="str">
        <f>IFERROR(VLOOKUP(ROWS($CG$4:CG456),$CF$4:$CG$2337,2,0),"")</f>
        <v>Giżycko (pow. giżycki, woj. warmińsko-mazurskie)</v>
      </c>
      <c r="CJ456" s="98">
        <v>0</v>
      </c>
    </row>
    <row r="457" spans="2:88">
      <c r="B457" s="98">
        <f>IF(ISNUMBER(SEARCH('ankieta ESG'!$E$11,C457)),MAX(B$3:$B456)+1,0)</f>
        <v>454</v>
      </c>
      <c r="C457" s="99" t="s">
        <v>498</v>
      </c>
      <c r="D457" s="98">
        <v>0</v>
      </c>
      <c r="E457" s="99" t="str">
        <f>IFERROR(VLOOKUP(ROWS($C$4:C457),$B$4:$C$1385,2,0),"")</f>
        <v>52.29.B Działalność śródlądowych agencji transportowych (PKD 2007)</v>
      </c>
      <c r="F457" s="98">
        <v>0</v>
      </c>
      <c r="AM457" s="98">
        <f>IF(ISNUMBER(SEARCH('ankieta ESG'!$G$180,AN457)),MAX(AM$3:$AM456)+1,0)</f>
        <v>454</v>
      </c>
      <c r="AN457" s="134" t="s">
        <v>4457</v>
      </c>
      <c r="AO457" s="98">
        <v>0</v>
      </c>
      <c r="AP457" s="99" t="str">
        <f>IFERROR(VLOOKUP(ROWS($AN$4:AN457),$AM$4:$AN$2337,2,0),"")</f>
        <v>Glinojeck (pow. ciechanowski, woj. mazowieckie)</v>
      </c>
      <c r="AQ457" s="98">
        <v>0</v>
      </c>
      <c r="AR457" s="98">
        <f>IF(ISNUMBER(SEARCH('ankieta ESG'!$G$181,AS457)),MAX($AR$3:AR456)+1,0)</f>
        <v>454</v>
      </c>
      <c r="AS457" s="134" t="s">
        <v>4457</v>
      </c>
      <c r="AT457" s="98">
        <v>0</v>
      </c>
      <c r="AU457" s="99" t="str">
        <f>IFERROR(VLOOKUP(ROWS($AS$4:AS457),$AR$4:$AS$2337,2,0),"")</f>
        <v>Glinojeck (pow. ciechanowski, woj. mazowieckie)</v>
      </c>
      <c r="AV457" s="98">
        <v>0</v>
      </c>
      <c r="AW457" s="98">
        <f>IF(ISNUMBER(SEARCH('ankieta ESG'!$G$182,AX457)),MAX($AW$3:AW456)+1,0)</f>
        <v>454</v>
      </c>
      <c r="AX457" s="134" t="s">
        <v>4457</v>
      </c>
      <c r="AY457" s="98">
        <v>0</v>
      </c>
      <c r="AZ457" s="99" t="str">
        <f>IFERROR(VLOOKUP(ROWS($AX$4:AX457),$AW$4:$AX$2337,2,0),"")</f>
        <v>Glinojeck (pow. ciechanowski, woj. mazowieckie)</v>
      </c>
      <c r="BA457" s="98">
        <v>0</v>
      </c>
      <c r="BB457" s="98">
        <f>IF(ISNUMBER(SEARCH('ankieta ESG'!$G$183,BC457)),MAX($BB$3:BB456)+1,0)</f>
        <v>454</v>
      </c>
      <c r="BC457" s="134" t="s">
        <v>4457</v>
      </c>
      <c r="BD457" s="98">
        <v>0</v>
      </c>
      <c r="BE457" s="99" t="str">
        <f>IFERROR(VLOOKUP(ROWS($BC$4:BC457),$BB$4:$BC$2337,2,0),"")</f>
        <v>Glinojeck (pow. ciechanowski, woj. mazowieckie)</v>
      </c>
      <c r="BF457" s="98">
        <v>0</v>
      </c>
      <c r="BG457" s="98">
        <f>IF(ISNUMBER(SEARCH('ankieta ESG'!$G$184,BH457)),MAX($BG$3:BG456)+1,0)</f>
        <v>454</v>
      </c>
      <c r="BH457" s="134" t="s">
        <v>4457</v>
      </c>
      <c r="BI457" s="98">
        <v>0</v>
      </c>
      <c r="BJ457" s="99" t="str">
        <f>IFERROR(VLOOKUP(ROWS($BH$4:BH457),$BG$4:$BH$2337,2,0),"")</f>
        <v>Glinojeck (pow. ciechanowski, woj. mazowieckie)</v>
      </c>
      <c r="BK457" s="98">
        <v>0</v>
      </c>
      <c r="BL457" s="98">
        <f>IF(ISNUMBER(SEARCH('ankieta ESG'!$G$185,BM457)),MAX($BL$3:BL456)+1,0)</f>
        <v>454</v>
      </c>
      <c r="BM457" s="134" t="s">
        <v>4457</v>
      </c>
      <c r="BN457" s="98">
        <v>0</v>
      </c>
      <c r="BO457" s="99" t="str">
        <f>IFERROR(VLOOKUP(ROWS($BM$4:BM457),$BL$4:$BM$2337,2,0),"")</f>
        <v>Glinojeck (pow. ciechanowski, woj. mazowieckie)</v>
      </c>
      <c r="BP457" s="98">
        <v>0</v>
      </c>
      <c r="BQ457" s="98">
        <f>IF(ISNUMBER(SEARCH('ankieta ESG'!$G$186,BR457)),MAX($BQ$3:BQ456)+1,0)</f>
        <v>454</v>
      </c>
      <c r="BR457" s="134" t="s">
        <v>4457</v>
      </c>
      <c r="BS457" s="98">
        <v>0</v>
      </c>
      <c r="BT457" s="99" t="str">
        <f>IFERROR(VLOOKUP(ROWS($BR$4:BR457),$BQ$4:$BR$2337,2,0),"")</f>
        <v>Glinojeck (pow. ciechanowski, woj. mazowieckie)</v>
      </c>
      <c r="BU457" s="98">
        <v>0</v>
      </c>
      <c r="BV457" s="98">
        <f>IF(ISNUMBER(SEARCH('ankieta ESG'!$G$187,BW457)),MAX($BV$3:BV456)+1,0)</f>
        <v>454</v>
      </c>
      <c r="BW457" s="134" t="s">
        <v>4457</v>
      </c>
      <c r="BX457" s="98">
        <v>0</v>
      </c>
      <c r="BY457" s="99" t="str">
        <f>IFERROR(VLOOKUP(ROWS($BW$4:BW457),$BV$4:$BW$2337,2,0),"")</f>
        <v>Glinojeck (pow. ciechanowski, woj. mazowieckie)</v>
      </c>
      <c r="BZ457" s="98">
        <v>0</v>
      </c>
      <c r="CA457" s="98">
        <f>IF(ISNUMBER(SEARCH('ankieta ESG'!$G$188,CB457)),MAX($CA$3:CA456)+1,0)</f>
        <v>454</v>
      </c>
      <c r="CB457" s="134" t="s">
        <v>4457</v>
      </c>
      <c r="CC457" s="98">
        <v>0</v>
      </c>
      <c r="CD457" s="99" t="str">
        <f>IFERROR(VLOOKUP(ROWS($CB$4:CB457),$CA$4:$CB$2337,2,0),"")</f>
        <v>Glinojeck (pow. ciechanowski, woj. mazowieckie)</v>
      </c>
      <c r="CE457" s="98">
        <v>0</v>
      </c>
      <c r="CF457" s="98">
        <f>IF(ISNUMBER(SEARCH('ankieta ESG'!$G$189,CG457)),MAX($CF$3:CF456)+1,0)</f>
        <v>454</v>
      </c>
      <c r="CG457" s="134" t="s">
        <v>4457</v>
      </c>
      <c r="CH457" s="98">
        <v>0</v>
      </c>
      <c r="CI457" s="99" t="str">
        <f>IFERROR(VLOOKUP(ROWS($CG$4:CG457),$CF$4:$CG$2337,2,0),"")</f>
        <v>Glinojeck (pow. ciechanowski, woj. mazowieckie)</v>
      </c>
      <c r="CJ457" s="98">
        <v>0</v>
      </c>
    </row>
    <row r="458" spans="2:88">
      <c r="B458" s="98">
        <f>IF(ISNUMBER(SEARCH('ankieta ESG'!$E$11,C458)),MAX(B$3:$B457)+1,0)</f>
        <v>455</v>
      </c>
      <c r="C458" s="99" t="s">
        <v>499</v>
      </c>
      <c r="D458" s="98">
        <v>0</v>
      </c>
      <c r="E458" s="99" t="str">
        <f>IFERROR(VLOOKUP(ROWS($C$4:C458),$B$4:$C$1385,2,0),"")</f>
        <v>52.29.C Działalność pozostałych agencji transportowych (PKD 2007)</v>
      </c>
      <c r="F458" s="98">
        <v>0</v>
      </c>
      <c r="AM458" s="98">
        <f>IF(ISNUMBER(SEARCH('ankieta ESG'!$G$180,AN458)),MAX(AM$3:$AM457)+1,0)</f>
        <v>455</v>
      </c>
      <c r="AN458" s="134" t="s">
        <v>4458</v>
      </c>
      <c r="AO458" s="98">
        <v>0</v>
      </c>
      <c r="AP458" s="99" t="str">
        <f>IFERROR(VLOOKUP(ROWS($AN$4:AN458),$AM$4:$AN$2337,2,0),"")</f>
        <v>Gliwice (pow. Gliwice, woj. śląskie)</v>
      </c>
      <c r="AQ458" s="98">
        <v>0</v>
      </c>
      <c r="AR458" s="98">
        <f>IF(ISNUMBER(SEARCH('ankieta ESG'!$G$181,AS458)),MAX($AR$3:AR457)+1,0)</f>
        <v>455</v>
      </c>
      <c r="AS458" s="134" t="s">
        <v>4458</v>
      </c>
      <c r="AT458" s="98">
        <v>0</v>
      </c>
      <c r="AU458" s="99" t="str">
        <f>IFERROR(VLOOKUP(ROWS($AS$4:AS458),$AR$4:$AS$2337,2,0),"")</f>
        <v>Gliwice (pow. Gliwice, woj. śląskie)</v>
      </c>
      <c r="AV458" s="98">
        <v>0</v>
      </c>
      <c r="AW458" s="98">
        <f>IF(ISNUMBER(SEARCH('ankieta ESG'!$G$182,AX458)),MAX($AW$3:AW457)+1,0)</f>
        <v>455</v>
      </c>
      <c r="AX458" s="134" t="s">
        <v>4458</v>
      </c>
      <c r="AY458" s="98">
        <v>0</v>
      </c>
      <c r="AZ458" s="99" t="str">
        <f>IFERROR(VLOOKUP(ROWS($AX$4:AX458),$AW$4:$AX$2337,2,0),"")</f>
        <v>Gliwice (pow. Gliwice, woj. śląskie)</v>
      </c>
      <c r="BA458" s="98">
        <v>0</v>
      </c>
      <c r="BB458" s="98">
        <f>IF(ISNUMBER(SEARCH('ankieta ESG'!$G$183,BC458)),MAX($BB$3:BB457)+1,0)</f>
        <v>455</v>
      </c>
      <c r="BC458" s="134" t="s">
        <v>4458</v>
      </c>
      <c r="BD458" s="98">
        <v>0</v>
      </c>
      <c r="BE458" s="99" t="str">
        <f>IFERROR(VLOOKUP(ROWS($BC$4:BC458),$BB$4:$BC$2337,2,0),"")</f>
        <v>Gliwice (pow. Gliwice, woj. śląskie)</v>
      </c>
      <c r="BF458" s="98">
        <v>0</v>
      </c>
      <c r="BG458" s="98">
        <f>IF(ISNUMBER(SEARCH('ankieta ESG'!$G$184,BH458)),MAX($BG$3:BG457)+1,0)</f>
        <v>455</v>
      </c>
      <c r="BH458" s="134" t="s">
        <v>4458</v>
      </c>
      <c r="BI458" s="98">
        <v>0</v>
      </c>
      <c r="BJ458" s="99" t="str">
        <f>IFERROR(VLOOKUP(ROWS($BH$4:BH458),$BG$4:$BH$2337,2,0),"")</f>
        <v>Gliwice (pow. Gliwice, woj. śląskie)</v>
      </c>
      <c r="BK458" s="98">
        <v>0</v>
      </c>
      <c r="BL458" s="98">
        <f>IF(ISNUMBER(SEARCH('ankieta ESG'!$G$185,BM458)),MAX($BL$3:BL457)+1,0)</f>
        <v>455</v>
      </c>
      <c r="BM458" s="134" t="s">
        <v>4458</v>
      </c>
      <c r="BN458" s="98">
        <v>0</v>
      </c>
      <c r="BO458" s="99" t="str">
        <f>IFERROR(VLOOKUP(ROWS($BM$4:BM458),$BL$4:$BM$2337,2,0),"")</f>
        <v>Gliwice (pow. Gliwice, woj. śląskie)</v>
      </c>
      <c r="BP458" s="98">
        <v>0</v>
      </c>
      <c r="BQ458" s="98">
        <f>IF(ISNUMBER(SEARCH('ankieta ESG'!$G$186,BR458)),MAX($BQ$3:BQ457)+1,0)</f>
        <v>455</v>
      </c>
      <c r="BR458" s="134" t="s">
        <v>4458</v>
      </c>
      <c r="BS458" s="98">
        <v>0</v>
      </c>
      <c r="BT458" s="99" t="str">
        <f>IFERROR(VLOOKUP(ROWS($BR$4:BR458),$BQ$4:$BR$2337,2,0),"")</f>
        <v>Gliwice (pow. Gliwice, woj. śląskie)</v>
      </c>
      <c r="BU458" s="98">
        <v>0</v>
      </c>
      <c r="BV458" s="98">
        <f>IF(ISNUMBER(SEARCH('ankieta ESG'!$G$187,BW458)),MAX($BV$3:BV457)+1,0)</f>
        <v>455</v>
      </c>
      <c r="BW458" s="134" t="s">
        <v>4458</v>
      </c>
      <c r="BX458" s="98">
        <v>0</v>
      </c>
      <c r="BY458" s="99" t="str">
        <f>IFERROR(VLOOKUP(ROWS($BW$4:BW458),$BV$4:$BW$2337,2,0),"")</f>
        <v>Gliwice (pow. Gliwice, woj. śląskie)</v>
      </c>
      <c r="BZ458" s="98">
        <v>0</v>
      </c>
      <c r="CA458" s="98">
        <f>IF(ISNUMBER(SEARCH('ankieta ESG'!$G$188,CB458)),MAX($CA$3:CA457)+1,0)</f>
        <v>455</v>
      </c>
      <c r="CB458" s="134" t="s">
        <v>4458</v>
      </c>
      <c r="CC458" s="98">
        <v>0</v>
      </c>
      <c r="CD458" s="99" t="str">
        <f>IFERROR(VLOOKUP(ROWS($CB$4:CB458),$CA$4:$CB$2337,2,0),"")</f>
        <v>Gliwice (pow. Gliwice, woj. śląskie)</v>
      </c>
      <c r="CE458" s="98">
        <v>0</v>
      </c>
      <c r="CF458" s="98">
        <f>IF(ISNUMBER(SEARCH('ankieta ESG'!$G$189,CG458)),MAX($CF$3:CF457)+1,0)</f>
        <v>455</v>
      </c>
      <c r="CG458" s="134" t="s">
        <v>4458</v>
      </c>
      <c r="CH458" s="98">
        <v>0</v>
      </c>
      <c r="CI458" s="99" t="str">
        <f>IFERROR(VLOOKUP(ROWS($CG$4:CG458),$CF$4:$CG$2337,2,0),"")</f>
        <v>Gliwice (pow. Gliwice, woj. śląskie)</v>
      </c>
      <c r="CJ458" s="98">
        <v>0</v>
      </c>
    </row>
    <row r="459" spans="2:88">
      <c r="B459" s="98">
        <f>IF(ISNUMBER(SEARCH('ankieta ESG'!$E$11,C459)),MAX(B$3:$B458)+1,0)</f>
        <v>456</v>
      </c>
      <c r="C459" s="99" t="s">
        <v>500</v>
      </c>
      <c r="D459" s="98">
        <v>0</v>
      </c>
      <c r="E459" s="99" t="str">
        <f>IFERROR(VLOOKUP(ROWS($C$4:C459),$B$4:$C$1385,2,0),"")</f>
        <v>53.10.Z Działalność pocztowa objęta obowiązkiem świadczenia usług powszechnych (operatora publicznego) (PKD 2007)</v>
      </c>
      <c r="F459" s="98">
        <v>0</v>
      </c>
      <c r="AM459" s="98">
        <f>IF(ISNUMBER(SEARCH('ankieta ESG'!$G$180,AN459)),MAX(AM$3:$AM458)+1,0)</f>
        <v>456</v>
      </c>
      <c r="AN459" s="134" t="s">
        <v>4459</v>
      </c>
      <c r="AO459" s="98">
        <v>0</v>
      </c>
      <c r="AP459" s="99" t="str">
        <f>IFERROR(VLOOKUP(ROWS($AN$4:AN459),$AM$4:$AN$2337,2,0),"")</f>
        <v>Głogów (pow. głogowski, woj. dolnośląskie)</v>
      </c>
      <c r="AQ459" s="98">
        <v>0</v>
      </c>
      <c r="AR459" s="98">
        <f>IF(ISNUMBER(SEARCH('ankieta ESG'!$G$181,AS459)),MAX($AR$3:AR458)+1,0)</f>
        <v>456</v>
      </c>
      <c r="AS459" s="134" t="s">
        <v>4459</v>
      </c>
      <c r="AT459" s="98">
        <v>0</v>
      </c>
      <c r="AU459" s="99" t="str">
        <f>IFERROR(VLOOKUP(ROWS($AS$4:AS459),$AR$4:$AS$2337,2,0),"")</f>
        <v>Głogów (pow. głogowski, woj. dolnośląskie)</v>
      </c>
      <c r="AV459" s="98">
        <v>0</v>
      </c>
      <c r="AW459" s="98">
        <f>IF(ISNUMBER(SEARCH('ankieta ESG'!$G$182,AX459)),MAX($AW$3:AW458)+1,0)</f>
        <v>456</v>
      </c>
      <c r="AX459" s="134" t="s">
        <v>4459</v>
      </c>
      <c r="AY459" s="98">
        <v>0</v>
      </c>
      <c r="AZ459" s="99" t="str">
        <f>IFERROR(VLOOKUP(ROWS($AX$4:AX459),$AW$4:$AX$2337,2,0),"")</f>
        <v>Głogów (pow. głogowski, woj. dolnośląskie)</v>
      </c>
      <c r="BA459" s="98">
        <v>0</v>
      </c>
      <c r="BB459" s="98">
        <f>IF(ISNUMBER(SEARCH('ankieta ESG'!$G$183,BC459)),MAX($BB$3:BB458)+1,0)</f>
        <v>456</v>
      </c>
      <c r="BC459" s="134" t="s">
        <v>4459</v>
      </c>
      <c r="BD459" s="98">
        <v>0</v>
      </c>
      <c r="BE459" s="99" t="str">
        <f>IFERROR(VLOOKUP(ROWS($BC$4:BC459),$BB$4:$BC$2337,2,0),"")</f>
        <v>Głogów (pow. głogowski, woj. dolnośląskie)</v>
      </c>
      <c r="BF459" s="98">
        <v>0</v>
      </c>
      <c r="BG459" s="98">
        <f>IF(ISNUMBER(SEARCH('ankieta ESG'!$G$184,BH459)),MAX($BG$3:BG458)+1,0)</f>
        <v>456</v>
      </c>
      <c r="BH459" s="134" t="s">
        <v>4459</v>
      </c>
      <c r="BI459" s="98">
        <v>0</v>
      </c>
      <c r="BJ459" s="99" t="str">
        <f>IFERROR(VLOOKUP(ROWS($BH$4:BH459),$BG$4:$BH$2337,2,0),"")</f>
        <v>Głogów (pow. głogowski, woj. dolnośląskie)</v>
      </c>
      <c r="BK459" s="98">
        <v>0</v>
      </c>
      <c r="BL459" s="98">
        <f>IF(ISNUMBER(SEARCH('ankieta ESG'!$G$185,BM459)),MAX($BL$3:BL458)+1,0)</f>
        <v>456</v>
      </c>
      <c r="BM459" s="134" t="s">
        <v>4459</v>
      </c>
      <c r="BN459" s="98">
        <v>0</v>
      </c>
      <c r="BO459" s="99" t="str">
        <f>IFERROR(VLOOKUP(ROWS($BM$4:BM459),$BL$4:$BM$2337,2,0),"")</f>
        <v>Głogów (pow. głogowski, woj. dolnośląskie)</v>
      </c>
      <c r="BP459" s="98">
        <v>0</v>
      </c>
      <c r="BQ459" s="98">
        <f>IF(ISNUMBER(SEARCH('ankieta ESG'!$G$186,BR459)),MAX($BQ$3:BQ458)+1,0)</f>
        <v>456</v>
      </c>
      <c r="BR459" s="134" t="s">
        <v>4459</v>
      </c>
      <c r="BS459" s="98">
        <v>0</v>
      </c>
      <c r="BT459" s="99" t="str">
        <f>IFERROR(VLOOKUP(ROWS($BR$4:BR459),$BQ$4:$BR$2337,2,0),"")</f>
        <v>Głogów (pow. głogowski, woj. dolnośląskie)</v>
      </c>
      <c r="BU459" s="98">
        <v>0</v>
      </c>
      <c r="BV459" s="98">
        <f>IF(ISNUMBER(SEARCH('ankieta ESG'!$G$187,BW459)),MAX($BV$3:BV458)+1,0)</f>
        <v>456</v>
      </c>
      <c r="BW459" s="134" t="s">
        <v>4459</v>
      </c>
      <c r="BX459" s="98">
        <v>0</v>
      </c>
      <c r="BY459" s="99" t="str">
        <f>IFERROR(VLOOKUP(ROWS($BW$4:BW459),$BV$4:$BW$2337,2,0),"")</f>
        <v>Głogów (pow. głogowski, woj. dolnośląskie)</v>
      </c>
      <c r="BZ459" s="98">
        <v>0</v>
      </c>
      <c r="CA459" s="98">
        <f>IF(ISNUMBER(SEARCH('ankieta ESG'!$G$188,CB459)),MAX($CA$3:CA458)+1,0)</f>
        <v>456</v>
      </c>
      <c r="CB459" s="134" t="s">
        <v>4459</v>
      </c>
      <c r="CC459" s="98">
        <v>0</v>
      </c>
      <c r="CD459" s="99" t="str">
        <f>IFERROR(VLOOKUP(ROWS($CB$4:CB459),$CA$4:$CB$2337,2,0),"")</f>
        <v>Głogów (pow. głogowski, woj. dolnośląskie)</v>
      </c>
      <c r="CE459" s="98">
        <v>0</v>
      </c>
      <c r="CF459" s="98">
        <f>IF(ISNUMBER(SEARCH('ankieta ESG'!$G$189,CG459)),MAX($CF$3:CF458)+1,0)</f>
        <v>456</v>
      </c>
      <c r="CG459" s="134" t="s">
        <v>4459</v>
      </c>
      <c r="CH459" s="98">
        <v>0</v>
      </c>
      <c r="CI459" s="99" t="str">
        <f>IFERROR(VLOOKUP(ROWS($CG$4:CG459),$CF$4:$CG$2337,2,0),"")</f>
        <v>Głogów (pow. głogowski, woj. dolnośląskie)</v>
      </c>
      <c r="CJ459" s="98">
        <v>0</v>
      </c>
    </row>
    <row r="460" spans="2:88">
      <c r="B460" s="98">
        <f>IF(ISNUMBER(SEARCH('ankieta ESG'!$E$11,C460)),MAX(B$3:$B459)+1,0)</f>
        <v>457</v>
      </c>
      <c r="C460" s="99" t="s">
        <v>501</v>
      </c>
      <c r="D460" s="98">
        <v>0</v>
      </c>
      <c r="E460" s="99" t="str">
        <f>IFERROR(VLOOKUP(ROWS($C$4:C460),$B$4:$C$1385,2,0),"")</f>
        <v>53.20.Z Pozostała działalność pocztowa i kurierska (PKD 2007)</v>
      </c>
      <c r="F460" s="98">
        <v>0</v>
      </c>
      <c r="AM460" s="98">
        <f>IF(ISNUMBER(SEARCH('ankieta ESG'!$G$180,AN460)),MAX(AM$3:$AM459)+1,0)</f>
        <v>457</v>
      </c>
      <c r="AN460" s="134" t="s">
        <v>4460</v>
      </c>
      <c r="AO460" s="98">
        <v>0</v>
      </c>
      <c r="AP460" s="99" t="str">
        <f>IFERROR(VLOOKUP(ROWS($AN$4:AN460),$AM$4:$AN$2337,2,0),"")</f>
        <v>Głogów Małopolski (pow. rzeszowski, woj. podkarpackie)</v>
      </c>
      <c r="AQ460" s="98">
        <v>0</v>
      </c>
      <c r="AR460" s="98">
        <f>IF(ISNUMBER(SEARCH('ankieta ESG'!$G$181,AS460)),MAX($AR$3:AR459)+1,0)</f>
        <v>457</v>
      </c>
      <c r="AS460" s="134" t="s">
        <v>4460</v>
      </c>
      <c r="AT460" s="98">
        <v>0</v>
      </c>
      <c r="AU460" s="99" t="str">
        <f>IFERROR(VLOOKUP(ROWS($AS$4:AS460),$AR$4:$AS$2337,2,0),"")</f>
        <v>Głogów Małopolski (pow. rzeszowski, woj. podkarpackie)</v>
      </c>
      <c r="AV460" s="98">
        <v>0</v>
      </c>
      <c r="AW460" s="98">
        <f>IF(ISNUMBER(SEARCH('ankieta ESG'!$G$182,AX460)),MAX($AW$3:AW459)+1,0)</f>
        <v>457</v>
      </c>
      <c r="AX460" s="134" t="s">
        <v>4460</v>
      </c>
      <c r="AY460" s="98">
        <v>0</v>
      </c>
      <c r="AZ460" s="99" t="str">
        <f>IFERROR(VLOOKUP(ROWS($AX$4:AX460),$AW$4:$AX$2337,2,0),"")</f>
        <v>Głogów Małopolski (pow. rzeszowski, woj. podkarpackie)</v>
      </c>
      <c r="BA460" s="98">
        <v>0</v>
      </c>
      <c r="BB460" s="98">
        <f>IF(ISNUMBER(SEARCH('ankieta ESG'!$G$183,BC460)),MAX($BB$3:BB459)+1,0)</f>
        <v>457</v>
      </c>
      <c r="BC460" s="134" t="s">
        <v>4460</v>
      </c>
      <c r="BD460" s="98">
        <v>0</v>
      </c>
      <c r="BE460" s="99" t="str">
        <f>IFERROR(VLOOKUP(ROWS($BC$4:BC460),$BB$4:$BC$2337,2,0),"")</f>
        <v>Głogów Małopolski (pow. rzeszowski, woj. podkarpackie)</v>
      </c>
      <c r="BF460" s="98">
        <v>0</v>
      </c>
      <c r="BG460" s="98">
        <f>IF(ISNUMBER(SEARCH('ankieta ESG'!$G$184,BH460)),MAX($BG$3:BG459)+1,0)</f>
        <v>457</v>
      </c>
      <c r="BH460" s="134" t="s">
        <v>4460</v>
      </c>
      <c r="BI460" s="98">
        <v>0</v>
      </c>
      <c r="BJ460" s="99" t="str">
        <f>IFERROR(VLOOKUP(ROWS($BH$4:BH460),$BG$4:$BH$2337,2,0),"")</f>
        <v>Głogów Małopolski (pow. rzeszowski, woj. podkarpackie)</v>
      </c>
      <c r="BK460" s="98">
        <v>0</v>
      </c>
      <c r="BL460" s="98">
        <f>IF(ISNUMBER(SEARCH('ankieta ESG'!$G$185,BM460)),MAX($BL$3:BL459)+1,0)</f>
        <v>457</v>
      </c>
      <c r="BM460" s="134" t="s">
        <v>4460</v>
      </c>
      <c r="BN460" s="98">
        <v>0</v>
      </c>
      <c r="BO460" s="99" t="str">
        <f>IFERROR(VLOOKUP(ROWS($BM$4:BM460),$BL$4:$BM$2337,2,0),"")</f>
        <v>Głogów Małopolski (pow. rzeszowski, woj. podkarpackie)</v>
      </c>
      <c r="BP460" s="98">
        <v>0</v>
      </c>
      <c r="BQ460" s="98">
        <f>IF(ISNUMBER(SEARCH('ankieta ESG'!$G$186,BR460)),MAX($BQ$3:BQ459)+1,0)</f>
        <v>457</v>
      </c>
      <c r="BR460" s="134" t="s">
        <v>4460</v>
      </c>
      <c r="BS460" s="98">
        <v>0</v>
      </c>
      <c r="BT460" s="99" t="str">
        <f>IFERROR(VLOOKUP(ROWS($BR$4:BR460),$BQ$4:$BR$2337,2,0),"")</f>
        <v>Głogów Małopolski (pow. rzeszowski, woj. podkarpackie)</v>
      </c>
      <c r="BU460" s="98">
        <v>0</v>
      </c>
      <c r="BV460" s="98">
        <f>IF(ISNUMBER(SEARCH('ankieta ESG'!$G$187,BW460)),MAX($BV$3:BV459)+1,0)</f>
        <v>457</v>
      </c>
      <c r="BW460" s="134" t="s">
        <v>4460</v>
      </c>
      <c r="BX460" s="98">
        <v>0</v>
      </c>
      <c r="BY460" s="99" t="str">
        <f>IFERROR(VLOOKUP(ROWS($BW$4:BW460),$BV$4:$BW$2337,2,0),"")</f>
        <v>Głogów Małopolski (pow. rzeszowski, woj. podkarpackie)</v>
      </c>
      <c r="BZ460" s="98">
        <v>0</v>
      </c>
      <c r="CA460" s="98">
        <f>IF(ISNUMBER(SEARCH('ankieta ESG'!$G$188,CB460)),MAX($CA$3:CA459)+1,0)</f>
        <v>457</v>
      </c>
      <c r="CB460" s="134" t="s">
        <v>4460</v>
      </c>
      <c r="CC460" s="98">
        <v>0</v>
      </c>
      <c r="CD460" s="99" t="str">
        <f>IFERROR(VLOOKUP(ROWS($CB$4:CB460),$CA$4:$CB$2337,2,0),"")</f>
        <v>Głogów Małopolski (pow. rzeszowski, woj. podkarpackie)</v>
      </c>
      <c r="CE460" s="98">
        <v>0</v>
      </c>
      <c r="CF460" s="98">
        <f>IF(ISNUMBER(SEARCH('ankieta ESG'!$G$189,CG460)),MAX($CF$3:CF459)+1,0)</f>
        <v>457</v>
      </c>
      <c r="CG460" s="134" t="s">
        <v>4460</v>
      </c>
      <c r="CH460" s="98">
        <v>0</v>
      </c>
      <c r="CI460" s="99" t="str">
        <f>IFERROR(VLOOKUP(ROWS($CG$4:CG460),$CF$4:$CG$2337,2,0),"")</f>
        <v>Głogów Małopolski (pow. rzeszowski, woj. podkarpackie)</v>
      </c>
      <c r="CJ460" s="98">
        <v>0</v>
      </c>
    </row>
    <row r="461" spans="2:88">
      <c r="B461" s="98">
        <f>IF(ISNUMBER(SEARCH('ankieta ESG'!$E$11,C461)),MAX(B$3:$B460)+1,0)</f>
        <v>458</v>
      </c>
      <c r="C461" s="99" t="s">
        <v>502</v>
      </c>
      <c r="D461" s="98">
        <v>0</v>
      </c>
      <c r="E461" s="99" t="str">
        <f>IFERROR(VLOOKUP(ROWS($C$4:C461),$B$4:$C$1385,2,0),"")</f>
        <v>55.10.Z Hotele i podobne obiekty zakwaterowania (PKD 2007)</v>
      </c>
      <c r="F461" s="98">
        <v>0</v>
      </c>
      <c r="AM461" s="98">
        <f>IF(ISNUMBER(SEARCH('ankieta ESG'!$G$180,AN461)),MAX(AM$3:$AM460)+1,0)</f>
        <v>458</v>
      </c>
      <c r="AN461" s="134" t="s">
        <v>4461</v>
      </c>
      <c r="AO461" s="98">
        <v>0</v>
      </c>
      <c r="AP461" s="99" t="str">
        <f>IFERROR(VLOOKUP(ROWS($AN$4:AN461),$AM$4:$AN$2337,2,0),"")</f>
        <v>Głogówek (pow. prudnicki, woj. opolskie)</v>
      </c>
      <c r="AQ461" s="98">
        <v>0</v>
      </c>
      <c r="AR461" s="98">
        <f>IF(ISNUMBER(SEARCH('ankieta ESG'!$G$181,AS461)),MAX($AR$3:AR460)+1,0)</f>
        <v>458</v>
      </c>
      <c r="AS461" s="134" t="s">
        <v>4461</v>
      </c>
      <c r="AT461" s="98">
        <v>0</v>
      </c>
      <c r="AU461" s="99" t="str">
        <f>IFERROR(VLOOKUP(ROWS($AS$4:AS461),$AR$4:$AS$2337,2,0),"")</f>
        <v>Głogówek (pow. prudnicki, woj. opolskie)</v>
      </c>
      <c r="AV461" s="98">
        <v>0</v>
      </c>
      <c r="AW461" s="98">
        <f>IF(ISNUMBER(SEARCH('ankieta ESG'!$G$182,AX461)),MAX($AW$3:AW460)+1,0)</f>
        <v>458</v>
      </c>
      <c r="AX461" s="134" t="s">
        <v>4461</v>
      </c>
      <c r="AY461" s="98">
        <v>0</v>
      </c>
      <c r="AZ461" s="99" t="str">
        <f>IFERROR(VLOOKUP(ROWS($AX$4:AX461),$AW$4:$AX$2337,2,0),"")</f>
        <v>Głogówek (pow. prudnicki, woj. opolskie)</v>
      </c>
      <c r="BA461" s="98">
        <v>0</v>
      </c>
      <c r="BB461" s="98">
        <f>IF(ISNUMBER(SEARCH('ankieta ESG'!$G$183,BC461)),MAX($BB$3:BB460)+1,0)</f>
        <v>458</v>
      </c>
      <c r="BC461" s="134" t="s">
        <v>4461</v>
      </c>
      <c r="BD461" s="98">
        <v>0</v>
      </c>
      <c r="BE461" s="99" t="str">
        <f>IFERROR(VLOOKUP(ROWS($BC$4:BC461),$BB$4:$BC$2337,2,0),"")</f>
        <v>Głogówek (pow. prudnicki, woj. opolskie)</v>
      </c>
      <c r="BF461" s="98">
        <v>0</v>
      </c>
      <c r="BG461" s="98">
        <f>IF(ISNUMBER(SEARCH('ankieta ESG'!$G$184,BH461)),MAX($BG$3:BG460)+1,0)</f>
        <v>458</v>
      </c>
      <c r="BH461" s="134" t="s">
        <v>4461</v>
      </c>
      <c r="BI461" s="98">
        <v>0</v>
      </c>
      <c r="BJ461" s="99" t="str">
        <f>IFERROR(VLOOKUP(ROWS($BH$4:BH461),$BG$4:$BH$2337,2,0),"")</f>
        <v>Głogówek (pow. prudnicki, woj. opolskie)</v>
      </c>
      <c r="BK461" s="98">
        <v>0</v>
      </c>
      <c r="BL461" s="98">
        <f>IF(ISNUMBER(SEARCH('ankieta ESG'!$G$185,BM461)),MAX($BL$3:BL460)+1,0)</f>
        <v>458</v>
      </c>
      <c r="BM461" s="134" t="s">
        <v>4461</v>
      </c>
      <c r="BN461" s="98">
        <v>0</v>
      </c>
      <c r="BO461" s="99" t="str">
        <f>IFERROR(VLOOKUP(ROWS($BM$4:BM461),$BL$4:$BM$2337,2,0),"")</f>
        <v>Głogówek (pow. prudnicki, woj. opolskie)</v>
      </c>
      <c r="BP461" s="98">
        <v>0</v>
      </c>
      <c r="BQ461" s="98">
        <f>IF(ISNUMBER(SEARCH('ankieta ESG'!$G$186,BR461)),MAX($BQ$3:BQ460)+1,0)</f>
        <v>458</v>
      </c>
      <c r="BR461" s="134" t="s">
        <v>4461</v>
      </c>
      <c r="BS461" s="98">
        <v>0</v>
      </c>
      <c r="BT461" s="99" t="str">
        <f>IFERROR(VLOOKUP(ROWS($BR$4:BR461),$BQ$4:$BR$2337,2,0),"")</f>
        <v>Głogówek (pow. prudnicki, woj. opolskie)</v>
      </c>
      <c r="BU461" s="98">
        <v>0</v>
      </c>
      <c r="BV461" s="98">
        <f>IF(ISNUMBER(SEARCH('ankieta ESG'!$G$187,BW461)),MAX($BV$3:BV460)+1,0)</f>
        <v>458</v>
      </c>
      <c r="BW461" s="134" t="s">
        <v>4461</v>
      </c>
      <c r="BX461" s="98">
        <v>0</v>
      </c>
      <c r="BY461" s="99" t="str">
        <f>IFERROR(VLOOKUP(ROWS($BW$4:BW461),$BV$4:$BW$2337,2,0),"")</f>
        <v>Głogówek (pow. prudnicki, woj. opolskie)</v>
      </c>
      <c r="BZ461" s="98">
        <v>0</v>
      </c>
      <c r="CA461" s="98">
        <f>IF(ISNUMBER(SEARCH('ankieta ESG'!$G$188,CB461)),MAX($CA$3:CA460)+1,0)</f>
        <v>458</v>
      </c>
      <c r="CB461" s="134" t="s">
        <v>4461</v>
      </c>
      <c r="CC461" s="98">
        <v>0</v>
      </c>
      <c r="CD461" s="99" t="str">
        <f>IFERROR(VLOOKUP(ROWS($CB$4:CB461),$CA$4:$CB$2337,2,0),"")</f>
        <v>Głogówek (pow. prudnicki, woj. opolskie)</v>
      </c>
      <c r="CE461" s="98">
        <v>0</v>
      </c>
      <c r="CF461" s="98">
        <f>IF(ISNUMBER(SEARCH('ankieta ESG'!$G$189,CG461)),MAX($CF$3:CF460)+1,0)</f>
        <v>458</v>
      </c>
      <c r="CG461" s="134" t="s">
        <v>4461</v>
      </c>
      <c r="CH461" s="98">
        <v>0</v>
      </c>
      <c r="CI461" s="99" t="str">
        <f>IFERROR(VLOOKUP(ROWS($CG$4:CG461),$CF$4:$CG$2337,2,0),"")</f>
        <v>Głogówek (pow. prudnicki, woj. opolskie)</v>
      </c>
      <c r="CJ461" s="98">
        <v>0</v>
      </c>
    </row>
    <row r="462" spans="2:88">
      <c r="B462" s="98">
        <f>IF(ISNUMBER(SEARCH('ankieta ESG'!$E$11,C462)),MAX(B$3:$B461)+1,0)</f>
        <v>459</v>
      </c>
      <c r="C462" s="99" t="s">
        <v>503</v>
      </c>
      <c r="D462" s="98">
        <v>0</v>
      </c>
      <c r="E462" s="99" t="str">
        <f>IFERROR(VLOOKUP(ROWS($C$4:C462),$B$4:$C$1385,2,0),"")</f>
        <v>55.20.Z Obiekty noclegowe turystyczne i miejsca krótkotrwałego zakwaterowania (PKD 2007)</v>
      </c>
      <c r="F462" s="98">
        <v>0</v>
      </c>
      <c r="AM462" s="98">
        <f>IF(ISNUMBER(SEARCH('ankieta ESG'!$G$180,AN462)),MAX(AM$3:$AM461)+1,0)</f>
        <v>459</v>
      </c>
      <c r="AN462" s="134" t="s">
        <v>4462</v>
      </c>
      <c r="AO462" s="98">
        <v>0</v>
      </c>
      <c r="AP462" s="99" t="str">
        <f>IFERROR(VLOOKUP(ROWS($AN$4:AN462),$AM$4:$AN$2337,2,0),"")</f>
        <v>Głowaczów (pow. kozienicki, woj. mazowieckie)</v>
      </c>
      <c r="AQ462" s="98">
        <v>0</v>
      </c>
      <c r="AR462" s="98">
        <f>IF(ISNUMBER(SEARCH('ankieta ESG'!$G$181,AS462)),MAX($AR$3:AR461)+1,0)</f>
        <v>459</v>
      </c>
      <c r="AS462" s="134" t="s">
        <v>4462</v>
      </c>
      <c r="AT462" s="98">
        <v>0</v>
      </c>
      <c r="AU462" s="99" t="str">
        <f>IFERROR(VLOOKUP(ROWS($AS$4:AS462),$AR$4:$AS$2337,2,0),"")</f>
        <v>Głowaczów (pow. kozienicki, woj. mazowieckie)</v>
      </c>
      <c r="AV462" s="98">
        <v>0</v>
      </c>
      <c r="AW462" s="98">
        <f>IF(ISNUMBER(SEARCH('ankieta ESG'!$G$182,AX462)),MAX($AW$3:AW461)+1,0)</f>
        <v>459</v>
      </c>
      <c r="AX462" s="134" t="s">
        <v>4462</v>
      </c>
      <c r="AY462" s="98">
        <v>0</v>
      </c>
      <c r="AZ462" s="99" t="str">
        <f>IFERROR(VLOOKUP(ROWS($AX$4:AX462),$AW$4:$AX$2337,2,0),"")</f>
        <v>Głowaczów (pow. kozienicki, woj. mazowieckie)</v>
      </c>
      <c r="BA462" s="98">
        <v>0</v>
      </c>
      <c r="BB462" s="98">
        <f>IF(ISNUMBER(SEARCH('ankieta ESG'!$G$183,BC462)),MAX($BB$3:BB461)+1,0)</f>
        <v>459</v>
      </c>
      <c r="BC462" s="134" t="s">
        <v>4462</v>
      </c>
      <c r="BD462" s="98">
        <v>0</v>
      </c>
      <c r="BE462" s="99" t="str">
        <f>IFERROR(VLOOKUP(ROWS($BC$4:BC462),$BB$4:$BC$2337,2,0),"")</f>
        <v>Głowaczów (pow. kozienicki, woj. mazowieckie)</v>
      </c>
      <c r="BF462" s="98">
        <v>0</v>
      </c>
      <c r="BG462" s="98">
        <f>IF(ISNUMBER(SEARCH('ankieta ESG'!$G$184,BH462)),MAX($BG$3:BG461)+1,0)</f>
        <v>459</v>
      </c>
      <c r="BH462" s="134" t="s">
        <v>4462</v>
      </c>
      <c r="BI462" s="98">
        <v>0</v>
      </c>
      <c r="BJ462" s="99" t="str">
        <f>IFERROR(VLOOKUP(ROWS($BH$4:BH462),$BG$4:$BH$2337,2,0),"")</f>
        <v>Głowaczów (pow. kozienicki, woj. mazowieckie)</v>
      </c>
      <c r="BK462" s="98">
        <v>0</v>
      </c>
      <c r="BL462" s="98">
        <f>IF(ISNUMBER(SEARCH('ankieta ESG'!$G$185,BM462)),MAX($BL$3:BL461)+1,0)</f>
        <v>459</v>
      </c>
      <c r="BM462" s="134" t="s">
        <v>4462</v>
      </c>
      <c r="BN462" s="98">
        <v>0</v>
      </c>
      <c r="BO462" s="99" t="str">
        <f>IFERROR(VLOOKUP(ROWS($BM$4:BM462),$BL$4:$BM$2337,2,0),"")</f>
        <v>Głowaczów (pow. kozienicki, woj. mazowieckie)</v>
      </c>
      <c r="BP462" s="98">
        <v>0</v>
      </c>
      <c r="BQ462" s="98">
        <f>IF(ISNUMBER(SEARCH('ankieta ESG'!$G$186,BR462)),MAX($BQ$3:BQ461)+1,0)</f>
        <v>459</v>
      </c>
      <c r="BR462" s="134" t="s">
        <v>4462</v>
      </c>
      <c r="BS462" s="98">
        <v>0</v>
      </c>
      <c r="BT462" s="99" t="str">
        <f>IFERROR(VLOOKUP(ROWS($BR$4:BR462),$BQ$4:$BR$2337,2,0),"")</f>
        <v>Głowaczów (pow. kozienicki, woj. mazowieckie)</v>
      </c>
      <c r="BU462" s="98">
        <v>0</v>
      </c>
      <c r="BV462" s="98">
        <f>IF(ISNUMBER(SEARCH('ankieta ESG'!$G$187,BW462)),MAX($BV$3:BV461)+1,0)</f>
        <v>459</v>
      </c>
      <c r="BW462" s="134" t="s">
        <v>4462</v>
      </c>
      <c r="BX462" s="98">
        <v>0</v>
      </c>
      <c r="BY462" s="99" t="str">
        <f>IFERROR(VLOOKUP(ROWS($BW$4:BW462),$BV$4:$BW$2337,2,0),"")</f>
        <v>Głowaczów (pow. kozienicki, woj. mazowieckie)</v>
      </c>
      <c r="BZ462" s="98">
        <v>0</v>
      </c>
      <c r="CA462" s="98">
        <f>IF(ISNUMBER(SEARCH('ankieta ESG'!$G$188,CB462)),MAX($CA$3:CA461)+1,0)</f>
        <v>459</v>
      </c>
      <c r="CB462" s="134" t="s">
        <v>4462</v>
      </c>
      <c r="CC462" s="98">
        <v>0</v>
      </c>
      <c r="CD462" s="99" t="str">
        <f>IFERROR(VLOOKUP(ROWS($CB$4:CB462),$CA$4:$CB$2337,2,0),"")</f>
        <v>Głowaczów (pow. kozienicki, woj. mazowieckie)</v>
      </c>
      <c r="CE462" s="98">
        <v>0</v>
      </c>
      <c r="CF462" s="98">
        <f>IF(ISNUMBER(SEARCH('ankieta ESG'!$G$189,CG462)),MAX($CF$3:CF461)+1,0)</f>
        <v>459</v>
      </c>
      <c r="CG462" s="134" t="s">
        <v>4462</v>
      </c>
      <c r="CH462" s="98">
        <v>0</v>
      </c>
      <c r="CI462" s="99" t="str">
        <f>IFERROR(VLOOKUP(ROWS($CG$4:CG462),$CF$4:$CG$2337,2,0),"")</f>
        <v>Głowaczów (pow. kozienicki, woj. mazowieckie)</v>
      </c>
      <c r="CJ462" s="98">
        <v>0</v>
      </c>
    </row>
    <row r="463" spans="2:88">
      <c r="B463" s="98">
        <f>IF(ISNUMBER(SEARCH('ankieta ESG'!$E$11,C463)),MAX(B$3:$B462)+1,0)</f>
        <v>460</v>
      </c>
      <c r="C463" s="99" t="s">
        <v>504</v>
      </c>
      <c r="D463" s="98">
        <v>0</v>
      </c>
      <c r="E463" s="99" t="str">
        <f>IFERROR(VLOOKUP(ROWS($C$4:C463),$B$4:$C$1385,2,0),"")</f>
        <v>55.30.Z Pola kempingowe (włączając pola dla pojazdów kempingowych) i pola namiotowe (PKD 2007)</v>
      </c>
      <c r="F463" s="98">
        <v>0</v>
      </c>
      <c r="AM463" s="98">
        <f>IF(ISNUMBER(SEARCH('ankieta ESG'!$G$180,AN463)),MAX(AM$3:$AM462)+1,0)</f>
        <v>460</v>
      </c>
      <c r="AN463" s="134" t="s">
        <v>4463</v>
      </c>
      <c r="AO463" s="98">
        <v>0</v>
      </c>
      <c r="AP463" s="99" t="str">
        <f>IFERROR(VLOOKUP(ROWS($AN$4:AN463),$AM$4:$AN$2337,2,0),"")</f>
        <v>Głowno (pow. zgierski, woj. łódzkie)</v>
      </c>
      <c r="AQ463" s="98">
        <v>0</v>
      </c>
      <c r="AR463" s="98">
        <f>IF(ISNUMBER(SEARCH('ankieta ESG'!$G$181,AS463)),MAX($AR$3:AR462)+1,0)</f>
        <v>460</v>
      </c>
      <c r="AS463" s="134" t="s">
        <v>4463</v>
      </c>
      <c r="AT463" s="98">
        <v>0</v>
      </c>
      <c r="AU463" s="99" t="str">
        <f>IFERROR(VLOOKUP(ROWS($AS$4:AS463),$AR$4:$AS$2337,2,0),"")</f>
        <v>Głowno (pow. zgierski, woj. łódzkie)</v>
      </c>
      <c r="AV463" s="98">
        <v>0</v>
      </c>
      <c r="AW463" s="98">
        <f>IF(ISNUMBER(SEARCH('ankieta ESG'!$G$182,AX463)),MAX($AW$3:AW462)+1,0)</f>
        <v>460</v>
      </c>
      <c r="AX463" s="134" t="s">
        <v>4463</v>
      </c>
      <c r="AY463" s="98">
        <v>0</v>
      </c>
      <c r="AZ463" s="99" t="str">
        <f>IFERROR(VLOOKUP(ROWS($AX$4:AX463),$AW$4:$AX$2337,2,0),"")</f>
        <v>Głowno (pow. zgierski, woj. łódzkie)</v>
      </c>
      <c r="BA463" s="98">
        <v>0</v>
      </c>
      <c r="BB463" s="98">
        <f>IF(ISNUMBER(SEARCH('ankieta ESG'!$G$183,BC463)),MAX($BB$3:BB462)+1,0)</f>
        <v>460</v>
      </c>
      <c r="BC463" s="134" t="s">
        <v>4463</v>
      </c>
      <c r="BD463" s="98">
        <v>0</v>
      </c>
      <c r="BE463" s="99" t="str">
        <f>IFERROR(VLOOKUP(ROWS($BC$4:BC463),$BB$4:$BC$2337,2,0),"")</f>
        <v>Głowno (pow. zgierski, woj. łódzkie)</v>
      </c>
      <c r="BF463" s="98">
        <v>0</v>
      </c>
      <c r="BG463" s="98">
        <f>IF(ISNUMBER(SEARCH('ankieta ESG'!$G$184,BH463)),MAX($BG$3:BG462)+1,0)</f>
        <v>460</v>
      </c>
      <c r="BH463" s="134" t="s">
        <v>4463</v>
      </c>
      <c r="BI463" s="98">
        <v>0</v>
      </c>
      <c r="BJ463" s="99" t="str">
        <f>IFERROR(VLOOKUP(ROWS($BH$4:BH463),$BG$4:$BH$2337,2,0),"")</f>
        <v>Głowno (pow. zgierski, woj. łódzkie)</v>
      </c>
      <c r="BK463" s="98">
        <v>0</v>
      </c>
      <c r="BL463" s="98">
        <f>IF(ISNUMBER(SEARCH('ankieta ESG'!$G$185,BM463)),MAX($BL$3:BL462)+1,0)</f>
        <v>460</v>
      </c>
      <c r="BM463" s="134" t="s">
        <v>4463</v>
      </c>
      <c r="BN463" s="98">
        <v>0</v>
      </c>
      <c r="BO463" s="99" t="str">
        <f>IFERROR(VLOOKUP(ROWS($BM$4:BM463),$BL$4:$BM$2337,2,0),"")</f>
        <v>Głowno (pow. zgierski, woj. łódzkie)</v>
      </c>
      <c r="BP463" s="98">
        <v>0</v>
      </c>
      <c r="BQ463" s="98">
        <f>IF(ISNUMBER(SEARCH('ankieta ESG'!$G$186,BR463)),MAX($BQ$3:BQ462)+1,0)</f>
        <v>460</v>
      </c>
      <c r="BR463" s="134" t="s">
        <v>4463</v>
      </c>
      <c r="BS463" s="98">
        <v>0</v>
      </c>
      <c r="BT463" s="99" t="str">
        <f>IFERROR(VLOOKUP(ROWS($BR$4:BR463),$BQ$4:$BR$2337,2,0),"")</f>
        <v>Głowno (pow. zgierski, woj. łódzkie)</v>
      </c>
      <c r="BU463" s="98">
        <v>0</v>
      </c>
      <c r="BV463" s="98">
        <f>IF(ISNUMBER(SEARCH('ankieta ESG'!$G$187,BW463)),MAX($BV$3:BV462)+1,0)</f>
        <v>460</v>
      </c>
      <c r="BW463" s="134" t="s">
        <v>4463</v>
      </c>
      <c r="BX463" s="98">
        <v>0</v>
      </c>
      <c r="BY463" s="99" t="str">
        <f>IFERROR(VLOOKUP(ROWS($BW$4:BW463),$BV$4:$BW$2337,2,0),"")</f>
        <v>Głowno (pow. zgierski, woj. łódzkie)</v>
      </c>
      <c r="BZ463" s="98">
        <v>0</v>
      </c>
      <c r="CA463" s="98">
        <f>IF(ISNUMBER(SEARCH('ankieta ESG'!$G$188,CB463)),MAX($CA$3:CA462)+1,0)</f>
        <v>460</v>
      </c>
      <c r="CB463" s="134" t="s">
        <v>4463</v>
      </c>
      <c r="CC463" s="98">
        <v>0</v>
      </c>
      <c r="CD463" s="99" t="str">
        <f>IFERROR(VLOOKUP(ROWS($CB$4:CB463),$CA$4:$CB$2337,2,0),"")</f>
        <v>Głowno (pow. zgierski, woj. łódzkie)</v>
      </c>
      <c r="CE463" s="98">
        <v>0</v>
      </c>
      <c r="CF463" s="98">
        <f>IF(ISNUMBER(SEARCH('ankieta ESG'!$G$189,CG463)),MAX($CF$3:CF462)+1,0)</f>
        <v>460</v>
      </c>
      <c r="CG463" s="134" t="s">
        <v>4463</v>
      </c>
      <c r="CH463" s="98">
        <v>0</v>
      </c>
      <c r="CI463" s="99" t="str">
        <f>IFERROR(VLOOKUP(ROWS($CG$4:CG463),$CF$4:$CG$2337,2,0),"")</f>
        <v>Głowno (pow. zgierski, woj. łódzkie)</v>
      </c>
      <c r="CJ463" s="98">
        <v>0</v>
      </c>
    </row>
    <row r="464" spans="2:88">
      <c r="B464" s="98">
        <f>IF(ISNUMBER(SEARCH('ankieta ESG'!$E$11,C464)),MAX(B$3:$B463)+1,0)</f>
        <v>461</v>
      </c>
      <c r="C464" s="99" t="s">
        <v>505</v>
      </c>
      <c r="D464" s="98">
        <v>0</v>
      </c>
      <c r="E464" s="99" t="str">
        <f>IFERROR(VLOOKUP(ROWS($C$4:C464),$B$4:$C$1385,2,0),"")</f>
        <v>55.90.Z Pozostałe zakwaterowanie (PKD 2007)</v>
      </c>
      <c r="F464" s="98">
        <v>0</v>
      </c>
      <c r="AM464" s="98">
        <f>IF(ISNUMBER(SEARCH('ankieta ESG'!$G$180,AN464)),MAX(AM$3:$AM463)+1,0)</f>
        <v>461</v>
      </c>
      <c r="AN464" s="134" t="s">
        <v>4464</v>
      </c>
      <c r="AO464" s="98">
        <v>0</v>
      </c>
      <c r="AP464" s="99" t="str">
        <f>IFERROR(VLOOKUP(ROWS($AN$4:AN464),$AM$4:$AN$2337,2,0),"")</f>
        <v>Główczyce (pow. słupski, woj. pomorskie)</v>
      </c>
      <c r="AQ464" s="98">
        <v>0</v>
      </c>
      <c r="AR464" s="98">
        <f>IF(ISNUMBER(SEARCH('ankieta ESG'!$G$181,AS464)),MAX($AR$3:AR463)+1,0)</f>
        <v>461</v>
      </c>
      <c r="AS464" s="134" t="s">
        <v>4464</v>
      </c>
      <c r="AT464" s="98">
        <v>0</v>
      </c>
      <c r="AU464" s="99" t="str">
        <f>IFERROR(VLOOKUP(ROWS($AS$4:AS464),$AR$4:$AS$2337,2,0),"")</f>
        <v>Główczyce (pow. słupski, woj. pomorskie)</v>
      </c>
      <c r="AV464" s="98">
        <v>0</v>
      </c>
      <c r="AW464" s="98">
        <f>IF(ISNUMBER(SEARCH('ankieta ESG'!$G$182,AX464)),MAX($AW$3:AW463)+1,0)</f>
        <v>461</v>
      </c>
      <c r="AX464" s="134" t="s">
        <v>4464</v>
      </c>
      <c r="AY464" s="98">
        <v>0</v>
      </c>
      <c r="AZ464" s="99" t="str">
        <f>IFERROR(VLOOKUP(ROWS($AX$4:AX464),$AW$4:$AX$2337,2,0),"")</f>
        <v>Główczyce (pow. słupski, woj. pomorskie)</v>
      </c>
      <c r="BA464" s="98">
        <v>0</v>
      </c>
      <c r="BB464" s="98">
        <f>IF(ISNUMBER(SEARCH('ankieta ESG'!$G$183,BC464)),MAX($BB$3:BB463)+1,0)</f>
        <v>461</v>
      </c>
      <c r="BC464" s="134" t="s">
        <v>4464</v>
      </c>
      <c r="BD464" s="98">
        <v>0</v>
      </c>
      <c r="BE464" s="99" t="str">
        <f>IFERROR(VLOOKUP(ROWS($BC$4:BC464),$BB$4:$BC$2337,2,0),"")</f>
        <v>Główczyce (pow. słupski, woj. pomorskie)</v>
      </c>
      <c r="BF464" s="98">
        <v>0</v>
      </c>
      <c r="BG464" s="98">
        <f>IF(ISNUMBER(SEARCH('ankieta ESG'!$G$184,BH464)),MAX($BG$3:BG463)+1,0)</f>
        <v>461</v>
      </c>
      <c r="BH464" s="134" t="s">
        <v>4464</v>
      </c>
      <c r="BI464" s="98">
        <v>0</v>
      </c>
      <c r="BJ464" s="99" t="str">
        <f>IFERROR(VLOOKUP(ROWS($BH$4:BH464),$BG$4:$BH$2337,2,0),"")</f>
        <v>Główczyce (pow. słupski, woj. pomorskie)</v>
      </c>
      <c r="BK464" s="98">
        <v>0</v>
      </c>
      <c r="BL464" s="98">
        <f>IF(ISNUMBER(SEARCH('ankieta ESG'!$G$185,BM464)),MAX($BL$3:BL463)+1,0)</f>
        <v>461</v>
      </c>
      <c r="BM464" s="134" t="s">
        <v>4464</v>
      </c>
      <c r="BN464" s="98">
        <v>0</v>
      </c>
      <c r="BO464" s="99" t="str">
        <f>IFERROR(VLOOKUP(ROWS($BM$4:BM464),$BL$4:$BM$2337,2,0),"")</f>
        <v>Główczyce (pow. słupski, woj. pomorskie)</v>
      </c>
      <c r="BP464" s="98">
        <v>0</v>
      </c>
      <c r="BQ464" s="98">
        <f>IF(ISNUMBER(SEARCH('ankieta ESG'!$G$186,BR464)),MAX($BQ$3:BQ463)+1,0)</f>
        <v>461</v>
      </c>
      <c r="BR464" s="134" t="s">
        <v>4464</v>
      </c>
      <c r="BS464" s="98">
        <v>0</v>
      </c>
      <c r="BT464" s="99" t="str">
        <f>IFERROR(VLOOKUP(ROWS($BR$4:BR464),$BQ$4:$BR$2337,2,0),"")</f>
        <v>Główczyce (pow. słupski, woj. pomorskie)</v>
      </c>
      <c r="BU464" s="98">
        <v>0</v>
      </c>
      <c r="BV464" s="98">
        <f>IF(ISNUMBER(SEARCH('ankieta ESG'!$G$187,BW464)),MAX($BV$3:BV463)+1,0)</f>
        <v>461</v>
      </c>
      <c r="BW464" s="134" t="s">
        <v>4464</v>
      </c>
      <c r="BX464" s="98">
        <v>0</v>
      </c>
      <c r="BY464" s="99" t="str">
        <f>IFERROR(VLOOKUP(ROWS($BW$4:BW464),$BV$4:$BW$2337,2,0),"")</f>
        <v>Główczyce (pow. słupski, woj. pomorskie)</v>
      </c>
      <c r="BZ464" s="98">
        <v>0</v>
      </c>
      <c r="CA464" s="98">
        <f>IF(ISNUMBER(SEARCH('ankieta ESG'!$G$188,CB464)),MAX($CA$3:CA463)+1,0)</f>
        <v>461</v>
      </c>
      <c r="CB464" s="134" t="s">
        <v>4464</v>
      </c>
      <c r="CC464" s="98">
        <v>0</v>
      </c>
      <c r="CD464" s="99" t="str">
        <f>IFERROR(VLOOKUP(ROWS($CB$4:CB464),$CA$4:$CB$2337,2,0),"")</f>
        <v>Główczyce (pow. słupski, woj. pomorskie)</v>
      </c>
      <c r="CE464" s="98">
        <v>0</v>
      </c>
      <c r="CF464" s="98">
        <f>IF(ISNUMBER(SEARCH('ankieta ESG'!$G$189,CG464)),MAX($CF$3:CF463)+1,0)</f>
        <v>461</v>
      </c>
      <c r="CG464" s="134" t="s">
        <v>4464</v>
      </c>
      <c r="CH464" s="98">
        <v>0</v>
      </c>
      <c r="CI464" s="99" t="str">
        <f>IFERROR(VLOOKUP(ROWS($CG$4:CG464),$CF$4:$CG$2337,2,0),"")</f>
        <v>Główczyce (pow. słupski, woj. pomorskie)</v>
      </c>
      <c r="CJ464" s="98">
        <v>0</v>
      </c>
    </row>
    <row r="465" spans="2:88">
      <c r="B465" s="98">
        <f>IF(ISNUMBER(SEARCH('ankieta ESG'!$E$11,C465)),MAX(B$3:$B464)+1,0)</f>
        <v>462</v>
      </c>
      <c r="C465" s="99" t="s">
        <v>506</v>
      </c>
      <c r="D465" s="98">
        <v>0</v>
      </c>
      <c r="E465" s="99" t="str">
        <f>IFERROR(VLOOKUP(ROWS($C$4:C465),$B$4:$C$1385,2,0),"")</f>
        <v>56.10.A Restauracje i inne stałe placówki gastronomiczne (PKD 2007)</v>
      </c>
      <c r="F465" s="98">
        <v>0</v>
      </c>
      <c r="AM465" s="98">
        <f>IF(ISNUMBER(SEARCH('ankieta ESG'!$G$180,AN465)),MAX(AM$3:$AM464)+1,0)</f>
        <v>462</v>
      </c>
      <c r="AN465" s="134" t="s">
        <v>4465</v>
      </c>
      <c r="AO465" s="98">
        <v>0</v>
      </c>
      <c r="AP465" s="99" t="str">
        <f>IFERROR(VLOOKUP(ROWS($AN$4:AN465),$AM$4:$AN$2337,2,0),"")</f>
        <v>Głubczyce (pow. głubczycki, woj. opolskie)</v>
      </c>
      <c r="AQ465" s="98">
        <v>0</v>
      </c>
      <c r="AR465" s="98">
        <f>IF(ISNUMBER(SEARCH('ankieta ESG'!$G$181,AS465)),MAX($AR$3:AR464)+1,0)</f>
        <v>462</v>
      </c>
      <c r="AS465" s="134" t="s">
        <v>4465</v>
      </c>
      <c r="AT465" s="98">
        <v>0</v>
      </c>
      <c r="AU465" s="99" t="str">
        <f>IFERROR(VLOOKUP(ROWS($AS$4:AS465),$AR$4:$AS$2337,2,0),"")</f>
        <v>Głubczyce (pow. głubczycki, woj. opolskie)</v>
      </c>
      <c r="AV465" s="98">
        <v>0</v>
      </c>
      <c r="AW465" s="98">
        <f>IF(ISNUMBER(SEARCH('ankieta ESG'!$G$182,AX465)),MAX($AW$3:AW464)+1,0)</f>
        <v>462</v>
      </c>
      <c r="AX465" s="134" t="s">
        <v>4465</v>
      </c>
      <c r="AY465" s="98">
        <v>0</v>
      </c>
      <c r="AZ465" s="99" t="str">
        <f>IFERROR(VLOOKUP(ROWS($AX$4:AX465),$AW$4:$AX$2337,2,0),"")</f>
        <v>Głubczyce (pow. głubczycki, woj. opolskie)</v>
      </c>
      <c r="BA465" s="98">
        <v>0</v>
      </c>
      <c r="BB465" s="98">
        <f>IF(ISNUMBER(SEARCH('ankieta ESG'!$G$183,BC465)),MAX($BB$3:BB464)+1,0)</f>
        <v>462</v>
      </c>
      <c r="BC465" s="134" t="s">
        <v>4465</v>
      </c>
      <c r="BD465" s="98">
        <v>0</v>
      </c>
      <c r="BE465" s="99" t="str">
        <f>IFERROR(VLOOKUP(ROWS($BC$4:BC465),$BB$4:$BC$2337,2,0),"")</f>
        <v>Głubczyce (pow. głubczycki, woj. opolskie)</v>
      </c>
      <c r="BF465" s="98">
        <v>0</v>
      </c>
      <c r="BG465" s="98">
        <f>IF(ISNUMBER(SEARCH('ankieta ESG'!$G$184,BH465)),MAX($BG$3:BG464)+1,0)</f>
        <v>462</v>
      </c>
      <c r="BH465" s="134" t="s">
        <v>4465</v>
      </c>
      <c r="BI465" s="98">
        <v>0</v>
      </c>
      <c r="BJ465" s="99" t="str">
        <f>IFERROR(VLOOKUP(ROWS($BH$4:BH465),$BG$4:$BH$2337,2,0),"")</f>
        <v>Głubczyce (pow. głubczycki, woj. opolskie)</v>
      </c>
      <c r="BK465" s="98">
        <v>0</v>
      </c>
      <c r="BL465" s="98">
        <f>IF(ISNUMBER(SEARCH('ankieta ESG'!$G$185,BM465)),MAX($BL$3:BL464)+1,0)</f>
        <v>462</v>
      </c>
      <c r="BM465" s="134" t="s">
        <v>4465</v>
      </c>
      <c r="BN465" s="98">
        <v>0</v>
      </c>
      <c r="BO465" s="99" t="str">
        <f>IFERROR(VLOOKUP(ROWS($BM$4:BM465),$BL$4:$BM$2337,2,0),"")</f>
        <v>Głubczyce (pow. głubczycki, woj. opolskie)</v>
      </c>
      <c r="BP465" s="98">
        <v>0</v>
      </c>
      <c r="BQ465" s="98">
        <f>IF(ISNUMBER(SEARCH('ankieta ESG'!$G$186,BR465)),MAX($BQ$3:BQ464)+1,0)</f>
        <v>462</v>
      </c>
      <c r="BR465" s="134" t="s">
        <v>4465</v>
      </c>
      <c r="BS465" s="98">
        <v>0</v>
      </c>
      <c r="BT465" s="99" t="str">
        <f>IFERROR(VLOOKUP(ROWS($BR$4:BR465),$BQ$4:$BR$2337,2,0),"")</f>
        <v>Głubczyce (pow. głubczycki, woj. opolskie)</v>
      </c>
      <c r="BU465" s="98">
        <v>0</v>
      </c>
      <c r="BV465" s="98">
        <f>IF(ISNUMBER(SEARCH('ankieta ESG'!$G$187,BW465)),MAX($BV$3:BV464)+1,0)</f>
        <v>462</v>
      </c>
      <c r="BW465" s="134" t="s">
        <v>4465</v>
      </c>
      <c r="BX465" s="98">
        <v>0</v>
      </c>
      <c r="BY465" s="99" t="str">
        <f>IFERROR(VLOOKUP(ROWS($BW$4:BW465),$BV$4:$BW$2337,2,0),"")</f>
        <v>Głubczyce (pow. głubczycki, woj. opolskie)</v>
      </c>
      <c r="BZ465" s="98">
        <v>0</v>
      </c>
      <c r="CA465" s="98">
        <f>IF(ISNUMBER(SEARCH('ankieta ESG'!$G$188,CB465)),MAX($CA$3:CA464)+1,0)</f>
        <v>462</v>
      </c>
      <c r="CB465" s="134" t="s">
        <v>4465</v>
      </c>
      <c r="CC465" s="98">
        <v>0</v>
      </c>
      <c r="CD465" s="99" t="str">
        <f>IFERROR(VLOOKUP(ROWS($CB$4:CB465),$CA$4:$CB$2337,2,0),"")</f>
        <v>Głubczyce (pow. głubczycki, woj. opolskie)</v>
      </c>
      <c r="CE465" s="98">
        <v>0</v>
      </c>
      <c r="CF465" s="98">
        <f>IF(ISNUMBER(SEARCH('ankieta ESG'!$G$189,CG465)),MAX($CF$3:CF464)+1,0)</f>
        <v>462</v>
      </c>
      <c r="CG465" s="134" t="s">
        <v>4465</v>
      </c>
      <c r="CH465" s="98">
        <v>0</v>
      </c>
      <c r="CI465" s="99" t="str">
        <f>IFERROR(VLOOKUP(ROWS($CG$4:CG465),$CF$4:$CG$2337,2,0),"")</f>
        <v>Głubczyce (pow. głubczycki, woj. opolskie)</v>
      </c>
      <c r="CJ465" s="98">
        <v>0</v>
      </c>
    </row>
    <row r="466" spans="2:88">
      <c r="B466" s="98">
        <f>IF(ISNUMBER(SEARCH('ankieta ESG'!$E$11,C466)),MAX(B$3:$B465)+1,0)</f>
        <v>463</v>
      </c>
      <c r="C466" s="99" t="s">
        <v>507</v>
      </c>
      <c r="D466" s="98">
        <v>0</v>
      </c>
      <c r="E466" s="99" t="str">
        <f>IFERROR(VLOOKUP(ROWS($C$4:C466),$B$4:$C$1385,2,0),"")</f>
        <v>56.10.B Ruchome placówki gastronomiczne (PKD 2007)</v>
      </c>
      <c r="F466" s="98">
        <v>0</v>
      </c>
      <c r="AM466" s="98">
        <f>IF(ISNUMBER(SEARCH('ankieta ESG'!$G$180,AN466)),MAX(AM$3:$AM465)+1,0)</f>
        <v>463</v>
      </c>
      <c r="AN466" s="134" t="s">
        <v>4466</v>
      </c>
      <c r="AO466" s="98">
        <v>0</v>
      </c>
      <c r="AP466" s="99" t="str">
        <f>IFERROR(VLOOKUP(ROWS($AN$4:AN466),$AM$4:$AN$2337,2,0),"")</f>
        <v>Głuchołazy (pow. nyski, woj. opolskie)</v>
      </c>
      <c r="AQ466" s="98">
        <v>0</v>
      </c>
      <c r="AR466" s="98">
        <f>IF(ISNUMBER(SEARCH('ankieta ESG'!$G$181,AS466)),MAX($AR$3:AR465)+1,0)</f>
        <v>463</v>
      </c>
      <c r="AS466" s="134" t="s">
        <v>4466</v>
      </c>
      <c r="AT466" s="98">
        <v>0</v>
      </c>
      <c r="AU466" s="99" t="str">
        <f>IFERROR(VLOOKUP(ROWS($AS$4:AS466),$AR$4:$AS$2337,2,0),"")</f>
        <v>Głuchołazy (pow. nyski, woj. opolskie)</v>
      </c>
      <c r="AV466" s="98">
        <v>0</v>
      </c>
      <c r="AW466" s="98">
        <f>IF(ISNUMBER(SEARCH('ankieta ESG'!$G$182,AX466)),MAX($AW$3:AW465)+1,0)</f>
        <v>463</v>
      </c>
      <c r="AX466" s="134" t="s">
        <v>4466</v>
      </c>
      <c r="AY466" s="98">
        <v>0</v>
      </c>
      <c r="AZ466" s="99" t="str">
        <f>IFERROR(VLOOKUP(ROWS($AX$4:AX466),$AW$4:$AX$2337,2,0),"")</f>
        <v>Głuchołazy (pow. nyski, woj. opolskie)</v>
      </c>
      <c r="BA466" s="98">
        <v>0</v>
      </c>
      <c r="BB466" s="98">
        <f>IF(ISNUMBER(SEARCH('ankieta ESG'!$G$183,BC466)),MAX($BB$3:BB465)+1,0)</f>
        <v>463</v>
      </c>
      <c r="BC466" s="134" t="s">
        <v>4466</v>
      </c>
      <c r="BD466" s="98">
        <v>0</v>
      </c>
      <c r="BE466" s="99" t="str">
        <f>IFERROR(VLOOKUP(ROWS($BC$4:BC466),$BB$4:$BC$2337,2,0),"")</f>
        <v>Głuchołazy (pow. nyski, woj. opolskie)</v>
      </c>
      <c r="BF466" s="98">
        <v>0</v>
      </c>
      <c r="BG466" s="98">
        <f>IF(ISNUMBER(SEARCH('ankieta ESG'!$G$184,BH466)),MAX($BG$3:BG465)+1,0)</f>
        <v>463</v>
      </c>
      <c r="BH466" s="134" t="s">
        <v>4466</v>
      </c>
      <c r="BI466" s="98">
        <v>0</v>
      </c>
      <c r="BJ466" s="99" t="str">
        <f>IFERROR(VLOOKUP(ROWS($BH$4:BH466),$BG$4:$BH$2337,2,0),"")</f>
        <v>Głuchołazy (pow. nyski, woj. opolskie)</v>
      </c>
      <c r="BK466" s="98">
        <v>0</v>
      </c>
      <c r="BL466" s="98">
        <f>IF(ISNUMBER(SEARCH('ankieta ESG'!$G$185,BM466)),MAX($BL$3:BL465)+1,0)</f>
        <v>463</v>
      </c>
      <c r="BM466" s="134" t="s">
        <v>4466</v>
      </c>
      <c r="BN466" s="98">
        <v>0</v>
      </c>
      <c r="BO466" s="99" t="str">
        <f>IFERROR(VLOOKUP(ROWS($BM$4:BM466),$BL$4:$BM$2337,2,0),"")</f>
        <v>Głuchołazy (pow. nyski, woj. opolskie)</v>
      </c>
      <c r="BP466" s="98">
        <v>0</v>
      </c>
      <c r="BQ466" s="98">
        <f>IF(ISNUMBER(SEARCH('ankieta ESG'!$G$186,BR466)),MAX($BQ$3:BQ465)+1,0)</f>
        <v>463</v>
      </c>
      <c r="BR466" s="134" t="s">
        <v>4466</v>
      </c>
      <c r="BS466" s="98">
        <v>0</v>
      </c>
      <c r="BT466" s="99" t="str">
        <f>IFERROR(VLOOKUP(ROWS($BR$4:BR466),$BQ$4:$BR$2337,2,0),"")</f>
        <v>Głuchołazy (pow. nyski, woj. opolskie)</v>
      </c>
      <c r="BU466" s="98">
        <v>0</v>
      </c>
      <c r="BV466" s="98">
        <f>IF(ISNUMBER(SEARCH('ankieta ESG'!$G$187,BW466)),MAX($BV$3:BV465)+1,0)</f>
        <v>463</v>
      </c>
      <c r="BW466" s="134" t="s">
        <v>4466</v>
      </c>
      <c r="BX466" s="98">
        <v>0</v>
      </c>
      <c r="BY466" s="99" t="str">
        <f>IFERROR(VLOOKUP(ROWS($BW$4:BW466),$BV$4:$BW$2337,2,0),"")</f>
        <v>Głuchołazy (pow. nyski, woj. opolskie)</v>
      </c>
      <c r="BZ466" s="98">
        <v>0</v>
      </c>
      <c r="CA466" s="98">
        <f>IF(ISNUMBER(SEARCH('ankieta ESG'!$G$188,CB466)),MAX($CA$3:CA465)+1,0)</f>
        <v>463</v>
      </c>
      <c r="CB466" s="134" t="s">
        <v>4466</v>
      </c>
      <c r="CC466" s="98">
        <v>0</v>
      </c>
      <c r="CD466" s="99" t="str">
        <f>IFERROR(VLOOKUP(ROWS($CB$4:CB466),$CA$4:$CB$2337,2,0),"")</f>
        <v>Głuchołazy (pow. nyski, woj. opolskie)</v>
      </c>
      <c r="CE466" s="98">
        <v>0</v>
      </c>
      <c r="CF466" s="98">
        <f>IF(ISNUMBER(SEARCH('ankieta ESG'!$G$189,CG466)),MAX($CF$3:CF465)+1,0)</f>
        <v>463</v>
      </c>
      <c r="CG466" s="134" t="s">
        <v>4466</v>
      </c>
      <c r="CH466" s="98">
        <v>0</v>
      </c>
      <c r="CI466" s="99" t="str">
        <f>IFERROR(VLOOKUP(ROWS($CG$4:CG466),$CF$4:$CG$2337,2,0),"")</f>
        <v>Głuchołazy (pow. nyski, woj. opolskie)</v>
      </c>
      <c r="CJ466" s="98">
        <v>0</v>
      </c>
    </row>
    <row r="467" spans="2:88">
      <c r="B467" s="98">
        <f>IF(ISNUMBER(SEARCH('ankieta ESG'!$E$11,C467)),MAX(B$3:$B466)+1,0)</f>
        <v>464</v>
      </c>
      <c r="C467" s="99" t="s">
        <v>508</v>
      </c>
      <c r="D467" s="98">
        <v>0</v>
      </c>
      <c r="E467" s="99" t="str">
        <f>IFERROR(VLOOKUP(ROWS($C$4:C467),$B$4:$C$1385,2,0),"")</f>
        <v>56.21.Z Przygotowywanie i dostarczanie żywności dla odbiorców zewnętrznych (katering) (PKD 2007)</v>
      </c>
      <c r="F467" s="98">
        <v>0</v>
      </c>
      <c r="AM467" s="98">
        <f>IF(ISNUMBER(SEARCH('ankieta ESG'!$G$180,AN467)),MAX(AM$3:$AM466)+1,0)</f>
        <v>464</v>
      </c>
      <c r="AN467" s="134" t="s">
        <v>4467</v>
      </c>
      <c r="AO467" s="98">
        <v>0</v>
      </c>
      <c r="AP467" s="99" t="str">
        <f>IFERROR(VLOOKUP(ROWS($AN$4:AN467),$AM$4:$AN$2337,2,0),"")</f>
        <v>Głuchów (pow. skierniewicki, woj. łódzkie)</v>
      </c>
      <c r="AQ467" s="98">
        <v>0</v>
      </c>
      <c r="AR467" s="98">
        <f>IF(ISNUMBER(SEARCH('ankieta ESG'!$G$181,AS467)),MAX($AR$3:AR466)+1,0)</f>
        <v>464</v>
      </c>
      <c r="AS467" s="134" t="s">
        <v>4467</v>
      </c>
      <c r="AT467" s="98">
        <v>0</v>
      </c>
      <c r="AU467" s="99" t="str">
        <f>IFERROR(VLOOKUP(ROWS($AS$4:AS467),$AR$4:$AS$2337,2,0),"")</f>
        <v>Głuchów (pow. skierniewicki, woj. łódzkie)</v>
      </c>
      <c r="AV467" s="98">
        <v>0</v>
      </c>
      <c r="AW467" s="98">
        <f>IF(ISNUMBER(SEARCH('ankieta ESG'!$G$182,AX467)),MAX($AW$3:AW466)+1,0)</f>
        <v>464</v>
      </c>
      <c r="AX467" s="134" t="s">
        <v>4467</v>
      </c>
      <c r="AY467" s="98">
        <v>0</v>
      </c>
      <c r="AZ467" s="99" t="str">
        <f>IFERROR(VLOOKUP(ROWS($AX$4:AX467),$AW$4:$AX$2337,2,0),"")</f>
        <v>Głuchów (pow. skierniewicki, woj. łódzkie)</v>
      </c>
      <c r="BA467" s="98">
        <v>0</v>
      </c>
      <c r="BB467" s="98">
        <f>IF(ISNUMBER(SEARCH('ankieta ESG'!$G$183,BC467)),MAX($BB$3:BB466)+1,0)</f>
        <v>464</v>
      </c>
      <c r="BC467" s="134" t="s">
        <v>4467</v>
      </c>
      <c r="BD467" s="98">
        <v>0</v>
      </c>
      <c r="BE467" s="99" t="str">
        <f>IFERROR(VLOOKUP(ROWS($BC$4:BC467),$BB$4:$BC$2337,2,0),"")</f>
        <v>Głuchów (pow. skierniewicki, woj. łódzkie)</v>
      </c>
      <c r="BF467" s="98">
        <v>0</v>
      </c>
      <c r="BG467" s="98">
        <f>IF(ISNUMBER(SEARCH('ankieta ESG'!$G$184,BH467)),MAX($BG$3:BG466)+1,0)</f>
        <v>464</v>
      </c>
      <c r="BH467" s="134" t="s">
        <v>4467</v>
      </c>
      <c r="BI467" s="98">
        <v>0</v>
      </c>
      <c r="BJ467" s="99" t="str">
        <f>IFERROR(VLOOKUP(ROWS($BH$4:BH467),$BG$4:$BH$2337,2,0),"")</f>
        <v>Głuchów (pow. skierniewicki, woj. łódzkie)</v>
      </c>
      <c r="BK467" s="98">
        <v>0</v>
      </c>
      <c r="BL467" s="98">
        <f>IF(ISNUMBER(SEARCH('ankieta ESG'!$G$185,BM467)),MAX($BL$3:BL466)+1,0)</f>
        <v>464</v>
      </c>
      <c r="BM467" s="134" t="s">
        <v>4467</v>
      </c>
      <c r="BN467" s="98">
        <v>0</v>
      </c>
      <c r="BO467" s="99" t="str">
        <f>IFERROR(VLOOKUP(ROWS($BM$4:BM467),$BL$4:$BM$2337,2,0),"")</f>
        <v>Głuchów (pow. skierniewicki, woj. łódzkie)</v>
      </c>
      <c r="BP467" s="98">
        <v>0</v>
      </c>
      <c r="BQ467" s="98">
        <f>IF(ISNUMBER(SEARCH('ankieta ESG'!$G$186,BR467)),MAX($BQ$3:BQ466)+1,0)</f>
        <v>464</v>
      </c>
      <c r="BR467" s="134" t="s">
        <v>4467</v>
      </c>
      <c r="BS467" s="98">
        <v>0</v>
      </c>
      <c r="BT467" s="99" t="str">
        <f>IFERROR(VLOOKUP(ROWS($BR$4:BR467),$BQ$4:$BR$2337,2,0),"")</f>
        <v>Głuchów (pow. skierniewicki, woj. łódzkie)</v>
      </c>
      <c r="BU467" s="98">
        <v>0</v>
      </c>
      <c r="BV467" s="98">
        <f>IF(ISNUMBER(SEARCH('ankieta ESG'!$G$187,BW467)),MAX($BV$3:BV466)+1,0)</f>
        <v>464</v>
      </c>
      <c r="BW467" s="134" t="s">
        <v>4467</v>
      </c>
      <c r="BX467" s="98">
        <v>0</v>
      </c>
      <c r="BY467" s="99" t="str">
        <f>IFERROR(VLOOKUP(ROWS($BW$4:BW467),$BV$4:$BW$2337,2,0),"")</f>
        <v>Głuchów (pow. skierniewicki, woj. łódzkie)</v>
      </c>
      <c r="BZ467" s="98">
        <v>0</v>
      </c>
      <c r="CA467" s="98">
        <f>IF(ISNUMBER(SEARCH('ankieta ESG'!$G$188,CB467)),MAX($CA$3:CA466)+1,0)</f>
        <v>464</v>
      </c>
      <c r="CB467" s="134" t="s">
        <v>4467</v>
      </c>
      <c r="CC467" s="98">
        <v>0</v>
      </c>
      <c r="CD467" s="99" t="str">
        <f>IFERROR(VLOOKUP(ROWS($CB$4:CB467),$CA$4:$CB$2337,2,0),"")</f>
        <v>Głuchów (pow. skierniewicki, woj. łódzkie)</v>
      </c>
      <c r="CE467" s="98">
        <v>0</v>
      </c>
      <c r="CF467" s="98">
        <f>IF(ISNUMBER(SEARCH('ankieta ESG'!$G$189,CG467)),MAX($CF$3:CF466)+1,0)</f>
        <v>464</v>
      </c>
      <c r="CG467" s="134" t="s">
        <v>4467</v>
      </c>
      <c r="CH467" s="98">
        <v>0</v>
      </c>
      <c r="CI467" s="99" t="str">
        <f>IFERROR(VLOOKUP(ROWS($CG$4:CG467),$CF$4:$CG$2337,2,0),"")</f>
        <v>Głuchów (pow. skierniewicki, woj. łódzkie)</v>
      </c>
      <c r="CJ467" s="98">
        <v>0</v>
      </c>
    </row>
    <row r="468" spans="2:88">
      <c r="B468" s="98">
        <f>IF(ISNUMBER(SEARCH('ankieta ESG'!$E$11,C468)),MAX(B$3:$B467)+1,0)</f>
        <v>465</v>
      </c>
      <c r="C468" s="99" t="s">
        <v>509</v>
      </c>
      <c r="D468" s="98">
        <v>0</v>
      </c>
      <c r="E468" s="99" t="str">
        <f>IFERROR(VLOOKUP(ROWS($C$4:C468),$B$4:$C$1385,2,0),"")</f>
        <v>56.29.Z Pozostała usługowa działalność gastronomiczna (PKD 2007)</v>
      </c>
      <c r="F468" s="98">
        <v>0</v>
      </c>
      <c r="AM468" s="98">
        <f>IF(ISNUMBER(SEARCH('ankieta ESG'!$G$180,AN468)),MAX(AM$3:$AM467)+1,0)</f>
        <v>465</v>
      </c>
      <c r="AN468" s="134" t="s">
        <v>4468</v>
      </c>
      <c r="AO468" s="98">
        <v>0</v>
      </c>
      <c r="AP468" s="99" t="str">
        <f>IFERROR(VLOOKUP(ROWS($AN$4:AN468),$AM$4:$AN$2337,2,0),"")</f>
        <v>Głusk (pow. lubelski, woj. lubelskie)</v>
      </c>
      <c r="AQ468" s="98">
        <v>0</v>
      </c>
      <c r="AR468" s="98">
        <f>IF(ISNUMBER(SEARCH('ankieta ESG'!$G$181,AS468)),MAX($AR$3:AR467)+1,0)</f>
        <v>465</v>
      </c>
      <c r="AS468" s="134" t="s">
        <v>4468</v>
      </c>
      <c r="AT468" s="98">
        <v>0</v>
      </c>
      <c r="AU468" s="99" t="str">
        <f>IFERROR(VLOOKUP(ROWS($AS$4:AS468),$AR$4:$AS$2337,2,0),"")</f>
        <v>Głusk (pow. lubelski, woj. lubelskie)</v>
      </c>
      <c r="AV468" s="98">
        <v>0</v>
      </c>
      <c r="AW468" s="98">
        <f>IF(ISNUMBER(SEARCH('ankieta ESG'!$G$182,AX468)),MAX($AW$3:AW467)+1,0)</f>
        <v>465</v>
      </c>
      <c r="AX468" s="134" t="s">
        <v>4468</v>
      </c>
      <c r="AY468" s="98">
        <v>0</v>
      </c>
      <c r="AZ468" s="99" t="str">
        <f>IFERROR(VLOOKUP(ROWS($AX$4:AX468),$AW$4:$AX$2337,2,0),"")</f>
        <v>Głusk (pow. lubelski, woj. lubelskie)</v>
      </c>
      <c r="BA468" s="98">
        <v>0</v>
      </c>
      <c r="BB468" s="98">
        <f>IF(ISNUMBER(SEARCH('ankieta ESG'!$G$183,BC468)),MAX($BB$3:BB467)+1,0)</f>
        <v>465</v>
      </c>
      <c r="BC468" s="134" t="s">
        <v>4468</v>
      </c>
      <c r="BD468" s="98">
        <v>0</v>
      </c>
      <c r="BE468" s="99" t="str">
        <f>IFERROR(VLOOKUP(ROWS($BC$4:BC468),$BB$4:$BC$2337,2,0),"")</f>
        <v>Głusk (pow. lubelski, woj. lubelskie)</v>
      </c>
      <c r="BF468" s="98">
        <v>0</v>
      </c>
      <c r="BG468" s="98">
        <f>IF(ISNUMBER(SEARCH('ankieta ESG'!$G$184,BH468)),MAX($BG$3:BG467)+1,0)</f>
        <v>465</v>
      </c>
      <c r="BH468" s="134" t="s">
        <v>4468</v>
      </c>
      <c r="BI468" s="98">
        <v>0</v>
      </c>
      <c r="BJ468" s="99" t="str">
        <f>IFERROR(VLOOKUP(ROWS($BH$4:BH468),$BG$4:$BH$2337,2,0),"")</f>
        <v>Głusk (pow. lubelski, woj. lubelskie)</v>
      </c>
      <c r="BK468" s="98">
        <v>0</v>
      </c>
      <c r="BL468" s="98">
        <f>IF(ISNUMBER(SEARCH('ankieta ESG'!$G$185,BM468)),MAX($BL$3:BL467)+1,0)</f>
        <v>465</v>
      </c>
      <c r="BM468" s="134" t="s">
        <v>4468</v>
      </c>
      <c r="BN468" s="98">
        <v>0</v>
      </c>
      <c r="BO468" s="99" t="str">
        <f>IFERROR(VLOOKUP(ROWS($BM$4:BM468),$BL$4:$BM$2337,2,0),"")</f>
        <v>Głusk (pow. lubelski, woj. lubelskie)</v>
      </c>
      <c r="BP468" s="98">
        <v>0</v>
      </c>
      <c r="BQ468" s="98">
        <f>IF(ISNUMBER(SEARCH('ankieta ESG'!$G$186,BR468)),MAX($BQ$3:BQ467)+1,0)</f>
        <v>465</v>
      </c>
      <c r="BR468" s="134" t="s">
        <v>4468</v>
      </c>
      <c r="BS468" s="98">
        <v>0</v>
      </c>
      <c r="BT468" s="99" t="str">
        <f>IFERROR(VLOOKUP(ROWS($BR$4:BR468),$BQ$4:$BR$2337,2,0),"")</f>
        <v>Głusk (pow. lubelski, woj. lubelskie)</v>
      </c>
      <c r="BU468" s="98">
        <v>0</v>
      </c>
      <c r="BV468" s="98">
        <f>IF(ISNUMBER(SEARCH('ankieta ESG'!$G$187,BW468)),MAX($BV$3:BV467)+1,0)</f>
        <v>465</v>
      </c>
      <c r="BW468" s="134" t="s">
        <v>4468</v>
      </c>
      <c r="BX468" s="98">
        <v>0</v>
      </c>
      <c r="BY468" s="99" t="str">
        <f>IFERROR(VLOOKUP(ROWS($BW$4:BW468),$BV$4:$BW$2337,2,0),"")</f>
        <v>Głusk (pow. lubelski, woj. lubelskie)</v>
      </c>
      <c r="BZ468" s="98">
        <v>0</v>
      </c>
      <c r="CA468" s="98">
        <f>IF(ISNUMBER(SEARCH('ankieta ESG'!$G$188,CB468)),MAX($CA$3:CA467)+1,0)</f>
        <v>465</v>
      </c>
      <c r="CB468" s="134" t="s">
        <v>4468</v>
      </c>
      <c r="CC468" s="98">
        <v>0</v>
      </c>
      <c r="CD468" s="99" t="str">
        <f>IFERROR(VLOOKUP(ROWS($CB$4:CB468),$CA$4:$CB$2337,2,0),"")</f>
        <v>Głusk (pow. lubelski, woj. lubelskie)</v>
      </c>
      <c r="CE468" s="98">
        <v>0</v>
      </c>
      <c r="CF468" s="98">
        <f>IF(ISNUMBER(SEARCH('ankieta ESG'!$G$189,CG468)),MAX($CF$3:CF467)+1,0)</f>
        <v>465</v>
      </c>
      <c r="CG468" s="134" t="s">
        <v>4468</v>
      </c>
      <c r="CH468" s="98">
        <v>0</v>
      </c>
      <c r="CI468" s="99" t="str">
        <f>IFERROR(VLOOKUP(ROWS($CG$4:CG468),$CF$4:$CG$2337,2,0),"")</f>
        <v>Głusk (pow. lubelski, woj. lubelskie)</v>
      </c>
      <c r="CJ468" s="98">
        <v>0</v>
      </c>
    </row>
    <row r="469" spans="2:88">
      <c r="B469" s="98">
        <f>IF(ISNUMBER(SEARCH('ankieta ESG'!$E$11,C469)),MAX(B$3:$B468)+1,0)</f>
        <v>466</v>
      </c>
      <c r="C469" s="99" t="s">
        <v>510</v>
      </c>
      <c r="D469" s="98">
        <v>0</v>
      </c>
      <c r="E469" s="99" t="str">
        <f>IFERROR(VLOOKUP(ROWS($C$4:C469),$B$4:$C$1385,2,0),"")</f>
        <v>56.30.Z Przygotowywanie i podawanie napojów (PKD 2007)</v>
      </c>
      <c r="F469" s="98">
        <v>0</v>
      </c>
      <c r="AM469" s="98">
        <f>IF(ISNUMBER(SEARCH('ankieta ESG'!$G$180,AN469)),MAX(AM$3:$AM468)+1,0)</f>
        <v>466</v>
      </c>
      <c r="AN469" s="134" t="s">
        <v>4469</v>
      </c>
      <c r="AO469" s="98">
        <v>0</v>
      </c>
      <c r="AP469" s="99" t="str">
        <f>IFERROR(VLOOKUP(ROWS($AN$4:AN469),$AM$4:$AN$2337,2,0),"")</f>
        <v>Głuszyca (pow. wałbrzyski, woj. dolnośląskie)</v>
      </c>
      <c r="AQ469" s="98">
        <v>0</v>
      </c>
      <c r="AR469" s="98">
        <f>IF(ISNUMBER(SEARCH('ankieta ESG'!$G$181,AS469)),MAX($AR$3:AR468)+1,0)</f>
        <v>466</v>
      </c>
      <c r="AS469" s="134" t="s">
        <v>4469</v>
      </c>
      <c r="AT469" s="98">
        <v>0</v>
      </c>
      <c r="AU469" s="99" t="str">
        <f>IFERROR(VLOOKUP(ROWS($AS$4:AS469),$AR$4:$AS$2337,2,0),"")</f>
        <v>Głuszyca (pow. wałbrzyski, woj. dolnośląskie)</v>
      </c>
      <c r="AV469" s="98">
        <v>0</v>
      </c>
      <c r="AW469" s="98">
        <f>IF(ISNUMBER(SEARCH('ankieta ESG'!$G$182,AX469)),MAX($AW$3:AW468)+1,0)</f>
        <v>466</v>
      </c>
      <c r="AX469" s="134" t="s">
        <v>4469</v>
      </c>
      <c r="AY469" s="98">
        <v>0</v>
      </c>
      <c r="AZ469" s="99" t="str">
        <f>IFERROR(VLOOKUP(ROWS($AX$4:AX469),$AW$4:$AX$2337,2,0),"")</f>
        <v>Głuszyca (pow. wałbrzyski, woj. dolnośląskie)</v>
      </c>
      <c r="BA469" s="98">
        <v>0</v>
      </c>
      <c r="BB469" s="98">
        <f>IF(ISNUMBER(SEARCH('ankieta ESG'!$G$183,BC469)),MAX($BB$3:BB468)+1,0)</f>
        <v>466</v>
      </c>
      <c r="BC469" s="134" t="s">
        <v>4469</v>
      </c>
      <c r="BD469" s="98">
        <v>0</v>
      </c>
      <c r="BE469" s="99" t="str">
        <f>IFERROR(VLOOKUP(ROWS($BC$4:BC469),$BB$4:$BC$2337,2,0),"")</f>
        <v>Głuszyca (pow. wałbrzyski, woj. dolnośląskie)</v>
      </c>
      <c r="BF469" s="98">
        <v>0</v>
      </c>
      <c r="BG469" s="98">
        <f>IF(ISNUMBER(SEARCH('ankieta ESG'!$G$184,BH469)),MAX($BG$3:BG468)+1,0)</f>
        <v>466</v>
      </c>
      <c r="BH469" s="134" t="s">
        <v>4469</v>
      </c>
      <c r="BI469" s="98">
        <v>0</v>
      </c>
      <c r="BJ469" s="99" t="str">
        <f>IFERROR(VLOOKUP(ROWS($BH$4:BH469),$BG$4:$BH$2337,2,0),"")</f>
        <v>Głuszyca (pow. wałbrzyski, woj. dolnośląskie)</v>
      </c>
      <c r="BK469" s="98">
        <v>0</v>
      </c>
      <c r="BL469" s="98">
        <f>IF(ISNUMBER(SEARCH('ankieta ESG'!$G$185,BM469)),MAX($BL$3:BL468)+1,0)</f>
        <v>466</v>
      </c>
      <c r="BM469" s="134" t="s">
        <v>4469</v>
      </c>
      <c r="BN469" s="98">
        <v>0</v>
      </c>
      <c r="BO469" s="99" t="str">
        <f>IFERROR(VLOOKUP(ROWS($BM$4:BM469),$BL$4:$BM$2337,2,0),"")</f>
        <v>Głuszyca (pow. wałbrzyski, woj. dolnośląskie)</v>
      </c>
      <c r="BP469" s="98">
        <v>0</v>
      </c>
      <c r="BQ469" s="98">
        <f>IF(ISNUMBER(SEARCH('ankieta ESG'!$G$186,BR469)),MAX($BQ$3:BQ468)+1,0)</f>
        <v>466</v>
      </c>
      <c r="BR469" s="134" t="s">
        <v>4469</v>
      </c>
      <c r="BS469" s="98">
        <v>0</v>
      </c>
      <c r="BT469" s="99" t="str">
        <f>IFERROR(VLOOKUP(ROWS($BR$4:BR469),$BQ$4:$BR$2337,2,0),"")</f>
        <v>Głuszyca (pow. wałbrzyski, woj. dolnośląskie)</v>
      </c>
      <c r="BU469" s="98">
        <v>0</v>
      </c>
      <c r="BV469" s="98">
        <f>IF(ISNUMBER(SEARCH('ankieta ESG'!$G$187,BW469)),MAX($BV$3:BV468)+1,0)</f>
        <v>466</v>
      </c>
      <c r="BW469" s="134" t="s">
        <v>4469</v>
      </c>
      <c r="BX469" s="98">
        <v>0</v>
      </c>
      <c r="BY469" s="99" t="str">
        <f>IFERROR(VLOOKUP(ROWS($BW$4:BW469),$BV$4:$BW$2337,2,0),"")</f>
        <v>Głuszyca (pow. wałbrzyski, woj. dolnośląskie)</v>
      </c>
      <c r="BZ469" s="98">
        <v>0</v>
      </c>
      <c r="CA469" s="98">
        <f>IF(ISNUMBER(SEARCH('ankieta ESG'!$G$188,CB469)),MAX($CA$3:CA468)+1,0)</f>
        <v>466</v>
      </c>
      <c r="CB469" s="134" t="s">
        <v>4469</v>
      </c>
      <c r="CC469" s="98">
        <v>0</v>
      </c>
      <c r="CD469" s="99" t="str">
        <f>IFERROR(VLOOKUP(ROWS($CB$4:CB469),$CA$4:$CB$2337,2,0),"")</f>
        <v>Głuszyca (pow. wałbrzyski, woj. dolnośląskie)</v>
      </c>
      <c r="CE469" s="98">
        <v>0</v>
      </c>
      <c r="CF469" s="98">
        <f>IF(ISNUMBER(SEARCH('ankieta ESG'!$G$189,CG469)),MAX($CF$3:CF468)+1,0)</f>
        <v>466</v>
      </c>
      <c r="CG469" s="134" t="s">
        <v>4469</v>
      </c>
      <c r="CH469" s="98">
        <v>0</v>
      </c>
      <c r="CI469" s="99" t="str">
        <f>IFERROR(VLOOKUP(ROWS($CG$4:CG469),$CF$4:$CG$2337,2,0),"")</f>
        <v>Głuszyca (pow. wałbrzyski, woj. dolnośląskie)</v>
      </c>
      <c r="CJ469" s="98">
        <v>0</v>
      </c>
    </row>
    <row r="470" spans="2:88">
      <c r="B470" s="98">
        <f>IF(ISNUMBER(SEARCH('ankieta ESG'!$E$11,C470)),MAX(B$3:$B469)+1,0)</f>
        <v>467</v>
      </c>
      <c r="C470" s="99" t="s">
        <v>511</v>
      </c>
      <c r="D470" s="98">
        <v>0</v>
      </c>
      <c r="E470" s="99" t="str">
        <f>IFERROR(VLOOKUP(ROWS($C$4:C470),$B$4:$C$1385,2,0),"")</f>
        <v>58.11.Z Wydawanie książek (PKD 2007)</v>
      </c>
      <c r="F470" s="98">
        <v>0</v>
      </c>
      <c r="AM470" s="98">
        <f>IF(ISNUMBER(SEARCH('ankieta ESG'!$G$180,AN470)),MAX(AM$3:$AM469)+1,0)</f>
        <v>467</v>
      </c>
      <c r="AN470" s="134" t="s">
        <v>4470</v>
      </c>
      <c r="AO470" s="98">
        <v>0</v>
      </c>
      <c r="AP470" s="99" t="str">
        <f>IFERROR(VLOOKUP(ROWS($AN$4:AN470),$AM$4:$AN$2337,2,0),"")</f>
        <v>Gniew (pow. tczewski, woj. pomorskie)</v>
      </c>
      <c r="AQ470" s="98">
        <v>0</v>
      </c>
      <c r="AR470" s="98">
        <f>IF(ISNUMBER(SEARCH('ankieta ESG'!$G$181,AS470)),MAX($AR$3:AR469)+1,0)</f>
        <v>467</v>
      </c>
      <c r="AS470" s="134" t="s">
        <v>4470</v>
      </c>
      <c r="AT470" s="98">
        <v>0</v>
      </c>
      <c r="AU470" s="99" t="str">
        <f>IFERROR(VLOOKUP(ROWS($AS$4:AS470),$AR$4:$AS$2337,2,0),"")</f>
        <v>Gniew (pow. tczewski, woj. pomorskie)</v>
      </c>
      <c r="AV470" s="98">
        <v>0</v>
      </c>
      <c r="AW470" s="98">
        <f>IF(ISNUMBER(SEARCH('ankieta ESG'!$G$182,AX470)),MAX($AW$3:AW469)+1,0)</f>
        <v>467</v>
      </c>
      <c r="AX470" s="134" t="s">
        <v>4470</v>
      </c>
      <c r="AY470" s="98">
        <v>0</v>
      </c>
      <c r="AZ470" s="99" t="str">
        <f>IFERROR(VLOOKUP(ROWS($AX$4:AX470),$AW$4:$AX$2337,2,0),"")</f>
        <v>Gniew (pow. tczewski, woj. pomorskie)</v>
      </c>
      <c r="BA470" s="98">
        <v>0</v>
      </c>
      <c r="BB470" s="98">
        <f>IF(ISNUMBER(SEARCH('ankieta ESG'!$G$183,BC470)),MAX($BB$3:BB469)+1,0)</f>
        <v>467</v>
      </c>
      <c r="BC470" s="134" t="s">
        <v>4470</v>
      </c>
      <c r="BD470" s="98">
        <v>0</v>
      </c>
      <c r="BE470" s="99" t="str">
        <f>IFERROR(VLOOKUP(ROWS($BC$4:BC470),$BB$4:$BC$2337,2,0),"")</f>
        <v>Gniew (pow. tczewski, woj. pomorskie)</v>
      </c>
      <c r="BF470" s="98">
        <v>0</v>
      </c>
      <c r="BG470" s="98">
        <f>IF(ISNUMBER(SEARCH('ankieta ESG'!$G$184,BH470)),MAX($BG$3:BG469)+1,0)</f>
        <v>467</v>
      </c>
      <c r="BH470" s="134" t="s">
        <v>4470</v>
      </c>
      <c r="BI470" s="98">
        <v>0</v>
      </c>
      <c r="BJ470" s="99" t="str">
        <f>IFERROR(VLOOKUP(ROWS($BH$4:BH470),$BG$4:$BH$2337,2,0),"")</f>
        <v>Gniew (pow. tczewski, woj. pomorskie)</v>
      </c>
      <c r="BK470" s="98">
        <v>0</v>
      </c>
      <c r="BL470" s="98">
        <f>IF(ISNUMBER(SEARCH('ankieta ESG'!$G$185,BM470)),MAX($BL$3:BL469)+1,0)</f>
        <v>467</v>
      </c>
      <c r="BM470" s="134" t="s">
        <v>4470</v>
      </c>
      <c r="BN470" s="98">
        <v>0</v>
      </c>
      <c r="BO470" s="99" t="str">
        <f>IFERROR(VLOOKUP(ROWS($BM$4:BM470),$BL$4:$BM$2337,2,0),"")</f>
        <v>Gniew (pow. tczewski, woj. pomorskie)</v>
      </c>
      <c r="BP470" s="98">
        <v>0</v>
      </c>
      <c r="BQ470" s="98">
        <f>IF(ISNUMBER(SEARCH('ankieta ESG'!$G$186,BR470)),MAX($BQ$3:BQ469)+1,0)</f>
        <v>467</v>
      </c>
      <c r="BR470" s="134" t="s">
        <v>4470</v>
      </c>
      <c r="BS470" s="98">
        <v>0</v>
      </c>
      <c r="BT470" s="99" t="str">
        <f>IFERROR(VLOOKUP(ROWS($BR$4:BR470),$BQ$4:$BR$2337,2,0),"")</f>
        <v>Gniew (pow. tczewski, woj. pomorskie)</v>
      </c>
      <c r="BU470" s="98">
        <v>0</v>
      </c>
      <c r="BV470" s="98">
        <f>IF(ISNUMBER(SEARCH('ankieta ESG'!$G$187,BW470)),MAX($BV$3:BV469)+1,0)</f>
        <v>467</v>
      </c>
      <c r="BW470" s="134" t="s">
        <v>4470</v>
      </c>
      <c r="BX470" s="98">
        <v>0</v>
      </c>
      <c r="BY470" s="99" t="str">
        <f>IFERROR(VLOOKUP(ROWS($BW$4:BW470),$BV$4:$BW$2337,2,0),"")</f>
        <v>Gniew (pow. tczewski, woj. pomorskie)</v>
      </c>
      <c r="BZ470" s="98">
        <v>0</v>
      </c>
      <c r="CA470" s="98">
        <f>IF(ISNUMBER(SEARCH('ankieta ESG'!$G$188,CB470)),MAX($CA$3:CA469)+1,0)</f>
        <v>467</v>
      </c>
      <c r="CB470" s="134" t="s">
        <v>4470</v>
      </c>
      <c r="CC470" s="98">
        <v>0</v>
      </c>
      <c r="CD470" s="99" t="str">
        <f>IFERROR(VLOOKUP(ROWS($CB$4:CB470),$CA$4:$CB$2337,2,0),"")</f>
        <v>Gniew (pow. tczewski, woj. pomorskie)</v>
      </c>
      <c r="CE470" s="98">
        <v>0</v>
      </c>
      <c r="CF470" s="98">
        <f>IF(ISNUMBER(SEARCH('ankieta ESG'!$G$189,CG470)),MAX($CF$3:CF469)+1,0)</f>
        <v>467</v>
      </c>
      <c r="CG470" s="134" t="s">
        <v>4470</v>
      </c>
      <c r="CH470" s="98">
        <v>0</v>
      </c>
      <c r="CI470" s="99" t="str">
        <f>IFERROR(VLOOKUP(ROWS($CG$4:CG470),$CF$4:$CG$2337,2,0),"")</f>
        <v>Gniew (pow. tczewski, woj. pomorskie)</v>
      </c>
      <c r="CJ470" s="98">
        <v>0</v>
      </c>
    </row>
    <row r="471" spans="2:88">
      <c r="B471" s="98">
        <f>IF(ISNUMBER(SEARCH('ankieta ESG'!$E$11,C471)),MAX(B$3:$B470)+1,0)</f>
        <v>468</v>
      </c>
      <c r="C471" s="99" t="s">
        <v>512</v>
      </c>
      <c r="D471" s="98">
        <v>0</v>
      </c>
      <c r="E471" s="99" t="str">
        <f>IFERROR(VLOOKUP(ROWS($C$4:C471),$B$4:$C$1385,2,0),"")</f>
        <v>58.12.Z Wydawanie wykazów oraz list (np. adresowych, telefonicznych) (PKD 2007)</v>
      </c>
      <c r="F471" s="98">
        <v>0</v>
      </c>
      <c r="AM471" s="98">
        <f>IF(ISNUMBER(SEARCH('ankieta ESG'!$G$180,AN471)),MAX(AM$3:$AM470)+1,0)</f>
        <v>468</v>
      </c>
      <c r="AN471" s="134" t="s">
        <v>4471</v>
      </c>
      <c r="AO471" s="98">
        <v>0</v>
      </c>
      <c r="AP471" s="99" t="str">
        <f>IFERROR(VLOOKUP(ROWS($AN$4:AN471),$AM$4:$AN$2337,2,0),"")</f>
        <v>Gniewino (pow. wejherowski, woj. pomorskie)</v>
      </c>
      <c r="AQ471" s="98">
        <v>0</v>
      </c>
      <c r="AR471" s="98">
        <f>IF(ISNUMBER(SEARCH('ankieta ESG'!$G$181,AS471)),MAX($AR$3:AR470)+1,0)</f>
        <v>468</v>
      </c>
      <c r="AS471" s="134" t="s">
        <v>4471</v>
      </c>
      <c r="AT471" s="98">
        <v>0</v>
      </c>
      <c r="AU471" s="99" t="str">
        <f>IFERROR(VLOOKUP(ROWS($AS$4:AS471),$AR$4:$AS$2337,2,0),"")</f>
        <v>Gniewino (pow. wejherowski, woj. pomorskie)</v>
      </c>
      <c r="AV471" s="98">
        <v>0</v>
      </c>
      <c r="AW471" s="98">
        <f>IF(ISNUMBER(SEARCH('ankieta ESG'!$G$182,AX471)),MAX($AW$3:AW470)+1,0)</f>
        <v>468</v>
      </c>
      <c r="AX471" s="134" t="s">
        <v>4471</v>
      </c>
      <c r="AY471" s="98">
        <v>0</v>
      </c>
      <c r="AZ471" s="99" t="str">
        <f>IFERROR(VLOOKUP(ROWS($AX$4:AX471),$AW$4:$AX$2337,2,0),"")</f>
        <v>Gniewino (pow. wejherowski, woj. pomorskie)</v>
      </c>
      <c r="BA471" s="98">
        <v>0</v>
      </c>
      <c r="BB471" s="98">
        <f>IF(ISNUMBER(SEARCH('ankieta ESG'!$G$183,BC471)),MAX($BB$3:BB470)+1,0)</f>
        <v>468</v>
      </c>
      <c r="BC471" s="134" t="s">
        <v>4471</v>
      </c>
      <c r="BD471" s="98">
        <v>0</v>
      </c>
      <c r="BE471" s="99" t="str">
        <f>IFERROR(VLOOKUP(ROWS($BC$4:BC471),$BB$4:$BC$2337,2,0),"")</f>
        <v>Gniewino (pow. wejherowski, woj. pomorskie)</v>
      </c>
      <c r="BF471" s="98">
        <v>0</v>
      </c>
      <c r="BG471" s="98">
        <f>IF(ISNUMBER(SEARCH('ankieta ESG'!$G$184,BH471)),MAX($BG$3:BG470)+1,0)</f>
        <v>468</v>
      </c>
      <c r="BH471" s="134" t="s">
        <v>4471</v>
      </c>
      <c r="BI471" s="98">
        <v>0</v>
      </c>
      <c r="BJ471" s="99" t="str">
        <f>IFERROR(VLOOKUP(ROWS($BH$4:BH471),$BG$4:$BH$2337,2,0),"")</f>
        <v>Gniewino (pow. wejherowski, woj. pomorskie)</v>
      </c>
      <c r="BK471" s="98">
        <v>0</v>
      </c>
      <c r="BL471" s="98">
        <f>IF(ISNUMBER(SEARCH('ankieta ESG'!$G$185,BM471)),MAX($BL$3:BL470)+1,0)</f>
        <v>468</v>
      </c>
      <c r="BM471" s="134" t="s">
        <v>4471</v>
      </c>
      <c r="BN471" s="98">
        <v>0</v>
      </c>
      <c r="BO471" s="99" t="str">
        <f>IFERROR(VLOOKUP(ROWS($BM$4:BM471),$BL$4:$BM$2337,2,0),"")</f>
        <v>Gniewino (pow. wejherowski, woj. pomorskie)</v>
      </c>
      <c r="BP471" s="98">
        <v>0</v>
      </c>
      <c r="BQ471" s="98">
        <f>IF(ISNUMBER(SEARCH('ankieta ESG'!$G$186,BR471)),MAX($BQ$3:BQ470)+1,0)</f>
        <v>468</v>
      </c>
      <c r="BR471" s="134" t="s">
        <v>4471</v>
      </c>
      <c r="BS471" s="98">
        <v>0</v>
      </c>
      <c r="BT471" s="99" t="str">
        <f>IFERROR(VLOOKUP(ROWS($BR$4:BR471),$BQ$4:$BR$2337,2,0),"")</f>
        <v>Gniewino (pow. wejherowski, woj. pomorskie)</v>
      </c>
      <c r="BU471" s="98">
        <v>0</v>
      </c>
      <c r="BV471" s="98">
        <f>IF(ISNUMBER(SEARCH('ankieta ESG'!$G$187,BW471)),MAX($BV$3:BV470)+1,0)</f>
        <v>468</v>
      </c>
      <c r="BW471" s="134" t="s">
        <v>4471</v>
      </c>
      <c r="BX471" s="98">
        <v>0</v>
      </c>
      <c r="BY471" s="99" t="str">
        <f>IFERROR(VLOOKUP(ROWS($BW$4:BW471),$BV$4:$BW$2337,2,0),"")</f>
        <v>Gniewino (pow. wejherowski, woj. pomorskie)</v>
      </c>
      <c r="BZ471" s="98">
        <v>0</v>
      </c>
      <c r="CA471" s="98">
        <f>IF(ISNUMBER(SEARCH('ankieta ESG'!$G$188,CB471)),MAX($CA$3:CA470)+1,0)</f>
        <v>468</v>
      </c>
      <c r="CB471" s="134" t="s">
        <v>4471</v>
      </c>
      <c r="CC471" s="98">
        <v>0</v>
      </c>
      <c r="CD471" s="99" t="str">
        <f>IFERROR(VLOOKUP(ROWS($CB$4:CB471),$CA$4:$CB$2337,2,0),"")</f>
        <v>Gniewino (pow. wejherowski, woj. pomorskie)</v>
      </c>
      <c r="CE471" s="98">
        <v>0</v>
      </c>
      <c r="CF471" s="98">
        <f>IF(ISNUMBER(SEARCH('ankieta ESG'!$G$189,CG471)),MAX($CF$3:CF470)+1,0)</f>
        <v>468</v>
      </c>
      <c r="CG471" s="134" t="s">
        <v>4471</v>
      </c>
      <c r="CH471" s="98">
        <v>0</v>
      </c>
      <c r="CI471" s="99" t="str">
        <f>IFERROR(VLOOKUP(ROWS($CG$4:CG471),$CF$4:$CG$2337,2,0),"")</f>
        <v>Gniewino (pow. wejherowski, woj. pomorskie)</v>
      </c>
      <c r="CJ471" s="98">
        <v>0</v>
      </c>
    </row>
    <row r="472" spans="2:88">
      <c r="B472" s="98">
        <f>IF(ISNUMBER(SEARCH('ankieta ESG'!$E$11,C472)),MAX(B$3:$B471)+1,0)</f>
        <v>469</v>
      </c>
      <c r="C472" s="99" t="s">
        <v>513</v>
      </c>
      <c r="D472" s="98">
        <v>0</v>
      </c>
      <c r="E472" s="99" t="str">
        <f>IFERROR(VLOOKUP(ROWS($C$4:C472),$B$4:$C$1385,2,0),"")</f>
        <v>58.13.Z Wydawanie gazet (PKD 2007)</v>
      </c>
      <c r="F472" s="98">
        <v>0</v>
      </c>
      <c r="AM472" s="98">
        <f>IF(ISNUMBER(SEARCH('ankieta ESG'!$G$180,AN472)),MAX(AM$3:$AM471)+1,0)</f>
        <v>469</v>
      </c>
      <c r="AN472" s="134" t="s">
        <v>4472</v>
      </c>
      <c r="AO472" s="98">
        <v>0</v>
      </c>
      <c r="AP472" s="99" t="str">
        <f>IFERROR(VLOOKUP(ROWS($AN$4:AN472),$AM$4:$AN$2337,2,0),"")</f>
        <v>Gniewkowo (pow. inowrocławski, woj. kujawsko-pomorskie)</v>
      </c>
      <c r="AQ472" s="98">
        <v>0</v>
      </c>
      <c r="AR472" s="98">
        <f>IF(ISNUMBER(SEARCH('ankieta ESG'!$G$181,AS472)),MAX($AR$3:AR471)+1,0)</f>
        <v>469</v>
      </c>
      <c r="AS472" s="134" t="s">
        <v>4472</v>
      </c>
      <c r="AT472" s="98">
        <v>0</v>
      </c>
      <c r="AU472" s="99" t="str">
        <f>IFERROR(VLOOKUP(ROWS($AS$4:AS472),$AR$4:$AS$2337,2,0),"")</f>
        <v>Gniewkowo (pow. inowrocławski, woj. kujawsko-pomorskie)</v>
      </c>
      <c r="AV472" s="98">
        <v>0</v>
      </c>
      <c r="AW472" s="98">
        <f>IF(ISNUMBER(SEARCH('ankieta ESG'!$G$182,AX472)),MAX($AW$3:AW471)+1,0)</f>
        <v>469</v>
      </c>
      <c r="AX472" s="134" t="s">
        <v>4472</v>
      </c>
      <c r="AY472" s="98">
        <v>0</v>
      </c>
      <c r="AZ472" s="99" t="str">
        <f>IFERROR(VLOOKUP(ROWS($AX$4:AX472),$AW$4:$AX$2337,2,0),"")</f>
        <v>Gniewkowo (pow. inowrocławski, woj. kujawsko-pomorskie)</v>
      </c>
      <c r="BA472" s="98">
        <v>0</v>
      </c>
      <c r="BB472" s="98">
        <f>IF(ISNUMBER(SEARCH('ankieta ESG'!$G$183,BC472)),MAX($BB$3:BB471)+1,0)</f>
        <v>469</v>
      </c>
      <c r="BC472" s="134" t="s">
        <v>4472</v>
      </c>
      <c r="BD472" s="98">
        <v>0</v>
      </c>
      <c r="BE472" s="99" t="str">
        <f>IFERROR(VLOOKUP(ROWS($BC$4:BC472),$BB$4:$BC$2337,2,0),"")</f>
        <v>Gniewkowo (pow. inowrocławski, woj. kujawsko-pomorskie)</v>
      </c>
      <c r="BF472" s="98">
        <v>0</v>
      </c>
      <c r="BG472" s="98">
        <f>IF(ISNUMBER(SEARCH('ankieta ESG'!$G$184,BH472)),MAX($BG$3:BG471)+1,0)</f>
        <v>469</v>
      </c>
      <c r="BH472" s="134" t="s">
        <v>4472</v>
      </c>
      <c r="BI472" s="98">
        <v>0</v>
      </c>
      <c r="BJ472" s="99" t="str">
        <f>IFERROR(VLOOKUP(ROWS($BH$4:BH472),$BG$4:$BH$2337,2,0),"")</f>
        <v>Gniewkowo (pow. inowrocławski, woj. kujawsko-pomorskie)</v>
      </c>
      <c r="BK472" s="98">
        <v>0</v>
      </c>
      <c r="BL472" s="98">
        <f>IF(ISNUMBER(SEARCH('ankieta ESG'!$G$185,BM472)),MAX($BL$3:BL471)+1,0)</f>
        <v>469</v>
      </c>
      <c r="BM472" s="134" t="s">
        <v>4472</v>
      </c>
      <c r="BN472" s="98">
        <v>0</v>
      </c>
      <c r="BO472" s="99" t="str">
        <f>IFERROR(VLOOKUP(ROWS($BM$4:BM472),$BL$4:$BM$2337,2,0),"")</f>
        <v>Gniewkowo (pow. inowrocławski, woj. kujawsko-pomorskie)</v>
      </c>
      <c r="BP472" s="98">
        <v>0</v>
      </c>
      <c r="BQ472" s="98">
        <f>IF(ISNUMBER(SEARCH('ankieta ESG'!$G$186,BR472)),MAX($BQ$3:BQ471)+1,0)</f>
        <v>469</v>
      </c>
      <c r="BR472" s="134" t="s">
        <v>4472</v>
      </c>
      <c r="BS472" s="98">
        <v>0</v>
      </c>
      <c r="BT472" s="99" t="str">
        <f>IFERROR(VLOOKUP(ROWS($BR$4:BR472),$BQ$4:$BR$2337,2,0),"")</f>
        <v>Gniewkowo (pow. inowrocławski, woj. kujawsko-pomorskie)</v>
      </c>
      <c r="BU472" s="98">
        <v>0</v>
      </c>
      <c r="BV472" s="98">
        <f>IF(ISNUMBER(SEARCH('ankieta ESG'!$G$187,BW472)),MAX($BV$3:BV471)+1,0)</f>
        <v>469</v>
      </c>
      <c r="BW472" s="134" t="s">
        <v>4472</v>
      </c>
      <c r="BX472" s="98">
        <v>0</v>
      </c>
      <c r="BY472" s="99" t="str">
        <f>IFERROR(VLOOKUP(ROWS($BW$4:BW472),$BV$4:$BW$2337,2,0),"")</f>
        <v>Gniewkowo (pow. inowrocławski, woj. kujawsko-pomorskie)</v>
      </c>
      <c r="BZ472" s="98">
        <v>0</v>
      </c>
      <c r="CA472" s="98">
        <f>IF(ISNUMBER(SEARCH('ankieta ESG'!$G$188,CB472)),MAX($CA$3:CA471)+1,0)</f>
        <v>469</v>
      </c>
      <c r="CB472" s="134" t="s">
        <v>4472</v>
      </c>
      <c r="CC472" s="98">
        <v>0</v>
      </c>
      <c r="CD472" s="99" t="str">
        <f>IFERROR(VLOOKUP(ROWS($CB$4:CB472),$CA$4:$CB$2337,2,0),"")</f>
        <v>Gniewkowo (pow. inowrocławski, woj. kujawsko-pomorskie)</v>
      </c>
      <c r="CE472" s="98">
        <v>0</v>
      </c>
      <c r="CF472" s="98">
        <f>IF(ISNUMBER(SEARCH('ankieta ESG'!$G$189,CG472)),MAX($CF$3:CF471)+1,0)</f>
        <v>469</v>
      </c>
      <c r="CG472" s="134" t="s">
        <v>4472</v>
      </c>
      <c r="CH472" s="98">
        <v>0</v>
      </c>
      <c r="CI472" s="99" t="str">
        <f>IFERROR(VLOOKUP(ROWS($CG$4:CG472),$CF$4:$CG$2337,2,0),"")</f>
        <v>Gniewkowo (pow. inowrocławski, woj. kujawsko-pomorskie)</v>
      </c>
      <c r="CJ472" s="98">
        <v>0</v>
      </c>
    </row>
    <row r="473" spans="2:88">
      <c r="B473" s="98">
        <f>IF(ISNUMBER(SEARCH('ankieta ESG'!$E$11,C473)),MAX(B$3:$B472)+1,0)</f>
        <v>470</v>
      </c>
      <c r="C473" s="99" t="s">
        <v>514</v>
      </c>
      <c r="D473" s="98">
        <v>0</v>
      </c>
      <c r="E473" s="99" t="str">
        <f>IFERROR(VLOOKUP(ROWS($C$4:C473),$B$4:$C$1385,2,0),"")</f>
        <v>58.14.Z Wydawanie czasopism i pozostałych periodyków (PKD 2007)</v>
      </c>
      <c r="F473" s="98">
        <v>0</v>
      </c>
      <c r="AM473" s="98">
        <f>IF(ISNUMBER(SEARCH('ankieta ESG'!$G$180,AN473)),MAX(AM$3:$AM472)+1,0)</f>
        <v>470</v>
      </c>
      <c r="AN473" s="134" t="s">
        <v>4473</v>
      </c>
      <c r="AO473" s="98">
        <v>0</v>
      </c>
      <c r="AP473" s="99" t="str">
        <f>IFERROR(VLOOKUP(ROWS($AN$4:AN473),$AM$4:$AN$2337,2,0),"")</f>
        <v>Gniewoszów (pow. kozienicki, woj. mazowieckie)</v>
      </c>
      <c r="AQ473" s="98">
        <v>0</v>
      </c>
      <c r="AR473" s="98">
        <f>IF(ISNUMBER(SEARCH('ankieta ESG'!$G$181,AS473)),MAX($AR$3:AR472)+1,0)</f>
        <v>470</v>
      </c>
      <c r="AS473" s="134" t="s">
        <v>4473</v>
      </c>
      <c r="AT473" s="98">
        <v>0</v>
      </c>
      <c r="AU473" s="99" t="str">
        <f>IFERROR(VLOOKUP(ROWS($AS$4:AS473),$AR$4:$AS$2337,2,0),"")</f>
        <v>Gniewoszów (pow. kozienicki, woj. mazowieckie)</v>
      </c>
      <c r="AV473" s="98">
        <v>0</v>
      </c>
      <c r="AW473" s="98">
        <f>IF(ISNUMBER(SEARCH('ankieta ESG'!$G$182,AX473)),MAX($AW$3:AW472)+1,0)</f>
        <v>470</v>
      </c>
      <c r="AX473" s="134" t="s">
        <v>4473</v>
      </c>
      <c r="AY473" s="98">
        <v>0</v>
      </c>
      <c r="AZ473" s="99" t="str">
        <f>IFERROR(VLOOKUP(ROWS($AX$4:AX473),$AW$4:$AX$2337,2,0),"")</f>
        <v>Gniewoszów (pow. kozienicki, woj. mazowieckie)</v>
      </c>
      <c r="BA473" s="98">
        <v>0</v>
      </c>
      <c r="BB473" s="98">
        <f>IF(ISNUMBER(SEARCH('ankieta ESG'!$G$183,BC473)),MAX($BB$3:BB472)+1,0)</f>
        <v>470</v>
      </c>
      <c r="BC473" s="134" t="s">
        <v>4473</v>
      </c>
      <c r="BD473" s="98">
        <v>0</v>
      </c>
      <c r="BE473" s="99" t="str">
        <f>IFERROR(VLOOKUP(ROWS($BC$4:BC473),$BB$4:$BC$2337,2,0),"")</f>
        <v>Gniewoszów (pow. kozienicki, woj. mazowieckie)</v>
      </c>
      <c r="BF473" s="98">
        <v>0</v>
      </c>
      <c r="BG473" s="98">
        <f>IF(ISNUMBER(SEARCH('ankieta ESG'!$G$184,BH473)),MAX($BG$3:BG472)+1,0)</f>
        <v>470</v>
      </c>
      <c r="BH473" s="134" t="s">
        <v>4473</v>
      </c>
      <c r="BI473" s="98">
        <v>0</v>
      </c>
      <c r="BJ473" s="99" t="str">
        <f>IFERROR(VLOOKUP(ROWS($BH$4:BH473),$BG$4:$BH$2337,2,0),"")</f>
        <v>Gniewoszów (pow. kozienicki, woj. mazowieckie)</v>
      </c>
      <c r="BK473" s="98">
        <v>0</v>
      </c>
      <c r="BL473" s="98">
        <f>IF(ISNUMBER(SEARCH('ankieta ESG'!$G$185,BM473)),MAX($BL$3:BL472)+1,0)</f>
        <v>470</v>
      </c>
      <c r="BM473" s="134" t="s">
        <v>4473</v>
      </c>
      <c r="BN473" s="98">
        <v>0</v>
      </c>
      <c r="BO473" s="99" t="str">
        <f>IFERROR(VLOOKUP(ROWS($BM$4:BM473),$BL$4:$BM$2337,2,0),"")</f>
        <v>Gniewoszów (pow. kozienicki, woj. mazowieckie)</v>
      </c>
      <c r="BP473" s="98">
        <v>0</v>
      </c>
      <c r="BQ473" s="98">
        <f>IF(ISNUMBER(SEARCH('ankieta ESG'!$G$186,BR473)),MAX($BQ$3:BQ472)+1,0)</f>
        <v>470</v>
      </c>
      <c r="BR473" s="134" t="s">
        <v>4473</v>
      </c>
      <c r="BS473" s="98">
        <v>0</v>
      </c>
      <c r="BT473" s="99" t="str">
        <f>IFERROR(VLOOKUP(ROWS($BR$4:BR473),$BQ$4:$BR$2337,2,0),"")</f>
        <v>Gniewoszów (pow. kozienicki, woj. mazowieckie)</v>
      </c>
      <c r="BU473" s="98">
        <v>0</v>
      </c>
      <c r="BV473" s="98">
        <f>IF(ISNUMBER(SEARCH('ankieta ESG'!$G$187,BW473)),MAX($BV$3:BV472)+1,0)</f>
        <v>470</v>
      </c>
      <c r="BW473" s="134" t="s">
        <v>4473</v>
      </c>
      <c r="BX473" s="98">
        <v>0</v>
      </c>
      <c r="BY473" s="99" t="str">
        <f>IFERROR(VLOOKUP(ROWS($BW$4:BW473),$BV$4:$BW$2337,2,0),"")</f>
        <v>Gniewoszów (pow. kozienicki, woj. mazowieckie)</v>
      </c>
      <c r="BZ473" s="98">
        <v>0</v>
      </c>
      <c r="CA473" s="98">
        <f>IF(ISNUMBER(SEARCH('ankieta ESG'!$G$188,CB473)),MAX($CA$3:CA472)+1,0)</f>
        <v>470</v>
      </c>
      <c r="CB473" s="134" t="s">
        <v>4473</v>
      </c>
      <c r="CC473" s="98">
        <v>0</v>
      </c>
      <c r="CD473" s="99" t="str">
        <f>IFERROR(VLOOKUP(ROWS($CB$4:CB473),$CA$4:$CB$2337,2,0),"")</f>
        <v>Gniewoszów (pow. kozienicki, woj. mazowieckie)</v>
      </c>
      <c r="CE473" s="98">
        <v>0</v>
      </c>
      <c r="CF473" s="98">
        <f>IF(ISNUMBER(SEARCH('ankieta ESG'!$G$189,CG473)),MAX($CF$3:CF472)+1,0)</f>
        <v>470</v>
      </c>
      <c r="CG473" s="134" t="s">
        <v>4473</v>
      </c>
      <c r="CH473" s="98">
        <v>0</v>
      </c>
      <c r="CI473" s="99" t="str">
        <f>IFERROR(VLOOKUP(ROWS($CG$4:CG473),$CF$4:$CG$2337,2,0),"")</f>
        <v>Gniewoszów (pow. kozienicki, woj. mazowieckie)</v>
      </c>
      <c r="CJ473" s="98">
        <v>0</v>
      </c>
    </row>
    <row r="474" spans="2:88">
      <c r="B474" s="98">
        <f>IF(ISNUMBER(SEARCH('ankieta ESG'!$E$11,C474)),MAX(B$3:$B473)+1,0)</f>
        <v>471</v>
      </c>
      <c r="C474" s="99" t="s">
        <v>515</v>
      </c>
      <c r="D474" s="98">
        <v>0</v>
      </c>
      <c r="E474" s="99" t="str">
        <f>IFERROR(VLOOKUP(ROWS($C$4:C474),$B$4:$C$1385,2,0),"")</f>
        <v>58.19.Z Pozostała działalność wydawnicza (PKD 2007)</v>
      </c>
      <c r="F474" s="98">
        <v>0</v>
      </c>
      <c r="AM474" s="98">
        <f>IF(ISNUMBER(SEARCH('ankieta ESG'!$G$180,AN474)),MAX(AM$3:$AM473)+1,0)</f>
        <v>471</v>
      </c>
      <c r="AN474" s="134" t="s">
        <v>4474</v>
      </c>
      <c r="AO474" s="98">
        <v>0</v>
      </c>
      <c r="AP474" s="99" t="str">
        <f>IFERROR(VLOOKUP(ROWS($AN$4:AN474),$AM$4:$AN$2337,2,0),"")</f>
        <v>Gniezno (pow. gnieźnieński, woj. wielkopolskie)</v>
      </c>
      <c r="AQ474" s="98">
        <v>0</v>
      </c>
      <c r="AR474" s="98">
        <f>IF(ISNUMBER(SEARCH('ankieta ESG'!$G$181,AS474)),MAX($AR$3:AR473)+1,0)</f>
        <v>471</v>
      </c>
      <c r="AS474" s="134" t="s">
        <v>4474</v>
      </c>
      <c r="AT474" s="98">
        <v>0</v>
      </c>
      <c r="AU474" s="99" t="str">
        <f>IFERROR(VLOOKUP(ROWS($AS$4:AS474),$AR$4:$AS$2337,2,0),"")</f>
        <v>Gniezno (pow. gnieźnieński, woj. wielkopolskie)</v>
      </c>
      <c r="AV474" s="98">
        <v>0</v>
      </c>
      <c r="AW474" s="98">
        <f>IF(ISNUMBER(SEARCH('ankieta ESG'!$G$182,AX474)),MAX($AW$3:AW473)+1,0)</f>
        <v>471</v>
      </c>
      <c r="AX474" s="134" t="s">
        <v>4474</v>
      </c>
      <c r="AY474" s="98">
        <v>0</v>
      </c>
      <c r="AZ474" s="99" t="str">
        <f>IFERROR(VLOOKUP(ROWS($AX$4:AX474),$AW$4:$AX$2337,2,0),"")</f>
        <v>Gniezno (pow. gnieźnieński, woj. wielkopolskie)</v>
      </c>
      <c r="BA474" s="98">
        <v>0</v>
      </c>
      <c r="BB474" s="98">
        <f>IF(ISNUMBER(SEARCH('ankieta ESG'!$G$183,BC474)),MAX($BB$3:BB473)+1,0)</f>
        <v>471</v>
      </c>
      <c r="BC474" s="134" t="s">
        <v>4474</v>
      </c>
      <c r="BD474" s="98">
        <v>0</v>
      </c>
      <c r="BE474" s="99" t="str">
        <f>IFERROR(VLOOKUP(ROWS($BC$4:BC474),$BB$4:$BC$2337,2,0),"")</f>
        <v>Gniezno (pow. gnieźnieński, woj. wielkopolskie)</v>
      </c>
      <c r="BF474" s="98">
        <v>0</v>
      </c>
      <c r="BG474" s="98">
        <f>IF(ISNUMBER(SEARCH('ankieta ESG'!$G$184,BH474)),MAX($BG$3:BG473)+1,0)</f>
        <v>471</v>
      </c>
      <c r="BH474" s="134" t="s">
        <v>4474</v>
      </c>
      <c r="BI474" s="98">
        <v>0</v>
      </c>
      <c r="BJ474" s="99" t="str">
        <f>IFERROR(VLOOKUP(ROWS($BH$4:BH474),$BG$4:$BH$2337,2,0),"")</f>
        <v>Gniezno (pow. gnieźnieński, woj. wielkopolskie)</v>
      </c>
      <c r="BK474" s="98">
        <v>0</v>
      </c>
      <c r="BL474" s="98">
        <f>IF(ISNUMBER(SEARCH('ankieta ESG'!$G$185,BM474)),MAX($BL$3:BL473)+1,0)</f>
        <v>471</v>
      </c>
      <c r="BM474" s="134" t="s">
        <v>4474</v>
      </c>
      <c r="BN474" s="98">
        <v>0</v>
      </c>
      <c r="BO474" s="99" t="str">
        <f>IFERROR(VLOOKUP(ROWS($BM$4:BM474),$BL$4:$BM$2337,2,0),"")</f>
        <v>Gniezno (pow. gnieźnieński, woj. wielkopolskie)</v>
      </c>
      <c r="BP474" s="98">
        <v>0</v>
      </c>
      <c r="BQ474" s="98">
        <f>IF(ISNUMBER(SEARCH('ankieta ESG'!$G$186,BR474)),MAX($BQ$3:BQ473)+1,0)</f>
        <v>471</v>
      </c>
      <c r="BR474" s="134" t="s">
        <v>4474</v>
      </c>
      <c r="BS474" s="98">
        <v>0</v>
      </c>
      <c r="BT474" s="99" t="str">
        <f>IFERROR(VLOOKUP(ROWS($BR$4:BR474),$BQ$4:$BR$2337,2,0),"")</f>
        <v>Gniezno (pow. gnieźnieński, woj. wielkopolskie)</v>
      </c>
      <c r="BU474" s="98">
        <v>0</v>
      </c>
      <c r="BV474" s="98">
        <f>IF(ISNUMBER(SEARCH('ankieta ESG'!$G$187,BW474)),MAX($BV$3:BV473)+1,0)</f>
        <v>471</v>
      </c>
      <c r="BW474" s="134" t="s">
        <v>4474</v>
      </c>
      <c r="BX474" s="98">
        <v>0</v>
      </c>
      <c r="BY474" s="99" t="str">
        <f>IFERROR(VLOOKUP(ROWS($BW$4:BW474),$BV$4:$BW$2337,2,0),"")</f>
        <v>Gniezno (pow. gnieźnieński, woj. wielkopolskie)</v>
      </c>
      <c r="BZ474" s="98">
        <v>0</v>
      </c>
      <c r="CA474" s="98">
        <f>IF(ISNUMBER(SEARCH('ankieta ESG'!$G$188,CB474)),MAX($CA$3:CA473)+1,0)</f>
        <v>471</v>
      </c>
      <c r="CB474" s="134" t="s">
        <v>4474</v>
      </c>
      <c r="CC474" s="98">
        <v>0</v>
      </c>
      <c r="CD474" s="99" t="str">
        <f>IFERROR(VLOOKUP(ROWS($CB$4:CB474),$CA$4:$CB$2337,2,0),"")</f>
        <v>Gniezno (pow. gnieźnieński, woj. wielkopolskie)</v>
      </c>
      <c r="CE474" s="98">
        <v>0</v>
      </c>
      <c r="CF474" s="98">
        <f>IF(ISNUMBER(SEARCH('ankieta ESG'!$G$189,CG474)),MAX($CF$3:CF473)+1,0)</f>
        <v>471</v>
      </c>
      <c r="CG474" s="134" t="s">
        <v>4474</v>
      </c>
      <c r="CH474" s="98">
        <v>0</v>
      </c>
      <c r="CI474" s="99" t="str">
        <f>IFERROR(VLOOKUP(ROWS($CG$4:CG474),$CF$4:$CG$2337,2,0),"")</f>
        <v>Gniezno (pow. gnieźnieński, woj. wielkopolskie)</v>
      </c>
      <c r="CJ474" s="98">
        <v>0</v>
      </c>
    </row>
    <row r="475" spans="2:88">
      <c r="B475" s="98">
        <f>IF(ISNUMBER(SEARCH('ankieta ESG'!$E$11,C475)),MAX(B$3:$B474)+1,0)</f>
        <v>472</v>
      </c>
      <c r="C475" s="99" t="s">
        <v>516</v>
      </c>
      <c r="D475" s="98">
        <v>0</v>
      </c>
      <c r="E475" s="99" t="str">
        <f>IFERROR(VLOOKUP(ROWS($C$4:C475),$B$4:$C$1385,2,0),"")</f>
        <v>58.21.Z Działalność wydawnicza w zakresie gier komputerowych (PKD 2007)</v>
      </c>
      <c r="F475" s="98">
        <v>0</v>
      </c>
      <c r="AM475" s="98">
        <f>IF(ISNUMBER(SEARCH('ankieta ESG'!$G$180,AN475)),MAX(AM$3:$AM474)+1,0)</f>
        <v>472</v>
      </c>
      <c r="AN475" s="134" t="s">
        <v>4475</v>
      </c>
      <c r="AO475" s="98">
        <v>0</v>
      </c>
      <c r="AP475" s="99" t="str">
        <f>IFERROR(VLOOKUP(ROWS($AN$4:AN475),$AM$4:$AN$2337,2,0),"")</f>
        <v>Gnojnik (pow. brzeski, woj. małopolskie)</v>
      </c>
      <c r="AQ475" s="98">
        <v>0</v>
      </c>
      <c r="AR475" s="98">
        <f>IF(ISNUMBER(SEARCH('ankieta ESG'!$G$181,AS475)),MAX($AR$3:AR474)+1,0)</f>
        <v>472</v>
      </c>
      <c r="AS475" s="134" t="s">
        <v>4475</v>
      </c>
      <c r="AT475" s="98">
        <v>0</v>
      </c>
      <c r="AU475" s="99" t="str">
        <f>IFERROR(VLOOKUP(ROWS($AS$4:AS475),$AR$4:$AS$2337,2,0),"")</f>
        <v>Gnojnik (pow. brzeski, woj. małopolskie)</v>
      </c>
      <c r="AV475" s="98">
        <v>0</v>
      </c>
      <c r="AW475" s="98">
        <f>IF(ISNUMBER(SEARCH('ankieta ESG'!$G$182,AX475)),MAX($AW$3:AW474)+1,0)</f>
        <v>472</v>
      </c>
      <c r="AX475" s="134" t="s">
        <v>4475</v>
      </c>
      <c r="AY475" s="98">
        <v>0</v>
      </c>
      <c r="AZ475" s="99" t="str">
        <f>IFERROR(VLOOKUP(ROWS($AX$4:AX475),$AW$4:$AX$2337,2,0),"")</f>
        <v>Gnojnik (pow. brzeski, woj. małopolskie)</v>
      </c>
      <c r="BA475" s="98">
        <v>0</v>
      </c>
      <c r="BB475" s="98">
        <f>IF(ISNUMBER(SEARCH('ankieta ESG'!$G$183,BC475)),MAX($BB$3:BB474)+1,0)</f>
        <v>472</v>
      </c>
      <c r="BC475" s="134" t="s">
        <v>4475</v>
      </c>
      <c r="BD475" s="98">
        <v>0</v>
      </c>
      <c r="BE475" s="99" t="str">
        <f>IFERROR(VLOOKUP(ROWS($BC$4:BC475),$BB$4:$BC$2337,2,0),"")</f>
        <v>Gnojnik (pow. brzeski, woj. małopolskie)</v>
      </c>
      <c r="BF475" s="98">
        <v>0</v>
      </c>
      <c r="BG475" s="98">
        <f>IF(ISNUMBER(SEARCH('ankieta ESG'!$G$184,BH475)),MAX($BG$3:BG474)+1,0)</f>
        <v>472</v>
      </c>
      <c r="BH475" s="134" t="s">
        <v>4475</v>
      </c>
      <c r="BI475" s="98">
        <v>0</v>
      </c>
      <c r="BJ475" s="99" t="str">
        <f>IFERROR(VLOOKUP(ROWS($BH$4:BH475),$BG$4:$BH$2337,2,0),"")</f>
        <v>Gnojnik (pow. brzeski, woj. małopolskie)</v>
      </c>
      <c r="BK475" s="98">
        <v>0</v>
      </c>
      <c r="BL475" s="98">
        <f>IF(ISNUMBER(SEARCH('ankieta ESG'!$G$185,BM475)),MAX($BL$3:BL474)+1,0)</f>
        <v>472</v>
      </c>
      <c r="BM475" s="134" t="s">
        <v>4475</v>
      </c>
      <c r="BN475" s="98">
        <v>0</v>
      </c>
      <c r="BO475" s="99" t="str">
        <f>IFERROR(VLOOKUP(ROWS($BM$4:BM475),$BL$4:$BM$2337,2,0),"")</f>
        <v>Gnojnik (pow. brzeski, woj. małopolskie)</v>
      </c>
      <c r="BP475" s="98">
        <v>0</v>
      </c>
      <c r="BQ475" s="98">
        <f>IF(ISNUMBER(SEARCH('ankieta ESG'!$G$186,BR475)),MAX($BQ$3:BQ474)+1,0)</f>
        <v>472</v>
      </c>
      <c r="BR475" s="134" t="s">
        <v>4475</v>
      </c>
      <c r="BS475" s="98">
        <v>0</v>
      </c>
      <c r="BT475" s="99" t="str">
        <f>IFERROR(VLOOKUP(ROWS($BR$4:BR475),$BQ$4:$BR$2337,2,0),"")</f>
        <v>Gnojnik (pow. brzeski, woj. małopolskie)</v>
      </c>
      <c r="BU475" s="98">
        <v>0</v>
      </c>
      <c r="BV475" s="98">
        <f>IF(ISNUMBER(SEARCH('ankieta ESG'!$G$187,BW475)),MAX($BV$3:BV474)+1,0)</f>
        <v>472</v>
      </c>
      <c r="BW475" s="134" t="s">
        <v>4475</v>
      </c>
      <c r="BX475" s="98">
        <v>0</v>
      </c>
      <c r="BY475" s="99" t="str">
        <f>IFERROR(VLOOKUP(ROWS($BW$4:BW475),$BV$4:$BW$2337,2,0),"")</f>
        <v>Gnojnik (pow. brzeski, woj. małopolskie)</v>
      </c>
      <c r="BZ475" s="98">
        <v>0</v>
      </c>
      <c r="CA475" s="98">
        <f>IF(ISNUMBER(SEARCH('ankieta ESG'!$G$188,CB475)),MAX($CA$3:CA474)+1,0)</f>
        <v>472</v>
      </c>
      <c r="CB475" s="134" t="s">
        <v>4475</v>
      </c>
      <c r="CC475" s="98">
        <v>0</v>
      </c>
      <c r="CD475" s="99" t="str">
        <f>IFERROR(VLOOKUP(ROWS($CB$4:CB475),$CA$4:$CB$2337,2,0),"")</f>
        <v>Gnojnik (pow. brzeski, woj. małopolskie)</v>
      </c>
      <c r="CE475" s="98">
        <v>0</v>
      </c>
      <c r="CF475" s="98">
        <f>IF(ISNUMBER(SEARCH('ankieta ESG'!$G$189,CG475)),MAX($CF$3:CF474)+1,0)</f>
        <v>472</v>
      </c>
      <c r="CG475" s="134" t="s">
        <v>4475</v>
      </c>
      <c r="CH475" s="98">
        <v>0</v>
      </c>
      <c r="CI475" s="99" t="str">
        <f>IFERROR(VLOOKUP(ROWS($CG$4:CG475),$CF$4:$CG$2337,2,0),"")</f>
        <v>Gnojnik (pow. brzeski, woj. małopolskie)</v>
      </c>
      <c r="CJ475" s="98">
        <v>0</v>
      </c>
    </row>
    <row r="476" spans="2:88">
      <c r="B476" s="98">
        <f>IF(ISNUMBER(SEARCH('ankieta ESG'!$E$11,C476)),MAX(B$3:$B475)+1,0)</f>
        <v>473</v>
      </c>
      <c r="C476" s="99" t="s">
        <v>517</v>
      </c>
      <c r="D476" s="98">
        <v>0</v>
      </c>
      <c r="E476" s="99" t="str">
        <f>IFERROR(VLOOKUP(ROWS($C$4:C476),$B$4:$C$1385,2,0),"")</f>
        <v>58.29.Z Działalność wydawnicza w zakresie pozostałego oprogramowania (PKD 2007)</v>
      </c>
      <c r="F476" s="98">
        <v>0</v>
      </c>
      <c r="AM476" s="98">
        <f>IF(ISNUMBER(SEARCH('ankieta ESG'!$G$180,AN476)),MAX(AM$3:$AM475)+1,0)</f>
        <v>473</v>
      </c>
      <c r="AN476" s="134" t="s">
        <v>4476</v>
      </c>
      <c r="AO476" s="98">
        <v>0</v>
      </c>
      <c r="AP476" s="99" t="str">
        <f>IFERROR(VLOOKUP(ROWS($AN$4:AN476),$AM$4:$AN$2337,2,0),"")</f>
        <v>Gnojno (pow. buski, woj. świętokrzyskie)</v>
      </c>
      <c r="AQ476" s="98">
        <v>0</v>
      </c>
      <c r="AR476" s="98">
        <f>IF(ISNUMBER(SEARCH('ankieta ESG'!$G$181,AS476)),MAX($AR$3:AR475)+1,0)</f>
        <v>473</v>
      </c>
      <c r="AS476" s="134" t="s">
        <v>4476</v>
      </c>
      <c r="AT476" s="98">
        <v>0</v>
      </c>
      <c r="AU476" s="99" t="str">
        <f>IFERROR(VLOOKUP(ROWS($AS$4:AS476),$AR$4:$AS$2337,2,0),"")</f>
        <v>Gnojno (pow. buski, woj. świętokrzyskie)</v>
      </c>
      <c r="AV476" s="98">
        <v>0</v>
      </c>
      <c r="AW476" s="98">
        <f>IF(ISNUMBER(SEARCH('ankieta ESG'!$G$182,AX476)),MAX($AW$3:AW475)+1,0)</f>
        <v>473</v>
      </c>
      <c r="AX476" s="134" t="s">
        <v>4476</v>
      </c>
      <c r="AY476" s="98">
        <v>0</v>
      </c>
      <c r="AZ476" s="99" t="str">
        <f>IFERROR(VLOOKUP(ROWS($AX$4:AX476),$AW$4:$AX$2337,2,0),"")</f>
        <v>Gnojno (pow. buski, woj. świętokrzyskie)</v>
      </c>
      <c r="BA476" s="98">
        <v>0</v>
      </c>
      <c r="BB476" s="98">
        <f>IF(ISNUMBER(SEARCH('ankieta ESG'!$G$183,BC476)),MAX($BB$3:BB475)+1,0)</f>
        <v>473</v>
      </c>
      <c r="BC476" s="134" t="s">
        <v>4476</v>
      </c>
      <c r="BD476" s="98">
        <v>0</v>
      </c>
      <c r="BE476" s="99" t="str">
        <f>IFERROR(VLOOKUP(ROWS($BC$4:BC476),$BB$4:$BC$2337,2,0),"")</f>
        <v>Gnojno (pow. buski, woj. świętokrzyskie)</v>
      </c>
      <c r="BF476" s="98">
        <v>0</v>
      </c>
      <c r="BG476" s="98">
        <f>IF(ISNUMBER(SEARCH('ankieta ESG'!$G$184,BH476)),MAX($BG$3:BG475)+1,0)</f>
        <v>473</v>
      </c>
      <c r="BH476" s="134" t="s">
        <v>4476</v>
      </c>
      <c r="BI476" s="98">
        <v>0</v>
      </c>
      <c r="BJ476" s="99" t="str">
        <f>IFERROR(VLOOKUP(ROWS($BH$4:BH476),$BG$4:$BH$2337,2,0),"")</f>
        <v>Gnojno (pow. buski, woj. świętokrzyskie)</v>
      </c>
      <c r="BK476" s="98">
        <v>0</v>
      </c>
      <c r="BL476" s="98">
        <f>IF(ISNUMBER(SEARCH('ankieta ESG'!$G$185,BM476)),MAX($BL$3:BL475)+1,0)</f>
        <v>473</v>
      </c>
      <c r="BM476" s="134" t="s">
        <v>4476</v>
      </c>
      <c r="BN476" s="98">
        <v>0</v>
      </c>
      <c r="BO476" s="99" t="str">
        <f>IFERROR(VLOOKUP(ROWS($BM$4:BM476),$BL$4:$BM$2337,2,0),"")</f>
        <v>Gnojno (pow. buski, woj. świętokrzyskie)</v>
      </c>
      <c r="BP476" s="98">
        <v>0</v>
      </c>
      <c r="BQ476" s="98">
        <f>IF(ISNUMBER(SEARCH('ankieta ESG'!$G$186,BR476)),MAX($BQ$3:BQ475)+1,0)</f>
        <v>473</v>
      </c>
      <c r="BR476" s="134" t="s">
        <v>4476</v>
      </c>
      <c r="BS476" s="98">
        <v>0</v>
      </c>
      <c r="BT476" s="99" t="str">
        <f>IFERROR(VLOOKUP(ROWS($BR$4:BR476),$BQ$4:$BR$2337,2,0),"")</f>
        <v>Gnojno (pow. buski, woj. świętokrzyskie)</v>
      </c>
      <c r="BU476" s="98">
        <v>0</v>
      </c>
      <c r="BV476" s="98">
        <f>IF(ISNUMBER(SEARCH('ankieta ESG'!$G$187,BW476)),MAX($BV$3:BV475)+1,0)</f>
        <v>473</v>
      </c>
      <c r="BW476" s="134" t="s">
        <v>4476</v>
      </c>
      <c r="BX476" s="98">
        <v>0</v>
      </c>
      <c r="BY476" s="99" t="str">
        <f>IFERROR(VLOOKUP(ROWS($BW$4:BW476),$BV$4:$BW$2337,2,0),"")</f>
        <v>Gnojno (pow. buski, woj. świętokrzyskie)</v>
      </c>
      <c r="BZ476" s="98">
        <v>0</v>
      </c>
      <c r="CA476" s="98">
        <f>IF(ISNUMBER(SEARCH('ankieta ESG'!$G$188,CB476)),MAX($CA$3:CA475)+1,0)</f>
        <v>473</v>
      </c>
      <c r="CB476" s="134" t="s">
        <v>4476</v>
      </c>
      <c r="CC476" s="98">
        <v>0</v>
      </c>
      <c r="CD476" s="99" t="str">
        <f>IFERROR(VLOOKUP(ROWS($CB$4:CB476),$CA$4:$CB$2337,2,0),"")</f>
        <v>Gnojno (pow. buski, woj. świętokrzyskie)</v>
      </c>
      <c r="CE476" s="98">
        <v>0</v>
      </c>
      <c r="CF476" s="98">
        <f>IF(ISNUMBER(SEARCH('ankieta ESG'!$G$189,CG476)),MAX($CF$3:CF475)+1,0)</f>
        <v>473</v>
      </c>
      <c r="CG476" s="134" t="s">
        <v>4476</v>
      </c>
      <c r="CH476" s="98">
        <v>0</v>
      </c>
      <c r="CI476" s="99" t="str">
        <f>IFERROR(VLOOKUP(ROWS($CG$4:CG476),$CF$4:$CG$2337,2,0),"")</f>
        <v>Gnojno (pow. buski, woj. świętokrzyskie)</v>
      </c>
      <c r="CJ476" s="98">
        <v>0</v>
      </c>
    </row>
    <row r="477" spans="2:88">
      <c r="B477" s="98">
        <f>IF(ISNUMBER(SEARCH('ankieta ESG'!$E$11,C477)),MAX(B$3:$B476)+1,0)</f>
        <v>474</v>
      </c>
      <c r="C477" s="99" t="s">
        <v>518</v>
      </c>
      <c r="D477" s="98">
        <v>0</v>
      </c>
      <c r="E477" s="99" t="str">
        <f>IFERROR(VLOOKUP(ROWS($C$4:C477),$B$4:$C$1385,2,0),"")</f>
        <v>59.11.Z Działalność związana z produkcją filmów, nagrań wideo i programów telewizyjnych (PKD 2007)</v>
      </c>
      <c r="F477" s="98">
        <v>0</v>
      </c>
      <c r="AM477" s="98">
        <f>IF(ISNUMBER(SEARCH('ankieta ESG'!$G$180,AN477)),MAX(AM$3:$AM476)+1,0)</f>
        <v>474</v>
      </c>
      <c r="AN477" s="134" t="s">
        <v>4477</v>
      </c>
      <c r="AO477" s="98">
        <v>0</v>
      </c>
      <c r="AP477" s="99" t="str">
        <f>IFERROR(VLOOKUP(ROWS($AN$4:AN477),$AM$4:$AN$2337,2,0),"")</f>
        <v>Goczałkowice (pow. pszczyński, woj. śląskie)</v>
      </c>
      <c r="AQ477" s="98">
        <v>0</v>
      </c>
      <c r="AR477" s="98">
        <f>IF(ISNUMBER(SEARCH('ankieta ESG'!$G$181,AS477)),MAX($AR$3:AR476)+1,0)</f>
        <v>474</v>
      </c>
      <c r="AS477" s="134" t="s">
        <v>4477</v>
      </c>
      <c r="AT477" s="98">
        <v>0</v>
      </c>
      <c r="AU477" s="99" t="str">
        <f>IFERROR(VLOOKUP(ROWS($AS$4:AS477),$AR$4:$AS$2337,2,0),"")</f>
        <v>Goczałkowice (pow. pszczyński, woj. śląskie)</v>
      </c>
      <c r="AV477" s="98">
        <v>0</v>
      </c>
      <c r="AW477" s="98">
        <f>IF(ISNUMBER(SEARCH('ankieta ESG'!$G$182,AX477)),MAX($AW$3:AW476)+1,0)</f>
        <v>474</v>
      </c>
      <c r="AX477" s="134" t="s">
        <v>4477</v>
      </c>
      <c r="AY477" s="98">
        <v>0</v>
      </c>
      <c r="AZ477" s="99" t="str">
        <f>IFERROR(VLOOKUP(ROWS($AX$4:AX477),$AW$4:$AX$2337,2,0),"")</f>
        <v>Goczałkowice (pow. pszczyński, woj. śląskie)</v>
      </c>
      <c r="BA477" s="98">
        <v>0</v>
      </c>
      <c r="BB477" s="98">
        <f>IF(ISNUMBER(SEARCH('ankieta ESG'!$G$183,BC477)),MAX($BB$3:BB476)+1,0)</f>
        <v>474</v>
      </c>
      <c r="BC477" s="134" t="s">
        <v>4477</v>
      </c>
      <c r="BD477" s="98">
        <v>0</v>
      </c>
      <c r="BE477" s="99" t="str">
        <f>IFERROR(VLOOKUP(ROWS($BC$4:BC477),$BB$4:$BC$2337,2,0),"")</f>
        <v>Goczałkowice (pow. pszczyński, woj. śląskie)</v>
      </c>
      <c r="BF477" s="98">
        <v>0</v>
      </c>
      <c r="BG477" s="98">
        <f>IF(ISNUMBER(SEARCH('ankieta ESG'!$G$184,BH477)),MAX($BG$3:BG476)+1,0)</f>
        <v>474</v>
      </c>
      <c r="BH477" s="134" t="s">
        <v>4477</v>
      </c>
      <c r="BI477" s="98">
        <v>0</v>
      </c>
      <c r="BJ477" s="99" t="str">
        <f>IFERROR(VLOOKUP(ROWS($BH$4:BH477),$BG$4:$BH$2337,2,0),"")</f>
        <v>Goczałkowice (pow. pszczyński, woj. śląskie)</v>
      </c>
      <c r="BK477" s="98">
        <v>0</v>
      </c>
      <c r="BL477" s="98">
        <f>IF(ISNUMBER(SEARCH('ankieta ESG'!$G$185,BM477)),MAX($BL$3:BL476)+1,0)</f>
        <v>474</v>
      </c>
      <c r="BM477" s="134" t="s">
        <v>4477</v>
      </c>
      <c r="BN477" s="98">
        <v>0</v>
      </c>
      <c r="BO477" s="99" t="str">
        <f>IFERROR(VLOOKUP(ROWS($BM$4:BM477),$BL$4:$BM$2337,2,0),"")</f>
        <v>Goczałkowice (pow. pszczyński, woj. śląskie)</v>
      </c>
      <c r="BP477" s="98">
        <v>0</v>
      </c>
      <c r="BQ477" s="98">
        <f>IF(ISNUMBER(SEARCH('ankieta ESG'!$G$186,BR477)),MAX($BQ$3:BQ476)+1,0)</f>
        <v>474</v>
      </c>
      <c r="BR477" s="134" t="s">
        <v>4477</v>
      </c>
      <c r="BS477" s="98">
        <v>0</v>
      </c>
      <c r="BT477" s="99" t="str">
        <f>IFERROR(VLOOKUP(ROWS($BR$4:BR477),$BQ$4:$BR$2337,2,0),"")</f>
        <v>Goczałkowice (pow. pszczyński, woj. śląskie)</v>
      </c>
      <c r="BU477" s="98">
        <v>0</v>
      </c>
      <c r="BV477" s="98">
        <f>IF(ISNUMBER(SEARCH('ankieta ESG'!$G$187,BW477)),MAX($BV$3:BV476)+1,0)</f>
        <v>474</v>
      </c>
      <c r="BW477" s="134" t="s">
        <v>4477</v>
      </c>
      <c r="BX477" s="98">
        <v>0</v>
      </c>
      <c r="BY477" s="99" t="str">
        <f>IFERROR(VLOOKUP(ROWS($BW$4:BW477),$BV$4:$BW$2337,2,0),"")</f>
        <v>Goczałkowice (pow. pszczyński, woj. śląskie)</v>
      </c>
      <c r="BZ477" s="98">
        <v>0</v>
      </c>
      <c r="CA477" s="98">
        <f>IF(ISNUMBER(SEARCH('ankieta ESG'!$G$188,CB477)),MAX($CA$3:CA476)+1,0)</f>
        <v>474</v>
      </c>
      <c r="CB477" s="134" t="s">
        <v>4477</v>
      </c>
      <c r="CC477" s="98">
        <v>0</v>
      </c>
      <c r="CD477" s="99" t="str">
        <f>IFERROR(VLOOKUP(ROWS($CB$4:CB477),$CA$4:$CB$2337,2,0),"")</f>
        <v>Goczałkowice (pow. pszczyński, woj. śląskie)</v>
      </c>
      <c r="CE477" s="98">
        <v>0</v>
      </c>
      <c r="CF477" s="98">
        <f>IF(ISNUMBER(SEARCH('ankieta ESG'!$G$189,CG477)),MAX($CF$3:CF476)+1,0)</f>
        <v>474</v>
      </c>
      <c r="CG477" s="134" t="s">
        <v>4477</v>
      </c>
      <c r="CH477" s="98">
        <v>0</v>
      </c>
      <c r="CI477" s="99" t="str">
        <f>IFERROR(VLOOKUP(ROWS($CG$4:CG477),$CF$4:$CG$2337,2,0),"")</f>
        <v>Goczałkowice (pow. pszczyński, woj. śląskie)</v>
      </c>
      <c r="CJ477" s="98">
        <v>0</v>
      </c>
    </row>
    <row r="478" spans="2:88">
      <c r="B478" s="98">
        <f>IF(ISNUMBER(SEARCH('ankieta ESG'!$E$11,C478)),MAX(B$3:$B477)+1,0)</f>
        <v>475</v>
      </c>
      <c r="C478" s="99" t="s">
        <v>519</v>
      </c>
      <c r="D478" s="98">
        <v>0</v>
      </c>
      <c r="E478" s="99" t="str">
        <f>IFERROR(VLOOKUP(ROWS($C$4:C478),$B$4:$C$1385,2,0),"")</f>
        <v>59.12.Z Działalność postprodukcyjna związana z filmami, nagraniami wideo i programami telewizyjnymi (PKD 2007)</v>
      </c>
      <c r="F478" s="98">
        <v>0</v>
      </c>
      <c r="AM478" s="98">
        <f>IF(ISNUMBER(SEARCH('ankieta ESG'!$G$180,AN478)),MAX(AM$3:$AM477)+1,0)</f>
        <v>475</v>
      </c>
      <c r="AN478" s="134" t="s">
        <v>4478</v>
      </c>
      <c r="AO478" s="98">
        <v>0</v>
      </c>
      <c r="AP478" s="99" t="str">
        <f>IFERROR(VLOOKUP(ROWS($AN$4:AN478),$AM$4:$AN$2337,2,0),"")</f>
        <v>Godkowo (pow. elbląski, woj. warmińsko-mazurskie)</v>
      </c>
      <c r="AQ478" s="98">
        <v>0</v>
      </c>
      <c r="AR478" s="98">
        <f>IF(ISNUMBER(SEARCH('ankieta ESG'!$G$181,AS478)),MAX($AR$3:AR477)+1,0)</f>
        <v>475</v>
      </c>
      <c r="AS478" s="134" t="s">
        <v>4478</v>
      </c>
      <c r="AT478" s="98">
        <v>0</v>
      </c>
      <c r="AU478" s="99" t="str">
        <f>IFERROR(VLOOKUP(ROWS($AS$4:AS478),$AR$4:$AS$2337,2,0),"")</f>
        <v>Godkowo (pow. elbląski, woj. warmińsko-mazurskie)</v>
      </c>
      <c r="AV478" s="98">
        <v>0</v>
      </c>
      <c r="AW478" s="98">
        <f>IF(ISNUMBER(SEARCH('ankieta ESG'!$G$182,AX478)),MAX($AW$3:AW477)+1,0)</f>
        <v>475</v>
      </c>
      <c r="AX478" s="134" t="s">
        <v>4478</v>
      </c>
      <c r="AY478" s="98">
        <v>0</v>
      </c>
      <c r="AZ478" s="99" t="str">
        <f>IFERROR(VLOOKUP(ROWS($AX$4:AX478),$AW$4:$AX$2337,2,0),"")</f>
        <v>Godkowo (pow. elbląski, woj. warmińsko-mazurskie)</v>
      </c>
      <c r="BA478" s="98">
        <v>0</v>
      </c>
      <c r="BB478" s="98">
        <f>IF(ISNUMBER(SEARCH('ankieta ESG'!$G$183,BC478)),MAX($BB$3:BB477)+1,0)</f>
        <v>475</v>
      </c>
      <c r="BC478" s="134" t="s">
        <v>4478</v>
      </c>
      <c r="BD478" s="98">
        <v>0</v>
      </c>
      <c r="BE478" s="99" t="str">
        <f>IFERROR(VLOOKUP(ROWS($BC$4:BC478),$BB$4:$BC$2337,2,0),"")</f>
        <v>Godkowo (pow. elbląski, woj. warmińsko-mazurskie)</v>
      </c>
      <c r="BF478" s="98">
        <v>0</v>
      </c>
      <c r="BG478" s="98">
        <f>IF(ISNUMBER(SEARCH('ankieta ESG'!$G$184,BH478)),MAX($BG$3:BG477)+1,0)</f>
        <v>475</v>
      </c>
      <c r="BH478" s="134" t="s">
        <v>4478</v>
      </c>
      <c r="BI478" s="98">
        <v>0</v>
      </c>
      <c r="BJ478" s="99" t="str">
        <f>IFERROR(VLOOKUP(ROWS($BH$4:BH478),$BG$4:$BH$2337,2,0),"")</f>
        <v>Godkowo (pow. elbląski, woj. warmińsko-mazurskie)</v>
      </c>
      <c r="BK478" s="98">
        <v>0</v>
      </c>
      <c r="BL478" s="98">
        <f>IF(ISNUMBER(SEARCH('ankieta ESG'!$G$185,BM478)),MAX($BL$3:BL477)+1,0)</f>
        <v>475</v>
      </c>
      <c r="BM478" s="134" t="s">
        <v>4478</v>
      </c>
      <c r="BN478" s="98">
        <v>0</v>
      </c>
      <c r="BO478" s="99" t="str">
        <f>IFERROR(VLOOKUP(ROWS($BM$4:BM478),$BL$4:$BM$2337,2,0),"")</f>
        <v>Godkowo (pow. elbląski, woj. warmińsko-mazurskie)</v>
      </c>
      <c r="BP478" s="98">
        <v>0</v>
      </c>
      <c r="BQ478" s="98">
        <f>IF(ISNUMBER(SEARCH('ankieta ESG'!$G$186,BR478)),MAX($BQ$3:BQ477)+1,0)</f>
        <v>475</v>
      </c>
      <c r="BR478" s="134" t="s">
        <v>4478</v>
      </c>
      <c r="BS478" s="98">
        <v>0</v>
      </c>
      <c r="BT478" s="99" t="str">
        <f>IFERROR(VLOOKUP(ROWS($BR$4:BR478),$BQ$4:$BR$2337,2,0),"")</f>
        <v>Godkowo (pow. elbląski, woj. warmińsko-mazurskie)</v>
      </c>
      <c r="BU478" s="98">
        <v>0</v>
      </c>
      <c r="BV478" s="98">
        <f>IF(ISNUMBER(SEARCH('ankieta ESG'!$G$187,BW478)),MAX($BV$3:BV477)+1,0)</f>
        <v>475</v>
      </c>
      <c r="BW478" s="134" t="s">
        <v>4478</v>
      </c>
      <c r="BX478" s="98">
        <v>0</v>
      </c>
      <c r="BY478" s="99" t="str">
        <f>IFERROR(VLOOKUP(ROWS($BW$4:BW478),$BV$4:$BW$2337,2,0),"")</f>
        <v>Godkowo (pow. elbląski, woj. warmińsko-mazurskie)</v>
      </c>
      <c r="BZ478" s="98">
        <v>0</v>
      </c>
      <c r="CA478" s="98">
        <f>IF(ISNUMBER(SEARCH('ankieta ESG'!$G$188,CB478)),MAX($CA$3:CA477)+1,0)</f>
        <v>475</v>
      </c>
      <c r="CB478" s="134" t="s">
        <v>4478</v>
      </c>
      <c r="CC478" s="98">
        <v>0</v>
      </c>
      <c r="CD478" s="99" t="str">
        <f>IFERROR(VLOOKUP(ROWS($CB$4:CB478),$CA$4:$CB$2337,2,0),"")</f>
        <v>Godkowo (pow. elbląski, woj. warmińsko-mazurskie)</v>
      </c>
      <c r="CE478" s="98">
        <v>0</v>
      </c>
      <c r="CF478" s="98">
        <f>IF(ISNUMBER(SEARCH('ankieta ESG'!$G$189,CG478)),MAX($CF$3:CF477)+1,0)</f>
        <v>475</v>
      </c>
      <c r="CG478" s="134" t="s">
        <v>4478</v>
      </c>
      <c r="CH478" s="98">
        <v>0</v>
      </c>
      <c r="CI478" s="99" t="str">
        <f>IFERROR(VLOOKUP(ROWS($CG$4:CG478),$CF$4:$CG$2337,2,0),"")</f>
        <v>Godkowo (pow. elbląski, woj. warmińsko-mazurskie)</v>
      </c>
      <c r="CJ478" s="98">
        <v>0</v>
      </c>
    </row>
    <row r="479" spans="2:88">
      <c r="B479" s="98">
        <f>IF(ISNUMBER(SEARCH('ankieta ESG'!$E$11,C479)),MAX(B$3:$B478)+1,0)</f>
        <v>476</v>
      </c>
      <c r="C479" s="99" t="s">
        <v>520</v>
      </c>
      <c r="D479" s="98">
        <v>0</v>
      </c>
      <c r="E479" s="99" t="str">
        <f>IFERROR(VLOOKUP(ROWS($C$4:C479),$B$4:$C$1385,2,0),"")</f>
        <v>59.13.Z Działalność związana z dystrybucją filmów, nagrań wideo i programów telewizyjnych (PKD 2007)</v>
      </c>
      <c r="F479" s="98">
        <v>0</v>
      </c>
      <c r="AM479" s="98">
        <f>IF(ISNUMBER(SEARCH('ankieta ESG'!$G$180,AN479)),MAX(AM$3:$AM478)+1,0)</f>
        <v>476</v>
      </c>
      <c r="AN479" s="134" t="s">
        <v>4479</v>
      </c>
      <c r="AO479" s="98">
        <v>0</v>
      </c>
      <c r="AP479" s="99" t="str">
        <f>IFERROR(VLOOKUP(ROWS($AN$4:AN479),$AM$4:$AN$2337,2,0),"")</f>
        <v>Godów (pow. wodzisławski, woj. śląskie)</v>
      </c>
      <c r="AQ479" s="98">
        <v>0</v>
      </c>
      <c r="AR479" s="98">
        <f>IF(ISNUMBER(SEARCH('ankieta ESG'!$G$181,AS479)),MAX($AR$3:AR478)+1,0)</f>
        <v>476</v>
      </c>
      <c r="AS479" s="134" t="s">
        <v>4479</v>
      </c>
      <c r="AT479" s="98">
        <v>0</v>
      </c>
      <c r="AU479" s="99" t="str">
        <f>IFERROR(VLOOKUP(ROWS($AS$4:AS479),$AR$4:$AS$2337,2,0),"")</f>
        <v>Godów (pow. wodzisławski, woj. śląskie)</v>
      </c>
      <c r="AV479" s="98">
        <v>0</v>
      </c>
      <c r="AW479" s="98">
        <f>IF(ISNUMBER(SEARCH('ankieta ESG'!$G$182,AX479)),MAX($AW$3:AW478)+1,0)</f>
        <v>476</v>
      </c>
      <c r="AX479" s="134" t="s">
        <v>4479</v>
      </c>
      <c r="AY479" s="98">
        <v>0</v>
      </c>
      <c r="AZ479" s="99" t="str">
        <f>IFERROR(VLOOKUP(ROWS($AX$4:AX479),$AW$4:$AX$2337,2,0),"")</f>
        <v>Godów (pow. wodzisławski, woj. śląskie)</v>
      </c>
      <c r="BA479" s="98">
        <v>0</v>
      </c>
      <c r="BB479" s="98">
        <f>IF(ISNUMBER(SEARCH('ankieta ESG'!$G$183,BC479)),MAX($BB$3:BB478)+1,0)</f>
        <v>476</v>
      </c>
      <c r="BC479" s="134" t="s">
        <v>4479</v>
      </c>
      <c r="BD479" s="98">
        <v>0</v>
      </c>
      <c r="BE479" s="99" t="str">
        <f>IFERROR(VLOOKUP(ROWS($BC$4:BC479),$BB$4:$BC$2337,2,0),"")</f>
        <v>Godów (pow. wodzisławski, woj. śląskie)</v>
      </c>
      <c r="BF479" s="98">
        <v>0</v>
      </c>
      <c r="BG479" s="98">
        <f>IF(ISNUMBER(SEARCH('ankieta ESG'!$G$184,BH479)),MAX($BG$3:BG478)+1,0)</f>
        <v>476</v>
      </c>
      <c r="BH479" s="134" t="s">
        <v>4479</v>
      </c>
      <c r="BI479" s="98">
        <v>0</v>
      </c>
      <c r="BJ479" s="99" t="str">
        <f>IFERROR(VLOOKUP(ROWS($BH$4:BH479),$BG$4:$BH$2337,2,0),"")</f>
        <v>Godów (pow. wodzisławski, woj. śląskie)</v>
      </c>
      <c r="BK479" s="98">
        <v>0</v>
      </c>
      <c r="BL479" s="98">
        <f>IF(ISNUMBER(SEARCH('ankieta ESG'!$G$185,BM479)),MAX($BL$3:BL478)+1,0)</f>
        <v>476</v>
      </c>
      <c r="BM479" s="134" t="s">
        <v>4479</v>
      </c>
      <c r="BN479" s="98">
        <v>0</v>
      </c>
      <c r="BO479" s="99" t="str">
        <f>IFERROR(VLOOKUP(ROWS($BM$4:BM479),$BL$4:$BM$2337,2,0),"")</f>
        <v>Godów (pow. wodzisławski, woj. śląskie)</v>
      </c>
      <c r="BP479" s="98">
        <v>0</v>
      </c>
      <c r="BQ479" s="98">
        <f>IF(ISNUMBER(SEARCH('ankieta ESG'!$G$186,BR479)),MAX($BQ$3:BQ478)+1,0)</f>
        <v>476</v>
      </c>
      <c r="BR479" s="134" t="s">
        <v>4479</v>
      </c>
      <c r="BS479" s="98">
        <v>0</v>
      </c>
      <c r="BT479" s="99" t="str">
        <f>IFERROR(VLOOKUP(ROWS($BR$4:BR479),$BQ$4:$BR$2337,2,0),"")</f>
        <v>Godów (pow. wodzisławski, woj. śląskie)</v>
      </c>
      <c r="BU479" s="98">
        <v>0</v>
      </c>
      <c r="BV479" s="98">
        <f>IF(ISNUMBER(SEARCH('ankieta ESG'!$G$187,BW479)),MAX($BV$3:BV478)+1,0)</f>
        <v>476</v>
      </c>
      <c r="BW479" s="134" t="s">
        <v>4479</v>
      </c>
      <c r="BX479" s="98">
        <v>0</v>
      </c>
      <c r="BY479" s="99" t="str">
        <f>IFERROR(VLOOKUP(ROWS($BW$4:BW479),$BV$4:$BW$2337,2,0),"")</f>
        <v>Godów (pow. wodzisławski, woj. śląskie)</v>
      </c>
      <c r="BZ479" s="98">
        <v>0</v>
      </c>
      <c r="CA479" s="98">
        <f>IF(ISNUMBER(SEARCH('ankieta ESG'!$G$188,CB479)),MAX($CA$3:CA478)+1,0)</f>
        <v>476</v>
      </c>
      <c r="CB479" s="134" t="s">
        <v>4479</v>
      </c>
      <c r="CC479" s="98">
        <v>0</v>
      </c>
      <c r="CD479" s="99" t="str">
        <f>IFERROR(VLOOKUP(ROWS($CB$4:CB479),$CA$4:$CB$2337,2,0),"")</f>
        <v>Godów (pow. wodzisławski, woj. śląskie)</v>
      </c>
      <c r="CE479" s="98">
        <v>0</v>
      </c>
      <c r="CF479" s="98">
        <f>IF(ISNUMBER(SEARCH('ankieta ESG'!$G$189,CG479)),MAX($CF$3:CF478)+1,0)</f>
        <v>476</v>
      </c>
      <c r="CG479" s="134" t="s">
        <v>4479</v>
      </c>
      <c r="CH479" s="98">
        <v>0</v>
      </c>
      <c r="CI479" s="99" t="str">
        <f>IFERROR(VLOOKUP(ROWS($CG$4:CG479),$CF$4:$CG$2337,2,0),"")</f>
        <v>Godów (pow. wodzisławski, woj. śląskie)</v>
      </c>
      <c r="CJ479" s="98">
        <v>0</v>
      </c>
    </row>
    <row r="480" spans="2:88">
      <c r="B480" s="98">
        <f>IF(ISNUMBER(SEARCH('ankieta ESG'!$E$11,C480)),MAX(B$3:$B479)+1,0)</f>
        <v>477</v>
      </c>
      <c r="C480" s="99" t="s">
        <v>521</v>
      </c>
      <c r="D480" s="98">
        <v>0</v>
      </c>
      <c r="E480" s="99" t="str">
        <f>IFERROR(VLOOKUP(ROWS($C$4:C480),$B$4:$C$1385,2,0),"")</f>
        <v>59.14.Z Działalność związana z projekcją filmów (PKD 2007)</v>
      </c>
      <c r="F480" s="98">
        <v>0</v>
      </c>
      <c r="AM480" s="98">
        <f>IF(ISNUMBER(SEARCH('ankieta ESG'!$G$180,AN480)),MAX(AM$3:$AM479)+1,0)</f>
        <v>477</v>
      </c>
      <c r="AN480" s="134" t="s">
        <v>4480</v>
      </c>
      <c r="AO480" s="98">
        <v>0</v>
      </c>
      <c r="AP480" s="99" t="str">
        <f>IFERROR(VLOOKUP(ROWS($AN$4:AN480),$AM$4:$AN$2337,2,0),"")</f>
        <v>Godzianów (pow. skierniewicki, woj. łódzkie)</v>
      </c>
      <c r="AQ480" s="98">
        <v>0</v>
      </c>
      <c r="AR480" s="98">
        <f>IF(ISNUMBER(SEARCH('ankieta ESG'!$G$181,AS480)),MAX($AR$3:AR479)+1,0)</f>
        <v>477</v>
      </c>
      <c r="AS480" s="134" t="s">
        <v>4480</v>
      </c>
      <c r="AT480" s="98">
        <v>0</v>
      </c>
      <c r="AU480" s="99" t="str">
        <f>IFERROR(VLOOKUP(ROWS($AS$4:AS480),$AR$4:$AS$2337,2,0),"")</f>
        <v>Godzianów (pow. skierniewicki, woj. łódzkie)</v>
      </c>
      <c r="AV480" s="98">
        <v>0</v>
      </c>
      <c r="AW480" s="98">
        <f>IF(ISNUMBER(SEARCH('ankieta ESG'!$G$182,AX480)),MAX($AW$3:AW479)+1,0)</f>
        <v>477</v>
      </c>
      <c r="AX480" s="134" t="s">
        <v>4480</v>
      </c>
      <c r="AY480" s="98">
        <v>0</v>
      </c>
      <c r="AZ480" s="99" t="str">
        <f>IFERROR(VLOOKUP(ROWS($AX$4:AX480),$AW$4:$AX$2337,2,0),"")</f>
        <v>Godzianów (pow. skierniewicki, woj. łódzkie)</v>
      </c>
      <c r="BA480" s="98">
        <v>0</v>
      </c>
      <c r="BB480" s="98">
        <f>IF(ISNUMBER(SEARCH('ankieta ESG'!$G$183,BC480)),MAX($BB$3:BB479)+1,0)</f>
        <v>477</v>
      </c>
      <c r="BC480" s="134" t="s">
        <v>4480</v>
      </c>
      <c r="BD480" s="98">
        <v>0</v>
      </c>
      <c r="BE480" s="99" t="str">
        <f>IFERROR(VLOOKUP(ROWS($BC$4:BC480),$BB$4:$BC$2337,2,0),"")</f>
        <v>Godzianów (pow. skierniewicki, woj. łódzkie)</v>
      </c>
      <c r="BF480" s="98">
        <v>0</v>
      </c>
      <c r="BG480" s="98">
        <f>IF(ISNUMBER(SEARCH('ankieta ESG'!$G$184,BH480)),MAX($BG$3:BG479)+1,0)</f>
        <v>477</v>
      </c>
      <c r="BH480" s="134" t="s">
        <v>4480</v>
      </c>
      <c r="BI480" s="98">
        <v>0</v>
      </c>
      <c r="BJ480" s="99" t="str">
        <f>IFERROR(VLOOKUP(ROWS($BH$4:BH480),$BG$4:$BH$2337,2,0),"")</f>
        <v>Godzianów (pow. skierniewicki, woj. łódzkie)</v>
      </c>
      <c r="BK480" s="98">
        <v>0</v>
      </c>
      <c r="BL480" s="98">
        <f>IF(ISNUMBER(SEARCH('ankieta ESG'!$G$185,BM480)),MAX($BL$3:BL479)+1,0)</f>
        <v>477</v>
      </c>
      <c r="BM480" s="134" t="s">
        <v>4480</v>
      </c>
      <c r="BN480" s="98">
        <v>0</v>
      </c>
      <c r="BO480" s="99" t="str">
        <f>IFERROR(VLOOKUP(ROWS($BM$4:BM480),$BL$4:$BM$2337,2,0),"")</f>
        <v>Godzianów (pow. skierniewicki, woj. łódzkie)</v>
      </c>
      <c r="BP480" s="98">
        <v>0</v>
      </c>
      <c r="BQ480" s="98">
        <f>IF(ISNUMBER(SEARCH('ankieta ESG'!$G$186,BR480)),MAX($BQ$3:BQ479)+1,0)</f>
        <v>477</v>
      </c>
      <c r="BR480" s="134" t="s">
        <v>4480</v>
      </c>
      <c r="BS480" s="98">
        <v>0</v>
      </c>
      <c r="BT480" s="99" t="str">
        <f>IFERROR(VLOOKUP(ROWS($BR$4:BR480),$BQ$4:$BR$2337,2,0),"")</f>
        <v>Godzianów (pow. skierniewicki, woj. łódzkie)</v>
      </c>
      <c r="BU480" s="98">
        <v>0</v>
      </c>
      <c r="BV480" s="98">
        <f>IF(ISNUMBER(SEARCH('ankieta ESG'!$G$187,BW480)),MAX($BV$3:BV479)+1,0)</f>
        <v>477</v>
      </c>
      <c r="BW480" s="134" t="s">
        <v>4480</v>
      </c>
      <c r="BX480" s="98">
        <v>0</v>
      </c>
      <c r="BY480" s="99" t="str">
        <f>IFERROR(VLOOKUP(ROWS($BW$4:BW480),$BV$4:$BW$2337,2,0),"")</f>
        <v>Godzianów (pow. skierniewicki, woj. łódzkie)</v>
      </c>
      <c r="BZ480" s="98">
        <v>0</v>
      </c>
      <c r="CA480" s="98">
        <f>IF(ISNUMBER(SEARCH('ankieta ESG'!$G$188,CB480)),MAX($CA$3:CA479)+1,0)</f>
        <v>477</v>
      </c>
      <c r="CB480" s="134" t="s">
        <v>4480</v>
      </c>
      <c r="CC480" s="98">
        <v>0</v>
      </c>
      <c r="CD480" s="99" t="str">
        <f>IFERROR(VLOOKUP(ROWS($CB$4:CB480),$CA$4:$CB$2337,2,0),"")</f>
        <v>Godzianów (pow. skierniewicki, woj. łódzkie)</v>
      </c>
      <c r="CE480" s="98">
        <v>0</v>
      </c>
      <c r="CF480" s="98">
        <f>IF(ISNUMBER(SEARCH('ankieta ESG'!$G$189,CG480)),MAX($CF$3:CF479)+1,0)</f>
        <v>477</v>
      </c>
      <c r="CG480" s="134" t="s">
        <v>4480</v>
      </c>
      <c r="CH480" s="98">
        <v>0</v>
      </c>
      <c r="CI480" s="99" t="str">
        <f>IFERROR(VLOOKUP(ROWS($CG$4:CG480),$CF$4:$CG$2337,2,0),"")</f>
        <v>Godzianów (pow. skierniewicki, woj. łódzkie)</v>
      </c>
      <c r="CJ480" s="98">
        <v>0</v>
      </c>
    </row>
    <row r="481" spans="2:88">
      <c r="B481" s="98">
        <f>IF(ISNUMBER(SEARCH('ankieta ESG'!$E$11,C481)),MAX(B$3:$B480)+1,0)</f>
        <v>478</v>
      </c>
      <c r="C481" s="99" t="s">
        <v>522</v>
      </c>
      <c r="D481" s="98">
        <v>0</v>
      </c>
      <c r="E481" s="99" t="str">
        <f>IFERROR(VLOOKUP(ROWS($C$4:C481),$B$4:$C$1385,2,0),"")</f>
        <v>59.20.Z Działalność w zakresie nagrań dźwiękowych i muzycznych (PKD 2007)</v>
      </c>
      <c r="F481" s="98">
        <v>0</v>
      </c>
      <c r="AM481" s="98">
        <f>IF(ISNUMBER(SEARCH('ankieta ESG'!$G$180,AN481)),MAX(AM$3:$AM480)+1,0)</f>
        <v>478</v>
      </c>
      <c r="AN481" s="134" t="s">
        <v>4481</v>
      </c>
      <c r="AO481" s="98">
        <v>0</v>
      </c>
      <c r="AP481" s="99" t="str">
        <f>IFERROR(VLOOKUP(ROWS($AN$4:AN481),$AM$4:$AN$2337,2,0),"")</f>
        <v>Godziesze Wielkie (pow. kaliski, woj. wielkopolskie)</v>
      </c>
      <c r="AQ481" s="98">
        <v>0</v>
      </c>
      <c r="AR481" s="98">
        <f>IF(ISNUMBER(SEARCH('ankieta ESG'!$G$181,AS481)),MAX($AR$3:AR480)+1,0)</f>
        <v>478</v>
      </c>
      <c r="AS481" s="134" t="s">
        <v>4481</v>
      </c>
      <c r="AT481" s="98">
        <v>0</v>
      </c>
      <c r="AU481" s="99" t="str">
        <f>IFERROR(VLOOKUP(ROWS($AS$4:AS481),$AR$4:$AS$2337,2,0),"")</f>
        <v>Godziesze Wielkie (pow. kaliski, woj. wielkopolskie)</v>
      </c>
      <c r="AV481" s="98">
        <v>0</v>
      </c>
      <c r="AW481" s="98">
        <f>IF(ISNUMBER(SEARCH('ankieta ESG'!$G$182,AX481)),MAX($AW$3:AW480)+1,0)</f>
        <v>478</v>
      </c>
      <c r="AX481" s="134" t="s">
        <v>4481</v>
      </c>
      <c r="AY481" s="98">
        <v>0</v>
      </c>
      <c r="AZ481" s="99" t="str">
        <f>IFERROR(VLOOKUP(ROWS($AX$4:AX481),$AW$4:$AX$2337,2,0),"")</f>
        <v>Godziesze Wielkie (pow. kaliski, woj. wielkopolskie)</v>
      </c>
      <c r="BA481" s="98">
        <v>0</v>
      </c>
      <c r="BB481" s="98">
        <f>IF(ISNUMBER(SEARCH('ankieta ESG'!$G$183,BC481)),MAX($BB$3:BB480)+1,0)</f>
        <v>478</v>
      </c>
      <c r="BC481" s="134" t="s">
        <v>4481</v>
      </c>
      <c r="BD481" s="98">
        <v>0</v>
      </c>
      <c r="BE481" s="99" t="str">
        <f>IFERROR(VLOOKUP(ROWS($BC$4:BC481),$BB$4:$BC$2337,2,0),"")</f>
        <v>Godziesze Wielkie (pow. kaliski, woj. wielkopolskie)</v>
      </c>
      <c r="BF481" s="98">
        <v>0</v>
      </c>
      <c r="BG481" s="98">
        <f>IF(ISNUMBER(SEARCH('ankieta ESG'!$G$184,BH481)),MAX($BG$3:BG480)+1,0)</f>
        <v>478</v>
      </c>
      <c r="BH481" s="134" t="s">
        <v>4481</v>
      </c>
      <c r="BI481" s="98">
        <v>0</v>
      </c>
      <c r="BJ481" s="99" t="str">
        <f>IFERROR(VLOOKUP(ROWS($BH$4:BH481),$BG$4:$BH$2337,2,0),"")</f>
        <v>Godziesze Wielkie (pow. kaliski, woj. wielkopolskie)</v>
      </c>
      <c r="BK481" s="98">
        <v>0</v>
      </c>
      <c r="BL481" s="98">
        <f>IF(ISNUMBER(SEARCH('ankieta ESG'!$G$185,BM481)),MAX($BL$3:BL480)+1,0)</f>
        <v>478</v>
      </c>
      <c r="BM481" s="134" t="s">
        <v>4481</v>
      </c>
      <c r="BN481" s="98">
        <v>0</v>
      </c>
      <c r="BO481" s="99" t="str">
        <f>IFERROR(VLOOKUP(ROWS($BM$4:BM481),$BL$4:$BM$2337,2,0),"")</f>
        <v>Godziesze Wielkie (pow. kaliski, woj. wielkopolskie)</v>
      </c>
      <c r="BP481" s="98">
        <v>0</v>
      </c>
      <c r="BQ481" s="98">
        <f>IF(ISNUMBER(SEARCH('ankieta ESG'!$G$186,BR481)),MAX($BQ$3:BQ480)+1,0)</f>
        <v>478</v>
      </c>
      <c r="BR481" s="134" t="s">
        <v>4481</v>
      </c>
      <c r="BS481" s="98">
        <v>0</v>
      </c>
      <c r="BT481" s="99" t="str">
        <f>IFERROR(VLOOKUP(ROWS($BR$4:BR481),$BQ$4:$BR$2337,2,0),"")</f>
        <v>Godziesze Wielkie (pow. kaliski, woj. wielkopolskie)</v>
      </c>
      <c r="BU481" s="98">
        <v>0</v>
      </c>
      <c r="BV481" s="98">
        <f>IF(ISNUMBER(SEARCH('ankieta ESG'!$G$187,BW481)),MAX($BV$3:BV480)+1,0)</f>
        <v>478</v>
      </c>
      <c r="BW481" s="134" t="s">
        <v>4481</v>
      </c>
      <c r="BX481" s="98">
        <v>0</v>
      </c>
      <c r="BY481" s="99" t="str">
        <f>IFERROR(VLOOKUP(ROWS($BW$4:BW481),$BV$4:$BW$2337,2,0),"")</f>
        <v>Godziesze Wielkie (pow. kaliski, woj. wielkopolskie)</v>
      </c>
      <c r="BZ481" s="98">
        <v>0</v>
      </c>
      <c r="CA481" s="98">
        <f>IF(ISNUMBER(SEARCH('ankieta ESG'!$G$188,CB481)),MAX($CA$3:CA480)+1,0)</f>
        <v>478</v>
      </c>
      <c r="CB481" s="134" t="s">
        <v>4481</v>
      </c>
      <c r="CC481" s="98">
        <v>0</v>
      </c>
      <c r="CD481" s="99" t="str">
        <f>IFERROR(VLOOKUP(ROWS($CB$4:CB481),$CA$4:$CB$2337,2,0),"")</f>
        <v>Godziesze Wielkie (pow. kaliski, woj. wielkopolskie)</v>
      </c>
      <c r="CE481" s="98">
        <v>0</v>
      </c>
      <c r="CF481" s="98">
        <f>IF(ISNUMBER(SEARCH('ankieta ESG'!$G$189,CG481)),MAX($CF$3:CF480)+1,0)</f>
        <v>478</v>
      </c>
      <c r="CG481" s="134" t="s">
        <v>4481</v>
      </c>
      <c r="CH481" s="98">
        <v>0</v>
      </c>
      <c r="CI481" s="99" t="str">
        <f>IFERROR(VLOOKUP(ROWS($CG$4:CG481),$CF$4:$CG$2337,2,0),"")</f>
        <v>Godziesze Wielkie (pow. kaliski, woj. wielkopolskie)</v>
      </c>
      <c r="CJ481" s="98">
        <v>0</v>
      </c>
    </row>
    <row r="482" spans="2:88">
      <c r="B482" s="98">
        <f>IF(ISNUMBER(SEARCH('ankieta ESG'!$E$11,C482)),MAX(B$3:$B481)+1,0)</f>
        <v>479</v>
      </c>
      <c r="C482" s="99" t="s">
        <v>523</v>
      </c>
      <c r="D482" s="98">
        <v>0</v>
      </c>
      <c r="E482" s="99" t="str">
        <f>IFERROR(VLOOKUP(ROWS($C$4:C482),$B$4:$C$1385,2,0),"")</f>
        <v>60.10.Z Nadawanie programów radiofonicznych (PKD 2007)</v>
      </c>
      <c r="F482" s="98">
        <v>0</v>
      </c>
      <c r="AM482" s="98">
        <f>IF(ISNUMBER(SEARCH('ankieta ESG'!$G$180,AN482)),MAX(AM$3:$AM481)+1,0)</f>
        <v>479</v>
      </c>
      <c r="AN482" s="134" t="s">
        <v>4482</v>
      </c>
      <c r="AO482" s="98">
        <v>0</v>
      </c>
      <c r="AP482" s="99" t="str">
        <f>IFERROR(VLOOKUP(ROWS($AN$4:AN482),$AM$4:$AN$2337,2,0),"")</f>
        <v>Godziszów (pow. janowski, woj. lubelskie)</v>
      </c>
      <c r="AQ482" s="98">
        <v>0</v>
      </c>
      <c r="AR482" s="98">
        <f>IF(ISNUMBER(SEARCH('ankieta ESG'!$G$181,AS482)),MAX($AR$3:AR481)+1,0)</f>
        <v>479</v>
      </c>
      <c r="AS482" s="134" t="s">
        <v>4482</v>
      </c>
      <c r="AT482" s="98">
        <v>0</v>
      </c>
      <c r="AU482" s="99" t="str">
        <f>IFERROR(VLOOKUP(ROWS($AS$4:AS482),$AR$4:$AS$2337,2,0),"")</f>
        <v>Godziszów (pow. janowski, woj. lubelskie)</v>
      </c>
      <c r="AV482" s="98">
        <v>0</v>
      </c>
      <c r="AW482" s="98">
        <f>IF(ISNUMBER(SEARCH('ankieta ESG'!$G$182,AX482)),MAX($AW$3:AW481)+1,0)</f>
        <v>479</v>
      </c>
      <c r="AX482" s="134" t="s">
        <v>4482</v>
      </c>
      <c r="AY482" s="98">
        <v>0</v>
      </c>
      <c r="AZ482" s="99" t="str">
        <f>IFERROR(VLOOKUP(ROWS($AX$4:AX482),$AW$4:$AX$2337,2,0),"")</f>
        <v>Godziszów (pow. janowski, woj. lubelskie)</v>
      </c>
      <c r="BA482" s="98">
        <v>0</v>
      </c>
      <c r="BB482" s="98">
        <f>IF(ISNUMBER(SEARCH('ankieta ESG'!$G$183,BC482)),MAX($BB$3:BB481)+1,0)</f>
        <v>479</v>
      </c>
      <c r="BC482" s="134" t="s">
        <v>4482</v>
      </c>
      <c r="BD482" s="98">
        <v>0</v>
      </c>
      <c r="BE482" s="99" t="str">
        <f>IFERROR(VLOOKUP(ROWS($BC$4:BC482),$BB$4:$BC$2337,2,0),"")</f>
        <v>Godziszów (pow. janowski, woj. lubelskie)</v>
      </c>
      <c r="BF482" s="98">
        <v>0</v>
      </c>
      <c r="BG482" s="98">
        <f>IF(ISNUMBER(SEARCH('ankieta ESG'!$G$184,BH482)),MAX($BG$3:BG481)+1,0)</f>
        <v>479</v>
      </c>
      <c r="BH482" s="134" t="s">
        <v>4482</v>
      </c>
      <c r="BI482" s="98">
        <v>0</v>
      </c>
      <c r="BJ482" s="99" t="str">
        <f>IFERROR(VLOOKUP(ROWS($BH$4:BH482),$BG$4:$BH$2337,2,0),"")</f>
        <v>Godziszów (pow. janowski, woj. lubelskie)</v>
      </c>
      <c r="BK482" s="98">
        <v>0</v>
      </c>
      <c r="BL482" s="98">
        <f>IF(ISNUMBER(SEARCH('ankieta ESG'!$G$185,BM482)),MAX($BL$3:BL481)+1,0)</f>
        <v>479</v>
      </c>
      <c r="BM482" s="134" t="s">
        <v>4482</v>
      </c>
      <c r="BN482" s="98">
        <v>0</v>
      </c>
      <c r="BO482" s="99" t="str">
        <f>IFERROR(VLOOKUP(ROWS($BM$4:BM482),$BL$4:$BM$2337,2,0),"")</f>
        <v>Godziszów (pow. janowski, woj. lubelskie)</v>
      </c>
      <c r="BP482" s="98">
        <v>0</v>
      </c>
      <c r="BQ482" s="98">
        <f>IF(ISNUMBER(SEARCH('ankieta ESG'!$G$186,BR482)),MAX($BQ$3:BQ481)+1,0)</f>
        <v>479</v>
      </c>
      <c r="BR482" s="134" t="s">
        <v>4482</v>
      </c>
      <c r="BS482" s="98">
        <v>0</v>
      </c>
      <c r="BT482" s="99" t="str">
        <f>IFERROR(VLOOKUP(ROWS($BR$4:BR482),$BQ$4:$BR$2337,2,0),"")</f>
        <v>Godziszów (pow. janowski, woj. lubelskie)</v>
      </c>
      <c r="BU482" s="98">
        <v>0</v>
      </c>
      <c r="BV482" s="98">
        <f>IF(ISNUMBER(SEARCH('ankieta ESG'!$G$187,BW482)),MAX($BV$3:BV481)+1,0)</f>
        <v>479</v>
      </c>
      <c r="BW482" s="134" t="s">
        <v>4482</v>
      </c>
      <c r="BX482" s="98">
        <v>0</v>
      </c>
      <c r="BY482" s="99" t="str">
        <f>IFERROR(VLOOKUP(ROWS($BW$4:BW482),$BV$4:$BW$2337,2,0),"")</f>
        <v>Godziszów (pow. janowski, woj. lubelskie)</v>
      </c>
      <c r="BZ482" s="98">
        <v>0</v>
      </c>
      <c r="CA482" s="98">
        <f>IF(ISNUMBER(SEARCH('ankieta ESG'!$G$188,CB482)),MAX($CA$3:CA481)+1,0)</f>
        <v>479</v>
      </c>
      <c r="CB482" s="134" t="s">
        <v>4482</v>
      </c>
      <c r="CC482" s="98">
        <v>0</v>
      </c>
      <c r="CD482" s="99" t="str">
        <f>IFERROR(VLOOKUP(ROWS($CB$4:CB482),$CA$4:$CB$2337,2,0),"")</f>
        <v>Godziszów (pow. janowski, woj. lubelskie)</v>
      </c>
      <c r="CE482" s="98">
        <v>0</v>
      </c>
      <c r="CF482" s="98">
        <f>IF(ISNUMBER(SEARCH('ankieta ESG'!$G$189,CG482)),MAX($CF$3:CF481)+1,0)</f>
        <v>479</v>
      </c>
      <c r="CG482" s="134" t="s">
        <v>4482</v>
      </c>
      <c r="CH482" s="98">
        <v>0</v>
      </c>
      <c r="CI482" s="99" t="str">
        <f>IFERROR(VLOOKUP(ROWS($CG$4:CG482),$CF$4:$CG$2337,2,0),"")</f>
        <v>Godziszów (pow. janowski, woj. lubelskie)</v>
      </c>
      <c r="CJ482" s="98">
        <v>0</v>
      </c>
    </row>
    <row r="483" spans="2:88">
      <c r="B483" s="98">
        <f>IF(ISNUMBER(SEARCH('ankieta ESG'!$E$11,C483)),MAX(B$3:$B482)+1,0)</f>
        <v>480</v>
      </c>
      <c r="C483" s="99" t="s">
        <v>524</v>
      </c>
      <c r="D483" s="98">
        <v>0</v>
      </c>
      <c r="E483" s="99" t="str">
        <f>IFERROR(VLOOKUP(ROWS($C$4:C483),$B$4:$C$1385,2,0),"")</f>
        <v>60.20.Z Nadawanie programów telewizyjnych ogólnodostępnych i abonamentowych (PKD 2007)</v>
      </c>
      <c r="F483" s="98">
        <v>0</v>
      </c>
      <c r="AM483" s="98">
        <f>IF(ISNUMBER(SEARCH('ankieta ESG'!$G$180,AN483)),MAX(AM$3:$AM482)+1,0)</f>
        <v>480</v>
      </c>
      <c r="AN483" s="134" t="s">
        <v>4483</v>
      </c>
      <c r="AO483" s="98">
        <v>0</v>
      </c>
      <c r="AP483" s="99" t="str">
        <f>IFERROR(VLOOKUP(ROWS($AN$4:AN483),$AM$4:$AN$2337,2,0),"")</f>
        <v>Gogolin (pow. krapkowicki, woj. opolskie)</v>
      </c>
      <c r="AQ483" s="98">
        <v>0</v>
      </c>
      <c r="AR483" s="98">
        <f>IF(ISNUMBER(SEARCH('ankieta ESG'!$G$181,AS483)),MAX($AR$3:AR482)+1,0)</f>
        <v>480</v>
      </c>
      <c r="AS483" s="134" t="s">
        <v>4483</v>
      </c>
      <c r="AT483" s="98">
        <v>0</v>
      </c>
      <c r="AU483" s="99" t="str">
        <f>IFERROR(VLOOKUP(ROWS($AS$4:AS483),$AR$4:$AS$2337,2,0),"")</f>
        <v>Gogolin (pow. krapkowicki, woj. opolskie)</v>
      </c>
      <c r="AV483" s="98">
        <v>0</v>
      </c>
      <c r="AW483" s="98">
        <f>IF(ISNUMBER(SEARCH('ankieta ESG'!$G$182,AX483)),MAX($AW$3:AW482)+1,0)</f>
        <v>480</v>
      </c>
      <c r="AX483" s="134" t="s">
        <v>4483</v>
      </c>
      <c r="AY483" s="98">
        <v>0</v>
      </c>
      <c r="AZ483" s="99" t="str">
        <f>IFERROR(VLOOKUP(ROWS($AX$4:AX483),$AW$4:$AX$2337,2,0),"")</f>
        <v>Gogolin (pow. krapkowicki, woj. opolskie)</v>
      </c>
      <c r="BA483" s="98">
        <v>0</v>
      </c>
      <c r="BB483" s="98">
        <f>IF(ISNUMBER(SEARCH('ankieta ESG'!$G$183,BC483)),MAX($BB$3:BB482)+1,0)</f>
        <v>480</v>
      </c>
      <c r="BC483" s="134" t="s">
        <v>4483</v>
      </c>
      <c r="BD483" s="98">
        <v>0</v>
      </c>
      <c r="BE483" s="99" t="str">
        <f>IFERROR(VLOOKUP(ROWS($BC$4:BC483),$BB$4:$BC$2337,2,0),"")</f>
        <v>Gogolin (pow. krapkowicki, woj. opolskie)</v>
      </c>
      <c r="BF483" s="98">
        <v>0</v>
      </c>
      <c r="BG483" s="98">
        <f>IF(ISNUMBER(SEARCH('ankieta ESG'!$G$184,BH483)),MAX($BG$3:BG482)+1,0)</f>
        <v>480</v>
      </c>
      <c r="BH483" s="134" t="s">
        <v>4483</v>
      </c>
      <c r="BI483" s="98">
        <v>0</v>
      </c>
      <c r="BJ483" s="99" t="str">
        <f>IFERROR(VLOOKUP(ROWS($BH$4:BH483),$BG$4:$BH$2337,2,0),"")</f>
        <v>Gogolin (pow. krapkowicki, woj. opolskie)</v>
      </c>
      <c r="BK483" s="98">
        <v>0</v>
      </c>
      <c r="BL483" s="98">
        <f>IF(ISNUMBER(SEARCH('ankieta ESG'!$G$185,BM483)),MAX($BL$3:BL482)+1,0)</f>
        <v>480</v>
      </c>
      <c r="BM483" s="134" t="s">
        <v>4483</v>
      </c>
      <c r="BN483" s="98">
        <v>0</v>
      </c>
      <c r="BO483" s="99" t="str">
        <f>IFERROR(VLOOKUP(ROWS($BM$4:BM483),$BL$4:$BM$2337,2,0),"")</f>
        <v>Gogolin (pow. krapkowicki, woj. opolskie)</v>
      </c>
      <c r="BP483" s="98">
        <v>0</v>
      </c>
      <c r="BQ483" s="98">
        <f>IF(ISNUMBER(SEARCH('ankieta ESG'!$G$186,BR483)),MAX($BQ$3:BQ482)+1,0)</f>
        <v>480</v>
      </c>
      <c r="BR483" s="134" t="s">
        <v>4483</v>
      </c>
      <c r="BS483" s="98">
        <v>0</v>
      </c>
      <c r="BT483" s="99" t="str">
        <f>IFERROR(VLOOKUP(ROWS($BR$4:BR483),$BQ$4:$BR$2337,2,0),"")</f>
        <v>Gogolin (pow. krapkowicki, woj. opolskie)</v>
      </c>
      <c r="BU483" s="98">
        <v>0</v>
      </c>
      <c r="BV483" s="98">
        <f>IF(ISNUMBER(SEARCH('ankieta ESG'!$G$187,BW483)),MAX($BV$3:BV482)+1,0)</f>
        <v>480</v>
      </c>
      <c r="BW483" s="134" t="s">
        <v>4483</v>
      </c>
      <c r="BX483" s="98">
        <v>0</v>
      </c>
      <c r="BY483" s="99" t="str">
        <f>IFERROR(VLOOKUP(ROWS($BW$4:BW483),$BV$4:$BW$2337,2,0),"")</f>
        <v>Gogolin (pow. krapkowicki, woj. opolskie)</v>
      </c>
      <c r="BZ483" s="98">
        <v>0</v>
      </c>
      <c r="CA483" s="98">
        <f>IF(ISNUMBER(SEARCH('ankieta ESG'!$G$188,CB483)),MAX($CA$3:CA482)+1,0)</f>
        <v>480</v>
      </c>
      <c r="CB483" s="134" t="s">
        <v>4483</v>
      </c>
      <c r="CC483" s="98">
        <v>0</v>
      </c>
      <c r="CD483" s="99" t="str">
        <f>IFERROR(VLOOKUP(ROWS($CB$4:CB483),$CA$4:$CB$2337,2,0),"")</f>
        <v>Gogolin (pow. krapkowicki, woj. opolskie)</v>
      </c>
      <c r="CE483" s="98">
        <v>0</v>
      </c>
      <c r="CF483" s="98">
        <f>IF(ISNUMBER(SEARCH('ankieta ESG'!$G$189,CG483)),MAX($CF$3:CF482)+1,0)</f>
        <v>480</v>
      </c>
      <c r="CG483" s="134" t="s">
        <v>4483</v>
      </c>
      <c r="CH483" s="98">
        <v>0</v>
      </c>
      <c r="CI483" s="99" t="str">
        <f>IFERROR(VLOOKUP(ROWS($CG$4:CG483),$CF$4:$CG$2337,2,0),"")</f>
        <v>Gogolin (pow. krapkowicki, woj. opolskie)</v>
      </c>
      <c r="CJ483" s="98">
        <v>0</v>
      </c>
    </row>
    <row r="484" spans="2:88">
      <c r="B484" s="98">
        <f>IF(ISNUMBER(SEARCH('ankieta ESG'!$E$11,C484)),MAX(B$3:$B483)+1,0)</f>
        <v>481</v>
      </c>
      <c r="C484" s="99" t="s">
        <v>525</v>
      </c>
      <c r="D484" s="98">
        <v>0</v>
      </c>
      <c r="E484" s="99" t="str">
        <f>IFERROR(VLOOKUP(ROWS($C$4:C484),$B$4:$C$1385,2,0),"")</f>
        <v>61.10.Z Działalność w zakresie telekomunikacji przewodowej (PKD 2007)</v>
      </c>
      <c r="F484" s="98">
        <v>0</v>
      </c>
      <c r="AM484" s="98">
        <f>IF(ISNUMBER(SEARCH('ankieta ESG'!$G$180,AN484)),MAX(AM$3:$AM483)+1,0)</f>
        <v>481</v>
      </c>
      <c r="AN484" s="134" t="s">
        <v>4484</v>
      </c>
      <c r="AO484" s="98">
        <v>0</v>
      </c>
      <c r="AP484" s="99" t="str">
        <f>IFERROR(VLOOKUP(ROWS($AN$4:AN484),$AM$4:$AN$2337,2,0),"")</f>
        <v>Golczewo (pow. kamieński, woj. zachodniopomorskie)</v>
      </c>
      <c r="AQ484" s="98">
        <v>0</v>
      </c>
      <c r="AR484" s="98">
        <f>IF(ISNUMBER(SEARCH('ankieta ESG'!$G$181,AS484)),MAX($AR$3:AR483)+1,0)</f>
        <v>481</v>
      </c>
      <c r="AS484" s="134" t="s">
        <v>4484</v>
      </c>
      <c r="AT484" s="98">
        <v>0</v>
      </c>
      <c r="AU484" s="99" t="str">
        <f>IFERROR(VLOOKUP(ROWS($AS$4:AS484),$AR$4:$AS$2337,2,0),"")</f>
        <v>Golczewo (pow. kamieński, woj. zachodniopomorskie)</v>
      </c>
      <c r="AV484" s="98">
        <v>0</v>
      </c>
      <c r="AW484" s="98">
        <f>IF(ISNUMBER(SEARCH('ankieta ESG'!$G$182,AX484)),MAX($AW$3:AW483)+1,0)</f>
        <v>481</v>
      </c>
      <c r="AX484" s="134" t="s">
        <v>4484</v>
      </c>
      <c r="AY484" s="98">
        <v>0</v>
      </c>
      <c r="AZ484" s="99" t="str">
        <f>IFERROR(VLOOKUP(ROWS($AX$4:AX484),$AW$4:$AX$2337,2,0),"")</f>
        <v>Golczewo (pow. kamieński, woj. zachodniopomorskie)</v>
      </c>
      <c r="BA484" s="98">
        <v>0</v>
      </c>
      <c r="BB484" s="98">
        <f>IF(ISNUMBER(SEARCH('ankieta ESG'!$G$183,BC484)),MAX($BB$3:BB483)+1,0)</f>
        <v>481</v>
      </c>
      <c r="BC484" s="134" t="s">
        <v>4484</v>
      </c>
      <c r="BD484" s="98">
        <v>0</v>
      </c>
      <c r="BE484" s="99" t="str">
        <f>IFERROR(VLOOKUP(ROWS($BC$4:BC484),$BB$4:$BC$2337,2,0),"")</f>
        <v>Golczewo (pow. kamieński, woj. zachodniopomorskie)</v>
      </c>
      <c r="BF484" s="98">
        <v>0</v>
      </c>
      <c r="BG484" s="98">
        <f>IF(ISNUMBER(SEARCH('ankieta ESG'!$G$184,BH484)),MAX($BG$3:BG483)+1,0)</f>
        <v>481</v>
      </c>
      <c r="BH484" s="134" t="s">
        <v>4484</v>
      </c>
      <c r="BI484" s="98">
        <v>0</v>
      </c>
      <c r="BJ484" s="99" t="str">
        <f>IFERROR(VLOOKUP(ROWS($BH$4:BH484),$BG$4:$BH$2337,2,0),"")</f>
        <v>Golczewo (pow. kamieński, woj. zachodniopomorskie)</v>
      </c>
      <c r="BK484" s="98">
        <v>0</v>
      </c>
      <c r="BL484" s="98">
        <f>IF(ISNUMBER(SEARCH('ankieta ESG'!$G$185,BM484)),MAX($BL$3:BL483)+1,0)</f>
        <v>481</v>
      </c>
      <c r="BM484" s="134" t="s">
        <v>4484</v>
      </c>
      <c r="BN484" s="98">
        <v>0</v>
      </c>
      <c r="BO484" s="99" t="str">
        <f>IFERROR(VLOOKUP(ROWS($BM$4:BM484),$BL$4:$BM$2337,2,0),"")</f>
        <v>Golczewo (pow. kamieński, woj. zachodniopomorskie)</v>
      </c>
      <c r="BP484" s="98">
        <v>0</v>
      </c>
      <c r="BQ484" s="98">
        <f>IF(ISNUMBER(SEARCH('ankieta ESG'!$G$186,BR484)),MAX($BQ$3:BQ483)+1,0)</f>
        <v>481</v>
      </c>
      <c r="BR484" s="134" t="s">
        <v>4484</v>
      </c>
      <c r="BS484" s="98">
        <v>0</v>
      </c>
      <c r="BT484" s="99" t="str">
        <f>IFERROR(VLOOKUP(ROWS($BR$4:BR484),$BQ$4:$BR$2337,2,0),"")</f>
        <v>Golczewo (pow. kamieński, woj. zachodniopomorskie)</v>
      </c>
      <c r="BU484" s="98">
        <v>0</v>
      </c>
      <c r="BV484" s="98">
        <f>IF(ISNUMBER(SEARCH('ankieta ESG'!$G$187,BW484)),MAX($BV$3:BV483)+1,0)</f>
        <v>481</v>
      </c>
      <c r="BW484" s="134" t="s">
        <v>4484</v>
      </c>
      <c r="BX484" s="98">
        <v>0</v>
      </c>
      <c r="BY484" s="99" t="str">
        <f>IFERROR(VLOOKUP(ROWS($BW$4:BW484),$BV$4:$BW$2337,2,0),"")</f>
        <v>Golczewo (pow. kamieński, woj. zachodniopomorskie)</v>
      </c>
      <c r="BZ484" s="98">
        <v>0</v>
      </c>
      <c r="CA484" s="98">
        <f>IF(ISNUMBER(SEARCH('ankieta ESG'!$G$188,CB484)),MAX($CA$3:CA483)+1,0)</f>
        <v>481</v>
      </c>
      <c r="CB484" s="134" t="s">
        <v>4484</v>
      </c>
      <c r="CC484" s="98">
        <v>0</v>
      </c>
      <c r="CD484" s="99" t="str">
        <f>IFERROR(VLOOKUP(ROWS($CB$4:CB484),$CA$4:$CB$2337,2,0),"")</f>
        <v>Golczewo (pow. kamieński, woj. zachodniopomorskie)</v>
      </c>
      <c r="CE484" s="98">
        <v>0</v>
      </c>
      <c r="CF484" s="98">
        <f>IF(ISNUMBER(SEARCH('ankieta ESG'!$G$189,CG484)),MAX($CF$3:CF483)+1,0)</f>
        <v>481</v>
      </c>
      <c r="CG484" s="134" t="s">
        <v>4484</v>
      </c>
      <c r="CH484" s="98">
        <v>0</v>
      </c>
      <c r="CI484" s="99" t="str">
        <f>IFERROR(VLOOKUP(ROWS($CG$4:CG484),$CF$4:$CG$2337,2,0),"")</f>
        <v>Golczewo (pow. kamieński, woj. zachodniopomorskie)</v>
      </c>
      <c r="CJ484" s="98">
        <v>0</v>
      </c>
    </row>
    <row r="485" spans="2:88">
      <c r="B485" s="98">
        <f>IF(ISNUMBER(SEARCH('ankieta ESG'!$E$11,C485)),MAX(B$3:$B484)+1,0)</f>
        <v>482</v>
      </c>
      <c r="C485" s="99" t="s">
        <v>526</v>
      </c>
      <c r="D485" s="98">
        <v>0</v>
      </c>
      <c r="E485" s="99" t="str">
        <f>IFERROR(VLOOKUP(ROWS($C$4:C485),$B$4:$C$1385,2,0),"")</f>
        <v>61.20.Z Działalność w zakresie telekomunikacji bezprzewodowej, z wyłączeniem telekomunikacji satelitarnej (PKD 2007)</v>
      </c>
      <c r="F485" s="98">
        <v>0</v>
      </c>
      <c r="AM485" s="98">
        <f>IF(ISNUMBER(SEARCH('ankieta ESG'!$G$180,AN485)),MAX(AM$3:$AM484)+1,0)</f>
        <v>482</v>
      </c>
      <c r="AN485" s="134" t="s">
        <v>4485</v>
      </c>
      <c r="AO485" s="98">
        <v>0</v>
      </c>
      <c r="AP485" s="99" t="str">
        <f>IFERROR(VLOOKUP(ROWS($AN$4:AN485),$AM$4:$AN$2337,2,0),"")</f>
        <v>Goleniów (pow. goleniowski, woj. zachodniopomorskie)</v>
      </c>
      <c r="AQ485" s="98">
        <v>0</v>
      </c>
      <c r="AR485" s="98">
        <f>IF(ISNUMBER(SEARCH('ankieta ESG'!$G$181,AS485)),MAX($AR$3:AR484)+1,0)</f>
        <v>482</v>
      </c>
      <c r="AS485" s="134" t="s">
        <v>4485</v>
      </c>
      <c r="AT485" s="98">
        <v>0</v>
      </c>
      <c r="AU485" s="99" t="str">
        <f>IFERROR(VLOOKUP(ROWS($AS$4:AS485),$AR$4:$AS$2337,2,0),"")</f>
        <v>Goleniów (pow. goleniowski, woj. zachodniopomorskie)</v>
      </c>
      <c r="AV485" s="98">
        <v>0</v>
      </c>
      <c r="AW485" s="98">
        <f>IF(ISNUMBER(SEARCH('ankieta ESG'!$G$182,AX485)),MAX($AW$3:AW484)+1,0)</f>
        <v>482</v>
      </c>
      <c r="AX485" s="134" t="s">
        <v>4485</v>
      </c>
      <c r="AY485" s="98">
        <v>0</v>
      </c>
      <c r="AZ485" s="99" t="str">
        <f>IFERROR(VLOOKUP(ROWS($AX$4:AX485),$AW$4:$AX$2337,2,0),"")</f>
        <v>Goleniów (pow. goleniowski, woj. zachodniopomorskie)</v>
      </c>
      <c r="BA485" s="98">
        <v>0</v>
      </c>
      <c r="BB485" s="98">
        <f>IF(ISNUMBER(SEARCH('ankieta ESG'!$G$183,BC485)),MAX($BB$3:BB484)+1,0)</f>
        <v>482</v>
      </c>
      <c r="BC485" s="134" t="s">
        <v>4485</v>
      </c>
      <c r="BD485" s="98">
        <v>0</v>
      </c>
      <c r="BE485" s="99" t="str">
        <f>IFERROR(VLOOKUP(ROWS($BC$4:BC485),$BB$4:$BC$2337,2,0),"")</f>
        <v>Goleniów (pow. goleniowski, woj. zachodniopomorskie)</v>
      </c>
      <c r="BF485" s="98">
        <v>0</v>
      </c>
      <c r="BG485" s="98">
        <f>IF(ISNUMBER(SEARCH('ankieta ESG'!$G$184,BH485)),MAX($BG$3:BG484)+1,0)</f>
        <v>482</v>
      </c>
      <c r="BH485" s="134" t="s">
        <v>4485</v>
      </c>
      <c r="BI485" s="98">
        <v>0</v>
      </c>
      <c r="BJ485" s="99" t="str">
        <f>IFERROR(VLOOKUP(ROWS($BH$4:BH485),$BG$4:$BH$2337,2,0),"")</f>
        <v>Goleniów (pow. goleniowski, woj. zachodniopomorskie)</v>
      </c>
      <c r="BK485" s="98">
        <v>0</v>
      </c>
      <c r="BL485" s="98">
        <f>IF(ISNUMBER(SEARCH('ankieta ESG'!$G$185,BM485)),MAX($BL$3:BL484)+1,0)</f>
        <v>482</v>
      </c>
      <c r="BM485" s="134" t="s">
        <v>4485</v>
      </c>
      <c r="BN485" s="98">
        <v>0</v>
      </c>
      <c r="BO485" s="99" t="str">
        <f>IFERROR(VLOOKUP(ROWS($BM$4:BM485),$BL$4:$BM$2337,2,0),"")</f>
        <v>Goleniów (pow. goleniowski, woj. zachodniopomorskie)</v>
      </c>
      <c r="BP485" s="98">
        <v>0</v>
      </c>
      <c r="BQ485" s="98">
        <f>IF(ISNUMBER(SEARCH('ankieta ESG'!$G$186,BR485)),MAX($BQ$3:BQ484)+1,0)</f>
        <v>482</v>
      </c>
      <c r="BR485" s="134" t="s">
        <v>4485</v>
      </c>
      <c r="BS485" s="98">
        <v>0</v>
      </c>
      <c r="BT485" s="99" t="str">
        <f>IFERROR(VLOOKUP(ROWS($BR$4:BR485),$BQ$4:$BR$2337,2,0),"")</f>
        <v>Goleniów (pow. goleniowski, woj. zachodniopomorskie)</v>
      </c>
      <c r="BU485" s="98">
        <v>0</v>
      </c>
      <c r="BV485" s="98">
        <f>IF(ISNUMBER(SEARCH('ankieta ESG'!$G$187,BW485)),MAX($BV$3:BV484)+1,0)</f>
        <v>482</v>
      </c>
      <c r="BW485" s="134" t="s">
        <v>4485</v>
      </c>
      <c r="BX485" s="98">
        <v>0</v>
      </c>
      <c r="BY485" s="99" t="str">
        <f>IFERROR(VLOOKUP(ROWS($BW$4:BW485),$BV$4:$BW$2337,2,0),"")</f>
        <v>Goleniów (pow. goleniowski, woj. zachodniopomorskie)</v>
      </c>
      <c r="BZ485" s="98">
        <v>0</v>
      </c>
      <c r="CA485" s="98">
        <f>IF(ISNUMBER(SEARCH('ankieta ESG'!$G$188,CB485)),MAX($CA$3:CA484)+1,0)</f>
        <v>482</v>
      </c>
      <c r="CB485" s="134" t="s">
        <v>4485</v>
      </c>
      <c r="CC485" s="98">
        <v>0</v>
      </c>
      <c r="CD485" s="99" t="str">
        <f>IFERROR(VLOOKUP(ROWS($CB$4:CB485),$CA$4:$CB$2337,2,0),"")</f>
        <v>Goleniów (pow. goleniowski, woj. zachodniopomorskie)</v>
      </c>
      <c r="CE485" s="98">
        <v>0</v>
      </c>
      <c r="CF485" s="98">
        <f>IF(ISNUMBER(SEARCH('ankieta ESG'!$G$189,CG485)),MAX($CF$3:CF484)+1,0)</f>
        <v>482</v>
      </c>
      <c r="CG485" s="134" t="s">
        <v>4485</v>
      </c>
      <c r="CH485" s="98">
        <v>0</v>
      </c>
      <c r="CI485" s="99" t="str">
        <f>IFERROR(VLOOKUP(ROWS($CG$4:CG485),$CF$4:$CG$2337,2,0),"")</f>
        <v>Goleniów (pow. goleniowski, woj. zachodniopomorskie)</v>
      </c>
      <c r="CJ485" s="98">
        <v>0</v>
      </c>
    </row>
    <row r="486" spans="2:88">
      <c r="B486" s="98">
        <f>IF(ISNUMBER(SEARCH('ankieta ESG'!$E$11,C486)),MAX(B$3:$B485)+1,0)</f>
        <v>483</v>
      </c>
      <c r="C486" s="99" t="s">
        <v>527</v>
      </c>
      <c r="D486" s="98">
        <v>0</v>
      </c>
      <c r="E486" s="99" t="str">
        <f>IFERROR(VLOOKUP(ROWS($C$4:C486),$B$4:$C$1385,2,0),"")</f>
        <v>61.30.Z Działalność w zakresie telekomunikacji satelitarnej (PKD 2007)</v>
      </c>
      <c r="F486" s="98">
        <v>0</v>
      </c>
      <c r="AM486" s="98">
        <f>IF(ISNUMBER(SEARCH('ankieta ESG'!$G$180,AN486)),MAX(AM$3:$AM485)+1,0)</f>
        <v>483</v>
      </c>
      <c r="AN486" s="134" t="s">
        <v>4486</v>
      </c>
      <c r="AO486" s="98">
        <v>0</v>
      </c>
      <c r="AP486" s="99" t="str">
        <f>IFERROR(VLOOKUP(ROWS($AN$4:AN486),$AM$4:$AN$2337,2,0),"")</f>
        <v>Goleszów (pow. cieszyński, woj. śląskie)</v>
      </c>
      <c r="AQ486" s="98">
        <v>0</v>
      </c>
      <c r="AR486" s="98">
        <f>IF(ISNUMBER(SEARCH('ankieta ESG'!$G$181,AS486)),MAX($AR$3:AR485)+1,0)</f>
        <v>483</v>
      </c>
      <c r="AS486" s="134" t="s">
        <v>4486</v>
      </c>
      <c r="AT486" s="98">
        <v>0</v>
      </c>
      <c r="AU486" s="99" t="str">
        <f>IFERROR(VLOOKUP(ROWS($AS$4:AS486),$AR$4:$AS$2337,2,0),"")</f>
        <v>Goleszów (pow. cieszyński, woj. śląskie)</v>
      </c>
      <c r="AV486" s="98">
        <v>0</v>
      </c>
      <c r="AW486" s="98">
        <f>IF(ISNUMBER(SEARCH('ankieta ESG'!$G$182,AX486)),MAX($AW$3:AW485)+1,0)</f>
        <v>483</v>
      </c>
      <c r="AX486" s="134" t="s">
        <v>4486</v>
      </c>
      <c r="AY486" s="98">
        <v>0</v>
      </c>
      <c r="AZ486" s="99" t="str">
        <f>IFERROR(VLOOKUP(ROWS($AX$4:AX486),$AW$4:$AX$2337,2,0),"")</f>
        <v>Goleszów (pow. cieszyński, woj. śląskie)</v>
      </c>
      <c r="BA486" s="98">
        <v>0</v>
      </c>
      <c r="BB486" s="98">
        <f>IF(ISNUMBER(SEARCH('ankieta ESG'!$G$183,BC486)),MAX($BB$3:BB485)+1,0)</f>
        <v>483</v>
      </c>
      <c r="BC486" s="134" t="s">
        <v>4486</v>
      </c>
      <c r="BD486" s="98">
        <v>0</v>
      </c>
      <c r="BE486" s="99" t="str">
        <f>IFERROR(VLOOKUP(ROWS($BC$4:BC486),$BB$4:$BC$2337,2,0),"")</f>
        <v>Goleszów (pow. cieszyński, woj. śląskie)</v>
      </c>
      <c r="BF486" s="98">
        <v>0</v>
      </c>
      <c r="BG486" s="98">
        <f>IF(ISNUMBER(SEARCH('ankieta ESG'!$G$184,BH486)),MAX($BG$3:BG485)+1,0)</f>
        <v>483</v>
      </c>
      <c r="BH486" s="134" t="s">
        <v>4486</v>
      </c>
      <c r="BI486" s="98">
        <v>0</v>
      </c>
      <c r="BJ486" s="99" t="str">
        <f>IFERROR(VLOOKUP(ROWS($BH$4:BH486),$BG$4:$BH$2337,2,0),"")</f>
        <v>Goleszów (pow. cieszyński, woj. śląskie)</v>
      </c>
      <c r="BK486" s="98">
        <v>0</v>
      </c>
      <c r="BL486" s="98">
        <f>IF(ISNUMBER(SEARCH('ankieta ESG'!$G$185,BM486)),MAX($BL$3:BL485)+1,0)</f>
        <v>483</v>
      </c>
      <c r="BM486" s="134" t="s">
        <v>4486</v>
      </c>
      <c r="BN486" s="98">
        <v>0</v>
      </c>
      <c r="BO486" s="99" t="str">
        <f>IFERROR(VLOOKUP(ROWS($BM$4:BM486),$BL$4:$BM$2337,2,0),"")</f>
        <v>Goleszów (pow. cieszyński, woj. śląskie)</v>
      </c>
      <c r="BP486" s="98">
        <v>0</v>
      </c>
      <c r="BQ486" s="98">
        <f>IF(ISNUMBER(SEARCH('ankieta ESG'!$G$186,BR486)),MAX($BQ$3:BQ485)+1,0)</f>
        <v>483</v>
      </c>
      <c r="BR486" s="134" t="s">
        <v>4486</v>
      </c>
      <c r="BS486" s="98">
        <v>0</v>
      </c>
      <c r="BT486" s="99" t="str">
        <f>IFERROR(VLOOKUP(ROWS($BR$4:BR486),$BQ$4:$BR$2337,2,0),"")</f>
        <v>Goleszów (pow. cieszyński, woj. śląskie)</v>
      </c>
      <c r="BU486" s="98">
        <v>0</v>
      </c>
      <c r="BV486" s="98">
        <f>IF(ISNUMBER(SEARCH('ankieta ESG'!$G$187,BW486)),MAX($BV$3:BV485)+1,0)</f>
        <v>483</v>
      </c>
      <c r="BW486" s="134" t="s">
        <v>4486</v>
      </c>
      <c r="BX486" s="98">
        <v>0</v>
      </c>
      <c r="BY486" s="99" t="str">
        <f>IFERROR(VLOOKUP(ROWS($BW$4:BW486),$BV$4:$BW$2337,2,0),"")</f>
        <v>Goleszów (pow. cieszyński, woj. śląskie)</v>
      </c>
      <c r="BZ486" s="98">
        <v>0</v>
      </c>
      <c r="CA486" s="98">
        <f>IF(ISNUMBER(SEARCH('ankieta ESG'!$G$188,CB486)),MAX($CA$3:CA485)+1,0)</f>
        <v>483</v>
      </c>
      <c r="CB486" s="134" t="s">
        <v>4486</v>
      </c>
      <c r="CC486" s="98">
        <v>0</v>
      </c>
      <c r="CD486" s="99" t="str">
        <f>IFERROR(VLOOKUP(ROWS($CB$4:CB486),$CA$4:$CB$2337,2,0),"")</f>
        <v>Goleszów (pow. cieszyński, woj. śląskie)</v>
      </c>
      <c r="CE486" s="98">
        <v>0</v>
      </c>
      <c r="CF486" s="98">
        <f>IF(ISNUMBER(SEARCH('ankieta ESG'!$G$189,CG486)),MAX($CF$3:CF485)+1,0)</f>
        <v>483</v>
      </c>
      <c r="CG486" s="134" t="s">
        <v>4486</v>
      </c>
      <c r="CH486" s="98">
        <v>0</v>
      </c>
      <c r="CI486" s="99" t="str">
        <f>IFERROR(VLOOKUP(ROWS($CG$4:CG486),$CF$4:$CG$2337,2,0),"")</f>
        <v>Goleszów (pow. cieszyński, woj. śląskie)</v>
      </c>
      <c r="CJ486" s="98">
        <v>0</v>
      </c>
    </row>
    <row r="487" spans="2:88">
      <c r="B487" s="98">
        <f>IF(ISNUMBER(SEARCH('ankieta ESG'!$E$11,C487)),MAX(B$3:$B486)+1,0)</f>
        <v>484</v>
      </c>
      <c r="C487" s="99" t="s">
        <v>528</v>
      </c>
      <c r="D487" s="98">
        <v>0</v>
      </c>
      <c r="E487" s="99" t="str">
        <f>IFERROR(VLOOKUP(ROWS($C$4:C487),$B$4:$C$1385,2,0),"")</f>
        <v>61.90.Z Działalność w zakresie pozostałej telekomunikacji (PKD 2007)</v>
      </c>
      <c r="F487" s="98">
        <v>0</v>
      </c>
      <c r="AM487" s="98">
        <f>IF(ISNUMBER(SEARCH('ankieta ESG'!$G$180,AN487)),MAX(AM$3:$AM486)+1,0)</f>
        <v>484</v>
      </c>
      <c r="AN487" s="134" t="s">
        <v>4487</v>
      </c>
      <c r="AO487" s="98">
        <v>0</v>
      </c>
      <c r="AP487" s="99" t="str">
        <f>IFERROR(VLOOKUP(ROWS($AN$4:AN487),$AM$4:$AN$2337,2,0),"")</f>
        <v>Golina (pow. koniński, woj. wielkopolskie)</v>
      </c>
      <c r="AQ487" s="98">
        <v>0</v>
      </c>
      <c r="AR487" s="98">
        <f>IF(ISNUMBER(SEARCH('ankieta ESG'!$G$181,AS487)),MAX($AR$3:AR486)+1,0)</f>
        <v>484</v>
      </c>
      <c r="AS487" s="134" t="s">
        <v>4487</v>
      </c>
      <c r="AT487" s="98">
        <v>0</v>
      </c>
      <c r="AU487" s="99" t="str">
        <f>IFERROR(VLOOKUP(ROWS($AS$4:AS487),$AR$4:$AS$2337,2,0),"")</f>
        <v>Golina (pow. koniński, woj. wielkopolskie)</v>
      </c>
      <c r="AV487" s="98">
        <v>0</v>
      </c>
      <c r="AW487" s="98">
        <f>IF(ISNUMBER(SEARCH('ankieta ESG'!$G$182,AX487)),MAX($AW$3:AW486)+1,0)</f>
        <v>484</v>
      </c>
      <c r="AX487" s="134" t="s">
        <v>4487</v>
      </c>
      <c r="AY487" s="98">
        <v>0</v>
      </c>
      <c r="AZ487" s="99" t="str">
        <f>IFERROR(VLOOKUP(ROWS($AX$4:AX487),$AW$4:$AX$2337,2,0),"")</f>
        <v>Golina (pow. koniński, woj. wielkopolskie)</v>
      </c>
      <c r="BA487" s="98">
        <v>0</v>
      </c>
      <c r="BB487" s="98">
        <f>IF(ISNUMBER(SEARCH('ankieta ESG'!$G$183,BC487)),MAX($BB$3:BB486)+1,0)</f>
        <v>484</v>
      </c>
      <c r="BC487" s="134" t="s">
        <v>4487</v>
      </c>
      <c r="BD487" s="98">
        <v>0</v>
      </c>
      <c r="BE487" s="99" t="str">
        <f>IFERROR(VLOOKUP(ROWS($BC$4:BC487),$BB$4:$BC$2337,2,0),"")</f>
        <v>Golina (pow. koniński, woj. wielkopolskie)</v>
      </c>
      <c r="BF487" s="98">
        <v>0</v>
      </c>
      <c r="BG487" s="98">
        <f>IF(ISNUMBER(SEARCH('ankieta ESG'!$G$184,BH487)),MAX($BG$3:BG486)+1,0)</f>
        <v>484</v>
      </c>
      <c r="BH487" s="134" t="s">
        <v>4487</v>
      </c>
      <c r="BI487" s="98">
        <v>0</v>
      </c>
      <c r="BJ487" s="99" t="str">
        <f>IFERROR(VLOOKUP(ROWS($BH$4:BH487),$BG$4:$BH$2337,2,0),"")</f>
        <v>Golina (pow. koniński, woj. wielkopolskie)</v>
      </c>
      <c r="BK487" s="98">
        <v>0</v>
      </c>
      <c r="BL487" s="98">
        <f>IF(ISNUMBER(SEARCH('ankieta ESG'!$G$185,BM487)),MAX($BL$3:BL486)+1,0)</f>
        <v>484</v>
      </c>
      <c r="BM487" s="134" t="s">
        <v>4487</v>
      </c>
      <c r="BN487" s="98">
        <v>0</v>
      </c>
      <c r="BO487" s="99" t="str">
        <f>IFERROR(VLOOKUP(ROWS($BM$4:BM487),$BL$4:$BM$2337,2,0),"")</f>
        <v>Golina (pow. koniński, woj. wielkopolskie)</v>
      </c>
      <c r="BP487" s="98">
        <v>0</v>
      </c>
      <c r="BQ487" s="98">
        <f>IF(ISNUMBER(SEARCH('ankieta ESG'!$G$186,BR487)),MAX($BQ$3:BQ486)+1,0)</f>
        <v>484</v>
      </c>
      <c r="BR487" s="134" t="s">
        <v>4487</v>
      </c>
      <c r="BS487" s="98">
        <v>0</v>
      </c>
      <c r="BT487" s="99" t="str">
        <f>IFERROR(VLOOKUP(ROWS($BR$4:BR487),$BQ$4:$BR$2337,2,0),"")</f>
        <v>Golina (pow. koniński, woj. wielkopolskie)</v>
      </c>
      <c r="BU487" s="98">
        <v>0</v>
      </c>
      <c r="BV487" s="98">
        <f>IF(ISNUMBER(SEARCH('ankieta ESG'!$G$187,BW487)),MAX($BV$3:BV486)+1,0)</f>
        <v>484</v>
      </c>
      <c r="BW487" s="134" t="s">
        <v>4487</v>
      </c>
      <c r="BX487" s="98">
        <v>0</v>
      </c>
      <c r="BY487" s="99" t="str">
        <f>IFERROR(VLOOKUP(ROWS($BW$4:BW487),$BV$4:$BW$2337,2,0),"")</f>
        <v>Golina (pow. koniński, woj. wielkopolskie)</v>
      </c>
      <c r="BZ487" s="98">
        <v>0</v>
      </c>
      <c r="CA487" s="98">
        <f>IF(ISNUMBER(SEARCH('ankieta ESG'!$G$188,CB487)),MAX($CA$3:CA486)+1,0)</f>
        <v>484</v>
      </c>
      <c r="CB487" s="134" t="s">
        <v>4487</v>
      </c>
      <c r="CC487" s="98">
        <v>0</v>
      </c>
      <c r="CD487" s="99" t="str">
        <f>IFERROR(VLOOKUP(ROWS($CB$4:CB487),$CA$4:$CB$2337,2,0),"")</f>
        <v>Golina (pow. koniński, woj. wielkopolskie)</v>
      </c>
      <c r="CE487" s="98">
        <v>0</v>
      </c>
      <c r="CF487" s="98">
        <f>IF(ISNUMBER(SEARCH('ankieta ESG'!$G$189,CG487)),MAX($CF$3:CF486)+1,0)</f>
        <v>484</v>
      </c>
      <c r="CG487" s="134" t="s">
        <v>4487</v>
      </c>
      <c r="CH487" s="98">
        <v>0</v>
      </c>
      <c r="CI487" s="99" t="str">
        <f>IFERROR(VLOOKUP(ROWS($CG$4:CG487),$CF$4:$CG$2337,2,0),"")</f>
        <v>Golina (pow. koniński, woj. wielkopolskie)</v>
      </c>
      <c r="CJ487" s="98">
        <v>0</v>
      </c>
    </row>
    <row r="488" spans="2:88">
      <c r="B488" s="98">
        <f>IF(ISNUMBER(SEARCH('ankieta ESG'!$E$11,C488)),MAX(B$3:$B487)+1,0)</f>
        <v>485</v>
      </c>
      <c r="C488" s="99" t="s">
        <v>529</v>
      </c>
      <c r="D488" s="98">
        <v>0</v>
      </c>
      <c r="E488" s="99" t="str">
        <f>IFERROR(VLOOKUP(ROWS($C$4:C488),$B$4:$C$1385,2,0),"")</f>
        <v>62.01.Z Działalność związana z oprogramowaniem (PKD 2007)</v>
      </c>
      <c r="F488" s="98">
        <v>0</v>
      </c>
      <c r="AM488" s="98">
        <f>IF(ISNUMBER(SEARCH('ankieta ESG'!$G$180,AN488)),MAX(AM$3:$AM487)+1,0)</f>
        <v>485</v>
      </c>
      <c r="AN488" s="134" t="s">
        <v>4488</v>
      </c>
      <c r="AO488" s="98">
        <v>0</v>
      </c>
      <c r="AP488" s="99" t="str">
        <f>IFERROR(VLOOKUP(ROWS($AN$4:AN488),$AM$4:$AN$2337,2,0),"")</f>
        <v>Golub (pow. golubsko-dobrzyński, woj. kujawsko-pomorskie)</v>
      </c>
      <c r="AQ488" s="98">
        <v>0</v>
      </c>
      <c r="AR488" s="98">
        <f>IF(ISNUMBER(SEARCH('ankieta ESG'!$G$181,AS488)),MAX($AR$3:AR487)+1,0)</f>
        <v>485</v>
      </c>
      <c r="AS488" s="134" t="s">
        <v>4488</v>
      </c>
      <c r="AT488" s="98">
        <v>0</v>
      </c>
      <c r="AU488" s="99" t="str">
        <f>IFERROR(VLOOKUP(ROWS($AS$4:AS488),$AR$4:$AS$2337,2,0),"")</f>
        <v>Golub (pow. golubsko-dobrzyński, woj. kujawsko-pomorskie)</v>
      </c>
      <c r="AV488" s="98">
        <v>0</v>
      </c>
      <c r="AW488" s="98">
        <f>IF(ISNUMBER(SEARCH('ankieta ESG'!$G$182,AX488)),MAX($AW$3:AW487)+1,0)</f>
        <v>485</v>
      </c>
      <c r="AX488" s="134" t="s">
        <v>4488</v>
      </c>
      <c r="AY488" s="98">
        <v>0</v>
      </c>
      <c r="AZ488" s="99" t="str">
        <f>IFERROR(VLOOKUP(ROWS($AX$4:AX488),$AW$4:$AX$2337,2,0),"")</f>
        <v>Golub (pow. golubsko-dobrzyński, woj. kujawsko-pomorskie)</v>
      </c>
      <c r="BA488" s="98">
        <v>0</v>
      </c>
      <c r="BB488" s="98">
        <f>IF(ISNUMBER(SEARCH('ankieta ESG'!$G$183,BC488)),MAX($BB$3:BB487)+1,0)</f>
        <v>485</v>
      </c>
      <c r="BC488" s="134" t="s">
        <v>4488</v>
      </c>
      <c r="BD488" s="98">
        <v>0</v>
      </c>
      <c r="BE488" s="99" t="str">
        <f>IFERROR(VLOOKUP(ROWS($BC$4:BC488),$BB$4:$BC$2337,2,0),"")</f>
        <v>Golub (pow. golubsko-dobrzyński, woj. kujawsko-pomorskie)</v>
      </c>
      <c r="BF488" s="98">
        <v>0</v>
      </c>
      <c r="BG488" s="98">
        <f>IF(ISNUMBER(SEARCH('ankieta ESG'!$G$184,BH488)),MAX($BG$3:BG487)+1,0)</f>
        <v>485</v>
      </c>
      <c r="BH488" s="134" t="s">
        <v>4488</v>
      </c>
      <c r="BI488" s="98">
        <v>0</v>
      </c>
      <c r="BJ488" s="99" t="str">
        <f>IFERROR(VLOOKUP(ROWS($BH$4:BH488),$BG$4:$BH$2337,2,0),"")</f>
        <v>Golub (pow. golubsko-dobrzyński, woj. kujawsko-pomorskie)</v>
      </c>
      <c r="BK488" s="98">
        <v>0</v>
      </c>
      <c r="BL488" s="98">
        <f>IF(ISNUMBER(SEARCH('ankieta ESG'!$G$185,BM488)),MAX($BL$3:BL487)+1,0)</f>
        <v>485</v>
      </c>
      <c r="BM488" s="134" t="s">
        <v>4488</v>
      </c>
      <c r="BN488" s="98">
        <v>0</v>
      </c>
      <c r="BO488" s="99" t="str">
        <f>IFERROR(VLOOKUP(ROWS($BM$4:BM488),$BL$4:$BM$2337,2,0),"")</f>
        <v>Golub (pow. golubsko-dobrzyński, woj. kujawsko-pomorskie)</v>
      </c>
      <c r="BP488" s="98">
        <v>0</v>
      </c>
      <c r="BQ488" s="98">
        <f>IF(ISNUMBER(SEARCH('ankieta ESG'!$G$186,BR488)),MAX($BQ$3:BQ487)+1,0)</f>
        <v>485</v>
      </c>
      <c r="BR488" s="134" t="s">
        <v>4488</v>
      </c>
      <c r="BS488" s="98">
        <v>0</v>
      </c>
      <c r="BT488" s="99" t="str">
        <f>IFERROR(VLOOKUP(ROWS($BR$4:BR488),$BQ$4:$BR$2337,2,0),"")</f>
        <v>Golub (pow. golubsko-dobrzyński, woj. kujawsko-pomorskie)</v>
      </c>
      <c r="BU488" s="98">
        <v>0</v>
      </c>
      <c r="BV488" s="98">
        <f>IF(ISNUMBER(SEARCH('ankieta ESG'!$G$187,BW488)),MAX($BV$3:BV487)+1,0)</f>
        <v>485</v>
      </c>
      <c r="BW488" s="134" t="s">
        <v>4488</v>
      </c>
      <c r="BX488" s="98">
        <v>0</v>
      </c>
      <c r="BY488" s="99" t="str">
        <f>IFERROR(VLOOKUP(ROWS($BW$4:BW488),$BV$4:$BW$2337,2,0),"")</f>
        <v>Golub (pow. golubsko-dobrzyński, woj. kujawsko-pomorskie)</v>
      </c>
      <c r="BZ488" s="98">
        <v>0</v>
      </c>
      <c r="CA488" s="98">
        <f>IF(ISNUMBER(SEARCH('ankieta ESG'!$G$188,CB488)),MAX($CA$3:CA487)+1,0)</f>
        <v>485</v>
      </c>
      <c r="CB488" s="134" t="s">
        <v>4488</v>
      </c>
      <c r="CC488" s="98">
        <v>0</v>
      </c>
      <c r="CD488" s="99" t="str">
        <f>IFERROR(VLOOKUP(ROWS($CB$4:CB488),$CA$4:$CB$2337,2,0),"")</f>
        <v>Golub (pow. golubsko-dobrzyński, woj. kujawsko-pomorskie)</v>
      </c>
      <c r="CE488" s="98">
        <v>0</v>
      </c>
      <c r="CF488" s="98">
        <f>IF(ISNUMBER(SEARCH('ankieta ESG'!$G$189,CG488)),MAX($CF$3:CF487)+1,0)</f>
        <v>485</v>
      </c>
      <c r="CG488" s="134" t="s">
        <v>4488</v>
      </c>
      <c r="CH488" s="98">
        <v>0</v>
      </c>
      <c r="CI488" s="99" t="str">
        <f>IFERROR(VLOOKUP(ROWS($CG$4:CG488),$CF$4:$CG$2337,2,0),"")</f>
        <v>Golub (pow. golubsko-dobrzyński, woj. kujawsko-pomorskie)</v>
      </c>
      <c r="CJ488" s="98">
        <v>0</v>
      </c>
    </row>
    <row r="489" spans="2:88">
      <c r="B489" s="98">
        <f>IF(ISNUMBER(SEARCH('ankieta ESG'!$E$11,C489)),MAX(B$3:$B488)+1,0)</f>
        <v>486</v>
      </c>
      <c r="C489" s="99" t="s">
        <v>530</v>
      </c>
      <c r="D489" s="98">
        <v>0</v>
      </c>
      <c r="E489" s="99" t="str">
        <f>IFERROR(VLOOKUP(ROWS($C$4:C489),$B$4:$C$1385,2,0),"")</f>
        <v>62.02.Z Działalność związana z doradztwem w zakresie informatyki (PKD 2007)</v>
      </c>
      <c r="F489" s="98">
        <v>0</v>
      </c>
      <c r="AM489" s="98">
        <f>IF(ISNUMBER(SEARCH('ankieta ESG'!$G$180,AN489)),MAX(AM$3:$AM488)+1,0)</f>
        <v>486</v>
      </c>
      <c r="AN489" s="134" t="s">
        <v>4489</v>
      </c>
      <c r="AO489" s="98">
        <v>0</v>
      </c>
      <c r="AP489" s="99" t="str">
        <f>IFERROR(VLOOKUP(ROWS($AN$4:AN489),$AM$4:$AN$2337,2,0),"")</f>
        <v>Gołańcz (pow. wągrowiecki, woj. wielkopolskie)</v>
      </c>
      <c r="AQ489" s="98">
        <v>0</v>
      </c>
      <c r="AR489" s="98">
        <f>IF(ISNUMBER(SEARCH('ankieta ESG'!$G$181,AS489)),MAX($AR$3:AR488)+1,0)</f>
        <v>486</v>
      </c>
      <c r="AS489" s="134" t="s">
        <v>4489</v>
      </c>
      <c r="AT489" s="98">
        <v>0</v>
      </c>
      <c r="AU489" s="99" t="str">
        <f>IFERROR(VLOOKUP(ROWS($AS$4:AS489),$AR$4:$AS$2337,2,0),"")</f>
        <v>Gołańcz (pow. wągrowiecki, woj. wielkopolskie)</v>
      </c>
      <c r="AV489" s="98">
        <v>0</v>
      </c>
      <c r="AW489" s="98">
        <f>IF(ISNUMBER(SEARCH('ankieta ESG'!$G$182,AX489)),MAX($AW$3:AW488)+1,0)</f>
        <v>486</v>
      </c>
      <c r="AX489" s="134" t="s">
        <v>4489</v>
      </c>
      <c r="AY489" s="98">
        <v>0</v>
      </c>
      <c r="AZ489" s="99" t="str">
        <f>IFERROR(VLOOKUP(ROWS($AX$4:AX489),$AW$4:$AX$2337,2,0),"")</f>
        <v>Gołańcz (pow. wągrowiecki, woj. wielkopolskie)</v>
      </c>
      <c r="BA489" s="98">
        <v>0</v>
      </c>
      <c r="BB489" s="98">
        <f>IF(ISNUMBER(SEARCH('ankieta ESG'!$G$183,BC489)),MAX($BB$3:BB488)+1,0)</f>
        <v>486</v>
      </c>
      <c r="BC489" s="134" t="s">
        <v>4489</v>
      </c>
      <c r="BD489" s="98">
        <v>0</v>
      </c>
      <c r="BE489" s="99" t="str">
        <f>IFERROR(VLOOKUP(ROWS($BC$4:BC489),$BB$4:$BC$2337,2,0),"")</f>
        <v>Gołańcz (pow. wągrowiecki, woj. wielkopolskie)</v>
      </c>
      <c r="BF489" s="98">
        <v>0</v>
      </c>
      <c r="BG489" s="98">
        <f>IF(ISNUMBER(SEARCH('ankieta ESG'!$G$184,BH489)),MAX($BG$3:BG488)+1,0)</f>
        <v>486</v>
      </c>
      <c r="BH489" s="134" t="s">
        <v>4489</v>
      </c>
      <c r="BI489" s="98">
        <v>0</v>
      </c>
      <c r="BJ489" s="99" t="str">
        <f>IFERROR(VLOOKUP(ROWS($BH$4:BH489),$BG$4:$BH$2337,2,0),"")</f>
        <v>Gołańcz (pow. wągrowiecki, woj. wielkopolskie)</v>
      </c>
      <c r="BK489" s="98">
        <v>0</v>
      </c>
      <c r="BL489" s="98">
        <f>IF(ISNUMBER(SEARCH('ankieta ESG'!$G$185,BM489)),MAX($BL$3:BL488)+1,0)</f>
        <v>486</v>
      </c>
      <c r="BM489" s="134" t="s">
        <v>4489</v>
      </c>
      <c r="BN489" s="98">
        <v>0</v>
      </c>
      <c r="BO489" s="99" t="str">
        <f>IFERROR(VLOOKUP(ROWS($BM$4:BM489),$BL$4:$BM$2337,2,0),"")</f>
        <v>Gołańcz (pow. wągrowiecki, woj. wielkopolskie)</v>
      </c>
      <c r="BP489" s="98">
        <v>0</v>
      </c>
      <c r="BQ489" s="98">
        <f>IF(ISNUMBER(SEARCH('ankieta ESG'!$G$186,BR489)),MAX($BQ$3:BQ488)+1,0)</f>
        <v>486</v>
      </c>
      <c r="BR489" s="134" t="s">
        <v>4489</v>
      </c>
      <c r="BS489" s="98">
        <v>0</v>
      </c>
      <c r="BT489" s="99" t="str">
        <f>IFERROR(VLOOKUP(ROWS($BR$4:BR489),$BQ$4:$BR$2337,2,0),"")</f>
        <v>Gołańcz (pow. wągrowiecki, woj. wielkopolskie)</v>
      </c>
      <c r="BU489" s="98">
        <v>0</v>
      </c>
      <c r="BV489" s="98">
        <f>IF(ISNUMBER(SEARCH('ankieta ESG'!$G$187,BW489)),MAX($BV$3:BV488)+1,0)</f>
        <v>486</v>
      </c>
      <c r="BW489" s="134" t="s">
        <v>4489</v>
      </c>
      <c r="BX489" s="98">
        <v>0</v>
      </c>
      <c r="BY489" s="99" t="str">
        <f>IFERROR(VLOOKUP(ROWS($BW$4:BW489),$BV$4:$BW$2337,2,0),"")</f>
        <v>Gołańcz (pow. wągrowiecki, woj. wielkopolskie)</v>
      </c>
      <c r="BZ489" s="98">
        <v>0</v>
      </c>
      <c r="CA489" s="98">
        <f>IF(ISNUMBER(SEARCH('ankieta ESG'!$G$188,CB489)),MAX($CA$3:CA488)+1,0)</f>
        <v>486</v>
      </c>
      <c r="CB489" s="134" t="s">
        <v>4489</v>
      </c>
      <c r="CC489" s="98">
        <v>0</v>
      </c>
      <c r="CD489" s="99" t="str">
        <f>IFERROR(VLOOKUP(ROWS($CB$4:CB489),$CA$4:$CB$2337,2,0),"")</f>
        <v>Gołańcz (pow. wągrowiecki, woj. wielkopolskie)</v>
      </c>
      <c r="CE489" s="98">
        <v>0</v>
      </c>
      <c r="CF489" s="98">
        <f>IF(ISNUMBER(SEARCH('ankieta ESG'!$G$189,CG489)),MAX($CF$3:CF488)+1,0)</f>
        <v>486</v>
      </c>
      <c r="CG489" s="134" t="s">
        <v>4489</v>
      </c>
      <c r="CH489" s="98">
        <v>0</v>
      </c>
      <c r="CI489" s="99" t="str">
        <f>IFERROR(VLOOKUP(ROWS($CG$4:CG489),$CF$4:$CG$2337,2,0),"")</f>
        <v>Gołańcz (pow. wągrowiecki, woj. wielkopolskie)</v>
      </c>
      <c r="CJ489" s="98">
        <v>0</v>
      </c>
    </row>
    <row r="490" spans="2:88">
      <c r="B490" s="98">
        <f>IF(ISNUMBER(SEARCH('ankieta ESG'!$E$11,C490)),MAX(B$3:$B489)+1,0)</f>
        <v>487</v>
      </c>
      <c r="C490" s="99" t="s">
        <v>531</v>
      </c>
      <c r="D490" s="98">
        <v>0</v>
      </c>
      <c r="E490" s="99" t="str">
        <f>IFERROR(VLOOKUP(ROWS($C$4:C490),$B$4:$C$1385,2,0),"")</f>
        <v>62.03.Z Działalność związana z zarządzaniem urządzeniami informatycznymi (PKD 2007)</v>
      </c>
      <c r="F490" s="98">
        <v>0</v>
      </c>
      <c r="AM490" s="98">
        <f>IF(ISNUMBER(SEARCH('ankieta ESG'!$G$180,AN490)),MAX(AM$3:$AM489)+1,0)</f>
        <v>487</v>
      </c>
      <c r="AN490" s="134" t="s">
        <v>4490</v>
      </c>
      <c r="AO490" s="98">
        <v>0</v>
      </c>
      <c r="AP490" s="99" t="str">
        <f>IFERROR(VLOOKUP(ROWS($AN$4:AN490),$AM$4:$AN$2337,2,0),"")</f>
        <v>Gołcza (pow. miechowski, woj. małopolskie)</v>
      </c>
      <c r="AQ490" s="98">
        <v>0</v>
      </c>
      <c r="AR490" s="98">
        <f>IF(ISNUMBER(SEARCH('ankieta ESG'!$G$181,AS490)),MAX($AR$3:AR489)+1,0)</f>
        <v>487</v>
      </c>
      <c r="AS490" s="134" t="s">
        <v>4490</v>
      </c>
      <c r="AT490" s="98">
        <v>0</v>
      </c>
      <c r="AU490" s="99" t="str">
        <f>IFERROR(VLOOKUP(ROWS($AS$4:AS490),$AR$4:$AS$2337,2,0),"")</f>
        <v>Gołcza (pow. miechowski, woj. małopolskie)</v>
      </c>
      <c r="AV490" s="98">
        <v>0</v>
      </c>
      <c r="AW490" s="98">
        <f>IF(ISNUMBER(SEARCH('ankieta ESG'!$G$182,AX490)),MAX($AW$3:AW489)+1,0)</f>
        <v>487</v>
      </c>
      <c r="AX490" s="134" t="s">
        <v>4490</v>
      </c>
      <c r="AY490" s="98">
        <v>0</v>
      </c>
      <c r="AZ490" s="99" t="str">
        <f>IFERROR(VLOOKUP(ROWS($AX$4:AX490),$AW$4:$AX$2337,2,0),"")</f>
        <v>Gołcza (pow. miechowski, woj. małopolskie)</v>
      </c>
      <c r="BA490" s="98">
        <v>0</v>
      </c>
      <c r="BB490" s="98">
        <f>IF(ISNUMBER(SEARCH('ankieta ESG'!$G$183,BC490)),MAX($BB$3:BB489)+1,0)</f>
        <v>487</v>
      </c>
      <c r="BC490" s="134" t="s">
        <v>4490</v>
      </c>
      <c r="BD490" s="98">
        <v>0</v>
      </c>
      <c r="BE490" s="99" t="str">
        <f>IFERROR(VLOOKUP(ROWS($BC$4:BC490),$BB$4:$BC$2337,2,0),"")</f>
        <v>Gołcza (pow. miechowski, woj. małopolskie)</v>
      </c>
      <c r="BF490" s="98">
        <v>0</v>
      </c>
      <c r="BG490" s="98">
        <f>IF(ISNUMBER(SEARCH('ankieta ESG'!$G$184,BH490)),MAX($BG$3:BG489)+1,0)</f>
        <v>487</v>
      </c>
      <c r="BH490" s="134" t="s">
        <v>4490</v>
      </c>
      <c r="BI490" s="98">
        <v>0</v>
      </c>
      <c r="BJ490" s="99" t="str">
        <f>IFERROR(VLOOKUP(ROWS($BH$4:BH490),$BG$4:$BH$2337,2,0),"")</f>
        <v>Gołcza (pow. miechowski, woj. małopolskie)</v>
      </c>
      <c r="BK490" s="98">
        <v>0</v>
      </c>
      <c r="BL490" s="98">
        <f>IF(ISNUMBER(SEARCH('ankieta ESG'!$G$185,BM490)),MAX($BL$3:BL489)+1,0)</f>
        <v>487</v>
      </c>
      <c r="BM490" s="134" t="s">
        <v>4490</v>
      </c>
      <c r="BN490" s="98">
        <v>0</v>
      </c>
      <c r="BO490" s="99" t="str">
        <f>IFERROR(VLOOKUP(ROWS($BM$4:BM490),$BL$4:$BM$2337,2,0),"")</f>
        <v>Gołcza (pow. miechowski, woj. małopolskie)</v>
      </c>
      <c r="BP490" s="98">
        <v>0</v>
      </c>
      <c r="BQ490" s="98">
        <f>IF(ISNUMBER(SEARCH('ankieta ESG'!$G$186,BR490)),MAX($BQ$3:BQ489)+1,0)</f>
        <v>487</v>
      </c>
      <c r="BR490" s="134" t="s">
        <v>4490</v>
      </c>
      <c r="BS490" s="98">
        <v>0</v>
      </c>
      <c r="BT490" s="99" t="str">
        <f>IFERROR(VLOOKUP(ROWS($BR$4:BR490),$BQ$4:$BR$2337,2,0),"")</f>
        <v>Gołcza (pow. miechowski, woj. małopolskie)</v>
      </c>
      <c r="BU490" s="98">
        <v>0</v>
      </c>
      <c r="BV490" s="98">
        <f>IF(ISNUMBER(SEARCH('ankieta ESG'!$G$187,BW490)),MAX($BV$3:BV489)+1,0)</f>
        <v>487</v>
      </c>
      <c r="BW490" s="134" t="s">
        <v>4490</v>
      </c>
      <c r="BX490" s="98">
        <v>0</v>
      </c>
      <c r="BY490" s="99" t="str">
        <f>IFERROR(VLOOKUP(ROWS($BW$4:BW490),$BV$4:$BW$2337,2,0),"")</f>
        <v>Gołcza (pow. miechowski, woj. małopolskie)</v>
      </c>
      <c r="BZ490" s="98">
        <v>0</v>
      </c>
      <c r="CA490" s="98">
        <f>IF(ISNUMBER(SEARCH('ankieta ESG'!$G$188,CB490)),MAX($CA$3:CA489)+1,0)</f>
        <v>487</v>
      </c>
      <c r="CB490" s="134" t="s">
        <v>4490</v>
      </c>
      <c r="CC490" s="98">
        <v>0</v>
      </c>
      <c r="CD490" s="99" t="str">
        <f>IFERROR(VLOOKUP(ROWS($CB$4:CB490),$CA$4:$CB$2337,2,0),"")</f>
        <v>Gołcza (pow. miechowski, woj. małopolskie)</v>
      </c>
      <c r="CE490" s="98">
        <v>0</v>
      </c>
      <c r="CF490" s="98">
        <f>IF(ISNUMBER(SEARCH('ankieta ESG'!$G$189,CG490)),MAX($CF$3:CF489)+1,0)</f>
        <v>487</v>
      </c>
      <c r="CG490" s="134" t="s">
        <v>4490</v>
      </c>
      <c r="CH490" s="98">
        <v>0</v>
      </c>
      <c r="CI490" s="99" t="str">
        <f>IFERROR(VLOOKUP(ROWS($CG$4:CG490),$CF$4:$CG$2337,2,0),"")</f>
        <v>Gołcza (pow. miechowski, woj. małopolskie)</v>
      </c>
      <c r="CJ490" s="98">
        <v>0</v>
      </c>
    </row>
    <row r="491" spans="2:88">
      <c r="B491" s="98">
        <f>IF(ISNUMBER(SEARCH('ankieta ESG'!$E$11,C491)),MAX(B$3:$B490)+1,0)</f>
        <v>488</v>
      </c>
      <c r="C491" s="99" t="s">
        <v>532</v>
      </c>
      <c r="D491" s="98">
        <v>0</v>
      </c>
      <c r="E491" s="99" t="str">
        <f>IFERROR(VLOOKUP(ROWS($C$4:C491),$B$4:$C$1385,2,0),"")</f>
        <v>62.09.Z Pozostała działalność usługowa w zakresie technologii informatycznych i komputerowych (PKD 2007)</v>
      </c>
      <c r="F491" s="98">
        <v>0</v>
      </c>
      <c r="AM491" s="98">
        <f>IF(ISNUMBER(SEARCH('ankieta ESG'!$G$180,AN491)),MAX(AM$3:$AM490)+1,0)</f>
        <v>488</v>
      </c>
      <c r="AN491" s="134" t="s">
        <v>4491</v>
      </c>
      <c r="AO491" s="98">
        <v>0</v>
      </c>
      <c r="AP491" s="99" t="str">
        <f>IFERROR(VLOOKUP(ROWS($AN$4:AN491),$AM$4:$AN$2337,2,0),"")</f>
        <v>Gołdap (pow. gołdapski, woj. warmińsko-mazurskie)</v>
      </c>
      <c r="AQ491" s="98">
        <v>0</v>
      </c>
      <c r="AR491" s="98">
        <f>IF(ISNUMBER(SEARCH('ankieta ESG'!$G$181,AS491)),MAX($AR$3:AR490)+1,0)</f>
        <v>488</v>
      </c>
      <c r="AS491" s="134" t="s">
        <v>4491</v>
      </c>
      <c r="AT491" s="98">
        <v>0</v>
      </c>
      <c r="AU491" s="99" t="str">
        <f>IFERROR(VLOOKUP(ROWS($AS$4:AS491),$AR$4:$AS$2337,2,0),"")</f>
        <v>Gołdap (pow. gołdapski, woj. warmińsko-mazurskie)</v>
      </c>
      <c r="AV491" s="98">
        <v>0</v>
      </c>
      <c r="AW491" s="98">
        <f>IF(ISNUMBER(SEARCH('ankieta ESG'!$G$182,AX491)),MAX($AW$3:AW490)+1,0)</f>
        <v>488</v>
      </c>
      <c r="AX491" s="134" t="s">
        <v>4491</v>
      </c>
      <c r="AY491" s="98">
        <v>0</v>
      </c>
      <c r="AZ491" s="99" t="str">
        <f>IFERROR(VLOOKUP(ROWS($AX$4:AX491),$AW$4:$AX$2337,2,0),"")</f>
        <v>Gołdap (pow. gołdapski, woj. warmińsko-mazurskie)</v>
      </c>
      <c r="BA491" s="98">
        <v>0</v>
      </c>
      <c r="BB491" s="98">
        <f>IF(ISNUMBER(SEARCH('ankieta ESG'!$G$183,BC491)),MAX($BB$3:BB490)+1,0)</f>
        <v>488</v>
      </c>
      <c r="BC491" s="134" t="s">
        <v>4491</v>
      </c>
      <c r="BD491" s="98">
        <v>0</v>
      </c>
      <c r="BE491" s="99" t="str">
        <f>IFERROR(VLOOKUP(ROWS($BC$4:BC491),$BB$4:$BC$2337,2,0),"")</f>
        <v>Gołdap (pow. gołdapski, woj. warmińsko-mazurskie)</v>
      </c>
      <c r="BF491" s="98">
        <v>0</v>
      </c>
      <c r="BG491" s="98">
        <f>IF(ISNUMBER(SEARCH('ankieta ESG'!$G$184,BH491)),MAX($BG$3:BG490)+1,0)</f>
        <v>488</v>
      </c>
      <c r="BH491" s="134" t="s">
        <v>4491</v>
      </c>
      <c r="BI491" s="98">
        <v>0</v>
      </c>
      <c r="BJ491" s="99" t="str">
        <f>IFERROR(VLOOKUP(ROWS($BH$4:BH491),$BG$4:$BH$2337,2,0),"")</f>
        <v>Gołdap (pow. gołdapski, woj. warmińsko-mazurskie)</v>
      </c>
      <c r="BK491" s="98">
        <v>0</v>
      </c>
      <c r="BL491" s="98">
        <f>IF(ISNUMBER(SEARCH('ankieta ESG'!$G$185,BM491)),MAX($BL$3:BL490)+1,0)</f>
        <v>488</v>
      </c>
      <c r="BM491" s="134" t="s">
        <v>4491</v>
      </c>
      <c r="BN491" s="98">
        <v>0</v>
      </c>
      <c r="BO491" s="99" t="str">
        <f>IFERROR(VLOOKUP(ROWS($BM$4:BM491),$BL$4:$BM$2337,2,0),"")</f>
        <v>Gołdap (pow. gołdapski, woj. warmińsko-mazurskie)</v>
      </c>
      <c r="BP491" s="98">
        <v>0</v>
      </c>
      <c r="BQ491" s="98">
        <f>IF(ISNUMBER(SEARCH('ankieta ESG'!$G$186,BR491)),MAX($BQ$3:BQ490)+1,0)</f>
        <v>488</v>
      </c>
      <c r="BR491" s="134" t="s">
        <v>4491</v>
      </c>
      <c r="BS491" s="98">
        <v>0</v>
      </c>
      <c r="BT491" s="99" t="str">
        <f>IFERROR(VLOOKUP(ROWS($BR$4:BR491),$BQ$4:$BR$2337,2,0),"")</f>
        <v>Gołdap (pow. gołdapski, woj. warmińsko-mazurskie)</v>
      </c>
      <c r="BU491" s="98">
        <v>0</v>
      </c>
      <c r="BV491" s="98">
        <f>IF(ISNUMBER(SEARCH('ankieta ESG'!$G$187,BW491)),MAX($BV$3:BV490)+1,0)</f>
        <v>488</v>
      </c>
      <c r="BW491" s="134" t="s">
        <v>4491</v>
      </c>
      <c r="BX491" s="98">
        <v>0</v>
      </c>
      <c r="BY491" s="99" t="str">
        <f>IFERROR(VLOOKUP(ROWS($BW$4:BW491),$BV$4:$BW$2337,2,0),"")</f>
        <v>Gołdap (pow. gołdapski, woj. warmińsko-mazurskie)</v>
      </c>
      <c r="BZ491" s="98">
        <v>0</v>
      </c>
      <c r="CA491" s="98">
        <f>IF(ISNUMBER(SEARCH('ankieta ESG'!$G$188,CB491)),MAX($CA$3:CA490)+1,0)</f>
        <v>488</v>
      </c>
      <c r="CB491" s="134" t="s">
        <v>4491</v>
      </c>
      <c r="CC491" s="98">
        <v>0</v>
      </c>
      <c r="CD491" s="99" t="str">
        <f>IFERROR(VLOOKUP(ROWS($CB$4:CB491),$CA$4:$CB$2337,2,0),"")</f>
        <v>Gołdap (pow. gołdapski, woj. warmińsko-mazurskie)</v>
      </c>
      <c r="CE491" s="98">
        <v>0</v>
      </c>
      <c r="CF491" s="98">
        <f>IF(ISNUMBER(SEARCH('ankieta ESG'!$G$189,CG491)),MAX($CF$3:CF490)+1,0)</f>
        <v>488</v>
      </c>
      <c r="CG491" s="134" t="s">
        <v>4491</v>
      </c>
      <c r="CH491" s="98">
        <v>0</v>
      </c>
      <c r="CI491" s="99" t="str">
        <f>IFERROR(VLOOKUP(ROWS($CG$4:CG491),$CF$4:$CG$2337,2,0),"")</f>
        <v>Gołdap (pow. gołdapski, woj. warmińsko-mazurskie)</v>
      </c>
      <c r="CJ491" s="98">
        <v>0</v>
      </c>
    </row>
    <row r="492" spans="2:88">
      <c r="B492" s="98">
        <f>IF(ISNUMBER(SEARCH('ankieta ESG'!$E$11,C492)),MAX(B$3:$B491)+1,0)</f>
        <v>489</v>
      </c>
      <c r="C492" s="99" t="s">
        <v>533</v>
      </c>
      <c r="D492" s="98">
        <v>0</v>
      </c>
      <c r="E492" s="99" t="str">
        <f>IFERROR(VLOOKUP(ROWS($C$4:C492),$B$4:$C$1385,2,0),"")</f>
        <v>63.11.Z Przetwarzanie danych; zarządzanie stronami internetowymi (hosting) i podobna działalność (PKD 2007)</v>
      </c>
      <c r="F492" s="98">
        <v>0</v>
      </c>
      <c r="AM492" s="98">
        <f>IF(ISNUMBER(SEARCH('ankieta ESG'!$G$180,AN492)),MAX(AM$3:$AM491)+1,0)</f>
        <v>489</v>
      </c>
      <c r="AN492" s="134" t="s">
        <v>4492</v>
      </c>
      <c r="AO492" s="98">
        <v>0</v>
      </c>
      <c r="AP492" s="99" t="str">
        <f>IFERROR(VLOOKUP(ROWS($AN$4:AN492),$AM$4:$AN$2337,2,0),"")</f>
        <v>Gołuchów (pow. pleszewski, woj. wielkopolskie)</v>
      </c>
      <c r="AQ492" s="98">
        <v>0</v>
      </c>
      <c r="AR492" s="98">
        <f>IF(ISNUMBER(SEARCH('ankieta ESG'!$G$181,AS492)),MAX($AR$3:AR491)+1,0)</f>
        <v>489</v>
      </c>
      <c r="AS492" s="134" t="s">
        <v>4492</v>
      </c>
      <c r="AT492" s="98">
        <v>0</v>
      </c>
      <c r="AU492" s="99" t="str">
        <f>IFERROR(VLOOKUP(ROWS($AS$4:AS492),$AR$4:$AS$2337,2,0),"")</f>
        <v>Gołuchów (pow. pleszewski, woj. wielkopolskie)</v>
      </c>
      <c r="AV492" s="98">
        <v>0</v>
      </c>
      <c r="AW492" s="98">
        <f>IF(ISNUMBER(SEARCH('ankieta ESG'!$G$182,AX492)),MAX($AW$3:AW491)+1,0)</f>
        <v>489</v>
      </c>
      <c r="AX492" s="134" t="s">
        <v>4492</v>
      </c>
      <c r="AY492" s="98">
        <v>0</v>
      </c>
      <c r="AZ492" s="99" t="str">
        <f>IFERROR(VLOOKUP(ROWS($AX$4:AX492),$AW$4:$AX$2337,2,0),"")</f>
        <v>Gołuchów (pow. pleszewski, woj. wielkopolskie)</v>
      </c>
      <c r="BA492" s="98">
        <v>0</v>
      </c>
      <c r="BB492" s="98">
        <f>IF(ISNUMBER(SEARCH('ankieta ESG'!$G$183,BC492)),MAX($BB$3:BB491)+1,0)</f>
        <v>489</v>
      </c>
      <c r="BC492" s="134" t="s">
        <v>4492</v>
      </c>
      <c r="BD492" s="98">
        <v>0</v>
      </c>
      <c r="BE492" s="99" t="str">
        <f>IFERROR(VLOOKUP(ROWS($BC$4:BC492),$BB$4:$BC$2337,2,0),"")</f>
        <v>Gołuchów (pow. pleszewski, woj. wielkopolskie)</v>
      </c>
      <c r="BF492" s="98">
        <v>0</v>
      </c>
      <c r="BG492" s="98">
        <f>IF(ISNUMBER(SEARCH('ankieta ESG'!$G$184,BH492)),MAX($BG$3:BG491)+1,0)</f>
        <v>489</v>
      </c>
      <c r="BH492" s="134" t="s">
        <v>4492</v>
      </c>
      <c r="BI492" s="98">
        <v>0</v>
      </c>
      <c r="BJ492" s="99" t="str">
        <f>IFERROR(VLOOKUP(ROWS($BH$4:BH492),$BG$4:$BH$2337,2,0),"")</f>
        <v>Gołuchów (pow. pleszewski, woj. wielkopolskie)</v>
      </c>
      <c r="BK492" s="98">
        <v>0</v>
      </c>
      <c r="BL492" s="98">
        <f>IF(ISNUMBER(SEARCH('ankieta ESG'!$G$185,BM492)),MAX($BL$3:BL491)+1,0)</f>
        <v>489</v>
      </c>
      <c r="BM492" s="134" t="s">
        <v>4492</v>
      </c>
      <c r="BN492" s="98">
        <v>0</v>
      </c>
      <c r="BO492" s="99" t="str">
        <f>IFERROR(VLOOKUP(ROWS($BM$4:BM492),$BL$4:$BM$2337,2,0),"")</f>
        <v>Gołuchów (pow. pleszewski, woj. wielkopolskie)</v>
      </c>
      <c r="BP492" s="98">
        <v>0</v>
      </c>
      <c r="BQ492" s="98">
        <f>IF(ISNUMBER(SEARCH('ankieta ESG'!$G$186,BR492)),MAX($BQ$3:BQ491)+1,0)</f>
        <v>489</v>
      </c>
      <c r="BR492" s="134" t="s">
        <v>4492</v>
      </c>
      <c r="BS492" s="98">
        <v>0</v>
      </c>
      <c r="BT492" s="99" t="str">
        <f>IFERROR(VLOOKUP(ROWS($BR$4:BR492),$BQ$4:$BR$2337,2,0),"")</f>
        <v>Gołuchów (pow. pleszewski, woj. wielkopolskie)</v>
      </c>
      <c r="BU492" s="98">
        <v>0</v>
      </c>
      <c r="BV492" s="98">
        <f>IF(ISNUMBER(SEARCH('ankieta ESG'!$G$187,BW492)),MAX($BV$3:BV491)+1,0)</f>
        <v>489</v>
      </c>
      <c r="BW492" s="134" t="s">
        <v>4492</v>
      </c>
      <c r="BX492" s="98">
        <v>0</v>
      </c>
      <c r="BY492" s="99" t="str">
        <f>IFERROR(VLOOKUP(ROWS($BW$4:BW492),$BV$4:$BW$2337,2,0),"")</f>
        <v>Gołuchów (pow. pleszewski, woj. wielkopolskie)</v>
      </c>
      <c r="BZ492" s="98">
        <v>0</v>
      </c>
      <c r="CA492" s="98">
        <f>IF(ISNUMBER(SEARCH('ankieta ESG'!$G$188,CB492)),MAX($CA$3:CA491)+1,0)</f>
        <v>489</v>
      </c>
      <c r="CB492" s="134" t="s">
        <v>4492</v>
      </c>
      <c r="CC492" s="98">
        <v>0</v>
      </c>
      <c r="CD492" s="99" t="str">
        <f>IFERROR(VLOOKUP(ROWS($CB$4:CB492),$CA$4:$CB$2337,2,0),"")</f>
        <v>Gołuchów (pow. pleszewski, woj. wielkopolskie)</v>
      </c>
      <c r="CE492" s="98">
        <v>0</v>
      </c>
      <c r="CF492" s="98">
        <f>IF(ISNUMBER(SEARCH('ankieta ESG'!$G$189,CG492)),MAX($CF$3:CF491)+1,0)</f>
        <v>489</v>
      </c>
      <c r="CG492" s="134" t="s">
        <v>4492</v>
      </c>
      <c r="CH492" s="98">
        <v>0</v>
      </c>
      <c r="CI492" s="99" t="str">
        <f>IFERROR(VLOOKUP(ROWS($CG$4:CG492),$CF$4:$CG$2337,2,0),"")</f>
        <v>Gołuchów (pow. pleszewski, woj. wielkopolskie)</v>
      </c>
      <c r="CJ492" s="98">
        <v>0</v>
      </c>
    </row>
    <row r="493" spans="2:88">
      <c r="B493" s="98">
        <f>IF(ISNUMBER(SEARCH('ankieta ESG'!$E$11,C493)),MAX(B$3:$B492)+1,0)</f>
        <v>490</v>
      </c>
      <c r="C493" s="99" t="s">
        <v>534</v>
      </c>
      <c r="D493" s="98">
        <v>0</v>
      </c>
      <c r="E493" s="99" t="str">
        <f>IFERROR(VLOOKUP(ROWS($C$4:C493),$B$4:$C$1385,2,0),"")</f>
        <v>63.12.Z Działalność portali internetowych (PKD 2007)</v>
      </c>
      <c r="F493" s="98">
        <v>0</v>
      </c>
      <c r="AM493" s="98">
        <f>IF(ISNUMBER(SEARCH('ankieta ESG'!$G$180,AN493)),MAX(AM$3:$AM492)+1,0)</f>
        <v>490</v>
      </c>
      <c r="AN493" s="134" t="s">
        <v>4493</v>
      </c>
      <c r="AO493" s="98">
        <v>0</v>
      </c>
      <c r="AP493" s="99" t="str">
        <f>IFERROR(VLOOKUP(ROWS($AN$4:AN493),$AM$4:$AN$2337,2,0),"")</f>
        <v>Gołymin (pow. ciechanowski, woj. mazowieckie)</v>
      </c>
      <c r="AQ493" s="98">
        <v>0</v>
      </c>
      <c r="AR493" s="98">
        <f>IF(ISNUMBER(SEARCH('ankieta ESG'!$G$181,AS493)),MAX($AR$3:AR492)+1,0)</f>
        <v>490</v>
      </c>
      <c r="AS493" s="134" t="s">
        <v>4493</v>
      </c>
      <c r="AT493" s="98">
        <v>0</v>
      </c>
      <c r="AU493" s="99" t="str">
        <f>IFERROR(VLOOKUP(ROWS($AS$4:AS493),$AR$4:$AS$2337,2,0),"")</f>
        <v>Gołymin (pow. ciechanowski, woj. mazowieckie)</v>
      </c>
      <c r="AV493" s="98">
        <v>0</v>
      </c>
      <c r="AW493" s="98">
        <f>IF(ISNUMBER(SEARCH('ankieta ESG'!$G$182,AX493)),MAX($AW$3:AW492)+1,0)</f>
        <v>490</v>
      </c>
      <c r="AX493" s="134" t="s">
        <v>4493</v>
      </c>
      <c r="AY493" s="98">
        <v>0</v>
      </c>
      <c r="AZ493" s="99" t="str">
        <f>IFERROR(VLOOKUP(ROWS($AX$4:AX493),$AW$4:$AX$2337,2,0),"")</f>
        <v>Gołymin (pow. ciechanowski, woj. mazowieckie)</v>
      </c>
      <c r="BA493" s="98">
        <v>0</v>
      </c>
      <c r="BB493" s="98">
        <f>IF(ISNUMBER(SEARCH('ankieta ESG'!$G$183,BC493)),MAX($BB$3:BB492)+1,0)</f>
        <v>490</v>
      </c>
      <c r="BC493" s="134" t="s">
        <v>4493</v>
      </c>
      <c r="BD493" s="98">
        <v>0</v>
      </c>
      <c r="BE493" s="99" t="str">
        <f>IFERROR(VLOOKUP(ROWS($BC$4:BC493),$BB$4:$BC$2337,2,0),"")</f>
        <v>Gołymin (pow. ciechanowski, woj. mazowieckie)</v>
      </c>
      <c r="BF493" s="98">
        <v>0</v>
      </c>
      <c r="BG493" s="98">
        <f>IF(ISNUMBER(SEARCH('ankieta ESG'!$G$184,BH493)),MAX($BG$3:BG492)+1,0)</f>
        <v>490</v>
      </c>
      <c r="BH493" s="134" t="s">
        <v>4493</v>
      </c>
      <c r="BI493" s="98">
        <v>0</v>
      </c>
      <c r="BJ493" s="99" t="str">
        <f>IFERROR(VLOOKUP(ROWS($BH$4:BH493),$BG$4:$BH$2337,2,0),"")</f>
        <v>Gołymin (pow. ciechanowski, woj. mazowieckie)</v>
      </c>
      <c r="BK493" s="98">
        <v>0</v>
      </c>
      <c r="BL493" s="98">
        <f>IF(ISNUMBER(SEARCH('ankieta ESG'!$G$185,BM493)),MAX($BL$3:BL492)+1,0)</f>
        <v>490</v>
      </c>
      <c r="BM493" s="134" t="s">
        <v>4493</v>
      </c>
      <c r="BN493" s="98">
        <v>0</v>
      </c>
      <c r="BO493" s="99" t="str">
        <f>IFERROR(VLOOKUP(ROWS($BM$4:BM493),$BL$4:$BM$2337,2,0),"")</f>
        <v>Gołymin (pow. ciechanowski, woj. mazowieckie)</v>
      </c>
      <c r="BP493" s="98">
        <v>0</v>
      </c>
      <c r="BQ493" s="98">
        <f>IF(ISNUMBER(SEARCH('ankieta ESG'!$G$186,BR493)),MAX($BQ$3:BQ492)+1,0)</f>
        <v>490</v>
      </c>
      <c r="BR493" s="134" t="s">
        <v>4493</v>
      </c>
      <c r="BS493" s="98">
        <v>0</v>
      </c>
      <c r="BT493" s="99" t="str">
        <f>IFERROR(VLOOKUP(ROWS($BR$4:BR493),$BQ$4:$BR$2337,2,0),"")</f>
        <v>Gołymin (pow. ciechanowski, woj. mazowieckie)</v>
      </c>
      <c r="BU493" s="98">
        <v>0</v>
      </c>
      <c r="BV493" s="98">
        <f>IF(ISNUMBER(SEARCH('ankieta ESG'!$G$187,BW493)),MAX($BV$3:BV492)+1,0)</f>
        <v>490</v>
      </c>
      <c r="BW493" s="134" t="s">
        <v>4493</v>
      </c>
      <c r="BX493" s="98">
        <v>0</v>
      </c>
      <c r="BY493" s="99" t="str">
        <f>IFERROR(VLOOKUP(ROWS($BW$4:BW493),$BV$4:$BW$2337,2,0),"")</f>
        <v>Gołymin (pow. ciechanowski, woj. mazowieckie)</v>
      </c>
      <c r="BZ493" s="98">
        <v>0</v>
      </c>
      <c r="CA493" s="98">
        <f>IF(ISNUMBER(SEARCH('ankieta ESG'!$G$188,CB493)),MAX($CA$3:CA492)+1,0)</f>
        <v>490</v>
      </c>
      <c r="CB493" s="134" t="s">
        <v>4493</v>
      </c>
      <c r="CC493" s="98">
        <v>0</v>
      </c>
      <c r="CD493" s="99" t="str">
        <f>IFERROR(VLOOKUP(ROWS($CB$4:CB493),$CA$4:$CB$2337,2,0),"")</f>
        <v>Gołymin (pow. ciechanowski, woj. mazowieckie)</v>
      </c>
      <c r="CE493" s="98">
        <v>0</v>
      </c>
      <c r="CF493" s="98">
        <f>IF(ISNUMBER(SEARCH('ankieta ESG'!$G$189,CG493)),MAX($CF$3:CF492)+1,0)</f>
        <v>490</v>
      </c>
      <c r="CG493" s="134" t="s">
        <v>4493</v>
      </c>
      <c r="CH493" s="98">
        <v>0</v>
      </c>
      <c r="CI493" s="99" t="str">
        <f>IFERROR(VLOOKUP(ROWS($CG$4:CG493),$CF$4:$CG$2337,2,0),"")</f>
        <v>Gołymin (pow. ciechanowski, woj. mazowieckie)</v>
      </c>
      <c r="CJ493" s="98">
        <v>0</v>
      </c>
    </row>
    <row r="494" spans="2:88">
      <c r="B494" s="98">
        <f>IF(ISNUMBER(SEARCH('ankieta ESG'!$E$11,C494)),MAX(B$3:$B493)+1,0)</f>
        <v>491</v>
      </c>
      <c r="C494" s="99" t="s">
        <v>535</v>
      </c>
      <c r="D494" s="98">
        <v>0</v>
      </c>
      <c r="E494" s="99" t="str">
        <f>IFERROR(VLOOKUP(ROWS($C$4:C494),$B$4:$C$1385,2,0),"")</f>
        <v>63.91.Z Działalność agencji informacyjnych (PKD 2007)</v>
      </c>
      <c r="F494" s="98">
        <v>0</v>
      </c>
      <c r="AM494" s="98">
        <f>IF(ISNUMBER(SEARCH('ankieta ESG'!$G$180,AN494)),MAX(AM$3:$AM493)+1,0)</f>
        <v>491</v>
      </c>
      <c r="AN494" s="134" t="s">
        <v>4494</v>
      </c>
      <c r="AO494" s="98">
        <v>0</v>
      </c>
      <c r="AP494" s="99" t="str">
        <f>IFERROR(VLOOKUP(ROWS($AN$4:AN494),$AM$4:$AN$2337,2,0),"")</f>
        <v>Gomunice (pow. radomszczański, woj. łódzkie)</v>
      </c>
      <c r="AQ494" s="98">
        <v>0</v>
      </c>
      <c r="AR494" s="98">
        <f>IF(ISNUMBER(SEARCH('ankieta ESG'!$G$181,AS494)),MAX($AR$3:AR493)+1,0)</f>
        <v>491</v>
      </c>
      <c r="AS494" s="134" t="s">
        <v>4494</v>
      </c>
      <c r="AT494" s="98">
        <v>0</v>
      </c>
      <c r="AU494" s="99" t="str">
        <f>IFERROR(VLOOKUP(ROWS($AS$4:AS494),$AR$4:$AS$2337,2,0),"")</f>
        <v>Gomunice (pow. radomszczański, woj. łódzkie)</v>
      </c>
      <c r="AV494" s="98">
        <v>0</v>
      </c>
      <c r="AW494" s="98">
        <f>IF(ISNUMBER(SEARCH('ankieta ESG'!$G$182,AX494)),MAX($AW$3:AW493)+1,0)</f>
        <v>491</v>
      </c>
      <c r="AX494" s="134" t="s">
        <v>4494</v>
      </c>
      <c r="AY494" s="98">
        <v>0</v>
      </c>
      <c r="AZ494" s="99" t="str">
        <f>IFERROR(VLOOKUP(ROWS($AX$4:AX494),$AW$4:$AX$2337,2,0),"")</f>
        <v>Gomunice (pow. radomszczański, woj. łódzkie)</v>
      </c>
      <c r="BA494" s="98">
        <v>0</v>
      </c>
      <c r="BB494" s="98">
        <f>IF(ISNUMBER(SEARCH('ankieta ESG'!$G$183,BC494)),MAX($BB$3:BB493)+1,0)</f>
        <v>491</v>
      </c>
      <c r="BC494" s="134" t="s">
        <v>4494</v>
      </c>
      <c r="BD494" s="98">
        <v>0</v>
      </c>
      <c r="BE494" s="99" t="str">
        <f>IFERROR(VLOOKUP(ROWS($BC$4:BC494),$BB$4:$BC$2337,2,0),"")</f>
        <v>Gomunice (pow. radomszczański, woj. łódzkie)</v>
      </c>
      <c r="BF494" s="98">
        <v>0</v>
      </c>
      <c r="BG494" s="98">
        <f>IF(ISNUMBER(SEARCH('ankieta ESG'!$G$184,BH494)),MAX($BG$3:BG493)+1,0)</f>
        <v>491</v>
      </c>
      <c r="BH494" s="134" t="s">
        <v>4494</v>
      </c>
      <c r="BI494" s="98">
        <v>0</v>
      </c>
      <c r="BJ494" s="99" t="str">
        <f>IFERROR(VLOOKUP(ROWS($BH$4:BH494),$BG$4:$BH$2337,2,0),"")</f>
        <v>Gomunice (pow. radomszczański, woj. łódzkie)</v>
      </c>
      <c r="BK494" s="98">
        <v>0</v>
      </c>
      <c r="BL494" s="98">
        <f>IF(ISNUMBER(SEARCH('ankieta ESG'!$G$185,BM494)),MAX($BL$3:BL493)+1,0)</f>
        <v>491</v>
      </c>
      <c r="BM494" s="134" t="s">
        <v>4494</v>
      </c>
      <c r="BN494" s="98">
        <v>0</v>
      </c>
      <c r="BO494" s="99" t="str">
        <f>IFERROR(VLOOKUP(ROWS($BM$4:BM494),$BL$4:$BM$2337,2,0),"")</f>
        <v>Gomunice (pow. radomszczański, woj. łódzkie)</v>
      </c>
      <c r="BP494" s="98">
        <v>0</v>
      </c>
      <c r="BQ494" s="98">
        <f>IF(ISNUMBER(SEARCH('ankieta ESG'!$G$186,BR494)),MAX($BQ$3:BQ493)+1,0)</f>
        <v>491</v>
      </c>
      <c r="BR494" s="134" t="s">
        <v>4494</v>
      </c>
      <c r="BS494" s="98">
        <v>0</v>
      </c>
      <c r="BT494" s="99" t="str">
        <f>IFERROR(VLOOKUP(ROWS($BR$4:BR494),$BQ$4:$BR$2337,2,0),"")</f>
        <v>Gomunice (pow. radomszczański, woj. łódzkie)</v>
      </c>
      <c r="BU494" s="98">
        <v>0</v>
      </c>
      <c r="BV494" s="98">
        <f>IF(ISNUMBER(SEARCH('ankieta ESG'!$G$187,BW494)),MAX($BV$3:BV493)+1,0)</f>
        <v>491</v>
      </c>
      <c r="BW494" s="134" t="s">
        <v>4494</v>
      </c>
      <c r="BX494" s="98">
        <v>0</v>
      </c>
      <c r="BY494" s="99" t="str">
        <f>IFERROR(VLOOKUP(ROWS($BW$4:BW494),$BV$4:$BW$2337,2,0),"")</f>
        <v>Gomunice (pow. radomszczański, woj. łódzkie)</v>
      </c>
      <c r="BZ494" s="98">
        <v>0</v>
      </c>
      <c r="CA494" s="98">
        <f>IF(ISNUMBER(SEARCH('ankieta ESG'!$G$188,CB494)),MAX($CA$3:CA493)+1,0)</f>
        <v>491</v>
      </c>
      <c r="CB494" s="134" t="s">
        <v>4494</v>
      </c>
      <c r="CC494" s="98">
        <v>0</v>
      </c>
      <c r="CD494" s="99" t="str">
        <f>IFERROR(VLOOKUP(ROWS($CB$4:CB494),$CA$4:$CB$2337,2,0),"")</f>
        <v>Gomunice (pow. radomszczański, woj. łódzkie)</v>
      </c>
      <c r="CE494" s="98">
        <v>0</v>
      </c>
      <c r="CF494" s="98">
        <f>IF(ISNUMBER(SEARCH('ankieta ESG'!$G$189,CG494)),MAX($CF$3:CF493)+1,0)</f>
        <v>491</v>
      </c>
      <c r="CG494" s="134" t="s">
        <v>4494</v>
      </c>
      <c r="CH494" s="98">
        <v>0</v>
      </c>
      <c r="CI494" s="99" t="str">
        <f>IFERROR(VLOOKUP(ROWS($CG$4:CG494),$CF$4:$CG$2337,2,0),"")</f>
        <v>Gomunice (pow. radomszczański, woj. łódzkie)</v>
      </c>
      <c r="CJ494" s="98">
        <v>0</v>
      </c>
    </row>
    <row r="495" spans="2:88">
      <c r="B495" s="98">
        <f>IF(ISNUMBER(SEARCH('ankieta ESG'!$E$11,C495)),MAX(B$3:$B494)+1,0)</f>
        <v>492</v>
      </c>
      <c r="C495" s="99" t="s">
        <v>536</v>
      </c>
      <c r="D495" s="98">
        <v>0</v>
      </c>
      <c r="E495" s="99" t="str">
        <f>IFERROR(VLOOKUP(ROWS($C$4:C495),$B$4:$C$1385,2,0),"")</f>
        <v>63.99.Z Pozostała działalność usługowa w zakresie informacji, gdzie indziej niesklasyfikowana (PKD 2007)</v>
      </c>
      <c r="F495" s="98">
        <v>0</v>
      </c>
      <c r="AM495" s="98">
        <f>IF(ISNUMBER(SEARCH('ankieta ESG'!$G$180,AN495)),MAX(AM$3:$AM494)+1,0)</f>
        <v>492</v>
      </c>
      <c r="AN495" s="134" t="s">
        <v>4495</v>
      </c>
      <c r="AO495" s="98">
        <v>0</v>
      </c>
      <c r="AP495" s="99" t="str">
        <f>IFERROR(VLOOKUP(ROWS($AN$4:AN495),$AM$4:$AN$2337,2,0),"")</f>
        <v>Goniądz (pow. moniecki, woj. podlaskie)</v>
      </c>
      <c r="AQ495" s="98">
        <v>0</v>
      </c>
      <c r="AR495" s="98">
        <f>IF(ISNUMBER(SEARCH('ankieta ESG'!$G$181,AS495)),MAX($AR$3:AR494)+1,0)</f>
        <v>492</v>
      </c>
      <c r="AS495" s="134" t="s">
        <v>4495</v>
      </c>
      <c r="AT495" s="98">
        <v>0</v>
      </c>
      <c r="AU495" s="99" t="str">
        <f>IFERROR(VLOOKUP(ROWS($AS$4:AS495),$AR$4:$AS$2337,2,0),"")</f>
        <v>Goniądz (pow. moniecki, woj. podlaskie)</v>
      </c>
      <c r="AV495" s="98">
        <v>0</v>
      </c>
      <c r="AW495" s="98">
        <f>IF(ISNUMBER(SEARCH('ankieta ESG'!$G$182,AX495)),MAX($AW$3:AW494)+1,0)</f>
        <v>492</v>
      </c>
      <c r="AX495" s="134" t="s">
        <v>4495</v>
      </c>
      <c r="AY495" s="98">
        <v>0</v>
      </c>
      <c r="AZ495" s="99" t="str">
        <f>IFERROR(VLOOKUP(ROWS($AX$4:AX495),$AW$4:$AX$2337,2,0),"")</f>
        <v>Goniądz (pow. moniecki, woj. podlaskie)</v>
      </c>
      <c r="BA495" s="98">
        <v>0</v>
      </c>
      <c r="BB495" s="98">
        <f>IF(ISNUMBER(SEARCH('ankieta ESG'!$G$183,BC495)),MAX($BB$3:BB494)+1,0)</f>
        <v>492</v>
      </c>
      <c r="BC495" s="134" t="s">
        <v>4495</v>
      </c>
      <c r="BD495" s="98">
        <v>0</v>
      </c>
      <c r="BE495" s="99" t="str">
        <f>IFERROR(VLOOKUP(ROWS($BC$4:BC495),$BB$4:$BC$2337,2,0),"")</f>
        <v>Goniądz (pow. moniecki, woj. podlaskie)</v>
      </c>
      <c r="BF495" s="98">
        <v>0</v>
      </c>
      <c r="BG495" s="98">
        <f>IF(ISNUMBER(SEARCH('ankieta ESG'!$G$184,BH495)),MAX($BG$3:BG494)+1,0)</f>
        <v>492</v>
      </c>
      <c r="BH495" s="134" t="s">
        <v>4495</v>
      </c>
      <c r="BI495" s="98">
        <v>0</v>
      </c>
      <c r="BJ495" s="99" t="str">
        <f>IFERROR(VLOOKUP(ROWS($BH$4:BH495),$BG$4:$BH$2337,2,0),"")</f>
        <v>Goniądz (pow. moniecki, woj. podlaskie)</v>
      </c>
      <c r="BK495" s="98">
        <v>0</v>
      </c>
      <c r="BL495" s="98">
        <f>IF(ISNUMBER(SEARCH('ankieta ESG'!$G$185,BM495)),MAX($BL$3:BL494)+1,0)</f>
        <v>492</v>
      </c>
      <c r="BM495" s="134" t="s">
        <v>4495</v>
      </c>
      <c r="BN495" s="98">
        <v>0</v>
      </c>
      <c r="BO495" s="99" t="str">
        <f>IFERROR(VLOOKUP(ROWS($BM$4:BM495),$BL$4:$BM$2337,2,0),"")</f>
        <v>Goniądz (pow. moniecki, woj. podlaskie)</v>
      </c>
      <c r="BP495" s="98">
        <v>0</v>
      </c>
      <c r="BQ495" s="98">
        <f>IF(ISNUMBER(SEARCH('ankieta ESG'!$G$186,BR495)),MAX($BQ$3:BQ494)+1,0)</f>
        <v>492</v>
      </c>
      <c r="BR495" s="134" t="s">
        <v>4495</v>
      </c>
      <c r="BS495" s="98">
        <v>0</v>
      </c>
      <c r="BT495" s="99" t="str">
        <f>IFERROR(VLOOKUP(ROWS($BR$4:BR495),$BQ$4:$BR$2337,2,0),"")</f>
        <v>Goniądz (pow. moniecki, woj. podlaskie)</v>
      </c>
      <c r="BU495" s="98">
        <v>0</v>
      </c>
      <c r="BV495" s="98">
        <f>IF(ISNUMBER(SEARCH('ankieta ESG'!$G$187,BW495)),MAX($BV$3:BV494)+1,0)</f>
        <v>492</v>
      </c>
      <c r="BW495" s="134" t="s">
        <v>4495</v>
      </c>
      <c r="BX495" s="98">
        <v>0</v>
      </c>
      <c r="BY495" s="99" t="str">
        <f>IFERROR(VLOOKUP(ROWS($BW$4:BW495),$BV$4:$BW$2337,2,0),"")</f>
        <v>Goniądz (pow. moniecki, woj. podlaskie)</v>
      </c>
      <c r="BZ495" s="98">
        <v>0</v>
      </c>
      <c r="CA495" s="98">
        <f>IF(ISNUMBER(SEARCH('ankieta ESG'!$G$188,CB495)),MAX($CA$3:CA494)+1,0)</f>
        <v>492</v>
      </c>
      <c r="CB495" s="134" t="s">
        <v>4495</v>
      </c>
      <c r="CC495" s="98">
        <v>0</v>
      </c>
      <c r="CD495" s="99" t="str">
        <f>IFERROR(VLOOKUP(ROWS($CB$4:CB495),$CA$4:$CB$2337,2,0),"")</f>
        <v>Goniądz (pow. moniecki, woj. podlaskie)</v>
      </c>
      <c r="CE495" s="98">
        <v>0</v>
      </c>
      <c r="CF495" s="98">
        <f>IF(ISNUMBER(SEARCH('ankieta ESG'!$G$189,CG495)),MAX($CF$3:CF494)+1,0)</f>
        <v>492</v>
      </c>
      <c r="CG495" s="134" t="s">
        <v>4495</v>
      </c>
      <c r="CH495" s="98">
        <v>0</v>
      </c>
      <c r="CI495" s="99" t="str">
        <f>IFERROR(VLOOKUP(ROWS($CG$4:CG495),$CF$4:$CG$2337,2,0),"")</f>
        <v>Goniądz (pow. moniecki, woj. podlaskie)</v>
      </c>
      <c r="CJ495" s="98">
        <v>0</v>
      </c>
    </row>
    <row r="496" spans="2:88">
      <c r="B496" s="98">
        <f>IF(ISNUMBER(SEARCH('ankieta ESG'!$E$11,C496)),MAX(B$3:$B495)+1,0)</f>
        <v>493</v>
      </c>
      <c r="C496" s="99" t="s">
        <v>537</v>
      </c>
      <c r="D496" s="98">
        <v>0</v>
      </c>
      <c r="E496" s="99" t="str">
        <f>IFERROR(VLOOKUP(ROWS($C$4:C496),$B$4:$C$1385,2,0),"")</f>
        <v>64.11.Z Działalność banku centralnego (PKD 2007)</v>
      </c>
      <c r="F496" s="98">
        <v>0</v>
      </c>
      <c r="AM496" s="98">
        <f>IF(ISNUMBER(SEARCH('ankieta ESG'!$G$180,AN496)),MAX(AM$3:$AM495)+1,0)</f>
        <v>493</v>
      </c>
      <c r="AN496" s="134" t="s">
        <v>4496</v>
      </c>
      <c r="AO496" s="98">
        <v>0</v>
      </c>
      <c r="AP496" s="99" t="str">
        <f>IFERROR(VLOOKUP(ROWS($AN$4:AN496),$AM$4:$AN$2337,2,0),"")</f>
        <v>Goraj (pow. biłgorajski, woj. lubelskie)</v>
      </c>
      <c r="AQ496" s="98">
        <v>0</v>
      </c>
      <c r="AR496" s="98">
        <f>IF(ISNUMBER(SEARCH('ankieta ESG'!$G$181,AS496)),MAX($AR$3:AR495)+1,0)</f>
        <v>493</v>
      </c>
      <c r="AS496" s="134" t="s">
        <v>4496</v>
      </c>
      <c r="AT496" s="98">
        <v>0</v>
      </c>
      <c r="AU496" s="99" t="str">
        <f>IFERROR(VLOOKUP(ROWS($AS$4:AS496),$AR$4:$AS$2337,2,0),"")</f>
        <v>Goraj (pow. biłgorajski, woj. lubelskie)</v>
      </c>
      <c r="AV496" s="98">
        <v>0</v>
      </c>
      <c r="AW496" s="98">
        <f>IF(ISNUMBER(SEARCH('ankieta ESG'!$G$182,AX496)),MAX($AW$3:AW495)+1,0)</f>
        <v>493</v>
      </c>
      <c r="AX496" s="134" t="s">
        <v>4496</v>
      </c>
      <c r="AY496" s="98">
        <v>0</v>
      </c>
      <c r="AZ496" s="99" t="str">
        <f>IFERROR(VLOOKUP(ROWS($AX$4:AX496),$AW$4:$AX$2337,2,0),"")</f>
        <v>Goraj (pow. biłgorajski, woj. lubelskie)</v>
      </c>
      <c r="BA496" s="98">
        <v>0</v>
      </c>
      <c r="BB496" s="98">
        <f>IF(ISNUMBER(SEARCH('ankieta ESG'!$G$183,BC496)),MAX($BB$3:BB495)+1,0)</f>
        <v>493</v>
      </c>
      <c r="BC496" s="134" t="s">
        <v>4496</v>
      </c>
      <c r="BD496" s="98">
        <v>0</v>
      </c>
      <c r="BE496" s="99" t="str">
        <f>IFERROR(VLOOKUP(ROWS($BC$4:BC496),$BB$4:$BC$2337,2,0),"")</f>
        <v>Goraj (pow. biłgorajski, woj. lubelskie)</v>
      </c>
      <c r="BF496" s="98">
        <v>0</v>
      </c>
      <c r="BG496" s="98">
        <f>IF(ISNUMBER(SEARCH('ankieta ESG'!$G$184,BH496)),MAX($BG$3:BG495)+1,0)</f>
        <v>493</v>
      </c>
      <c r="BH496" s="134" t="s">
        <v>4496</v>
      </c>
      <c r="BI496" s="98">
        <v>0</v>
      </c>
      <c r="BJ496" s="99" t="str">
        <f>IFERROR(VLOOKUP(ROWS($BH$4:BH496),$BG$4:$BH$2337,2,0),"")</f>
        <v>Goraj (pow. biłgorajski, woj. lubelskie)</v>
      </c>
      <c r="BK496" s="98">
        <v>0</v>
      </c>
      <c r="BL496" s="98">
        <f>IF(ISNUMBER(SEARCH('ankieta ESG'!$G$185,BM496)),MAX($BL$3:BL495)+1,0)</f>
        <v>493</v>
      </c>
      <c r="BM496" s="134" t="s">
        <v>4496</v>
      </c>
      <c r="BN496" s="98">
        <v>0</v>
      </c>
      <c r="BO496" s="99" t="str">
        <f>IFERROR(VLOOKUP(ROWS($BM$4:BM496),$BL$4:$BM$2337,2,0),"")</f>
        <v>Goraj (pow. biłgorajski, woj. lubelskie)</v>
      </c>
      <c r="BP496" s="98">
        <v>0</v>
      </c>
      <c r="BQ496" s="98">
        <f>IF(ISNUMBER(SEARCH('ankieta ESG'!$G$186,BR496)),MAX($BQ$3:BQ495)+1,0)</f>
        <v>493</v>
      </c>
      <c r="BR496" s="134" t="s">
        <v>4496</v>
      </c>
      <c r="BS496" s="98">
        <v>0</v>
      </c>
      <c r="BT496" s="99" t="str">
        <f>IFERROR(VLOOKUP(ROWS($BR$4:BR496),$BQ$4:$BR$2337,2,0),"")</f>
        <v>Goraj (pow. biłgorajski, woj. lubelskie)</v>
      </c>
      <c r="BU496" s="98">
        <v>0</v>
      </c>
      <c r="BV496" s="98">
        <f>IF(ISNUMBER(SEARCH('ankieta ESG'!$G$187,BW496)),MAX($BV$3:BV495)+1,0)</f>
        <v>493</v>
      </c>
      <c r="BW496" s="134" t="s">
        <v>4496</v>
      </c>
      <c r="BX496" s="98">
        <v>0</v>
      </c>
      <c r="BY496" s="99" t="str">
        <f>IFERROR(VLOOKUP(ROWS($BW$4:BW496),$BV$4:$BW$2337,2,0),"")</f>
        <v>Goraj (pow. biłgorajski, woj. lubelskie)</v>
      </c>
      <c r="BZ496" s="98">
        <v>0</v>
      </c>
      <c r="CA496" s="98">
        <f>IF(ISNUMBER(SEARCH('ankieta ESG'!$G$188,CB496)),MAX($CA$3:CA495)+1,0)</f>
        <v>493</v>
      </c>
      <c r="CB496" s="134" t="s">
        <v>4496</v>
      </c>
      <c r="CC496" s="98">
        <v>0</v>
      </c>
      <c r="CD496" s="99" t="str">
        <f>IFERROR(VLOOKUP(ROWS($CB$4:CB496),$CA$4:$CB$2337,2,0),"")</f>
        <v>Goraj (pow. biłgorajski, woj. lubelskie)</v>
      </c>
      <c r="CE496" s="98">
        <v>0</v>
      </c>
      <c r="CF496" s="98">
        <f>IF(ISNUMBER(SEARCH('ankieta ESG'!$G$189,CG496)),MAX($CF$3:CF495)+1,0)</f>
        <v>493</v>
      </c>
      <c r="CG496" s="134" t="s">
        <v>4496</v>
      </c>
      <c r="CH496" s="98">
        <v>0</v>
      </c>
      <c r="CI496" s="99" t="str">
        <f>IFERROR(VLOOKUP(ROWS($CG$4:CG496),$CF$4:$CG$2337,2,0),"")</f>
        <v>Goraj (pow. biłgorajski, woj. lubelskie)</v>
      </c>
      <c r="CJ496" s="98">
        <v>0</v>
      </c>
    </row>
    <row r="497" spans="2:88">
      <c r="B497" s="98">
        <f>IF(ISNUMBER(SEARCH('ankieta ESG'!$E$11,C497)),MAX(B$3:$B496)+1,0)</f>
        <v>494</v>
      </c>
      <c r="C497" s="99" t="s">
        <v>538</v>
      </c>
      <c r="D497" s="98">
        <v>0</v>
      </c>
      <c r="E497" s="99" t="str">
        <f>IFERROR(VLOOKUP(ROWS($C$4:C497),$B$4:$C$1385,2,0),"")</f>
        <v>64.19.Z Pozostałe pośrednictwo pieniężne (PKD 2007)</v>
      </c>
      <c r="F497" s="98">
        <v>0</v>
      </c>
      <c r="AM497" s="98">
        <f>IF(ISNUMBER(SEARCH('ankieta ESG'!$G$180,AN497)),MAX(AM$3:$AM496)+1,0)</f>
        <v>494</v>
      </c>
      <c r="AN497" s="134" t="s">
        <v>4497</v>
      </c>
      <c r="AO497" s="98">
        <v>0</v>
      </c>
      <c r="AP497" s="99" t="str">
        <f>IFERROR(VLOOKUP(ROWS($AN$4:AN497),$AM$4:$AN$2337,2,0),"")</f>
        <v>Gorlice (pow. gorlicki, woj. małopolskie)</v>
      </c>
      <c r="AQ497" s="98">
        <v>0</v>
      </c>
      <c r="AR497" s="98">
        <f>IF(ISNUMBER(SEARCH('ankieta ESG'!$G$181,AS497)),MAX($AR$3:AR496)+1,0)</f>
        <v>494</v>
      </c>
      <c r="AS497" s="134" t="s">
        <v>4497</v>
      </c>
      <c r="AT497" s="98">
        <v>0</v>
      </c>
      <c r="AU497" s="99" t="str">
        <f>IFERROR(VLOOKUP(ROWS($AS$4:AS497),$AR$4:$AS$2337,2,0),"")</f>
        <v>Gorlice (pow. gorlicki, woj. małopolskie)</v>
      </c>
      <c r="AV497" s="98">
        <v>0</v>
      </c>
      <c r="AW497" s="98">
        <f>IF(ISNUMBER(SEARCH('ankieta ESG'!$G$182,AX497)),MAX($AW$3:AW496)+1,0)</f>
        <v>494</v>
      </c>
      <c r="AX497" s="134" t="s">
        <v>4497</v>
      </c>
      <c r="AY497" s="98">
        <v>0</v>
      </c>
      <c r="AZ497" s="99" t="str">
        <f>IFERROR(VLOOKUP(ROWS($AX$4:AX497),$AW$4:$AX$2337,2,0),"")</f>
        <v>Gorlice (pow. gorlicki, woj. małopolskie)</v>
      </c>
      <c r="BA497" s="98">
        <v>0</v>
      </c>
      <c r="BB497" s="98">
        <f>IF(ISNUMBER(SEARCH('ankieta ESG'!$G$183,BC497)),MAX($BB$3:BB496)+1,0)</f>
        <v>494</v>
      </c>
      <c r="BC497" s="134" t="s">
        <v>4497</v>
      </c>
      <c r="BD497" s="98">
        <v>0</v>
      </c>
      <c r="BE497" s="99" t="str">
        <f>IFERROR(VLOOKUP(ROWS($BC$4:BC497),$BB$4:$BC$2337,2,0),"")</f>
        <v>Gorlice (pow. gorlicki, woj. małopolskie)</v>
      </c>
      <c r="BF497" s="98">
        <v>0</v>
      </c>
      <c r="BG497" s="98">
        <f>IF(ISNUMBER(SEARCH('ankieta ESG'!$G$184,BH497)),MAX($BG$3:BG496)+1,0)</f>
        <v>494</v>
      </c>
      <c r="BH497" s="134" t="s">
        <v>4497</v>
      </c>
      <c r="BI497" s="98">
        <v>0</v>
      </c>
      <c r="BJ497" s="99" t="str">
        <f>IFERROR(VLOOKUP(ROWS($BH$4:BH497),$BG$4:$BH$2337,2,0),"")</f>
        <v>Gorlice (pow. gorlicki, woj. małopolskie)</v>
      </c>
      <c r="BK497" s="98">
        <v>0</v>
      </c>
      <c r="BL497" s="98">
        <f>IF(ISNUMBER(SEARCH('ankieta ESG'!$G$185,BM497)),MAX($BL$3:BL496)+1,0)</f>
        <v>494</v>
      </c>
      <c r="BM497" s="134" t="s">
        <v>4497</v>
      </c>
      <c r="BN497" s="98">
        <v>0</v>
      </c>
      <c r="BO497" s="99" t="str">
        <f>IFERROR(VLOOKUP(ROWS($BM$4:BM497),$BL$4:$BM$2337,2,0),"")</f>
        <v>Gorlice (pow. gorlicki, woj. małopolskie)</v>
      </c>
      <c r="BP497" s="98">
        <v>0</v>
      </c>
      <c r="BQ497" s="98">
        <f>IF(ISNUMBER(SEARCH('ankieta ESG'!$G$186,BR497)),MAX($BQ$3:BQ496)+1,0)</f>
        <v>494</v>
      </c>
      <c r="BR497" s="134" t="s">
        <v>4497</v>
      </c>
      <c r="BS497" s="98">
        <v>0</v>
      </c>
      <c r="BT497" s="99" t="str">
        <f>IFERROR(VLOOKUP(ROWS($BR$4:BR497),$BQ$4:$BR$2337,2,0),"")</f>
        <v>Gorlice (pow. gorlicki, woj. małopolskie)</v>
      </c>
      <c r="BU497" s="98">
        <v>0</v>
      </c>
      <c r="BV497" s="98">
        <f>IF(ISNUMBER(SEARCH('ankieta ESG'!$G$187,BW497)),MAX($BV$3:BV496)+1,0)</f>
        <v>494</v>
      </c>
      <c r="BW497" s="134" t="s">
        <v>4497</v>
      </c>
      <c r="BX497" s="98">
        <v>0</v>
      </c>
      <c r="BY497" s="99" t="str">
        <f>IFERROR(VLOOKUP(ROWS($BW$4:BW497),$BV$4:$BW$2337,2,0),"")</f>
        <v>Gorlice (pow. gorlicki, woj. małopolskie)</v>
      </c>
      <c r="BZ497" s="98">
        <v>0</v>
      </c>
      <c r="CA497" s="98">
        <f>IF(ISNUMBER(SEARCH('ankieta ESG'!$G$188,CB497)),MAX($CA$3:CA496)+1,0)</f>
        <v>494</v>
      </c>
      <c r="CB497" s="134" t="s">
        <v>4497</v>
      </c>
      <c r="CC497" s="98">
        <v>0</v>
      </c>
      <c r="CD497" s="99" t="str">
        <f>IFERROR(VLOOKUP(ROWS($CB$4:CB497),$CA$4:$CB$2337,2,0),"")</f>
        <v>Gorlice (pow. gorlicki, woj. małopolskie)</v>
      </c>
      <c r="CE497" s="98">
        <v>0</v>
      </c>
      <c r="CF497" s="98">
        <f>IF(ISNUMBER(SEARCH('ankieta ESG'!$G$189,CG497)),MAX($CF$3:CF496)+1,0)</f>
        <v>494</v>
      </c>
      <c r="CG497" s="134" t="s">
        <v>4497</v>
      </c>
      <c r="CH497" s="98">
        <v>0</v>
      </c>
      <c r="CI497" s="99" t="str">
        <f>IFERROR(VLOOKUP(ROWS($CG$4:CG497),$CF$4:$CG$2337,2,0),"")</f>
        <v>Gorlice (pow. gorlicki, woj. małopolskie)</v>
      </c>
      <c r="CJ497" s="98">
        <v>0</v>
      </c>
    </row>
    <row r="498" spans="2:88">
      <c r="B498" s="98">
        <f>IF(ISNUMBER(SEARCH('ankieta ESG'!$E$11,C498)),MAX(B$3:$B497)+1,0)</f>
        <v>495</v>
      </c>
      <c r="C498" s="99" t="s">
        <v>539</v>
      </c>
      <c r="D498" s="98">
        <v>0</v>
      </c>
      <c r="E498" s="99" t="str">
        <f>IFERROR(VLOOKUP(ROWS($C$4:C498),$B$4:$C$1385,2,0),"")</f>
        <v>64.20.Z Działalność holdingów finansowych (PKD 2007)</v>
      </c>
      <c r="F498" s="98">
        <v>0</v>
      </c>
      <c r="AM498" s="98">
        <f>IF(ISNUMBER(SEARCH('ankieta ESG'!$G$180,AN498)),MAX(AM$3:$AM497)+1,0)</f>
        <v>495</v>
      </c>
      <c r="AN498" s="134" t="s">
        <v>4498</v>
      </c>
      <c r="AO498" s="98">
        <v>0</v>
      </c>
      <c r="AP498" s="99" t="str">
        <f>IFERROR(VLOOKUP(ROWS($AN$4:AN498),$AM$4:$AN$2337,2,0),"")</f>
        <v>Gorzkowice (pow. piotrkowski, woj. łódzkie)</v>
      </c>
      <c r="AQ498" s="98">
        <v>0</v>
      </c>
      <c r="AR498" s="98">
        <f>IF(ISNUMBER(SEARCH('ankieta ESG'!$G$181,AS498)),MAX($AR$3:AR497)+1,0)</f>
        <v>495</v>
      </c>
      <c r="AS498" s="134" t="s">
        <v>4498</v>
      </c>
      <c r="AT498" s="98">
        <v>0</v>
      </c>
      <c r="AU498" s="99" t="str">
        <f>IFERROR(VLOOKUP(ROWS($AS$4:AS498),$AR$4:$AS$2337,2,0),"")</f>
        <v>Gorzkowice (pow. piotrkowski, woj. łódzkie)</v>
      </c>
      <c r="AV498" s="98">
        <v>0</v>
      </c>
      <c r="AW498" s="98">
        <f>IF(ISNUMBER(SEARCH('ankieta ESG'!$G$182,AX498)),MAX($AW$3:AW497)+1,0)</f>
        <v>495</v>
      </c>
      <c r="AX498" s="134" t="s">
        <v>4498</v>
      </c>
      <c r="AY498" s="98">
        <v>0</v>
      </c>
      <c r="AZ498" s="99" t="str">
        <f>IFERROR(VLOOKUP(ROWS($AX$4:AX498),$AW$4:$AX$2337,2,0),"")</f>
        <v>Gorzkowice (pow. piotrkowski, woj. łódzkie)</v>
      </c>
      <c r="BA498" s="98">
        <v>0</v>
      </c>
      <c r="BB498" s="98">
        <f>IF(ISNUMBER(SEARCH('ankieta ESG'!$G$183,BC498)),MAX($BB$3:BB497)+1,0)</f>
        <v>495</v>
      </c>
      <c r="BC498" s="134" t="s">
        <v>4498</v>
      </c>
      <c r="BD498" s="98">
        <v>0</v>
      </c>
      <c r="BE498" s="99" t="str">
        <f>IFERROR(VLOOKUP(ROWS($BC$4:BC498),$BB$4:$BC$2337,2,0),"")</f>
        <v>Gorzkowice (pow. piotrkowski, woj. łódzkie)</v>
      </c>
      <c r="BF498" s="98">
        <v>0</v>
      </c>
      <c r="BG498" s="98">
        <f>IF(ISNUMBER(SEARCH('ankieta ESG'!$G$184,BH498)),MAX($BG$3:BG497)+1,0)</f>
        <v>495</v>
      </c>
      <c r="BH498" s="134" t="s">
        <v>4498</v>
      </c>
      <c r="BI498" s="98">
        <v>0</v>
      </c>
      <c r="BJ498" s="99" t="str">
        <f>IFERROR(VLOOKUP(ROWS($BH$4:BH498),$BG$4:$BH$2337,2,0),"")</f>
        <v>Gorzkowice (pow. piotrkowski, woj. łódzkie)</v>
      </c>
      <c r="BK498" s="98">
        <v>0</v>
      </c>
      <c r="BL498" s="98">
        <f>IF(ISNUMBER(SEARCH('ankieta ESG'!$G$185,BM498)),MAX($BL$3:BL497)+1,0)</f>
        <v>495</v>
      </c>
      <c r="BM498" s="134" t="s">
        <v>4498</v>
      </c>
      <c r="BN498" s="98">
        <v>0</v>
      </c>
      <c r="BO498" s="99" t="str">
        <f>IFERROR(VLOOKUP(ROWS($BM$4:BM498),$BL$4:$BM$2337,2,0),"")</f>
        <v>Gorzkowice (pow. piotrkowski, woj. łódzkie)</v>
      </c>
      <c r="BP498" s="98">
        <v>0</v>
      </c>
      <c r="BQ498" s="98">
        <f>IF(ISNUMBER(SEARCH('ankieta ESG'!$G$186,BR498)),MAX($BQ$3:BQ497)+1,0)</f>
        <v>495</v>
      </c>
      <c r="BR498" s="134" t="s">
        <v>4498</v>
      </c>
      <c r="BS498" s="98">
        <v>0</v>
      </c>
      <c r="BT498" s="99" t="str">
        <f>IFERROR(VLOOKUP(ROWS($BR$4:BR498),$BQ$4:$BR$2337,2,0),"")</f>
        <v>Gorzkowice (pow. piotrkowski, woj. łódzkie)</v>
      </c>
      <c r="BU498" s="98">
        <v>0</v>
      </c>
      <c r="BV498" s="98">
        <f>IF(ISNUMBER(SEARCH('ankieta ESG'!$G$187,BW498)),MAX($BV$3:BV497)+1,0)</f>
        <v>495</v>
      </c>
      <c r="BW498" s="134" t="s">
        <v>4498</v>
      </c>
      <c r="BX498" s="98">
        <v>0</v>
      </c>
      <c r="BY498" s="99" t="str">
        <f>IFERROR(VLOOKUP(ROWS($BW$4:BW498),$BV$4:$BW$2337,2,0),"")</f>
        <v>Gorzkowice (pow. piotrkowski, woj. łódzkie)</v>
      </c>
      <c r="BZ498" s="98">
        <v>0</v>
      </c>
      <c r="CA498" s="98">
        <f>IF(ISNUMBER(SEARCH('ankieta ESG'!$G$188,CB498)),MAX($CA$3:CA497)+1,0)</f>
        <v>495</v>
      </c>
      <c r="CB498" s="134" t="s">
        <v>4498</v>
      </c>
      <c r="CC498" s="98">
        <v>0</v>
      </c>
      <c r="CD498" s="99" t="str">
        <f>IFERROR(VLOOKUP(ROWS($CB$4:CB498),$CA$4:$CB$2337,2,0),"")</f>
        <v>Gorzkowice (pow. piotrkowski, woj. łódzkie)</v>
      </c>
      <c r="CE498" s="98">
        <v>0</v>
      </c>
      <c r="CF498" s="98">
        <f>IF(ISNUMBER(SEARCH('ankieta ESG'!$G$189,CG498)),MAX($CF$3:CF497)+1,0)</f>
        <v>495</v>
      </c>
      <c r="CG498" s="134" t="s">
        <v>4498</v>
      </c>
      <c r="CH498" s="98">
        <v>0</v>
      </c>
      <c r="CI498" s="99" t="str">
        <f>IFERROR(VLOOKUP(ROWS($CG$4:CG498),$CF$4:$CG$2337,2,0),"")</f>
        <v>Gorzkowice (pow. piotrkowski, woj. łódzkie)</v>
      </c>
      <c r="CJ498" s="98">
        <v>0</v>
      </c>
    </row>
    <row r="499" spans="2:88">
      <c r="B499" s="98">
        <f>IF(ISNUMBER(SEARCH('ankieta ESG'!$E$11,C499)),MAX(B$3:$B498)+1,0)</f>
        <v>496</v>
      </c>
      <c r="C499" s="99" t="s">
        <v>540</v>
      </c>
      <c r="D499" s="98">
        <v>0</v>
      </c>
      <c r="E499" s="99" t="str">
        <f>IFERROR(VLOOKUP(ROWS($C$4:C499),$B$4:$C$1385,2,0),"")</f>
        <v>64.30.Z Działalność trustów, funduszów i podobnych instytucji finansowych (PKD 2007)</v>
      </c>
      <c r="F499" s="98">
        <v>0</v>
      </c>
      <c r="AM499" s="98">
        <f>IF(ISNUMBER(SEARCH('ankieta ESG'!$G$180,AN499)),MAX(AM$3:$AM498)+1,0)</f>
        <v>496</v>
      </c>
      <c r="AN499" s="134" t="s">
        <v>4499</v>
      </c>
      <c r="AO499" s="98">
        <v>0</v>
      </c>
      <c r="AP499" s="99" t="str">
        <f>IFERROR(VLOOKUP(ROWS($AN$4:AN499),$AM$4:$AN$2337,2,0),"")</f>
        <v>Gorzków (pow. krasnostawski, woj. lubelskie)</v>
      </c>
      <c r="AQ499" s="98">
        <v>0</v>
      </c>
      <c r="AR499" s="98">
        <f>IF(ISNUMBER(SEARCH('ankieta ESG'!$G$181,AS499)),MAX($AR$3:AR498)+1,0)</f>
        <v>496</v>
      </c>
      <c r="AS499" s="134" t="s">
        <v>4499</v>
      </c>
      <c r="AT499" s="98">
        <v>0</v>
      </c>
      <c r="AU499" s="99" t="str">
        <f>IFERROR(VLOOKUP(ROWS($AS$4:AS499),$AR$4:$AS$2337,2,0),"")</f>
        <v>Gorzków (pow. krasnostawski, woj. lubelskie)</v>
      </c>
      <c r="AV499" s="98">
        <v>0</v>
      </c>
      <c r="AW499" s="98">
        <f>IF(ISNUMBER(SEARCH('ankieta ESG'!$G$182,AX499)),MAX($AW$3:AW498)+1,0)</f>
        <v>496</v>
      </c>
      <c r="AX499" s="134" t="s">
        <v>4499</v>
      </c>
      <c r="AY499" s="98">
        <v>0</v>
      </c>
      <c r="AZ499" s="99" t="str">
        <f>IFERROR(VLOOKUP(ROWS($AX$4:AX499),$AW$4:$AX$2337,2,0),"")</f>
        <v>Gorzków (pow. krasnostawski, woj. lubelskie)</v>
      </c>
      <c r="BA499" s="98">
        <v>0</v>
      </c>
      <c r="BB499" s="98">
        <f>IF(ISNUMBER(SEARCH('ankieta ESG'!$G$183,BC499)),MAX($BB$3:BB498)+1,0)</f>
        <v>496</v>
      </c>
      <c r="BC499" s="134" t="s">
        <v>4499</v>
      </c>
      <c r="BD499" s="98">
        <v>0</v>
      </c>
      <c r="BE499" s="99" t="str">
        <f>IFERROR(VLOOKUP(ROWS($BC$4:BC499),$BB$4:$BC$2337,2,0),"")</f>
        <v>Gorzków (pow. krasnostawski, woj. lubelskie)</v>
      </c>
      <c r="BF499" s="98">
        <v>0</v>
      </c>
      <c r="BG499" s="98">
        <f>IF(ISNUMBER(SEARCH('ankieta ESG'!$G$184,BH499)),MAX($BG$3:BG498)+1,0)</f>
        <v>496</v>
      </c>
      <c r="BH499" s="134" t="s">
        <v>4499</v>
      </c>
      <c r="BI499" s="98">
        <v>0</v>
      </c>
      <c r="BJ499" s="99" t="str">
        <f>IFERROR(VLOOKUP(ROWS($BH$4:BH499),$BG$4:$BH$2337,2,0),"")</f>
        <v>Gorzków (pow. krasnostawski, woj. lubelskie)</v>
      </c>
      <c r="BK499" s="98">
        <v>0</v>
      </c>
      <c r="BL499" s="98">
        <f>IF(ISNUMBER(SEARCH('ankieta ESG'!$G$185,BM499)),MAX($BL$3:BL498)+1,0)</f>
        <v>496</v>
      </c>
      <c r="BM499" s="134" t="s">
        <v>4499</v>
      </c>
      <c r="BN499" s="98">
        <v>0</v>
      </c>
      <c r="BO499" s="99" t="str">
        <f>IFERROR(VLOOKUP(ROWS($BM$4:BM499),$BL$4:$BM$2337,2,0),"")</f>
        <v>Gorzków (pow. krasnostawski, woj. lubelskie)</v>
      </c>
      <c r="BP499" s="98">
        <v>0</v>
      </c>
      <c r="BQ499" s="98">
        <f>IF(ISNUMBER(SEARCH('ankieta ESG'!$G$186,BR499)),MAX($BQ$3:BQ498)+1,0)</f>
        <v>496</v>
      </c>
      <c r="BR499" s="134" t="s">
        <v>4499</v>
      </c>
      <c r="BS499" s="98">
        <v>0</v>
      </c>
      <c r="BT499" s="99" t="str">
        <f>IFERROR(VLOOKUP(ROWS($BR$4:BR499),$BQ$4:$BR$2337,2,0),"")</f>
        <v>Gorzków (pow. krasnostawski, woj. lubelskie)</v>
      </c>
      <c r="BU499" s="98">
        <v>0</v>
      </c>
      <c r="BV499" s="98">
        <f>IF(ISNUMBER(SEARCH('ankieta ESG'!$G$187,BW499)),MAX($BV$3:BV498)+1,0)</f>
        <v>496</v>
      </c>
      <c r="BW499" s="134" t="s">
        <v>4499</v>
      </c>
      <c r="BX499" s="98">
        <v>0</v>
      </c>
      <c r="BY499" s="99" t="str">
        <f>IFERROR(VLOOKUP(ROWS($BW$4:BW499),$BV$4:$BW$2337,2,0),"")</f>
        <v>Gorzków (pow. krasnostawski, woj. lubelskie)</v>
      </c>
      <c r="BZ499" s="98">
        <v>0</v>
      </c>
      <c r="CA499" s="98">
        <f>IF(ISNUMBER(SEARCH('ankieta ESG'!$G$188,CB499)),MAX($CA$3:CA498)+1,0)</f>
        <v>496</v>
      </c>
      <c r="CB499" s="134" t="s">
        <v>4499</v>
      </c>
      <c r="CC499" s="98">
        <v>0</v>
      </c>
      <c r="CD499" s="99" t="str">
        <f>IFERROR(VLOOKUP(ROWS($CB$4:CB499),$CA$4:$CB$2337,2,0),"")</f>
        <v>Gorzków (pow. krasnostawski, woj. lubelskie)</v>
      </c>
      <c r="CE499" s="98">
        <v>0</v>
      </c>
      <c r="CF499" s="98">
        <f>IF(ISNUMBER(SEARCH('ankieta ESG'!$G$189,CG499)),MAX($CF$3:CF498)+1,0)</f>
        <v>496</v>
      </c>
      <c r="CG499" s="134" t="s">
        <v>4499</v>
      </c>
      <c r="CH499" s="98">
        <v>0</v>
      </c>
      <c r="CI499" s="99" t="str">
        <f>IFERROR(VLOOKUP(ROWS($CG$4:CG499),$CF$4:$CG$2337,2,0),"")</f>
        <v>Gorzków (pow. krasnostawski, woj. lubelskie)</v>
      </c>
      <c r="CJ499" s="98">
        <v>0</v>
      </c>
    </row>
    <row r="500" spans="2:88">
      <c r="B500" s="98">
        <f>IF(ISNUMBER(SEARCH('ankieta ESG'!$E$11,C500)),MAX(B$3:$B499)+1,0)</f>
        <v>497</v>
      </c>
      <c r="C500" s="99" t="s">
        <v>541</v>
      </c>
      <c r="D500" s="98">
        <v>0</v>
      </c>
      <c r="E500" s="99" t="str">
        <f>IFERROR(VLOOKUP(ROWS($C$4:C500),$B$4:$C$1385,2,0),"")</f>
        <v>64.91.Z Leasing finansowy (PKD 2007)</v>
      </c>
      <c r="F500" s="98">
        <v>0</v>
      </c>
      <c r="AM500" s="98">
        <f>IF(ISNUMBER(SEARCH('ankieta ESG'!$G$180,AN500)),MAX(AM$3:$AM499)+1,0)</f>
        <v>497</v>
      </c>
      <c r="AN500" s="134" t="s">
        <v>4500</v>
      </c>
      <c r="AO500" s="98">
        <v>0</v>
      </c>
      <c r="AP500" s="99" t="str">
        <f>IFERROR(VLOOKUP(ROWS($AN$4:AN500),$AM$4:$AN$2337,2,0),"")</f>
        <v>Gorzów Śląski (pow. oleski, woj. opolskie)</v>
      </c>
      <c r="AQ500" s="98">
        <v>0</v>
      </c>
      <c r="AR500" s="98">
        <f>IF(ISNUMBER(SEARCH('ankieta ESG'!$G$181,AS500)),MAX($AR$3:AR499)+1,0)</f>
        <v>497</v>
      </c>
      <c r="AS500" s="134" t="s">
        <v>4500</v>
      </c>
      <c r="AT500" s="98">
        <v>0</v>
      </c>
      <c r="AU500" s="99" t="str">
        <f>IFERROR(VLOOKUP(ROWS($AS$4:AS500),$AR$4:$AS$2337,2,0),"")</f>
        <v>Gorzów Śląski (pow. oleski, woj. opolskie)</v>
      </c>
      <c r="AV500" s="98">
        <v>0</v>
      </c>
      <c r="AW500" s="98">
        <f>IF(ISNUMBER(SEARCH('ankieta ESG'!$G$182,AX500)),MAX($AW$3:AW499)+1,0)</f>
        <v>497</v>
      </c>
      <c r="AX500" s="134" t="s">
        <v>4500</v>
      </c>
      <c r="AY500" s="98">
        <v>0</v>
      </c>
      <c r="AZ500" s="99" t="str">
        <f>IFERROR(VLOOKUP(ROWS($AX$4:AX500),$AW$4:$AX$2337,2,0),"")</f>
        <v>Gorzów Śląski (pow. oleski, woj. opolskie)</v>
      </c>
      <c r="BA500" s="98">
        <v>0</v>
      </c>
      <c r="BB500" s="98">
        <f>IF(ISNUMBER(SEARCH('ankieta ESG'!$G$183,BC500)),MAX($BB$3:BB499)+1,0)</f>
        <v>497</v>
      </c>
      <c r="BC500" s="134" t="s">
        <v>4500</v>
      </c>
      <c r="BD500" s="98">
        <v>0</v>
      </c>
      <c r="BE500" s="99" t="str">
        <f>IFERROR(VLOOKUP(ROWS($BC$4:BC500),$BB$4:$BC$2337,2,0),"")</f>
        <v>Gorzów Śląski (pow. oleski, woj. opolskie)</v>
      </c>
      <c r="BF500" s="98">
        <v>0</v>
      </c>
      <c r="BG500" s="98">
        <f>IF(ISNUMBER(SEARCH('ankieta ESG'!$G$184,BH500)),MAX($BG$3:BG499)+1,0)</f>
        <v>497</v>
      </c>
      <c r="BH500" s="134" t="s">
        <v>4500</v>
      </c>
      <c r="BI500" s="98">
        <v>0</v>
      </c>
      <c r="BJ500" s="99" t="str">
        <f>IFERROR(VLOOKUP(ROWS($BH$4:BH500),$BG$4:$BH$2337,2,0),"")</f>
        <v>Gorzów Śląski (pow. oleski, woj. opolskie)</v>
      </c>
      <c r="BK500" s="98">
        <v>0</v>
      </c>
      <c r="BL500" s="98">
        <f>IF(ISNUMBER(SEARCH('ankieta ESG'!$G$185,BM500)),MAX($BL$3:BL499)+1,0)</f>
        <v>497</v>
      </c>
      <c r="BM500" s="134" t="s">
        <v>4500</v>
      </c>
      <c r="BN500" s="98">
        <v>0</v>
      </c>
      <c r="BO500" s="99" t="str">
        <f>IFERROR(VLOOKUP(ROWS($BM$4:BM500),$BL$4:$BM$2337,2,0),"")</f>
        <v>Gorzów Śląski (pow. oleski, woj. opolskie)</v>
      </c>
      <c r="BP500" s="98">
        <v>0</v>
      </c>
      <c r="BQ500" s="98">
        <f>IF(ISNUMBER(SEARCH('ankieta ESG'!$G$186,BR500)),MAX($BQ$3:BQ499)+1,0)</f>
        <v>497</v>
      </c>
      <c r="BR500" s="134" t="s">
        <v>4500</v>
      </c>
      <c r="BS500" s="98">
        <v>0</v>
      </c>
      <c r="BT500" s="99" t="str">
        <f>IFERROR(VLOOKUP(ROWS($BR$4:BR500),$BQ$4:$BR$2337,2,0),"")</f>
        <v>Gorzów Śląski (pow. oleski, woj. opolskie)</v>
      </c>
      <c r="BU500" s="98">
        <v>0</v>
      </c>
      <c r="BV500" s="98">
        <f>IF(ISNUMBER(SEARCH('ankieta ESG'!$G$187,BW500)),MAX($BV$3:BV499)+1,0)</f>
        <v>497</v>
      </c>
      <c r="BW500" s="134" t="s">
        <v>4500</v>
      </c>
      <c r="BX500" s="98">
        <v>0</v>
      </c>
      <c r="BY500" s="99" t="str">
        <f>IFERROR(VLOOKUP(ROWS($BW$4:BW500),$BV$4:$BW$2337,2,0),"")</f>
        <v>Gorzów Śląski (pow. oleski, woj. opolskie)</v>
      </c>
      <c r="BZ500" s="98">
        <v>0</v>
      </c>
      <c r="CA500" s="98">
        <f>IF(ISNUMBER(SEARCH('ankieta ESG'!$G$188,CB500)),MAX($CA$3:CA499)+1,0)</f>
        <v>497</v>
      </c>
      <c r="CB500" s="134" t="s">
        <v>4500</v>
      </c>
      <c r="CC500" s="98">
        <v>0</v>
      </c>
      <c r="CD500" s="99" t="str">
        <f>IFERROR(VLOOKUP(ROWS($CB$4:CB500),$CA$4:$CB$2337,2,0),"")</f>
        <v>Gorzów Śląski (pow. oleski, woj. opolskie)</v>
      </c>
      <c r="CE500" s="98">
        <v>0</v>
      </c>
      <c r="CF500" s="98">
        <f>IF(ISNUMBER(SEARCH('ankieta ESG'!$G$189,CG500)),MAX($CF$3:CF499)+1,0)</f>
        <v>497</v>
      </c>
      <c r="CG500" s="134" t="s">
        <v>4500</v>
      </c>
      <c r="CH500" s="98">
        <v>0</v>
      </c>
      <c r="CI500" s="99" t="str">
        <f>IFERROR(VLOOKUP(ROWS($CG$4:CG500),$CF$4:$CG$2337,2,0),"")</f>
        <v>Gorzów Śląski (pow. oleski, woj. opolskie)</v>
      </c>
      <c r="CJ500" s="98">
        <v>0</v>
      </c>
    </row>
    <row r="501" spans="2:88">
      <c r="B501" s="98">
        <f>IF(ISNUMBER(SEARCH('ankieta ESG'!$E$11,C501)),MAX(B$3:$B500)+1,0)</f>
        <v>498</v>
      </c>
      <c r="C501" s="99" t="s">
        <v>542</v>
      </c>
      <c r="D501" s="98">
        <v>0</v>
      </c>
      <c r="E501" s="99" t="str">
        <f>IFERROR(VLOOKUP(ROWS($C$4:C501),$B$4:$C$1385,2,0),"")</f>
        <v>64.92.Z Pozostałe formy udzielania kredytów (PKD 2007)</v>
      </c>
      <c r="F501" s="98">
        <v>0</v>
      </c>
      <c r="AM501" s="98">
        <f>IF(ISNUMBER(SEARCH('ankieta ESG'!$G$180,AN501)),MAX(AM$3:$AM500)+1,0)</f>
        <v>498</v>
      </c>
      <c r="AN501" s="134" t="s">
        <v>4501</v>
      </c>
      <c r="AO501" s="98">
        <v>0</v>
      </c>
      <c r="AP501" s="99" t="str">
        <f>IFERROR(VLOOKUP(ROWS($AN$4:AN501),$AM$4:$AN$2337,2,0),"")</f>
        <v>Gorzów Wielkopolski (pow. Gorzów Wielkopolski, woj. lubuskie)</v>
      </c>
      <c r="AQ501" s="98">
        <v>0</v>
      </c>
      <c r="AR501" s="98">
        <f>IF(ISNUMBER(SEARCH('ankieta ESG'!$G$181,AS501)),MAX($AR$3:AR500)+1,0)</f>
        <v>498</v>
      </c>
      <c r="AS501" s="134" t="s">
        <v>4501</v>
      </c>
      <c r="AT501" s="98">
        <v>0</v>
      </c>
      <c r="AU501" s="99" t="str">
        <f>IFERROR(VLOOKUP(ROWS($AS$4:AS501),$AR$4:$AS$2337,2,0),"")</f>
        <v>Gorzów Wielkopolski (pow. Gorzów Wielkopolski, woj. lubuskie)</v>
      </c>
      <c r="AV501" s="98">
        <v>0</v>
      </c>
      <c r="AW501" s="98">
        <f>IF(ISNUMBER(SEARCH('ankieta ESG'!$G$182,AX501)),MAX($AW$3:AW500)+1,0)</f>
        <v>498</v>
      </c>
      <c r="AX501" s="134" t="s">
        <v>4501</v>
      </c>
      <c r="AY501" s="98">
        <v>0</v>
      </c>
      <c r="AZ501" s="99" t="str">
        <f>IFERROR(VLOOKUP(ROWS($AX$4:AX501),$AW$4:$AX$2337,2,0),"")</f>
        <v>Gorzów Wielkopolski (pow. Gorzów Wielkopolski, woj. lubuskie)</v>
      </c>
      <c r="BA501" s="98">
        <v>0</v>
      </c>
      <c r="BB501" s="98">
        <f>IF(ISNUMBER(SEARCH('ankieta ESG'!$G$183,BC501)),MAX($BB$3:BB500)+1,0)</f>
        <v>498</v>
      </c>
      <c r="BC501" s="134" t="s">
        <v>4501</v>
      </c>
      <c r="BD501" s="98">
        <v>0</v>
      </c>
      <c r="BE501" s="99" t="str">
        <f>IFERROR(VLOOKUP(ROWS($BC$4:BC501),$BB$4:$BC$2337,2,0),"")</f>
        <v>Gorzów Wielkopolski (pow. Gorzów Wielkopolski, woj. lubuskie)</v>
      </c>
      <c r="BF501" s="98">
        <v>0</v>
      </c>
      <c r="BG501" s="98">
        <f>IF(ISNUMBER(SEARCH('ankieta ESG'!$G$184,BH501)),MAX($BG$3:BG500)+1,0)</f>
        <v>498</v>
      </c>
      <c r="BH501" s="134" t="s">
        <v>4501</v>
      </c>
      <c r="BI501" s="98">
        <v>0</v>
      </c>
      <c r="BJ501" s="99" t="str">
        <f>IFERROR(VLOOKUP(ROWS($BH$4:BH501),$BG$4:$BH$2337,2,0),"")</f>
        <v>Gorzów Wielkopolski (pow. Gorzów Wielkopolski, woj. lubuskie)</v>
      </c>
      <c r="BK501" s="98">
        <v>0</v>
      </c>
      <c r="BL501" s="98">
        <f>IF(ISNUMBER(SEARCH('ankieta ESG'!$G$185,BM501)),MAX($BL$3:BL500)+1,0)</f>
        <v>498</v>
      </c>
      <c r="BM501" s="134" t="s">
        <v>4501</v>
      </c>
      <c r="BN501" s="98">
        <v>0</v>
      </c>
      <c r="BO501" s="99" t="str">
        <f>IFERROR(VLOOKUP(ROWS($BM$4:BM501),$BL$4:$BM$2337,2,0),"")</f>
        <v>Gorzów Wielkopolski (pow. Gorzów Wielkopolski, woj. lubuskie)</v>
      </c>
      <c r="BP501" s="98">
        <v>0</v>
      </c>
      <c r="BQ501" s="98">
        <f>IF(ISNUMBER(SEARCH('ankieta ESG'!$G$186,BR501)),MAX($BQ$3:BQ500)+1,0)</f>
        <v>498</v>
      </c>
      <c r="BR501" s="134" t="s">
        <v>4501</v>
      </c>
      <c r="BS501" s="98">
        <v>0</v>
      </c>
      <c r="BT501" s="99" t="str">
        <f>IFERROR(VLOOKUP(ROWS($BR$4:BR501),$BQ$4:$BR$2337,2,0),"")</f>
        <v>Gorzów Wielkopolski (pow. Gorzów Wielkopolski, woj. lubuskie)</v>
      </c>
      <c r="BU501" s="98">
        <v>0</v>
      </c>
      <c r="BV501" s="98">
        <f>IF(ISNUMBER(SEARCH('ankieta ESG'!$G$187,BW501)),MAX($BV$3:BV500)+1,0)</f>
        <v>498</v>
      </c>
      <c r="BW501" s="134" t="s">
        <v>4501</v>
      </c>
      <c r="BX501" s="98">
        <v>0</v>
      </c>
      <c r="BY501" s="99" t="str">
        <f>IFERROR(VLOOKUP(ROWS($BW$4:BW501),$BV$4:$BW$2337,2,0),"")</f>
        <v>Gorzów Wielkopolski (pow. Gorzów Wielkopolski, woj. lubuskie)</v>
      </c>
      <c r="BZ501" s="98">
        <v>0</v>
      </c>
      <c r="CA501" s="98">
        <f>IF(ISNUMBER(SEARCH('ankieta ESG'!$G$188,CB501)),MAX($CA$3:CA500)+1,0)</f>
        <v>498</v>
      </c>
      <c r="CB501" s="134" t="s">
        <v>4501</v>
      </c>
      <c r="CC501" s="98">
        <v>0</v>
      </c>
      <c r="CD501" s="99" t="str">
        <f>IFERROR(VLOOKUP(ROWS($CB$4:CB501),$CA$4:$CB$2337,2,0),"")</f>
        <v>Gorzów Wielkopolski (pow. Gorzów Wielkopolski, woj. lubuskie)</v>
      </c>
      <c r="CE501" s="98">
        <v>0</v>
      </c>
      <c r="CF501" s="98">
        <f>IF(ISNUMBER(SEARCH('ankieta ESG'!$G$189,CG501)),MAX($CF$3:CF500)+1,0)</f>
        <v>498</v>
      </c>
      <c r="CG501" s="134" t="s">
        <v>4501</v>
      </c>
      <c r="CH501" s="98">
        <v>0</v>
      </c>
      <c r="CI501" s="99" t="str">
        <f>IFERROR(VLOOKUP(ROWS($CG$4:CG501),$CF$4:$CG$2337,2,0),"")</f>
        <v>Gorzów Wielkopolski (pow. Gorzów Wielkopolski, woj. lubuskie)</v>
      </c>
      <c r="CJ501" s="98">
        <v>0</v>
      </c>
    </row>
    <row r="502" spans="2:88">
      <c r="B502" s="98">
        <f>IF(ISNUMBER(SEARCH('ankieta ESG'!$E$11,C502)),MAX(B$3:$B501)+1,0)</f>
        <v>499</v>
      </c>
      <c r="C502" s="99" t="s">
        <v>543</v>
      </c>
      <c r="D502" s="98">
        <v>0</v>
      </c>
      <c r="E502" s="99" t="str">
        <f>IFERROR(VLOOKUP(ROWS($C$4:C502),$B$4:$C$1385,2,0),"")</f>
        <v>64.99.Z Pozostała finansowa działalność usługowa, gdzie indziej niesklasyfikowana, z wyłączeniem ubezpieczeń i funduszów emerytalnych (PKD 2007)</v>
      </c>
      <c r="F502" s="98">
        <v>0</v>
      </c>
      <c r="AM502" s="98">
        <f>IF(ISNUMBER(SEARCH('ankieta ESG'!$G$180,AN502)),MAX(AM$3:$AM501)+1,0)</f>
        <v>499</v>
      </c>
      <c r="AN502" s="134" t="s">
        <v>4502</v>
      </c>
      <c r="AO502" s="98">
        <v>0</v>
      </c>
      <c r="AP502" s="99" t="str">
        <f>IFERROR(VLOOKUP(ROWS($AN$4:AN502),$AM$4:$AN$2337,2,0),"")</f>
        <v>Gorzyce (pow. tarnobrzeski, woj. podkarpackie)</v>
      </c>
      <c r="AQ502" s="98">
        <v>0</v>
      </c>
      <c r="AR502" s="98">
        <f>IF(ISNUMBER(SEARCH('ankieta ESG'!$G$181,AS502)),MAX($AR$3:AR501)+1,0)</f>
        <v>499</v>
      </c>
      <c r="AS502" s="134" t="s">
        <v>4502</v>
      </c>
      <c r="AT502" s="98">
        <v>0</v>
      </c>
      <c r="AU502" s="99" t="str">
        <f>IFERROR(VLOOKUP(ROWS($AS$4:AS502),$AR$4:$AS$2337,2,0),"")</f>
        <v>Gorzyce (pow. tarnobrzeski, woj. podkarpackie)</v>
      </c>
      <c r="AV502" s="98">
        <v>0</v>
      </c>
      <c r="AW502" s="98">
        <f>IF(ISNUMBER(SEARCH('ankieta ESG'!$G$182,AX502)),MAX($AW$3:AW501)+1,0)</f>
        <v>499</v>
      </c>
      <c r="AX502" s="134" t="s">
        <v>4502</v>
      </c>
      <c r="AY502" s="98">
        <v>0</v>
      </c>
      <c r="AZ502" s="99" t="str">
        <f>IFERROR(VLOOKUP(ROWS($AX$4:AX502),$AW$4:$AX$2337,2,0),"")</f>
        <v>Gorzyce (pow. tarnobrzeski, woj. podkarpackie)</v>
      </c>
      <c r="BA502" s="98">
        <v>0</v>
      </c>
      <c r="BB502" s="98">
        <f>IF(ISNUMBER(SEARCH('ankieta ESG'!$G$183,BC502)),MAX($BB$3:BB501)+1,0)</f>
        <v>499</v>
      </c>
      <c r="BC502" s="134" t="s">
        <v>4502</v>
      </c>
      <c r="BD502" s="98">
        <v>0</v>
      </c>
      <c r="BE502" s="99" t="str">
        <f>IFERROR(VLOOKUP(ROWS($BC$4:BC502),$BB$4:$BC$2337,2,0),"")</f>
        <v>Gorzyce (pow. tarnobrzeski, woj. podkarpackie)</v>
      </c>
      <c r="BF502" s="98">
        <v>0</v>
      </c>
      <c r="BG502" s="98">
        <f>IF(ISNUMBER(SEARCH('ankieta ESG'!$G$184,BH502)),MAX($BG$3:BG501)+1,0)</f>
        <v>499</v>
      </c>
      <c r="BH502" s="134" t="s">
        <v>4502</v>
      </c>
      <c r="BI502" s="98">
        <v>0</v>
      </c>
      <c r="BJ502" s="99" t="str">
        <f>IFERROR(VLOOKUP(ROWS($BH$4:BH502),$BG$4:$BH$2337,2,0),"")</f>
        <v>Gorzyce (pow. tarnobrzeski, woj. podkarpackie)</v>
      </c>
      <c r="BK502" s="98">
        <v>0</v>
      </c>
      <c r="BL502" s="98">
        <f>IF(ISNUMBER(SEARCH('ankieta ESG'!$G$185,BM502)),MAX($BL$3:BL501)+1,0)</f>
        <v>499</v>
      </c>
      <c r="BM502" s="134" t="s">
        <v>4502</v>
      </c>
      <c r="BN502" s="98">
        <v>0</v>
      </c>
      <c r="BO502" s="99" t="str">
        <f>IFERROR(VLOOKUP(ROWS($BM$4:BM502),$BL$4:$BM$2337,2,0),"")</f>
        <v>Gorzyce (pow. tarnobrzeski, woj. podkarpackie)</v>
      </c>
      <c r="BP502" s="98">
        <v>0</v>
      </c>
      <c r="BQ502" s="98">
        <f>IF(ISNUMBER(SEARCH('ankieta ESG'!$G$186,BR502)),MAX($BQ$3:BQ501)+1,0)</f>
        <v>499</v>
      </c>
      <c r="BR502" s="134" t="s">
        <v>4502</v>
      </c>
      <c r="BS502" s="98">
        <v>0</v>
      </c>
      <c r="BT502" s="99" t="str">
        <f>IFERROR(VLOOKUP(ROWS($BR$4:BR502),$BQ$4:$BR$2337,2,0),"")</f>
        <v>Gorzyce (pow. tarnobrzeski, woj. podkarpackie)</v>
      </c>
      <c r="BU502" s="98">
        <v>0</v>
      </c>
      <c r="BV502" s="98">
        <f>IF(ISNUMBER(SEARCH('ankieta ESG'!$G$187,BW502)),MAX($BV$3:BV501)+1,0)</f>
        <v>499</v>
      </c>
      <c r="BW502" s="134" t="s">
        <v>4502</v>
      </c>
      <c r="BX502" s="98">
        <v>0</v>
      </c>
      <c r="BY502" s="99" t="str">
        <f>IFERROR(VLOOKUP(ROWS($BW$4:BW502),$BV$4:$BW$2337,2,0),"")</f>
        <v>Gorzyce (pow. tarnobrzeski, woj. podkarpackie)</v>
      </c>
      <c r="BZ502" s="98">
        <v>0</v>
      </c>
      <c r="CA502" s="98">
        <f>IF(ISNUMBER(SEARCH('ankieta ESG'!$G$188,CB502)),MAX($CA$3:CA501)+1,0)</f>
        <v>499</v>
      </c>
      <c r="CB502" s="134" t="s">
        <v>4502</v>
      </c>
      <c r="CC502" s="98">
        <v>0</v>
      </c>
      <c r="CD502" s="99" t="str">
        <f>IFERROR(VLOOKUP(ROWS($CB$4:CB502),$CA$4:$CB$2337,2,0),"")</f>
        <v>Gorzyce (pow. tarnobrzeski, woj. podkarpackie)</v>
      </c>
      <c r="CE502" s="98">
        <v>0</v>
      </c>
      <c r="CF502" s="98">
        <f>IF(ISNUMBER(SEARCH('ankieta ESG'!$G$189,CG502)),MAX($CF$3:CF501)+1,0)</f>
        <v>499</v>
      </c>
      <c r="CG502" s="134" t="s">
        <v>4502</v>
      </c>
      <c r="CH502" s="98">
        <v>0</v>
      </c>
      <c r="CI502" s="99" t="str">
        <f>IFERROR(VLOOKUP(ROWS($CG$4:CG502),$CF$4:$CG$2337,2,0),"")</f>
        <v>Gorzyce (pow. tarnobrzeski, woj. podkarpackie)</v>
      </c>
      <c r="CJ502" s="98">
        <v>0</v>
      </c>
    </row>
    <row r="503" spans="2:88">
      <c r="B503" s="98">
        <f>IF(ISNUMBER(SEARCH('ankieta ESG'!$E$11,C503)),MAX(B$3:$B502)+1,0)</f>
        <v>500</v>
      </c>
      <c r="C503" s="99" t="s">
        <v>544</v>
      </c>
      <c r="D503" s="98">
        <v>0</v>
      </c>
      <c r="E503" s="99" t="str">
        <f>IFERROR(VLOOKUP(ROWS($C$4:C503),$B$4:$C$1385,2,0),"")</f>
        <v>65.11.Z Ubezpieczenia na życie (PKD 2007)</v>
      </c>
      <c r="F503" s="98">
        <v>0</v>
      </c>
      <c r="AM503" s="98">
        <f>IF(ISNUMBER(SEARCH('ankieta ESG'!$G$180,AN503)),MAX(AM$3:$AM502)+1,0)</f>
        <v>500</v>
      </c>
      <c r="AN503" s="134" t="s">
        <v>4503</v>
      </c>
      <c r="AO503" s="98">
        <v>0</v>
      </c>
      <c r="AP503" s="99" t="str">
        <f>IFERROR(VLOOKUP(ROWS($AN$4:AN503),$AM$4:$AN$2337,2,0),"")</f>
        <v>Gorzyce (pow. wodzisławski, woj. śląskie)</v>
      </c>
      <c r="AQ503" s="98">
        <v>0</v>
      </c>
      <c r="AR503" s="98">
        <f>IF(ISNUMBER(SEARCH('ankieta ESG'!$G$181,AS503)),MAX($AR$3:AR502)+1,0)</f>
        <v>500</v>
      </c>
      <c r="AS503" s="134" t="s">
        <v>4503</v>
      </c>
      <c r="AT503" s="98">
        <v>0</v>
      </c>
      <c r="AU503" s="99" t="str">
        <f>IFERROR(VLOOKUP(ROWS($AS$4:AS503),$AR$4:$AS$2337,2,0),"")</f>
        <v>Gorzyce (pow. wodzisławski, woj. śląskie)</v>
      </c>
      <c r="AV503" s="98">
        <v>0</v>
      </c>
      <c r="AW503" s="98">
        <f>IF(ISNUMBER(SEARCH('ankieta ESG'!$G$182,AX503)),MAX($AW$3:AW502)+1,0)</f>
        <v>500</v>
      </c>
      <c r="AX503" s="134" t="s">
        <v>4503</v>
      </c>
      <c r="AY503" s="98">
        <v>0</v>
      </c>
      <c r="AZ503" s="99" t="str">
        <f>IFERROR(VLOOKUP(ROWS($AX$4:AX503),$AW$4:$AX$2337,2,0),"")</f>
        <v>Gorzyce (pow. wodzisławski, woj. śląskie)</v>
      </c>
      <c r="BA503" s="98">
        <v>0</v>
      </c>
      <c r="BB503" s="98">
        <f>IF(ISNUMBER(SEARCH('ankieta ESG'!$G$183,BC503)),MAX($BB$3:BB502)+1,0)</f>
        <v>500</v>
      </c>
      <c r="BC503" s="134" t="s">
        <v>4503</v>
      </c>
      <c r="BD503" s="98">
        <v>0</v>
      </c>
      <c r="BE503" s="99" t="str">
        <f>IFERROR(VLOOKUP(ROWS($BC$4:BC503),$BB$4:$BC$2337,2,0),"")</f>
        <v>Gorzyce (pow. wodzisławski, woj. śląskie)</v>
      </c>
      <c r="BF503" s="98">
        <v>0</v>
      </c>
      <c r="BG503" s="98">
        <f>IF(ISNUMBER(SEARCH('ankieta ESG'!$G$184,BH503)),MAX($BG$3:BG502)+1,0)</f>
        <v>500</v>
      </c>
      <c r="BH503" s="134" t="s">
        <v>4503</v>
      </c>
      <c r="BI503" s="98">
        <v>0</v>
      </c>
      <c r="BJ503" s="99" t="str">
        <f>IFERROR(VLOOKUP(ROWS($BH$4:BH503),$BG$4:$BH$2337,2,0),"")</f>
        <v>Gorzyce (pow. wodzisławski, woj. śląskie)</v>
      </c>
      <c r="BK503" s="98">
        <v>0</v>
      </c>
      <c r="BL503" s="98">
        <f>IF(ISNUMBER(SEARCH('ankieta ESG'!$G$185,BM503)),MAX($BL$3:BL502)+1,0)</f>
        <v>500</v>
      </c>
      <c r="BM503" s="134" t="s">
        <v>4503</v>
      </c>
      <c r="BN503" s="98">
        <v>0</v>
      </c>
      <c r="BO503" s="99" t="str">
        <f>IFERROR(VLOOKUP(ROWS($BM$4:BM503),$BL$4:$BM$2337,2,0),"")</f>
        <v>Gorzyce (pow. wodzisławski, woj. śląskie)</v>
      </c>
      <c r="BP503" s="98">
        <v>0</v>
      </c>
      <c r="BQ503" s="98">
        <f>IF(ISNUMBER(SEARCH('ankieta ESG'!$G$186,BR503)),MAX($BQ$3:BQ502)+1,0)</f>
        <v>500</v>
      </c>
      <c r="BR503" s="134" t="s">
        <v>4503</v>
      </c>
      <c r="BS503" s="98">
        <v>0</v>
      </c>
      <c r="BT503" s="99" t="str">
        <f>IFERROR(VLOOKUP(ROWS($BR$4:BR503),$BQ$4:$BR$2337,2,0),"")</f>
        <v>Gorzyce (pow. wodzisławski, woj. śląskie)</v>
      </c>
      <c r="BU503" s="98">
        <v>0</v>
      </c>
      <c r="BV503" s="98">
        <f>IF(ISNUMBER(SEARCH('ankieta ESG'!$G$187,BW503)),MAX($BV$3:BV502)+1,0)</f>
        <v>500</v>
      </c>
      <c r="BW503" s="134" t="s">
        <v>4503</v>
      </c>
      <c r="BX503" s="98">
        <v>0</v>
      </c>
      <c r="BY503" s="99" t="str">
        <f>IFERROR(VLOOKUP(ROWS($BW$4:BW503),$BV$4:$BW$2337,2,0),"")</f>
        <v>Gorzyce (pow. wodzisławski, woj. śląskie)</v>
      </c>
      <c r="BZ503" s="98">
        <v>0</v>
      </c>
      <c r="CA503" s="98">
        <f>IF(ISNUMBER(SEARCH('ankieta ESG'!$G$188,CB503)),MAX($CA$3:CA502)+1,0)</f>
        <v>500</v>
      </c>
      <c r="CB503" s="134" t="s">
        <v>4503</v>
      </c>
      <c r="CC503" s="98">
        <v>0</v>
      </c>
      <c r="CD503" s="99" t="str">
        <f>IFERROR(VLOOKUP(ROWS($CB$4:CB503),$CA$4:$CB$2337,2,0),"")</f>
        <v>Gorzyce (pow. wodzisławski, woj. śląskie)</v>
      </c>
      <c r="CE503" s="98">
        <v>0</v>
      </c>
      <c r="CF503" s="98">
        <f>IF(ISNUMBER(SEARCH('ankieta ESG'!$G$189,CG503)),MAX($CF$3:CF502)+1,0)</f>
        <v>500</v>
      </c>
      <c r="CG503" s="134" t="s">
        <v>4503</v>
      </c>
      <c r="CH503" s="98">
        <v>0</v>
      </c>
      <c r="CI503" s="99" t="str">
        <f>IFERROR(VLOOKUP(ROWS($CG$4:CG503),$CF$4:$CG$2337,2,0),"")</f>
        <v>Gorzyce (pow. wodzisławski, woj. śląskie)</v>
      </c>
      <c r="CJ503" s="98">
        <v>0</v>
      </c>
    </row>
    <row r="504" spans="2:88">
      <c r="B504" s="98">
        <f>IF(ISNUMBER(SEARCH('ankieta ESG'!$E$11,C504)),MAX(B$3:$B503)+1,0)</f>
        <v>501</v>
      </c>
      <c r="C504" s="99" t="s">
        <v>545</v>
      </c>
      <c r="D504" s="98">
        <v>0</v>
      </c>
      <c r="E504" s="99" t="str">
        <f>IFERROR(VLOOKUP(ROWS($C$4:C504),$B$4:$C$1385,2,0),"")</f>
        <v>65.12.Z Pozostałe ubezpieczenia osobowe oraz ubezpieczenia majątkowe (PKD 2007)</v>
      </c>
      <c r="F504" s="98">
        <v>0</v>
      </c>
      <c r="AM504" s="98">
        <f>IF(ISNUMBER(SEARCH('ankieta ESG'!$G$180,AN504)),MAX(AM$3:$AM503)+1,0)</f>
        <v>501</v>
      </c>
      <c r="AN504" s="134" t="s">
        <v>4504</v>
      </c>
      <c r="AO504" s="98">
        <v>0</v>
      </c>
      <c r="AP504" s="99" t="str">
        <f>IFERROR(VLOOKUP(ROWS($AN$4:AN504),$AM$4:$AN$2337,2,0),"")</f>
        <v>Gostycyn (pow. tucholski, woj. kujawsko-pomorskie)</v>
      </c>
      <c r="AQ504" s="98">
        <v>0</v>
      </c>
      <c r="AR504" s="98">
        <f>IF(ISNUMBER(SEARCH('ankieta ESG'!$G$181,AS504)),MAX($AR$3:AR503)+1,0)</f>
        <v>501</v>
      </c>
      <c r="AS504" s="134" t="s">
        <v>4504</v>
      </c>
      <c r="AT504" s="98">
        <v>0</v>
      </c>
      <c r="AU504" s="99" t="str">
        <f>IFERROR(VLOOKUP(ROWS($AS$4:AS504),$AR$4:$AS$2337,2,0),"")</f>
        <v>Gostycyn (pow. tucholski, woj. kujawsko-pomorskie)</v>
      </c>
      <c r="AV504" s="98">
        <v>0</v>
      </c>
      <c r="AW504" s="98">
        <f>IF(ISNUMBER(SEARCH('ankieta ESG'!$G$182,AX504)),MAX($AW$3:AW503)+1,0)</f>
        <v>501</v>
      </c>
      <c r="AX504" s="134" t="s">
        <v>4504</v>
      </c>
      <c r="AY504" s="98">
        <v>0</v>
      </c>
      <c r="AZ504" s="99" t="str">
        <f>IFERROR(VLOOKUP(ROWS($AX$4:AX504),$AW$4:$AX$2337,2,0),"")</f>
        <v>Gostycyn (pow. tucholski, woj. kujawsko-pomorskie)</v>
      </c>
      <c r="BA504" s="98">
        <v>0</v>
      </c>
      <c r="BB504" s="98">
        <f>IF(ISNUMBER(SEARCH('ankieta ESG'!$G$183,BC504)),MAX($BB$3:BB503)+1,0)</f>
        <v>501</v>
      </c>
      <c r="BC504" s="134" t="s">
        <v>4504</v>
      </c>
      <c r="BD504" s="98">
        <v>0</v>
      </c>
      <c r="BE504" s="99" t="str">
        <f>IFERROR(VLOOKUP(ROWS($BC$4:BC504),$BB$4:$BC$2337,2,0),"")</f>
        <v>Gostycyn (pow. tucholski, woj. kujawsko-pomorskie)</v>
      </c>
      <c r="BF504" s="98">
        <v>0</v>
      </c>
      <c r="BG504" s="98">
        <f>IF(ISNUMBER(SEARCH('ankieta ESG'!$G$184,BH504)),MAX($BG$3:BG503)+1,0)</f>
        <v>501</v>
      </c>
      <c r="BH504" s="134" t="s">
        <v>4504</v>
      </c>
      <c r="BI504" s="98">
        <v>0</v>
      </c>
      <c r="BJ504" s="99" t="str">
        <f>IFERROR(VLOOKUP(ROWS($BH$4:BH504),$BG$4:$BH$2337,2,0),"")</f>
        <v>Gostycyn (pow. tucholski, woj. kujawsko-pomorskie)</v>
      </c>
      <c r="BK504" s="98">
        <v>0</v>
      </c>
      <c r="BL504" s="98">
        <f>IF(ISNUMBER(SEARCH('ankieta ESG'!$G$185,BM504)),MAX($BL$3:BL503)+1,0)</f>
        <v>501</v>
      </c>
      <c r="BM504" s="134" t="s">
        <v>4504</v>
      </c>
      <c r="BN504" s="98">
        <v>0</v>
      </c>
      <c r="BO504" s="99" t="str">
        <f>IFERROR(VLOOKUP(ROWS($BM$4:BM504),$BL$4:$BM$2337,2,0),"")</f>
        <v>Gostycyn (pow. tucholski, woj. kujawsko-pomorskie)</v>
      </c>
      <c r="BP504" s="98">
        <v>0</v>
      </c>
      <c r="BQ504" s="98">
        <f>IF(ISNUMBER(SEARCH('ankieta ESG'!$G$186,BR504)),MAX($BQ$3:BQ503)+1,0)</f>
        <v>501</v>
      </c>
      <c r="BR504" s="134" t="s">
        <v>4504</v>
      </c>
      <c r="BS504" s="98">
        <v>0</v>
      </c>
      <c r="BT504" s="99" t="str">
        <f>IFERROR(VLOOKUP(ROWS($BR$4:BR504),$BQ$4:$BR$2337,2,0),"")</f>
        <v>Gostycyn (pow. tucholski, woj. kujawsko-pomorskie)</v>
      </c>
      <c r="BU504" s="98">
        <v>0</v>
      </c>
      <c r="BV504" s="98">
        <f>IF(ISNUMBER(SEARCH('ankieta ESG'!$G$187,BW504)),MAX($BV$3:BV503)+1,0)</f>
        <v>501</v>
      </c>
      <c r="BW504" s="134" t="s">
        <v>4504</v>
      </c>
      <c r="BX504" s="98">
        <v>0</v>
      </c>
      <c r="BY504" s="99" t="str">
        <f>IFERROR(VLOOKUP(ROWS($BW$4:BW504),$BV$4:$BW$2337,2,0),"")</f>
        <v>Gostycyn (pow. tucholski, woj. kujawsko-pomorskie)</v>
      </c>
      <c r="BZ504" s="98">
        <v>0</v>
      </c>
      <c r="CA504" s="98">
        <f>IF(ISNUMBER(SEARCH('ankieta ESG'!$G$188,CB504)),MAX($CA$3:CA503)+1,0)</f>
        <v>501</v>
      </c>
      <c r="CB504" s="134" t="s">
        <v>4504</v>
      </c>
      <c r="CC504" s="98">
        <v>0</v>
      </c>
      <c r="CD504" s="99" t="str">
        <f>IFERROR(VLOOKUP(ROWS($CB$4:CB504),$CA$4:$CB$2337,2,0),"")</f>
        <v>Gostycyn (pow. tucholski, woj. kujawsko-pomorskie)</v>
      </c>
      <c r="CE504" s="98">
        <v>0</v>
      </c>
      <c r="CF504" s="98">
        <f>IF(ISNUMBER(SEARCH('ankieta ESG'!$G$189,CG504)),MAX($CF$3:CF503)+1,0)</f>
        <v>501</v>
      </c>
      <c r="CG504" s="134" t="s">
        <v>4504</v>
      </c>
      <c r="CH504" s="98">
        <v>0</v>
      </c>
      <c r="CI504" s="99" t="str">
        <f>IFERROR(VLOOKUP(ROWS($CG$4:CG504),$CF$4:$CG$2337,2,0),"")</f>
        <v>Gostycyn (pow. tucholski, woj. kujawsko-pomorskie)</v>
      </c>
      <c r="CJ504" s="98">
        <v>0</v>
      </c>
    </row>
    <row r="505" spans="2:88">
      <c r="B505" s="98">
        <f>IF(ISNUMBER(SEARCH('ankieta ESG'!$E$11,C505)),MAX(B$3:$B504)+1,0)</f>
        <v>502</v>
      </c>
      <c r="C505" s="99" t="s">
        <v>546</v>
      </c>
      <c r="D505" s="98">
        <v>0</v>
      </c>
      <c r="E505" s="99" t="str">
        <f>IFERROR(VLOOKUP(ROWS($C$4:C505),$B$4:$C$1385,2,0),"")</f>
        <v>65.20.Z Reasekuracja (PKD 2007)</v>
      </c>
      <c r="F505" s="98">
        <v>0</v>
      </c>
      <c r="AM505" s="98">
        <f>IF(ISNUMBER(SEARCH('ankieta ESG'!$G$180,AN505)),MAX(AM$3:$AM504)+1,0)</f>
        <v>502</v>
      </c>
      <c r="AN505" s="134" t="s">
        <v>4505</v>
      </c>
      <c r="AO505" s="98">
        <v>0</v>
      </c>
      <c r="AP505" s="99" t="str">
        <f>IFERROR(VLOOKUP(ROWS($AN$4:AN505),$AM$4:$AN$2337,2,0),"")</f>
        <v>Gostynin (pow. gostyniński, woj. mazowieckie)</v>
      </c>
      <c r="AQ505" s="98">
        <v>0</v>
      </c>
      <c r="AR505" s="98">
        <f>IF(ISNUMBER(SEARCH('ankieta ESG'!$G$181,AS505)),MAX($AR$3:AR504)+1,0)</f>
        <v>502</v>
      </c>
      <c r="AS505" s="134" t="s">
        <v>4505</v>
      </c>
      <c r="AT505" s="98">
        <v>0</v>
      </c>
      <c r="AU505" s="99" t="str">
        <f>IFERROR(VLOOKUP(ROWS($AS$4:AS505),$AR$4:$AS$2337,2,0),"")</f>
        <v>Gostynin (pow. gostyniński, woj. mazowieckie)</v>
      </c>
      <c r="AV505" s="98">
        <v>0</v>
      </c>
      <c r="AW505" s="98">
        <f>IF(ISNUMBER(SEARCH('ankieta ESG'!$G$182,AX505)),MAX($AW$3:AW504)+1,0)</f>
        <v>502</v>
      </c>
      <c r="AX505" s="134" t="s">
        <v>4505</v>
      </c>
      <c r="AY505" s="98">
        <v>0</v>
      </c>
      <c r="AZ505" s="99" t="str">
        <f>IFERROR(VLOOKUP(ROWS($AX$4:AX505),$AW$4:$AX$2337,2,0),"")</f>
        <v>Gostynin (pow. gostyniński, woj. mazowieckie)</v>
      </c>
      <c r="BA505" s="98">
        <v>0</v>
      </c>
      <c r="BB505" s="98">
        <f>IF(ISNUMBER(SEARCH('ankieta ESG'!$G$183,BC505)),MAX($BB$3:BB504)+1,0)</f>
        <v>502</v>
      </c>
      <c r="BC505" s="134" t="s">
        <v>4505</v>
      </c>
      <c r="BD505" s="98">
        <v>0</v>
      </c>
      <c r="BE505" s="99" t="str">
        <f>IFERROR(VLOOKUP(ROWS($BC$4:BC505),$BB$4:$BC$2337,2,0),"")</f>
        <v>Gostynin (pow. gostyniński, woj. mazowieckie)</v>
      </c>
      <c r="BF505" s="98">
        <v>0</v>
      </c>
      <c r="BG505" s="98">
        <f>IF(ISNUMBER(SEARCH('ankieta ESG'!$G$184,BH505)),MAX($BG$3:BG504)+1,0)</f>
        <v>502</v>
      </c>
      <c r="BH505" s="134" t="s">
        <v>4505</v>
      </c>
      <c r="BI505" s="98">
        <v>0</v>
      </c>
      <c r="BJ505" s="99" t="str">
        <f>IFERROR(VLOOKUP(ROWS($BH$4:BH505),$BG$4:$BH$2337,2,0),"")</f>
        <v>Gostynin (pow. gostyniński, woj. mazowieckie)</v>
      </c>
      <c r="BK505" s="98">
        <v>0</v>
      </c>
      <c r="BL505" s="98">
        <f>IF(ISNUMBER(SEARCH('ankieta ESG'!$G$185,BM505)),MAX($BL$3:BL504)+1,0)</f>
        <v>502</v>
      </c>
      <c r="BM505" s="134" t="s">
        <v>4505</v>
      </c>
      <c r="BN505" s="98">
        <v>0</v>
      </c>
      <c r="BO505" s="99" t="str">
        <f>IFERROR(VLOOKUP(ROWS($BM$4:BM505),$BL$4:$BM$2337,2,0),"")</f>
        <v>Gostynin (pow. gostyniński, woj. mazowieckie)</v>
      </c>
      <c r="BP505" s="98">
        <v>0</v>
      </c>
      <c r="BQ505" s="98">
        <f>IF(ISNUMBER(SEARCH('ankieta ESG'!$G$186,BR505)),MAX($BQ$3:BQ504)+1,0)</f>
        <v>502</v>
      </c>
      <c r="BR505" s="134" t="s">
        <v>4505</v>
      </c>
      <c r="BS505" s="98">
        <v>0</v>
      </c>
      <c r="BT505" s="99" t="str">
        <f>IFERROR(VLOOKUP(ROWS($BR$4:BR505),$BQ$4:$BR$2337,2,0),"")</f>
        <v>Gostynin (pow. gostyniński, woj. mazowieckie)</v>
      </c>
      <c r="BU505" s="98">
        <v>0</v>
      </c>
      <c r="BV505" s="98">
        <f>IF(ISNUMBER(SEARCH('ankieta ESG'!$G$187,BW505)),MAX($BV$3:BV504)+1,0)</f>
        <v>502</v>
      </c>
      <c r="BW505" s="134" t="s">
        <v>4505</v>
      </c>
      <c r="BX505" s="98">
        <v>0</v>
      </c>
      <c r="BY505" s="99" t="str">
        <f>IFERROR(VLOOKUP(ROWS($BW$4:BW505),$BV$4:$BW$2337,2,0),"")</f>
        <v>Gostynin (pow. gostyniński, woj. mazowieckie)</v>
      </c>
      <c r="BZ505" s="98">
        <v>0</v>
      </c>
      <c r="CA505" s="98">
        <f>IF(ISNUMBER(SEARCH('ankieta ESG'!$G$188,CB505)),MAX($CA$3:CA504)+1,0)</f>
        <v>502</v>
      </c>
      <c r="CB505" s="134" t="s">
        <v>4505</v>
      </c>
      <c r="CC505" s="98">
        <v>0</v>
      </c>
      <c r="CD505" s="99" t="str">
        <f>IFERROR(VLOOKUP(ROWS($CB$4:CB505),$CA$4:$CB$2337,2,0),"")</f>
        <v>Gostynin (pow. gostyniński, woj. mazowieckie)</v>
      </c>
      <c r="CE505" s="98">
        <v>0</v>
      </c>
      <c r="CF505" s="98">
        <f>IF(ISNUMBER(SEARCH('ankieta ESG'!$G$189,CG505)),MAX($CF$3:CF504)+1,0)</f>
        <v>502</v>
      </c>
      <c r="CG505" s="134" t="s">
        <v>4505</v>
      </c>
      <c r="CH505" s="98">
        <v>0</v>
      </c>
      <c r="CI505" s="99" t="str">
        <f>IFERROR(VLOOKUP(ROWS($CG$4:CG505),$CF$4:$CG$2337,2,0),"")</f>
        <v>Gostynin (pow. gostyniński, woj. mazowieckie)</v>
      </c>
      <c r="CJ505" s="98">
        <v>0</v>
      </c>
    </row>
    <row r="506" spans="2:88">
      <c r="B506" s="98">
        <f>IF(ISNUMBER(SEARCH('ankieta ESG'!$E$11,C506)),MAX(B$3:$B505)+1,0)</f>
        <v>503</v>
      </c>
      <c r="C506" s="99" t="s">
        <v>547</v>
      </c>
      <c r="D506" s="98">
        <v>0</v>
      </c>
      <c r="E506" s="99" t="str">
        <f>IFERROR(VLOOKUP(ROWS($C$4:C506),$B$4:$C$1385,2,0),"")</f>
        <v>65.30.Z Fundusze emerytalne (PKD 2007)</v>
      </c>
      <c r="F506" s="98">
        <v>0</v>
      </c>
      <c r="AM506" s="98">
        <f>IF(ISNUMBER(SEARCH('ankieta ESG'!$G$180,AN506)),MAX(AM$3:$AM505)+1,0)</f>
        <v>503</v>
      </c>
      <c r="AN506" s="134" t="s">
        <v>4506</v>
      </c>
      <c r="AO506" s="98">
        <v>0</v>
      </c>
      <c r="AP506" s="99" t="str">
        <f>IFERROR(VLOOKUP(ROWS($AN$4:AN506),$AM$4:$AN$2337,2,0),"")</f>
        <v>Gostyń (pow. gostyński, woj. wielkopolskie)</v>
      </c>
      <c r="AQ506" s="98">
        <v>0</v>
      </c>
      <c r="AR506" s="98">
        <f>IF(ISNUMBER(SEARCH('ankieta ESG'!$G$181,AS506)),MAX($AR$3:AR505)+1,0)</f>
        <v>503</v>
      </c>
      <c r="AS506" s="134" t="s">
        <v>4506</v>
      </c>
      <c r="AT506" s="98">
        <v>0</v>
      </c>
      <c r="AU506" s="99" t="str">
        <f>IFERROR(VLOOKUP(ROWS($AS$4:AS506),$AR$4:$AS$2337,2,0),"")</f>
        <v>Gostyń (pow. gostyński, woj. wielkopolskie)</v>
      </c>
      <c r="AV506" s="98">
        <v>0</v>
      </c>
      <c r="AW506" s="98">
        <f>IF(ISNUMBER(SEARCH('ankieta ESG'!$G$182,AX506)),MAX($AW$3:AW505)+1,0)</f>
        <v>503</v>
      </c>
      <c r="AX506" s="134" t="s">
        <v>4506</v>
      </c>
      <c r="AY506" s="98">
        <v>0</v>
      </c>
      <c r="AZ506" s="99" t="str">
        <f>IFERROR(VLOOKUP(ROWS($AX$4:AX506),$AW$4:$AX$2337,2,0),"")</f>
        <v>Gostyń (pow. gostyński, woj. wielkopolskie)</v>
      </c>
      <c r="BA506" s="98">
        <v>0</v>
      </c>
      <c r="BB506" s="98">
        <f>IF(ISNUMBER(SEARCH('ankieta ESG'!$G$183,BC506)),MAX($BB$3:BB505)+1,0)</f>
        <v>503</v>
      </c>
      <c r="BC506" s="134" t="s">
        <v>4506</v>
      </c>
      <c r="BD506" s="98">
        <v>0</v>
      </c>
      <c r="BE506" s="99" t="str">
        <f>IFERROR(VLOOKUP(ROWS($BC$4:BC506),$BB$4:$BC$2337,2,0),"")</f>
        <v>Gostyń (pow. gostyński, woj. wielkopolskie)</v>
      </c>
      <c r="BF506" s="98">
        <v>0</v>
      </c>
      <c r="BG506" s="98">
        <f>IF(ISNUMBER(SEARCH('ankieta ESG'!$G$184,BH506)),MAX($BG$3:BG505)+1,0)</f>
        <v>503</v>
      </c>
      <c r="BH506" s="134" t="s">
        <v>4506</v>
      </c>
      <c r="BI506" s="98">
        <v>0</v>
      </c>
      <c r="BJ506" s="99" t="str">
        <f>IFERROR(VLOOKUP(ROWS($BH$4:BH506),$BG$4:$BH$2337,2,0),"")</f>
        <v>Gostyń (pow. gostyński, woj. wielkopolskie)</v>
      </c>
      <c r="BK506" s="98">
        <v>0</v>
      </c>
      <c r="BL506" s="98">
        <f>IF(ISNUMBER(SEARCH('ankieta ESG'!$G$185,BM506)),MAX($BL$3:BL505)+1,0)</f>
        <v>503</v>
      </c>
      <c r="BM506" s="134" t="s">
        <v>4506</v>
      </c>
      <c r="BN506" s="98">
        <v>0</v>
      </c>
      <c r="BO506" s="99" t="str">
        <f>IFERROR(VLOOKUP(ROWS($BM$4:BM506),$BL$4:$BM$2337,2,0),"")</f>
        <v>Gostyń (pow. gostyński, woj. wielkopolskie)</v>
      </c>
      <c r="BP506" s="98">
        <v>0</v>
      </c>
      <c r="BQ506" s="98">
        <f>IF(ISNUMBER(SEARCH('ankieta ESG'!$G$186,BR506)),MAX($BQ$3:BQ505)+1,0)</f>
        <v>503</v>
      </c>
      <c r="BR506" s="134" t="s">
        <v>4506</v>
      </c>
      <c r="BS506" s="98">
        <v>0</v>
      </c>
      <c r="BT506" s="99" t="str">
        <f>IFERROR(VLOOKUP(ROWS($BR$4:BR506),$BQ$4:$BR$2337,2,0),"")</f>
        <v>Gostyń (pow. gostyński, woj. wielkopolskie)</v>
      </c>
      <c r="BU506" s="98">
        <v>0</v>
      </c>
      <c r="BV506" s="98">
        <f>IF(ISNUMBER(SEARCH('ankieta ESG'!$G$187,BW506)),MAX($BV$3:BV505)+1,0)</f>
        <v>503</v>
      </c>
      <c r="BW506" s="134" t="s">
        <v>4506</v>
      </c>
      <c r="BX506" s="98">
        <v>0</v>
      </c>
      <c r="BY506" s="99" t="str">
        <f>IFERROR(VLOOKUP(ROWS($BW$4:BW506),$BV$4:$BW$2337,2,0),"")</f>
        <v>Gostyń (pow. gostyński, woj. wielkopolskie)</v>
      </c>
      <c r="BZ506" s="98">
        <v>0</v>
      </c>
      <c r="CA506" s="98">
        <f>IF(ISNUMBER(SEARCH('ankieta ESG'!$G$188,CB506)),MAX($CA$3:CA505)+1,0)</f>
        <v>503</v>
      </c>
      <c r="CB506" s="134" t="s">
        <v>4506</v>
      </c>
      <c r="CC506" s="98">
        <v>0</v>
      </c>
      <c r="CD506" s="99" t="str">
        <f>IFERROR(VLOOKUP(ROWS($CB$4:CB506),$CA$4:$CB$2337,2,0),"")</f>
        <v>Gostyń (pow. gostyński, woj. wielkopolskie)</v>
      </c>
      <c r="CE506" s="98">
        <v>0</v>
      </c>
      <c r="CF506" s="98">
        <f>IF(ISNUMBER(SEARCH('ankieta ESG'!$G$189,CG506)),MAX($CF$3:CF505)+1,0)</f>
        <v>503</v>
      </c>
      <c r="CG506" s="134" t="s">
        <v>4506</v>
      </c>
      <c r="CH506" s="98">
        <v>0</v>
      </c>
      <c r="CI506" s="99" t="str">
        <f>IFERROR(VLOOKUP(ROWS($CG$4:CG506),$CF$4:$CG$2337,2,0),"")</f>
        <v>Gostyń (pow. gostyński, woj. wielkopolskie)</v>
      </c>
      <c r="CJ506" s="98">
        <v>0</v>
      </c>
    </row>
    <row r="507" spans="2:88">
      <c r="B507" s="98">
        <f>IF(ISNUMBER(SEARCH('ankieta ESG'!$E$11,C507)),MAX(B$3:$B506)+1,0)</f>
        <v>504</v>
      </c>
      <c r="C507" s="99" t="s">
        <v>548</v>
      </c>
      <c r="D507" s="98">
        <v>0</v>
      </c>
      <c r="E507" s="99" t="str">
        <f>IFERROR(VLOOKUP(ROWS($C$4:C507),$B$4:$C$1385,2,0),"")</f>
        <v>66.11.Z Zarządzanie rynkami finansowymi (PKD 2007)</v>
      </c>
      <c r="F507" s="98">
        <v>0</v>
      </c>
      <c r="AM507" s="98">
        <f>IF(ISNUMBER(SEARCH('ankieta ESG'!$G$180,AN507)),MAX(AM$3:$AM506)+1,0)</f>
        <v>504</v>
      </c>
      <c r="AN507" s="134" t="s">
        <v>4507</v>
      </c>
      <c r="AO507" s="98">
        <v>0</v>
      </c>
      <c r="AP507" s="99" t="str">
        <f>IFERROR(VLOOKUP(ROWS($AN$4:AN507),$AM$4:$AN$2337,2,0),"")</f>
        <v>Goszczanów (pow. sieradzki, woj. łódzkie)</v>
      </c>
      <c r="AQ507" s="98">
        <v>0</v>
      </c>
      <c r="AR507" s="98">
        <f>IF(ISNUMBER(SEARCH('ankieta ESG'!$G$181,AS507)),MAX($AR$3:AR506)+1,0)</f>
        <v>504</v>
      </c>
      <c r="AS507" s="134" t="s">
        <v>4507</v>
      </c>
      <c r="AT507" s="98">
        <v>0</v>
      </c>
      <c r="AU507" s="99" t="str">
        <f>IFERROR(VLOOKUP(ROWS($AS$4:AS507),$AR$4:$AS$2337,2,0),"")</f>
        <v>Goszczanów (pow. sieradzki, woj. łódzkie)</v>
      </c>
      <c r="AV507" s="98">
        <v>0</v>
      </c>
      <c r="AW507" s="98">
        <f>IF(ISNUMBER(SEARCH('ankieta ESG'!$G$182,AX507)),MAX($AW$3:AW506)+1,0)</f>
        <v>504</v>
      </c>
      <c r="AX507" s="134" t="s">
        <v>4507</v>
      </c>
      <c r="AY507" s="98">
        <v>0</v>
      </c>
      <c r="AZ507" s="99" t="str">
        <f>IFERROR(VLOOKUP(ROWS($AX$4:AX507),$AW$4:$AX$2337,2,0),"")</f>
        <v>Goszczanów (pow. sieradzki, woj. łódzkie)</v>
      </c>
      <c r="BA507" s="98">
        <v>0</v>
      </c>
      <c r="BB507" s="98">
        <f>IF(ISNUMBER(SEARCH('ankieta ESG'!$G$183,BC507)),MAX($BB$3:BB506)+1,0)</f>
        <v>504</v>
      </c>
      <c r="BC507" s="134" t="s">
        <v>4507</v>
      </c>
      <c r="BD507" s="98">
        <v>0</v>
      </c>
      <c r="BE507" s="99" t="str">
        <f>IFERROR(VLOOKUP(ROWS($BC$4:BC507),$BB$4:$BC$2337,2,0),"")</f>
        <v>Goszczanów (pow. sieradzki, woj. łódzkie)</v>
      </c>
      <c r="BF507" s="98">
        <v>0</v>
      </c>
      <c r="BG507" s="98">
        <f>IF(ISNUMBER(SEARCH('ankieta ESG'!$G$184,BH507)),MAX($BG$3:BG506)+1,0)</f>
        <v>504</v>
      </c>
      <c r="BH507" s="134" t="s">
        <v>4507</v>
      </c>
      <c r="BI507" s="98">
        <v>0</v>
      </c>
      <c r="BJ507" s="99" t="str">
        <f>IFERROR(VLOOKUP(ROWS($BH$4:BH507),$BG$4:$BH$2337,2,0),"")</f>
        <v>Goszczanów (pow. sieradzki, woj. łódzkie)</v>
      </c>
      <c r="BK507" s="98">
        <v>0</v>
      </c>
      <c r="BL507" s="98">
        <f>IF(ISNUMBER(SEARCH('ankieta ESG'!$G$185,BM507)),MAX($BL$3:BL506)+1,0)</f>
        <v>504</v>
      </c>
      <c r="BM507" s="134" t="s">
        <v>4507</v>
      </c>
      <c r="BN507" s="98">
        <v>0</v>
      </c>
      <c r="BO507" s="99" t="str">
        <f>IFERROR(VLOOKUP(ROWS($BM$4:BM507),$BL$4:$BM$2337,2,0),"")</f>
        <v>Goszczanów (pow. sieradzki, woj. łódzkie)</v>
      </c>
      <c r="BP507" s="98">
        <v>0</v>
      </c>
      <c r="BQ507" s="98">
        <f>IF(ISNUMBER(SEARCH('ankieta ESG'!$G$186,BR507)),MAX($BQ$3:BQ506)+1,0)</f>
        <v>504</v>
      </c>
      <c r="BR507" s="134" t="s">
        <v>4507</v>
      </c>
      <c r="BS507" s="98">
        <v>0</v>
      </c>
      <c r="BT507" s="99" t="str">
        <f>IFERROR(VLOOKUP(ROWS($BR$4:BR507),$BQ$4:$BR$2337,2,0),"")</f>
        <v>Goszczanów (pow. sieradzki, woj. łódzkie)</v>
      </c>
      <c r="BU507" s="98">
        <v>0</v>
      </c>
      <c r="BV507" s="98">
        <f>IF(ISNUMBER(SEARCH('ankieta ESG'!$G$187,BW507)),MAX($BV$3:BV506)+1,0)</f>
        <v>504</v>
      </c>
      <c r="BW507" s="134" t="s">
        <v>4507</v>
      </c>
      <c r="BX507" s="98">
        <v>0</v>
      </c>
      <c r="BY507" s="99" t="str">
        <f>IFERROR(VLOOKUP(ROWS($BW$4:BW507),$BV$4:$BW$2337,2,0),"")</f>
        <v>Goszczanów (pow. sieradzki, woj. łódzkie)</v>
      </c>
      <c r="BZ507" s="98">
        <v>0</v>
      </c>
      <c r="CA507" s="98">
        <f>IF(ISNUMBER(SEARCH('ankieta ESG'!$G$188,CB507)),MAX($CA$3:CA506)+1,0)</f>
        <v>504</v>
      </c>
      <c r="CB507" s="134" t="s">
        <v>4507</v>
      </c>
      <c r="CC507" s="98">
        <v>0</v>
      </c>
      <c r="CD507" s="99" t="str">
        <f>IFERROR(VLOOKUP(ROWS($CB$4:CB507),$CA$4:$CB$2337,2,0),"")</f>
        <v>Goszczanów (pow. sieradzki, woj. łódzkie)</v>
      </c>
      <c r="CE507" s="98">
        <v>0</v>
      </c>
      <c r="CF507" s="98">
        <f>IF(ISNUMBER(SEARCH('ankieta ESG'!$G$189,CG507)),MAX($CF$3:CF506)+1,0)</f>
        <v>504</v>
      </c>
      <c r="CG507" s="134" t="s">
        <v>4507</v>
      </c>
      <c r="CH507" s="98">
        <v>0</v>
      </c>
      <c r="CI507" s="99" t="str">
        <f>IFERROR(VLOOKUP(ROWS($CG$4:CG507),$CF$4:$CG$2337,2,0),"")</f>
        <v>Goszczanów (pow. sieradzki, woj. łódzkie)</v>
      </c>
      <c r="CJ507" s="98">
        <v>0</v>
      </c>
    </row>
    <row r="508" spans="2:88">
      <c r="B508" s="98">
        <f>IF(ISNUMBER(SEARCH('ankieta ESG'!$E$11,C508)),MAX(B$3:$B507)+1,0)</f>
        <v>505</v>
      </c>
      <c r="C508" s="99" t="s">
        <v>549</v>
      </c>
      <c r="D508" s="98">
        <v>0</v>
      </c>
      <c r="E508" s="99" t="str">
        <f>IFERROR(VLOOKUP(ROWS($C$4:C508),$B$4:$C$1385,2,0),"")</f>
        <v>66.12.Z Działalność maklerska związana z rynkiem papierów wartościowych i towarów giełdowych (PKD 2007)</v>
      </c>
      <c r="F508" s="98">
        <v>0</v>
      </c>
      <c r="AM508" s="98">
        <f>IF(ISNUMBER(SEARCH('ankieta ESG'!$G$180,AN508)),MAX(AM$3:$AM507)+1,0)</f>
        <v>505</v>
      </c>
      <c r="AN508" s="134" t="s">
        <v>4508</v>
      </c>
      <c r="AO508" s="98">
        <v>0</v>
      </c>
      <c r="AP508" s="99" t="str">
        <f>IFERROR(VLOOKUP(ROWS($AN$4:AN508),$AM$4:$AN$2337,2,0),"")</f>
        <v>Goszczyn (pow. grójecki, woj. mazowieckie)</v>
      </c>
      <c r="AQ508" s="98">
        <v>0</v>
      </c>
      <c r="AR508" s="98">
        <f>IF(ISNUMBER(SEARCH('ankieta ESG'!$G$181,AS508)),MAX($AR$3:AR507)+1,0)</f>
        <v>505</v>
      </c>
      <c r="AS508" s="134" t="s">
        <v>4508</v>
      </c>
      <c r="AT508" s="98">
        <v>0</v>
      </c>
      <c r="AU508" s="99" t="str">
        <f>IFERROR(VLOOKUP(ROWS($AS$4:AS508),$AR$4:$AS$2337,2,0),"")</f>
        <v>Goszczyn (pow. grójecki, woj. mazowieckie)</v>
      </c>
      <c r="AV508" s="98">
        <v>0</v>
      </c>
      <c r="AW508" s="98">
        <f>IF(ISNUMBER(SEARCH('ankieta ESG'!$G$182,AX508)),MAX($AW$3:AW507)+1,0)</f>
        <v>505</v>
      </c>
      <c r="AX508" s="134" t="s">
        <v>4508</v>
      </c>
      <c r="AY508" s="98">
        <v>0</v>
      </c>
      <c r="AZ508" s="99" t="str">
        <f>IFERROR(VLOOKUP(ROWS($AX$4:AX508),$AW$4:$AX$2337,2,0),"")</f>
        <v>Goszczyn (pow. grójecki, woj. mazowieckie)</v>
      </c>
      <c r="BA508" s="98">
        <v>0</v>
      </c>
      <c r="BB508" s="98">
        <f>IF(ISNUMBER(SEARCH('ankieta ESG'!$G$183,BC508)),MAX($BB$3:BB507)+1,0)</f>
        <v>505</v>
      </c>
      <c r="BC508" s="134" t="s">
        <v>4508</v>
      </c>
      <c r="BD508" s="98">
        <v>0</v>
      </c>
      <c r="BE508" s="99" t="str">
        <f>IFERROR(VLOOKUP(ROWS($BC$4:BC508),$BB$4:$BC$2337,2,0),"")</f>
        <v>Goszczyn (pow. grójecki, woj. mazowieckie)</v>
      </c>
      <c r="BF508" s="98">
        <v>0</v>
      </c>
      <c r="BG508" s="98">
        <f>IF(ISNUMBER(SEARCH('ankieta ESG'!$G$184,BH508)),MAX($BG$3:BG507)+1,0)</f>
        <v>505</v>
      </c>
      <c r="BH508" s="134" t="s">
        <v>4508</v>
      </c>
      <c r="BI508" s="98">
        <v>0</v>
      </c>
      <c r="BJ508" s="99" t="str">
        <f>IFERROR(VLOOKUP(ROWS($BH$4:BH508),$BG$4:$BH$2337,2,0),"")</f>
        <v>Goszczyn (pow. grójecki, woj. mazowieckie)</v>
      </c>
      <c r="BK508" s="98">
        <v>0</v>
      </c>
      <c r="BL508" s="98">
        <f>IF(ISNUMBER(SEARCH('ankieta ESG'!$G$185,BM508)),MAX($BL$3:BL507)+1,0)</f>
        <v>505</v>
      </c>
      <c r="BM508" s="134" t="s">
        <v>4508</v>
      </c>
      <c r="BN508" s="98">
        <v>0</v>
      </c>
      <c r="BO508" s="99" t="str">
        <f>IFERROR(VLOOKUP(ROWS($BM$4:BM508),$BL$4:$BM$2337,2,0),"")</f>
        <v>Goszczyn (pow. grójecki, woj. mazowieckie)</v>
      </c>
      <c r="BP508" s="98">
        <v>0</v>
      </c>
      <c r="BQ508" s="98">
        <f>IF(ISNUMBER(SEARCH('ankieta ESG'!$G$186,BR508)),MAX($BQ$3:BQ507)+1,0)</f>
        <v>505</v>
      </c>
      <c r="BR508" s="134" t="s">
        <v>4508</v>
      </c>
      <c r="BS508" s="98">
        <v>0</v>
      </c>
      <c r="BT508" s="99" t="str">
        <f>IFERROR(VLOOKUP(ROWS($BR$4:BR508),$BQ$4:$BR$2337,2,0),"")</f>
        <v>Goszczyn (pow. grójecki, woj. mazowieckie)</v>
      </c>
      <c r="BU508" s="98">
        <v>0</v>
      </c>
      <c r="BV508" s="98">
        <f>IF(ISNUMBER(SEARCH('ankieta ESG'!$G$187,BW508)),MAX($BV$3:BV507)+1,0)</f>
        <v>505</v>
      </c>
      <c r="BW508" s="134" t="s">
        <v>4508</v>
      </c>
      <c r="BX508" s="98">
        <v>0</v>
      </c>
      <c r="BY508" s="99" t="str">
        <f>IFERROR(VLOOKUP(ROWS($BW$4:BW508),$BV$4:$BW$2337,2,0),"")</f>
        <v>Goszczyn (pow. grójecki, woj. mazowieckie)</v>
      </c>
      <c r="BZ508" s="98">
        <v>0</v>
      </c>
      <c r="CA508" s="98">
        <f>IF(ISNUMBER(SEARCH('ankieta ESG'!$G$188,CB508)),MAX($CA$3:CA507)+1,0)</f>
        <v>505</v>
      </c>
      <c r="CB508" s="134" t="s">
        <v>4508</v>
      </c>
      <c r="CC508" s="98">
        <v>0</v>
      </c>
      <c r="CD508" s="99" t="str">
        <f>IFERROR(VLOOKUP(ROWS($CB$4:CB508),$CA$4:$CB$2337,2,0),"")</f>
        <v>Goszczyn (pow. grójecki, woj. mazowieckie)</v>
      </c>
      <c r="CE508" s="98">
        <v>0</v>
      </c>
      <c r="CF508" s="98">
        <f>IF(ISNUMBER(SEARCH('ankieta ESG'!$G$189,CG508)),MAX($CF$3:CF507)+1,0)</f>
        <v>505</v>
      </c>
      <c r="CG508" s="134" t="s">
        <v>4508</v>
      </c>
      <c r="CH508" s="98">
        <v>0</v>
      </c>
      <c r="CI508" s="99" t="str">
        <f>IFERROR(VLOOKUP(ROWS($CG$4:CG508),$CF$4:$CG$2337,2,0),"")</f>
        <v>Goszczyn (pow. grójecki, woj. mazowieckie)</v>
      </c>
      <c r="CJ508" s="98">
        <v>0</v>
      </c>
    </row>
    <row r="509" spans="2:88">
      <c r="B509" s="98">
        <f>IF(ISNUMBER(SEARCH('ankieta ESG'!$E$11,C509)),MAX(B$3:$B508)+1,0)</f>
        <v>506</v>
      </c>
      <c r="C509" s="99" t="s">
        <v>550</v>
      </c>
      <c r="D509" s="98">
        <v>0</v>
      </c>
      <c r="E509" s="99" t="str">
        <f>IFERROR(VLOOKUP(ROWS($C$4:C509),$B$4:$C$1385,2,0),"")</f>
        <v>66.19.Z Pozostała działalność wspomagająca usługi finansowe, z wyłączeniem ubezpieczeń i funduszów emerytalnych (PKD 2007)</v>
      </c>
      <c r="F509" s="98">
        <v>0</v>
      </c>
      <c r="AM509" s="98">
        <f>IF(ISNUMBER(SEARCH('ankieta ESG'!$G$180,AN509)),MAX(AM$3:$AM508)+1,0)</f>
        <v>506</v>
      </c>
      <c r="AN509" s="134" t="s">
        <v>4509</v>
      </c>
      <c r="AO509" s="98">
        <v>0</v>
      </c>
      <c r="AP509" s="99" t="str">
        <f>IFERROR(VLOOKUP(ROWS($AN$4:AN509),$AM$4:$AN$2337,2,0),"")</f>
        <v>Gościeradów (pow. kraśnicki, woj. lubelskie)</v>
      </c>
      <c r="AQ509" s="98">
        <v>0</v>
      </c>
      <c r="AR509" s="98">
        <f>IF(ISNUMBER(SEARCH('ankieta ESG'!$G$181,AS509)),MAX($AR$3:AR508)+1,0)</f>
        <v>506</v>
      </c>
      <c r="AS509" s="134" t="s">
        <v>4509</v>
      </c>
      <c r="AT509" s="98">
        <v>0</v>
      </c>
      <c r="AU509" s="99" t="str">
        <f>IFERROR(VLOOKUP(ROWS($AS$4:AS509),$AR$4:$AS$2337,2,0),"")</f>
        <v>Gościeradów (pow. kraśnicki, woj. lubelskie)</v>
      </c>
      <c r="AV509" s="98">
        <v>0</v>
      </c>
      <c r="AW509" s="98">
        <f>IF(ISNUMBER(SEARCH('ankieta ESG'!$G$182,AX509)),MAX($AW$3:AW508)+1,0)</f>
        <v>506</v>
      </c>
      <c r="AX509" s="134" t="s">
        <v>4509</v>
      </c>
      <c r="AY509" s="98">
        <v>0</v>
      </c>
      <c r="AZ509" s="99" t="str">
        <f>IFERROR(VLOOKUP(ROWS($AX$4:AX509),$AW$4:$AX$2337,2,0),"")</f>
        <v>Gościeradów (pow. kraśnicki, woj. lubelskie)</v>
      </c>
      <c r="BA509" s="98">
        <v>0</v>
      </c>
      <c r="BB509" s="98">
        <f>IF(ISNUMBER(SEARCH('ankieta ESG'!$G$183,BC509)),MAX($BB$3:BB508)+1,0)</f>
        <v>506</v>
      </c>
      <c r="BC509" s="134" t="s">
        <v>4509</v>
      </c>
      <c r="BD509" s="98">
        <v>0</v>
      </c>
      <c r="BE509" s="99" t="str">
        <f>IFERROR(VLOOKUP(ROWS($BC$4:BC509),$BB$4:$BC$2337,2,0),"")</f>
        <v>Gościeradów (pow. kraśnicki, woj. lubelskie)</v>
      </c>
      <c r="BF509" s="98">
        <v>0</v>
      </c>
      <c r="BG509" s="98">
        <f>IF(ISNUMBER(SEARCH('ankieta ESG'!$G$184,BH509)),MAX($BG$3:BG508)+1,0)</f>
        <v>506</v>
      </c>
      <c r="BH509" s="134" t="s">
        <v>4509</v>
      </c>
      <c r="BI509" s="98">
        <v>0</v>
      </c>
      <c r="BJ509" s="99" t="str">
        <f>IFERROR(VLOOKUP(ROWS($BH$4:BH509),$BG$4:$BH$2337,2,0),"")</f>
        <v>Gościeradów (pow. kraśnicki, woj. lubelskie)</v>
      </c>
      <c r="BK509" s="98">
        <v>0</v>
      </c>
      <c r="BL509" s="98">
        <f>IF(ISNUMBER(SEARCH('ankieta ESG'!$G$185,BM509)),MAX($BL$3:BL508)+1,0)</f>
        <v>506</v>
      </c>
      <c r="BM509" s="134" t="s">
        <v>4509</v>
      </c>
      <c r="BN509" s="98">
        <v>0</v>
      </c>
      <c r="BO509" s="99" t="str">
        <f>IFERROR(VLOOKUP(ROWS($BM$4:BM509),$BL$4:$BM$2337,2,0),"")</f>
        <v>Gościeradów (pow. kraśnicki, woj. lubelskie)</v>
      </c>
      <c r="BP509" s="98">
        <v>0</v>
      </c>
      <c r="BQ509" s="98">
        <f>IF(ISNUMBER(SEARCH('ankieta ESG'!$G$186,BR509)),MAX($BQ$3:BQ508)+1,0)</f>
        <v>506</v>
      </c>
      <c r="BR509" s="134" t="s">
        <v>4509</v>
      </c>
      <c r="BS509" s="98">
        <v>0</v>
      </c>
      <c r="BT509" s="99" t="str">
        <f>IFERROR(VLOOKUP(ROWS($BR$4:BR509),$BQ$4:$BR$2337,2,0),"")</f>
        <v>Gościeradów (pow. kraśnicki, woj. lubelskie)</v>
      </c>
      <c r="BU509" s="98">
        <v>0</v>
      </c>
      <c r="BV509" s="98">
        <f>IF(ISNUMBER(SEARCH('ankieta ESG'!$G$187,BW509)),MAX($BV$3:BV508)+1,0)</f>
        <v>506</v>
      </c>
      <c r="BW509" s="134" t="s">
        <v>4509</v>
      </c>
      <c r="BX509" s="98">
        <v>0</v>
      </c>
      <c r="BY509" s="99" t="str">
        <f>IFERROR(VLOOKUP(ROWS($BW$4:BW509),$BV$4:$BW$2337,2,0),"")</f>
        <v>Gościeradów (pow. kraśnicki, woj. lubelskie)</v>
      </c>
      <c r="BZ509" s="98">
        <v>0</v>
      </c>
      <c r="CA509" s="98">
        <f>IF(ISNUMBER(SEARCH('ankieta ESG'!$G$188,CB509)),MAX($CA$3:CA508)+1,0)</f>
        <v>506</v>
      </c>
      <c r="CB509" s="134" t="s">
        <v>4509</v>
      </c>
      <c r="CC509" s="98">
        <v>0</v>
      </c>
      <c r="CD509" s="99" t="str">
        <f>IFERROR(VLOOKUP(ROWS($CB$4:CB509),$CA$4:$CB$2337,2,0),"")</f>
        <v>Gościeradów (pow. kraśnicki, woj. lubelskie)</v>
      </c>
      <c r="CE509" s="98">
        <v>0</v>
      </c>
      <c r="CF509" s="98">
        <f>IF(ISNUMBER(SEARCH('ankieta ESG'!$G$189,CG509)),MAX($CF$3:CF508)+1,0)</f>
        <v>506</v>
      </c>
      <c r="CG509" s="134" t="s">
        <v>4509</v>
      </c>
      <c r="CH509" s="98">
        <v>0</v>
      </c>
      <c r="CI509" s="99" t="str">
        <f>IFERROR(VLOOKUP(ROWS($CG$4:CG509),$CF$4:$CG$2337,2,0),"")</f>
        <v>Gościeradów (pow. kraśnicki, woj. lubelskie)</v>
      </c>
      <c r="CJ509" s="98">
        <v>0</v>
      </c>
    </row>
    <row r="510" spans="2:88">
      <c r="B510" s="98">
        <f>IF(ISNUMBER(SEARCH('ankieta ESG'!$E$11,C510)),MAX(B$3:$B509)+1,0)</f>
        <v>507</v>
      </c>
      <c r="C510" s="99" t="s">
        <v>551</v>
      </c>
      <c r="D510" s="98">
        <v>0</v>
      </c>
      <c r="E510" s="99" t="str">
        <f>IFERROR(VLOOKUP(ROWS($C$4:C510),$B$4:$C$1385,2,0),"")</f>
        <v>66.21.Z Działalność związana z oceną ryzyka i szacowaniem poniesionych strat (PKD 2007)</v>
      </c>
      <c r="F510" s="98">
        <v>0</v>
      </c>
      <c r="AM510" s="98">
        <f>IF(ISNUMBER(SEARCH('ankieta ESG'!$G$180,AN510)),MAX(AM$3:$AM509)+1,0)</f>
        <v>507</v>
      </c>
      <c r="AN510" s="134" t="s">
        <v>4510</v>
      </c>
      <c r="AO510" s="98">
        <v>0</v>
      </c>
      <c r="AP510" s="99" t="str">
        <f>IFERROR(VLOOKUP(ROWS($AN$4:AN510),$AM$4:$AN$2337,2,0),"")</f>
        <v>Gościno (pow. kołobrzeski, woj. zachodniopomorskie)</v>
      </c>
      <c r="AQ510" s="98">
        <v>0</v>
      </c>
      <c r="AR510" s="98">
        <f>IF(ISNUMBER(SEARCH('ankieta ESG'!$G$181,AS510)),MAX($AR$3:AR509)+1,0)</f>
        <v>507</v>
      </c>
      <c r="AS510" s="134" t="s">
        <v>4510</v>
      </c>
      <c r="AT510" s="98">
        <v>0</v>
      </c>
      <c r="AU510" s="99" t="str">
        <f>IFERROR(VLOOKUP(ROWS($AS$4:AS510),$AR$4:$AS$2337,2,0),"")</f>
        <v>Gościno (pow. kołobrzeski, woj. zachodniopomorskie)</v>
      </c>
      <c r="AV510" s="98">
        <v>0</v>
      </c>
      <c r="AW510" s="98">
        <f>IF(ISNUMBER(SEARCH('ankieta ESG'!$G$182,AX510)),MAX($AW$3:AW509)+1,0)</f>
        <v>507</v>
      </c>
      <c r="AX510" s="134" t="s">
        <v>4510</v>
      </c>
      <c r="AY510" s="98">
        <v>0</v>
      </c>
      <c r="AZ510" s="99" t="str">
        <f>IFERROR(VLOOKUP(ROWS($AX$4:AX510),$AW$4:$AX$2337,2,0),"")</f>
        <v>Gościno (pow. kołobrzeski, woj. zachodniopomorskie)</v>
      </c>
      <c r="BA510" s="98">
        <v>0</v>
      </c>
      <c r="BB510" s="98">
        <f>IF(ISNUMBER(SEARCH('ankieta ESG'!$G$183,BC510)),MAX($BB$3:BB509)+1,0)</f>
        <v>507</v>
      </c>
      <c r="BC510" s="134" t="s">
        <v>4510</v>
      </c>
      <c r="BD510" s="98">
        <v>0</v>
      </c>
      <c r="BE510" s="99" t="str">
        <f>IFERROR(VLOOKUP(ROWS($BC$4:BC510),$BB$4:$BC$2337,2,0),"")</f>
        <v>Gościno (pow. kołobrzeski, woj. zachodniopomorskie)</v>
      </c>
      <c r="BF510" s="98">
        <v>0</v>
      </c>
      <c r="BG510" s="98">
        <f>IF(ISNUMBER(SEARCH('ankieta ESG'!$G$184,BH510)),MAX($BG$3:BG509)+1,0)</f>
        <v>507</v>
      </c>
      <c r="BH510" s="134" t="s">
        <v>4510</v>
      </c>
      <c r="BI510" s="98">
        <v>0</v>
      </c>
      <c r="BJ510" s="99" t="str">
        <f>IFERROR(VLOOKUP(ROWS($BH$4:BH510),$BG$4:$BH$2337,2,0),"")</f>
        <v>Gościno (pow. kołobrzeski, woj. zachodniopomorskie)</v>
      </c>
      <c r="BK510" s="98">
        <v>0</v>
      </c>
      <c r="BL510" s="98">
        <f>IF(ISNUMBER(SEARCH('ankieta ESG'!$G$185,BM510)),MAX($BL$3:BL509)+1,0)</f>
        <v>507</v>
      </c>
      <c r="BM510" s="134" t="s">
        <v>4510</v>
      </c>
      <c r="BN510" s="98">
        <v>0</v>
      </c>
      <c r="BO510" s="99" t="str">
        <f>IFERROR(VLOOKUP(ROWS($BM$4:BM510),$BL$4:$BM$2337,2,0),"")</f>
        <v>Gościno (pow. kołobrzeski, woj. zachodniopomorskie)</v>
      </c>
      <c r="BP510" s="98">
        <v>0</v>
      </c>
      <c r="BQ510" s="98">
        <f>IF(ISNUMBER(SEARCH('ankieta ESG'!$G$186,BR510)),MAX($BQ$3:BQ509)+1,0)</f>
        <v>507</v>
      </c>
      <c r="BR510" s="134" t="s">
        <v>4510</v>
      </c>
      <c r="BS510" s="98">
        <v>0</v>
      </c>
      <c r="BT510" s="99" t="str">
        <f>IFERROR(VLOOKUP(ROWS($BR$4:BR510),$BQ$4:$BR$2337,2,0),"")</f>
        <v>Gościno (pow. kołobrzeski, woj. zachodniopomorskie)</v>
      </c>
      <c r="BU510" s="98">
        <v>0</v>
      </c>
      <c r="BV510" s="98">
        <f>IF(ISNUMBER(SEARCH('ankieta ESG'!$G$187,BW510)),MAX($BV$3:BV509)+1,0)</f>
        <v>507</v>
      </c>
      <c r="BW510" s="134" t="s">
        <v>4510</v>
      </c>
      <c r="BX510" s="98">
        <v>0</v>
      </c>
      <c r="BY510" s="99" t="str">
        <f>IFERROR(VLOOKUP(ROWS($BW$4:BW510),$BV$4:$BW$2337,2,0),"")</f>
        <v>Gościno (pow. kołobrzeski, woj. zachodniopomorskie)</v>
      </c>
      <c r="BZ510" s="98">
        <v>0</v>
      </c>
      <c r="CA510" s="98">
        <f>IF(ISNUMBER(SEARCH('ankieta ESG'!$G$188,CB510)),MAX($CA$3:CA509)+1,0)</f>
        <v>507</v>
      </c>
      <c r="CB510" s="134" t="s">
        <v>4510</v>
      </c>
      <c r="CC510" s="98">
        <v>0</v>
      </c>
      <c r="CD510" s="99" t="str">
        <f>IFERROR(VLOOKUP(ROWS($CB$4:CB510),$CA$4:$CB$2337,2,0),"")</f>
        <v>Gościno (pow. kołobrzeski, woj. zachodniopomorskie)</v>
      </c>
      <c r="CE510" s="98">
        <v>0</v>
      </c>
      <c r="CF510" s="98">
        <f>IF(ISNUMBER(SEARCH('ankieta ESG'!$G$189,CG510)),MAX($CF$3:CF509)+1,0)</f>
        <v>507</v>
      </c>
      <c r="CG510" s="134" t="s">
        <v>4510</v>
      </c>
      <c r="CH510" s="98">
        <v>0</v>
      </c>
      <c r="CI510" s="99" t="str">
        <f>IFERROR(VLOOKUP(ROWS($CG$4:CG510),$CF$4:$CG$2337,2,0),"")</f>
        <v>Gościno (pow. kołobrzeski, woj. zachodniopomorskie)</v>
      </c>
      <c r="CJ510" s="98">
        <v>0</v>
      </c>
    </row>
    <row r="511" spans="2:88">
      <c r="B511" s="98">
        <f>IF(ISNUMBER(SEARCH('ankieta ESG'!$E$11,C511)),MAX(B$3:$B510)+1,0)</f>
        <v>508</v>
      </c>
      <c r="C511" s="99" t="s">
        <v>552</v>
      </c>
      <c r="D511" s="98">
        <v>0</v>
      </c>
      <c r="E511" s="99" t="str">
        <f>IFERROR(VLOOKUP(ROWS($C$4:C511),$B$4:$C$1385,2,0),"")</f>
        <v>66.22.Z Działalność agentów i brokerów ubezpieczeniowych (PKD 2007)</v>
      </c>
      <c r="F511" s="98">
        <v>0</v>
      </c>
      <c r="AM511" s="98">
        <f>IF(ISNUMBER(SEARCH('ankieta ESG'!$G$180,AN511)),MAX(AM$3:$AM510)+1,0)</f>
        <v>508</v>
      </c>
      <c r="AN511" s="134" t="s">
        <v>4511</v>
      </c>
      <c r="AO511" s="98">
        <v>0</v>
      </c>
      <c r="AP511" s="99" t="str">
        <f>IFERROR(VLOOKUP(ROWS($AN$4:AN511),$AM$4:$AN$2337,2,0),"")</f>
        <v>Gowarczów (pow. konecki, woj. świętokrzyskie)</v>
      </c>
      <c r="AQ511" s="98">
        <v>0</v>
      </c>
      <c r="AR511" s="98">
        <f>IF(ISNUMBER(SEARCH('ankieta ESG'!$G$181,AS511)),MAX($AR$3:AR510)+1,0)</f>
        <v>508</v>
      </c>
      <c r="AS511" s="134" t="s">
        <v>4511</v>
      </c>
      <c r="AT511" s="98">
        <v>0</v>
      </c>
      <c r="AU511" s="99" t="str">
        <f>IFERROR(VLOOKUP(ROWS($AS$4:AS511),$AR$4:$AS$2337,2,0),"")</f>
        <v>Gowarczów (pow. konecki, woj. świętokrzyskie)</v>
      </c>
      <c r="AV511" s="98">
        <v>0</v>
      </c>
      <c r="AW511" s="98">
        <f>IF(ISNUMBER(SEARCH('ankieta ESG'!$G$182,AX511)),MAX($AW$3:AW510)+1,0)</f>
        <v>508</v>
      </c>
      <c r="AX511" s="134" t="s">
        <v>4511</v>
      </c>
      <c r="AY511" s="98">
        <v>0</v>
      </c>
      <c r="AZ511" s="99" t="str">
        <f>IFERROR(VLOOKUP(ROWS($AX$4:AX511),$AW$4:$AX$2337,2,0),"")</f>
        <v>Gowarczów (pow. konecki, woj. świętokrzyskie)</v>
      </c>
      <c r="BA511" s="98">
        <v>0</v>
      </c>
      <c r="BB511" s="98">
        <f>IF(ISNUMBER(SEARCH('ankieta ESG'!$G$183,BC511)),MAX($BB$3:BB510)+1,0)</f>
        <v>508</v>
      </c>
      <c r="BC511" s="134" t="s">
        <v>4511</v>
      </c>
      <c r="BD511" s="98">
        <v>0</v>
      </c>
      <c r="BE511" s="99" t="str">
        <f>IFERROR(VLOOKUP(ROWS($BC$4:BC511),$BB$4:$BC$2337,2,0),"")</f>
        <v>Gowarczów (pow. konecki, woj. świętokrzyskie)</v>
      </c>
      <c r="BF511" s="98">
        <v>0</v>
      </c>
      <c r="BG511" s="98">
        <f>IF(ISNUMBER(SEARCH('ankieta ESG'!$G$184,BH511)),MAX($BG$3:BG510)+1,0)</f>
        <v>508</v>
      </c>
      <c r="BH511" s="134" t="s">
        <v>4511</v>
      </c>
      <c r="BI511" s="98">
        <v>0</v>
      </c>
      <c r="BJ511" s="99" t="str">
        <f>IFERROR(VLOOKUP(ROWS($BH$4:BH511),$BG$4:$BH$2337,2,0),"")</f>
        <v>Gowarczów (pow. konecki, woj. świętokrzyskie)</v>
      </c>
      <c r="BK511" s="98">
        <v>0</v>
      </c>
      <c r="BL511" s="98">
        <f>IF(ISNUMBER(SEARCH('ankieta ESG'!$G$185,BM511)),MAX($BL$3:BL510)+1,0)</f>
        <v>508</v>
      </c>
      <c r="BM511" s="134" t="s">
        <v>4511</v>
      </c>
      <c r="BN511" s="98">
        <v>0</v>
      </c>
      <c r="BO511" s="99" t="str">
        <f>IFERROR(VLOOKUP(ROWS($BM$4:BM511),$BL$4:$BM$2337,2,0),"")</f>
        <v>Gowarczów (pow. konecki, woj. świętokrzyskie)</v>
      </c>
      <c r="BP511" s="98">
        <v>0</v>
      </c>
      <c r="BQ511" s="98">
        <f>IF(ISNUMBER(SEARCH('ankieta ESG'!$G$186,BR511)),MAX($BQ$3:BQ510)+1,0)</f>
        <v>508</v>
      </c>
      <c r="BR511" s="134" t="s">
        <v>4511</v>
      </c>
      <c r="BS511" s="98">
        <v>0</v>
      </c>
      <c r="BT511" s="99" t="str">
        <f>IFERROR(VLOOKUP(ROWS($BR$4:BR511),$BQ$4:$BR$2337,2,0),"")</f>
        <v>Gowarczów (pow. konecki, woj. świętokrzyskie)</v>
      </c>
      <c r="BU511" s="98">
        <v>0</v>
      </c>
      <c r="BV511" s="98">
        <f>IF(ISNUMBER(SEARCH('ankieta ESG'!$G$187,BW511)),MAX($BV$3:BV510)+1,0)</f>
        <v>508</v>
      </c>
      <c r="BW511" s="134" t="s">
        <v>4511</v>
      </c>
      <c r="BX511" s="98">
        <v>0</v>
      </c>
      <c r="BY511" s="99" t="str">
        <f>IFERROR(VLOOKUP(ROWS($BW$4:BW511),$BV$4:$BW$2337,2,0),"")</f>
        <v>Gowarczów (pow. konecki, woj. świętokrzyskie)</v>
      </c>
      <c r="BZ511" s="98">
        <v>0</v>
      </c>
      <c r="CA511" s="98">
        <f>IF(ISNUMBER(SEARCH('ankieta ESG'!$G$188,CB511)),MAX($CA$3:CA510)+1,0)</f>
        <v>508</v>
      </c>
      <c r="CB511" s="134" t="s">
        <v>4511</v>
      </c>
      <c r="CC511" s="98">
        <v>0</v>
      </c>
      <c r="CD511" s="99" t="str">
        <f>IFERROR(VLOOKUP(ROWS($CB$4:CB511),$CA$4:$CB$2337,2,0),"")</f>
        <v>Gowarczów (pow. konecki, woj. świętokrzyskie)</v>
      </c>
      <c r="CE511" s="98">
        <v>0</v>
      </c>
      <c r="CF511" s="98">
        <f>IF(ISNUMBER(SEARCH('ankieta ESG'!$G$189,CG511)),MAX($CF$3:CF510)+1,0)</f>
        <v>508</v>
      </c>
      <c r="CG511" s="134" t="s">
        <v>4511</v>
      </c>
      <c r="CH511" s="98">
        <v>0</v>
      </c>
      <c r="CI511" s="99" t="str">
        <f>IFERROR(VLOOKUP(ROWS($CG$4:CG511),$CF$4:$CG$2337,2,0),"")</f>
        <v>Gowarczów (pow. konecki, woj. świętokrzyskie)</v>
      </c>
      <c r="CJ511" s="98">
        <v>0</v>
      </c>
    </row>
    <row r="512" spans="2:88">
      <c r="B512" s="98">
        <f>IF(ISNUMBER(SEARCH('ankieta ESG'!$E$11,C512)),MAX(B$3:$B511)+1,0)</f>
        <v>509</v>
      </c>
      <c r="C512" s="99" t="s">
        <v>553</v>
      </c>
      <c r="D512" s="98">
        <v>0</v>
      </c>
      <c r="E512" s="99" t="str">
        <f>IFERROR(VLOOKUP(ROWS($C$4:C512),$B$4:$C$1385,2,0),"")</f>
        <v>66.29.Z Pozostała działalność wspomagająca ubezpieczenia i fundusze emerytalne (PKD 2007)</v>
      </c>
      <c r="F512" s="98">
        <v>0</v>
      </c>
      <c r="AM512" s="98">
        <f>IF(ISNUMBER(SEARCH('ankieta ESG'!$G$180,AN512)),MAX(AM$3:$AM511)+1,0)</f>
        <v>509</v>
      </c>
      <c r="AN512" s="134" t="s">
        <v>4512</v>
      </c>
      <c r="AO512" s="98">
        <v>0</v>
      </c>
      <c r="AP512" s="99" t="str">
        <f>IFERROR(VLOOKUP(ROWS($AN$4:AN512),$AM$4:$AN$2337,2,0),"")</f>
        <v>Goworowo (pow. ostrołęcki, woj. mazowieckie)</v>
      </c>
      <c r="AQ512" s="98">
        <v>0</v>
      </c>
      <c r="AR512" s="98">
        <f>IF(ISNUMBER(SEARCH('ankieta ESG'!$G$181,AS512)),MAX($AR$3:AR511)+1,0)</f>
        <v>509</v>
      </c>
      <c r="AS512" s="134" t="s">
        <v>4512</v>
      </c>
      <c r="AT512" s="98">
        <v>0</v>
      </c>
      <c r="AU512" s="99" t="str">
        <f>IFERROR(VLOOKUP(ROWS($AS$4:AS512),$AR$4:$AS$2337,2,0),"")</f>
        <v>Goworowo (pow. ostrołęcki, woj. mazowieckie)</v>
      </c>
      <c r="AV512" s="98">
        <v>0</v>
      </c>
      <c r="AW512" s="98">
        <f>IF(ISNUMBER(SEARCH('ankieta ESG'!$G$182,AX512)),MAX($AW$3:AW511)+1,0)</f>
        <v>509</v>
      </c>
      <c r="AX512" s="134" t="s">
        <v>4512</v>
      </c>
      <c r="AY512" s="98">
        <v>0</v>
      </c>
      <c r="AZ512" s="99" t="str">
        <f>IFERROR(VLOOKUP(ROWS($AX$4:AX512),$AW$4:$AX$2337,2,0),"")</f>
        <v>Goworowo (pow. ostrołęcki, woj. mazowieckie)</v>
      </c>
      <c r="BA512" s="98">
        <v>0</v>
      </c>
      <c r="BB512" s="98">
        <f>IF(ISNUMBER(SEARCH('ankieta ESG'!$G$183,BC512)),MAX($BB$3:BB511)+1,0)</f>
        <v>509</v>
      </c>
      <c r="BC512" s="134" t="s">
        <v>4512</v>
      </c>
      <c r="BD512" s="98">
        <v>0</v>
      </c>
      <c r="BE512" s="99" t="str">
        <f>IFERROR(VLOOKUP(ROWS($BC$4:BC512),$BB$4:$BC$2337,2,0),"")</f>
        <v>Goworowo (pow. ostrołęcki, woj. mazowieckie)</v>
      </c>
      <c r="BF512" s="98">
        <v>0</v>
      </c>
      <c r="BG512" s="98">
        <f>IF(ISNUMBER(SEARCH('ankieta ESG'!$G$184,BH512)),MAX($BG$3:BG511)+1,0)</f>
        <v>509</v>
      </c>
      <c r="BH512" s="134" t="s">
        <v>4512</v>
      </c>
      <c r="BI512" s="98">
        <v>0</v>
      </c>
      <c r="BJ512" s="99" t="str">
        <f>IFERROR(VLOOKUP(ROWS($BH$4:BH512),$BG$4:$BH$2337,2,0),"")</f>
        <v>Goworowo (pow. ostrołęcki, woj. mazowieckie)</v>
      </c>
      <c r="BK512" s="98">
        <v>0</v>
      </c>
      <c r="BL512" s="98">
        <f>IF(ISNUMBER(SEARCH('ankieta ESG'!$G$185,BM512)),MAX($BL$3:BL511)+1,0)</f>
        <v>509</v>
      </c>
      <c r="BM512" s="134" t="s">
        <v>4512</v>
      </c>
      <c r="BN512" s="98">
        <v>0</v>
      </c>
      <c r="BO512" s="99" t="str">
        <f>IFERROR(VLOOKUP(ROWS($BM$4:BM512),$BL$4:$BM$2337,2,0),"")</f>
        <v>Goworowo (pow. ostrołęcki, woj. mazowieckie)</v>
      </c>
      <c r="BP512" s="98">
        <v>0</v>
      </c>
      <c r="BQ512" s="98">
        <f>IF(ISNUMBER(SEARCH('ankieta ESG'!$G$186,BR512)),MAX($BQ$3:BQ511)+1,0)</f>
        <v>509</v>
      </c>
      <c r="BR512" s="134" t="s">
        <v>4512</v>
      </c>
      <c r="BS512" s="98">
        <v>0</v>
      </c>
      <c r="BT512" s="99" t="str">
        <f>IFERROR(VLOOKUP(ROWS($BR$4:BR512),$BQ$4:$BR$2337,2,0),"")</f>
        <v>Goworowo (pow. ostrołęcki, woj. mazowieckie)</v>
      </c>
      <c r="BU512" s="98">
        <v>0</v>
      </c>
      <c r="BV512" s="98">
        <f>IF(ISNUMBER(SEARCH('ankieta ESG'!$G$187,BW512)),MAX($BV$3:BV511)+1,0)</f>
        <v>509</v>
      </c>
      <c r="BW512" s="134" t="s">
        <v>4512</v>
      </c>
      <c r="BX512" s="98">
        <v>0</v>
      </c>
      <c r="BY512" s="99" t="str">
        <f>IFERROR(VLOOKUP(ROWS($BW$4:BW512),$BV$4:$BW$2337,2,0),"")</f>
        <v>Goworowo (pow. ostrołęcki, woj. mazowieckie)</v>
      </c>
      <c r="BZ512" s="98">
        <v>0</v>
      </c>
      <c r="CA512" s="98">
        <f>IF(ISNUMBER(SEARCH('ankieta ESG'!$G$188,CB512)),MAX($CA$3:CA511)+1,0)</f>
        <v>509</v>
      </c>
      <c r="CB512" s="134" t="s">
        <v>4512</v>
      </c>
      <c r="CC512" s="98">
        <v>0</v>
      </c>
      <c r="CD512" s="99" t="str">
        <f>IFERROR(VLOOKUP(ROWS($CB$4:CB512),$CA$4:$CB$2337,2,0),"")</f>
        <v>Goworowo (pow. ostrołęcki, woj. mazowieckie)</v>
      </c>
      <c r="CE512" s="98">
        <v>0</v>
      </c>
      <c r="CF512" s="98">
        <f>IF(ISNUMBER(SEARCH('ankieta ESG'!$G$189,CG512)),MAX($CF$3:CF511)+1,0)</f>
        <v>509</v>
      </c>
      <c r="CG512" s="134" t="s">
        <v>4512</v>
      </c>
      <c r="CH512" s="98">
        <v>0</v>
      </c>
      <c r="CI512" s="99" t="str">
        <f>IFERROR(VLOOKUP(ROWS($CG$4:CG512),$CF$4:$CG$2337,2,0),"")</f>
        <v>Goworowo (pow. ostrołęcki, woj. mazowieckie)</v>
      </c>
      <c r="CJ512" s="98">
        <v>0</v>
      </c>
    </row>
    <row r="513" spans="2:88">
      <c r="B513" s="98">
        <f>IF(ISNUMBER(SEARCH('ankieta ESG'!$E$11,C513)),MAX(B$3:$B512)+1,0)</f>
        <v>510</v>
      </c>
      <c r="C513" s="99" t="s">
        <v>554</v>
      </c>
      <c r="D513" s="98">
        <v>0</v>
      </c>
      <c r="E513" s="99" t="str">
        <f>IFERROR(VLOOKUP(ROWS($C$4:C513),$B$4:$C$1385,2,0),"")</f>
        <v>66.30.Z Działalność związana z zarządzaniem funduszami (PKD 2007)</v>
      </c>
      <c r="F513" s="98">
        <v>0</v>
      </c>
      <c r="AM513" s="98">
        <f>IF(ISNUMBER(SEARCH('ankieta ESG'!$G$180,AN513)),MAX(AM$3:$AM512)+1,0)</f>
        <v>510</v>
      </c>
      <c r="AN513" s="134" t="s">
        <v>4513</v>
      </c>
      <c r="AO513" s="98">
        <v>0</v>
      </c>
      <c r="AP513" s="99" t="str">
        <f>IFERROR(VLOOKUP(ROWS($AN$4:AN513),$AM$4:$AN$2337,2,0),"")</f>
        <v>Gozdnica (pow. żagański, woj. lubuskie)</v>
      </c>
      <c r="AQ513" s="98">
        <v>0</v>
      </c>
      <c r="AR513" s="98">
        <f>IF(ISNUMBER(SEARCH('ankieta ESG'!$G$181,AS513)),MAX($AR$3:AR512)+1,0)</f>
        <v>510</v>
      </c>
      <c r="AS513" s="134" t="s">
        <v>4513</v>
      </c>
      <c r="AT513" s="98">
        <v>0</v>
      </c>
      <c r="AU513" s="99" t="str">
        <f>IFERROR(VLOOKUP(ROWS($AS$4:AS513),$AR$4:$AS$2337,2,0),"")</f>
        <v>Gozdnica (pow. żagański, woj. lubuskie)</v>
      </c>
      <c r="AV513" s="98">
        <v>0</v>
      </c>
      <c r="AW513" s="98">
        <f>IF(ISNUMBER(SEARCH('ankieta ESG'!$G$182,AX513)),MAX($AW$3:AW512)+1,0)</f>
        <v>510</v>
      </c>
      <c r="AX513" s="134" t="s">
        <v>4513</v>
      </c>
      <c r="AY513" s="98">
        <v>0</v>
      </c>
      <c r="AZ513" s="99" t="str">
        <f>IFERROR(VLOOKUP(ROWS($AX$4:AX513),$AW$4:$AX$2337,2,0),"")</f>
        <v>Gozdnica (pow. żagański, woj. lubuskie)</v>
      </c>
      <c r="BA513" s="98">
        <v>0</v>
      </c>
      <c r="BB513" s="98">
        <f>IF(ISNUMBER(SEARCH('ankieta ESG'!$G$183,BC513)),MAX($BB$3:BB512)+1,0)</f>
        <v>510</v>
      </c>
      <c r="BC513" s="134" t="s">
        <v>4513</v>
      </c>
      <c r="BD513" s="98">
        <v>0</v>
      </c>
      <c r="BE513" s="99" t="str">
        <f>IFERROR(VLOOKUP(ROWS($BC$4:BC513),$BB$4:$BC$2337,2,0),"")</f>
        <v>Gozdnica (pow. żagański, woj. lubuskie)</v>
      </c>
      <c r="BF513" s="98">
        <v>0</v>
      </c>
      <c r="BG513" s="98">
        <f>IF(ISNUMBER(SEARCH('ankieta ESG'!$G$184,BH513)),MAX($BG$3:BG512)+1,0)</f>
        <v>510</v>
      </c>
      <c r="BH513" s="134" t="s">
        <v>4513</v>
      </c>
      <c r="BI513" s="98">
        <v>0</v>
      </c>
      <c r="BJ513" s="99" t="str">
        <f>IFERROR(VLOOKUP(ROWS($BH$4:BH513),$BG$4:$BH$2337,2,0),"")</f>
        <v>Gozdnica (pow. żagański, woj. lubuskie)</v>
      </c>
      <c r="BK513" s="98">
        <v>0</v>
      </c>
      <c r="BL513" s="98">
        <f>IF(ISNUMBER(SEARCH('ankieta ESG'!$G$185,BM513)),MAX($BL$3:BL512)+1,0)</f>
        <v>510</v>
      </c>
      <c r="BM513" s="134" t="s">
        <v>4513</v>
      </c>
      <c r="BN513" s="98">
        <v>0</v>
      </c>
      <c r="BO513" s="99" t="str">
        <f>IFERROR(VLOOKUP(ROWS($BM$4:BM513),$BL$4:$BM$2337,2,0),"")</f>
        <v>Gozdnica (pow. żagański, woj. lubuskie)</v>
      </c>
      <c r="BP513" s="98">
        <v>0</v>
      </c>
      <c r="BQ513" s="98">
        <f>IF(ISNUMBER(SEARCH('ankieta ESG'!$G$186,BR513)),MAX($BQ$3:BQ512)+1,0)</f>
        <v>510</v>
      </c>
      <c r="BR513" s="134" t="s">
        <v>4513</v>
      </c>
      <c r="BS513" s="98">
        <v>0</v>
      </c>
      <c r="BT513" s="99" t="str">
        <f>IFERROR(VLOOKUP(ROWS($BR$4:BR513),$BQ$4:$BR$2337,2,0),"")</f>
        <v>Gozdnica (pow. żagański, woj. lubuskie)</v>
      </c>
      <c r="BU513" s="98">
        <v>0</v>
      </c>
      <c r="BV513" s="98">
        <f>IF(ISNUMBER(SEARCH('ankieta ESG'!$G$187,BW513)),MAX($BV$3:BV512)+1,0)</f>
        <v>510</v>
      </c>
      <c r="BW513" s="134" t="s">
        <v>4513</v>
      </c>
      <c r="BX513" s="98">
        <v>0</v>
      </c>
      <c r="BY513" s="99" t="str">
        <f>IFERROR(VLOOKUP(ROWS($BW$4:BW513),$BV$4:$BW$2337,2,0),"")</f>
        <v>Gozdnica (pow. żagański, woj. lubuskie)</v>
      </c>
      <c r="BZ513" s="98">
        <v>0</v>
      </c>
      <c r="CA513" s="98">
        <f>IF(ISNUMBER(SEARCH('ankieta ESG'!$G$188,CB513)),MAX($CA$3:CA512)+1,0)</f>
        <v>510</v>
      </c>
      <c r="CB513" s="134" t="s">
        <v>4513</v>
      </c>
      <c r="CC513" s="98">
        <v>0</v>
      </c>
      <c r="CD513" s="99" t="str">
        <f>IFERROR(VLOOKUP(ROWS($CB$4:CB513),$CA$4:$CB$2337,2,0),"")</f>
        <v>Gozdnica (pow. żagański, woj. lubuskie)</v>
      </c>
      <c r="CE513" s="98">
        <v>0</v>
      </c>
      <c r="CF513" s="98">
        <f>IF(ISNUMBER(SEARCH('ankieta ESG'!$G$189,CG513)),MAX($CF$3:CF512)+1,0)</f>
        <v>510</v>
      </c>
      <c r="CG513" s="134" t="s">
        <v>4513</v>
      </c>
      <c r="CH513" s="98">
        <v>0</v>
      </c>
      <c r="CI513" s="99" t="str">
        <f>IFERROR(VLOOKUP(ROWS($CG$4:CG513),$CF$4:$CG$2337,2,0),"")</f>
        <v>Gozdnica (pow. żagański, woj. lubuskie)</v>
      </c>
      <c r="CJ513" s="98">
        <v>0</v>
      </c>
    </row>
    <row r="514" spans="2:88">
      <c r="B514" s="98">
        <f>IF(ISNUMBER(SEARCH('ankieta ESG'!$E$11,C514)),MAX(B$3:$B513)+1,0)</f>
        <v>511</v>
      </c>
      <c r="C514" s="99" t="s">
        <v>555</v>
      </c>
      <c r="D514" s="98">
        <v>0</v>
      </c>
      <c r="E514" s="99" t="str">
        <f>IFERROR(VLOOKUP(ROWS($C$4:C514),$B$4:$C$1385,2,0),"")</f>
        <v>68.10.Z Kupno i sprzedaż nieruchomości na własny rachunek (PKD 2007)</v>
      </c>
      <c r="F514" s="98">
        <v>0</v>
      </c>
      <c r="AM514" s="98">
        <f>IF(ISNUMBER(SEARCH('ankieta ESG'!$G$180,AN514)),MAX(AM$3:$AM513)+1,0)</f>
        <v>511</v>
      </c>
      <c r="AN514" s="134" t="s">
        <v>4514</v>
      </c>
      <c r="AO514" s="98">
        <v>0</v>
      </c>
      <c r="AP514" s="99" t="str">
        <f>IFERROR(VLOOKUP(ROWS($AN$4:AN514),$AM$4:$AN$2337,2,0),"")</f>
        <v>Gozdowo (pow. sierpecki, woj. mazowieckie)</v>
      </c>
      <c r="AQ514" s="98">
        <v>0</v>
      </c>
      <c r="AR514" s="98">
        <f>IF(ISNUMBER(SEARCH('ankieta ESG'!$G$181,AS514)),MAX($AR$3:AR513)+1,0)</f>
        <v>511</v>
      </c>
      <c r="AS514" s="134" t="s">
        <v>4514</v>
      </c>
      <c r="AT514" s="98">
        <v>0</v>
      </c>
      <c r="AU514" s="99" t="str">
        <f>IFERROR(VLOOKUP(ROWS($AS$4:AS514),$AR$4:$AS$2337,2,0),"")</f>
        <v>Gozdowo (pow. sierpecki, woj. mazowieckie)</v>
      </c>
      <c r="AV514" s="98">
        <v>0</v>
      </c>
      <c r="AW514" s="98">
        <f>IF(ISNUMBER(SEARCH('ankieta ESG'!$G$182,AX514)),MAX($AW$3:AW513)+1,0)</f>
        <v>511</v>
      </c>
      <c r="AX514" s="134" t="s">
        <v>4514</v>
      </c>
      <c r="AY514" s="98">
        <v>0</v>
      </c>
      <c r="AZ514" s="99" t="str">
        <f>IFERROR(VLOOKUP(ROWS($AX$4:AX514),$AW$4:$AX$2337,2,0),"")</f>
        <v>Gozdowo (pow. sierpecki, woj. mazowieckie)</v>
      </c>
      <c r="BA514" s="98">
        <v>0</v>
      </c>
      <c r="BB514" s="98">
        <f>IF(ISNUMBER(SEARCH('ankieta ESG'!$G$183,BC514)),MAX($BB$3:BB513)+1,0)</f>
        <v>511</v>
      </c>
      <c r="BC514" s="134" t="s">
        <v>4514</v>
      </c>
      <c r="BD514" s="98">
        <v>0</v>
      </c>
      <c r="BE514" s="99" t="str">
        <f>IFERROR(VLOOKUP(ROWS($BC$4:BC514),$BB$4:$BC$2337,2,0),"")</f>
        <v>Gozdowo (pow. sierpecki, woj. mazowieckie)</v>
      </c>
      <c r="BF514" s="98">
        <v>0</v>
      </c>
      <c r="BG514" s="98">
        <f>IF(ISNUMBER(SEARCH('ankieta ESG'!$G$184,BH514)),MAX($BG$3:BG513)+1,0)</f>
        <v>511</v>
      </c>
      <c r="BH514" s="134" t="s">
        <v>4514</v>
      </c>
      <c r="BI514" s="98">
        <v>0</v>
      </c>
      <c r="BJ514" s="99" t="str">
        <f>IFERROR(VLOOKUP(ROWS($BH$4:BH514),$BG$4:$BH$2337,2,0),"")</f>
        <v>Gozdowo (pow. sierpecki, woj. mazowieckie)</v>
      </c>
      <c r="BK514" s="98">
        <v>0</v>
      </c>
      <c r="BL514" s="98">
        <f>IF(ISNUMBER(SEARCH('ankieta ESG'!$G$185,BM514)),MAX($BL$3:BL513)+1,0)</f>
        <v>511</v>
      </c>
      <c r="BM514" s="134" t="s">
        <v>4514</v>
      </c>
      <c r="BN514" s="98">
        <v>0</v>
      </c>
      <c r="BO514" s="99" t="str">
        <f>IFERROR(VLOOKUP(ROWS($BM$4:BM514),$BL$4:$BM$2337,2,0),"")</f>
        <v>Gozdowo (pow. sierpecki, woj. mazowieckie)</v>
      </c>
      <c r="BP514" s="98">
        <v>0</v>
      </c>
      <c r="BQ514" s="98">
        <f>IF(ISNUMBER(SEARCH('ankieta ESG'!$G$186,BR514)),MAX($BQ$3:BQ513)+1,0)</f>
        <v>511</v>
      </c>
      <c r="BR514" s="134" t="s">
        <v>4514</v>
      </c>
      <c r="BS514" s="98">
        <v>0</v>
      </c>
      <c r="BT514" s="99" t="str">
        <f>IFERROR(VLOOKUP(ROWS($BR$4:BR514),$BQ$4:$BR$2337,2,0),"")</f>
        <v>Gozdowo (pow. sierpecki, woj. mazowieckie)</v>
      </c>
      <c r="BU514" s="98">
        <v>0</v>
      </c>
      <c r="BV514" s="98">
        <f>IF(ISNUMBER(SEARCH('ankieta ESG'!$G$187,BW514)),MAX($BV$3:BV513)+1,0)</f>
        <v>511</v>
      </c>
      <c r="BW514" s="134" t="s">
        <v>4514</v>
      </c>
      <c r="BX514" s="98">
        <v>0</v>
      </c>
      <c r="BY514" s="99" t="str">
        <f>IFERROR(VLOOKUP(ROWS($BW$4:BW514),$BV$4:$BW$2337,2,0),"")</f>
        <v>Gozdowo (pow. sierpecki, woj. mazowieckie)</v>
      </c>
      <c r="BZ514" s="98">
        <v>0</v>
      </c>
      <c r="CA514" s="98">
        <f>IF(ISNUMBER(SEARCH('ankieta ESG'!$G$188,CB514)),MAX($CA$3:CA513)+1,0)</f>
        <v>511</v>
      </c>
      <c r="CB514" s="134" t="s">
        <v>4514</v>
      </c>
      <c r="CC514" s="98">
        <v>0</v>
      </c>
      <c r="CD514" s="99" t="str">
        <f>IFERROR(VLOOKUP(ROWS($CB$4:CB514),$CA$4:$CB$2337,2,0),"")</f>
        <v>Gozdowo (pow. sierpecki, woj. mazowieckie)</v>
      </c>
      <c r="CE514" s="98">
        <v>0</v>
      </c>
      <c r="CF514" s="98">
        <f>IF(ISNUMBER(SEARCH('ankieta ESG'!$G$189,CG514)),MAX($CF$3:CF513)+1,0)</f>
        <v>511</v>
      </c>
      <c r="CG514" s="134" t="s">
        <v>4514</v>
      </c>
      <c r="CH514" s="98">
        <v>0</v>
      </c>
      <c r="CI514" s="99" t="str">
        <f>IFERROR(VLOOKUP(ROWS($CG$4:CG514),$CF$4:$CG$2337,2,0),"")</f>
        <v>Gozdowo (pow. sierpecki, woj. mazowieckie)</v>
      </c>
      <c r="CJ514" s="98">
        <v>0</v>
      </c>
    </row>
    <row r="515" spans="2:88">
      <c r="B515" s="98">
        <f>IF(ISNUMBER(SEARCH('ankieta ESG'!$E$11,C515)),MAX(B$3:$B514)+1,0)</f>
        <v>512</v>
      </c>
      <c r="C515" s="99" t="s">
        <v>556</v>
      </c>
      <c r="D515" s="98">
        <v>0</v>
      </c>
      <c r="E515" s="99" t="str">
        <f>IFERROR(VLOOKUP(ROWS($C$4:C515),$B$4:$C$1385,2,0),"")</f>
        <v>68.20.Z Wynajem i zarządzanie nieruchomościami własnymi lub dzierżawionymi (PKD 2007)</v>
      </c>
      <c r="F515" s="98">
        <v>0</v>
      </c>
      <c r="AM515" s="98">
        <f>IF(ISNUMBER(SEARCH('ankieta ESG'!$G$180,AN515)),MAX(AM$3:$AM514)+1,0)</f>
        <v>512</v>
      </c>
      <c r="AN515" s="134" t="s">
        <v>4515</v>
      </c>
      <c r="AO515" s="98">
        <v>0</v>
      </c>
      <c r="AP515" s="99" t="str">
        <f>IFERROR(VLOOKUP(ROWS($AN$4:AN515),$AM$4:$AN$2337,2,0),"")</f>
        <v>Góra (pow. górowski, woj. dolnośląskie)</v>
      </c>
      <c r="AQ515" s="98">
        <v>0</v>
      </c>
      <c r="AR515" s="98">
        <f>IF(ISNUMBER(SEARCH('ankieta ESG'!$G$181,AS515)),MAX($AR$3:AR514)+1,0)</f>
        <v>512</v>
      </c>
      <c r="AS515" s="134" t="s">
        <v>4515</v>
      </c>
      <c r="AT515" s="98">
        <v>0</v>
      </c>
      <c r="AU515" s="99" t="str">
        <f>IFERROR(VLOOKUP(ROWS($AS$4:AS515),$AR$4:$AS$2337,2,0),"")</f>
        <v>Góra (pow. górowski, woj. dolnośląskie)</v>
      </c>
      <c r="AV515" s="98">
        <v>0</v>
      </c>
      <c r="AW515" s="98">
        <f>IF(ISNUMBER(SEARCH('ankieta ESG'!$G$182,AX515)),MAX($AW$3:AW514)+1,0)</f>
        <v>512</v>
      </c>
      <c r="AX515" s="134" t="s">
        <v>4515</v>
      </c>
      <c r="AY515" s="98">
        <v>0</v>
      </c>
      <c r="AZ515" s="99" t="str">
        <f>IFERROR(VLOOKUP(ROWS($AX$4:AX515),$AW$4:$AX$2337,2,0),"")</f>
        <v>Góra (pow. górowski, woj. dolnośląskie)</v>
      </c>
      <c r="BA515" s="98">
        <v>0</v>
      </c>
      <c r="BB515" s="98">
        <f>IF(ISNUMBER(SEARCH('ankieta ESG'!$G$183,BC515)),MAX($BB$3:BB514)+1,0)</f>
        <v>512</v>
      </c>
      <c r="BC515" s="134" t="s">
        <v>4515</v>
      </c>
      <c r="BD515" s="98">
        <v>0</v>
      </c>
      <c r="BE515" s="99" t="str">
        <f>IFERROR(VLOOKUP(ROWS($BC$4:BC515),$BB$4:$BC$2337,2,0),"")</f>
        <v>Góra (pow. górowski, woj. dolnośląskie)</v>
      </c>
      <c r="BF515" s="98">
        <v>0</v>
      </c>
      <c r="BG515" s="98">
        <f>IF(ISNUMBER(SEARCH('ankieta ESG'!$G$184,BH515)),MAX($BG$3:BG514)+1,0)</f>
        <v>512</v>
      </c>
      <c r="BH515" s="134" t="s">
        <v>4515</v>
      </c>
      <c r="BI515" s="98">
        <v>0</v>
      </c>
      <c r="BJ515" s="99" t="str">
        <f>IFERROR(VLOOKUP(ROWS($BH$4:BH515),$BG$4:$BH$2337,2,0),"")</f>
        <v>Góra (pow. górowski, woj. dolnośląskie)</v>
      </c>
      <c r="BK515" s="98">
        <v>0</v>
      </c>
      <c r="BL515" s="98">
        <f>IF(ISNUMBER(SEARCH('ankieta ESG'!$G$185,BM515)),MAX($BL$3:BL514)+1,0)</f>
        <v>512</v>
      </c>
      <c r="BM515" s="134" t="s">
        <v>4515</v>
      </c>
      <c r="BN515" s="98">
        <v>0</v>
      </c>
      <c r="BO515" s="99" t="str">
        <f>IFERROR(VLOOKUP(ROWS($BM$4:BM515),$BL$4:$BM$2337,2,0),"")</f>
        <v>Góra (pow. górowski, woj. dolnośląskie)</v>
      </c>
      <c r="BP515" s="98">
        <v>0</v>
      </c>
      <c r="BQ515" s="98">
        <f>IF(ISNUMBER(SEARCH('ankieta ESG'!$G$186,BR515)),MAX($BQ$3:BQ514)+1,0)</f>
        <v>512</v>
      </c>
      <c r="BR515" s="134" t="s">
        <v>4515</v>
      </c>
      <c r="BS515" s="98">
        <v>0</v>
      </c>
      <c r="BT515" s="99" t="str">
        <f>IFERROR(VLOOKUP(ROWS($BR$4:BR515),$BQ$4:$BR$2337,2,0),"")</f>
        <v>Góra (pow. górowski, woj. dolnośląskie)</v>
      </c>
      <c r="BU515" s="98">
        <v>0</v>
      </c>
      <c r="BV515" s="98">
        <f>IF(ISNUMBER(SEARCH('ankieta ESG'!$G$187,BW515)),MAX($BV$3:BV514)+1,0)</f>
        <v>512</v>
      </c>
      <c r="BW515" s="134" t="s">
        <v>4515</v>
      </c>
      <c r="BX515" s="98">
        <v>0</v>
      </c>
      <c r="BY515" s="99" t="str">
        <f>IFERROR(VLOOKUP(ROWS($BW$4:BW515),$BV$4:$BW$2337,2,0),"")</f>
        <v>Góra (pow. górowski, woj. dolnośląskie)</v>
      </c>
      <c r="BZ515" s="98">
        <v>0</v>
      </c>
      <c r="CA515" s="98">
        <f>IF(ISNUMBER(SEARCH('ankieta ESG'!$G$188,CB515)),MAX($CA$3:CA514)+1,0)</f>
        <v>512</v>
      </c>
      <c r="CB515" s="134" t="s">
        <v>4515</v>
      </c>
      <c r="CC515" s="98">
        <v>0</v>
      </c>
      <c r="CD515" s="99" t="str">
        <f>IFERROR(VLOOKUP(ROWS($CB$4:CB515),$CA$4:$CB$2337,2,0),"")</f>
        <v>Góra (pow. górowski, woj. dolnośląskie)</v>
      </c>
      <c r="CE515" s="98">
        <v>0</v>
      </c>
      <c r="CF515" s="98">
        <f>IF(ISNUMBER(SEARCH('ankieta ESG'!$G$189,CG515)),MAX($CF$3:CF514)+1,0)</f>
        <v>512</v>
      </c>
      <c r="CG515" s="134" t="s">
        <v>4515</v>
      </c>
      <c r="CH515" s="98">
        <v>0</v>
      </c>
      <c r="CI515" s="99" t="str">
        <f>IFERROR(VLOOKUP(ROWS($CG$4:CG515),$CF$4:$CG$2337,2,0),"")</f>
        <v>Góra (pow. górowski, woj. dolnośląskie)</v>
      </c>
      <c r="CJ515" s="98">
        <v>0</v>
      </c>
    </row>
    <row r="516" spans="2:88">
      <c r="B516" s="98">
        <f>IF(ISNUMBER(SEARCH('ankieta ESG'!$E$11,C516)),MAX(B$3:$B515)+1,0)</f>
        <v>513</v>
      </c>
      <c r="C516" s="99" t="s">
        <v>557</v>
      </c>
      <c r="D516" s="98">
        <v>0</v>
      </c>
      <c r="E516" s="99" t="str">
        <f>IFERROR(VLOOKUP(ROWS($C$4:C516),$B$4:$C$1385,2,0),"")</f>
        <v>68.31.Z Pośrednictwo w obrocie nieruchomościami (PKD 2007)</v>
      </c>
      <c r="F516" s="98">
        <v>0</v>
      </c>
      <c r="AM516" s="98">
        <f>IF(ISNUMBER(SEARCH('ankieta ESG'!$G$180,AN516)),MAX(AM$3:$AM515)+1,0)</f>
        <v>513</v>
      </c>
      <c r="AN516" s="134" t="s">
        <v>4516</v>
      </c>
      <c r="AO516" s="98">
        <v>0</v>
      </c>
      <c r="AP516" s="99" t="str">
        <f>IFERROR(VLOOKUP(ROWS($AN$4:AN516),$AM$4:$AN$2337,2,0),"")</f>
        <v>Góra Kalwaria (pow. piaseczyński, woj. mazowieckie)</v>
      </c>
      <c r="AQ516" s="98">
        <v>0</v>
      </c>
      <c r="AR516" s="98">
        <f>IF(ISNUMBER(SEARCH('ankieta ESG'!$G$181,AS516)),MAX($AR$3:AR515)+1,0)</f>
        <v>513</v>
      </c>
      <c r="AS516" s="134" t="s">
        <v>4516</v>
      </c>
      <c r="AT516" s="98">
        <v>0</v>
      </c>
      <c r="AU516" s="99" t="str">
        <f>IFERROR(VLOOKUP(ROWS($AS$4:AS516),$AR$4:$AS$2337,2,0),"")</f>
        <v>Góra Kalwaria (pow. piaseczyński, woj. mazowieckie)</v>
      </c>
      <c r="AV516" s="98">
        <v>0</v>
      </c>
      <c r="AW516" s="98">
        <f>IF(ISNUMBER(SEARCH('ankieta ESG'!$G$182,AX516)),MAX($AW$3:AW515)+1,0)</f>
        <v>513</v>
      </c>
      <c r="AX516" s="134" t="s">
        <v>4516</v>
      </c>
      <c r="AY516" s="98">
        <v>0</v>
      </c>
      <c r="AZ516" s="99" t="str">
        <f>IFERROR(VLOOKUP(ROWS($AX$4:AX516),$AW$4:$AX$2337,2,0),"")</f>
        <v>Góra Kalwaria (pow. piaseczyński, woj. mazowieckie)</v>
      </c>
      <c r="BA516" s="98">
        <v>0</v>
      </c>
      <c r="BB516" s="98">
        <f>IF(ISNUMBER(SEARCH('ankieta ESG'!$G$183,BC516)),MAX($BB$3:BB515)+1,0)</f>
        <v>513</v>
      </c>
      <c r="BC516" s="134" t="s">
        <v>4516</v>
      </c>
      <c r="BD516" s="98">
        <v>0</v>
      </c>
      <c r="BE516" s="99" t="str">
        <f>IFERROR(VLOOKUP(ROWS($BC$4:BC516),$BB$4:$BC$2337,2,0),"")</f>
        <v>Góra Kalwaria (pow. piaseczyński, woj. mazowieckie)</v>
      </c>
      <c r="BF516" s="98">
        <v>0</v>
      </c>
      <c r="BG516" s="98">
        <f>IF(ISNUMBER(SEARCH('ankieta ESG'!$G$184,BH516)),MAX($BG$3:BG515)+1,0)</f>
        <v>513</v>
      </c>
      <c r="BH516" s="134" t="s">
        <v>4516</v>
      </c>
      <c r="BI516" s="98">
        <v>0</v>
      </c>
      <c r="BJ516" s="99" t="str">
        <f>IFERROR(VLOOKUP(ROWS($BH$4:BH516),$BG$4:$BH$2337,2,0),"")</f>
        <v>Góra Kalwaria (pow. piaseczyński, woj. mazowieckie)</v>
      </c>
      <c r="BK516" s="98">
        <v>0</v>
      </c>
      <c r="BL516" s="98">
        <f>IF(ISNUMBER(SEARCH('ankieta ESG'!$G$185,BM516)),MAX($BL$3:BL515)+1,0)</f>
        <v>513</v>
      </c>
      <c r="BM516" s="134" t="s">
        <v>4516</v>
      </c>
      <c r="BN516" s="98">
        <v>0</v>
      </c>
      <c r="BO516" s="99" t="str">
        <f>IFERROR(VLOOKUP(ROWS($BM$4:BM516),$BL$4:$BM$2337,2,0),"")</f>
        <v>Góra Kalwaria (pow. piaseczyński, woj. mazowieckie)</v>
      </c>
      <c r="BP516" s="98">
        <v>0</v>
      </c>
      <c r="BQ516" s="98">
        <f>IF(ISNUMBER(SEARCH('ankieta ESG'!$G$186,BR516)),MAX($BQ$3:BQ515)+1,0)</f>
        <v>513</v>
      </c>
      <c r="BR516" s="134" t="s">
        <v>4516</v>
      </c>
      <c r="BS516" s="98">
        <v>0</v>
      </c>
      <c r="BT516" s="99" t="str">
        <f>IFERROR(VLOOKUP(ROWS($BR$4:BR516),$BQ$4:$BR$2337,2,0),"")</f>
        <v>Góra Kalwaria (pow. piaseczyński, woj. mazowieckie)</v>
      </c>
      <c r="BU516" s="98">
        <v>0</v>
      </c>
      <c r="BV516" s="98">
        <f>IF(ISNUMBER(SEARCH('ankieta ESG'!$G$187,BW516)),MAX($BV$3:BV515)+1,0)</f>
        <v>513</v>
      </c>
      <c r="BW516" s="134" t="s">
        <v>4516</v>
      </c>
      <c r="BX516" s="98">
        <v>0</v>
      </c>
      <c r="BY516" s="99" t="str">
        <f>IFERROR(VLOOKUP(ROWS($BW$4:BW516),$BV$4:$BW$2337,2,0),"")</f>
        <v>Góra Kalwaria (pow. piaseczyński, woj. mazowieckie)</v>
      </c>
      <c r="BZ516" s="98">
        <v>0</v>
      </c>
      <c r="CA516" s="98">
        <f>IF(ISNUMBER(SEARCH('ankieta ESG'!$G$188,CB516)),MAX($CA$3:CA515)+1,0)</f>
        <v>513</v>
      </c>
      <c r="CB516" s="134" t="s">
        <v>4516</v>
      </c>
      <c r="CC516" s="98">
        <v>0</v>
      </c>
      <c r="CD516" s="99" t="str">
        <f>IFERROR(VLOOKUP(ROWS($CB$4:CB516),$CA$4:$CB$2337,2,0),"")</f>
        <v>Góra Kalwaria (pow. piaseczyński, woj. mazowieckie)</v>
      </c>
      <c r="CE516" s="98">
        <v>0</v>
      </c>
      <c r="CF516" s="98">
        <f>IF(ISNUMBER(SEARCH('ankieta ESG'!$G$189,CG516)),MAX($CF$3:CF515)+1,0)</f>
        <v>513</v>
      </c>
      <c r="CG516" s="134" t="s">
        <v>4516</v>
      </c>
      <c r="CH516" s="98">
        <v>0</v>
      </c>
      <c r="CI516" s="99" t="str">
        <f>IFERROR(VLOOKUP(ROWS($CG$4:CG516),$CF$4:$CG$2337,2,0),"")</f>
        <v>Góra Kalwaria (pow. piaseczyński, woj. mazowieckie)</v>
      </c>
      <c r="CJ516" s="98">
        <v>0</v>
      </c>
    </row>
    <row r="517" spans="2:88">
      <c r="B517" s="98">
        <f>IF(ISNUMBER(SEARCH('ankieta ESG'!$E$11,C517)),MAX(B$3:$B516)+1,0)</f>
        <v>514</v>
      </c>
      <c r="C517" s="99" t="s">
        <v>558</v>
      </c>
      <c r="D517" s="98">
        <v>0</v>
      </c>
      <c r="E517" s="99" t="str">
        <f>IFERROR(VLOOKUP(ROWS($C$4:C517),$B$4:$C$1385,2,0),"")</f>
        <v>68.32.Z Zarządzanie nieruchomościami wykonywane na zlecenie (PKD 2007)</v>
      </c>
      <c r="F517" s="98">
        <v>0</v>
      </c>
      <c r="AM517" s="98">
        <f>IF(ISNUMBER(SEARCH('ankieta ESG'!$G$180,AN517)),MAX(AM$3:$AM516)+1,0)</f>
        <v>514</v>
      </c>
      <c r="AN517" s="134" t="s">
        <v>4517</v>
      </c>
      <c r="AO517" s="98">
        <v>0</v>
      </c>
      <c r="AP517" s="99" t="str">
        <f>IFERROR(VLOOKUP(ROWS($AN$4:AN517),$AM$4:$AN$2337,2,0),"")</f>
        <v>Góra Świętej Małgorzaty (pow. łęczycki, woj. łódzkie)</v>
      </c>
      <c r="AQ517" s="98">
        <v>0</v>
      </c>
      <c r="AR517" s="98">
        <f>IF(ISNUMBER(SEARCH('ankieta ESG'!$G$181,AS517)),MAX($AR$3:AR516)+1,0)</f>
        <v>514</v>
      </c>
      <c r="AS517" s="134" t="s">
        <v>4517</v>
      </c>
      <c r="AT517" s="98">
        <v>0</v>
      </c>
      <c r="AU517" s="99" t="str">
        <f>IFERROR(VLOOKUP(ROWS($AS$4:AS517),$AR$4:$AS$2337,2,0),"")</f>
        <v>Góra Świętej Małgorzaty (pow. łęczycki, woj. łódzkie)</v>
      </c>
      <c r="AV517" s="98">
        <v>0</v>
      </c>
      <c r="AW517" s="98">
        <f>IF(ISNUMBER(SEARCH('ankieta ESG'!$G$182,AX517)),MAX($AW$3:AW516)+1,0)</f>
        <v>514</v>
      </c>
      <c r="AX517" s="134" t="s">
        <v>4517</v>
      </c>
      <c r="AY517" s="98">
        <v>0</v>
      </c>
      <c r="AZ517" s="99" t="str">
        <f>IFERROR(VLOOKUP(ROWS($AX$4:AX517),$AW$4:$AX$2337,2,0),"")</f>
        <v>Góra Świętej Małgorzaty (pow. łęczycki, woj. łódzkie)</v>
      </c>
      <c r="BA517" s="98">
        <v>0</v>
      </c>
      <c r="BB517" s="98">
        <f>IF(ISNUMBER(SEARCH('ankieta ESG'!$G$183,BC517)),MAX($BB$3:BB516)+1,0)</f>
        <v>514</v>
      </c>
      <c r="BC517" s="134" t="s">
        <v>4517</v>
      </c>
      <c r="BD517" s="98">
        <v>0</v>
      </c>
      <c r="BE517" s="99" t="str">
        <f>IFERROR(VLOOKUP(ROWS($BC$4:BC517),$BB$4:$BC$2337,2,0),"")</f>
        <v>Góra Świętej Małgorzaty (pow. łęczycki, woj. łódzkie)</v>
      </c>
      <c r="BF517" s="98">
        <v>0</v>
      </c>
      <c r="BG517" s="98">
        <f>IF(ISNUMBER(SEARCH('ankieta ESG'!$G$184,BH517)),MAX($BG$3:BG516)+1,0)</f>
        <v>514</v>
      </c>
      <c r="BH517" s="134" t="s">
        <v>4517</v>
      </c>
      <c r="BI517" s="98">
        <v>0</v>
      </c>
      <c r="BJ517" s="99" t="str">
        <f>IFERROR(VLOOKUP(ROWS($BH$4:BH517),$BG$4:$BH$2337,2,0),"")</f>
        <v>Góra Świętej Małgorzaty (pow. łęczycki, woj. łódzkie)</v>
      </c>
      <c r="BK517" s="98">
        <v>0</v>
      </c>
      <c r="BL517" s="98">
        <f>IF(ISNUMBER(SEARCH('ankieta ESG'!$G$185,BM517)),MAX($BL$3:BL516)+1,0)</f>
        <v>514</v>
      </c>
      <c r="BM517" s="134" t="s">
        <v>4517</v>
      </c>
      <c r="BN517" s="98">
        <v>0</v>
      </c>
      <c r="BO517" s="99" t="str">
        <f>IFERROR(VLOOKUP(ROWS($BM$4:BM517),$BL$4:$BM$2337,2,0),"")</f>
        <v>Góra Świętej Małgorzaty (pow. łęczycki, woj. łódzkie)</v>
      </c>
      <c r="BP517" s="98">
        <v>0</v>
      </c>
      <c r="BQ517" s="98">
        <f>IF(ISNUMBER(SEARCH('ankieta ESG'!$G$186,BR517)),MAX($BQ$3:BQ516)+1,0)</f>
        <v>514</v>
      </c>
      <c r="BR517" s="134" t="s">
        <v>4517</v>
      </c>
      <c r="BS517" s="98">
        <v>0</v>
      </c>
      <c r="BT517" s="99" t="str">
        <f>IFERROR(VLOOKUP(ROWS($BR$4:BR517),$BQ$4:$BR$2337,2,0),"")</f>
        <v>Góra Świętej Małgorzaty (pow. łęczycki, woj. łódzkie)</v>
      </c>
      <c r="BU517" s="98">
        <v>0</v>
      </c>
      <c r="BV517" s="98">
        <f>IF(ISNUMBER(SEARCH('ankieta ESG'!$G$187,BW517)),MAX($BV$3:BV516)+1,0)</f>
        <v>514</v>
      </c>
      <c r="BW517" s="134" t="s">
        <v>4517</v>
      </c>
      <c r="BX517" s="98">
        <v>0</v>
      </c>
      <c r="BY517" s="99" t="str">
        <f>IFERROR(VLOOKUP(ROWS($BW$4:BW517),$BV$4:$BW$2337,2,0),"")</f>
        <v>Góra Świętej Małgorzaty (pow. łęczycki, woj. łódzkie)</v>
      </c>
      <c r="BZ517" s="98">
        <v>0</v>
      </c>
      <c r="CA517" s="98">
        <f>IF(ISNUMBER(SEARCH('ankieta ESG'!$G$188,CB517)),MAX($CA$3:CA516)+1,0)</f>
        <v>514</v>
      </c>
      <c r="CB517" s="134" t="s">
        <v>4517</v>
      </c>
      <c r="CC517" s="98">
        <v>0</v>
      </c>
      <c r="CD517" s="99" t="str">
        <f>IFERROR(VLOOKUP(ROWS($CB$4:CB517),$CA$4:$CB$2337,2,0),"")</f>
        <v>Góra Świętej Małgorzaty (pow. łęczycki, woj. łódzkie)</v>
      </c>
      <c r="CE517" s="98">
        <v>0</v>
      </c>
      <c r="CF517" s="98">
        <f>IF(ISNUMBER(SEARCH('ankieta ESG'!$G$189,CG517)),MAX($CF$3:CF516)+1,0)</f>
        <v>514</v>
      </c>
      <c r="CG517" s="134" t="s">
        <v>4517</v>
      </c>
      <c r="CH517" s="98">
        <v>0</v>
      </c>
      <c r="CI517" s="99" t="str">
        <f>IFERROR(VLOOKUP(ROWS($CG$4:CG517),$CF$4:$CG$2337,2,0),"")</f>
        <v>Góra Świętej Małgorzaty (pow. łęczycki, woj. łódzkie)</v>
      </c>
      <c r="CJ517" s="98">
        <v>0</v>
      </c>
    </row>
    <row r="518" spans="2:88">
      <c r="B518" s="98">
        <f>IF(ISNUMBER(SEARCH('ankieta ESG'!$E$11,C518)),MAX(B$3:$B517)+1,0)</f>
        <v>515</v>
      </c>
      <c r="C518" s="99" t="s">
        <v>559</v>
      </c>
      <c r="D518" s="98">
        <v>0</v>
      </c>
      <c r="E518" s="99" t="str">
        <f>IFERROR(VLOOKUP(ROWS($C$4:C518),$B$4:$C$1385,2,0),"")</f>
        <v>69.10.Z Działalność prawnicza (PKD 2007)</v>
      </c>
      <c r="F518" s="98">
        <v>0</v>
      </c>
      <c r="AM518" s="98">
        <f>IF(ISNUMBER(SEARCH('ankieta ESG'!$G$180,AN518)),MAX(AM$3:$AM517)+1,0)</f>
        <v>515</v>
      </c>
      <c r="AN518" s="134" t="s">
        <v>4518</v>
      </c>
      <c r="AO518" s="98">
        <v>0</v>
      </c>
      <c r="AP518" s="99" t="str">
        <f>IFERROR(VLOOKUP(ROWS($AN$4:AN518),$AM$4:$AN$2337,2,0),"")</f>
        <v>Górno (pow. kielecki, woj. świętokrzyskie)</v>
      </c>
      <c r="AQ518" s="98">
        <v>0</v>
      </c>
      <c r="AR518" s="98">
        <f>IF(ISNUMBER(SEARCH('ankieta ESG'!$G$181,AS518)),MAX($AR$3:AR517)+1,0)</f>
        <v>515</v>
      </c>
      <c r="AS518" s="134" t="s">
        <v>4518</v>
      </c>
      <c r="AT518" s="98">
        <v>0</v>
      </c>
      <c r="AU518" s="99" t="str">
        <f>IFERROR(VLOOKUP(ROWS($AS$4:AS518),$AR$4:$AS$2337,2,0),"")</f>
        <v>Górno (pow. kielecki, woj. świętokrzyskie)</v>
      </c>
      <c r="AV518" s="98">
        <v>0</v>
      </c>
      <c r="AW518" s="98">
        <f>IF(ISNUMBER(SEARCH('ankieta ESG'!$G$182,AX518)),MAX($AW$3:AW517)+1,0)</f>
        <v>515</v>
      </c>
      <c r="AX518" s="134" t="s">
        <v>4518</v>
      </c>
      <c r="AY518" s="98">
        <v>0</v>
      </c>
      <c r="AZ518" s="99" t="str">
        <f>IFERROR(VLOOKUP(ROWS($AX$4:AX518),$AW$4:$AX$2337,2,0),"")</f>
        <v>Górno (pow. kielecki, woj. świętokrzyskie)</v>
      </c>
      <c r="BA518" s="98">
        <v>0</v>
      </c>
      <c r="BB518" s="98">
        <f>IF(ISNUMBER(SEARCH('ankieta ESG'!$G$183,BC518)),MAX($BB$3:BB517)+1,0)</f>
        <v>515</v>
      </c>
      <c r="BC518" s="134" t="s">
        <v>4518</v>
      </c>
      <c r="BD518" s="98">
        <v>0</v>
      </c>
      <c r="BE518" s="99" t="str">
        <f>IFERROR(VLOOKUP(ROWS($BC$4:BC518),$BB$4:$BC$2337,2,0),"")</f>
        <v>Górno (pow. kielecki, woj. świętokrzyskie)</v>
      </c>
      <c r="BF518" s="98">
        <v>0</v>
      </c>
      <c r="BG518" s="98">
        <f>IF(ISNUMBER(SEARCH('ankieta ESG'!$G$184,BH518)),MAX($BG$3:BG517)+1,0)</f>
        <v>515</v>
      </c>
      <c r="BH518" s="134" t="s">
        <v>4518</v>
      </c>
      <c r="BI518" s="98">
        <v>0</v>
      </c>
      <c r="BJ518" s="99" t="str">
        <f>IFERROR(VLOOKUP(ROWS($BH$4:BH518),$BG$4:$BH$2337,2,0),"")</f>
        <v>Górno (pow. kielecki, woj. świętokrzyskie)</v>
      </c>
      <c r="BK518" s="98">
        <v>0</v>
      </c>
      <c r="BL518" s="98">
        <f>IF(ISNUMBER(SEARCH('ankieta ESG'!$G$185,BM518)),MAX($BL$3:BL517)+1,0)</f>
        <v>515</v>
      </c>
      <c r="BM518" s="134" t="s">
        <v>4518</v>
      </c>
      <c r="BN518" s="98">
        <v>0</v>
      </c>
      <c r="BO518" s="99" t="str">
        <f>IFERROR(VLOOKUP(ROWS($BM$4:BM518),$BL$4:$BM$2337,2,0),"")</f>
        <v>Górno (pow. kielecki, woj. świętokrzyskie)</v>
      </c>
      <c r="BP518" s="98">
        <v>0</v>
      </c>
      <c r="BQ518" s="98">
        <f>IF(ISNUMBER(SEARCH('ankieta ESG'!$G$186,BR518)),MAX($BQ$3:BQ517)+1,0)</f>
        <v>515</v>
      </c>
      <c r="BR518" s="134" t="s">
        <v>4518</v>
      </c>
      <c r="BS518" s="98">
        <v>0</v>
      </c>
      <c r="BT518" s="99" t="str">
        <f>IFERROR(VLOOKUP(ROWS($BR$4:BR518),$BQ$4:$BR$2337,2,0),"")</f>
        <v>Górno (pow. kielecki, woj. świętokrzyskie)</v>
      </c>
      <c r="BU518" s="98">
        <v>0</v>
      </c>
      <c r="BV518" s="98">
        <f>IF(ISNUMBER(SEARCH('ankieta ESG'!$G$187,BW518)),MAX($BV$3:BV517)+1,0)</f>
        <v>515</v>
      </c>
      <c r="BW518" s="134" t="s">
        <v>4518</v>
      </c>
      <c r="BX518" s="98">
        <v>0</v>
      </c>
      <c r="BY518" s="99" t="str">
        <f>IFERROR(VLOOKUP(ROWS($BW$4:BW518),$BV$4:$BW$2337,2,0),"")</f>
        <v>Górno (pow. kielecki, woj. świętokrzyskie)</v>
      </c>
      <c r="BZ518" s="98">
        <v>0</v>
      </c>
      <c r="CA518" s="98">
        <f>IF(ISNUMBER(SEARCH('ankieta ESG'!$G$188,CB518)),MAX($CA$3:CA517)+1,0)</f>
        <v>515</v>
      </c>
      <c r="CB518" s="134" t="s">
        <v>4518</v>
      </c>
      <c r="CC518" s="98">
        <v>0</v>
      </c>
      <c r="CD518" s="99" t="str">
        <f>IFERROR(VLOOKUP(ROWS($CB$4:CB518),$CA$4:$CB$2337,2,0),"")</f>
        <v>Górno (pow. kielecki, woj. świętokrzyskie)</v>
      </c>
      <c r="CE518" s="98">
        <v>0</v>
      </c>
      <c r="CF518" s="98">
        <f>IF(ISNUMBER(SEARCH('ankieta ESG'!$G$189,CG518)),MAX($CF$3:CF517)+1,0)</f>
        <v>515</v>
      </c>
      <c r="CG518" s="134" t="s">
        <v>4518</v>
      </c>
      <c r="CH518" s="98">
        <v>0</v>
      </c>
      <c r="CI518" s="99" t="str">
        <f>IFERROR(VLOOKUP(ROWS($CG$4:CG518),$CF$4:$CG$2337,2,0),"")</f>
        <v>Górno (pow. kielecki, woj. świętokrzyskie)</v>
      </c>
      <c r="CJ518" s="98">
        <v>0</v>
      </c>
    </row>
    <row r="519" spans="2:88">
      <c r="B519" s="98">
        <f>IF(ISNUMBER(SEARCH('ankieta ESG'!$E$11,C519)),MAX(B$3:$B518)+1,0)</f>
        <v>516</v>
      </c>
      <c r="C519" s="99" t="s">
        <v>560</v>
      </c>
      <c r="D519" s="98">
        <v>0</v>
      </c>
      <c r="E519" s="99" t="str">
        <f>IFERROR(VLOOKUP(ROWS($C$4:C519),$B$4:$C$1385,2,0),"")</f>
        <v>69.20.Z Działalność rachunkowo-księgowa; doradztwo podatkowe (PKD 2007)</v>
      </c>
      <c r="F519" s="98">
        <v>0</v>
      </c>
      <c r="AM519" s="98">
        <f>IF(ISNUMBER(SEARCH('ankieta ESG'!$G$180,AN519)),MAX(AM$3:$AM518)+1,0)</f>
        <v>516</v>
      </c>
      <c r="AN519" s="134" t="s">
        <v>4519</v>
      </c>
      <c r="AO519" s="98">
        <v>0</v>
      </c>
      <c r="AP519" s="99" t="str">
        <f>IFERROR(VLOOKUP(ROWS($AN$4:AN519),$AM$4:$AN$2337,2,0),"")</f>
        <v>Górowo Iławeckie (pow. bartoszycki, woj. warmińsko-mazurskie)</v>
      </c>
      <c r="AQ519" s="98">
        <v>0</v>
      </c>
      <c r="AR519" s="98">
        <f>IF(ISNUMBER(SEARCH('ankieta ESG'!$G$181,AS519)),MAX($AR$3:AR518)+1,0)</f>
        <v>516</v>
      </c>
      <c r="AS519" s="134" t="s">
        <v>4519</v>
      </c>
      <c r="AT519" s="98">
        <v>0</v>
      </c>
      <c r="AU519" s="99" t="str">
        <f>IFERROR(VLOOKUP(ROWS($AS$4:AS519),$AR$4:$AS$2337,2,0),"")</f>
        <v>Górowo Iławeckie (pow. bartoszycki, woj. warmińsko-mazurskie)</v>
      </c>
      <c r="AV519" s="98">
        <v>0</v>
      </c>
      <c r="AW519" s="98">
        <f>IF(ISNUMBER(SEARCH('ankieta ESG'!$G$182,AX519)),MAX($AW$3:AW518)+1,0)</f>
        <v>516</v>
      </c>
      <c r="AX519" s="134" t="s">
        <v>4519</v>
      </c>
      <c r="AY519" s="98">
        <v>0</v>
      </c>
      <c r="AZ519" s="99" t="str">
        <f>IFERROR(VLOOKUP(ROWS($AX$4:AX519),$AW$4:$AX$2337,2,0),"")</f>
        <v>Górowo Iławeckie (pow. bartoszycki, woj. warmińsko-mazurskie)</v>
      </c>
      <c r="BA519" s="98">
        <v>0</v>
      </c>
      <c r="BB519" s="98">
        <f>IF(ISNUMBER(SEARCH('ankieta ESG'!$G$183,BC519)),MAX($BB$3:BB518)+1,0)</f>
        <v>516</v>
      </c>
      <c r="BC519" s="134" t="s">
        <v>4519</v>
      </c>
      <c r="BD519" s="98">
        <v>0</v>
      </c>
      <c r="BE519" s="99" t="str">
        <f>IFERROR(VLOOKUP(ROWS($BC$4:BC519),$BB$4:$BC$2337,2,0),"")</f>
        <v>Górowo Iławeckie (pow. bartoszycki, woj. warmińsko-mazurskie)</v>
      </c>
      <c r="BF519" s="98">
        <v>0</v>
      </c>
      <c r="BG519" s="98">
        <f>IF(ISNUMBER(SEARCH('ankieta ESG'!$G$184,BH519)),MAX($BG$3:BG518)+1,0)</f>
        <v>516</v>
      </c>
      <c r="BH519" s="134" t="s">
        <v>4519</v>
      </c>
      <c r="BI519" s="98">
        <v>0</v>
      </c>
      <c r="BJ519" s="99" t="str">
        <f>IFERROR(VLOOKUP(ROWS($BH$4:BH519),$BG$4:$BH$2337,2,0),"")</f>
        <v>Górowo Iławeckie (pow. bartoszycki, woj. warmińsko-mazurskie)</v>
      </c>
      <c r="BK519" s="98">
        <v>0</v>
      </c>
      <c r="BL519" s="98">
        <f>IF(ISNUMBER(SEARCH('ankieta ESG'!$G$185,BM519)),MAX($BL$3:BL518)+1,0)</f>
        <v>516</v>
      </c>
      <c r="BM519" s="134" t="s">
        <v>4519</v>
      </c>
      <c r="BN519" s="98">
        <v>0</v>
      </c>
      <c r="BO519" s="99" t="str">
        <f>IFERROR(VLOOKUP(ROWS($BM$4:BM519),$BL$4:$BM$2337,2,0),"")</f>
        <v>Górowo Iławeckie (pow. bartoszycki, woj. warmińsko-mazurskie)</v>
      </c>
      <c r="BP519" s="98">
        <v>0</v>
      </c>
      <c r="BQ519" s="98">
        <f>IF(ISNUMBER(SEARCH('ankieta ESG'!$G$186,BR519)),MAX($BQ$3:BQ518)+1,0)</f>
        <v>516</v>
      </c>
      <c r="BR519" s="134" t="s">
        <v>4519</v>
      </c>
      <c r="BS519" s="98">
        <v>0</v>
      </c>
      <c r="BT519" s="99" t="str">
        <f>IFERROR(VLOOKUP(ROWS($BR$4:BR519),$BQ$4:$BR$2337,2,0),"")</f>
        <v>Górowo Iławeckie (pow. bartoszycki, woj. warmińsko-mazurskie)</v>
      </c>
      <c r="BU519" s="98">
        <v>0</v>
      </c>
      <c r="BV519" s="98">
        <f>IF(ISNUMBER(SEARCH('ankieta ESG'!$G$187,BW519)),MAX($BV$3:BV518)+1,0)</f>
        <v>516</v>
      </c>
      <c r="BW519" s="134" t="s">
        <v>4519</v>
      </c>
      <c r="BX519" s="98">
        <v>0</v>
      </c>
      <c r="BY519" s="99" t="str">
        <f>IFERROR(VLOOKUP(ROWS($BW$4:BW519),$BV$4:$BW$2337,2,0),"")</f>
        <v>Górowo Iławeckie (pow. bartoszycki, woj. warmińsko-mazurskie)</v>
      </c>
      <c r="BZ519" s="98">
        <v>0</v>
      </c>
      <c r="CA519" s="98">
        <f>IF(ISNUMBER(SEARCH('ankieta ESG'!$G$188,CB519)),MAX($CA$3:CA518)+1,0)</f>
        <v>516</v>
      </c>
      <c r="CB519" s="134" t="s">
        <v>4519</v>
      </c>
      <c r="CC519" s="98">
        <v>0</v>
      </c>
      <c r="CD519" s="99" t="str">
        <f>IFERROR(VLOOKUP(ROWS($CB$4:CB519),$CA$4:$CB$2337,2,0),"")</f>
        <v>Górowo Iławeckie (pow. bartoszycki, woj. warmińsko-mazurskie)</v>
      </c>
      <c r="CE519" s="98">
        <v>0</v>
      </c>
      <c r="CF519" s="98">
        <f>IF(ISNUMBER(SEARCH('ankieta ESG'!$G$189,CG519)),MAX($CF$3:CF518)+1,0)</f>
        <v>516</v>
      </c>
      <c r="CG519" s="134" t="s">
        <v>4519</v>
      </c>
      <c r="CH519" s="98">
        <v>0</v>
      </c>
      <c r="CI519" s="99" t="str">
        <f>IFERROR(VLOOKUP(ROWS($CG$4:CG519),$CF$4:$CG$2337,2,0),"")</f>
        <v>Górowo Iławeckie (pow. bartoszycki, woj. warmińsko-mazurskie)</v>
      </c>
      <c r="CJ519" s="98">
        <v>0</v>
      </c>
    </row>
    <row r="520" spans="2:88">
      <c r="B520" s="98">
        <f>IF(ISNUMBER(SEARCH('ankieta ESG'!$E$11,C520)),MAX(B$3:$B519)+1,0)</f>
        <v>517</v>
      </c>
      <c r="C520" s="99" t="s">
        <v>561</v>
      </c>
      <c r="D520" s="98">
        <v>0</v>
      </c>
      <c r="E520" s="99" t="str">
        <f>IFERROR(VLOOKUP(ROWS($C$4:C520),$B$4:$C$1385,2,0),"")</f>
        <v>70.10.Z Działalność firm centralnych (head offices) i holdingów, z wyłączeniem holdingów finansowych (PKD 2007)</v>
      </c>
      <c r="F520" s="98">
        <v>0</v>
      </c>
      <c r="AM520" s="98">
        <f>IF(ISNUMBER(SEARCH('ankieta ESG'!$G$180,AN520)),MAX(AM$3:$AM519)+1,0)</f>
        <v>517</v>
      </c>
      <c r="AN520" s="134" t="s">
        <v>4520</v>
      </c>
      <c r="AO520" s="98">
        <v>0</v>
      </c>
      <c r="AP520" s="99" t="str">
        <f>IFERROR(VLOOKUP(ROWS($AN$4:AN520),$AM$4:$AN$2337,2,0),"")</f>
        <v>Górzno (pow. brodnicki, woj. kujawsko-pomorskie)</v>
      </c>
      <c r="AQ520" s="98">
        <v>0</v>
      </c>
      <c r="AR520" s="98">
        <f>IF(ISNUMBER(SEARCH('ankieta ESG'!$G$181,AS520)),MAX($AR$3:AR519)+1,0)</f>
        <v>517</v>
      </c>
      <c r="AS520" s="134" t="s">
        <v>4520</v>
      </c>
      <c r="AT520" s="98">
        <v>0</v>
      </c>
      <c r="AU520" s="99" t="str">
        <f>IFERROR(VLOOKUP(ROWS($AS$4:AS520),$AR$4:$AS$2337,2,0),"")</f>
        <v>Górzno (pow. brodnicki, woj. kujawsko-pomorskie)</v>
      </c>
      <c r="AV520" s="98">
        <v>0</v>
      </c>
      <c r="AW520" s="98">
        <f>IF(ISNUMBER(SEARCH('ankieta ESG'!$G$182,AX520)),MAX($AW$3:AW519)+1,0)</f>
        <v>517</v>
      </c>
      <c r="AX520" s="134" t="s">
        <v>4520</v>
      </c>
      <c r="AY520" s="98">
        <v>0</v>
      </c>
      <c r="AZ520" s="99" t="str">
        <f>IFERROR(VLOOKUP(ROWS($AX$4:AX520),$AW$4:$AX$2337,2,0),"")</f>
        <v>Górzno (pow. brodnicki, woj. kujawsko-pomorskie)</v>
      </c>
      <c r="BA520" s="98">
        <v>0</v>
      </c>
      <c r="BB520" s="98">
        <f>IF(ISNUMBER(SEARCH('ankieta ESG'!$G$183,BC520)),MAX($BB$3:BB519)+1,0)</f>
        <v>517</v>
      </c>
      <c r="BC520" s="134" t="s">
        <v>4520</v>
      </c>
      <c r="BD520" s="98">
        <v>0</v>
      </c>
      <c r="BE520" s="99" t="str">
        <f>IFERROR(VLOOKUP(ROWS($BC$4:BC520),$BB$4:$BC$2337,2,0),"")</f>
        <v>Górzno (pow. brodnicki, woj. kujawsko-pomorskie)</v>
      </c>
      <c r="BF520" s="98">
        <v>0</v>
      </c>
      <c r="BG520" s="98">
        <f>IF(ISNUMBER(SEARCH('ankieta ESG'!$G$184,BH520)),MAX($BG$3:BG519)+1,0)</f>
        <v>517</v>
      </c>
      <c r="BH520" s="134" t="s">
        <v>4520</v>
      </c>
      <c r="BI520" s="98">
        <v>0</v>
      </c>
      <c r="BJ520" s="99" t="str">
        <f>IFERROR(VLOOKUP(ROWS($BH$4:BH520),$BG$4:$BH$2337,2,0),"")</f>
        <v>Górzno (pow. brodnicki, woj. kujawsko-pomorskie)</v>
      </c>
      <c r="BK520" s="98">
        <v>0</v>
      </c>
      <c r="BL520" s="98">
        <f>IF(ISNUMBER(SEARCH('ankieta ESG'!$G$185,BM520)),MAX($BL$3:BL519)+1,0)</f>
        <v>517</v>
      </c>
      <c r="BM520" s="134" t="s">
        <v>4520</v>
      </c>
      <c r="BN520" s="98">
        <v>0</v>
      </c>
      <c r="BO520" s="99" t="str">
        <f>IFERROR(VLOOKUP(ROWS($BM$4:BM520),$BL$4:$BM$2337,2,0),"")</f>
        <v>Górzno (pow. brodnicki, woj. kujawsko-pomorskie)</v>
      </c>
      <c r="BP520" s="98">
        <v>0</v>
      </c>
      <c r="BQ520" s="98">
        <f>IF(ISNUMBER(SEARCH('ankieta ESG'!$G$186,BR520)),MAX($BQ$3:BQ519)+1,0)</f>
        <v>517</v>
      </c>
      <c r="BR520" s="134" t="s">
        <v>4520</v>
      </c>
      <c r="BS520" s="98">
        <v>0</v>
      </c>
      <c r="BT520" s="99" t="str">
        <f>IFERROR(VLOOKUP(ROWS($BR$4:BR520),$BQ$4:$BR$2337,2,0),"")</f>
        <v>Górzno (pow. brodnicki, woj. kujawsko-pomorskie)</v>
      </c>
      <c r="BU520" s="98">
        <v>0</v>
      </c>
      <c r="BV520" s="98">
        <f>IF(ISNUMBER(SEARCH('ankieta ESG'!$G$187,BW520)),MAX($BV$3:BV519)+1,0)</f>
        <v>517</v>
      </c>
      <c r="BW520" s="134" t="s">
        <v>4520</v>
      </c>
      <c r="BX520" s="98">
        <v>0</v>
      </c>
      <c r="BY520" s="99" t="str">
        <f>IFERROR(VLOOKUP(ROWS($BW$4:BW520),$BV$4:$BW$2337,2,0),"")</f>
        <v>Górzno (pow. brodnicki, woj. kujawsko-pomorskie)</v>
      </c>
      <c r="BZ520" s="98">
        <v>0</v>
      </c>
      <c r="CA520" s="98">
        <f>IF(ISNUMBER(SEARCH('ankieta ESG'!$G$188,CB520)),MAX($CA$3:CA519)+1,0)</f>
        <v>517</v>
      </c>
      <c r="CB520" s="134" t="s">
        <v>4520</v>
      </c>
      <c r="CC520" s="98">
        <v>0</v>
      </c>
      <c r="CD520" s="99" t="str">
        <f>IFERROR(VLOOKUP(ROWS($CB$4:CB520),$CA$4:$CB$2337,2,0),"")</f>
        <v>Górzno (pow. brodnicki, woj. kujawsko-pomorskie)</v>
      </c>
      <c r="CE520" s="98">
        <v>0</v>
      </c>
      <c r="CF520" s="98">
        <f>IF(ISNUMBER(SEARCH('ankieta ESG'!$G$189,CG520)),MAX($CF$3:CF519)+1,0)</f>
        <v>517</v>
      </c>
      <c r="CG520" s="134" t="s">
        <v>4520</v>
      </c>
      <c r="CH520" s="98">
        <v>0</v>
      </c>
      <c r="CI520" s="99" t="str">
        <f>IFERROR(VLOOKUP(ROWS($CG$4:CG520),$CF$4:$CG$2337,2,0),"")</f>
        <v>Górzno (pow. brodnicki, woj. kujawsko-pomorskie)</v>
      </c>
      <c r="CJ520" s="98">
        <v>0</v>
      </c>
    </row>
    <row r="521" spans="2:88">
      <c r="B521" s="98">
        <f>IF(ISNUMBER(SEARCH('ankieta ESG'!$E$11,C521)),MAX(B$3:$B520)+1,0)</f>
        <v>518</v>
      </c>
      <c r="C521" s="99" t="s">
        <v>562</v>
      </c>
      <c r="D521" s="98">
        <v>0</v>
      </c>
      <c r="E521" s="99" t="str">
        <f>IFERROR(VLOOKUP(ROWS($C$4:C521),$B$4:$C$1385,2,0),"")</f>
        <v>70.21.Z Stosunki międzyludzkie (public relations) i komunikacja (PKD 2007)</v>
      </c>
      <c r="F521" s="98">
        <v>0</v>
      </c>
      <c r="AM521" s="98">
        <f>IF(ISNUMBER(SEARCH('ankieta ESG'!$G$180,AN521)),MAX(AM$3:$AM520)+1,0)</f>
        <v>518</v>
      </c>
      <c r="AN521" s="134" t="s">
        <v>4521</v>
      </c>
      <c r="AO521" s="98">
        <v>0</v>
      </c>
      <c r="AP521" s="99" t="str">
        <f>IFERROR(VLOOKUP(ROWS($AN$4:AN521),$AM$4:$AN$2337,2,0),"")</f>
        <v>Górzno (pow. garwoliński, woj. mazowieckie)</v>
      </c>
      <c r="AQ521" s="98">
        <v>0</v>
      </c>
      <c r="AR521" s="98">
        <f>IF(ISNUMBER(SEARCH('ankieta ESG'!$G$181,AS521)),MAX($AR$3:AR520)+1,0)</f>
        <v>518</v>
      </c>
      <c r="AS521" s="134" t="s">
        <v>4521</v>
      </c>
      <c r="AT521" s="98">
        <v>0</v>
      </c>
      <c r="AU521" s="99" t="str">
        <f>IFERROR(VLOOKUP(ROWS($AS$4:AS521),$AR$4:$AS$2337,2,0),"")</f>
        <v>Górzno (pow. garwoliński, woj. mazowieckie)</v>
      </c>
      <c r="AV521" s="98">
        <v>0</v>
      </c>
      <c r="AW521" s="98">
        <f>IF(ISNUMBER(SEARCH('ankieta ESG'!$G$182,AX521)),MAX($AW$3:AW520)+1,0)</f>
        <v>518</v>
      </c>
      <c r="AX521" s="134" t="s">
        <v>4521</v>
      </c>
      <c r="AY521" s="98">
        <v>0</v>
      </c>
      <c r="AZ521" s="99" t="str">
        <f>IFERROR(VLOOKUP(ROWS($AX$4:AX521),$AW$4:$AX$2337,2,0),"")</f>
        <v>Górzno (pow. garwoliński, woj. mazowieckie)</v>
      </c>
      <c r="BA521" s="98">
        <v>0</v>
      </c>
      <c r="BB521" s="98">
        <f>IF(ISNUMBER(SEARCH('ankieta ESG'!$G$183,BC521)),MAX($BB$3:BB520)+1,0)</f>
        <v>518</v>
      </c>
      <c r="BC521" s="134" t="s">
        <v>4521</v>
      </c>
      <c r="BD521" s="98">
        <v>0</v>
      </c>
      <c r="BE521" s="99" t="str">
        <f>IFERROR(VLOOKUP(ROWS($BC$4:BC521),$BB$4:$BC$2337,2,0),"")</f>
        <v>Górzno (pow. garwoliński, woj. mazowieckie)</v>
      </c>
      <c r="BF521" s="98">
        <v>0</v>
      </c>
      <c r="BG521" s="98">
        <f>IF(ISNUMBER(SEARCH('ankieta ESG'!$G$184,BH521)),MAX($BG$3:BG520)+1,0)</f>
        <v>518</v>
      </c>
      <c r="BH521" s="134" t="s">
        <v>4521</v>
      </c>
      <c r="BI521" s="98">
        <v>0</v>
      </c>
      <c r="BJ521" s="99" t="str">
        <f>IFERROR(VLOOKUP(ROWS($BH$4:BH521),$BG$4:$BH$2337,2,0),"")</f>
        <v>Górzno (pow. garwoliński, woj. mazowieckie)</v>
      </c>
      <c r="BK521" s="98">
        <v>0</v>
      </c>
      <c r="BL521" s="98">
        <f>IF(ISNUMBER(SEARCH('ankieta ESG'!$G$185,BM521)),MAX($BL$3:BL520)+1,0)</f>
        <v>518</v>
      </c>
      <c r="BM521" s="134" t="s">
        <v>4521</v>
      </c>
      <c r="BN521" s="98">
        <v>0</v>
      </c>
      <c r="BO521" s="99" t="str">
        <f>IFERROR(VLOOKUP(ROWS($BM$4:BM521),$BL$4:$BM$2337,2,0),"")</f>
        <v>Górzno (pow. garwoliński, woj. mazowieckie)</v>
      </c>
      <c r="BP521" s="98">
        <v>0</v>
      </c>
      <c r="BQ521" s="98">
        <f>IF(ISNUMBER(SEARCH('ankieta ESG'!$G$186,BR521)),MAX($BQ$3:BQ520)+1,0)</f>
        <v>518</v>
      </c>
      <c r="BR521" s="134" t="s">
        <v>4521</v>
      </c>
      <c r="BS521" s="98">
        <v>0</v>
      </c>
      <c r="BT521" s="99" t="str">
        <f>IFERROR(VLOOKUP(ROWS($BR$4:BR521),$BQ$4:$BR$2337,2,0),"")</f>
        <v>Górzno (pow. garwoliński, woj. mazowieckie)</v>
      </c>
      <c r="BU521" s="98">
        <v>0</v>
      </c>
      <c r="BV521" s="98">
        <f>IF(ISNUMBER(SEARCH('ankieta ESG'!$G$187,BW521)),MAX($BV$3:BV520)+1,0)</f>
        <v>518</v>
      </c>
      <c r="BW521" s="134" t="s">
        <v>4521</v>
      </c>
      <c r="BX521" s="98">
        <v>0</v>
      </c>
      <c r="BY521" s="99" t="str">
        <f>IFERROR(VLOOKUP(ROWS($BW$4:BW521),$BV$4:$BW$2337,2,0),"")</f>
        <v>Górzno (pow. garwoliński, woj. mazowieckie)</v>
      </c>
      <c r="BZ521" s="98">
        <v>0</v>
      </c>
      <c r="CA521" s="98">
        <f>IF(ISNUMBER(SEARCH('ankieta ESG'!$G$188,CB521)),MAX($CA$3:CA520)+1,0)</f>
        <v>518</v>
      </c>
      <c r="CB521" s="134" t="s">
        <v>4521</v>
      </c>
      <c r="CC521" s="98">
        <v>0</v>
      </c>
      <c r="CD521" s="99" t="str">
        <f>IFERROR(VLOOKUP(ROWS($CB$4:CB521),$CA$4:$CB$2337,2,0),"")</f>
        <v>Górzno (pow. garwoliński, woj. mazowieckie)</v>
      </c>
      <c r="CE521" s="98">
        <v>0</v>
      </c>
      <c r="CF521" s="98">
        <f>IF(ISNUMBER(SEARCH('ankieta ESG'!$G$189,CG521)),MAX($CF$3:CF520)+1,0)</f>
        <v>518</v>
      </c>
      <c r="CG521" s="134" t="s">
        <v>4521</v>
      </c>
      <c r="CH521" s="98">
        <v>0</v>
      </c>
      <c r="CI521" s="99" t="str">
        <f>IFERROR(VLOOKUP(ROWS($CG$4:CG521),$CF$4:$CG$2337,2,0),"")</f>
        <v>Górzno (pow. garwoliński, woj. mazowieckie)</v>
      </c>
      <c r="CJ521" s="98">
        <v>0</v>
      </c>
    </row>
    <row r="522" spans="2:88">
      <c r="B522" s="98">
        <f>IF(ISNUMBER(SEARCH('ankieta ESG'!$E$11,C522)),MAX(B$3:$B521)+1,0)</f>
        <v>519</v>
      </c>
      <c r="C522" s="99" t="s">
        <v>563</v>
      </c>
      <c r="D522" s="98">
        <v>0</v>
      </c>
      <c r="E522" s="99" t="str">
        <f>IFERROR(VLOOKUP(ROWS($C$4:C522),$B$4:$C$1385,2,0),"")</f>
        <v>70.22.Z Pozostałe doradztwo w zakresie prowadzenia działalności gospodarczej i zarządzania (PKD 2007)</v>
      </c>
      <c r="F522" s="98">
        <v>0</v>
      </c>
      <c r="AM522" s="98">
        <f>IF(ISNUMBER(SEARCH('ankieta ESG'!$G$180,AN522)),MAX(AM$3:$AM521)+1,0)</f>
        <v>519</v>
      </c>
      <c r="AN522" s="134" t="s">
        <v>4522</v>
      </c>
      <c r="AO522" s="98">
        <v>0</v>
      </c>
      <c r="AP522" s="99" t="str">
        <f>IFERROR(VLOOKUP(ROWS($AN$4:AN522),$AM$4:$AN$2337,2,0),"")</f>
        <v>Górzyca (pow. słubicki, woj. lubuskie)</v>
      </c>
      <c r="AQ522" s="98">
        <v>0</v>
      </c>
      <c r="AR522" s="98">
        <f>IF(ISNUMBER(SEARCH('ankieta ESG'!$G$181,AS522)),MAX($AR$3:AR521)+1,0)</f>
        <v>519</v>
      </c>
      <c r="AS522" s="134" t="s">
        <v>4522</v>
      </c>
      <c r="AT522" s="98">
        <v>0</v>
      </c>
      <c r="AU522" s="99" t="str">
        <f>IFERROR(VLOOKUP(ROWS($AS$4:AS522),$AR$4:$AS$2337,2,0),"")</f>
        <v>Górzyca (pow. słubicki, woj. lubuskie)</v>
      </c>
      <c r="AV522" s="98">
        <v>0</v>
      </c>
      <c r="AW522" s="98">
        <f>IF(ISNUMBER(SEARCH('ankieta ESG'!$G$182,AX522)),MAX($AW$3:AW521)+1,0)</f>
        <v>519</v>
      </c>
      <c r="AX522" s="134" t="s">
        <v>4522</v>
      </c>
      <c r="AY522" s="98">
        <v>0</v>
      </c>
      <c r="AZ522" s="99" t="str">
        <f>IFERROR(VLOOKUP(ROWS($AX$4:AX522),$AW$4:$AX$2337,2,0),"")</f>
        <v>Górzyca (pow. słubicki, woj. lubuskie)</v>
      </c>
      <c r="BA522" s="98">
        <v>0</v>
      </c>
      <c r="BB522" s="98">
        <f>IF(ISNUMBER(SEARCH('ankieta ESG'!$G$183,BC522)),MAX($BB$3:BB521)+1,0)</f>
        <v>519</v>
      </c>
      <c r="BC522" s="134" t="s">
        <v>4522</v>
      </c>
      <c r="BD522" s="98">
        <v>0</v>
      </c>
      <c r="BE522" s="99" t="str">
        <f>IFERROR(VLOOKUP(ROWS($BC$4:BC522),$BB$4:$BC$2337,2,0),"")</f>
        <v>Górzyca (pow. słubicki, woj. lubuskie)</v>
      </c>
      <c r="BF522" s="98">
        <v>0</v>
      </c>
      <c r="BG522" s="98">
        <f>IF(ISNUMBER(SEARCH('ankieta ESG'!$G$184,BH522)),MAX($BG$3:BG521)+1,0)</f>
        <v>519</v>
      </c>
      <c r="BH522" s="134" t="s">
        <v>4522</v>
      </c>
      <c r="BI522" s="98">
        <v>0</v>
      </c>
      <c r="BJ522" s="99" t="str">
        <f>IFERROR(VLOOKUP(ROWS($BH$4:BH522),$BG$4:$BH$2337,2,0),"")</f>
        <v>Górzyca (pow. słubicki, woj. lubuskie)</v>
      </c>
      <c r="BK522" s="98">
        <v>0</v>
      </c>
      <c r="BL522" s="98">
        <f>IF(ISNUMBER(SEARCH('ankieta ESG'!$G$185,BM522)),MAX($BL$3:BL521)+1,0)</f>
        <v>519</v>
      </c>
      <c r="BM522" s="134" t="s">
        <v>4522</v>
      </c>
      <c r="BN522" s="98">
        <v>0</v>
      </c>
      <c r="BO522" s="99" t="str">
        <f>IFERROR(VLOOKUP(ROWS($BM$4:BM522),$BL$4:$BM$2337,2,0),"")</f>
        <v>Górzyca (pow. słubicki, woj. lubuskie)</v>
      </c>
      <c r="BP522" s="98">
        <v>0</v>
      </c>
      <c r="BQ522" s="98">
        <f>IF(ISNUMBER(SEARCH('ankieta ESG'!$G$186,BR522)),MAX($BQ$3:BQ521)+1,0)</f>
        <v>519</v>
      </c>
      <c r="BR522" s="134" t="s">
        <v>4522</v>
      </c>
      <c r="BS522" s="98">
        <v>0</v>
      </c>
      <c r="BT522" s="99" t="str">
        <f>IFERROR(VLOOKUP(ROWS($BR$4:BR522),$BQ$4:$BR$2337,2,0),"")</f>
        <v>Górzyca (pow. słubicki, woj. lubuskie)</v>
      </c>
      <c r="BU522" s="98">
        <v>0</v>
      </c>
      <c r="BV522" s="98">
        <f>IF(ISNUMBER(SEARCH('ankieta ESG'!$G$187,BW522)),MAX($BV$3:BV521)+1,0)</f>
        <v>519</v>
      </c>
      <c r="BW522" s="134" t="s">
        <v>4522</v>
      </c>
      <c r="BX522" s="98">
        <v>0</v>
      </c>
      <c r="BY522" s="99" t="str">
        <f>IFERROR(VLOOKUP(ROWS($BW$4:BW522),$BV$4:$BW$2337,2,0),"")</f>
        <v>Górzyca (pow. słubicki, woj. lubuskie)</v>
      </c>
      <c r="BZ522" s="98">
        <v>0</v>
      </c>
      <c r="CA522" s="98">
        <f>IF(ISNUMBER(SEARCH('ankieta ESG'!$G$188,CB522)),MAX($CA$3:CA521)+1,0)</f>
        <v>519</v>
      </c>
      <c r="CB522" s="134" t="s">
        <v>4522</v>
      </c>
      <c r="CC522" s="98">
        <v>0</v>
      </c>
      <c r="CD522" s="99" t="str">
        <f>IFERROR(VLOOKUP(ROWS($CB$4:CB522),$CA$4:$CB$2337,2,0),"")</f>
        <v>Górzyca (pow. słubicki, woj. lubuskie)</v>
      </c>
      <c r="CE522" s="98">
        <v>0</v>
      </c>
      <c r="CF522" s="98">
        <f>IF(ISNUMBER(SEARCH('ankieta ESG'!$G$189,CG522)),MAX($CF$3:CF521)+1,0)</f>
        <v>519</v>
      </c>
      <c r="CG522" s="134" t="s">
        <v>4522</v>
      </c>
      <c r="CH522" s="98">
        <v>0</v>
      </c>
      <c r="CI522" s="99" t="str">
        <f>IFERROR(VLOOKUP(ROWS($CG$4:CG522),$CF$4:$CG$2337,2,0),"")</f>
        <v>Górzyca (pow. słubicki, woj. lubuskie)</v>
      </c>
      <c r="CJ522" s="98">
        <v>0</v>
      </c>
    </row>
    <row r="523" spans="2:88">
      <c r="B523" s="98">
        <f>IF(ISNUMBER(SEARCH('ankieta ESG'!$E$11,C523)),MAX(B$3:$B522)+1,0)</f>
        <v>520</v>
      </c>
      <c r="C523" s="99" t="s">
        <v>564</v>
      </c>
      <c r="D523" s="98">
        <v>0</v>
      </c>
      <c r="E523" s="99" t="str">
        <f>IFERROR(VLOOKUP(ROWS($C$4:C523),$B$4:$C$1385,2,0),"")</f>
        <v>71.11.Z Działalność w zakresie architektury (PKD 2007)</v>
      </c>
      <c r="F523" s="98">
        <v>0</v>
      </c>
      <c r="AM523" s="98">
        <f>IF(ISNUMBER(SEARCH('ankieta ESG'!$G$180,AN523)),MAX(AM$3:$AM522)+1,0)</f>
        <v>520</v>
      </c>
      <c r="AN523" s="134" t="s">
        <v>4523</v>
      </c>
      <c r="AO523" s="98">
        <v>0</v>
      </c>
      <c r="AP523" s="99" t="str">
        <f>IFERROR(VLOOKUP(ROWS($AN$4:AN523),$AM$4:$AN$2337,2,0),"")</f>
        <v>Gózd (pow. radomski, woj. mazowieckie)</v>
      </c>
      <c r="AQ523" s="98">
        <v>0</v>
      </c>
      <c r="AR523" s="98">
        <f>IF(ISNUMBER(SEARCH('ankieta ESG'!$G$181,AS523)),MAX($AR$3:AR522)+1,0)</f>
        <v>520</v>
      </c>
      <c r="AS523" s="134" t="s">
        <v>4523</v>
      </c>
      <c r="AT523" s="98">
        <v>0</v>
      </c>
      <c r="AU523" s="99" t="str">
        <f>IFERROR(VLOOKUP(ROWS($AS$4:AS523),$AR$4:$AS$2337,2,0),"")</f>
        <v>Gózd (pow. radomski, woj. mazowieckie)</v>
      </c>
      <c r="AV523" s="98">
        <v>0</v>
      </c>
      <c r="AW523" s="98">
        <f>IF(ISNUMBER(SEARCH('ankieta ESG'!$G$182,AX523)),MAX($AW$3:AW522)+1,0)</f>
        <v>520</v>
      </c>
      <c r="AX523" s="134" t="s">
        <v>4523</v>
      </c>
      <c r="AY523" s="98">
        <v>0</v>
      </c>
      <c r="AZ523" s="99" t="str">
        <f>IFERROR(VLOOKUP(ROWS($AX$4:AX523),$AW$4:$AX$2337,2,0),"")</f>
        <v>Gózd (pow. radomski, woj. mazowieckie)</v>
      </c>
      <c r="BA523" s="98">
        <v>0</v>
      </c>
      <c r="BB523" s="98">
        <f>IF(ISNUMBER(SEARCH('ankieta ESG'!$G$183,BC523)),MAX($BB$3:BB522)+1,0)</f>
        <v>520</v>
      </c>
      <c r="BC523" s="134" t="s">
        <v>4523</v>
      </c>
      <c r="BD523" s="98">
        <v>0</v>
      </c>
      <c r="BE523" s="99" t="str">
        <f>IFERROR(VLOOKUP(ROWS($BC$4:BC523),$BB$4:$BC$2337,2,0),"")</f>
        <v>Gózd (pow. radomski, woj. mazowieckie)</v>
      </c>
      <c r="BF523" s="98">
        <v>0</v>
      </c>
      <c r="BG523" s="98">
        <f>IF(ISNUMBER(SEARCH('ankieta ESG'!$G$184,BH523)),MAX($BG$3:BG522)+1,0)</f>
        <v>520</v>
      </c>
      <c r="BH523" s="134" t="s">
        <v>4523</v>
      </c>
      <c r="BI523" s="98">
        <v>0</v>
      </c>
      <c r="BJ523" s="99" t="str">
        <f>IFERROR(VLOOKUP(ROWS($BH$4:BH523),$BG$4:$BH$2337,2,0),"")</f>
        <v>Gózd (pow. radomski, woj. mazowieckie)</v>
      </c>
      <c r="BK523" s="98">
        <v>0</v>
      </c>
      <c r="BL523" s="98">
        <f>IF(ISNUMBER(SEARCH('ankieta ESG'!$G$185,BM523)),MAX($BL$3:BL522)+1,0)</f>
        <v>520</v>
      </c>
      <c r="BM523" s="134" t="s">
        <v>4523</v>
      </c>
      <c r="BN523" s="98">
        <v>0</v>
      </c>
      <c r="BO523" s="99" t="str">
        <f>IFERROR(VLOOKUP(ROWS($BM$4:BM523),$BL$4:$BM$2337,2,0),"")</f>
        <v>Gózd (pow. radomski, woj. mazowieckie)</v>
      </c>
      <c r="BP523" s="98">
        <v>0</v>
      </c>
      <c r="BQ523" s="98">
        <f>IF(ISNUMBER(SEARCH('ankieta ESG'!$G$186,BR523)),MAX($BQ$3:BQ522)+1,0)</f>
        <v>520</v>
      </c>
      <c r="BR523" s="134" t="s">
        <v>4523</v>
      </c>
      <c r="BS523" s="98">
        <v>0</v>
      </c>
      <c r="BT523" s="99" t="str">
        <f>IFERROR(VLOOKUP(ROWS($BR$4:BR523),$BQ$4:$BR$2337,2,0),"")</f>
        <v>Gózd (pow. radomski, woj. mazowieckie)</v>
      </c>
      <c r="BU523" s="98">
        <v>0</v>
      </c>
      <c r="BV523" s="98">
        <f>IF(ISNUMBER(SEARCH('ankieta ESG'!$G$187,BW523)),MAX($BV$3:BV522)+1,0)</f>
        <v>520</v>
      </c>
      <c r="BW523" s="134" t="s">
        <v>4523</v>
      </c>
      <c r="BX523" s="98">
        <v>0</v>
      </c>
      <c r="BY523" s="99" t="str">
        <f>IFERROR(VLOOKUP(ROWS($BW$4:BW523),$BV$4:$BW$2337,2,0),"")</f>
        <v>Gózd (pow. radomski, woj. mazowieckie)</v>
      </c>
      <c r="BZ523" s="98">
        <v>0</v>
      </c>
      <c r="CA523" s="98">
        <f>IF(ISNUMBER(SEARCH('ankieta ESG'!$G$188,CB523)),MAX($CA$3:CA522)+1,0)</f>
        <v>520</v>
      </c>
      <c r="CB523" s="134" t="s">
        <v>4523</v>
      </c>
      <c r="CC523" s="98">
        <v>0</v>
      </c>
      <c r="CD523" s="99" t="str">
        <f>IFERROR(VLOOKUP(ROWS($CB$4:CB523),$CA$4:$CB$2337,2,0),"")</f>
        <v>Gózd (pow. radomski, woj. mazowieckie)</v>
      </c>
      <c r="CE523" s="98">
        <v>0</v>
      </c>
      <c r="CF523" s="98">
        <f>IF(ISNUMBER(SEARCH('ankieta ESG'!$G$189,CG523)),MAX($CF$3:CF522)+1,0)</f>
        <v>520</v>
      </c>
      <c r="CG523" s="134" t="s">
        <v>4523</v>
      </c>
      <c r="CH523" s="98">
        <v>0</v>
      </c>
      <c r="CI523" s="99" t="str">
        <f>IFERROR(VLOOKUP(ROWS($CG$4:CG523),$CF$4:$CG$2337,2,0),"")</f>
        <v>Gózd (pow. radomski, woj. mazowieckie)</v>
      </c>
      <c r="CJ523" s="98">
        <v>0</v>
      </c>
    </row>
    <row r="524" spans="2:88">
      <c r="B524" s="98">
        <f>IF(ISNUMBER(SEARCH('ankieta ESG'!$E$11,C524)),MAX(B$3:$B523)+1,0)</f>
        <v>521</v>
      </c>
      <c r="C524" s="99" t="s">
        <v>565</v>
      </c>
      <c r="D524" s="98">
        <v>0</v>
      </c>
      <c r="E524" s="99" t="str">
        <f>IFERROR(VLOOKUP(ROWS($C$4:C524),$B$4:$C$1385,2,0),"")</f>
        <v>71.12.Z Działalność w zakresie inżynierii i związane z nią doradztwo techniczne (PKD 2007)</v>
      </c>
      <c r="F524" s="98">
        <v>0</v>
      </c>
      <c r="AM524" s="98">
        <f>IF(ISNUMBER(SEARCH('ankieta ESG'!$G$180,AN524)),MAX(AM$3:$AM523)+1,0)</f>
        <v>521</v>
      </c>
      <c r="AN524" s="134" t="s">
        <v>4524</v>
      </c>
      <c r="AO524" s="98">
        <v>0</v>
      </c>
      <c r="AP524" s="99" t="str">
        <f>IFERROR(VLOOKUP(ROWS($AN$4:AN524),$AM$4:$AN$2337,2,0),"")</f>
        <v>Grabica (pow. piotrkowski, woj. łódzkie)</v>
      </c>
      <c r="AQ524" s="98">
        <v>0</v>
      </c>
      <c r="AR524" s="98">
        <f>IF(ISNUMBER(SEARCH('ankieta ESG'!$G$181,AS524)),MAX($AR$3:AR523)+1,0)</f>
        <v>521</v>
      </c>
      <c r="AS524" s="134" t="s">
        <v>4524</v>
      </c>
      <c r="AT524" s="98">
        <v>0</v>
      </c>
      <c r="AU524" s="99" t="str">
        <f>IFERROR(VLOOKUP(ROWS($AS$4:AS524),$AR$4:$AS$2337,2,0),"")</f>
        <v>Grabica (pow. piotrkowski, woj. łódzkie)</v>
      </c>
      <c r="AV524" s="98">
        <v>0</v>
      </c>
      <c r="AW524" s="98">
        <f>IF(ISNUMBER(SEARCH('ankieta ESG'!$G$182,AX524)),MAX($AW$3:AW523)+1,0)</f>
        <v>521</v>
      </c>
      <c r="AX524" s="134" t="s">
        <v>4524</v>
      </c>
      <c r="AY524" s="98">
        <v>0</v>
      </c>
      <c r="AZ524" s="99" t="str">
        <f>IFERROR(VLOOKUP(ROWS($AX$4:AX524),$AW$4:$AX$2337,2,0),"")</f>
        <v>Grabica (pow. piotrkowski, woj. łódzkie)</v>
      </c>
      <c r="BA524" s="98">
        <v>0</v>
      </c>
      <c r="BB524" s="98">
        <f>IF(ISNUMBER(SEARCH('ankieta ESG'!$G$183,BC524)),MAX($BB$3:BB523)+1,0)</f>
        <v>521</v>
      </c>
      <c r="BC524" s="134" t="s">
        <v>4524</v>
      </c>
      <c r="BD524" s="98">
        <v>0</v>
      </c>
      <c r="BE524" s="99" t="str">
        <f>IFERROR(VLOOKUP(ROWS($BC$4:BC524),$BB$4:$BC$2337,2,0),"")</f>
        <v>Grabica (pow. piotrkowski, woj. łódzkie)</v>
      </c>
      <c r="BF524" s="98">
        <v>0</v>
      </c>
      <c r="BG524" s="98">
        <f>IF(ISNUMBER(SEARCH('ankieta ESG'!$G$184,BH524)),MAX($BG$3:BG523)+1,0)</f>
        <v>521</v>
      </c>
      <c r="BH524" s="134" t="s">
        <v>4524</v>
      </c>
      <c r="BI524" s="98">
        <v>0</v>
      </c>
      <c r="BJ524" s="99" t="str">
        <f>IFERROR(VLOOKUP(ROWS($BH$4:BH524),$BG$4:$BH$2337,2,0),"")</f>
        <v>Grabica (pow. piotrkowski, woj. łódzkie)</v>
      </c>
      <c r="BK524" s="98">
        <v>0</v>
      </c>
      <c r="BL524" s="98">
        <f>IF(ISNUMBER(SEARCH('ankieta ESG'!$G$185,BM524)),MAX($BL$3:BL523)+1,0)</f>
        <v>521</v>
      </c>
      <c r="BM524" s="134" t="s">
        <v>4524</v>
      </c>
      <c r="BN524" s="98">
        <v>0</v>
      </c>
      <c r="BO524" s="99" t="str">
        <f>IFERROR(VLOOKUP(ROWS($BM$4:BM524),$BL$4:$BM$2337,2,0),"")</f>
        <v>Grabica (pow. piotrkowski, woj. łódzkie)</v>
      </c>
      <c r="BP524" s="98">
        <v>0</v>
      </c>
      <c r="BQ524" s="98">
        <f>IF(ISNUMBER(SEARCH('ankieta ESG'!$G$186,BR524)),MAX($BQ$3:BQ523)+1,0)</f>
        <v>521</v>
      </c>
      <c r="BR524" s="134" t="s">
        <v>4524</v>
      </c>
      <c r="BS524" s="98">
        <v>0</v>
      </c>
      <c r="BT524" s="99" t="str">
        <f>IFERROR(VLOOKUP(ROWS($BR$4:BR524),$BQ$4:$BR$2337,2,0),"")</f>
        <v>Grabica (pow. piotrkowski, woj. łódzkie)</v>
      </c>
      <c r="BU524" s="98">
        <v>0</v>
      </c>
      <c r="BV524" s="98">
        <f>IF(ISNUMBER(SEARCH('ankieta ESG'!$G$187,BW524)),MAX($BV$3:BV523)+1,0)</f>
        <v>521</v>
      </c>
      <c r="BW524" s="134" t="s">
        <v>4524</v>
      </c>
      <c r="BX524" s="98">
        <v>0</v>
      </c>
      <c r="BY524" s="99" t="str">
        <f>IFERROR(VLOOKUP(ROWS($BW$4:BW524),$BV$4:$BW$2337,2,0),"")</f>
        <v>Grabica (pow. piotrkowski, woj. łódzkie)</v>
      </c>
      <c r="BZ524" s="98">
        <v>0</v>
      </c>
      <c r="CA524" s="98">
        <f>IF(ISNUMBER(SEARCH('ankieta ESG'!$G$188,CB524)),MAX($CA$3:CA523)+1,0)</f>
        <v>521</v>
      </c>
      <c r="CB524" s="134" t="s">
        <v>4524</v>
      </c>
      <c r="CC524" s="98">
        <v>0</v>
      </c>
      <c r="CD524" s="99" t="str">
        <f>IFERROR(VLOOKUP(ROWS($CB$4:CB524),$CA$4:$CB$2337,2,0),"")</f>
        <v>Grabica (pow. piotrkowski, woj. łódzkie)</v>
      </c>
      <c r="CE524" s="98">
        <v>0</v>
      </c>
      <c r="CF524" s="98">
        <f>IF(ISNUMBER(SEARCH('ankieta ESG'!$G$189,CG524)),MAX($CF$3:CF523)+1,0)</f>
        <v>521</v>
      </c>
      <c r="CG524" s="134" t="s">
        <v>4524</v>
      </c>
      <c r="CH524" s="98">
        <v>0</v>
      </c>
      <c r="CI524" s="99" t="str">
        <f>IFERROR(VLOOKUP(ROWS($CG$4:CG524),$CF$4:$CG$2337,2,0),"")</f>
        <v>Grabica (pow. piotrkowski, woj. łódzkie)</v>
      </c>
      <c r="CJ524" s="98">
        <v>0</v>
      </c>
    </row>
    <row r="525" spans="2:88">
      <c r="B525" s="98">
        <f>IF(ISNUMBER(SEARCH('ankieta ESG'!$E$11,C525)),MAX(B$3:$B524)+1,0)</f>
        <v>522</v>
      </c>
      <c r="C525" s="99" t="s">
        <v>566</v>
      </c>
      <c r="D525" s="98">
        <v>0</v>
      </c>
      <c r="E525" s="99" t="str">
        <f>IFERROR(VLOOKUP(ROWS($C$4:C525),$B$4:$C$1385,2,0),"")</f>
        <v>71.20.A Badania i analizy związane z jakością żywności (PKD 2007)</v>
      </c>
      <c r="F525" s="98">
        <v>0</v>
      </c>
      <c r="AM525" s="98">
        <f>IF(ISNUMBER(SEARCH('ankieta ESG'!$G$180,AN525)),MAX(AM$3:$AM524)+1,0)</f>
        <v>522</v>
      </c>
      <c r="AN525" s="134" t="s">
        <v>4525</v>
      </c>
      <c r="AO525" s="98">
        <v>0</v>
      </c>
      <c r="AP525" s="99" t="str">
        <f>IFERROR(VLOOKUP(ROWS($AN$4:AN525),$AM$4:$AN$2337,2,0),"")</f>
        <v>Grabowiec (pow. zamojski, woj. lubelskie)</v>
      </c>
      <c r="AQ525" s="98">
        <v>0</v>
      </c>
      <c r="AR525" s="98">
        <f>IF(ISNUMBER(SEARCH('ankieta ESG'!$G$181,AS525)),MAX($AR$3:AR524)+1,0)</f>
        <v>522</v>
      </c>
      <c r="AS525" s="134" t="s">
        <v>4525</v>
      </c>
      <c r="AT525" s="98">
        <v>0</v>
      </c>
      <c r="AU525" s="99" t="str">
        <f>IFERROR(VLOOKUP(ROWS($AS$4:AS525),$AR$4:$AS$2337,2,0),"")</f>
        <v>Grabowiec (pow. zamojski, woj. lubelskie)</v>
      </c>
      <c r="AV525" s="98">
        <v>0</v>
      </c>
      <c r="AW525" s="98">
        <f>IF(ISNUMBER(SEARCH('ankieta ESG'!$G$182,AX525)),MAX($AW$3:AW524)+1,0)</f>
        <v>522</v>
      </c>
      <c r="AX525" s="134" t="s">
        <v>4525</v>
      </c>
      <c r="AY525" s="98">
        <v>0</v>
      </c>
      <c r="AZ525" s="99" t="str">
        <f>IFERROR(VLOOKUP(ROWS($AX$4:AX525),$AW$4:$AX$2337,2,0),"")</f>
        <v>Grabowiec (pow. zamojski, woj. lubelskie)</v>
      </c>
      <c r="BA525" s="98">
        <v>0</v>
      </c>
      <c r="BB525" s="98">
        <f>IF(ISNUMBER(SEARCH('ankieta ESG'!$G$183,BC525)),MAX($BB$3:BB524)+1,0)</f>
        <v>522</v>
      </c>
      <c r="BC525" s="134" t="s">
        <v>4525</v>
      </c>
      <c r="BD525" s="98">
        <v>0</v>
      </c>
      <c r="BE525" s="99" t="str">
        <f>IFERROR(VLOOKUP(ROWS($BC$4:BC525),$BB$4:$BC$2337,2,0),"")</f>
        <v>Grabowiec (pow. zamojski, woj. lubelskie)</v>
      </c>
      <c r="BF525" s="98">
        <v>0</v>
      </c>
      <c r="BG525" s="98">
        <f>IF(ISNUMBER(SEARCH('ankieta ESG'!$G$184,BH525)),MAX($BG$3:BG524)+1,0)</f>
        <v>522</v>
      </c>
      <c r="BH525" s="134" t="s">
        <v>4525</v>
      </c>
      <c r="BI525" s="98">
        <v>0</v>
      </c>
      <c r="BJ525" s="99" t="str">
        <f>IFERROR(VLOOKUP(ROWS($BH$4:BH525),$BG$4:$BH$2337,2,0),"")</f>
        <v>Grabowiec (pow. zamojski, woj. lubelskie)</v>
      </c>
      <c r="BK525" s="98">
        <v>0</v>
      </c>
      <c r="BL525" s="98">
        <f>IF(ISNUMBER(SEARCH('ankieta ESG'!$G$185,BM525)),MAX($BL$3:BL524)+1,0)</f>
        <v>522</v>
      </c>
      <c r="BM525" s="134" t="s">
        <v>4525</v>
      </c>
      <c r="BN525" s="98">
        <v>0</v>
      </c>
      <c r="BO525" s="99" t="str">
        <f>IFERROR(VLOOKUP(ROWS($BM$4:BM525),$BL$4:$BM$2337,2,0),"")</f>
        <v>Grabowiec (pow. zamojski, woj. lubelskie)</v>
      </c>
      <c r="BP525" s="98">
        <v>0</v>
      </c>
      <c r="BQ525" s="98">
        <f>IF(ISNUMBER(SEARCH('ankieta ESG'!$G$186,BR525)),MAX($BQ$3:BQ524)+1,0)</f>
        <v>522</v>
      </c>
      <c r="BR525" s="134" t="s">
        <v>4525</v>
      </c>
      <c r="BS525" s="98">
        <v>0</v>
      </c>
      <c r="BT525" s="99" t="str">
        <f>IFERROR(VLOOKUP(ROWS($BR$4:BR525),$BQ$4:$BR$2337,2,0),"")</f>
        <v>Grabowiec (pow. zamojski, woj. lubelskie)</v>
      </c>
      <c r="BU525" s="98">
        <v>0</v>
      </c>
      <c r="BV525" s="98">
        <f>IF(ISNUMBER(SEARCH('ankieta ESG'!$G$187,BW525)),MAX($BV$3:BV524)+1,0)</f>
        <v>522</v>
      </c>
      <c r="BW525" s="134" t="s">
        <v>4525</v>
      </c>
      <c r="BX525" s="98">
        <v>0</v>
      </c>
      <c r="BY525" s="99" t="str">
        <f>IFERROR(VLOOKUP(ROWS($BW$4:BW525),$BV$4:$BW$2337,2,0),"")</f>
        <v>Grabowiec (pow. zamojski, woj. lubelskie)</v>
      </c>
      <c r="BZ525" s="98">
        <v>0</v>
      </c>
      <c r="CA525" s="98">
        <f>IF(ISNUMBER(SEARCH('ankieta ESG'!$G$188,CB525)),MAX($CA$3:CA524)+1,0)</f>
        <v>522</v>
      </c>
      <c r="CB525" s="134" t="s">
        <v>4525</v>
      </c>
      <c r="CC525" s="98">
        <v>0</v>
      </c>
      <c r="CD525" s="99" t="str">
        <f>IFERROR(VLOOKUP(ROWS($CB$4:CB525),$CA$4:$CB$2337,2,0),"")</f>
        <v>Grabowiec (pow. zamojski, woj. lubelskie)</v>
      </c>
      <c r="CE525" s="98">
        <v>0</v>
      </c>
      <c r="CF525" s="98">
        <f>IF(ISNUMBER(SEARCH('ankieta ESG'!$G$189,CG525)),MAX($CF$3:CF524)+1,0)</f>
        <v>522</v>
      </c>
      <c r="CG525" s="134" t="s">
        <v>4525</v>
      </c>
      <c r="CH525" s="98">
        <v>0</v>
      </c>
      <c r="CI525" s="99" t="str">
        <f>IFERROR(VLOOKUP(ROWS($CG$4:CG525),$CF$4:$CG$2337,2,0),"")</f>
        <v>Grabowiec (pow. zamojski, woj. lubelskie)</v>
      </c>
      <c r="CJ525" s="98">
        <v>0</v>
      </c>
    </row>
    <row r="526" spans="2:88">
      <c r="B526" s="98">
        <f>IF(ISNUMBER(SEARCH('ankieta ESG'!$E$11,C526)),MAX(B$3:$B525)+1,0)</f>
        <v>523</v>
      </c>
      <c r="C526" s="99" t="s">
        <v>567</v>
      </c>
      <c r="D526" s="98">
        <v>0</v>
      </c>
      <c r="E526" s="99" t="str">
        <f>IFERROR(VLOOKUP(ROWS($C$4:C526),$B$4:$C$1385,2,0),"")</f>
        <v>71.20.B Pozostałe badania i analizy techniczne (PKD 2007)</v>
      </c>
      <c r="F526" s="98">
        <v>0</v>
      </c>
      <c r="AM526" s="98">
        <f>IF(ISNUMBER(SEARCH('ankieta ESG'!$G$180,AN526)),MAX(AM$3:$AM525)+1,0)</f>
        <v>523</v>
      </c>
      <c r="AN526" s="134" t="s">
        <v>4526</v>
      </c>
      <c r="AO526" s="98">
        <v>0</v>
      </c>
      <c r="AP526" s="99" t="str">
        <f>IFERROR(VLOOKUP(ROWS($AN$4:AN526),$AM$4:$AN$2337,2,0),"")</f>
        <v>Grabowo (pow. kolneński, woj. podlaskie)</v>
      </c>
      <c r="AQ526" s="98">
        <v>0</v>
      </c>
      <c r="AR526" s="98">
        <f>IF(ISNUMBER(SEARCH('ankieta ESG'!$G$181,AS526)),MAX($AR$3:AR525)+1,0)</f>
        <v>523</v>
      </c>
      <c r="AS526" s="134" t="s">
        <v>4526</v>
      </c>
      <c r="AT526" s="98">
        <v>0</v>
      </c>
      <c r="AU526" s="99" t="str">
        <f>IFERROR(VLOOKUP(ROWS($AS$4:AS526),$AR$4:$AS$2337,2,0),"")</f>
        <v>Grabowo (pow. kolneński, woj. podlaskie)</v>
      </c>
      <c r="AV526" s="98">
        <v>0</v>
      </c>
      <c r="AW526" s="98">
        <f>IF(ISNUMBER(SEARCH('ankieta ESG'!$G$182,AX526)),MAX($AW$3:AW525)+1,0)</f>
        <v>523</v>
      </c>
      <c r="AX526" s="134" t="s">
        <v>4526</v>
      </c>
      <c r="AY526" s="98">
        <v>0</v>
      </c>
      <c r="AZ526" s="99" t="str">
        <f>IFERROR(VLOOKUP(ROWS($AX$4:AX526),$AW$4:$AX$2337,2,0),"")</f>
        <v>Grabowo (pow. kolneński, woj. podlaskie)</v>
      </c>
      <c r="BA526" s="98">
        <v>0</v>
      </c>
      <c r="BB526" s="98">
        <f>IF(ISNUMBER(SEARCH('ankieta ESG'!$G$183,BC526)),MAX($BB$3:BB525)+1,0)</f>
        <v>523</v>
      </c>
      <c r="BC526" s="134" t="s">
        <v>4526</v>
      </c>
      <c r="BD526" s="98">
        <v>0</v>
      </c>
      <c r="BE526" s="99" t="str">
        <f>IFERROR(VLOOKUP(ROWS($BC$4:BC526),$BB$4:$BC$2337,2,0),"")</f>
        <v>Grabowo (pow. kolneński, woj. podlaskie)</v>
      </c>
      <c r="BF526" s="98">
        <v>0</v>
      </c>
      <c r="BG526" s="98">
        <f>IF(ISNUMBER(SEARCH('ankieta ESG'!$G$184,BH526)),MAX($BG$3:BG525)+1,0)</f>
        <v>523</v>
      </c>
      <c r="BH526" s="134" t="s">
        <v>4526</v>
      </c>
      <c r="BI526" s="98">
        <v>0</v>
      </c>
      <c r="BJ526" s="99" t="str">
        <f>IFERROR(VLOOKUP(ROWS($BH$4:BH526),$BG$4:$BH$2337,2,0),"")</f>
        <v>Grabowo (pow. kolneński, woj. podlaskie)</v>
      </c>
      <c r="BK526" s="98">
        <v>0</v>
      </c>
      <c r="BL526" s="98">
        <f>IF(ISNUMBER(SEARCH('ankieta ESG'!$G$185,BM526)),MAX($BL$3:BL525)+1,0)</f>
        <v>523</v>
      </c>
      <c r="BM526" s="134" t="s">
        <v>4526</v>
      </c>
      <c r="BN526" s="98">
        <v>0</v>
      </c>
      <c r="BO526" s="99" t="str">
        <f>IFERROR(VLOOKUP(ROWS($BM$4:BM526),$BL$4:$BM$2337,2,0),"")</f>
        <v>Grabowo (pow. kolneński, woj. podlaskie)</v>
      </c>
      <c r="BP526" s="98">
        <v>0</v>
      </c>
      <c r="BQ526" s="98">
        <f>IF(ISNUMBER(SEARCH('ankieta ESG'!$G$186,BR526)),MAX($BQ$3:BQ525)+1,0)</f>
        <v>523</v>
      </c>
      <c r="BR526" s="134" t="s">
        <v>4526</v>
      </c>
      <c r="BS526" s="98">
        <v>0</v>
      </c>
      <c r="BT526" s="99" t="str">
        <f>IFERROR(VLOOKUP(ROWS($BR$4:BR526),$BQ$4:$BR$2337,2,0),"")</f>
        <v>Grabowo (pow. kolneński, woj. podlaskie)</v>
      </c>
      <c r="BU526" s="98">
        <v>0</v>
      </c>
      <c r="BV526" s="98">
        <f>IF(ISNUMBER(SEARCH('ankieta ESG'!$G$187,BW526)),MAX($BV$3:BV525)+1,0)</f>
        <v>523</v>
      </c>
      <c r="BW526" s="134" t="s">
        <v>4526</v>
      </c>
      <c r="BX526" s="98">
        <v>0</v>
      </c>
      <c r="BY526" s="99" t="str">
        <f>IFERROR(VLOOKUP(ROWS($BW$4:BW526),$BV$4:$BW$2337,2,0),"")</f>
        <v>Grabowo (pow. kolneński, woj. podlaskie)</v>
      </c>
      <c r="BZ526" s="98">
        <v>0</v>
      </c>
      <c r="CA526" s="98">
        <f>IF(ISNUMBER(SEARCH('ankieta ESG'!$G$188,CB526)),MAX($CA$3:CA525)+1,0)</f>
        <v>523</v>
      </c>
      <c r="CB526" s="134" t="s">
        <v>4526</v>
      </c>
      <c r="CC526" s="98">
        <v>0</v>
      </c>
      <c r="CD526" s="99" t="str">
        <f>IFERROR(VLOOKUP(ROWS($CB$4:CB526),$CA$4:$CB$2337,2,0),"")</f>
        <v>Grabowo (pow. kolneński, woj. podlaskie)</v>
      </c>
      <c r="CE526" s="98">
        <v>0</v>
      </c>
      <c r="CF526" s="98">
        <f>IF(ISNUMBER(SEARCH('ankieta ESG'!$G$189,CG526)),MAX($CF$3:CF525)+1,0)</f>
        <v>523</v>
      </c>
      <c r="CG526" s="134" t="s">
        <v>4526</v>
      </c>
      <c r="CH526" s="98">
        <v>0</v>
      </c>
      <c r="CI526" s="99" t="str">
        <f>IFERROR(VLOOKUP(ROWS($CG$4:CG526),$CF$4:$CG$2337,2,0),"")</f>
        <v>Grabowo (pow. kolneński, woj. podlaskie)</v>
      </c>
      <c r="CJ526" s="98">
        <v>0</v>
      </c>
    </row>
    <row r="527" spans="2:88">
      <c r="B527" s="98">
        <f>IF(ISNUMBER(SEARCH('ankieta ESG'!$E$11,C527)),MAX(B$3:$B526)+1,0)</f>
        <v>524</v>
      </c>
      <c r="C527" s="99" t="s">
        <v>568</v>
      </c>
      <c r="D527" s="98">
        <v>0</v>
      </c>
      <c r="E527" s="99" t="str">
        <f>IFERROR(VLOOKUP(ROWS($C$4:C527),$B$4:$C$1385,2,0),"")</f>
        <v>72.11.Z Badania naukowe i prace rozwojowe w dziedzinie biotechnologii (PKD 2007)</v>
      </c>
      <c r="F527" s="98">
        <v>0</v>
      </c>
      <c r="AM527" s="98">
        <f>IF(ISNUMBER(SEARCH('ankieta ESG'!$G$180,AN527)),MAX(AM$3:$AM526)+1,0)</f>
        <v>524</v>
      </c>
      <c r="AN527" s="134" t="s">
        <v>4527</v>
      </c>
      <c r="AO527" s="98">
        <v>0</v>
      </c>
      <c r="AP527" s="99" t="str">
        <f>IFERROR(VLOOKUP(ROWS($AN$4:AN527),$AM$4:$AN$2337,2,0),"")</f>
        <v>Grabów (pow. łęczycki, woj. łódzkie)</v>
      </c>
      <c r="AQ527" s="98">
        <v>0</v>
      </c>
      <c r="AR527" s="98">
        <f>IF(ISNUMBER(SEARCH('ankieta ESG'!$G$181,AS527)),MAX($AR$3:AR526)+1,0)</f>
        <v>524</v>
      </c>
      <c r="AS527" s="134" t="s">
        <v>4527</v>
      </c>
      <c r="AT527" s="98">
        <v>0</v>
      </c>
      <c r="AU527" s="99" t="str">
        <f>IFERROR(VLOOKUP(ROWS($AS$4:AS527),$AR$4:$AS$2337,2,0),"")</f>
        <v>Grabów (pow. łęczycki, woj. łódzkie)</v>
      </c>
      <c r="AV527" s="98">
        <v>0</v>
      </c>
      <c r="AW527" s="98">
        <f>IF(ISNUMBER(SEARCH('ankieta ESG'!$G$182,AX527)),MAX($AW$3:AW526)+1,0)</f>
        <v>524</v>
      </c>
      <c r="AX527" s="134" t="s">
        <v>4527</v>
      </c>
      <c r="AY527" s="98">
        <v>0</v>
      </c>
      <c r="AZ527" s="99" t="str">
        <f>IFERROR(VLOOKUP(ROWS($AX$4:AX527),$AW$4:$AX$2337,2,0),"")</f>
        <v>Grabów (pow. łęczycki, woj. łódzkie)</v>
      </c>
      <c r="BA527" s="98">
        <v>0</v>
      </c>
      <c r="BB527" s="98">
        <f>IF(ISNUMBER(SEARCH('ankieta ESG'!$G$183,BC527)),MAX($BB$3:BB526)+1,0)</f>
        <v>524</v>
      </c>
      <c r="BC527" s="134" t="s">
        <v>4527</v>
      </c>
      <c r="BD527" s="98">
        <v>0</v>
      </c>
      <c r="BE527" s="99" t="str">
        <f>IFERROR(VLOOKUP(ROWS($BC$4:BC527),$BB$4:$BC$2337,2,0),"")</f>
        <v>Grabów (pow. łęczycki, woj. łódzkie)</v>
      </c>
      <c r="BF527" s="98">
        <v>0</v>
      </c>
      <c r="BG527" s="98">
        <f>IF(ISNUMBER(SEARCH('ankieta ESG'!$G$184,BH527)),MAX($BG$3:BG526)+1,0)</f>
        <v>524</v>
      </c>
      <c r="BH527" s="134" t="s">
        <v>4527</v>
      </c>
      <c r="BI527" s="98">
        <v>0</v>
      </c>
      <c r="BJ527" s="99" t="str">
        <f>IFERROR(VLOOKUP(ROWS($BH$4:BH527),$BG$4:$BH$2337,2,0),"")</f>
        <v>Grabów (pow. łęczycki, woj. łódzkie)</v>
      </c>
      <c r="BK527" s="98">
        <v>0</v>
      </c>
      <c r="BL527" s="98">
        <f>IF(ISNUMBER(SEARCH('ankieta ESG'!$G$185,BM527)),MAX($BL$3:BL526)+1,0)</f>
        <v>524</v>
      </c>
      <c r="BM527" s="134" t="s">
        <v>4527</v>
      </c>
      <c r="BN527" s="98">
        <v>0</v>
      </c>
      <c r="BO527" s="99" t="str">
        <f>IFERROR(VLOOKUP(ROWS($BM$4:BM527),$BL$4:$BM$2337,2,0),"")</f>
        <v>Grabów (pow. łęczycki, woj. łódzkie)</v>
      </c>
      <c r="BP527" s="98">
        <v>0</v>
      </c>
      <c r="BQ527" s="98">
        <f>IF(ISNUMBER(SEARCH('ankieta ESG'!$G$186,BR527)),MAX($BQ$3:BQ526)+1,0)</f>
        <v>524</v>
      </c>
      <c r="BR527" s="134" t="s">
        <v>4527</v>
      </c>
      <c r="BS527" s="98">
        <v>0</v>
      </c>
      <c r="BT527" s="99" t="str">
        <f>IFERROR(VLOOKUP(ROWS($BR$4:BR527),$BQ$4:$BR$2337,2,0),"")</f>
        <v>Grabów (pow. łęczycki, woj. łódzkie)</v>
      </c>
      <c r="BU527" s="98">
        <v>0</v>
      </c>
      <c r="BV527" s="98">
        <f>IF(ISNUMBER(SEARCH('ankieta ESG'!$G$187,BW527)),MAX($BV$3:BV526)+1,0)</f>
        <v>524</v>
      </c>
      <c r="BW527" s="134" t="s">
        <v>4527</v>
      </c>
      <c r="BX527" s="98">
        <v>0</v>
      </c>
      <c r="BY527" s="99" t="str">
        <f>IFERROR(VLOOKUP(ROWS($BW$4:BW527),$BV$4:$BW$2337,2,0),"")</f>
        <v>Grabów (pow. łęczycki, woj. łódzkie)</v>
      </c>
      <c r="BZ527" s="98">
        <v>0</v>
      </c>
      <c r="CA527" s="98">
        <f>IF(ISNUMBER(SEARCH('ankieta ESG'!$G$188,CB527)),MAX($CA$3:CA526)+1,0)</f>
        <v>524</v>
      </c>
      <c r="CB527" s="134" t="s">
        <v>4527</v>
      </c>
      <c r="CC527" s="98">
        <v>0</v>
      </c>
      <c r="CD527" s="99" t="str">
        <f>IFERROR(VLOOKUP(ROWS($CB$4:CB527),$CA$4:$CB$2337,2,0),"")</f>
        <v>Grabów (pow. łęczycki, woj. łódzkie)</v>
      </c>
      <c r="CE527" s="98">
        <v>0</v>
      </c>
      <c r="CF527" s="98">
        <f>IF(ISNUMBER(SEARCH('ankieta ESG'!$G$189,CG527)),MAX($CF$3:CF526)+1,0)</f>
        <v>524</v>
      </c>
      <c r="CG527" s="134" t="s">
        <v>4527</v>
      </c>
      <c r="CH527" s="98">
        <v>0</v>
      </c>
      <c r="CI527" s="99" t="str">
        <f>IFERROR(VLOOKUP(ROWS($CG$4:CG527),$CF$4:$CG$2337,2,0),"")</f>
        <v>Grabów (pow. łęczycki, woj. łódzkie)</v>
      </c>
      <c r="CJ527" s="98">
        <v>0</v>
      </c>
    </row>
    <row r="528" spans="2:88">
      <c r="B528" s="98">
        <f>IF(ISNUMBER(SEARCH('ankieta ESG'!$E$11,C528)),MAX(B$3:$B527)+1,0)</f>
        <v>525</v>
      </c>
      <c r="C528" s="99" t="s">
        <v>569</v>
      </c>
      <c r="D528" s="98">
        <v>0</v>
      </c>
      <c r="E528" s="99" t="str">
        <f>IFERROR(VLOOKUP(ROWS($C$4:C528),$B$4:$C$1385,2,0),"")</f>
        <v>72.19.Z Badania naukowe i prace rozwojowe w dziedzinie pozostałych nauk przyrodniczych i technicznych (PKD 2007)</v>
      </c>
      <c r="F528" s="98">
        <v>0</v>
      </c>
      <c r="AM528" s="98">
        <f>IF(ISNUMBER(SEARCH('ankieta ESG'!$G$180,AN528)),MAX(AM$3:$AM527)+1,0)</f>
        <v>525</v>
      </c>
      <c r="AN528" s="134" t="s">
        <v>4528</v>
      </c>
      <c r="AO528" s="98">
        <v>0</v>
      </c>
      <c r="AP528" s="99" t="str">
        <f>IFERROR(VLOOKUP(ROWS($AN$4:AN528),$AM$4:$AN$2337,2,0),"")</f>
        <v>Grabów nad Pilicą (pow. kozienicki, woj. mazowieckie)</v>
      </c>
      <c r="AQ528" s="98">
        <v>0</v>
      </c>
      <c r="AR528" s="98">
        <f>IF(ISNUMBER(SEARCH('ankieta ESG'!$G$181,AS528)),MAX($AR$3:AR527)+1,0)</f>
        <v>525</v>
      </c>
      <c r="AS528" s="134" t="s">
        <v>4528</v>
      </c>
      <c r="AT528" s="98">
        <v>0</v>
      </c>
      <c r="AU528" s="99" t="str">
        <f>IFERROR(VLOOKUP(ROWS($AS$4:AS528),$AR$4:$AS$2337,2,0),"")</f>
        <v>Grabów nad Pilicą (pow. kozienicki, woj. mazowieckie)</v>
      </c>
      <c r="AV528" s="98">
        <v>0</v>
      </c>
      <c r="AW528" s="98">
        <f>IF(ISNUMBER(SEARCH('ankieta ESG'!$G$182,AX528)),MAX($AW$3:AW527)+1,0)</f>
        <v>525</v>
      </c>
      <c r="AX528" s="134" t="s">
        <v>4528</v>
      </c>
      <c r="AY528" s="98">
        <v>0</v>
      </c>
      <c r="AZ528" s="99" t="str">
        <f>IFERROR(VLOOKUP(ROWS($AX$4:AX528),$AW$4:$AX$2337,2,0),"")</f>
        <v>Grabów nad Pilicą (pow. kozienicki, woj. mazowieckie)</v>
      </c>
      <c r="BA528" s="98">
        <v>0</v>
      </c>
      <c r="BB528" s="98">
        <f>IF(ISNUMBER(SEARCH('ankieta ESG'!$G$183,BC528)),MAX($BB$3:BB527)+1,0)</f>
        <v>525</v>
      </c>
      <c r="BC528" s="134" t="s">
        <v>4528</v>
      </c>
      <c r="BD528" s="98">
        <v>0</v>
      </c>
      <c r="BE528" s="99" t="str">
        <f>IFERROR(VLOOKUP(ROWS($BC$4:BC528),$BB$4:$BC$2337,2,0),"")</f>
        <v>Grabów nad Pilicą (pow. kozienicki, woj. mazowieckie)</v>
      </c>
      <c r="BF528" s="98">
        <v>0</v>
      </c>
      <c r="BG528" s="98">
        <f>IF(ISNUMBER(SEARCH('ankieta ESG'!$G$184,BH528)),MAX($BG$3:BG527)+1,0)</f>
        <v>525</v>
      </c>
      <c r="BH528" s="134" t="s">
        <v>4528</v>
      </c>
      <c r="BI528" s="98">
        <v>0</v>
      </c>
      <c r="BJ528" s="99" t="str">
        <f>IFERROR(VLOOKUP(ROWS($BH$4:BH528),$BG$4:$BH$2337,2,0),"")</f>
        <v>Grabów nad Pilicą (pow. kozienicki, woj. mazowieckie)</v>
      </c>
      <c r="BK528" s="98">
        <v>0</v>
      </c>
      <c r="BL528" s="98">
        <f>IF(ISNUMBER(SEARCH('ankieta ESG'!$G$185,BM528)),MAX($BL$3:BL527)+1,0)</f>
        <v>525</v>
      </c>
      <c r="BM528" s="134" t="s">
        <v>4528</v>
      </c>
      <c r="BN528" s="98">
        <v>0</v>
      </c>
      <c r="BO528" s="99" t="str">
        <f>IFERROR(VLOOKUP(ROWS($BM$4:BM528),$BL$4:$BM$2337,2,0),"")</f>
        <v>Grabów nad Pilicą (pow. kozienicki, woj. mazowieckie)</v>
      </c>
      <c r="BP528" s="98">
        <v>0</v>
      </c>
      <c r="BQ528" s="98">
        <f>IF(ISNUMBER(SEARCH('ankieta ESG'!$G$186,BR528)),MAX($BQ$3:BQ527)+1,0)</f>
        <v>525</v>
      </c>
      <c r="BR528" s="134" t="s">
        <v>4528</v>
      </c>
      <c r="BS528" s="98">
        <v>0</v>
      </c>
      <c r="BT528" s="99" t="str">
        <f>IFERROR(VLOOKUP(ROWS($BR$4:BR528),$BQ$4:$BR$2337,2,0),"")</f>
        <v>Grabów nad Pilicą (pow. kozienicki, woj. mazowieckie)</v>
      </c>
      <c r="BU528" s="98">
        <v>0</v>
      </c>
      <c r="BV528" s="98">
        <f>IF(ISNUMBER(SEARCH('ankieta ESG'!$G$187,BW528)),MAX($BV$3:BV527)+1,0)</f>
        <v>525</v>
      </c>
      <c r="BW528" s="134" t="s">
        <v>4528</v>
      </c>
      <c r="BX528" s="98">
        <v>0</v>
      </c>
      <c r="BY528" s="99" t="str">
        <f>IFERROR(VLOOKUP(ROWS($BW$4:BW528),$BV$4:$BW$2337,2,0),"")</f>
        <v>Grabów nad Pilicą (pow. kozienicki, woj. mazowieckie)</v>
      </c>
      <c r="BZ528" s="98">
        <v>0</v>
      </c>
      <c r="CA528" s="98">
        <f>IF(ISNUMBER(SEARCH('ankieta ESG'!$G$188,CB528)),MAX($CA$3:CA527)+1,0)</f>
        <v>525</v>
      </c>
      <c r="CB528" s="134" t="s">
        <v>4528</v>
      </c>
      <c r="CC528" s="98">
        <v>0</v>
      </c>
      <c r="CD528" s="99" t="str">
        <f>IFERROR(VLOOKUP(ROWS($CB$4:CB528),$CA$4:$CB$2337,2,0),"")</f>
        <v>Grabów nad Pilicą (pow. kozienicki, woj. mazowieckie)</v>
      </c>
      <c r="CE528" s="98">
        <v>0</v>
      </c>
      <c r="CF528" s="98">
        <f>IF(ISNUMBER(SEARCH('ankieta ESG'!$G$189,CG528)),MAX($CF$3:CF527)+1,0)</f>
        <v>525</v>
      </c>
      <c r="CG528" s="134" t="s">
        <v>4528</v>
      </c>
      <c r="CH528" s="98">
        <v>0</v>
      </c>
      <c r="CI528" s="99" t="str">
        <f>IFERROR(VLOOKUP(ROWS($CG$4:CG528),$CF$4:$CG$2337,2,0),"")</f>
        <v>Grabów nad Pilicą (pow. kozienicki, woj. mazowieckie)</v>
      </c>
      <c r="CJ528" s="98">
        <v>0</v>
      </c>
    </row>
    <row r="529" spans="2:88">
      <c r="B529" s="98">
        <f>IF(ISNUMBER(SEARCH('ankieta ESG'!$E$11,C529)),MAX(B$3:$B528)+1,0)</f>
        <v>526</v>
      </c>
      <c r="C529" s="99" t="s">
        <v>570</v>
      </c>
      <c r="D529" s="98">
        <v>0</v>
      </c>
      <c r="E529" s="99" t="str">
        <f>IFERROR(VLOOKUP(ROWS($C$4:C529),$B$4:$C$1385,2,0),"")</f>
        <v>72.20.Z Badania naukowe i prace rozwojowe w dziedzinie nauk społecznych i humanistycznych (PKD 2007)</v>
      </c>
      <c r="F529" s="98">
        <v>0</v>
      </c>
      <c r="AM529" s="98">
        <f>IF(ISNUMBER(SEARCH('ankieta ESG'!$G$180,AN529)),MAX(AM$3:$AM528)+1,0)</f>
        <v>526</v>
      </c>
      <c r="AN529" s="134" t="s">
        <v>4529</v>
      </c>
      <c r="AO529" s="98">
        <v>0</v>
      </c>
      <c r="AP529" s="99" t="str">
        <f>IFERROR(VLOOKUP(ROWS($AN$4:AN529),$AM$4:$AN$2337,2,0),"")</f>
        <v>Grabów nad Prosną (pow. ostrzeszowski, woj. wielkopolskie)</v>
      </c>
      <c r="AQ529" s="98">
        <v>0</v>
      </c>
      <c r="AR529" s="98">
        <f>IF(ISNUMBER(SEARCH('ankieta ESG'!$G$181,AS529)),MAX($AR$3:AR528)+1,0)</f>
        <v>526</v>
      </c>
      <c r="AS529" s="134" t="s">
        <v>4529</v>
      </c>
      <c r="AT529" s="98">
        <v>0</v>
      </c>
      <c r="AU529" s="99" t="str">
        <f>IFERROR(VLOOKUP(ROWS($AS$4:AS529),$AR$4:$AS$2337,2,0),"")</f>
        <v>Grabów nad Prosną (pow. ostrzeszowski, woj. wielkopolskie)</v>
      </c>
      <c r="AV529" s="98">
        <v>0</v>
      </c>
      <c r="AW529" s="98">
        <f>IF(ISNUMBER(SEARCH('ankieta ESG'!$G$182,AX529)),MAX($AW$3:AW528)+1,0)</f>
        <v>526</v>
      </c>
      <c r="AX529" s="134" t="s">
        <v>4529</v>
      </c>
      <c r="AY529" s="98">
        <v>0</v>
      </c>
      <c r="AZ529" s="99" t="str">
        <f>IFERROR(VLOOKUP(ROWS($AX$4:AX529),$AW$4:$AX$2337,2,0),"")</f>
        <v>Grabów nad Prosną (pow. ostrzeszowski, woj. wielkopolskie)</v>
      </c>
      <c r="BA529" s="98">
        <v>0</v>
      </c>
      <c r="BB529" s="98">
        <f>IF(ISNUMBER(SEARCH('ankieta ESG'!$G$183,BC529)),MAX($BB$3:BB528)+1,0)</f>
        <v>526</v>
      </c>
      <c r="BC529" s="134" t="s">
        <v>4529</v>
      </c>
      <c r="BD529" s="98">
        <v>0</v>
      </c>
      <c r="BE529" s="99" t="str">
        <f>IFERROR(VLOOKUP(ROWS($BC$4:BC529),$BB$4:$BC$2337,2,0),"")</f>
        <v>Grabów nad Prosną (pow. ostrzeszowski, woj. wielkopolskie)</v>
      </c>
      <c r="BF529" s="98">
        <v>0</v>
      </c>
      <c r="BG529" s="98">
        <f>IF(ISNUMBER(SEARCH('ankieta ESG'!$G$184,BH529)),MAX($BG$3:BG528)+1,0)</f>
        <v>526</v>
      </c>
      <c r="BH529" s="134" t="s">
        <v>4529</v>
      </c>
      <c r="BI529" s="98">
        <v>0</v>
      </c>
      <c r="BJ529" s="99" t="str">
        <f>IFERROR(VLOOKUP(ROWS($BH$4:BH529),$BG$4:$BH$2337,2,0),"")</f>
        <v>Grabów nad Prosną (pow. ostrzeszowski, woj. wielkopolskie)</v>
      </c>
      <c r="BK529" s="98">
        <v>0</v>
      </c>
      <c r="BL529" s="98">
        <f>IF(ISNUMBER(SEARCH('ankieta ESG'!$G$185,BM529)),MAX($BL$3:BL528)+1,0)</f>
        <v>526</v>
      </c>
      <c r="BM529" s="134" t="s">
        <v>4529</v>
      </c>
      <c r="BN529" s="98">
        <v>0</v>
      </c>
      <c r="BO529" s="99" t="str">
        <f>IFERROR(VLOOKUP(ROWS($BM$4:BM529),$BL$4:$BM$2337,2,0),"")</f>
        <v>Grabów nad Prosną (pow. ostrzeszowski, woj. wielkopolskie)</v>
      </c>
      <c r="BP529" s="98">
        <v>0</v>
      </c>
      <c r="BQ529" s="98">
        <f>IF(ISNUMBER(SEARCH('ankieta ESG'!$G$186,BR529)),MAX($BQ$3:BQ528)+1,0)</f>
        <v>526</v>
      </c>
      <c r="BR529" s="134" t="s">
        <v>4529</v>
      </c>
      <c r="BS529" s="98">
        <v>0</v>
      </c>
      <c r="BT529" s="99" t="str">
        <f>IFERROR(VLOOKUP(ROWS($BR$4:BR529),$BQ$4:$BR$2337,2,0),"")</f>
        <v>Grabów nad Prosną (pow. ostrzeszowski, woj. wielkopolskie)</v>
      </c>
      <c r="BU529" s="98">
        <v>0</v>
      </c>
      <c r="BV529" s="98">
        <f>IF(ISNUMBER(SEARCH('ankieta ESG'!$G$187,BW529)),MAX($BV$3:BV528)+1,0)</f>
        <v>526</v>
      </c>
      <c r="BW529" s="134" t="s">
        <v>4529</v>
      </c>
      <c r="BX529" s="98">
        <v>0</v>
      </c>
      <c r="BY529" s="99" t="str">
        <f>IFERROR(VLOOKUP(ROWS($BW$4:BW529),$BV$4:$BW$2337,2,0),"")</f>
        <v>Grabów nad Prosną (pow. ostrzeszowski, woj. wielkopolskie)</v>
      </c>
      <c r="BZ529" s="98">
        <v>0</v>
      </c>
      <c r="CA529" s="98">
        <f>IF(ISNUMBER(SEARCH('ankieta ESG'!$G$188,CB529)),MAX($CA$3:CA528)+1,0)</f>
        <v>526</v>
      </c>
      <c r="CB529" s="134" t="s">
        <v>4529</v>
      </c>
      <c r="CC529" s="98">
        <v>0</v>
      </c>
      <c r="CD529" s="99" t="str">
        <f>IFERROR(VLOOKUP(ROWS($CB$4:CB529),$CA$4:$CB$2337,2,0),"")</f>
        <v>Grabów nad Prosną (pow. ostrzeszowski, woj. wielkopolskie)</v>
      </c>
      <c r="CE529" s="98">
        <v>0</v>
      </c>
      <c r="CF529" s="98">
        <f>IF(ISNUMBER(SEARCH('ankieta ESG'!$G$189,CG529)),MAX($CF$3:CF528)+1,0)</f>
        <v>526</v>
      </c>
      <c r="CG529" s="134" t="s">
        <v>4529</v>
      </c>
      <c r="CH529" s="98">
        <v>0</v>
      </c>
      <c r="CI529" s="99" t="str">
        <f>IFERROR(VLOOKUP(ROWS($CG$4:CG529),$CF$4:$CG$2337,2,0),"")</f>
        <v>Grabów nad Prosną (pow. ostrzeszowski, woj. wielkopolskie)</v>
      </c>
      <c r="CJ529" s="98">
        <v>0</v>
      </c>
    </row>
    <row r="530" spans="2:88">
      <c r="B530" s="98">
        <f>IF(ISNUMBER(SEARCH('ankieta ESG'!$E$11,C530)),MAX(B$3:$B529)+1,0)</f>
        <v>527</v>
      </c>
      <c r="C530" s="99" t="s">
        <v>571</v>
      </c>
      <c r="D530" s="98">
        <v>0</v>
      </c>
      <c r="E530" s="99" t="str">
        <f>IFERROR(VLOOKUP(ROWS($C$4:C530),$B$4:$C$1385,2,0),"")</f>
        <v>73.11.Z Działalność agencji reklamowych (PKD 2007)</v>
      </c>
      <c r="F530" s="98">
        <v>0</v>
      </c>
      <c r="AM530" s="98">
        <f>IF(ISNUMBER(SEARCH('ankieta ESG'!$G$180,AN530)),MAX(AM$3:$AM529)+1,0)</f>
        <v>527</v>
      </c>
      <c r="AN530" s="134" t="s">
        <v>4530</v>
      </c>
      <c r="AO530" s="98">
        <v>0</v>
      </c>
      <c r="AP530" s="99" t="str">
        <f>IFERROR(VLOOKUP(ROWS($AN$4:AN530),$AM$4:$AN$2337,2,0),"")</f>
        <v>Grajewo (pow. grajewski, woj. podlaskie)</v>
      </c>
      <c r="AQ530" s="98">
        <v>0</v>
      </c>
      <c r="AR530" s="98">
        <f>IF(ISNUMBER(SEARCH('ankieta ESG'!$G$181,AS530)),MAX($AR$3:AR529)+1,0)</f>
        <v>527</v>
      </c>
      <c r="AS530" s="134" t="s">
        <v>4530</v>
      </c>
      <c r="AT530" s="98">
        <v>0</v>
      </c>
      <c r="AU530" s="99" t="str">
        <f>IFERROR(VLOOKUP(ROWS($AS$4:AS530),$AR$4:$AS$2337,2,0),"")</f>
        <v>Grajewo (pow. grajewski, woj. podlaskie)</v>
      </c>
      <c r="AV530" s="98">
        <v>0</v>
      </c>
      <c r="AW530" s="98">
        <f>IF(ISNUMBER(SEARCH('ankieta ESG'!$G$182,AX530)),MAX($AW$3:AW529)+1,0)</f>
        <v>527</v>
      </c>
      <c r="AX530" s="134" t="s">
        <v>4530</v>
      </c>
      <c r="AY530" s="98">
        <v>0</v>
      </c>
      <c r="AZ530" s="99" t="str">
        <f>IFERROR(VLOOKUP(ROWS($AX$4:AX530),$AW$4:$AX$2337,2,0),"")</f>
        <v>Grajewo (pow. grajewski, woj. podlaskie)</v>
      </c>
      <c r="BA530" s="98">
        <v>0</v>
      </c>
      <c r="BB530" s="98">
        <f>IF(ISNUMBER(SEARCH('ankieta ESG'!$G$183,BC530)),MAX($BB$3:BB529)+1,0)</f>
        <v>527</v>
      </c>
      <c r="BC530" s="134" t="s">
        <v>4530</v>
      </c>
      <c r="BD530" s="98">
        <v>0</v>
      </c>
      <c r="BE530" s="99" t="str">
        <f>IFERROR(VLOOKUP(ROWS($BC$4:BC530),$BB$4:$BC$2337,2,0),"")</f>
        <v>Grajewo (pow. grajewski, woj. podlaskie)</v>
      </c>
      <c r="BF530" s="98">
        <v>0</v>
      </c>
      <c r="BG530" s="98">
        <f>IF(ISNUMBER(SEARCH('ankieta ESG'!$G$184,BH530)),MAX($BG$3:BG529)+1,0)</f>
        <v>527</v>
      </c>
      <c r="BH530" s="134" t="s">
        <v>4530</v>
      </c>
      <c r="BI530" s="98">
        <v>0</v>
      </c>
      <c r="BJ530" s="99" t="str">
        <f>IFERROR(VLOOKUP(ROWS($BH$4:BH530),$BG$4:$BH$2337,2,0),"")</f>
        <v>Grajewo (pow. grajewski, woj. podlaskie)</v>
      </c>
      <c r="BK530" s="98">
        <v>0</v>
      </c>
      <c r="BL530" s="98">
        <f>IF(ISNUMBER(SEARCH('ankieta ESG'!$G$185,BM530)),MAX($BL$3:BL529)+1,0)</f>
        <v>527</v>
      </c>
      <c r="BM530" s="134" t="s">
        <v>4530</v>
      </c>
      <c r="BN530" s="98">
        <v>0</v>
      </c>
      <c r="BO530" s="99" t="str">
        <f>IFERROR(VLOOKUP(ROWS($BM$4:BM530),$BL$4:$BM$2337,2,0),"")</f>
        <v>Grajewo (pow. grajewski, woj. podlaskie)</v>
      </c>
      <c r="BP530" s="98">
        <v>0</v>
      </c>
      <c r="BQ530" s="98">
        <f>IF(ISNUMBER(SEARCH('ankieta ESG'!$G$186,BR530)),MAX($BQ$3:BQ529)+1,0)</f>
        <v>527</v>
      </c>
      <c r="BR530" s="134" t="s">
        <v>4530</v>
      </c>
      <c r="BS530" s="98">
        <v>0</v>
      </c>
      <c r="BT530" s="99" t="str">
        <f>IFERROR(VLOOKUP(ROWS($BR$4:BR530),$BQ$4:$BR$2337,2,0),"")</f>
        <v>Grajewo (pow. grajewski, woj. podlaskie)</v>
      </c>
      <c r="BU530" s="98">
        <v>0</v>
      </c>
      <c r="BV530" s="98">
        <f>IF(ISNUMBER(SEARCH('ankieta ESG'!$G$187,BW530)),MAX($BV$3:BV529)+1,0)</f>
        <v>527</v>
      </c>
      <c r="BW530" s="134" t="s">
        <v>4530</v>
      </c>
      <c r="BX530" s="98">
        <v>0</v>
      </c>
      <c r="BY530" s="99" t="str">
        <f>IFERROR(VLOOKUP(ROWS($BW$4:BW530),$BV$4:$BW$2337,2,0),"")</f>
        <v>Grajewo (pow. grajewski, woj. podlaskie)</v>
      </c>
      <c r="BZ530" s="98">
        <v>0</v>
      </c>
      <c r="CA530" s="98">
        <f>IF(ISNUMBER(SEARCH('ankieta ESG'!$G$188,CB530)),MAX($CA$3:CA529)+1,0)</f>
        <v>527</v>
      </c>
      <c r="CB530" s="134" t="s">
        <v>4530</v>
      </c>
      <c r="CC530" s="98">
        <v>0</v>
      </c>
      <c r="CD530" s="99" t="str">
        <f>IFERROR(VLOOKUP(ROWS($CB$4:CB530),$CA$4:$CB$2337,2,0),"")</f>
        <v>Grajewo (pow. grajewski, woj. podlaskie)</v>
      </c>
      <c r="CE530" s="98">
        <v>0</v>
      </c>
      <c r="CF530" s="98">
        <f>IF(ISNUMBER(SEARCH('ankieta ESG'!$G$189,CG530)),MAX($CF$3:CF529)+1,0)</f>
        <v>527</v>
      </c>
      <c r="CG530" s="134" t="s">
        <v>4530</v>
      </c>
      <c r="CH530" s="98">
        <v>0</v>
      </c>
      <c r="CI530" s="99" t="str">
        <f>IFERROR(VLOOKUP(ROWS($CG$4:CG530),$CF$4:$CG$2337,2,0),"")</f>
        <v>Grajewo (pow. grajewski, woj. podlaskie)</v>
      </c>
      <c r="CJ530" s="98">
        <v>0</v>
      </c>
    </row>
    <row r="531" spans="2:88">
      <c r="B531" s="98">
        <f>IF(ISNUMBER(SEARCH('ankieta ESG'!$E$11,C531)),MAX(B$3:$B530)+1,0)</f>
        <v>528</v>
      </c>
      <c r="C531" s="99" t="s">
        <v>572</v>
      </c>
      <c r="D531" s="98">
        <v>0</v>
      </c>
      <c r="E531" s="99" t="str">
        <f>IFERROR(VLOOKUP(ROWS($C$4:C531),$B$4:$C$1385,2,0),"")</f>
        <v>73.12.A Pośrednictwo w sprzedaży czasu i miejsca na cele reklamowe w radio i telewizji (PKD 2007)</v>
      </c>
      <c r="F531" s="98">
        <v>0</v>
      </c>
      <c r="AM531" s="98">
        <f>IF(ISNUMBER(SEARCH('ankieta ESG'!$G$180,AN531)),MAX(AM$3:$AM530)+1,0)</f>
        <v>528</v>
      </c>
      <c r="AN531" s="134" t="s">
        <v>4531</v>
      </c>
      <c r="AO531" s="98">
        <v>0</v>
      </c>
      <c r="AP531" s="99" t="str">
        <f>IFERROR(VLOOKUP(ROWS($AN$4:AN531),$AM$4:$AN$2337,2,0),"")</f>
        <v>Granowo (pow. grodziski, woj. wielkopolskie)</v>
      </c>
      <c r="AQ531" s="98">
        <v>0</v>
      </c>
      <c r="AR531" s="98">
        <f>IF(ISNUMBER(SEARCH('ankieta ESG'!$G$181,AS531)),MAX($AR$3:AR530)+1,0)</f>
        <v>528</v>
      </c>
      <c r="AS531" s="134" t="s">
        <v>4531</v>
      </c>
      <c r="AT531" s="98">
        <v>0</v>
      </c>
      <c r="AU531" s="99" t="str">
        <f>IFERROR(VLOOKUP(ROWS($AS$4:AS531),$AR$4:$AS$2337,2,0),"")</f>
        <v>Granowo (pow. grodziski, woj. wielkopolskie)</v>
      </c>
      <c r="AV531" s="98">
        <v>0</v>
      </c>
      <c r="AW531" s="98">
        <f>IF(ISNUMBER(SEARCH('ankieta ESG'!$G$182,AX531)),MAX($AW$3:AW530)+1,0)</f>
        <v>528</v>
      </c>
      <c r="AX531" s="134" t="s">
        <v>4531</v>
      </c>
      <c r="AY531" s="98">
        <v>0</v>
      </c>
      <c r="AZ531" s="99" t="str">
        <f>IFERROR(VLOOKUP(ROWS($AX$4:AX531),$AW$4:$AX$2337,2,0),"")</f>
        <v>Granowo (pow. grodziski, woj. wielkopolskie)</v>
      </c>
      <c r="BA531" s="98">
        <v>0</v>
      </c>
      <c r="BB531" s="98">
        <f>IF(ISNUMBER(SEARCH('ankieta ESG'!$G$183,BC531)),MAX($BB$3:BB530)+1,0)</f>
        <v>528</v>
      </c>
      <c r="BC531" s="134" t="s">
        <v>4531</v>
      </c>
      <c r="BD531" s="98">
        <v>0</v>
      </c>
      <c r="BE531" s="99" t="str">
        <f>IFERROR(VLOOKUP(ROWS($BC$4:BC531),$BB$4:$BC$2337,2,0),"")</f>
        <v>Granowo (pow. grodziski, woj. wielkopolskie)</v>
      </c>
      <c r="BF531" s="98">
        <v>0</v>
      </c>
      <c r="BG531" s="98">
        <f>IF(ISNUMBER(SEARCH('ankieta ESG'!$G$184,BH531)),MAX($BG$3:BG530)+1,0)</f>
        <v>528</v>
      </c>
      <c r="BH531" s="134" t="s">
        <v>4531</v>
      </c>
      <c r="BI531" s="98">
        <v>0</v>
      </c>
      <c r="BJ531" s="99" t="str">
        <f>IFERROR(VLOOKUP(ROWS($BH$4:BH531),$BG$4:$BH$2337,2,0),"")</f>
        <v>Granowo (pow. grodziski, woj. wielkopolskie)</v>
      </c>
      <c r="BK531" s="98">
        <v>0</v>
      </c>
      <c r="BL531" s="98">
        <f>IF(ISNUMBER(SEARCH('ankieta ESG'!$G$185,BM531)),MAX($BL$3:BL530)+1,0)</f>
        <v>528</v>
      </c>
      <c r="BM531" s="134" t="s">
        <v>4531</v>
      </c>
      <c r="BN531" s="98">
        <v>0</v>
      </c>
      <c r="BO531" s="99" t="str">
        <f>IFERROR(VLOOKUP(ROWS($BM$4:BM531),$BL$4:$BM$2337,2,0),"")</f>
        <v>Granowo (pow. grodziski, woj. wielkopolskie)</v>
      </c>
      <c r="BP531" s="98">
        <v>0</v>
      </c>
      <c r="BQ531" s="98">
        <f>IF(ISNUMBER(SEARCH('ankieta ESG'!$G$186,BR531)),MAX($BQ$3:BQ530)+1,0)</f>
        <v>528</v>
      </c>
      <c r="BR531" s="134" t="s">
        <v>4531</v>
      </c>
      <c r="BS531" s="98">
        <v>0</v>
      </c>
      <c r="BT531" s="99" t="str">
        <f>IFERROR(VLOOKUP(ROWS($BR$4:BR531),$BQ$4:$BR$2337,2,0),"")</f>
        <v>Granowo (pow. grodziski, woj. wielkopolskie)</v>
      </c>
      <c r="BU531" s="98">
        <v>0</v>
      </c>
      <c r="BV531" s="98">
        <f>IF(ISNUMBER(SEARCH('ankieta ESG'!$G$187,BW531)),MAX($BV$3:BV530)+1,0)</f>
        <v>528</v>
      </c>
      <c r="BW531" s="134" t="s">
        <v>4531</v>
      </c>
      <c r="BX531" s="98">
        <v>0</v>
      </c>
      <c r="BY531" s="99" t="str">
        <f>IFERROR(VLOOKUP(ROWS($BW$4:BW531),$BV$4:$BW$2337,2,0),"")</f>
        <v>Granowo (pow. grodziski, woj. wielkopolskie)</v>
      </c>
      <c r="BZ531" s="98">
        <v>0</v>
      </c>
      <c r="CA531" s="98">
        <f>IF(ISNUMBER(SEARCH('ankieta ESG'!$G$188,CB531)),MAX($CA$3:CA530)+1,0)</f>
        <v>528</v>
      </c>
      <c r="CB531" s="134" t="s">
        <v>4531</v>
      </c>
      <c r="CC531" s="98">
        <v>0</v>
      </c>
      <c r="CD531" s="99" t="str">
        <f>IFERROR(VLOOKUP(ROWS($CB$4:CB531),$CA$4:$CB$2337,2,0),"")</f>
        <v>Granowo (pow. grodziski, woj. wielkopolskie)</v>
      </c>
      <c r="CE531" s="98">
        <v>0</v>
      </c>
      <c r="CF531" s="98">
        <f>IF(ISNUMBER(SEARCH('ankieta ESG'!$G$189,CG531)),MAX($CF$3:CF530)+1,0)</f>
        <v>528</v>
      </c>
      <c r="CG531" s="134" t="s">
        <v>4531</v>
      </c>
      <c r="CH531" s="98">
        <v>0</v>
      </c>
      <c r="CI531" s="99" t="str">
        <f>IFERROR(VLOOKUP(ROWS($CG$4:CG531),$CF$4:$CG$2337,2,0),"")</f>
        <v>Granowo (pow. grodziski, woj. wielkopolskie)</v>
      </c>
      <c r="CJ531" s="98">
        <v>0</v>
      </c>
    </row>
    <row r="532" spans="2:88">
      <c r="B532" s="98">
        <f>IF(ISNUMBER(SEARCH('ankieta ESG'!$E$11,C532)),MAX(B$3:$B531)+1,0)</f>
        <v>529</v>
      </c>
      <c r="C532" s="99" t="s">
        <v>573</v>
      </c>
      <c r="D532" s="98">
        <v>0</v>
      </c>
      <c r="E532" s="99" t="str">
        <f>IFERROR(VLOOKUP(ROWS($C$4:C532),$B$4:$C$1385,2,0),"")</f>
        <v>73.12.B Pośrednictwo w sprzedaży miejsca na cele reklamowe w mediach drukowanych (PKD 2007)</v>
      </c>
      <c r="F532" s="98">
        <v>0</v>
      </c>
      <c r="AM532" s="98">
        <f>IF(ISNUMBER(SEARCH('ankieta ESG'!$G$180,AN532)),MAX(AM$3:$AM531)+1,0)</f>
        <v>529</v>
      </c>
      <c r="AN532" s="134" t="s">
        <v>4532</v>
      </c>
      <c r="AO532" s="98">
        <v>0</v>
      </c>
      <c r="AP532" s="99" t="str">
        <f>IFERROR(VLOOKUP(ROWS($AN$4:AN532),$AM$4:$AN$2337,2,0),"")</f>
        <v>Grębków (pow. węgrowski, woj. mazowieckie)</v>
      </c>
      <c r="AQ532" s="98">
        <v>0</v>
      </c>
      <c r="AR532" s="98">
        <f>IF(ISNUMBER(SEARCH('ankieta ESG'!$G$181,AS532)),MAX($AR$3:AR531)+1,0)</f>
        <v>529</v>
      </c>
      <c r="AS532" s="134" t="s">
        <v>4532</v>
      </c>
      <c r="AT532" s="98">
        <v>0</v>
      </c>
      <c r="AU532" s="99" t="str">
        <f>IFERROR(VLOOKUP(ROWS($AS$4:AS532),$AR$4:$AS$2337,2,0),"")</f>
        <v>Grębków (pow. węgrowski, woj. mazowieckie)</v>
      </c>
      <c r="AV532" s="98">
        <v>0</v>
      </c>
      <c r="AW532" s="98">
        <f>IF(ISNUMBER(SEARCH('ankieta ESG'!$G$182,AX532)),MAX($AW$3:AW531)+1,0)</f>
        <v>529</v>
      </c>
      <c r="AX532" s="134" t="s">
        <v>4532</v>
      </c>
      <c r="AY532" s="98">
        <v>0</v>
      </c>
      <c r="AZ532" s="99" t="str">
        <f>IFERROR(VLOOKUP(ROWS($AX$4:AX532),$AW$4:$AX$2337,2,0),"")</f>
        <v>Grębków (pow. węgrowski, woj. mazowieckie)</v>
      </c>
      <c r="BA532" s="98">
        <v>0</v>
      </c>
      <c r="BB532" s="98">
        <f>IF(ISNUMBER(SEARCH('ankieta ESG'!$G$183,BC532)),MAX($BB$3:BB531)+1,0)</f>
        <v>529</v>
      </c>
      <c r="BC532" s="134" t="s">
        <v>4532</v>
      </c>
      <c r="BD532" s="98">
        <v>0</v>
      </c>
      <c r="BE532" s="99" t="str">
        <f>IFERROR(VLOOKUP(ROWS($BC$4:BC532),$BB$4:$BC$2337,2,0),"")</f>
        <v>Grębków (pow. węgrowski, woj. mazowieckie)</v>
      </c>
      <c r="BF532" s="98">
        <v>0</v>
      </c>
      <c r="BG532" s="98">
        <f>IF(ISNUMBER(SEARCH('ankieta ESG'!$G$184,BH532)),MAX($BG$3:BG531)+1,0)</f>
        <v>529</v>
      </c>
      <c r="BH532" s="134" t="s">
        <v>4532</v>
      </c>
      <c r="BI532" s="98">
        <v>0</v>
      </c>
      <c r="BJ532" s="99" t="str">
        <f>IFERROR(VLOOKUP(ROWS($BH$4:BH532),$BG$4:$BH$2337,2,0),"")</f>
        <v>Grębków (pow. węgrowski, woj. mazowieckie)</v>
      </c>
      <c r="BK532" s="98">
        <v>0</v>
      </c>
      <c r="BL532" s="98">
        <f>IF(ISNUMBER(SEARCH('ankieta ESG'!$G$185,BM532)),MAX($BL$3:BL531)+1,0)</f>
        <v>529</v>
      </c>
      <c r="BM532" s="134" t="s">
        <v>4532</v>
      </c>
      <c r="BN532" s="98">
        <v>0</v>
      </c>
      <c r="BO532" s="99" t="str">
        <f>IFERROR(VLOOKUP(ROWS($BM$4:BM532),$BL$4:$BM$2337,2,0),"")</f>
        <v>Grębków (pow. węgrowski, woj. mazowieckie)</v>
      </c>
      <c r="BP532" s="98">
        <v>0</v>
      </c>
      <c r="BQ532" s="98">
        <f>IF(ISNUMBER(SEARCH('ankieta ESG'!$G$186,BR532)),MAX($BQ$3:BQ531)+1,0)</f>
        <v>529</v>
      </c>
      <c r="BR532" s="134" t="s">
        <v>4532</v>
      </c>
      <c r="BS532" s="98">
        <v>0</v>
      </c>
      <c r="BT532" s="99" t="str">
        <f>IFERROR(VLOOKUP(ROWS($BR$4:BR532),$BQ$4:$BR$2337,2,0),"")</f>
        <v>Grębków (pow. węgrowski, woj. mazowieckie)</v>
      </c>
      <c r="BU532" s="98">
        <v>0</v>
      </c>
      <c r="BV532" s="98">
        <f>IF(ISNUMBER(SEARCH('ankieta ESG'!$G$187,BW532)),MAX($BV$3:BV531)+1,0)</f>
        <v>529</v>
      </c>
      <c r="BW532" s="134" t="s">
        <v>4532</v>
      </c>
      <c r="BX532" s="98">
        <v>0</v>
      </c>
      <c r="BY532" s="99" t="str">
        <f>IFERROR(VLOOKUP(ROWS($BW$4:BW532),$BV$4:$BW$2337,2,0),"")</f>
        <v>Grębków (pow. węgrowski, woj. mazowieckie)</v>
      </c>
      <c r="BZ532" s="98">
        <v>0</v>
      </c>
      <c r="CA532" s="98">
        <f>IF(ISNUMBER(SEARCH('ankieta ESG'!$G$188,CB532)),MAX($CA$3:CA531)+1,0)</f>
        <v>529</v>
      </c>
      <c r="CB532" s="134" t="s">
        <v>4532</v>
      </c>
      <c r="CC532" s="98">
        <v>0</v>
      </c>
      <c r="CD532" s="99" t="str">
        <f>IFERROR(VLOOKUP(ROWS($CB$4:CB532),$CA$4:$CB$2337,2,0),"")</f>
        <v>Grębków (pow. węgrowski, woj. mazowieckie)</v>
      </c>
      <c r="CE532" s="98">
        <v>0</v>
      </c>
      <c r="CF532" s="98">
        <f>IF(ISNUMBER(SEARCH('ankieta ESG'!$G$189,CG532)),MAX($CF$3:CF531)+1,0)</f>
        <v>529</v>
      </c>
      <c r="CG532" s="134" t="s">
        <v>4532</v>
      </c>
      <c r="CH532" s="98">
        <v>0</v>
      </c>
      <c r="CI532" s="99" t="str">
        <f>IFERROR(VLOOKUP(ROWS($CG$4:CG532),$CF$4:$CG$2337,2,0),"")</f>
        <v>Grębków (pow. węgrowski, woj. mazowieckie)</v>
      </c>
      <c r="CJ532" s="98">
        <v>0</v>
      </c>
    </row>
    <row r="533" spans="2:88">
      <c r="B533" s="98">
        <f>IF(ISNUMBER(SEARCH('ankieta ESG'!$E$11,C533)),MAX(B$3:$B532)+1,0)</f>
        <v>530</v>
      </c>
      <c r="C533" s="99" t="s">
        <v>574</v>
      </c>
      <c r="D533" s="98">
        <v>0</v>
      </c>
      <c r="E533" s="99" t="str">
        <f>IFERROR(VLOOKUP(ROWS($C$4:C533),$B$4:$C$1385,2,0),"")</f>
        <v>73.12.C Pośrednictwo w sprzedaży miejsca na cele reklamowe w mediach elektronicznych (Internet) (PKD 2007)</v>
      </c>
      <c r="F533" s="98">
        <v>0</v>
      </c>
      <c r="AM533" s="98">
        <f>IF(ISNUMBER(SEARCH('ankieta ESG'!$G$180,AN533)),MAX(AM$3:$AM532)+1,0)</f>
        <v>530</v>
      </c>
      <c r="AN533" s="134" t="s">
        <v>4533</v>
      </c>
      <c r="AO533" s="98">
        <v>0</v>
      </c>
      <c r="AP533" s="99" t="str">
        <f>IFERROR(VLOOKUP(ROWS($AN$4:AN533),$AM$4:$AN$2337,2,0),"")</f>
        <v>Grębocice (pow. polkowicki, woj. dolnośląskie)</v>
      </c>
      <c r="AQ533" s="98">
        <v>0</v>
      </c>
      <c r="AR533" s="98">
        <f>IF(ISNUMBER(SEARCH('ankieta ESG'!$G$181,AS533)),MAX($AR$3:AR532)+1,0)</f>
        <v>530</v>
      </c>
      <c r="AS533" s="134" t="s">
        <v>4533</v>
      </c>
      <c r="AT533" s="98">
        <v>0</v>
      </c>
      <c r="AU533" s="99" t="str">
        <f>IFERROR(VLOOKUP(ROWS($AS$4:AS533),$AR$4:$AS$2337,2,0),"")</f>
        <v>Grębocice (pow. polkowicki, woj. dolnośląskie)</v>
      </c>
      <c r="AV533" s="98">
        <v>0</v>
      </c>
      <c r="AW533" s="98">
        <f>IF(ISNUMBER(SEARCH('ankieta ESG'!$G$182,AX533)),MAX($AW$3:AW532)+1,0)</f>
        <v>530</v>
      </c>
      <c r="AX533" s="134" t="s">
        <v>4533</v>
      </c>
      <c r="AY533" s="98">
        <v>0</v>
      </c>
      <c r="AZ533" s="99" t="str">
        <f>IFERROR(VLOOKUP(ROWS($AX$4:AX533),$AW$4:$AX$2337,2,0),"")</f>
        <v>Grębocice (pow. polkowicki, woj. dolnośląskie)</v>
      </c>
      <c r="BA533" s="98">
        <v>0</v>
      </c>
      <c r="BB533" s="98">
        <f>IF(ISNUMBER(SEARCH('ankieta ESG'!$G$183,BC533)),MAX($BB$3:BB532)+1,0)</f>
        <v>530</v>
      </c>
      <c r="BC533" s="134" t="s">
        <v>4533</v>
      </c>
      <c r="BD533" s="98">
        <v>0</v>
      </c>
      <c r="BE533" s="99" t="str">
        <f>IFERROR(VLOOKUP(ROWS($BC$4:BC533),$BB$4:$BC$2337,2,0),"")</f>
        <v>Grębocice (pow. polkowicki, woj. dolnośląskie)</v>
      </c>
      <c r="BF533" s="98">
        <v>0</v>
      </c>
      <c r="BG533" s="98">
        <f>IF(ISNUMBER(SEARCH('ankieta ESG'!$G$184,BH533)),MAX($BG$3:BG532)+1,0)</f>
        <v>530</v>
      </c>
      <c r="BH533" s="134" t="s">
        <v>4533</v>
      </c>
      <c r="BI533" s="98">
        <v>0</v>
      </c>
      <c r="BJ533" s="99" t="str">
        <f>IFERROR(VLOOKUP(ROWS($BH$4:BH533),$BG$4:$BH$2337,2,0),"")</f>
        <v>Grębocice (pow. polkowicki, woj. dolnośląskie)</v>
      </c>
      <c r="BK533" s="98">
        <v>0</v>
      </c>
      <c r="BL533" s="98">
        <f>IF(ISNUMBER(SEARCH('ankieta ESG'!$G$185,BM533)),MAX($BL$3:BL532)+1,0)</f>
        <v>530</v>
      </c>
      <c r="BM533" s="134" t="s">
        <v>4533</v>
      </c>
      <c r="BN533" s="98">
        <v>0</v>
      </c>
      <c r="BO533" s="99" t="str">
        <f>IFERROR(VLOOKUP(ROWS($BM$4:BM533),$BL$4:$BM$2337,2,0),"")</f>
        <v>Grębocice (pow. polkowicki, woj. dolnośląskie)</v>
      </c>
      <c r="BP533" s="98">
        <v>0</v>
      </c>
      <c r="BQ533" s="98">
        <f>IF(ISNUMBER(SEARCH('ankieta ESG'!$G$186,BR533)),MAX($BQ$3:BQ532)+1,0)</f>
        <v>530</v>
      </c>
      <c r="BR533" s="134" t="s">
        <v>4533</v>
      </c>
      <c r="BS533" s="98">
        <v>0</v>
      </c>
      <c r="BT533" s="99" t="str">
        <f>IFERROR(VLOOKUP(ROWS($BR$4:BR533),$BQ$4:$BR$2337,2,0),"")</f>
        <v>Grębocice (pow. polkowicki, woj. dolnośląskie)</v>
      </c>
      <c r="BU533" s="98">
        <v>0</v>
      </c>
      <c r="BV533" s="98">
        <f>IF(ISNUMBER(SEARCH('ankieta ESG'!$G$187,BW533)),MAX($BV$3:BV532)+1,0)</f>
        <v>530</v>
      </c>
      <c r="BW533" s="134" t="s">
        <v>4533</v>
      </c>
      <c r="BX533" s="98">
        <v>0</v>
      </c>
      <c r="BY533" s="99" t="str">
        <f>IFERROR(VLOOKUP(ROWS($BW$4:BW533),$BV$4:$BW$2337,2,0),"")</f>
        <v>Grębocice (pow. polkowicki, woj. dolnośląskie)</v>
      </c>
      <c r="BZ533" s="98">
        <v>0</v>
      </c>
      <c r="CA533" s="98">
        <f>IF(ISNUMBER(SEARCH('ankieta ESG'!$G$188,CB533)),MAX($CA$3:CA532)+1,0)</f>
        <v>530</v>
      </c>
      <c r="CB533" s="134" t="s">
        <v>4533</v>
      </c>
      <c r="CC533" s="98">
        <v>0</v>
      </c>
      <c r="CD533" s="99" t="str">
        <f>IFERROR(VLOOKUP(ROWS($CB$4:CB533),$CA$4:$CB$2337,2,0),"")</f>
        <v>Grębocice (pow. polkowicki, woj. dolnośląskie)</v>
      </c>
      <c r="CE533" s="98">
        <v>0</v>
      </c>
      <c r="CF533" s="98">
        <f>IF(ISNUMBER(SEARCH('ankieta ESG'!$G$189,CG533)),MAX($CF$3:CF532)+1,0)</f>
        <v>530</v>
      </c>
      <c r="CG533" s="134" t="s">
        <v>4533</v>
      </c>
      <c r="CH533" s="98">
        <v>0</v>
      </c>
      <c r="CI533" s="99" t="str">
        <f>IFERROR(VLOOKUP(ROWS($CG$4:CG533),$CF$4:$CG$2337,2,0),"")</f>
        <v>Grębocice (pow. polkowicki, woj. dolnośląskie)</v>
      </c>
      <c r="CJ533" s="98">
        <v>0</v>
      </c>
    </row>
    <row r="534" spans="2:88">
      <c r="B534" s="98">
        <f>IF(ISNUMBER(SEARCH('ankieta ESG'!$E$11,C534)),MAX(B$3:$B533)+1,0)</f>
        <v>531</v>
      </c>
      <c r="C534" s="99" t="s">
        <v>575</v>
      </c>
      <c r="D534" s="98">
        <v>0</v>
      </c>
      <c r="E534" s="99" t="str">
        <f>IFERROR(VLOOKUP(ROWS($C$4:C534),$B$4:$C$1385,2,0),"")</f>
        <v>73.12.D Pośrednictwo w sprzedaży miejsca na cele reklamowe w pozostałych mediach (PKD 2007)</v>
      </c>
      <c r="F534" s="98">
        <v>0</v>
      </c>
      <c r="AM534" s="98">
        <f>IF(ISNUMBER(SEARCH('ankieta ESG'!$G$180,AN534)),MAX(AM$3:$AM533)+1,0)</f>
        <v>531</v>
      </c>
      <c r="AN534" s="134" t="s">
        <v>4534</v>
      </c>
      <c r="AO534" s="98">
        <v>0</v>
      </c>
      <c r="AP534" s="99" t="str">
        <f>IFERROR(VLOOKUP(ROWS($AN$4:AN534),$AM$4:$AN$2337,2,0),"")</f>
        <v>Gręboszów (pow. dąbrowski, woj. małopolskie)</v>
      </c>
      <c r="AQ534" s="98">
        <v>0</v>
      </c>
      <c r="AR534" s="98">
        <f>IF(ISNUMBER(SEARCH('ankieta ESG'!$G$181,AS534)),MAX($AR$3:AR533)+1,0)</f>
        <v>531</v>
      </c>
      <c r="AS534" s="134" t="s">
        <v>4534</v>
      </c>
      <c r="AT534" s="98">
        <v>0</v>
      </c>
      <c r="AU534" s="99" t="str">
        <f>IFERROR(VLOOKUP(ROWS($AS$4:AS534),$AR$4:$AS$2337,2,0),"")</f>
        <v>Gręboszów (pow. dąbrowski, woj. małopolskie)</v>
      </c>
      <c r="AV534" s="98">
        <v>0</v>
      </c>
      <c r="AW534" s="98">
        <f>IF(ISNUMBER(SEARCH('ankieta ESG'!$G$182,AX534)),MAX($AW$3:AW533)+1,0)</f>
        <v>531</v>
      </c>
      <c r="AX534" s="134" t="s">
        <v>4534</v>
      </c>
      <c r="AY534" s="98">
        <v>0</v>
      </c>
      <c r="AZ534" s="99" t="str">
        <f>IFERROR(VLOOKUP(ROWS($AX$4:AX534),$AW$4:$AX$2337,2,0),"")</f>
        <v>Gręboszów (pow. dąbrowski, woj. małopolskie)</v>
      </c>
      <c r="BA534" s="98">
        <v>0</v>
      </c>
      <c r="BB534" s="98">
        <f>IF(ISNUMBER(SEARCH('ankieta ESG'!$G$183,BC534)),MAX($BB$3:BB533)+1,0)</f>
        <v>531</v>
      </c>
      <c r="BC534" s="134" t="s">
        <v>4534</v>
      </c>
      <c r="BD534" s="98">
        <v>0</v>
      </c>
      <c r="BE534" s="99" t="str">
        <f>IFERROR(VLOOKUP(ROWS($BC$4:BC534),$BB$4:$BC$2337,2,0),"")</f>
        <v>Gręboszów (pow. dąbrowski, woj. małopolskie)</v>
      </c>
      <c r="BF534" s="98">
        <v>0</v>
      </c>
      <c r="BG534" s="98">
        <f>IF(ISNUMBER(SEARCH('ankieta ESG'!$G$184,BH534)),MAX($BG$3:BG533)+1,0)</f>
        <v>531</v>
      </c>
      <c r="BH534" s="134" t="s">
        <v>4534</v>
      </c>
      <c r="BI534" s="98">
        <v>0</v>
      </c>
      <c r="BJ534" s="99" t="str">
        <f>IFERROR(VLOOKUP(ROWS($BH$4:BH534),$BG$4:$BH$2337,2,0),"")</f>
        <v>Gręboszów (pow. dąbrowski, woj. małopolskie)</v>
      </c>
      <c r="BK534" s="98">
        <v>0</v>
      </c>
      <c r="BL534" s="98">
        <f>IF(ISNUMBER(SEARCH('ankieta ESG'!$G$185,BM534)),MAX($BL$3:BL533)+1,0)</f>
        <v>531</v>
      </c>
      <c r="BM534" s="134" t="s">
        <v>4534</v>
      </c>
      <c r="BN534" s="98">
        <v>0</v>
      </c>
      <c r="BO534" s="99" t="str">
        <f>IFERROR(VLOOKUP(ROWS($BM$4:BM534),$BL$4:$BM$2337,2,0),"")</f>
        <v>Gręboszów (pow. dąbrowski, woj. małopolskie)</v>
      </c>
      <c r="BP534" s="98">
        <v>0</v>
      </c>
      <c r="BQ534" s="98">
        <f>IF(ISNUMBER(SEARCH('ankieta ESG'!$G$186,BR534)),MAX($BQ$3:BQ533)+1,0)</f>
        <v>531</v>
      </c>
      <c r="BR534" s="134" t="s">
        <v>4534</v>
      </c>
      <c r="BS534" s="98">
        <v>0</v>
      </c>
      <c r="BT534" s="99" t="str">
        <f>IFERROR(VLOOKUP(ROWS($BR$4:BR534),$BQ$4:$BR$2337,2,0),"")</f>
        <v>Gręboszów (pow. dąbrowski, woj. małopolskie)</v>
      </c>
      <c r="BU534" s="98">
        <v>0</v>
      </c>
      <c r="BV534" s="98">
        <f>IF(ISNUMBER(SEARCH('ankieta ESG'!$G$187,BW534)),MAX($BV$3:BV533)+1,0)</f>
        <v>531</v>
      </c>
      <c r="BW534" s="134" t="s">
        <v>4534</v>
      </c>
      <c r="BX534" s="98">
        <v>0</v>
      </c>
      <c r="BY534" s="99" t="str">
        <f>IFERROR(VLOOKUP(ROWS($BW$4:BW534),$BV$4:$BW$2337,2,0),"")</f>
        <v>Gręboszów (pow. dąbrowski, woj. małopolskie)</v>
      </c>
      <c r="BZ534" s="98">
        <v>0</v>
      </c>
      <c r="CA534" s="98">
        <f>IF(ISNUMBER(SEARCH('ankieta ESG'!$G$188,CB534)),MAX($CA$3:CA533)+1,0)</f>
        <v>531</v>
      </c>
      <c r="CB534" s="134" t="s">
        <v>4534</v>
      </c>
      <c r="CC534" s="98">
        <v>0</v>
      </c>
      <c r="CD534" s="99" t="str">
        <f>IFERROR(VLOOKUP(ROWS($CB$4:CB534),$CA$4:$CB$2337,2,0),"")</f>
        <v>Gręboszów (pow. dąbrowski, woj. małopolskie)</v>
      </c>
      <c r="CE534" s="98">
        <v>0</v>
      </c>
      <c r="CF534" s="98">
        <f>IF(ISNUMBER(SEARCH('ankieta ESG'!$G$189,CG534)),MAX($CF$3:CF533)+1,0)</f>
        <v>531</v>
      </c>
      <c r="CG534" s="134" t="s">
        <v>4534</v>
      </c>
      <c r="CH534" s="98">
        <v>0</v>
      </c>
      <c r="CI534" s="99" t="str">
        <f>IFERROR(VLOOKUP(ROWS($CG$4:CG534),$CF$4:$CG$2337,2,0),"")</f>
        <v>Gręboszów (pow. dąbrowski, woj. małopolskie)</v>
      </c>
      <c r="CJ534" s="98">
        <v>0</v>
      </c>
    </row>
    <row r="535" spans="2:88">
      <c r="B535" s="98">
        <f>IF(ISNUMBER(SEARCH('ankieta ESG'!$E$11,C535)),MAX(B$3:$B534)+1,0)</f>
        <v>532</v>
      </c>
      <c r="C535" s="99" t="s">
        <v>576</v>
      </c>
      <c r="D535" s="98">
        <v>0</v>
      </c>
      <c r="E535" s="99" t="str">
        <f>IFERROR(VLOOKUP(ROWS($C$4:C535),$B$4:$C$1385,2,0),"")</f>
        <v>73.20.Z Badanie rynku i opinii publicznej (PKD 2007)</v>
      </c>
      <c r="F535" s="98">
        <v>0</v>
      </c>
      <c r="AM535" s="98">
        <f>IF(ISNUMBER(SEARCH('ankieta ESG'!$G$180,AN535)),MAX(AM$3:$AM534)+1,0)</f>
        <v>532</v>
      </c>
      <c r="AN535" s="134" t="s">
        <v>4535</v>
      </c>
      <c r="AO535" s="98">
        <v>0</v>
      </c>
      <c r="AP535" s="99" t="str">
        <f>IFERROR(VLOOKUP(ROWS($AN$4:AN535),$AM$4:$AN$2337,2,0),"")</f>
        <v>Grębów (pow. tarnobrzeski, woj. podkarpackie)</v>
      </c>
      <c r="AQ535" s="98">
        <v>0</v>
      </c>
      <c r="AR535" s="98">
        <f>IF(ISNUMBER(SEARCH('ankieta ESG'!$G$181,AS535)),MAX($AR$3:AR534)+1,0)</f>
        <v>532</v>
      </c>
      <c r="AS535" s="134" t="s">
        <v>4535</v>
      </c>
      <c r="AT535" s="98">
        <v>0</v>
      </c>
      <c r="AU535" s="99" t="str">
        <f>IFERROR(VLOOKUP(ROWS($AS$4:AS535),$AR$4:$AS$2337,2,0),"")</f>
        <v>Grębów (pow. tarnobrzeski, woj. podkarpackie)</v>
      </c>
      <c r="AV535" s="98">
        <v>0</v>
      </c>
      <c r="AW535" s="98">
        <f>IF(ISNUMBER(SEARCH('ankieta ESG'!$G$182,AX535)),MAX($AW$3:AW534)+1,0)</f>
        <v>532</v>
      </c>
      <c r="AX535" s="134" t="s">
        <v>4535</v>
      </c>
      <c r="AY535" s="98">
        <v>0</v>
      </c>
      <c r="AZ535" s="99" t="str">
        <f>IFERROR(VLOOKUP(ROWS($AX$4:AX535),$AW$4:$AX$2337,2,0),"")</f>
        <v>Grębów (pow. tarnobrzeski, woj. podkarpackie)</v>
      </c>
      <c r="BA535" s="98">
        <v>0</v>
      </c>
      <c r="BB535" s="98">
        <f>IF(ISNUMBER(SEARCH('ankieta ESG'!$G$183,BC535)),MAX($BB$3:BB534)+1,0)</f>
        <v>532</v>
      </c>
      <c r="BC535" s="134" t="s">
        <v>4535</v>
      </c>
      <c r="BD535" s="98">
        <v>0</v>
      </c>
      <c r="BE535" s="99" t="str">
        <f>IFERROR(VLOOKUP(ROWS($BC$4:BC535),$BB$4:$BC$2337,2,0),"")</f>
        <v>Grębów (pow. tarnobrzeski, woj. podkarpackie)</v>
      </c>
      <c r="BF535" s="98">
        <v>0</v>
      </c>
      <c r="BG535" s="98">
        <f>IF(ISNUMBER(SEARCH('ankieta ESG'!$G$184,BH535)),MAX($BG$3:BG534)+1,0)</f>
        <v>532</v>
      </c>
      <c r="BH535" s="134" t="s">
        <v>4535</v>
      </c>
      <c r="BI535" s="98">
        <v>0</v>
      </c>
      <c r="BJ535" s="99" t="str">
        <f>IFERROR(VLOOKUP(ROWS($BH$4:BH535),$BG$4:$BH$2337,2,0),"")</f>
        <v>Grębów (pow. tarnobrzeski, woj. podkarpackie)</v>
      </c>
      <c r="BK535" s="98">
        <v>0</v>
      </c>
      <c r="BL535" s="98">
        <f>IF(ISNUMBER(SEARCH('ankieta ESG'!$G$185,BM535)),MAX($BL$3:BL534)+1,0)</f>
        <v>532</v>
      </c>
      <c r="BM535" s="134" t="s">
        <v>4535</v>
      </c>
      <c r="BN535" s="98">
        <v>0</v>
      </c>
      <c r="BO535" s="99" t="str">
        <f>IFERROR(VLOOKUP(ROWS($BM$4:BM535),$BL$4:$BM$2337,2,0),"")</f>
        <v>Grębów (pow. tarnobrzeski, woj. podkarpackie)</v>
      </c>
      <c r="BP535" s="98">
        <v>0</v>
      </c>
      <c r="BQ535" s="98">
        <f>IF(ISNUMBER(SEARCH('ankieta ESG'!$G$186,BR535)),MAX($BQ$3:BQ534)+1,0)</f>
        <v>532</v>
      </c>
      <c r="BR535" s="134" t="s">
        <v>4535</v>
      </c>
      <c r="BS535" s="98">
        <v>0</v>
      </c>
      <c r="BT535" s="99" t="str">
        <f>IFERROR(VLOOKUP(ROWS($BR$4:BR535),$BQ$4:$BR$2337,2,0),"")</f>
        <v>Grębów (pow. tarnobrzeski, woj. podkarpackie)</v>
      </c>
      <c r="BU535" s="98">
        <v>0</v>
      </c>
      <c r="BV535" s="98">
        <f>IF(ISNUMBER(SEARCH('ankieta ESG'!$G$187,BW535)),MAX($BV$3:BV534)+1,0)</f>
        <v>532</v>
      </c>
      <c r="BW535" s="134" t="s">
        <v>4535</v>
      </c>
      <c r="BX535" s="98">
        <v>0</v>
      </c>
      <c r="BY535" s="99" t="str">
        <f>IFERROR(VLOOKUP(ROWS($BW$4:BW535),$BV$4:$BW$2337,2,0),"")</f>
        <v>Grębów (pow. tarnobrzeski, woj. podkarpackie)</v>
      </c>
      <c r="BZ535" s="98">
        <v>0</v>
      </c>
      <c r="CA535" s="98">
        <f>IF(ISNUMBER(SEARCH('ankieta ESG'!$G$188,CB535)),MAX($CA$3:CA534)+1,0)</f>
        <v>532</v>
      </c>
      <c r="CB535" s="134" t="s">
        <v>4535</v>
      </c>
      <c r="CC535" s="98">
        <v>0</v>
      </c>
      <c r="CD535" s="99" t="str">
        <f>IFERROR(VLOOKUP(ROWS($CB$4:CB535),$CA$4:$CB$2337,2,0),"")</f>
        <v>Grębów (pow. tarnobrzeski, woj. podkarpackie)</v>
      </c>
      <c r="CE535" s="98">
        <v>0</v>
      </c>
      <c r="CF535" s="98">
        <f>IF(ISNUMBER(SEARCH('ankieta ESG'!$G$189,CG535)),MAX($CF$3:CF534)+1,0)</f>
        <v>532</v>
      </c>
      <c r="CG535" s="134" t="s">
        <v>4535</v>
      </c>
      <c r="CH535" s="98">
        <v>0</v>
      </c>
      <c r="CI535" s="99" t="str">
        <f>IFERROR(VLOOKUP(ROWS($CG$4:CG535),$CF$4:$CG$2337,2,0),"")</f>
        <v>Grębów (pow. tarnobrzeski, woj. podkarpackie)</v>
      </c>
      <c r="CJ535" s="98">
        <v>0</v>
      </c>
    </row>
    <row r="536" spans="2:88">
      <c r="B536" s="98">
        <f>IF(ISNUMBER(SEARCH('ankieta ESG'!$E$11,C536)),MAX(B$3:$B535)+1,0)</f>
        <v>533</v>
      </c>
      <c r="C536" s="99" t="s">
        <v>577</v>
      </c>
      <c r="D536" s="98">
        <v>0</v>
      </c>
      <c r="E536" s="99" t="str">
        <f>IFERROR(VLOOKUP(ROWS($C$4:C536),$B$4:$C$1385,2,0),"")</f>
        <v>74.10.Z Działalność w zakresie specjalistycznego projektowania (PKD 2007)</v>
      </c>
      <c r="F536" s="98">
        <v>0</v>
      </c>
      <c r="AM536" s="98">
        <f>IF(ISNUMBER(SEARCH('ankieta ESG'!$G$180,AN536)),MAX(AM$3:$AM535)+1,0)</f>
        <v>533</v>
      </c>
      <c r="AN536" s="134" t="s">
        <v>4536</v>
      </c>
      <c r="AO536" s="98">
        <v>0</v>
      </c>
      <c r="AP536" s="99" t="str">
        <f>IFERROR(VLOOKUP(ROWS($AN$4:AN536),$AM$4:$AN$2337,2,0),"")</f>
        <v>Grodków (pow. brzeski, woj. opolskie)</v>
      </c>
      <c r="AQ536" s="98">
        <v>0</v>
      </c>
      <c r="AR536" s="98">
        <f>IF(ISNUMBER(SEARCH('ankieta ESG'!$G$181,AS536)),MAX($AR$3:AR535)+1,0)</f>
        <v>533</v>
      </c>
      <c r="AS536" s="134" t="s">
        <v>4536</v>
      </c>
      <c r="AT536" s="98">
        <v>0</v>
      </c>
      <c r="AU536" s="99" t="str">
        <f>IFERROR(VLOOKUP(ROWS($AS$4:AS536),$AR$4:$AS$2337,2,0),"")</f>
        <v>Grodków (pow. brzeski, woj. opolskie)</v>
      </c>
      <c r="AV536" s="98">
        <v>0</v>
      </c>
      <c r="AW536" s="98">
        <f>IF(ISNUMBER(SEARCH('ankieta ESG'!$G$182,AX536)),MAX($AW$3:AW535)+1,0)</f>
        <v>533</v>
      </c>
      <c r="AX536" s="134" t="s">
        <v>4536</v>
      </c>
      <c r="AY536" s="98">
        <v>0</v>
      </c>
      <c r="AZ536" s="99" t="str">
        <f>IFERROR(VLOOKUP(ROWS($AX$4:AX536),$AW$4:$AX$2337,2,0),"")</f>
        <v>Grodków (pow. brzeski, woj. opolskie)</v>
      </c>
      <c r="BA536" s="98">
        <v>0</v>
      </c>
      <c r="BB536" s="98">
        <f>IF(ISNUMBER(SEARCH('ankieta ESG'!$G$183,BC536)),MAX($BB$3:BB535)+1,0)</f>
        <v>533</v>
      </c>
      <c r="BC536" s="134" t="s">
        <v>4536</v>
      </c>
      <c r="BD536" s="98">
        <v>0</v>
      </c>
      <c r="BE536" s="99" t="str">
        <f>IFERROR(VLOOKUP(ROWS($BC$4:BC536),$BB$4:$BC$2337,2,0),"")</f>
        <v>Grodków (pow. brzeski, woj. opolskie)</v>
      </c>
      <c r="BF536" s="98">
        <v>0</v>
      </c>
      <c r="BG536" s="98">
        <f>IF(ISNUMBER(SEARCH('ankieta ESG'!$G$184,BH536)),MAX($BG$3:BG535)+1,0)</f>
        <v>533</v>
      </c>
      <c r="BH536" s="134" t="s">
        <v>4536</v>
      </c>
      <c r="BI536" s="98">
        <v>0</v>
      </c>
      <c r="BJ536" s="99" t="str">
        <f>IFERROR(VLOOKUP(ROWS($BH$4:BH536),$BG$4:$BH$2337,2,0),"")</f>
        <v>Grodków (pow. brzeski, woj. opolskie)</v>
      </c>
      <c r="BK536" s="98">
        <v>0</v>
      </c>
      <c r="BL536" s="98">
        <f>IF(ISNUMBER(SEARCH('ankieta ESG'!$G$185,BM536)),MAX($BL$3:BL535)+1,0)</f>
        <v>533</v>
      </c>
      <c r="BM536" s="134" t="s">
        <v>4536</v>
      </c>
      <c r="BN536" s="98">
        <v>0</v>
      </c>
      <c r="BO536" s="99" t="str">
        <f>IFERROR(VLOOKUP(ROWS($BM$4:BM536),$BL$4:$BM$2337,2,0),"")</f>
        <v>Grodków (pow. brzeski, woj. opolskie)</v>
      </c>
      <c r="BP536" s="98">
        <v>0</v>
      </c>
      <c r="BQ536" s="98">
        <f>IF(ISNUMBER(SEARCH('ankieta ESG'!$G$186,BR536)),MAX($BQ$3:BQ535)+1,0)</f>
        <v>533</v>
      </c>
      <c r="BR536" s="134" t="s">
        <v>4536</v>
      </c>
      <c r="BS536" s="98">
        <v>0</v>
      </c>
      <c r="BT536" s="99" t="str">
        <f>IFERROR(VLOOKUP(ROWS($BR$4:BR536),$BQ$4:$BR$2337,2,0),"")</f>
        <v>Grodków (pow. brzeski, woj. opolskie)</v>
      </c>
      <c r="BU536" s="98">
        <v>0</v>
      </c>
      <c r="BV536" s="98">
        <f>IF(ISNUMBER(SEARCH('ankieta ESG'!$G$187,BW536)),MAX($BV$3:BV535)+1,0)</f>
        <v>533</v>
      </c>
      <c r="BW536" s="134" t="s">
        <v>4536</v>
      </c>
      <c r="BX536" s="98">
        <v>0</v>
      </c>
      <c r="BY536" s="99" t="str">
        <f>IFERROR(VLOOKUP(ROWS($BW$4:BW536),$BV$4:$BW$2337,2,0),"")</f>
        <v>Grodków (pow. brzeski, woj. opolskie)</v>
      </c>
      <c r="BZ536" s="98">
        <v>0</v>
      </c>
      <c r="CA536" s="98">
        <f>IF(ISNUMBER(SEARCH('ankieta ESG'!$G$188,CB536)),MAX($CA$3:CA535)+1,0)</f>
        <v>533</v>
      </c>
      <c r="CB536" s="134" t="s">
        <v>4536</v>
      </c>
      <c r="CC536" s="98">
        <v>0</v>
      </c>
      <c r="CD536" s="99" t="str">
        <f>IFERROR(VLOOKUP(ROWS($CB$4:CB536),$CA$4:$CB$2337,2,0),"")</f>
        <v>Grodków (pow. brzeski, woj. opolskie)</v>
      </c>
      <c r="CE536" s="98">
        <v>0</v>
      </c>
      <c r="CF536" s="98">
        <f>IF(ISNUMBER(SEARCH('ankieta ESG'!$G$189,CG536)),MAX($CF$3:CF535)+1,0)</f>
        <v>533</v>
      </c>
      <c r="CG536" s="134" t="s">
        <v>4536</v>
      </c>
      <c r="CH536" s="98">
        <v>0</v>
      </c>
      <c r="CI536" s="99" t="str">
        <f>IFERROR(VLOOKUP(ROWS($CG$4:CG536),$CF$4:$CG$2337,2,0),"")</f>
        <v>Grodków (pow. brzeski, woj. opolskie)</v>
      </c>
      <c r="CJ536" s="98">
        <v>0</v>
      </c>
    </row>
    <row r="537" spans="2:88">
      <c r="B537" s="98">
        <f>IF(ISNUMBER(SEARCH('ankieta ESG'!$E$11,C537)),MAX(B$3:$B536)+1,0)</f>
        <v>534</v>
      </c>
      <c r="C537" s="99" t="s">
        <v>578</v>
      </c>
      <c r="D537" s="98">
        <v>0</v>
      </c>
      <c r="E537" s="99" t="str">
        <f>IFERROR(VLOOKUP(ROWS($C$4:C537),$B$4:$C$1385,2,0),"")</f>
        <v>74.20.Z Działalność fotograficzna (PKD 2007)</v>
      </c>
      <c r="F537" s="98">
        <v>0</v>
      </c>
      <c r="AM537" s="98">
        <f>IF(ISNUMBER(SEARCH('ankieta ESG'!$G$180,AN537)),MAX(AM$3:$AM536)+1,0)</f>
        <v>534</v>
      </c>
      <c r="AN537" s="134" t="s">
        <v>4537</v>
      </c>
      <c r="AO537" s="98">
        <v>0</v>
      </c>
      <c r="AP537" s="99" t="str">
        <f>IFERROR(VLOOKUP(ROWS($AN$4:AN537),$AM$4:$AN$2337,2,0),"")</f>
        <v>Grodziczno (pow. nowomiejski, woj. warmińsko-mazurskie)</v>
      </c>
      <c r="AQ537" s="98">
        <v>0</v>
      </c>
      <c r="AR537" s="98">
        <f>IF(ISNUMBER(SEARCH('ankieta ESG'!$G$181,AS537)),MAX($AR$3:AR536)+1,0)</f>
        <v>534</v>
      </c>
      <c r="AS537" s="134" t="s">
        <v>4537</v>
      </c>
      <c r="AT537" s="98">
        <v>0</v>
      </c>
      <c r="AU537" s="99" t="str">
        <f>IFERROR(VLOOKUP(ROWS($AS$4:AS537),$AR$4:$AS$2337,2,0),"")</f>
        <v>Grodziczno (pow. nowomiejski, woj. warmińsko-mazurskie)</v>
      </c>
      <c r="AV537" s="98">
        <v>0</v>
      </c>
      <c r="AW537" s="98">
        <f>IF(ISNUMBER(SEARCH('ankieta ESG'!$G$182,AX537)),MAX($AW$3:AW536)+1,0)</f>
        <v>534</v>
      </c>
      <c r="AX537" s="134" t="s">
        <v>4537</v>
      </c>
      <c r="AY537" s="98">
        <v>0</v>
      </c>
      <c r="AZ537" s="99" t="str">
        <f>IFERROR(VLOOKUP(ROWS($AX$4:AX537),$AW$4:$AX$2337,2,0),"")</f>
        <v>Grodziczno (pow. nowomiejski, woj. warmińsko-mazurskie)</v>
      </c>
      <c r="BA537" s="98">
        <v>0</v>
      </c>
      <c r="BB537" s="98">
        <f>IF(ISNUMBER(SEARCH('ankieta ESG'!$G$183,BC537)),MAX($BB$3:BB536)+1,0)</f>
        <v>534</v>
      </c>
      <c r="BC537" s="134" t="s">
        <v>4537</v>
      </c>
      <c r="BD537" s="98">
        <v>0</v>
      </c>
      <c r="BE537" s="99" t="str">
        <f>IFERROR(VLOOKUP(ROWS($BC$4:BC537),$BB$4:$BC$2337,2,0),"")</f>
        <v>Grodziczno (pow. nowomiejski, woj. warmińsko-mazurskie)</v>
      </c>
      <c r="BF537" s="98">
        <v>0</v>
      </c>
      <c r="BG537" s="98">
        <f>IF(ISNUMBER(SEARCH('ankieta ESG'!$G$184,BH537)),MAX($BG$3:BG536)+1,0)</f>
        <v>534</v>
      </c>
      <c r="BH537" s="134" t="s">
        <v>4537</v>
      </c>
      <c r="BI537" s="98">
        <v>0</v>
      </c>
      <c r="BJ537" s="99" t="str">
        <f>IFERROR(VLOOKUP(ROWS($BH$4:BH537),$BG$4:$BH$2337,2,0),"")</f>
        <v>Grodziczno (pow. nowomiejski, woj. warmińsko-mazurskie)</v>
      </c>
      <c r="BK537" s="98">
        <v>0</v>
      </c>
      <c r="BL537" s="98">
        <f>IF(ISNUMBER(SEARCH('ankieta ESG'!$G$185,BM537)),MAX($BL$3:BL536)+1,0)</f>
        <v>534</v>
      </c>
      <c r="BM537" s="134" t="s">
        <v>4537</v>
      </c>
      <c r="BN537" s="98">
        <v>0</v>
      </c>
      <c r="BO537" s="99" t="str">
        <f>IFERROR(VLOOKUP(ROWS($BM$4:BM537),$BL$4:$BM$2337,2,0),"")</f>
        <v>Grodziczno (pow. nowomiejski, woj. warmińsko-mazurskie)</v>
      </c>
      <c r="BP537" s="98">
        <v>0</v>
      </c>
      <c r="BQ537" s="98">
        <f>IF(ISNUMBER(SEARCH('ankieta ESG'!$G$186,BR537)),MAX($BQ$3:BQ536)+1,0)</f>
        <v>534</v>
      </c>
      <c r="BR537" s="134" t="s">
        <v>4537</v>
      </c>
      <c r="BS537" s="98">
        <v>0</v>
      </c>
      <c r="BT537" s="99" t="str">
        <f>IFERROR(VLOOKUP(ROWS($BR$4:BR537),$BQ$4:$BR$2337,2,0),"")</f>
        <v>Grodziczno (pow. nowomiejski, woj. warmińsko-mazurskie)</v>
      </c>
      <c r="BU537" s="98">
        <v>0</v>
      </c>
      <c r="BV537" s="98">
        <f>IF(ISNUMBER(SEARCH('ankieta ESG'!$G$187,BW537)),MAX($BV$3:BV536)+1,0)</f>
        <v>534</v>
      </c>
      <c r="BW537" s="134" t="s">
        <v>4537</v>
      </c>
      <c r="BX537" s="98">
        <v>0</v>
      </c>
      <c r="BY537" s="99" t="str">
        <f>IFERROR(VLOOKUP(ROWS($BW$4:BW537),$BV$4:$BW$2337,2,0),"")</f>
        <v>Grodziczno (pow. nowomiejski, woj. warmińsko-mazurskie)</v>
      </c>
      <c r="BZ537" s="98">
        <v>0</v>
      </c>
      <c r="CA537" s="98">
        <f>IF(ISNUMBER(SEARCH('ankieta ESG'!$G$188,CB537)),MAX($CA$3:CA536)+1,0)</f>
        <v>534</v>
      </c>
      <c r="CB537" s="134" t="s">
        <v>4537</v>
      </c>
      <c r="CC537" s="98">
        <v>0</v>
      </c>
      <c r="CD537" s="99" t="str">
        <f>IFERROR(VLOOKUP(ROWS($CB$4:CB537),$CA$4:$CB$2337,2,0),"")</f>
        <v>Grodziczno (pow. nowomiejski, woj. warmińsko-mazurskie)</v>
      </c>
      <c r="CE537" s="98">
        <v>0</v>
      </c>
      <c r="CF537" s="98">
        <f>IF(ISNUMBER(SEARCH('ankieta ESG'!$G$189,CG537)),MAX($CF$3:CF536)+1,0)</f>
        <v>534</v>
      </c>
      <c r="CG537" s="134" t="s">
        <v>4537</v>
      </c>
      <c r="CH537" s="98">
        <v>0</v>
      </c>
      <c r="CI537" s="99" t="str">
        <f>IFERROR(VLOOKUP(ROWS($CG$4:CG537),$CF$4:$CG$2337,2,0),"")</f>
        <v>Grodziczno (pow. nowomiejski, woj. warmińsko-mazurskie)</v>
      </c>
      <c r="CJ537" s="98">
        <v>0</v>
      </c>
    </row>
    <row r="538" spans="2:88">
      <c r="B538" s="98">
        <f>IF(ISNUMBER(SEARCH('ankieta ESG'!$E$11,C538)),MAX(B$3:$B537)+1,0)</f>
        <v>535</v>
      </c>
      <c r="C538" s="99" t="s">
        <v>579</v>
      </c>
      <c r="D538" s="98">
        <v>0</v>
      </c>
      <c r="E538" s="99" t="str">
        <f>IFERROR(VLOOKUP(ROWS($C$4:C538),$B$4:$C$1385,2,0),"")</f>
        <v>74.30.Z Działalność związana z tłumaczeniami (PKD 2007)</v>
      </c>
      <c r="F538" s="98">
        <v>0</v>
      </c>
      <c r="AM538" s="98">
        <f>IF(ISNUMBER(SEARCH('ankieta ESG'!$G$180,AN538)),MAX(AM$3:$AM537)+1,0)</f>
        <v>535</v>
      </c>
      <c r="AN538" s="134" t="s">
        <v>4538</v>
      </c>
      <c r="AO538" s="98">
        <v>0</v>
      </c>
      <c r="AP538" s="99" t="str">
        <f>IFERROR(VLOOKUP(ROWS($AN$4:AN538),$AM$4:$AN$2337,2,0),"")</f>
        <v>Grodziec (pow. koniński, woj. wielkopolskie)</v>
      </c>
      <c r="AQ538" s="98">
        <v>0</v>
      </c>
      <c r="AR538" s="98">
        <f>IF(ISNUMBER(SEARCH('ankieta ESG'!$G$181,AS538)),MAX($AR$3:AR537)+1,0)</f>
        <v>535</v>
      </c>
      <c r="AS538" s="134" t="s">
        <v>4538</v>
      </c>
      <c r="AT538" s="98">
        <v>0</v>
      </c>
      <c r="AU538" s="99" t="str">
        <f>IFERROR(VLOOKUP(ROWS($AS$4:AS538),$AR$4:$AS$2337,2,0),"")</f>
        <v>Grodziec (pow. koniński, woj. wielkopolskie)</v>
      </c>
      <c r="AV538" s="98">
        <v>0</v>
      </c>
      <c r="AW538" s="98">
        <f>IF(ISNUMBER(SEARCH('ankieta ESG'!$G$182,AX538)),MAX($AW$3:AW537)+1,0)</f>
        <v>535</v>
      </c>
      <c r="AX538" s="134" t="s">
        <v>4538</v>
      </c>
      <c r="AY538" s="98">
        <v>0</v>
      </c>
      <c r="AZ538" s="99" t="str">
        <f>IFERROR(VLOOKUP(ROWS($AX$4:AX538),$AW$4:$AX$2337,2,0),"")</f>
        <v>Grodziec (pow. koniński, woj. wielkopolskie)</v>
      </c>
      <c r="BA538" s="98">
        <v>0</v>
      </c>
      <c r="BB538" s="98">
        <f>IF(ISNUMBER(SEARCH('ankieta ESG'!$G$183,BC538)),MAX($BB$3:BB537)+1,0)</f>
        <v>535</v>
      </c>
      <c r="BC538" s="134" t="s">
        <v>4538</v>
      </c>
      <c r="BD538" s="98">
        <v>0</v>
      </c>
      <c r="BE538" s="99" t="str">
        <f>IFERROR(VLOOKUP(ROWS($BC$4:BC538),$BB$4:$BC$2337,2,0),"")</f>
        <v>Grodziec (pow. koniński, woj. wielkopolskie)</v>
      </c>
      <c r="BF538" s="98">
        <v>0</v>
      </c>
      <c r="BG538" s="98">
        <f>IF(ISNUMBER(SEARCH('ankieta ESG'!$G$184,BH538)),MAX($BG$3:BG537)+1,0)</f>
        <v>535</v>
      </c>
      <c r="BH538" s="134" t="s">
        <v>4538</v>
      </c>
      <c r="BI538" s="98">
        <v>0</v>
      </c>
      <c r="BJ538" s="99" t="str">
        <f>IFERROR(VLOOKUP(ROWS($BH$4:BH538),$BG$4:$BH$2337,2,0),"")</f>
        <v>Grodziec (pow. koniński, woj. wielkopolskie)</v>
      </c>
      <c r="BK538" s="98">
        <v>0</v>
      </c>
      <c r="BL538" s="98">
        <f>IF(ISNUMBER(SEARCH('ankieta ESG'!$G$185,BM538)),MAX($BL$3:BL537)+1,0)</f>
        <v>535</v>
      </c>
      <c r="BM538" s="134" t="s">
        <v>4538</v>
      </c>
      <c r="BN538" s="98">
        <v>0</v>
      </c>
      <c r="BO538" s="99" t="str">
        <f>IFERROR(VLOOKUP(ROWS($BM$4:BM538),$BL$4:$BM$2337,2,0),"")</f>
        <v>Grodziec (pow. koniński, woj. wielkopolskie)</v>
      </c>
      <c r="BP538" s="98">
        <v>0</v>
      </c>
      <c r="BQ538" s="98">
        <f>IF(ISNUMBER(SEARCH('ankieta ESG'!$G$186,BR538)),MAX($BQ$3:BQ537)+1,0)</f>
        <v>535</v>
      </c>
      <c r="BR538" s="134" t="s">
        <v>4538</v>
      </c>
      <c r="BS538" s="98">
        <v>0</v>
      </c>
      <c r="BT538" s="99" t="str">
        <f>IFERROR(VLOOKUP(ROWS($BR$4:BR538),$BQ$4:$BR$2337,2,0),"")</f>
        <v>Grodziec (pow. koniński, woj. wielkopolskie)</v>
      </c>
      <c r="BU538" s="98">
        <v>0</v>
      </c>
      <c r="BV538" s="98">
        <f>IF(ISNUMBER(SEARCH('ankieta ESG'!$G$187,BW538)),MAX($BV$3:BV537)+1,0)</f>
        <v>535</v>
      </c>
      <c r="BW538" s="134" t="s">
        <v>4538</v>
      </c>
      <c r="BX538" s="98">
        <v>0</v>
      </c>
      <c r="BY538" s="99" t="str">
        <f>IFERROR(VLOOKUP(ROWS($BW$4:BW538),$BV$4:$BW$2337,2,0),"")</f>
        <v>Grodziec (pow. koniński, woj. wielkopolskie)</v>
      </c>
      <c r="BZ538" s="98">
        <v>0</v>
      </c>
      <c r="CA538" s="98">
        <f>IF(ISNUMBER(SEARCH('ankieta ESG'!$G$188,CB538)),MAX($CA$3:CA537)+1,0)</f>
        <v>535</v>
      </c>
      <c r="CB538" s="134" t="s">
        <v>4538</v>
      </c>
      <c r="CC538" s="98">
        <v>0</v>
      </c>
      <c r="CD538" s="99" t="str">
        <f>IFERROR(VLOOKUP(ROWS($CB$4:CB538),$CA$4:$CB$2337,2,0),"")</f>
        <v>Grodziec (pow. koniński, woj. wielkopolskie)</v>
      </c>
      <c r="CE538" s="98">
        <v>0</v>
      </c>
      <c r="CF538" s="98">
        <f>IF(ISNUMBER(SEARCH('ankieta ESG'!$G$189,CG538)),MAX($CF$3:CF537)+1,0)</f>
        <v>535</v>
      </c>
      <c r="CG538" s="134" t="s">
        <v>4538</v>
      </c>
      <c r="CH538" s="98">
        <v>0</v>
      </c>
      <c r="CI538" s="99" t="str">
        <f>IFERROR(VLOOKUP(ROWS($CG$4:CG538),$CF$4:$CG$2337,2,0),"")</f>
        <v>Grodziec (pow. koniński, woj. wielkopolskie)</v>
      </c>
      <c r="CJ538" s="98">
        <v>0</v>
      </c>
    </row>
    <row r="539" spans="2:88">
      <c r="B539" s="98">
        <f>IF(ISNUMBER(SEARCH('ankieta ESG'!$E$11,C539)),MAX(B$3:$B538)+1,0)</f>
        <v>536</v>
      </c>
      <c r="C539" s="99" t="s">
        <v>580</v>
      </c>
      <c r="D539" s="98">
        <v>0</v>
      </c>
      <c r="E539" s="99" t="str">
        <f>IFERROR(VLOOKUP(ROWS($C$4:C539),$B$4:$C$1385,2,0),"")</f>
        <v>74.90.Z Pozostała działalność profesjonalna, naukowa i techniczna, gdzie indziej niesklasyfikowana (PKD 2007)</v>
      </c>
      <c r="F539" s="98">
        <v>0</v>
      </c>
      <c r="AM539" s="98">
        <f>IF(ISNUMBER(SEARCH('ankieta ESG'!$G$180,AN539)),MAX(AM$3:$AM538)+1,0)</f>
        <v>536</v>
      </c>
      <c r="AN539" s="134" t="s">
        <v>4539</v>
      </c>
      <c r="AO539" s="98">
        <v>0</v>
      </c>
      <c r="AP539" s="99" t="str">
        <f>IFERROR(VLOOKUP(ROWS($AN$4:AN539),$AM$4:$AN$2337,2,0),"")</f>
        <v>Grodzisk (pow. siemiatycki, woj. podlaskie)</v>
      </c>
      <c r="AQ539" s="98">
        <v>0</v>
      </c>
      <c r="AR539" s="98">
        <f>IF(ISNUMBER(SEARCH('ankieta ESG'!$G$181,AS539)),MAX($AR$3:AR538)+1,0)</f>
        <v>536</v>
      </c>
      <c r="AS539" s="134" t="s">
        <v>4539</v>
      </c>
      <c r="AT539" s="98">
        <v>0</v>
      </c>
      <c r="AU539" s="99" t="str">
        <f>IFERROR(VLOOKUP(ROWS($AS$4:AS539),$AR$4:$AS$2337,2,0),"")</f>
        <v>Grodzisk (pow. siemiatycki, woj. podlaskie)</v>
      </c>
      <c r="AV539" s="98">
        <v>0</v>
      </c>
      <c r="AW539" s="98">
        <f>IF(ISNUMBER(SEARCH('ankieta ESG'!$G$182,AX539)),MAX($AW$3:AW538)+1,0)</f>
        <v>536</v>
      </c>
      <c r="AX539" s="134" t="s">
        <v>4539</v>
      </c>
      <c r="AY539" s="98">
        <v>0</v>
      </c>
      <c r="AZ539" s="99" t="str">
        <f>IFERROR(VLOOKUP(ROWS($AX$4:AX539),$AW$4:$AX$2337,2,0),"")</f>
        <v>Grodzisk (pow. siemiatycki, woj. podlaskie)</v>
      </c>
      <c r="BA539" s="98">
        <v>0</v>
      </c>
      <c r="BB539" s="98">
        <f>IF(ISNUMBER(SEARCH('ankieta ESG'!$G$183,BC539)),MAX($BB$3:BB538)+1,0)</f>
        <v>536</v>
      </c>
      <c r="BC539" s="134" t="s">
        <v>4539</v>
      </c>
      <c r="BD539" s="98">
        <v>0</v>
      </c>
      <c r="BE539" s="99" t="str">
        <f>IFERROR(VLOOKUP(ROWS($BC$4:BC539),$BB$4:$BC$2337,2,0),"")</f>
        <v>Grodzisk (pow. siemiatycki, woj. podlaskie)</v>
      </c>
      <c r="BF539" s="98">
        <v>0</v>
      </c>
      <c r="BG539" s="98">
        <f>IF(ISNUMBER(SEARCH('ankieta ESG'!$G$184,BH539)),MAX($BG$3:BG538)+1,0)</f>
        <v>536</v>
      </c>
      <c r="BH539" s="134" t="s">
        <v>4539</v>
      </c>
      <c r="BI539" s="98">
        <v>0</v>
      </c>
      <c r="BJ539" s="99" t="str">
        <f>IFERROR(VLOOKUP(ROWS($BH$4:BH539),$BG$4:$BH$2337,2,0),"")</f>
        <v>Grodzisk (pow. siemiatycki, woj. podlaskie)</v>
      </c>
      <c r="BK539" s="98">
        <v>0</v>
      </c>
      <c r="BL539" s="98">
        <f>IF(ISNUMBER(SEARCH('ankieta ESG'!$G$185,BM539)),MAX($BL$3:BL538)+1,0)</f>
        <v>536</v>
      </c>
      <c r="BM539" s="134" t="s">
        <v>4539</v>
      </c>
      <c r="BN539" s="98">
        <v>0</v>
      </c>
      <c r="BO539" s="99" t="str">
        <f>IFERROR(VLOOKUP(ROWS($BM$4:BM539),$BL$4:$BM$2337,2,0),"")</f>
        <v>Grodzisk (pow. siemiatycki, woj. podlaskie)</v>
      </c>
      <c r="BP539" s="98">
        <v>0</v>
      </c>
      <c r="BQ539" s="98">
        <f>IF(ISNUMBER(SEARCH('ankieta ESG'!$G$186,BR539)),MAX($BQ$3:BQ538)+1,0)</f>
        <v>536</v>
      </c>
      <c r="BR539" s="134" t="s">
        <v>4539</v>
      </c>
      <c r="BS539" s="98">
        <v>0</v>
      </c>
      <c r="BT539" s="99" t="str">
        <f>IFERROR(VLOOKUP(ROWS($BR$4:BR539),$BQ$4:$BR$2337,2,0),"")</f>
        <v>Grodzisk (pow. siemiatycki, woj. podlaskie)</v>
      </c>
      <c r="BU539" s="98">
        <v>0</v>
      </c>
      <c r="BV539" s="98">
        <f>IF(ISNUMBER(SEARCH('ankieta ESG'!$G$187,BW539)),MAX($BV$3:BV538)+1,0)</f>
        <v>536</v>
      </c>
      <c r="BW539" s="134" t="s">
        <v>4539</v>
      </c>
      <c r="BX539" s="98">
        <v>0</v>
      </c>
      <c r="BY539" s="99" t="str">
        <f>IFERROR(VLOOKUP(ROWS($BW$4:BW539),$BV$4:$BW$2337,2,0),"")</f>
        <v>Grodzisk (pow. siemiatycki, woj. podlaskie)</v>
      </c>
      <c r="BZ539" s="98">
        <v>0</v>
      </c>
      <c r="CA539" s="98">
        <f>IF(ISNUMBER(SEARCH('ankieta ESG'!$G$188,CB539)),MAX($CA$3:CA538)+1,0)</f>
        <v>536</v>
      </c>
      <c r="CB539" s="134" t="s">
        <v>4539</v>
      </c>
      <c r="CC539" s="98">
        <v>0</v>
      </c>
      <c r="CD539" s="99" t="str">
        <f>IFERROR(VLOOKUP(ROWS($CB$4:CB539),$CA$4:$CB$2337,2,0),"")</f>
        <v>Grodzisk (pow. siemiatycki, woj. podlaskie)</v>
      </c>
      <c r="CE539" s="98">
        <v>0</v>
      </c>
      <c r="CF539" s="98">
        <f>IF(ISNUMBER(SEARCH('ankieta ESG'!$G$189,CG539)),MAX($CF$3:CF538)+1,0)</f>
        <v>536</v>
      </c>
      <c r="CG539" s="134" t="s">
        <v>4539</v>
      </c>
      <c r="CH539" s="98">
        <v>0</v>
      </c>
      <c r="CI539" s="99" t="str">
        <f>IFERROR(VLOOKUP(ROWS($CG$4:CG539),$CF$4:$CG$2337,2,0),"")</f>
        <v>Grodzisk (pow. siemiatycki, woj. podlaskie)</v>
      </c>
      <c r="CJ539" s="98">
        <v>0</v>
      </c>
    </row>
    <row r="540" spans="2:88">
      <c r="B540" s="98">
        <f>IF(ISNUMBER(SEARCH('ankieta ESG'!$E$11,C540)),MAX(B$3:$B539)+1,0)</f>
        <v>537</v>
      </c>
      <c r="C540" s="99" t="s">
        <v>581</v>
      </c>
      <c r="D540" s="98">
        <v>0</v>
      </c>
      <c r="E540" s="99" t="str">
        <f>IFERROR(VLOOKUP(ROWS($C$4:C540),$B$4:$C$1385,2,0),"")</f>
        <v>75.00.Z DZIAŁALNOŚĆ WETERYNARYJNA (PKD 2007)</v>
      </c>
      <c r="F540" s="98">
        <v>0</v>
      </c>
      <c r="AM540" s="98">
        <f>IF(ISNUMBER(SEARCH('ankieta ESG'!$G$180,AN540)),MAX(AM$3:$AM539)+1,0)</f>
        <v>537</v>
      </c>
      <c r="AN540" s="134" t="s">
        <v>4540</v>
      </c>
      <c r="AO540" s="98">
        <v>0</v>
      </c>
      <c r="AP540" s="99" t="str">
        <f>IFERROR(VLOOKUP(ROWS($AN$4:AN540),$AM$4:$AN$2337,2,0),"")</f>
        <v>Grodzisk Mazowiecki (pow. grodziski, woj. mazowieckie)</v>
      </c>
      <c r="AQ540" s="98">
        <v>0</v>
      </c>
      <c r="AR540" s="98">
        <f>IF(ISNUMBER(SEARCH('ankieta ESG'!$G$181,AS540)),MAX($AR$3:AR539)+1,0)</f>
        <v>537</v>
      </c>
      <c r="AS540" s="134" t="s">
        <v>4540</v>
      </c>
      <c r="AT540" s="98">
        <v>0</v>
      </c>
      <c r="AU540" s="99" t="str">
        <f>IFERROR(VLOOKUP(ROWS($AS$4:AS540),$AR$4:$AS$2337,2,0),"")</f>
        <v>Grodzisk Mazowiecki (pow. grodziski, woj. mazowieckie)</v>
      </c>
      <c r="AV540" s="98">
        <v>0</v>
      </c>
      <c r="AW540" s="98">
        <f>IF(ISNUMBER(SEARCH('ankieta ESG'!$G$182,AX540)),MAX($AW$3:AW539)+1,0)</f>
        <v>537</v>
      </c>
      <c r="AX540" s="134" t="s">
        <v>4540</v>
      </c>
      <c r="AY540" s="98">
        <v>0</v>
      </c>
      <c r="AZ540" s="99" t="str">
        <f>IFERROR(VLOOKUP(ROWS($AX$4:AX540),$AW$4:$AX$2337,2,0),"")</f>
        <v>Grodzisk Mazowiecki (pow. grodziski, woj. mazowieckie)</v>
      </c>
      <c r="BA540" s="98">
        <v>0</v>
      </c>
      <c r="BB540" s="98">
        <f>IF(ISNUMBER(SEARCH('ankieta ESG'!$G$183,BC540)),MAX($BB$3:BB539)+1,0)</f>
        <v>537</v>
      </c>
      <c r="BC540" s="134" t="s">
        <v>4540</v>
      </c>
      <c r="BD540" s="98">
        <v>0</v>
      </c>
      <c r="BE540" s="99" t="str">
        <f>IFERROR(VLOOKUP(ROWS($BC$4:BC540),$BB$4:$BC$2337,2,0),"")</f>
        <v>Grodzisk Mazowiecki (pow. grodziski, woj. mazowieckie)</v>
      </c>
      <c r="BF540" s="98">
        <v>0</v>
      </c>
      <c r="BG540" s="98">
        <f>IF(ISNUMBER(SEARCH('ankieta ESG'!$G$184,BH540)),MAX($BG$3:BG539)+1,0)</f>
        <v>537</v>
      </c>
      <c r="BH540" s="134" t="s">
        <v>4540</v>
      </c>
      <c r="BI540" s="98">
        <v>0</v>
      </c>
      <c r="BJ540" s="99" t="str">
        <f>IFERROR(VLOOKUP(ROWS($BH$4:BH540),$BG$4:$BH$2337,2,0),"")</f>
        <v>Grodzisk Mazowiecki (pow. grodziski, woj. mazowieckie)</v>
      </c>
      <c r="BK540" s="98">
        <v>0</v>
      </c>
      <c r="BL540" s="98">
        <f>IF(ISNUMBER(SEARCH('ankieta ESG'!$G$185,BM540)),MAX($BL$3:BL539)+1,0)</f>
        <v>537</v>
      </c>
      <c r="BM540" s="134" t="s">
        <v>4540</v>
      </c>
      <c r="BN540" s="98">
        <v>0</v>
      </c>
      <c r="BO540" s="99" t="str">
        <f>IFERROR(VLOOKUP(ROWS($BM$4:BM540),$BL$4:$BM$2337,2,0),"")</f>
        <v>Grodzisk Mazowiecki (pow. grodziski, woj. mazowieckie)</v>
      </c>
      <c r="BP540" s="98">
        <v>0</v>
      </c>
      <c r="BQ540" s="98">
        <f>IF(ISNUMBER(SEARCH('ankieta ESG'!$G$186,BR540)),MAX($BQ$3:BQ539)+1,0)</f>
        <v>537</v>
      </c>
      <c r="BR540" s="134" t="s">
        <v>4540</v>
      </c>
      <c r="BS540" s="98">
        <v>0</v>
      </c>
      <c r="BT540" s="99" t="str">
        <f>IFERROR(VLOOKUP(ROWS($BR$4:BR540),$BQ$4:$BR$2337,2,0),"")</f>
        <v>Grodzisk Mazowiecki (pow. grodziski, woj. mazowieckie)</v>
      </c>
      <c r="BU540" s="98">
        <v>0</v>
      </c>
      <c r="BV540" s="98">
        <f>IF(ISNUMBER(SEARCH('ankieta ESG'!$G$187,BW540)),MAX($BV$3:BV539)+1,0)</f>
        <v>537</v>
      </c>
      <c r="BW540" s="134" t="s">
        <v>4540</v>
      </c>
      <c r="BX540" s="98">
        <v>0</v>
      </c>
      <c r="BY540" s="99" t="str">
        <f>IFERROR(VLOOKUP(ROWS($BW$4:BW540),$BV$4:$BW$2337,2,0),"")</f>
        <v>Grodzisk Mazowiecki (pow. grodziski, woj. mazowieckie)</v>
      </c>
      <c r="BZ540" s="98">
        <v>0</v>
      </c>
      <c r="CA540" s="98">
        <f>IF(ISNUMBER(SEARCH('ankieta ESG'!$G$188,CB540)),MAX($CA$3:CA539)+1,0)</f>
        <v>537</v>
      </c>
      <c r="CB540" s="134" t="s">
        <v>4540</v>
      </c>
      <c r="CC540" s="98">
        <v>0</v>
      </c>
      <c r="CD540" s="99" t="str">
        <f>IFERROR(VLOOKUP(ROWS($CB$4:CB540),$CA$4:$CB$2337,2,0),"")</f>
        <v>Grodzisk Mazowiecki (pow. grodziski, woj. mazowieckie)</v>
      </c>
      <c r="CE540" s="98">
        <v>0</v>
      </c>
      <c r="CF540" s="98">
        <f>IF(ISNUMBER(SEARCH('ankieta ESG'!$G$189,CG540)),MAX($CF$3:CF539)+1,0)</f>
        <v>537</v>
      </c>
      <c r="CG540" s="134" t="s">
        <v>4540</v>
      </c>
      <c r="CH540" s="98">
        <v>0</v>
      </c>
      <c r="CI540" s="99" t="str">
        <f>IFERROR(VLOOKUP(ROWS($CG$4:CG540),$CF$4:$CG$2337,2,0),"")</f>
        <v>Grodzisk Mazowiecki (pow. grodziski, woj. mazowieckie)</v>
      </c>
      <c r="CJ540" s="98">
        <v>0</v>
      </c>
    </row>
    <row r="541" spans="2:88">
      <c r="B541" s="98">
        <f>IF(ISNUMBER(SEARCH('ankieta ESG'!$E$11,C541)),MAX(B$3:$B540)+1,0)</f>
        <v>538</v>
      </c>
      <c r="C541" s="99" t="s">
        <v>582</v>
      </c>
      <c r="D541" s="98">
        <v>0</v>
      </c>
      <c r="E541" s="99" t="str">
        <f>IFERROR(VLOOKUP(ROWS($C$4:C541),$B$4:$C$1385,2,0),"")</f>
        <v>77.11.Z Wynajem i dzierżawa samochodów osobowych i furgonetek (PKD 2007)</v>
      </c>
      <c r="F541" s="98">
        <v>0</v>
      </c>
      <c r="AM541" s="98">
        <f>IF(ISNUMBER(SEARCH('ankieta ESG'!$G$180,AN541)),MAX(AM$3:$AM540)+1,0)</f>
        <v>538</v>
      </c>
      <c r="AN541" s="134" t="s">
        <v>4541</v>
      </c>
      <c r="AO541" s="98">
        <v>0</v>
      </c>
      <c r="AP541" s="99" t="str">
        <f>IFERROR(VLOOKUP(ROWS($AN$4:AN541),$AM$4:$AN$2337,2,0),"")</f>
        <v>Grodzisk Wielkopolski (pow. grodziski, woj. wielkopolskie)</v>
      </c>
      <c r="AQ541" s="98">
        <v>0</v>
      </c>
      <c r="AR541" s="98">
        <f>IF(ISNUMBER(SEARCH('ankieta ESG'!$G$181,AS541)),MAX($AR$3:AR540)+1,0)</f>
        <v>538</v>
      </c>
      <c r="AS541" s="134" t="s">
        <v>4541</v>
      </c>
      <c r="AT541" s="98">
        <v>0</v>
      </c>
      <c r="AU541" s="99" t="str">
        <f>IFERROR(VLOOKUP(ROWS($AS$4:AS541),$AR$4:$AS$2337,2,0),"")</f>
        <v>Grodzisk Wielkopolski (pow. grodziski, woj. wielkopolskie)</v>
      </c>
      <c r="AV541" s="98">
        <v>0</v>
      </c>
      <c r="AW541" s="98">
        <f>IF(ISNUMBER(SEARCH('ankieta ESG'!$G$182,AX541)),MAX($AW$3:AW540)+1,0)</f>
        <v>538</v>
      </c>
      <c r="AX541" s="134" t="s">
        <v>4541</v>
      </c>
      <c r="AY541" s="98">
        <v>0</v>
      </c>
      <c r="AZ541" s="99" t="str">
        <f>IFERROR(VLOOKUP(ROWS($AX$4:AX541),$AW$4:$AX$2337,2,0),"")</f>
        <v>Grodzisk Wielkopolski (pow. grodziski, woj. wielkopolskie)</v>
      </c>
      <c r="BA541" s="98">
        <v>0</v>
      </c>
      <c r="BB541" s="98">
        <f>IF(ISNUMBER(SEARCH('ankieta ESG'!$G$183,BC541)),MAX($BB$3:BB540)+1,0)</f>
        <v>538</v>
      </c>
      <c r="BC541" s="134" t="s">
        <v>4541</v>
      </c>
      <c r="BD541" s="98">
        <v>0</v>
      </c>
      <c r="BE541" s="99" t="str">
        <f>IFERROR(VLOOKUP(ROWS($BC$4:BC541),$BB$4:$BC$2337,2,0),"")</f>
        <v>Grodzisk Wielkopolski (pow. grodziski, woj. wielkopolskie)</v>
      </c>
      <c r="BF541" s="98">
        <v>0</v>
      </c>
      <c r="BG541" s="98">
        <f>IF(ISNUMBER(SEARCH('ankieta ESG'!$G$184,BH541)),MAX($BG$3:BG540)+1,0)</f>
        <v>538</v>
      </c>
      <c r="BH541" s="134" t="s">
        <v>4541</v>
      </c>
      <c r="BI541" s="98">
        <v>0</v>
      </c>
      <c r="BJ541" s="99" t="str">
        <f>IFERROR(VLOOKUP(ROWS($BH$4:BH541),$BG$4:$BH$2337,2,0),"")</f>
        <v>Grodzisk Wielkopolski (pow. grodziski, woj. wielkopolskie)</v>
      </c>
      <c r="BK541" s="98">
        <v>0</v>
      </c>
      <c r="BL541" s="98">
        <f>IF(ISNUMBER(SEARCH('ankieta ESG'!$G$185,BM541)),MAX($BL$3:BL540)+1,0)</f>
        <v>538</v>
      </c>
      <c r="BM541" s="134" t="s">
        <v>4541</v>
      </c>
      <c r="BN541" s="98">
        <v>0</v>
      </c>
      <c r="BO541" s="99" t="str">
        <f>IFERROR(VLOOKUP(ROWS($BM$4:BM541),$BL$4:$BM$2337,2,0),"")</f>
        <v>Grodzisk Wielkopolski (pow. grodziski, woj. wielkopolskie)</v>
      </c>
      <c r="BP541" s="98">
        <v>0</v>
      </c>
      <c r="BQ541" s="98">
        <f>IF(ISNUMBER(SEARCH('ankieta ESG'!$G$186,BR541)),MAX($BQ$3:BQ540)+1,0)</f>
        <v>538</v>
      </c>
      <c r="BR541" s="134" t="s">
        <v>4541</v>
      </c>
      <c r="BS541" s="98">
        <v>0</v>
      </c>
      <c r="BT541" s="99" t="str">
        <f>IFERROR(VLOOKUP(ROWS($BR$4:BR541),$BQ$4:$BR$2337,2,0),"")</f>
        <v>Grodzisk Wielkopolski (pow. grodziski, woj. wielkopolskie)</v>
      </c>
      <c r="BU541" s="98">
        <v>0</v>
      </c>
      <c r="BV541" s="98">
        <f>IF(ISNUMBER(SEARCH('ankieta ESG'!$G$187,BW541)),MAX($BV$3:BV540)+1,0)</f>
        <v>538</v>
      </c>
      <c r="BW541" s="134" t="s">
        <v>4541</v>
      </c>
      <c r="BX541" s="98">
        <v>0</v>
      </c>
      <c r="BY541" s="99" t="str">
        <f>IFERROR(VLOOKUP(ROWS($BW$4:BW541),$BV$4:$BW$2337,2,0),"")</f>
        <v>Grodzisk Wielkopolski (pow. grodziski, woj. wielkopolskie)</v>
      </c>
      <c r="BZ541" s="98">
        <v>0</v>
      </c>
      <c r="CA541" s="98">
        <f>IF(ISNUMBER(SEARCH('ankieta ESG'!$G$188,CB541)),MAX($CA$3:CA540)+1,0)</f>
        <v>538</v>
      </c>
      <c r="CB541" s="134" t="s">
        <v>4541</v>
      </c>
      <c r="CC541" s="98">
        <v>0</v>
      </c>
      <c r="CD541" s="99" t="str">
        <f>IFERROR(VLOOKUP(ROWS($CB$4:CB541),$CA$4:$CB$2337,2,0),"")</f>
        <v>Grodzisk Wielkopolski (pow. grodziski, woj. wielkopolskie)</v>
      </c>
      <c r="CE541" s="98">
        <v>0</v>
      </c>
      <c r="CF541" s="98">
        <f>IF(ISNUMBER(SEARCH('ankieta ESG'!$G$189,CG541)),MAX($CF$3:CF540)+1,0)</f>
        <v>538</v>
      </c>
      <c r="CG541" s="134" t="s">
        <v>4541</v>
      </c>
      <c r="CH541" s="98">
        <v>0</v>
      </c>
      <c r="CI541" s="99" t="str">
        <f>IFERROR(VLOOKUP(ROWS($CG$4:CG541),$CF$4:$CG$2337,2,0),"")</f>
        <v>Grodzisk Wielkopolski (pow. grodziski, woj. wielkopolskie)</v>
      </c>
      <c r="CJ541" s="98">
        <v>0</v>
      </c>
    </row>
    <row r="542" spans="2:88">
      <c r="B542" s="98">
        <f>IF(ISNUMBER(SEARCH('ankieta ESG'!$E$11,C542)),MAX(B$3:$B541)+1,0)</f>
        <v>539</v>
      </c>
      <c r="C542" s="99" t="s">
        <v>583</v>
      </c>
      <c r="D542" s="98">
        <v>0</v>
      </c>
      <c r="E542" s="99" t="str">
        <f>IFERROR(VLOOKUP(ROWS($C$4:C542),$B$4:$C$1385,2,0),"")</f>
        <v>77.12.Z Wynajem i dzierżawa pozostałych pojazdów samochodowych, z wyłączeniem motocykli (PKD 2007)</v>
      </c>
      <c r="F542" s="98">
        <v>0</v>
      </c>
      <c r="AM542" s="98">
        <f>IF(ISNUMBER(SEARCH('ankieta ESG'!$G$180,AN542)),MAX(AM$3:$AM541)+1,0)</f>
        <v>539</v>
      </c>
      <c r="AN542" s="134" t="s">
        <v>4542</v>
      </c>
      <c r="AO542" s="98">
        <v>0</v>
      </c>
      <c r="AP542" s="99" t="str">
        <f>IFERROR(VLOOKUP(ROWS($AN$4:AN542),$AM$4:$AN$2337,2,0),"")</f>
        <v>Grodzisko Dolne (pow. leżajski, woj. podkarpackie)</v>
      </c>
      <c r="AQ542" s="98">
        <v>0</v>
      </c>
      <c r="AR542" s="98">
        <f>IF(ISNUMBER(SEARCH('ankieta ESG'!$G$181,AS542)),MAX($AR$3:AR541)+1,0)</f>
        <v>539</v>
      </c>
      <c r="AS542" s="134" t="s">
        <v>4542</v>
      </c>
      <c r="AT542" s="98">
        <v>0</v>
      </c>
      <c r="AU542" s="99" t="str">
        <f>IFERROR(VLOOKUP(ROWS($AS$4:AS542),$AR$4:$AS$2337,2,0),"")</f>
        <v>Grodzisko Dolne (pow. leżajski, woj. podkarpackie)</v>
      </c>
      <c r="AV542" s="98">
        <v>0</v>
      </c>
      <c r="AW542" s="98">
        <f>IF(ISNUMBER(SEARCH('ankieta ESG'!$G$182,AX542)),MAX($AW$3:AW541)+1,0)</f>
        <v>539</v>
      </c>
      <c r="AX542" s="134" t="s">
        <v>4542</v>
      </c>
      <c r="AY542" s="98">
        <v>0</v>
      </c>
      <c r="AZ542" s="99" t="str">
        <f>IFERROR(VLOOKUP(ROWS($AX$4:AX542),$AW$4:$AX$2337,2,0),"")</f>
        <v>Grodzisko Dolne (pow. leżajski, woj. podkarpackie)</v>
      </c>
      <c r="BA542" s="98">
        <v>0</v>
      </c>
      <c r="BB542" s="98">
        <f>IF(ISNUMBER(SEARCH('ankieta ESG'!$G$183,BC542)),MAX($BB$3:BB541)+1,0)</f>
        <v>539</v>
      </c>
      <c r="BC542" s="134" t="s">
        <v>4542</v>
      </c>
      <c r="BD542" s="98">
        <v>0</v>
      </c>
      <c r="BE542" s="99" t="str">
        <f>IFERROR(VLOOKUP(ROWS($BC$4:BC542),$BB$4:$BC$2337,2,0),"")</f>
        <v>Grodzisko Dolne (pow. leżajski, woj. podkarpackie)</v>
      </c>
      <c r="BF542" s="98">
        <v>0</v>
      </c>
      <c r="BG542" s="98">
        <f>IF(ISNUMBER(SEARCH('ankieta ESG'!$G$184,BH542)),MAX($BG$3:BG541)+1,0)</f>
        <v>539</v>
      </c>
      <c r="BH542" s="134" t="s">
        <v>4542</v>
      </c>
      <c r="BI542" s="98">
        <v>0</v>
      </c>
      <c r="BJ542" s="99" t="str">
        <f>IFERROR(VLOOKUP(ROWS($BH$4:BH542),$BG$4:$BH$2337,2,0),"")</f>
        <v>Grodzisko Dolne (pow. leżajski, woj. podkarpackie)</v>
      </c>
      <c r="BK542" s="98">
        <v>0</v>
      </c>
      <c r="BL542" s="98">
        <f>IF(ISNUMBER(SEARCH('ankieta ESG'!$G$185,BM542)),MAX($BL$3:BL541)+1,0)</f>
        <v>539</v>
      </c>
      <c r="BM542" s="134" t="s">
        <v>4542</v>
      </c>
      <c r="BN542" s="98">
        <v>0</v>
      </c>
      <c r="BO542" s="99" t="str">
        <f>IFERROR(VLOOKUP(ROWS($BM$4:BM542),$BL$4:$BM$2337,2,0),"")</f>
        <v>Grodzisko Dolne (pow. leżajski, woj. podkarpackie)</v>
      </c>
      <c r="BP542" s="98">
        <v>0</v>
      </c>
      <c r="BQ542" s="98">
        <f>IF(ISNUMBER(SEARCH('ankieta ESG'!$G$186,BR542)),MAX($BQ$3:BQ541)+1,0)</f>
        <v>539</v>
      </c>
      <c r="BR542" s="134" t="s">
        <v>4542</v>
      </c>
      <c r="BS542" s="98">
        <v>0</v>
      </c>
      <c r="BT542" s="99" t="str">
        <f>IFERROR(VLOOKUP(ROWS($BR$4:BR542),$BQ$4:$BR$2337,2,0),"")</f>
        <v>Grodzisko Dolne (pow. leżajski, woj. podkarpackie)</v>
      </c>
      <c r="BU542" s="98">
        <v>0</v>
      </c>
      <c r="BV542" s="98">
        <f>IF(ISNUMBER(SEARCH('ankieta ESG'!$G$187,BW542)),MAX($BV$3:BV541)+1,0)</f>
        <v>539</v>
      </c>
      <c r="BW542" s="134" t="s">
        <v>4542</v>
      </c>
      <c r="BX542" s="98">
        <v>0</v>
      </c>
      <c r="BY542" s="99" t="str">
        <f>IFERROR(VLOOKUP(ROWS($BW$4:BW542),$BV$4:$BW$2337,2,0),"")</f>
        <v>Grodzisko Dolne (pow. leżajski, woj. podkarpackie)</v>
      </c>
      <c r="BZ542" s="98">
        <v>0</v>
      </c>
      <c r="CA542" s="98">
        <f>IF(ISNUMBER(SEARCH('ankieta ESG'!$G$188,CB542)),MAX($CA$3:CA541)+1,0)</f>
        <v>539</v>
      </c>
      <c r="CB542" s="134" t="s">
        <v>4542</v>
      </c>
      <c r="CC542" s="98">
        <v>0</v>
      </c>
      <c r="CD542" s="99" t="str">
        <f>IFERROR(VLOOKUP(ROWS($CB$4:CB542),$CA$4:$CB$2337,2,0),"")</f>
        <v>Grodzisko Dolne (pow. leżajski, woj. podkarpackie)</v>
      </c>
      <c r="CE542" s="98">
        <v>0</v>
      </c>
      <c r="CF542" s="98">
        <f>IF(ISNUMBER(SEARCH('ankieta ESG'!$G$189,CG542)),MAX($CF$3:CF541)+1,0)</f>
        <v>539</v>
      </c>
      <c r="CG542" s="134" t="s">
        <v>4542</v>
      </c>
      <c r="CH542" s="98">
        <v>0</v>
      </c>
      <c r="CI542" s="99" t="str">
        <f>IFERROR(VLOOKUP(ROWS($CG$4:CG542),$CF$4:$CG$2337,2,0),"")</f>
        <v>Grodzisko Dolne (pow. leżajski, woj. podkarpackie)</v>
      </c>
      <c r="CJ542" s="98">
        <v>0</v>
      </c>
    </row>
    <row r="543" spans="2:88">
      <c r="B543" s="98">
        <f>IF(ISNUMBER(SEARCH('ankieta ESG'!$E$11,C543)),MAX(B$3:$B542)+1,0)</f>
        <v>540</v>
      </c>
      <c r="C543" s="99" t="s">
        <v>584</v>
      </c>
      <c r="D543" s="98">
        <v>0</v>
      </c>
      <c r="E543" s="99" t="str">
        <f>IFERROR(VLOOKUP(ROWS($C$4:C543),$B$4:$C$1385,2,0),"")</f>
        <v>77.21.Z Wypożyczanie i dzierżawa sprzętu rekreacyjnego i sportowego (PKD 2007)</v>
      </c>
      <c r="F543" s="98">
        <v>0</v>
      </c>
      <c r="AM543" s="98">
        <f>IF(ISNUMBER(SEARCH('ankieta ESG'!$G$180,AN543)),MAX(AM$3:$AM542)+1,0)</f>
        <v>540</v>
      </c>
      <c r="AN543" s="134" t="s">
        <v>4543</v>
      </c>
      <c r="AO543" s="98">
        <v>0</v>
      </c>
      <c r="AP543" s="99" t="str">
        <f>IFERROR(VLOOKUP(ROWS($AN$4:AN543),$AM$4:$AN$2337,2,0),"")</f>
        <v>Gromadka (pow. bolesławiecki, woj. dolnośląskie)</v>
      </c>
      <c r="AQ543" s="98">
        <v>0</v>
      </c>
      <c r="AR543" s="98">
        <f>IF(ISNUMBER(SEARCH('ankieta ESG'!$G$181,AS543)),MAX($AR$3:AR542)+1,0)</f>
        <v>540</v>
      </c>
      <c r="AS543" s="134" t="s">
        <v>4543</v>
      </c>
      <c r="AT543" s="98">
        <v>0</v>
      </c>
      <c r="AU543" s="99" t="str">
        <f>IFERROR(VLOOKUP(ROWS($AS$4:AS543),$AR$4:$AS$2337,2,0),"")</f>
        <v>Gromadka (pow. bolesławiecki, woj. dolnośląskie)</v>
      </c>
      <c r="AV543" s="98">
        <v>0</v>
      </c>
      <c r="AW543" s="98">
        <f>IF(ISNUMBER(SEARCH('ankieta ESG'!$G$182,AX543)),MAX($AW$3:AW542)+1,0)</f>
        <v>540</v>
      </c>
      <c r="AX543" s="134" t="s">
        <v>4543</v>
      </c>
      <c r="AY543" s="98">
        <v>0</v>
      </c>
      <c r="AZ543" s="99" t="str">
        <f>IFERROR(VLOOKUP(ROWS($AX$4:AX543),$AW$4:$AX$2337,2,0),"")</f>
        <v>Gromadka (pow. bolesławiecki, woj. dolnośląskie)</v>
      </c>
      <c r="BA543" s="98">
        <v>0</v>
      </c>
      <c r="BB543" s="98">
        <f>IF(ISNUMBER(SEARCH('ankieta ESG'!$G$183,BC543)),MAX($BB$3:BB542)+1,0)</f>
        <v>540</v>
      </c>
      <c r="BC543" s="134" t="s">
        <v>4543</v>
      </c>
      <c r="BD543" s="98">
        <v>0</v>
      </c>
      <c r="BE543" s="99" t="str">
        <f>IFERROR(VLOOKUP(ROWS($BC$4:BC543),$BB$4:$BC$2337,2,0),"")</f>
        <v>Gromadka (pow. bolesławiecki, woj. dolnośląskie)</v>
      </c>
      <c r="BF543" s="98">
        <v>0</v>
      </c>
      <c r="BG543" s="98">
        <f>IF(ISNUMBER(SEARCH('ankieta ESG'!$G$184,BH543)),MAX($BG$3:BG542)+1,0)</f>
        <v>540</v>
      </c>
      <c r="BH543" s="134" t="s">
        <v>4543</v>
      </c>
      <c r="BI543" s="98">
        <v>0</v>
      </c>
      <c r="BJ543" s="99" t="str">
        <f>IFERROR(VLOOKUP(ROWS($BH$4:BH543),$BG$4:$BH$2337,2,0),"")</f>
        <v>Gromadka (pow. bolesławiecki, woj. dolnośląskie)</v>
      </c>
      <c r="BK543" s="98">
        <v>0</v>
      </c>
      <c r="BL543" s="98">
        <f>IF(ISNUMBER(SEARCH('ankieta ESG'!$G$185,BM543)),MAX($BL$3:BL542)+1,0)</f>
        <v>540</v>
      </c>
      <c r="BM543" s="134" t="s">
        <v>4543</v>
      </c>
      <c r="BN543" s="98">
        <v>0</v>
      </c>
      <c r="BO543" s="99" t="str">
        <f>IFERROR(VLOOKUP(ROWS($BM$4:BM543),$BL$4:$BM$2337,2,0),"")</f>
        <v>Gromadka (pow. bolesławiecki, woj. dolnośląskie)</v>
      </c>
      <c r="BP543" s="98">
        <v>0</v>
      </c>
      <c r="BQ543" s="98">
        <f>IF(ISNUMBER(SEARCH('ankieta ESG'!$G$186,BR543)),MAX($BQ$3:BQ542)+1,0)</f>
        <v>540</v>
      </c>
      <c r="BR543" s="134" t="s">
        <v>4543</v>
      </c>
      <c r="BS543" s="98">
        <v>0</v>
      </c>
      <c r="BT543" s="99" t="str">
        <f>IFERROR(VLOOKUP(ROWS($BR$4:BR543),$BQ$4:$BR$2337,2,0),"")</f>
        <v>Gromadka (pow. bolesławiecki, woj. dolnośląskie)</v>
      </c>
      <c r="BU543" s="98">
        <v>0</v>
      </c>
      <c r="BV543" s="98">
        <f>IF(ISNUMBER(SEARCH('ankieta ESG'!$G$187,BW543)),MAX($BV$3:BV542)+1,0)</f>
        <v>540</v>
      </c>
      <c r="BW543" s="134" t="s">
        <v>4543</v>
      </c>
      <c r="BX543" s="98">
        <v>0</v>
      </c>
      <c r="BY543" s="99" t="str">
        <f>IFERROR(VLOOKUP(ROWS($BW$4:BW543),$BV$4:$BW$2337,2,0),"")</f>
        <v>Gromadka (pow. bolesławiecki, woj. dolnośląskie)</v>
      </c>
      <c r="BZ543" s="98">
        <v>0</v>
      </c>
      <c r="CA543" s="98">
        <f>IF(ISNUMBER(SEARCH('ankieta ESG'!$G$188,CB543)),MAX($CA$3:CA542)+1,0)</f>
        <v>540</v>
      </c>
      <c r="CB543" s="134" t="s">
        <v>4543</v>
      </c>
      <c r="CC543" s="98">
        <v>0</v>
      </c>
      <c r="CD543" s="99" t="str">
        <f>IFERROR(VLOOKUP(ROWS($CB$4:CB543),$CA$4:$CB$2337,2,0),"")</f>
        <v>Gromadka (pow. bolesławiecki, woj. dolnośląskie)</v>
      </c>
      <c r="CE543" s="98">
        <v>0</v>
      </c>
      <c r="CF543" s="98">
        <f>IF(ISNUMBER(SEARCH('ankieta ESG'!$G$189,CG543)),MAX($CF$3:CF542)+1,0)</f>
        <v>540</v>
      </c>
      <c r="CG543" s="134" t="s">
        <v>4543</v>
      </c>
      <c r="CH543" s="98">
        <v>0</v>
      </c>
      <c r="CI543" s="99" t="str">
        <f>IFERROR(VLOOKUP(ROWS($CG$4:CG543),$CF$4:$CG$2337,2,0),"")</f>
        <v>Gromadka (pow. bolesławiecki, woj. dolnośląskie)</v>
      </c>
      <c r="CJ543" s="98">
        <v>0</v>
      </c>
    </row>
    <row r="544" spans="2:88">
      <c r="B544" s="98">
        <f>IF(ISNUMBER(SEARCH('ankieta ESG'!$E$11,C544)),MAX(B$3:$B543)+1,0)</f>
        <v>541</v>
      </c>
      <c r="C544" s="99" t="s">
        <v>585</v>
      </c>
      <c r="D544" s="98">
        <v>0</v>
      </c>
      <c r="E544" s="99" t="str">
        <f>IFERROR(VLOOKUP(ROWS($C$4:C544),$B$4:$C$1385,2,0),"")</f>
        <v>77.22.Z Wypożyczanie kaset wideo, płyt CD, DVD itp. (PKD 2007)</v>
      </c>
      <c r="F544" s="98">
        <v>0</v>
      </c>
      <c r="AM544" s="98">
        <f>IF(ISNUMBER(SEARCH('ankieta ESG'!$G$180,AN544)),MAX(AM$3:$AM543)+1,0)</f>
        <v>541</v>
      </c>
      <c r="AN544" s="134" t="s">
        <v>4544</v>
      </c>
      <c r="AO544" s="98">
        <v>0</v>
      </c>
      <c r="AP544" s="99" t="str">
        <f>IFERROR(VLOOKUP(ROWS($AN$4:AN544),$AM$4:$AN$2337,2,0),"")</f>
        <v>Gromnik (pow. tarnowski, woj. małopolskie)</v>
      </c>
      <c r="AQ544" s="98">
        <v>0</v>
      </c>
      <c r="AR544" s="98">
        <f>IF(ISNUMBER(SEARCH('ankieta ESG'!$G$181,AS544)),MAX($AR$3:AR543)+1,0)</f>
        <v>541</v>
      </c>
      <c r="AS544" s="134" t="s">
        <v>4544</v>
      </c>
      <c r="AT544" s="98">
        <v>0</v>
      </c>
      <c r="AU544" s="99" t="str">
        <f>IFERROR(VLOOKUP(ROWS($AS$4:AS544),$AR$4:$AS$2337,2,0),"")</f>
        <v>Gromnik (pow. tarnowski, woj. małopolskie)</v>
      </c>
      <c r="AV544" s="98">
        <v>0</v>
      </c>
      <c r="AW544" s="98">
        <f>IF(ISNUMBER(SEARCH('ankieta ESG'!$G$182,AX544)),MAX($AW$3:AW543)+1,0)</f>
        <v>541</v>
      </c>
      <c r="AX544" s="134" t="s">
        <v>4544</v>
      </c>
      <c r="AY544" s="98">
        <v>0</v>
      </c>
      <c r="AZ544" s="99" t="str">
        <f>IFERROR(VLOOKUP(ROWS($AX$4:AX544),$AW$4:$AX$2337,2,0),"")</f>
        <v>Gromnik (pow. tarnowski, woj. małopolskie)</v>
      </c>
      <c r="BA544" s="98">
        <v>0</v>
      </c>
      <c r="BB544" s="98">
        <f>IF(ISNUMBER(SEARCH('ankieta ESG'!$G$183,BC544)),MAX($BB$3:BB543)+1,0)</f>
        <v>541</v>
      </c>
      <c r="BC544" s="134" t="s">
        <v>4544</v>
      </c>
      <c r="BD544" s="98">
        <v>0</v>
      </c>
      <c r="BE544" s="99" t="str">
        <f>IFERROR(VLOOKUP(ROWS($BC$4:BC544),$BB$4:$BC$2337,2,0),"")</f>
        <v>Gromnik (pow. tarnowski, woj. małopolskie)</v>
      </c>
      <c r="BF544" s="98">
        <v>0</v>
      </c>
      <c r="BG544" s="98">
        <f>IF(ISNUMBER(SEARCH('ankieta ESG'!$G$184,BH544)),MAX($BG$3:BG543)+1,0)</f>
        <v>541</v>
      </c>
      <c r="BH544" s="134" t="s">
        <v>4544</v>
      </c>
      <c r="BI544" s="98">
        <v>0</v>
      </c>
      <c r="BJ544" s="99" t="str">
        <f>IFERROR(VLOOKUP(ROWS($BH$4:BH544),$BG$4:$BH$2337,2,0),"")</f>
        <v>Gromnik (pow. tarnowski, woj. małopolskie)</v>
      </c>
      <c r="BK544" s="98">
        <v>0</v>
      </c>
      <c r="BL544" s="98">
        <f>IF(ISNUMBER(SEARCH('ankieta ESG'!$G$185,BM544)),MAX($BL$3:BL543)+1,0)</f>
        <v>541</v>
      </c>
      <c r="BM544" s="134" t="s">
        <v>4544</v>
      </c>
      <c r="BN544" s="98">
        <v>0</v>
      </c>
      <c r="BO544" s="99" t="str">
        <f>IFERROR(VLOOKUP(ROWS($BM$4:BM544),$BL$4:$BM$2337,2,0),"")</f>
        <v>Gromnik (pow. tarnowski, woj. małopolskie)</v>
      </c>
      <c r="BP544" s="98">
        <v>0</v>
      </c>
      <c r="BQ544" s="98">
        <f>IF(ISNUMBER(SEARCH('ankieta ESG'!$G$186,BR544)),MAX($BQ$3:BQ543)+1,0)</f>
        <v>541</v>
      </c>
      <c r="BR544" s="134" t="s">
        <v>4544</v>
      </c>
      <c r="BS544" s="98">
        <v>0</v>
      </c>
      <c r="BT544" s="99" t="str">
        <f>IFERROR(VLOOKUP(ROWS($BR$4:BR544),$BQ$4:$BR$2337,2,0),"")</f>
        <v>Gromnik (pow. tarnowski, woj. małopolskie)</v>
      </c>
      <c r="BU544" s="98">
        <v>0</v>
      </c>
      <c r="BV544" s="98">
        <f>IF(ISNUMBER(SEARCH('ankieta ESG'!$G$187,BW544)),MAX($BV$3:BV543)+1,0)</f>
        <v>541</v>
      </c>
      <c r="BW544" s="134" t="s">
        <v>4544</v>
      </c>
      <c r="BX544" s="98">
        <v>0</v>
      </c>
      <c r="BY544" s="99" t="str">
        <f>IFERROR(VLOOKUP(ROWS($BW$4:BW544),$BV$4:$BW$2337,2,0),"")</f>
        <v>Gromnik (pow. tarnowski, woj. małopolskie)</v>
      </c>
      <c r="BZ544" s="98">
        <v>0</v>
      </c>
      <c r="CA544" s="98">
        <f>IF(ISNUMBER(SEARCH('ankieta ESG'!$G$188,CB544)),MAX($CA$3:CA543)+1,0)</f>
        <v>541</v>
      </c>
      <c r="CB544" s="134" t="s">
        <v>4544</v>
      </c>
      <c r="CC544" s="98">
        <v>0</v>
      </c>
      <c r="CD544" s="99" t="str">
        <f>IFERROR(VLOOKUP(ROWS($CB$4:CB544),$CA$4:$CB$2337,2,0),"")</f>
        <v>Gromnik (pow. tarnowski, woj. małopolskie)</v>
      </c>
      <c r="CE544" s="98">
        <v>0</v>
      </c>
      <c r="CF544" s="98">
        <f>IF(ISNUMBER(SEARCH('ankieta ESG'!$G$189,CG544)),MAX($CF$3:CF543)+1,0)</f>
        <v>541</v>
      </c>
      <c r="CG544" s="134" t="s">
        <v>4544</v>
      </c>
      <c r="CH544" s="98">
        <v>0</v>
      </c>
      <c r="CI544" s="99" t="str">
        <f>IFERROR(VLOOKUP(ROWS($CG$4:CG544),$CF$4:$CG$2337,2,0),"")</f>
        <v>Gromnik (pow. tarnowski, woj. małopolskie)</v>
      </c>
      <c r="CJ544" s="98">
        <v>0</v>
      </c>
    </row>
    <row r="545" spans="2:88">
      <c r="B545" s="98">
        <f>IF(ISNUMBER(SEARCH('ankieta ESG'!$E$11,C545)),MAX(B$3:$B544)+1,0)</f>
        <v>542</v>
      </c>
      <c r="C545" s="99" t="s">
        <v>586</v>
      </c>
      <c r="D545" s="98">
        <v>0</v>
      </c>
      <c r="E545" s="99" t="str">
        <f>IFERROR(VLOOKUP(ROWS($C$4:C545),$B$4:$C$1385,2,0),"")</f>
        <v>77.29.Z Wypożyczanie i dzierżawa pozostałych artykułów użytku osobistego i domowego (PKD 2007)</v>
      </c>
      <c r="F545" s="98">
        <v>0</v>
      </c>
      <c r="AM545" s="98">
        <f>IF(ISNUMBER(SEARCH('ankieta ESG'!$G$180,AN545)),MAX(AM$3:$AM544)+1,0)</f>
        <v>542</v>
      </c>
      <c r="AN545" s="134" t="s">
        <v>4545</v>
      </c>
      <c r="AO545" s="98">
        <v>0</v>
      </c>
      <c r="AP545" s="99" t="str">
        <f>IFERROR(VLOOKUP(ROWS($AN$4:AN545),$AM$4:$AN$2337,2,0),"")</f>
        <v>Gronowo Elbląskie (pow. elbląski, woj. warmińsko-mazurskie)</v>
      </c>
      <c r="AQ545" s="98">
        <v>0</v>
      </c>
      <c r="AR545" s="98">
        <f>IF(ISNUMBER(SEARCH('ankieta ESG'!$G$181,AS545)),MAX($AR$3:AR544)+1,0)</f>
        <v>542</v>
      </c>
      <c r="AS545" s="134" t="s">
        <v>4545</v>
      </c>
      <c r="AT545" s="98">
        <v>0</v>
      </c>
      <c r="AU545" s="99" t="str">
        <f>IFERROR(VLOOKUP(ROWS($AS$4:AS545),$AR$4:$AS$2337,2,0),"")</f>
        <v>Gronowo Elbląskie (pow. elbląski, woj. warmińsko-mazurskie)</v>
      </c>
      <c r="AV545" s="98">
        <v>0</v>
      </c>
      <c r="AW545" s="98">
        <f>IF(ISNUMBER(SEARCH('ankieta ESG'!$G$182,AX545)),MAX($AW$3:AW544)+1,0)</f>
        <v>542</v>
      </c>
      <c r="AX545" s="134" t="s">
        <v>4545</v>
      </c>
      <c r="AY545" s="98">
        <v>0</v>
      </c>
      <c r="AZ545" s="99" t="str">
        <f>IFERROR(VLOOKUP(ROWS($AX$4:AX545),$AW$4:$AX$2337,2,0),"")</f>
        <v>Gronowo Elbląskie (pow. elbląski, woj. warmińsko-mazurskie)</v>
      </c>
      <c r="BA545" s="98">
        <v>0</v>
      </c>
      <c r="BB545" s="98">
        <f>IF(ISNUMBER(SEARCH('ankieta ESG'!$G$183,BC545)),MAX($BB$3:BB544)+1,0)</f>
        <v>542</v>
      </c>
      <c r="BC545" s="134" t="s">
        <v>4545</v>
      </c>
      <c r="BD545" s="98">
        <v>0</v>
      </c>
      <c r="BE545" s="99" t="str">
        <f>IFERROR(VLOOKUP(ROWS($BC$4:BC545),$BB$4:$BC$2337,2,0),"")</f>
        <v>Gronowo Elbląskie (pow. elbląski, woj. warmińsko-mazurskie)</v>
      </c>
      <c r="BF545" s="98">
        <v>0</v>
      </c>
      <c r="BG545" s="98">
        <f>IF(ISNUMBER(SEARCH('ankieta ESG'!$G$184,BH545)),MAX($BG$3:BG544)+1,0)</f>
        <v>542</v>
      </c>
      <c r="BH545" s="134" t="s">
        <v>4545</v>
      </c>
      <c r="BI545" s="98">
        <v>0</v>
      </c>
      <c r="BJ545" s="99" t="str">
        <f>IFERROR(VLOOKUP(ROWS($BH$4:BH545),$BG$4:$BH$2337,2,0),"")</f>
        <v>Gronowo Elbląskie (pow. elbląski, woj. warmińsko-mazurskie)</v>
      </c>
      <c r="BK545" s="98">
        <v>0</v>
      </c>
      <c r="BL545" s="98">
        <f>IF(ISNUMBER(SEARCH('ankieta ESG'!$G$185,BM545)),MAX($BL$3:BL544)+1,0)</f>
        <v>542</v>
      </c>
      <c r="BM545" s="134" t="s">
        <v>4545</v>
      </c>
      <c r="BN545" s="98">
        <v>0</v>
      </c>
      <c r="BO545" s="99" t="str">
        <f>IFERROR(VLOOKUP(ROWS($BM$4:BM545),$BL$4:$BM$2337,2,0),"")</f>
        <v>Gronowo Elbląskie (pow. elbląski, woj. warmińsko-mazurskie)</v>
      </c>
      <c r="BP545" s="98">
        <v>0</v>
      </c>
      <c r="BQ545" s="98">
        <f>IF(ISNUMBER(SEARCH('ankieta ESG'!$G$186,BR545)),MAX($BQ$3:BQ544)+1,0)</f>
        <v>542</v>
      </c>
      <c r="BR545" s="134" t="s">
        <v>4545</v>
      </c>
      <c r="BS545" s="98">
        <v>0</v>
      </c>
      <c r="BT545" s="99" t="str">
        <f>IFERROR(VLOOKUP(ROWS($BR$4:BR545),$BQ$4:$BR$2337,2,0),"")</f>
        <v>Gronowo Elbląskie (pow. elbląski, woj. warmińsko-mazurskie)</v>
      </c>
      <c r="BU545" s="98">
        <v>0</v>
      </c>
      <c r="BV545" s="98">
        <f>IF(ISNUMBER(SEARCH('ankieta ESG'!$G$187,BW545)),MAX($BV$3:BV544)+1,0)</f>
        <v>542</v>
      </c>
      <c r="BW545" s="134" t="s">
        <v>4545</v>
      </c>
      <c r="BX545" s="98">
        <v>0</v>
      </c>
      <c r="BY545" s="99" t="str">
        <f>IFERROR(VLOOKUP(ROWS($BW$4:BW545),$BV$4:$BW$2337,2,0),"")</f>
        <v>Gronowo Elbląskie (pow. elbląski, woj. warmińsko-mazurskie)</v>
      </c>
      <c r="BZ545" s="98">
        <v>0</v>
      </c>
      <c r="CA545" s="98">
        <f>IF(ISNUMBER(SEARCH('ankieta ESG'!$G$188,CB545)),MAX($CA$3:CA544)+1,0)</f>
        <v>542</v>
      </c>
      <c r="CB545" s="134" t="s">
        <v>4545</v>
      </c>
      <c r="CC545" s="98">
        <v>0</v>
      </c>
      <c r="CD545" s="99" t="str">
        <f>IFERROR(VLOOKUP(ROWS($CB$4:CB545),$CA$4:$CB$2337,2,0),"")</f>
        <v>Gronowo Elbląskie (pow. elbląski, woj. warmińsko-mazurskie)</v>
      </c>
      <c r="CE545" s="98">
        <v>0</v>
      </c>
      <c r="CF545" s="98">
        <f>IF(ISNUMBER(SEARCH('ankieta ESG'!$G$189,CG545)),MAX($CF$3:CF544)+1,0)</f>
        <v>542</v>
      </c>
      <c r="CG545" s="134" t="s">
        <v>4545</v>
      </c>
      <c r="CH545" s="98">
        <v>0</v>
      </c>
      <c r="CI545" s="99" t="str">
        <f>IFERROR(VLOOKUP(ROWS($CG$4:CG545),$CF$4:$CG$2337,2,0),"")</f>
        <v>Gronowo Elbląskie (pow. elbląski, woj. warmińsko-mazurskie)</v>
      </c>
      <c r="CJ545" s="98">
        <v>0</v>
      </c>
    </row>
    <row r="546" spans="2:88">
      <c r="B546" s="98">
        <f>IF(ISNUMBER(SEARCH('ankieta ESG'!$E$11,C546)),MAX(B$3:$B545)+1,0)</f>
        <v>543</v>
      </c>
      <c r="C546" s="99" t="s">
        <v>587</v>
      </c>
      <c r="D546" s="98">
        <v>0</v>
      </c>
      <c r="E546" s="99" t="str">
        <f>IFERROR(VLOOKUP(ROWS($C$4:C546),$B$4:$C$1385,2,0),"")</f>
        <v>77.31.Z Wynajem i dzierżawa maszyn i urządzeń rolniczych (PKD 2007)</v>
      </c>
      <c r="F546" s="98">
        <v>0</v>
      </c>
      <c r="AM546" s="98">
        <f>IF(ISNUMBER(SEARCH('ankieta ESG'!$G$180,AN546)),MAX(AM$3:$AM545)+1,0)</f>
        <v>543</v>
      </c>
      <c r="AN546" s="134" t="s">
        <v>4546</v>
      </c>
      <c r="AO546" s="98">
        <v>0</v>
      </c>
      <c r="AP546" s="99" t="str">
        <f>IFERROR(VLOOKUP(ROWS($AN$4:AN546),$AM$4:$AN$2337,2,0),"")</f>
        <v>Gródek (pow. białostocki, woj. podlaskie)</v>
      </c>
      <c r="AQ546" s="98">
        <v>0</v>
      </c>
      <c r="AR546" s="98">
        <f>IF(ISNUMBER(SEARCH('ankieta ESG'!$G$181,AS546)),MAX($AR$3:AR545)+1,0)</f>
        <v>543</v>
      </c>
      <c r="AS546" s="134" t="s">
        <v>4546</v>
      </c>
      <c r="AT546" s="98">
        <v>0</v>
      </c>
      <c r="AU546" s="99" t="str">
        <f>IFERROR(VLOOKUP(ROWS($AS$4:AS546),$AR$4:$AS$2337,2,0),"")</f>
        <v>Gródek (pow. białostocki, woj. podlaskie)</v>
      </c>
      <c r="AV546" s="98">
        <v>0</v>
      </c>
      <c r="AW546" s="98">
        <f>IF(ISNUMBER(SEARCH('ankieta ESG'!$G$182,AX546)),MAX($AW$3:AW545)+1,0)</f>
        <v>543</v>
      </c>
      <c r="AX546" s="134" t="s">
        <v>4546</v>
      </c>
      <c r="AY546" s="98">
        <v>0</v>
      </c>
      <c r="AZ546" s="99" t="str">
        <f>IFERROR(VLOOKUP(ROWS($AX$4:AX546),$AW$4:$AX$2337,2,0),"")</f>
        <v>Gródek (pow. białostocki, woj. podlaskie)</v>
      </c>
      <c r="BA546" s="98">
        <v>0</v>
      </c>
      <c r="BB546" s="98">
        <f>IF(ISNUMBER(SEARCH('ankieta ESG'!$G$183,BC546)),MAX($BB$3:BB545)+1,0)</f>
        <v>543</v>
      </c>
      <c r="BC546" s="134" t="s">
        <v>4546</v>
      </c>
      <c r="BD546" s="98">
        <v>0</v>
      </c>
      <c r="BE546" s="99" t="str">
        <f>IFERROR(VLOOKUP(ROWS($BC$4:BC546),$BB$4:$BC$2337,2,0),"")</f>
        <v>Gródek (pow. białostocki, woj. podlaskie)</v>
      </c>
      <c r="BF546" s="98">
        <v>0</v>
      </c>
      <c r="BG546" s="98">
        <f>IF(ISNUMBER(SEARCH('ankieta ESG'!$G$184,BH546)),MAX($BG$3:BG545)+1,0)</f>
        <v>543</v>
      </c>
      <c r="BH546" s="134" t="s">
        <v>4546</v>
      </c>
      <c r="BI546" s="98">
        <v>0</v>
      </c>
      <c r="BJ546" s="99" t="str">
        <f>IFERROR(VLOOKUP(ROWS($BH$4:BH546),$BG$4:$BH$2337,2,0),"")</f>
        <v>Gródek (pow. białostocki, woj. podlaskie)</v>
      </c>
      <c r="BK546" s="98">
        <v>0</v>
      </c>
      <c r="BL546" s="98">
        <f>IF(ISNUMBER(SEARCH('ankieta ESG'!$G$185,BM546)),MAX($BL$3:BL545)+1,0)</f>
        <v>543</v>
      </c>
      <c r="BM546" s="134" t="s">
        <v>4546</v>
      </c>
      <c r="BN546" s="98">
        <v>0</v>
      </c>
      <c r="BO546" s="99" t="str">
        <f>IFERROR(VLOOKUP(ROWS($BM$4:BM546),$BL$4:$BM$2337,2,0),"")</f>
        <v>Gródek (pow. białostocki, woj. podlaskie)</v>
      </c>
      <c r="BP546" s="98">
        <v>0</v>
      </c>
      <c r="BQ546" s="98">
        <f>IF(ISNUMBER(SEARCH('ankieta ESG'!$G$186,BR546)),MAX($BQ$3:BQ545)+1,0)</f>
        <v>543</v>
      </c>
      <c r="BR546" s="134" t="s">
        <v>4546</v>
      </c>
      <c r="BS546" s="98">
        <v>0</v>
      </c>
      <c r="BT546" s="99" t="str">
        <f>IFERROR(VLOOKUP(ROWS($BR$4:BR546),$BQ$4:$BR$2337,2,0),"")</f>
        <v>Gródek (pow. białostocki, woj. podlaskie)</v>
      </c>
      <c r="BU546" s="98">
        <v>0</v>
      </c>
      <c r="BV546" s="98">
        <f>IF(ISNUMBER(SEARCH('ankieta ESG'!$G$187,BW546)),MAX($BV$3:BV545)+1,0)</f>
        <v>543</v>
      </c>
      <c r="BW546" s="134" t="s">
        <v>4546</v>
      </c>
      <c r="BX546" s="98">
        <v>0</v>
      </c>
      <c r="BY546" s="99" t="str">
        <f>IFERROR(VLOOKUP(ROWS($BW$4:BW546),$BV$4:$BW$2337,2,0),"")</f>
        <v>Gródek (pow. białostocki, woj. podlaskie)</v>
      </c>
      <c r="BZ546" s="98">
        <v>0</v>
      </c>
      <c r="CA546" s="98">
        <f>IF(ISNUMBER(SEARCH('ankieta ESG'!$G$188,CB546)),MAX($CA$3:CA545)+1,0)</f>
        <v>543</v>
      </c>
      <c r="CB546" s="134" t="s">
        <v>4546</v>
      </c>
      <c r="CC546" s="98">
        <v>0</v>
      </c>
      <c r="CD546" s="99" t="str">
        <f>IFERROR(VLOOKUP(ROWS($CB$4:CB546),$CA$4:$CB$2337,2,0),"")</f>
        <v>Gródek (pow. białostocki, woj. podlaskie)</v>
      </c>
      <c r="CE546" s="98">
        <v>0</v>
      </c>
      <c r="CF546" s="98">
        <f>IF(ISNUMBER(SEARCH('ankieta ESG'!$G$189,CG546)),MAX($CF$3:CF545)+1,0)</f>
        <v>543</v>
      </c>
      <c r="CG546" s="134" t="s">
        <v>4546</v>
      </c>
      <c r="CH546" s="98">
        <v>0</v>
      </c>
      <c r="CI546" s="99" t="str">
        <f>IFERROR(VLOOKUP(ROWS($CG$4:CG546),$CF$4:$CG$2337,2,0),"")</f>
        <v>Gródek (pow. białostocki, woj. podlaskie)</v>
      </c>
      <c r="CJ546" s="98">
        <v>0</v>
      </c>
    </row>
    <row r="547" spans="2:88">
      <c r="B547" s="98">
        <f>IF(ISNUMBER(SEARCH('ankieta ESG'!$E$11,C547)),MAX(B$3:$B546)+1,0)</f>
        <v>544</v>
      </c>
      <c r="C547" s="99" t="s">
        <v>588</v>
      </c>
      <c r="D547" s="98">
        <v>0</v>
      </c>
      <c r="E547" s="99" t="str">
        <f>IFERROR(VLOOKUP(ROWS($C$4:C547),$B$4:$C$1385,2,0),"")</f>
        <v>77.32.Z Wynajem i dzierżawa maszyn i urządzeń budowlanych (PKD 2007)</v>
      </c>
      <c r="F547" s="98">
        <v>0</v>
      </c>
      <c r="AM547" s="98">
        <f>IF(ISNUMBER(SEARCH('ankieta ESG'!$G$180,AN547)),MAX(AM$3:$AM546)+1,0)</f>
        <v>544</v>
      </c>
      <c r="AN547" s="134" t="s">
        <v>4547</v>
      </c>
      <c r="AO547" s="98">
        <v>0</v>
      </c>
      <c r="AP547" s="99" t="str">
        <f>IFERROR(VLOOKUP(ROWS($AN$4:AN547),$AM$4:$AN$2337,2,0),"")</f>
        <v>Gródek nad Dunajcem (pow. nowosądecki, woj. małopolskie)</v>
      </c>
      <c r="AQ547" s="98">
        <v>0</v>
      </c>
      <c r="AR547" s="98">
        <f>IF(ISNUMBER(SEARCH('ankieta ESG'!$G$181,AS547)),MAX($AR$3:AR546)+1,0)</f>
        <v>544</v>
      </c>
      <c r="AS547" s="134" t="s">
        <v>4547</v>
      </c>
      <c r="AT547" s="98">
        <v>0</v>
      </c>
      <c r="AU547" s="99" t="str">
        <f>IFERROR(VLOOKUP(ROWS($AS$4:AS547),$AR$4:$AS$2337,2,0),"")</f>
        <v>Gródek nad Dunajcem (pow. nowosądecki, woj. małopolskie)</v>
      </c>
      <c r="AV547" s="98">
        <v>0</v>
      </c>
      <c r="AW547" s="98">
        <f>IF(ISNUMBER(SEARCH('ankieta ESG'!$G$182,AX547)),MAX($AW$3:AW546)+1,0)</f>
        <v>544</v>
      </c>
      <c r="AX547" s="134" t="s">
        <v>4547</v>
      </c>
      <c r="AY547" s="98">
        <v>0</v>
      </c>
      <c r="AZ547" s="99" t="str">
        <f>IFERROR(VLOOKUP(ROWS($AX$4:AX547),$AW$4:$AX$2337,2,0),"")</f>
        <v>Gródek nad Dunajcem (pow. nowosądecki, woj. małopolskie)</v>
      </c>
      <c r="BA547" s="98">
        <v>0</v>
      </c>
      <c r="BB547" s="98">
        <f>IF(ISNUMBER(SEARCH('ankieta ESG'!$G$183,BC547)),MAX($BB$3:BB546)+1,0)</f>
        <v>544</v>
      </c>
      <c r="BC547" s="134" t="s">
        <v>4547</v>
      </c>
      <c r="BD547" s="98">
        <v>0</v>
      </c>
      <c r="BE547" s="99" t="str">
        <f>IFERROR(VLOOKUP(ROWS($BC$4:BC547),$BB$4:$BC$2337,2,0),"")</f>
        <v>Gródek nad Dunajcem (pow. nowosądecki, woj. małopolskie)</v>
      </c>
      <c r="BF547" s="98">
        <v>0</v>
      </c>
      <c r="BG547" s="98">
        <f>IF(ISNUMBER(SEARCH('ankieta ESG'!$G$184,BH547)),MAX($BG$3:BG546)+1,0)</f>
        <v>544</v>
      </c>
      <c r="BH547" s="134" t="s">
        <v>4547</v>
      </c>
      <c r="BI547" s="98">
        <v>0</v>
      </c>
      <c r="BJ547" s="99" t="str">
        <f>IFERROR(VLOOKUP(ROWS($BH$4:BH547),$BG$4:$BH$2337,2,0),"")</f>
        <v>Gródek nad Dunajcem (pow. nowosądecki, woj. małopolskie)</v>
      </c>
      <c r="BK547" s="98">
        <v>0</v>
      </c>
      <c r="BL547" s="98">
        <f>IF(ISNUMBER(SEARCH('ankieta ESG'!$G$185,BM547)),MAX($BL$3:BL546)+1,0)</f>
        <v>544</v>
      </c>
      <c r="BM547" s="134" t="s">
        <v>4547</v>
      </c>
      <c r="BN547" s="98">
        <v>0</v>
      </c>
      <c r="BO547" s="99" t="str">
        <f>IFERROR(VLOOKUP(ROWS($BM$4:BM547),$BL$4:$BM$2337,2,0),"")</f>
        <v>Gródek nad Dunajcem (pow. nowosądecki, woj. małopolskie)</v>
      </c>
      <c r="BP547" s="98">
        <v>0</v>
      </c>
      <c r="BQ547" s="98">
        <f>IF(ISNUMBER(SEARCH('ankieta ESG'!$G$186,BR547)),MAX($BQ$3:BQ546)+1,0)</f>
        <v>544</v>
      </c>
      <c r="BR547" s="134" t="s">
        <v>4547</v>
      </c>
      <c r="BS547" s="98">
        <v>0</v>
      </c>
      <c r="BT547" s="99" t="str">
        <f>IFERROR(VLOOKUP(ROWS($BR$4:BR547),$BQ$4:$BR$2337,2,0),"")</f>
        <v>Gródek nad Dunajcem (pow. nowosądecki, woj. małopolskie)</v>
      </c>
      <c r="BU547" s="98">
        <v>0</v>
      </c>
      <c r="BV547" s="98">
        <f>IF(ISNUMBER(SEARCH('ankieta ESG'!$G$187,BW547)),MAX($BV$3:BV546)+1,0)</f>
        <v>544</v>
      </c>
      <c r="BW547" s="134" t="s">
        <v>4547</v>
      </c>
      <c r="BX547" s="98">
        <v>0</v>
      </c>
      <c r="BY547" s="99" t="str">
        <f>IFERROR(VLOOKUP(ROWS($BW$4:BW547),$BV$4:$BW$2337,2,0),"")</f>
        <v>Gródek nad Dunajcem (pow. nowosądecki, woj. małopolskie)</v>
      </c>
      <c r="BZ547" s="98">
        <v>0</v>
      </c>
      <c r="CA547" s="98">
        <f>IF(ISNUMBER(SEARCH('ankieta ESG'!$G$188,CB547)),MAX($CA$3:CA546)+1,0)</f>
        <v>544</v>
      </c>
      <c r="CB547" s="134" t="s">
        <v>4547</v>
      </c>
      <c r="CC547" s="98">
        <v>0</v>
      </c>
      <c r="CD547" s="99" t="str">
        <f>IFERROR(VLOOKUP(ROWS($CB$4:CB547),$CA$4:$CB$2337,2,0),"")</f>
        <v>Gródek nad Dunajcem (pow. nowosądecki, woj. małopolskie)</v>
      </c>
      <c r="CE547" s="98">
        <v>0</v>
      </c>
      <c r="CF547" s="98">
        <f>IF(ISNUMBER(SEARCH('ankieta ESG'!$G$189,CG547)),MAX($CF$3:CF546)+1,0)</f>
        <v>544</v>
      </c>
      <c r="CG547" s="134" t="s">
        <v>4547</v>
      </c>
      <c r="CH547" s="98">
        <v>0</v>
      </c>
      <c r="CI547" s="99" t="str">
        <f>IFERROR(VLOOKUP(ROWS($CG$4:CG547),$CF$4:$CG$2337,2,0),"")</f>
        <v>Gródek nad Dunajcem (pow. nowosądecki, woj. małopolskie)</v>
      </c>
      <c r="CJ547" s="98">
        <v>0</v>
      </c>
    </row>
    <row r="548" spans="2:88">
      <c r="B548" s="98">
        <f>IF(ISNUMBER(SEARCH('ankieta ESG'!$E$11,C548)),MAX(B$3:$B547)+1,0)</f>
        <v>545</v>
      </c>
      <c r="C548" s="99" t="s">
        <v>589</v>
      </c>
      <c r="D548" s="98">
        <v>0</v>
      </c>
      <c r="E548" s="99" t="str">
        <f>IFERROR(VLOOKUP(ROWS($C$4:C548),$B$4:$C$1385,2,0),"")</f>
        <v>77.33.Z Wynajem i dzierżawa maszyn i urządzeń biurowych, włączając komputery (PKD 2007)</v>
      </c>
      <c r="F548" s="98">
        <v>0</v>
      </c>
      <c r="AM548" s="98">
        <f>IF(ISNUMBER(SEARCH('ankieta ESG'!$G$180,AN548)),MAX(AM$3:$AM547)+1,0)</f>
        <v>545</v>
      </c>
      <c r="AN548" s="134" t="s">
        <v>4548</v>
      </c>
      <c r="AO548" s="98">
        <v>0</v>
      </c>
      <c r="AP548" s="99" t="str">
        <f>IFERROR(VLOOKUP(ROWS($AN$4:AN548),$AM$4:$AN$2337,2,0),"")</f>
        <v>Grójec (pow. grójecki, woj. mazowieckie)</v>
      </c>
      <c r="AQ548" s="98">
        <v>0</v>
      </c>
      <c r="AR548" s="98">
        <f>IF(ISNUMBER(SEARCH('ankieta ESG'!$G$181,AS548)),MAX($AR$3:AR547)+1,0)</f>
        <v>545</v>
      </c>
      <c r="AS548" s="134" t="s">
        <v>4548</v>
      </c>
      <c r="AT548" s="98">
        <v>0</v>
      </c>
      <c r="AU548" s="99" t="str">
        <f>IFERROR(VLOOKUP(ROWS($AS$4:AS548),$AR$4:$AS$2337,2,0),"")</f>
        <v>Grójec (pow. grójecki, woj. mazowieckie)</v>
      </c>
      <c r="AV548" s="98">
        <v>0</v>
      </c>
      <c r="AW548" s="98">
        <f>IF(ISNUMBER(SEARCH('ankieta ESG'!$G$182,AX548)),MAX($AW$3:AW547)+1,0)</f>
        <v>545</v>
      </c>
      <c r="AX548" s="134" t="s">
        <v>4548</v>
      </c>
      <c r="AY548" s="98">
        <v>0</v>
      </c>
      <c r="AZ548" s="99" t="str">
        <f>IFERROR(VLOOKUP(ROWS($AX$4:AX548),$AW$4:$AX$2337,2,0),"")</f>
        <v>Grójec (pow. grójecki, woj. mazowieckie)</v>
      </c>
      <c r="BA548" s="98">
        <v>0</v>
      </c>
      <c r="BB548" s="98">
        <f>IF(ISNUMBER(SEARCH('ankieta ESG'!$G$183,BC548)),MAX($BB$3:BB547)+1,0)</f>
        <v>545</v>
      </c>
      <c r="BC548" s="134" t="s">
        <v>4548</v>
      </c>
      <c r="BD548" s="98">
        <v>0</v>
      </c>
      <c r="BE548" s="99" t="str">
        <f>IFERROR(VLOOKUP(ROWS($BC$4:BC548),$BB$4:$BC$2337,2,0),"")</f>
        <v>Grójec (pow. grójecki, woj. mazowieckie)</v>
      </c>
      <c r="BF548" s="98">
        <v>0</v>
      </c>
      <c r="BG548" s="98">
        <f>IF(ISNUMBER(SEARCH('ankieta ESG'!$G$184,BH548)),MAX($BG$3:BG547)+1,0)</f>
        <v>545</v>
      </c>
      <c r="BH548" s="134" t="s">
        <v>4548</v>
      </c>
      <c r="BI548" s="98">
        <v>0</v>
      </c>
      <c r="BJ548" s="99" t="str">
        <f>IFERROR(VLOOKUP(ROWS($BH$4:BH548),$BG$4:$BH$2337,2,0),"")</f>
        <v>Grójec (pow. grójecki, woj. mazowieckie)</v>
      </c>
      <c r="BK548" s="98">
        <v>0</v>
      </c>
      <c r="BL548" s="98">
        <f>IF(ISNUMBER(SEARCH('ankieta ESG'!$G$185,BM548)),MAX($BL$3:BL547)+1,0)</f>
        <v>545</v>
      </c>
      <c r="BM548" s="134" t="s">
        <v>4548</v>
      </c>
      <c r="BN548" s="98">
        <v>0</v>
      </c>
      <c r="BO548" s="99" t="str">
        <f>IFERROR(VLOOKUP(ROWS($BM$4:BM548),$BL$4:$BM$2337,2,0),"")</f>
        <v>Grójec (pow. grójecki, woj. mazowieckie)</v>
      </c>
      <c r="BP548" s="98">
        <v>0</v>
      </c>
      <c r="BQ548" s="98">
        <f>IF(ISNUMBER(SEARCH('ankieta ESG'!$G$186,BR548)),MAX($BQ$3:BQ547)+1,0)</f>
        <v>545</v>
      </c>
      <c r="BR548" s="134" t="s">
        <v>4548</v>
      </c>
      <c r="BS548" s="98">
        <v>0</v>
      </c>
      <c r="BT548" s="99" t="str">
        <f>IFERROR(VLOOKUP(ROWS($BR$4:BR548),$BQ$4:$BR$2337,2,0),"")</f>
        <v>Grójec (pow. grójecki, woj. mazowieckie)</v>
      </c>
      <c r="BU548" s="98">
        <v>0</v>
      </c>
      <c r="BV548" s="98">
        <f>IF(ISNUMBER(SEARCH('ankieta ESG'!$G$187,BW548)),MAX($BV$3:BV547)+1,0)</f>
        <v>545</v>
      </c>
      <c r="BW548" s="134" t="s">
        <v>4548</v>
      </c>
      <c r="BX548" s="98">
        <v>0</v>
      </c>
      <c r="BY548" s="99" t="str">
        <f>IFERROR(VLOOKUP(ROWS($BW$4:BW548),$BV$4:$BW$2337,2,0),"")</f>
        <v>Grójec (pow. grójecki, woj. mazowieckie)</v>
      </c>
      <c r="BZ548" s="98">
        <v>0</v>
      </c>
      <c r="CA548" s="98">
        <f>IF(ISNUMBER(SEARCH('ankieta ESG'!$G$188,CB548)),MAX($CA$3:CA547)+1,0)</f>
        <v>545</v>
      </c>
      <c r="CB548" s="134" t="s">
        <v>4548</v>
      </c>
      <c r="CC548" s="98">
        <v>0</v>
      </c>
      <c r="CD548" s="99" t="str">
        <f>IFERROR(VLOOKUP(ROWS($CB$4:CB548),$CA$4:$CB$2337,2,0),"")</f>
        <v>Grójec (pow. grójecki, woj. mazowieckie)</v>
      </c>
      <c r="CE548" s="98">
        <v>0</v>
      </c>
      <c r="CF548" s="98">
        <f>IF(ISNUMBER(SEARCH('ankieta ESG'!$G$189,CG548)),MAX($CF$3:CF547)+1,0)</f>
        <v>545</v>
      </c>
      <c r="CG548" s="134" t="s">
        <v>4548</v>
      </c>
      <c r="CH548" s="98">
        <v>0</v>
      </c>
      <c r="CI548" s="99" t="str">
        <f>IFERROR(VLOOKUP(ROWS($CG$4:CG548),$CF$4:$CG$2337,2,0),"")</f>
        <v>Grójec (pow. grójecki, woj. mazowieckie)</v>
      </c>
      <c r="CJ548" s="98">
        <v>0</v>
      </c>
    </row>
    <row r="549" spans="2:88">
      <c r="B549" s="98">
        <f>IF(ISNUMBER(SEARCH('ankieta ESG'!$E$11,C549)),MAX(B$3:$B548)+1,0)</f>
        <v>546</v>
      </c>
      <c r="C549" s="99" t="s">
        <v>590</v>
      </c>
      <c r="D549" s="98">
        <v>0</v>
      </c>
      <c r="E549" s="99" t="str">
        <f>IFERROR(VLOOKUP(ROWS($C$4:C549),$B$4:$C$1385,2,0),"")</f>
        <v>77.34.Z Wynajem i dzierżawa środków transportu wodnego (PKD 2007)</v>
      </c>
      <c r="F549" s="98">
        <v>0</v>
      </c>
      <c r="AM549" s="98">
        <f>IF(ISNUMBER(SEARCH('ankieta ESG'!$G$180,AN549)),MAX(AM$3:$AM548)+1,0)</f>
        <v>546</v>
      </c>
      <c r="AN549" s="134" t="s">
        <v>4549</v>
      </c>
      <c r="AO549" s="98">
        <v>0</v>
      </c>
      <c r="AP549" s="99" t="str">
        <f>IFERROR(VLOOKUP(ROWS($AN$4:AN549),$AM$4:$AN$2337,2,0),"")</f>
        <v>Grudusk (pow. ciechanowski, woj. mazowieckie)</v>
      </c>
      <c r="AQ549" s="98">
        <v>0</v>
      </c>
      <c r="AR549" s="98">
        <f>IF(ISNUMBER(SEARCH('ankieta ESG'!$G$181,AS549)),MAX($AR$3:AR548)+1,0)</f>
        <v>546</v>
      </c>
      <c r="AS549" s="134" t="s">
        <v>4549</v>
      </c>
      <c r="AT549" s="98">
        <v>0</v>
      </c>
      <c r="AU549" s="99" t="str">
        <f>IFERROR(VLOOKUP(ROWS($AS$4:AS549),$AR$4:$AS$2337,2,0),"")</f>
        <v>Grudusk (pow. ciechanowski, woj. mazowieckie)</v>
      </c>
      <c r="AV549" s="98">
        <v>0</v>
      </c>
      <c r="AW549" s="98">
        <f>IF(ISNUMBER(SEARCH('ankieta ESG'!$G$182,AX549)),MAX($AW$3:AW548)+1,0)</f>
        <v>546</v>
      </c>
      <c r="AX549" s="134" t="s">
        <v>4549</v>
      </c>
      <c r="AY549" s="98">
        <v>0</v>
      </c>
      <c r="AZ549" s="99" t="str">
        <f>IFERROR(VLOOKUP(ROWS($AX$4:AX549),$AW$4:$AX$2337,2,0),"")</f>
        <v>Grudusk (pow. ciechanowski, woj. mazowieckie)</v>
      </c>
      <c r="BA549" s="98">
        <v>0</v>
      </c>
      <c r="BB549" s="98">
        <f>IF(ISNUMBER(SEARCH('ankieta ESG'!$G$183,BC549)),MAX($BB$3:BB548)+1,0)</f>
        <v>546</v>
      </c>
      <c r="BC549" s="134" t="s">
        <v>4549</v>
      </c>
      <c r="BD549" s="98">
        <v>0</v>
      </c>
      <c r="BE549" s="99" t="str">
        <f>IFERROR(VLOOKUP(ROWS($BC$4:BC549),$BB$4:$BC$2337,2,0),"")</f>
        <v>Grudusk (pow. ciechanowski, woj. mazowieckie)</v>
      </c>
      <c r="BF549" s="98">
        <v>0</v>
      </c>
      <c r="BG549" s="98">
        <f>IF(ISNUMBER(SEARCH('ankieta ESG'!$G$184,BH549)),MAX($BG$3:BG548)+1,0)</f>
        <v>546</v>
      </c>
      <c r="BH549" s="134" t="s">
        <v>4549</v>
      </c>
      <c r="BI549" s="98">
        <v>0</v>
      </c>
      <c r="BJ549" s="99" t="str">
        <f>IFERROR(VLOOKUP(ROWS($BH$4:BH549),$BG$4:$BH$2337,2,0),"")</f>
        <v>Grudusk (pow. ciechanowski, woj. mazowieckie)</v>
      </c>
      <c r="BK549" s="98">
        <v>0</v>
      </c>
      <c r="BL549" s="98">
        <f>IF(ISNUMBER(SEARCH('ankieta ESG'!$G$185,BM549)),MAX($BL$3:BL548)+1,0)</f>
        <v>546</v>
      </c>
      <c r="BM549" s="134" t="s">
        <v>4549</v>
      </c>
      <c r="BN549" s="98">
        <v>0</v>
      </c>
      <c r="BO549" s="99" t="str">
        <f>IFERROR(VLOOKUP(ROWS($BM$4:BM549),$BL$4:$BM$2337,2,0),"")</f>
        <v>Grudusk (pow. ciechanowski, woj. mazowieckie)</v>
      </c>
      <c r="BP549" s="98">
        <v>0</v>
      </c>
      <c r="BQ549" s="98">
        <f>IF(ISNUMBER(SEARCH('ankieta ESG'!$G$186,BR549)),MAX($BQ$3:BQ548)+1,0)</f>
        <v>546</v>
      </c>
      <c r="BR549" s="134" t="s">
        <v>4549</v>
      </c>
      <c r="BS549" s="98">
        <v>0</v>
      </c>
      <c r="BT549" s="99" t="str">
        <f>IFERROR(VLOOKUP(ROWS($BR$4:BR549),$BQ$4:$BR$2337,2,0),"")</f>
        <v>Grudusk (pow. ciechanowski, woj. mazowieckie)</v>
      </c>
      <c r="BU549" s="98">
        <v>0</v>
      </c>
      <c r="BV549" s="98">
        <f>IF(ISNUMBER(SEARCH('ankieta ESG'!$G$187,BW549)),MAX($BV$3:BV548)+1,0)</f>
        <v>546</v>
      </c>
      <c r="BW549" s="134" t="s">
        <v>4549</v>
      </c>
      <c r="BX549" s="98">
        <v>0</v>
      </c>
      <c r="BY549" s="99" t="str">
        <f>IFERROR(VLOOKUP(ROWS($BW$4:BW549),$BV$4:$BW$2337,2,0),"")</f>
        <v>Grudusk (pow. ciechanowski, woj. mazowieckie)</v>
      </c>
      <c r="BZ549" s="98">
        <v>0</v>
      </c>
      <c r="CA549" s="98">
        <f>IF(ISNUMBER(SEARCH('ankieta ESG'!$G$188,CB549)),MAX($CA$3:CA548)+1,0)</f>
        <v>546</v>
      </c>
      <c r="CB549" s="134" t="s">
        <v>4549</v>
      </c>
      <c r="CC549" s="98">
        <v>0</v>
      </c>
      <c r="CD549" s="99" t="str">
        <f>IFERROR(VLOOKUP(ROWS($CB$4:CB549),$CA$4:$CB$2337,2,0),"")</f>
        <v>Grudusk (pow. ciechanowski, woj. mazowieckie)</v>
      </c>
      <c r="CE549" s="98">
        <v>0</v>
      </c>
      <c r="CF549" s="98">
        <f>IF(ISNUMBER(SEARCH('ankieta ESG'!$G$189,CG549)),MAX($CF$3:CF548)+1,0)</f>
        <v>546</v>
      </c>
      <c r="CG549" s="134" t="s">
        <v>4549</v>
      </c>
      <c r="CH549" s="98">
        <v>0</v>
      </c>
      <c r="CI549" s="99" t="str">
        <f>IFERROR(VLOOKUP(ROWS($CG$4:CG549),$CF$4:$CG$2337,2,0),"")</f>
        <v>Grudusk (pow. ciechanowski, woj. mazowieckie)</v>
      </c>
      <c r="CJ549" s="98">
        <v>0</v>
      </c>
    </row>
    <row r="550" spans="2:88">
      <c r="B550" s="98">
        <f>IF(ISNUMBER(SEARCH('ankieta ESG'!$E$11,C550)),MAX(B$3:$B549)+1,0)</f>
        <v>547</v>
      </c>
      <c r="C550" s="99" t="s">
        <v>591</v>
      </c>
      <c r="D550" s="98">
        <v>0</v>
      </c>
      <c r="E550" s="99" t="str">
        <f>IFERROR(VLOOKUP(ROWS($C$4:C550),$B$4:$C$1385,2,0),"")</f>
        <v>77.35.Z Wynajem i dzierżawa środków transportu lotniczego (PKD 2007)</v>
      </c>
      <c r="F550" s="98">
        <v>0</v>
      </c>
      <c r="AM550" s="98">
        <f>IF(ISNUMBER(SEARCH('ankieta ESG'!$G$180,AN550)),MAX(AM$3:$AM549)+1,0)</f>
        <v>547</v>
      </c>
      <c r="AN550" s="134" t="s">
        <v>4550</v>
      </c>
      <c r="AO550" s="98">
        <v>0</v>
      </c>
      <c r="AP550" s="99" t="str">
        <f>IFERROR(VLOOKUP(ROWS($AN$4:AN550),$AM$4:$AN$2337,2,0),"")</f>
        <v>Grudziądz (pow. Grudziądz, woj. kujawsko-pomorskie)</v>
      </c>
      <c r="AQ550" s="98">
        <v>0</v>
      </c>
      <c r="AR550" s="98">
        <f>IF(ISNUMBER(SEARCH('ankieta ESG'!$G$181,AS550)),MAX($AR$3:AR549)+1,0)</f>
        <v>547</v>
      </c>
      <c r="AS550" s="134" t="s">
        <v>4550</v>
      </c>
      <c r="AT550" s="98">
        <v>0</v>
      </c>
      <c r="AU550" s="99" t="str">
        <f>IFERROR(VLOOKUP(ROWS($AS$4:AS550),$AR$4:$AS$2337,2,0),"")</f>
        <v>Grudziądz (pow. Grudziądz, woj. kujawsko-pomorskie)</v>
      </c>
      <c r="AV550" s="98">
        <v>0</v>
      </c>
      <c r="AW550" s="98">
        <f>IF(ISNUMBER(SEARCH('ankieta ESG'!$G$182,AX550)),MAX($AW$3:AW549)+1,0)</f>
        <v>547</v>
      </c>
      <c r="AX550" s="134" t="s">
        <v>4550</v>
      </c>
      <c r="AY550" s="98">
        <v>0</v>
      </c>
      <c r="AZ550" s="99" t="str">
        <f>IFERROR(VLOOKUP(ROWS($AX$4:AX550),$AW$4:$AX$2337,2,0),"")</f>
        <v>Grudziądz (pow. Grudziądz, woj. kujawsko-pomorskie)</v>
      </c>
      <c r="BA550" s="98">
        <v>0</v>
      </c>
      <c r="BB550" s="98">
        <f>IF(ISNUMBER(SEARCH('ankieta ESG'!$G$183,BC550)),MAX($BB$3:BB549)+1,0)</f>
        <v>547</v>
      </c>
      <c r="BC550" s="134" t="s">
        <v>4550</v>
      </c>
      <c r="BD550" s="98">
        <v>0</v>
      </c>
      <c r="BE550" s="99" t="str">
        <f>IFERROR(VLOOKUP(ROWS($BC$4:BC550),$BB$4:$BC$2337,2,0),"")</f>
        <v>Grudziądz (pow. Grudziądz, woj. kujawsko-pomorskie)</v>
      </c>
      <c r="BF550" s="98">
        <v>0</v>
      </c>
      <c r="BG550" s="98">
        <f>IF(ISNUMBER(SEARCH('ankieta ESG'!$G$184,BH550)),MAX($BG$3:BG549)+1,0)</f>
        <v>547</v>
      </c>
      <c r="BH550" s="134" t="s">
        <v>4550</v>
      </c>
      <c r="BI550" s="98">
        <v>0</v>
      </c>
      <c r="BJ550" s="99" t="str">
        <f>IFERROR(VLOOKUP(ROWS($BH$4:BH550),$BG$4:$BH$2337,2,0),"")</f>
        <v>Grudziądz (pow. Grudziądz, woj. kujawsko-pomorskie)</v>
      </c>
      <c r="BK550" s="98">
        <v>0</v>
      </c>
      <c r="BL550" s="98">
        <f>IF(ISNUMBER(SEARCH('ankieta ESG'!$G$185,BM550)),MAX($BL$3:BL549)+1,0)</f>
        <v>547</v>
      </c>
      <c r="BM550" s="134" t="s">
        <v>4550</v>
      </c>
      <c r="BN550" s="98">
        <v>0</v>
      </c>
      <c r="BO550" s="99" t="str">
        <f>IFERROR(VLOOKUP(ROWS($BM$4:BM550),$BL$4:$BM$2337,2,0),"")</f>
        <v>Grudziądz (pow. Grudziądz, woj. kujawsko-pomorskie)</v>
      </c>
      <c r="BP550" s="98">
        <v>0</v>
      </c>
      <c r="BQ550" s="98">
        <f>IF(ISNUMBER(SEARCH('ankieta ESG'!$G$186,BR550)),MAX($BQ$3:BQ549)+1,0)</f>
        <v>547</v>
      </c>
      <c r="BR550" s="134" t="s">
        <v>4550</v>
      </c>
      <c r="BS550" s="98">
        <v>0</v>
      </c>
      <c r="BT550" s="99" t="str">
        <f>IFERROR(VLOOKUP(ROWS($BR$4:BR550),$BQ$4:$BR$2337,2,0),"")</f>
        <v>Grudziądz (pow. Grudziądz, woj. kujawsko-pomorskie)</v>
      </c>
      <c r="BU550" s="98">
        <v>0</v>
      </c>
      <c r="BV550" s="98">
        <f>IF(ISNUMBER(SEARCH('ankieta ESG'!$G$187,BW550)),MAX($BV$3:BV549)+1,0)</f>
        <v>547</v>
      </c>
      <c r="BW550" s="134" t="s">
        <v>4550</v>
      </c>
      <c r="BX550" s="98">
        <v>0</v>
      </c>
      <c r="BY550" s="99" t="str">
        <f>IFERROR(VLOOKUP(ROWS($BW$4:BW550),$BV$4:$BW$2337,2,0),"")</f>
        <v>Grudziądz (pow. Grudziądz, woj. kujawsko-pomorskie)</v>
      </c>
      <c r="BZ550" s="98">
        <v>0</v>
      </c>
      <c r="CA550" s="98">
        <f>IF(ISNUMBER(SEARCH('ankieta ESG'!$G$188,CB550)),MAX($CA$3:CA549)+1,0)</f>
        <v>547</v>
      </c>
      <c r="CB550" s="134" t="s">
        <v>4550</v>
      </c>
      <c r="CC550" s="98">
        <v>0</v>
      </c>
      <c r="CD550" s="99" t="str">
        <f>IFERROR(VLOOKUP(ROWS($CB$4:CB550),$CA$4:$CB$2337,2,0),"")</f>
        <v>Grudziądz (pow. Grudziądz, woj. kujawsko-pomorskie)</v>
      </c>
      <c r="CE550" s="98">
        <v>0</v>
      </c>
      <c r="CF550" s="98">
        <f>IF(ISNUMBER(SEARCH('ankieta ESG'!$G$189,CG550)),MAX($CF$3:CF549)+1,0)</f>
        <v>547</v>
      </c>
      <c r="CG550" s="134" t="s">
        <v>4550</v>
      </c>
      <c r="CH550" s="98">
        <v>0</v>
      </c>
      <c r="CI550" s="99" t="str">
        <f>IFERROR(VLOOKUP(ROWS($CG$4:CG550),$CF$4:$CG$2337,2,0),"")</f>
        <v>Grudziądz (pow. Grudziądz, woj. kujawsko-pomorskie)</v>
      </c>
      <c r="CJ550" s="98">
        <v>0</v>
      </c>
    </row>
    <row r="551" spans="2:88">
      <c r="B551" s="98">
        <f>IF(ISNUMBER(SEARCH('ankieta ESG'!$E$11,C551)),MAX(B$3:$B550)+1,0)</f>
        <v>548</v>
      </c>
      <c r="C551" s="99" t="s">
        <v>592</v>
      </c>
      <c r="D551" s="98">
        <v>0</v>
      </c>
      <c r="E551" s="99" t="str">
        <f>IFERROR(VLOOKUP(ROWS($C$4:C551),$B$4:$C$1385,2,0),"")</f>
        <v>77.39.Z Wynajem i dzierżawa pozostałych maszyn, urządzeń oraz dóbr materialnych, gdzie indziej niesklasyfikowane (PKD 2007)</v>
      </c>
      <c r="F551" s="98">
        <v>0</v>
      </c>
      <c r="AM551" s="98">
        <f>IF(ISNUMBER(SEARCH('ankieta ESG'!$G$180,AN551)),MAX(AM$3:$AM550)+1,0)</f>
        <v>548</v>
      </c>
      <c r="AN551" s="134" t="s">
        <v>4551</v>
      </c>
      <c r="AO551" s="98">
        <v>0</v>
      </c>
      <c r="AP551" s="99" t="str">
        <f>IFERROR(VLOOKUP(ROWS($AN$4:AN551),$AM$4:$AN$2337,2,0),"")</f>
        <v>Grudziądz (pow. grudziądzki, woj. kujawsko-pomorskie)</v>
      </c>
      <c r="AQ551" s="98">
        <v>0</v>
      </c>
      <c r="AR551" s="98">
        <f>IF(ISNUMBER(SEARCH('ankieta ESG'!$G$181,AS551)),MAX($AR$3:AR550)+1,0)</f>
        <v>548</v>
      </c>
      <c r="AS551" s="134" t="s">
        <v>4551</v>
      </c>
      <c r="AT551" s="98">
        <v>0</v>
      </c>
      <c r="AU551" s="99" t="str">
        <f>IFERROR(VLOOKUP(ROWS($AS$4:AS551),$AR$4:$AS$2337,2,0),"")</f>
        <v>Grudziądz (pow. grudziądzki, woj. kujawsko-pomorskie)</v>
      </c>
      <c r="AV551" s="98">
        <v>0</v>
      </c>
      <c r="AW551" s="98">
        <f>IF(ISNUMBER(SEARCH('ankieta ESG'!$G$182,AX551)),MAX($AW$3:AW550)+1,0)</f>
        <v>548</v>
      </c>
      <c r="AX551" s="134" t="s">
        <v>4551</v>
      </c>
      <c r="AY551" s="98">
        <v>0</v>
      </c>
      <c r="AZ551" s="99" t="str">
        <f>IFERROR(VLOOKUP(ROWS($AX$4:AX551),$AW$4:$AX$2337,2,0),"")</f>
        <v>Grudziądz (pow. grudziądzki, woj. kujawsko-pomorskie)</v>
      </c>
      <c r="BA551" s="98">
        <v>0</v>
      </c>
      <c r="BB551" s="98">
        <f>IF(ISNUMBER(SEARCH('ankieta ESG'!$G$183,BC551)),MAX($BB$3:BB550)+1,0)</f>
        <v>548</v>
      </c>
      <c r="BC551" s="134" t="s">
        <v>4551</v>
      </c>
      <c r="BD551" s="98">
        <v>0</v>
      </c>
      <c r="BE551" s="99" t="str">
        <f>IFERROR(VLOOKUP(ROWS($BC$4:BC551),$BB$4:$BC$2337,2,0),"")</f>
        <v>Grudziądz (pow. grudziądzki, woj. kujawsko-pomorskie)</v>
      </c>
      <c r="BF551" s="98">
        <v>0</v>
      </c>
      <c r="BG551" s="98">
        <f>IF(ISNUMBER(SEARCH('ankieta ESG'!$G$184,BH551)),MAX($BG$3:BG550)+1,0)</f>
        <v>548</v>
      </c>
      <c r="BH551" s="134" t="s">
        <v>4551</v>
      </c>
      <c r="BI551" s="98">
        <v>0</v>
      </c>
      <c r="BJ551" s="99" t="str">
        <f>IFERROR(VLOOKUP(ROWS($BH$4:BH551),$BG$4:$BH$2337,2,0),"")</f>
        <v>Grudziądz (pow. grudziądzki, woj. kujawsko-pomorskie)</v>
      </c>
      <c r="BK551" s="98">
        <v>0</v>
      </c>
      <c r="BL551" s="98">
        <f>IF(ISNUMBER(SEARCH('ankieta ESG'!$G$185,BM551)),MAX($BL$3:BL550)+1,0)</f>
        <v>548</v>
      </c>
      <c r="BM551" s="134" t="s">
        <v>4551</v>
      </c>
      <c r="BN551" s="98">
        <v>0</v>
      </c>
      <c r="BO551" s="99" t="str">
        <f>IFERROR(VLOOKUP(ROWS($BM$4:BM551),$BL$4:$BM$2337,2,0),"")</f>
        <v>Grudziądz (pow. grudziądzki, woj. kujawsko-pomorskie)</v>
      </c>
      <c r="BP551" s="98">
        <v>0</v>
      </c>
      <c r="BQ551" s="98">
        <f>IF(ISNUMBER(SEARCH('ankieta ESG'!$G$186,BR551)),MAX($BQ$3:BQ550)+1,0)</f>
        <v>548</v>
      </c>
      <c r="BR551" s="134" t="s">
        <v>4551</v>
      </c>
      <c r="BS551" s="98">
        <v>0</v>
      </c>
      <c r="BT551" s="99" t="str">
        <f>IFERROR(VLOOKUP(ROWS($BR$4:BR551),$BQ$4:$BR$2337,2,0),"")</f>
        <v>Grudziądz (pow. grudziądzki, woj. kujawsko-pomorskie)</v>
      </c>
      <c r="BU551" s="98">
        <v>0</v>
      </c>
      <c r="BV551" s="98">
        <f>IF(ISNUMBER(SEARCH('ankieta ESG'!$G$187,BW551)),MAX($BV$3:BV550)+1,0)</f>
        <v>548</v>
      </c>
      <c r="BW551" s="134" t="s">
        <v>4551</v>
      </c>
      <c r="BX551" s="98">
        <v>0</v>
      </c>
      <c r="BY551" s="99" t="str">
        <f>IFERROR(VLOOKUP(ROWS($BW$4:BW551),$BV$4:$BW$2337,2,0),"")</f>
        <v>Grudziądz (pow. grudziądzki, woj. kujawsko-pomorskie)</v>
      </c>
      <c r="BZ551" s="98">
        <v>0</v>
      </c>
      <c r="CA551" s="98">
        <f>IF(ISNUMBER(SEARCH('ankieta ESG'!$G$188,CB551)),MAX($CA$3:CA550)+1,0)</f>
        <v>548</v>
      </c>
      <c r="CB551" s="134" t="s">
        <v>4551</v>
      </c>
      <c r="CC551" s="98">
        <v>0</v>
      </c>
      <c r="CD551" s="99" t="str">
        <f>IFERROR(VLOOKUP(ROWS($CB$4:CB551),$CA$4:$CB$2337,2,0),"")</f>
        <v>Grudziądz (pow. grudziądzki, woj. kujawsko-pomorskie)</v>
      </c>
      <c r="CE551" s="98">
        <v>0</v>
      </c>
      <c r="CF551" s="98">
        <f>IF(ISNUMBER(SEARCH('ankieta ESG'!$G$189,CG551)),MAX($CF$3:CF550)+1,0)</f>
        <v>548</v>
      </c>
      <c r="CG551" s="134" t="s">
        <v>4551</v>
      </c>
      <c r="CH551" s="98">
        <v>0</v>
      </c>
      <c r="CI551" s="99" t="str">
        <f>IFERROR(VLOOKUP(ROWS($CG$4:CG551),$CF$4:$CG$2337,2,0),"")</f>
        <v>Grudziądz (pow. grudziądzki, woj. kujawsko-pomorskie)</v>
      </c>
      <c r="CJ551" s="98">
        <v>0</v>
      </c>
    </row>
    <row r="552" spans="2:88">
      <c r="B552" s="98">
        <f>IF(ISNUMBER(SEARCH('ankieta ESG'!$E$11,C552)),MAX(B$3:$B551)+1,0)</f>
        <v>549</v>
      </c>
      <c r="C552" s="99" t="s">
        <v>593</v>
      </c>
      <c r="D552" s="98">
        <v>0</v>
      </c>
      <c r="E552" s="99" t="str">
        <f>IFERROR(VLOOKUP(ROWS($C$4:C552),$B$4:$C$1385,2,0),"")</f>
        <v>77.40.Z Dzierżawa własności intelektualnej i podobnych produktów, z wyłączeniem prac chronionych prawem autorskim (PKD 2007)</v>
      </c>
      <c r="F552" s="98">
        <v>0</v>
      </c>
      <c r="AM552" s="98">
        <f>IF(ISNUMBER(SEARCH('ankieta ESG'!$G$180,AN552)),MAX(AM$3:$AM551)+1,0)</f>
        <v>549</v>
      </c>
      <c r="AN552" s="134" t="s">
        <v>4552</v>
      </c>
      <c r="AO552" s="98">
        <v>0</v>
      </c>
      <c r="AP552" s="99" t="str">
        <f>IFERROR(VLOOKUP(ROWS($AN$4:AN552),$AM$4:$AN$2337,2,0),"")</f>
        <v>Grunwald (pow. ostródzki, woj. warmińsko-mazurskie)</v>
      </c>
      <c r="AQ552" s="98">
        <v>0</v>
      </c>
      <c r="AR552" s="98">
        <f>IF(ISNUMBER(SEARCH('ankieta ESG'!$G$181,AS552)),MAX($AR$3:AR551)+1,0)</f>
        <v>549</v>
      </c>
      <c r="AS552" s="134" t="s">
        <v>4552</v>
      </c>
      <c r="AT552" s="98">
        <v>0</v>
      </c>
      <c r="AU552" s="99" t="str">
        <f>IFERROR(VLOOKUP(ROWS($AS$4:AS552),$AR$4:$AS$2337,2,0),"")</f>
        <v>Grunwald (pow. ostródzki, woj. warmińsko-mazurskie)</v>
      </c>
      <c r="AV552" s="98">
        <v>0</v>
      </c>
      <c r="AW552" s="98">
        <f>IF(ISNUMBER(SEARCH('ankieta ESG'!$G$182,AX552)),MAX($AW$3:AW551)+1,0)</f>
        <v>549</v>
      </c>
      <c r="AX552" s="134" t="s">
        <v>4552</v>
      </c>
      <c r="AY552" s="98">
        <v>0</v>
      </c>
      <c r="AZ552" s="99" t="str">
        <f>IFERROR(VLOOKUP(ROWS($AX$4:AX552),$AW$4:$AX$2337,2,0),"")</f>
        <v>Grunwald (pow. ostródzki, woj. warmińsko-mazurskie)</v>
      </c>
      <c r="BA552" s="98">
        <v>0</v>
      </c>
      <c r="BB552" s="98">
        <f>IF(ISNUMBER(SEARCH('ankieta ESG'!$G$183,BC552)),MAX($BB$3:BB551)+1,0)</f>
        <v>549</v>
      </c>
      <c r="BC552" s="134" t="s">
        <v>4552</v>
      </c>
      <c r="BD552" s="98">
        <v>0</v>
      </c>
      <c r="BE552" s="99" t="str">
        <f>IFERROR(VLOOKUP(ROWS($BC$4:BC552),$BB$4:$BC$2337,2,0),"")</f>
        <v>Grunwald (pow. ostródzki, woj. warmińsko-mazurskie)</v>
      </c>
      <c r="BF552" s="98">
        <v>0</v>
      </c>
      <c r="BG552" s="98">
        <f>IF(ISNUMBER(SEARCH('ankieta ESG'!$G$184,BH552)),MAX($BG$3:BG551)+1,0)</f>
        <v>549</v>
      </c>
      <c r="BH552" s="134" t="s">
        <v>4552</v>
      </c>
      <c r="BI552" s="98">
        <v>0</v>
      </c>
      <c r="BJ552" s="99" t="str">
        <f>IFERROR(VLOOKUP(ROWS($BH$4:BH552),$BG$4:$BH$2337,2,0),"")</f>
        <v>Grunwald (pow. ostródzki, woj. warmińsko-mazurskie)</v>
      </c>
      <c r="BK552" s="98">
        <v>0</v>
      </c>
      <c r="BL552" s="98">
        <f>IF(ISNUMBER(SEARCH('ankieta ESG'!$G$185,BM552)),MAX($BL$3:BL551)+1,0)</f>
        <v>549</v>
      </c>
      <c r="BM552" s="134" t="s">
        <v>4552</v>
      </c>
      <c r="BN552" s="98">
        <v>0</v>
      </c>
      <c r="BO552" s="99" t="str">
        <f>IFERROR(VLOOKUP(ROWS($BM$4:BM552),$BL$4:$BM$2337,2,0),"")</f>
        <v>Grunwald (pow. ostródzki, woj. warmińsko-mazurskie)</v>
      </c>
      <c r="BP552" s="98">
        <v>0</v>
      </c>
      <c r="BQ552" s="98">
        <f>IF(ISNUMBER(SEARCH('ankieta ESG'!$G$186,BR552)),MAX($BQ$3:BQ551)+1,0)</f>
        <v>549</v>
      </c>
      <c r="BR552" s="134" t="s">
        <v>4552</v>
      </c>
      <c r="BS552" s="98">
        <v>0</v>
      </c>
      <c r="BT552" s="99" t="str">
        <f>IFERROR(VLOOKUP(ROWS($BR$4:BR552),$BQ$4:$BR$2337,2,0),"")</f>
        <v>Grunwald (pow. ostródzki, woj. warmińsko-mazurskie)</v>
      </c>
      <c r="BU552" s="98">
        <v>0</v>
      </c>
      <c r="BV552" s="98">
        <f>IF(ISNUMBER(SEARCH('ankieta ESG'!$G$187,BW552)),MAX($BV$3:BV551)+1,0)</f>
        <v>549</v>
      </c>
      <c r="BW552" s="134" t="s">
        <v>4552</v>
      </c>
      <c r="BX552" s="98">
        <v>0</v>
      </c>
      <c r="BY552" s="99" t="str">
        <f>IFERROR(VLOOKUP(ROWS($BW$4:BW552),$BV$4:$BW$2337,2,0),"")</f>
        <v>Grunwald (pow. ostródzki, woj. warmińsko-mazurskie)</v>
      </c>
      <c r="BZ552" s="98">
        <v>0</v>
      </c>
      <c r="CA552" s="98">
        <f>IF(ISNUMBER(SEARCH('ankieta ESG'!$G$188,CB552)),MAX($CA$3:CA551)+1,0)</f>
        <v>549</v>
      </c>
      <c r="CB552" s="134" t="s">
        <v>4552</v>
      </c>
      <c r="CC552" s="98">
        <v>0</v>
      </c>
      <c r="CD552" s="99" t="str">
        <f>IFERROR(VLOOKUP(ROWS($CB$4:CB552),$CA$4:$CB$2337,2,0),"")</f>
        <v>Grunwald (pow. ostródzki, woj. warmińsko-mazurskie)</v>
      </c>
      <c r="CE552" s="98">
        <v>0</v>
      </c>
      <c r="CF552" s="98">
        <f>IF(ISNUMBER(SEARCH('ankieta ESG'!$G$189,CG552)),MAX($CF$3:CF551)+1,0)</f>
        <v>549</v>
      </c>
      <c r="CG552" s="134" t="s">
        <v>4552</v>
      </c>
      <c r="CH552" s="98">
        <v>0</v>
      </c>
      <c r="CI552" s="99" t="str">
        <f>IFERROR(VLOOKUP(ROWS($CG$4:CG552),$CF$4:$CG$2337,2,0),"")</f>
        <v>Grunwald (pow. ostródzki, woj. warmińsko-mazurskie)</v>
      </c>
      <c r="CJ552" s="98">
        <v>0</v>
      </c>
    </row>
    <row r="553" spans="2:88">
      <c r="B553" s="98">
        <f>IF(ISNUMBER(SEARCH('ankieta ESG'!$E$11,C553)),MAX(B$3:$B552)+1,0)</f>
        <v>550</v>
      </c>
      <c r="C553" s="99" t="s">
        <v>594</v>
      </c>
      <c r="D553" s="98">
        <v>0</v>
      </c>
      <c r="E553" s="99" t="str">
        <f>IFERROR(VLOOKUP(ROWS($C$4:C553),$B$4:$C$1385,2,0),"")</f>
        <v>78.10.Z Działalność związana z wyszukiwaniem miejsc pracy i pozyskiwaniem pracowników (PKD 2007)</v>
      </c>
      <c r="F553" s="98">
        <v>0</v>
      </c>
      <c r="AM553" s="98">
        <f>IF(ISNUMBER(SEARCH('ankieta ESG'!$G$180,AN553)),MAX(AM$3:$AM552)+1,0)</f>
        <v>550</v>
      </c>
      <c r="AN553" s="134" t="s">
        <v>4553</v>
      </c>
      <c r="AO553" s="98">
        <v>0</v>
      </c>
      <c r="AP553" s="99" t="str">
        <f>IFERROR(VLOOKUP(ROWS($AN$4:AN553),$AM$4:$AN$2337,2,0),"")</f>
        <v>Gruta (pow. grudziądzki, woj. kujawsko-pomorskie)</v>
      </c>
      <c r="AQ553" s="98">
        <v>0</v>
      </c>
      <c r="AR553" s="98">
        <f>IF(ISNUMBER(SEARCH('ankieta ESG'!$G$181,AS553)),MAX($AR$3:AR552)+1,0)</f>
        <v>550</v>
      </c>
      <c r="AS553" s="134" t="s">
        <v>4553</v>
      </c>
      <c r="AT553" s="98">
        <v>0</v>
      </c>
      <c r="AU553" s="99" t="str">
        <f>IFERROR(VLOOKUP(ROWS($AS$4:AS553),$AR$4:$AS$2337,2,0),"")</f>
        <v>Gruta (pow. grudziądzki, woj. kujawsko-pomorskie)</v>
      </c>
      <c r="AV553" s="98">
        <v>0</v>
      </c>
      <c r="AW553" s="98">
        <f>IF(ISNUMBER(SEARCH('ankieta ESG'!$G$182,AX553)),MAX($AW$3:AW552)+1,0)</f>
        <v>550</v>
      </c>
      <c r="AX553" s="134" t="s">
        <v>4553</v>
      </c>
      <c r="AY553" s="98">
        <v>0</v>
      </c>
      <c r="AZ553" s="99" t="str">
        <f>IFERROR(VLOOKUP(ROWS($AX$4:AX553),$AW$4:$AX$2337,2,0),"")</f>
        <v>Gruta (pow. grudziądzki, woj. kujawsko-pomorskie)</v>
      </c>
      <c r="BA553" s="98">
        <v>0</v>
      </c>
      <c r="BB553" s="98">
        <f>IF(ISNUMBER(SEARCH('ankieta ESG'!$G$183,BC553)),MAX($BB$3:BB552)+1,0)</f>
        <v>550</v>
      </c>
      <c r="BC553" s="134" t="s">
        <v>4553</v>
      </c>
      <c r="BD553" s="98">
        <v>0</v>
      </c>
      <c r="BE553" s="99" t="str">
        <f>IFERROR(VLOOKUP(ROWS($BC$4:BC553),$BB$4:$BC$2337,2,0),"")</f>
        <v>Gruta (pow. grudziądzki, woj. kujawsko-pomorskie)</v>
      </c>
      <c r="BF553" s="98">
        <v>0</v>
      </c>
      <c r="BG553" s="98">
        <f>IF(ISNUMBER(SEARCH('ankieta ESG'!$G$184,BH553)),MAX($BG$3:BG552)+1,0)</f>
        <v>550</v>
      </c>
      <c r="BH553" s="134" t="s">
        <v>4553</v>
      </c>
      <c r="BI553" s="98">
        <v>0</v>
      </c>
      <c r="BJ553" s="99" t="str">
        <f>IFERROR(VLOOKUP(ROWS($BH$4:BH553),$BG$4:$BH$2337,2,0),"")</f>
        <v>Gruta (pow. grudziądzki, woj. kujawsko-pomorskie)</v>
      </c>
      <c r="BK553" s="98">
        <v>0</v>
      </c>
      <c r="BL553" s="98">
        <f>IF(ISNUMBER(SEARCH('ankieta ESG'!$G$185,BM553)),MAX($BL$3:BL552)+1,0)</f>
        <v>550</v>
      </c>
      <c r="BM553" s="134" t="s">
        <v>4553</v>
      </c>
      <c r="BN553" s="98">
        <v>0</v>
      </c>
      <c r="BO553" s="99" t="str">
        <f>IFERROR(VLOOKUP(ROWS($BM$4:BM553),$BL$4:$BM$2337,2,0),"")</f>
        <v>Gruta (pow. grudziądzki, woj. kujawsko-pomorskie)</v>
      </c>
      <c r="BP553" s="98">
        <v>0</v>
      </c>
      <c r="BQ553" s="98">
        <f>IF(ISNUMBER(SEARCH('ankieta ESG'!$G$186,BR553)),MAX($BQ$3:BQ552)+1,0)</f>
        <v>550</v>
      </c>
      <c r="BR553" s="134" t="s">
        <v>4553</v>
      </c>
      <c r="BS553" s="98">
        <v>0</v>
      </c>
      <c r="BT553" s="99" t="str">
        <f>IFERROR(VLOOKUP(ROWS($BR$4:BR553),$BQ$4:$BR$2337,2,0),"")</f>
        <v>Gruta (pow. grudziądzki, woj. kujawsko-pomorskie)</v>
      </c>
      <c r="BU553" s="98">
        <v>0</v>
      </c>
      <c r="BV553" s="98">
        <f>IF(ISNUMBER(SEARCH('ankieta ESG'!$G$187,BW553)),MAX($BV$3:BV552)+1,0)</f>
        <v>550</v>
      </c>
      <c r="BW553" s="134" t="s">
        <v>4553</v>
      </c>
      <c r="BX553" s="98">
        <v>0</v>
      </c>
      <c r="BY553" s="99" t="str">
        <f>IFERROR(VLOOKUP(ROWS($BW$4:BW553),$BV$4:$BW$2337,2,0),"")</f>
        <v>Gruta (pow. grudziądzki, woj. kujawsko-pomorskie)</v>
      </c>
      <c r="BZ553" s="98">
        <v>0</v>
      </c>
      <c r="CA553" s="98">
        <f>IF(ISNUMBER(SEARCH('ankieta ESG'!$G$188,CB553)),MAX($CA$3:CA552)+1,0)</f>
        <v>550</v>
      </c>
      <c r="CB553" s="134" t="s">
        <v>4553</v>
      </c>
      <c r="CC553" s="98">
        <v>0</v>
      </c>
      <c r="CD553" s="99" t="str">
        <f>IFERROR(VLOOKUP(ROWS($CB$4:CB553),$CA$4:$CB$2337,2,0),"")</f>
        <v>Gruta (pow. grudziądzki, woj. kujawsko-pomorskie)</v>
      </c>
      <c r="CE553" s="98">
        <v>0</v>
      </c>
      <c r="CF553" s="98">
        <f>IF(ISNUMBER(SEARCH('ankieta ESG'!$G$189,CG553)),MAX($CF$3:CF552)+1,0)</f>
        <v>550</v>
      </c>
      <c r="CG553" s="134" t="s">
        <v>4553</v>
      </c>
      <c r="CH553" s="98">
        <v>0</v>
      </c>
      <c r="CI553" s="99" t="str">
        <f>IFERROR(VLOOKUP(ROWS($CG$4:CG553),$CF$4:$CG$2337,2,0),"")</f>
        <v>Gruta (pow. grudziądzki, woj. kujawsko-pomorskie)</v>
      </c>
      <c r="CJ553" s="98">
        <v>0</v>
      </c>
    </row>
    <row r="554" spans="2:88">
      <c r="B554" s="98">
        <f>IF(ISNUMBER(SEARCH('ankieta ESG'!$E$11,C554)),MAX(B$3:$B553)+1,0)</f>
        <v>551</v>
      </c>
      <c r="C554" s="99" t="s">
        <v>595</v>
      </c>
      <c r="D554" s="98">
        <v>0</v>
      </c>
      <c r="E554" s="99" t="str">
        <f>IFERROR(VLOOKUP(ROWS($C$4:C554),$B$4:$C$1385,2,0),"")</f>
        <v>78.20.Z Działalność agencji pracy tymczasowej (PKD 2007)</v>
      </c>
      <c r="F554" s="98">
        <v>0</v>
      </c>
      <c r="AM554" s="98">
        <f>IF(ISNUMBER(SEARCH('ankieta ESG'!$G$180,AN554)),MAX(AM$3:$AM553)+1,0)</f>
        <v>551</v>
      </c>
      <c r="AN554" s="134" t="s">
        <v>4554</v>
      </c>
      <c r="AO554" s="98">
        <v>0</v>
      </c>
      <c r="AP554" s="99" t="str">
        <f>IFERROR(VLOOKUP(ROWS($AN$4:AN554),$AM$4:$AN$2337,2,0),"")</f>
        <v>Grybów (pow. nowosądecki, woj. małopolskie)</v>
      </c>
      <c r="AQ554" s="98">
        <v>0</v>
      </c>
      <c r="AR554" s="98">
        <f>IF(ISNUMBER(SEARCH('ankieta ESG'!$G$181,AS554)),MAX($AR$3:AR553)+1,0)</f>
        <v>551</v>
      </c>
      <c r="AS554" s="134" t="s">
        <v>4554</v>
      </c>
      <c r="AT554" s="98">
        <v>0</v>
      </c>
      <c r="AU554" s="99" t="str">
        <f>IFERROR(VLOOKUP(ROWS($AS$4:AS554),$AR$4:$AS$2337,2,0),"")</f>
        <v>Grybów (pow. nowosądecki, woj. małopolskie)</v>
      </c>
      <c r="AV554" s="98">
        <v>0</v>
      </c>
      <c r="AW554" s="98">
        <f>IF(ISNUMBER(SEARCH('ankieta ESG'!$G$182,AX554)),MAX($AW$3:AW553)+1,0)</f>
        <v>551</v>
      </c>
      <c r="AX554" s="134" t="s">
        <v>4554</v>
      </c>
      <c r="AY554" s="98">
        <v>0</v>
      </c>
      <c r="AZ554" s="99" t="str">
        <f>IFERROR(VLOOKUP(ROWS($AX$4:AX554),$AW$4:$AX$2337,2,0),"")</f>
        <v>Grybów (pow. nowosądecki, woj. małopolskie)</v>
      </c>
      <c r="BA554" s="98">
        <v>0</v>
      </c>
      <c r="BB554" s="98">
        <f>IF(ISNUMBER(SEARCH('ankieta ESG'!$G$183,BC554)),MAX($BB$3:BB553)+1,0)</f>
        <v>551</v>
      </c>
      <c r="BC554" s="134" t="s">
        <v>4554</v>
      </c>
      <c r="BD554" s="98">
        <v>0</v>
      </c>
      <c r="BE554" s="99" t="str">
        <f>IFERROR(VLOOKUP(ROWS($BC$4:BC554),$BB$4:$BC$2337,2,0),"")</f>
        <v>Grybów (pow. nowosądecki, woj. małopolskie)</v>
      </c>
      <c r="BF554" s="98">
        <v>0</v>
      </c>
      <c r="BG554" s="98">
        <f>IF(ISNUMBER(SEARCH('ankieta ESG'!$G$184,BH554)),MAX($BG$3:BG553)+1,0)</f>
        <v>551</v>
      </c>
      <c r="BH554" s="134" t="s">
        <v>4554</v>
      </c>
      <c r="BI554" s="98">
        <v>0</v>
      </c>
      <c r="BJ554" s="99" t="str">
        <f>IFERROR(VLOOKUP(ROWS($BH$4:BH554),$BG$4:$BH$2337,2,0),"")</f>
        <v>Grybów (pow. nowosądecki, woj. małopolskie)</v>
      </c>
      <c r="BK554" s="98">
        <v>0</v>
      </c>
      <c r="BL554" s="98">
        <f>IF(ISNUMBER(SEARCH('ankieta ESG'!$G$185,BM554)),MAX($BL$3:BL553)+1,0)</f>
        <v>551</v>
      </c>
      <c r="BM554" s="134" t="s">
        <v>4554</v>
      </c>
      <c r="BN554" s="98">
        <v>0</v>
      </c>
      <c r="BO554" s="99" t="str">
        <f>IFERROR(VLOOKUP(ROWS($BM$4:BM554),$BL$4:$BM$2337,2,0),"")</f>
        <v>Grybów (pow. nowosądecki, woj. małopolskie)</v>
      </c>
      <c r="BP554" s="98">
        <v>0</v>
      </c>
      <c r="BQ554" s="98">
        <f>IF(ISNUMBER(SEARCH('ankieta ESG'!$G$186,BR554)),MAX($BQ$3:BQ553)+1,0)</f>
        <v>551</v>
      </c>
      <c r="BR554" s="134" t="s">
        <v>4554</v>
      </c>
      <c r="BS554" s="98">
        <v>0</v>
      </c>
      <c r="BT554" s="99" t="str">
        <f>IFERROR(VLOOKUP(ROWS($BR$4:BR554),$BQ$4:$BR$2337,2,0),"")</f>
        <v>Grybów (pow. nowosądecki, woj. małopolskie)</v>
      </c>
      <c r="BU554" s="98">
        <v>0</v>
      </c>
      <c r="BV554" s="98">
        <f>IF(ISNUMBER(SEARCH('ankieta ESG'!$G$187,BW554)),MAX($BV$3:BV553)+1,0)</f>
        <v>551</v>
      </c>
      <c r="BW554" s="134" t="s">
        <v>4554</v>
      </c>
      <c r="BX554" s="98">
        <v>0</v>
      </c>
      <c r="BY554" s="99" t="str">
        <f>IFERROR(VLOOKUP(ROWS($BW$4:BW554),$BV$4:$BW$2337,2,0),"")</f>
        <v>Grybów (pow. nowosądecki, woj. małopolskie)</v>
      </c>
      <c r="BZ554" s="98">
        <v>0</v>
      </c>
      <c r="CA554" s="98">
        <f>IF(ISNUMBER(SEARCH('ankieta ESG'!$G$188,CB554)),MAX($CA$3:CA553)+1,0)</f>
        <v>551</v>
      </c>
      <c r="CB554" s="134" t="s">
        <v>4554</v>
      </c>
      <c r="CC554" s="98">
        <v>0</v>
      </c>
      <c r="CD554" s="99" t="str">
        <f>IFERROR(VLOOKUP(ROWS($CB$4:CB554),$CA$4:$CB$2337,2,0),"")</f>
        <v>Grybów (pow. nowosądecki, woj. małopolskie)</v>
      </c>
      <c r="CE554" s="98">
        <v>0</v>
      </c>
      <c r="CF554" s="98">
        <f>IF(ISNUMBER(SEARCH('ankieta ESG'!$G$189,CG554)),MAX($CF$3:CF553)+1,0)</f>
        <v>551</v>
      </c>
      <c r="CG554" s="134" t="s">
        <v>4554</v>
      </c>
      <c r="CH554" s="98">
        <v>0</v>
      </c>
      <c r="CI554" s="99" t="str">
        <f>IFERROR(VLOOKUP(ROWS($CG$4:CG554),$CF$4:$CG$2337,2,0),"")</f>
        <v>Grybów (pow. nowosądecki, woj. małopolskie)</v>
      </c>
      <c r="CJ554" s="98">
        <v>0</v>
      </c>
    </row>
    <row r="555" spans="2:88">
      <c r="B555" s="98">
        <f>IF(ISNUMBER(SEARCH('ankieta ESG'!$E$11,C555)),MAX(B$3:$B554)+1,0)</f>
        <v>552</v>
      </c>
      <c r="C555" s="99" t="s">
        <v>596</v>
      </c>
      <c r="D555" s="98">
        <v>0</v>
      </c>
      <c r="E555" s="99" t="str">
        <f>IFERROR(VLOOKUP(ROWS($C$4:C555),$B$4:$C$1385,2,0),"")</f>
        <v>78.30.Z Pozostała działalność związana z udostępnianiem pracowników (PKD 2007)</v>
      </c>
      <c r="F555" s="98">
        <v>0</v>
      </c>
      <c r="AM555" s="98">
        <f>IF(ISNUMBER(SEARCH('ankieta ESG'!$G$180,AN555)),MAX(AM$3:$AM554)+1,0)</f>
        <v>552</v>
      </c>
      <c r="AN555" s="134" t="s">
        <v>4555</v>
      </c>
      <c r="AO555" s="98">
        <v>0</v>
      </c>
      <c r="AP555" s="99" t="str">
        <f>IFERROR(VLOOKUP(ROWS($AN$4:AN555),$AM$4:$AN$2337,2,0),"")</f>
        <v>Gryfice (pow. gryficki, woj. zachodniopomorskie)</v>
      </c>
      <c r="AQ555" s="98">
        <v>0</v>
      </c>
      <c r="AR555" s="98">
        <f>IF(ISNUMBER(SEARCH('ankieta ESG'!$G$181,AS555)),MAX($AR$3:AR554)+1,0)</f>
        <v>552</v>
      </c>
      <c r="AS555" s="134" t="s">
        <v>4555</v>
      </c>
      <c r="AT555" s="98">
        <v>0</v>
      </c>
      <c r="AU555" s="99" t="str">
        <f>IFERROR(VLOOKUP(ROWS($AS$4:AS555),$AR$4:$AS$2337,2,0),"")</f>
        <v>Gryfice (pow. gryficki, woj. zachodniopomorskie)</v>
      </c>
      <c r="AV555" s="98">
        <v>0</v>
      </c>
      <c r="AW555" s="98">
        <f>IF(ISNUMBER(SEARCH('ankieta ESG'!$G$182,AX555)),MAX($AW$3:AW554)+1,0)</f>
        <v>552</v>
      </c>
      <c r="AX555" s="134" t="s">
        <v>4555</v>
      </c>
      <c r="AY555" s="98">
        <v>0</v>
      </c>
      <c r="AZ555" s="99" t="str">
        <f>IFERROR(VLOOKUP(ROWS($AX$4:AX555),$AW$4:$AX$2337,2,0),"")</f>
        <v>Gryfice (pow. gryficki, woj. zachodniopomorskie)</v>
      </c>
      <c r="BA555" s="98">
        <v>0</v>
      </c>
      <c r="BB555" s="98">
        <f>IF(ISNUMBER(SEARCH('ankieta ESG'!$G$183,BC555)),MAX($BB$3:BB554)+1,0)</f>
        <v>552</v>
      </c>
      <c r="BC555" s="134" t="s">
        <v>4555</v>
      </c>
      <c r="BD555" s="98">
        <v>0</v>
      </c>
      <c r="BE555" s="99" t="str">
        <f>IFERROR(VLOOKUP(ROWS($BC$4:BC555),$BB$4:$BC$2337,2,0),"")</f>
        <v>Gryfice (pow. gryficki, woj. zachodniopomorskie)</v>
      </c>
      <c r="BF555" s="98">
        <v>0</v>
      </c>
      <c r="BG555" s="98">
        <f>IF(ISNUMBER(SEARCH('ankieta ESG'!$G$184,BH555)),MAX($BG$3:BG554)+1,0)</f>
        <v>552</v>
      </c>
      <c r="BH555" s="134" t="s">
        <v>4555</v>
      </c>
      <c r="BI555" s="98">
        <v>0</v>
      </c>
      <c r="BJ555" s="99" t="str">
        <f>IFERROR(VLOOKUP(ROWS($BH$4:BH555),$BG$4:$BH$2337,2,0),"")</f>
        <v>Gryfice (pow. gryficki, woj. zachodniopomorskie)</v>
      </c>
      <c r="BK555" s="98">
        <v>0</v>
      </c>
      <c r="BL555" s="98">
        <f>IF(ISNUMBER(SEARCH('ankieta ESG'!$G$185,BM555)),MAX($BL$3:BL554)+1,0)</f>
        <v>552</v>
      </c>
      <c r="BM555" s="134" t="s">
        <v>4555</v>
      </c>
      <c r="BN555" s="98">
        <v>0</v>
      </c>
      <c r="BO555" s="99" t="str">
        <f>IFERROR(VLOOKUP(ROWS($BM$4:BM555),$BL$4:$BM$2337,2,0),"")</f>
        <v>Gryfice (pow. gryficki, woj. zachodniopomorskie)</v>
      </c>
      <c r="BP555" s="98">
        <v>0</v>
      </c>
      <c r="BQ555" s="98">
        <f>IF(ISNUMBER(SEARCH('ankieta ESG'!$G$186,BR555)),MAX($BQ$3:BQ554)+1,0)</f>
        <v>552</v>
      </c>
      <c r="BR555" s="134" t="s">
        <v>4555</v>
      </c>
      <c r="BS555" s="98">
        <v>0</v>
      </c>
      <c r="BT555" s="99" t="str">
        <f>IFERROR(VLOOKUP(ROWS($BR$4:BR555),$BQ$4:$BR$2337,2,0),"")</f>
        <v>Gryfice (pow. gryficki, woj. zachodniopomorskie)</v>
      </c>
      <c r="BU555" s="98">
        <v>0</v>
      </c>
      <c r="BV555" s="98">
        <f>IF(ISNUMBER(SEARCH('ankieta ESG'!$G$187,BW555)),MAX($BV$3:BV554)+1,0)</f>
        <v>552</v>
      </c>
      <c r="BW555" s="134" t="s">
        <v>4555</v>
      </c>
      <c r="BX555" s="98">
        <v>0</v>
      </c>
      <c r="BY555" s="99" t="str">
        <f>IFERROR(VLOOKUP(ROWS($BW$4:BW555),$BV$4:$BW$2337,2,0),"")</f>
        <v>Gryfice (pow. gryficki, woj. zachodniopomorskie)</v>
      </c>
      <c r="BZ555" s="98">
        <v>0</v>
      </c>
      <c r="CA555" s="98">
        <f>IF(ISNUMBER(SEARCH('ankieta ESG'!$G$188,CB555)),MAX($CA$3:CA554)+1,0)</f>
        <v>552</v>
      </c>
      <c r="CB555" s="134" t="s">
        <v>4555</v>
      </c>
      <c r="CC555" s="98">
        <v>0</v>
      </c>
      <c r="CD555" s="99" t="str">
        <f>IFERROR(VLOOKUP(ROWS($CB$4:CB555),$CA$4:$CB$2337,2,0),"")</f>
        <v>Gryfice (pow. gryficki, woj. zachodniopomorskie)</v>
      </c>
      <c r="CE555" s="98">
        <v>0</v>
      </c>
      <c r="CF555" s="98">
        <f>IF(ISNUMBER(SEARCH('ankieta ESG'!$G$189,CG555)),MAX($CF$3:CF554)+1,0)</f>
        <v>552</v>
      </c>
      <c r="CG555" s="134" t="s">
        <v>4555</v>
      </c>
      <c r="CH555" s="98">
        <v>0</v>
      </c>
      <c r="CI555" s="99" t="str">
        <f>IFERROR(VLOOKUP(ROWS($CG$4:CG555),$CF$4:$CG$2337,2,0),"")</f>
        <v>Gryfice (pow. gryficki, woj. zachodniopomorskie)</v>
      </c>
      <c r="CJ555" s="98">
        <v>0</v>
      </c>
    </row>
    <row r="556" spans="2:88">
      <c r="B556" s="98">
        <f>IF(ISNUMBER(SEARCH('ankieta ESG'!$E$11,C556)),MAX(B$3:$B555)+1,0)</f>
        <v>553</v>
      </c>
      <c r="C556" s="99" t="s">
        <v>597</v>
      </c>
      <c r="D556" s="98">
        <v>0</v>
      </c>
      <c r="E556" s="99" t="str">
        <f>IFERROR(VLOOKUP(ROWS($C$4:C556),$B$4:$C$1385,2,0),"")</f>
        <v>79.11.A Działalność agentów turystycznych (PKD 2007)</v>
      </c>
      <c r="F556" s="98">
        <v>0</v>
      </c>
      <c r="AM556" s="98">
        <f>IF(ISNUMBER(SEARCH('ankieta ESG'!$G$180,AN556)),MAX(AM$3:$AM555)+1,0)</f>
        <v>553</v>
      </c>
      <c r="AN556" s="134" t="s">
        <v>4556</v>
      </c>
      <c r="AO556" s="98">
        <v>0</v>
      </c>
      <c r="AP556" s="99" t="str">
        <f>IFERROR(VLOOKUP(ROWS($AN$4:AN556),$AM$4:$AN$2337,2,0),"")</f>
        <v>Gryfino (pow. gryfiński, woj. zachodniopomorskie)</v>
      </c>
      <c r="AQ556" s="98">
        <v>0</v>
      </c>
      <c r="AR556" s="98">
        <f>IF(ISNUMBER(SEARCH('ankieta ESG'!$G$181,AS556)),MAX($AR$3:AR555)+1,0)</f>
        <v>553</v>
      </c>
      <c r="AS556" s="134" t="s">
        <v>4556</v>
      </c>
      <c r="AT556" s="98">
        <v>0</v>
      </c>
      <c r="AU556" s="99" t="str">
        <f>IFERROR(VLOOKUP(ROWS($AS$4:AS556),$AR$4:$AS$2337,2,0),"")</f>
        <v>Gryfino (pow. gryfiński, woj. zachodniopomorskie)</v>
      </c>
      <c r="AV556" s="98">
        <v>0</v>
      </c>
      <c r="AW556" s="98">
        <f>IF(ISNUMBER(SEARCH('ankieta ESG'!$G$182,AX556)),MAX($AW$3:AW555)+1,0)</f>
        <v>553</v>
      </c>
      <c r="AX556" s="134" t="s">
        <v>4556</v>
      </c>
      <c r="AY556" s="98">
        <v>0</v>
      </c>
      <c r="AZ556" s="99" t="str">
        <f>IFERROR(VLOOKUP(ROWS($AX$4:AX556),$AW$4:$AX$2337,2,0),"")</f>
        <v>Gryfino (pow. gryfiński, woj. zachodniopomorskie)</v>
      </c>
      <c r="BA556" s="98">
        <v>0</v>
      </c>
      <c r="BB556" s="98">
        <f>IF(ISNUMBER(SEARCH('ankieta ESG'!$G$183,BC556)),MAX($BB$3:BB555)+1,0)</f>
        <v>553</v>
      </c>
      <c r="BC556" s="134" t="s">
        <v>4556</v>
      </c>
      <c r="BD556" s="98">
        <v>0</v>
      </c>
      <c r="BE556" s="99" t="str">
        <f>IFERROR(VLOOKUP(ROWS($BC$4:BC556),$BB$4:$BC$2337,2,0),"")</f>
        <v>Gryfino (pow. gryfiński, woj. zachodniopomorskie)</v>
      </c>
      <c r="BF556" s="98">
        <v>0</v>
      </c>
      <c r="BG556" s="98">
        <f>IF(ISNUMBER(SEARCH('ankieta ESG'!$G$184,BH556)),MAX($BG$3:BG555)+1,0)</f>
        <v>553</v>
      </c>
      <c r="BH556" s="134" t="s">
        <v>4556</v>
      </c>
      <c r="BI556" s="98">
        <v>0</v>
      </c>
      <c r="BJ556" s="99" t="str">
        <f>IFERROR(VLOOKUP(ROWS($BH$4:BH556),$BG$4:$BH$2337,2,0),"")</f>
        <v>Gryfino (pow. gryfiński, woj. zachodniopomorskie)</v>
      </c>
      <c r="BK556" s="98">
        <v>0</v>
      </c>
      <c r="BL556" s="98">
        <f>IF(ISNUMBER(SEARCH('ankieta ESG'!$G$185,BM556)),MAX($BL$3:BL555)+1,0)</f>
        <v>553</v>
      </c>
      <c r="BM556" s="134" t="s">
        <v>4556</v>
      </c>
      <c r="BN556" s="98">
        <v>0</v>
      </c>
      <c r="BO556" s="99" t="str">
        <f>IFERROR(VLOOKUP(ROWS($BM$4:BM556),$BL$4:$BM$2337,2,0),"")</f>
        <v>Gryfino (pow. gryfiński, woj. zachodniopomorskie)</v>
      </c>
      <c r="BP556" s="98">
        <v>0</v>
      </c>
      <c r="BQ556" s="98">
        <f>IF(ISNUMBER(SEARCH('ankieta ESG'!$G$186,BR556)),MAX($BQ$3:BQ555)+1,0)</f>
        <v>553</v>
      </c>
      <c r="BR556" s="134" t="s">
        <v>4556</v>
      </c>
      <c r="BS556" s="98">
        <v>0</v>
      </c>
      <c r="BT556" s="99" t="str">
        <f>IFERROR(VLOOKUP(ROWS($BR$4:BR556),$BQ$4:$BR$2337,2,0),"")</f>
        <v>Gryfino (pow. gryfiński, woj. zachodniopomorskie)</v>
      </c>
      <c r="BU556" s="98">
        <v>0</v>
      </c>
      <c r="BV556" s="98">
        <f>IF(ISNUMBER(SEARCH('ankieta ESG'!$G$187,BW556)),MAX($BV$3:BV555)+1,0)</f>
        <v>553</v>
      </c>
      <c r="BW556" s="134" t="s">
        <v>4556</v>
      </c>
      <c r="BX556" s="98">
        <v>0</v>
      </c>
      <c r="BY556" s="99" t="str">
        <f>IFERROR(VLOOKUP(ROWS($BW$4:BW556),$BV$4:$BW$2337,2,0),"")</f>
        <v>Gryfino (pow. gryfiński, woj. zachodniopomorskie)</v>
      </c>
      <c r="BZ556" s="98">
        <v>0</v>
      </c>
      <c r="CA556" s="98">
        <f>IF(ISNUMBER(SEARCH('ankieta ESG'!$G$188,CB556)),MAX($CA$3:CA555)+1,0)</f>
        <v>553</v>
      </c>
      <c r="CB556" s="134" t="s">
        <v>4556</v>
      </c>
      <c r="CC556" s="98">
        <v>0</v>
      </c>
      <c r="CD556" s="99" t="str">
        <f>IFERROR(VLOOKUP(ROWS($CB$4:CB556),$CA$4:$CB$2337,2,0),"")</f>
        <v>Gryfino (pow. gryfiński, woj. zachodniopomorskie)</v>
      </c>
      <c r="CE556" s="98">
        <v>0</v>
      </c>
      <c r="CF556" s="98">
        <f>IF(ISNUMBER(SEARCH('ankieta ESG'!$G$189,CG556)),MAX($CF$3:CF555)+1,0)</f>
        <v>553</v>
      </c>
      <c r="CG556" s="134" t="s">
        <v>4556</v>
      </c>
      <c r="CH556" s="98">
        <v>0</v>
      </c>
      <c r="CI556" s="99" t="str">
        <f>IFERROR(VLOOKUP(ROWS($CG$4:CG556),$CF$4:$CG$2337,2,0),"")</f>
        <v>Gryfino (pow. gryfiński, woj. zachodniopomorskie)</v>
      </c>
      <c r="CJ556" s="98">
        <v>0</v>
      </c>
    </row>
    <row r="557" spans="2:88">
      <c r="B557" s="98">
        <f>IF(ISNUMBER(SEARCH('ankieta ESG'!$E$11,C557)),MAX(B$3:$B556)+1,0)</f>
        <v>554</v>
      </c>
      <c r="C557" s="99" t="s">
        <v>598</v>
      </c>
      <c r="D557" s="98">
        <v>0</v>
      </c>
      <c r="E557" s="99" t="str">
        <f>IFERROR(VLOOKUP(ROWS($C$4:C557),$B$4:$C$1385,2,0),"")</f>
        <v>79.11.B Działalność pośredników turystycznych (PKD 2007)</v>
      </c>
      <c r="F557" s="98">
        <v>0</v>
      </c>
      <c r="AM557" s="98">
        <f>IF(ISNUMBER(SEARCH('ankieta ESG'!$G$180,AN557)),MAX(AM$3:$AM556)+1,0)</f>
        <v>554</v>
      </c>
      <c r="AN557" s="134" t="s">
        <v>4557</v>
      </c>
      <c r="AO557" s="98">
        <v>0</v>
      </c>
      <c r="AP557" s="99" t="str">
        <f>IFERROR(VLOOKUP(ROWS($AN$4:AN557),$AM$4:$AN$2337,2,0),"")</f>
        <v>Gryfów Śląski (pow. lwówecki, woj. dolnośląskie)</v>
      </c>
      <c r="AQ557" s="98">
        <v>0</v>
      </c>
      <c r="AR557" s="98">
        <f>IF(ISNUMBER(SEARCH('ankieta ESG'!$G$181,AS557)),MAX($AR$3:AR556)+1,0)</f>
        <v>554</v>
      </c>
      <c r="AS557" s="134" t="s">
        <v>4557</v>
      </c>
      <c r="AT557" s="98">
        <v>0</v>
      </c>
      <c r="AU557" s="99" t="str">
        <f>IFERROR(VLOOKUP(ROWS($AS$4:AS557),$AR$4:$AS$2337,2,0),"")</f>
        <v>Gryfów Śląski (pow. lwówecki, woj. dolnośląskie)</v>
      </c>
      <c r="AV557" s="98">
        <v>0</v>
      </c>
      <c r="AW557" s="98">
        <f>IF(ISNUMBER(SEARCH('ankieta ESG'!$G$182,AX557)),MAX($AW$3:AW556)+1,0)</f>
        <v>554</v>
      </c>
      <c r="AX557" s="134" t="s">
        <v>4557</v>
      </c>
      <c r="AY557" s="98">
        <v>0</v>
      </c>
      <c r="AZ557" s="99" t="str">
        <f>IFERROR(VLOOKUP(ROWS($AX$4:AX557),$AW$4:$AX$2337,2,0),"")</f>
        <v>Gryfów Śląski (pow. lwówecki, woj. dolnośląskie)</v>
      </c>
      <c r="BA557" s="98">
        <v>0</v>
      </c>
      <c r="BB557" s="98">
        <f>IF(ISNUMBER(SEARCH('ankieta ESG'!$G$183,BC557)),MAX($BB$3:BB556)+1,0)</f>
        <v>554</v>
      </c>
      <c r="BC557" s="134" t="s">
        <v>4557</v>
      </c>
      <c r="BD557" s="98">
        <v>0</v>
      </c>
      <c r="BE557" s="99" t="str">
        <f>IFERROR(VLOOKUP(ROWS($BC$4:BC557),$BB$4:$BC$2337,2,0),"")</f>
        <v>Gryfów Śląski (pow. lwówecki, woj. dolnośląskie)</v>
      </c>
      <c r="BF557" s="98">
        <v>0</v>
      </c>
      <c r="BG557" s="98">
        <f>IF(ISNUMBER(SEARCH('ankieta ESG'!$G$184,BH557)),MAX($BG$3:BG556)+1,0)</f>
        <v>554</v>
      </c>
      <c r="BH557" s="134" t="s">
        <v>4557</v>
      </c>
      <c r="BI557" s="98">
        <v>0</v>
      </c>
      <c r="BJ557" s="99" t="str">
        <f>IFERROR(VLOOKUP(ROWS($BH$4:BH557),$BG$4:$BH$2337,2,0),"")</f>
        <v>Gryfów Śląski (pow. lwówecki, woj. dolnośląskie)</v>
      </c>
      <c r="BK557" s="98">
        <v>0</v>
      </c>
      <c r="BL557" s="98">
        <f>IF(ISNUMBER(SEARCH('ankieta ESG'!$G$185,BM557)),MAX($BL$3:BL556)+1,0)</f>
        <v>554</v>
      </c>
      <c r="BM557" s="134" t="s">
        <v>4557</v>
      </c>
      <c r="BN557" s="98">
        <v>0</v>
      </c>
      <c r="BO557" s="99" t="str">
        <f>IFERROR(VLOOKUP(ROWS($BM$4:BM557),$BL$4:$BM$2337,2,0),"")</f>
        <v>Gryfów Śląski (pow. lwówecki, woj. dolnośląskie)</v>
      </c>
      <c r="BP557" s="98">
        <v>0</v>
      </c>
      <c r="BQ557" s="98">
        <f>IF(ISNUMBER(SEARCH('ankieta ESG'!$G$186,BR557)),MAX($BQ$3:BQ556)+1,0)</f>
        <v>554</v>
      </c>
      <c r="BR557" s="134" t="s">
        <v>4557</v>
      </c>
      <c r="BS557" s="98">
        <v>0</v>
      </c>
      <c r="BT557" s="99" t="str">
        <f>IFERROR(VLOOKUP(ROWS($BR$4:BR557),$BQ$4:$BR$2337,2,0),"")</f>
        <v>Gryfów Śląski (pow. lwówecki, woj. dolnośląskie)</v>
      </c>
      <c r="BU557" s="98">
        <v>0</v>
      </c>
      <c r="BV557" s="98">
        <f>IF(ISNUMBER(SEARCH('ankieta ESG'!$G$187,BW557)),MAX($BV$3:BV556)+1,0)</f>
        <v>554</v>
      </c>
      <c r="BW557" s="134" t="s">
        <v>4557</v>
      </c>
      <c r="BX557" s="98">
        <v>0</v>
      </c>
      <c r="BY557" s="99" t="str">
        <f>IFERROR(VLOOKUP(ROWS($BW$4:BW557),$BV$4:$BW$2337,2,0),"")</f>
        <v>Gryfów Śląski (pow. lwówecki, woj. dolnośląskie)</v>
      </c>
      <c r="BZ557" s="98">
        <v>0</v>
      </c>
      <c r="CA557" s="98">
        <f>IF(ISNUMBER(SEARCH('ankieta ESG'!$G$188,CB557)),MAX($CA$3:CA556)+1,0)</f>
        <v>554</v>
      </c>
      <c r="CB557" s="134" t="s">
        <v>4557</v>
      </c>
      <c r="CC557" s="98">
        <v>0</v>
      </c>
      <c r="CD557" s="99" t="str">
        <f>IFERROR(VLOOKUP(ROWS($CB$4:CB557),$CA$4:$CB$2337,2,0),"")</f>
        <v>Gryfów Śląski (pow. lwówecki, woj. dolnośląskie)</v>
      </c>
      <c r="CE557" s="98">
        <v>0</v>
      </c>
      <c r="CF557" s="98">
        <f>IF(ISNUMBER(SEARCH('ankieta ESG'!$G$189,CG557)),MAX($CF$3:CF556)+1,0)</f>
        <v>554</v>
      </c>
      <c r="CG557" s="134" t="s">
        <v>4557</v>
      </c>
      <c r="CH557" s="98">
        <v>0</v>
      </c>
      <c r="CI557" s="99" t="str">
        <f>IFERROR(VLOOKUP(ROWS($CG$4:CG557),$CF$4:$CG$2337,2,0),"")</f>
        <v>Gryfów Śląski (pow. lwówecki, woj. dolnośląskie)</v>
      </c>
      <c r="CJ557" s="98">
        <v>0</v>
      </c>
    </row>
    <row r="558" spans="2:88">
      <c r="B558" s="98">
        <f>IF(ISNUMBER(SEARCH('ankieta ESG'!$E$11,C558)),MAX(B$3:$B557)+1,0)</f>
        <v>555</v>
      </c>
      <c r="C558" s="99" t="s">
        <v>599</v>
      </c>
      <c r="D558" s="98">
        <v>0</v>
      </c>
      <c r="E558" s="99" t="str">
        <f>IFERROR(VLOOKUP(ROWS($C$4:C558),$B$4:$C$1385,2,0),"")</f>
        <v>79.12.Z Działalność organizatorów turystyki (PKD 2007)</v>
      </c>
      <c r="F558" s="98">
        <v>0</v>
      </c>
      <c r="AM558" s="98">
        <f>IF(ISNUMBER(SEARCH('ankieta ESG'!$G$180,AN558)),MAX(AM$3:$AM557)+1,0)</f>
        <v>555</v>
      </c>
      <c r="AN558" s="134" t="s">
        <v>4558</v>
      </c>
      <c r="AO558" s="98">
        <v>0</v>
      </c>
      <c r="AP558" s="99" t="str">
        <f>IFERROR(VLOOKUP(ROWS($AN$4:AN558),$AM$4:$AN$2337,2,0),"")</f>
        <v>Grzegorzew (pow. kolski, woj. wielkopolskie)</v>
      </c>
      <c r="AQ558" s="98">
        <v>0</v>
      </c>
      <c r="AR558" s="98">
        <f>IF(ISNUMBER(SEARCH('ankieta ESG'!$G$181,AS558)),MAX($AR$3:AR557)+1,0)</f>
        <v>555</v>
      </c>
      <c r="AS558" s="134" t="s">
        <v>4558</v>
      </c>
      <c r="AT558" s="98">
        <v>0</v>
      </c>
      <c r="AU558" s="99" t="str">
        <f>IFERROR(VLOOKUP(ROWS($AS$4:AS558),$AR$4:$AS$2337,2,0),"")</f>
        <v>Grzegorzew (pow. kolski, woj. wielkopolskie)</v>
      </c>
      <c r="AV558" s="98">
        <v>0</v>
      </c>
      <c r="AW558" s="98">
        <f>IF(ISNUMBER(SEARCH('ankieta ESG'!$G$182,AX558)),MAX($AW$3:AW557)+1,0)</f>
        <v>555</v>
      </c>
      <c r="AX558" s="134" t="s">
        <v>4558</v>
      </c>
      <c r="AY558" s="98">
        <v>0</v>
      </c>
      <c r="AZ558" s="99" t="str">
        <f>IFERROR(VLOOKUP(ROWS($AX$4:AX558),$AW$4:$AX$2337,2,0),"")</f>
        <v>Grzegorzew (pow. kolski, woj. wielkopolskie)</v>
      </c>
      <c r="BA558" s="98">
        <v>0</v>
      </c>
      <c r="BB558" s="98">
        <f>IF(ISNUMBER(SEARCH('ankieta ESG'!$G$183,BC558)),MAX($BB$3:BB557)+1,0)</f>
        <v>555</v>
      </c>
      <c r="BC558" s="134" t="s">
        <v>4558</v>
      </c>
      <c r="BD558" s="98">
        <v>0</v>
      </c>
      <c r="BE558" s="99" t="str">
        <f>IFERROR(VLOOKUP(ROWS($BC$4:BC558),$BB$4:$BC$2337,2,0),"")</f>
        <v>Grzegorzew (pow. kolski, woj. wielkopolskie)</v>
      </c>
      <c r="BF558" s="98">
        <v>0</v>
      </c>
      <c r="BG558" s="98">
        <f>IF(ISNUMBER(SEARCH('ankieta ESG'!$G$184,BH558)),MAX($BG$3:BG557)+1,0)</f>
        <v>555</v>
      </c>
      <c r="BH558" s="134" t="s">
        <v>4558</v>
      </c>
      <c r="BI558" s="98">
        <v>0</v>
      </c>
      <c r="BJ558" s="99" t="str">
        <f>IFERROR(VLOOKUP(ROWS($BH$4:BH558),$BG$4:$BH$2337,2,0),"")</f>
        <v>Grzegorzew (pow. kolski, woj. wielkopolskie)</v>
      </c>
      <c r="BK558" s="98">
        <v>0</v>
      </c>
      <c r="BL558" s="98">
        <f>IF(ISNUMBER(SEARCH('ankieta ESG'!$G$185,BM558)),MAX($BL$3:BL557)+1,0)</f>
        <v>555</v>
      </c>
      <c r="BM558" s="134" t="s">
        <v>4558</v>
      </c>
      <c r="BN558" s="98">
        <v>0</v>
      </c>
      <c r="BO558" s="99" t="str">
        <f>IFERROR(VLOOKUP(ROWS($BM$4:BM558),$BL$4:$BM$2337,2,0),"")</f>
        <v>Grzegorzew (pow. kolski, woj. wielkopolskie)</v>
      </c>
      <c r="BP558" s="98">
        <v>0</v>
      </c>
      <c r="BQ558" s="98">
        <f>IF(ISNUMBER(SEARCH('ankieta ESG'!$G$186,BR558)),MAX($BQ$3:BQ557)+1,0)</f>
        <v>555</v>
      </c>
      <c r="BR558" s="134" t="s">
        <v>4558</v>
      </c>
      <c r="BS558" s="98">
        <v>0</v>
      </c>
      <c r="BT558" s="99" t="str">
        <f>IFERROR(VLOOKUP(ROWS($BR$4:BR558),$BQ$4:$BR$2337,2,0),"")</f>
        <v>Grzegorzew (pow. kolski, woj. wielkopolskie)</v>
      </c>
      <c r="BU558" s="98">
        <v>0</v>
      </c>
      <c r="BV558" s="98">
        <f>IF(ISNUMBER(SEARCH('ankieta ESG'!$G$187,BW558)),MAX($BV$3:BV557)+1,0)</f>
        <v>555</v>
      </c>
      <c r="BW558" s="134" t="s">
        <v>4558</v>
      </c>
      <c r="BX558" s="98">
        <v>0</v>
      </c>
      <c r="BY558" s="99" t="str">
        <f>IFERROR(VLOOKUP(ROWS($BW$4:BW558),$BV$4:$BW$2337,2,0),"")</f>
        <v>Grzegorzew (pow. kolski, woj. wielkopolskie)</v>
      </c>
      <c r="BZ558" s="98">
        <v>0</v>
      </c>
      <c r="CA558" s="98">
        <f>IF(ISNUMBER(SEARCH('ankieta ESG'!$G$188,CB558)),MAX($CA$3:CA557)+1,0)</f>
        <v>555</v>
      </c>
      <c r="CB558" s="134" t="s">
        <v>4558</v>
      </c>
      <c r="CC558" s="98">
        <v>0</v>
      </c>
      <c r="CD558" s="99" t="str">
        <f>IFERROR(VLOOKUP(ROWS($CB$4:CB558),$CA$4:$CB$2337,2,0),"")</f>
        <v>Grzegorzew (pow. kolski, woj. wielkopolskie)</v>
      </c>
      <c r="CE558" s="98">
        <v>0</v>
      </c>
      <c r="CF558" s="98">
        <f>IF(ISNUMBER(SEARCH('ankieta ESG'!$G$189,CG558)),MAX($CF$3:CF557)+1,0)</f>
        <v>555</v>
      </c>
      <c r="CG558" s="134" t="s">
        <v>4558</v>
      </c>
      <c r="CH558" s="98">
        <v>0</v>
      </c>
      <c r="CI558" s="99" t="str">
        <f>IFERROR(VLOOKUP(ROWS($CG$4:CG558),$CF$4:$CG$2337,2,0),"")</f>
        <v>Grzegorzew (pow. kolski, woj. wielkopolskie)</v>
      </c>
      <c r="CJ558" s="98">
        <v>0</v>
      </c>
    </row>
    <row r="559" spans="2:88">
      <c r="B559" s="98">
        <f>IF(ISNUMBER(SEARCH('ankieta ESG'!$E$11,C559)),MAX(B$3:$B558)+1,0)</f>
        <v>556</v>
      </c>
      <c r="C559" s="99" t="s">
        <v>600</v>
      </c>
      <c r="D559" s="98">
        <v>0</v>
      </c>
      <c r="E559" s="99" t="str">
        <f>IFERROR(VLOOKUP(ROWS($C$4:C559),$B$4:$C$1385,2,0),"")</f>
        <v>79.90.A Działalność pilotów wycieczek i przewodników turystycznych (PKD 2007)</v>
      </c>
      <c r="F559" s="98">
        <v>0</v>
      </c>
      <c r="AM559" s="98">
        <f>IF(ISNUMBER(SEARCH('ankieta ESG'!$G$180,AN559)),MAX(AM$3:$AM558)+1,0)</f>
        <v>556</v>
      </c>
      <c r="AN559" s="134" t="s">
        <v>4559</v>
      </c>
      <c r="AO559" s="98">
        <v>0</v>
      </c>
      <c r="AP559" s="99" t="str">
        <f>IFERROR(VLOOKUP(ROWS($AN$4:AN559),$AM$4:$AN$2337,2,0),"")</f>
        <v>Grzmiąca (pow. szczecinecki, woj. zachodniopomorskie)</v>
      </c>
      <c r="AQ559" s="98">
        <v>0</v>
      </c>
      <c r="AR559" s="98">
        <f>IF(ISNUMBER(SEARCH('ankieta ESG'!$G$181,AS559)),MAX($AR$3:AR558)+1,0)</f>
        <v>556</v>
      </c>
      <c r="AS559" s="134" t="s">
        <v>4559</v>
      </c>
      <c r="AT559" s="98">
        <v>0</v>
      </c>
      <c r="AU559" s="99" t="str">
        <f>IFERROR(VLOOKUP(ROWS($AS$4:AS559),$AR$4:$AS$2337,2,0),"")</f>
        <v>Grzmiąca (pow. szczecinecki, woj. zachodniopomorskie)</v>
      </c>
      <c r="AV559" s="98">
        <v>0</v>
      </c>
      <c r="AW559" s="98">
        <f>IF(ISNUMBER(SEARCH('ankieta ESG'!$G$182,AX559)),MAX($AW$3:AW558)+1,0)</f>
        <v>556</v>
      </c>
      <c r="AX559" s="134" t="s">
        <v>4559</v>
      </c>
      <c r="AY559" s="98">
        <v>0</v>
      </c>
      <c r="AZ559" s="99" t="str">
        <f>IFERROR(VLOOKUP(ROWS($AX$4:AX559),$AW$4:$AX$2337,2,0),"")</f>
        <v>Grzmiąca (pow. szczecinecki, woj. zachodniopomorskie)</v>
      </c>
      <c r="BA559" s="98">
        <v>0</v>
      </c>
      <c r="BB559" s="98">
        <f>IF(ISNUMBER(SEARCH('ankieta ESG'!$G$183,BC559)),MAX($BB$3:BB558)+1,0)</f>
        <v>556</v>
      </c>
      <c r="BC559" s="134" t="s">
        <v>4559</v>
      </c>
      <c r="BD559" s="98">
        <v>0</v>
      </c>
      <c r="BE559" s="99" t="str">
        <f>IFERROR(VLOOKUP(ROWS($BC$4:BC559),$BB$4:$BC$2337,2,0),"")</f>
        <v>Grzmiąca (pow. szczecinecki, woj. zachodniopomorskie)</v>
      </c>
      <c r="BF559" s="98">
        <v>0</v>
      </c>
      <c r="BG559" s="98">
        <f>IF(ISNUMBER(SEARCH('ankieta ESG'!$G$184,BH559)),MAX($BG$3:BG558)+1,0)</f>
        <v>556</v>
      </c>
      <c r="BH559" s="134" t="s">
        <v>4559</v>
      </c>
      <c r="BI559" s="98">
        <v>0</v>
      </c>
      <c r="BJ559" s="99" t="str">
        <f>IFERROR(VLOOKUP(ROWS($BH$4:BH559),$BG$4:$BH$2337,2,0),"")</f>
        <v>Grzmiąca (pow. szczecinecki, woj. zachodniopomorskie)</v>
      </c>
      <c r="BK559" s="98">
        <v>0</v>
      </c>
      <c r="BL559" s="98">
        <f>IF(ISNUMBER(SEARCH('ankieta ESG'!$G$185,BM559)),MAX($BL$3:BL558)+1,0)</f>
        <v>556</v>
      </c>
      <c r="BM559" s="134" t="s">
        <v>4559</v>
      </c>
      <c r="BN559" s="98">
        <v>0</v>
      </c>
      <c r="BO559" s="99" t="str">
        <f>IFERROR(VLOOKUP(ROWS($BM$4:BM559),$BL$4:$BM$2337,2,0),"")</f>
        <v>Grzmiąca (pow. szczecinecki, woj. zachodniopomorskie)</v>
      </c>
      <c r="BP559" s="98">
        <v>0</v>
      </c>
      <c r="BQ559" s="98">
        <f>IF(ISNUMBER(SEARCH('ankieta ESG'!$G$186,BR559)),MAX($BQ$3:BQ558)+1,0)</f>
        <v>556</v>
      </c>
      <c r="BR559" s="134" t="s">
        <v>4559</v>
      </c>
      <c r="BS559" s="98">
        <v>0</v>
      </c>
      <c r="BT559" s="99" t="str">
        <f>IFERROR(VLOOKUP(ROWS($BR$4:BR559),$BQ$4:$BR$2337,2,0),"")</f>
        <v>Grzmiąca (pow. szczecinecki, woj. zachodniopomorskie)</v>
      </c>
      <c r="BU559" s="98">
        <v>0</v>
      </c>
      <c r="BV559" s="98">
        <f>IF(ISNUMBER(SEARCH('ankieta ESG'!$G$187,BW559)),MAX($BV$3:BV558)+1,0)</f>
        <v>556</v>
      </c>
      <c r="BW559" s="134" t="s">
        <v>4559</v>
      </c>
      <c r="BX559" s="98">
        <v>0</v>
      </c>
      <c r="BY559" s="99" t="str">
        <f>IFERROR(VLOOKUP(ROWS($BW$4:BW559),$BV$4:$BW$2337,2,0),"")</f>
        <v>Grzmiąca (pow. szczecinecki, woj. zachodniopomorskie)</v>
      </c>
      <c r="BZ559" s="98">
        <v>0</v>
      </c>
      <c r="CA559" s="98">
        <f>IF(ISNUMBER(SEARCH('ankieta ESG'!$G$188,CB559)),MAX($CA$3:CA558)+1,0)</f>
        <v>556</v>
      </c>
      <c r="CB559" s="134" t="s">
        <v>4559</v>
      </c>
      <c r="CC559" s="98">
        <v>0</v>
      </c>
      <c r="CD559" s="99" t="str">
        <f>IFERROR(VLOOKUP(ROWS($CB$4:CB559),$CA$4:$CB$2337,2,0),"")</f>
        <v>Grzmiąca (pow. szczecinecki, woj. zachodniopomorskie)</v>
      </c>
      <c r="CE559" s="98">
        <v>0</v>
      </c>
      <c r="CF559" s="98">
        <f>IF(ISNUMBER(SEARCH('ankieta ESG'!$G$189,CG559)),MAX($CF$3:CF558)+1,0)</f>
        <v>556</v>
      </c>
      <c r="CG559" s="134" t="s">
        <v>4559</v>
      </c>
      <c r="CH559" s="98">
        <v>0</v>
      </c>
      <c r="CI559" s="99" t="str">
        <f>IFERROR(VLOOKUP(ROWS($CG$4:CG559),$CF$4:$CG$2337,2,0),"")</f>
        <v>Grzmiąca (pow. szczecinecki, woj. zachodniopomorskie)</v>
      </c>
      <c r="CJ559" s="98">
        <v>0</v>
      </c>
    </row>
    <row r="560" spans="2:88">
      <c r="B560" s="98">
        <f>IF(ISNUMBER(SEARCH('ankieta ESG'!$E$11,C560)),MAX(B$3:$B559)+1,0)</f>
        <v>557</v>
      </c>
      <c r="C560" s="99" t="s">
        <v>601</v>
      </c>
      <c r="D560" s="98">
        <v>0</v>
      </c>
      <c r="E560" s="99" t="str">
        <f>IFERROR(VLOOKUP(ROWS($C$4:C560),$B$4:$C$1385,2,0),"")</f>
        <v>79.90.B Działalność w zakresie informacji turystycznej (PKD 2007)</v>
      </c>
      <c r="F560" s="98">
        <v>0</v>
      </c>
      <c r="AM560" s="98">
        <f>IF(ISNUMBER(SEARCH('ankieta ESG'!$G$180,AN560)),MAX(AM$3:$AM559)+1,0)</f>
        <v>557</v>
      </c>
      <c r="AN560" s="134" t="s">
        <v>4560</v>
      </c>
      <c r="AO560" s="98">
        <v>0</v>
      </c>
      <c r="AP560" s="99" t="str">
        <f>IFERROR(VLOOKUP(ROWS($AN$4:AN560),$AM$4:$AN$2337,2,0),"")</f>
        <v>Gubin (pow. krośnieński, woj. lubuskie)</v>
      </c>
      <c r="AQ560" s="98">
        <v>0</v>
      </c>
      <c r="AR560" s="98">
        <f>IF(ISNUMBER(SEARCH('ankieta ESG'!$G$181,AS560)),MAX($AR$3:AR559)+1,0)</f>
        <v>557</v>
      </c>
      <c r="AS560" s="134" t="s">
        <v>4560</v>
      </c>
      <c r="AT560" s="98">
        <v>0</v>
      </c>
      <c r="AU560" s="99" t="str">
        <f>IFERROR(VLOOKUP(ROWS($AS$4:AS560),$AR$4:$AS$2337,2,0),"")</f>
        <v>Gubin (pow. krośnieński, woj. lubuskie)</v>
      </c>
      <c r="AV560" s="98">
        <v>0</v>
      </c>
      <c r="AW560" s="98">
        <f>IF(ISNUMBER(SEARCH('ankieta ESG'!$G$182,AX560)),MAX($AW$3:AW559)+1,0)</f>
        <v>557</v>
      </c>
      <c r="AX560" s="134" t="s">
        <v>4560</v>
      </c>
      <c r="AY560" s="98">
        <v>0</v>
      </c>
      <c r="AZ560" s="99" t="str">
        <f>IFERROR(VLOOKUP(ROWS($AX$4:AX560),$AW$4:$AX$2337,2,0),"")</f>
        <v>Gubin (pow. krośnieński, woj. lubuskie)</v>
      </c>
      <c r="BA560" s="98">
        <v>0</v>
      </c>
      <c r="BB560" s="98">
        <f>IF(ISNUMBER(SEARCH('ankieta ESG'!$G$183,BC560)),MAX($BB$3:BB559)+1,0)</f>
        <v>557</v>
      </c>
      <c r="BC560" s="134" t="s">
        <v>4560</v>
      </c>
      <c r="BD560" s="98">
        <v>0</v>
      </c>
      <c r="BE560" s="99" t="str">
        <f>IFERROR(VLOOKUP(ROWS($BC$4:BC560),$BB$4:$BC$2337,2,0),"")</f>
        <v>Gubin (pow. krośnieński, woj. lubuskie)</v>
      </c>
      <c r="BF560" s="98">
        <v>0</v>
      </c>
      <c r="BG560" s="98">
        <f>IF(ISNUMBER(SEARCH('ankieta ESG'!$G$184,BH560)),MAX($BG$3:BG559)+1,0)</f>
        <v>557</v>
      </c>
      <c r="BH560" s="134" t="s">
        <v>4560</v>
      </c>
      <c r="BI560" s="98">
        <v>0</v>
      </c>
      <c r="BJ560" s="99" t="str">
        <f>IFERROR(VLOOKUP(ROWS($BH$4:BH560),$BG$4:$BH$2337,2,0),"")</f>
        <v>Gubin (pow. krośnieński, woj. lubuskie)</v>
      </c>
      <c r="BK560" s="98">
        <v>0</v>
      </c>
      <c r="BL560" s="98">
        <f>IF(ISNUMBER(SEARCH('ankieta ESG'!$G$185,BM560)),MAX($BL$3:BL559)+1,0)</f>
        <v>557</v>
      </c>
      <c r="BM560" s="134" t="s">
        <v>4560</v>
      </c>
      <c r="BN560" s="98">
        <v>0</v>
      </c>
      <c r="BO560" s="99" t="str">
        <f>IFERROR(VLOOKUP(ROWS($BM$4:BM560),$BL$4:$BM$2337,2,0),"")</f>
        <v>Gubin (pow. krośnieński, woj. lubuskie)</v>
      </c>
      <c r="BP560" s="98">
        <v>0</v>
      </c>
      <c r="BQ560" s="98">
        <f>IF(ISNUMBER(SEARCH('ankieta ESG'!$G$186,BR560)),MAX($BQ$3:BQ559)+1,0)</f>
        <v>557</v>
      </c>
      <c r="BR560" s="134" t="s">
        <v>4560</v>
      </c>
      <c r="BS560" s="98">
        <v>0</v>
      </c>
      <c r="BT560" s="99" t="str">
        <f>IFERROR(VLOOKUP(ROWS($BR$4:BR560),$BQ$4:$BR$2337,2,0),"")</f>
        <v>Gubin (pow. krośnieński, woj. lubuskie)</v>
      </c>
      <c r="BU560" s="98">
        <v>0</v>
      </c>
      <c r="BV560" s="98">
        <f>IF(ISNUMBER(SEARCH('ankieta ESG'!$G$187,BW560)),MAX($BV$3:BV559)+1,0)</f>
        <v>557</v>
      </c>
      <c r="BW560" s="134" t="s">
        <v>4560</v>
      </c>
      <c r="BX560" s="98">
        <v>0</v>
      </c>
      <c r="BY560" s="99" t="str">
        <f>IFERROR(VLOOKUP(ROWS($BW$4:BW560),$BV$4:$BW$2337,2,0),"")</f>
        <v>Gubin (pow. krośnieński, woj. lubuskie)</v>
      </c>
      <c r="BZ560" s="98">
        <v>0</v>
      </c>
      <c r="CA560" s="98">
        <f>IF(ISNUMBER(SEARCH('ankieta ESG'!$G$188,CB560)),MAX($CA$3:CA559)+1,0)</f>
        <v>557</v>
      </c>
      <c r="CB560" s="134" t="s">
        <v>4560</v>
      </c>
      <c r="CC560" s="98">
        <v>0</v>
      </c>
      <c r="CD560" s="99" t="str">
        <f>IFERROR(VLOOKUP(ROWS($CB$4:CB560),$CA$4:$CB$2337,2,0),"")</f>
        <v>Gubin (pow. krośnieński, woj. lubuskie)</v>
      </c>
      <c r="CE560" s="98">
        <v>0</v>
      </c>
      <c r="CF560" s="98">
        <f>IF(ISNUMBER(SEARCH('ankieta ESG'!$G$189,CG560)),MAX($CF$3:CF559)+1,0)</f>
        <v>557</v>
      </c>
      <c r="CG560" s="134" t="s">
        <v>4560</v>
      </c>
      <c r="CH560" s="98">
        <v>0</v>
      </c>
      <c r="CI560" s="99" t="str">
        <f>IFERROR(VLOOKUP(ROWS($CG$4:CG560),$CF$4:$CG$2337,2,0),"")</f>
        <v>Gubin (pow. krośnieński, woj. lubuskie)</v>
      </c>
      <c r="CJ560" s="98">
        <v>0</v>
      </c>
    </row>
    <row r="561" spans="2:88">
      <c r="B561" s="98">
        <f>IF(ISNUMBER(SEARCH('ankieta ESG'!$E$11,C561)),MAX(B$3:$B560)+1,0)</f>
        <v>558</v>
      </c>
      <c r="C561" s="99" t="s">
        <v>602</v>
      </c>
      <c r="D561" s="98">
        <v>0</v>
      </c>
      <c r="E561" s="99" t="str">
        <f>IFERROR(VLOOKUP(ROWS($C$4:C561),$B$4:$C$1385,2,0),"")</f>
        <v>79.90.C Pozostała działalność usługowa w zakresie rezerwacji, gdzie indziej niesklasyfikowana (PKD 2007)</v>
      </c>
      <c r="F561" s="98">
        <v>0</v>
      </c>
      <c r="AM561" s="98">
        <f>IF(ISNUMBER(SEARCH('ankieta ESG'!$G$180,AN561)),MAX(AM$3:$AM560)+1,0)</f>
        <v>558</v>
      </c>
      <c r="AN561" s="134" t="s">
        <v>4561</v>
      </c>
      <c r="AO561" s="98">
        <v>0</v>
      </c>
      <c r="AP561" s="99" t="str">
        <f>IFERROR(VLOOKUP(ROWS($AN$4:AN561),$AM$4:$AN$2337,2,0),"")</f>
        <v>Gzy (pow. pułtuski, woj. mazowieckie)</v>
      </c>
      <c r="AQ561" s="98">
        <v>0</v>
      </c>
      <c r="AR561" s="98">
        <f>IF(ISNUMBER(SEARCH('ankieta ESG'!$G$181,AS561)),MAX($AR$3:AR560)+1,0)</f>
        <v>558</v>
      </c>
      <c r="AS561" s="134" t="s">
        <v>4561</v>
      </c>
      <c r="AT561" s="98">
        <v>0</v>
      </c>
      <c r="AU561" s="99" t="str">
        <f>IFERROR(VLOOKUP(ROWS($AS$4:AS561),$AR$4:$AS$2337,2,0),"")</f>
        <v>Gzy (pow. pułtuski, woj. mazowieckie)</v>
      </c>
      <c r="AV561" s="98">
        <v>0</v>
      </c>
      <c r="AW561" s="98">
        <f>IF(ISNUMBER(SEARCH('ankieta ESG'!$G$182,AX561)),MAX($AW$3:AW560)+1,0)</f>
        <v>558</v>
      </c>
      <c r="AX561" s="134" t="s">
        <v>4561</v>
      </c>
      <c r="AY561" s="98">
        <v>0</v>
      </c>
      <c r="AZ561" s="99" t="str">
        <f>IFERROR(VLOOKUP(ROWS($AX$4:AX561),$AW$4:$AX$2337,2,0),"")</f>
        <v>Gzy (pow. pułtuski, woj. mazowieckie)</v>
      </c>
      <c r="BA561" s="98">
        <v>0</v>
      </c>
      <c r="BB561" s="98">
        <f>IF(ISNUMBER(SEARCH('ankieta ESG'!$G$183,BC561)),MAX($BB$3:BB560)+1,0)</f>
        <v>558</v>
      </c>
      <c r="BC561" s="134" t="s">
        <v>4561</v>
      </c>
      <c r="BD561" s="98">
        <v>0</v>
      </c>
      <c r="BE561" s="99" t="str">
        <f>IFERROR(VLOOKUP(ROWS($BC$4:BC561),$BB$4:$BC$2337,2,0),"")</f>
        <v>Gzy (pow. pułtuski, woj. mazowieckie)</v>
      </c>
      <c r="BF561" s="98">
        <v>0</v>
      </c>
      <c r="BG561" s="98">
        <f>IF(ISNUMBER(SEARCH('ankieta ESG'!$G$184,BH561)),MAX($BG$3:BG560)+1,0)</f>
        <v>558</v>
      </c>
      <c r="BH561" s="134" t="s">
        <v>4561</v>
      </c>
      <c r="BI561" s="98">
        <v>0</v>
      </c>
      <c r="BJ561" s="99" t="str">
        <f>IFERROR(VLOOKUP(ROWS($BH$4:BH561),$BG$4:$BH$2337,2,0),"")</f>
        <v>Gzy (pow. pułtuski, woj. mazowieckie)</v>
      </c>
      <c r="BK561" s="98">
        <v>0</v>
      </c>
      <c r="BL561" s="98">
        <f>IF(ISNUMBER(SEARCH('ankieta ESG'!$G$185,BM561)),MAX($BL$3:BL560)+1,0)</f>
        <v>558</v>
      </c>
      <c r="BM561" s="134" t="s">
        <v>4561</v>
      </c>
      <c r="BN561" s="98">
        <v>0</v>
      </c>
      <c r="BO561" s="99" t="str">
        <f>IFERROR(VLOOKUP(ROWS($BM$4:BM561),$BL$4:$BM$2337,2,0),"")</f>
        <v>Gzy (pow. pułtuski, woj. mazowieckie)</v>
      </c>
      <c r="BP561" s="98">
        <v>0</v>
      </c>
      <c r="BQ561" s="98">
        <f>IF(ISNUMBER(SEARCH('ankieta ESG'!$G$186,BR561)),MAX($BQ$3:BQ560)+1,0)</f>
        <v>558</v>
      </c>
      <c r="BR561" s="134" t="s">
        <v>4561</v>
      </c>
      <c r="BS561" s="98">
        <v>0</v>
      </c>
      <c r="BT561" s="99" t="str">
        <f>IFERROR(VLOOKUP(ROWS($BR$4:BR561),$BQ$4:$BR$2337,2,0),"")</f>
        <v>Gzy (pow. pułtuski, woj. mazowieckie)</v>
      </c>
      <c r="BU561" s="98">
        <v>0</v>
      </c>
      <c r="BV561" s="98">
        <f>IF(ISNUMBER(SEARCH('ankieta ESG'!$G$187,BW561)),MAX($BV$3:BV560)+1,0)</f>
        <v>558</v>
      </c>
      <c r="BW561" s="134" t="s">
        <v>4561</v>
      </c>
      <c r="BX561" s="98">
        <v>0</v>
      </c>
      <c r="BY561" s="99" t="str">
        <f>IFERROR(VLOOKUP(ROWS($BW$4:BW561),$BV$4:$BW$2337,2,0),"")</f>
        <v>Gzy (pow. pułtuski, woj. mazowieckie)</v>
      </c>
      <c r="BZ561" s="98">
        <v>0</v>
      </c>
      <c r="CA561" s="98">
        <f>IF(ISNUMBER(SEARCH('ankieta ESG'!$G$188,CB561)),MAX($CA$3:CA560)+1,0)</f>
        <v>558</v>
      </c>
      <c r="CB561" s="134" t="s">
        <v>4561</v>
      </c>
      <c r="CC561" s="98">
        <v>0</v>
      </c>
      <c r="CD561" s="99" t="str">
        <f>IFERROR(VLOOKUP(ROWS($CB$4:CB561),$CA$4:$CB$2337,2,0),"")</f>
        <v>Gzy (pow. pułtuski, woj. mazowieckie)</v>
      </c>
      <c r="CE561" s="98">
        <v>0</v>
      </c>
      <c r="CF561" s="98">
        <f>IF(ISNUMBER(SEARCH('ankieta ESG'!$G$189,CG561)),MAX($CF$3:CF560)+1,0)</f>
        <v>558</v>
      </c>
      <c r="CG561" s="134" t="s">
        <v>4561</v>
      </c>
      <c r="CH561" s="98">
        <v>0</v>
      </c>
      <c r="CI561" s="99" t="str">
        <f>IFERROR(VLOOKUP(ROWS($CG$4:CG561),$CF$4:$CG$2337,2,0),"")</f>
        <v>Gzy (pow. pułtuski, woj. mazowieckie)</v>
      </c>
      <c r="CJ561" s="98">
        <v>0</v>
      </c>
    </row>
    <row r="562" spans="2:88">
      <c r="B562" s="98">
        <f>IF(ISNUMBER(SEARCH('ankieta ESG'!$E$11,C562)),MAX(B$3:$B561)+1,0)</f>
        <v>559</v>
      </c>
      <c r="C562" s="99" t="s">
        <v>603</v>
      </c>
      <c r="D562" s="98">
        <v>0</v>
      </c>
      <c r="E562" s="99" t="str">
        <f>IFERROR(VLOOKUP(ROWS($C$4:C562),$B$4:$C$1385,2,0),"")</f>
        <v>80.10.Z Działalność ochroniarska, z wyłączeniem obsługi systemów bezpieczeństwa (PKD 2007)</v>
      </c>
      <c r="F562" s="98">
        <v>0</v>
      </c>
      <c r="AM562" s="98">
        <f>IF(ISNUMBER(SEARCH('ankieta ESG'!$G$180,AN562)),MAX(AM$3:$AM561)+1,0)</f>
        <v>559</v>
      </c>
      <c r="AN562" s="134" t="s">
        <v>4562</v>
      </c>
      <c r="AO562" s="98">
        <v>0</v>
      </c>
      <c r="AP562" s="99" t="str">
        <f>IFERROR(VLOOKUP(ROWS($AN$4:AN562),$AM$4:$AN$2337,2,0),"")</f>
        <v>Haczów (pow. brzozowski, woj. podkarpackie)</v>
      </c>
      <c r="AQ562" s="98">
        <v>0</v>
      </c>
      <c r="AR562" s="98">
        <f>IF(ISNUMBER(SEARCH('ankieta ESG'!$G$181,AS562)),MAX($AR$3:AR561)+1,0)</f>
        <v>559</v>
      </c>
      <c r="AS562" s="134" t="s">
        <v>4562</v>
      </c>
      <c r="AT562" s="98">
        <v>0</v>
      </c>
      <c r="AU562" s="99" t="str">
        <f>IFERROR(VLOOKUP(ROWS($AS$4:AS562),$AR$4:$AS$2337,2,0),"")</f>
        <v>Haczów (pow. brzozowski, woj. podkarpackie)</v>
      </c>
      <c r="AV562" s="98">
        <v>0</v>
      </c>
      <c r="AW562" s="98">
        <f>IF(ISNUMBER(SEARCH('ankieta ESG'!$G$182,AX562)),MAX($AW$3:AW561)+1,0)</f>
        <v>559</v>
      </c>
      <c r="AX562" s="134" t="s">
        <v>4562</v>
      </c>
      <c r="AY562" s="98">
        <v>0</v>
      </c>
      <c r="AZ562" s="99" t="str">
        <f>IFERROR(VLOOKUP(ROWS($AX$4:AX562),$AW$4:$AX$2337,2,0),"")</f>
        <v>Haczów (pow. brzozowski, woj. podkarpackie)</v>
      </c>
      <c r="BA562" s="98">
        <v>0</v>
      </c>
      <c r="BB562" s="98">
        <f>IF(ISNUMBER(SEARCH('ankieta ESG'!$G$183,BC562)),MAX($BB$3:BB561)+1,0)</f>
        <v>559</v>
      </c>
      <c r="BC562" s="134" t="s">
        <v>4562</v>
      </c>
      <c r="BD562" s="98">
        <v>0</v>
      </c>
      <c r="BE562" s="99" t="str">
        <f>IFERROR(VLOOKUP(ROWS($BC$4:BC562),$BB$4:$BC$2337,2,0),"")</f>
        <v>Haczów (pow. brzozowski, woj. podkarpackie)</v>
      </c>
      <c r="BF562" s="98">
        <v>0</v>
      </c>
      <c r="BG562" s="98">
        <f>IF(ISNUMBER(SEARCH('ankieta ESG'!$G$184,BH562)),MAX($BG$3:BG561)+1,0)</f>
        <v>559</v>
      </c>
      <c r="BH562" s="134" t="s">
        <v>4562</v>
      </c>
      <c r="BI562" s="98">
        <v>0</v>
      </c>
      <c r="BJ562" s="99" t="str">
        <f>IFERROR(VLOOKUP(ROWS($BH$4:BH562),$BG$4:$BH$2337,2,0),"")</f>
        <v>Haczów (pow. brzozowski, woj. podkarpackie)</v>
      </c>
      <c r="BK562" s="98">
        <v>0</v>
      </c>
      <c r="BL562" s="98">
        <f>IF(ISNUMBER(SEARCH('ankieta ESG'!$G$185,BM562)),MAX($BL$3:BL561)+1,0)</f>
        <v>559</v>
      </c>
      <c r="BM562" s="134" t="s">
        <v>4562</v>
      </c>
      <c r="BN562" s="98">
        <v>0</v>
      </c>
      <c r="BO562" s="99" t="str">
        <f>IFERROR(VLOOKUP(ROWS($BM$4:BM562),$BL$4:$BM$2337,2,0),"")</f>
        <v>Haczów (pow. brzozowski, woj. podkarpackie)</v>
      </c>
      <c r="BP562" s="98">
        <v>0</v>
      </c>
      <c r="BQ562" s="98">
        <f>IF(ISNUMBER(SEARCH('ankieta ESG'!$G$186,BR562)),MAX($BQ$3:BQ561)+1,0)</f>
        <v>559</v>
      </c>
      <c r="BR562" s="134" t="s">
        <v>4562</v>
      </c>
      <c r="BS562" s="98">
        <v>0</v>
      </c>
      <c r="BT562" s="99" t="str">
        <f>IFERROR(VLOOKUP(ROWS($BR$4:BR562),$BQ$4:$BR$2337,2,0),"")</f>
        <v>Haczów (pow. brzozowski, woj. podkarpackie)</v>
      </c>
      <c r="BU562" s="98">
        <v>0</v>
      </c>
      <c r="BV562" s="98">
        <f>IF(ISNUMBER(SEARCH('ankieta ESG'!$G$187,BW562)),MAX($BV$3:BV561)+1,0)</f>
        <v>559</v>
      </c>
      <c r="BW562" s="134" t="s">
        <v>4562</v>
      </c>
      <c r="BX562" s="98">
        <v>0</v>
      </c>
      <c r="BY562" s="99" t="str">
        <f>IFERROR(VLOOKUP(ROWS($BW$4:BW562),$BV$4:$BW$2337,2,0),"")</f>
        <v>Haczów (pow. brzozowski, woj. podkarpackie)</v>
      </c>
      <c r="BZ562" s="98">
        <v>0</v>
      </c>
      <c r="CA562" s="98">
        <f>IF(ISNUMBER(SEARCH('ankieta ESG'!$G$188,CB562)),MAX($CA$3:CA561)+1,0)</f>
        <v>559</v>
      </c>
      <c r="CB562" s="134" t="s">
        <v>4562</v>
      </c>
      <c r="CC562" s="98">
        <v>0</v>
      </c>
      <c r="CD562" s="99" t="str">
        <f>IFERROR(VLOOKUP(ROWS($CB$4:CB562),$CA$4:$CB$2337,2,0),"")</f>
        <v>Haczów (pow. brzozowski, woj. podkarpackie)</v>
      </c>
      <c r="CE562" s="98">
        <v>0</v>
      </c>
      <c r="CF562" s="98">
        <f>IF(ISNUMBER(SEARCH('ankieta ESG'!$G$189,CG562)),MAX($CF$3:CF561)+1,0)</f>
        <v>559</v>
      </c>
      <c r="CG562" s="134" t="s">
        <v>4562</v>
      </c>
      <c r="CH562" s="98">
        <v>0</v>
      </c>
      <c r="CI562" s="99" t="str">
        <f>IFERROR(VLOOKUP(ROWS($CG$4:CG562),$CF$4:$CG$2337,2,0),"")</f>
        <v>Haczów (pow. brzozowski, woj. podkarpackie)</v>
      </c>
      <c r="CJ562" s="98">
        <v>0</v>
      </c>
    </row>
    <row r="563" spans="2:88">
      <c r="B563" s="98">
        <f>IF(ISNUMBER(SEARCH('ankieta ESG'!$E$11,C563)),MAX(B$3:$B562)+1,0)</f>
        <v>560</v>
      </c>
      <c r="C563" s="99" t="s">
        <v>604</v>
      </c>
      <c r="D563" s="98">
        <v>0</v>
      </c>
      <c r="E563" s="99" t="str">
        <f>IFERROR(VLOOKUP(ROWS($C$4:C563),$B$4:$C$1385,2,0),"")</f>
        <v>80.20.Z Działalność ochroniarska w zakresie obsługi systemów bezpieczeństwa (PKD 2007)</v>
      </c>
      <c r="F563" s="98">
        <v>0</v>
      </c>
      <c r="AM563" s="98">
        <f>IF(ISNUMBER(SEARCH('ankieta ESG'!$G$180,AN563)),MAX(AM$3:$AM562)+1,0)</f>
        <v>560</v>
      </c>
      <c r="AN563" s="134" t="s">
        <v>4563</v>
      </c>
      <c r="AO563" s="98">
        <v>0</v>
      </c>
      <c r="AP563" s="99" t="str">
        <f>IFERROR(VLOOKUP(ROWS($AN$4:AN563),$AM$4:$AN$2337,2,0),"")</f>
        <v>Hajnówka (pow. hajnowski, woj. podlaskie)</v>
      </c>
      <c r="AQ563" s="98">
        <v>0</v>
      </c>
      <c r="AR563" s="98">
        <f>IF(ISNUMBER(SEARCH('ankieta ESG'!$G$181,AS563)),MAX($AR$3:AR562)+1,0)</f>
        <v>560</v>
      </c>
      <c r="AS563" s="134" t="s">
        <v>4563</v>
      </c>
      <c r="AT563" s="98">
        <v>0</v>
      </c>
      <c r="AU563" s="99" t="str">
        <f>IFERROR(VLOOKUP(ROWS($AS$4:AS563),$AR$4:$AS$2337,2,0),"")</f>
        <v>Hajnówka (pow. hajnowski, woj. podlaskie)</v>
      </c>
      <c r="AV563" s="98">
        <v>0</v>
      </c>
      <c r="AW563" s="98">
        <f>IF(ISNUMBER(SEARCH('ankieta ESG'!$G$182,AX563)),MAX($AW$3:AW562)+1,0)</f>
        <v>560</v>
      </c>
      <c r="AX563" s="134" t="s">
        <v>4563</v>
      </c>
      <c r="AY563" s="98">
        <v>0</v>
      </c>
      <c r="AZ563" s="99" t="str">
        <f>IFERROR(VLOOKUP(ROWS($AX$4:AX563),$AW$4:$AX$2337,2,0),"")</f>
        <v>Hajnówka (pow. hajnowski, woj. podlaskie)</v>
      </c>
      <c r="BA563" s="98">
        <v>0</v>
      </c>
      <c r="BB563" s="98">
        <f>IF(ISNUMBER(SEARCH('ankieta ESG'!$G$183,BC563)),MAX($BB$3:BB562)+1,0)</f>
        <v>560</v>
      </c>
      <c r="BC563" s="134" t="s">
        <v>4563</v>
      </c>
      <c r="BD563" s="98">
        <v>0</v>
      </c>
      <c r="BE563" s="99" t="str">
        <f>IFERROR(VLOOKUP(ROWS($BC$4:BC563),$BB$4:$BC$2337,2,0),"")</f>
        <v>Hajnówka (pow. hajnowski, woj. podlaskie)</v>
      </c>
      <c r="BF563" s="98">
        <v>0</v>
      </c>
      <c r="BG563" s="98">
        <f>IF(ISNUMBER(SEARCH('ankieta ESG'!$G$184,BH563)),MAX($BG$3:BG562)+1,0)</f>
        <v>560</v>
      </c>
      <c r="BH563" s="134" t="s">
        <v>4563</v>
      </c>
      <c r="BI563" s="98">
        <v>0</v>
      </c>
      <c r="BJ563" s="99" t="str">
        <f>IFERROR(VLOOKUP(ROWS($BH$4:BH563),$BG$4:$BH$2337,2,0),"")</f>
        <v>Hajnówka (pow. hajnowski, woj. podlaskie)</v>
      </c>
      <c r="BK563" s="98">
        <v>0</v>
      </c>
      <c r="BL563" s="98">
        <f>IF(ISNUMBER(SEARCH('ankieta ESG'!$G$185,BM563)),MAX($BL$3:BL562)+1,0)</f>
        <v>560</v>
      </c>
      <c r="BM563" s="134" t="s">
        <v>4563</v>
      </c>
      <c r="BN563" s="98">
        <v>0</v>
      </c>
      <c r="BO563" s="99" t="str">
        <f>IFERROR(VLOOKUP(ROWS($BM$4:BM563),$BL$4:$BM$2337,2,0),"")</f>
        <v>Hajnówka (pow. hajnowski, woj. podlaskie)</v>
      </c>
      <c r="BP563" s="98">
        <v>0</v>
      </c>
      <c r="BQ563" s="98">
        <f>IF(ISNUMBER(SEARCH('ankieta ESG'!$G$186,BR563)),MAX($BQ$3:BQ562)+1,0)</f>
        <v>560</v>
      </c>
      <c r="BR563" s="134" t="s">
        <v>4563</v>
      </c>
      <c r="BS563" s="98">
        <v>0</v>
      </c>
      <c r="BT563" s="99" t="str">
        <f>IFERROR(VLOOKUP(ROWS($BR$4:BR563),$BQ$4:$BR$2337,2,0),"")</f>
        <v>Hajnówka (pow. hajnowski, woj. podlaskie)</v>
      </c>
      <c r="BU563" s="98">
        <v>0</v>
      </c>
      <c r="BV563" s="98">
        <f>IF(ISNUMBER(SEARCH('ankieta ESG'!$G$187,BW563)),MAX($BV$3:BV562)+1,0)</f>
        <v>560</v>
      </c>
      <c r="BW563" s="134" t="s">
        <v>4563</v>
      </c>
      <c r="BX563" s="98">
        <v>0</v>
      </c>
      <c r="BY563" s="99" t="str">
        <f>IFERROR(VLOOKUP(ROWS($BW$4:BW563),$BV$4:$BW$2337,2,0),"")</f>
        <v>Hajnówka (pow. hajnowski, woj. podlaskie)</v>
      </c>
      <c r="BZ563" s="98">
        <v>0</v>
      </c>
      <c r="CA563" s="98">
        <f>IF(ISNUMBER(SEARCH('ankieta ESG'!$G$188,CB563)),MAX($CA$3:CA562)+1,0)</f>
        <v>560</v>
      </c>
      <c r="CB563" s="134" t="s">
        <v>4563</v>
      </c>
      <c r="CC563" s="98">
        <v>0</v>
      </c>
      <c r="CD563" s="99" t="str">
        <f>IFERROR(VLOOKUP(ROWS($CB$4:CB563),$CA$4:$CB$2337,2,0),"")</f>
        <v>Hajnówka (pow. hajnowski, woj. podlaskie)</v>
      </c>
      <c r="CE563" s="98">
        <v>0</v>
      </c>
      <c r="CF563" s="98">
        <f>IF(ISNUMBER(SEARCH('ankieta ESG'!$G$189,CG563)),MAX($CF$3:CF562)+1,0)</f>
        <v>560</v>
      </c>
      <c r="CG563" s="134" t="s">
        <v>4563</v>
      </c>
      <c r="CH563" s="98">
        <v>0</v>
      </c>
      <c r="CI563" s="99" t="str">
        <f>IFERROR(VLOOKUP(ROWS($CG$4:CG563),$CF$4:$CG$2337,2,0),"")</f>
        <v>Hajnówka (pow. hajnowski, woj. podlaskie)</v>
      </c>
      <c r="CJ563" s="98">
        <v>0</v>
      </c>
    </row>
    <row r="564" spans="2:88">
      <c r="B564" s="98">
        <f>IF(ISNUMBER(SEARCH('ankieta ESG'!$E$11,C564)),MAX(B$3:$B563)+1,0)</f>
        <v>561</v>
      </c>
      <c r="C564" s="99" t="s">
        <v>605</v>
      </c>
      <c r="D564" s="98">
        <v>0</v>
      </c>
      <c r="E564" s="99" t="str">
        <f>IFERROR(VLOOKUP(ROWS($C$4:C564),$B$4:$C$1385,2,0),"")</f>
        <v>80.30.Z Działalność detektywistyczna (PKD 2007)</v>
      </c>
      <c r="F564" s="98">
        <v>0</v>
      </c>
      <c r="AM564" s="98">
        <f>IF(ISNUMBER(SEARCH('ankieta ESG'!$G$180,AN564)),MAX(AM$3:$AM563)+1,0)</f>
        <v>561</v>
      </c>
      <c r="AN564" s="134" t="s">
        <v>4564</v>
      </c>
      <c r="AO564" s="98">
        <v>0</v>
      </c>
      <c r="AP564" s="99" t="str">
        <f>IFERROR(VLOOKUP(ROWS($AN$4:AN564),$AM$4:$AN$2337,2,0),"")</f>
        <v>Halinów (pow. miński, woj. mazowieckie)</v>
      </c>
      <c r="AQ564" s="98">
        <v>0</v>
      </c>
      <c r="AR564" s="98">
        <f>IF(ISNUMBER(SEARCH('ankieta ESG'!$G$181,AS564)),MAX($AR$3:AR563)+1,0)</f>
        <v>561</v>
      </c>
      <c r="AS564" s="134" t="s">
        <v>4564</v>
      </c>
      <c r="AT564" s="98">
        <v>0</v>
      </c>
      <c r="AU564" s="99" t="str">
        <f>IFERROR(VLOOKUP(ROWS($AS$4:AS564),$AR$4:$AS$2337,2,0),"")</f>
        <v>Halinów (pow. miński, woj. mazowieckie)</v>
      </c>
      <c r="AV564" s="98">
        <v>0</v>
      </c>
      <c r="AW564" s="98">
        <f>IF(ISNUMBER(SEARCH('ankieta ESG'!$G$182,AX564)),MAX($AW$3:AW563)+1,0)</f>
        <v>561</v>
      </c>
      <c r="AX564" s="134" t="s">
        <v>4564</v>
      </c>
      <c r="AY564" s="98">
        <v>0</v>
      </c>
      <c r="AZ564" s="99" t="str">
        <f>IFERROR(VLOOKUP(ROWS($AX$4:AX564),$AW$4:$AX$2337,2,0),"")</f>
        <v>Halinów (pow. miński, woj. mazowieckie)</v>
      </c>
      <c r="BA564" s="98">
        <v>0</v>
      </c>
      <c r="BB564" s="98">
        <f>IF(ISNUMBER(SEARCH('ankieta ESG'!$G$183,BC564)),MAX($BB$3:BB563)+1,0)</f>
        <v>561</v>
      </c>
      <c r="BC564" s="134" t="s">
        <v>4564</v>
      </c>
      <c r="BD564" s="98">
        <v>0</v>
      </c>
      <c r="BE564" s="99" t="str">
        <f>IFERROR(VLOOKUP(ROWS($BC$4:BC564),$BB$4:$BC$2337,2,0),"")</f>
        <v>Halinów (pow. miński, woj. mazowieckie)</v>
      </c>
      <c r="BF564" s="98">
        <v>0</v>
      </c>
      <c r="BG564" s="98">
        <f>IF(ISNUMBER(SEARCH('ankieta ESG'!$G$184,BH564)),MAX($BG$3:BG563)+1,0)</f>
        <v>561</v>
      </c>
      <c r="BH564" s="134" t="s">
        <v>4564</v>
      </c>
      <c r="BI564" s="98">
        <v>0</v>
      </c>
      <c r="BJ564" s="99" t="str">
        <f>IFERROR(VLOOKUP(ROWS($BH$4:BH564),$BG$4:$BH$2337,2,0),"")</f>
        <v>Halinów (pow. miński, woj. mazowieckie)</v>
      </c>
      <c r="BK564" s="98">
        <v>0</v>
      </c>
      <c r="BL564" s="98">
        <f>IF(ISNUMBER(SEARCH('ankieta ESG'!$G$185,BM564)),MAX($BL$3:BL563)+1,0)</f>
        <v>561</v>
      </c>
      <c r="BM564" s="134" t="s">
        <v>4564</v>
      </c>
      <c r="BN564" s="98">
        <v>0</v>
      </c>
      <c r="BO564" s="99" t="str">
        <f>IFERROR(VLOOKUP(ROWS($BM$4:BM564),$BL$4:$BM$2337,2,0),"")</f>
        <v>Halinów (pow. miński, woj. mazowieckie)</v>
      </c>
      <c r="BP564" s="98">
        <v>0</v>
      </c>
      <c r="BQ564" s="98">
        <f>IF(ISNUMBER(SEARCH('ankieta ESG'!$G$186,BR564)),MAX($BQ$3:BQ563)+1,0)</f>
        <v>561</v>
      </c>
      <c r="BR564" s="134" t="s">
        <v>4564</v>
      </c>
      <c r="BS564" s="98">
        <v>0</v>
      </c>
      <c r="BT564" s="99" t="str">
        <f>IFERROR(VLOOKUP(ROWS($BR$4:BR564),$BQ$4:$BR$2337,2,0),"")</f>
        <v>Halinów (pow. miński, woj. mazowieckie)</v>
      </c>
      <c r="BU564" s="98">
        <v>0</v>
      </c>
      <c r="BV564" s="98">
        <f>IF(ISNUMBER(SEARCH('ankieta ESG'!$G$187,BW564)),MAX($BV$3:BV563)+1,0)</f>
        <v>561</v>
      </c>
      <c r="BW564" s="134" t="s">
        <v>4564</v>
      </c>
      <c r="BX564" s="98">
        <v>0</v>
      </c>
      <c r="BY564" s="99" t="str">
        <f>IFERROR(VLOOKUP(ROWS($BW$4:BW564),$BV$4:$BW$2337,2,0),"")</f>
        <v>Halinów (pow. miński, woj. mazowieckie)</v>
      </c>
      <c r="BZ564" s="98">
        <v>0</v>
      </c>
      <c r="CA564" s="98">
        <f>IF(ISNUMBER(SEARCH('ankieta ESG'!$G$188,CB564)),MAX($CA$3:CA563)+1,0)</f>
        <v>561</v>
      </c>
      <c r="CB564" s="134" t="s">
        <v>4564</v>
      </c>
      <c r="CC564" s="98">
        <v>0</v>
      </c>
      <c r="CD564" s="99" t="str">
        <f>IFERROR(VLOOKUP(ROWS($CB$4:CB564),$CA$4:$CB$2337,2,0),"")</f>
        <v>Halinów (pow. miński, woj. mazowieckie)</v>
      </c>
      <c r="CE564" s="98">
        <v>0</v>
      </c>
      <c r="CF564" s="98">
        <f>IF(ISNUMBER(SEARCH('ankieta ESG'!$G$189,CG564)),MAX($CF$3:CF563)+1,0)</f>
        <v>561</v>
      </c>
      <c r="CG564" s="134" t="s">
        <v>4564</v>
      </c>
      <c r="CH564" s="98">
        <v>0</v>
      </c>
      <c r="CI564" s="99" t="str">
        <f>IFERROR(VLOOKUP(ROWS($CG$4:CG564),$CF$4:$CG$2337,2,0),"")</f>
        <v>Halinów (pow. miński, woj. mazowieckie)</v>
      </c>
      <c r="CJ564" s="98">
        <v>0</v>
      </c>
    </row>
    <row r="565" spans="2:88">
      <c r="B565" s="98">
        <f>IF(ISNUMBER(SEARCH('ankieta ESG'!$E$11,C565)),MAX(B$3:$B564)+1,0)</f>
        <v>562</v>
      </c>
      <c r="C565" s="99" t="s">
        <v>606</v>
      </c>
      <c r="D565" s="98">
        <v>0</v>
      </c>
      <c r="E565" s="99" t="str">
        <f>IFERROR(VLOOKUP(ROWS($C$4:C565),$B$4:$C$1385,2,0),"")</f>
        <v>81.10.Z Działalność pomocnicza związana z utrzymaniem porządku w budynkach (PKD 2007)</v>
      </c>
      <c r="F565" s="98">
        <v>0</v>
      </c>
      <c r="AM565" s="98">
        <f>IF(ISNUMBER(SEARCH('ankieta ESG'!$G$180,AN565)),MAX(AM$3:$AM564)+1,0)</f>
        <v>562</v>
      </c>
      <c r="AN565" s="134" t="s">
        <v>4565</v>
      </c>
      <c r="AO565" s="98">
        <v>0</v>
      </c>
      <c r="AP565" s="99" t="str">
        <f>IFERROR(VLOOKUP(ROWS($AN$4:AN565),$AM$4:$AN$2337,2,0),"")</f>
        <v>Hanna (pow. włodawski, woj. lubelskie)</v>
      </c>
      <c r="AQ565" s="98">
        <v>0</v>
      </c>
      <c r="AR565" s="98">
        <f>IF(ISNUMBER(SEARCH('ankieta ESG'!$G$181,AS565)),MAX($AR$3:AR564)+1,0)</f>
        <v>562</v>
      </c>
      <c r="AS565" s="134" t="s">
        <v>4565</v>
      </c>
      <c r="AT565" s="98">
        <v>0</v>
      </c>
      <c r="AU565" s="99" t="str">
        <f>IFERROR(VLOOKUP(ROWS($AS$4:AS565),$AR$4:$AS$2337,2,0),"")</f>
        <v>Hanna (pow. włodawski, woj. lubelskie)</v>
      </c>
      <c r="AV565" s="98">
        <v>0</v>
      </c>
      <c r="AW565" s="98">
        <f>IF(ISNUMBER(SEARCH('ankieta ESG'!$G$182,AX565)),MAX($AW$3:AW564)+1,0)</f>
        <v>562</v>
      </c>
      <c r="AX565" s="134" t="s">
        <v>4565</v>
      </c>
      <c r="AY565" s="98">
        <v>0</v>
      </c>
      <c r="AZ565" s="99" t="str">
        <f>IFERROR(VLOOKUP(ROWS($AX$4:AX565),$AW$4:$AX$2337,2,0),"")</f>
        <v>Hanna (pow. włodawski, woj. lubelskie)</v>
      </c>
      <c r="BA565" s="98">
        <v>0</v>
      </c>
      <c r="BB565" s="98">
        <f>IF(ISNUMBER(SEARCH('ankieta ESG'!$G$183,BC565)),MAX($BB$3:BB564)+1,0)</f>
        <v>562</v>
      </c>
      <c r="BC565" s="134" t="s">
        <v>4565</v>
      </c>
      <c r="BD565" s="98">
        <v>0</v>
      </c>
      <c r="BE565" s="99" t="str">
        <f>IFERROR(VLOOKUP(ROWS($BC$4:BC565),$BB$4:$BC$2337,2,0),"")</f>
        <v>Hanna (pow. włodawski, woj. lubelskie)</v>
      </c>
      <c r="BF565" s="98">
        <v>0</v>
      </c>
      <c r="BG565" s="98">
        <f>IF(ISNUMBER(SEARCH('ankieta ESG'!$G$184,BH565)),MAX($BG$3:BG564)+1,0)</f>
        <v>562</v>
      </c>
      <c r="BH565" s="134" t="s">
        <v>4565</v>
      </c>
      <c r="BI565" s="98">
        <v>0</v>
      </c>
      <c r="BJ565" s="99" t="str">
        <f>IFERROR(VLOOKUP(ROWS($BH$4:BH565),$BG$4:$BH$2337,2,0),"")</f>
        <v>Hanna (pow. włodawski, woj. lubelskie)</v>
      </c>
      <c r="BK565" s="98">
        <v>0</v>
      </c>
      <c r="BL565" s="98">
        <f>IF(ISNUMBER(SEARCH('ankieta ESG'!$G$185,BM565)),MAX($BL$3:BL564)+1,0)</f>
        <v>562</v>
      </c>
      <c r="BM565" s="134" t="s">
        <v>4565</v>
      </c>
      <c r="BN565" s="98">
        <v>0</v>
      </c>
      <c r="BO565" s="99" t="str">
        <f>IFERROR(VLOOKUP(ROWS($BM$4:BM565),$BL$4:$BM$2337,2,0),"")</f>
        <v>Hanna (pow. włodawski, woj. lubelskie)</v>
      </c>
      <c r="BP565" s="98">
        <v>0</v>
      </c>
      <c r="BQ565" s="98">
        <f>IF(ISNUMBER(SEARCH('ankieta ESG'!$G$186,BR565)),MAX($BQ$3:BQ564)+1,0)</f>
        <v>562</v>
      </c>
      <c r="BR565" s="134" t="s">
        <v>4565</v>
      </c>
      <c r="BS565" s="98">
        <v>0</v>
      </c>
      <c r="BT565" s="99" t="str">
        <f>IFERROR(VLOOKUP(ROWS($BR$4:BR565),$BQ$4:$BR$2337,2,0),"")</f>
        <v>Hanna (pow. włodawski, woj. lubelskie)</v>
      </c>
      <c r="BU565" s="98">
        <v>0</v>
      </c>
      <c r="BV565" s="98">
        <f>IF(ISNUMBER(SEARCH('ankieta ESG'!$G$187,BW565)),MAX($BV$3:BV564)+1,0)</f>
        <v>562</v>
      </c>
      <c r="BW565" s="134" t="s">
        <v>4565</v>
      </c>
      <c r="BX565" s="98">
        <v>0</v>
      </c>
      <c r="BY565" s="99" t="str">
        <f>IFERROR(VLOOKUP(ROWS($BW$4:BW565),$BV$4:$BW$2337,2,0),"")</f>
        <v>Hanna (pow. włodawski, woj. lubelskie)</v>
      </c>
      <c r="BZ565" s="98">
        <v>0</v>
      </c>
      <c r="CA565" s="98">
        <f>IF(ISNUMBER(SEARCH('ankieta ESG'!$G$188,CB565)),MAX($CA$3:CA564)+1,0)</f>
        <v>562</v>
      </c>
      <c r="CB565" s="134" t="s">
        <v>4565</v>
      </c>
      <c r="CC565" s="98">
        <v>0</v>
      </c>
      <c r="CD565" s="99" t="str">
        <f>IFERROR(VLOOKUP(ROWS($CB$4:CB565),$CA$4:$CB$2337,2,0),"")</f>
        <v>Hanna (pow. włodawski, woj. lubelskie)</v>
      </c>
      <c r="CE565" s="98">
        <v>0</v>
      </c>
      <c r="CF565" s="98">
        <f>IF(ISNUMBER(SEARCH('ankieta ESG'!$G$189,CG565)),MAX($CF$3:CF564)+1,0)</f>
        <v>562</v>
      </c>
      <c r="CG565" s="134" t="s">
        <v>4565</v>
      </c>
      <c r="CH565" s="98">
        <v>0</v>
      </c>
      <c r="CI565" s="99" t="str">
        <f>IFERROR(VLOOKUP(ROWS($CG$4:CG565),$CF$4:$CG$2337,2,0),"")</f>
        <v>Hanna (pow. włodawski, woj. lubelskie)</v>
      </c>
      <c r="CJ565" s="98">
        <v>0</v>
      </c>
    </row>
    <row r="566" spans="2:88">
      <c r="B566" s="98">
        <f>IF(ISNUMBER(SEARCH('ankieta ESG'!$E$11,C566)),MAX(B$3:$B565)+1,0)</f>
        <v>563</v>
      </c>
      <c r="C566" s="99" t="s">
        <v>607</v>
      </c>
      <c r="D566" s="98">
        <v>0</v>
      </c>
      <c r="E566" s="99" t="str">
        <f>IFERROR(VLOOKUP(ROWS($C$4:C566),$B$4:$C$1385,2,0),"")</f>
        <v>81.21.Z Niespecjalistyczne sprzątanie budynków i obiektów przemysłowych (PKD 2007)</v>
      </c>
      <c r="F566" s="98">
        <v>0</v>
      </c>
      <c r="AM566" s="98">
        <f>IF(ISNUMBER(SEARCH('ankieta ESG'!$G$180,AN566)),MAX(AM$3:$AM565)+1,0)</f>
        <v>563</v>
      </c>
      <c r="AN566" s="134" t="s">
        <v>4566</v>
      </c>
      <c r="AO566" s="98">
        <v>0</v>
      </c>
      <c r="AP566" s="99" t="str">
        <f>IFERROR(VLOOKUP(ROWS($AN$4:AN566),$AM$4:$AN$2337,2,0),"")</f>
        <v>Hańsk (pow. włodawski, woj. lubelskie)</v>
      </c>
      <c r="AQ566" s="98">
        <v>0</v>
      </c>
      <c r="AR566" s="98">
        <f>IF(ISNUMBER(SEARCH('ankieta ESG'!$G$181,AS566)),MAX($AR$3:AR565)+1,0)</f>
        <v>563</v>
      </c>
      <c r="AS566" s="134" t="s">
        <v>4566</v>
      </c>
      <c r="AT566" s="98">
        <v>0</v>
      </c>
      <c r="AU566" s="99" t="str">
        <f>IFERROR(VLOOKUP(ROWS($AS$4:AS566),$AR$4:$AS$2337,2,0),"")</f>
        <v>Hańsk (pow. włodawski, woj. lubelskie)</v>
      </c>
      <c r="AV566" s="98">
        <v>0</v>
      </c>
      <c r="AW566" s="98">
        <f>IF(ISNUMBER(SEARCH('ankieta ESG'!$G$182,AX566)),MAX($AW$3:AW565)+1,0)</f>
        <v>563</v>
      </c>
      <c r="AX566" s="134" t="s">
        <v>4566</v>
      </c>
      <c r="AY566" s="98">
        <v>0</v>
      </c>
      <c r="AZ566" s="99" t="str">
        <f>IFERROR(VLOOKUP(ROWS($AX$4:AX566),$AW$4:$AX$2337,2,0),"")</f>
        <v>Hańsk (pow. włodawski, woj. lubelskie)</v>
      </c>
      <c r="BA566" s="98">
        <v>0</v>
      </c>
      <c r="BB566" s="98">
        <f>IF(ISNUMBER(SEARCH('ankieta ESG'!$G$183,BC566)),MAX($BB$3:BB565)+1,0)</f>
        <v>563</v>
      </c>
      <c r="BC566" s="134" t="s">
        <v>4566</v>
      </c>
      <c r="BD566" s="98">
        <v>0</v>
      </c>
      <c r="BE566" s="99" t="str">
        <f>IFERROR(VLOOKUP(ROWS($BC$4:BC566),$BB$4:$BC$2337,2,0),"")</f>
        <v>Hańsk (pow. włodawski, woj. lubelskie)</v>
      </c>
      <c r="BF566" s="98">
        <v>0</v>
      </c>
      <c r="BG566" s="98">
        <f>IF(ISNUMBER(SEARCH('ankieta ESG'!$G$184,BH566)),MAX($BG$3:BG565)+1,0)</f>
        <v>563</v>
      </c>
      <c r="BH566" s="134" t="s">
        <v>4566</v>
      </c>
      <c r="BI566" s="98">
        <v>0</v>
      </c>
      <c r="BJ566" s="99" t="str">
        <f>IFERROR(VLOOKUP(ROWS($BH$4:BH566),$BG$4:$BH$2337,2,0),"")</f>
        <v>Hańsk (pow. włodawski, woj. lubelskie)</v>
      </c>
      <c r="BK566" s="98">
        <v>0</v>
      </c>
      <c r="BL566" s="98">
        <f>IF(ISNUMBER(SEARCH('ankieta ESG'!$G$185,BM566)),MAX($BL$3:BL565)+1,0)</f>
        <v>563</v>
      </c>
      <c r="BM566" s="134" t="s">
        <v>4566</v>
      </c>
      <c r="BN566" s="98">
        <v>0</v>
      </c>
      <c r="BO566" s="99" t="str">
        <f>IFERROR(VLOOKUP(ROWS($BM$4:BM566),$BL$4:$BM$2337,2,0),"")</f>
        <v>Hańsk (pow. włodawski, woj. lubelskie)</v>
      </c>
      <c r="BP566" s="98">
        <v>0</v>
      </c>
      <c r="BQ566" s="98">
        <f>IF(ISNUMBER(SEARCH('ankieta ESG'!$G$186,BR566)),MAX($BQ$3:BQ565)+1,0)</f>
        <v>563</v>
      </c>
      <c r="BR566" s="134" t="s">
        <v>4566</v>
      </c>
      <c r="BS566" s="98">
        <v>0</v>
      </c>
      <c r="BT566" s="99" t="str">
        <f>IFERROR(VLOOKUP(ROWS($BR$4:BR566),$BQ$4:$BR$2337,2,0),"")</f>
        <v>Hańsk (pow. włodawski, woj. lubelskie)</v>
      </c>
      <c r="BU566" s="98">
        <v>0</v>
      </c>
      <c r="BV566" s="98">
        <f>IF(ISNUMBER(SEARCH('ankieta ESG'!$G$187,BW566)),MAX($BV$3:BV565)+1,0)</f>
        <v>563</v>
      </c>
      <c r="BW566" s="134" t="s">
        <v>4566</v>
      </c>
      <c r="BX566" s="98">
        <v>0</v>
      </c>
      <c r="BY566" s="99" t="str">
        <f>IFERROR(VLOOKUP(ROWS($BW$4:BW566),$BV$4:$BW$2337,2,0),"")</f>
        <v>Hańsk (pow. włodawski, woj. lubelskie)</v>
      </c>
      <c r="BZ566" s="98">
        <v>0</v>
      </c>
      <c r="CA566" s="98">
        <f>IF(ISNUMBER(SEARCH('ankieta ESG'!$G$188,CB566)),MAX($CA$3:CA565)+1,0)</f>
        <v>563</v>
      </c>
      <c r="CB566" s="134" t="s">
        <v>4566</v>
      </c>
      <c r="CC566" s="98">
        <v>0</v>
      </c>
      <c r="CD566" s="99" t="str">
        <f>IFERROR(VLOOKUP(ROWS($CB$4:CB566),$CA$4:$CB$2337,2,0),"")</f>
        <v>Hańsk (pow. włodawski, woj. lubelskie)</v>
      </c>
      <c r="CE566" s="98">
        <v>0</v>
      </c>
      <c r="CF566" s="98">
        <f>IF(ISNUMBER(SEARCH('ankieta ESG'!$G$189,CG566)),MAX($CF$3:CF565)+1,0)</f>
        <v>563</v>
      </c>
      <c r="CG566" s="134" t="s">
        <v>4566</v>
      </c>
      <c r="CH566" s="98">
        <v>0</v>
      </c>
      <c r="CI566" s="99" t="str">
        <f>IFERROR(VLOOKUP(ROWS($CG$4:CG566),$CF$4:$CG$2337,2,0),"")</f>
        <v>Hańsk (pow. włodawski, woj. lubelskie)</v>
      </c>
      <c r="CJ566" s="98">
        <v>0</v>
      </c>
    </row>
    <row r="567" spans="2:88">
      <c r="B567" s="98">
        <f>IF(ISNUMBER(SEARCH('ankieta ESG'!$E$11,C567)),MAX(B$3:$B566)+1,0)</f>
        <v>564</v>
      </c>
      <c r="C567" s="99" t="s">
        <v>608</v>
      </c>
      <c r="D567" s="98">
        <v>0</v>
      </c>
      <c r="E567" s="99" t="str">
        <f>IFERROR(VLOOKUP(ROWS($C$4:C567),$B$4:$C$1385,2,0),"")</f>
        <v>81.22.Z Specjalistyczne sprzątanie budynków i obiektów przemysłowych (PKD 2007)</v>
      </c>
      <c r="F567" s="98">
        <v>0</v>
      </c>
      <c r="AM567" s="98">
        <f>IF(ISNUMBER(SEARCH('ankieta ESG'!$G$180,AN567)),MAX(AM$3:$AM566)+1,0)</f>
        <v>564</v>
      </c>
      <c r="AN567" s="134" t="s">
        <v>4567</v>
      </c>
      <c r="AO567" s="98">
        <v>0</v>
      </c>
      <c r="AP567" s="99" t="str">
        <f>IFERROR(VLOOKUP(ROWS($AN$4:AN567),$AM$4:$AN$2337,2,0),"")</f>
        <v>Harasiuki (pow. niżański, woj. podkarpackie)</v>
      </c>
      <c r="AQ567" s="98">
        <v>0</v>
      </c>
      <c r="AR567" s="98">
        <f>IF(ISNUMBER(SEARCH('ankieta ESG'!$G$181,AS567)),MAX($AR$3:AR566)+1,0)</f>
        <v>564</v>
      </c>
      <c r="AS567" s="134" t="s">
        <v>4567</v>
      </c>
      <c r="AT567" s="98">
        <v>0</v>
      </c>
      <c r="AU567" s="99" t="str">
        <f>IFERROR(VLOOKUP(ROWS($AS$4:AS567),$AR$4:$AS$2337,2,0),"")</f>
        <v>Harasiuki (pow. niżański, woj. podkarpackie)</v>
      </c>
      <c r="AV567" s="98">
        <v>0</v>
      </c>
      <c r="AW567" s="98">
        <f>IF(ISNUMBER(SEARCH('ankieta ESG'!$G$182,AX567)),MAX($AW$3:AW566)+1,0)</f>
        <v>564</v>
      </c>
      <c r="AX567" s="134" t="s">
        <v>4567</v>
      </c>
      <c r="AY567" s="98">
        <v>0</v>
      </c>
      <c r="AZ567" s="99" t="str">
        <f>IFERROR(VLOOKUP(ROWS($AX$4:AX567),$AW$4:$AX$2337,2,0),"")</f>
        <v>Harasiuki (pow. niżański, woj. podkarpackie)</v>
      </c>
      <c r="BA567" s="98">
        <v>0</v>
      </c>
      <c r="BB567" s="98">
        <f>IF(ISNUMBER(SEARCH('ankieta ESG'!$G$183,BC567)),MAX($BB$3:BB566)+1,0)</f>
        <v>564</v>
      </c>
      <c r="BC567" s="134" t="s">
        <v>4567</v>
      </c>
      <c r="BD567" s="98">
        <v>0</v>
      </c>
      <c r="BE567" s="99" t="str">
        <f>IFERROR(VLOOKUP(ROWS($BC$4:BC567),$BB$4:$BC$2337,2,0),"")</f>
        <v>Harasiuki (pow. niżański, woj. podkarpackie)</v>
      </c>
      <c r="BF567" s="98">
        <v>0</v>
      </c>
      <c r="BG567" s="98">
        <f>IF(ISNUMBER(SEARCH('ankieta ESG'!$G$184,BH567)),MAX($BG$3:BG566)+1,0)</f>
        <v>564</v>
      </c>
      <c r="BH567" s="134" t="s">
        <v>4567</v>
      </c>
      <c r="BI567" s="98">
        <v>0</v>
      </c>
      <c r="BJ567" s="99" t="str">
        <f>IFERROR(VLOOKUP(ROWS($BH$4:BH567),$BG$4:$BH$2337,2,0),"")</f>
        <v>Harasiuki (pow. niżański, woj. podkarpackie)</v>
      </c>
      <c r="BK567" s="98">
        <v>0</v>
      </c>
      <c r="BL567" s="98">
        <f>IF(ISNUMBER(SEARCH('ankieta ESG'!$G$185,BM567)),MAX($BL$3:BL566)+1,0)</f>
        <v>564</v>
      </c>
      <c r="BM567" s="134" t="s">
        <v>4567</v>
      </c>
      <c r="BN567" s="98">
        <v>0</v>
      </c>
      <c r="BO567" s="99" t="str">
        <f>IFERROR(VLOOKUP(ROWS($BM$4:BM567),$BL$4:$BM$2337,2,0),"")</f>
        <v>Harasiuki (pow. niżański, woj. podkarpackie)</v>
      </c>
      <c r="BP567" s="98">
        <v>0</v>
      </c>
      <c r="BQ567" s="98">
        <f>IF(ISNUMBER(SEARCH('ankieta ESG'!$G$186,BR567)),MAX($BQ$3:BQ566)+1,0)</f>
        <v>564</v>
      </c>
      <c r="BR567" s="134" t="s">
        <v>4567</v>
      </c>
      <c r="BS567" s="98">
        <v>0</v>
      </c>
      <c r="BT567" s="99" t="str">
        <f>IFERROR(VLOOKUP(ROWS($BR$4:BR567),$BQ$4:$BR$2337,2,0),"")</f>
        <v>Harasiuki (pow. niżański, woj. podkarpackie)</v>
      </c>
      <c r="BU567" s="98">
        <v>0</v>
      </c>
      <c r="BV567" s="98">
        <f>IF(ISNUMBER(SEARCH('ankieta ESG'!$G$187,BW567)),MAX($BV$3:BV566)+1,0)</f>
        <v>564</v>
      </c>
      <c r="BW567" s="134" t="s">
        <v>4567</v>
      </c>
      <c r="BX567" s="98">
        <v>0</v>
      </c>
      <c r="BY567" s="99" t="str">
        <f>IFERROR(VLOOKUP(ROWS($BW$4:BW567),$BV$4:$BW$2337,2,0),"")</f>
        <v>Harasiuki (pow. niżański, woj. podkarpackie)</v>
      </c>
      <c r="BZ567" s="98">
        <v>0</v>
      </c>
      <c r="CA567" s="98">
        <f>IF(ISNUMBER(SEARCH('ankieta ESG'!$G$188,CB567)),MAX($CA$3:CA566)+1,0)</f>
        <v>564</v>
      </c>
      <c r="CB567" s="134" t="s">
        <v>4567</v>
      </c>
      <c r="CC567" s="98">
        <v>0</v>
      </c>
      <c r="CD567" s="99" t="str">
        <f>IFERROR(VLOOKUP(ROWS($CB$4:CB567),$CA$4:$CB$2337,2,0),"")</f>
        <v>Harasiuki (pow. niżański, woj. podkarpackie)</v>
      </c>
      <c r="CE567" s="98">
        <v>0</v>
      </c>
      <c r="CF567" s="98">
        <f>IF(ISNUMBER(SEARCH('ankieta ESG'!$G$189,CG567)),MAX($CF$3:CF566)+1,0)</f>
        <v>564</v>
      </c>
      <c r="CG567" s="134" t="s">
        <v>4567</v>
      </c>
      <c r="CH567" s="98">
        <v>0</v>
      </c>
      <c r="CI567" s="99" t="str">
        <f>IFERROR(VLOOKUP(ROWS($CG$4:CG567),$CF$4:$CG$2337,2,0),"")</f>
        <v>Harasiuki (pow. niżański, woj. podkarpackie)</v>
      </c>
      <c r="CJ567" s="98">
        <v>0</v>
      </c>
    </row>
    <row r="568" spans="2:88">
      <c r="B568" s="98">
        <f>IF(ISNUMBER(SEARCH('ankieta ESG'!$E$11,C568)),MAX(B$3:$B567)+1,0)</f>
        <v>565</v>
      </c>
      <c r="C568" s="99" t="s">
        <v>609</v>
      </c>
      <c r="D568" s="98">
        <v>0</v>
      </c>
      <c r="E568" s="99" t="str">
        <f>IFERROR(VLOOKUP(ROWS($C$4:C568),$B$4:$C$1385,2,0),"")</f>
        <v>81.29.Z Pozostałe sprzątanie (PKD 2007)</v>
      </c>
      <c r="F568" s="98">
        <v>0</v>
      </c>
      <c r="AM568" s="98">
        <f>IF(ISNUMBER(SEARCH('ankieta ESG'!$G$180,AN568)),MAX(AM$3:$AM567)+1,0)</f>
        <v>565</v>
      </c>
      <c r="AN568" s="134" t="s">
        <v>4568</v>
      </c>
      <c r="AO568" s="98">
        <v>0</v>
      </c>
      <c r="AP568" s="99" t="str">
        <f>IFERROR(VLOOKUP(ROWS($AN$4:AN568),$AM$4:$AN$2337,2,0),"")</f>
        <v>Hażlach (pow. cieszyński, woj. śląskie)</v>
      </c>
      <c r="AQ568" s="98">
        <v>0</v>
      </c>
      <c r="AR568" s="98">
        <f>IF(ISNUMBER(SEARCH('ankieta ESG'!$G$181,AS568)),MAX($AR$3:AR567)+1,0)</f>
        <v>565</v>
      </c>
      <c r="AS568" s="134" t="s">
        <v>4568</v>
      </c>
      <c r="AT568" s="98">
        <v>0</v>
      </c>
      <c r="AU568" s="99" t="str">
        <f>IFERROR(VLOOKUP(ROWS($AS$4:AS568),$AR$4:$AS$2337,2,0),"")</f>
        <v>Hażlach (pow. cieszyński, woj. śląskie)</v>
      </c>
      <c r="AV568" s="98">
        <v>0</v>
      </c>
      <c r="AW568" s="98">
        <f>IF(ISNUMBER(SEARCH('ankieta ESG'!$G$182,AX568)),MAX($AW$3:AW567)+1,0)</f>
        <v>565</v>
      </c>
      <c r="AX568" s="134" t="s">
        <v>4568</v>
      </c>
      <c r="AY568" s="98">
        <v>0</v>
      </c>
      <c r="AZ568" s="99" t="str">
        <f>IFERROR(VLOOKUP(ROWS($AX$4:AX568),$AW$4:$AX$2337,2,0),"")</f>
        <v>Hażlach (pow. cieszyński, woj. śląskie)</v>
      </c>
      <c r="BA568" s="98">
        <v>0</v>
      </c>
      <c r="BB568" s="98">
        <f>IF(ISNUMBER(SEARCH('ankieta ESG'!$G$183,BC568)),MAX($BB$3:BB567)+1,0)</f>
        <v>565</v>
      </c>
      <c r="BC568" s="134" t="s">
        <v>4568</v>
      </c>
      <c r="BD568" s="98">
        <v>0</v>
      </c>
      <c r="BE568" s="99" t="str">
        <f>IFERROR(VLOOKUP(ROWS($BC$4:BC568),$BB$4:$BC$2337,2,0),"")</f>
        <v>Hażlach (pow. cieszyński, woj. śląskie)</v>
      </c>
      <c r="BF568" s="98">
        <v>0</v>
      </c>
      <c r="BG568" s="98">
        <f>IF(ISNUMBER(SEARCH('ankieta ESG'!$G$184,BH568)),MAX($BG$3:BG567)+1,0)</f>
        <v>565</v>
      </c>
      <c r="BH568" s="134" t="s">
        <v>4568</v>
      </c>
      <c r="BI568" s="98">
        <v>0</v>
      </c>
      <c r="BJ568" s="99" t="str">
        <f>IFERROR(VLOOKUP(ROWS($BH$4:BH568),$BG$4:$BH$2337,2,0),"")</f>
        <v>Hażlach (pow. cieszyński, woj. śląskie)</v>
      </c>
      <c r="BK568" s="98">
        <v>0</v>
      </c>
      <c r="BL568" s="98">
        <f>IF(ISNUMBER(SEARCH('ankieta ESG'!$G$185,BM568)),MAX($BL$3:BL567)+1,0)</f>
        <v>565</v>
      </c>
      <c r="BM568" s="134" t="s">
        <v>4568</v>
      </c>
      <c r="BN568" s="98">
        <v>0</v>
      </c>
      <c r="BO568" s="99" t="str">
        <f>IFERROR(VLOOKUP(ROWS($BM$4:BM568),$BL$4:$BM$2337,2,0),"")</f>
        <v>Hażlach (pow. cieszyński, woj. śląskie)</v>
      </c>
      <c r="BP568" s="98">
        <v>0</v>
      </c>
      <c r="BQ568" s="98">
        <f>IF(ISNUMBER(SEARCH('ankieta ESG'!$G$186,BR568)),MAX($BQ$3:BQ567)+1,0)</f>
        <v>565</v>
      </c>
      <c r="BR568" s="134" t="s">
        <v>4568</v>
      </c>
      <c r="BS568" s="98">
        <v>0</v>
      </c>
      <c r="BT568" s="99" t="str">
        <f>IFERROR(VLOOKUP(ROWS($BR$4:BR568),$BQ$4:$BR$2337,2,0),"")</f>
        <v>Hażlach (pow. cieszyński, woj. śląskie)</v>
      </c>
      <c r="BU568" s="98">
        <v>0</v>
      </c>
      <c r="BV568" s="98">
        <f>IF(ISNUMBER(SEARCH('ankieta ESG'!$G$187,BW568)),MAX($BV$3:BV567)+1,0)</f>
        <v>565</v>
      </c>
      <c r="BW568" s="134" t="s">
        <v>4568</v>
      </c>
      <c r="BX568" s="98">
        <v>0</v>
      </c>
      <c r="BY568" s="99" t="str">
        <f>IFERROR(VLOOKUP(ROWS($BW$4:BW568),$BV$4:$BW$2337,2,0),"")</f>
        <v>Hażlach (pow. cieszyński, woj. śląskie)</v>
      </c>
      <c r="BZ568" s="98">
        <v>0</v>
      </c>
      <c r="CA568" s="98">
        <f>IF(ISNUMBER(SEARCH('ankieta ESG'!$G$188,CB568)),MAX($CA$3:CA567)+1,0)</f>
        <v>565</v>
      </c>
      <c r="CB568" s="134" t="s">
        <v>4568</v>
      </c>
      <c r="CC568" s="98">
        <v>0</v>
      </c>
      <c r="CD568" s="99" t="str">
        <f>IFERROR(VLOOKUP(ROWS($CB$4:CB568),$CA$4:$CB$2337,2,0),"")</f>
        <v>Hażlach (pow. cieszyński, woj. śląskie)</v>
      </c>
      <c r="CE568" s="98">
        <v>0</v>
      </c>
      <c r="CF568" s="98">
        <f>IF(ISNUMBER(SEARCH('ankieta ESG'!$G$189,CG568)),MAX($CF$3:CF567)+1,0)</f>
        <v>565</v>
      </c>
      <c r="CG568" s="134" t="s">
        <v>4568</v>
      </c>
      <c r="CH568" s="98">
        <v>0</v>
      </c>
      <c r="CI568" s="99" t="str">
        <f>IFERROR(VLOOKUP(ROWS($CG$4:CG568),$CF$4:$CG$2337,2,0),"")</f>
        <v>Hażlach (pow. cieszyński, woj. śląskie)</v>
      </c>
      <c r="CJ568" s="98">
        <v>0</v>
      </c>
    </row>
    <row r="569" spans="2:88">
      <c r="B569" s="98">
        <f>IF(ISNUMBER(SEARCH('ankieta ESG'!$E$11,C569)),MAX(B$3:$B568)+1,0)</f>
        <v>566</v>
      </c>
      <c r="C569" s="99" t="s">
        <v>610</v>
      </c>
      <c r="D569" s="98">
        <v>0</v>
      </c>
      <c r="E569" s="99" t="str">
        <f>IFERROR(VLOOKUP(ROWS($C$4:C569),$B$4:$C$1385,2,0),"")</f>
        <v>81.30.Z Działalność usługowa związana z zagospodarowaniem terenów zieleni (PKD 2007)</v>
      </c>
      <c r="F569" s="98">
        <v>0</v>
      </c>
      <c r="AM569" s="98">
        <f>IF(ISNUMBER(SEARCH('ankieta ESG'!$G$180,AN569)),MAX(AM$3:$AM568)+1,0)</f>
        <v>566</v>
      </c>
      <c r="AN569" s="134" t="s">
        <v>4569</v>
      </c>
      <c r="AO569" s="98">
        <v>0</v>
      </c>
      <c r="AP569" s="99" t="str">
        <f>IFERROR(VLOOKUP(ROWS($AN$4:AN569),$AM$4:$AN$2337,2,0),"")</f>
        <v>Hel (pow. pucki, woj. pomorskie)</v>
      </c>
      <c r="AQ569" s="98">
        <v>0</v>
      </c>
      <c r="AR569" s="98">
        <f>IF(ISNUMBER(SEARCH('ankieta ESG'!$G$181,AS569)),MAX($AR$3:AR568)+1,0)</f>
        <v>566</v>
      </c>
      <c r="AS569" s="134" t="s">
        <v>4569</v>
      </c>
      <c r="AT569" s="98">
        <v>0</v>
      </c>
      <c r="AU569" s="99" t="str">
        <f>IFERROR(VLOOKUP(ROWS($AS$4:AS569),$AR$4:$AS$2337,2,0),"")</f>
        <v>Hel (pow. pucki, woj. pomorskie)</v>
      </c>
      <c r="AV569" s="98">
        <v>0</v>
      </c>
      <c r="AW569" s="98">
        <f>IF(ISNUMBER(SEARCH('ankieta ESG'!$G$182,AX569)),MAX($AW$3:AW568)+1,0)</f>
        <v>566</v>
      </c>
      <c r="AX569" s="134" t="s">
        <v>4569</v>
      </c>
      <c r="AY569" s="98">
        <v>0</v>
      </c>
      <c r="AZ569" s="99" t="str">
        <f>IFERROR(VLOOKUP(ROWS($AX$4:AX569),$AW$4:$AX$2337,2,0),"")</f>
        <v>Hel (pow. pucki, woj. pomorskie)</v>
      </c>
      <c r="BA569" s="98">
        <v>0</v>
      </c>
      <c r="BB569" s="98">
        <f>IF(ISNUMBER(SEARCH('ankieta ESG'!$G$183,BC569)),MAX($BB$3:BB568)+1,0)</f>
        <v>566</v>
      </c>
      <c r="BC569" s="134" t="s">
        <v>4569</v>
      </c>
      <c r="BD569" s="98">
        <v>0</v>
      </c>
      <c r="BE569" s="99" t="str">
        <f>IFERROR(VLOOKUP(ROWS($BC$4:BC569),$BB$4:$BC$2337,2,0),"")</f>
        <v>Hel (pow. pucki, woj. pomorskie)</v>
      </c>
      <c r="BF569" s="98">
        <v>0</v>
      </c>
      <c r="BG569" s="98">
        <f>IF(ISNUMBER(SEARCH('ankieta ESG'!$G$184,BH569)),MAX($BG$3:BG568)+1,0)</f>
        <v>566</v>
      </c>
      <c r="BH569" s="134" t="s">
        <v>4569</v>
      </c>
      <c r="BI569" s="98">
        <v>0</v>
      </c>
      <c r="BJ569" s="99" t="str">
        <f>IFERROR(VLOOKUP(ROWS($BH$4:BH569),$BG$4:$BH$2337,2,0),"")</f>
        <v>Hel (pow. pucki, woj. pomorskie)</v>
      </c>
      <c r="BK569" s="98">
        <v>0</v>
      </c>
      <c r="BL569" s="98">
        <f>IF(ISNUMBER(SEARCH('ankieta ESG'!$G$185,BM569)),MAX($BL$3:BL568)+1,0)</f>
        <v>566</v>
      </c>
      <c r="BM569" s="134" t="s">
        <v>4569</v>
      </c>
      <c r="BN569" s="98">
        <v>0</v>
      </c>
      <c r="BO569" s="99" t="str">
        <f>IFERROR(VLOOKUP(ROWS($BM$4:BM569),$BL$4:$BM$2337,2,0),"")</f>
        <v>Hel (pow. pucki, woj. pomorskie)</v>
      </c>
      <c r="BP569" s="98">
        <v>0</v>
      </c>
      <c r="BQ569" s="98">
        <f>IF(ISNUMBER(SEARCH('ankieta ESG'!$G$186,BR569)),MAX($BQ$3:BQ568)+1,0)</f>
        <v>566</v>
      </c>
      <c r="BR569" s="134" t="s">
        <v>4569</v>
      </c>
      <c r="BS569" s="98">
        <v>0</v>
      </c>
      <c r="BT569" s="99" t="str">
        <f>IFERROR(VLOOKUP(ROWS($BR$4:BR569),$BQ$4:$BR$2337,2,0),"")</f>
        <v>Hel (pow. pucki, woj. pomorskie)</v>
      </c>
      <c r="BU569" s="98">
        <v>0</v>
      </c>
      <c r="BV569" s="98">
        <f>IF(ISNUMBER(SEARCH('ankieta ESG'!$G$187,BW569)),MAX($BV$3:BV568)+1,0)</f>
        <v>566</v>
      </c>
      <c r="BW569" s="134" t="s">
        <v>4569</v>
      </c>
      <c r="BX569" s="98">
        <v>0</v>
      </c>
      <c r="BY569" s="99" t="str">
        <f>IFERROR(VLOOKUP(ROWS($BW$4:BW569),$BV$4:$BW$2337,2,0),"")</f>
        <v>Hel (pow. pucki, woj. pomorskie)</v>
      </c>
      <c r="BZ569" s="98">
        <v>0</v>
      </c>
      <c r="CA569" s="98">
        <f>IF(ISNUMBER(SEARCH('ankieta ESG'!$G$188,CB569)),MAX($CA$3:CA568)+1,0)</f>
        <v>566</v>
      </c>
      <c r="CB569" s="134" t="s">
        <v>4569</v>
      </c>
      <c r="CC569" s="98">
        <v>0</v>
      </c>
      <c r="CD569" s="99" t="str">
        <f>IFERROR(VLOOKUP(ROWS($CB$4:CB569),$CA$4:$CB$2337,2,0),"")</f>
        <v>Hel (pow. pucki, woj. pomorskie)</v>
      </c>
      <c r="CE569" s="98">
        <v>0</v>
      </c>
      <c r="CF569" s="98">
        <f>IF(ISNUMBER(SEARCH('ankieta ESG'!$G$189,CG569)),MAX($CF$3:CF568)+1,0)</f>
        <v>566</v>
      </c>
      <c r="CG569" s="134" t="s">
        <v>4569</v>
      </c>
      <c r="CH569" s="98">
        <v>0</v>
      </c>
      <c r="CI569" s="99" t="str">
        <f>IFERROR(VLOOKUP(ROWS($CG$4:CG569),$CF$4:$CG$2337,2,0),"")</f>
        <v>Hel (pow. pucki, woj. pomorskie)</v>
      </c>
      <c r="CJ569" s="98">
        <v>0</v>
      </c>
    </row>
    <row r="570" spans="2:88">
      <c r="B570" s="98">
        <f>IF(ISNUMBER(SEARCH('ankieta ESG'!$E$11,C570)),MAX(B$3:$B569)+1,0)</f>
        <v>567</v>
      </c>
      <c r="C570" s="99" t="s">
        <v>611</v>
      </c>
      <c r="D570" s="98">
        <v>0</v>
      </c>
      <c r="E570" s="99" t="str">
        <f>IFERROR(VLOOKUP(ROWS($C$4:C570),$B$4:$C$1385,2,0),"")</f>
        <v>82.11.Z Działalność usługowa związana z administracyjną obsługą biura (PKD 2007)</v>
      </c>
      <c r="F570" s="98">
        <v>0</v>
      </c>
      <c r="AM570" s="98">
        <f>IF(ISNUMBER(SEARCH('ankieta ESG'!$G$180,AN570)),MAX(AM$3:$AM569)+1,0)</f>
        <v>567</v>
      </c>
      <c r="AN570" s="134" t="s">
        <v>4570</v>
      </c>
      <c r="AO570" s="98">
        <v>0</v>
      </c>
      <c r="AP570" s="99" t="str">
        <f>IFERROR(VLOOKUP(ROWS($AN$4:AN570),$AM$4:$AN$2337,2,0),"")</f>
        <v>Herby (pow. lubliniecki, woj. śląskie)</v>
      </c>
      <c r="AQ570" s="98">
        <v>0</v>
      </c>
      <c r="AR570" s="98">
        <f>IF(ISNUMBER(SEARCH('ankieta ESG'!$G$181,AS570)),MAX($AR$3:AR569)+1,0)</f>
        <v>567</v>
      </c>
      <c r="AS570" s="134" t="s">
        <v>4570</v>
      </c>
      <c r="AT570" s="98">
        <v>0</v>
      </c>
      <c r="AU570" s="99" t="str">
        <f>IFERROR(VLOOKUP(ROWS($AS$4:AS570),$AR$4:$AS$2337,2,0),"")</f>
        <v>Herby (pow. lubliniecki, woj. śląskie)</v>
      </c>
      <c r="AV570" s="98">
        <v>0</v>
      </c>
      <c r="AW570" s="98">
        <f>IF(ISNUMBER(SEARCH('ankieta ESG'!$G$182,AX570)),MAX($AW$3:AW569)+1,0)</f>
        <v>567</v>
      </c>
      <c r="AX570" s="134" t="s">
        <v>4570</v>
      </c>
      <c r="AY570" s="98">
        <v>0</v>
      </c>
      <c r="AZ570" s="99" t="str">
        <f>IFERROR(VLOOKUP(ROWS($AX$4:AX570),$AW$4:$AX$2337,2,0),"")</f>
        <v>Herby (pow. lubliniecki, woj. śląskie)</v>
      </c>
      <c r="BA570" s="98">
        <v>0</v>
      </c>
      <c r="BB570" s="98">
        <f>IF(ISNUMBER(SEARCH('ankieta ESG'!$G$183,BC570)),MAX($BB$3:BB569)+1,0)</f>
        <v>567</v>
      </c>
      <c r="BC570" s="134" t="s">
        <v>4570</v>
      </c>
      <c r="BD570" s="98">
        <v>0</v>
      </c>
      <c r="BE570" s="99" t="str">
        <f>IFERROR(VLOOKUP(ROWS($BC$4:BC570),$BB$4:$BC$2337,2,0),"")</f>
        <v>Herby (pow. lubliniecki, woj. śląskie)</v>
      </c>
      <c r="BF570" s="98">
        <v>0</v>
      </c>
      <c r="BG570" s="98">
        <f>IF(ISNUMBER(SEARCH('ankieta ESG'!$G$184,BH570)),MAX($BG$3:BG569)+1,0)</f>
        <v>567</v>
      </c>
      <c r="BH570" s="134" t="s">
        <v>4570</v>
      </c>
      <c r="BI570" s="98">
        <v>0</v>
      </c>
      <c r="BJ570" s="99" t="str">
        <f>IFERROR(VLOOKUP(ROWS($BH$4:BH570),$BG$4:$BH$2337,2,0),"")</f>
        <v>Herby (pow. lubliniecki, woj. śląskie)</v>
      </c>
      <c r="BK570" s="98">
        <v>0</v>
      </c>
      <c r="BL570" s="98">
        <f>IF(ISNUMBER(SEARCH('ankieta ESG'!$G$185,BM570)),MAX($BL$3:BL569)+1,0)</f>
        <v>567</v>
      </c>
      <c r="BM570" s="134" t="s">
        <v>4570</v>
      </c>
      <c r="BN570" s="98">
        <v>0</v>
      </c>
      <c r="BO570" s="99" t="str">
        <f>IFERROR(VLOOKUP(ROWS($BM$4:BM570),$BL$4:$BM$2337,2,0),"")</f>
        <v>Herby (pow. lubliniecki, woj. śląskie)</v>
      </c>
      <c r="BP570" s="98">
        <v>0</v>
      </c>
      <c r="BQ570" s="98">
        <f>IF(ISNUMBER(SEARCH('ankieta ESG'!$G$186,BR570)),MAX($BQ$3:BQ569)+1,0)</f>
        <v>567</v>
      </c>
      <c r="BR570" s="134" t="s">
        <v>4570</v>
      </c>
      <c r="BS570" s="98">
        <v>0</v>
      </c>
      <c r="BT570" s="99" t="str">
        <f>IFERROR(VLOOKUP(ROWS($BR$4:BR570),$BQ$4:$BR$2337,2,0),"")</f>
        <v>Herby (pow. lubliniecki, woj. śląskie)</v>
      </c>
      <c r="BU570" s="98">
        <v>0</v>
      </c>
      <c r="BV570" s="98">
        <f>IF(ISNUMBER(SEARCH('ankieta ESG'!$G$187,BW570)),MAX($BV$3:BV569)+1,0)</f>
        <v>567</v>
      </c>
      <c r="BW570" s="134" t="s">
        <v>4570</v>
      </c>
      <c r="BX570" s="98">
        <v>0</v>
      </c>
      <c r="BY570" s="99" t="str">
        <f>IFERROR(VLOOKUP(ROWS($BW$4:BW570),$BV$4:$BW$2337,2,0),"")</f>
        <v>Herby (pow. lubliniecki, woj. śląskie)</v>
      </c>
      <c r="BZ570" s="98">
        <v>0</v>
      </c>
      <c r="CA570" s="98">
        <f>IF(ISNUMBER(SEARCH('ankieta ESG'!$G$188,CB570)),MAX($CA$3:CA569)+1,0)</f>
        <v>567</v>
      </c>
      <c r="CB570" s="134" t="s">
        <v>4570</v>
      </c>
      <c r="CC570" s="98">
        <v>0</v>
      </c>
      <c r="CD570" s="99" t="str">
        <f>IFERROR(VLOOKUP(ROWS($CB$4:CB570),$CA$4:$CB$2337,2,0),"")</f>
        <v>Herby (pow. lubliniecki, woj. śląskie)</v>
      </c>
      <c r="CE570" s="98">
        <v>0</v>
      </c>
      <c r="CF570" s="98">
        <f>IF(ISNUMBER(SEARCH('ankieta ESG'!$G$189,CG570)),MAX($CF$3:CF569)+1,0)</f>
        <v>567</v>
      </c>
      <c r="CG570" s="134" t="s">
        <v>4570</v>
      </c>
      <c r="CH570" s="98">
        <v>0</v>
      </c>
      <c r="CI570" s="99" t="str">
        <f>IFERROR(VLOOKUP(ROWS($CG$4:CG570),$CF$4:$CG$2337,2,0),"")</f>
        <v>Herby (pow. lubliniecki, woj. śląskie)</v>
      </c>
      <c r="CJ570" s="98">
        <v>0</v>
      </c>
    </row>
    <row r="571" spans="2:88">
      <c r="B571" s="98">
        <f>IF(ISNUMBER(SEARCH('ankieta ESG'!$E$11,C571)),MAX(B$3:$B570)+1,0)</f>
        <v>568</v>
      </c>
      <c r="C571" s="99" t="s">
        <v>612</v>
      </c>
      <c r="D571" s="98">
        <v>0</v>
      </c>
      <c r="E571" s="99" t="str">
        <f>IFERROR(VLOOKUP(ROWS($C$4:C571),$B$4:$C$1385,2,0),"")</f>
        <v>82.19.Z Wykonywanie fotokopii, przygotowywanie dokumentów i pozostała specjalistyczna działalność wspomagająca prowadzenie biura (PKD 2007)</v>
      </c>
      <c r="F571" s="98">
        <v>0</v>
      </c>
      <c r="AM571" s="98">
        <f>IF(ISNUMBER(SEARCH('ankieta ESG'!$G$180,AN571)),MAX(AM$3:$AM570)+1,0)</f>
        <v>568</v>
      </c>
      <c r="AN571" s="134" t="s">
        <v>4571</v>
      </c>
      <c r="AO571" s="98">
        <v>0</v>
      </c>
      <c r="AP571" s="99" t="str">
        <f>IFERROR(VLOOKUP(ROWS($AN$4:AN571),$AM$4:$AN$2337,2,0),"")</f>
        <v>Horodło (pow. hrubieszowski, woj. lubelskie)</v>
      </c>
      <c r="AQ571" s="98">
        <v>0</v>
      </c>
      <c r="AR571" s="98">
        <f>IF(ISNUMBER(SEARCH('ankieta ESG'!$G$181,AS571)),MAX($AR$3:AR570)+1,0)</f>
        <v>568</v>
      </c>
      <c r="AS571" s="134" t="s">
        <v>4571</v>
      </c>
      <c r="AT571" s="98">
        <v>0</v>
      </c>
      <c r="AU571" s="99" t="str">
        <f>IFERROR(VLOOKUP(ROWS($AS$4:AS571),$AR$4:$AS$2337,2,0),"")</f>
        <v>Horodło (pow. hrubieszowski, woj. lubelskie)</v>
      </c>
      <c r="AV571" s="98">
        <v>0</v>
      </c>
      <c r="AW571" s="98">
        <f>IF(ISNUMBER(SEARCH('ankieta ESG'!$G$182,AX571)),MAX($AW$3:AW570)+1,0)</f>
        <v>568</v>
      </c>
      <c r="AX571" s="134" t="s">
        <v>4571</v>
      </c>
      <c r="AY571" s="98">
        <v>0</v>
      </c>
      <c r="AZ571" s="99" t="str">
        <f>IFERROR(VLOOKUP(ROWS($AX$4:AX571),$AW$4:$AX$2337,2,0),"")</f>
        <v>Horodło (pow. hrubieszowski, woj. lubelskie)</v>
      </c>
      <c r="BA571" s="98">
        <v>0</v>
      </c>
      <c r="BB571" s="98">
        <f>IF(ISNUMBER(SEARCH('ankieta ESG'!$G$183,BC571)),MAX($BB$3:BB570)+1,0)</f>
        <v>568</v>
      </c>
      <c r="BC571" s="134" t="s">
        <v>4571</v>
      </c>
      <c r="BD571" s="98">
        <v>0</v>
      </c>
      <c r="BE571" s="99" t="str">
        <f>IFERROR(VLOOKUP(ROWS($BC$4:BC571),$BB$4:$BC$2337,2,0),"")</f>
        <v>Horodło (pow. hrubieszowski, woj. lubelskie)</v>
      </c>
      <c r="BF571" s="98">
        <v>0</v>
      </c>
      <c r="BG571" s="98">
        <f>IF(ISNUMBER(SEARCH('ankieta ESG'!$G$184,BH571)),MAX($BG$3:BG570)+1,0)</f>
        <v>568</v>
      </c>
      <c r="BH571" s="134" t="s">
        <v>4571</v>
      </c>
      <c r="BI571" s="98">
        <v>0</v>
      </c>
      <c r="BJ571" s="99" t="str">
        <f>IFERROR(VLOOKUP(ROWS($BH$4:BH571),$BG$4:$BH$2337,2,0),"")</f>
        <v>Horodło (pow. hrubieszowski, woj. lubelskie)</v>
      </c>
      <c r="BK571" s="98">
        <v>0</v>
      </c>
      <c r="BL571" s="98">
        <f>IF(ISNUMBER(SEARCH('ankieta ESG'!$G$185,BM571)),MAX($BL$3:BL570)+1,0)</f>
        <v>568</v>
      </c>
      <c r="BM571" s="134" t="s">
        <v>4571</v>
      </c>
      <c r="BN571" s="98">
        <v>0</v>
      </c>
      <c r="BO571" s="99" t="str">
        <f>IFERROR(VLOOKUP(ROWS($BM$4:BM571),$BL$4:$BM$2337,2,0),"")</f>
        <v>Horodło (pow. hrubieszowski, woj. lubelskie)</v>
      </c>
      <c r="BP571" s="98">
        <v>0</v>
      </c>
      <c r="BQ571" s="98">
        <f>IF(ISNUMBER(SEARCH('ankieta ESG'!$G$186,BR571)),MAX($BQ$3:BQ570)+1,0)</f>
        <v>568</v>
      </c>
      <c r="BR571" s="134" t="s">
        <v>4571</v>
      </c>
      <c r="BS571" s="98">
        <v>0</v>
      </c>
      <c r="BT571" s="99" t="str">
        <f>IFERROR(VLOOKUP(ROWS($BR$4:BR571),$BQ$4:$BR$2337,2,0),"")</f>
        <v>Horodło (pow. hrubieszowski, woj. lubelskie)</v>
      </c>
      <c r="BU571" s="98">
        <v>0</v>
      </c>
      <c r="BV571" s="98">
        <f>IF(ISNUMBER(SEARCH('ankieta ESG'!$G$187,BW571)),MAX($BV$3:BV570)+1,0)</f>
        <v>568</v>
      </c>
      <c r="BW571" s="134" t="s">
        <v>4571</v>
      </c>
      <c r="BX571" s="98">
        <v>0</v>
      </c>
      <c r="BY571" s="99" t="str">
        <f>IFERROR(VLOOKUP(ROWS($BW$4:BW571),$BV$4:$BW$2337,2,0),"")</f>
        <v>Horodło (pow. hrubieszowski, woj. lubelskie)</v>
      </c>
      <c r="BZ571" s="98">
        <v>0</v>
      </c>
      <c r="CA571" s="98">
        <f>IF(ISNUMBER(SEARCH('ankieta ESG'!$G$188,CB571)),MAX($CA$3:CA570)+1,0)</f>
        <v>568</v>
      </c>
      <c r="CB571" s="134" t="s">
        <v>4571</v>
      </c>
      <c r="CC571" s="98">
        <v>0</v>
      </c>
      <c r="CD571" s="99" t="str">
        <f>IFERROR(VLOOKUP(ROWS($CB$4:CB571),$CA$4:$CB$2337,2,0),"")</f>
        <v>Horodło (pow. hrubieszowski, woj. lubelskie)</v>
      </c>
      <c r="CE571" s="98">
        <v>0</v>
      </c>
      <c r="CF571" s="98">
        <f>IF(ISNUMBER(SEARCH('ankieta ESG'!$G$189,CG571)),MAX($CF$3:CF570)+1,0)</f>
        <v>568</v>
      </c>
      <c r="CG571" s="134" t="s">
        <v>4571</v>
      </c>
      <c r="CH571" s="98">
        <v>0</v>
      </c>
      <c r="CI571" s="99" t="str">
        <f>IFERROR(VLOOKUP(ROWS($CG$4:CG571),$CF$4:$CG$2337,2,0),"")</f>
        <v>Horodło (pow. hrubieszowski, woj. lubelskie)</v>
      </c>
      <c r="CJ571" s="98">
        <v>0</v>
      </c>
    </row>
    <row r="572" spans="2:88">
      <c r="B572" s="98">
        <f>IF(ISNUMBER(SEARCH('ankieta ESG'!$E$11,C572)),MAX(B$3:$B571)+1,0)</f>
        <v>569</v>
      </c>
      <c r="C572" s="99" t="s">
        <v>613</v>
      </c>
      <c r="D572" s="98">
        <v>0</v>
      </c>
      <c r="E572" s="99" t="str">
        <f>IFERROR(VLOOKUP(ROWS($C$4:C572),$B$4:$C$1385,2,0),"")</f>
        <v>82.20.Z Działalność centrów telefonicznych (call center) (PKD 2007)</v>
      </c>
      <c r="F572" s="98">
        <v>0</v>
      </c>
      <c r="AM572" s="98">
        <f>IF(ISNUMBER(SEARCH('ankieta ESG'!$G$180,AN572)),MAX(AM$3:$AM571)+1,0)</f>
        <v>569</v>
      </c>
      <c r="AN572" s="134" t="s">
        <v>4572</v>
      </c>
      <c r="AO572" s="98">
        <v>0</v>
      </c>
      <c r="AP572" s="99" t="str">
        <f>IFERROR(VLOOKUP(ROWS($AN$4:AN572),$AM$4:$AN$2337,2,0),"")</f>
        <v>Horyniec (pow. lubaczowski, woj. podkarpackie)</v>
      </c>
      <c r="AQ572" s="98">
        <v>0</v>
      </c>
      <c r="AR572" s="98">
        <f>IF(ISNUMBER(SEARCH('ankieta ESG'!$G$181,AS572)),MAX($AR$3:AR571)+1,0)</f>
        <v>569</v>
      </c>
      <c r="AS572" s="134" t="s">
        <v>4572</v>
      </c>
      <c r="AT572" s="98">
        <v>0</v>
      </c>
      <c r="AU572" s="99" t="str">
        <f>IFERROR(VLOOKUP(ROWS($AS$4:AS572),$AR$4:$AS$2337,2,0),"")</f>
        <v>Horyniec (pow. lubaczowski, woj. podkarpackie)</v>
      </c>
      <c r="AV572" s="98">
        <v>0</v>
      </c>
      <c r="AW572" s="98">
        <f>IF(ISNUMBER(SEARCH('ankieta ESG'!$G$182,AX572)),MAX($AW$3:AW571)+1,0)</f>
        <v>569</v>
      </c>
      <c r="AX572" s="134" t="s">
        <v>4572</v>
      </c>
      <c r="AY572" s="98">
        <v>0</v>
      </c>
      <c r="AZ572" s="99" t="str">
        <f>IFERROR(VLOOKUP(ROWS($AX$4:AX572),$AW$4:$AX$2337,2,0),"")</f>
        <v>Horyniec (pow. lubaczowski, woj. podkarpackie)</v>
      </c>
      <c r="BA572" s="98">
        <v>0</v>
      </c>
      <c r="BB572" s="98">
        <f>IF(ISNUMBER(SEARCH('ankieta ESG'!$G$183,BC572)),MAX($BB$3:BB571)+1,0)</f>
        <v>569</v>
      </c>
      <c r="BC572" s="134" t="s">
        <v>4572</v>
      </c>
      <c r="BD572" s="98">
        <v>0</v>
      </c>
      <c r="BE572" s="99" t="str">
        <f>IFERROR(VLOOKUP(ROWS($BC$4:BC572),$BB$4:$BC$2337,2,0),"")</f>
        <v>Horyniec (pow. lubaczowski, woj. podkarpackie)</v>
      </c>
      <c r="BF572" s="98">
        <v>0</v>
      </c>
      <c r="BG572" s="98">
        <f>IF(ISNUMBER(SEARCH('ankieta ESG'!$G$184,BH572)),MAX($BG$3:BG571)+1,0)</f>
        <v>569</v>
      </c>
      <c r="BH572" s="134" t="s">
        <v>4572</v>
      </c>
      <c r="BI572" s="98">
        <v>0</v>
      </c>
      <c r="BJ572" s="99" t="str">
        <f>IFERROR(VLOOKUP(ROWS($BH$4:BH572),$BG$4:$BH$2337,2,0),"")</f>
        <v>Horyniec (pow. lubaczowski, woj. podkarpackie)</v>
      </c>
      <c r="BK572" s="98">
        <v>0</v>
      </c>
      <c r="BL572" s="98">
        <f>IF(ISNUMBER(SEARCH('ankieta ESG'!$G$185,BM572)),MAX($BL$3:BL571)+1,0)</f>
        <v>569</v>
      </c>
      <c r="BM572" s="134" t="s">
        <v>4572</v>
      </c>
      <c r="BN572" s="98">
        <v>0</v>
      </c>
      <c r="BO572" s="99" t="str">
        <f>IFERROR(VLOOKUP(ROWS($BM$4:BM572),$BL$4:$BM$2337,2,0),"")</f>
        <v>Horyniec (pow. lubaczowski, woj. podkarpackie)</v>
      </c>
      <c r="BP572" s="98">
        <v>0</v>
      </c>
      <c r="BQ572" s="98">
        <f>IF(ISNUMBER(SEARCH('ankieta ESG'!$G$186,BR572)),MAX($BQ$3:BQ571)+1,0)</f>
        <v>569</v>
      </c>
      <c r="BR572" s="134" t="s">
        <v>4572</v>
      </c>
      <c r="BS572" s="98">
        <v>0</v>
      </c>
      <c r="BT572" s="99" t="str">
        <f>IFERROR(VLOOKUP(ROWS($BR$4:BR572),$BQ$4:$BR$2337,2,0),"")</f>
        <v>Horyniec (pow. lubaczowski, woj. podkarpackie)</v>
      </c>
      <c r="BU572" s="98">
        <v>0</v>
      </c>
      <c r="BV572" s="98">
        <f>IF(ISNUMBER(SEARCH('ankieta ESG'!$G$187,BW572)),MAX($BV$3:BV571)+1,0)</f>
        <v>569</v>
      </c>
      <c r="BW572" s="134" t="s">
        <v>4572</v>
      </c>
      <c r="BX572" s="98">
        <v>0</v>
      </c>
      <c r="BY572" s="99" t="str">
        <f>IFERROR(VLOOKUP(ROWS($BW$4:BW572),$BV$4:$BW$2337,2,0),"")</f>
        <v>Horyniec (pow. lubaczowski, woj. podkarpackie)</v>
      </c>
      <c r="BZ572" s="98">
        <v>0</v>
      </c>
      <c r="CA572" s="98">
        <f>IF(ISNUMBER(SEARCH('ankieta ESG'!$G$188,CB572)),MAX($CA$3:CA571)+1,0)</f>
        <v>569</v>
      </c>
      <c r="CB572" s="134" t="s">
        <v>4572</v>
      </c>
      <c r="CC572" s="98">
        <v>0</v>
      </c>
      <c r="CD572" s="99" t="str">
        <f>IFERROR(VLOOKUP(ROWS($CB$4:CB572),$CA$4:$CB$2337,2,0),"")</f>
        <v>Horyniec (pow. lubaczowski, woj. podkarpackie)</v>
      </c>
      <c r="CE572" s="98">
        <v>0</v>
      </c>
      <c r="CF572" s="98">
        <f>IF(ISNUMBER(SEARCH('ankieta ESG'!$G$189,CG572)),MAX($CF$3:CF571)+1,0)</f>
        <v>569</v>
      </c>
      <c r="CG572" s="134" t="s">
        <v>4572</v>
      </c>
      <c r="CH572" s="98">
        <v>0</v>
      </c>
      <c r="CI572" s="99" t="str">
        <f>IFERROR(VLOOKUP(ROWS($CG$4:CG572),$CF$4:$CG$2337,2,0),"")</f>
        <v>Horyniec (pow. lubaczowski, woj. podkarpackie)</v>
      </c>
      <c r="CJ572" s="98">
        <v>0</v>
      </c>
    </row>
    <row r="573" spans="2:88">
      <c r="B573" s="98">
        <f>IF(ISNUMBER(SEARCH('ankieta ESG'!$E$11,C573)),MAX(B$3:$B572)+1,0)</f>
        <v>570</v>
      </c>
      <c r="C573" s="99" t="s">
        <v>614</v>
      </c>
      <c r="D573" s="98">
        <v>0</v>
      </c>
      <c r="E573" s="99" t="str">
        <f>IFERROR(VLOOKUP(ROWS($C$4:C573),$B$4:$C$1385,2,0),"")</f>
        <v>82.30.Z Działalność związana z organizacją targów, wystaw i kongresów (PKD 2007)</v>
      </c>
      <c r="F573" s="98">
        <v>0</v>
      </c>
      <c r="AM573" s="98">
        <f>IF(ISNUMBER(SEARCH('ankieta ESG'!$G$180,AN573)),MAX(AM$3:$AM572)+1,0)</f>
        <v>570</v>
      </c>
      <c r="AN573" s="134" t="s">
        <v>4573</v>
      </c>
      <c r="AO573" s="98">
        <v>0</v>
      </c>
      <c r="AP573" s="99" t="str">
        <f>IFERROR(VLOOKUP(ROWS($AN$4:AN573),$AM$4:$AN$2337,2,0),"")</f>
        <v>Hrubieszów (pow. hrubieszowski, woj. lubelskie)</v>
      </c>
      <c r="AQ573" s="98">
        <v>0</v>
      </c>
      <c r="AR573" s="98">
        <f>IF(ISNUMBER(SEARCH('ankieta ESG'!$G$181,AS573)),MAX($AR$3:AR572)+1,0)</f>
        <v>570</v>
      </c>
      <c r="AS573" s="134" t="s">
        <v>4573</v>
      </c>
      <c r="AT573" s="98">
        <v>0</v>
      </c>
      <c r="AU573" s="99" t="str">
        <f>IFERROR(VLOOKUP(ROWS($AS$4:AS573),$AR$4:$AS$2337,2,0),"")</f>
        <v>Hrubieszów (pow. hrubieszowski, woj. lubelskie)</v>
      </c>
      <c r="AV573" s="98">
        <v>0</v>
      </c>
      <c r="AW573" s="98">
        <f>IF(ISNUMBER(SEARCH('ankieta ESG'!$G$182,AX573)),MAX($AW$3:AW572)+1,0)</f>
        <v>570</v>
      </c>
      <c r="AX573" s="134" t="s">
        <v>4573</v>
      </c>
      <c r="AY573" s="98">
        <v>0</v>
      </c>
      <c r="AZ573" s="99" t="str">
        <f>IFERROR(VLOOKUP(ROWS($AX$4:AX573),$AW$4:$AX$2337,2,0),"")</f>
        <v>Hrubieszów (pow. hrubieszowski, woj. lubelskie)</v>
      </c>
      <c r="BA573" s="98">
        <v>0</v>
      </c>
      <c r="BB573" s="98">
        <f>IF(ISNUMBER(SEARCH('ankieta ESG'!$G$183,BC573)),MAX($BB$3:BB572)+1,0)</f>
        <v>570</v>
      </c>
      <c r="BC573" s="134" t="s">
        <v>4573</v>
      </c>
      <c r="BD573" s="98">
        <v>0</v>
      </c>
      <c r="BE573" s="99" t="str">
        <f>IFERROR(VLOOKUP(ROWS($BC$4:BC573),$BB$4:$BC$2337,2,0),"")</f>
        <v>Hrubieszów (pow. hrubieszowski, woj. lubelskie)</v>
      </c>
      <c r="BF573" s="98">
        <v>0</v>
      </c>
      <c r="BG573" s="98">
        <f>IF(ISNUMBER(SEARCH('ankieta ESG'!$G$184,BH573)),MAX($BG$3:BG572)+1,0)</f>
        <v>570</v>
      </c>
      <c r="BH573" s="134" t="s">
        <v>4573</v>
      </c>
      <c r="BI573" s="98">
        <v>0</v>
      </c>
      <c r="BJ573" s="99" t="str">
        <f>IFERROR(VLOOKUP(ROWS($BH$4:BH573),$BG$4:$BH$2337,2,0),"")</f>
        <v>Hrubieszów (pow. hrubieszowski, woj. lubelskie)</v>
      </c>
      <c r="BK573" s="98">
        <v>0</v>
      </c>
      <c r="BL573" s="98">
        <f>IF(ISNUMBER(SEARCH('ankieta ESG'!$G$185,BM573)),MAX($BL$3:BL572)+1,0)</f>
        <v>570</v>
      </c>
      <c r="BM573" s="134" t="s">
        <v>4573</v>
      </c>
      <c r="BN573" s="98">
        <v>0</v>
      </c>
      <c r="BO573" s="99" t="str">
        <f>IFERROR(VLOOKUP(ROWS($BM$4:BM573),$BL$4:$BM$2337,2,0),"")</f>
        <v>Hrubieszów (pow. hrubieszowski, woj. lubelskie)</v>
      </c>
      <c r="BP573" s="98">
        <v>0</v>
      </c>
      <c r="BQ573" s="98">
        <f>IF(ISNUMBER(SEARCH('ankieta ESG'!$G$186,BR573)),MAX($BQ$3:BQ572)+1,0)</f>
        <v>570</v>
      </c>
      <c r="BR573" s="134" t="s">
        <v>4573</v>
      </c>
      <c r="BS573" s="98">
        <v>0</v>
      </c>
      <c r="BT573" s="99" t="str">
        <f>IFERROR(VLOOKUP(ROWS($BR$4:BR573),$BQ$4:$BR$2337,2,0),"")</f>
        <v>Hrubieszów (pow. hrubieszowski, woj. lubelskie)</v>
      </c>
      <c r="BU573" s="98">
        <v>0</v>
      </c>
      <c r="BV573" s="98">
        <f>IF(ISNUMBER(SEARCH('ankieta ESG'!$G$187,BW573)),MAX($BV$3:BV572)+1,0)</f>
        <v>570</v>
      </c>
      <c r="BW573" s="134" t="s">
        <v>4573</v>
      </c>
      <c r="BX573" s="98">
        <v>0</v>
      </c>
      <c r="BY573" s="99" t="str">
        <f>IFERROR(VLOOKUP(ROWS($BW$4:BW573),$BV$4:$BW$2337,2,0),"")</f>
        <v>Hrubieszów (pow. hrubieszowski, woj. lubelskie)</v>
      </c>
      <c r="BZ573" s="98">
        <v>0</v>
      </c>
      <c r="CA573" s="98">
        <f>IF(ISNUMBER(SEARCH('ankieta ESG'!$G$188,CB573)),MAX($CA$3:CA572)+1,0)</f>
        <v>570</v>
      </c>
      <c r="CB573" s="134" t="s">
        <v>4573</v>
      </c>
      <c r="CC573" s="98">
        <v>0</v>
      </c>
      <c r="CD573" s="99" t="str">
        <f>IFERROR(VLOOKUP(ROWS($CB$4:CB573),$CA$4:$CB$2337,2,0),"")</f>
        <v>Hrubieszów (pow. hrubieszowski, woj. lubelskie)</v>
      </c>
      <c r="CE573" s="98">
        <v>0</v>
      </c>
      <c r="CF573" s="98">
        <f>IF(ISNUMBER(SEARCH('ankieta ESG'!$G$189,CG573)),MAX($CF$3:CF572)+1,0)</f>
        <v>570</v>
      </c>
      <c r="CG573" s="134" t="s">
        <v>4573</v>
      </c>
      <c r="CH573" s="98">
        <v>0</v>
      </c>
      <c r="CI573" s="99" t="str">
        <f>IFERROR(VLOOKUP(ROWS($CG$4:CG573),$CF$4:$CG$2337,2,0),"")</f>
        <v>Hrubieszów (pow. hrubieszowski, woj. lubelskie)</v>
      </c>
      <c r="CJ573" s="98">
        <v>0</v>
      </c>
    </row>
    <row r="574" spans="2:88">
      <c r="B574" s="98">
        <f>IF(ISNUMBER(SEARCH('ankieta ESG'!$E$11,C574)),MAX(B$3:$B573)+1,0)</f>
        <v>571</v>
      </c>
      <c r="C574" s="99" t="s">
        <v>615</v>
      </c>
      <c r="D574" s="98">
        <v>0</v>
      </c>
      <c r="E574" s="99" t="str">
        <f>IFERROR(VLOOKUP(ROWS($C$4:C574),$B$4:$C$1385,2,0),"")</f>
        <v>82.91.Z Działalność świadczona przez agencje inkasa i biura kredytowe (PKD 2007)</v>
      </c>
      <c r="F574" s="98">
        <v>0</v>
      </c>
      <c r="AM574" s="98">
        <f>IF(ISNUMBER(SEARCH('ankieta ESG'!$G$180,AN574)),MAX(AM$3:$AM573)+1,0)</f>
        <v>571</v>
      </c>
      <c r="AN574" s="134" t="s">
        <v>4574</v>
      </c>
      <c r="AO574" s="98">
        <v>0</v>
      </c>
      <c r="AP574" s="99" t="str">
        <f>IFERROR(VLOOKUP(ROWS($AN$4:AN574),$AM$4:$AN$2337,2,0),"")</f>
        <v>Huszlew (pow. łosicki, woj. mazowieckie)</v>
      </c>
      <c r="AQ574" s="98">
        <v>0</v>
      </c>
      <c r="AR574" s="98">
        <f>IF(ISNUMBER(SEARCH('ankieta ESG'!$G$181,AS574)),MAX($AR$3:AR573)+1,0)</f>
        <v>571</v>
      </c>
      <c r="AS574" s="134" t="s">
        <v>4574</v>
      </c>
      <c r="AT574" s="98">
        <v>0</v>
      </c>
      <c r="AU574" s="99" t="str">
        <f>IFERROR(VLOOKUP(ROWS($AS$4:AS574),$AR$4:$AS$2337,2,0),"")</f>
        <v>Huszlew (pow. łosicki, woj. mazowieckie)</v>
      </c>
      <c r="AV574" s="98">
        <v>0</v>
      </c>
      <c r="AW574" s="98">
        <f>IF(ISNUMBER(SEARCH('ankieta ESG'!$G$182,AX574)),MAX($AW$3:AW573)+1,0)</f>
        <v>571</v>
      </c>
      <c r="AX574" s="134" t="s">
        <v>4574</v>
      </c>
      <c r="AY574" s="98">
        <v>0</v>
      </c>
      <c r="AZ574" s="99" t="str">
        <f>IFERROR(VLOOKUP(ROWS($AX$4:AX574),$AW$4:$AX$2337,2,0),"")</f>
        <v>Huszlew (pow. łosicki, woj. mazowieckie)</v>
      </c>
      <c r="BA574" s="98">
        <v>0</v>
      </c>
      <c r="BB574" s="98">
        <f>IF(ISNUMBER(SEARCH('ankieta ESG'!$G$183,BC574)),MAX($BB$3:BB573)+1,0)</f>
        <v>571</v>
      </c>
      <c r="BC574" s="134" t="s">
        <v>4574</v>
      </c>
      <c r="BD574" s="98">
        <v>0</v>
      </c>
      <c r="BE574" s="99" t="str">
        <f>IFERROR(VLOOKUP(ROWS($BC$4:BC574),$BB$4:$BC$2337,2,0),"")</f>
        <v>Huszlew (pow. łosicki, woj. mazowieckie)</v>
      </c>
      <c r="BF574" s="98">
        <v>0</v>
      </c>
      <c r="BG574" s="98">
        <f>IF(ISNUMBER(SEARCH('ankieta ESG'!$G$184,BH574)),MAX($BG$3:BG573)+1,0)</f>
        <v>571</v>
      </c>
      <c r="BH574" s="134" t="s">
        <v>4574</v>
      </c>
      <c r="BI574" s="98">
        <v>0</v>
      </c>
      <c r="BJ574" s="99" t="str">
        <f>IFERROR(VLOOKUP(ROWS($BH$4:BH574),$BG$4:$BH$2337,2,0),"")</f>
        <v>Huszlew (pow. łosicki, woj. mazowieckie)</v>
      </c>
      <c r="BK574" s="98">
        <v>0</v>
      </c>
      <c r="BL574" s="98">
        <f>IF(ISNUMBER(SEARCH('ankieta ESG'!$G$185,BM574)),MAX($BL$3:BL573)+1,0)</f>
        <v>571</v>
      </c>
      <c r="BM574" s="134" t="s">
        <v>4574</v>
      </c>
      <c r="BN574" s="98">
        <v>0</v>
      </c>
      <c r="BO574" s="99" t="str">
        <f>IFERROR(VLOOKUP(ROWS($BM$4:BM574),$BL$4:$BM$2337,2,0),"")</f>
        <v>Huszlew (pow. łosicki, woj. mazowieckie)</v>
      </c>
      <c r="BP574" s="98">
        <v>0</v>
      </c>
      <c r="BQ574" s="98">
        <f>IF(ISNUMBER(SEARCH('ankieta ESG'!$G$186,BR574)),MAX($BQ$3:BQ573)+1,0)</f>
        <v>571</v>
      </c>
      <c r="BR574" s="134" t="s">
        <v>4574</v>
      </c>
      <c r="BS574" s="98">
        <v>0</v>
      </c>
      <c r="BT574" s="99" t="str">
        <f>IFERROR(VLOOKUP(ROWS($BR$4:BR574),$BQ$4:$BR$2337,2,0),"")</f>
        <v>Huszlew (pow. łosicki, woj. mazowieckie)</v>
      </c>
      <c r="BU574" s="98">
        <v>0</v>
      </c>
      <c r="BV574" s="98">
        <f>IF(ISNUMBER(SEARCH('ankieta ESG'!$G$187,BW574)),MAX($BV$3:BV573)+1,0)</f>
        <v>571</v>
      </c>
      <c r="BW574" s="134" t="s">
        <v>4574</v>
      </c>
      <c r="BX574" s="98">
        <v>0</v>
      </c>
      <c r="BY574" s="99" t="str">
        <f>IFERROR(VLOOKUP(ROWS($BW$4:BW574),$BV$4:$BW$2337,2,0),"")</f>
        <v>Huszlew (pow. łosicki, woj. mazowieckie)</v>
      </c>
      <c r="BZ574" s="98">
        <v>0</v>
      </c>
      <c r="CA574" s="98">
        <f>IF(ISNUMBER(SEARCH('ankieta ESG'!$G$188,CB574)),MAX($CA$3:CA573)+1,0)</f>
        <v>571</v>
      </c>
      <c r="CB574" s="134" t="s">
        <v>4574</v>
      </c>
      <c r="CC574" s="98">
        <v>0</v>
      </c>
      <c r="CD574" s="99" t="str">
        <f>IFERROR(VLOOKUP(ROWS($CB$4:CB574),$CA$4:$CB$2337,2,0),"")</f>
        <v>Huszlew (pow. łosicki, woj. mazowieckie)</v>
      </c>
      <c r="CE574" s="98">
        <v>0</v>
      </c>
      <c r="CF574" s="98">
        <f>IF(ISNUMBER(SEARCH('ankieta ESG'!$G$189,CG574)),MAX($CF$3:CF573)+1,0)</f>
        <v>571</v>
      </c>
      <c r="CG574" s="134" t="s">
        <v>4574</v>
      </c>
      <c r="CH574" s="98">
        <v>0</v>
      </c>
      <c r="CI574" s="99" t="str">
        <f>IFERROR(VLOOKUP(ROWS($CG$4:CG574),$CF$4:$CG$2337,2,0),"")</f>
        <v>Huszlew (pow. łosicki, woj. mazowieckie)</v>
      </c>
      <c r="CJ574" s="98">
        <v>0</v>
      </c>
    </row>
    <row r="575" spans="2:88">
      <c r="B575" s="98">
        <f>IF(ISNUMBER(SEARCH('ankieta ESG'!$E$11,C575)),MAX(B$3:$B574)+1,0)</f>
        <v>572</v>
      </c>
      <c r="C575" s="99" t="s">
        <v>616</v>
      </c>
      <c r="D575" s="98">
        <v>0</v>
      </c>
      <c r="E575" s="99" t="str">
        <f>IFERROR(VLOOKUP(ROWS($C$4:C575),$B$4:$C$1385,2,0),"")</f>
        <v>82.92.Z Działalność związana z pakowaniem (PKD 2007)</v>
      </c>
      <c r="F575" s="98">
        <v>0</v>
      </c>
      <c r="AM575" s="98">
        <f>IF(ISNUMBER(SEARCH('ankieta ESG'!$G$180,AN575)),MAX(AM$3:$AM574)+1,0)</f>
        <v>572</v>
      </c>
      <c r="AN575" s="134" t="s">
        <v>4575</v>
      </c>
      <c r="AO575" s="98">
        <v>0</v>
      </c>
      <c r="AP575" s="99" t="str">
        <f>IFERROR(VLOOKUP(ROWS($AN$4:AN575),$AM$4:$AN$2337,2,0),"")</f>
        <v>Hyżne (pow. rzeszowski, woj. podkarpackie)</v>
      </c>
      <c r="AQ575" s="98">
        <v>0</v>
      </c>
      <c r="AR575" s="98">
        <f>IF(ISNUMBER(SEARCH('ankieta ESG'!$G$181,AS575)),MAX($AR$3:AR574)+1,0)</f>
        <v>572</v>
      </c>
      <c r="AS575" s="134" t="s">
        <v>4575</v>
      </c>
      <c r="AT575" s="98">
        <v>0</v>
      </c>
      <c r="AU575" s="99" t="str">
        <f>IFERROR(VLOOKUP(ROWS($AS$4:AS575),$AR$4:$AS$2337,2,0),"")</f>
        <v>Hyżne (pow. rzeszowski, woj. podkarpackie)</v>
      </c>
      <c r="AV575" s="98">
        <v>0</v>
      </c>
      <c r="AW575" s="98">
        <f>IF(ISNUMBER(SEARCH('ankieta ESG'!$G$182,AX575)),MAX($AW$3:AW574)+1,0)</f>
        <v>572</v>
      </c>
      <c r="AX575" s="134" t="s">
        <v>4575</v>
      </c>
      <c r="AY575" s="98">
        <v>0</v>
      </c>
      <c r="AZ575" s="99" t="str">
        <f>IFERROR(VLOOKUP(ROWS($AX$4:AX575),$AW$4:$AX$2337,2,0),"")</f>
        <v>Hyżne (pow. rzeszowski, woj. podkarpackie)</v>
      </c>
      <c r="BA575" s="98">
        <v>0</v>
      </c>
      <c r="BB575" s="98">
        <f>IF(ISNUMBER(SEARCH('ankieta ESG'!$G$183,BC575)),MAX($BB$3:BB574)+1,0)</f>
        <v>572</v>
      </c>
      <c r="BC575" s="134" t="s">
        <v>4575</v>
      </c>
      <c r="BD575" s="98">
        <v>0</v>
      </c>
      <c r="BE575" s="99" t="str">
        <f>IFERROR(VLOOKUP(ROWS($BC$4:BC575),$BB$4:$BC$2337,2,0),"")</f>
        <v>Hyżne (pow. rzeszowski, woj. podkarpackie)</v>
      </c>
      <c r="BF575" s="98">
        <v>0</v>
      </c>
      <c r="BG575" s="98">
        <f>IF(ISNUMBER(SEARCH('ankieta ESG'!$G$184,BH575)),MAX($BG$3:BG574)+1,0)</f>
        <v>572</v>
      </c>
      <c r="BH575" s="134" t="s">
        <v>4575</v>
      </c>
      <c r="BI575" s="98">
        <v>0</v>
      </c>
      <c r="BJ575" s="99" t="str">
        <f>IFERROR(VLOOKUP(ROWS($BH$4:BH575),$BG$4:$BH$2337,2,0),"")</f>
        <v>Hyżne (pow. rzeszowski, woj. podkarpackie)</v>
      </c>
      <c r="BK575" s="98">
        <v>0</v>
      </c>
      <c r="BL575" s="98">
        <f>IF(ISNUMBER(SEARCH('ankieta ESG'!$G$185,BM575)),MAX($BL$3:BL574)+1,0)</f>
        <v>572</v>
      </c>
      <c r="BM575" s="134" t="s">
        <v>4575</v>
      </c>
      <c r="BN575" s="98">
        <v>0</v>
      </c>
      <c r="BO575" s="99" t="str">
        <f>IFERROR(VLOOKUP(ROWS($BM$4:BM575),$BL$4:$BM$2337,2,0),"")</f>
        <v>Hyżne (pow. rzeszowski, woj. podkarpackie)</v>
      </c>
      <c r="BP575" s="98">
        <v>0</v>
      </c>
      <c r="BQ575" s="98">
        <f>IF(ISNUMBER(SEARCH('ankieta ESG'!$G$186,BR575)),MAX($BQ$3:BQ574)+1,0)</f>
        <v>572</v>
      </c>
      <c r="BR575" s="134" t="s">
        <v>4575</v>
      </c>
      <c r="BS575" s="98">
        <v>0</v>
      </c>
      <c r="BT575" s="99" t="str">
        <f>IFERROR(VLOOKUP(ROWS($BR$4:BR575),$BQ$4:$BR$2337,2,0),"")</f>
        <v>Hyżne (pow. rzeszowski, woj. podkarpackie)</v>
      </c>
      <c r="BU575" s="98">
        <v>0</v>
      </c>
      <c r="BV575" s="98">
        <f>IF(ISNUMBER(SEARCH('ankieta ESG'!$G$187,BW575)),MAX($BV$3:BV574)+1,0)</f>
        <v>572</v>
      </c>
      <c r="BW575" s="134" t="s">
        <v>4575</v>
      </c>
      <c r="BX575" s="98">
        <v>0</v>
      </c>
      <c r="BY575" s="99" t="str">
        <f>IFERROR(VLOOKUP(ROWS($BW$4:BW575),$BV$4:$BW$2337,2,0),"")</f>
        <v>Hyżne (pow. rzeszowski, woj. podkarpackie)</v>
      </c>
      <c r="BZ575" s="98">
        <v>0</v>
      </c>
      <c r="CA575" s="98">
        <f>IF(ISNUMBER(SEARCH('ankieta ESG'!$G$188,CB575)),MAX($CA$3:CA574)+1,0)</f>
        <v>572</v>
      </c>
      <c r="CB575" s="134" t="s">
        <v>4575</v>
      </c>
      <c r="CC575" s="98">
        <v>0</v>
      </c>
      <c r="CD575" s="99" t="str">
        <f>IFERROR(VLOOKUP(ROWS($CB$4:CB575),$CA$4:$CB$2337,2,0),"")</f>
        <v>Hyżne (pow. rzeszowski, woj. podkarpackie)</v>
      </c>
      <c r="CE575" s="98">
        <v>0</v>
      </c>
      <c r="CF575" s="98">
        <f>IF(ISNUMBER(SEARCH('ankieta ESG'!$G$189,CG575)),MAX($CF$3:CF574)+1,0)</f>
        <v>572</v>
      </c>
      <c r="CG575" s="134" t="s">
        <v>4575</v>
      </c>
      <c r="CH575" s="98">
        <v>0</v>
      </c>
      <c r="CI575" s="99" t="str">
        <f>IFERROR(VLOOKUP(ROWS($CG$4:CG575),$CF$4:$CG$2337,2,0),"")</f>
        <v>Hyżne (pow. rzeszowski, woj. podkarpackie)</v>
      </c>
      <c r="CJ575" s="98">
        <v>0</v>
      </c>
    </row>
    <row r="576" spans="2:88">
      <c r="B576" s="98">
        <f>IF(ISNUMBER(SEARCH('ankieta ESG'!$E$11,C576)),MAX(B$3:$B575)+1,0)</f>
        <v>573</v>
      </c>
      <c r="C576" s="99" t="s">
        <v>617</v>
      </c>
      <c r="D576" s="98">
        <v>0</v>
      </c>
      <c r="E576" s="99" t="str">
        <f>IFERROR(VLOOKUP(ROWS($C$4:C576),$B$4:$C$1385,2,0),"")</f>
        <v>82.99.Z Pozostała działalność wspomagająca prowadzenie działalności gospodarczej, gdzie indziej niesklasyfikowana (PKD 2007)</v>
      </c>
      <c r="F576" s="98">
        <v>0</v>
      </c>
      <c r="AM576" s="98">
        <f>IF(ISNUMBER(SEARCH('ankieta ESG'!$G$180,AN576)),MAX(AM$3:$AM575)+1,0)</f>
        <v>573</v>
      </c>
      <c r="AN576" s="134" t="s">
        <v>4576</v>
      </c>
      <c r="AO576" s="98">
        <v>0</v>
      </c>
      <c r="AP576" s="99" t="str">
        <f>IFERROR(VLOOKUP(ROWS($AN$4:AN576),$AM$4:$AN$2337,2,0),"")</f>
        <v>Igołomia (pow. krakowski, woj. małopolskie)</v>
      </c>
      <c r="AQ576" s="98">
        <v>0</v>
      </c>
      <c r="AR576" s="98">
        <f>IF(ISNUMBER(SEARCH('ankieta ESG'!$G$181,AS576)),MAX($AR$3:AR575)+1,0)</f>
        <v>573</v>
      </c>
      <c r="AS576" s="134" t="s">
        <v>4576</v>
      </c>
      <c r="AT576" s="98">
        <v>0</v>
      </c>
      <c r="AU576" s="99" t="str">
        <f>IFERROR(VLOOKUP(ROWS($AS$4:AS576),$AR$4:$AS$2337,2,0),"")</f>
        <v>Igołomia (pow. krakowski, woj. małopolskie)</v>
      </c>
      <c r="AV576" s="98">
        <v>0</v>
      </c>
      <c r="AW576" s="98">
        <f>IF(ISNUMBER(SEARCH('ankieta ESG'!$G$182,AX576)),MAX($AW$3:AW575)+1,0)</f>
        <v>573</v>
      </c>
      <c r="AX576" s="134" t="s">
        <v>4576</v>
      </c>
      <c r="AY576" s="98">
        <v>0</v>
      </c>
      <c r="AZ576" s="99" t="str">
        <f>IFERROR(VLOOKUP(ROWS($AX$4:AX576),$AW$4:$AX$2337,2,0),"")</f>
        <v>Igołomia (pow. krakowski, woj. małopolskie)</v>
      </c>
      <c r="BA576" s="98">
        <v>0</v>
      </c>
      <c r="BB576" s="98">
        <f>IF(ISNUMBER(SEARCH('ankieta ESG'!$G$183,BC576)),MAX($BB$3:BB575)+1,0)</f>
        <v>573</v>
      </c>
      <c r="BC576" s="134" t="s">
        <v>4576</v>
      </c>
      <c r="BD576" s="98">
        <v>0</v>
      </c>
      <c r="BE576" s="99" t="str">
        <f>IFERROR(VLOOKUP(ROWS($BC$4:BC576),$BB$4:$BC$2337,2,0),"")</f>
        <v>Igołomia (pow. krakowski, woj. małopolskie)</v>
      </c>
      <c r="BF576" s="98">
        <v>0</v>
      </c>
      <c r="BG576" s="98">
        <f>IF(ISNUMBER(SEARCH('ankieta ESG'!$G$184,BH576)),MAX($BG$3:BG575)+1,0)</f>
        <v>573</v>
      </c>
      <c r="BH576" s="134" t="s">
        <v>4576</v>
      </c>
      <c r="BI576" s="98">
        <v>0</v>
      </c>
      <c r="BJ576" s="99" t="str">
        <f>IFERROR(VLOOKUP(ROWS($BH$4:BH576),$BG$4:$BH$2337,2,0),"")</f>
        <v>Igołomia (pow. krakowski, woj. małopolskie)</v>
      </c>
      <c r="BK576" s="98">
        <v>0</v>
      </c>
      <c r="BL576" s="98">
        <f>IF(ISNUMBER(SEARCH('ankieta ESG'!$G$185,BM576)),MAX($BL$3:BL575)+1,0)</f>
        <v>573</v>
      </c>
      <c r="BM576" s="134" t="s">
        <v>4576</v>
      </c>
      <c r="BN576" s="98">
        <v>0</v>
      </c>
      <c r="BO576" s="99" t="str">
        <f>IFERROR(VLOOKUP(ROWS($BM$4:BM576),$BL$4:$BM$2337,2,0),"")</f>
        <v>Igołomia (pow. krakowski, woj. małopolskie)</v>
      </c>
      <c r="BP576" s="98">
        <v>0</v>
      </c>
      <c r="BQ576" s="98">
        <f>IF(ISNUMBER(SEARCH('ankieta ESG'!$G$186,BR576)),MAX($BQ$3:BQ575)+1,0)</f>
        <v>573</v>
      </c>
      <c r="BR576" s="134" t="s">
        <v>4576</v>
      </c>
      <c r="BS576" s="98">
        <v>0</v>
      </c>
      <c r="BT576" s="99" t="str">
        <f>IFERROR(VLOOKUP(ROWS($BR$4:BR576),$BQ$4:$BR$2337,2,0),"")</f>
        <v>Igołomia (pow. krakowski, woj. małopolskie)</v>
      </c>
      <c r="BU576" s="98">
        <v>0</v>
      </c>
      <c r="BV576" s="98">
        <f>IF(ISNUMBER(SEARCH('ankieta ESG'!$G$187,BW576)),MAX($BV$3:BV575)+1,0)</f>
        <v>573</v>
      </c>
      <c r="BW576" s="134" t="s">
        <v>4576</v>
      </c>
      <c r="BX576" s="98">
        <v>0</v>
      </c>
      <c r="BY576" s="99" t="str">
        <f>IFERROR(VLOOKUP(ROWS($BW$4:BW576),$BV$4:$BW$2337,2,0),"")</f>
        <v>Igołomia (pow. krakowski, woj. małopolskie)</v>
      </c>
      <c r="BZ576" s="98">
        <v>0</v>
      </c>
      <c r="CA576" s="98">
        <f>IF(ISNUMBER(SEARCH('ankieta ESG'!$G$188,CB576)),MAX($CA$3:CA575)+1,0)</f>
        <v>573</v>
      </c>
      <c r="CB576" s="134" t="s">
        <v>4576</v>
      </c>
      <c r="CC576" s="98">
        <v>0</v>
      </c>
      <c r="CD576" s="99" t="str">
        <f>IFERROR(VLOOKUP(ROWS($CB$4:CB576),$CA$4:$CB$2337,2,0),"")</f>
        <v>Igołomia (pow. krakowski, woj. małopolskie)</v>
      </c>
      <c r="CE576" s="98">
        <v>0</v>
      </c>
      <c r="CF576" s="98">
        <f>IF(ISNUMBER(SEARCH('ankieta ESG'!$G$189,CG576)),MAX($CF$3:CF575)+1,0)</f>
        <v>573</v>
      </c>
      <c r="CG576" s="134" t="s">
        <v>4576</v>
      </c>
      <c r="CH576" s="98">
        <v>0</v>
      </c>
      <c r="CI576" s="99" t="str">
        <f>IFERROR(VLOOKUP(ROWS($CG$4:CG576),$CF$4:$CG$2337,2,0),"")</f>
        <v>Igołomia (pow. krakowski, woj. małopolskie)</v>
      </c>
      <c r="CJ576" s="98">
        <v>0</v>
      </c>
    </row>
    <row r="577" spans="2:88">
      <c r="B577" s="98">
        <f>IF(ISNUMBER(SEARCH('ankieta ESG'!$E$11,C577)),MAX(B$3:$B576)+1,0)</f>
        <v>574</v>
      </c>
      <c r="C577" s="99" t="s">
        <v>618</v>
      </c>
      <c r="D577" s="98">
        <v>0</v>
      </c>
      <c r="E577" s="99" t="str">
        <f>IFERROR(VLOOKUP(ROWS($C$4:C577),$B$4:$C$1385,2,0),"")</f>
        <v>84.11.Z Kierowanie podstawowymi rodzajami działalności publicznej (PKD 2007)</v>
      </c>
      <c r="F577" s="98">
        <v>0</v>
      </c>
      <c r="AM577" s="98">
        <f>IF(ISNUMBER(SEARCH('ankieta ESG'!$G$180,AN577)),MAX(AM$3:$AM576)+1,0)</f>
        <v>574</v>
      </c>
      <c r="AN577" s="134" t="s">
        <v>4577</v>
      </c>
      <c r="AO577" s="98">
        <v>0</v>
      </c>
      <c r="AP577" s="99" t="str">
        <f>IFERROR(VLOOKUP(ROWS($AN$4:AN577),$AM$4:$AN$2337,2,0),"")</f>
        <v>Iława (pow. iławski, woj. warmińsko-mazurskie)</v>
      </c>
      <c r="AQ577" s="98">
        <v>0</v>
      </c>
      <c r="AR577" s="98">
        <f>IF(ISNUMBER(SEARCH('ankieta ESG'!$G$181,AS577)),MAX($AR$3:AR576)+1,0)</f>
        <v>574</v>
      </c>
      <c r="AS577" s="134" t="s">
        <v>4577</v>
      </c>
      <c r="AT577" s="98">
        <v>0</v>
      </c>
      <c r="AU577" s="99" t="str">
        <f>IFERROR(VLOOKUP(ROWS($AS$4:AS577),$AR$4:$AS$2337,2,0),"")</f>
        <v>Iława (pow. iławski, woj. warmińsko-mazurskie)</v>
      </c>
      <c r="AV577" s="98">
        <v>0</v>
      </c>
      <c r="AW577" s="98">
        <f>IF(ISNUMBER(SEARCH('ankieta ESG'!$G$182,AX577)),MAX($AW$3:AW576)+1,0)</f>
        <v>574</v>
      </c>
      <c r="AX577" s="134" t="s">
        <v>4577</v>
      </c>
      <c r="AY577" s="98">
        <v>0</v>
      </c>
      <c r="AZ577" s="99" t="str">
        <f>IFERROR(VLOOKUP(ROWS($AX$4:AX577),$AW$4:$AX$2337,2,0),"")</f>
        <v>Iława (pow. iławski, woj. warmińsko-mazurskie)</v>
      </c>
      <c r="BA577" s="98">
        <v>0</v>
      </c>
      <c r="BB577" s="98">
        <f>IF(ISNUMBER(SEARCH('ankieta ESG'!$G$183,BC577)),MAX($BB$3:BB576)+1,0)</f>
        <v>574</v>
      </c>
      <c r="BC577" s="134" t="s">
        <v>4577</v>
      </c>
      <c r="BD577" s="98">
        <v>0</v>
      </c>
      <c r="BE577" s="99" t="str">
        <f>IFERROR(VLOOKUP(ROWS($BC$4:BC577),$BB$4:$BC$2337,2,0),"")</f>
        <v>Iława (pow. iławski, woj. warmińsko-mazurskie)</v>
      </c>
      <c r="BF577" s="98">
        <v>0</v>
      </c>
      <c r="BG577" s="98">
        <f>IF(ISNUMBER(SEARCH('ankieta ESG'!$G$184,BH577)),MAX($BG$3:BG576)+1,0)</f>
        <v>574</v>
      </c>
      <c r="BH577" s="134" t="s">
        <v>4577</v>
      </c>
      <c r="BI577" s="98">
        <v>0</v>
      </c>
      <c r="BJ577" s="99" t="str">
        <f>IFERROR(VLOOKUP(ROWS($BH$4:BH577),$BG$4:$BH$2337,2,0),"")</f>
        <v>Iława (pow. iławski, woj. warmińsko-mazurskie)</v>
      </c>
      <c r="BK577" s="98">
        <v>0</v>
      </c>
      <c r="BL577" s="98">
        <f>IF(ISNUMBER(SEARCH('ankieta ESG'!$G$185,BM577)),MAX($BL$3:BL576)+1,0)</f>
        <v>574</v>
      </c>
      <c r="BM577" s="134" t="s">
        <v>4577</v>
      </c>
      <c r="BN577" s="98">
        <v>0</v>
      </c>
      <c r="BO577" s="99" t="str">
        <f>IFERROR(VLOOKUP(ROWS($BM$4:BM577),$BL$4:$BM$2337,2,0),"")</f>
        <v>Iława (pow. iławski, woj. warmińsko-mazurskie)</v>
      </c>
      <c r="BP577" s="98">
        <v>0</v>
      </c>
      <c r="BQ577" s="98">
        <f>IF(ISNUMBER(SEARCH('ankieta ESG'!$G$186,BR577)),MAX($BQ$3:BQ576)+1,0)</f>
        <v>574</v>
      </c>
      <c r="BR577" s="134" t="s">
        <v>4577</v>
      </c>
      <c r="BS577" s="98">
        <v>0</v>
      </c>
      <c r="BT577" s="99" t="str">
        <f>IFERROR(VLOOKUP(ROWS($BR$4:BR577),$BQ$4:$BR$2337,2,0),"")</f>
        <v>Iława (pow. iławski, woj. warmińsko-mazurskie)</v>
      </c>
      <c r="BU577" s="98">
        <v>0</v>
      </c>
      <c r="BV577" s="98">
        <f>IF(ISNUMBER(SEARCH('ankieta ESG'!$G$187,BW577)),MAX($BV$3:BV576)+1,0)</f>
        <v>574</v>
      </c>
      <c r="BW577" s="134" t="s">
        <v>4577</v>
      </c>
      <c r="BX577" s="98">
        <v>0</v>
      </c>
      <c r="BY577" s="99" t="str">
        <f>IFERROR(VLOOKUP(ROWS($BW$4:BW577),$BV$4:$BW$2337,2,0),"")</f>
        <v>Iława (pow. iławski, woj. warmińsko-mazurskie)</v>
      </c>
      <c r="BZ577" s="98">
        <v>0</v>
      </c>
      <c r="CA577" s="98">
        <f>IF(ISNUMBER(SEARCH('ankieta ESG'!$G$188,CB577)),MAX($CA$3:CA576)+1,0)</f>
        <v>574</v>
      </c>
      <c r="CB577" s="134" t="s">
        <v>4577</v>
      </c>
      <c r="CC577" s="98">
        <v>0</v>
      </c>
      <c r="CD577" s="99" t="str">
        <f>IFERROR(VLOOKUP(ROWS($CB$4:CB577),$CA$4:$CB$2337,2,0),"")</f>
        <v>Iława (pow. iławski, woj. warmińsko-mazurskie)</v>
      </c>
      <c r="CE577" s="98">
        <v>0</v>
      </c>
      <c r="CF577" s="98">
        <f>IF(ISNUMBER(SEARCH('ankieta ESG'!$G$189,CG577)),MAX($CF$3:CF576)+1,0)</f>
        <v>574</v>
      </c>
      <c r="CG577" s="134" t="s">
        <v>4577</v>
      </c>
      <c r="CH577" s="98">
        <v>0</v>
      </c>
      <c r="CI577" s="99" t="str">
        <f>IFERROR(VLOOKUP(ROWS($CG$4:CG577),$CF$4:$CG$2337,2,0),"")</f>
        <v>Iława (pow. iławski, woj. warmińsko-mazurskie)</v>
      </c>
      <c r="CJ577" s="98">
        <v>0</v>
      </c>
    </row>
    <row r="578" spans="2:88">
      <c r="B578" s="98">
        <f>IF(ISNUMBER(SEARCH('ankieta ESG'!$E$11,C578)),MAX(B$3:$B577)+1,0)</f>
        <v>575</v>
      </c>
      <c r="C578" s="99" t="s">
        <v>619</v>
      </c>
      <c r="D578" s="98">
        <v>0</v>
      </c>
      <c r="E578" s="99" t="str">
        <f>IFERROR(VLOOKUP(ROWS($C$4:C578),$B$4:$C$1385,2,0),"")</f>
        <v>84.12.Z Kierowanie w zakresie działalności związanej z ochroną zdrowia, edukacją, kulturą oraz pozostałymi usługami społecznymi, z wyłączeniem zabezpieczeń społecznych (PKD 2007)</v>
      </c>
      <c r="F578" s="98">
        <v>0</v>
      </c>
      <c r="AM578" s="98">
        <f>IF(ISNUMBER(SEARCH('ankieta ESG'!$G$180,AN578)),MAX(AM$3:$AM577)+1,0)</f>
        <v>575</v>
      </c>
      <c r="AN578" s="134" t="s">
        <v>4578</v>
      </c>
      <c r="AO578" s="98">
        <v>0</v>
      </c>
      <c r="AP578" s="99" t="str">
        <f>IFERROR(VLOOKUP(ROWS($AN$4:AN578),$AM$4:$AN$2337,2,0),"")</f>
        <v>Iłowa (pow. żagański, woj. lubuskie)</v>
      </c>
      <c r="AQ578" s="98">
        <v>0</v>
      </c>
      <c r="AR578" s="98">
        <f>IF(ISNUMBER(SEARCH('ankieta ESG'!$G$181,AS578)),MAX($AR$3:AR577)+1,0)</f>
        <v>575</v>
      </c>
      <c r="AS578" s="134" t="s">
        <v>4578</v>
      </c>
      <c r="AT578" s="98">
        <v>0</v>
      </c>
      <c r="AU578" s="99" t="str">
        <f>IFERROR(VLOOKUP(ROWS($AS$4:AS578),$AR$4:$AS$2337,2,0),"")</f>
        <v>Iłowa (pow. żagański, woj. lubuskie)</v>
      </c>
      <c r="AV578" s="98">
        <v>0</v>
      </c>
      <c r="AW578" s="98">
        <f>IF(ISNUMBER(SEARCH('ankieta ESG'!$G$182,AX578)),MAX($AW$3:AW577)+1,0)</f>
        <v>575</v>
      </c>
      <c r="AX578" s="134" t="s">
        <v>4578</v>
      </c>
      <c r="AY578" s="98">
        <v>0</v>
      </c>
      <c r="AZ578" s="99" t="str">
        <f>IFERROR(VLOOKUP(ROWS($AX$4:AX578),$AW$4:$AX$2337,2,0),"")</f>
        <v>Iłowa (pow. żagański, woj. lubuskie)</v>
      </c>
      <c r="BA578" s="98">
        <v>0</v>
      </c>
      <c r="BB578" s="98">
        <f>IF(ISNUMBER(SEARCH('ankieta ESG'!$G$183,BC578)),MAX($BB$3:BB577)+1,0)</f>
        <v>575</v>
      </c>
      <c r="BC578" s="134" t="s">
        <v>4578</v>
      </c>
      <c r="BD578" s="98">
        <v>0</v>
      </c>
      <c r="BE578" s="99" t="str">
        <f>IFERROR(VLOOKUP(ROWS($BC$4:BC578),$BB$4:$BC$2337,2,0),"")</f>
        <v>Iłowa (pow. żagański, woj. lubuskie)</v>
      </c>
      <c r="BF578" s="98">
        <v>0</v>
      </c>
      <c r="BG578" s="98">
        <f>IF(ISNUMBER(SEARCH('ankieta ESG'!$G$184,BH578)),MAX($BG$3:BG577)+1,0)</f>
        <v>575</v>
      </c>
      <c r="BH578" s="134" t="s">
        <v>4578</v>
      </c>
      <c r="BI578" s="98">
        <v>0</v>
      </c>
      <c r="BJ578" s="99" t="str">
        <f>IFERROR(VLOOKUP(ROWS($BH$4:BH578),$BG$4:$BH$2337,2,0),"")</f>
        <v>Iłowa (pow. żagański, woj. lubuskie)</v>
      </c>
      <c r="BK578" s="98">
        <v>0</v>
      </c>
      <c r="BL578" s="98">
        <f>IF(ISNUMBER(SEARCH('ankieta ESG'!$G$185,BM578)),MAX($BL$3:BL577)+1,0)</f>
        <v>575</v>
      </c>
      <c r="BM578" s="134" t="s">
        <v>4578</v>
      </c>
      <c r="BN578" s="98">
        <v>0</v>
      </c>
      <c r="BO578" s="99" t="str">
        <f>IFERROR(VLOOKUP(ROWS($BM$4:BM578),$BL$4:$BM$2337,2,0),"")</f>
        <v>Iłowa (pow. żagański, woj. lubuskie)</v>
      </c>
      <c r="BP578" s="98">
        <v>0</v>
      </c>
      <c r="BQ578" s="98">
        <f>IF(ISNUMBER(SEARCH('ankieta ESG'!$G$186,BR578)),MAX($BQ$3:BQ577)+1,0)</f>
        <v>575</v>
      </c>
      <c r="BR578" s="134" t="s">
        <v>4578</v>
      </c>
      <c r="BS578" s="98">
        <v>0</v>
      </c>
      <c r="BT578" s="99" t="str">
        <f>IFERROR(VLOOKUP(ROWS($BR$4:BR578),$BQ$4:$BR$2337,2,0),"")</f>
        <v>Iłowa (pow. żagański, woj. lubuskie)</v>
      </c>
      <c r="BU578" s="98">
        <v>0</v>
      </c>
      <c r="BV578" s="98">
        <f>IF(ISNUMBER(SEARCH('ankieta ESG'!$G$187,BW578)),MAX($BV$3:BV577)+1,0)</f>
        <v>575</v>
      </c>
      <c r="BW578" s="134" t="s">
        <v>4578</v>
      </c>
      <c r="BX578" s="98">
        <v>0</v>
      </c>
      <c r="BY578" s="99" t="str">
        <f>IFERROR(VLOOKUP(ROWS($BW$4:BW578),$BV$4:$BW$2337,2,0),"")</f>
        <v>Iłowa (pow. żagański, woj. lubuskie)</v>
      </c>
      <c r="BZ578" s="98">
        <v>0</v>
      </c>
      <c r="CA578" s="98">
        <f>IF(ISNUMBER(SEARCH('ankieta ESG'!$G$188,CB578)),MAX($CA$3:CA577)+1,0)</f>
        <v>575</v>
      </c>
      <c r="CB578" s="134" t="s">
        <v>4578</v>
      </c>
      <c r="CC578" s="98">
        <v>0</v>
      </c>
      <c r="CD578" s="99" t="str">
        <f>IFERROR(VLOOKUP(ROWS($CB$4:CB578),$CA$4:$CB$2337,2,0),"")</f>
        <v>Iłowa (pow. żagański, woj. lubuskie)</v>
      </c>
      <c r="CE578" s="98">
        <v>0</v>
      </c>
      <c r="CF578" s="98">
        <f>IF(ISNUMBER(SEARCH('ankieta ESG'!$G$189,CG578)),MAX($CF$3:CF577)+1,0)</f>
        <v>575</v>
      </c>
      <c r="CG578" s="134" t="s">
        <v>4578</v>
      </c>
      <c r="CH578" s="98">
        <v>0</v>
      </c>
      <c r="CI578" s="99" t="str">
        <f>IFERROR(VLOOKUP(ROWS($CG$4:CG578),$CF$4:$CG$2337,2,0),"")</f>
        <v>Iłowa (pow. żagański, woj. lubuskie)</v>
      </c>
      <c r="CJ578" s="98">
        <v>0</v>
      </c>
    </row>
    <row r="579" spans="2:88">
      <c r="B579" s="98">
        <f>IF(ISNUMBER(SEARCH('ankieta ESG'!$E$11,C579)),MAX(B$3:$B578)+1,0)</f>
        <v>576</v>
      </c>
      <c r="C579" s="99" t="s">
        <v>620</v>
      </c>
      <c r="D579" s="98">
        <v>0</v>
      </c>
      <c r="E579" s="99" t="str">
        <f>IFERROR(VLOOKUP(ROWS($C$4:C579),$B$4:$C$1385,2,0),"")</f>
        <v>84.13.Z Kierowanie w zakresie efektywności gospodarowania (PKD 2007)</v>
      </c>
      <c r="F579" s="98">
        <v>0</v>
      </c>
      <c r="AM579" s="98">
        <f>IF(ISNUMBER(SEARCH('ankieta ESG'!$G$180,AN579)),MAX(AM$3:$AM578)+1,0)</f>
        <v>576</v>
      </c>
      <c r="AN579" s="134" t="s">
        <v>4579</v>
      </c>
      <c r="AO579" s="98">
        <v>0</v>
      </c>
      <c r="AP579" s="99" t="str">
        <f>IFERROR(VLOOKUP(ROWS($AN$4:AN579),$AM$4:$AN$2337,2,0),"")</f>
        <v>Iłowo (pow. działdowski, woj. warmińsko-mazurskie)</v>
      </c>
      <c r="AQ579" s="98">
        <v>0</v>
      </c>
      <c r="AR579" s="98">
        <f>IF(ISNUMBER(SEARCH('ankieta ESG'!$G$181,AS579)),MAX($AR$3:AR578)+1,0)</f>
        <v>576</v>
      </c>
      <c r="AS579" s="134" t="s">
        <v>4579</v>
      </c>
      <c r="AT579" s="98">
        <v>0</v>
      </c>
      <c r="AU579" s="99" t="str">
        <f>IFERROR(VLOOKUP(ROWS($AS$4:AS579),$AR$4:$AS$2337,2,0),"")</f>
        <v>Iłowo (pow. działdowski, woj. warmińsko-mazurskie)</v>
      </c>
      <c r="AV579" s="98">
        <v>0</v>
      </c>
      <c r="AW579" s="98">
        <f>IF(ISNUMBER(SEARCH('ankieta ESG'!$G$182,AX579)),MAX($AW$3:AW578)+1,0)</f>
        <v>576</v>
      </c>
      <c r="AX579" s="134" t="s">
        <v>4579</v>
      </c>
      <c r="AY579" s="98">
        <v>0</v>
      </c>
      <c r="AZ579" s="99" t="str">
        <f>IFERROR(VLOOKUP(ROWS($AX$4:AX579),$AW$4:$AX$2337,2,0),"")</f>
        <v>Iłowo (pow. działdowski, woj. warmińsko-mazurskie)</v>
      </c>
      <c r="BA579" s="98">
        <v>0</v>
      </c>
      <c r="BB579" s="98">
        <f>IF(ISNUMBER(SEARCH('ankieta ESG'!$G$183,BC579)),MAX($BB$3:BB578)+1,0)</f>
        <v>576</v>
      </c>
      <c r="BC579" s="134" t="s">
        <v>4579</v>
      </c>
      <c r="BD579" s="98">
        <v>0</v>
      </c>
      <c r="BE579" s="99" t="str">
        <f>IFERROR(VLOOKUP(ROWS($BC$4:BC579),$BB$4:$BC$2337,2,0),"")</f>
        <v>Iłowo (pow. działdowski, woj. warmińsko-mazurskie)</v>
      </c>
      <c r="BF579" s="98">
        <v>0</v>
      </c>
      <c r="BG579" s="98">
        <f>IF(ISNUMBER(SEARCH('ankieta ESG'!$G$184,BH579)),MAX($BG$3:BG578)+1,0)</f>
        <v>576</v>
      </c>
      <c r="BH579" s="134" t="s">
        <v>4579</v>
      </c>
      <c r="BI579" s="98">
        <v>0</v>
      </c>
      <c r="BJ579" s="99" t="str">
        <f>IFERROR(VLOOKUP(ROWS($BH$4:BH579),$BG$4:$BH$2337,2,0),"")</f>
        <v>Iłowo (pow. działdowski, woj. warmińsko-mazurskie)</v>
      </c>
      <c r="BK579" s="98">
        <v>0</v>
      </c>
      <c r="BL579" s="98">
        <f>IF(ISNUMBER(SEARCH('ankieta ESG'!$G$185,BM579)),MAX($BL$3:BL578)+1,0)</f>
        <v>576</v>
      </c>
      <c r="BM579" s="134" t="s">
        <v>4579</v>
      </c>
      <c r="BN579" s="98">
        <v>0</v>
      </c>
      <c r="BO579" s="99" t="str">
        <f>IFERROR(VLOOKUP(ROWS($BM$4:BM579),$BL$4:$BM$2337,2,0),"")</f>
        <v>Iłowo (pow. działdowski, woj. warmińsko-mazurskie)</v>
      </c>
      <c r="BP579" s="98">
        <v>0</v>
      </c>
      <c r="BQ579" s="98">
        <f>IF(ISNUMBER(SEARCH('ankieta ESG'!$G$186,BR579)),MAX($BQ$3:BQ578)+1,0)</f>
        <v>576</v>
      </c>
      <c r="BR579" s="134" t="s">
        <v>4579</v>
      </c>
      <c r="BS579" s="98">
        <v>0</v>
      </c>
      <c r="BT579" s="99" t="str">
        <f>IFERROR(VLOOKUP(ROWS($BR$4:BR579),$BQ$4:$BR$2337,2,0),"")</f>
        <v>Iłowo (pow. działdowski, woj. warmińsko-mazurskie)</v>
      </c>
      <c r="BU579" s="98">
        <v>0</v>
      </c>
      <c r="BV579" s="98">
        <f>IF(ISNUMBER(SEARCH('ankieta ESG'!$G$187,BW579)),MAX($BV$3:BV578)+1,0)</f>
        <v>576</v>
      </c>
      <c r="BW579" s="134" t="s">
        <v>4579</v>
      </c>
      <c r="BX579" s="98">
        <v>0</v>
      </c>
      <c r="BY579" s="99" t="str">
        <f>IFERROR(VLOOKUP(ROWS($BW$4:BW579),$BV$4:$BW$2337,2,0),"")</f>
        <v>Iłowo (pow. działdowski, woj. warmińsko-mazurskie)</v>
      </c>
      <c r="BZ579" s="98">
        <v>0</v>
      </c>
      <c r="CA579" s="98">
        <f>IF(ISNUMBER(SEARCH('ankieta ESG'!$G$188,CB579)),MAX($CA$3:CA578)+1,0)</f>
        <v>576</v>
      </c>
      <c r="CB579" s="134" t="s">
        <v>4579</v>
      </c>
      <c r="CC579" s="98">
        <v>0</v>
      </c>
      <c r="CD579" s="99" t="str">
        <f>IFERROR(VLOOKUP(ROWS($CB$4:CB579),$CA$4:$CB$2337,2,0),"")</f>
        <v>Iłowo (pow. działdowski, woj. warmińsko-mazurskie)</v>
      </c>
      <c r="CE579" s="98">
        <v>0</v>
      </c>
      <c r="CF579" s="98">
        <f>IF(ISNUMBER(SEARCH('ankieta ESG'!$G$189,CG579)),MAX($CF$3:CF578)+1,0)</f>
        <v>576</v>
      </c>
      <c r="CG579" s="134" t="s">
        <v>4579</v>
      </c>
      <c r="CH579" s="98">
        <v>0</v>
      </c>
      <c r="CI579" s="99" t="str">
        <f>IFERROR(VLOOKUP(ROWS($CG$4:CG579),$CF$4:$CG$2337,2,0),"")</f>
        <v>Iłowo (pow. działdowski, woj. warmińsko-mazurskie)</v>
      </c>
      <c r="CJ579" s="98">
        <v>0</v>
      </c>
    </row>
    <row r="580" spans="2:88">
      <c r="B580" s="98">
        <f>IF(ISNUMBER(SEARCH('ankieta ESG'!$E$11,C580)),MAX(B$3:$B579)+1,0)</f>
        <v>577</v>
      </c>
      <c r="C580" s="99" t="s">
        <v>621</v>
      </c>
      <c r="D580" s="98">
        <v>0</v>
      </c>
      <c r="E580" s="99" t="str">
        <f>IFERROR(VLOOKUP(ROWS($C$4:C580),$B$4:$C$1385,2,0),"")</f>
        <v>84.21.Z Sprawy zagraniczne (PKD 2007)</v>
      </c>
      <c r="F580" s="98">
        <v>0</v>
      </c>
      <c r="AM580" s="98">
        <f>IF(ISNUMBER(SEARCH('ankieta ESG'!$G$180,AN580)),MAX(AM$3:$AM579)+1,0)</f>
        <v>577</v>
      </c>
      <c r="AN580" s="134" t="s">
        <v>4580</v>
      </c>
      <c r="AO580" s="98">
        <v>0</v>
      </c>
      <c r="AP580" s="99" t="str">
        <f>IFERROR(VLOOKUP(ROWS($AN$4:AN580),$AM$4:$AN$2337,2,0),"")</f>
        <v>Iłów (pow. sochaczewski, woj. mazowieckie)</v>
      </c>
      <c r="AQ580" s="98">
        <v>0</v>
      </c>
      <c r="AR580" s="98">
        <f>IF(ISNUMBER(SEARCH('ankieta ESG'!$G$181,AS580)),MAX($AR$3:AR579)+1,0)</f>
        <v>577</v>
      </c>
      <c r="AS580" s="134" t="s">
        <v>4580</v>
      </c>
      <c r="AT580" s="98">
        <v>0</v>
      </c>
      <c r="AU580" s="99" t="str">
        <f>IFERROR(VLOOKUP(ROWS($AS$4:AS580),$AR$4:$AS$2337,2,0),"")</f>
        <v>Iłów (pow. sochaczewski, woj. mazowieckie)</v>
      </c>
      <c r="AV580" s="98">
        <v>0</v>
      </c>
      <c r="AW580" s="98">
        <f>IF(ISNUMBER(SEARCH('ankieta ESG'!$G$182,AX580)),MAX($AW$3:AW579)+1,0)</f>
        <v>577</v>
      </c>
      <c r="AX580" s="134" t="s">
        <v>4580</v>
      </c>
      <c r="AY580" s="98">
        <v>0</v>
      </c>
      <c r="AZ580" s="99" t="str">
        <f>IFERROR(VLOOKUP(ROWS($AX$4:AX580),$AW$4:$AX$2337,2,0),"")</f>
        <v>Iłów (pow. sochaczewski, woj. mazowieckie)</v>
      </c>
      <c r="BA580" s="98">
        <v>0</v>
      </c>
      <c r="BB580" s="98">
        <f>IF(ISNUMBER(SEARCH('ankieta ESG'!$G$183,BC580)),MAX($BB$3:BB579)+1,0)</f>
        <v>577</v>
      </c>
      <c r="BC580" s="134" t="s">
        <v>4580</v>
      </c>
      <c r="BD580" s="98">
        <v>0</v>
      </c>
      <c r="BE580" s="99" t="str">
        <f>IFERROR(VLOOKUP(ROWS($BC$4:BC580),$BB$4:$BC$2337,2,0),"")</f>
        <v>Iłów (pow. sochaczewski, woj. mazowieckie)</v>
      </c>
      <c r="BF580" s="98">
        <v>0</v>
      </c>
      <c r="BG580" s="98">
        <f>IF(ISNUMBER(SEARCH('ankieta ESG'!$G$184,BH580)),MAX($BG$3:BG579)+1,0)</f>
        <v>577</v>
      </c>
      <c r="BH580" s="134" t="s">
        <v>4580</v>
      </c>
      <c r="BI580" s="98">
        <v>0</v>
      </c>
      <c r="BJ580" s="99" t="str">
        <f>IFERROR(VLOOKUP(ROWS($BH$4:BH580),$BG$4:$BH$2337,2,0),"")</f>
        <v>Iłów (pow. sochaczewski, woj. mazowieckie)</v>
      </c>
      <c r="BK580" s="98">
        <v>0</v>
      </c>
      <c r="BL580" s="98">
        <f>IF(ISNUMBER(SEARCH('ankieta ESG'!$G$185,BM580)),MAX($BL$3:BL579)+1,0)</f>
        <v>577</v>
      </c>
      <c r="BM580" s="134" t="s">
        <v>4580</v>
      </c>
      <c r="BN580" s="98">
        <v>0</v>
      </c>
      <c r="BO580" s="99" t="str">
        <f>IFERROR(VLOOKUP(ROWS($BM$4:BM580),$BL$4:$BM$2337,2,0),"")</f>
        <v>Iłów (pow. sochaczewski, woj. mazowieckie)</v>
      </c>
      <c r="BP580" s="98">
        <v>0</v>
      </c>
      <c r="BQ580" s="98">
        <f>IF(ISNUMBER(SEARCH('ankieta ESG'!$G$186,BR580)),MAX($BQ$3:BQ579)+1,0)</f>
        <v>577</v>
      </c>
      <c r="BR580" s="134" t="s">
        <v>4580</v>
      </c>
      <c r="BS580" s="98">
        <v>0</v>
      </c>
      <c r="BT580" s="99" t="str">
        <f>IFERROR(VLOOKUP(ROWS($BR$4:BR580),$BQ$4:$BR$2337,2,0),"")</f>
        <v>Iłów (pow. sochaczewski, woj. mazowieckie)</v>
      </c>
      <c r="BU580" s="98">
        <v>0</v>
      </c>
      <c r="BV580" s="98">
        <f>IF(ISNUMBER(SEARCH('ankieta ESG'!$G$187,BW580)),MAX($BV$3:BV579)+1,0)</f>
        <v>577</v>
      </c>
      <c r="BW580" s="134" t="s">
        <v>4580</v>
      </c>
      <c r="BX580" s="98">
        <v>0</v>
      </c>
      <c r="BY580" s="99" t="str">
        <f>IFERROR(VLOOKUP(ROWS($BW$4:BW580),$BV$4:$BW$2337,2,0),"")</f>
        <v>Iłów (pow. sochaczewski, woj. mazowieckie)</v>
      </c>
      <c r="BZ580" s="98">
        <v>0</v>
      </c>
      <c r="CA580" s="98">
        <f>IF(ISNUMBER(SEARCH('ankieta ESG'!$G$188,CB580)),MAX($CA$3:CA579)+1,0)</f>
        <v>577</v>
      </c>
      <c r="CB580" s="134" t="s">
        <v>4580</v>
      </c>
      <c r="CC580" s="98">
        <v>0</v>
      </c>
      <c r="CD580" s="99" t="str">
        <f>IFERROR(VLOOKUP(ROWS($CB$4:CB580),$CA$4:$CB$2337,2,0),"")</f>
        <v>Iłów (pow. sochaczewski, woj. mazowieckie)</v>
      </c>
      <c r="CE580" s="98">
        <v>0</v>
      </c>
      <c r="CF580" s="98">
        <f>IF(ISNUMBER(SEARCH('ankieta ESG'!$G$189,CG580)),MAX($CF$3:CF579)+1,0)</f>
        <v>577</v>
      </c>
      <c r="CG580" s="134" t="s">
        <v>4580</v>
      </c>
      <c r="CH580" s="98">
        <v>0</v>
      </c>
      <c r="CI580" s="99" t="str">
        <f>IFERROR(VLOOKUP(ROWS($CG$4:CG580),$CF$4:$CG$2337,2,0),"")</f>
        <v>Iłów (pow. sochaczewski, woj. mazowieckie)</v>
      </c>
      <c r="CJ580" s="98">
        <v>0</v>
      </c>
    </row>
    <row r="581" spans="2:88">
      <c r="B581" s="98">
        <f>IF(ISNUMBER(SEARCH('ankieta ESG'!$E$11,C581)),MAX(B$3:$B580)+1,0)</f>
        <v>578</v>
      </c>
      <c r="C581" s="99" t="s">
        <v>622</v>
      </c>
      <c r="D581" s="98">
        <v>0</v>
      </c>
      <c r="E581" s="99" t="str">
        <f>IFERROR(VLOOKUP(ROWS($C$4:C581),$B$4:$C$1385,2,0),"")</f>
        <v>84.22.Z Obrona narodowa (PKD 2007)</v>
      </c>
      <c r="F581" s="98">
        <v>0</v>
      </c>
      <c r="AM581" s="98">
        <f>IF(ISNUMBER(SEARCH('ankieta ESG'!$G$180,AN581)),MAX(AM$3:$AM580)+1,0)</f>
        <v>578</v>
      </c>
      <c r="AN581" s="134" t="s">
        <v>4581</v>
      </c>
      <c r="AO581" s="98">
        <v>0</v>
      </c>
      <c r="AP581" s="99" t="str">
        <f>IFERROR(VLOOKUP(ROWS($AN$4:AN581),$AM$4:$AN$2337,2,0),"")</f>
        <v>Iłża (pow. radomski, woj. mazowieckie)</v>
      </c>
      <c r="AQ581" s="98">
        <v>0</v>
      </c>
      <c r="AR581" s="98">
        <f>IF(ISNUMBER(SEARCH('ankieta ESG'!$G$181,AS581)),MAX($AR$3:AR580)+1,0)</f>
        <v>578</v>
      </c>
      <c r="AS581" s="134" t="s">
        <v>4581</v>
      </c>
      <c r="AT581" s="98">
        <v>0</v>
      </c>
      <c r="AU581" s="99" t="str">
        <f>IFERROR(VLOOKUP(ROWS($AS$4:AS581),$AR$4:$AS$2337,2,0),"")</f>
        <v>Iłża (pow. radomski, woj. mazowieckie)</v>
      </c>
      <c r="AV581" s="98">
        <v>0</v>
      </c>
      <c r="AW581" s="98">
        <f>IF(ISNUMBER(SEARCH('ankieta ESG'!$G$182,AX581)),MAX($AW$3:AW580)+1,0)</f>
        <v>578</v>
      </c>
      <c r="AX581" s="134" t="s">
        <v>4581</v>
      </c>
      <c r="AY581" s="98">
        <v>0</v>
      </c>
      <c r="AZ581" s="99" t="str">
        <f>IFERROR(VLOOKUP(ROWS($AX$4:AX581),$AW$4:$AX$2337,2,0),"")</f>
        <v>Iłża (pow. radomski, woj. mazowieckie)</v>
      </c>
      <c r="BA581" s="98">
        <v>0</v>
      </c>
      <c r="BB581" s="98">
        <f>IF(ISNUMBER(SEARCH('ankieta ESG'!$G$183,BC581)),MAX($BB$3:BB580)+1,0)</f>
        <v>578</v>
      </c>
      <c r="BC581" s="134" t="s">
        <v>4581</v>
      </c>
      <c r="BD581" s="98">
        <v>0</v>
      </c>
      <c r="BE581" s="99" t="str">
        <f>IFERROR(VLOOKUP(ROWS($BC$4:BC581),$BB$4:$BC$2337,2,0),"")</f>
        <v>Iłża (pow. radomski, woj. mazowieckie)</v>
      </c>
      <c r="BF581" s="98">
        <v>0</v>
      </c>
      <c r="BG581" s="98">
        <f>IF(ISNUMBER(SEARCH('ankieta ESG'!$G$184,BH581)),MAX($BG$3:BG580)+1,0)</f>
        <v>578</v>
      </c>
      <c r="BH581" s="134" t="s">
        <v>4581</v>
      </c>
      <c r="BI581" s="98">
        <v>0</v>
      </c>
      <c r="BJ581" s="99" t="str">
        <f>IFERROR(VLOOKUP(ROWS($BH$4:BH581),$BG$4:$BH$2337,2,0),"")</f>
        <v>Iłża (pow. radomski, woj. mazowieckie)</v>
      </c>
      <c r="BK581" s="98">
        <v>0</v>
      </c>
      <c r="BL581" s="98">
        <f>IF(ISNUMBER(SEARCH('ankieta ESG'!$G$185,BM581)),MAX($BL$3:BL580)+1,0)</f>
        <v>578</v>
      </c>
      <c r="BM581" s="134" t="s">
        <v>4581</v>
      </c>
      <c r="BN581" s="98">
        <v>0</v>
      </c>
      <c r="BO581" s="99" t="str">
        <f>IFERROR(VLOOKUP(ROWS($BM$4:BM581),$BL$4:$BM$2337,2,0),"")</f>
        <v>Iłża (pow. radomski, woj. mazowieckie)</v>
      </c>
      <c r="BP581" s="98">
        <v>0</v>
      </c>
      <c r="BQ581" s="98">
        <f>IF(ISNUMBER(SEARCH('ankieta ESG'!$G$186,BR581)),MAX($BQ$3:BQ580)+1,0)</f>
        <v>578</v>
      </c>
      <c r="BR581" s="134" t="s">
        <v>4581</v>
      </c>
      <c r="BS581" s="98">
        <v>0</v>
      </c>
      <c r="BT581" s="99" t="str">
        <f>IFERROR(VLOOKUP(ROWS($BR$4:BR581),$BQ$4:$BR$2337,2,0),"")</f>
        <v>Iłża (pow. radomski, woj. mazowieckie)</v>
      </c>
      <c r="BU581" s="98">
        <v>0</v>
      </c>
      <c r="BV581" s="98">
        <f>IF(ISNUMBER(SEARCH('ankieta ESG'!$G$187,BW581)),MAX($BV$3:BV580)+1,0)</f>
        <v>578</v>
      </c>
      <c r="BW581" s="134" t="s">
        <v>4581</v>
      </c>
      <c r="BX581" s="98">
        <v>0</v>
      </c>
      <c r="BY581" s="99" t="str">
        <f>IFERROR(VLOOKUP(ROWS($BW$4:BW581),$BV$4:$BW$2337,2,0),"")</f>
        <v>Iłża (pow. radomski, woj. mazowieckie)</v>
      </c>
      <c r="BZ581" s="98">
        <v>0</v>
      </c>
      <c r="CA581" s="98">
        <f>IF(ISNUMBER(SEARCH('ankieta ESG'!$G$188,CB581)),MAX($CA$3:CA580)+1,0)</f>
        <v>578</v>
      </c>
      <c r="CB581" s="134" t="s">
        <v>4581</v>
      </c>
      <c r="CC581" s="98">
        <v>0</v>
      </c>
      <c r="CD581" s="99" t="str">
        <f>IFERROR(VLOOKUP(ROWS($CB$4:CB581),$CA$4:$CB$2337,2,0),"")</f>
        <v>Iłża (pow. radomski, woj. mazowieckie)</v>
      </c>
      <c r="CE581" s="98">
        <v>0</v>
      </c>
      <c r="CF581" s="98">
        <f>IF(ISNUMBER(SEARCH('ankieta ESG'!$G$189,CG581)),MAX($CF$3:CF580)+1,0)</f>
        <v>578</v>
      </c>
      <c r="CG581" s="134" t="s">
        <v>4581</v>
      </c>
      <c r="CH581" s="98">
        <v>0</v>
      </c>
      <c r="CI581" s="99" t="str">
        <f>IFERROR(VLOOKUP(ROWS($CG$4:CG581),$CF$4:$CG$2337,2,0),"")</f>
        <v>Iłża (pow. radomski, woj. mazowieckie)</v>
      </c>
      <c r="CJ581" s="98">
        <v>0</v>
      </c>
    </row>
    <row r="582" spans="2:88">
      <c r="B582" s="98">
        <f>IF(ISNUMBER(SEARCH('ankieta ESG'!$E$11,C582)),MAX(B$3:$B581)+1,0)</f>
        <v>579</v>
      </c>
      <c r="C582" s="99" t="s">
        <v>623</v>
      </c>
      <c r="D582" s="98">
        <v>0</v>
      </c>
      <c r="E582" s="99" t="str">
        <f>IFERROR(VLOOKUP(ROWS($C$4:C582),$B$4:$C$1385,2,0),"")</f>
        <v>84.23.Z Wymiar sprawiedliwości (PKD 2007)</v>
      </c>
      <c r="F582" s="98">
        <v>0</v>
      </c>
      <c r="AM582" s="98">
        <f>IF(ISNUMBER(SEARCH('ankieta ESG'!$G$180,AN582)),MAX(AM$3:$AM581)+1,0)</f>
        <v>579</v>
      </c>
      <c r="AN582" s="134" t="s">
        <v>4582</v>
      </c>
      <c r="AO582" s="98">
        <v>0</v>
      </c>
      <c r="AP582" s="99" t="str">
        <f>IFERROR(VLOOKUP(ROWS($AN$4:AN582),$AM$4:$AN$2337,2,0),"")</f>
        <v>Imielin (pow. bieruńsko-lędziński, woj. śląskie)</v>
      </c>
      <c r="AQ582" s="98">
        <v>0</v>
      </c>
      <c r="AR582" s="98">
        <f>IF(ISNUMBER(SEARCH('ankieta ESG'!$G$181,AS582)),MAX($AR$3:AR581)+1,0)</f>
        <v>579</v>
      </c>
      <c r="AS582" s="134" t="s">
        <v>4582</v>
      </c>
      <c r="AT582" s="98">
        <v>0</v>
      </c>
      <c r="AU582" s="99" t="str">
        <f>IFERROR(VLOOKUP(ROWS($AS$4:AS582),$AR$4:$AS$2337,2,0),"")</f>
        <v>Imielin (pow. bieruńsko-lędziński, woj. śląskie)</v>
      </c>
      <c r="AV582" s="98">
        <v>0</v>
      </c>
      <c r="AW582" s="98">
        <f>IF(ISNUMBER(SEARCH('ankieta ESG'!$G$182,AX582)),MAX($AW$3:AW581)+1,0)</f>
        <v>579</v>
      </c>
      <c r="AX582" s="134" t="s">
        <v>4582</v>
      </c>
      <c r="AY582" s="98">
        <v>0</v>
      </c>
      <c r="AZ582" s="99" t="str">
        <f>IFERROR(VLOOKUP(ROWS($AX$4:AX582),$AW$4:$AX$2337,2,0),"")</f>
        <v>Imielin (pow. bieruńsko-lędziński, woj. śląskie)</v>
      </c>
      <c r="BA582" s="98">
        <v>0</v>
      </c>
      <c r="BB582" s="98">
        <f>IF(ISNUMBER(SEARCH('ankieta ESG'!$G$183,BC582)),MAX($BB$3:BB581)+1,0)</f>
        <v>579</v>
      </c>
      <c r="BC582" s="134" t="s">
        <v>4582</v>
      </c>
      <c r="BD582" s="98">
        <v>0</v>
      </c>
      <c r="BE582" s="99" t="str">
        <f>IFERROR(VLOOKUP(ROWS($BC$4:BC582),$BB$4:$BC$2337,2,0),"")</f>
        <v>Imielin (pow. bieruńsko-lędziński, woj. śląskie)</v>
      </c>
      <c r="BF582" s="98">
        <v>0</v>
      </c>
      <c r="BG582" s="98">
        <f>IF(ISNUMBER(SEARCH('ankieta ESG'!$G$184,BH582)),MAX($BG$3:BG581)+1,0)</f>
        <v>579</v>
      </c>
      <c r="BH582" s="134" t="s">
        <v>4582</v>
      </c>
      <c r="BI582" s="98">
        <v>0</v>
      </c>
      <c r="BJ582" s="99" t="str">
        <f>IFERROR(VLOOKUP(ROWS($BH$4:BH582),$BG$4:$BH$2337,2,0),"")</f>
        <v>Imielin (pow. bieruńsko-lędziński, woj. śląskie)</v>
      </c>
      <c r="BK582" s="98">
        <v>0</v>
      </c>
      <c r="BL582" s="98">
        <f>IF(ISNUMBER(SEARCH('ankieta ESG'!$G$185,BM582)),MAX($BL$3:BL581)+1,0)</f>
        <v>579</v>
      </c>
      <c r="BM582" s="134" t="s">
        <v>4582</v>
      </c>
      <c r="BN582" s="98">
        <v>0</v>
      </c>
      <c r="BO582" s="99" t="str">
        <f>IFERROR(VLOOKUP(ROWS($BM$4:BM582),$BL$4:$BM$2337,2,0),"")</f>
        <v>Imielin (pow. bieruńsko-lędziński, woj. śląskie)</v>
      </c>
      <c r="BP582" s="98">
        <v>0</v>
      </c>
      <c r="BQ582" s="98">
        <f>IF(ISNUMBER(SEARCH('ankieta ESG'!$G$186,BR582)),MAX($BQ$3:BQ581)+1,0)</f>
        <v>579</v>
      </c>
      <c r="BR582" s="134" t="s">
        <v>4582</v>
      </c>
      <c r="BS582" s="98">
        <v>0</v>
      </c>
      <c r="BT582" s="99" t="str">
        <f>IFERROR(VLOOKUP(ROWS($BR$4:BR582),$BQ$4:$BR$2337,2,0),"")</f>
        <v>Imielin (pow. bieruńsko-lędziński, woj. śląskie)</v>
      </c>
      <c r="BU582" s="98">
        <v>0</v>
      </c>
      <c r="BV582" s="98">
        <f>IF(ISNUMBER(SEARCH('ankieta ESG'!$G$187,BW582)),MAX($BV$3:BV581)+1,0)</f>
        <v>579</v>
      </c>
      <c r="BW582" s="134" t="s">
        <v>4582</v>
      </c>
      <c r="BX582" s="98">
        <v>0</v>
      </c>
      <c r="BY582" s="99" t="str">
        <f>IFERROR(VLOOKUP(ROWS($BW$4:BW582),$BV$4:$BW$2337,2,0),"")</f>
        <v>Imielin (pow. bieruńsko-lędziński, woj. śląskie)</v>
      </c>
      <c r="BZ582" s="98">
        <v>0</v>
      </c>
      <c r="CA582" s="98">
        <f>IF(ISNUMBER(SEARCH('ankieta ESG'!$G$188,CB582)),MAX($CA$3:CA581)+1,0)</f>
        <v>579</v>
      </c>
      <c r="CB582" s="134" t="s">
        <v>4582</v>
      </c>
      <c r="CC582" s="98">
        <v>0</v>
      </c>
      <c r="CD582" s="99" t="str">
        <f>IFERROR(VLOOKUP(ROWS($CB$4:CB582),$CA$4:$CB$2337,2,0),"")</f>
        <v>Imielin (pow. bieruńsko-lędziński, woj. śląskie)</v>
      </c>
      <c r="CE582" s="98">
        <v>0</v>
      </c>
      <c r="CF582" s="98">
        <f>IF(ISNUMBER(SEARCH('ankieta ESG'!$G$189,CG582)),MAX($CF$3:CF581)+1,0)</f>
        <v>579</v>
      </c>
      <c r="CG582" s="134" t="s">
        <v>4582</v>
      </c>
      <c r="CH582" s="98">
        <v>0</v>
      </c>
      <c r="CI582" s="99" t="str">
        <f>IFERROR(VLOOKUP(ROWS($CG$4:CG582),$CF$4:$CG$2337,2,0),"")</f>
        <v>Imielin (pow. bieruńsko-lędziński, woj. śląskie)</v>
      </c>
      <c r="CJ582" s="98">
        <v>0</v>
      </c>
    </row>
    <row r="583" spans="2:88">
      <c r="B583" s="98">
        <f>IF(ISNUMBER(SEARCH('ankieta ESG'!$E$11,C583)),MAX(B$3:$B582)+1,0)</f>
        <v>580</v>
      </c>
      <c r="C583" s="99" t="s">
        <v>624</v>
      </c>
      <c r="D583" s="98">
        <v>0</v>
      </c>
      <c r="E583" s="99" t="str">
        <f>IFERROR(VLOOKUP(ROWS($C$4:C583),$B$4:$C$1385,2,0),"")</f>
        <v>84.24.Z Bezpieczeństwo państwa, porządek i bezpieczeństwo publiczne (PKD 2007)</v>
      </c>
      <c r="F583" s="98">
        <v>0</v>
      </c>
      <c r="AM583" s="98">
        <f>IF(ISNUMBER(SEARCH('ankieta ESG'!$G$180,AN583)),MAX(AM$3:$AM582)+1,0)</f>
        <v>580</v>
      </c>
      <c r="AN583" s="134" t="s">
        <v>4583</v>
      </c>
      <c r="AO583" s="98">
        <v>0</v>
      </c>
      <c r="AP583" s="99" t="str">
        <f>IFERROR(VLOOKUP(ROWS($AN$4:AN583),$AM$4:$AN$2337,2,0),"")</f>
        <v>Imielno (pow. jędrzejowski, woj. świętokrzyskie)</v>
      </c>
      <c r="AQ583" s="98">
        <v>0</v>
      </c>
      <c r="AR583" s="98">
        <f>IF(ISNUMBER(SEARCH('ankieta ESG'!$G$181,AS583)),MAX($AR$3:AR582)+1,0)</f>
        <v>580</v>
      </c>
      <c r="AS583" s="134" t="s">
        <v>4583</v>
      </c>
      <c r="AT583" s="98">
        <v>0</v>
      </c>
      <c r="AU583" s="99" t="str">
        <f>IFERROR(VLOOKUP(ROWS($AS$4:AS583),$AR$4:$AS$2337,2,0),"")</f>
        <v>Imielno (pow. jędrzejowski, woj. świętokrzyskie)</v>
      </c>
      <c r="AV583" s="98">
        <v>0</v>
      </c>
      <c r="AW583" s="98">
        <f>IF(ISNUMBER(SEARCH('ankieta ESG'!$G$182,AX583)),MAX($AW$3:AW582)+1,0)</f>
        <v>580</v>
      </c>
      <c r="AX583" s="134" t="s">
        <v>4583</v>
      </c>
      <c r="AY583" s="98">
        <v>0</v>
      </c>
      <c r="AZ583" s="99" t="str">
        <f>IFERROR(VLOOKUP(ROWS($AX$4:AX583),$AW$4:$AX$2337,2,0),"")</f>
        <v>Imielno (pow. jędrzejowski, woj. świętokrzyskie)</v>
      </c>
      <c r="BA583" s="98">
        <v>0</v>
      </c>
      <c r="BB583" s="98">
        <f>IF(ISNUMBER(SEARCH('ankieta ESG'!$G$183,BC583)),MAX($BB$3:BB582)+1,0)</f>
        <v>580</v>
      </c>
      <c r="BC583" s="134" t="s">
        <v>4583</v>
      </c>
      <c r="BD583" s="98">
        <v>0</v>
      </c>
      <c r="BE583" s="99" t="str">
        <f>IFERROR(VLOOKUP(ROWS($BC$4:BC583),$BB$4:$BC$2337,2,0),"")</f>
        <v>Imielno (pow. jędrzejowski, woj. świętokrzyskie)</v>
      </c>
      <c r="BF583" s="98">
        <v>0</v>
      </c>
      <c r="BG583" s="98">
        <f>IF(ISNUMBER(SEARCH('ankieta ESG'!$G$184,BH583)),MAX($BG$3:BG582)+1,0)</f>
        <v>580</v>
      </c>
      <c r="BH583" s="134" t="s">
        <v>4583</v>
      </c>
      <c r="BI583" s="98">
        <v>0</v>
      </c>
      <c r="BJ583" s="99" t="str">
        <f>IFERROR(VLOOKUP(ROWS($BH$4:BH583),$BG$4:$BH$2337,2,0),"")</f>
        <v>Imielno (pow. jędrzejowski, woj. świętokrzyskie)</v>
      </c>
      <c r="BK583" s="98">
        <v>0</v>
      </c>
      <c r="BL583" s="98">
        <f>IF(ISNUMBER(SEARCH('ankieta ESG'!$G$185,BM583)),MAX($BL$3:BL582)+1,0)</f>
        <v>580</v>
      </c>
      <c r="BM583" s="134" t="s">
        <v>4583</v>
      </c>
      <c r="BN583" s="98">
        <v>0</v>
      </c>
      <c r="BO583" s="99" t="str">
        <f>IFERROR(VLOOKUP(ROWS($BM$4:BM583),$BL$4:$BM$2337,2,0),"")</f>
        <v>Imielno (pow. jędrzejowski, woj. świętokrzyskie)</v>
      </c>
      <c r="BP583" s="98">
        <v>0</v>
      </c>
      <c r="BQ583" s="98">
        <f>IF(ISNUMBER(SEARCH('ankieta ESG'!$G$186,BR583)),MAX($BQ$3:BQ582)+1,0)</f>
        <v>580</v>
      </c>
      <c r="BR583" s="134" t="s">
        <v>4583</v>
      </c>
      <c r="BS583" s="98">
        <v>0</v>
      </c>
      <c r="BT583" s="99" t="str">
        <f>IFERROR(VLOOKUP(ROWS($BR$4:BR583),$BQ$4:$BR$2337,2,0),"")</f>
        <v>Imielno (pow. jędrzejowski, woj. świętokrzyskie)</v>
      </c>
      <c r="BU583" s="98">
        <v>0</v>
      </c>
      <c r="BV583" s="98">
        <f>IF(ISNUMBER(SEARCH('ankieta ESG'!$G$187,BW583)),MAX($BV$3:BV582)+1,0)</f>
        <v>580</v>
      </c>
      <c r="BW583" s="134" t="s">
        <v>4583</v>
      </c>
      <c r="BX583" s="98">
        <v>0</v>
      </c>
      <c r="BY583" s="99" t="str">
        <f>IFERROR(VLOOKUP(ROWS($BW$4:BW583),$BV$4:$BW$2337,2,0),"")</f>
        <v>Imielno (pow. jędrzejowski, woj. świętokrzyskie)</v>
      </c>
      <c r="BZ583" s="98">
        <v>0</v>
      </c>
      <c r="CA583" s="98">
        <f>IF(ISNUMBER(SEARCH('ankieta ESG'!$G$188,CB583)),MAX($CA$3:CA582)+1,0)</f>
        <v>580</v>
      </c>
      <c r="CB583" s="134" t="s">
        <v>4583</v>
      </c>
      <c r="CC583" s="98">
        <v>0</v>
      </c>
      <c r="CD583" s="99" t="str">
        <f>IFERROR(VLOOKUP(ROWS($CB$4:CB583),$CA$4:$CB$2337,2,0),"")</f>
        <v>Imielno (pow. jędrzejowski, woj. świętokrzyskie)</v>
      </c>
      <c r="CE583" s="98">
        <v>0</v>
      </c>
      <c r="CF583" s="98">
        <f>IF(ISNUMBER(SEARCH('ankieta ESG'!$G$189,CG583)),MAX($CF$3:CF582)+1,0)</f>
        <v>580</v>
      </c>
      <c r="CG583" s="134" t="s">
        <v>4583</v>
      </c>
      <c r="CH583" s="98">
        <v>0</v>
      </c>
      <c r="CI583" s="99" t="str">
        <f>IFERROR(VLOOKUP(ROWS($CG$4:CG583),$CF$4:$CG$2337,2,0),"")</f>
        <v>Imielno (pow. jędrzejowski, woj. świętokrzyskie)</v>
      </c>
      <c r="CJ583" s="98">
        <v>0</v>
      </c>
    </row>
    <row r="584" spans="2:88">
      <c r="B584" s="98">
        <f>IF(ISNUMBER(SEARCH('ankieta ESG'!$E$11,C584)),MAX(B$3:$B583)+1,0)</f>
        <v>581</v>
      </c>
      <c r="C584" s="99" t="s">
        <v>625</v>
      </c>
      <c r="D584" s="98">
        <v>0</v>
      </c>
      <c r="E584" s="99" t="str">
        <f>IFERROR(VLOOKUP(ROWS($C$4:C584),$B$4:$C$1385,2,0),"")</f>
        <v>84.25.Z Ochrona przeciwpożarowa (PKD 2007)</v>
      </c>
      <c r="F584" s="98">
        <v>0</v>
      </c>
      <c r="AM584" s="98">
        <f>IF(ISNUMBER(SEARCH('ankieta ESG'!$G$180,AN584)),MAX(AM$3:$AM583)+1,0)</f>
        <v>581</v>
      </c>
      <c r="AN584" s="134" t="s">
        <v>4584</v>
      </c>
      <c r="AO584" s="98">
        <v>0</v>
      </c>
      <c r="AP584" s="99" t="str">
        <f>IFERROR(VLOOKUP(ROWS($AN$4:AN584),$AM$4:$AN$2337,2,0),"")</f>
        <v>Inowłódz (pow. tomaszowski, woj. łódzkie)</v>
      </c>
      <c r="AQ584" s="98">
        <v>0</v>
      </c>
      <c r="AR584" s="98">
        <f>IF(ISNUMBER(SEARCH('ankieta ESG'!$G$181,AS584)),MAX($AR$3:AR583)+1,0)</f>
        <v>581</v>
      </c>
      <c r="AS584" s="134" t="s">
        <v>4584</v>
      </c>
      <c r="AT584" s="98">
        <v>0</v>
      </c>
      <c r="AU584" s="99" t="str">
        <f>IFERROR(VLOOKUP(ROWS($AS$4:AS584),$AR$4:$AS$2337,2,0),"")</f>
        <v>Inowłódz (pow. tomaszowski, woj. łódzkie)</v>
      </c>
      <c r="AV584" s="98">
        <v>0</v>
      </c>
      <c r="AW584" s="98">
        <f>IF(ISNUMBER(SEARCH('ankieta ESG'!$G$182,AX584)),MAX($AW$3:AW583)+1,0)</f>
        <v>581</v>
      </c>
      <c r="AX584" s="134" t="s">
        <v>4584</v>
      </c>
      <c r="AY584" s="98">
        <v>0</v>
      </c>
      <c r="AZ584" s="99" t="str">
        <f>IFERROR(VLOOKUP(ROWS($AX$4:AX584),$AW$4:$AX$2337,2,0),"")</f>
        <v>Inowłódz (pow. tomaszowski, woj. łódzkie)</v>
      </c>
      <c r="BA584" s="98">
        <v>0</v>
      </c>
      <c r="BB584" s="98">
        <f>IF(ISNUMBER(SEARCH('ankieta ESG'!$G$183,BC584)),MAX($BB$3:BB583)+1,0)</f>
        <v>581</v>
      </c>
      <c r="BC584" s="134" t="s">
        <v>4584</v>
      </c>
      <c r="BD584" s="98">
        <v>0</v>
      </c>
      <c r="BE584" s="99" t="str">
        <f>IFERROR(VLOOKUP(ROWS($BC$4:BC584),$BB$4:$BC$2337,2,0),"")</f>
        <v>Inowłódz (pow. tomaszowski, woj. łódzkie)</v>
      </c>
      <c r="BF584" s="98">
        <v>0</v>
      </c>
      <c r="BG584" s="98">
        <f>IF(ISNUMBER(SEARCH('ankieta ESG'!$G$184,BH584)),MAX($BG$3:BG583)+1,0)</f>
        <v>581</v>
      </c>
      <c r="BH584" s="134" t="s">
        <v>4584</v>
      </c>
      <c r="BI584" s="98">
        <v>0</v>
      </c>
      <c r="BJ584" s="99" t="str">
        <f>IFERROR(VLOOKUP(ROWS($BH$4:BH584),$BG$4:$BH$2337,2,0),"")</f>
        <v>Inowłódz (pow. tomaszowski, woj. łódzkie)</v>
      </c>
      <c r="BK584" s="98">
        <v>0</v>
      </c>
      <c r="BL584" s="98">
        <f>IF(ISNUMBER(SEARCH('ankieta ESG'!$G$185,BM584)),MAX($BL$3:BL583)+1,0)</f>
        <v>581</v>
      </c>
      <c r="BM584" s="134" t="s">
        <v>4584</v>
      </c>
      <c r="BN584" s="98">
        <v>0</v>
      </c>
      <c r="BO584" s="99" t="str">
        <f>IFERROR(VLOOKUP(ROWS($BM$4:BM584),$BL$4:$BM$2337,2,0),"")</f>
        <v>Inowłódz (pow. tomaszowski, woj. łódzkie)</v>
      </c>
      <c r="BP584" s="98">
        <v>0</v>
      </c>
      <c r="BQ584" s="98">
        <f>IF(ISNUMBER(SEARCH('ankieta ESG'!$G$186,BR584)),MAX($BQ$3:BQ583)+1,0)</f>
        <v>581</v>
      </c>
      <c r="BR584" s="134" t="s">
        <v>4584</v>
      </c>
      <c r="BS584" s="98">
        <v>0</v>
      </c>
      <c r="BT584" s="99" t="str">
        <f>IFERROR(VLOOKUP(ROWS($BR$4:BR584),$BQ$4:$BR$2337,2,0),"")</f>
        <v>Inowłódz (pow. tomaszowski, woj. łódzkie)</v>
      </c>
      <c r="BU584" s="98">
        <v>0</v>
      </c>
      <c r="BV584" s="98">
        <f>IF(ISNUMBER(SEARCH('ankieta ESG'!$G$187,BW584)),MAX($BV$3:BV583)+1,0)</f>
        <v>581</v>
      </c>
      <c r="BW584" s="134" t="s">
        <v>4584</v>
      </c>
      <c r="BX584" s="98">
        <v>0</v>
      </c>
      <c r="BY584" s="99" t="str">
        <f>IFERROR(VLOOKUP(ROWS($BW$4:BW584),$BV$4:$BW$2337,2,0),"")</f>
        <v>Inowłódz (pow. tomaszowski, woj. łódzkie)</v>
      </c>
      <c r="BZ584" s="98">
        <v>0</v>
      </c>
      <c r="CA584" s="98">
        <f>IF(ISNUMBER(SEARCH('ankieta ESG'!$G$188,CB584)),MAX($CA$3:CA583)+1,0)</f>
        <v>581</v>
      </c>
      <c r="CB584" s="134" t="s">
        <v>4584</v>
      </c>
      <c r="CC584" s="98">
        <v>0</v>
      </c>
      <c r="CD584" s="99" t="str">
        <f>IFERROR(VLOOKUP(ROWS($CB$4:CB584),$CA$4:$CB$2337,2,0),"")</f>
        <v>Inowłódz (pow. tomaszowski, woj. łódzkie)</v>
      </c>
      <c r="CE584" s="98">
        <v>0</v>
      </c>
      <c r="CF584" s="98">
        <f>IF(ISNUMBER(SEARCH('ankieta ESG'!$G$189,CG584)),MAX($CF$3:CF583)+1,0)</f>
        <v>581</v>
      </c>
      <c r="CG584" s="134" t="s">
        <v>4584</v>
      </c>
      <c r="CH584" s="98">
        <v>0</v>
      </c>
      <c r="CI584" s="99" t="str">
        <f>IFERROR(VLOOKUP(ROWS($CG$4:CG584),$CF$4:$CG$2337,2,0),"")</f>
        <v>Inowłódz (pow. tomaszowski, woj. łódzkie)</v>
      </c>
      <c r="CJ584" s="98">
        <v>0</v>
      </c>
    </row>
    <row r="585" spans="2:88">
      <c r="B585" s="98">
        <f>IF(ISNUMBER(SEARCH('ankieta ESG'!$E$11,C585)),MAX(B$3:$B584)+1,0)</f>
        <v>582</v>
      </c>
      <c r="C585" s="99" t="s">
        <v>626</v>
      </c>
      <c r="D585" s="98">
        <v>0</v>
      </c>
      <c r="E585" s="99" t="str">
        <f>IFERROR(VLOOKUP(ROWS($C$4:C585),$B$4:$C$1385,2,0),"")</f>
        <v>84.30.Z Obowiązkowe zabezpieczenia społeczne (PKD 2007)</v>
      </c>
      <c r="F585" s="98">
        <v>0</v>
      </c>
      <c r="AM585" s="98">
        <f>IF(ISNUMBER(SEARCH('ankieta ESG'!$G$180,AN585)),MAX(AM$3:$AM584)+1,0)</f>
        <v>582</v>
      </c>
      <c r="AN585" s="134" t="s">
        <v>4585</v>
      </c>
      <c r="AO585" s="98">
        <v>0</v>
      </c>
      <c r="AP585" s="99" t="str">
        <f>IFERROR(VLOOKUP(ROWS($AN$4:AN585),$AM$4:$AN$2337,2,0),"")</f>
        <v>Inowrocław (pow. inowrocławski, woj. kujawsko-pomorskie)</v>
      </c>
      <c r="AQ585" s="98">
        <v>0</v>
      </c>
      <c r="AR585" s="98">
        <f>IF(ISNUMBER(SEARCH('ankieta ESG'!$G$181,AS585)),MAX($AR$3:AR584)+1,0)</f>
        <v>582</v>
      </c>
      <c r="AS585" s="134" t="s">
        <v>4585</v>
      </c>
      <c r="AT585" s="98">
        <v>0</v>
      </c>
      <c r="AU585" s="99" t="str">
        <f>IFERROR(VLOOKUP(ROWS($AS$4:AS585),$AR$4:$AS$2337,2,0),"")</f>
        <v>Inowrocław (pow. inowrocławski, woj. kujawsko-pomorskie)</v>
      </c>
      <c r="AV585" s="98">
        <v>0</v>
      </c>
      <c r="AW585" s="98">
        <f>IF(ISNUMBER(SEARCH('ankieta ESG'!$G$182,AX585)),MAX($AW$3:AW584)+1,0)</f>
        <v>582</v>
      </c>
      <c r="AX585" s="134" t="s">
        <v>4585</v>
      </c>
      <c r="AY585" s="98">
        <v>0</v>
      </c>
      <c r="AZ585" s="99" t="str">
        <f>IFERROR(VLOOKUP(ROWS($AX$4:AX585),$AW$4:$AX$2337,2,0),"")</f>
        <v>Inowrocław (pow. inowrocławski, woj. kujawsko-pomorskie)</v>
      </c>
      <c r="BA585" s="98">
        <v>0</v>
      </c>
      <c r="BB585" s="98">
        <f>IF(ISNUMBER(SEARCH('ankieta ESG'!$G$183,BC585)),MAX($BB$3:BB584)+1,0)</f>
        <v>582</v>
      </c>
      <c r="BC585" s="134" t="s">
        <v>4585</v>
      </c>
      <c r="BD585" s="98">
        <v>0</v>
      </c>
      <c r="BE585" s="99" t="str">
        <f>IFERROR(VLOOKUP(ROWS($BC$4:BC585),$BB$4:$BC$2337,2,0),"")</f>
        <v>Inowrocław (pow. inowrocławski, woj. kujawsko-pomorskie)</v>
      </c>
      <c r="BF585" s="98">
        <v>0</v>
      </c>
      <c r="BG585" s="98">
        <f>IF(ISNUMBER(SEARCH('ankieta ESG'!$G$184,BH585)),MAX($BG$3:BG584)+1,0)</f>
        <v>582</v>
      </c>
      <c r="BH585" s="134" t="s">
        <v>4585</v>
      </c>
      <c r="BI585" s="98">
        <v>0</v>
      </c>
      <c r="BJ585" s="99" t="str">
        <f>IFERROR(VLOOKUP(ROWS($BH$4:BH585),$BG$4:$BH$2337,2,0),"")</f>
        <v>Inowrocław (pow. inowrocławski, woj. kujawsko-pomorskie)</v>
      </c>
      <c r="BK585" s="98">
        <v>0</v>
      </c>
      <c r="BL585" s="98">
        <f>IF(ISNUMBER(SEARCH('ankieta ESG'!$G$185,BM585)),MAX($BL$3:BL584)+1,0)</f>
        <v>582</v>
      </c>
      <c r="BM585" s="134" t="s">
        <v>4585</v>
      </c>
      <c r="BN585" s="98">
        <v>0</v>
      </c>
      <c r="BO585" s="99" t="str">
        <f>IFERROR(VLOOKUP(ROWS($BM$4:BM585),$BL$4:$BM$2337,2,0),"")</f>
        <v>Inowrocław (pow. inowrocławski, woj. kujawsko-pomorskie)</v>
      </c>
      <c r="BP585" s="98">
        <v>0</v>
      </c>
      <c r="BQ585" s="98">
        <f>IF(ISNUMBER(SEARCH('ankieta ESG'!$G$186,BR585)),MAX($BQ$3:BQ584)+1,0)</f>
        <v>582</v>
      </c>
      <c r="BR585" s="134" t="s">
        <v>4585</v>
      </c>
      <c r="BS585" s="98">
        <v>0</v>
      </c>
      <c r="BT585" s="99" t="str">
        <f>IFERROR(VLOOKUP(ROWS($BR$4:BR585),$BQ$4:$BR$2337,2,0),"")</f>
        <v>Inowrocław (pow. inowrocławski, woj. kujawsko-pomorskie)</v>
      </c>
      <c r="BU585" s="98">
        <v>0</v>
      </c>
      <c r="BV585" s="98">
        <f>IF(ISNUMBER(SEARCH('ankieta ESG'!$G$187,BW585)),MAX($BV$3:BV584)+1,0)</f>
        <v>582</v>
      </c>
      <c r="BW585" s="134" t="s">
        <v>4585</v>
      </c>
      <c r="BX585" s="98">
        <v>0</v>
      </c>
      <c r="BY585" s="99" t="str">
        <f>IFERROR(VLOOKUP(ROWS($BW$4:BW585),$BV$4:$BW$2337,2,0),"")</f>
        <v>Inowrocław (pow. inowrocławski, woj. kujawsko-pomorskie)</v>
      </c>
      <c r="BZ585" s="98">
        <v>0</v>
      </c>
      <c r="CA585" s="98">
        <f>IF(ISNUMBER(SEARCH('ankieta ESG'!$G$188,CB585)),MAX($CA$3:CA584)+1,0)</f>
        <v>582</v>
      </c>
      <c r="CB585" s="134" t="s">
        <v>4585</v>
      </c>
      <c r="CC585" s="98">
        <v>0</v>
      </c>
      <c r="CD585" s="99" t="str">
        <f>IFERROR(VLOOKUP(ROWS($CB$4:CB585),$CA$4:$CB$2337,2,0),"")</f>
        <v>Inowrocław (pow. inowrocławski, woj. kujawsko-pomorskie)</v>
      </c>
      <c r="CE585" s="98">
        <v>0</v>
      </c>
      <c r="CF585" s="98">
        <f>IF(ISNUMBER(SEARCH('ankieta ESG'!$G$189,CG585)),MAX($CF$3:CF584)+1,0)</f>
        <v>582</v>
      </c>
      <c r="CG585" s="134" t="s">
        <v>4585</v>
      </c>
      <c r="CH585" s="98">
        <v>0</v>
      </c>
      <c r="CI585" s="99" t="str">
        <f>IFERROR(VLOOKUP(ROWS($CG$4:CG585),$CF$4:$CG$2337,2,0),"")</f>
        <v>Inowrocław (pow. inowrocławski, woj. kujawsko-pomorskie)</v>
      </c>
      <c r="CJ585" s="98">
        <v>0</v>
      </c>
    </row>
    <row r="586" spans="2:88">
      <c r="B586" s="98">
        <f>IF(ISNUMBER(SEARCH('ankieta ESG'!$E$11,C586)),MAX(B$3:$B585)+1,0)</f>
        <v>583</v>
      </c>
      <c r="C586" s="99" t="s">
        <v>627</v>
      </c>
      <c r="D586" s="98">
        <v>0</v>
      </c>
      <c r="E586" s="99" t="str">
        <f>IFERROR(VLOOKUP(ROWS($C$4:C586),$B$4:$C$1385,2,0),"")</f>
        <v>85.10.Z Placówki wychowania przedszkolnego (PKD 2007)</v>
      </c>
      <c r="F586" s="98">
        <v>0</v>
      </c>
      <c r="AM586" s="98">
        <f>IF(ISNUMBER(SEARCH('ankieta ESG'!$G$180,AN586)),MAX(AM$3:$AM585)+1,0)</f>
        <v>583</v>
      </c>
      <c r="AN586" s="134" t="s">
        <v>4586</v>
      </c>
      <c r="AO586" s="98">
        <v>0</v>
      </c>
      <c r="AP586" s="99" t="str">
        <f>IFERROR(VLOOKUP(ROWS($AN$4:AN586),$AM$4:$AN$2337,2,0),"")</f>
        <v>Ińsko (pow. stargardzki, woj. zachodniopomorskie)</v>
      </c>
      <c r="AQ586" s="98">
        <v>0</v>
      </c>
      <c r="AR586" s="98">
        <f>IF(ISNUMBER(SEARCH('ankieta ESG'!$G$181,AS586)),MAX($AR$3:AR585)+1,0)</f>
        <v>583</v>
      </c>
      <c r="AS586" s="134" t="s">
        <v>4586</v>
      </c>
      <c r="AT586" s="98">
        <v>0</v>
      </c>
      <c r="AU586" s="99" t="str">
        <f>IFERROR(VLOOKUP(ROWS($AS$4:AS586),$AR$4:$AS$2337,2,0),"")</f>
        <v>Ińsko (pow. stargardzki, woj. zachodniopomorskie)</v>
      </c>
      <c r="AV586" s="98">
        <v>0</v>
      </c>
      <c r="AW586" s="98">
        <f>IF(ISNUMBER(SEARCH('ankieta ESG'!$G$182,AX586)),MAX($AW$3:AW585)+1,0)</f>
        <v>583</v>
      </c>
      <c r="AX586" s="134" t="s">
        <v>4586</v>
      </c>
      <c r="AY586" s="98">
        <v>0</v>
      </c>
      <c r="AZ586" s="99" t="str">
        <f>IFERROR(VLOOKUP(ROWS($AX$4:AX586),$AW$4:$AX$2337,2,0),"")</f>
        <v>Ińsko (pow. stargardzki, woj. zachodniopomorskie)</v>
      </c>
      <c r="BA586" s="98">
        <v>0</v>
      </c>
      <c r="BB586" s="98">
        <f>IF(ISNUMBER(SEARCH('ankieta ESG'!$G$183,BC586)),MAX($BB$3:BB585)+1,0)</f>
        <v>583</v>
      </c>
      <c r="BC586" s="134" t="s">
        <v>4586</v>
      </c>
      <c r="BD586" s="98">
        <v>0</v>
      </c>
      <c r="BE586" s="99" t="str">
        <f>IFERROR(VLOOKUP(ROWS($BC$4:BC586),$BB$4:$BC$2337,2,0),"")</f>
        <v>Ińsko (pow. stargardzki, woj. zachodniopomorskie)</v>
      </c>
      <c r="BF586" s="98">
        <v>0</v>
      </c>
      <c r="BG586" s="98">
        <f>IF(ISNUMBER(SEARCH('ankieta ESG'!$G$184,BH586)),MAX($BG$3:BG585)+1,0)</f>
        <v>583</v>
      </c>
      <c r="BH586" s="134" t="s">
        <v>4586</v>
      </c>
      <c r="BI586" s="98">
        <v>0</v>
      </c>
      <c r="BJ586" s="99" t="str">
        <f>IFERROR(VLOOKUP(ROWS($BH$4:BH586),$BG$4:$BH$2337,2,0),"")</f>
        <v>Ińsko (pow. stargardzki, woj. zachodniopomorskie)</v>
      </c>
      <c r="BK586" s="98">
        <v>0</v>
      </c>
      <c r="BL586" s="98">
        <f>IF(ISNUMBER(SEARCH('ankieta ESG'!$G$185,BM586)),MAX($BL$3:BL585)+1,0)</f>
        <v>583</v>
      </c>
      <c r="BM586" s="134" t="s">
        <v>4586</v>
      </c>
      <c r="BN586" s="98">
        <v>0</v>
      </c>
      <c r="BO586" s="99" t="str">
        <f>IFERROR(VLOOKUP(ROWS($BM$4:BM586),$BL$4:$BM$2337,2,0),"")</f>
        <v>Ińsko (pow. stargardzki, woj. zachodniopomorskie)</v>
      </c>
      <c r="BP586" s="98">
        <v>0</v>
      </c>
      <c r="BQ586" s="98">
        <f>IF(ISNUMBER(SEARCH('ankieta ESG'!$G$186,BR586)),MAX($BQ$3:BQ585)+1,0)</f>
        <v>583</v>
      </c>
      <c r="BR586" s="134" t="s">
        <v>4586</v>
      </c>
      <c r="BS586" s="98">
        <v>0</v>
      </c>
      <c r="BT586" s="99" t="str">
        <f>IFERROR(VLOOKUP(ROWS($BR$4:BR586),$BQ$4:$BR$2337,2,0),"")</f>
        <v>Ińsko (pow. stargardzki, woj. zachodniopomorskie)</v>
      </c>
      <c r="BU586" s="98">
        <v>0</v>
      </c>
      <c r="BV586" s="98">
        <f>IF(ISNUMBER(SEARCH('ankieta ESG'!$G$187,BW586)),MAX($BV$3:BV585)+1,0)</f>
        <v>583</v>
      </c>
      <c r="BW586" s="134" t="s">
        <v>4586</v>
      </c>
      <c r="BX586" s="98">
        <v>0</v>
      </c>
      <c r="BY586" s="99" t="str">
        <f>IFERROR(VLOOKUP(ROWS($BW$4:BW586),$BV$4:$BW$2337,2,0),"")</f>
        <v>Ińsko (pow. stargardzki, woj. zachodniopomorskie)</v>
      </c>
      <c r="BZ586" s="98">
        <v>0</v>
      </c>
      <c r="CA586" s="98">
        <f>IF(ISNUMBER(SEARCH('ankieta ESG'!$G$188,CB586)),MAX($CA$3:CA585)+1,0)</f>
        <v>583</v>
      </c>
      <c r="CB586" s="134" t="s">
        <v>4586</v>
      </c>
      <c r="CC586" s="98">
        <v>0</v>
      </c>
      <c r="CD586" s="99" t="str">
        <f>IFERROR(VLOOKUP(ROWS($CB$4:CB586),$CA$4:$CB$2337,2,0),"")</f>
        <v>Ińsko (pow. stargardzki, woj. zachodniopomorskie)</v>
      </c>
      <c r="CE586" s="98">
        <v>0</v>
      </c>
      <c r="CF586" s="98">
        <f>IF(ISNUMBER(SEARCH('ankieta ESG'!$G$189,CG586)),MAX($CF$3:CF585)+1,0)</f>
        <v>583</v>
      </c>
      <c r="CG586" s="134" t="s">
        <v>4586</v>
      </c>
      <c r="CH586" s="98">
        <v>0</v>
      </c>
      <c r="CI586" s="99" t="str">
        <f>IFERROR(VLOOKUP(ROWS($CG$4:CG586),$CF$4:$CG$2337,2,0),"")</f>
        <v>Ińsko (pow. stargardzki, woj. zachodniopomorskie)</v>
      </c>
      <c r="CJ586" s="98">
        <v>0</v>
      </c>
    </row>
    <row r="587" spans="2:88">
      <c r="B587" s="98">
        <f>IF(ISNUMBER(SEARCH('ankieta ESG'!$E$11,C587)),MAX(B$3:$B586)+1,0)</f>
        <v>584</v>
      </c>
      <c r="C587" s="99" t="s">
        <v>628</v>
      </c>
      <c r="D587" s="98">
        <v>0</v>
      </c>
      <c r="E587" s="99" t="str">
        <f>IFERROR(VLOOKUP(ROWS($C$4:C587),$B$4:$C$1385,2,0),"")</f>
        <v>85.20.Z Szkoły podstawowe (PKD 2007)</v>
      </c>
      <c r="F587" s="98">
        <v>0</v>
      </c>
      <c r="AM587" s="98">
        <f>IF(ISNUMBER(SEARCH('ankieta ESG'!$G$180,AN587)),MAX(AM$3:$AM586)+1,0)</f>
        <v>584</v>
      </c>
      <c r="AN587" s="134" t="s">
        <v>4587</v>
      </c>
      <c r="AO587" s="98">
        <v>0</v>
      </c>
      <c r="AP587" s="99" t="str">
        <f>IFERROR(VLOOKUP(ROWS($AN$4:AN587),$AM$4:$AN$2337,2,0),"")</f>
        <v>Irządze (pow. zawierciański, woj. śląskie)</v>
      </c>
      <c r="AQ587" s="98">
        <v>0</v>
      </c>
      <c r="AR587" s="98">
        <f>IF(ISNUMBER(SEARCH('ankieta ESG'!$G$181,AS587)),MAX($AR$3:AR586)+1,0)</f>
        <v>584</v>
      </c>
      <c r="AS587" s="134" t="s">
        <v>4587</v>
      </c>
      <c r="AT587" s="98">
        <v>0</v>
      </c>
      <c r="AU587" s="99" t="str">
        <f>IFERROR(VLOOKUP(ROWS($AS$4:AS587),$AR$4:$AS$2337,2,0),"")</f>
        <v>Irządze (pow. zawierciański, woj. śląskie)</v>
      </c>
      <c r="AV587" s="98">
        <v>0</v>
      </c>
      <c r="AW587" s="98">
        <f>IF(ISNUMBER(SEARCH('ankieta ESG'!$G$182,AX587)),MAX($AW$3:AW586)+1,0)</f>
        <v>584</v>
      </c>
      <c r="AX587" s="134" t="s">
        <v>4587</v>
      </c>
      <c r="AY587" s="98">
        <v>0</v>
      </c>
      <c r="AZ587" s="99" t="str">
        <f>IFERROR(VLOOKUP(ROWS($AX$4:AX587),$AW$4:$AX$2337,2,0),"")</f>
        <v>Irządze (pow. zawierciański, woj. śląskie)</v>
      </c>
      <c r="BA587" s="98">
        <v>0</v>
      </c>
      <c r="BB587" s="98">
        <f>IF(ISNUMBER(SEARCH('ankieta ESG'!$G$183,BC587)),MAX($BB$3:BB586)+1,0)</f>
        <v>584</v>
      </c>
      <c r="BC587" s="134" t="s">
        <v>4587</v>
      </c>
      <c r="BD587" s="98">
        <v>0</v>
      </c>
      <c r="BE587" s="99" t="str">
        <f>IFERROR(VLOOKUP(ROWS($BC$4:BC587),$BB$4:$BC$2337,2,0),"")</f>
        <v>Irządze (pow. zawierciański, woj. śląskie)</v>
      </c>
      <c r="BF587" s="98">
        <v>0</v>
      </c>
      <c r="BG587" s="98">
        <f>IF(ISNUMBER(SEARCH('ankieta ESG'!$G$184,BH587)),MAX($BG$3:BG586)+1,0)</f>
        <v>584</v>
      </c>
      <c r="BH587" s="134" t="s">
        <v>4587</v>
      </c>
      <c r="BI587" s="98">
        <v>0</v>
      </c>
      <c r="BJ587" s="99" t="str">
        <f>IFERROR(VLOOKUP(ROWS($BH$4:BH587),$BG$4:$BH$2337,2,0),"")</f>
        <v>Irządze (pow. zawierciański, woj. śląskie)</v>
      </c>
      <c r="BK587" s="98">
        <v>0</v>
      </c>
      <c r="BL587" s="98">
        <f>IF(ISNUMBER(SEARCH('ankieta ESG'!$G$185,BM587)),MAX($BL$3:BL586)+1,0)</f>
        <v>584</v>
      </c>
      <c r="BM587" s="134" t="s">
        <v>4587</v>
      </c>
      <c r="BN587" s="98">
        <v>0</v>
      </c>
      <c r="BO587" s="99" t="str">
        <f>IFERROR(VLOOKUP(ROWS($BM$4:BM587),$BL$4:$BM$2337,2,0),"")</f>
        <v>Irządze (pow. zawierciański, woj. śląskie)</v>
      </c>
      <c r="BP587" s="98">
        <v>0</v>
      </c>
      <c r="BQ587" s="98">
        <f>IF(ISNUMBER(SEARCH('ankieta ESG'!$G$186,BR587)),MAX($BQ$3:BQ586)+1,0)</f>
        <v>584</v>
      </c>
      <c r="BR587" s="134" t="s">
        <v>4587</v>
      </c>
      <c r="BS587" s="98">
        <v>0</v>
      </c>
      <c r="BT587" s="99" t="str">
        <f>IFERROR(VLOOKUP(ROWS($BR$4:BR587),$BQ$4:$BR$2337,2,0),"")</f>
        <v>Irządze (pow. zawierciański, woj. śląskie)</v>
      </c>
      <c r="BU587" s="98">
        <v>0</v>
      </c>
      <c r="BV587" s="98">
        <f>IF(ISNUMBER(SEARCH('ankieta ESG'!$G$187,BW587)),MAX($BV$3:BV586)+1,0)</f>
        <v>584</v>
      </c>
      <c r="BW587" s="134" t="s">
        <v>4587</v>
      </c>
      <c r="BX587" s="98">
        <v>0</v>
      </c>
      <c r="BY587" s="99" t="str">
        <f>IFERROR(VLOOKUP(ROWS($BW$4:BW587),$BV$4:$BW$2337,2,0),"")</f>
        <v>Irządze (pow. zawierciański, woj. śląskie)</v>
      </c>
      <c r="BZ587" s="98">
        <v>0</v>
      </c>
      <c r="CA587" s="98">
        <f>IF(ISNUMBER(SEARCH('ankieta ESG'!$G$188,CB587)),MAX($CA$3:CA586)+1,0)</f>
        <v>584</v>
      </c>
      <c r="CB587" s="134" t="s">
        <v>4587</v>
      </c>
      <c r="CC587" s="98">
        <v>0</v>
      </c>
      <c r="CD587" s="99" t="str">
        <f>IFERROR(VLOOKUP(ROWS($CB$4:CB587),$CA$4:$CB$2337,2,0),"")</f>
        <v>Irządze (pow. zawierciański, woj. śląskie)</v>
      </c>
      <c r="CE587" s="98">
        <v>0</v>
      </c>
      <c r="CF587" s="98">
        <f>IF(ISNUMBER(SEARCH('ankieta ESG'!$G$189,CG587)),MAX($CF$3:CF586)+1,0)</f>
        <v>584</v>
      </c>
      <c r="CG587" s="134" t="s">
        <v>4587</v>
      </c>
      <c r="CH587" s="98">
        <v>0</v>
      </c>
      <c r="CI587" s="99" t="str">
        <f>IFERROR(VLOOKUP(ROWS($CG$4:CG587),$CF$4:$CG$2337,2,0),"")</f>
        <v>Irządze (pow. zawierciański, woj. śląskie)</v>
      </c>
      <c r="CJ587" s="98">
        <v>0</v>
      </c>
    </row>
    <row r="588" spans="2:88">
      <c r="B588" s="98">
        <f>IF(ISNUMBER(SEARCH('ankieta ESG'!$E$11,C588)),MAX(B$3:$B587)+1,0)</f>
        <v>585</v>
      </c>
      <c r="C588" s="99" t="s">
        <v>629</v>
      </c>
      <c r="D588" s="98">
        <v>0</v>
      </c>
      <c r="E588" s="99" t="str">
        <f>IFERROR(VLOOKUP(ROWS($C$4:C588),$B$4:$C$1385,2,0),"")</f>
        <v>85.31.A Gimnazja (PKD 2007)</v>
      </c>
      <c r="F588" s="98">
        <v>0</v>
      </c>
      <c r="AM588" s="98">
        <f>IF(ISNUMBER(SEARCH('ankieta ESG'!$G$180,AN588)),MAX(AM$3:$AM587)+1,0)</f>
        <v>585</v>
      </c>
      <c r="AN588" s="134" t="s">
        <v>4588</v>
      </c>
      <c r="AO588" s="98">
        <v>0</v>
      </c>
      <c r="AP588" s="99" t="str">
        <f>IFERROR(VLOOKUP(ROWS($AN$4:AN588),$AM$4:$AN$2337,2,0),"")</f>
        <v>Istebna (pow. cieszyński, woj. śląskie)</v>
      </c>
      <c r="AQ588" s="98">
        <v>0</v>
      </c>
      <c r="AR588" s="98">
        <f>IF(ISNUMBER(SEARCH('ankieta ESG'!$G$181,AS588)),MAX($AR$3:AR587)+1,0)</f>
        <v>585</v>
      </c>
      <c r="AS588" s="134" t="s">
        <v>4588</v>
      </c>
      <c r="AT588" s="98">
        <v>0</v>
      </c>
      <c r="AU588" s="99" t="str">
        <f>IFERROR(VLOOKUP(ROWS($AS$4:AS588),$AR$4:$AS$2337,2,0),"")</f>
        <v>Istebna (pow. cieszyński, woj. śląskie)</v>
      </c>
      <c r="AV588" s="98">
        <v>0</v>
      </c>
      <c r="AW588" s="98">
        <f>IF(ISNUMBER(SEARCH('ankieta ESG'!$G$182,AX588)),MAX($AW$3:AW587)+1,0)</f>
        <v>585</v>
      </c>
      <c r="AX588" s="134" t="s">
        <v>4588</v>
      </c>
      <c r="AY588" s="98">
        <v>0</v>
      </c>
      <c r="AZ588" s="99" t="str">
        <f>IFERROR(VLOOKUP(ROWS($AX$4:AX588),$AW$4:$AX$2337,2,0),"")</f>
        <v>Istebna (pow. cieszyński, woj. śląskie)</v>
      </c>
      <c r="BA588" s="98">
        <v>0</v>
      </c>
      <c r="BB588" s="98">
        <f>IF(ISNUMBER(SEARCH('ankieta ESG'!$G$183,BC588)),MAX($BB$3:BB587)+1,0)</f>
        <v>585</v>
      </c>
      <c r="BC588" s="134" t="s">
        <v>4588</v>
      </c>
      <c r="BD588" s="98">
        <v>0</v>
      </c>
      <c r="BE588" s="99" t="str">
        <f>IFERROR(VLOOKUP(ROWS($BC$4:BC588),$BB$4:$BC$2337,2,0),"")</f>
        <v>Istebna (pow. cieszyński, woj. śląskie)</v>
      </c>
      <c r="BF588" s="98">
        <v>0</v>
      </c>
      <c r="BG588" s="98">
        <f>IF(ISNUMBER(SEARCH('ankieta ESG'!$G$184,BH588)),MAX($BG$3:BG587)+1,0)</f>
        <v>585</v>
      </c>
      <c r="BH588" s="134" t="s">
        <v>4588</v>
      </c>
      <c r="BI588" s="98">
        <v>0</v>
      </c>
      <c r="BJ588" s="99" t="str">
        <f>IFERROR(VLOOKUP(ROWS($BH$4:BH588),$BG$4:$BH$2337,2,0),"")</f>
        <v>Istebna (pow. cieszyński, woj. śląskie)</v>
      </c>
      <c r="BK588" s="98">
        <v>0</v>
      </c>
      <c r="BL588" s="98">
        <f>IF(ISNUMBER(SEARCH('ankieta ESG'!$G$185,BM588)),MAX($BL$3:BL587)+1,0)</f>
        <v>585</v>
      </c>
      <c r="BM588" s="134" t="s">
        <v>4588</v>
      </c>
      <c r="BN588" s="98">
        <v>0</v>
      </c>
      <c r="BO588" s="99" t="str">
        <f>IFERROR(VLOOKUP(ROWS($BM$4:BM588),$BL$4:$BM$2337,2,0),"")</f>
        <v>Istebna (pow. cieszyński, woj. śląskie)</v>
      </c>
      <c r="BP588" s="98">
        <v>0</v>
      </c>
      <c r="BQ588" s="98">
        <f>IF(ISNUMBER(SEARCH('ankieta ESG'!$G$186,BR588)),MAX($BQ$3:BQ587)+1,0)</f>
        <v>585</v>
      </c>
      <c r="BR588" s="134" t="s">
        <v>4588</v>
      </c>
      <c r="BS588" s="98">
        <v>0</v>
      </c>
      <c r="BT588" s="99" t="str">
        <f>IFERROR(VLOOKUP(ROWS($BR$4:BR588),$BQ$4:$BR$2337,2,0),"")</f>
        <v>Istebna (pow. cieszyński, woj. śląskie)</v>
      </c>
      <c r="BU588" s="98">
        <v>0</v>
      </c>
      <c r="BV588" s="98">
        <f>IF(ISNUMBER(SEARCH('ankieta ESG'!$G$187,BW588)),MAX($BV$3:BV587)+1,0)</f>
        <v>585</v>
      </c>
      <c r="BW588" s="134" t="s">
        <v>4588</v>
      </c>
      <c r="BX588" s="98">
        <v>0</v>
      </c>
      <c r="BY588" s="99" t="str">
        <f>IFERROR(VLOOKUP(ROWS($BW$4:BW588),$BV$4:$BW$2337,2,0),"")</f>
        <v>Istebna (pow. cieszyński, woj. śląskie)</v>
      </c>
      <c r="BZ588" s="98">
        <v>0</v>
      </c>
      <c r="CA588" s="98">
        <f>IF(ISNUMBER(SEARCH('ankieta ESG'!$G$188,CB588)),MAX($CA$3:CA587)+1,0)</f>
        <v>585</v>
      </c>
      <c r="CB588" s="134" t="s">
        <v>4588</v>
      </c>
      <c r="CC588" s="98">
        <v>0</v>
      </c>
      <c r="CD588" s="99" t="str">
        <f>IFERROR(VLOOKUP(ROWS($CB$4:CB588),$CA$4:$CB$2337,2,0),"")</f>
        <v>Istebna (pow. cieszyński, woj. śląskie)</v>
      </c>
      <c r="CE588" s="98">
        <v>0</v>
      </c>
      <c r="CF588" s="98">
        <f>IF(ISNUMBER(SEARCH('ankieta ESG'!$G$189,CG588)),MAX($CF$3:CF587)+1,0)</f>
        <v>585</v>
      </c>
      <c r="CG588" s="134" t="s">
        <v>4588</v>
      </c>
      <c r="CH588" s="98">
        <v>0</v>
      </c>
      <c r="CI588" s="99" t="str">
        <f>IFERROR(VLOOKUP(ROWS($CG$4:CG588),$CF$4:$CG$2337,2,0),"")</f>
        <v>Istebna (pow. cieszyński, woj. śląskie)</v>
      </c>
      <c r="CJ588" s="98">
        <v>0</v>
      </c>
    </row>
    <row r="589" spans="2:88">
      <c r="B589" s="98">
        <f>IF(ISNUMBER(SEARCH('ankieta ESG'!$E$11,C589)),MAX(B$3:$B588)+1,0)</f>
        <v>586</v>
      </c>
      <c r="C589" s="99" t="s">
        <v>630</v>
      </c>
      <c r="D589" s="98">
        <v>0</v>
      </c>
      <c r="E589" s="99" t="str">
        <f>IFERROR(VLOOKUP(ROWS($C$4:C589),$B$4:$C$1385,2,0),"")</f>
        <v>85.31.B Licea ogólnokształcące (PKD 2007)</v>
      </c>
      <c r="F589" s="98">
        <v>0</v>
      </c>
      <c r="AM589" s="98">
        <f>IF(ISNUMBER(SEARCH('ankieta ESG'!$G$180,AN589)),MAX(AM$3:$AM588)+1,0)</f>
        <v>586</v>
      </c>
      <c r="AN589" s="134" t="s">
        <v>4589</v>
      </c>
      <c r="AO589" s="98">
        <v>0</v>
      </c>
      <c r="AP589" s="99" t="str">
        <f>IFERROR(VLOOKUP(ROWS($AN$4:AN589),$AM$4:$AN$2337,2,0),"")</f>
        <v>Iwaniska (pow. opatowski, woj. świętokrzyskie)</v>
      </c>
      <c r="AQ589" s="98">
        <v>0</v>
      </c>
      <c r="AR589" s="98">
        <f>IF(ISNUMBER(SEARCH('ankieta ESG'!$G$181,AS589)),MAX($AR$3:AR588)+1,0)</f>
        <v>586</v>
      </c>
      <c r="AS589" s="134" t="s">
        <v>4589</v>
      </c>
      <c r="AT589" s="98">
        <v>0</v>
      </c>
      <c r="AU589" s="99" t="str">
        <f>IFERROR(VLOOKUP(ROWS($AS$4:AS589),$AR$4:$AS$2337,2,0),"")</f>
        <v>Iwaniska (pow. opatowski, woj. świętokrzyskie)</v>
      </c>
      <c r="AV589" s="98">
        <v>0</v>
      </c>
      <c r="AW589" s="98">
        <f>IF(ISNUMBER(SEARCH('ankieta ESG'!$G$182,AX589)),MAX($AW$3:AW588)+1,0)</f>
        <v>586</v>
      </c>
      <c r="AX589" s="134" t="s">
        <v>4589</v>
      </c>
      <c r="AY589" s="98">
        <v>0</v>
      </c>
      <c r="AZ589" s="99" t="str">
        <f>IFERROR(VLOOKUP(ROWS($AX$4:AX589),$AW$4:$AX$2337,2,0),"")</f>
        <v>Iwaniska (pow. opatowski, woj. świętokrzyskie)</v>
      </c>
      <c r="BA589" s="98">
        <v>0</v>
      </c>
      <c r="BB589" s="98">
        <f>IF(ISNUMBER(SEARCH('ankieta ESG'!$G$183,BC589)),MAX($BB$3:BB588)+1,0)</f>
        <v>586</v>
      </c>
      <c r="BC589" s="134" t="s">
        <v>4589</v>
      </c>
      <c r="BD589" s="98">
        <v>0</v>
      </c>
      <c r="BE589" s="99" t="str">
        <f>IFERROR(VLOOKUP(ROWS($BC$4:BC589),$BB$4:$BC$2337,2,0),"")</f>
        <v>Iwaniska (pow. opatowski, woj. świętokrzyskie)</v>
      </c>
      <c r="BF589" s="98">
        <v>0</v>
      </c>
      <c r="BG589" s="98">
        <f>IF(ISNUMBER(SEARCH('ankieta ESG'!$G$184,BH589)),MAX($BG$3:BG588)+1,0)</f>
        <v>586</v>
      </c>
      <c r="BH589" s="134" t="s">
        <v>4589</v>
      </c>
      <c r="BI589" s="98">
        <v>0</v>
      </c>
      <c r="BJ589" s="99" t="str">
        <f>IFERROR(VLOOKUP(ROWS($BH$4:BH589),$BG$4:$BH$2337,2,0),"")</f>
        <v>Iwaniska (pow. opatowski, woj. świętokrzyskie)</v>
      </c>
      <c r="BK589" s="98">
        <v>0</v>
      </c>
      <c r="BL589" s="98">
        <f>IF(ISNUMBER(SEARCH('ankieta ESG'!$G$185,BM589)),MAX($BL$3:BL588)+1,0)</f>
        <v>586</v>
      </c>
      <c r="BM589" s="134" t="s">
        <v>4589</v>
      </c>
      <c r="BN589" s="98">
        <v>0</v>
      </c>
      <c r="BO589" s="99" t="str">
        <f>IFERROR(VLOOKUP(ROWS($BM$4:BM589),$BL$4:$BM$2337,2,0),"")</f>
        <v>Iwaniska (pow. opatowski, woj. świętokrzyskie)</v>
      </c>
      <c r="BP589" s="98">
        <v>0</v>
      </c>
      <c r="BQ589" s="98">
        <f>IF(ISNUMBER(SEARCH('ankieta ESG'!$G$186,BR589)),MAX($BQ$3:BQ588)+1,0)</f>
        <v>586</v>
      </c>
      <c r="BR589" s="134" t="s">
        <v>4589</v>
      </c>
      <c r="BS589" s="98">
        <v>0</v>
      </c>
      <c r="BT589" s="99" t="str">
        <f>IFERROR(VLOOKUP(ROWS($BR$4:BR589),$BQ$4:$BR$2337,2,0),"")</f>
        <v>Iwaniska (pow. opatowski, woj. świętokrzyskie)</v>
      </c>
      <c r="BU589" s="98">
        <v>0</v>
      </c>
      <c r="BV589" s="98">
        <f>IF(ISNUMBER(SEARCH('ankieta ESG'!$G$187,BW589)),MAX($BV$3:BV588)+1,0)</f>
        <v>586</v>
      </c>
      <c r="BW589" s="134" t="s">
        <v>4589</v>
      </c>
      <c r="BX589" s="98">
        <v>0</v>
      </c>
      <c r="BY589" s="99" t="str">
        <f>IFERROR(VLOOKUP(ROWS($BW$4:BW589),$BV$4:$BW$2337,2,0),"")</f>
        <v>Iwaniska (pow. opatowski, woj. świętokrzyskie)</v>
      </c>
      <c r="BZ589" s="98">
        <v>0</v>
      </c>
      <c r="CA589" s="98">
        <f>IF(ISNUMBER(SEARCH('ankieta ESG'!$G$188,CB589)),MAX($CA$3:CA588)+1,0)</f>
        <v>586</v>
      </c>
      <c r="CB589" s="134" t="s">
        <v>4589</v>
      </c>
      <c r="CC589" s="98">
        <v>0</v>
      </c>
      <c r="CD589" s="99" t="str">
        <f>IFERROR(VLOOKUP(ROWS($CB$4:CB589),$CA$4:$CB$2337,2,0),"")</f>
        <v>Iwaniska (pow. opatowski, woj. świętokrzyskie)</v>
      </c>
      <c r="CE589" s="98">
        <v>0</v>
      </c>
      <c r="CF589" s="98">
        <f>IF(ISNUMBER(SEARCH('ankieta ESG'!$G$189,CG589)),MAX($CF$3:CF588)+1,0)</f>
        <v>586</v>
      </c>
      <c r="CG589" s="134" t="s">
        <v>4589</v>
      </c>
      <c r="CH589" s="98">
        <v>0</v>
      </c>
      <c r="CI589" s="99" t="str">
        <f>IFERROR(VLOOKUP(ROWS($CG$4:CG589),$CF$4:$CG$2337,2,0),"")</f>
        <v>Iwaniska (pow. opatowski, woj. świętokrzyskie)</v>
      </c>
      <c r="CJ589" s="98">
        <v>0</v>
      </c>
    </row>
    <row r="590" spans="2:88">
      <c r="B590" s="98">
        <f>IF(ISNUMBER(SEARCH('ankieta ESG'!$E$11,C590)),MAX(B$3:$B589)+1,0)</f>
        <v>587</v>
      </c>
      <c r="C590" s="99" t="s">
        <v>631</v>
      </c>
      <c r="D590" s="98">
        <v>0</v>
      </c>
      <c r="E590" s="99" t="str">
        <f>IFERROR(VLOOKUP(ROWS($C$4:C590),$B$4:$C$1385,2,0),"")</f>
        <v>85.32.A Technika (PKD 2007)</v>
      </c>
      <c r="F590" s="98">
        <v>0</v>
      </c>
      <c r="AM590" s="98">
        <f>IF(ISNUMBER(SEARCH('ankieta ESG'!$G$180,AN590)),MAX(AM$3:$AM589)+1,0)</f>
        <v>587</v>
      </c>
      <c r="AN590" s="134" t="s">
        <v>4590</v>
      </c>
      <c r="AO590" s="98">
        <v>0</v>
      </c>
      <c r="AP590" s="99" t="str">
        <f>IFERROR(VLOOKUP(ROWS($AN$4:AN590),$AM$4:$AN$2337,2,0),"")</f>
        <v>Iwanowice (pow. krakowski, woj. małopolskie)</v>
      </c>
      <c r="AQ590" s="98">
        <v>0</v>
      </c>
      <c r="AR590" s="98">
        <f>IF(ISNUMBER(SEARCH('ankieta ESG'!$G$181,AS590)),MAX($AR$3:AR589)+1,0)</f>
        <v>587</v>
      </c>
      <c r="AS590" s="134" t="s">
        <v>4590</v>
      </c>
      <c r="AT590" s="98">
        <v>0</v>
      </c>
      <c r="AU590" s="99" t="str">
        <f>IFERROR(VLOOKUP(ROWS($AS$4:AS590),$AR$4:$AS$2337,2,0),"")</f>
        <v>Iwanowice (pow. krakowski, woj. małopolskie)</v>
      </c>
      <c r="AV590" s="98">
        <v>0</v>
      </c>
      <c r="AW590" s="98">
        <f>IF(ISNUMBER(SEARCH('ankieta ESG'!$G$182,AX590)),MAX($AW$3:AW589)+1,0)</f>
        <v>587</v>
      </c>
      <c r="AX590" s="134" t="s">
        <v>4590</v>
      </c>
      <c r="AY590" s="98">
        <v>0</v>
      </c>
      <c r="AZ590" s="99" t="str">
        <f>IFERROR(VLOOKUP(ROWS($AX$4:AX590),$AW$4:$AX$2337,2,0),"")</f>
        <v>Iwanowice (pow. krakowski, woj. małopolskie)</v>
      </c>
      <c r="BA590" s="98">
        <v>0</v>
      </c>
      <c r="BB590" s="98">
        <f>IF(ISNUMBER(SEARCH('ankieta ESG'!$G$183,BC590)),MAX($BB$3:BB589)+1,0)</f>
        <v>587</v>
      </c>
      <c r="BC590" s="134" t="s">
        <v>4590</v>
      </c>
      <c r="BD590" s="98">
        <v>0</v>
      </c>
      <c r="BE590" s="99" t="str">
        <f>IFERROR(VLOOKUP(ROWS($BC$4:BC590),$BB$4:$BC$2337,2,0),"")</f>
        <v>Iwanowice (pow. krakowski, woj. małopolskie)</v>
      </c>
      <c r="BF590" s="98">
        <v>0</v>
      </c>
      <c r="BG590" s="98">
        <f>IF(ISNUMBER(SEARCH('ankieta ESG'!$G$184,BH590)),MAX($BG$3:BG589)+1,0)</f>
        <v>587</v>
      </c>
      <c r="BH590" s="134" t="s">
        <v>4590</v>
      </c>
      <c r="BI590" s="98">
        <v>0</v>
      </c>
      <c r="BJ590" s="99" t="str">
        <f>IFERROR(VLOOKUP(ROWS($BH$4:BH590),$BG$4:$BH$2337,2,0),"")</f>
        <v>Iwanowice (pow. krakowski, woj. małopolskie)</v>
      </c>
      <c r="BK590" s="98">
        <v>0</v>
      </c>
      <c r="BL590" s="98">
        <f>IF(ISNUMBER(SEARCH('ankieta ESG'!$G$185,BM590)),MAX($BL$3:BL589)+1,0)</f>
        <v>587</v>
      </c>
      <c r="BM590" s="134" t="s">
        <v>4590</v>
      </c>
      <c r="BN590" s="98">
        <v>0</v>
      </c>
      <c r="BO590" s="99" t="str">
        <f>IFERROR(VLOOKUP(ROWS($BM$4:BM590),$BL$4:$BM$2337,2,0),"")</f>
        <v>Iwanowice (pow. krakowski, woj. małopolskie)</v>
      </c>
      <c r="BP590" s="98">
        <v>0</v>
      </c>
      <c r="BQ590" s="98">
        <f>IF(ISNUMBER(SEARCH('ankieta ESG'!$G$186,BR590)),MAX($BQ$3:BQ589)+1,0)</f>
        <v>587</v>
      </c>
      <c r="BR590" s="134" t="s">
        <v>4590</v>
      </c>
      <c r="BS590" s="98">
        <v>0</v>
      </c>
      <c r="BT590" s="99" t="str">
        <f>IFERROR(VLOOKUP(ROWS($BR$4:BR590),$BQ$4:$BR$2337,2,0),"")</f>
        <v>Iwanowice (pow. krakowski, woj. małopolskie)</v>
      </c>
      <c r="BU590" s="98">
        <v>0</v>
      </c>
      <c r="BV590" s="98">
        <f>IF(ISNUMBER(SEARCH('ankieta ESG'!$G$187,BW590)),MAX($BV$3:BV589)+1,0)</f>
        <v>587</v>
      </c>
      <c r="BW590" s="134" t="s">
        <v>4590</v>
      </c>
      <c r="BX590" s="98">
        <v>0</v>
      </c>
      <c r="BY590" s="99" t="str">
        <f>IFERROR(VLOOKUP(ROWS($BW$4:BW590),$BV$4:$BW$2337,2,0),"")</f>
        <v>Iwanowice (pow. krakowski, woj. małopolskie)</v>
      </c>
      <c r="BZ590" s="98">
        <v>0</v>
      </c>
      <c r="CA590" s="98">
        <f>IF(ISNUMBER(SEARCH('ankieta ESG'!$G$188,CB590)),MAX($CA$3:CA589)+1,0)</f>
        <v>587</v>
      </c>
      <c r="CB590" s="134" t="s">
        <v>4590</v>
      </c>
      <c r="CC590" s="98">
        <v>0</v>
      </c>
      <c r="CD590" s="99" t="str">
        <f>IFERROR(VLOOKUP(ROWS($CB$4:CB590),$CA$4:$CB$2337,2,0),"")</f>
        <v>Iwanowice (pow. krakowski, woj. małopolskie)</v>
      </c>
      <c r="CE590" s="98">
        <v>0</v>
      </c>
      <c r="CF590" s="98">
        <f>IF(ISNUMBER(SEARCH('ankieta ESG'!$G$189,CG590)),MAX($CF$3:CF589)+1,0)</f>
        <v>587</v>
      </c>
      <c r="CG590" s="134" t="s">
        <v>4590</v>
      </c>
      <c r="CH590" s="98">
        <v>0</v>
      </c>
      <c r="CI590" s="99" t="str">
        <f>IFERROR(VLOOKUP(ROWS($CG$4:CG590),$CF$4:$CG$2337,2,0),"")</f>
        <v>Iwanowice (pow. krakowski, woj. małopolskie)</v>
      </c>
      <c r="CJ590" s="98">
        <v>0</v>
      </c>
    </row>
    <row r="591" spans="2:88">
      <c r="B591" s="98">
        <f>IF(ISNUMBER(SEARCH('ankieta ESG'!$E$11,C591)),MAX(B$3:$B590)+1,0)</f>
        <v>588</v>
      </c>
      <c r="C591" s="99" t="s">
        <v>632</v>
      </c>
      <c r="D591" s="98">
        <v>0</v>
      </c>
      <c r="E591" s="99" t="str">
        <f>IFERROR(VLOOKUP(ROWS($C$4:C591),$B$4:$C$1385,2,0),"")</f>
        <v>85.32.B Branżowe szkoły I stopnia (PKD 2007)</v>
      </c>
      <c r="F591" s="98">
        <v>0</v>
      </c>
      <c r="AM591" s="98">
        <f>IF(ISNUMBER(SEARCH('ankieta ESG'!$G$180,AN591)),MAX(AM$3:$AM590)+1,0)</f>
        <v>588</v>
      </c>
      <c r="AN591" s="134" t="s">
        <v>4591</v>
      </c>
      <c r="AO591" s="98">
        <v>0</v>
      </c>
      <c r="AP591" s="99" t="str">
        <f>IFERROR(VLOOKUP(ROWS($AN$4:AN591),$AM$4:$AN$2337,2,0),"")</f>
        <v>Iwierzyce (pow. ropczycko-sędziszowski, woj. podkarpackie)</v>
      </c>
      <c r="AQ591" s="98">
        <v>0</v>
      </c>
      <c r="AR591" s="98">
        <f>IF(ISNUMBER(SEARCH('ankieta ESG'!$G$181,AS591)),MAX($AR$3:AR590)+1,0)</f>
        <v>588</v>
      </c>
      <c r="AS591" s="134" t="s">
        <v>4591</v>
      </c>
      <c r="AT591" s="98">
        <v>0</v>
      </c>
      <c r="AU591" s="99" t="str">
        <f>IFERROR(VLOOKUP(ROWS($AS$4:AS591),$AR$4:$AS$2337,2,0),"")</f>
        <v>Iwierzyce (pow. ropczycko-sędziszowski, woj. podkarpackie)</v>
      </c>
      <c r="AV591" s="98">
        <v>0</v>
      </c>
      <c r="AW591" s="98">
        <f>IF(ISNUMBER(SEARCH('ankieta ESG'!$G$182,AX591)),MAX($AW$3:AW590)+1,0)</f>
        <v>588</v>
      </c>
      <c r="AX591" s="134" t="s">
        <v>4591</v>
      </c>
      <c r="AY591" s="98">
        <v>0</v>
      </c>
      <c r="AZ591" s="99" t="str">
        <f>IFERROR(VLOOKUP(ROWS($AX$4:AX591),$AW$4:$AX$2337,2,0),"")</f>
        <v>Iwierzyce (pow. ropczycko-sędziszowski, woj. podkarpackie)</v>
      </c>
      <c r="BA591" s="98">
        <v>0</v>
      </c>
      <c r="BB591" s="98">
        <f>IF(ISNUMBER(SEARCH('ankieta ESG'!$G$183,BC591)),MAX($BB$3:BB590)+1,0)</f>
        <v>588</v>
      </c>
      <c r="BC591" s="134" t="s">
        <v>4591</v>
      </c>
      <c r="BD591" s="98">
        <v>0</v>
      </c>
      <c r="BE591" s="99" t="str">
        <f>IFERROR(VLOOKUP(ROWS($BC$4:BC591),$BB$4:$BC$2337,2,0),"")</f>
        <v>Iwierzyce (pow. ropczycko-sędziszowski, woj. podkarpackie)</v>
      </c>
      <c r="BF591" s="98">
        <v>0</v>
      </c>
      <c r="BG591" s="98">
        <f>IF(ISNUMBER(SEARCH('ankieta ESG'!$G$184,BH591)),MAX($BG$3:BG590)+1,0)</f>
        <v>588</v>
      </c>
      <c r="BH591" s="134" t="s">
        <v>4591</v>
      </c>
      <c r="BI591" s="98">
        <v>0</v>
      </c>
      <c r="BJ591" s="99" t="str">
        <f>IFERROR(VLOOKUP(ROWS($BH$4:BH591),$BG$4:$BH$2337,2,0),"")</f>
        <v>Iwierzyce (pow. ropczycko-sędziszowski, woj. podkarpackie)</v>
      </c>
      <c r="BK591" s="98">
        <v>0</v>
      </c>
      <c r="BL591" s="98">
        <f>IF(ISNUMBER(SEARCH('ankieta ESG'!$G$185,BM591)),MAX($BL$3:BL590)+1,0)</f>
        <v>588</v>
      </c>
      <c r="BM591" s="134" t="s">
        <v>4591</v>
      </c>
      <c r="BN591" s="98">
        <v>0</v>
      </c>
      <c r="BO591" s="99" t="str">
        <f>IFERROR(VLOOKUP(ROWS($BM$4:BM591),$BL$4:$BM$2337,2,0),"")</f>
        <v>Iwierzyce (pow. ropczycko-sędziszowski, woj. podkarpackie)</v>
      </c>
      <c r="BP591" s="98">
        <v>0</v>
      </c>
      <c r="BQ591" s="98">
        <f>IF(ISNUMBER(SEARCH('ankieta ESG'!$G$186,BR591)),MAX($BQ$3:BQ590)+1,0)</f>
        <v>588</v>
      </c>
      <c r="BR591" s="134" t="s">
        <v>4591</v>
      </c>
      <c r="BS591" s="98">
        <v>0</v>
      </c>
      <c r="BT591" s="99" t="str">
        <f>IFERROR(VLOOKUP(ROWS($BR$4:BR591),$BQ$4:$BR$2337,2,0),"")</f>
        <v>Iwierzyce (pow. ropczycko-sędziszowski, woj. podkarpackie)</v>
      </c>
      <c r="BU591" s="98">
        <v>0</v>
      </c>
      <c r="BV591" s="98">
        <f>IF(ISNUMBER(SEARCH('ankieta ESG'!$G$187,BW591)),MAX($BV$3:BV590)+1,0)</f>
        <v>588</v>
      </c>
      <c r="BW591" s="134" t="s">
        <v>4591</v>
      </c>
      <c r="BX591" s="98">
        <v>0</v>
      </c>
      <c r="BY591" s="99" t="str">
        <f>IFERROR(VLOOKUP(ROWS($BW$4:BW591),$BV$4:$BW$2337,2,0),"")</f>
        <v>Iwierzyce (pow. ropczycko-sędziszowski, woj. podkarpackie)</v>
      </c>
      <c r="BZ591" s="98">
        <v>0</v>
      </c>
      <c r="CA591" s="98">
        <f>IF(ISNUMBER(SEARCH('ankieta ESG'!$G$188,CB591)),MAX($CA$3:CA590)+1,0)</f>
        <v>588</v>
      </c>
      <c r="CB591" s="134" t="s">
        <v>4591</v>
      </c>
      <c r="CC591" s="98">
        <v>0</v>
      </c>
      <c r="CD591" s="99" t="str">
        <f>IFERROR(VLOOKUP(ROWS($CB$4:CB591),$CA$4:$CB$2337,2,0),"")</f>
        <v>Iwierzyce (pow. ropczycko-sędziszowski, woj. podkarpackie)</v>
      </c>
      <c r="CE591" s="98">
        <v>0</v>
      </c>
      <c r="CF591" s="98">
        <f>IF(ISNUMBER(SEARCH('ankieta ESG'!$G$189,CG591)),MAX($CF$3:CF590)+1,0)</f>
        <v>588</v>
      </c>
      <c r="CG591" s="134" t="s">
        <v>4591</v>
      </c>
      <c r="CH591" s="98">
        <v>0</v>
      </c>
      <c r="CI591" s="99" t="str">
        <f>IFERROR(VLOOKUP(ROWS($CG$4:CG591),$CF$4:$CG$2337,2,0),"")</f>
        <v>Iwierzyce (pow. ropczycko-sędziszowski, woj. podkarpackie)</v>
      </c>
      <c r="CJ591" s="98">
        <v>0</v>
      </c>
    </row>
    <row r="592" spans="2:88">
      <c r="B592" s="98">
        <f>IF(ISNUMBER(SEARCH('ankieta ESG'!$E$11,C592)),MAX(B$3:$B591)+1,0)</f>
        <v>589</v>
      </c>
      <c r="C592" s="99" t="s">
        <v>633</v>
      </c>
      <c r="D592" s="98">
        <v>0</v>
      </c>
      <c r="E592" s="99" t="str">
        <f>IFERROR(VLOOKUP(ROWS($C$4:C592),$B$4:$C$1385,2,0),"")</f>
        <v>85.32.C Szkoły specjalne przysposabiające do pracy (PKD 2007)</v>
      </c>
      <c r="F592" s="98">
        <v>0</v>
      </c>
      <c r="AM592" s="98">
        <f>IF(ISNUMBER(SEARCH('ankieta ESG'!$G$180,AN592)),MAX(AM$3:$AM591)+1,0)</f>
        <v>589</v>
      </c>
      <c r="AN592" s="134" t="s">
        <v>4592</v>
      </c>
      <c r="AO592" s="98">
        <v>0</v>
      </c>
      <c r="AP592" s="99" t="str">
        <f>IFERROR(VLOOKUP(ROWS($AN$4:AN592),$AM$4:$AN$2337,2,0),"")</f>
        <v>Iwkowa (pow. brzeski, woj. małopolskie)</v>
      </c>
      <c r="AQ592" s="98">
        <v>0</v>
      </c>
      <c r="AR592" s="98">
        <f>IF(ISNUMBER(SEARCH('ankieta ESG'!$G$181,AS592)),MAX($AR$3:AR591)+1,0)</f>
        <v>589</v>
      </c>
      <c r="AS592" s="134" t="s">
        <v>4592</v>
      </c>
      <c r="AT592" s="98">
        <v>0</v>
      </c>
      <c r="AU592" s="99" t="str">
        <f>IFERROR(VLOOKUP(ROWS($AS$4:AS592),$AR$4:$AS$2337,2,0),"")</f>
        <v>Iwkowa (pow. brzeski, woj. małopolskie)</v>
      </c>
      <c r="AV592" s="98">
        <v>0</v>
      </c>
      <c r="AW592" s="98">
        <f>IF(ISNUMBER(SEARCH('ankieta ESG'!$G$182,AX592)),MAX($AW$3:AW591)+1,0)</f>
        <v>589</v>
      </c>
      <c r="AX592" s="134" t="s">
        <v>4592</v>
      </c>
      <c r="AY592" s="98">
        <v>0</v>
      </c>
      <c r="AZ592" s="99" t="str">
        <f>IFERROR(VLOOKUP(ROWS($AX$4:AX592),$AW$4:$AX$2337,2,0),"")</f>
        <v>Iwkowa (pow. brzeski, woj. małopolskie)</v>
      </c>
      <c r="BA592" s="98">
        <v>0</v>
      </c>
      <c r="BB592" s="98">
        <f>IF(ISNUMBER(SEARCH('ankieta ESG'!$G$183,BC592)),MAX($BB$3:BB591)+1,0)</f>
        <v>589</v>
      </c>
      <c r="BC592" s="134" t="s">
        <v>4592</v>
      </c>
      <c r="BD592" s="98">
        <v>0</v>
      </c>
      <c r="BE592" s="99" t="str">
        <f>IFERROR(VLOOKUP(ROWS($BC$4:BC592),$BB$4:$BC$2337,2,0),"")</f>
        <v>Iwkowa (pow. brzeski, woj. małopolskie)</v>
      </c>
      <c r="BF592" s="98">
        <v>0</v>
      </c>
      <c r="BG592" s="98">
        <f>IF(ISNUMBER(SEARCH('ankieta ESG'!$G$184,BH592)),MAX($BG$3:BG591)+1,0)</f>
        <v>589</v>
      </c>
      <c r="BH592" s="134" t="s">
        <v>4592</v>
      </c>
      <c r="BI592" s="98">
        <v>0</v>
      </c>
      <c r="BJ592" s="99" t="str">
        <f>IFERROR(VLOOKUP(ROWS($BH$4:BH592),$BG$4:$BH$2337,2,0),"")</f>
        <v>Iwkowa (pow. brzeski, woj. małopolskie)</v>
      </c>
      <c r="BK592" s="98">
        <v>0</v>
      </c>
      <c r="BL592" s="98">
        <f>IF(ISNUMBER(SEARCH('ankieta ESG'!$G$185,BM592)),MAX($BL$3:BL591)+1,0)</f>
        <v>589</v>
      </c>
      <c r="BM592" s="134" t="s">
        <v>4592</v>
      </c>
      <c r="BN592" s="98">
        <v>0</v>
      </c>
      <c r="BO592" s="99" t="str">
        <f>IFERROR(VLOOKUP(ROWS($BM$4:BM592),$BL$4:$BM$2337,2,0),"")</f>
        <v>Iwkowa (pow. brzeski, woj. małopolskie)</v>
      </c>
      <c r="BP592" s="98">
        <v>0</v>
      </c>
      <c r="BQ592" s="98">
        <f>IF(ISNUMBER(SEARCH('ankieta ESG'!$G$186,BR592)),MAX($BQ$3:BQ591)+1,0)</f>
        <v>589</v>
      </c>
      <c r="BR592" s="134" t="s">
        <v>4592</v>
      </c>
      <c r="BS592" s="98">
        <v>0</v>
      </c>
      <c r="BT592" s="99" t="str">
        <f>IFERROR(VLOOKUP(ROWS($BR$4:BR592),$BQ$4:$BR$2337,2,0),"")</f>
        <v>Iwkowa (pow. brzeski, woj. małopolskie)</v>
      </c>
      <c r="BU592" s="98">
        <v>0</v>
      </c>
      <c r="BV592" s="98">
        <f>IF(ISNUMBER(SEARCH('ankieta ESG'!$G$187,BW592)),MAX($BV$3:BV591)+1,0)</f>
        <v>589</v>
      </c>
      <c r="BW592" s="134" t="s">
        <v>4592</v>
      </c>
      <c r="BX592" s="98">
        <v>0</v>
      </c>
      <c r="BY592" s="99" t="str">
        <f>IFERROR(VLOOKUP(ROWS($BW$4:BW592),$BV$4:$BW$2337,2,0),"")</f>
        <v>Iwkowa (pow. brzeski, woj. małopolskie)</v>
      </c>
      <c r="BZ592" s="98">
        <v>0</v>
      </c>
      <c r="CA592" s="98">
        <f>IF(ISNUMBER(SEARCH('ankieta ESG'!$G$188,CB592)),MAX($CA$3:CA591)+1,0)</f>
        <v>589</v>
      </c>
      <c r="CB592" s="134" t="s">
        <v>4592</v>
      </c>
      <c r="CC592" s="98">
        <v>0</v>
      </c>
      <c r="CD592" s="99" t="str">
        <f>IFERROR(VLOOKUP(ROWS($CB$4:CB592),$CA$4:$CB$2337,2,0),"")</f>
        <v>Iwkowa (pow. brzeski, woj. małopolskie)</v>
      </c>
      <c r="CE592" s="98">
        <v>0</v>
      </c>
      <c r="CF592" s="98">
        <f>IF(ISNUMBER(SEARCH('ankieta ESG'!$G$189,CG592)),MAX($CF$3:CF591)+1,0)</f>
        <v>589</v>
      </c>
      <c r="CG592" s="134" t="s">
        <v>4592</v>
      </c>
      <c r="CH592" s="98">
        <v>0</v>
      </c>
      <c r="CI592" s="99" t="str">
        <f>IFERROR(VLOOKUP(ROWS($CG$4:CG592),$CF$4:$CG$2337,2,0),"")</f>
        <v>Iwkowa (pow. brzeski, woj. małopolskie)</v>
      </c>
      <c r="CJ592" s="98">
        <v>0</v>
      </c>
    </row>
    <row r="593" spans="2:88">
      <c r="B593" s="98">
        <f>IF(ISNUMBER(SEARCH('ankieta ESG'!$E$11,C593)),MAX(B$3:$B592)+1,0)</f>
        <v>590</v>
      </c>
      <c r="C593" s="99" t="s">
        <v>634</v>
      </c>
      <c r="D593" s="98">
        <v>0</v>
      </c>
      <c r="E593" s="99" t="str">
        <f>IFERROR(VLOOKUP(ROWS($C$4:C593),$B$4:$C$1385,2,0),"")</f>
        <v>85.32.D Branżowe szkoły II stopnia (PKD 2007)</v>
      </c>
      <c r="F593" s="98">
        <v>0</v>
      </c>
      <c r="AM593" s="98">
        <f>IF(ISNUMBER(SEARCH('ankieta ESG'!$G$180,AN593)),MAX(AM$3:$AM592)+1,0)</f>
        <v>590</v>
      </c>
      <c r="AN593" s="134" t="s">
        <v>4593</v>
      </c>
      <c r="AO593" s="98">
        <v>0</v>
      </c>
      <c r="AP593" s="99" t="str">
        <f>IFERROR(VLOOKUP(ROWS($AN$4:AN593),$AM$4:$AN$2337,2,0),"")</f>
        <v>Iwonicz (pow. krośnieński, woj. podkarpackie)</v>
      </c>
      <c r="AQ593" s="98">
        <v>0</v>
      </c>
      <c r="AR593" s="98">
        <f>IF(ISNUMBER(SEARCH('ankieta ESG'!$G$181,AS593)),MAX($AR$3:AR592)+1,0)</f>
        <v>590</v>
      </c>
      <c r="AS593" s="134" t="s">
        <v>4593</v>
      </c>
      <c r="AT593" s="98">
        <v>0</v>
      </c>
      <c r="AU593" s="99" t="str">
        <f>IFERROR(VLOOKUP(ROWS($AS$4:AS593),$AR$4:$AS$2337,2,0),"")</f>
        <v>Iwonicz (pow. krośnieński, woj. podkarpackie)</v>
      </c>
      <c r="AV593" s="98">
        <v>0</v>
      </c>
      <c r="AW593" s="98">
        <f>IF(ISNUMBER(SEARCH('ankieta ESG'!$G$182,AX593)),MAX($AW$3:AW592)+1,0)</f>
        <v>590</v>
      </c>
      <c r="AX593" s="134" t="s">
        <v>4593</v>
      </c>
      <c r="AY593" s="98">
        <v>0</v>
      </c>
      <c r="AZ593" s="99" t="str">
        <f>IFERROR(VLOOKUP(ROWS($AX$4:AX593),$AW$4:$AX$2337,2,0),"")</f>
        <v>Iwonicz (pow. krośnieński, woj. podkarpackie)</v>
      </c>
      <c r="BA593" s="98">
        <v>0</v>
      </c>
      <c r="BB593" s="98">
        <f>IF(ISNUMBER(SEARCH('ankieta ESG'!$G$183,BC593)),MAX($BB$3:BB592)+1,0)</f>
        <v>590</v>
      </c>
      <c r="BC593" s="134" t="s">
        <v>4593</v>
      </c>
      <c r="BD593" s="98">
        <v>0</v>
      </c>
      <c r="BE593" s="99" t="str">
        <f>IFERROR(VLOOKUP(ROWS($BC$4:BC593),$BB$4:$BC$2337,2,0),"")</f>
        <v>Iwonicz (pow. krośnieński, woj. podkarpackie)</v>
      </c>
      <c r="BF593" s="98">
        <v>0</v>
      </c>
      <c r="BG593" s="98">
        <f>IF(ISNUMBER(SEARCH('ankieta ESG'!$G$184,BH593)),MAX($BG$3:BG592)+1,0)</f>
        <v>590</v>
      </c>
      <c r="BH593" s="134" t="s">
        <v>4593</v>
      </c>
      <c r="BI593" s="98">
        <v>0</v>
      </c>
      <c r="BJ593" s="99" t="str">
        <f>IFERROR(VLOOKUP(ROWS($BH$4:BH593),$BG$4:$BH$2337,2,0),"")</f>
        <v>Iwonicz (pow. krośnieński, woj. podkarpackie)</v>
      </c>
      <c r="BK593" s="98">
        <v>0</v>
      </c>
      <c r="BL593" s="98">
        <f>IF(ISNUMBER(SEARCH('ankieta ESG'!$G$185,BM593)),MAX($BL$3:BL592)+1,0)</f>
        <v>590</v>
      </c>
      <c r="BM593" s="134" t="s">
        <v>4593</v>
      </c>
      <c r="BN593" s="98">
        <v>0</v>
      </c>
      <c r="BO593" s="99" t="str">
        <f>IFERROR(VLOOKUP(ROWS($BM$4:BM593),$BL$4:$BM$2337,2,0),"")</f>
        <v>Iwonicz (pow. krośnieński, woj. podkarpackie)</v>
      </c>
      <c r="BP593" s="98">
        <v>0</v>
      </c>
      <c r="BQ593" s="98">
        <f>IF(ISNUMBER(SEARCH('ankieta ESG'!$G$186,BR593)),MAX($BQ$3:BQ592)+1,0)</f>
        <v>590</v>
      </c>
      <c r="BR593" s="134" t="s">
        <v>4593</v>
      </c>
      <c r="BS593" s="98">
        <v>0</v>
      </c>
      <c r="BT593" s="99" t="str">
        <f>IFERROR(VLOOKUP(ROWS($BR$4:BR593),$BQ$4:$BR$2337,2,0),"")</f>
        <v>Iwonicz (pow. krośnieński, woj. podkarpackie)</v>
      </c>
      <c r="BU593" s="98">
        <v>0</v>
      </c>
      <c r="BV593" s="98">
        <f>IF(ISNUMBER(SEARCH('ankieta ESG'!$G$187,BW593)),MAX($BV$3:BV592)+1,0)</f>
        <v>590</v>
      </c>
      <c r="BW593" s="134" t="s">
        <v>4593</v>
      </c>
      <c r="BX593" s="98">
        <v>0</v>
      </c>
      <c r="BY593" s="99" t="str">
        <f>IFERROR(VLOOKUP(ROWS($BW$4:BW593),$BV$4:$BW$2337,2,0),"")</f>
        <v>Iwonicz (pow. krośnieński, woj. podkarpackie)</v>
      </c>
      <c r="BZ593" s="98">
        <v>0</v>
      </c>
      <c r="CA593" s="98">
        <f>IF(ISNUMBER(SEARCH('ankieta ESG'!$G$188,CB593)),MAX($CA$3:CA592)+1,0)</f>
        <v>590</v>
      </c>
      <c r="CB593" s="134" t="s">
        <v>4593</v>
      </c>
      <c r="CC593" s="98">
        <v>0</v>
      </c>
      <c r="CD593" s="99" t="str">
        <f>IFERROR(VLOOKUP(ROWS($CB$4:CB593),$CA$4:$CB$2337,2,0),"")</f>
        <v>Iwonicz (pow. krośnieński, woj. podkarpackie)</v>
      </c>
      <c r="CE593" s="98">
        <v>0</v>
      </c>
      <c r="CF593" s="98">
        <f>IF(ISNUMBER(SEARCH('ankieta ESG'!$G$189,CG593)),MAX($CF$3:CF592)+1,0)</f>
        <v>590</v>
      </c>
      <c r="CG593" s="134" t="s">
        <v>4593</v>
      </c>
      <c r="CH593" s="98">
        <v>0</v>
      </c>
      <c r="CI593" s="99" t="str">
        <f>IFERROR(VLOOKUP(ROWS($CG$4:CG593),$CF$4:$CG$2337,2,0),"")</f>
        <v>Iwonicz (pow. krośnieński, woj. podkarpackie)</v>
      </c>
      <c r="CJ593" s="98">
        <v>0</v>
      </c>
    </row>
    <row r="594" spans="2:88">
      <c r="B594" s="98">
        <f>IF(ISNUMBER(SEARCH('ankieta ESG'!$E$11,C594)),MAX(B$3:$B593)+1,0)</f>
        <v>591</v>
      </c>
      <c r="C594" s="99" t="s">
        <v>635</v>
      </c>
      <c r="D594" s="98">
        <v>0</v>
      </c>
      <c r="E594" s="99" t="str">
        <f>IFERROR(VLOOKUP(ROWS($C$4:C594),$B$4:$C$1385,2,0),"")</f>
        <v>85.41.A Szkoły policealne (PKD 2007)</v>
      </c>
      <c r="F594" s="98">
        <v>0</v>
      </c>
      <c r="AM594" s="98">
        <f>IF(ISNUMBER(SEARCH('ankieta ESG'!$G$180,AN594)),MAX(AM$3:$AM593)+1,0)</f>
        <v>591</v>
      </c>
      <c r="AN594" s="134" t="s">
        <v>4594</v>
      </c>
      <c r="AO594" s="98">
        <v>0</v>
      </c>
      <c r="AP594" s="99" t="str">
        <f>IFERROR(VLOOKUP(ROWS($AN$4:AN594),$AM$4:$AN$2337,2,0),"")</f>
        <v>Izabelin (pow. warszawski zachodni, woj. mazowieckie)</v>
      </c>
      <c r="AQ594" s="98">
        <v>0</v>
      </c>
      <c r="AR594" s="98">
        <f>IF(ISNUMBER(SEARCH('ankieta ESG'!$G$181,AS594)),MAX($AR$3:AR593)+1,0)</f>
        <v>591</v>
      </c>
      <c r="AS594" s="134" t="s">
        <v>4594</v>
      </c>
      <c r="AT594" s="98">
        <v>0</v>
      </c>
      <c r="AU594" s="99" t="str">
        <f>IFERROR(VLOOKUP(ROWS($AS$4:AS594),$AR$4:$AS$2337,2,0),"")</f>
        <v>Izabelin (pow. warszawski zachodni, woj. mazowieckie)</v>
      </c>
      <c r="AV594" s="98">
        <v>0</v>
      </c>
      <c r="AW594" s="98">
        <f>IF(ISNUMBER(SEARCH('ankieta ESG'!$G$182,AX594)),MAX($AW$3:AW593)+1,0)</f>
        <v>591</v>
      </c>
      <c r="AX594" s="134" t="s">
        <v>4594</v>
      </c>
      <c r="AY594" s="98">
        <v>0</v>
      </c>
      <c r="AZ594" s="99" t="str">
        <f>IFERROR(VLOOKUP(ROWS($AX$4:AX594),$AW$4:$AX$2337,2,0),"")</f>
        <v>Izabelin (pow. warszawski zachodni, woj. mazowieckie)</v>
      </c>
      <c r="BA594" s="98">
        <v>0</v>
      </c>
      <c r="BB594" s="98">
        <f>IF(ISNUMBER(SEARCH('ankieta ESG'!$G$183,BC594)),MAX($BB$3:BB593)+1,0)</f>
        <v>591</v>
      </c>
      <c r="BC594" s="134" t="s">
        <v>4594</v>
      </c>
      <c r="BD594" s="98">
        <v>0</v>
      </c>
      <c r="BE594" s="99" t="str">
        <f>IFERROR(VLOOKUP(ROWS($BC$4:BC594),$BB$4:$BC$2337,2,0),"")</f>
        <v>Izabelin (pow. warszawski zachodni, woj. mazowieckie)</v>
      </c>
      <c r="BF594" s="98">
        <v>0</v>
      </c>
      <c r="BG594" s="98">
        <f>IF(ISNUMBER(SEARCH('ankieta ESG'!$G$184,BH594)),MAX($BG$3:BG593)+1,0)</f>
        <v>591</v>
      </c>
      <c r="BH594" s="134" t="s">
        <v>4594</v>
      </c>
      <c r="BI594" s="98">
        <v>0</v>
      </c>
      <c r="BJ594" s="99" t="str">
        <f>IFERROR(VLOOKUP(ROWS($BH$4:BH594),$BG$4:$BH$2337,2,0),"")</f>
        <v>Izabelin (pow. warszawski zachodni, woj. mazowieckie)</v>
      </c>
      <c r="BK594" s="98">
        <v>0</v>
      </c>
      <c r="BL594" s="98">
        <f>IF(ISNUMBER(SEARCH('ankieta ESG'!$G$185,BM594)),MAX($BL$3:BL593)+1,0)</f>
        <v>591</v>
      </c>
      <c r="BM594" s="134" t="s">
        <v>4594</v>
      </c>
      <c r="BN594" s="98">
        <v>0</v>
      </c>
      <c r="BO594" s="99" t="str">
        <f>IFERROR(VLOOKUP(ROWS($BM$4:BM594),$BL$4:$BM$2337,2,0),"")</f>
        <v>Izabelin (pow. warszawski zachodni, woj. mazowieckie)</v>
      </c>
      <c r="BP594" s="98">
        <v>0</v>
      </c>
      <c r="BQ594" s="98">
        <f>IF(ISNUMBER(SEARCH('ankieta ESG'!$G$186,BR594)),MAX($BQ$3:BQ593)+1,0)</f>
        <v>591</v>
      </c>
      <c r="BR594" s="134" t="s">
        <v>4594</v>
      </c>
      <c r="BS594" s="98">
        <v>0</v>
      </c>
      <c r="BT594" s="99" t="str">
        <f>IFERROR(VLOOKUP(ROWS($BR$4:BR594),$BQ$4:$BR$2337,2,0),"")</f>
        <v>Izabelin (pow. warszawski zachodni, woj. mazowieckie)</v>
      </c>
      <c r="BU594" s="98">
        <v>0</v>
      </c>
      <c r="BV594" s="98">
        <f>IF(ISNUMBER(SEARCH('ankieta ESG'!$G$187,BW594)),MAX($BV$3:BV593)+1,0)</f>
        <v>591</v>
      </c>
      <c r="BW594" s="134" t="s">
        <v>4594</v>
      </c>
      <c r="BX594" s="98">
        <v>0</v>
      </c>
      <c r="BY594" s="99" t="str">
        <f>IFERROR(VLOOKUP(ROWS($BW$4:BW594),$BV$4:$BW$2337,2,0),"")</f>
        <v>Izabelin (pow. warszawski zachodni, woj. mazowieckie)</v>
      </c>
      <c r="BZ594" s="98">
        <v>0</v>
      </c>
      <c r="CA594" s="98">
        <f>IF(ISNUMBER(SEARCH('ankieta ESG'!$G$188,CB594)),MAX($CA$3:CA593)+1,0)</f>
        <v>591</v>
      </c>
      <c r="CB594" s="134" t="s">
        <v>4594</v>
      </c>
      <c r="CC594" s="98">
        <v>0</v>
      </c>
      <c r="CD594" s="99" t="str">
        <f>IFERROR(VLOOKUP(ROWS($CB$4:CB594),$CA$4:$CB$2337,2,0),"")</f>
        <v>Izabelin (pow. warszawski zachodni, woj. mazowieckie)</v>
      </c>
      <c r="CE594" s="98">
        <v>0</v>
      </c>
      <c r="CF594" s="98">
        <f>IF(ISNUMBER(SEARCH('ankieta ESG'!$G$189,CG594)),MAX($CF$3:CF593)+1,0)</f>
        <v>591</v>
      </c>
      <c r="CG594" s="134" t="s">
        <v>4594</v>
      </c>
      <c r="CH594" s="98">
        <v>0</v>
      </c>
      <c r="CI594" s="99" t="str">
        <f>IFERROR(VLOOKUP(ROWS($CG$4:CG594),$CF$4:$CG$2337,2,0),"")</f>
        <v>Izabelin (pow. warszawski zachodni, woj. mazowieckie)</v>
      </c>
      <c r="CJ594" s="98">
        <v>0</v>
      </c>
    </row>
    <row r="595" spans="2:88">
      <c r="B595" s="98">
        <f>IF(ISNUMBER(SEARCH('ankieta ESG'!$E$11,C595)),MAX(B$3:$B594)+1,0)</f>
        <v>592</v>
      </c>
      <c r="C595" s="99" t="s">
        <v>636</v>
      </c>
      <c r="D595" s="98">
        <v>0</v>
      </c>
      <c r="E595" s="99" t="str">
        <f>IFERROR(VLOOKUP(ROWS($C$4:C595),$B$4:$C$1385,2,0),"")</f>
        <v>85.41.B Kolegia pracowników służb społecznych (PKD 2007)</v>
      </c>
      <c r="F595" s="98">
        <v>0</v>
      </c>
      <c r="AM595" s="98">
        <f>IF(ISNUMBER(SEARCH('ankieta ESG'!$G$180,AN595)),MAX(AM$3:$AM594)+1,0)</f>
        <v>592</v>
      </c>
      <c r="AN595" s="134" t="s">
        <v>4595</v>
      </c>
      <c r="AO595" s="98">
        <v>0</v>
      </c>
      <c r="AP595" s="99" t="str">
        <f>IFERROR(VLOOKUP(ROWS($AN$4:AN595),$AM$4:$AN$2337,2,0),"")</f>
        <v>Izbica (pow. krasnostawski, woj. lubelskie)</v>
      </c>
      <c r="AQ595" s="98">
        <v>0</v>
      </c>
      <c r="AR595" s="98">
        <f>IF(ISNUMBER(SEARCH('ankieta ESG'!$G$181,AS595)),MAX($AR$3:AR594)+1,0)</f>
        <v>592</v>
      </c>
      <c r="AS595" s="134" t="s">
        <v>4595</v>
      </c>
      <c r="AT595" s="98">
        <v>0</v>
      </c>
      <c r="AU595" s="99" t="str">
        <f>IFERROR(VLOOKUP(ROWS($AS$4:AS595),$AR$4:$AS$2337,2,0),"")</f>
        <v>Izbica (pow. krasnostawski, woj. lubelskie)</v>
      </c>
      <c r="AV595" s="98">
        <v>0</v>
      </c>
      <c r="AW595" s="98">
        <f>IF(ISNUMBER(SEARCH('ankieta ESG'!$G$182,AX595)),MAX($AW$3:AW594)+1,0)</f>
        <v>592</v>
      </c>
      <c r="AX595" s="134" t="s">
        <v>4595</v>
      </c>
      <c r="AY595" s="98">
        <v>0</v>
      </c>
      <c r="AZ595" s="99" t="str">
        <f>IFERROR(VLOOKUP(ROWS($AX$4:AX595),$AW$4:$AX$2337,2,0),"")</f>
        <v>Izbica (pow. krasnostawski, woj. lubelskie)</v>
      </c>
      <c r="BA595" s="98">
        <v>0</v>
      </c>
      <c r="BB595" s="98">
        <f>IF(ISNUMBER(SEARCH('ankieta ESG'!$G$183,BC595)),MAX($BB$3:BB594)+1,0)</f>
        <v>592</v>
      </c>
      <c r="BC595" s="134" t="s">
        <v>4595</v>
      </c>
      <c r="BD595" s="98">
        <v>0</v>
      </c>
      <c r="BE595" s="99" t="str">
        <f>IFERROR(VLOOKUP(ROWS($BC$4:BC595),$BB$4:$BC$2337,2,0),"")</f>
        <v>Izbica (pow. krasnostawski, woj. lubelskie)</v>
      </c>
      <c r="BF595" s="98">
        <v>0</v>
      </c>
      <c r="BG595" s="98">
        <f>IF(ISNUMBER(SEARCH('ankieta ESG'!$G$184,BH595)),MAX($BG$3:BG594)+1,0)</f>
        <v>592</v>
      </c>
      <c r="BH595" s="134" t="s">
        <v>4595</v>
      </c>
      <c r="BI595" s="98">
        <v>0</v>
      </c>
      <c r="BJ595" s="99" t="str">
        <f>IFERROR(VLOOKUP(ROWS($BH$4:BH595),$BG$4:$BH$2337,2,0),"")</f>
        <v>Izbica (pow. krasnostawski, woj. lubelskie)</v>
      </c>
      <c r="BK595" s="98">
        <v>0</v>
      </c>
      <c r="BL595" s="98">
        <f>IF(ISNUMBER(SEARCH('ankieta ESG'!$G$185,BM595)),MAX($BL$3:BL594)+1,0)</f>
        <v>592</v>
      </c>
      <c r="BM595" s="134" t="s">
        <v>4595</v>
      </c>
      <c r="BN595" s="98">
        <v>0</v>
      </c>
      <c r="BO595" s="99" t="str">
        <f>IFERROR(VLOOKUP(ROWS($BM$4:BM595),$BL$4:$BM$2337,2,0),"")</f>
        <v>Izbica (pow. krasnostawski, woj. lubelskie)</v>
      </c>
      <c r="BP595" s="98">
        <v>0</v>
      </c>
      <c r="BQ595" s="98">
        <f>IF(ISNUMBER(SEARCH('ankieta ESG'!$G$186,BR595)),MAX($BQ$3:BQ594)+1,0)</f>
        <v>592</v>
      </c>
      <c r="BR595" s="134" t="s">
        <v>4595</v>
      </c>
      <c r="BS595" s="98">
        <v>0</v>
      </c>
      <c r="BT595" s="99" t="str">
        <f>IFERROR(VLOOKUP(ROWS($BR$4:BR595),$BQ$4:$BR$2337,2,0),"")</f>
        <v>Izbica (pow. krasnostawski, woj. lubelskie)</v>
      </c>
      <c r="BU595" s="98">
        <v>0</v>
      </c>
      <c r="BV595" s="98">
        <f>IF(ISNUMBER(SEARCH('ankieta ESG'!$G$187,BW595)),MAX($BV$3:BV594)+1,0)</f>
        <v>592</v>
      </c>
      <c r="BW595" s="134" t="s">
        <v>4595</v>
      </c>
      <c r="BX595" s="98">
        <v>0</v>
      </c>
      <c r="BY595" s="99" t="str">
        <f>IFERROR(VLOOKUP(ROWS($BW$4:BW595),$BV$4:$BW$2337,2,0),"")</f>
        <v>Izbica (pow. krasnostawski, woj. lubelskie)</v>
      </c>
      <c r="BZ595" s="98">
        <v>0</v>
      </c>
      <c r="CA595" s="98">
        <f>IF(ISNUMBER(SEARCH('ankieta ESG'!$G$188,CB595)),MAX($CA$3:CA594)+1,0)</f>
        <v>592</v>
      </c>
      <c r="CB595" s="134" t="s">
        <v>4595</v>
      </c>
      <c r="CC595" s="98">
        <v>0</v>
      </c>
      <c r="CD595" s="99" t="str">
        <f>IFERROR(VLOOKUP(ROWS($CB$4:CB595),$CA$4:$CB$2337,2,0),"")</f>
        <v>Izbica (pow. krasnostawski, woj. lubelskie)</v>
      </c>
      <c r="CE595" s="98">
        <v>0</v>
      </c>
      <c r="CF595" s="98">
        <f>IF(ISNUMBER(SEARCH('ankieta ESG'!$G$189,CG595)),MAX($CF$3:CF594)+1,0)</f>
        <v>592</v>
      </c>
      <c r="CG595" s="134" t="s">
        <v>4595</v>
      </c>
      <c r="CH595" s="98">
        <v>0</v>
      </c>
      <c r="CI595" s="99" t="str">
        <f>IFERROR(VLOOKUP(ROWS($CG$4:CG595),$CF$4:$CG$2337,2,0),"")</f>
        <v>Izbica (pow. krasnostawski, woj. lubelskie)</v>
      </c>
      <c r="CJ595" s="98">
        <v>0</v>
      </c>
    </row>
    <row r="596" spans="2:88">
      <c r="B596" s="98">
        <f>IF(ISNUMBER(SEARCH('ankieta ESG'!$E$11,C596)),MAX(B$3:$B595)+1,0)</f>
        <v>593</v>
      </c>
      <c r="C596" s="99" t="s">
        <v>637</v>
      </c>
      <c r="D596" s="98">
        <v>0</v>
      </c>
      <c r="E596" s="99" t="str">
        <f>IFERROR(VLOOKUP(ROWS($C$4:C596),$B$4:$C$1385,2,0),"")</f>
        <v>85.41.C Placówki doskonalenia nauczycieli (PKD 2007)</v>
      </c>
      <c r="F596" s="98">
        <v>0</v>
      </c>
      <c r="AM596" s="98">
        <f>IF(ISNUMBER(SEARCH('ankieta ESG'!$G$180,AN596)),MAX(AM$3:$AM595)+1,0)</f>
        <v>593</v>
      </c>
      <c r="AN596" s="134" t="s">
        <v>4596</v>
      </c>
      <c r="AO596" s="98">
        <v>0</v>
      </c>
      <c r="AP596" s="99" t="str">
        <f>IFERROR(VLOOKUP(ROWS($AN$4:AN596),$AM$4:$AN$2337,2,0),"")</f>
        <v>Izbica Kujawska (pow. włocławski, woj. kujawsko-pomorskie)</v>
      </c>
      <c r="AQ596" s="98">
        <v>0</v>
      </c>
      <c r="AR596" s="98">
        <f>IF(ISNUMBER(SEARCH('ankieta ESG'!$G$181,AS596)),MAX($AR$3:AR595)+1,0)</f>
        <v>593</v>
      </c>
      <c r="AS596" s="134" t="s">
        <v>4596</v>
      </c>
      <c r="AT596" s="98">
        <v>0</v>
      </c>
      <c r="AU596" s="99" t="str">
        <f>IFERROR(VLOOKUP(ROWS($AS$4:AS596),$AR$4:$AS$2337,2,0),"")</f>
        <v>Izbica Kujawska (pow. włocławski, woj. kujawsko-pomorskie)</v>
      </c>
      <c r="AV596" s="98">
        <v>0</v>
      </c>
      <c r="AW596" s="98">
        <f>IF(ISNUMBER(SEARCH('ankieta ESG'!$G$182,AX596)),MAX($AW$3:AW595)+1,0)</f>
        <v>593</v>
      </c>
      <c r="AX596" s="134" t="s">
        <v>4596</v>
      </c>
      <c r="AY596" s="98">
        <v>0</v>
      </c>
      <c r="AZ596" s="99" t="str">
        <f>IFERROR(VLOOKUP(ROWS($AX$4:AX596),$AW$4:$AX$2337,2,0),"")</f>
        <v>Izbica Kujawska (pow. włocławski, woj. kujawsko-pomorskie)</v>
      </c>
      <c r="BA596" s="98">
        <v>0</v>
      </c>
      <c r="BB596" s="98">
        <f>IF(ISNUMBER(SEARCH('ankieta ESG'!$G$183,BC596)),MAX($BB$3:BB595)+1,0)</f>
        <v>593</v>
      </c>
      <c r="BC596" s="134" t="s">
        <v>4596</v>
      </c>
      <c r="BD596" s="98">
        <v>0</v>
      </c>
      <c r="BE596" s="99" t="str">
        <f>IFERROR(VLOOKUP(ROWS($BC$4:BC596),$BB$4:$BC$2337,2,0),"")</f>
        <v>Izbica Kujawska (pow. włocławski, woj. kujawsko-pomorskie)</v>
      </c>
      <c r="BF596" s="98">
        <v>0</v>
      </c>
      <c r="BG596" s="98">
        <f>IF(ISNUMBER(SEARCH('ankieta ESG'!$G$184,BH596)),MAX($BG$3:BG595)+1,0)</f>
        <v>593</v>
      </c>
      <c r="BH596" s="134" t="s">
        <v>4596</v>
      </c>
      <c r="BI596" s="98">
        <v>0</v>
      </c>
      <c r="BJ596" s="99" t="str">
        <f>IFERROR(VLOOKUP(ROWS($BH$4:BH596),$BG$4:$BH$2337,2,0),"")</f>
        <v>Izbica Kujawska (pow. włocławski, woj. kujawsko-pomorskie)</v>
      </c>
      <c r="BK596" s="98">
        <v>0</v>
      </c>
      <c r="BL596" s="98">
        <f>IF(ISNUMBER(SEARCH('ankieta ESG'!$G$185,BM596)),MAX($BL$3:BL595)+1,0)</f>
        <v>593</v>
      </c>
      <c r="BM596" s="134" t="s">
        <v>4596</v>
      </c>
      <c r="BN596" s="98">
        <v>0</v>
      </c>
      <c r="BO596" s="99" t="str">
        <f>IFERROR(VLOOKUP(ROWS($BM$4:BM596),$BL$4:$BM$2337,2,0),"")</f>
        <v>Izbica Kujawska (pow. włocławski, woj. kujawsko-pomorskie)</v>
      </c>
      <c r="BP596" s="98">
        <v>0</v>
      </c>
      <c r="BQ596" s="98">
        <f>IF(ISNUMBER(SEARCH('ankieta ESG'!$G$186,BR596)),MAX($BQ$3:BQ595)+1,0)</f>
        <v>593</v>
      </c>
      <c r="BR596" s="134" t="s">
        <v>4596</v>
      </c>
      <c r="BS596" s="98">
        <v>0</v>
      </c>
      <c r="BT596" s="99" t="str">
        <f>IFERROR(VLOOKUP(ROWS($BR$4:BR596),$BQ$4:$BR$2337,2,0),"")</f>
        <v>Izbica Kujawska (pow. włocławski, woj. kujawsko-pomorskie)</v>
      </c>
      <c r="BU596" s="98">
        <v>0</v>
      </c>
      <c r="BV596" s="98">
        <f>IF(ISNUMBER(SEARCH('ankieta ESG'!$G$187,BW596)),MAX($BV$3:BV595)+1,0)</f>
        <v>593</v>
      </c>
      <c r="BW596" s="134" t="s">
        <v>4596</v>
      </c>
      <c r="BX596" s="98">
        <v>0</v>
      </c>
      <c r="BY596" s="99" t="str">
        <f>IFERROR(VLOOKUP(ROWS($BW$4:BW596),$BV$4:$BW$2337,2,0),"")</f>
        <v>Izbica Kujawska (pow. włocławski, woj. kujawsko-pomorskie)</v>
      </c>
      <c r="BZ596" s="98">
        <v>0</v>
      </c>
      <c r="CA596" s="98">
        <f>IF(ISNUMBER(SEARCH('ankieta ESG'!$G$188,CB596)),MAX($CA$3:CA595)+1,0)</f>
        <v>593</v>
      </c>
      <c r="CB596" s="134" t="s">
        <v>4596</v>
      </c>
      <c r="CC596" s="98">
        <v>0</v>
      </c>
      <c r="CD596" s="99" t="str">
        <f>IFERROR(VLOOKUP(ROWS($CB$4:CB596),$CA$4:$CB$2337,2,0),"")</f>
        <v>Izbica Kujawska (pow. włocławski, woj. kujawsko-pomorskie)</v>
      </c>
      <c r="CE596" s="98">
        <v>0</v>
      </c>
      <c r="CF596" s="98">
        <f>IF(ISNUMBER(SEARCH('ankieta ESG'!$G$189,CG596)),MAX($CF$3:CF595)+1,0)</f>
        <v>593</v>
      </c>
      <c r="CG596" s="134" t="s">
        <v>4596</v>
      </c>
      <c r="CH596" s="98">
        <v>0</v>
      </c>
      <c r="CI596" s="99" t="str">
        <f>IFERROR(VLOOKUP(ROWS($CG$4:CG596),$CF$4:$CG$2337,2,0),"")</f>
        <v>Izbica Kujawska (pow. włocławski, woj. kujawsko-pomorskie)</v>
      </c>
      <c r="CJ596" s="98">
        <v>0</v>
      </c>
    </row>
    <row r="597" spans="2:88">
      <c r="B597" s="98">
        <f>IF(ISNUMBER(SEARCH('ankieta ESG'!$E$11,C597)),MAX(B$3:$B596)+1,0)</f>
        <v>594</v>
      </c>
      <c r="C597" s="99" t="s">
        <v>638</v>
      </c>
      <c r="D597" s="98">
        <v>0</v>
      </c>
      <c r="E597" s="99" t="str">
        <f>IFERROR(VLOOKUP(ROWS($C$4:C597),$B$4:$C$1385,2,0),"")</f>
        <v>85.42.Z Szkoły wyższe (PKD 2007)</v>
      </c>
      <c r="F597" s="98">
        <v>0</v>
      </c>
      <c r="AM597" s="98">
        <f>IF(ISNUMBER(SEARCH('ankieta ESG'!$G$180,AN597)),MAX(AM$3:$AM596)+1,0)</f>
        <v>594</v>
      </c>
      <c r="AN597" s="134" t="s">
        <v>4597</v>
      </c>
      <c r="AO597" s="98">
        <v>0</v>
      </c>
      <c r="AP597" s="99" t="str">
        <f>IFERROR(VLOOKUP(ROWS($AN$4:AN597),$AM$4:$AN$2337,2,0),"")</f>
        <v>Izbicko (pow. strzelecki, woj. opolskie)</v>
      </c>
      <c r="AQ597" s="98">
        <v>0</v>
      </c>
      <c r="AR597" s="98">
        <f>IF(ISNUMBER(SEARCH('ankieta ESG'!$G$181,AS597)),MAX($AR$3:AR596)+1,0)</f>
        <v>594</v>
      </c>
      <c r="AS597" s="134" t="s">
        <v>4597</v>
      </c>
      <c r="AT597" s="98">
        <v>0</v>
      </c>
      <c r="AU597" s="99" t="str">
        <f>IFERROR(VLOOKUP(ROWS($AS$4:AS597),$AR$4:$AS$2337,2,0),"")</f>
        <v>Izbicko (pow. strzelecki, woj. opolskie)</v>
      </c>
      <c r="AV597" s="98">
        <v>0</v>
      </c>
      <c r="AW597" s="98">
        <f>IF(ISNUMBER(SEARCH('ankieta ESG'!$G$182,AX597)),MAX($AW$3:AW596)+1,0)</f>
        <v>594</v>
      </c>
      <c r="AX597" s="134" t="s">
        <v>4597</v>
      </c>
      <c r="AY597" s="98">
        <v>0</v>
      </c>
      <c r="AZ597" s="99" t="str">
        <f>IFERROR(VLOOKUP(ROWS($AX$4:AX597),$AW$4:$AX$2337,2,0),"")</f>
        <v>Izbicko (pow. strzelecki, woj. opolskie)</v>
      </c>
      <c r="BA597" s="98">
        <v>0</v>
      </c>
      <c r="BB597" s="98">
        <f>IF(ISNUMBER(SEARCH('ankieta ESG'!$G$183,BC597)),MAX($BB$3:BB596)+1,0)</f>
        <v>594</v>
      </c>
      <c r="BC597" s="134" t="s">
        <v>4597</v>
      </c>
      <c r="BD597" s="98">
        <v>0</v>
      </c>
      <c r="BE597" s="99" t="str">
        <f>IFERROR(VLOOKUP(ROWS($BC$4:BC597),$BB$4:$BC$2337,2,0),"")</f>
        <v>Izbicko (pow. strzelecki, woj. opolskie)</v>
      </c>
      <c r="BF597" s="98">
        <v>0</v>
      </c>
      <c r="BG597" s="98">
        <f>IF(ISNUMBER(SEARCH('ankieta ESG'!$G$184,BH597)),MAX($BG$3:BG596)+1,0)</f>
        <v>594</v>
      </c>
      <c r="BH597" s="134" t="s">
        <v>4597</v>
      </c>
      <c r="BI597" s="98">
        <v>0</v>
      </c>
      <c r="BJ597" s="99" t="str">
        <f>IFERROR(VLOOKUP(ROWS($BH$4:BH597),$BG$4:$BH$2337,2,0),"")</f>
        <v>Izbicko (pow. strzelecki, woj. opolskie)</v>
      </c>
      <c r="BK597" s="98">
        <v>0</v>
      </c>
      <c r="BL597" s="98">
        <f>IF(ISNUMBER(SEARCH('ankieta ESG'!$G$185,BM597)),MAX($BL$3:BL596)+1,0)</f>
        <v>594</v>
      </c>
      <c r="BM597" s="134" t="s">
        <v>4597</v>
      </c>
      <c r="BN597" s="98">
        <v>0</v>
      </c>
      <c r="BO597" s="99" t="str">
        <f>IFERROR(VLOOKUP(ROWS($BM$4:BM597),$BL$4:$BM$2337,2,0),"")</f>
        <v>Izbicko (pow. strzelecki, woj. opolskie)</v>
      </c>
      <c r="BP597" s="98">
        <v>0</v>
      </c>
      <c r="BQ597" s="98">
        <f>IF(ISNUMBER(SEARCH('ankieta ESG'!$G$186,BR597)),MAX($BQ$3:BQ596)+1,0)</f>
        <v>594</v>
      </c>
      <c r="BR597" s="134" t="s">
        <v>4597</v>
      </c>
      <c r="BS597" s="98">
        <v>0</v>
      </c>
      <c r="BT597" s="99" t="str">
        <f>IFERROR(VLOOKUP(ROWS($BR$4:BR597),$BQ$4:$BR$2337,2,0),"")</f>
        <v>Izbicko (pow. strzelecki, woj. opolskie)</v>
      </c>
      <c r="BU597" s="98">
        <v>0</v>
      </c>
      <c r="BV597" s="98">
        <f>IF(ISNUMBER(SEARCH('ankieta ESG'!$G$187,BW597)),MAX($BV$3:BV596)+1,0)</f>
        <v>594</v>
      </c>
      <c r="BW597" s="134" t="s">
        <v>4597</v>
      </c>
      <c r="BX597" s="98">
        <v>0</v>
      </c>
      <c r="BY597" s="99" t="str">
        <f>IFERROR(VLOOKUP(ROWS($BW$4:BW597),$BV$4:$BW$2337,2,0),"")</f>
        <v>Izbicko (pow. strzelecki, woj. opolskie)</v>
      </c>
      <c r="BZ597" s="98">
        <v>0</v>
      </c>
      <c r="CA597" s="98">
        <f>IF(ISNUMBER(SEARCH('ankieta ESG'!$G$188,CB597)),MAX($CA$3:CA596)+1,0)</f>
        <v>594</v>
      </c>
      <c r="CB597" s="134" t="s">
        <v>4597</v>
      </c>
      <c r="CC597" s="98">
        <v>0</v>
      </c>
      <c r="CD597" s="99" t="str">
        <f>IFERROR(VLOOKUP(ROWS($CB$4:CB597),$CA$4:$CB$2337,2,0),"")</f>
        <v>Izbicko (pow. strzelecki, woj. opolskie)</v>
      </c>
      <c r="CE597" s="98">
        <v>0</v>
      </c>
      <c r="CF597" s="98">
        <f>IF(ISNUMBER(SEARCH('ankieta ESG'!$G$189,CG597)),MAX($CF$3:CF596)+1,0)</f>
        <v>594</v>
      </c>
      <c r="CG597" s="134" t="s">
        <v>4597</v>
      </c>
      <c r="CH597" s="98">
        <v>0</v>
      </c>
      <c r="CI597" s="99" t="str">
        <f>IFERROR(VLOOKUP(ROWS($CG$4:CG597),$CF$4:$CG$2337,2,0),"")</f>
        <v>Izbicko (pow. strzelecki, woj. opolskie)</v>
      </c>
      <c r="CJ597" s="98">
        <v>0</v>
      </c>
    </row>
    <row r="598" spans="2:88">
      <c r="B598" s="98">
        <f>IF(ISNUMBER(SEARCH('ankieta ESG'!$E$11,C598)),MAX(B$3:$B597)+1,0)</f>
        <v>595</v>
      </c>
      <c r="C598" s="99" t="s">
        <v>639</v>
      </c>
      <c r="D598" s="98">
        <v>0</v>
      </c>
      <c r="E598" s="99" t="str">
        <f>IFERROR(VLOOKUP(ROWS($C$4:C598),$B$4:$C$1385,2,0),"")</f>
        <v>85.51.Z Pozaszkolne formy edukacji sportowej oraz zajęć sportowych i rekreacyjnych (PKD 2007)</v>
      </c>
      <c r="F598" s="98">
        <v>0</v>
      </c>
      <c r="AM598" s="98">
        <f>IF(ISNUMBER(SEARCH('ankieta ESG'!$G$180,AN598)),MAX(AM$3:$AM597)+1,0)</f>
        <v>595</v>
      </c>
      <c r="AN598" s="134" t="s">
        <v>4598</v>
      </c>
      <c r="AO598" s="98">
        <v>0</v>
      </c>
      <c r="AP598" s="99" t="str">
        <f>IFERROR(VLOOKUP(ROWS($AN$4:AN598),$AM$4:$AN$2337,2,0),"")</f>
        <v>Jabłonka (pow. nowotarski, woj. małopolskie)</v>
      </c>
      <c r="AQ598" s="98">
        <v>0</v>
      </c>
      <c r="AR598" s="98">
        <f>IF(ISNUMBER(SEARCH('ankieta ESG'!$G$181,AS598)),MAX($AR$3:AR597)+1,0)</f>
        <v>595</v>
      </c>
      <c r="AS598" s="134" t="s">
        <v>4598</v>
      </c>
      <c r="AT598" s="98">
        <v>0</v>
      </c>
      <c r="AU598" s="99" t="str">
        <f>IFERROR(VLOOKUP(ROWS($AS$4:AS598),$AR$4:$AS$2337,2,0),"")</f>
        <v>Jabłonka (pow. nowotarski, woj. małopolskie)</v>
      </c>
      <c r="AV598" s="98">
        <v>0</v>
      </c>
      <c r="AW598" s="98">
        <f>IF(ISNUMBER(SEARCH('ankieta ESG'!$G$182,AX598)),MAX($AW$3:AW597)+1,0)</f>
        <v>595</v>
      </c>
      <c r="AX598" s="134" t="s">
        <v>4598</v>
      </c>
      <c r="AY598" s="98">
        <v>0</v>
      </c>
      <c r="AZ598" s="99" t="str">
        <f>IFERROR(VLOOKUP(ROWS($AX$4:AX598),$AW$4:$AX$2337,2,0),"")</f>
        <v>Jabłonka (pow. nowotarski, woj. małopolskie)</v>
      </c>
      <c r="BA598" s="98">
        <v>0</v>
      </c>
      <c r="BB598" s="98">
        <f>IF(ISNUMBER(SEARCH('ankieta ESG'!$G$183,BC598)),MAX($BB$3:BB597)+1,0)</f>
        <v>595</v>
      </c>
      <c r="BC598" s="134" t="s">
        <v>4598</v>
      </c>
      <c r="BD598" s="98">
        <v>0</v>
      </c>
      <c r="BE598" s="99" t="str">
        <f>IFERROR(VLOOKUP(ROWS($BC$4:BC598),$BB$4:$BC$2337,2,0),"")</f>
        <v>Jabłonka (pow. nowotarski, woj. małopolskie)</v>
      </c>
      <c r="BF598" s="98">
        <v>0</v>
      </c>
      <c r="BG598" s="98">
        <f>IF(ISNUMBER(SEARCH('ankieta ESG'!$G$184,BH598)),MAX($BG$3:BG597)+1,0)</f>
        <v>595</v>
      </c>
      <c r="BH598" s="134" t="s">
        <v>4598</v>
      </c>
      <c r="BI598" s="98">
        <v>0</v>
      </c>
      <c r="BJ598" s="99" t="str">
        <f>IFERROR(VLOOKUP(ROWS($BH$4:BH598),$BG$4:$BH$2337,2,0),"")</f>
        <v>Jabłonka (pow. nowotarski, woj. małopolskie)</v>
      </c>
      <c r="BK598" s="98">
        <v>0</v>
      </c>
      <c r="BL598" s="98">
        <f>IF(ISNUMBER(SEARCH('ankieta ESG'!$G$185,BM598)),MAX($BL$3:BL597)+1,0)</f>
        <v>595</v>
      </c>
      <c r="BM598" s="134" t="s">
        <v>4598</v>
      </c>
      <c r="BN598" s="98">
        <v>0</v>
      </c>
      <c r="BO598" s="99" t="str">
        <f>IFERROR(VLOOKUP(ROWS($BM$4:BM598),$BL$4:$BM$2337,2,0),"")</f>
        <v>Jabłonka (pow. nowotarski, woj. małopolskie)</v>
      </c>
      <c r="BP598" s="98">
        <v>0</v>
      </c>
      <c r="BQ598" s="98">
        <f>IF(ISNUMBER(SEARCH('ankieta ESG'!$G$186,BR598)),MAX($BQ$3:BQ597)+1,0)</f>
        <v>595</v>
      </c>
      <c r="BR598" s="134" t="s">
        <v>4598</v>
      </c>
      <c r="BS598" s="98">
        <v>0</v>
      </c>
      <c r="BT598" s="99" t="str">
        <f>IFERROR(VLOOKUP(ROWS($BR$4:BR598),$BQ$4:$BR$2337,2,0),"")</f>
        <v>Jabłonka (pow. nowotarski, woj. małopolskie)</v>
      </c>
      <c r="BU598" s="98">
        <v>0</v>
      </c>
      <c r="BV598" s="98">
        <f>IF(ISNUMBER(SEARCH('ankieta ESG'!$G$187,BW598)),MAX($BV$3:BV597)+1,0)</f>
        <v>595</v>
      </c>
      <c r="BW598" s="134" t="s">
        <v>4598</v>
      </c>
      <c r="BX598" s="98">
        <v>0</v>
      </c>
      <c r="BY598" s="99" t="str">
        <f>IFERROR(VLOOKUP(ROWS($BW$4:BW598),$BV$4:$BW$2337,2,0),"")</f>
        <v>Jabłonka (pow. nowotarski, woj. małopolskie)</v>
      </c>
      <c r="BZ598" s="98">
        <v>0</v>
      </c>
      <c r="CA598" s="98">
        <f>IF(ISNUMBER(SEARCH('ankieta ESG'!$G$188,CB598)),MAX($CA$3:CA597)+1,0)</f>
        <v>595</v>
      </c>
      <c r="CB598" s="134" t="s">
        <v>4598</v>
      </c>
      <c r="CC598" s="98">
        <v>0</v>
      </c>
      <c r="CD598" s="99" t="str">
        <f>IFERROR(VLOOKUP(ROWS($CB$4:CB598),$CA$4:$CB$2337,2,0),"")</f>
        <v>Jabłonka (pow. nowotarski, woj. małopolskie)</v>
      </c>
      <c r="CE598" s="98">
        <v>0</v>
      </c>
      <c r="CF598" s="98">
        <f>IF(ISNUMBER(SEARCH('ankieta ESG'!$G$189,CG598)),MAX($CF$3:CF597)+1,0)</f>
        <v>595</v>
      </c>
      <c r="CG598" s="134" t="s">
        <v>4598</v>
      </c>
      <c r="CH598" s="98">
        <v>0</v>
      </c>
      <c r="CI598" s="99" t="str">
        <f>IFERROR(VLOOKUP(ROWS($CG$4:CG598),$CF$4:$CG$2337,2,0),"")</f>
        <v>Jabłonka (pow. nowotarski, woj. małopolskie)</v>
      </c>
      <c r="CJ598" s="98">
        <v>0</v>
      </c>
    </row>
    <row r="599" spans="2:88">
      <c r="B599" s="98">
        <f>IF(ISNUMBER(SEARCH('ankieta ESG'!$E$11,C599)),MAX(B$3:$B598)+1,0)</f>
        <v>596</v>
      </c>
      <c r="C599" s="99" t="s">
        <v>640</v>
      </c>
      <c r="D599" s="98">
        <v>0</v>
      </c>
      <c r="E599" s="99" t="str">
        <f>IFERROR(VLOOKUP(ROWS($C$4:C599),$B$4:$C$1385,2,0),"")</f>
        <v>85.52.Z Pozaszkolne formy edukacji artystycznej (PKD 2007)</v>
      </c>
      <c r="F599" s="98">
        <v>0</v>
      </c>
      <c r="AM599" s="98">
        <f>IF(ISNUMBER(SEARCH('ankieta ESG'!$G$180,AN599)),MAX(AM$3:$AM598)+1,0)</f>
        <v>596</v>
      </c>
      <c r="AN599" s="134" t="s">
        <v>4599</v>
      </c>
      <c r="AO599" s="98">
        <v>0</v>
      </c>
      <c r="AP599" s="99" t="str">
        <f>IFERROR(VLOOKUP(ROWS($AN$4:AN599),$AM$4:$AN$2337,2,0),"")</f>
        <v>Jabłonna (pow. legionowski, woj. mazowieckie)</v>
      </c>
      <c r="AQ599" s="98">
        <v>0</v>
      </c>
      <c r="AR599" s="98">
        <f>IF(ISNUMBER(SEARCH('ankieta ESG'!$G$181,AS599)),MAX($AR$3:AR598)+1,0)</f>
        <v>596</v>
      </c>
      <c r="AS599" s="134" t="s">
        <v>4599</v>
      </c>
      <c r="AT599" s="98">
        <v>0</v>
      </c>
      <c r="AU599" s="99" t="str">
        <f>IFERROR(VLOOKUP(ROWS($AS$4:AS599),$AR$4:$AS$2337,2,0),"")</f>
        <v>Jabłonna (pow. legionowski, woj. mazowieckie)</v>
      </c>
      <c r="AV599" s="98">
        <v>0</v>
      </c>
      <c r="AW599" s="98">
        <f>IF(ISNUMBER(SEARCH('ankieta ESG'!$G$182,AX599)),MAX($AW$3:AW598)+1,0)</f>
        <v>596</v>
      </c>
      <c r="AX599" s="134" t="s">
        <v>4599</v>
      </c>
      <c r="AY599" s="98">
        <v>0</v>
      </c>
      <c r="AZ599" s="99" t="str">
        <f>IFERROR(VLOOKUP(ROWS($AX$4:AX599),$AW$4:$AX$2337,2,0),"")</f>
        <v>Jabłonna (pow. legionowski, woj. mazowieckie)</v>
      </c>
      <c r="BA599" s="98">
        <v>0</v>
      </c>
      <c r="BB599" s="98">
        <f>IF(ISNUMBER(SEARCH('ankieta ESG'!$G$183,BC599)),MAX($BB$3:BB598)+1,0)</f>
        <v>596</v>
      </c>
      <c r="BC599" s="134" t="s">
        <v>4599</v>
      </c>
      <c r="BD599" s="98">
        <v>0</v>
      </c>
      <c r="BE599" s="99" t="str">
        <f>IFERROR(VLOOKUP(ROWS($BC$4:BC599),$BB$4:$BC$2337,2,0),"")</f>
        <v>Jabłonna (pow. legionowski, woj. mazowieckie)</v>
      </c>
      <c r="BF599" s="98">
        <v>0</v>
      </c>
      <c r="BG599" s="98">
        <f>IF(ISNUMBER(SEARCH('ankieta ESG'!$G$184,BH599)),MAX($BG$3:BG598)+1,0)</f>
        <v>596</v>
      </c>
      <c r="BH599" s="134" t="s">
        <v>4599</v>
      </c>
      <c r="BI599" s="98">
        <v>0</v>
      </c>
      <c r="BJ599" s="99" t="str">
        <f>IFERROR(VLOOKUP(ROWS($BH$4:BH599),$BG$4:$BH$2337,2,0),"")</f>
        <v>Jabłonna (pow. legionowski, woj. mazowieckie)</v>
      </c>
      <c r="BK599" s="98">
        <v>0</v>
      </c>
      <c r="BL599" s="98">
        <f>IF(ISNUMBER(SEARCH('ankieta ESG'!$G$185,BM599)),MAX($BL$3:BL598)+1,0)</f>
        <v>596</v>
      </c>
      <c r="BM599" s="134" t="s">
        <v>4599</v>
      </c>
      <c r="BN599" s="98">
        <v>0</v>
      </c>
      <c r="BO599" s="99" t="str">
        <f>IFERROR(VLOOKUP(ROWS($BM$4:BM599),$BL$4:$BM$2337,2,0),"")</f>
        <v>Jabłonna (pow. legionowski, woj. mazowieckie)</v>
      </c>
      <c r="BP599" s="98">
        <v>0</v>
      </c>
      <c r="BQ599" s="98">
        <f>IF(ISNUMBER(SEARCH('ankieta ESG'!$G$186,BR599)),MAX($BQ$3:BQ598)+1,0)</f>
        <v>596</v>
      </c>
      <c r="BR599" s="134" t="s">
        <v>4599</v>
      </c>
      <c r="BS599" s="98">
        <v>0</v>
      </c>
      <c r="BT599" s="99" t="str">
        <f>IFERROR(VLOOKUP(ROWS($BR$4:BR599),$BQ$4:$BR$2337,2,0),"")</f>
        <v>Jabłonna (pow. legionowski, woj. mazowieckie)</v>
      </c>
      <c r="BU599" s="98">
        <v>0</v>
      </c>
      <c r="BV599" s="98">
        <f>IF(ISNUMBER(SEARCH('ankieta ESG'!$G$187,BW599)),MAX($BV$3:BV598)+1,0)</f>
        <v>596</v>
      </c>
      <c r="BW599" s="134" t="s">
        <v>4599</v>
      </c>
      <c r="BX599" s="98">
        <v>0</v>
      </c>
      <c r="BY599" s="99" t="str">
        <f>IFERROR(VLOOKUP(ROWS($BW$4:BW599),$BV$4:$BW$2337,2,0),"")</f>
        <v>Jabłonna (pow. legionowski, woj. mazowieckie)</v>
      </c>
      <c r="BZ599" s="98">
        <v>0</v>
      </c>
      <c r="CA599" s="98">
        <f>IF(ISNUMBER(SEARCH('ankieta ESG'!$G$188,CB599)),MAX($CA$3:CA598)+1,0)</f>
        <v>596</v>
      </c>
      <c r="CB599" s="134" t="s">
        <v>4599</v>
      </c>
      <c r="CC599" s="98">
        <v>0</v>
      </c>
      <c r="CD599" s="99" t="str">
        <f>IFERROR(VLOOKUP(ROWS($CB$4:CB599),$CA$4:$CB$2337,2,0),"")</f>
        <v>Jabłonna (pow. legionowski, woj. mazowieckie)</v>
      </c>
      <c r="CE599" s="98">
        <v>0</v>
      </c>
      <c r="CF599" s="98">
        <f>IF(ISNUMBER(SEARCH('ankieta ESG'!$G$189,CG599)),MAX($CF$3:CF598)+1,0)</f>
        <v>596</v>
      </c>
      <c r="CG599" s="134" t="s">
        <v>4599</v>
      </c>
      <c r="CH599" s="98">
        <v>0</v>
      </c>
      <c r="CI599" s="99" t="str">
        <f>IFERROR(VLOOKUP(ROWS($CG$4:CG599),$CF$4:$CG$2337,2,0),"")</f>
        <v>Jabłonna (pow. legionowski, woj. mazowieckie)</v>
      </c>
      <c r="CJ599" s="98">
        <v>0</v>
      </c>
    </row>
    <row r="600" spans="2:88">
      <c r="B600" s="98">
        <f>IF(ISNUMBER(SEARCH('ankieta ESG'!$E$11,C600)),MAX(B$3:$B599)+1,0)</f>
        <v>597</v>
      </c>
      <c r="C600" s="99" t="s">
        <v>641</v>
      </c>
      <c r="D600" s="98">
        <v>0</v>
      </c>
      <c r="E600" s="99" t="str">
        <f>IFERROR(VLOOKUP(ROWS($C$4:C600),$B$4:$C$1385,2,0),"")</f>
        <v>85.53.Z Pozaszkolne formy edukacji z zakresu nauki jazdy i pilotażu (PKD 2007)</v>
      </c>
      <c r="F600" s="98">
        <v>0</v>
      </c>
      <c r="AM600" s="98">
        <f>IF(ISNUMBER(SEARCH('ankieta ESG'!$G$180,AN600)),MAX(AM$3:$AM599)+1,0)</f>
        <v>597</v>
      </c>
      <c r="AN600" s="134" t="s">
        <v>4600</v>
      </c>
      <c r="AO600" s="98">
        <v>0</v>
      </c>
      <c r="AP600" s="99" t="str">
        <f>IFERROR(VLOOKUP(ROWS($AN$4:AN600),$AM$4:$AN$2337,2,0),"")</f>
        <v>Jabłonna (pow. lubelski, woj. lubelskie)</v>
      </c>
      <c r="AQ600" s="98">
        <v>0</v>
      </c>
      <c r="AR600" s="98">
        <f>IF(ISNUMBER(SEARCH('ankieta ESG'!$G$181,AS600)),MAX($AR$3:AR599)+1,0)</f>
        <v>597</v>
      </c>
      <c r="AS600" s="134" t="s">
        <v>4600</v>
      </c>
      <c r="AT600" s="98">
        <v>0</v>
      </c>
      <c r="AU600" s="99" t="str">
        <f>IFERROR(VLOOKUP(ROWS($AS$4:AS600),$AR$4:$AS$2337,2,0),"")</f>
        <v>Jabłonna (pow. lubelski, woj. lubelskie)</v>
      </c>
      <c r="AV600" s="98">
        <v>0</v>
      </c>
      <c r="AW600" s="98">
        <f>IF(ISNUMBER(SEARCH('ankieta ESG'!$G$182,AX600)),MAX($AW$3:AW599)+1,0)</f>
        <v>597</v>
      </c>
      <c r="AX600" s="134" t="s">
        <v>4600</v>
      </c>
      <c r="AY600" s="98">
        <v>0</v>
      </c>
      <c r="AZ600" s="99" t="str">
        <f>IFERROR(VLOOKUP(ROWS($AX$4:AX600),$AW$4:$AX$2337,2,0),"")</f>
        <v>Jabłonna (pow. lubelski, woj. lubelskie)</v>
      </c>
      <c r="BA600" s="98">
        <v>0</v>
      </c>
      <c r="BB600" s="98">
        <f>IF(ISNUMBER(SEARCH('ankieta ESG'!$G$183,BC600)),MAX($BB$3:BB599)+1,0)</f>
        <v>597</v>
      </c>
      <c r="BC600" s="134" t="s">
        <v>4600</v>
      </c>
      <c r="BD600" s="98">
        <v>0</v>
      </c>
      <c r="BE600" s="99" t="str">
        <f>IFERROR(VLOOKUP(ROWS($BC$4:BC600),$BB$4:$BC$2337,2,0),"")</f>
        <v>Jabłonna (pow. lubelski, woj. lubelskie)</v>
      </c>
      <c r="BF600" s="98">
        <v>0</v>
      </c>
      <c r="BG600" s="98">
        <f>IF(ISNUMBER(SEARCH('ankieta ESG'!$G$184,BH600)),MAX($BG$3:BG599)+1,0)</f>
        <v>597</v>
      </c>
      <c r="BH600" s="134" t="s">
        <v>4600</v>
      </c>
      <c r="BI600" s="98">
        <v>0</v>
      </c>
      <c r="BJ600" s="99" t="str">
        <f>IFERROR(VLOOKUP(ROWS($BH$4:BH600),$BG$4:$BH$2337,2,0),"")</f>
        <v>Jabłonna (pow. lubelski, woj. lubelskie)</v>
      </c>
      <c r="BK600" s="98">
        <v>0</v>
      </c>
      <c r="BL600" s="98">
        <f>IF(ISNUMBER(SEARCH('ankieta ESG'!$G$185,BM600)),MAX($BL$3:BL599)+1,0)</f>
        <v>597</v>
      </c>
      <c r="BM600" s="134" t="s">
        <v>4600</v>
      </c>
      <c r="BN600" s="98">
        <v>0</v>
      </c>
      <c r="BO600" s="99" t="str">
        <f>IFERROR(VLOOKUP(ROWS($BM$4:BM600),$BL$4:$BM$2337,2,0),"")</f>
        <v>Jabłonna (pow. lubelski, woj. lubelskie)</v>
      </c>
      <c r="BP600" s="98">
        <v>0</v>
      </c>
      <c r="BQ600" s="98">
        <f>IF(ISNUMBER(SEARCH('ankieta ESG'!$G$186,BR600)),MAX($BQ$3:BQ599)+1,0)</f>
        <v>597</v>
      </c>
      <c r="BR600" s="134" t="s">
        <v>4600</v>
      </c>
      <c r="BS600" s="98">
        <v>0</v>
      </c>
      <c r="BT600" s="99" t="str">
        <f>IFERROR(VLOOKUP(ROWS($BR$4:BR600),$BQ$4:$BR$2337,2,0),"")</f>
        <v>Jabłonna (pow. lubelski, woj. lubelskie)</v>
      </c>
      <c r="BU600" s="98">
        <v>0</v>
      </c>
      <c r="BV600" s="98">
        <f>IF(ISNUMBER(SEARCH('ankieta ESG'!$G$187,BW600)),MAX($BV$3:BV599)+1,0)</f>
        <v>597</v>
      </c>
      <c r="BW600" s="134" t="s">
        <v>4600</v>
      </c>
      <c r="BX600" s="98">
        <v>0</v>
      </c>
      <c r="BY600" s="99" t="str">
        <f>IFERROR(VLOOKUP(ROWS($BW$4:BW600),$BV$4:$BW$2337,2,0),"")</f>
        <v>Jabłonna (pow. lubelski, woj. lubelskie)</v>
      </c>
      <c r="BZ600" s="98">
        <v>0</v>
      </c>
      <c r="CA600" s="98">
        <f>IF(ISNUMBER(SEARCH('ankieta ESG'!$G$188,CB600)),MAX($CA$3:CA599)+1,0)</f>
        <v>597</v>
      </c>
      <c r="CB600" s="134" t="s">
        <v>4600</v>
      </c>
      <c r="CC600" s="98">
        <v>0</v>
      </c>
      <c r="CD600" s="99" t="str">
        <f>IFERROR(VLOOKUP(ROWS($CB$4:CB600),$CA$4:$CB$2337,2,0),"")</f>
        <v>Jabłonna (pow. lubelski, woj. lubelskie)</v>
      </c>
      <c r="CE600" s="98">
        <v>0</v>
      </c>
      <c r="CF600" s="98">
        <f>IF(ISNUMBER(SEARCH('ankieta ESG'!$G$189,CG600)),MAX($CF$3:CF599)+1,0)</f>
        <v>597</v>
      </c>
      <c r="CG600" s="134" t="s">
        <v>4600</v>
      </c>
      <c r="CH600" s="98">
        <v>0</v>
      </c>
      <c r="CI600" s="99" t="str">
        <f>IFERROR(VLOOKUP(ROWS($CG$4:CG600),$CF$4:$CG$2337,2,0),"")</f>
        <v>Jabłonna (pow. lubelski, woj. lubelskie)</v>
      </c>
      <c r="CJ600" s="98">
        <v>0</v>
      </c>
    </row>
    <row r="601" spans="2:88">
      <c r="B601" s="98">
        <f>IF(ISNUMBER(SEARCH('ankieta ESG'!$E$11,C601)),MAX(B$3:$B600)+1,0)</f>
        <v>598</v>
      </c>
      <c r="C601" s="99" t="s">
        <v>642</v>
      </c>
      <c r="D601" s="98">
        <v>0</v>
      </c>
      <c r="E601" s="99" t="str">
        <f>IFERROR(VLOOKUP(ROWS($C$4:C601),$B$4:$C$1385,2,0),"")</f>
        <v>85.59.A Nauka języków obcych (PKD 2007)</v>
      </c>
      <c r="F601" s="98">
        <v>0</v>
      </c>
      <c r="AM601" s="98">
        <f>IF(ISNUMBER(SEARCH('ankieta ESG'!$G$180,AN601)),MAX(AM$3:$AM600)+1,0)</f>
        <v>598</v>
      </c>
      <c r="AN601" s="134" t="s">
        <v>4601</v>
      </c>
      <c r="AO601" s="98">
        <v>0</v>
      </c>
      <c r="AP601" s="99" t="str">
        <f>IFERROR(VLOOKUP(ROWS($AN$4:AN601),$AM$4:$AN$2337,2,0),"")</f>
        <v>Jabłonna Lacka (pow. sokołowski, woj. mazowieckie)</v>
      </c>
      <c r="AQ601" s="98">
        <v>0</v>
      </c>
      <c r="AR601" s="98">
        <f>IF(ISNUMBER(SEARCH('ankieta ESG'!$G$181,AS601)),MAX($AR$3:AR600)+1,0)</f>
        <v>598</v>
      </c>
      <c r="AS601" s="134" t="s">
        <v>4601</v>
      </c>
      <c r="AT601" s="98">
        <v>0</v>
      </c>
      <c r="AU601" s="99" t="str">
        <f>IFERROR(VLOOKUP(ROWS($AS$4:AS601),$AR$4:$AS$2337,2,0),"")</f>
        <v>Jabłonna Lacka (pow. sokołowski, woj. mazowieckie)</v>
      </c>
      <c r="AV601" s="98">
        <v>0</v>
      </c>
      <c r="AW601" s="98">
        <f>IF(ISNUMBER(SEARCH('ankieta ESG'!$G$182,AX601)),MAX($AW$3:AW600)+1,0)</f>
        <v>598</v>
      </c>
      <c r="AX601" s="134" t="s">
        <v>4601</v>
      </c>
      <c r="AY601" s="98">
        <v>0</v>
      </c>
      <c r="AZ601" s="99" t="str">
        <f>IFERROR(VLOOKUP(ROWS($AX$4:AX601),$AW$4:$AX$2337,2,0),"")</f>
        <v>Jabłonna Lacka (pow. sokołowski, woj. mazowieckie)</v>
      </c>
      <c r="BA601" s="98">
        <v>0</v>
      </c>
      <c r="BB601" s="98">
        <f>IF(ISNUMBER(SEARCH('ankieta ESG'!$G$183,BC601)),MAX($BB$3:BB600)+1,0)</f>
        <v>598</v>
      </c>
      <c r="BC601" s="134" t="s">
        <v>4601</v>
      </c>
      <c r="BD601" s="98">
        <v>0</v>
      </c>
      <c r="BE601" s="99" t="str">
        <f>IFERROR(VLOOKUP(ROWS($BC$4:BC601),$BB$4:$BC$2337,2,0),"")</f>
        <v>Jabłonna Lacka (pow. sokołowski, woj. mazowieckie)</v>
      </c>
      <c r="BF601" s="98">
        <v>0</v>
      </c>
      <c r="BG601" s="98">
        <f>IF(ISNUMBER(SEARCH('ankieta ESG'!$G$184,BH601)),MAX($BG$3:BG600)+1,0)</f>
        <v>598</v>
      </c>
      <c r="BH601" s="134" t="s">
        <v>4601</v>
      </c>
      <c r="BI601" s="98">
        <v>0</v>
      </c>
      <c r="BJ601" s="99" t="str">
        <f>IFERROR(VLOOKUP(ROWS($BH$4:BH601),$BG$4:$BH$2337,2,0),"")</f>
        <v>Jabłonna Lacka (pow. sokołowski, woj. mazowieckie)</v>
      </c>
      <c r="BK601" s="98">
        <v>0</v>
      </c>
      <c r="BL601" s="98">
        <f>IF(ISNUMBER(SEARCH('ankieta ESG'!$G$185,BM601)),MAX($BL$3:BL600)+1,0)</f>
        <v>598</v>
      </c>
      <c r="BM601" s="134" t="s">
        <v>4601</v>
      </c>
      <c r="BN601" s="98">
        <v>0</v>
      </c>
      <c r="BO601" s="99" t="str">
        <f>IFERROR(VLOOKUP(ROWS($BM$4:BM601),$BL$4:$BM$2337,2,0),"")</f>
        <v>Jabłonna Lacka (pow. sokołowski, woj. mazowieckie)</v>
      </c>
      <c r="BP601" s="98">
        <v>0</v>
      </c>
      <c r="BQ601" s="98">
        <f>IF(ISNUMBER(SEARCH('ankieta ESG'!$G$186,BR601)),MAX($BQ$3:BQ600)+1,0)</f>
        <v>598</v>
      </c>
      <c r="BR601" s="134" t="s">
        <v>4601</v>
      </c>
      <c r="BS601" s="98">
        <v>0</v>
      </c>
      <c r="BT601" s="99" t="str">
        <f>IFERROR(VLOOKUP(ROWS($BR$4:BR601),$BQ$4:$BR$2337,2,0),"")</f>
        <v>Jabłonna Lacka (pow. sokołowski, woj. mazowieckie)</v>
      </c>
      <c r="BU601" s="98">
        <v>0</v>
      </c>
      <c r="BV601" s="98">
        <f>IF(ISNUMBER(SEARCH('ankieta ESG'!$G$187,BW601)),MAX($BV$3:BV600)+1,0)</f>
        <v>598</v>
      </c>
      <c r="BW601" s="134" t="s">
        <v>4601</v>
      </c>
      <c r="BX601" s="98">
        <v>0</v>
      </c>
      <c r="BY601" s="99" t="str">
        <f>IFERROR(VLOOKUP(ROWS($BW$4:BW601),$BV$4:$BW$2337,2,0),"")</f>
        <v>Jabłonna Lacka (pow. sokołowski, woj. mazowieckie)</v>
      </c>
      <c r="BZ601" s="98">
        <v>0</v>
      </c>
      <c r="CA601" s="98">
        <f>IF(ISNUMBER(SEARCH('ankieta ESG'!$G$188,CB601)),MAX($CA$3:CA600)+1,0)</f>
        <v>598</v>
      </c>
      <c r="CB601" s="134" t="s">
        <v>4601</v>
      </c>
      <c r="CC601" s="98">
        <v>0</v>
      </c>
      <c r="CD601" s="99" t="str">
        <f>IFERROR(VLOOKUP(ROWS($CB$4:CB601),$CA$4:$CB$2337,2,0),"")</f>
        <v>Jabłonna Lacka (pow. sokołowski, woj. mazowieckie)</v>
      </c>
      <c r="CE601" s="98">
        <v>0</v>
      </c>
      <c r="CF601" s="98">
        <f>IF(ISNUMBER(SEARCH('ankieta ESG'!$G$189,CG601)),MAX($CF$3:CF600)+1,0)</f>
        <v>598</v>
      </c>
      <c r="CG601" s="134" t="s">
        <v>4601</v>
      </c>
      <c r="CH601" s="98">
        <v>0</v>
      </c>
      <c r="CI601" s="99" t="str">
        <f>IFERROR(VLOOKUP(ROWS($CG$4:CG601),$CF$4:$CG$2337,2,0),"")</f>
        <v>Jabłonna Lacka (pow. sokołowski, woj. mazowieckie)</v>
      </c>
      <c r="CJ601" s="98">
        <v>0</v>
      </c>
    </row>
    <row r="602" spans="2:88">
      <c r="B602" s="98">
        <f>IF(ISNUMBER(SEARCH('ankieta ESG'!$E$11,C602)),MAX(B$3:$B601)+1,0)</f>
        <v>599</v>
      </c>
      <c r="C602" s="99" t="s">
        <v>643</v>
      </c>
      <c r="D602" s="98">
        <v>0</v>
      </c>
      <c r="E602" s="99" t="str">
        <f>IFERROR(VLOOKUP(ROWS($C$4:C602),$B$4:$C$1385,2,0),"")</f>
        <v>85.59.B Pozostałe pozaszkolne formy edukacji, gdzie indziej niesklasyfikowane (PKD 2007)</v>
      </c>
      <c r="F602" s="98">
        <v>0</v>
      </c>
      <c r="AM602" s="98">
        <f>IF(ISNUMBER(SEARCH('ankieta ESG'!$G$180,AN602)),MAX(AM$3:$AM601)+1,0)</f>
        <v>599</v>
      </c>
      <c r="AN602" s="134" t="s">
        <v>4602</v>
      </c>
      <c r="AO602" s="98">
        <v>0</v>
      </c>
      <c r="AP602" s="99" t="str">
        <f>IFERROR(VLOOKUP(ROWS($AN$4:AN602),$AM$4:$AN$2337,2,0),"")</f>
        <v>Jabłonowo Pomorskie (pow. brodnicki, woj. kujawsko-pomorskie)</v>
      </c>
      <c r="AQ602" s="98">
        <v>0</v>
      </c>
      <c r="AR602" s="98">
        <f>IF(ISNUMBER(SEARCH('ankieta ESG'!$G$181,AS602)),MAX($AR$3:AR601)+1,0)</f>
        <v>599</v>
      </c>
      <c r="AS602" s="134" t="s">
        <v>4602</v>
      </c>
      <c r="AT602" s="98">
        <v>0</v>
      </c>
      <c r="AU602" s="99" t="str">
        <f>IFERROR(VLOOKUP(ROWS($AS$4:AS602),$AR$4:$AS$2337,2,0),"")</f>
        <v>Jabłonowo Pomorskie (pow. brodnicki, woj. kujawsko-pomorskie)</v>
      </c>
      <c r="AV602" s="98">
        <v>0</v>
      </c>
      <c r="AW602" s="98">
        <f>IF(ISNUMBER(SEARCH('ankieta ESG'!$G$182,AX602)),MAX($AW$3:AW601)+1,0)</f>
        <v>599</v>
      </c>
      <c r="AX602" s="134" t="s">
        <v>4602</v>
      </c>
      <c r="AY602" s="98">
        <v>0</v>
      </c>
      <c r="AZ602" s="99" t="str">
        <f>IFERROR(VLOOKUP(ROWS($AX$4:AX602),$AW$4:$AX$2337,2,0),"")</f>
        <v>Jabłonowo Pomorskie (pow. brodnicki, woj. kujawsko-pomorskie)</v>
      </c>
      <c r="BA602" s="98">
        <v>0</v>
      </c>
      <c r="BB602" s="98">
        <f>IF(ISNUMBER(SEARCH('ankieta ESG'!$G$183,BC602)),MAX($BB$3:BB601)+1,0)</f>
        <v>599</v>
      </c>
      <c r="BC602" s="134" t="s">
        <v>4602</v>
      </c>
      <c r="BD602" s="98">
        <v>0</v>
      </c>
      <c r="BE602" s="99" t="str">
        <f>IFERROR(VLOOKUP(ROWS($BC$4:BC602),$BB$4:$BC$2337,2,0),"")</f>
        <v>Jabłonowo Pomorskie (pow. brodnicki, woj. kujawsko-pomorskie)</v>
      </c>
      <c r="BF602" s="98">
        <v>0</v>
      </c>
      <c r="BG602" s="98">
        <f>IF(ISNUMBER(SEARCH('ankieta ESG'!$G$184,BH602)),MAX($BG$3:BG601)+1,0)</f>
        <v>599</v>
      </c>
      <c r="BH602" s="134" t="s">
        <v>4602</v>
      </c>
      <c r="BI602" s="98">
        <v>0</v>
      </c>
      <c r="BJ602" s="99" t="str">
        <f>IFERROR(VLOOKUP(ROWS($BH$4:BH602),$BG$4:$BH$2337,2,0),"")</f>
        <v>Jabłonowo Pomorskie (pow. brodnicki, woj. kujawsko-pomorskie)</v>
      </c>
      <c r="BK602" s="98">
        <v>0</v>
      </c>
      <c r="BL602" s="98">
        <f>IF(ISNUMBER(SEARCH('ankieta ESG'!$G$185,BM602)),MAX($BL$3:BL601)+1,0)</f>
        <v>599</v>
      </c>
      <c r="BM602" s="134" t="s">
        <v>4602</v>
      </c>
      <c r="BN602" s="98">
        <v>0</v>
      </c>
      <c r="BO602" s="99" t="str">
        <f>IFERROR(VLOOKUP(ROWS($BM$4:BM602),$BL$4:$BM$2337,2,0),"")</f>
        <v>Jabłonowo Pomorskie (pow. brodnicki, woj. kujawsko-pomorskie)</v>
      </c>
      <c r="BP602" s="98">
        <v>0</v>
      </c>
      <c r="BQ602" s="98">
        <f>IF(ISNUMBER(SEARCH('ankieta ESG'!$G$186,BR602)),MAX($BQ$3:BQ601)+1,0)</f>
        <v>599</v>
      </c>
      <c r="BR602" s="134" t="s">
        <v>4602</v>
      </c>
      <c r="BS602" s="98">
        <v>0</v>
      </c>
      <c r="BT602" s="99" t="str">
        <f>IFERROR(VLOOKUP(ROWS($BR$4:BR602),$BQ$4:$BR$2337,2,0),"")</f>
        <v>Jabłonowo Pomorskie (pow. brodnicki, woj. kujawsko-pomorskie)</v>
      </c>
      <c r="BU602" s="98">
        <v>0</v>
      </c>
      <c r="BV602" s="98">
        <f>IF(ISNUMBER(SEARCH('ankieta ESG'!$G$187,BW602)),MAX($BV$3:BV601)+1,0)</f>
        <v>599</v>
      </c>
      <c r="BW602" s="134" t="s">
        <v>4602</v>
      </c>
      <c r="BX602" s="98">
        <v>0</v>
      </c>
      <c r="BY602" s="99" t="str">
        <f>IFERROR(VLOOKUP(ROWS($BW$4:BW602),$BV$4:$BW$2337,2,0),"")</f>
        <v>Jabłonowo Pomorskie (pow. brodnicki, woj. kujawsko-pomorskie)</v>
      </c>
      <c r="BZ602" s="98">
        <v>0</v>
      </c>
      <c r="CA602" s="98">
        <f>IF(ISNUMBER(SEARCH('ankieta ESG'!$G$188,CB602)),MAX($CA$3:CA601)+1,0)</f>
        <v>599</v>
      </c>
      <c r="CB602" s="134" t="s">
        <v>4602</v>
      </c>
      <c r="CC602" s="98">
        <v>0</v>
      </c>
      <c r="CD602" s="99" t="str">
        <f>IFERROR(VLOOKUP(ROWS($CB$4:CB602),$CA$4:$CB$2337,2,0),"")</f>
        <v>Jabłonowo Pomorskie (pow. brodnicki, woj. kujawsko-pomorskie)</v>
      </c>
      <c r="CE602" s="98">
        <v>0</v>
      </c>
      <c r="CF602" s="98">
        <f>IF(ISNUMBER(SEARCH('ankieta ESG'!$G$189,CG602)),MAX($CF$3:CF601)+1,0)</f>
        <v>599</v>
      </c>
      <c r="CG602" s="134" t="s">
        <v>4602</v>
      </c>
      <c r="CH602" s="98">
        <v>0</v>
      </c>
      <c r="CI602" s="99" t="str">
        <f>IFERROR(VLOOKUP(ROWS($CG$4:CG602),$CF$4:$CG$2337,2,0),"")</f>
        <v>Jabłonowo Pomorskie (pow. brodnicki, woj. kujawsko-pomorskie)</v>
      </c>
      <c r="CJ602" s="98">
        <v>0</v>
      </c>
    </row>
    <row r="603" spans="2:88">
      <c r="B603" s="98">
        <f>IF(ISNUMBER(SEARCH('ankieta ESG'!$E$11,C603)),MAX(B$3:$B602)+1,0)</f>
        <v>600</v>
      </c>
      <c r="C603" s="99" t="s">
        <v>644</v>
      </c>
      <c r="D603" s="98">
        <v>0</v>
      </c>
      <c r="E603" s="99" t="str">
        <f>IFERROR(VLOOKUP(ROWS($C$4:C603),$B$4:$C$1385,2,0),"")</f>
        <v>85.60.Z Działalność wspomagająca edukację (PKD 2007)</v>
      </c>
      <c r="F603" s="98">
        <v>0</v>
      </c>
      <c r="AM603" s="98">
        <f>IF(ISNUMBER(SEARCH('ankieta ESG'!$G$180,AN603)),MAX(AM$3:$AM602)+1,0)</f>
        <v>600</v>
      </c>
      <c r="AN603" s="134" t="s">
        <v>4603</v>
      </c>
      <c r="AO603" s="98">
        <v>0</v>
      </c>
      <c r="AP603" s="99" t="str">
        <f>IFERROR(VLOOKUP(ROWS($AN$4:AN603),$AM$4:$AN$2337,2,0),"")</f>
        <v>Jabłoń (pow. parczewski, woj. lubelskie)</v>
      </c>
      <c r="AQ603" s="98">
        <v>0</v>
      </c>
      <c r="AR603" s="98">
        <f>IF(ISNUMBER(SEARCH('ankieta ESG'!$G$181,AS603)),MAX($AR$3:AR602)+1,0)</f>
        <v>600</v>
      </c>
      <c r="AS603" s="134" t="s">
        <v>4603</v>
      </c>
      <c r="AT603" s="98">
        <v>0</v>
      </c>
      <c r="AU603" s="99" t="str">
        <f>IFERROR(VLOOKUP(ROWS($AS$4:AS603),$AR$4:$AS$2337,2,0),"")</f>
        <v>Jabłoń (pow. parczewski, woj. lubelskie)</v>
      </c>
      <c r="AV603" s="98">
        <v>0</v>
      </c>
      <c r="AW603" s="98">
        <f>IF(ISNUMBER(SEARCH('ankieta ESG'!$G$182,AX603)),MAX($AW$3:AW602)+1,0)</f>
        <v>600</v>
      </c>
      <c r="AX603" s="134" t="s">
        <v>4603</v>
      </c>
      <c r="AY603" s="98">
        <v>0</v>
      </c>
      <c r="AZ603" s="99" t="str">
        <f>IFERROR(VLOOKUP(ROWS($AX$4:AX603),$AW$4:$AX$2337,2,0),"")</f>
        <v>Jabłoń (pow. parczewski, woj. lubelskie)</v>
      </c>
      <c r="BA603" s="98">
        <v>0</v>
      </c>
      <c r="BB603" s="98">
        <f>IF(ISNUMBER(SEARCH('ankieta ESG'!$G$183,BC603)),MAX($BB$3:BB602)+1,0)</f>
        <v>600</v>
      </c>
      <c r="BC603" s="134" t="s">
        <v>4603</v>
      </c>
      <c r="BD603" s="98">
        <v>0</v>
      </c>
      <c r="BE603" s="99" t="str">
        <f>IFERROR(VLOOKUP(ROWS($BC$4:BC603),$BB$4:$BC$2337,2,0),"")</f>
        <v>Jabłoń (pow. parczewski, woj. lubelskie)</v>
      </c>
      <c r="BF603" s="98">
        <v>0</v>
      </c>
      <c r="BG603" s="98">
        <f>IF(ISNUMBER(SEARCH('ankieta ESG'!$G$184,BH603)),MAX($BG$3:BG602)+1,0)</f>
        <v>600</v>
      </c>
      <c r="BH603" s="134" t="s">
        <v>4603</v>
      </c>
      <c r="BI603" s="98">
        <v>0</v>
      </c>
      <c r="BJ603" s="99" t="str">
        <f>IFERROR(VLOOKUP(ROWS($BH$4:BH603),$BG$4:$BH$2337,2,0),"")</f>
        <v>Jabłoń (pow. parczewski, woj. lubelskie)</v>
      </c>
      <c r="BK603" s="98">
        <v>0</v>
      </c>
      <c r="BL603" s="98">
        <f>IF(ISNUMBER(SEARCH('ankieta ESG'!$G$185,BM603)),MAX($BL$3:BL602)+1,0)</f>
        <v>600</v>
      </c>
      <c r="BM603" s="134" t="s">
        <v>4603</v>
      </c>
      <c r="BN603" s="98">
        <v>0</v>
      </c>
      <c r="BO603" s="99" t="str">
        <f>IFERROR(VLOOKUP(ROWS($BM$4:BM603),$BL$4:$BM$2337,2,0),"")</f>
        <v>Jabłoń (pow. parczewski, woj. lubelskie)</v>
      </c>
      <c r="BP603" s="98">
        <v>0</v>
      </c>
      <c r="BQ603" s="98">
        <f>IF(ISNUMBER(SEARCH('ankieta ESG'!$G$186,BR603)),MAX($BQ$3:BQ602)+1,0)</f>
        <v>600</v>
      </c>
      <c r="BR603" s="134" t="s">
        <v>4603</v>
      </c>
      <c r="BS603" s="98">
        <v>0</v>
      </c>
      <c r="BT603" s="99" t="str">
        <f>IFERROR(VLOOKUP(ROWS($BR$4:BR603),$BQ$4:$BR$2337,2,0),"")</f>
        <v>Jabłoń (pow. parczewski, woj. lubelskie)</v>
      </c>
      <c r="BU603" s="98">
        <v>0</v>
      </c>
      <c r="BV603" s="98">
        <f>IF(ISNUMBER(SEARCH('ankieta ESG'!$G$187,BW603)),MAX($BV$3:BV602)+1,0)</f>
        <v>600</v>
      </c>
      <c r="BW603" s="134" t="s">
        <v>4603</v>
      </c>
      <c r="BX603" s="98">
        <v>0</v>
      </c>
      <c r="BY603" s="99" t="str">
        <f>IFERROR(VLOOKUP(ROWS($BW$4:BW603),$BV$4:$BW$2337,2,0),"")</f>
        <v>Jabłoń (pow. parczewski, woj. lubelskie)</v>
      </c>
      <c r="BZ603" s="98">
        <v>0</v>
      </c>
      <c r="CA603" s="98">
        <f>IF(ISNUMBER(SEARCH('ankieta ESG'!$G$188,CB603)),MAX($CA$3:CA602)+1,0)</f>
        <v>600</v>
      </c>
      <c r="CB603" s="134" t="s">
        <v>4603</v>
      </c>
      <c r="CC603" s="98">
        <v>0</v>
      </c>
      <c r="CD603" s="99" t="str">
        <f>IFERROR(VLOOKUP(ROWS($CB$4:CB603),$CA$4:$CB$2337,2,0),"")</f>
        <v>Jabłoń (pow. parczewski, woj. lubelskie)</v>
      </c>
      <c r="CE603" s="98">
        <v>0</v>
      </c>
      <c r="CF603" s="98">
        <f>IF(ISNUMBER(SEARCH('ankieta ESG'!$G$189,CG603)),MAX($CF$3:CF602)+1,0)</f>
        <v>600</v>
      </c>
      <c r="CG603" s="134" t="s">
        <v>4603</v>
      </c>
      <c r="CH603" s="98">
        <v>0</v>
      </c>
      <c r="CI603" s="99" t="str">
        <f>IFERROR(VLOOKUP(ROWS($CG$4:CG603),$CF$4:$CG$2337,2,0),"")</f>
        <v>Jabłoń (pow. parczewski, woj. lubelskie)</v>
      </c>
      <c r="CJ603" s="98">
        <v>0</v>
      </c>
    </row>
    <row r="604" spans="2:88">
      <c r="B604" s="98">
        <f>IF(ISNUMBER(SEARCH('ankieta ESG'!$E$11,C604)),MAX(B$3:$B603)+1,0)</f>
        <v>601</v>
      </c>
      <c r="C604" s="99" t="s">
        <v>645</v>
      </c>
      <c r="D604" s="98">
        <v>0</v>
      </c>
      <c r="E604" s="99" t="str">
        <f>IFERROR(VLOOKUP(ROWS($C$4:C604),$B$4:$C$1385,2,0),"")</f>
        <v>86.10.Z Działalność szpitali (PKD 2007)</v>
      </c>
      <c r="F604" s="98">
        <v>0</v>
      </c>
      <c r="AM604" s="98">
        <f>IF(ISNUMBER(SEARCH('ankieta ESG'!$G$180,AN604)),MAX(AM$3:$AM603)+1,0)</f>
        <v>601</v>
      </c>
      <c r="AN604" s="134" t="s">
        <v>4604</v>
      </c>
      <c r="AO604" s="98">
        <v>0</v>
      </c>
      <c r="AP604" s="99" t="str">
        <f>IFERROR(VLOOKUP(ROWS($AN$4:AN604),$AM$4:$AN$2337,2,0),"")</f>
        <v>Jadów (pow. wołomiński, woj. mazowieckie)</v>
      </c>
      <c r="AQ604" s="98">
        <v>0</v>
      </c>
      <c r="AR604" s="98">
        <f>IF(ISNUMBER(SEARCH('ankieta ESG'!$G$181,AS604)),MAX($AR$3:AR603)+1,0)</f>
        <v>601</v>
      </c>
      <c r="AS604" s="134" t="s">
        <v>4604</v>
      </c>
      <c r="AT604" s="98">
        <v>0</v>
      </c>
      <c r="AU604" s="99" t="str">
        <f>IFERROR(VLOOKUP(ROWS($AS$4:AS604),$AR$4:$AS$2337,2,0),"")</f>
        <v>Jadów (pow. wołomiński, woj. mazowieckie)</v>
      </c>
      <c r="AV604" s="98">
        <v>0</v>
      </c>
      <c r="AW604" s="98">
        <f>IF(ISNUMBER(SEARCH('ankieta ESG'!$G$182,AX604)),MAX($AW$3:AW603)+1,0)</f>
        <v>601</v>
      </c>
      <c r="AX604" s="134" t="s">
        <v>4604</v>
      </c>
      <c r="AY604" s="98">
        <v>0</v>
      </c>
      <c r="AZ604" s="99" t="str">
        <f>IFERROR(VLOOKUP(ROWS($AX$4:AX604),$AW$4:$AX$2337,2,0),"")</f>
        <v>Jadów (pow. wołomiński, woj. mazowieckie)</v>
      </c>
      <c r="BA604" s="98">
        <v>0</v>
      </c>
      <c r="BB604" s="98">
        <f>IF(ISNUMBER(SEARCH('ankieta ESG'!$G$183,BC604)),MAX($BB$3:BB603)+1,0)</f>
        <v>601</v>
      </c>
      <c r="BC604" s="134" t="s">
        <v>4604</v>
      </c>
      <c r="BD604" s="98">
        <v>0</v>
      </c>
      <c r="BE604" s="99" t="str">
        <f>IFERROR(VLOOKUP(ROWS($BC$4:BC604),$BB$4:$BC$2337,2,0),"")</f>
        <v>Jadów (pow. wołomiński, woj. mazowieckie)</v>
      </c>
      <c r="BF604" s="98">
        <v>0</v>
      </c>
      <c r="BG604" s="98">
        <f>IF(ISNUMBER(SEARCH('ankieta ESG'!$G$184,BH604)),MAX($BG$3:BG603)+1,0)</f>
        <v>601</v>
      </c>
      <c r="BH604" s="134" t="s">
        <v>4604</v>
      </c>
      <c r="BI604" s="98">
        <v>0</v>
      </c>
      <c r="BJ604" s="99" t="str">
        <f>IFERROR(VLOOKUP(ROWS($BH$4:BH604),$BG$4:$BH$2337,2,0),"")</f>
        <v>Jadów (pow. wołomiński, woj. mazowieckie)</v>
      </c>
      <c r="BK604" s="98">
        <v>0</v>
      </c>
      <c r="BL604" s="98">
        <f>IF(ISNUMBER(SEARCH('ankieta ESG'!$G$185,BM604)),MAX($BL$3:BL603)+1,0)</f>
        <v>601</v>
      </c>
      <c r="BM604" s="134" t="s">
        <v>4604</v>
      </c>
      <c r="BN604" s="98">
        <v>0</v>
      </c>
      <c r="BO604" s="99" t="str">
        <f>IFERROR(VLOOKUP(ROWS($BM$4:BM604),$BL$4:$BM$2337,2,0),"")</f>
        <v>Jadów (pow. wołomiński, woj. mazowieckie)</v>
      </c>
      <c r="BP604" s="98">
        <v>0</v>
      </c>
      <c r="BQ604" s="98">
        <f>IF(ISNUMBER(SEARCH('ankieta ESG'!$G$186,BR604)),MAX($BQ$3:BQ603)+1,0)</f>
        <v>601</v>
      </c>
      <c r="BR604" s="134" t="s">
        <v>4604</v>
      </c>
      <c r="BS604" s="98">
        <v>0</v>
      </c>
      <c r="BT604" s="99" t="str">
        <f>IFERROR(VLOOKUP(ROWS($BR$4:BR604),$BQ$4:$BR$2337,2,0),"")</f>
        <v>Jadów (pow. wołomiński, woj. mazowieckie)</v>
      </c>
      <c r="BU604" s="98">
        <v>0</v>
      </c>
      <c r="BV604" s="98">
        <f>IF(ISNUMBER(SEARCH('ankieta ESG'!$G$187,BW604)),MAX($BV$3:BV603)+1,0)</f>
        <v>601</v>
      </c>
      <c r="BW604" s="134" t="s">
        <v>4604</v>
      </c>
      <c r="BX604" s="98">
        <v>0</v>
      </c>
      <c r="BY604" s="99" t="str">
        <f>IFERROR(VLOOKUP(ROWS($BW$4:BW604),$BV$4:$BW$2337,2,0),"")</f>
        <v>Jadów (pow. wołomiński, woj. mazowieckie)</v>
      </c>
      <c r="BZ604" s="98">
        <v>0</v>
      </c>
      <c r="CA604" s="98">
        <f>IF(ISNUMBER(SEARCH('ankieta ESG'!$G$188,CB604)),MAX($CA$3:CA603)+1,0)</f>
        <v>601</v>
      </c>
      <c r="CB604" s="134" t="s">
        <v>4604</v>
      </c>
      <c r="CC604" s="98">
        <v>0</v>
      </c>
      <c r="CD604" s="99" t="str">
        <f>IFERROR(VLOOKUP(ROWS($CB$4:CB604),$CA$4:$CB$2337,2,0),"")</f>
        <v>Jadów (pow. wołomiński, woj. mazowieckie)</v>
      </c>
      <c r="CE604" s="98">
        <v>0</v>
      </c>
      <c r="CF604" s="98">
        <f>IF(ISNUMBER(SEARCH('ankieta ESG'!$G$189,CG604)),MAX($CF$3:CF603)+1,0)</f>
        <v>601</v>
      </c>
      <c r="CG604" s="134" t="s">
        <v>4604</v>
      </c>
      <c r="CH604" s="98">
        <v>0</v>
      </c>
      <c r="CI604" s="99" t="str">
        <f>IFERROR(VLOOKUP(ROWS($CG$4:CG604),$CF$4:$CG$2337,2,0),"")</f>
        <v>Jadów (pow. wołomiński, woj. mazowieckie)</v>
      </c>
      <c r="CJ604" s="98">
        <v>0</v>
      </c>
    </row>
    <row r="605" spans="2:88">
      <c r="B605" s="98">
        <f>IF(ISNUMBER(SEARCH('ankieta ESG'!$E$11,C605)),MAX(B$3:$B604)+1,0)</f>
        <v>602</v>
      </c>
      <c r="C605" s="99" t="s">
        <v>646</v>
      </c>
      <c r="D605" s="98">
        <v>0</v>
      </c>
      <c r="E605" s="99" t="str">
        <f>IFERROR(VLOOKUP(ROWS($C$4:C605),$B$4:$C$1385,2,0),"")</f>
        <v>86.21.Z Praktyka lekarska ogólna (PKD 2007)</v>
      </c>
      <c r="F605" s="98">
        <v>0</v>
      </c>
      <c r="AM605" s="98">
        <f>IF(ISNUMBER(SEARCH('ankieta ESG'!$G$180,AN605)),MAX(AM$3:$AM604)+1,0)</f>
        <v>602</v>
      </c>
      <c r="AN605" s="134" t="s">
        <v>4605</v>
      </c>
      <c r="AO605" s="98">
        <v>0</v>
      </c>
      <c r="AP605" s="99" t="str">
        <f>IFERROR(VLOOKUP(ROWS($AN$4:AN605),$AM$4:$AN$2337,2,0),"")</f>
        <v>Jaktorów (pow. grodziski, woj. mazowieckie)</v>
      </c>
      <c r="AQ605" s="98">
        <v>0</v>
      </c>
      <c r="AR605" s="98">
        <f>IF(ISNUMBER(SEARCH('ankieta ESG'!$G$181,AS605)),MAX($AR$3:AR604)+1,0)</f>
        <v>602</v>
      </c>
      <c r="AS605" s="134" t="s">
        <v>4605</v>
      </c>
      <c r="AT605" s="98">
        <v>0</v>
      </c>
      <c r="AU605" s="99" t="str">
        <f>IFERROR(VLOOKUP(ROWS($AS$4:AS605),$AR$4:$AS$2337,2,0),"")</f>
        <v>Jaktorów (pow. grodziski, woj. mazowieckie)</v>
      </c>
      <c r="AV605" s="98">
        <v>0</v>
      </c>
      <c r="AW605" s="98">
        <f>IF(ISNUMBER(SEARCH('ankieta ESG'!$G$182,AX605)),MAX($AW$3:AW604)+1,0)</f>
        <v>602</v>
      </c>
      <c r="AX605" s="134" t="s">
        <v>4605</v>
      </c>
      <c r="AY605" s="98">
        <v>0</v>
      </c>
      <c r="AZ605" s="99" t="str">
        <f>IFERROR(VLOOKUP(ROWS($AX$4:AX605),$AW$4:$AX$2337,2,0),"")</f>
        <v>Jaktorów (pow. grodziski, woj. mazowieckie)</v>
      </c>
      <c r="BA605" s="98">
        <v>0</v>
      </c>
      <c r="BB605" s="98">
        <f>IF(ISNUMBER(SEARCH('ankieta ESG'!$G$183,BC605)),MAX($BB$3:BB604)+1,0)</f>
        <v>602</v>
      </c>
      <c r="BC605" s="134" t="s">
        <v>4605</v>
      </c>
      <c r="BD605" s="98">
        <v>0</v>
      </c>
      <c r="BE605" s="99" t="str">
        <f>IFERROR(VLOOKUP(ROWS($BC$4:BC605),$BB$4:$BC$2337,2,0),"")</f>
        <v>Jaktorów (pow. grodziski, woj. mazowieckie)</v>
      </c>
      <c r="BF605" s="98">
        <v>0</v>
      </c>
      <c r="BG605" s="98">
        <f>IF(ISNUMBER(SEARCH('ankieta ESG'!$G$184,BH605)),MAX($BG$3:BG604)+1,0)</f>
        <v>602</v>
      </c>
      <c r="BH605" s="134" t="s">
        <v>4605</v>
      </c>
      <c r="BI605" s="98">
        <v>0</v>
      </c>
      <c r="BJ605" s="99" t="str">
        <f>IFERROR(VLOOKUP(ROWS($BH$4:BH605),$BG$4:$BH$2337,2,0),"")</f>
        <v>Jaktorów (pow. grodziski, woj. mazowieckie)</v>
      </c>
      <c r="BK605" s="98">
        <v>0</v>
      </c>
      <c r="BL605" s="98">
        <f>IF(ISNUMBER(SEARCH('ankieta ESG'!$G$185,BM605)),MAX($BL$3:BL604)+1,0)</f>
        <v>602</v>
      </c>
      <c r="BM605" s="134" t="s">
        <v>4605</v>
      </c>
      <c r="BN605" s="98">
        <v>0</v>
      </c>
      <c r="BO605" s="99" t="str">
        <f>IFERROR(VLOOKUP(ROWS($BM$4:BM605),$BL$4:$BM$2337,2,0),"")</f>
        <v>Jaktorów (pow. grodziski, woj. mazowieckie)</v>
      </c>
      <c r="BP605" s="98">
        <v>0</v>
      </c>
      <c r="BQ605" s="98">
        <f>IF(ISNUMBER(SEARCH('ankieta ESG'!$G$186,BR605)),MAX($BQ$3:BQ604)+1,0)</f>
        <v>602</v>
      </c>
      <c r="BR605" s="134" t="s">
        <v>4605</v>
      </c>
      <c r="BS605" s="98">
        <v>0</v>
      </c>
      <c r="BT605" s="99" t="str">
        <f>IFERROR(VLOOKUP(ROWS($BR$4:BR605),$BQ$4:$BR$2337,2,0),"")</f>
        <v>Jaktorów (pow. grodziski, woj. mazowieckie)</v>
      </c>
      <c r="BU605" s="98">
        <v>0</v>
      </c>
      <c r="BV605" s="98">
        <f>IF(ISNUMBER(SEARCH('ankieta ESG'!$G$187,BW605)),MAX($BV$3:BV604)+1,0)</f>
        <v>602</v>
      </c>
      <c r="BW605" s="134" t="s">
        <v>4605</v>
      </c>
      <c r="BX605" s="98">
        <v>0</v>
      </c>
      <c r="BY605" s="99" t="str">
        <f>IFERROR(VLOOKUP(ROWS($BW$4:BW605),$BV$4:$BW$2337,2,0),"")</f>
        <v>Jaktorów (pow. grodziski, woj. mazowieckie)</v>
      </c>
      <c r="BZ605" s="98">
        <v>0</v>
      </c>
      <c r="CA605" s="98">
        <f>IF(ISNUMBER(SEARCH('ankieta ESG'!$G$188,CB605)),MAX($CA$3:CA604)+1,0)</f>
        <v>602</v>
      </c>
      <c r="CB605" s="134" t="s">
        <v>4605</v>
      </c>
      <c r="CC605" s="98">
        <v>0</v>
      </c>
      <c r="CD605" s="99" t="str">
        <f>IFERROR(VLOOKUP(ROWS($CB$4:CB605),$CA$4:$CB$2337,2,0),"")</f>
        <v>Jaktorów (pow. grodziski, woj. mazowieckie)</v>
      </c>
      <c r="CE605" s="98">
        <v>0</v>
      </c>
      <c r="CF605" s="98">
        <f>IF(ISNUMBER(SEARCH('ankieta ESG'!$G$189,CG605)),MAX($CF$3:CF604)+1,0)</f>
        <v>602</v>
      </c>
      <c r="CG605" s="134" t="s">
        <v>4605</v>
      </c>
      <c r="CH605" s="98">
        <v>0</v>
      </c>
      <c r="CI605" s="99" t="str">
        <f>IFERROR(VLOOKUP(ROWS($CG$4:CG605),$CF$4:$CG$2337,2,0),"")</f>
        <v>Jaktorów (pow. grodziski, woj. mazowieckie)</v>
      </c>
      <c r="CJ605" s="98">
        <v>0</v>
      </c>
    </row>
    <row r="606" spans="2:88">
      <c r="B606" s="98">
        <f>IF(ISNUMBER(SEARCH('ankieta ESG'!$E$11,C606)),MAX(B$3:$B605)+1,0)</f>
        <v>603</v>
      </c>
      <c r="C606" s="99" t="s">
        <v>647</v>
      </c>
      <c r="D606" s="98">
        <v>0</v>
      </c>
      <c r="E606" s="99" t="str">
        <f>IFERROR(VLOOKUP(ROWS($C$4:C606),$B$4:$C$1385,2,0),"")</f>
        <v>86.22.Z Praktyka lekarska specjalistyczna (PKD 2007)</v>
      </c>
      <c r="F606" s="98">
        <v>0</v>
      </c>
      <c r="AM606" s="98">
        <f>IF(ISNUMBER(SEARCH('ankieta ESG'!$G$180,AN606)),MAX(AM$3:$AM605)+1,0)</f>
        <v>603</v>
      </c>
      <c r="AN606" s="134" t="s">
        <v>4606</v>
      </c>
      <c r="AO606" s="98">
        <v>0</v>
      </c>
      <c r="AP606" s="99" t="str">
        <f>IFERROR(VLOOKUP(ROWS($AN$4:AN606),$AM$4:$AN$2337,2,0),"")</f>
        <v>Jakubów (pow. miński, woj. mazowieckie)</v>
      </c>
      <c r="AQ606" s="98">
        <v>0</v>
      </c>
      <c r="AR606" s="98">
        <f>IF(ISNUMBER(SEARCH('ankieta ESG'!$G$181,AS606)),MAX($AR$3:AR605)+1,0)</f>
        <v>603</v>
      </c>
      <c r="AS606" s="134" t="s">
        <v>4606</v>
      </c>
      <c r="AT606" s="98">
        <v>0</v>
      </c>
      <c r="AU606" s="99" t="str">
        <f>IFERROR(VLOOKUP(ROWS($AS$4:AS606),$AR$4:$AS$2337,2,0),"")</f>
        <v>Jakubów (pow. miński, woj. mazowieckie)</v>
      </c>
      <c r="AV606" s="98">
        <v>0</v>
      </c>
      <c r="AW606" s="98">
        <f>IF(ISNUMBER(SEARCH('ankieta ESG'!$G$182,AX606)),MAX($AW$3:AW605)+1,0)</f>
        <v>603</v>
      </c>
      <c r="AX606" s="134" t="s">
        <v>4606</v>
      </c>
      <c r="AY606" s="98">
        <v>0</v>
      </c>
      <c r="AZ606" s="99" t="str">
        <f>IFERROR(VLOOKUP(ROWS($AX$4:AX606),$AW$4:$AX$2337,2,0),"")</f>
        <v>Jakubów (pow. miński, woj. mazowieckie)</v>
      </c>
      <c r="BA606" s="98">
        <v>0</v>
      </c>
      <c r="BB606" s="98">
        <f>IF(ISNUMBER(SEARCH('ankieta ESG'!$G$183,BC606)),MAX($BB$3:BB605)+1,0)</f>
        <v>603</v>
      </c>
      <c r="BC606" s="134" t="s">
        <v>4606</v>
      </c>
      <c r="BD606" s="98">
        <v>0</v>
      </c>
      <c r="BE606" s="99" t="str">
        <f>IFERROR(VLOOKUP(ROWS($BC$4:BC606),$BB$4:$BC$2337,2,0),"")</f>
        <v>Jakubów (pow. miński, woj. mazowieckie)</v>
      </c>
      <c r="BF606" s="98">
        <v>0</v>
      </c>
      <c r="BG606" s="98">
        <f>IF(ISNUMBER(SEARCH('ankieta ESG'!$G$184,BH606)),MAX($BG$3:BG605)+1,0)</f>
        <v>603</v>
      </c>
      <c r="BH606" s="134" t="s">
        <v>4606</v>
      </c>
      <c r="BI606" s="98">
        <v>0</v>
      </c>
      <c r="BJ606" s="99" t="str">
        <f>IFERROR(VLOOKUP(ROWS($BH$4:BH606),$BG$4:$BH$2337,2,0),"")</f>
        <v>Jakubów (pow. miński, woj. mazowieckie)</v>
      </c>
      <c r="BK606" s="98">
        <v>0</v>
      </c>
      <c r="BL606" s="98">
        <f>IF(ISNUMBER(SEARCH('ankieta ESG'!$G$185,BM606)),MAX($BL$3:BL605)+1,0)</f>
        <v>603</v>
      </c>
      <c r="BM606" s="134" t="s">
        <v>4606</v>
      </c>
      <c r="BN606" s="98">
        <v>0</v>
      </c>
      <c r="BO606" s="99" t="str">
        <f>IFERROR(VLOOKUP(ROWS($BM$4:BM606),$BL$4:$BM$2337,2,0),"")</f>
        <v>Jakubów (pow. miński, woj. mazowieckie)</v>
      </c>
      <c r="BP606" s="98">
        <v>0</v>
      </c>
      <c r="BQ606" s="98">
        <f>IF(ISNUMBER(SEARCH('ankieta ESG'!$G$186,BR606)),MAX($BQ$3:BQ605)+1,0)</f>
        <v>603</v>
      </c>
      <c r="BR606" s="134" t="s">
        <v>4606</v>
      </c>
      <c r="BS606" s="98">
        <v>0</v>
      </c>
      <c r="BT606" s="99" t="str">
        <f>IFERROR(VLOOKUP(ROWS($BR$4:BR606),$BQ$4:$BR$2337,2,0),"")</f>
        <v>Jakubów (pow. miński, woj. mazowieckie)</v>
      </c>
      <c r="BU606" s="98">
        <v>0</v>
      </c>
      <c r="BV606" s="98">
        <f>IF(ISNUMBER(SEARCH('ankieta ESG'!$G$187,BW606)),MAX($BV$3:BV605)+1,0)</f>
        <v>603</v>
      </c>
      <c r="BW606" s="134" t="s">
        <v>4606</v>
      </c>
      <c r="BX606" s="98">
        <v>0</v>
      </c>
      <c r="BY606" s="99" t="str">
        <f>IFERROR(VLOOKUP(ROWS($BW$4:BW606),$BV$4:$BW$2337,2,0),"")</f>
        <v>Jakubów (pow. miński, woj. mazowieckie)</v>
      </c>
      <c r="BZ606" s="98">
        <v>0</v>
      </c>
      <c r="CA606" s="98">
        <f>IF(ISNUMBER(SEARCH('ankieta ESG'!$G$188,CB606)),MAX($CA$3:CA605)+1,0)</f>
        <v>603</v>
      </c>
      <c r="CB606" s="134" t="s">
        <v>4606</v>
      </c>
      <c r="CC606" s="98">
        <v>0</v>
      </c>
      <c r="CD606" s="99" t="str">
        <f>IFERROR(VLOOKUP(ROWS($CB$4:CB606),$CA$4:$CB$2337,2,0),"")</f>
        <v>Jakubów (pow. miński, woj. mazowieckie)</v>
      </c>
      <c r="CE606" s="98">
        <v>0</v>
      </c>
      <c r="CF606" s="98">
        <f>IF(ISNUMBER(SEARCH('ankieta ESG'!$G$189,CG606)),MAX($CF$3:CF605)+1,0)</f>
        <v>603</v>
      </c>
      <c r="CG606" s="134" t="s">
        <v>4606</v>
      </c>
      <c r="CH606" s="98">
        <v>0</v>
      </c>
      <c r="CI606" s="99" t="str">
        <f>IFERROR(VLOOKUP(ROWS($CG$4:CG606),$CF$4:$CG$2337,2,0),"")</f>
        <v>Jakubów (pow. miński, woj. mazowieckie)</v>
      </c>
      <c r="CJ606" s="98">
        <v>0</v>
      </c>
    </row>
    <row r="607" spans="2:88">
      <c r="B607" s="98">
        <f>IF(ISNUMBER(SEARCH('ankieta ESG'!$E$11,C607)),MAX(B$3:$B606)+1,0)</f>
        <v>604</v>
      </c>
      <c r="C607" s="99" t="s">
        <v>648</v>
      </c>
      <c r="D607" s="98">
        <v>0</v>
      </c>
      <c r="E607" s="99" t="str">
        <f>IFERROR(VLOOKUP(ROWS($C$4:C607),$B$4:$C$1385,2,0),"")</f>
        <v>86.23.Z Praktyka lekarska dentystyczna (PKD 2007)</v>
      </c>
      <c r="F607" s="98">
        <v>0</v>
      </c>
      <c r="AM607" s="98">
        <f>IF(ISNUMBER(SEARCH('ankieta ESG'!$G$180,AN607)),MAX(AM$3:$AM606)+1,0)</f>
        <v>604</v>
      </c>
      <c r="AN607" s="134" t="s">
        <v>4607</v>
      </c>
      <c r="AO607" s="98">
        <v>0</v>
      </c>
      <c r="AP607" s="99" t="str">
        <f>IFERROR(VLOOKUP(ROWS($AN$4:AN607),$AM$4:$AN$2337,2,0),"")</f>
        <v>Janikowo (pow. inowrocławski, woj. kujawsko-pomorskie)</v>
      </c>
      <c r="AQ607" s="98">
        <v>0</v>
      </c>
      <c r="AR607" s="98">
        <f>IF(ISNUMBER(SEARCH('ankieta ESG'!$G$181,AS607)),MAX($AR$3:AR606)+1,0)</f>
        <v>604</v>
      </c>
      <c r="AS607" s="134" t="s">
        <v>4607</v>
      </c>
      <c r="AT607" s="98">
        <v>0</v>
      </c>
      <c r="AU607" s="99" t="str">
        <f>IFERROR(VLOOKUP(ROWS($AS$4:AS607),$AR$4:$AS$2337,2,0),"")</f>
        <v>Janikowo (pow. inowrocławski, woj. kujawsko-pomorskie)</v>
      </c>
      <c r="AV607" s="98">
        <v>0</v>
      </c>
      <c r="AW607" s="98">
        <f>IF(ISNUMBER(SEARCH('ankieta ESG'!$G$182,AX607)),MAX($AW$3:AW606)+1,0)</f>
        <v>604</v>
      </c>
      <c r="AX607" s="134" t="s">
        <v>4607</v>
      </c>
      <c r="AY607" s="98">
        <v>0</v>
      </c>
      <c r="AZ607" s="99" t="str">
        <f>IFERROR(VLOOKUP(ROWS($AX$4:AX607),$AW$4:$AX$2337,2,0),"")</f>
        <v>Janikowo (pow. inowrocławski, woj. kujawsko-pomorskie)</v>
      </c>
      <c r="BA607" s="98">
        <v>0</v>
      </c>
      <c r="BB607" s="98">
        <f>IF(ISNUMBER(SEARCH('ankieta ESG'!$G$183,BC607)),MAX($BB$3:BB606)+1,0)</f>
        <v>604</v>
      </c>
      <c r="BC607" s="134" t="s">
        <v>4607</v>
      </c>
      <c r="BD607" s="98">
        <v>0</v>
      </c>
      <c r="BE607" s="99" t="str">
        <f>IFERROR(VLOOKUP(ROWS($BC$4:BC607),$BB$4:$BC$2337,2,0),"")</f>
        <v>Janikowo (pow. inowrocławski, woj. kujawsko-pomorskie)</v>
      </c>
      <c r="BF607" s="98">
        <v>0</v>
      </c>
      <c r="BG607" s="98">
        <f>IF(ISNUMBER(SEARCH('ankieta ESG'!$G$184,BH607)),MAX($BG$3:BG606)+1,0)</f>
        <v>604</v>
      </c>
      <c r="BH607" s="134" t="s">
        <v>4607</v>
      </c>
      <c r="BI607" s="98">
        <v>0</v>
      </c>
      <c r="BJ607" s="99" t="str">
        <f>IFERROR(VLOOKUP(ROWS($BH$4:BH607),$BG$4:$BH$2337,2,0),"")</f>
        <v>Janikowo (pow. inowrocławski, woj. kujawsko-pomorskie)</v>
      </c>
      <c r="BK607" s="98">
        <v>0</v>
      </c>
      <c r="BL607" s="98">
        <f>IF(ISNUMBER(SEARCH('ankieta ESG'!$G$185,BM607)),MAX($BL$3:BL606)+1,0)</f>
        <v>604</v>
      </c>
      <c r="BM607" s="134" t="s">
        <v>4607</v>
      </c>
      <c r="BN607" s="98">
        <v>0</v>
      </c>
      <c r="BO607" s="99" t="str">
        <f>IFERROR(VLOOKUP(ROWS($BM$4:BM607),$BL$4:$BM$2337,2,0),"")</f>
        <v>Janikowo (pow. inowrocławski, woj. kujawsko-pomorskie)</v>
      </c>
      <c r="BP607" s="98">
        <v>0</v>
      </c>
      <c r="BQ607" s="98">
        <f>IF(ISNUMBER(SEARCH('ankieta ESG'!$G$186,BR607)),MAX($BQ$3:BQ606)+1,0)</f>
        <v>604</v>
      </c>
      <c r="BR607" s="134" t="s">
        <v>4607</v>
      </c>
      <c r="BS607" s="98">
        <v>0</v>
      </c>
      <c r="BT607" s="99" t="str">
        <f>IFERROR(VLOOKUP(ROWS($BR$4:BR607),$BQ$4:$BR$2337,2,0),"")</f>
        <v>Janikowo (pow. inowrocławski, woj. kujawsko-pomorskie)</v>
      </c>
      <c r="BU607" s="98">
        <v>0</v>
      </c>
      <c r="BV607" s="98">
        <f>IF(ISNUMBER(SEARCH('ankieta ESG'!$G$187,BW607)),MAX($BV$3:BV606)+1,0)</f>
        <v>604</v>
      </c>
      <c r="BW607" s="134" t="s">
        <v>4607</v>
      </c>
      <c r="BX607" s="98">
        <v>0</v>
      </c>
      <c r="BY607" s="99" t="str">
        <f>IFERROR(VLOOKUP(ROWS($BW$4:BW607),$BV$4:$BW$2337,2,0),"")</f>
        <v>Janikowo (pow. inowrocławski, woj. kujawsko-pomorskie)</v>
      </c>
      <c r="BZ607" s="98">
        <v>0</v>
      </c>
      <c r="CA607" s="98">
        <f>IF(ISNUMBER(SEARCH('ankieta ESG'!$G$188,CB607)),MAX($CA$3:CA606)+1,0)</f>
        <v>604</v>
      </c>
      <c r="CB607" s="134" t="s">
        <v>4607</v>
      </c>
      <c r="CC607" s="98">
        <v>0</v>
      </c>
      <c r="CD607" s="99" t="str">
        <f>IFERROR(VLOOKUP(ROWS($CB$4:CB607),$CA$4:$CB$2337,2,0),"")</f>
        <v>Janikowo (pow. inowrocławski, woj. kujawsko-pomorskie)</v>
      </c>
      <c r="CE607" s="98">
        <v>0</v>
      </c>
      <c r="CF607" s="98">
        <f>IF(ISNUMBER(SEARCH('ankieta ESG'!$G$189,CG607)),MAX($CF$3:CF606)+1,0)</f>
        <v>604</v>
      </c>
      <c r="CG607" s="134" t="s">
        <v>4607</v>
      </c>
      <c r="CH607" s="98">
        <v>0</v>
      </c>
      <c r="CI607" s="99" t="str">
        <f>IFERROR(VLOOKUP(ROWS($CG$4:CG607),$CF$4:$CG$2337,2,0),"")</f>
        <v>Janikowo (pow. inowrocławski, woj. kujawsko-pomorskie)</v>
      </c>
      <c r="CJ607" s="98">
        <v>0</v>
      </c>
    </row>
    <row r="608" spans="2:88">
      <c r="B608" s="98">
        <f>IF(ISNUMBER(SEARCH('ankieta ESG'!$E$11,C608)),MAX(B$3:$B607)+1,0)</f>
        <v>605</v>
      </c>
      <c r="C608" s="99" t="s">
        <v>649</v>
      </c>
      <c r="D608" s="98">
        <v>0</v>
      </c>
      <c r="E608" s="99" t="str">
        <f>IFERROR(VLOOKUP(ROWS($C$4:C608),$B$4:$C$1385,2,0),"")</f>
        <v>86.90.A Działalność fizjoterapeutyczna (PKD 2007)</v>
      </c>
      <c r="F608" s="98">
        <v>0</v>
      </c>
      <c r="AM608" s="98">
        <f>IF(ISNUMBER(SEARCH('ankieta ESG'!$G$180,AN608)),MAX(AM$3:$AM607)+1,0)</f>
        <v>605</v>
      </c>
      <c r="AN608" s="134" t="s">
        <v>4608</v>
      </c>
      <c r="AO608" s="98">
        <v>0</v>
      </c>
      <c r="AP608" s="99" t="str">
        <f>IFERROR(VLOOKUP(ROWS($AN$4:AN608),$AM$4:$AN$2337,2,0),"")</f>
        <v>Janowice Wielkie (pow. karkonoski, woj. dolnośląskie)</v>
      </c>
      <c r="AQ608" s="98">
        <v>0</v>
      </c>
      <c r="AR608" s="98">
        <f>IF(ISNUMBER(SEARCH('ankieta ESG'!$G$181,AS608)),MAX($AR$3:AR607)+1,0)</f>
        <v>605</v>
      </c>
      <c r="AS608" s="134" t="s">
        <v>4608</v>
      </c>
      <c r="AT608" s="98">
        <v>0</v>
      </c>
      <c r="AU608" s="99" t="str">
        <f>IFERROR(VLOOKUP(ROWS($AS$4:AS608),$AR$4:$AS$2337,2,0),"")</f>
        <v>Janowice Wielkie (pow. karkonoski, woj. dolnośląskie)</v>
      </c>
      <c r="AV608" s="98">
        <v>0</v>
      </c>
      <c r="AW608" s="98">
        <f>IF(ISNUMBER(SEARCH('ankieta ESG'!$G$182,AX608)),MAX($AW$3:AW607)+1,0)</f>
        <v>605</v>
      </c>
      <c r="AX608" s="134" t="s">
        <v>4608</v>
      </c>
      <c r="AY608" s="98">
        <v>0</v>
      </c>
      <c r="AZ608" s="99" t="str">
        <f>IFERROR(VLOOKUP(ROWS($AX$4:AX608),$AW$4:$AX$2337,2,0),"")</f>
        <v>Janowice Wielkie (pow. karkonoski, woj. dolnośląskie)</v>
      </c>
      <c r="BA608" s="98">
        <v>0</v>
      </c>
      <c r="BB608" s="98">
        <f>IF(ISNUMBER(SEARCH('ankieta ESG'!$G$183,BC608)),MAX($BB$3:BB607)+1,0)</f>
        <v>605</v>
      </c>
      <c r="BC608" s="134" t="s">
        <v>4608</v>
      </c>
      <c r="BD608" s="98">
        <v>0</v>
      </c>
      <c r="BE608" s="99" t="str">
        <f>IFERROR(VLOOKUP(ROWS($BC$4:BC608),$BB$4:$BC$2337,2,0),"")</f>
        <v>Janowice Wielkie (pow. karkonoski, woj. dolnośląskie)</v>
      </c>
      <c r="BF608" s="98">
        <v>0</v>
      </c>
      <c r="BG608" s="98">
        <f>IF(ISNUMBER(SEARCH('ankieta ESG'!$G$184,BH608)),MAX($BG$3:BG607)+1,0)</f>
        <v>605</v>
      </c>
      <c r="BH608" s="134" t="s">
        <v>4608</v>
      </c>
      <c r="BI608" s="98">
        <v>0</v>
      </c>
      <c r="BJ608" s="99" t="str">
        <f>IFERROR(VLOOKUP(ROWS($BH$4:BH608),$BG$4:$BH$2337,2,0),"")</f>
        <v>Janowice Wielkie (pow. karkonoski, woj. dolnośląskie)</v>
      </c>
      <c r="BK608" s="98">
        <v>0</v>
      </c>
      <c r="BL608" s="98">
        <f>IF(ISNUMBER(SEARCH('ankieta ESG'!$G$185,BM608)),MAX($BL$3:BL607)+1,0)</f>
        <v>605</v>
      </c>
      <c r="BM608" s="134" t="s">
        <v>4608</v>
      </c>
      <c r="BN608" s="98">
        <v>0</v>
      </c>
      <c r="BO608" s="99" t="str">
        <f>IFERROR(VLOOKUP(ROWS($BM$4:BM608),$BL$4:$BM$2337,2,0),"")</f>
        <v>Janowice Wielkie (pow. karkonoski, woj. dolnośląskie)</v>
      </c>
      <c r="BP608" s="98">
        <v>0</v>
      </c>
      <c r="BQ608" s="98">
        <f>IF(ISNUMBER(SEARCH('ankieta ESG'!$G$186,BR608)),MAX($BQ$3:BQ607)+1,0)</f>
        <v>605</v>
      </c>
      <c r="BR608" s="134" t="s">
        <v>4608</v>
      </c>
      <c r="BS608" s="98">
        <v>0</v>
      </c>
      <c r="BT608" s="99" t="str">
        <f>IFERROR(VLOOKUP(ROWS($BR$4:BR608),$BQ$4:$BR$2337,2,0),"")</f>
        <v>Janowice Wielkie (pow. karkonoski, woj. dolnośląskie)</v>
      </c>
      <c r="BU608" s="98">
        <v>0</v>
      </c>
      <c r="BV608" s="98">
        <f>IF(ISNUMBER(SEARCH('ankieta ESG'!$G$187,BW608)),MAX($BV$3:BV607)+1,0)</f>
        <v>605</v>
      </c>
      <c r="BW608" s="134" t="s">
        <v>4608</v>
      </c>
      <c r="BX608" s="98">
        <v>0</v>
      </c>
      <c r="BY608" s="99" t="str">
        <f>IFERROR(VLOOKUP(ROWS($BW$4:BW608),$BV$4:$BW$2337,2,0),"")</f>
        <v>Janowice Wielkie (pow. karkonoski, woj. dolnośląskie)</v>
      </c>
      <c r="BZ608" s="98">
        <v>0</v>
      </c>
      <c r="CA608" s="98">
        <f>IF(ISNUMBER(SEARCH('ankieta ESG'!$G$188,CB608)),MAX($CA$3:CA607)+1,0)</f>
        <v>605</v>
      </c>
      <c r="CB608" s="134" t="s">
        <v>4608</v>
      </c>
      <c r="CC608" s="98">
        <v>0</v>
      </c>
      <c r="CD608" s="99" t="str">
        <f>IFERROR(VLOOKUP(ROWS($CB$4:CB608),$CA$4:$CB$2337,2,0),"")</f>
        <v>Janowice Wielkie (pow. karkonoski, woj. dolnośląskie)</v>
      </c>
      <c r="CE608" s="98">
        <v>0</v>
      </c>
      <c r="CF608" s="98">
        <f>IF(ISNUMBER(SEARCH('ankieta ESG'!$G$189,CG608)),MAX($CF$3:CF607)+1,0)</f>
        <v>605</v>
      </c>
      <c r="CG608" s="134" t="s">
        <v>4608</v>
      </c>
      <c r="CH608" s="98">
        <v>0</v>
      </c>
      <c r="CI608" s="99" t="str">
        <f>IFERROR(VLOOKUP(ROWS($CG$4:CG608),$CF$4:$CG$2337,2,0),"")</f>
        <v>Janowice Wielkie (pow. karkonoski, woj. dolnośląskie)</v>
      </c>
      <c r="CJ608" s="98">
        <v>0</v>
      </c>
    </row>
    <row r="609" spans="2:88">
      <c r="B609" s="98">
        <f>IF(ISNUMBER(SEARCH('ankieta ESG'!$E$11,C609)),MAX(B$3:$B608)+1,0)</f>
        <v>606</v>
      </c>
      <c r="C609" s="99" t="s">
        <v>650</v>
      </c>
      <c r="D609" s="98">
        <v>0</v>
      </c>
      <c r="E609" s="99" t="str">
        <f>IFERROR(VLOOKUP(ROWS($C$4:C609),$B$4:$C$1385,2,0),"")</f>
        <v>86.90.B Działalność pogotowia ratunkowego (PKD 2007)</v>
      </c>
      <c r="F609" s="98">
        <v>0</v>
      </c>
      <c r="AM609" s="98">
        <f>IF(ISNUMBER(SEARCH('ankieta ESG'!$G$180,AN609)),MAX(AM$3:$AM608)+1,0)</f>
        <v>606</v>
      </c>
      <c r="AN609" s="134" t="s">
        <v>4609</v>
      </c>
      <c r="AO609" s="98">
        <v>0</v>
      </c>
      <c r="AP609" s="99" t="str">
        <f>IFERROR(VLOOKUP(ROWS($AN$4:AN609),$AM$4:$AN$2337,2,0),"")</f>
        <v>Janowiec (pow. puławski, woj. lubelskie)</v>
      </c>
      <c r="AQ609" s="98">
        <v>0</v>
      </c>
      <c r="AR609" s="98">
        <f>IF(ISNUMBER(SEARCH('ankieta ESG'!$G$181,AS609)),MAX($AR$3:AR608)+1,0)</f>
        <v>606</v>
      </c>
      <c r="AS609" s="134" t="s">
        <v>4609</v>
      </c>
      <c r="AT609" s="98">
        <v>0</v>
      </c>
      <c r="AU609" s="99" t="str">
        <f>IFERROR(VLOOKUP(ROWS($AS$4:AS609),$AR$4:$AS$2337,2,0),"")</f>
        <v>Janowiec (pow. puławski, woj. lubelskie)</v>
      </c>
      <c r="AV609" s="98">
        <v>0</v>
      </c>
      <c r="AW609" s="98">
        <f>IF(ISNUMBER(SEARCH('ankieta ESG'!$G$182,AX609)),MAX($AW$3:AW608)+1,0)</f>
        <v>606</v>
      </c>
      <c r="AX609" s="134" t="s">
        <v>4609</v>
      </c>
      <c r="AY609" s="98">
        <v>0</v>
      </c>
      <c r="AZ609" s="99" t="str">
        <f>IFERROR(VLOOKUP(ROWS($AX$4:AX609),$AW$4:$AX$2337,2,0),"")</f>
        <v>Janowiec (pow. puławski, woj. lubelskie)</v>
      </c>
      <c r="BA609" s="98">
        <v>0</v>
      </c>
      <c r="BB609" s="98">
        <f>IF(ISNUMBER(SEARCH('ankieta ESG'!$G$183,BC609)),MAX($BB$3:BB608)+1,0)</f>
        <v>606</v>
      </c>
      <c r="BC609" s="134" t="s">
        <v>4609</v>
      </c>
      <c r="BD609" s="98">
        <v>0</v>
      </c>
      <c r="BE609" s="99" t="str">
        <f>IFERROR(VLOOKUP(ROWS($BC$4:BC609),$BB$4:$BC$2337,2,0),"")</f>
        <v>Janowiec (pow. puławski, woj. lubelskie)</v>
      </c>
      <c r="BF609" s="98">
        <v>0</v>
      </c>
      <c r="BG609" s="98">
        <f>IF(ISNUMBER(SEARCH('ankieta ESG'!$G$184,BH609)),MAX($BG$3:BG608)+1,0)</f>
        <v>606</v>
      </c>
      <c r="BH609" s="134" t="s">
        <v>4609</v>
      </c>
      <c r="BI609" s="98">
        <v>0</v>
      </c>
      <c r="BJ609" s="99" t="str">
        <f>IFERROR(VLOOKUP(ROWS($BH$4:BH609),$BG$4:$BH$2337,2,0),"")</f>
        <v>Janowiec (pow. puławski, woj. lubelskie)</v>
      </c>
      <c r="BK609" s="98">
        <v>0</v>
      </c>
      <c r="BL609" s="98">
        <f>IF(ISNUMBER(SEARCH('ankieta ESG'!$G$185,BM609)),MAX($BL$3:BL608)+1,0)</f>
        <v>606</v>
      </c>
      <c r="BM609" s="134" t="s">
        <v>4609</v>
      </c>
      <c r="BN609" s="98">
        <v>0</v>
      </c>
      <c r="BO609" s="99" t="str">
        <f>IFERROR(VLOOKUP(ROWS($BM$4:BM609),$BL$4:$BM$2337,2,0),"")</f>
        <v>Janowiec (pow. puławski, woj. lubelskie)</v>
      </c>
      <c r="BP609" s="98">
        <v>0</v>
      </c>
      <c r="BQ609" s="98">
        <f>IF(ISNUMBER(SEARCH('ankieta ESG'!$G$186,BR609)),MAX($BQ$3:BQ608)+1,0)</f>
        <v>606</v>
      </c>
      <c r="BR609" s="134" t="s">
        <v>4609</v>
      </c>
      <c r="BS609" s="98">
        <v>0</v>
      </c>
      <c r="BT609" s="99" t="str">
        <f>IFERROR(VLOOKUP(ROWS($BR$4:BR609),$BQ$4:$BR$2337,2,0),"")</f>
        <v>Janowiec (pow. puławski, woj. lubelskie)</v>
      </c>
      <c r="BU609" s="98">
        <v>0</v>
      </c>
      <c r="BV609" s="98">
        <f>IF(ISNUMBER(SEARCH('ankieta ESG'!$G$187,BW609)),MAX($BV$3:BV608)+1,0)</f>
        <v>606</v>
      </c>
      <c r="BW609" s="134" t="s">
        <v>4609</v>
      </c>
      <c r="BX609" s="98">
        <v>0</v>
      </c>
      <c r="BY609" s="99" t="str">
        <f>IFERROR(VLOOKUP(ROWS($BW$4:BW609),$BV$4:$BW$2337,2,0),"")</f>
        <v>Janowiec (pow. puławski, woj. lubelskie)</v>
      </c>
      <c r="BZ609" s="98">
        <v>0</v>
      </c>
      <c r="CA609" s="98">
        <f>IF(ISNUMBER(SEARCH('ankieta ESG'!$G$188,CB609)),MAX($CA$3:CA608)+1,0)</f>
        <v>606</v>
      </c>
      <c r="CB609" s="134" t="s">
        <v>4609</v>
      </c>
      <c r="CC609" s="98">
        <v>0</v>
      </c>
      <c r="CD609" s="99" t="str">
        <f>IFERROR(VLOOKUP(ROWS($CB$4:CB609),$CA$4:$CB$2337,2,0),"")</f>
        <v>Janowiec (pow. puławski, woj. lubelskie)</v>
      </c>
      <c r="CE609" s="98">
        <v>0</v>
      </c>
      <c r="CF609" s="98">
        <f>IF(ISNUMBER(SEARCH('ankieta ESG'!$G$189,CG609)),MAX($CF$3:CF608)+1,0)</f>
        <v>606</v>
      </c>
      <c r="CG609" s="134" t="s">
        <v>4609</v>
      </c>
      <c r="CH609" s="98">
        <v>0</v>
      </c>
      <c r="CI609" s="99" t="str">
        <f>IFERROR(VLOOKUP(ROWS($CG$4:CG609),$CF$4:$CG$2337,2,0),"")</f>
        <v>Janowiec (pow. puławski, woj. lubelskie)</v>
      </c>
      <c r="CJ609" s="98">
        <v>0</v>
      </c>
    </row>
    <row r="610" spans="2:88">
      <c r="B610" s="98">
        <f>IF(ISNUMBER(SEARCH('ankieta ESG'!$E$11,C610)),MAX(B$3:$B609)+1,0)</f>
        <v>607</v>
      </c>
      <c r="C610" s="99" t="s">
        <v>651</v>
      </c>
      <c r="D610" s="98">
        <v>0</v>
      </c>
      <c r="E610" s="99" t="str">
        <f>IFERROR(VLOOKUP(ROWS($C$4:C610),$B$4:$C$1385,2,0),"")</f>
        <v>86.90.C Praktyka pielęgniarek i położnych (PKD 2007)</v>
      </c>
      <c r="F610" s="98">
        <v>0</v>
      </c>
      <c r="AM610" s="98">
        <f>IF(ISNUMBER(SEARCH('ankieta ESG'!$G$180,AN610)),MAX(AM$3:$AM609)+1,0)</f>
        <v>607</v>
      </c>
      <c r="AN610" s="134" t="s">
        <v>4610</v>
      </c>
      <c r="AO610" s="98">
        <v>0</v>
      </c>
      <c r="AP610" s="99" t="str">
        <f>IFERROR(VLOOKUP(ROWS($AN$4:AN610),$AM$4:$AN$2337,2,0),"")</f>
        <v>Janowiec Kościelny (pow. nidzicki, woj. warmińsko-mazurskie)</v>
      </c>
      <c r="AQ610" s="98">
        <v>0</v>
      </c>
      <c r="AR610" s="98">
        <f>IF(ISNUMBER(SEARCH('ankieta ESG'!$G$181,AS610)),MAX($AR$3:AR609)+1,0)</f>
        <v>607</v>
      </c>
      <c r="AS610" s="134" t="s">
        <v>4610</v>
      </c>
      <c r="AT610" s="98">
        <v>0</v>
      </c>
      <c r="AU610" s="99" t="str">
        <f>IFERROR(VLOOKUP(ROWS($AS$4:AS610),$AR$4:$AS$2337,2,0),"")</f>
        <v>Janowiec Kościelny (pow. nidzicki, woj. warmińsko-mazurskie)</v>
      </c>
      <c r="AV610" s="98">
        <v>0</v>
      </c>
      <c r="AW610" s="98">
        <f>IF(ISNUMBER(SEARCH('ankieta ESG'!$G$182,AX610)),MAX($AW$3:AW609)+1,0)</f>
        <v>607</v>
      </c>
      <c r="AX610" s="134" t="s">
        <v>4610</v>
      </c>
      <c r="AY610" s="98">
        <v>0</v>
      </c>
      <c r="AZ610" s="99" t="str">
        <f>IFERROR(VLOOKUP(ROWS($AX$4:AX610),$AW$4:$AX$2337,2,0),"")</f>
        <v>Janowiec Kościelny (pow. nidzicki, woj. warmińsko-mazurskie)</v>
      </c>
      <c r="BA610" s="98">
        <v>0</v>
      </c>
      <c r="BB610" s="98">
        <f>IF(ISNUMBER(SEARCH('ankieta ESG'!$G$183,BC610)),MAX($BB$3:BB609)+1,0)</f>
        <v>607</v>
      </c>
      <c r="BC610" s="134" t="s">
        <v>4610</v>
      </c>
      <c r="BD610" s="98">
        <v>0</v>
      </c>
      <c r="BE610" s="99" t="str">
        <f>IFERROR(VLOOKUP(ROWS($BC$4:BC610),$BB$4:$BC$2337,2,0),"")</f>
        <v>Janowiec Kościelny (pow. nidzicki, woj. warmińsko-mazurskie)</v>
      </c>
      <c r="BF610" s="98">
        <v>0</v>
      </c>
      <c r="BG610" s="98">
        <f>IF(ISNUMBER(SEARCH('ankieta ESG'!$G$184,BH610)),MAX($BG$3:BG609)+1,0)</f>
        <v>607</v>
      </c>
      <c r="BH610" s="134" t="s">
        <v>4610</v>
      </c>
      <c r="BI610" s="98">
        <v>0</v>
      </c>
      <c r="BJ610" s="99" t="str">
        <f>IFERROR(VLOOKUP(ROWS($BH$4:BH610),$BG$4:$BH$2337,2,0),"")</f>
        <v>Janowiec Kościelny (pow. nidzicki, woj. warmińsko-mazurskie)</v>
      </c>
      <c r="BK610" s="98">
        <v>0</v>
      </c>
      <c r="BL610" s="98">
        <f>IF(ISNUMBER(SEARCH('ankieta ESG'!$G$185,BM610)),MAX($BL$3:BL609)+1,0)</f>
        <v>607</v>
      </c>
      <c r="BM610" s="134" t="s">
        <v>4610</v>
      </c>
      <c r="BN610" s="98">
        <v>0</v>
      </c>
      <c r="BO610" s="99" t="str">
        <f>IFERROR(VLOOKUP(ROWS($BM$4:BM610),$BL$4:$BM$2337,2,0),"")</f>
        <v>Janowiec Kościelny (pow. nidzicki, woj. warmińsko-mazurskie)</v>
      </c>
      <c r="BP610" s="98">
        <v>0</v>
      </c>
      <c r="BQ610" s="98">
        <f>IF(ISNUMBER(SEARCH('ankieta ESG'!$G$186,BR610)),MAX($BQ$3:BQ609)+1,0)</f>
        <v>607</v>
      </c>
      <c r="BR610" s="134" t="s">
        <v>4610</v>
      </c>
      <c r="BS610" s="98">
        <v>0</v>
      </c>
      <c r="BT610" s="99" t="str">
        <f>IFERROR(VLOOKUP(ROWS($BR$4:BR610),$BQ$4:$BR$2337,2,0),"")</f>
        <v>Janowiec Kościelny (pow. nidzicki, woj. warmińsko-mazurskie)</v>
      </c>
      <c r="BU610" s="98">
        <v>0</v>
      </c>
      <c r="BV610" s="98">
        <f>IF(ISNUMBER(SEARCH('ankieta ESG'!$G$187,BW610)),MAX($BV$3:BV609)+1,0)</f>
        <v>607</v>
      </c>
      <c r="BW610" s="134" t="s">
        <v>4610</v>
      </c>
      <c r="BX610" s="98">
        <v>0</v>
      </c>
      <c r="BY610" s="99" t="str">
        <f>IFERROR(VLOOKUP(ROWS($BW$4:BW610),$BV$4:$BW$2337,2,0),"")</f>
        <v>Janowiec Kościelny (pow. nidzicki, woj. warmińsko-mazurskie)</v>
      </c>
      <c r="BZ610" s="98">
        <v>0</v>
      </c>
      <c r="CA610" s="98">
        <f>IF(ISNUMBER(SEARCH('ankieta ESG'!$G$188,CB610)),MAX($CA$3:CA609)+1,0)</f>
        <v>607</v>
      </c>
      <c r="CB610" s="134" t="s">
        <v>4610</v>
      </c>
      <c r="CC610" s="98">
        <v>0</v>
      </c>
      <c r="CD610" s="99" t="str">
        <f>IFERROR(VLOOKUP(ROWS($CB$4:CB610),$CA$4:$CB$2337,2,0),"")</f>
        <v>Janowiec Kościelny (pow. nidzicki, woj. warmińsko-mazurskie)</v>
      </c>
      <c r="CE610" s="98">
        <v>0</v>
      </c>
      <c r="CF610" s="98">
        <f>IF(ISNUMBER(SEARCH('ankieta ESG'!$G$189,CG610)),MAX($CF$3:CF609)+1,0)</f>
        <v>607</v>
      </c>
      <c r="CG610" s="134" t="s">
        <v>4610</v>
      </c>
      <c r="CH610" s="98">
        <v>0</v>
      </c>
      <c r="CI610" s="99" t="str">
        <f>IFERROR(VLOOKUP(ROWS($CG$4:CG610),$CF$4:$CG$2337,2,0),"")</f>
        <v>Janowiec Kościelny (pow. nidzicki, woj. warmińsko-mazurskie)</v>
      </c>
      <c r="CJ610" s="98">
        <v>0</v>
      </c>
    </row>
    <row r="611" spans="2:88">
      <c r="B611" s="98">
        <f>IF(ISNUMBER(SEARCH('ankieta ESG'!$E$11,C611)),MAX(B$3:$B610)+1,0)</f>
        <v>608</v>
      </c>
      <c r="C611" s="99" t="s">
        <v>652</v>
      </c>
      <c r="D611" s="98">
        <v>0</v>
      </c>
      <c r="E611" s="99" t="str">
        <f>IFERROR(VLOOKUP(ROWS($C$4:C611),$B$4:$C$1385,2,0),"")</f>
        <v>86.90.D Działalność paramedyczna (PKD 2007)</v>
      </c>
      <c r="F611" s="98">
        <v>0</v>
      </c>
      <c r="AM611" s="98">
        <f>IF(ISNUMBER(SEARCH('ankieta ESG'!$G$180,AN611)),MAX(AM$3:$AM610)+1,0)</f>
        <v>608</v>
      </c>
      <c r="AN611" s="134" t="s">
        <v>4611</v>
      </c>
      <c r="AO611" s="98">
        <v>0</v>
      </c>
      <c r="AP611" s="99" t="str">
        <f>IFERROR(VLOOKUP(ROWS($AN$4:AN611),$AM$4:$AN$2337,2,0),"")</f>
        <v>Janowiec Wielkopolski (pow. żniński, woj. kujawsko-pomorskie)</v>
      </c>
      <c r="AQ611" s="98">
        <v>0</v>
      </c>
      <c r="AR611" s="98">
        <f>IF(ISNUMBER(SEARCH('ankieta ESG'!$G$181,AS611)),MAX($AR$3:AR610)+1,0)</f>
        <v>608</v>
      </c>
      <c r="AS611" s="134" t="s">
        <v>4611</v>
      </c>
      <c r="AT611" s="98">
        <v>0</v>
      </c>
      <c r="AU611" s="99" t="str">
        <f>IFERROR(VLOOKUP(ROWS($AS$4:AS611),$AR$4:$AS$2337,2,0),"")</f>
        <v>Janowiec Wielkopolski (pow. żniński, woj. kujawsko-pomorskie)</v>
      </c>
      <c r="AV611" s="98">
        <v>0</v>
      </c>
      <c r="AW611" s="98">
        <f>IF(ISNUMBER(SEARCH('ankieta ESG'!$G$182,AX611)),MAX($AW$3:AW610)+1,0)</f>
        <v>608</v>
      </c>
      <c r="AX611" s="134" t="s">
        <v>4611</v>
      </c>
      <c r="AY611" s="98">
        <v>0</v>
      </c>
      <c r="AZ611" s="99" t="str">
        <f>IFERROR(VLOOKUP(ROWS($AX$4:AX611),$AW$4:$AX$2337,2,0),"")</f>
        <v>Janowiec Wielkopolski (pow. żniński, woj. kujawsko-pomorskie)</v>
      </c>
      <c r="BA611" s="98">
        <v>0</v>
      </c>
      <c r="BB611" s="98">
        <f>IF(ISNUMBER(SEARCH('ankieta ESG'!$G$183,BC611)),MAX($BB$3:BB610)+1,0)</f>
        <v>608</v>
      </c>
      <c r="BC611" s="134" t="s">
        <v>4611</v>
      </c>
      <c r="BD611" s="98">
        <v>0</v>
      </c>
      <c r="BE611" s="99" t="str">
        <f>IFERROR(VLOOKUP(ROWS($BC$4:BC611),$BB$4:$BC$2337,2,0),"")</f>
        <v>Janowiec Wielkopolski (pow. żniński, woj. kujawsko-pomorskie)</v>
      </c>
      <c r="BF611" s="98">
        <v>0</v>
      </c>
      <c r="BG611" s="98">
        <f>IF(ISNUMBER(SEARCH('ankieta ESG'!$G$184,BH611)),MAX($BG$3:BG610)+1,0)</f>
        <v>608</v>
      </c>
      <c r="BH611" s="134" t="s">
        <v>4611</v>
      </c>
      <c r="BI611" s="98">
        <v>0</v>
      </c>
      <c r="BJ611" s="99" t="str">
        <f>IFERROR(VLOOKUP(ROWS($BH$4:BH611),$BG$4:$BH$2337,2,0),"")</f>
        <v>Janowiec Wielkopolski (pow. żniński, woj. kujawsko-pomorskie)</v>
      </c>
      <c r="BK611" s="98">
        <v>0</v>
      </c>
      <c r="BL611" s="98">
        <f>IF(ISNUMBER(SEARCH('ankieta ESG'!$G$185,BM611)),MAX($BL$3:BL610)+1,0)</f>
        <v>608</v>
      </c>
      <c r="BM611" s="134" t="s">
        <v>4611</v>
      </c>
      <c r="BN611" s="98">
        <v>0</v>
      </c>
      <c r="BO611" s="99" t="str">
        <f>IFERROR(VLOOKUP(ROWS($BM$4:BM611),$BL$4:$BM$2337,2,0),"")</f>
        <v>Janowiec Wielkopolski (pow. żniński, woj. kujawsko-pomorskie)</v>
      </c>
      <c r="BP611" s="98">
        <v>0</v>
      </c>
      <c r="BQ611" s="98">
        <f>IF(ISNUMBER(SEARCH('ankieta ESG'!$G$186,BR611)),MAX($BQ$3:BQ610)+1,0)</f>
        <v>608</v>
      </c>
      <c r="BR611" s="134" t="s">
        <v>4611</v>
      </c>
      <c r="BS611" s="98">
        <v>0</v>
      </c>
      <c r="BT611" s="99" t="str">
        <f>IFERROR(VLOOKUP(ROWS($BR$4:BR611),$BQ$4:$BR$2337,2,0),"")</f>
        <v>Janowiec Wielkopolski (pow. żniński, woj. kujawsko-pomorskie)</v>
      </c>
      <c r="BU611" s="98">
        <v>0</v>
      </c>
      <c r="BV611" s="98">
        <f>IF(ISNUMBER(SEARCH('ankieta ESG'!$G$187,BW611)),MAX($BV$3:BV610)+1,0)</f>
        <v>608</v>
      </c>
      <c r="BW611" s="134" t="s">
        <v>4611</v>
      </c>
      <c r="BX611" s="98">
        <v>0</v>
      </c>
      <c r="BY611" s="99" t="str">
        <f>IFERROR(VLOOKUP(ROWS($BW$4:BW611),$BV$4:$BW$2337,2,0),"")</f>
        <v>Janowiec Wielkopolski (pow. żniński, woj. kujawsko-pomorskie)</v>
      </c>
      <c r="BZ611" s="98">
        <v>0</v>
      </c>
      <c r="CA611" s="98">
        <f>IF(ISNUMBER(SEARCH('ankieta ESG'!$G$188,CB611)),MAX($CA$3:CA610)+1,0)</f>
        <v>608</v>
      </c>
      <c r="CB611" s="134" t="s">
        <v>4611</v>
      </c>
      <c r="CC611" s="98">
        <v>0</v>
      </c>
      <c r="CD611" s="99" t="str">
        <f>IFERROR(VLOOKUP(ROWS($CB$4:CB611),$CA$4:$CB$2337,2,0),"")</f>
        <v>Janowiec Wielkopolski (pow. żniński, woj. kujawsko-pomorskie)</v>
      </c>
      <c r="CE611" s="98">
        <v>0</v>
      </c>
      <c r="CF611" s="98">
        <f>IF(ISNUMBER(SEARCH('ankieta ESG'!$G$189,CG611)),MAX($CF$3:CF610)+1,0)</f>
        <v>608</v>
      </c>
      <c r="CG611" s="134" t="s">
        <v>4611</v>
      </c>
      <c r="CH611" s="98">
        <v>0</v>
      </c>
      <c r="CI611" s="99" t="str">
        <f>IFERROR(VLOOKUP(ROWS($CG$4:CG611),$CF$4:$CG$2337,2,0),"")</f>
        <v>Janowiec Wielkopolski (pow. żniński, woj. kujawsko-pomorskie)</v>
      </c>
      <c r="CJ611" s="98">
        <v>0</v>
      </c>
    </row>
    <row r="612" spans="2:88">
      <c r="B612" s="98">
        <f>IF(ISNUMBER(SEARCH('ankieta ESG'!$E$11,C612)),MAX(B$3:$B611)+1,0)</f>
        <v>609</v>
      </c>
      <c r="C612" s="99" t="s">
        <v>653</v>
      </c>
      <c r="D612" s="98">
        <v>0</v>
      </c>
      <c r="E612" s="99" t="str">
        <f>IFERROR(VLOOKUP(ROWS($C$4:C612),$B$4:$C$1385,2,0),"")</f>
        <v>86.90.E Pozostała działalność w zakresie opieki zdrowotnej, gdzie indziej niesklasyfikowana (PKD 2007)</v>
      </c>
      <c r="F612" s="98">
        <v>0</v>
      </c>
      <c r="AM612" s="98">
        <f>IF(ISNUMBER(SEARCH('ankieta ESG'!$G$180,AN612)),MAX(AM$3:$AM611)+1,0)</f>
        <v>609</v>
      </c>
      <c r="AN612" s="134" t="s">
        <v>4612</v>
      </c>
      <c r="AO612" s="98">
        <v>0</v>
      </c>
      <c r="AP612" s="99" t="str">
        <f>IFERROR(VLOOKUP(ROWS($AN$4:AN612),$AM$4:$AN$2337,2,0),"")</f>
        <v>Janowo (pow. nidzicki, woj. warmińsko-mazurskie)</v>
      </c>
      <c r="AQ612" s="98">
        <v>0</v>
      </c>
      <c r="AR612" s="98">
        <f>IF(ISNUMBER(SEARCH('ankieta ESG'!$G$181,AS612)),MAX($AR$3:AR611)+1,0)</f>
        <v>609</v>
      </c>
      <c r="AS612" s="134" t="s">
        <v>4612</v>
      </c>
      <c r="AT612" s="98">
        <v>0</v>
      </c>
      <c r="AU612" s="99" t="str">
        <f>IFERROR(VLOOKUP(ROWS($AS$4:AS612),$AR$4:$AS$2337,2,0),"")</f>
        <v>Janowo (pow. nidzicki, woj. warmińsko-mazurskie)</v>
      </c>
      <c r="AV612" s="98">
        <v>0</v>
      </c>
      <c r="AW612" s="98">
        <f>IF(ISNUMBER(SEARCH('ankieta ESG'!$G$182,AX612)),MAX($AW$3:AW611)+1,0)</f>
        <v>609</v>
      </c>
      <c r="AX612" s="134" t="s">
        <v>4612</v>
      </c>
      <c r="AY612" s="98">
        <v>0</v>
      </c>
      <c r="AZ612" s="99" t="str">
        <f>IFERROR(VLOOKUP(ROWS($AX$4:AX612),$AW$4:$AX$2337,2,0),"")</f>
        <v>Janowo (pow. nidzicki, woj. warmińsko-mazurskie)</v>
      </c>
      <c r="BA612" s="98">
        <v>0</v>
      </c>
      <c r="BB612" s="98">
        <f>IF(ISNUMBER(SEARCH('ankieta ESG'!$G$183,BC612)),MAX($BB$3:BB611)+1,0)</f>
        <v>609</v>
      </c>
      <c r="BC612" s="134" t="s">
        <v>4612</v>
      </c>
      <c r="BD612" s="98">
        <v>0</v>
      </c>
      <c r="BE612" s="99" t="str">
        <f>IFERROR(VLOOKUP(ROWS($BC$4:BC612),$BB$4:$BC$2337,2,0),"")</f>
        <v>Janowo (pow. nidzicki, woj. warmińsko-mazurskie)</v>
      </c>
      <c r="BF612" s="98">
        <v>0</v>
      </c>
      <c r="BG612" s="98">
        <f>IF(ISNUMBER(SEARCH('ankieta ESG'!$G$184,BH612)),MAX($BG$3:BG611)+1,0)</f>
        <v>609</v>
      </c>
      <c r="BH612" s="134" t="s">
        <v>4612</v>
      </c>
      <c r="BI612" s="98">
        <v>0</v>
      </c>
      <c r="BJ612" s="99" t="str">
        <f>IFERROR(VLOOKUP(ROWS($BH$4:BH612),$BG$4:$BH$2337,2,0),"")</f>
        <v>Janowo (pow. nidzicki, woj. warmińsko-mazurskie)</v>
      </c>
      <c r="BK612" s="98">
        <v>0</v>
      </c>
      <c r="BL612" s="98">
        <f>IF(ISNUMBER(SEARCH('ankieta ESG'!$G$185,BM612)),MAX($BL$3:BL611)+1,0)</f>
        <v>609</v>
      </c>
      <c r="BM612" s="134" t="s">
        <v>4612</v>
      </c>
      <c r="BN612" s="98">
        <v>0</v>
      </c>
      <c r="BO612" s="99" t="str">
        <f>IFERROR(VLOOKUP(ROWS($BM$4:BM612),$BL$4:$BM$2337,2,0),"")</f>
        <v>Janowo (pow. nidzicki, woj. warmińsko-mazurskie)</v>
      </c>
      <c r="BP612" s="98">
        <v>0</v>
      </c>
      <c r="BQ612" s="98">
        <f>IF(ISNUMBER(SEARCH('ankieta ESG'!$G$186,BR612)),MAX($BQ$3:BQ611)+1,0)</f>
        <v>609</v>
      </c>
      <c r="BR612" s="134" t="s">
        <v>4612</v>
      </c>
      <c r="BS612" s="98">
        <v>0</v>
      </c>
      <c r="BT612" s="99" t="str">
        <f>IFERROR(VLOOKUP(ROWS($BR$4:BR612),$BQ$4:$BR$2337,2,0),"")</f>
        <v>Janowo (pow. nidzicki, woj. warmińsko-mazurskie)</v>
      </c>
      <c r="BU612" s="98">
        <v>0</v>
      </c>
      <c r="BV612" s="98">
        <f>IF(ISNUMBER(SEARCH('ankieta ESG'!$G$187,BW612)),MAX($BV$3:BV611)+1,0)</f>
        <v>609</v>
      </c>
      <c r="BW612" s="134" t="s">
        <v>4612</v>
      </c>
      <c r="BX612" s="98">
        <v>0</v>
      </c>
      <c r="BY612" s="99" t="str">
        <f>IFERROR(VLOOKUP(ROWS($BW$4:BW612),$BV$4:$BW$2337,2,0),"")</f>
        <v>Janowo (pow. nidzicki, woj. warmińsko-mazurskie)</v>
      </c>
      <c r="BZ612" s="98">
        <v>0</v>
      </c>
      <c r="CA612" s="98">
        <f>IF(ISNUMBER(SEARCH('ankieta ESG'!$G$188,CB612)),MAX($CA$3:CA611)+1,0)</f>
        <v>609</v>
      </c>
      <c r="CB612" s="134" t="s">
        <v>4612</v>
      </c>
      <c r="CC612" s="98">
        <v>0</v>
      </c>
      <c r="CD612" s="99" t="str">
        <f>IFERROR(VLOOKUP(ROWS($CB$4:CB612),$CA$4:$CB$2337,2,0),"")</f>
        <v>Janowo (pow. nidzicki, woj. warmińsko-mazurskie)</v>
      </c>
      <c r="CE612" s="98">
        <v>0</v>
      </c>
      <c r="CF612" s="98">
        <f>IF(ISNUMBER(SEARCH('ankieta ESG'!$G$189,CG612)),MAX($CF$3:CF611)+1,0)</f>
        <v>609</v>
      </c>
      <c r="CG612" s="134" t="s">
        <v>4612</v>
      </c>
      <c r="CH612" s="98">
        <v>0</v>
      </c>
      <c r="CI612" s="99" t="str">
        <f>IFERROR(VLOOKUP(ROWS($CG$4:CG612),$CF$4:$CG$2337,2,0),"")</f>
        <v>Janowo (pow. nidzicki, woj. warmińsko-mazurskie)</v>
      </c>
      <c r="CJ612" s="98">
        <v>0</v>
      </c>
    </row>
    <row r="613" spans="2:88">
      <c r="B613" s="98">
        <f>IF(ISNUMBER(SEARCH('ankieta ESG'!$E$11,C613)),MAX(B$3:$B612)+1,0)</f>
        <v>610</v>
      </c>
      <c r="C613" s="99" t="s">
        <v>654</v>
      </c>
      <c r="D613" s="98">
        <v>0</v>
      </c>
      <c r="E613" s="99" t="str">
        <f>IFERROR(VLOOKUP(ROWS($C$4:C613),$B$4:$C$1385,2,0),"")</f>
        <v>87.10.Z Pomoc społeczna z zakwaterowaniem zapewniająca opiekę pielęgniarską (PKD 2007)</v>
      </c>
      <c r="F613" s="98">
        <v>0</v>
      </c>
      <c r="AM613" s="98">
        <f>IF(ISNUMBER(SEARCH('ankieta ESG'!$G$180,AN613)),MAX(AM$3:$AM612)+1,0)</f>
        <v>610</v>
      </c>
      <c r="AN613" s="134" t="s">
        <v>4613</v>
      </c>
      <c r="AO613" s="98">
        <v>0</v>
      </c>
      <c r="AP613" s="99" t="str">
        <f>IFERROR(VLOOKUP(ROWS($AN$4:AN613),$AM$4:$AN$2337,2,0),"")</f>
        <v>Janów (pow. częstochowski, woj. śląskie)</v>
      </c>
      <c r="AQ613" s="98">
        <v>0</v>
      </c>
      <c r="AR613" s="98">
        <f>IF(ISNUMBER(SEARCH('ankieta ESG'!$G$181,AS613)),MAX($AR$3:AR612)+1,0)</f>
        <v>610</v>
      </c>
      <c r="AS613" s="134" t="s">
        <v>4613</v>
      </c>
      <c r="AT613" s="98">
        <v>0</v>
      </c>
      <c r="AU613" s="99" t="str">
        <f>IFERROR(VLOOKUP(ROWS($AS$4:AS613),$AR$4:$AS$2337,2,0),"")</f>
        <v>Janów (pow. częstochowski, woj. śląskie)</v>
      </c>
      <c r="AV613" s="98">
        <v>0</v>
      </c>
      <c r="AW613" s="98">
        <f>IF(ISNUMBER(SEARCH('ankieta ESG'!$G$182,AX613)),MAX($AW$3:AW612)+1,0)</f>
        <v>610</v>
      </c>
      <c r="AX613" s="134" t="s">
        <v>4613</v>
      </c>
      <c r="AY613" s="98">
        <v>0</v>
      </c>
      <c r="AZ613" s="99" t="str">
        <f>IFERROR(VLOOKUP(ROWS($AX$4:AX613),$AW$4:$AX$2337,2,0),"")</f>
        <v>Janów (pow. częstochowski, woj. śląskie)</v>
      </c>
      <c r="BA613" s="98">
        <v>0</v>
      </c>
      <c r="BB613" s="98">
        <f>IF(ISNUMBER(SEARCH('ankieta ESG'!$G$183,BC613)),MAX($BB$3:BB612)+1,0)</f>
        <v>610</v>
      </c>
      <c r="BC613" s="134" t="s">
        <v>4613</v>
      </c>
      <c r="BD613" s="98">
        <v>0</v>
      </c>
      <c r="BE613" s="99" t="str">
        <f>IFERROR(VLOOKUP(ROWS($BC$4:BC613),$BB$4:$BC$2337,2,0),"")</f>
        <v>Janów (pow. częstochowski, woj. śląskie)</v>
      </c>
      <c r="BF613" s="98">
        <v>0</v>
      </c>
      <c r="BG613" s="98">
        <f>IF(ISNUMBER(SEARCH('ankieta ESG'!$G$184,BH613)),MAX($BG$3:BG612)+1,0)</f>
        <v>610</v>
      </c>
      <c r="BH613" s="134" t="s">
        <v>4613</v>
      </c>
      <c r="BI613" s="98">
        <v>0</v>
      </c>
      <c r="BJ613" s="99" t="str">
        <f>IFERROR(VLOOKUP(ROWS($BH$4:BH613),$BG$4:$BH$2337,2,0),"")</f>
        <v>Janów (pow. częstochowski, woj. śląskie)</v>
      </c>
      <c r="BK613" s="98">
        <v>0</v>
      </c>
      <c r="BL613" s="98">
        <f>IF(ISNUMBER(SEARCH('ankieta ESG'!$G$185,BM613)),MAX($BL$3:BL612)+1,0)</f>
        <v>610</v>
      </c>
      <c r="BM613" s="134" t="s">
        <v>4613</v>
      </c>
      <c r="BN613" s="98">
        <v>0</v>
      </c>
      <c r="BO613" s="99" t="str">
        <f>IFERROR(VLOOKUP(ROWS($BM$4:BM613),$BL$4:$BM$2337,2,0),"")</f>
        <v>Janów (pow. częstochowski, woj. śląskie)</v>
      </c>
      <c r="BP613" s="98">
        <v>0</v>
      </c>
      <c r="BQ613" s="98">
        <f>IF(ISNUMBER(SEARCH('ankieta ESG'!$G$186,BR613)),MAX($BQ$3:BQ612)+1,0)</f>
        <v>610</v>
      </c>
      <c r="BR613" s="134" t="s">
        <v>4613</v>
      </c>
      <c r="BS613" s="98">
        <v>0</v>
      </c>
      <c r="BT613" s="99" t="str">
        <f>IFERROR(VLOOKUP(ROWS($BR$4:BR613),$BQ$4:$BR$2337,2,0),"")</f>
        <v>Janów (pow. częstochowski, woj. śląskie)</v>
      </c>
      <c r="BU613" s="98">
        <v>0</v>
      </c>
      <c r="BV613" s="98">
        <f>IF(ISNUMBER(SEARCH('ankieta ESG'!$G$187,BW613)),MAX($BV$3:BV612)+1,0)</f>
        <v>610</v>
      </c>
      <c r="BW613" s="134" t="s">
        <v>4613</v>
      </c>
      <c r="BX613" s="98">
        <v>0</v>
      </c>
      <c r="BY613" s="99" t="str">
        <f>IFERROR(VLOOKUP(ROWS($BW$4:BW613),$BV$4:$BW$2337,2,0),"")</f>
        <v>Janów (pow. częstochowski, woj. śląskie)</v>
      </c>
      <c r="BZ613" s="98">
        <v>0</v>
      </c>
      <c r="CA613" s="98">
        <f>IF(ISNUMBER(SEARCH('ankieta ESG'!$G$188,CB613)),MAX($CA$3:CA612)+1,0)</f>
        <v>610</v>
      </c>
      <c r="CB613" s="134" t="s">
        <v>4613</v>
      </c>
      <c r="CC613" s="98">
        <v>0</v>
      </c>
      <c r="CD613" s="99" t="str">
        <f>IFERROR(VLOOKUP(ROWS($CB$4:CB613),$CA$4:$CB$2337,2,0),"")</f>
        <v>Janów (pow. częstochowski, woj. śląskie)</v>
      </c>
      <c r="CE613" s="98">
        <v>0</v>
      </c>
      <c r="CF613" s="98">
        <f>IF(ISNUMBER(SEARCH('ankieta ESG'!$G$189,CG613)),MAX($CF$3:CF612)+1,0)</f>
        <v>610</v>
      </c>
      <c r="CG613" s="134" t="s">
        <v>4613</v>
      </c>
      <c r="CH613" s="98">
        <v>0</v>
      </c>
      <c r="CI613" s="99" t="str">
        <f>IFERROR(VLOOKUP(ROWS($CG$4:CG613),$CF$4:$CG$2337,2,0),"")</f>
        <v>Janów (pow. częstochowski, woj. śląskie)</v>
      </c>
      <c r="CJ613" s="98">
        <v>0</v>
      </c>
    </row>
    <row r="614" spans="2:88">
      <c r="B614" s="98">
        <f>IF(ISNUMBER(SEARCH('ankieta ESG'!$E$11,C614)),MAX(B$3:$B613)+1,0)</f>
        <v>611</v>
      </c>
      <c r="C614" s="99" t="s">
        <v>655</v>
      </c>
      <c r="D614" s="98">
        <v>0</v>
      </c>
      <c r="E614" s="99" t="str">
        <f>IFERROR(VLOOKUP(ROWS($C$4:C614),$B$4:$C$1385,2,0),"")</f>
        <v>87.20.Z Pomoc społeczna z zakwaterowaniem dla osób z zaburzeniami psychicznymi (PKD 2007)</v>
      </c>
      <c r="F614" s="98">
        <v>0</v>
      </c>
      <c r="AM614" s="98">
        <f>IF(ISNUMBER(SEARCH('ankieta ESG'!$G$180,AN614)),MAX(AM$3:$AM613)+1,0)</f>
        <v>611</v>
      </c>
      <c r="AN614" s="134" t="s">
        <v>4614</v>
      </c>
      <c r="AO614" s="98">
        <v>0</v>
      </c>
      <c r="AP614" s="99" t="str">
        <f>IFERROR(VLOOKUP(ROWS($AN$4:AN614),$AM$4:$AN$2337,2,0),"")</f>
        <v>Janów (pow. sokólski, woj. podlaskie)</v>
      </c>
      <c r="AQ614" s="98">
        <v>0</v>
      </c>
      <c r="AR614" s="98">
        <f>IF(ISNUMBER(SEARCH('ankieta ESG'!$G$181,AS614)),MAX($AR$3:AR613)+1,0)</f>
        <v>611</v>
      </c>
      <c r="AS614" s="134" t="s">
        <v>4614</v>
      </c>
      <c r="AT614" s="98">
        <v>0</v>
      </c>
      <c r="AU614" s="99" t="str">
        <f>IFERROR(VLOOKUP(ROWS($AS$4:AS614),$AR$4:$AS$2337,2,0),"")</f>
        <v>Janów (pow. sokólski, woj. podlaskie)</v>
      </c>
      <c r="AV614" s="98">
        <v>0</v>
      </c>
      <c r="AW614" s="98">
        <f>IF(ISNUMBER(SEARCH('ankieta ESG'!$G$182,AX614)),MAX($AW$3:AW613)+1,0)</f>
        <v>611</v>
      </c>
      <c r="AX614" s="134" t="s">
        <v>4614</v>
      </c>
      <c r="AY614" s="98">
        <v>0</v>
      </c>
      <c r="AZ614" s="99" t="str">
        <f>IFERROR(VLOOKUP(ROWS($AX$4:AX614),$AW$4:$AX$2337,2,0),"")</f>
        <v>Janów (pow. sokólski, woj. podlaskie)</v>
      </c>
      <c r="BA614" s="98">
        <v>0</v>
      </c>
      <c r="BB614" s="98">
        <f>IF(ISNUMBER(SEARCH('ankieta ESG'!$G$183,BC614)),MAX($BB$3:BB613)+1,0)</f>
        <v>611</v>
      </c>
      <c r="BC614" s="134" t="s">
        <v>4614</v>
      </c>
      <c r="BD614" s="98">
        <v>0</v>
      </c>
      <c r="BE614" s="99" t="str">
        <f>IFERROR(VLOOKUP(ROWS($BC$4:BC614),$BB$4:$BC$2337,2,0),"")</f>
        <v>Janów (pow. sokólski, woj. podlaskie)</v>
      </c>
      <c r="BF614" s="98">
        <v>0</v>
      </c>
      <c r="BG614" s="98">
        <f>IF(ISNUMBER(SEARCH('ankieta ESG'!$G$184,BH614)),MAX($BG$3:BG613)+1,0)</f>
        <v>611</v>
      </c>
      <c r="BH614" s="134" t="s">
        <v>4614</v>
      </c>
      <c r="BI614" s="98">
        <v>0</v>
      </c>
      <c r="BJ614" s="99" t="str">
        <f>IFERROR(VLOOKUP(ROWS($BH$4:BH614),$BG$4:$BH$2337,2,0),"")</f>
        <v>Janów (pow. sokólski, woj. podlaskie)</v>
      </c>
      <c r="BK614" s="98">
        <v>0</v>
      </c>
      <c r="BL614" s="98">
        <f>IF(ISNUMBER(SEARCH('ankieta ESG'!$G$185,BM614)),MAX($BL$3:BL613)+1,0)</f>
        <v>611</v>
      </c>
      <c r="BM614" s="134" t="s">
        <v>4614</v>
      </c>
      <c r="BN614" s="98">
        <v>0</v>
      </c>
      <c r="BO614" s="99" t="str">
        <f>IFERROR(VLOOKUP(ROWS($BM$4:BM614),$BL$4:$BM$2337,2,0),"")</f>
        <v>Janów (pow. sokólski, woj. podlaskie)</v>
      </c>
      <c r="BP614" s="98">
        <v>0</v>
      </c>
      <c r="BQ614" s="98">
        <f>IF(ISNUMBER(SEARCH('ankieta ESG'!$G$186,BR614)),MAX($BQ$3:BQ613)+1,0)</f>
        <v>611</v>
      </c>
      <c r="BR614" s="134" t="s">
        <v>4614</v>
      </c>
      <c r="BS614" s="98">
        <v>0</v>
      </c>
      <c r="BT614" s="99" t="str">
        <f>IFERROR(VLOOKUP(ROWS($BR$4:BR614),$BQ$4:$BR$2337,2,0),"")</f>
        <v>Janów (pow. sokólski, woj. podlaskie)</v>
      </c>
      <c r="BU614" s="98">
        <v>0</v>
      </c>
      <c r="BV614" s="98">
        <f>IF(ISNUMBER(SEARCH('ankieta ESG'!$G$187,BW614)),MAX($BV$3:BV613)+1,0)</f>
        <v>611</v>
      </c>
      <c r="BW614" s="134" t="s">
        <v>4614</v>
      </c>
      <c r="BX614" s="98">
        <v>0</v>
      </c>
      <c r="BY614" s="99" t="str">
        <f>IFERROR(VLOOKUP(ROWS($BW$4:BW614),$BV$4:$BW$2337,2,0),"")</f>
        <v>Janów (pow. sokólski, woj. podlaskie)</v>
      </c>
      <c r="BZ614" s="98">
        <v>0</v>
      </c>
      <c r="CA614" s="98">
        <f>IF(ISNUMBER(SEARCH('ankieta ESG'!$G$188,CB614)),MAX($CA$3:CA613)+1,0)</f>
        <v>611</v>
      </c>
      <c r="CB614" s="134" t="s">
        <v>4614</v>
      </c>
      <c r="CC614" s="98">
        <v>0</v>
      </c>
      <c r="CD614" s="99" t="str">
        <f>IFERROR(VLOOKUP(ROWS($CB$4:CB614),$CA$4:$CB$2337,2,0),"")</f>
        <v>Janów (pow. sokólski, woj. podlaskie)</v>
      </c>
      <c r="CE614" s="98">
        <v>0</v>
      </c>
      <c r="CF614" s="98">
        <f>IF(ISNUMBER(SEARCH('ankieta ESG'!$G$189,CG614)),MAX($CF$3:CF613)+1,0)</f>
        <v>611</v>
      </c>
      <c r="CG614" s="134" t="s">
        <v>4614</v>
      </c>
      <c r="CH614" s="98">
        <v>0</v>
      </c>
      <c r="CI614" s="99" t="str">
        <f>IFERROR(VLOOKUP(ROWS($CG$4:CG614),$CF$4:$CG$2337,2,0),"")</f>
        <v>Janów (pow. sokólski, woj. podlaskie)</v>
      </c>
      <c r="CJ614" s="98">
        <v>0</v>
      </c>
    </row>
    <row r="615" spans="2:88">
      <c r="B615" s="98">
        <f>IF(ISNUMBER(SEARCH('ankieta ESG'!$E$11,C615)),MAX(B$3:$B614)+1,0)</f>
        <v>612</v>
      </c>
      <c r="C615" s="99" t="s">
        <v>656</v>
      </c>
      <c r="D615" s="98">
        <v>0</v>
      </c>
      <c r="E615" s="99" t="str">
        <f>IFERROR(VLOOKUP(ROWS($C$4:C615),$B$4:$C$1385,2,0),"")</f>
        <v>87.30.Z Pomoc społeczna z zakwaterowaniem dla osób w podeszłym wieku i osób niepełnosprawnych (PKD 2007)</v>
      </c>
      <c r="F615" s="98">
        <v>0</v>
      </c>
      <c r="AM615" s="98">
        <f>IF(ISNUMBER(SEARCH('ankieta ESG'!$G$180,AN615)),MAX(AM$3:$AM614)+1,0)</f>
        <v>612</v>
      </c>
      <c r="AN615" s="134" t="s">
        <v>4615</v>
      </c>
      <c r="AO615" s="98">
        <v>0</v>
      </c>
      <c r="AP615" s="99" t="str">
        <f>IFERROR(VLOOKUP(ROWS($AN$4:AN615),$AM$4:$AN$2337,2,0),"")</f>
        <v>Janów Lubelski (pow. janowski, woj. lubelskie)</v>
      </c>
      <c r="AQ615" s="98">
        <v>0</v>
      </c>
      <c r="AR615" s="98">
        <f>IF(ISNUMBER(SEARCH('ankieta ESG'!$G$181,AS615)),MAX($AR$3:AR614)+1,0)</f>
        <v>612</v>
      </c>
      <c r="AS615" s="134" t="s">
        <v>4615</v>
      </c>
      <c r="AT615" s="98">
        <v>0</v>
      </c>
      <c r="AU615" s="99" t="str">
        <f>IFERROR(VLOOKUP(ROWS($AS$4:AS615),$AR$4:$AS$2337,2,0),"")</f>
        <v>Janów Lubelski (pow. janowski, woj. lubelskie)</v>
      </c>
      <c r="AV615" s="98">
        <v>0</v>
      </c>
      <c r="AW615" s="98">
        <f>IF(ISNUMBER(SEARCH('ankieta ESG'!$G$182,AX615)),MAX($AW$3:AW614)+1,0)</f>
        <v>612</v>
      </c>
      <c r="AX615" s="134" t="s">
        <v>4615</v>
      </c>
      <c r="AY615" s="98">
        <v>0</v>
      </c>
      <c r="AZ615" s="99" t="str">
        <f>IFERROR(VLOOKUP(ROWS($AX$4:AX615),$AW$4:$AX$2337,2,0),"")</f>
        <v>Janów Lubelski (pow. janowski, woj. lubelskie)</v>
      </c>
      <c r="BA615" s="98">
        <v>0</v>
      </c>
      <c r="BB615" s="98">
        <f>IF(ISNUMBER(SEARCH('ankieta ESG'!$G$183,BC615)),MAX($BB$3:BB614)+1,0)</f>
        <v>612</v>
      </c>
      <c r="BC615" s="134" t="s">
        <v>4615</v>
      </c>
      <c r="BD615" s="98">
        <v>0</v>
      </c>
      <c r="BE615" s="99" t="str">
        <f>IFERROR(VLOOKUP(ROWS($BC$4:BC615),$BB$4:$BC$2337,2,0),"")</f>
        <v>Janów Lubelski (pow. janowski, woj. lubelskie)</v>
      </c>
      <c r="BF615" s="98">
        <v>0</v>
      </c>
      <c r="BG615" s="98">
        <f>IF(ISNUMBER(SEARCH('ankieta ESG'!$G$184,BH615)),MAX($BG$3:BG614)+1,0)</f>
        <v>612</v>
      </c>
      <c r="BH615" s="134" t="s">
        <v>4615</v>
      </c>
      <c r="BI615" s="98">
        <v>0</v>
      </c>
      <c r="BJ615" s="99" t="str">
        <f>IFERROR(VLOOKUP(ROWS($BH$4:BH615),$BG$4:$BH$2337,2,0),"")</f>
        <v>Janów Lubelski (pow. janowski, woj. lubelskie)</v>
      </c>
      <c r="BK615" s="98">
        <v>0</v>
      </c>
      <c r="BL615" s="98">
        <f>IF(ISNUMBER(SEARCH('ankieta ESG'!$G$185,BM615)),MAX($BL$3:BL614)+1,0)</f>
        <v>612</v>
      </c>
      <c r="BM615" s="134" t="s">
        <v>4615</v>
      </c>
      <c r="BN615" s="98">
        <v>0</v>
      </c>
      <c r="BO615" s="99" t="str">
        <f>IFERROR(VLOOKUP(ROWS($BM$4:BM615),$BL$4:$BM$2337,2,0),"")</f>
        <v>Janów Lubelski (pow. janowski, woj. lubelskie)</v>
      </c>
      <c r="BP615" s="98">
        <v>0</v>
      </c>
      <c r="BQ615" s="98">
        <f>IF(ISNUMBER(SEARCH('ankieta ESG'!$G$186,BR615)),MAX($BQ$3:BQ614)+1,0)</f>
        <v>612</v>
      </c>
      <c r="BR615" s="134" t="s">
        <v>4615</v>
      </c>
      <c r="BS615" s="98">
        <v>0</v>
      </c>
      <c r="BT615" s="99" t="str">
        <f>IFERROR(VLOOKUP(ROWS($BR$4:BR615),$BQ$4:$BR$2337,2,0),"")</f>
        <v>Janów Lubelski (pow. janowski, woj. lubelskie)</v>
      </c>
      <c r="BU615" s="98">
        <v>0</v>
      </c>
      <c r="BV615" s="98">
        <f>IF(ISNUMBER(SEARCH('ankieta ESG'!$G$187,BW615)),MAX($BV$3:BV614)+1,0)</f>
        <v>612</v>
      </c>
      <c r="BW615" s="134" t="s">
        <v>4615</v>
      </c>
      <c r="BX615" s="98">
        <v>0</v>
      </c>
      <c r="BY615" s="99" t="str">
        <f>IFERROR(VLOOKUP(ROWS($BW$4:BW615),$BV$4:$BW$2337,2,0),"")</f>
        <v>Janów Lubelski (pow. janowski, woj. lubelskie)</v>
      </c>
      <c r="BZ615" s="98">
        <v>0</v>
      </c>
      <c r="CA615" s="98">
        <f>IF(ISNUMBER(SEARCH('ankieta ESG'!$G$188,CB615)),MAX($CA$3:CA614)+1,0)</f>
        <v>612</v>
      </c>
      <c r="CB615" s="134" t="s">
        <v>4615</v>
      </c>
      <c r="CC615" s="98">
        <v>0</v>
      </c>
      <c r="CD615" s="99" t="str">
        <f>IFERROR(VLOOKUP(ROWS($CB$4:CB615),$CA$4:$CB$2337,2,0),"")</f>
        <v>Janów Lubelski (pow. janowski, woj. lubelskie)</v>
      </c>
      <c r="CE615" s="98">
        <v>0</v>
      </c>
      <c r="CF615" s="98">
        <f>IF(ISNUMBER(SEARCH('ankieta ESG'!$G$189,CG615)),MAX($CF$3:CF614)+1,0)</f>
        <v>612</v>
      </c>
      <c r="CG615" s="134" t="s">
        <v>4615</v>
      </c>
      <c r="CH615" s="98">
        <v>0</v>
      </c>
      <c r="CI615" s="99" t="str">
        <f>IFERROR(VLOOKUP(ROWS($CG$4:CG615),$CF$4:$CG$2337,2,0),"")</f>
        <v>Janów Lubelski (pow. janowski, woj. lubelskie)</v>
      </c>
      <c r="CJ615" s="98">
        <v>0</v>
      </c>
    </row>
    <row r="616" spans="2:88">
      <c r="B616" s="98">
        <f>IF(ISNUMBER(SEARCH('ankieta ESG'!$E$11,C616)),MAX(B$3:$B615)+1,0)</f>
        <v>613</v>
      </c>
      <c r="C616" s="99" t="s">
        <v>657</v>
      </c>
      <c r="D616" s="98">
        <v>0</v>
      </c>
      <c r="E616" s="99" t="str">
        <f>IFERROR(VLOOKUP(ROWS($C$4:C616),$B$4:$C$1385,2,0),"")</f>
        <v>87.90.Z Pozostała pomoc społeczna z zakwaterowaniem (PKD 2007)</v>
      </c>
      <c r="F616" s="98">
        <v>0</v>
      </c>
      <c r="AM616" s="98">
        <f>IF(ISNUMBER(SEARCH('ankieta ESG'!$G$180,AN616)),MAX(AM$3:$AM615)+1,0)</f>
        <v>613</v>
      </c>
      <c r="AN616" s="134" t="s">
        <v>4616</v>
      </c>
      <c r="AO616" s="98">
        <v>0</v>
      </c>
      <c r="AP616" s="99" t="str">
        <f>IFERROR(VLOOKUP(ROWS($AN$4:AN616),$AM$4:$AN$2337,2,0),"")</f>
        <v>Janów Podlaski (pow. bialski, woj. lubelskie)</v>
      </c>
      <c r="AQ616" s="98">
        <v>0</v>
      </c>
      <c r="AR616" s="98">
        <f>IF(ISNUMBER(SEARCH('ankieta ESG'!$G$181,AS616)),MAX($AR$3:AR615)+1,0)</f>
        <v>613</v>
      </c>
      <c r="AS616" s="134" t="s">
        <v>4616</v>
      </c>
      <c r="AT616" s="98">
        <v>0</v>
      </c>
      <c r="AU616" s="99" t="str">
        <f>IFERROR(VLOOKUP(ROWS($AS$4:AS616),$AR$4:$AS$2337,2,0),"")</f>
        <v>Janów Podlaski (pow. bialski, woj. lubelskie)</v>
      </c>
      <c r="AV616" s="98">
        <v>0</v>
      </c>
      <c r="AW616" s="98">
        <f>IF(ISNUMBER(SEARCH('ankieta ESG'!$G$182,AX616)),MAX($AW$3:AW615)+1,0)</f>
        <v>613</v>
      </c>
      <c r="AX616" s="134" t="s">
        <v>4616</v>
      </c>
      <c r="AY616" s="98">
        <v>0</v>
      </c>
      <c r="AZ616" s="99" t="str">
        <f>IFERROR(VLOOKUP(ROWS($AX$4:AX616),$AW$4:$AX$2337,2,0),"")</f>
        <v>Janów Podlaski (pow. bialski, woj. lubelskie)</v>
      </c>
      <c r="BA616" s="98">
        <v>0</v>
      </c>
      <c r="BB616" s="98">
        <f>IF(ISNUMBER(SEARCH('ankieta ESG'!$G$183,BC616)),MAX($BB$3:BB615)+1,0)</f>
        <v>613</v>
      </c>
      <c r="BC616" s="134" t="s">
        <v>4616</v>
      </c>
      <c r="BD616" s="98">
        <v>0</v>
      </c>
      <c r="BE616" s="99" t="str">
        <f>IFERROR(VLOOKUP(ROWS($BC$4:BC616),$BB$4:$BC$2337,2,0),"")</f>
        <v>Janów Podlaski (pow. bialski, woj. lubelskie)</v>
      </c>
      <c r="BF616" s="98">
        <v>0</v>
      </c>
      <c r="BG616" s="98">
        <f>IF(ISNUMBER(SEARCH('ankieta ESG'!$G$184,BH616)),MAX($BG$3:BG615)+1,0)</f>
        <v>613</v>
      </c>
      <c r="BH616" s="134" t="s">
        <v>4616</v>
      </c>
      <c r="BI616" s="98">
        <v>0</v>
      </c>
      <c r="BJ616" s="99" t="str">
        <f>IFERROR(VLOOKUP(ROWS($BH$4:BH616),$BG$4:$BH$2337,2,0),"")</f>
        <v>Janów Podlaski (pow. bialski, woj. lubelskie)</v>
      </c>
      <c r="BK616" s="98">
        <v>0</v>
      </c>
      <c r="BL616" s="98">
        <f>IF(ISNUMBER(SEARCH('ankieta ESG'!$G$185,BM616)),MAX($BL$3:BL615)+1,0)</f>
        <v>613</v>
      </c>
      <c r="BM616" s="134" t="s">
        <v>4616</v>
      </c>
      <c r="BN616" s="98">
        <v>0</v>
      </c>
      <c r="BO616" s="99" t="str">
        <f>IFERROR(VLOOKUP(ROWS($BM$4:BM616),$BL$4:$BM$2337,2,0),"")</f>
        <v>Janów Podlaski (pow. bialski, woj. lubelskie)</v>
      </c>
      <c r="BP616" s="98">
        <v>0</v>
      </c>
      <c r="BQ616" s="98">
        <f>IF(ISNUMBER(SEARCH('ankieta ESG'!$G$186,BR616)),MAX($BQ$3:BQ615)+1,0)</f>
        <v>613</v>
      </c>
      <c r="BR616" s="134" t="s">
        <v>4616</v>
      </c>
      <c r="BS616" s="98">
        <v>0</v>
      </c>
      <c r="BT616" s="99" t="str">
        <f>IFERROR(VLOOKUP(ROWS($BR$4:BR616),$BQ$4:$BR$2337,2,0),"")</f>
        <v>Janów Podlaski (pow. bialski, woj. lubelskie)</v>
      </c>
      <c r="BU616" s="98">
        <v>0</v>
      </c>
      <c r="BV616" s="98">
        <f>IF(ISNUMBER(SEARCH('ankieta ESG'!$G$187,BW616)),MAX($BV$3:BV615)+1,0)</f>
        <v>613</v>
      </c>
      <c r="BW616" s="134" t="s">
        <v>4616</v>
      </c>
      <c r="BX616" s="98">
        <v>0</v>
      </c>
      <c r="BY616" s="99" t="str">
        <f>IFERROR(VLOOKUP(ROWS($BW$4:BW616),$BV$4:$BW$2337,2,0),"")</f>
        <v>Janów Podlaski (pow. bialski, woj. lubelskie)</v>
      </c>
      <c r="BZ616" s="98">
        <v>0</v>
      </c>
      <c r="CA616" s="98">
        <f>IF(ISNUMBER(SEARCH('ankieta ESG'!$G$188,CB616)),MAX($CA$3:CA615)+1,0)</f>
        <v>613</v>
      </c>
      <c r="CB616" s="134" t="s">
        <v>4616</v>
      </c>
      <c r="CC616" s="98">
        <v>0</v>
      </c>
      <c r="CD616" s="99" t="str">
        <f>IFERROR(VLOOKUP(ROWS($CB$4:CB616),$CA$4:$CB$2337,2,0),"")</f>
        <v>Janów Podlaski (pow. bialski, woj. lubelskie)</v>
      </c>
      <c r="CE616" s="98">
        <v>0</v>
      </c>
      <c r="CF616" s="98">
        <f>IF(ISNUMBER(SEARCH('ankieta ESG'!$G$189,CG616)),MAX($CF$3:CF615)+1,0)</f>
        <v>613</v>
      </c>
      <c r="CG616" s="134" t="s">
        <v>4616</v>
      </c>
      <c r="CH616" s="98">
        <v>0</v>
      </c>
      <c r="CI616" s="99" t="str">
        <f>IFERROR(VLOOKUP(ROWS($CG$4:CG616),$CF$4:$CG$2337,2,0),"")</f>
        <v>Janów Podlaski (pow. bialski, woj. lubelskie)</v>
      </c>
      <c r="CJ616" s="98">
        <v>0</v>
      </c>
    </row>
    <row r="617" spans="2:88">
      <c r="B617" s="98">
        <f>IF(ISNUMBER(SEARCH('ankieta ESG'!$E$11,C617)),MAX(B$3:$B616)+1,0)</f>
        <v>614</v>
      </c>
      <c r="C617" s="99" t="s">
        <v>658</v>
      </c>
      <c r="D617" s="98">
        <v>0</v>
      </c>
      <c r="E617" s="99" t="str">
        <f>IFERROR(VLOOKUP(ROWS($C$4:C617),$B$4:$C$1385,2,0),"")</f>
        <v>88.10.Z Pomoc społeczna bez zakwaterowania dla osób w podeszłym wieku i osób niepełnosprawnych (PKD 2007)</v>
      </c>
      <c r="F617" s="98">
        <v>0</v>
      </c>
      <c r="AM617" s="98">
        <f>IF(ISNUMBER(SEARCH('ankieta ESG'!$G$180,AN617)),MAX(AM$3:$AM616)+1,0)</f>
        <v>614</v>
      </c>
      <c r="AN617" s="134" t="s">
        <v>4617</v>
      </c>
      <c r="AO617" s="98">
        <v>0</v>
      </c>
      <c r="AP617" s="99" t="str">
        <f>IFERROR(VLOOKUP(ROWS($AN$4:AN617),$AM$4:$AN$2337,2,0),"")</f>
        <v>Jaraczewo (pow. jarociński, woj. wielkopolskie)</v>
      </c>
      <c r="AQ617" s="98">
        <v>0</v>
      </c>
      <c r="AR617" s="98">
        <f>IF(ISNUMBER(SEARCH('ankieta ESG'!$G$181,AS617)),MAX($AR$3:AR616)+1,0)</f>
        <v>614</v>
      </c>
      <c r="AS617" s="134" t="s">
        <v>4617</v>
      </c>
      <c r="AT617" s="98">
        <v>0</v>
      </c>
      <c r="AU617" s="99" t="str">
        <f>IFERROR(VLOOKUP(ROWS($AS$4:AS617),$AR$4:$AS$2337,2,0),"")</f>
        <v>Jaraczewo (pow. jarociński, woj. wielkopolskie)</v>
      </c>
      <c r="AV617" s="98">
        <v>0</v>
      </c>
      <c r="AW617" s="98">
        <f>IF(ISNUMBER(SEARCH('ankieta ESG'!$G$182,AX617)),MAX($AW$3:AW616)+1,0)</f>
        <v>614</v>
      </c>
      <c r="AX617" s="134" t="s">
        <v>4617</v>
      </c>
      <c r="AY617" s="98">
        <v>0</v>
      </c>
      <c r="AZ617" s="99" t="str">
        <f>IFERROR(VLOOKUP(ROWS($AX$4:AX617),$AW$4:$AX$2337,2,0),"")</f>
        <v>Jaraczewo (pow. jarociński, woj. wielkopolskie)</v>
      </c>
      <c r="BA617" s="98">
        <v>0</v>
      </c>
      <c r="BB617" s="98">
        <f>IF(ISNUMBER(SEARCH('ankieta ESG'!$G$183,BC617)),MAX($BB$3:BB616)+1,0)</f>
        <v>614</v>
      </c>
      <c r="BC617" s="134" t="s">
        <v>4617</v>
      </c>
      <c r="BD617" s="98">
        <v>0</v>
      </c>
      <c r="BE617" s="99" t="str">
        <f>IFERROR(VLOOKUP(ROWS($BC$4:BC617),$BB$4:$BC$2337,2,0),"")</f>
        <v>Jaraczewo (pow. jarociński, woj. wielkopolskie)</v>
      </c>
      <c r="BF617" s="98">
        <v>0</v>
      </c>
      <c r="BG617" s="98">
        <f>IF(ISNUMBER(SEARCH('ankieta ESG'!$G$184,BH617)),MAX($BG$3:BG616)+1,0)</f>
        <v>614</v>
      </c>
      <c r="BH617" s="134" t="s">
        <v>4617</v>
      </c>
      <c r="BI617" s="98">
        <v>0</v>
      </c>
      <c r="BJ617" s="99" t="str">
        <f>IFERROR(VLOOKUP(ROWS($BH$4:BH617),$BG$4:$BH$2337,2,0),"")</f>
        <v>Jaraczewo (pow. jarociński, woj. wielkopolskie)</v>
      </c>
      <c r="BK617" s="98">
        <v>0</v>
      </c>
      <c r="BL617" s="98">
        <f>IF(ISNUMBER(SEARCH('ankieta ESG'!$G$185,BM617)),MAX($BL$3:BL616)+1,0)</f>
        <v>614</v>
      </c>
      <c r="BM617" s="134" t="s">
        <v>4617</v>
      </c>
      <c r="BN617" s="98">
        <v>0</v>
      </c>
      <c r="BO617" s="99" t="str">
        <f>IFERROR(VLOOKUP(ROWS($BM$4:BM617),$BL$4:$BM$2337,2,0),"")</f>
        <v>Jaraczewo (pow. jarociński, woj. wielkopolskie)</v>
      </c>
      <c r="BP617" s="98">
        <v>0</v>
      </c>
      <c r="BQ617" s="98">
        <f>IF(ISNUMBER(SEARCH('ankieta ESG'!$G$186,BR617)),MAX($BQ$3:BQ616)+1,0)</f>
        <v>614</v>
      </c>
      <c r="BR617" s="134" t="s">
        <v>4617</v>
      </c>
      <c r="BS617" s="98">
        <v>0</v>
      </c>
      <c r="BT617" s="99" t="str">
        <f>IFERROR(VLOOKUP(ROWS($BR$4:BR617),$BQ$4:$BR$2337,2,0),"")</f>
        <v>Jaraczewo (pow. jarociński, woj. wielkopolskie)</v>
      </c>
      <c r="BU617" s="98">
        <v>0</v>
      </c>
      <c r="BV617" s="98">
        <f>IF(ISNUMBER(SEARCH('ankieta ESG'!$G$187,BW617)),MAX($BV$3:BV616)+1,0)</f>
        <v>614</v>
      </c>
      <c r="BW617" s="134" t="s">
        <v>4617</v>
      </c>
      <c r="BX617" s="98">
        <v>0</v>
      </c>
      <c r="BY617" s="99" t="str">
        <f>IFERROR(VLOOKUP(ROWS($BW$4:BW617),$BV$4:$BW$2337,2,0),"")</f>
        <v>Jaraczewo (pow. jarociński, woj. wielkopolskie)</v>
      </c>
      <c r="BZ617" s="98">
        <v>0</v>
      </c>
      <c r="CA617" s="98">
        <f>IF(ISNUMBER(SEARCH('ankieta ESG'!$G$188,CB617)),MAX($CA$3:CA616)+1,0)</f>
        <v>614</v>
      </c>
      <c r="CB617" s="134" t="s">
        <v>4617</v>
      </c>
      <c r="CC617" s="98">
        <v>0</v>
      </c>
      <c r="CD617" s="99" t="str">
        <f>IFERROR(VLOOKUP(ROWS($CB$4:CB617),$CA$4:$CB$2337,2,0),"")</f>
        <v>Jaraczewo (pow. jarociński, woj. wielkopolskie)</v>
      </c>
      <c r="CE617" s="98">
        <v>0</v>
      </c>
      <c r="CF617" s="98">
        <f>IF(ISNUMBER(SEARCH('ankieta ESG'!$G$189,CG617)),MAX($CF$3:CF616)+1,0)</f>
        <v>614</v>
      </c>
      <c r="CG617" s="134" t="s">
        <v>4617</v>
      </c>
      <c r="CH617" s="98">
        <v>0</v>
      </c>
      <c r="CI617" s="99" t="str">
        <f>IFERROR(VLOOKUP(ROWS($CG$4:CG617),$CF$4:$CG$2337,2,0),"")</f>
        <v>Jaraczewo (pow. jarociński, woj. wielkopolskie)</v>
      </c>
      <c r="CJ617" s="98">
        <v>0</v>
      </c>
    </row>
    <row r="618" spans="2:88">
      <c r="B618" s="98">
        <f>IF(ISNUMBER(SEARCH('ankieta ESG'!$E$11,C618)),MAX(B$3:$B617)+1,0)</f>
        <v>615</v>
      </c>
      <c r="C618" s="99" t="s">
        <v>659</v>
      </c>
      <c r="D618" s="98">
        <v>0</v>
      </c>
      <c r="E618" s="99" t="str">
        <f>IFERROR(VLOOKUP(ROWS($C$4:C618),$B$4:$C$1385,2,0),"")</f>
        <v>88.91.Z Opieka dzienna nad dziećmi (PKD 2007)</v>
      </c>
      <c r="F618" s="98">
        <v>0</v>
      </c>
      <c r="AM618" s="98">
        <f>IF(ISNUMBER(SEARCH('ankieta ESG'!$G$180,AN618)),MAX(AM$3:$AM617)+1,0)</f>
        <v>615</v>
      </c>
      <c r="AN618" s="134" t="s">
        <v>4618</v>
      </c>
      <c r="AO618" s="98">
        <v>0</v>
      </c>
      <c r="AP618" s="99" t="str">
        <f>IFERROR(VLOOKUP(ROWS($AN$4:AN618),$AM$4:$AN$2337,2,0),"")</f>
        <v>Jarczów (pow. tomaszowski, woj. lubelskie)</v>
      </c>
      <c r="AQ618" s="98">
        <v>0</v>
      </c>
      <c r="AR618" s="98">
        <f>IF(ISNUMBER(SEARCH('ankieta ESG'!$G$181,AS618)),MAX($AR$3:AR617)+1,0)</f>
        <v>615</v>
      </c>
      <c r="AS618" s="134" t="s">
        <v>4618</v>
      </c>
      <c r="AT618" s="98">
        <v>0</v>
      </c>
      <c r="AU618" s="99" t="str">
        <f>IFERROR(VLOOKUP(ROWS($AS$4:AS618),$AR$4:$AS$2337,2,0),"")</f>
        <v>Jarczów (pow. tomaszowski, woj. lubelskie)</v>
      </c>
      <c r="AV618" s="98">
        <v>0</v>
      </c>
      <c r="AW618" s="98">
        <f>IF(ISNUMBER(SEARCH('ankieta ESG'!$G$182,AX618)),MAX($AW$3:AW617)+1,0)</f>
        <v>615</v>
      </c>
      <c r="AX618" s="134" t="s">
        <v>4618</v>
      </c>
      <c r="AY618" s="98">
        <v>0</v>
      </c>
      <c r="AZ618" s="99" t="str">
        <f>IFERROR(VLOOKUP(ROWS($AX$4:AX618),$AW$4:$AX$2337,2,0),"")</f>
        <v>Jarczów (pow. tomaszowski, woj. lubelskie)</v>
      </c>
      <c r="BA618" s="98">
        <v>0</v>
      </c>
      <c r="BB618" s="98">
        <f>IF(ISNUMBER(SEARCH('ankieta ESG'!$G$183,BC618)),MAX($BB$3:BB617)+1,0)</f>
        <v>615</v>
      </c>
      <c r="BC618" s="134" t="s">
        <v>4618</v>
      </c>
      <c r="BD618" s="98">
        <v>0</v>
      </c>
      <c r="BE618" s="99" t="str">
        <f>IFERROR(VLOOKUP(ROWS($BC$4:BC618),$BB$4:$BC$2337,2,0),"")</f>
        <v>Jarczów (pow. tomaszowski, woj. lubelskie)</v>
      </c>
      <c r="BF618" s="98">
        <v>0</v>
      </c>
      <c r="BG618" s="98">
        <f>IF(ISNUMBER(SEARCH('ankieta ESG'!$G$184,BH618)),MAX($BG$3:BG617)+1,0)</f>
        <v>615</v>
      </c>
      <c r="BH618" s="134" t="s">
        <v>4618</v>
      </c>
      <c r="BI618" s="98">
        <v>0</v>
      </c>
      <c r="BJ618" s="99" t="str">
        <f>IFERROR(VLOOKUP(ROWS($BH$4:BH618),$BG$4:$BH$2337,2,0),"")</f>
        <v>Jarczów (pow. tomaszowski, woj. lubelskie)</v>
      </c>
      <c r="BK618" s="98">
        <v>0</v>
      </c>
      <c r="BL618" s="98">
        <f>IF(ISNUMBER(SEARCH('ankieta ESG'!$G$185,BM618)),MAX($BL$3:BL617)+1,0)</f>
        <v>615</v>
      </c>
      <c r="BM618" s="134" t="s">
        <v>4618</v>
      </c>
      <c r="BN618" s="98">
        <v>0</v>
      </c>
      <c r="BO618" s="99" t="str">
        <f>IFERROR(VLOOKUP(ROWS($BM$4:BM618),$BL$4:$BM$2337,2,0),"")</f>
        <v>Jarczów (pow. tomaszowski, woj. lubelskie)</v>
      </c>
      <c r="BP618" s="98">
        <v>0</v>
      </c>
      <c r="BQ618" s="98">
        <f>IF(ISNUMBER(SEARCH('ankieta ESG'!$G$186,BR618)),MAX($BQ$3:BQ617)+1,0)</f>
        <v>615</v>
      </c>
      <c r="BR618" s="134" t="s">
        <v>4618</v>
      </c>
      <c r="BS618" s="98">
        <v>0</v>
      </c>
      <c r="BT618" s="99" t="str">
        <f>IFERROR(VLOOKUP(ROWS($BR$4:BR618),$BQ$4:$BR$2337,2,0),"")</f>
        <v>Jarczów (pow. tomaszowski, woj. lubelskie)</v>
      </c>
      <c r="BU618" s="98">
        <v>0</v>
      </c>
      <c r="BV618" s="98">
        <f>IF(ISNUMBER(SEARCH('ankieta ESG'!$G$187,BW618)),MAX($BV$3:BV617)+1,0)</f>
        <v>615</v>
      </c>
      <c r="BW618" s="134" t="s">
        <v>4618</v>
      </c>
      <c r="BX618" s="98">
        <v>0</v>
      </c>
      <c r="BY618" s="99" t="str">
        <f>IFERROR(VLOOKUP(ROWS($BW$4:BW618),$BV$4:$BW$2337,2,0),"")</f>
        <v>Jarczów (pow. tomaszowski, woj. lubelskie)</v>
      </c>
      <c r="BZ618" s="98">
        <v>0</v>
      </c>
      <c r="CA618" s="98">
        <f>IF(ISNUMBER(SEARCH('ankieta ESG'!$G$188,CB618)),MAX($CA$3:CA617)+1,0)</f>
        <v>615</v>
      </c>
      <c r="CB618" s="134" t="s">
        <v>4618</v>
      </c>
      <c r="CC618" s="98">
        <v>0</v>
      </c>
      <c r="CD618" s="99" t="str">
        <f>IFERROR(VLOOKUP(ROWS($CB$4:CB618),$CA$4:$CB$2337,2,0),"")</f>
        <v>Jarczów (pow. tomaszowski, woj. lubelskie)</v>
      </c>
      <c r="CE618" s="98">
        <v>0</v>
      </c>
      <c r="CF618" s="98">
        <f>IF(ISNUMBER(SEARCH('ankieta ESG'!$G$189,CG618)),MAX($CF$3:CF617)+1,0)</f>
        <v>615</v>
      </c>
      <c r="CG618" s="134" t="s">
        <v>4618</v>
      </c>
      <c r="CH618" s="98">
        <v>0</v>
      </c>
      <c r="CI618" s="99" t="str">
        <f>IFERROR(VLOOKUP(ROWS($CG$4:CG618),$CF$4:$CG$2337,2,0),"")</f>
        <v>Jarczów (pow. tomaszowski, woj. lubelskie)</v>
      </c>
      <c r="CJ618" s="98">
        <v>0</v>
      </c>
    </row>
    <row r="619" spans="2:88">
      <c r="B619" s="98">
        <f>IF(ISNUMBER(SEARCH('ankieta ESG'!$E$11,C619)),MAX(B$3:$B618)+1,0)</f>
        <v>616</v>
      </c>
      <c r="C619" s="99" t="s">
        <v>660</v>
      </c>
      <c r="D619" s="98">
        <v>0</v>
      </c>
      <c r="E619" s="99" t="str">
        <f>IFERROR(VLOOKUP(ROWS($C$4:C619),$B$4:$C$1385,2,0),"")</f>
        <v>88.99.Z Pozostała pomoc społeczna bez zakwaterowania, gdzie indziej niesklasyfikowana (PKD 2007)</v>
      </c>
      <c r="F619" s="98">
        <v>0</v>
      </c>
      <c r="AM619" s="98">
        <f>IF(ISNUMBER(SEARCH('ankieta ESG'!$G$180,AN619)),MAX(AM$3:$AM618)+1,0)</f>
        <v>616</v>
      </c>
      <c r="AN619" s="134" t="s">
        <v>4619</v>
      </c>
      <c r="AO619" s="98">
        <v>0</v>
      </c>
      <c r="AP619" s="99" t="str">
        <f>IFERROR(VLOOKUP(ROWS($AN$4:AN619),$AM$4:$AN$2337,2,0),"")</f>
        <v>Jarocin (pow. jarociński, woj. wielkopolskie)</v>
      </c>
      <c r="AQ619" s="98">
        <v>0</v>
      </c>
      <c r="AR619" s="98">
        <f>IF(ISNUMBER(SEARCH('ankieta ESG'!$G$181,AS619)),MAX($AR$3:AR618)+1,0)</f>
        <v>616</v>
      </c>
      <c r="AS619" s="134" t="s">
        <v>4619</v>
      </c>
      <c r="AT619" s="98">
        <v>0</v>
      </c>
      <c r="AU619" s="99" t="str">
        <f>IFERROR(VLOOKUP(ROWS($AS$4:AS619),$AR$4:$AS$2337,2,0),"")</f>
        <v>Jarocin (pow. jarociński, woj. wielkopolskie)</v>
      </c>
      <c r="AV619" s="98">
        <v>0</v>
      </c>
      <c r="AW619" s="98">
        <f>IF(ISNUMBER(SEARCH('ankieta ESG'!$G$182,AX619)),MAX($AW$3:AW618)+1,0)</f>
        <v>616</v>
      </c>
      <c r="AX619" s="134" t="s">
        <v>4619</v>
      </c>
      <c r="AY619" s="98">
        <v>0</v>
      </c>
      <c r="AZ619" s="99" t="str">
        <f>IFERROR(VLOOKUP(ROWS($AX$4:AX619),$AW$4:$AX$2337,2,0),"")</f>
        <v>Jarocin (pow. jarociński, woj. wielkopolskie)</v>
      </c>
      <c r="BA619" s="98">
        <v>0</v>
      </c>
      <c r="BB619" s="98">
        <f>IF(ISNUMBER(SEARCH('ankieta ESG'!$G$183,BC619)),MAX($BB$3:BB618)+1,0)</f>
        <v>616</v>
      </c>
      <c r="BC619" s="134" t="s">
        <v>4619</v>
      </c>
      <c r="BD619" s="98">
        <v>0</v>
      </c>
      <c r="BE619" s="99" t="str">
        <f>IFERROR(VLOOKUP(ROWS($BC$4:BC619),$BB$4:$BC$2337,2,0),"")</f>
        <v>Jarocin (pow. jarociński, woj. wielkopolskie)</v>
      </c>
      <c r="BF619" s="98">
        <v>0</v>
      </c>
      <c r="BG619" s="98">
        <f>IF(ISNUMBER(SEARCH('ankieta ESG'!$G$184,BH619)),MAX($BG$3:BG618)+1,0)</f>
        <v>616</v>
      </c>
      <c r="BH619" s="134" t="s">
        <v>4619</v>
      </c>
      <c r="BI619" s="98">
        <v>0</v>
      </c>
      <c r="BJ619" s="99" t="str">
        <f>IFERROR(VLOOKUP(ROWS($BH$4:BH619),$BG$4:$BH$2337,2,0),"")</f>
        <v>Jarocin (pow. jarociński, woj. wielkopolskie)</v>
      </c>
      <c r="BK619" s="98">
        <v>0</v>
      </c>
      <c r="BL619" s="98">
        <f>IF(ISNUMBER(SEARCH('ankieta ESG'!$G$185,BM619)),MAX($BL$3:BL618)+1,0)</f>
        <v>616</v>
      </c>
      <c r="BM619" s="134" t="s">
        <v>4619</v>
      </c>
      <c r="BN619" s="98">
        <v>0</v>
      </c>
      <c r="BO619" s="99" t="str">
        <f>IFERROR(VLOOKUP(ROWS($BM$4:BM619),$BL$4:$BM$2337,2,0),"")</f>
        <v>Jarocin (pow. jarociński, woj. wielkopolskie)</v>
      </c>
      <c r="BP619" s="98">
        <v>0</v>
      </c>
      <c r="BQ619" s="98">
        <f>IF(ISNUMBER(SEARCH('ankieta ESG'!$G$186,BR619)),MAX($BQ$3:BQ618)+1,0)</f>
        <v>616</v>
      </c>
      <c r="BR619" s="134" t="s">
        <v>4619</v>
      </c>
      <c r="BS619" s="98">
        <v>0</v>
      </c>
      <c r="BT619" s="99" t="str">
        <f>IFERROR(VLOOKUP(ROWS($BR$4:BR619),$BQ$4:$BR$2337,2,0),"")</f>
        <v>Jarocin (pow. jarociński, woj. wielkopolskie)</v>
      </c>
      <c r="BU619" s="98">
        <v>0</v>
      </c>
      <c r="BV619" s="98">
        <f>IF(ISNUMBER(SEARCH('ankieta ESG'!$G$187,BW619)),MAX($BV$3:BV618)+1,0)</f>
        <v>616</v>
      </c>
      <c r="BW619" s="134" t="s">
        <v>4619</v>
      </c>
      <c r="BX619" s="98">
        <v>0</v>
      </c>
      <c r="BY619" s="99" t="str">
        <f>IFERROR(VLOOKUP(ROWS($BW$4:BW619),$BV$4:$BW$2337,2,0),"")</f>
        <v>Jarocin (pow. jarociński, woj. wielkopolskie)</v>
      </c>
      <c r="BZ619" s="98">
        <v>0</v>
      </c>
      <c r="CA619" s="98">
        <f>IF(ISNUMBER(SEARCH('ankieta ESG'!$G$188,CB619)),MAX($CA$3:CA618)+1,0)</f>
        <v>616</v>
      </c>
      <c r="CB619" s="134" t="s">
        <v>4619</v>
      </c>
      <c r="CC619" s="98">
        <v>0</v>
      </c>
      <c r="CD619" s="99" t="str">
        <f>IFERROR(VLOOKUP(ROWS($CB$4:CB619),$CA$4:$CB$2337,2,0),"")</f>
        <v>Jarocin (pow. jarociński, woj. wielkopolskie)</v>
      </c>
      <c r="CE619" s="98">
        <v>0</v>
      </c>
      <c r="CF619" s="98">
        <f>IF(ISNUMBER(SEARCH('ankieta ESG'!$G$189,CG619)),MAX($CF$3:CF618)+1,0)</f>
        <v>616</v>
      </c>
      <c r="CG619" s="134" t="s">
        <v>4619</v>
      </c>
      <c r="CH619" s="98">
        <v>0</v>
      </c>
      <c r="CI619" s="99" t="str">
        <f>IFERROR(VLOOKUP(ROWS($CG$4:CG619),$CF$4:$CG$2337,2,0),"")</f>
        <v>Jarocin (pow. jarociński, woj. wielkopolskie)</v>
      </c>
      <c r="CJ619" s="98">
        <v>0</v>
      </c>
    </row>
    <row r="620" spans="2:88">
      <c r="B620" s="98">
        <f>IF(ISNUMBER(SEARCH('ankieta ESG'!$E$11,C620)),MAX(B$3:$B619)+1,0)</f>
        <v>617</v>
      </c>
      <c r="C620" s="99" t="s">
        <v>661</v>
      </c>
      <c r="D620" s="98">
        <v>0</v>
      </c>
      <c r="E620" s="99" t="str">
        <f>IFERROR(VLOOKUP(ROWS($C$4:C620),$B$4:$C$1385,2,0),"")</f>
        <v>90.01.Z Działalność związana z wystawianiem przedstawień artystycznych (PKD 2007)</v>
      </c>
      <c r="F620" s="98">
        <v>0</v>
      </c>
      <c r="AM620" s="98">
        <f>IF(ISNUMBER(SEARCH('ankieta ESG'!$G$180,AN620)),MAX(AM$3:$AM619)+1,0)</f>
        <v>617</v>
      </c>
      <c r="AN620" s="134" t="s">
        <v>4620</v>
      </c>
      <c r="AO620" s="98">
        <v>0</v>
      </c>
      <c r="AP620" s="99" t="str">
        <f>IFERROR(VLOOKUP(ROWS($AN$4:AN620),$AM$4:$AN$2337,2,0),"")</f>
        <v>Jarocin (pow. niżański, woj. podkarpackie)</v>
      </c>
      <c r="AQ620" s="98">
        <v>0</v>
      </c>
      <c r="AR620" s="98">
        <f>IF(ISNUMBER(SEARCH('ankieta ESG'!$G$181,AS620)),MAX($AR$3:AR619)+1,0)</f>
        <v>617</v>
      </c>
      <c r="AS620" s="134" t="s">
        <v>4620</v>
      </c>
      <c r="AT620" s="98">
        <v>0</v>
      </c>
      <c r="AU620" s="99" t="str">
        <f>IFERROR(VLOOKUP(ROWS($AS$4:AS620),$AR$4:$AS$2337,2,0),"")</f>
        <v>Jarocin (pow. niżański, woj. podkarpackie)</v>
      </c>
      <c r="AV620" s="98">
        <v>0</v>
      </c>
      <c r="AW620" s="98">
        <f>IF(ISNUMBER(SEARCH('ankieta ESG'!$G$182,AX620)),MAX($AW$3:AW619)+1,0)</f>
        <v>617</v>
      </c>
      <c r="AX620" s="134" t="s">
        <v>4620</v>
      </c>
      <c r="AY620" s="98">
        <v>0</v>
      </c>
      <c r="AZ620" s="99" t="str">
        <f>IFERROR(VLOOKUP(ROWS($AX$4:AX620),$AW$4:$AX$2337,2,0),"")</f>
        <v>Jarocin (pow. niżański, woj. podkarpackie)</v>
      </c>
      <c r="BA620" s="98">
        <v>0</v>
      </c>
      <c r="BB620" s="98">
        <f>IF(ISNUMBER(SEARCH('ankieta ESG'!$G$183,BC620)),MAX($BB$3:BB619)+1,0)</f>
        <v>617</v>
      </c>
      <c r="BC620" s="134" t="s">
        <v>4620</v>
      </c>
      <c r="BD620" s="98">
        <v>0</v>
      </c>
      <c r="BE620" s="99" t="str">
        <f>IFERROR(VLOOKUP(ROWS($BC$4:BC620),$BB$4:$BC$2337,2,0),"")</f>
        <v>Jarocin (pow. niżański, woj. podkarpackie)</v>
      </c>
      <c r="BF620" s="98">
        <v>0</v>
      </c>
      <c r="BG620" s="98">
        <f>IF(ISNUMBER(SEARCH('ankieta ESG'!$G$184,BH620)),MAX($BG$3:BG619)+1,0)</f>
        <v>617</v>
      </c>
      <c r="BH620" s="134" t="s">
        <v>4620</v>
      </c>
      <c r="BI620" s="98">
        <v>0</v>
      </c>
      <c r="BJ620" s="99" t="str">
        <f>IFERROR(VLOOKUP(ROWS($BH$4:BH620),$BG$4:$BH$2337,2,0),"")</f>
        <v>Jarocin (pow. niżański, woj. podkarpackie)</v>
      </c>
      <c r="BK620" s="98">
        <v>0</v>
      </c>
      <c r="BL620" s="98">
        <f>IF(ISNUMBER(SEARCH('ankieta ESG'!$G$185,BM620)),MAX($BL$3:BL619)+1,0)</f>
        <v>617</v>
      </c>
      <c r="BM620" s="134" t="s">
        <v>4620</v>
      </c>
      <c r="BN620" s="98">
        <v>0</v>
      </c>
      <c r="BO620" s="99" t="str">
        <f>IFERROR(VLOOKUP(ROWS($BM$4:BM620),$BL$4:$BM$2337,2,0),"")</f>
        <v>Jarocin (pow. niżański, woj. podkarpackie)</v>
      </c>
      <c r="BP620" s="98">
        <v>0</v>
      </c>
      <c r="BQ620" s="98">
        <f>IF(ISNUMBER(SEARCH('ankieta ESG'!$G$186,BR620)),MAX($BQ$3:BQ619)+1,0)</f>
        <v>617</v>
      </c>
      <c r="BR620" s="134" t="s">
        <v>4620</v>
      </c>
      <c r="BS620" s="98">
        <v>0</v>
      </c>
      <c r="BT620" s="99" t="str">
        <f>IFERROR(VLOOKUP(ROWS($BR$4:BR620),$BQ$4:$BR$2337,2,0),"")</f>
        <v>Jarocin (pow. niżański, woj. podkarpackie)</v>
      </c>
      <c r="BU620" s="98">
        <v>0</v>
      </c>
      <c r="BV620" s="98">
        <f>IF(ISNUMBER(SEARCH('ankieta ESG'!$G$187,BW620)),MAX($BV$3:BV619)+1,0)</f>
        <v>617</v>
      </c>
      <c r="BW620" s="134" t="s">
        <v>4620</v>
      </c>
      <c r="BX620" s="98">
        <v>0</v>
      </c>
      <c r="BY620" s="99" t="str">
        <f>IFERROR(VLOOKUP(ROWS($BW$4:BW620),$BV$4:$BW$2337,2,0),"")</f>
        <v>Jarocin (pow. niżański, woj. podkarpackie)</v>
      </c>
      <c r="BZ620" s="98">
        <v>0</v>
      </c>
      <c r="CA620" s="98">
        <f>IF(ISNUMBER(SEARCH('ankieta ESG'!$G$188,CB620)),MAX($CA$3:CA619)+1,0)</f>
        <v>617</v>
      </c>
      <c r="CB620" s="134" t="s">
        <v>4620</v>
      </c>
      <c r="CC620" s="98">
        <v>0</v>
      </c>
      <c r="CD620" s="99" t="str">
        <f>IFERROR(VLOOKUP(ROWS($CB$4:CB620),$CA$4:$CB$2337,2,0),"")</f>
        <v>Jarocin (pow. niżański, woj. podkarpackie)</v>
      </c>
      <c r="CE620" s="98">
        <v>0</v>
      </c>
      <c r="CF620" s="98">
        <f>IF(ISNUMBER(SEARCH('ankieta ESG'!$G$189,CG620)),MAX($CF$3:CF619)+1,0)</f>
        <v>617</v>
      </c>
      <c r="CG620" s="134" t="s">
        <v>4620</v>
      </c>
      <c r="CH620" s="98">
        <v>0</v>
      </c>
      <c r="CI620" s="99" t="str">
        <f>IFERROR(VLOOKUP(ROWS($CG$4:CG620),$CF$4:$CG$2337,2,0),"")</f>
        <v>Jarocin (pow. niżański, woj. podkarpackie)</v>
      </c>
      <c r="CJ620" s="98">
        <v>0</v>
      </c>
    </row>
    <row r="621" spans="2:88">
      <c r="B621" s="98">
        <f>IF(ISNUMBER(SEARCH('ankieta ESG'!$E$11,C621)),MAX(B$3:$B620)+1,0)</f>
        <v>618</v>
      </c>
      <c r="C621" s="99" t="s">
        <v>662</v>
      </c>
      <c r="D621" s="98">
        <v>0</v>
      </c>
      <c r="E621" s="99" t="str">
        <f>IFERROR(VLOOKUP(ROWS($C$4:C621),$B$4:$C$1385,2,0),"")</f>
        <v>90.02.Z Działalność wspomagająca wystawianie przedstawień artystycznych (PKD 2007)</v>
      </c>
      <c r="F621" s="98">
        <v>0</v>
      </c>
      <c r="AM621" s="98">
        <f>IF(ISNUMBER(SEARCH('ankieta ESG'!$G$180,AN621)),MAX(AM$3:$AM620)+1,0)</f>
        <v>618</v>
      </c>
      <c r="AN621" s="134" t="s">
        <v>4621</v>
      </c>
      <c r="AO621" s="98">
        <v>0</v>
      </c>
      <c r="AP621" s="99" t="str">
        <f>IFERROR(VLOOKUP(ROWS($AN$4:AN621),$AM$4:$AN$2337,2,0),"")</f>
        <v>Jarosław (pow. jarosławski, woj. podkarpackie)</v>
      </c>
      <c r="AQ621" s="98">
        <v>0</v>
      </c>
      <c r="AR621" s="98">
        <f>IF(ISNUMBER(SEARCH('ankieta ESG'!$G$181,AS621)),MAX($AR$3:AR620)+1,0)</f>
        <v>618</v>
      </c>
      <c r="AS621" s="134" t="s">
        <v>4621</v>
      </c>
      <c r="AT621" s="98">
        <v>0</v>
      </c>
      <c r="AU621" s="99" t="str">
        <f>IFERROR(VLOOKUP(ROWS($AS$4:AS621),$AR$4:$AS$2337,2,0),"")</f>
        <v>Jarosław (pow. jarosławski, woj. podkarpackie)</v>
      </c>
      <c r="AV621" s="98">
        <v>0</v>
      </c>
      <c r="AW621" s="98">
        <f>IF(ISNUMBER(SEARCH('ankieta ESG'!$G$182,AX621)),MAX($AW$3:AW620)+1,0)</f>
        <v>618</v>
      </c>
      <c r="AX621" s="134" t="s">
        <v>4621</v>
      </c>
      <c r="AY621" s="98">
        <v>0</v>
      </c>
      <c r="AZ621" s="99" t="str">
        <f>IFERROR(VLOOKUP(ROWS($AX$4:AX621),$AW$4:$AX$2337,2,0),"")</f>
        <v>Jarosław (pow. jarosławski, woj. podkarpackie)</v>
      </c>
      <c r="BA621" s="98">
        <v>0</v>
      </c>
      <c r="BB621" s="98">
        <f>IF(ISNUMBER(SEARCH('ankieta ESG'!$G$183,BC621)),MAX($BB$3:BB620)+1,0)</f>
        <v>618</v>
      </c>
      <c r="BC621" s="134" t="s">
        <v>4621</v>
      </c>
      <c r="BD621" s="98">
        <v>0</v>
      </c>
      <c r="BE621" s="99" t="str">
        <f>IFERROR(VLOOKUP(ROWS($BC$4:BC621),$BB$4:$BC$2337,2,0),"")</f>
        <v>Jarosław (pow. jarosławski, woj. podkarpackie)</v>
      </c>
      <c r="BF621" s="98">
        <v>0</v>
      </c>
      <c r="BG621" s="98">
        <f>IF(ISNUMBER(SEARCH('ankieta ESG'!$G$184,BH621)),MAX($BG$3:BG620)+1,0)</f>
        <v>618</v>
      </c>
      <c r="BH621" s="134" t="s">
        <v>4621</v>
      </c>
      <c r="BI621" s="98">
        <v>0</v>
      </c>
      <c r="BJ621" s="99" t="str">
        <f>IFERROR(VLOOKUP(ROWS($BH$4:BH621),$BG$4:$BH$2337,2,0),"")</f>
        <v>Jarosław (pow. jarosławski, woj. podkarpackie)</v>
      </c>
      <c r="BK621" s="98">
        <v>0</v>
      </c>
      <c r="BL621" s="98">
        <f>IF(ISNUMBER(SEARCH('ankieta ESG'!$G$185,BM621)),MAX($BL$3:BL620)+1,0)</f>
        <v>618</v>
      </c>
      <c r="BM621" s="134" t="s">
        <v>4621</v>
      </c>
      <c r="BN621" s="98">
        <v>0</v>
      </c>
      <c r="BO621" s="99" t="str">
        <f>IFERROR(VLOOKUP(ROWS($BM$4:BM621),$BL$4:$BM$2337,2,0),"")</f>
        <v>Jarosław (pow. jarosławski, woj. podkarpackie)</v>
      </c>
      <c r="BP621" s="98">
        <v>0</v>
      </c>
      <c r="BQ621" s="98">
        <f>IF(ISNUMBER(SEARCH('ankieta ESG'!$G$186,BR621)),MAX($BQ$3:BQ620)+1,0)</f>
        <v>618</v>
      </c>
      <c r="BR621" s="134" t="s">
        <v>4621</v>
      </c>
      <c r="BS621" s="98">
        <v>0</v>
      </c>
      <c r="BT621" s="99" t="str">
        <f>IFERROR(VLOOKUP(ROWS($BR$4:BR621),$BQ$4:$BR$2337,2,0),"")</f>
        <v>Jarosław (pow. jarosławski, woj. podkarpackie)</v>
      </c>
      <c r="BU621" s="98">
        <v>0</v>
      </c>
      <c r="BV621" s="98">
        <f>IF(ISNUMBER(SEARCH('ankieta ESG'!$G$187,BW621)),MAX($BV$3:BV620)+1,0)</f>
        <v>618</v>
      </c>
      <c r="BW621" s="134" t="s">
        <v>4621</v>
      </c>
      <c r="BX621" s="98">
        <v>0</v>
      </c>
      <c r="BY621" s="99" t="str">
        <f>IFERROR(VLOOKUP(ROWS($BW$4:BW621),$BV$4:$BW$2337,2,0),"")</f>
        <v>Jarosław (pow. jarosławski, woj. podkarpackie)</v>
      </c>
      <c r="BZ621" s="98">
        <v>0</v>
      </c>
      <c r="CA621" s="98">
        <f>IF(ISNUMBER(SEARCH('ankieta ESG'!$G$188,CB621)),MAX($CA$3:CA620)+1,0)</f>
        <v>618</v>
      </c>
      <c r="CB621" s="134" t="s">
        <v>4621</v>
      </c>
      <c r="CC621" s="98">
        <v>0</v>
      </c>
      <c r="CD621" s="99" t="str">
        <f>IFERROR(VLOOKUP(ROWS($CB$4:CB621),$CA$4:$CB$2337,2,0),"")</f>
        <v>Jarosław (pow. jarosławski, woj. podkarpackie)</v>
      </c>
      <c r="CE621" s="98">
        <v>0</v>
      </c>
      <c r="CF621" s="98">
        <f>IF(ISNUMBER(SEARCH('ankieta ESG'!$G$189,CG621)),MAX($CF$3:CF620)+1,0)</f>
        <v>618</v>
      </c>
      <c r="CG621" s="134" t="s">
        <v>4621</v>
      </c>
      <c r="CH621" s="98">
        <v>0</v>
      </c>
      <c r="CI621" s="99" t="str">
        <f>IFERROR(VLOOKUP(ROWS($CG$4:CG621),$CF$4:$CG$2337,2,0),"")</f>
        <v>Jarosław (pow. jarosławski, woj. podkarpackie)</v>
      </c>
      <c r="CJ621" s="98">
        <v>0</v>
      </c>
    </row>
    <row r="622" spans="2:88">
      <c r="B622" s="98">
        <f>IF(ISNUMBER(SEARCH('ankieta ESG'!$E$11,C622)),MAX(B$3:$B621)+1,0)</f>
        <v>619</v>
      </c>
      <c r="C622" s="99" t="s">
        <v>663</v>
      </c>
      <c r="D622" s="98">
        <v>0</v>
      </c>
      <c r="E622" s="99" t="str">
        <f>IFERROR(VLOOKUP(ROWS($C$4:C622),$B$4:$C$1385,2,0),"")</f>
        <v>90.03.Z Artystyczna i literacka działalność twórcza (PKD 2007)</v>
      </c>
      <c r="F622" s="98">
        <v>0</v>
      </c>
      <c r="AM622" s="98">
        <f>IF(ISNUMBER(SEARCH('ankieta ESG'!$G$180,AN622)),MAX(AM$3:$AM621)+1,0)</f>
        <v>619</v>
      </c>
      <c r="AN622" s="134" t="s">
        <v>4622</v>
      </c>
      <c r="AO622" s="98">
        <v>0</v>
      </c>
      <c r="AP622" s="99" t="str">
        <f>IFERROR(VLOOKUP(ROWS($AN$4:AN622),$AM$4:$AN$2337,2,0),"")</f>
        <v>Jasienica (pow. bielski, woj. śląskie)</v>
      </c>
      <c r="AQ622" s="98">
        <v>0</v>
      </c>
      <c r="AR622" s="98">
        <f>IF(ISNUMBER(SEARCH('ankieta ESG'!$G$181,AS622)),MAX($AR$3:AR621)+1,0)</f>
        <v>619</v>
      </c>
      <c r="AS622" s="134" t="s">
        <v>4622</v>
      </c>
      <c r="AT622" s="98">
        <v>0</v>
      </c>
      <c r="AU622" s="99" t="str">
        <f>IFERROR(VLOOKUP(ROWS($AS$4:AS622),$AR$4:$AS$2337,2,0),"")</f>
        <v>Jasienica (pow. bielski, woj. śląskie)</v>
      </c>
      <c r="AV622" s="98">
        <v>0</v>
      </c>
      <c r="AW622" s="98">
        <f>IF(ISNUMBER(SEARCH('ankieta ESG'!$G$182,AX622)),MAX($AW$3:AW621)+1,0)</f>
        <v>619</v>
      </c>
      <c r="AX622" s="134" t="s">
        <v>4622</v>
      </c>
      <c r="AY622" s="98">
        <v>0</v>
      </c>
      <c r="AZ622" s="99" t="str">
        <f>IFERROR(VLOOKUP(ROWS($AX$4:AX622),$AW$4:$AX$2337,2,0),"")</f>
        <v>Jasienica (pow. bielski, woj. śląskie)</v>
      </c>
      <c r="BA622" s="98">
        <v>0</v>
      </c>
      <c r="BB622" s="98">
        <f>IF(ISNUMBER(SEARCH('ankieta ESG'!$G$183,BC622)),MAX($BB$3:BB621)+1,0)</f>
        <v>619</v>
      </c>
      <c r="BC622" s="134" t="s">
        <v>4622</v>
      </c>
      <c r="BD622" s="98">
        <v>0</v>
      </c>
      <c r="BE622" s="99" t="str">
        <f>IFERROR(VLOOKUP(ROWS($BC$4:BC622),$BB$4:$BC$2337,2,0),"")</f>
        <v>Jasienica (pow. bielski, woj. śląskie)</v>
      </c>
      <c r="BF622" s="98">
        <v>0</v>
      </c>
      <c r="BG622" s="98">
        <f>IF(ISNUMBER(SEARCH('ankieta ESG'!$G$184,BH622)),MAX($BG$3:BG621)+1,0)</f>
        <v>619</v>
      </c>
      <c r="BH622" s="134" t="s">
        <v>4622</v>
      </c>
      <c r="BI622" s="98">
        <v>0</v>
      </c>
      <c r="BJ622" s="99" t="str">
        <f>IFERROR(VLOOKUP(ROWS($BH$4:BH622),$BG$4:$BH$2337,2,0),"")</f>
        <v>Jasienica (pow. bielski, woj. śląskie)</v>
      </c>
      <c r="BK622" s="98">
        <v>0</v>
      </c>
      <c r="BL622" s="98">
        <f>IF(ISNUMBER(SEARCH('ankieta ESG'!$G$185,BM622)),MAX($BL$3:BL621)+1,0)</f>
        <v>619</v>
      </c>
      <c r="BM622" s="134" t="s">
        <v>4622</v>
      </c>
      <c r="BN622" s="98">
        <v>0</v>
      </c>
      <c r="BO622" s="99" t="str">
        <f>IFERROR(VLOOKUP(ROWS($BM$4:BM622),$BL$4:$BM$2337,2,0),"")</f>
        <v>Jasienica (pow. bielski, woj. śląskie)</v>
      </c>
      <c r="BP622" s="98">
        <v>0</v>
      </c>
      <c r="BQ622" s="98">
        <f>IF(ISNUMBER(SEARCH('ankieta ESG'!$G$186,BR622)),MAX($BQ$3:BQ621)+1,0)</f>
        <v>619</v>
      </c>
      <c r="BR622" s="134" t="s">
        <v>4622</v>
      </c>
      <c r="BS622" s="98">
        <v>0</v>
      </c>
      <c r="BT622" s="99" t="str">
        <f>IFERROR(VLOOKUP(ROWS($BR$4:BR622),$BQ$4:$BR$2337,2,0),"")</f>
        <v>Jasienica (pow. bielski, woj. śląskie)</v>
      </c>
      <c r="BU622" s="98">
        <v>0</v>
      </c>
      <c r="BV622" s="98">
        <f>IF(ISNUMBER(SEARCH('ankieta ESG'!$G$187,BW622)),MAX($BV$3:BV621)+1,0)</f>
        <v>619</v>
      </c>
      <c r="BW622" s="134" t="s">
        <v>4622</v>
      </c>
      <c r="BX622" s="98">
        <v>0</v>
      </c>
      <c r="BY622" s="99" t="str">
        <f>IFERROR(VLOOKUP(ROWS($BW$4:BW622),$BV$4:$BW$2337,2,0),"")</f>
        <v>Jasienica (pow. bielski, woj. śląskie)</v>
      </c>
      <c r="BZ622" s="98">
        <v>0</v>
      </c>
      <c r="CA622" s="98">
        <f>IF(ISNUMBER(SEARCH('ankieta ESG'!$G$188,CB622)),MAX($CA$3:CA621)+1,0)</f>
        <v>619</v>
      </c>
      <c r="CB622" s="134" t="s">
        <v>4622</v>
      </c>
      <c r="CC622" s="98">
        <v>0</v>
      </c>
      <c r="CD622" s="99" t="str">
        <f>IFERROR(VLOOKUP(ROWS($CB$4:CB622),$CA$4:$CB$2337,2,0),"")</f>
        <v>Jasienica (pow. bielski, woj. śląskie)</v>
      </c>
      <c r="CE622" s="98">
        <v>0</v>
      </c>
      <c r="CF622" s="98">
        <f>IF(ISNUMBER(SEARCH('ankieta ESG'!$G$189,CG622)),MAX($CF$3:CF621)+1,0)</f>
        <v>619</v>
      </c>
      <c r="CG622" s="134" t="s">
        <v>4622</v>
      </c>
      <c r="CH622" s="98">
        <v>0</v>
      </c>
      <c r="CI622" s="99" t="str">
        <f>IFERROR(VLOOKUP(ROWS($CG$4:CG622),$CF$4:$CG$2337,2,0),"")</f>
        <v>Jasienica (pow. bielski, woj. śląskie)</v>
      </c>
      <c r="CJ622" s="98">
        <v>0</v>
      </c>
    </row>
    <row r="623" spans="2:88">
      <c r="B623" s="98">
        <f>IF(ISNUMBER(SEARCH('ankieta ESG'!$E$11,C623)),MAX(B$3:$B622)+1,0)</f>
        <v>620</v>
      </c>
      <c r="C623" s="99" t="s">
        <v>664</v>
      </c>
      <c r="D623" s="98">
        <v>0</v>
      </c>
      <c r="E623" s="99" t="str">
        <f>IFERROR(VLOOKUP(ROWS($C$4:C623),$B$4:$C$1385,2,0),"")</f>
        <v>90.04.Z Działalność obiektów kulturalnych (PKD 2007)</v>
      </c>
      <c r="F623" s="98">
        <v>0</v>
      </c>
      <c r="AM623" s="98">
        <f>IF(ISNUMBER(SEARCH('ankieta ESG'!$G$180,AN623)),MAX(AM$3:$AM622)+1,0)</f>
        <v>620</v>
      </c>
      <c r="AN623" s="134" t="s">
        <v>4623</v>
      </c>
      <c r="AO623" s="98">
        <v>0</v>
      </c>
      <c r="AP623" s="99" t="str">
        <f>IFERROR(VLOOKUP(ROWS($AN$4:AN623),$AM$4:$AN$2337,2,0),"")</f>
        <v>Jasienica Rosielna (pow. brzozowski, woj. podkarpackie)</v>
      </c>
      <c r="AQ623" s="98">
        <v>0</v>
      </c>
      <c r="AR623" s="98">
        <f>IF(ISNUMBER(SEARCH('ankieta ESG'!$G$181,AS623)),MAX($AR$3:AR622)+1,0)</f>
        <v>620</v>
      </c>
      <c r="AS623" s="134" t="s">
        <v>4623</v>
      </c>
      <c r="AT623" s="98">
        <v>0</v>
      </c>
      <c r="AU623" s="99" t="str">
        <f>IFERROR(VLOOKUP(ROWS($AS$4:AS623),$AR$4:$AS$2337,2,0),"")</f>
        <v>Jasienica Rosielna (pow. brzozowski, woj. podkarpackie)</v>
      </c>
      <c r="AV623" s="98">
        <v>0</v>
      </c>
      <c r="AW623" s="98">
        <f>IF(ISNUMBER(SEARCH('ankieta ESG'!$G$182,AX623)),MAX($AW$3:AW622)+1,0)</f>
        <v>620</v>
      </c>
      <c r="AX623" s="134" t="s">
        <v>4623</v>
      </c>
      <c r="AY623" s="98">
        <v>0</v>
      </c>
      <c r="AZ623" s="99" t="str">
        <f>IFERROR(VLOOKUP(ROWS($AX$4:AX623),$AW$4:$AX$2337,2,0),"")</f>
        <v>Jasienica Rosielna (pow. brzozowski, woj. podkarpackie)</v>
      </c>
      <c r="BA623" s="98">
        <v>0</v>
      </c>
      <c r="BB623" s="98">
        <f>IF(ISNUMBER(SEARCH('ankieta ESG'!$G$183,BC623)),MAX($BB$3:BB622)+1,0)</f>
        <v>620</v>
      </c>
      <c r="BC623" s="134" t="s">
        <v>4623</v>
      </c>
      <c r="BD623" s="98">
        <v>0</v>
      </c>
      <c r="BE623" s="99" t="str">
        <f>IFERROR(VLOOKUP(ROWS($BC$4:BC623),$BB$4:$BC$2337,2,0),"")</f>
        <v>Jasienica Rosielna (pow. brzozowski, woj. podkarpackie)</v>
      </c>
      <c r="BF623" s="98">
        <v>0</v>
      </c>
      <c r="BG623" s="98">
        <f>IF(ISNUMBER(SEARCH('ankieta ESG'!$G$184,BH623)),MAX($BG$3:BG622)+1,0)</f>
        <v>620</v>
      </c>
      <c r="BH623" s="134" t="s">
        <v>4623</v>
      </c>
      <c r="BI623" s="98">
        <v>0</v>
      </c>
      <c r="BJ623" s="99" t="str">
        <f>IFERROR(VLOOKUP(ROWS($BH$4:BH623),$BG$4:$BH$2337,2,0),"")</f>
        <v>Jasienica Rosielna (pow. brzozowski, woj. podkarpackie)</v>
      </c>
      <c r="BK623" s="98">
        <v>0</v>
      </c>
      <c r="BL623" s="98">
        <f>IF(ISNUMBER(SEARCH('ankieta ESG'!$G$185,BM623)),MAX($BL$3:BL622)+1,0)</f>
        <v>620</v>
      </c>
      <c r="BM623" s="134" t="s">
        <v>4623</v>
      </c>
      <c r="BN623" s="98">
        <v>0</v>
      </c>
      <c r="BO623" s="99" t="str">
        <f>IFERROR(VLOOKUP(ROWS($BM$4:BM623),$BL$4:$BM$2337,2,0),"")</f>
        <v>Jasienica Rosielna (pow. brzozowski, woj. podkarpackie)</v>
      </c>
      <c r="BP623" s="98">
        <v>0</v>
      </c>
      <c r="BQ623" s="98">
        <f>IF(ISNUMBER(SEARCH('ankieta ESG'!$G$186,BR623)),MAX($BQ$3:BQ622)+1,0)</f>
        <v>620</v>
      </c>
      <c r="BR623" s="134" t="s">
        <v>4623</v>
      </c>
      <c r="BS623" s="98">
        <v>0</v>
      </c>
      <c r="BT623" s="99" t="str">
        <f>IFERROR(VLOOKUP(ROWS($BR$4:BR623),$BQ$4:$BR$2337,2,0),"")</f>
        <v>Jasienica Rosielna (pow. brzozowski, woj. podkarpackie)</v>
      </c>
      <c r="BU623" s="98">
        <v>0</v>
      </c>
      <c r="BV623" s="98">
        <f>IF(ISNUMBER(SEARCH('ankieta ESG'!$G$187,BW623)),MAX($BV$3:BV622)+1,0)</f>
        <v>620</v>
      </c>
      <c r="BW623" s="134" t="s">
        <v>4623</v>
      </c>
      <c r="BX623" s="98">
        <v>0</v>
      </c>
      <c r="BY623" s="99" t="str">
        <f>IFERROR(VLOOKUP(ROWS($BW$4:BW623),$BV$4:$BW$2337,2,0),"")</f>
        <v>Jasienica Rosielna (pow. brzozowski, woj. podkarpackie)</v>
      </c>
      <c r="BZ623" s="98">
        <v>0</v>
      </c>
      <c r="CA623" s="98">
        <f>IF(ISNUMBER(SEARCH('ankieta ESG'!$G$188,CB623)),MAX($CA$3:CA622)+1,0)</f>
        <v>620</v>
      </c>
      <c r="CB623" s="134" t="s">
        <v>4623</v>
      </c>
      <c r="CC623" s="98">
        <v>0</v>
      </c>
      <c r="CD623" s="99" t="str">
        <f>IFERROR(VLOOKUP(ROWS($CB$4:CB623),$CA$4:$CB$2337,2,0),"")</f>
        <v>Jasienica Rosielna (pow. brzozowski, woj. podkarpackie)</v>
      </c>
      <c r="CE623" s="98">
        <v>0</v>
      </c>
      <c r="CF623" s="98">
        <f>IF(ISNUMBER(SEARCH('ankieta ESG'!$G$189,CG623)),MAX($CF$3:CF622)+1,0)</f>
        <v>620</v>
      </c>
      <c r="CG623" s="134" t="s">
        <v>4623</v>
      </c>
      <c r="CH623" s="98">
        <v>0</v>
      </c>
      <c r="CI623" s="99" t="str">
        <f>IFERROR(VLOOKUP(ROWS($CG$4:CG623),$CF$4:$CG$2337,2,0),"")</f>
        <v>Jasienica Rosielna (pow. brzozowski, woj. podkarpackie)</v>
      </c>
      <c r="CJ623" s="98">
        <v>0</v>
      </c>
    </row>
    <row r="624" spans="2:88">
      <c r="B624" s="98">
        <f>IF(ISNUMBER(SEARCH('ankieta ESG'!$E$11,C624)),MAX(B$3:$B623)+1,0)</f>
        <v>621</v>
      </c>
      <c r="C624" s="99" t="s">
        <v>665</v>
      </c>
      <c r="D624" s="98">
        <v>0</v>
      </c>
      <c r="E624" s="99" t="str">
        <f>IFERROR(VLOOKUP(ROWS($C$4:C624),$B$4:$C$1385,2,0),"")</f>
        <v>91.01.A Działalność bibliotek (PKD 2007)</v>
      </c>
      <c r="F624" s="98">
        <v>0</v>
      </c>
      <c r="AM624" s="98">
        <f>IF(ISNUMBER(SEARCH('ankieta ESG'!$G$180,AN624)),MAX(AM$3:$AM623)+1,0)</f>
        <v>621</v>
      </c>
      <c r="AN624" s="134" t="s">
        <v>4624</v>
      </c>
      <c r="AO624" s="98">
        <v>0</v>
      </c>
      <c r="AP624" s="99" t="str">
        <f>IFERROR(VLOOKUP(ROWS($AN$4:AN624),$AM$4:$AN$2337,2,0),"")</f>
        <v>Jasieniec (pow. grójecki, woj. mazowieckie)</v>
      </c>
      <c r="AQ624" s="98">
        <v>0</v>
      </c>
      <c r="AR624" s="98">
        <f>IF(ISNUMBER(SEARCH('ankieta ESG'!$G$181,AS624)),MAX($AR$3:AR623)+1,0)</f>
        <v>621</v>
      </c>
      <c r="AS624" s="134" t="s">
        <v>4624</v>
      </c>
      <c r="AT624" s="98">
        <v>0</v>
      </c>
      <c r="AU624" s="99" t="str">
        <f>IFERROR(VLOOKUP(ROWS($AS$4:AS624),$AR$4:$AS$2337,2,0),"")</f>
        <v>Jasieniec (pow. grójecki, woj. mazowieckie)</v>
      </c>
      <c r="AV624" s="98">
        <v>0</v>
      </c>
      <c r="AW624" s="98">
        <f>IF(ISNUMBER(SEARCH('ankieta ESG'!$G$182,AX624)),MAX($AW$3:AW623)+1,0)</f>
        <v>621</v>
      </c>
      <c r="AX624" s="134" t="s">
        <v>4624</v>
      </c>
      <c r="AY624" s="98">
        <v>0</v>
      </c>
      <c r="AZ624" s="99" t="str">
        <f>IFERROR(VLOOKUP(ROWS($AX$4:AX624),$AW$4:$AX$2337,2,0),"")</f>
        <v>Jasieniec (pow. grójecki, woj. mazowieckie)</v>
      </c>
      <c r="BA624" s="98">
        <v>0</v>
      </c>
      <c r="BB624" s="98">
        <f>IF(ISNUMBER(SEARCH('ankieta ESG'!$G$183,BC624)),MAX($BB$3:BB623)+1,0)</f>
        <v>621</v>
      </c>
      <c r="BC624" s="134" t="s">
        <v>4624</v>
      </c>
      <c r="BD624" s="98">
        <v>0</v>
      </c>
      <c r="BE624" s="99" t="str">
        <f>IFERROR(VLOOKUP(ROWS($BC$4:BC624),$BB$4:$BC$2337,2,0),"")</f>
        <v>Jasieniec (pow. grójecki, woj. mazowieckie)</v>
      </c>
      <c r="BF624" s="98">
        <v>0</v>
      </c>
      <c r="BG624" s="98">
        <f>IF(ISNUMBER(SEARCH('ankieta ESG'!$G$184,BH624)),MAX($BG$3:BG623)+1,0)</f>
        <v>621</v>
      </c>
      <c r="BH624" s="134" t="s">
        <v>4624</v>
      </c>
      <c r="BI624" s="98">
        <v>0</v>
      </c>
      <c r="BJ624" s="99" t="str">
        <f>IFERROR(VLOOKUP(ROWS($BH$4:BH624),$BG$4:$BH$2337,2,0),"")</f>
        <v>Jasieniec (pow. grójecki, woj. mazowieckie)</v>
      </c>
      <c r="BK624" s="98">
        <v>0</v>
      </c>
      <c r="BL624" s="98">
        <f>IF(ISNUMBER(SEARCH('ankieta ESG'!$G$185,BM624)),MAX($BL$3:BL623)+1,0)</f>
        <v>621</v>
      </c>
      <c r="BM624" s="134" t="s">
        <v>4624</v>
      </c>
      <c r="BN624" s="98">
        <v>0</v>
      </c>
      <c r="BO624" s="99" t="str">
        <f>IFERROR(VLOOKUP(ROWS($BM$4:BM624),$BL$4:$BM$2337,2,0),"")</f>
        <v>Jasieniec (pow. grójecki, woj. mazowieckie)</v>
      </c>
      <c r="BP624" s="98">
        <v>0</v>
      </c>
      <c r="BQ624" s="98">
        <f>IF(ISNUMBER(SEARCH('ankieta ESG'!$G$186,BR624)),MAX($BQ$3:BQ623)+1,0)</f>
        <v>621</v>
      </c>
      <c r="BR624" s="134" t="s">
        <v>4624</v>
      </c>
      <c r="BS624" s="98">
        <v>0</v>
      </c>
      <c r="BT624" s="99" t="str">
        <f>IFERROR(VLOOKUP(ROWS($BR$4:BR624),$BQ$4:$BR$2337,2,0),"")</f>
        <v>Jasieniec (pow. grójecki, woj. mazowieckie)</v>
      </c>
      <c r="BU624" s="98">
        <v>0</v>
      </c>
      <c r="BV624" s="98">
        <f>IF(ISNUMBER(SEARCH('ankieta ESG'!$G$187,BW624)),MAX($BV$3:BV623)+1,0)</f>
        <v>621</v>
      </c>
      <c r="BW624" s="134" t="s">
        <v>4624</v>
      </c>
      <c r="BX624" s="98">
        <v>0</v>
      </c>
      <c r="BY624" s="99" t="str">
        <f>IFERROR(VLOOKUP(ROWS($BW$4:BW624),$BV$4:$BW$2337,2,0),"")</f>
        <v>Jasieniec (pow. grójecki, woj. mazowieckie)</v>
      </c>
      <c r="BZ624" s="98">
        <v>0</v>
      </c>
      <c r="CA624" s="98">
        <f>IF(ISNUMBER(SEARCH('ankieta ESG'!$G$188,CB624)),MAX($CA$3:CA623)+1,0)</f>
        <v>621</v>
      </c>
      <c r="CB624" s="134" t="s">
        <v>4624</v>
      </c>
      <c r="CC624" s="98">
        <v>0</v>
      </c>
      <c r="CD624" s="99" t="str">
        <f>IFERROR(VLOOKUP(ROWS($CB$4:CB624),$CA$4:$CB$2337,2,0),"")</f>
        <v>Jasieniec (pow. grójecki, woj. mazowieckie)</v>
      </c>
      <c r="CE624" s="98">
        <v>0</v>
      </c>
      <c r="CF624" s="98">
        <f>IF(ISNUMBER(SEARCH('ankieta ESG'!$G$189,CG624)),MAX($CF$3:CF623)+1,0)</f>
        <v>621</v>
      </c>
      <c r="CG624" s="134" t="s">
        <v>4624</v>
      </c>
      <c r="CH624" s="98">
        <v>0</v>
      </c>
      <c r="CI624" s="99" t="str">
        <f>IFERROR(VLOOKUP(ROWS($CG$4:CG624),$CF$4:$CG$2337,2,0),"")</f>
        <v>Jasieniec (pow. grójecki, woj. mazowieckie)</v>
      </c>
      <c r="CJ624" s="98">
        <v>0</v>
      </c>
    </row>
    <row r="625" spans="2:88">
      <c r="B625" s="98">
        <f>IF(ISNUMBER(SEARCH('ankieta ESG'!$E$11,C625)),MAX(B$3:$B624)+1,0)</f>
        <v>622</v>
      </c>
      <c r="C625" s="99" t="s">
        <v>666</v>
      </c>
      <c r="D625" s="98">
        <v>0</v>
      </c>
      <c r="E625" s="99" t="str">
        <f>IFERROR(VLOOKUP(ROWS($C$4:C625),$B$4:$C$1385,2,0),"")</f>
        <v>91.01.B Działalność archiwów (PKD 2007)</v>
      </c>
      <c r="F625" s="98">
        <v>0</v>
      </c>
      <c r="AM625" s="98">
        <f>IF(ISNUMBER(SEARCH('ankieta ESG'!$G$180,AN625)),MAX(AM$3:$AM624)+1,0)</f>
        <v>622</v>
      </c>
      <c r="AN625" s="134" t="s">
        <v>4625</v>
      </c>
      <c r="AO625" s="98">
        <v>0</v>
      </c>
      <c r="AP625" s="99" t="str">
        <f>IFERROR(VLOOKUP(ROWS($AN$4:AN625),$AM$4:$AN$2337,2,0),"")</f>
        <v>Jasień (pow. żarski, woj. lubuskie)</v>
      </c>
      <c r="AQ625" s="98">
        <v>0</v>
      </c>
      <c r="AR625" s="98">
        <f>IF(ISNUMBER(SEARCH('ankieta ESG'!$G$181,AS625)),MAX($AR$3:AR624)+1,0)</f>
        <v>622</v>
      </c>
      <c r="AS625" s="134" t="s">
        <v>4625</v>
      </c>
      <c r="AT625" s="98">
        <v>0</v>
      </c>
      <c r="AU625" s="99" t="str">
        <f>IFERROR(VLOOKUP(ROWS($AS$4:AS625),$AR$4:$AS$2337,2,0),"")</f>
        <v>Jasień (pow. żarski, woj. lubuskie)</v>
      </c>
      <c r="AV625" s="98">
        <v>0</v>
      </c>
      <c r="AW625" s="98">
        <f>IF(ISNUMBER(SEARCH('ankieta ESG'!$G$182,AX625)),MAX($AW$3:AW624)+1,0)</f>
        <v>622</v>
      </c>
      <c r="AX625" s="134" t="s">
        <v>4625</v>
      </c>
      <c r="AY625" s="98">
        <v>0</v>
      </c>
      <c r="AZ625" s="99" t="str">
        <f>IFERROR(VLOOKUP(ROWS($AX$4:AX625),$AW$4:$AX$2337,2,0),"")</f>
        <v>Jasień (pow. żarski, woj. lubuskie)</v>
      </c>
      <c r="BA625" s="98">
        <v>0</v>
      </c>
      <c r="BB625" s="98">
        <f>IF(ISNUMBER(SEARCH('ankieta ESG'!$G$183,BC625)),MAX($BB$3:BB624)+1,0)</f>
        <v>622</v>
      </c>
      <c r="BC625" s="134" t="s">
        <v>4625</v>
      </c>
      <c r="BD625" s="98">
        <v>0</v>
      </c>
      <c r="BE625" s="99" t="str">
        <f>IFERROR(VLOOKUP(ROWS($BC$4:BC625),$BB$4:$BC$2337,2,0),"")</f>
        <v>Jasień (pow. żarski, woj. lubuskie)</v>
      </c>
      <c r="BF625" s="98">
        <v>0</v>
      </c>
      <c r="BG625" s="98">
        <f>IF(ISNUMBER(SEARCH('ankieta ESG'!$G$184,BH625)),MAX($BG$3:BG624)+1,0)</f>
        <v>622</v>
      </c>
      <c r="BH625" s="134" t="s">
        <v>4625</v>
      </c>
      <c r="BI625" s="98">
        <v>0</v>
      </c>
      <c r="BJ625" s="99" t="str">
        <f>IFERROR(VLOOKUP(ROWS($BH$4:BH625),$BG$4:$BH$2337,2,0),"")</f>
        <v>Jasień (pow. żarski, woj. lubuskie)</v>
      </c>
      <c r="BK625" s="98">
        <v>0</v>
      </c>
      <c r="BL625" s="98">
        <f>IF(ISNUMBER(SEARCH('ankieta ESG'!$G$185,BM625)),MAX($BL$3:BL624)+1,0)</f>
        <v>622</v>
      </c>
      <c r="BM625" s="134" t="s">
        <v>4625</v>
      </c>
      <c r="BN625" s="98">
        <v>0</v>
      </c>
      <c r="BO625" s="99" t="str">
        <f>IFERROR(VLOOKUP(ROWS($BM$4:BM625),$BL$4:$BM$2337,2,0),"")</f>
        <v>Jasień (pow. żarski, woj. lubuskie)</v>
      </c>
      <c r="BP625" s="98">
        <v>0</v>
      </c>
      <c r="BQ625" s="98">
        <f>IF(ISNUMBER(SEARCH('ankieta ESG'!$G$186,BR625)),MAX($BQ$3:BQ624)+1,0)</f>
        <v>622</v>
      </c>
      <c r="BR625" s="134" t="s">
        <v>4625</v>
      </c>
      <c r="BS625" s="98">
        <v>0</v>
      </c>
      <c r="BT625" s="99" t="str">
        <f>IFERROR(VLOOKUP(ROWS($BR$4:BR625),$BQ$4:$BR$2337,2,0),"")</f>
        <v>Jasień (pow. żarski, woj. lubuskie)</v>
      </c>
      <c r="BU625" s="98">
        <v>0</v>
      </c>
      <c r="BV625" s="98">
        <f>IF(ISNUMBER(SEARCH('ankieta ESG'!$G$187,BW625)),MAX($BV$3:BV624)+1,0)</f>
        <v>622</v>
      </c>
      <c r="BW625" s="134" t="s">
        <v>4625</v>
      </c>
      <c r="BX625" s="98">
        <v>0</v>
      </c>
      <c r="BY625" s="99" t="str">
        <f>IFERROR(VLOOKUP(ROWS($BW$4:BW625),$BV$4:$BW$2337,2,0),"")</f>
        <v>Jasień (pow. żarski, woj. lubuskie)</v>
      </c>
      <c r="BZ625" s="98">
        <v>0</v>
      </c>
      <c r="CA625" s="98">
        <f>IF(ISNUMBER(SEARCH('ankieta ESG'!$G$188,CB625)),MAX($CA$3:CA624)+1,0)</f>
        <v>622</v>
      </c>
      <c r="CB625" s="134" t="s">
        <v>4625</v>
      </c>
      <c r="CC625" s="98">
        <v>0</v>
      </c>
      <c r="CD625" s="99" t="str">
        <f>IFERROR(VLOOKUP(ROWS($CB$4:CB625),$CA$4:$CB$2337,2,0),"")</f>
        <v>Jasień (pow. żarski, woj. lubuskie)</v>
      </c>
      <c r="CE625" s="98">
        <v>0</v>
      </c>
      <c r="CF625" s="98">
        <f>IF(ISNUMBER(SEARCH('ankieta ESG'!$G$189,CG625)),MAX($CF$3:CF624)+1,0)</f>
        <v>622</v>
      </c>
      <c r="CG625" s="134" t="s">
        <v>4625</v>
      </c>
      <c r="CH625" s="98">
        <v>0</v>
      </c>
      <c r="CI625" s="99" t="str">
        <f>IFERROR(VLOOKUP(ROWS($CG$4:CG625),$CF$4:$CG$2337,2,0),"")</f>
        <v>Jasień (pow. żarski, woj. lubuskie)</v>
      </c>
      <c r="CJ625" s="98">
        <v>0</v>
      </c>
    </row>
    <row r="626" spans="2:88">
      <c r="B626" s="98">
        <f>IF(ISNUMBER(SEARCH('ankieta ESG'!$E$11,C626)),MAX(B$3:$B625)+1,0)</f>
        <v>623</v>
      </c>
      <c r="C626" s="99" t="s">
        <v>667</v>
      </c>
      <c r="D626" s="98">
        <v>0</v>
      </c>
      <c r="E626" s="99" t="str">
        <f>IFERROR(VLOOKUP(ROWS($C$4:C626),$B$4:$C$1385,2,0),"")</f>
        <v>91.02.Z Działalność muzeów (PKD 2007)</v>
      </c>
      <c r="F626" s="98">
        <v>0</v>
      </c>
      <c r="AM626" s="98">
        <f>IF(ISNUMBER(SEARCH('ankieta ESG'!$G$180,AN626)),MAX(AM$3:$AM625)+1,0)</f>
        <v>623</v>
      </c>
      <c r="AN626" s="134" t="s">
        <v>4626</v>
      </c>
      <c r="AO626" s="98">
        <v>0</v>
      </c>
      <c r="AP626" s="99" t="str">
        <f>IFERROR(VLOOKUP(ROWS($AN$4:AN626),$AM$4:$AN$2337,2,0),"")</f>
        <v>Jasionówka (pow. moniecki, woj. podlaskie)</v>
      </c>
      <c r="AQ626" s="98">
        <v>0</v>
      </c>
      <c r="AR626" s="98">
        <f>IF(ISNUMBER(SEARCH('ankieta ESG'!$G$181,AS626)),MAX($AR$3:AR625)+1,0)</f>
        <v>623</v>
      </c>
      <c r="AS626" s="134" t="s">
        <v>4626</v>
      </c>
      <c r="AT626" s="98">
        <v>0</v>
      </c>
      <c r="AU626" s="99" t="str">
        <f>IFERROR(VLOOKUP(ROWS($AS$4:AS626),$AR$4:$AS$2337,2,0),"")</f>
        <v>Jasionówka (pow. moniecki, woj. podlaskie)</v>
      </c>
      <c r="AV626" s="98">
        <v>0</v>
      </c>
      <c r="AW626" s="98">
        <f>IF(ISNUMBER(SEARCH('ankieta ESG'!$G$182,AX626)),MAX($AW$3:AW625)+1,0)</f>
        <v>623</v>
      </c>
      <c r="AX626" s="134" t="s">
        <v>4626</v>
      </c>
      <c r="AY626" s="98">
        <v>0</v>
      </c>
      <c r="AZ626" s="99" t="str">
        <f>IFERROR(VLOOKUP(ROWS($AX$4:AX626),$AW$4:$AX$2337,2,0),"")</f>
        <v>Jasionówka (pow. moniecki, woj. podlaskie)</v>
      </c>
      <c r="BA626" s="98">
        <v>0</v>
      </c>
      <c r="BB626" s="98">
        <f>IF(ISNUMBER(SEARCH('ankieta ESG'!$G$183,BC626)),MAX($BB$3:BB625)+1,0)</f>
        <v>623</v>
      </c>
      <c r="BC626" s="134" t="s">
        <v>4626</v>
      </c>
      <c r="BD626" s="98">
        <v>0</v>
      </c>
      <c r="BE626" s="99" t="str">
        <f>IFERROR(VLOOKUP(ROWS($BC$4:BC626),$BB$4:$BC$2337,2,0),"")</f>
        <v>Jasionówka (pow. moniecki, woj. podlaskie)</v>
      </c>
      <c r="BF626" s="98">
        <v>0</v>
      </c>
      <c r="BG626" s="98">
        <f>IF(ISNUMBER(SEARCH('ankieta ESG'!$G$184,BH626)),MAX($BG$3:BG625)+1,0)</f>
        <v>623</v>
      </c>
      <c r="BH626" s="134" t="s">
        <v>4626</v>
      </c>
      <c r="BI626" s="98">
        <v>0</v>
      </c>
      <c r="BJ626" s="99" t="str">
        <f>IFERROR(VLOOKUP(ROWS($BH$4:BH626),$BG$4:$BH$2337,2,0),"")</f>
        <v>Jasionówka (pow. moniecki, woj. podlaskie)</v>
      </c>
      <c r="BK626" s="98">
        <v>0</v>
      </c>
      <c r="BL626" s="98">
        <f>IF(ISNUMBER(SEARCH('ankieta ESG'!$G$185,BM626)),MAX($BL$3:BL625)+1,0)</f>
        <v>623</v>
      </c>
      <c r="BM626" s="134" t="s">
        <v>4626</v>
      </c>
      <c r="BN626" s="98">
        <v>0</v>
      </c>
      <c r="BO626" s="99" t="str">
        <f>IFERROR(VLOOKUP(ROWS($BM$4:BM626),$BL$4:$BM$2337,2,0),"")</f>
        <v>Jasionówka (pow. moniecki, woj. podlaskie)</v>
      </c>
      <c r="BP626" s="98">
        <v>0</v>
      </c>
      <c r="BQ626" s="98">
        <f>IF(ISNUMBER(SEARCH('ankieta ESG'!$G$186,BR626)),MAX($BQ$3:BQ625)+1,0)</f>
        <v>623</v>
      </c>
      <c r="BR626" s="134" t="s">
        <v>4626</v>
      </c>
      <c r="BS626" s="98">
        <v>0</v>
      </c>
      <c r="BT626" s="99" t="str">
        <f>IFERROR(VLOOKUP(ROWS($BR$4:BR626),$BQ$4:$BR$2337,2,0),"")</f>
        <v>Jasionówka (pow. moniecki, woj. podlaskie)</v>
      </c>
      <c r="BU626" s="98">
        <v>0</v>
      </c>
      <c r="BV626" s="98">
        <f>IF(ISNUMBER(SEARCH('ankieta ESG'!$G$187,BW626)),MAX($BV$3:BV625)+1,0)</f>
        <v>623</v>
      </c>
      <c r="BW626" s="134" t="s">
        <v>4626</v>
      </c>
      <c r="BX626" s="98">
        <v>0</v>
      </c>
      <c r="BY626" s="99" t="str">
        <f>IFERROR(VLOOKUP(ROWS($BW$4:BW626),$BV$4:$BW$2337,2,0),"")</f>
        <v>Jasionówka (pow. moniecki, woj. podlaskie)</v>
      </c>
      <c r="BZ626" s="98">
        <v>0</v>
      </c>
      <c r="CA626" s="98">
        <f>IF(ISNUMBER(SEARCH('ankieta ESG'!$G$188,CB626)),MAX($CA$3:CA625)+1,0)</f>
        <v>623</v>
      </c>
      <c r="CB626" s="134" t="s">
        <v>4626</v>
      </c>
      <c r="CC626" s="98">
        <v>0</v>
      </c>
      <c r="CD626" s="99" t="str">
        <f>IFERROR(VLOOKUP(ROWS($CB$4:CB626),$CA$4:$CB$2337,2,0),"")</f>
        <v>Jasionówka (pow. moniecki, woj. podlaskie)</v>
      </c>
      <c r="CE626" s="98">
        <v>0</v>
      </c>
      <c r="CF626" s="98">
        <f>IF(ISNUMBER(SEARCH('ankieta ESG'!$G$189,CG626)),MAX($CF$3:CF625)+1,0)</f>
        <v>623</v>
      </c>
      <c r="CG626" s="134" t="s">
        <v>4626</v>
      </c>
      <c r="CH626" s="98">
        <v>0</v>
      </c>
      <c r="CI626" s="99" t="str">
        <f>IFERROR(VLOOKUP(ROWS($CG$4:CG626),$CF$4:$CG$2337,2,0),"")</f>
        <v>Jasionówka (pow. moniecki, woj. podlaskie)</v>
      </c>
      <c r="CJ626" s="98">
        <v>0</v>
      </c>
    </row>
    <row r="627" spans="2:88">
      <c r="B627" s="98">
        <f>IF(ISNUMBER(SEARCH('ankieta ESG'!$E$11,C627)),MAX(B$3:$B626)+1,0)</f>
        <v>624</v>
      </c>
      <c r="C627" s="99" t="s">
        <v>668</v>
      </c>
      <c r="D627" s="98">
        <v>0</v>
      </c>
      <c r="E627" s="99" t="str">
        <f>IFERROR(VLOOKUP(ROWS($C$4:C627),$B$4:$C$1385,2,0),"")</f>
        <v>91.03.Z Działalność historycznych miejsc i budynków oraz podobnych atrakcji turystycznych (PKD 2007)</v>
      </c>
      <c r="F627" s="98">
        <v>0</v>
      </c>
      <c r="AM627" s="98">
        <f>IF(ISNUMBER(SEARCH('ankieta ESG'!$G$180,AN627)),MAX(AM$3:$AM626)+1,0)</f>
        <v>624</v>
      </c>
      <c r="AN627" s="134" t="s">
        <v>4627</v>
      </c>
      <c r="AO627" s="98">
        <v>0</v>
      </c>
      <c r="AP627" s="99" t="str">
        <f>IFERROR(VLOOKUP(ROWS($AN$4:AN627),$AM$4:$AN$2337,2,0),"")</f>
        <v>Jasło (pow. jasielski, woj. podkarpackie)</v>
      </c>
      <c r="AQ627" s="98">
        <v>0</v>
      </c>
      <c r="AR627" s="98">
        <f>IF(ISNUMBER(SEARCH('ankieta ESG'!$G$181,AS627)),MAX($AR$3:AR626)+1,0)</f>
        <v>624</v>
      </c>
      <c r="AS627" s="134" t="s">
        <v>4627</v>
      </c>
      <c r="AT627" s="98">
        <v>0</v>
      </c>
      <c r="AU627" s="99" t="str">
        <f>IFERROR(VLOOKUP(ROWS($AS$4:AS627),$AR$4:$AS$2337,2,0),"")</f>
        <v>Jasło (pow. jasielski, woj. podkarpackie)</v>
      </c>
      <c r="AV627" s="98">
        <v>0</v>
      </c>
      <c r="AW627" s="98">
        <f>IF(ISNUMBER(SEARCH('ankieta ESG'!$G$182,AX627)),MAX($AW$3:AW626)+1,0)</f>
        <v>624</v>
      </c>
      <c r="AX627" s="134" t="s">
        <v>4627</v>
      </c>
      <c r="AY627" s="98">
        <v>0</v>
      </c>
      <c r="AZ627" s="99" t="str">
        <f>IFERROR(VLOOKUP(ROWS($AX$4:AX627),$AW$4:$AX$2337,2,0),"")</f>
        <v>Jasło (pow. jasielski, woj. podkarpackie)</v>
      </c>
      <c r="BA627" s="98">
        <v>0</v>
      </c>
      <c r="BB627" s="98">
        <f>IF(ISNUMBER(SEARCH('ankieta ESG'!$G$183,BC627)),MAX($BB$3:BB626)+1,0)</f>
        <v>624</v>
      </c>
      <c r="BC627" s="134" t="s">
        <v>4627</v>
      </c>
      <c r="BD627" s="98">
        <v>0</v>
      </c>
      <c r="BE627" s="99" t="str">
        <f>IFERROR(VLOOKUP(ROWS($BC$4:BC627),$BB$4:$BC$2337,2,0),"")</f>
        <v>Jasło (pow. jasielski, woj. podkarpackie)</v>
      </c>
      <c r="BF627" s="98">
        <v>0</v>
      </c>
      <c r="BG627" s="98">
        <f>IF(ISNUMBER(SEARCH('ankieta ESG'!$G$184,BH627)),MAX($BG$3:BG626)+1,0)</f>
        <v>624</v>
      </c>
      <c r="BH627" s="134" t="s">
        <v>4627</v>
      </c>
      <c r="BI627" s="98">
        <v>0</v>
      </c>
      <c r="BJ627" s="99" t="str">
        <f>IFERROR(VLOOKUP(ROWS($BH$4:BH627),$BG$4:$BH$2337,2,0),"")</f>
        <v>Jasło (pow. jasielski, woj. podkarpackie)</v>
      </c>
      <c r="BK627" s="98">
        <v>0</v>
      </c>
      <c r="BL627" s="98">
        <f>IF(ISNUMBER(SEARCH('ankieta ESG'!$G$185,BM627)),MAX($BL$3:BL626)+1,0)</f>
        <v>624</v>
      </c>
      <c r="BM627" s="134" t="s">
        <v>4627</v>
      </c>
      <c r="BN627" s="98">
        <v>0</v>
      </c>
      <c r="BO627" s="99" t="str">
        <f>IFERROR(VLOOKUP(ROWS($BM$4:BM627),$BL$4:$BM$2337,2,0),"")</f>
        <v>Jasło (pow. jasielski, woj. podkarpackie)</v>
      </c>
      <c r="BP627" s="98">
        <v>0</v>
      </c>
      <c r="BQ627" s="98">
        <f>IF(ISNUMBER(SEARCH('ankieta ESG'!$G$186,BR627)),MAX($BQ$3:BQ626)+1,0)</f>
        <v>624</v>
      </c>
      <c r="BR627" s="134" t="s">
        <v>4627</v>
      </c>
      <c r="BS627" s="98">
        <v>0</v>
      </c>
      <c r="BT627" s="99" t="str">
        <f>IFERROR(VLOOKUP(ROWS($BR$4:BR627),$BQ$4:$BR$2337,2,0),"")</f>
        <v>Jasło (pow. jasielski, woj. podkarpackie)</v>
      </c>
      <c r="BU627" s="98">
        <v>0</v>
      </c>
      <c r="BV627" s="98">
        <f>IF(ISNUMBER(SEARCH('ankieta ESG'!$G$187,BW627)),MAX($BV$3:BV626)+1,0)</f>
        <v>624</v>
      </c>
      <c r="BW627" s="134" t="s">
        <v>4627</v>
      </c>
      <c r="BX627" s="98">
        <v>0</v>
      </c>
      <c r="BY627" s="99" t="str">
        <f>IFERROR(VLOOKUP(ROWS($BW$4:BW627),$BV$4:$BW$2337,2,0),"")</f>
        <v>Jasło (pow. jasielski, woj. podkarpackie)</v>
      </c>
      <c r="BZ627" s="98">
        <v>0</v>
      </c>
      <c r="CA627" s="98">
        <f>IF(ISNUMBER(SEARCH('ankieta ESG'!$G$188,CB627)),MAX($CA$3:CA626)+1,0)</f>
        <v>624</v>
      </c>
      <c r="CB627" s="134" t="s">
        <v>4627</v>
      </c>
      <c r="CC627" s="98">
        <v>0</v>
      </c>
      <c r="CD627" s="99" t="str">
        <f>IFERROR(VLOOKUP(ROWS($CB$4:CB627),$CA$4:$CB$2337,2,0),"")</f>
        <v>Jasło (pow. jasielski, woj. podkarpackie)</v>
      </c>
      <c r="CE627" s="98">
        <v>0</v>
      </c>
      <c r="CF627" s="98">
        <f>IF(ISNUMBER(SEARCH('ankieta ESG'!$G$189,CG627)),MAX($CF$3:CF626)+1,0)</f>
        <v>624</v>
      </c>
      <c r="CG627" s="134" t="s">
        <v>4627</v>
      </c>
      <c r="CH627" s="98">
        <v>0</v>
      </c>
      <c r="CI627" s="99" t="str">
        <f>IFERROR(VLOOKUP(ROWS($CG$4:CG627),$CF$4:$CG$2337,2,0),"")</f>
        <v>Jasło (pow. jasielski, woj. podkarpackie)</v>
      </c>
      <c r="CJ627" s="98">
        <v>0</v>
      </c>
    </row>
    <row r="628" spans="2:88">
      <c r="B628" s="98">
        <f>IF(ISNUMBER(SEARCH('ankieta ESG'!$E$11,C628)),MAX(B$3:$B627)+1,0)</f>
        <v>625</v>
      </c>
      <c r="C628" s="99" t="s">
        <v>669</v>
      </c>
      <c r="D628" s="98">
        <v>0</v>
      </c>
      <c r="E628" s="99" t="str">
        <f>IFERROR(VLOOKUP(ROWS($C$4:C628),$B$4:$C$1385,2,0),"")</f>
        <v>91.04.Z Działalność ogrodów botanicznych i zoologicznych oraz obszarów i obiektów ochrony przyrody (PKD 2007)</v>
      </c>
      <c r="F628" s="98">
        <v>0</v>
      </c>
      <c r="AM628" s="98">
        <f>IF(ISNUMBER(SEARCH('ankieta ESG'!$G$180,AN628)),MAX(AM$3:$AM627)+1,0)</f>
        <v>625</v>
      </c>
      <c r="AN628" s="134" t="s">
        <v>4628</v>
      </c>
      <c r="AO628" s="98">
        <v>0</v>
      </c>
      <c r="AP628" s="99" t="str">
        <f>IFERROR(VLOOKUP(ROWS($AN$4:AN628),$AM$4:$AN$2337,2,0),"")</f>
        <v>Jastarnia (pow. pucki, woj. pomorskie)</v>
      </c>
      <c r="AQ628" s="98">
        <v>0</v>
      </c>
      <c r="AR628" s="98">
        <f>IF(ISNUMBER(SEARCH('ankieta ESG'!$G$181,AS628)),MAX($AR$3:AR627)+1,0)</f>
        <v>625</v>
      </c>
      <c r="AS628" s="134" t="s">
        <v>4628</v>
      </c>
      <c r="AT628" s="98">
        <v>0</v>
      </c>
      <c r="AU628" s="99" t="str">
        <f>IFERROR(VLOOKUP(ROWS($AS$4:AS628),$AR$4:$AS$2337,2,0),"")</f>
        <v>Jastarnia (pow. pucki, woj. pomorskie)</v>
      </c>
      <c r="AV628" s="98">
        <v>0</v>
      </c>
      <c r="AW628" s="98">
        <f>IF(ISNUMBER(SEARCH('ankieta ESG'!$G$182,AX628)),MAX($AW$3:AW627)+1,0)</f>
        <v>625</v>
      </c>
      <c r="AX628" s="134" t="s">
        <v>4628</v>
      </c>
      <c r="AY628" s="98">
        <v>0</v>
      </c>
      <c r="AZ628" s="99" t="str">
        <f>IFERROR(VLOOKUP(ROWS($AX$4:AX628),$AW$4:$AX$2337,2,0),"")</f>
        <v>Jastarnia (pow. pucki, woj. pomorskie)</v>
      </c>
      <c r="BA628" s="98">
        <v>0</v>
      </c>
      <c r="BB628" s="98">
        <f>IF(ISNUMBER(SEARCH('ankieta ESG'!$G$183,BC628)),MAX($BB$3:BB627)+1,0)</f>
        <v>625</v>
      </c>
      <c r="BC628" s="134" t="s">
        <v>4628</v>
      </c>
      <c r="BD628" s="98">
        <v>0</v>
      </c>
      <c r="BE628" s="99" t="str">
        <f>IFERROR(VLOOKUP(ROWS($BC$4:BC628),$BB$4:$BC$2337,2,0),"")</f>
        <v>Jastarnia (pow. pucki, woj. pomorskie)</v>
      </c>
      <c r="BF628" s="98">
        <v>0</v>
      </c>
      <c r="BG628" s="98">
        <f>IF(ISNUMBER(SEARCH('ankieta ESG'!$G$184,BH628)),MAX($BG$3:BG627)+1,0)</f>
        <v>625</v>
      </c>
      <c r="BH628" s="134" t="s">
        <v>4628</v>
      </c>
      <c r="BI628" s="98">
        <v>0</v>
      </c>
      <c r="BJ628" s="99" t="str">
        <f>IFERROR(VLOOKUP(ROWS($BH$4:BH628),$BG$4:$BH$2337,2,0),"")</f>
        <v>Jastarnia (pow. pucki, woj. pomorskie)</v>
      </c>
      <c r="BK628" s="98">
        <v>0</v>
      </c>
      <c r="BL628" s="98">
        <f>IF(ISNUMBER(SEARCH('ankieta ESG'!$G$185,BM628)),MAX($BL$3:BL627)+1,0)</f>
        <v>625</v>
      </c>
      <c r="BM628" s="134" t="s">
        <v>4628</v>
      </c>
      <c r="BN628" s="98">
        <v>0</v>
      </c>
      <c r="BO628" s="99" t="str">
        <f>IFERROR(VLOOKUP(ROWS($BM$4:BM628),$BL$4:$BM$2337,2,0),"")</f>
        <v>Jastarnia (pow. pucki, woj. pomorskie)</v>
      </c>
      <c r="BP628" s="98">
        <v>0</v>
      </c>
      <c r="BQ628" s="98">
        <f>IF(ISNUMBER(SEARCH('ankieta ESG'!$G$186,BR628)),MAX($BQ$3:BQ627)+1,0)</f>
        <v>625</v>
      </c>
      <c r="BR628" s="134" t="s">
        <v>4628</v>
      </c>
      <c r="BS628" s="98">
        <v>0</v>
      </c>
      <c r="BT628" s="99" t="str">
        <f>IFERROR(VLOOKUP(ROWS($BR$4:BR628),$BQ$4:$BR$2337,2,0),"")</f>
        <v>Jastarnia (pow. pucki, woj. pomorskie)</v>
      </c>
      <c r="BU628" s="98">
        <v>0</v>
      </c>
      <c r="BV628" s="98">
        <f>IF(ISNUMBER(SEARCH('ankieta ESG'!$G$187,BW628)),MAX($BV$3:BV627)+1,0)</f>
        <v>625</v>
      </c>
      <c r="BW628" s="134" t="s">
        <v>4628</v>
      </c>
      <c r="BX628" s="98">
        <v>0</v>
      </c>
      <c r="BY628" s="99" t="str">
        <f>IFERROR(VLOOKUP(ROWS($BW$4:BW628),$BV$4:$BW$2337,2,0),"")</f>
        <v>Jastarnia (pow. pucki, woj. pomorskie)</v>
      </c>
      <c r="BZ628" s="98">
        <v>0</v>
      </c>
      <c r="CA628" s="98">
        <f>IF(ISNUMBER(SEARCH('ankieta ESG'!$G$188,CB628)),MAX($CA$3:CA627)+1,0)</f>
        <v>625</v>
      </c>
      <c r="CB628" s="134" t="s">
        <v>4628</v>
      </c>
      <c r="CC628" s="98">
        <v>0</v>
      </c>
      <c r="CD628" s="99" t="str">
        <f>IFERROR(VLOOKUP(ROWS($CB$4:CB628),$CA$4:$CB$2337,2,0),"")</f>
        <v>Jastarnia (pow. pucki, woj. pomorskie)</v>
      </c>
      <c r="CE628" s="98">
        <v>0</v>
      </c>
      <c r="CF628" s="98">
        <f>IF(ISNUMBER(SEARCH('ankieta ESG'!$G$189,CG628)),MAX($CF$3:CF627)+1,0)</f>
        <v>625</v>
      </c>
      <c r="CG628" s="134" t="s">
        <v>4628</v>
      </c>
      <c r="CH628" s="98">
        <v>0</v>
      </c>
      <c r="CI628" s="99" t="str">
        <f>IFERROR(VLOOKUP(ROWS($CG$4:CG628),$CF$4:$CG$2337,2,0),"")</f>
        <v>Jastarnia (pow. pucki, woj. pomorskie)</v>
      </c>
      <c r="CJ628" s="98">
        <v>0</v>
      </c>
    </row>
    <row r="629" spans="2:88">
      <c r="B629" s="98">
        <f>IF(ISNUMBER(SEARCH('ankieta ESG'!$E$11,C629)),MAX(B$3:$B628)+1,0)</f>
        <v>626</v>
      </c>
      <c r="C629" s="99" t="s">
        <v>670</v>
      </c>
      <c r="D629" s="98">
        <v>0</v>
      </c>
      <c r="E629" s="99" t="str">
        <f>IFERROR(VLOOKUP(ROWS($C$4:C629),$B$4:$C$1385,2,0),"")</f>
        <v>92.00.Z Działalność związana z grami losowymi i zakładami wzajemnymi (PKD 2007)</v>
      </c>
      <c r="F629" s="98">
        <v>0</v>
      </c>
      <c r="AM629" s="98">
        <f>IF(ISNUMBER(SEARCH('ankieta ESG'!$G$180,AN629)),MAX(AM$3:$AM628)+1,0)</f>
        <v>626</v>
      </c>
      <c r="AN629" s="134" t="s">
        <v>4629</v>
      </c>
      <c r="AO629" s="98">
        <v>0</v>
      </c>
      <c r="AP629" s="99" t="str">
        <f>IFERROR(VLOOKUP(ROWS($AN$4:AN629),$AM$4:$AN$2337,2,0),"")</f>
        <v>Jastków (pow. lubelski, woj. lubelskie)</v>
      </c>
      <c r="AQ629" s="98">
        <v>0</v>
      </c>
      <c r="AR629" s="98">
        <f>IF(ISNUMBER(SEARCH('ankieta ESG'!$G$181,AS629)),MAX($AR$3:AR628)+1,0)</f>
        <v>626</v>
      </c>
      <c r="AS629" s="134" t="s">
        <v>4629</v>
      </c>
      <c r="AT629" s="98">
        <v>0</v>
      </c>
      <c r="AU629" s="99" t="str">
        <f>IFERROR(VLOOKUP(ROWS($AS$4:AS629),$AR$4:$AS$2337,2,0),"")</f>
        <v>Jastków (pow. lubelski, woj. lubelskie)</v>
      </c>
      <c r="AV629" s="98">
        <v>0</v>
      </c>
      <c r="AW629" s="98">
        <f>IF(ISNUMBER(SEARCH('ankieta ESG'!$G$182,AX629)),MAX($AW$3:AW628)+1,0)</f>
        <v>626</v>
      </c>
      <c r="AX629" s="134" t="s">
        <v>4629</v>
      </c>
      <c r="AY629" s="98">
        <v>0</v>
      </c>
      <c r="AZ629" s="99" t="str">
        <f>IFERROR(VLOOKUP(ROWS($AX$4:AX629),$AW$4:$AX$2337,2,0),"")</f>
        <v>Jastków (pow. lubelski, woj. lubelskie)</v>
      </c>
      <c r="BA629" s="98">
        <v>0</v>
      </c>
      <c r="BB629" s="98">
        <f>IF(ISNUMBER(SEARCH('ankieta ESG'!$G$183,BC629)),MAX($BB$3:BB628)+1,0)</f>
        <v>626</v>
      </c>
      <c r="BC629" s="134" t="s">
        <v>4629</v>
      </c>
      <c r="BD629" s="98">
        <v>0</v>
      </c>
      <c r="BE629" s="99" t="str">
        <f>IFERROR(VLOOKUP(ROWS($BC$4:BC629),$BB$4:$BC$2337,2,0),"")</f>
        <v>Jastków (pow. lubelski, woj. lubelskie)</v>
      </c>
      <c r="BF629" s="98">
        <v>0</v>
      </c>
      <c r="BG629" s="98">
        <f>IF(ISNUMBER(SEARCH('ankieta ESG'!$G$184,BH629)),MAX($BG$3:BG628)+1,0)</f>
        <v>626</v>
      </c>
      <c r="BH629" s="134" t="s">
        <v>4629</v>
      </c>
      <c r="BI629" s="98">
        <v>0</v>
      </c>
      <c r="BJ629" s="99" t="str">
        <f>IFERROR(VLOOKUP(ROWS($BH$4:BH629),$BG$4:$BH$2337,2,0),"")</f>
        <v>Jastków (pow. lubelski, woj. lubelskie)</v>
      </c>
      <c r="BK629" s="98">
        <v>0</v>
      </c>
      <c r="BL629" s="98">
        <f>IF(ISNUMBER(SEARCH('ankieta ESG'!$G$185,BM629)),MAX($BL$3:BL628)+1,0)</f>
        <v>626</v>
      </c>
      <c r="BM629" s="134" t="s">
        <v>4629</v>
      </c>
      <c r="BN629" s="98">
        <v>0</v>
      </c>
      <c r="BO629" s="99" t="str">
        <f>IFERROR(VLOOKUP(ROWS($BM$4:BM629),$BL$4:$BM$2337,2,0),"")</f>
        <v>Jastków (pow. lubelski, woj. lubelskie)</v>
      </c>
      <c r="BP629" s="98">
        <v>0</v>
      </c>
      <c r="BQ629" s="98">
        <f>IF(ISNUMBER(SEARCH('ankieta ESG'!$G$186,BR629)),MAX($BQ$3:BQ628)+1,0)</f>
        <v>626</v>
      </c>
      <c r="BR629" s="134" t="s">
        <v>4629</v>
      </c>
      <c r="BS629" s="98">
        <v>0</v>
      </c>
      <c r="BT629" s="99" t="str">
        <f>IFERROR(VLOOKUP(ROWS($BR$4:BR629),$BQ$4:$BR$2337,2,0),"")</f>
        <v>Jastków (pow. lubelski, woj. lubelskie)</v>
      </c>
      <c r="BU629" s="98">
        <v>0</v>
      </c>
      <c r="BV629" s="98">
        <f>IF(ISNUMBER(SEARCH('ankieta ESG'!$G$187,BW629)),MAX($BV$3:BV628)+1,0)</f>
        <v>626</v>
      </c>
      <c r="BW629" s="134" t="s">
        <v>4629</v>
      </c>
      <c r="BX629" s="98">
        <v>0</v>
      </c>
      <c r="BY629" s="99" t="str">
        <f>IFERROR(VLOOKUP(ROWS($BW$4:BW629),$BV$4:$BW$2337,2,0),"")</f>
        <v>Jastków (pow. lubelski, woj. lubelskie)</v>
      </c>
      <c r="BZ629" s="98">
        <v>0</v>
      </c>
      <c r="CA629" s="98">
        <f>IF(ISNUMBER(SEARCH('ankieta ESG'!$G$188,CB629)),MAX($CA$3:CA628)+1,0)</f>
        <v>626</v>
      </c>
      <c r="CB629" s="134" t="s">
        <v>4629</v>
      </c>
      <c r="CC629" s="98">
        <v>0</v>
      </c>
      <c r="CD629" s="99" t="str">
        <f>IFERROR(VLOOKUP(ROWS($CB$4:CB629),$CA$4:$CB$2337,2,0),"")</f>
        <v>Jastków (pow. lubelski, woj. lubelskie)</v>
      </c>
      <c r="CE629" s="98">
        <v>0</v>
      </c>
      <c r="CF629" s="98">
        <f>IF(ISNUMBER(SEARCH('ankieta ESG'!$G$189,CG629)),MAX($CF$3:CF628)+1,0)</f>
        <v>626</v>
      </c>
      <c r="CG629" s="134" t="s">
        <v>4629</v>
      </c>
      <c r="CH629" s="98">
        <v>0</v>
      </c>
      <c r="CI629" s="99" t="str">
        <f>IFERROR(VLOOKUP(ROWS($CG$4:CG629),$CF$4:$CG$2337,2,0),"")</f>
        <v>Jastków (pow. lubelski, woj. lubelskie)</v>
      </c>
      <c r="CJ629" s="98">
        <v>0</v>
      </c>
    </row>
    <row r="630" spans="2:88">
      <c r="B630" s="98">
        <f>IF(ISNUMBER(SEARCH('ankieta ESG'!$E$11,C630)),MAX(B$3:$B629)+1,0)</f>
        <v>627</v>
      </c>
      <c r="C630" s="99" t="s">
        <v>671</v>
      </c>
      <c r="D630" s="98">
        <v>0</v>
      </c>
      <c r="E630" s="99" t="str">
        <f>IFERROR(VLOOKUP(ROWS($C$4:C630),$B$4:$C$1385,2,0),"")</f>
        <v>93.11.Z Działalność obiektów sportowych (PKD 2007)</v>
      </c>
      <c r="F630" s="98">
        <v>0</v>
      </c>
      <c r="AM630" s="98">
        <f>IF(ISNUMBER(SEARCH('ankieta ESG'!$G$180,AN630)),MAX(AM$3:$AM629)+1,0)</f>
        <v>627</v>
      </c>
      <c r="AN630" s="134" t="s">
        <v>4630</v>
      </c>
      <c r="AO630" s="98">
        <v>0</v>
      </c>
      <c r="AP630" s="99" t="str">
        <f>IFERROR(VLOOKUP(ROWS($AN$4:AN630),$AM$4:$AN$2337,2,0),"")</f>
        <v>Jastrowie (pow. złotowski, woj. wielkopolskie)</v>
      </c>
      <c r="AQ630" s="98">
        <v>0</v>
      </c>
      <c r="AR630" s="98">
        <f>IF(ISNUMBER(SEARCH('ankieta ESG'!$G$181,AS630)),MAX($AR$3:AR629)+1,0)</f>
        <v>627</v>
      </c>
      <c r="AS630" s="134" t="s">
        <v>4630</v>
      </c>
      <c r="AT630" s="98">
        <v>0</v>
      </c>
      <c r="AU630" s="99" t="str">
        <f>IFERROR(VLOOKUP(ROWS($AS$4:AS630),$AR$4:$AS$2337,2,0),"")</f>
        <v>Jastrowie (pow. złotowski, woj. wielkopolskie)</v>
      </c>
      <c r="AV630" s="98">
        <v>0</v>
      </c>
      <c r="AW630" s="98">
        <f>IF(ISNUMBER(SEARCH('ankieta ESG'!$G$182,AX630)),MAX($AW$3:AW629)+1,0)</f>
        <v>627</v>
      </c>
      <c r="AX630" s="134" t="s">
        <v>4630</v>
      </c>
      <c r="AY630" s="98">
        <v>0</v>
      </c>
      <c r="AZ630" s="99" t="str">
        <f>IFERROR(VLOOKUP(ROWS($AX$4:AX630),$AW$4:$AX$2337,2,0),"")</f>
        <v>Jastrowie (pow. złotowski, woj. wielkopolskie)</v>
      </c>
      <c r="BA630" s="98">
        <v>0</v>
      </c>
      <c r="BB630" s="98">
        <f>IF(ISNUMBER(SEARCH('ankieta ESG'!$G$183,BC630)),MAX($BB$3:BB629)+1,0)</f>
        <v>627</v>
      </c>
      <c r="BC630" s="134" t="s">
        <v>4630</v>
      </c>
      <c r="BD630" s="98">
        <v>0</v>
      </c>
      <c r="BE630" s="99" t="str">
        <f>IFERROR(VLOOKUP(ROWS($BC$4:BC630),$BB$4:$BC$2337,2,0),"")</f>
        <v>Jastrowie (pow. złotowski, woj. wielkopolskie)</v>
      </c>
      <c r="BF630" s="98">
        <v>0</v>
      </c>
      <c r="BG630" s="98">
        <f>IF(ISNUMBER(SEARCH('ankieta ESG'!$G$184,BH630)),MAX($BG$3:BG629)+1,0)</f>
        <v>627</v>
      </c>
      <c r="BH630" s="134" t="s">
        <v>4630</v>
      </c>
      <c r="BI630" s="98">
        <v>0</v>
      </c>
      <c r="BJ630" s="99" t="str">
        <f>IFERROR(VLOOKUP(ROWS($BH$4:BH630),$BG$4:$BH$2337,2,0),"")</f>
        <v>Jastrowie (pow. złotowski, woj. wielkopolskie)</v>
      </c>
      <c r="BK630" s="98">
        <v>0</v>
      </c>
      <c r="BL630" s="98">
        <f>IF(ISNUMBER(SEARCH('ankieta ESG'!$G$185,BM630)),MAX($BL$3:BL629)+1,0)</f>
        <v>627</v>
      </c>
      <c r="BM630" s="134" t="s">
        <v>4630</v>
      </c>
      <c r="BN630" s="98">
        <v>0</v>
      </c>
      <c r="BO630" s="99" t="str">
        <f>IFERROR(VLOOKUP(ROWS($BM$4:BM630),$BL$4:$BM$2337,2,0),"")</f>
        <v>Jastrowie (pow. złotowski, woj. wielkopolskie)</v>
      </c>
      <c r="BP630" s="98">
        <v>0</v>
      </c>
      <c r="BQ630" s="98">
        <f>IF(ISNUMBER(SEARCH('ankieta ESG'!$G$186,BR630)),MAX($BQ$3:BQ629)+1,0)</f>
        <v>627</v>
      </c>
      <c r="BR630" s="134" t="s">
        <v>4630</v>
      </c>
      <c r="BS630" s="98">
        <v>0</v>
      </c>
      <c r="BT630" s="99" t="str">
        <f>IFERROR(VLOOKUP(ROWS($BR$4:BR630),$BQ$4:$BR$2337,2,0),"")</f>
        <v>Jastrowie (pow. złotowski, woj. wielkopolskie)</v>
      </c>
      <c r="BU630" s="98">
        <v>0</v>
      </c>
      <c r="BV630" s="98">
        <f>IF(ISNUMBER(SEARCH('ankieta ESG'!$G$187,BW630)),MAX($BV$3:BV629)+1,0)</f>
        <v>627</v>
      </c>
      <c r="BW630" s="134" t="s">
        <v>4630</v>
      </c>
      <c r="BX630" s="98">
        <v>0</v>
      </c>
      <c r="BY630" s="99" t="str">
        <f>IFERROR(VLOOKUP(ROWS($BW$4:BW630),$BV$4:$BW$2337,2,0),"")</f>
        <v>Jastrowie (pow. złotowski, woj. wielkopolskie)</v>
      </c>
      <c r="BZ630" s="98">
        <v>0</v>
      </c>
      <c r="CA630" s="98">
        <f>IF(ISNUMBER(SEARCH('ankieta ESG'!$G$188,CB630)),MAX($CA$3:CA629)+1,0)</f>
        <v>627</v>
      </c>
      <c r="CB630" s="134" t="s">
        <v>4630</v>
      </c>
      <c r="CC630" s="98">
        <v>0</v>
      </c>
      <c r="CD630" s="99" t="str">
        <f>IFERROR(VLOOKUP(ROWS($CB$4:CB630),$CA$4:$CB$2337,2,0),"")</f>
        <v>Jastrowie (pow. złotowski, woj. wielkopolskie)</v>
      </c>
      <c r="CE630" s="98">
        <v>0</v>
      </c>
      <c r="CF630" s="98">
        <f>IF(ISNUMBER(SEARCH('ankieta ESG'!$G$189,CG630)),MAX($CF$3:CF629)+1,0)</f>
        <v>627</v>
      </c>
      <c r="CG630" s="134" t="s">
        <v>4630</v>
      </c>
      <c r="CH630" s="98">
        <v>0</v>
      </c>
      <c r="CI630" s="99" t="str">
        <f>IFERROR(VLOOKUP(ROWS($CG$4:CG630),$CF$4:$CG$2337,2,0),"")</f>
        <v>Jastrowie (pow. złotowski, woj. wielkopolskie)</v>
      </c>
      <c r="CJ630" s="98">
        <v>0</v>
      </c>
    </row>
    <row r="631" spans="2:88">
      <c r="B631" s="98">
        <f>IF(ISNUMBER(SEARCH('ankieta ESG'!$E$11,C631)),MAX(B$3:$B630)+1,0)</f>
        <v>628</v>
      </c>
      <c r="C631" s="99" t="s">
        <v>672</v>
      </c>
      <c r="D631" s="98">
        <v>0</v>
      </c>
      <c r="E631" s="99" t="str">
        <f>IFERROR(VLOOKUP(ROWS($C$4:C631),$B$4:$C$1385,2,0),"")</f>
        <v>93.12.Z Działalność klubów sportowych (PKD 2007)</v>
      </c>
      <c r="F631" s="98">
        <v>0</v>
      </c>
      <c r="AM631" s="98">
        <f>IF(ISNUMBER(SEARCH('ankieta ESG'!$G$180,AN631)),MAX(AM$3:$AM630)+1,0)</f>
        <v>628</v>
      </c>
      <c r="AN631" s="134" t="s">
        <v>4631</v>
      </c>
      <c r="AO631" s="98">
        <v>0</v>
      </c>
      <c r="AP631" s="99" t="str">
        <f>IFERROR(VLOOKUP(ROWS($AN$4:AN631),$AM$4:$AN$2337,2,0),"")</f>
        <v>Jastrząb (pow. szydłowiecki, woj. mazowieckie)</v>
      </c>
      <c r="AQ631" s="98">
        <v>0</v>
      </c>
      <c r="AR631" s="98">
        <f>IF(ISNUMBER(SEARCH('ankieta ESG'!$G$181,AS631)),MAX($AR$3:AR630)+1,0)</f>
        <v>628</v>
      </c>
      <c r="AS631" s="134" t="s">
        <v>4631</v>
      </c>
      <c r="AT631" s="98">
        <v>0</v>
      </c>
      <c r="AU631" s="99" t="str">
        <f>IFERROR(VLOOKUP(ROWS($AS$4:AS631),$AR$4:$AS$2337,2,0),"")</f>
        <v>Jastrząb (pow. szydłowiecki, woj. mazowieckie)</v>
      </c>
      <c r="AV631" s="98">
        <v>0</v>
      </c>
      <c r="AW631" s="98">
        <f>IF(ISNUMBER(SEARCH('ankieta ESG'!$G$182,AX631)),MAX($AW$3:AW630)+1,0)</f>
        <v>628</v>
      </c>
      <c r="AX631" s="134" t="s">
        <v>4631</v>
      </c>
      <c r="AY631" s="98">
        <v>0</v>
      </c>
      <c r="AZ631" s="99" t="str">
        <f>IFERROR(VLOOKUP(ROWS($AX$4:AX631),$AW$4:$AX$2337,2,0),"")</f>
        <v>Jastrząb (pow. szydłowiecki, woj. mazowieckie)</v>
      </c>
      <c r="BA631" s="98">
        <v>0</v>
      </c>
      <c r="BB631" s="98">
        <f>IF(ISNUMBER(SEARCH('ankieta ESG'!$G$183,BC631)),MAX($BB$3:BB630)+1,0)</f>
        <v>628</v>
      </c>
      <c r="BC631" s="134" t="s">
        <v>4631</v>
      </c>
      <c r="BD631" s="98">
        <v>0</v>
      </c>
      <c r="BE631" s="99" t="str">
        <f>IFERROR(VLOOKUP(ROWS($BC$4:BC631),$BB$4:$BC$2337,2,0),"")</f>
        <v>Jastrząb (pow. szydłowiecki, woj. mazowieckie)</v>
      </c>
      <c r="BF631" s="98">
        <v>0</v>
      </c>
      <c r="BG631" s="98">
        <f>IF(ISNUMBER(SEARCH('ankieta ESG'!$G$184,BH631)),MAX($BG$3:BG630)+1,0)</f>
        <v>628</v>
      </c>
      <c r="BH631" s="134" t="s">
        <v>4631</v>
      </c>
      <c r="BI631" s="98">
        <v>0</v>
      </c>
      <c r="BJ631" s="99" t="str">
        <f>IFERROR(VLOOKUP(ROWS($BH$4:BH631),$BG$4:$BH$2337,2,0),"")</f>
        <v>Jastrząb (pow. szydłowiecki, woj. mazowieckie)</v>
      </c>
      <c r="BK631" s="98">
        <v>0</v>
      </c>
      <c r="BL631" s="98">
        <f>IF(ISNUMBER(SEARCH('ankieta ESG'!$G$185,BM631)),MAX($BL$3:BL630)+1,0)</f>
        <v>628</v>
      </c>
      <c r="BM631" s="134" t="s">
        <v>4631</v>
      </c>
      <c r="BN631" s="98">
        <v>0</v>
      </c>
      <c r="BO631" s="99" t="str">
        <f>IFERROR(VLOOKUP(ROWS($BM$4:BM631),$BL$4:$BM$2337,2,0),"")</f>
        <v>Jastrząb (pow. szydłowiecki, woj. mazowieckie)</v>
      </c>
      <c r="BP631" s="98">
        <v>0</v>
      </c>
      <c r="BQ631" s="98">
        <f>IF(ISNUMBER(SEARCH('ankieta ESG'!$G$186,BR631)),MAX($BQ$3:BQ630)+1,0)</f>
        <v>628</v>
      </c>
      <c r="BR631" s="134" t="s">
        <v>4631</v>
      </c>
      <c r="BS631" s="98">
        <v>0</v>
      </c>
      <c r="BT631" s="99" t="str">
        <f>IFERROR(VLOOKUP(ROWS($BR$4:BR631),$BQ$4:$BR$2337,2,0),"")</f>
        <v>Jastrząb (pow. szydłowiecki, woj. mazowieckie)</v>
      </c>
      <c r="BU631" s="98">
        <v>0</v>
      </c>
      <c r="BV631" s="98">
        <f>IF(ISNUMBER(SEARCH('ankieta ESG'!$G$187,BW631)),MAX($BV$3:BV630)+1,0)</f>
        <v>628</v>
      </c>
      <c r="BW631" s="134" t="s">
        <v>4631</v>
      </c>
      <c r="BX631" s="98">
        <v>0</v>
      </c>
      <c r="BY631" s="99" t="str">
        <f>IFERROR(VLOOKUP(ROWS($BW$4:BW631),$BV$4:$BW$2337,2,0),"")</f>
        <v>Jastrząb (pow. szydłowiecki, woj. mazowieckie)</v>
      </c>
      <c r="BZ631" s="98">
        <v>0</v>
      </c>
      <c r="CA631" s="98">
        <f>IF(ISNUMBER(SEARCH('ankieta ESG'!$G$188,CB631)),MAX($CA$3:CA630)+1,0)</f>
        <v>628</v>
      </c>
      <c r="CB631" s="134" t="s">
        <v>4631</v>
      </c>
      <c r="CC631" s="98">
        <v>0</v>
      </c>
      <c r="CD631" s="99" t="str">
        <f>IFERROR(VLOOKUP(ROWS($CB$4:CB631),$CA$4:$CB$2337,2,0),"")</f>
        <v>Jastrząb (pow. szydłowiecki, woj. mazowieckie)</v>
      </c>
      <c r="CE631" s="98">
        <v>0</v>
      </c>
      <c r="CF631" s="98">
        <f>IF(ISNUMBER(SEARCH('ankieta ESG'!$G$189,CG631)),MAX($CF$3:CF630)+1,0)</f>
        <v>628</v>
      </c>
      <c r="CG631" s="134" t="s">
        <v>4631</v>
      </c>
      <c r="CH631" s="98">
        <v>0</v>
      </c>
      <c r="CI631" s="99" t="str">
        <f>IFERROR(VLOOKUP(ROWS($CG$4:CG631),$CF$4:$CG$2337,2,0),"")</f>
        <v>Jastrząb (pow. szydłowiecki, woj. mazowieckie)</v>
      </c>
      <c r="CJ631" s="98">
        <v>0</v>
      </c>
    </row>
    <row r="632" spans="2:88">
      <c r="B632" s="98">
        <f>IF(ISNUMBER(SEARCH('ankieta ESG'!$E$11,C632)),MAX(B$3:$B631)+1,0)</f>
        <v>629</v>
      </c>
      <c r="C632" s="99" t="s">
        <v>673</v>
      </c>
      <c r="D632" s="98">
        <v>0</v>
      </c>
      <c r="E632" s="99" t="str">
        <f>IFERROR(VLOOKUP(ROWS($C$4:C632),$B$4:$C$1385,2,0),"")</f>
        <v>93.13.Z Działalność obiektów służących poprawie kondycji fizycznej (PKD 2007)</v>
      </c>
      <c r="F632" s="98">
        <v>0</v>
      </c>
      <c r="AM632" s="98">
        <f>IF(ISNUMBER(SEARCH('ankieta ESG'!$G$180,AN632)),MAX(AM$3:$AM631)+1,0)</f>
        <v>629</v>
      </c>
      <c r="AN632" s="134" t="s">
        <v>4632</v>
      </c>
      <c r="AO632" s="98">
        <v>0</v>
      </c>
      <c r="AP632" s="99" t="str">
        <f>IFERROR(VLOOKUP(ROWS($AN$4:AN632),$AM$4:$AN$2337,2,0),"")</f>
        <v>Jastrzębia (pow. radomski, woj. mazowieckie)</v>
      </c>
      <c r="AQ632" s="98">
        <v>0</v>
      </c>
      <c r="AR632" s="98">
        <f>IF(ISNUMBER(SEARCH('ankieta ESG'!$G$181,AS632)),MAX($AR$3:AR631)+1,0)</f>
        <v>629</v>
      </c>
      <c r="AS632" s="134" t="s">
        <v>4632</v>
      </c>
      <c r="AT632" s="98">
        <v>0</v>
      </c>
      <c r="AU632" s="99" t="str">
        <f>IFERROR(VLOOKUP(ROWS($AS$4:AS632),$AR$4:$AS$2337,2,0),"")</f>
        <v>Jastrzębia (pow. radomski, woj. mazowieckie)</v>
      </c>
      <c r="AV632" s="98">
        <v>0</v>
      </c>
      <c r="AW632" s="98">
        <f>IF(ISNUMBER(SEARCH('ankieta ESG'!$G$182,AX632)),MAX($AW$3:AW631)+1,0)</f>
        <v>629</v>
      </c>
      <c r="AX632" s="134" t="s">
        <v>4632</v>
      </c>
      <c r="AY632" s="98">
        <v>0</v>
      </c>
      <c r="AZ632" s="99" t="str">
        <f>IFERROR(VLOOKUP(ROWS($AX$4:AX632),$AW$4:$AX$2337,2,0),"")</f>
        <v>Jastrzębia (pow. radomski, woj. mazowieckie)</v>
      </c>
      <c r="BA632" s="98">
        <v>0</v>
      </c>
      <c r="BB632" s="98">
        <f>IF(ISNUMBER(SEARCH('ankieta ESG'!$G$183,BC632)),MAX($BB$3:BB631)+1,0)</f>
        <v>629</v>
      </c>
      <c r="BC632" s="134" t="s">
        <v>4632</v>
      </c>
      <c r="BD632" s="98">
        <v>0</v>
      </c>
      <c r="BE632" s="99" t="str">
        <f>IFERROR(VLOOKUP(ROWS($BC$4:BC632),$BB$4:$BC$2337,2,0),"")</f>
        <v>Jastrzębia (pow. radomski, woj. mazowieckie)</v>
      </c>
      <c r="BF632" s="98">
        <v>0</v>
      </c>
      <c r="BG632" s="98">
        <f>IF(ISNUMBER(SEARCH('ankieta ESG'!$G$184,BH632)),MAX($BG$3:BG631)+1,0)</f>
        <v>629</v>
      </c>
      <c r="BH632" s="134" t="s">
        <v>4632</v>
      </c>
      <c r="BI632" s="98">
        <v>0</v>
      </c>
      <c r="BJ632" s="99" t="str">
        <f>IFERROR(VLOOKUP(ROWS($BH$4:BH632),$BG$4:$BH$2337,2,0),"")</f>
        <v>Jastrzębia (pow. radomski, woj. mazowieckie)</v>
      </c>
      <c r="BK632" s="98">
        <v>0</v>
      </c>
      <c r="BL632" s="98">
        <f>IF(ISNUMBER(SEARCH('ankieta ESG'!$G$185,BM632)),MAX($BL$3:BL631)+1,0)</f>
        <v>629</v>
      </c>
      <c r="BM632" s="134" t="s">
        <v>4632</v>
      </c>
      <c r="BN632" s="98">
        <v>0</v>
      </c>
      <c r="BO632" s="99" t="str">
        <f>IFERROR(VLOOKUP(ROWS($BM$4:BM632),$BL$4:$BM$2337,2,0),"")</f>
        <v>Jastrzębia (pow. radomski, woj. mazowieckie)</v>
      </c>
      <c r="BP632" s="98">
        <v>0</v>
      </c>
      <c r="BQ632" s="98">
        <f>IF(ISNUMBER(SEARCH('ankieta ESG'!$G$186,BR632)),MAX($BQ$3:BQ631)+1,0)</f>
        <v>629</v>
      </c>
      <c r="BR632" s="134" t="s">
        <v>4632</v>
      </c>
      <c r="BS632" s="98">
        <v>0</v>
      </c>
      <c r="BT632" s="99" t="str">
        <f>IFERROR(VLOOKUP(ROWS($BR$4:BR632),$BQ$4:$BR$2337,2,0),"")</f>
        <v>Jastrzębia (pow. radomski, woj. mazowieckie)</v>
      </c>
      <c r="BU632" s="98">
        <v>0</v>
      </c>
      <c r="BV632" s="98">
        <f>IF(ISNUMBER(SEARCH('ankieta ESG'!$G$187,BW632)),MAX($BV$3:BV631)+1,0)</f>
        <v>629</v>
      </c>
      <c r="BW632" s="134" t="s">
        <v>4632</v>
      </c>
      <c r="BX632" s="98">
        <v>0</v>
      </c>
      <c r="BY632" s="99" t="str">
        <f>IFERROR(VLOOKUP(ROWS($BW$4:BW632),$BV$4:$BW$2337,2,0),"")</f>
        <v>Jastrzębia (pow. radomski, woj. mazowieckie)</v>
      </c>
      <c r="BZ632" s="98">
        <v>0</v>
      </c>
      <c r="CA632" s="98">
        <f>IF(ISNUMBER(SEARCH('ankieta ESG'!$G$188,CB632)),MAX($CA$3:CA631)+1,0)</f>
        <v>629</v>
      </c>
      <c r="CB632" s="134" t="s">
        <v>4632</v>
      </c>
      <c r="CC632" s="98">
        <v>0</v>
      </c>
      <c r="CD632" s="99" t="str">
        <f>IFERROR(VLOOKUP(ROWS($CB$4:CB632),$CA$4:$CB$2337,2,0),"")</f>
        <v>Jastrzębia (pow. radomski, woj. mazowieckie)</v>
      </c>
      <c r="CE632" s="98">
        <v>0</v>
      </c>
      <c r="CF632" s="98">
        <f>IF(ISNUMBER(SEARCH('ankieta ESG'!$G$189,CG632)),MAX($CF$3:CF631)+1,0)</f>
        <v>629</v>
      </c>
      <c r="CG632" s="134" t="s">
        <v>4632</v>
      </c>
      <c r="CH632" s="98">
        <v>0</v>
      </c>
      <c r="CI632" s="99" t="str">
        <f>IFERROR(VLOOKUP(ROWS($CG$4:CG632),$CF$4:$CG$2337,2,0),"")</f>
        <v>Jastrzębia (pow. radomski, woj. mazowieckie)</v>
      </c>
      <c r="CJ632" s="98">
        <v>0</v>
      </c>
    </row>
    <row r="633" spans="2:88">
      <c r="B633" s="98">
        <f>IF(ISNUMBER(SEARCH('ankieta ESG'!$E$11,C633)),MAX(B$3:$B632)+1,0)</f>
        <v>630</v>
      </c>
      <c r="C633" s="99" t="s">
        <v>674</v>
      </c>
      <c r="D633" s="98">
        <v>0</v>
      </c>
      <c r="E633" s="99" t="str">
        <f>IFERROR(VLOOKUP(ROWS($C$4:C633),$B$4:$C$1385,2,0),"")</f>
        <v>93.19.Z Pozostała działalność związana ze sportem (PKD 2007)</v>
      </c>
      <c r="F633" s="98">
        <v>0</v>
      </c>
      <c r="AM633" s="98">
        <f>IF(ISNUMBER(SEARCH('ankieta ESG'!$G$180,AN633)),MAX(AM$3:$AM632)+1,0)</f>
        <v>630</v>
      </c>
      <c r="AN633" s="134" t="s">
        <v>4633</v>
      </c>
      <c r="AO633" s="98">
        <v>0</v>
      </c>
      <c r="AP633" s="99" t="str">
        <f>IFERROR(VLOOKUP(ROWS($AN$4:AN633),$AM$4:$AN$2337,2,0),"")</f>
        <v>Jastrzębie (pow. Jastrzębie-Zdrój, woj. śląskie)</v>
      </c>
      <c r="AQ633" s="98">
        <v>0</v>
      </c>
      <c r="AR633" s="98">
        <f>IF(ISNUMBER(SEARCH('ankieta ESG'!$G$181,AS633)),MAX($AR$3:AR632)+1,0)</f>
        <v>630</v>
      </c>
      <c r="AS633" s="134" t="s">
        <v>4633</v>
      </c>
      <c r="AT633" s="98">
        <v>0</v>
      </c>
      <c r="AU633" s="99" t="str">
        <f>IFERROR(VLOOKUP(ROWS($AS$4:AS633),$AR$4:$AS$2337,2,0),"")</f>
        <v>Jastrzębie (pow. Jastrzębie-Zdrój, woj. śląskie)</v>
      </c>
      <c r="AV633" s="98">
        <v>0</v>
      </c>
      <c r="AW633" s="98">
        <f>IF(ISNUMBER(SEARCH('ankieta ESG'!$G$182,AX633)),MAX($AW$3:AW632)+1,0)</f>
        <v>630</v>
      </c>
      <c r="AX633" s="134" t="s">
        <v>4633</v>
      </c>
      <c r="AY633" s="98">
        <v>0</v>
      </c>
      <c r="AZ633" s="99" t="str">
        <f>IFERROR(VLOOKUP(ROWS($AX$4:AX633),$AW$4:$AX$2337,2,0),"")</f>
        <v>Jastrzębie (pow. Jastrzębie-Zdrój, woj. śląskie)</v>
      </c>
      <c r="BA633" s="98">
        <v>0</v>
      </c>
      <c r="BB633" s="98">
        <f>IF(ISNUMBER(SEARCH('ankieta ESG'!$G$183,BC633)),MAX($BB$3:BB632)+1,0)</f>
        <v>630</v>
      </c>
      <c r="BC633" s="134" t="s">
        <v>4633</v>
      </c>
      <c r="BD633" s="98">
        <v>0</v>
      </c>
      <c r="BE633" s="99" t="str">
        <f>IFERROR(VLOOKUP(ROWS($BC$4:BC633),$BB$4:$BC$2337,2,0),"")</f>
        <v>Jastrzębie (pow. Jastrzębie-Zdrój, woj. śląskie)</v>
      </c>
      <c r="BF633" s="98">
        <v>0</v>
      </c>
      <c r="BG633" s="98">
        <f>IF(ISNUMBER(SEARCH('ankieta ESG'!$G$184,BH633)),MAX($BG$3:BG632)+1,0)</f>
        <v>630</v>
      </c>
      <c r="BH633" s="134" t="s">
        <v>4633</v>
      </c>
      <c r="BI633" s="98">
        <v>0</v>
      </c>
      <c r="BJ633" s="99" t="str">
        <f>IFERROR(VLOOKUP(ROWS($BH$4:BH633),$BG$4:$BH$2337,2,0),"")</f>
        <v>Jastrzębie (pow. Jastrzębie-Zdrój, woj. śląskie)</v>
      </c>
      <c r="BK633" s="98">
        <v>0</v>
      </c>
      <c r="BL633" s="98">
        <f>IF(ISNUMBER(SEARCH('ankieta ESG'!$G$185,BM633)),MAX($BL$3:BL632)+1,0)</f>
        <v>630</v>
      </c>
      <c r="BM633" s="134" t="s">
        <v>4633</v>
      </c>
      <c r="BN633" s="98">
        <v>0</v>
      </c>
      <c r="BO633" s="99" t="str">
        <f>IFERROR(VLOOKUP(ROWS($BM$4:BM633),$BL$4:$BM$2337,2,0),"")</f>
        <v>Jastrzębie (pow. Jastrzębie-Zdrój, woj. śląskie)</v>
      </c>
      <c r="BP633" s="98">
        <v>0</v>
      </c>
      <c r="BQ633" s="98">
        <f>IF(ISNUMBER(SEARCH('ankieta ESG'!$G$186,BR633)),MAX($BQ$3:BQ632)+1,0)</f>
        <v>630</v>
      </c>
      <c r="BR633" s="134" t="s">
        <v>4633</v>
      </c>
      <c r="BS633" s="98">
        <v>0</v>
      </c>
      <c r="BT633" s="99" t="str">
        <f>IFERROR(VLOOKUP(ROWS($BR$4:BR633),$BQ$4:$BR$2337,2,0),"")</f>
        <v>Jastrzębie (pow. Jastrzębie-Zdrój, woj. śląskie)</v>
      </c>
      <c r="BU633" s="98">
        <v>0</v>
      </c>
      <c r="BV633" s="98">
        <f>IF(ISNUMBER(SEARCH('ankieta ESG'!$G$187,BW633)),MAX($BV$3:BV632)+1,0)</f>
        <v>630</v>
      </c>
      <c r="BW633" s="134" t="s">
        <v>4633</v>
      </c>
      <c r="BX633" s="98">
        <v>0</v>
      </c>
      <c r="BY633" s="99" t="str">
        <f>IFERROR(VLOOKUP(ROWS($BW$4:BW633),$BV$4:$BW$2337,2,0),"")</f>
        <v>Jastrzębie (pow. Jastrzębie-Zdrój, woj. śląskie)</v>
      </c>
      <c r="BZ633" s="98">
        <v>0</v>
      </c>
      <c r="CA633" s="98">
        <f>IF(ISNUMBER(SEARCH('ankieta ESG'!$G$188,CB633)),MAX($CA$3:CA632)+1,0)</f>
        <v>630</v>
      </c>
      <c r="CB633" s="134" t="s">
        <v>4633</v>
      </c>
      <c r="CC633" s="98">
        <v>0</v>
      </c>
      <c r="CD633" s="99" t="str">
        <f>IFERROR(VLOOKUP(ROWS($CB$4:CB633),$CA$4:$CB$2337,2,0),"")</f>
        <v>Jastrzębie (pow. Jastrzębie-Zdrój, woj. śląskie)</v>
      </c>
      <c r="CE633" s="98">
        <v>0</v>
      </c>
      <c r="CF633" s="98">
        <f>IF(ISNUMBER(SEARCH('ankieta ESG'!$G$189,CG633)),MAX($CF$3:CF632)+1,0)</f>
        <v>630</v>
      </c>
      <c r="CG633" s="134" t="s">
        <v>4633</v>
      </c>
      <c r="CH633" s="98">
        <v>0</v>
      </c>
      <c r="CI633" s="99" t="str">
        <f>IFERROR(VLOOKUP(ROWS($CG$4:CG633),$CF$4:$CG$2337,2,0),"")</f>
        <v>Jastrzębie (pow. Jastrzębie-Zdrój, woj. śląskie)</v>
      </c>
      <c r="CJ633" s="98">
        <v>0</v>
      </c>
    </row>
    <row r="634" spans="2:88">
      <c r="B634" s="98">
        <f>IF(ISNUMBER(SEARCH('ankieta ESG'!$E$11,C634)),MAX(B$3:$B633)+1,0)</f>
        <v>631</v>
      </c>
      <c r="C634" s="99" t="s">
        <v>675</v>
      </c>
      <c r="D634" s="98">
        <v>0</v>
      </c>
      <c r="E634" s="99" t="str">
        <f>IFERROR(VLOOKUP(ROWS($C$4:C634),$B$4:$C$1385,2,0),"")</f>
        <v>93.21.Z Działalność wesołych miasteczek i parków rozrywki (PKD 2007)</v>
      </c>
      <c r="F634" s="98">
        <v>0</v>
      </c>
      <c r="AM634" s="98">
        <f>IF(ISNUMBER(SEARCH('ankieta ESG'!$G$180,AN634)),MAX(AM$3:$AM633)+1,0)</f>
        <v>631</v>
      </c>
      <c r="AN634" s="134" t="s">
        <v>4634</v>
      </c>
      <c r="AO634" s="98">
        <v>0</v>
      </c>
      <c r="AP634" s="99" t="str">
        <f>IFERROR(VLOOKUP(ROWS($AN$4:AN634),$AM$4:$AN$2337,2,0),"")</f>
        <v>Jaśliska (pow. krośnieński, woj. podkarpackie)</v>
      </c>
      <c r="AQ634" s="98">
        <v>0</v>
      </c>
      <c r="AR634" s="98">
        <f>IF(ISNUMBER(SEARCH('ankieta ESG'!$G$181,AS634)),MAX($AR$3:AR633)+1,0)</f>
        <v>631</v>
      </c>
      <c r="AS634" s="134" t="s">
        <v>4634</v>
      </c>
      <c r="AT634" s="98">
        <v>0</v>
      </c>
      <c r="AU634" s="99" t="str">
        <f>IFERROR(VLOOKUP(ROWS($AS$4:AS634),$AR$4:$AS$2337,2,0),"")</f>
        <v>Jaśliska (pow. krośnieński, woj. podkarpackie)</v>
      </c>
      <c r="AV634" s="98">
        <v>0</v>
      </c>
      <c r="AW634" s="98">
        <f>IF(ISNUMBER(SEARCH('ankieta ESG'!$G$182,AX634)),MAX($AW$3:AW633)+1,0)</f>
        <v>631</v>
      </c>
      <c r="AX634" s="134" t="s">
        <v>4634</v>
      </c>
      <c r="AY634" s="98">
        <v>0</v>
      </c>
      <c r="AZ634" s="99" t="str">
        <f>IFERROR(VLOOKUP(ROWS($AX$4:AX634),$AW$4:$AX$2337,2,0),"")</f>
        <v>Jaśliska (pow. krośnieński, woj. podkarpackie)</v>
      </c>
      <c r="BA634" s="98">
        <v>0</v>
      </c>
      <c r="BB634" s="98">
        <f>IF(ISNUMBER(SEARCH('ankieta ESG'!$G$183,BC634)),MAX($BB$3:BB633)+1,0)</f>
        <v>631</v>
      </c>
      <c r="BC634" s="134" t="s">
        <v>4634</v>
      </c>
      <c r="BD634" s="98">
        <v>0</v>
      </c>
      <c r="BE634" s="99" t="str">
        <f>IFERROR(VLOOKUP(ROWS($BC$4:BC634),$BB$4:$BC$2337,2,0),"")</f>
        <v>Jaśliska (pow. krośnieński, woj. podkarpackie)</v>
      </c>
      <c r="BF634" s="98">
        <v>0</v>
      </c>
      <c r="BG634" s="98">
        <f>IF(ISNUMBER(SEARCH('ankieta ESG'!$G$184,BH634)),MAX($BG$3:BG633)+1,0)</f>
        <v>631</v>
      </c>
      <c r="BH634" s="134" t="s">
        <v>4634</v>
      </c>
      <c r="BI634" s="98">
        <v>0</v>
      </c>
      <c r="BJ634" s="99" t="str">
        <f>IFERROR(VLOOKUP(ROWS($BH$4:BH634),$BG$4:$BH$2337,2,0),"")</f>
        <v>Jaśliska (pow. krośnieński, woj. podkarpackie)</v>
      </c>
      <c r="BK634" s="98">
        <v>0</v>
      </c>
      <c r="BL634" s="98">
        <f>IF(ISNUMBER(SEARCH('ankieta ESG'!$G$185,BM634)),MAX($BL$3:BL633)+1,0)</f>
        <v>631</v>
      </c>
      <c r="BM634" s="134" t="s">
        <v>4634</v>
      </c>
      <c r="BN634" s="98">
        <v>0</v>
      </c>
      <c r="BO634" s="99" t="str">
        <f>IFERROR(VLOOKUP(ROWS($BM$4:BM634),$BL$4:$BM$2337,2,0),"")</f>
        <v>Jaśliska (pow. krośnieński, woj. podkarpackie)</v>
      </c>
      <c r="BP634" s="98">
        <v>0</v>
      </c>
      <c r="BQ634" s="98">
        <f>IF(ISNUMBER(SEARCH('ankieta ESG'!$G$186,BR634)),MAX($BQ$3:BQ633)+1,0)</f>
        <v>631</v>
      </c>
      <c r="BR634" s="134" t="s">
        <v>4634</v>
      </c>
      <c r="BS634" s="98">
        <v>0</v>
      </c>
      <c r="BT634" s="99" t="str">
        <f>IFERROR(VLOOKUP(ROWS($BR$4:BR634),$BQ$4:$BR$2337,2,0),"")</f>
        <v>Jaśliska (pow. krośnieński, woj. podkarpackie)</v>
      </c>
      <c r="BU634" s="98">
        <v>0</v>
      </c>
      <c r="BV634" s="98">
        <f>IF(ISNUMBER(SEARCH('ankieta ESG'!$G$187,BW634)),MAX($BV$3:BV633)+1,0)</f>
        <v>631</v>
      </c>
      <c r="BW634" s="134" t="s">
        <v>4634</v>
      </c>
      <c r="BX634" s="98">
        <v>0</v>
      </c>
      <c r="BY634" s="99" t="str">
        <f>IFERROR(VLOOKUP(ROWS($BW$4:BW634),$BV$4:$BW$2337,2,0),"")</f>
        <v>Jaśliska (pow. krośnieński, woj. podkarpackie)</v>
      </c>
      <c r="BZ634" s="98">
        <v>0</v>
      </c>
      <c r="CA634" s="98">
        <f>IF(ISNUMBER(SEARCH('ankieta ESG'!$G$188,CB634)),MAX($CA$3:CA633)+1,0)</f>
        <v>631</v>
      </c>
      <c r="CB634" s="134" t="s">
        <v>4634</v>
      </c>
      <c r="CC634" s="98">
        <v>0</v>
      </c>
      <c r="CD634" s="99" t="str">
        <f>IFERROR(VLOOKUP(ROWS($CB$4:CB634),$CA$4:$CB$2337,2,0),"")</f>
        <v>Jaśliska (pow. krośnieński, woj. podkarpackie)</v>
      </c>
      <c r="CE634" s="98">
        <v>0</v>
      </c>
      <c r="CF634" s="98">
        <f>IF(ISNUMBER(SEARCH('ankieta ESG'!$G$189,CG634)),MAX($CF$3:CF633)+1,0)</f>
        <v>631</v>
      </c>
      <c r="CG634" s="134" t="s">
        <v>4634</v>
      </c>
      <c r="CH634" s="98">
        <v>0</v>
      </c>
      <c r="CI634" s="99" t="str">
        <f>IFERROR(VLOOKUP(ROWS($CG$4:CG634),$CF$4:$CG$2337,2,0),"")</f>
        <v>Jaśliska (pow. krośnieński, woj. podkarpackie)</v>
      </c>
      <c r="CJ634" s="98">
        <v>0</v>
      </c>
    </row>
    <row r="635" spans="2:88">
      <c r="B635" s="98">
        <f>IF(ISNUMBER(SEARCH('ankieta ESG'!$E$11,C635)),MAX(B$3:$B634)+1,0)</f>
        <v>632</v>
      </c>
      <c r="C635" s="99" t="s">
        <v>676</v>
      </c>
      <c r="D635" s="98">
        <v>0</v>
      </c>
      <c r="E635" s="99" t="str">
        <f>IFERROR(VLOOKUP(ROWS($C$4:C635),$B$4:$C$1385,2,0),"")</f>
        <v>93.29.Z Pozostała działalność rozrywkowa i rekreacyjna (PKD 2007)</v>
      </c>
      <c r="F635" s="98">
        <v>0</v>
      </c>
      <c r="AM635" s="98">
        <f>IF(ISNUMBER(SEARCH('ankieta ESG'!$G$180,AN635)),MAX(AM$3:$AM634)+1,0)</f>
        <v>632</v>
      </c>
      <c r="AN635" s="134" t="s">
        <v>4635</v>
      </c>
      <c r="AO635" s="98">
        <v>0</v>
      </c>
      <c r="AP635" s="99" t="str">
        <f>IFERROR(VLOOKUP(ROWS($AN$4:AN635),$AM$4:$AN$2337,2,0),"")</f>
        <v>Jaświły (pow. moniecki, woj. podlaskie)</v>
      </c>
      <c r="AQ635" s="98">
        <v>0</v>
      </c>
      <c r="AR635" s="98">
        <f>IF(ISNUMBER(SEARCH('ankieta ESG'!$G$181,AS635)),MAX($AR$3:AR634)+1,0)</f>
        <v>632</v>
      </c>
      <c r="AS635" s="134" t="s">
        <v>4635</v>
      </c>
      <c r="AT635" s="98">
        <v>0</v>
      </c>
      <c r="AU635" s="99" t="str">
        <f>IFERROR(VLOOKUP(ROWS($AS$4:AS635),$AR$4:$AS$2337,2,0),"")</f>
        <v>Jaświły (pow. moniecki, woj. podlaskie)</v>
      </c>
      <c r="AV635" s="98">
        <v>0</v>
      </c>
      <c r="AW635" s="98">
        <f>IF(ISNUMBER(SEARCH('ankieta ESG'!$G$182,AX635)),MAX($AW$3:AW634)+1,0)</f>
        <v>632</v>
      </c>
      <c r="AX635" s="134" t="s">
        <v>4635</v>
      </c>
      <c r="AY635" s="98">
        <v>0</v>
      </c>
      <c r="AZ635" s="99" t="str">
        <f>IFERROR(VLOOKUP(ROWS($AX$4:AX635),$AW$4:$AX$2337,2,0),"")</f>
        <v>Jaświły (pow. moniecki, woj. podlaskie)</v>
      </c>
      <c r="BA635" s="98">
        <v>0</v>
      </c>
      <c r="BB635" s="98">
        <f>IF(ISNUMBER(SEARCH('ankieta ESG'!$G$183,BC635)),MAX($BB$3:BB634)+1,0)</f>
        <v>632</v>
      </c>
      <c r="BC635" s="134" t="s">
        <v>4635</v>
      </c>
      <c r="BD635" s="98">
        <v>0</v>
      </c>
      <c r="BE635" s="99" t="str">
        <f>IFERROR(VLOOKUP(ROWS($BC$4:BC635),$BB$4:$BC$2337,2,0),"")</f>
        <v>Jaświły (pow. moniecki, woj. podlaskie)</v>
      </c>
      <c r="BF635" s="98">
        <v>0</v>
      </c>
      <c r="BG635" s="98">
        <f>IF(ISNUMBER(SEARCH('ankieta ESG'!$G$184,BH635)),MAX($BG$3:BG634)+1,0)</f>
        <v>632</v>
      </c>
      <c r="BH635" s="134" t="s">
        <v>4635</v>
      </c>
      <c r="BI635" s="98">
        <v>0</v>
      </c>
      <c r="BJ635" s="99" t="str">
        <f>IFERROR(VLOOKUP(ROWS($BH$4:BH635),$BG$4:$BH$2337,2,0),"")</f>
        <v>Jaświły (pow. moniecki, woj. podlaskie)</v>
      </c>
      <c r="BK635" s="98">
        <v>0</v>
      </c>
      <c r="BL635" s="98">
        <f>IF(ISNUMBER(SEARCH('ankieta ESG'!$G$185,BM635)),MAX($BL$3:BL634)+1,0)</f>
        <v>632</v>
      </c>
      <c r="BM635" s="134" t="s">
        <v>4635</v>
      </c>
      <c r="BN635" s="98">
        <v>0</v>
      </c>
      <c r="BO635" s="99" t="str">
        <f>IFERROR(VLOOKUP(ROWS($BM$4:BM635),$BL$4:$BM$2337,2,0),"")</f>
        <v>Jaświły (pow. moniecki, woj. podlaskie)</v>
      </c>
      <c r="BP635" s="98">
        <v>0</v>
      </c>
      <c r="BQ635" s="98">
        <f>IF(ISNUMBER(SEARCH('ankieta ESG'!$G$186,BR635)),MAX($BQ$3:BQ634)+1,0)</f>
        <v>632</v>
      </c>
      <c r="BR635" s="134" t="s">
        <v>4635</v>
      </c>
      <c r="BS635" s="98">
        <v>0</v>
      </c>
      <c r="BT635" s="99" t="str">
        <f>IFERROR(VLOOKUP(ROWS($BR$4:BR635),$BQ$4:$BR$2337,2,0),"")</f>
        <v>Jaświły (pow. moniecki, woj. podlaskie)</v>
      </c>
      <c r="BU635" s="98">
        <v>0</v>
      </c>
      <c r="BV635" s="98">
        <f>IF(ISNUMBER(SEARCH('ankieta ESG'!$G$187,BW635)),MAX($BV$3:BV634)+1,0)</f>
        <v>632</v>
      </c>
      <c r="BW635" s="134" t="s">
        <v>4635</v>
      </c>
      <c r="BX635" s="98">
        <v>0</v>
      </c>
      <c r="BY635" s="99" t="str">
        <f>IFERROR(VLOOKUP(ROWS($BW$4:BW635),$BV$4:$BW$2337,2,0),"")</f>
        <v>Jaświły (pow. moniecki, woj. podlaskie)</v>
      </c>
      <c r="BZ635" s="98">
        <v>0</v>
      </c>
      <c r="CA635" s="98">
        <f>IF(ISNUMBER(SEARCH('ankieta ESG'!$G$188,CB635)),MAX($CA$3:CA634)+1,0)</f>
        <v>632</v>
      </c>
      <c r="CB635" s="134" t="s">
        <v>4635</v>
      </c>
      <c r="CC635" s="98">
        <v>0</v>
      </c>
      <c r="CD635" s="99" t="str">
        <f>IFERROR(VLOOKUP(ROWS($CB$4:CB635),$CA$4:$CB$2337,2,0),"")</f>
        <v>Jaświły (pow. moniecki, woj. podlaskie)</v>
      </c>
      <c r="CE635" s="98">
        <v>0</v>
      </c>
      <c r="CF635" s="98">
        <f>IF(ISNUMBER(SEARCH('ankieta ESG'!$G$189,CG635)),MAX($CF$3:CF634)+1,0)</f>
        <v>632</v>
      </c>
      <c r="CG635" s="134" t="s">
        <v>4635</v>
      </c>
      <c r="CH635" s="98">
        <v>0</v>
      </c>
      <c r="CI635" s="99" t="str">
        <f>IFERROR(VLOOKUP(ROWS($CG$4:CG635),$CF$4:$CG$2337,2,0),"")</f>
        <v>Jaświły (pow. moniecki, woj. podlaskie)</v>
      </c>
      <c r="CJ635" s="98">
        <v>0</v>
      </c>
    </row>
    <row r="636" spans="2:88">
      <c r="B636" s="98">
        <f>IF(ISNUMBER(SEARCH('ankieta ESG'!$E$11,C636)),MAX(B$3:$B635)+1,0)</f>
        <v>633</v>
      </c>
      <c r="C636" s="99" t="s">
        <v>677</v>
      </c>
      <c r="D636" s="98">
        <v>0</v>
      </c>
      <c r="E636" s="99" t="str">
        <f>IFERROR(VLOOKUP(ROWS($C$4:C636),$B$4:$C$1385,2,0),"")</f>
        <v>94.11.Z Działalność organizacji komercyjnych i pracodawców (PKD 2007)</v>
      </c>
      <c r="F636" s="98">
        <v>0</v>
      </c>
      <c r="AM636" s="98">
        <f>IF(ISNUMBER(SEARCH('ankieta ESG'!$G$180,AN636)),MAX(AM$3:$AM635)+1,0)</f>
        <v>633</v>
      </c>
      <c r="AN636" s="134" t="s">
        <v>4636</v>
      </c>
      <c r="AO636" s="98">
        <v>0</v>
      </c>
      <c r="AP636" s="99" t="str">
        <f>IFERROR(VLOOKUP(ROWS($AN$4:AN636),$AM$4:$AN$2337,2,0),"")</f>
        <v>Jawor (pow. jaworski, woj. dolnośląskie)</v>
      </c>
      <c r="AQ636" s="98">
        <v>0</v>
      </c>
      <c r="AR636" s="98">
        <f>IF(ISNUMBER(SEARCH('ankieta ESG'!$G$181,AS636)),MAX($AR$3:AR635)+1,0)</f>
        <v>633</v>
      </c>
      <c r="AS636" s="134" t="s">
        <v>4636</v>
      </c>
      <c r="AT636" s="98">
        <v>0</v>
      </c>
      <c r="AU636" s="99" t="str">
        <f>IFERROR(VLOOKUP(ROWS($AS$4:AS636),$AR$4:$AS$2337,2,0),"")</f>
        <v>Jawor (pow. jaworski, woj. dolnośląskie)</v>
      </c>
      <c r="AV636" s="98">
        <v>0</v>
      </c>
      <c r="AW636" s="98">
        <f>IF(ISNUMBER(SEARCH('ankieta ESG'!$G$182,AX636)),MAX($AW$3:AW635)+1,0)</f>
        <v>633</v>
      </c>
      <c r="AX636" s="134" t="s">
        <v>4636</v>
      </c>
      <c r="AY636" s="98">
        <v>0</v>
      </c>
      <c r="AZ636" s="99" t="str">
        <f>IFERROR(VLOOKUP(ROWS($AX$4:AX636),$AW$4:$AX$2337,2,0),"")</f>
        <v>Jawor (pow. jaworski, woj. dolnośląskie)</v>
      </c>
      <c r="BA636" s="98">
        <v>0</v>
      </c>
      <c r="BB636" s="98">
        <f>IF(ISNUMBER(SEARCH('ankieta ESG'!$G$183,BC636)),MAX($BB$3:BB635)+1,0)</f>
        <v>633</v>
      </c>
      <c r="BC636" s="134" t="s">
        <v>4636</v>
      </c>
      <c r="BD636" s="98">
        <v>0</v>
      </c>
      <c r="BE636" s="99" t="str">
        <f>IFERROR(VLOOKUP(ROWS($BC$4:BC636),$BB$4:$BC$2337,2,0),"")</f>
        <v>Jawor (pow. jaworski, woj. dolnośląskie)</v>
      </c>
      <c r="BF636" s="98">
        <v>0</v>
      </c>
      <c r="BG636" s="98">
        <f>IF(ISNUMBER(SEARCH('ankieta ESG'!$G$184,BH636)),MAX($BG$3:BG635)+1,0)</f>
        <v>633</v>
      </c>
      <c r="BH636" s="134" t="s">
        <v>4636</v>
      </c>
      <c r="BI636" s="98">
        <v>0</v>
      </c>
      <c r="BJ636" s="99" t="str">
        <f>IFERROR(VLOOKUP(ROWS($BH$4:BH636),$BG$4:$BH$2337,2,0),"")</f>
        <v>Jawor (pow. jaworski, woj. dolnośląskie)</v>
      </c>
      <c r="BK636" s="98">
        <v>0</v>
      </c>
      <c r="BL636" s="98">
        <f>IF(ISNUMBER(SEARCH('ankieta ESG'!$G$185,BM636)),MAX($BL$3:BL635)+1,0)</f>
        <v>633</v>
      </c>
      <c r="BM636" s="134" t="s">
        <v>4636</v>
      </c>
      <c r="BN636" s="98">
        <v>0</v>
      </c>
      <c r="BO636" s="99" t="str">
        <f>IFERROR(VLOOKUP(ROWS($BM$4:BM636),$BL$4:$BM$2337,2,0),"")</f>
        <v>Jawor (pow. jaworski, woj. dolnośląskie)</v>
      </c>
      <c r="BP636" s="98">
        <v>0</v>
      </c>
      <c r="BQ636" s="98">
        <f>IF(ISNUMBER(SEARCH('ankieta ESG'!$G$186,BR636)),MAX($BQ$3:BQ635)+1,0)</f>
        <v>633</v>
      </c>
      <c r="BR636" s="134" t="s">
        <v>4636</v>
      </c>
      <c r="BS636" s="98">
        <v>0</v>
      </c>
      <c r="BT636" s="99" t="str">
        <f>IFERROR(VLOOKUP(ROWS($BR$4:BR636),$BQ$4:$BR$2337,2,0),"")</f>
        <v>Jawor (pow. jaworski, woj. dolnośląskie)</v>
      </c>
      <c r="BU636" s="98">
        <v>0</v>
      </c>
      <c r="BV636" s="98">
        <f>IF(ISNUMBER(SEARCH('ankieta ESG'!$G$187,BW636)),MAX($BV$3:BV635)+1,0)</f>
        <v>633</v>
      </c>
      <c r="BW636" s="134" t="s">
        <v>4636</v>
      </c>
      <c r="BX636" s="98">
        <v>0</v>
      </c>
      <c r="BY636" s="99" t="str">
        <f>IFERROR(VLOOKUP(ROWS($BW$4:BW636),$BV$4:$BW$2337,2,0),"")</f>
        <v>Jawor (pow. jaworski, woj. dolnośląskie)</v>
      </c>
      <c r="BZ636" s="98">
        <v>0</v>
      </c>
      <c r="CA636" s="98">
        <f>IF(ISNUMBER(SEARCH('ankieta ESG'!$G$188,CB636)),MAX($CA$3:CA635)+1,0)</f>
        <v>633</v>
      </c>
      <c r="CB636" s="134" t="s">
        <v>4636</v>
      </c>
      <c r="CC636" s="98">
        <v>0</v>
      </c>
      <c r="CD636" s="99" t="str">
        <f>IFERROR(VLOOKUP(ROWS($CB$4:CB636),$CA$4:$CB$2337,2,0),"")</f>
        <v>Jawor (pow. jaworski, woj. dolnośląskie)</v>
      </c>
      <c r="CE636" s="98">
        <v>0</v>
      </c>
      <c r="CF636" s="98">
        <f>IF(ISNUMBER(SEARCH('ankieta ESG'!$G$189,CG636)),MAX($CF$3:CF635)+1,0)</f>
        <v>633</v>
      </c>
      <c r="CG636" s="134" t="s">
        <v>4636</v>
      </c>
      <c r="CH636" s="98">
        <v>0</v>
      </c>
      <c r="CI636" s="99" t="str">
        <f>IFERROR(VLOOKUP(ROWS($CG$4:CG636),$CF$4:$CG$2337,2,0),"")</f>
        <v>Jawor (pow. jaworski, woj. dolnośląskie)</v>
      </c>
      <c r="CJ636" s="98">
        <v>0</v>
      </c>
    </row>
    <row r="637" spans="2:88">
      <c r="B637" s="98">
        <f>IF(ISNUMBER(SEARCH('ankieta ESG'!$E$11,C637)),MAX(B$3:$B636)+1,0)</f>
        <v>634</v>
      </c>
      <c r="C637" s="99" t="s">
        <v>678</v>
      </c>
      <c r="D637" s="98">
        <v>0</v>
      </c>
      <c r="E637" s="99" t="str">
        <f>IFERROR(VLOOKUP(ROWS($C$4:C637),$B$4:$C$1385,2,0),"")</f>
        <v>94.12.Z Działalność organizacji profesjonalnych (PKD 2007)</v>
      </c>
      <c r="F637" s="98">
        <v>0</v>
      </c>
      <c r="AM637" s="98">
        <f>IF(ISNUMBER(SEARCH('ankieta ESG'!$G$180,AN637)),MAX(AM$3:$AM636)+1,0)</f>
        <v>634</v>
      </c>
      <c r="AN637" s="134" t="s">
        <v>4637</v>
      </c>
      <c r="AO637" s="98">
        <v>0</v>
      </c>
      <c r="AP637" s="99" t="str">
        <f>IFERROR(VLOOKUP(ROWS($AN$4:AN637),$AM$4:$AN$2337,2,0),"")</f>
        <v>Jawornik Polski (pow. przeworski, woj. podkarpackie)</v>
      </c>
      <c r="AQ637" s="98">
        <v>0</v>
      </c>
      <c r="AR637" s="98">
        <f>IF(ISNUMBER(SEARCH('ankieta ESG'!$G$181,AS637)),MAX($AR$3:AR636)+1,0)</f>
        <v>634</v>
      </c>
      <c r="AS637" s="134" t="s">
        <v>4637</v>
      </c>
      <c r="AT637" s="98">
        <v>0</v>
      </c>
      <c r="AU637" s="99" t="str">
        <f>IFERROR(VLOOKUP(ROWS($AS$4:AS637),$AR$4:$AS$2337,2,0),"")</f>
        <v>Jawornik Polski (pow. przeworski, woj. podkarpackie)</v>
      </c>
      <c r="AV637" s="98">
        <v>0</v>
      </c>
      <c r="AW637" s="98">
        <f>IF(ISNUMBER(SEARCH('ankieta ESG'!$G$182,AX637)),MAX($AW$3:AW636)+1,0)</f>
        <v>634</v>
      </c>
      <c r="AX637" s="134" t="s">
        <v>4637</v>
      </c>
      <c r="AY637" s="98">
        <v>0</v>
      </c>
      <c r="AZ637" s="99" t="str">
        <f>IFERROR(VLOOKUP(ROWS($AX$4:AX637),$AW$4:$AX$2337,2,0),"")</f>
        <v>Jawornik Polski (pow. przeworski, woj. podkarpackie)</v>
      </c>
      <c r="BA637" s="98">
        <v>0</v>
      </c>
      <c r="BB637" s="98">
        <f>IF(ISNUMBER(SEARCH('ankieta ESG'!$G$183,BC637)),MAX($BB$3:BB636)+1,0)</f>
        <v>634</v>
      </c>
      <c r="BC637" s="134" t="s">
        <v>4637</v>
      </c>
      <c r="BD637" s="98">
        <v>0</v>
      </c>
      <c r="BE637" s="99" t="str">
        <f>IFERROR(VLOOKUP(ROWS($BC$4:BC637),$BB$4:$BC$2337,2,0),"")</f>
        <v>Jawornik Polski (pow. przeworski, woj. podkarpackie)</v>
      </c>
      <c r="BF637" s="98">
        <v>0</v>
      </c>
      <c r="BG637" s="98">
        <f>IF(ISNUMBER(SEARCH('ankieta ESG'!$G$184,BH637)),MAX($BG$3:BG636)+1,0)</f>
        <v>634</v>
      </c>
      <c r="BH637" s="134" t="s">
        <v>4637</v>
      </c>
      <c r="BI637" s="98">
        <v>0</v>
      </c>
      <c r="BJ637" s="99" t="str">
        <f>IFERROR(VLOOKUP(ROWS($BH$4:BH637),$BG$4:$BH$2337,2,0),"")</f>
        <v>Jawornik Polski (pow. przeworski, woj. podkarpackie)</v>
      </c>
      <c r="BK637" s="98">
        <v>0</v>
      </c>
      <c r="BL637" s="98">
        <f>IF(ISNUMBER(SEARCH('ankieta ESG'!$G$185,BM637)),MAX($BL$3:BL636)+1,0)</f>
        <v>634</v>
      </c>
      <c r="BM637" s="134" t="s">
        <v>4637</v>
      </c>
      <c r="BN637" s="98">
        <v>0</v>
      </c>
      <c r="BO637" s="99" t="str">
        <f>IFERROR(VLOOKUP(ROWS($BM$4:BM637),$BL$4:$BM$2337,2,0),"")</f>
        <v>Jawornik Polski (pow. przeworski, woj. podkarpackie)</v>
      </c>
      <c r="BP637" s="98">
        <v>0</v>
      </c>
      <c r="BQ637" s="98">
        <f>IF(ISNUMBER(SEARCH('ankieta ESG'!$G$186,BR637)),MAX($BQ$3:BQ636)+1,0)</f>
        <v>634</v>
      </c>
      <c r="BR637" s="134" t="s">
        <v>4637</v>
      </c>
      <c r="BS637" s="98">
        <v>0</v>
      </c>
      <c r="BT637" s="99" t="str">
        <f>IFERROR(VLOOKUP(ROWS($BR$4:BR637),$BQ$4:$BR$2337,2,0),"")</f>
        <v>Jawornik Polski (pow. przeworski, woj. podkarpackie)</v>
      </c>
      <c r="BU637" s="98">
        <v>0</v>
      </c>
      <c r="BV637" s="98">
        <f>IF(ISNUMBER(SEARCH('ankieta ESG'!$G$187,BW637)),MAX($BV$3:BV636)+1,0)</f>
        <v>634</v>
      </c>
      <c r="BW637" s="134" t="s">
        <v>4637</v>
      </c>
      <c r="BX637" s="98">
        <v>0</v>
      </c>
      <c r="BY637" s="99" t="str">
        <f>IFERROR(VLOOKUP(ROWS($BW$4:BW637),$BV$4:$BW$2337,2,0),"")</f>
        <v>Jawornik Polski (pow. przeworski, woj. podkarpackie)</v>
      </c>
      <c r="BZ637" s="98">
        <v>0</v>
      </c>
      <c r="CA637" s="98">
        <f>IF(ISNUMBER(SEARCH('ankieta ESG'!$G$188,CB637)),MAX($CA$3:CA636)+1,0)</f>
        <v>634</v>
      </c>
      <c r="CB637" s="134" t="s">
        <v>4637</v>
      </c>
      <c r="CC637" s="98">
        <v>0</v>
      </c>
      <c r="CD637" s="99" t="str">
        <f>IFERROR(VLOOKUP(ROWS($CB$4:CB637),$CA$4:$CB$2337,2,0),"")</f>
        <v>Jawornik Polski (pow. przeworski, woj. podkarpackie)</v>
      </c>
      <c r="CE637" s="98">
        <v>0</v>
      </c>
      <c r="CF637" s="98">
        <f>IF(ISNUMBER(SEARCH('ankieta ESG'!$G$189,CG637)),MAX($CF$3:CF636)+1,0)</f>
        <v>634</v>
      </c>
      <c r="CG637" s="134" t="s">
        <v>4637</v>
      </c>
      <c r="CH637" s="98">
        <v>0</v>
      </c>
      <c r="CI637" s="99" t="str">
        <f>IFERROR(VLOOKUP(ROWS($CG$4:CG637),$CF$4:$CG$2337,2,0),"")</f>
        <v>Jawornik Polski (pow. przeworski, woj. podkarpackie)</v>
      </c>
      <c r="CJ637" s="98">
        <v>0</v>
      </c>
    </row>
    <row r="638" spans="2:88">
      <c r="B638" s="98">
        <f>IF(ISNUMBER(SEARCH('ankieta ESG'!$E$11,C638)),MAX(B$3:$B637)+1,0)</f>
        <v>635</v>
      </c>
      <c r="C638" s="99" t="s">
        <v>679</v>
      </c>
      <c r="D638" s="98">
        <v>0</v>
      </c>
      <c r="E638" s="99" t="str">
        <f>IFERROR(VLOOKUP(ROWS($C$4:C638),$B$4:$C$1385,2,0),"")</f>
        <v>94.20.Z Działalność związków zawodowych (PKD 2007)</v>
      </c>
      <c r="F638" s="98">
        <v>0</v>
      </c>
      <c r="AM638" s="98">
        <f>IF(ISNUMBER(SEARCH('ankieta ESG'!$G$180,AN638)),MAX(AM$3:$AM637)+1,0)</f>
        <v>635</v>
      </c>
      <c r="AN638" s="134" t="s">
        <v>4638</v>
      </c>
      <c r="AO638" s="98">
        <v>0</v>
      </c>
      <c r="AP638" s="99" t="str">
        <f>IFERROR(VLOOKUP(ROWS($AN$4:AN638),$AM$4:$AN$2337,2,0),"")</f>
        <v>Jaworze (pow. bielski, woj. śląskie)</v>
      </c>
      <c r="AQ638" s="98">
        <v>0</v>
      </c>
      <c r="AR638" s="98">
        <f>IF(ISNUMBER(SEARCH('ankieta ESG'!$G$181,AS638)),MAX($AR$3:AR637)+1,0)</f>
        <v>635</v>
      </c>
      <c r="AS638" s="134" t="s">
        <v>4638</v>
      </c>
      <c r="AT638" s="98">
        <v>0</v>
      </c>
      <c r="AU638" s="99" t="str">
        <f>IFERROR(VLOOKUP(ROWS($AS$4:AS638),$AR$4:$AS$2337,2,0),"")</f>
        <v>Jaworze (pow. bielski, woj. śląskie)</v>
      </c>
      <c r="AV638" s="98">
        <v>0</v>
      </c>
      <c r="AW638" s="98">
        <f>IF(ISNUMBER(SEARCH('ankieta ESG'!$G$182,AX638)),MAX($AW$3:AW637)+1,0)</f>
        <v>635</v>
      </c>
      <c r="AX638" s="134" t="s">
        <v>4638</v>
      </c>
      <c r="AY638" s="98">
        <v>0</v>
      </c>
      <c r="AZ638" s="99" t="str">
        <f>IFERROR(VLOOKUP(ROWS($AX$4:AX638),$AW$4:$AX$2337,2,0),"")</f>
        <v>Jaworze (pow. bielski, woj. śląskie)</v>
      </c>
      <c r="BA638" s="98">
        <v>0</v>
      </c>
      <c r="BB638" s="98">
        <f>IF(ISNUMBER(SEARCH('ankieta ESG'!$G$183,BC638)),MAX($BB$3:BB637)+1,0)</f>
        <v>635</v>
      </c>
      <c r="BC638" s="134" t="s">
        <v>4638</v>
      </c>
      <c r="BD638" s="98">
        <v>0</v>
      </c>
      <c r="BE638" s="99" t="str">
        <f>IFERROR(VLOOKUP(ROWS($BC$4:BC638),$BB$4:$BC$2337,2,0),"")</f>
        <v>Jaworze (pow. bielski, woj. śląskie)</v>
      </c>
      <c r="BF638" s="98">
        <v>0</v>
      </c>
      <c r="BG638" s="98">
        <f>IF(ISNUMBER(SEARCH('ankieta ESG'!$G$184,BH638)),MAX($BG$3:BG637)+1,0)</f>
        <v>635</v>
      </c>
      <c r="BH638" s="134" t="s">
        <v>4638</v>
      </c>
      <c r="BI638" s="98">
        <v>0</v>
      </c>
      <c r="BJ638" s="99" t="str">
        <f>IFERROR(VLOOKUP(ROWS($BH$4:BH638),$BG$4:$BH$2337,2,0),"")</f>
        <v>Jaworze (pow. bielski, woj. śląskie)</v>
      </c>
      <c r="BK638" s="98">
        <v>0</v>
      </c>
      <c r="BL638" s="98">
        <f>IF(ISNUMBER(SEARCH('ankieta ESG'!$G$185,BM638)),MAX($BL$3:BL637)+1,0)</f>
        <v>635</v>
      </c>
      <c r="BM638" s="134" t="s">
        <v>4638</v>
      </c>
      <c r="BN638" s="98">
        <v>0</v>
      </c>
      <c r="BO638" s="99" t="str">
        <f>IFERROR(VLOOKUP(ROWS($BM$4:BM638),$BL$4:$BM$2337,2,0),"")</f>
        <v>Jaworze (pow. bielski, woj. śląskie)</v>
      </c>
      <c r="BP638" s="98">
        <v>0</v>
      </c>
      <c r="BQ638" s="98">
        <f>IF(ISNUMBER(SEARCH('ankieta ESG'!$G$186,BR638)),MAX($BQ$3:BQ637)+1,0)</f>
        <v>635</v>
      </c>
      <c r="BR638" s="134" t="s">
        <v>4638</v>
      </c>
      <c r="BS638" s="98">
        <v>0</v>
      </c>
      <c r="BT638" s="99" t="str">
        <f>IFERROR(VLOOKUP(ROWS($BR$4:BR638),$BQ$4:$BR$2337,2,0),"")</f>
        <v>Jaworze (pow. bielski, woj. śląskie)</v>
      </c>
      <c r="BU638" s="98">
        <v>0</v>
      </c>
      <c r="BV638" s="98">
        <f>IF(ISNUMBER(SEARCH('ankieta ESG'!$G$187,BW638)),MAX($BV$3:BV637)+1,0)</f>
        <v>635</v>
      </c>
      <c r="BW638" s="134" t="s">
        <v>4638</v>
      </c>
      <c r="BX638" s="98">
        <v>0</v>
      </c>
      <c r="BY638" s="99" t="str">
        <f>IFERROR(VLOOKUP(ROWS($BW$4:BW638),$BV$4:$BW$2337,2,0),"")</f>
        <v>Jaworze (pow. bielski, woj. śląskie)</v>
      </c>
      <c r="BZ638" s="98">
        <v>0</v>
      </c>
      <c r="CA638" s="98">
        <f>IF(ISNUMBER(SEARCH('ankieta ESG'!$G$188,CB638)),MAX($CA$3:CA637)+1,0)</f>
        <v>635</v>
      </c>
      <c r="CB638" s="134" t="s">
        <v>4638</v>
      </c>
      <c r="CC638" s="98">
        <v>0</v>
      </c>
      <c r="CD638" s="99" t="str">
        <f>IFERROR(VLOOKUP(ROWS($CB$4:CB638),$CA$4:$CB$2337,2,0),"")</f>
        <v>Jaworze (pow. bielski, woj. śląskie)</v>
      </c>
      <c r="CE638" s="98">
        <v>0</v>
      </c>
      <c r="CF638" s="98">
        <f>IF(ISNUMBER(SEARCH('ankieta ESG'!$G$189,CG638)),MAX($CF$3:CF637)+1,0)</f>
        <v>635</v>
      </c>
      <c r="CG638" s="134" t="s">
        <v>4638</v>
      </c>
      <c r="CH638" s="98">
        <v>0</v>
      </c>
      <c r="CI638" s="99" t="str">
        <f>IFERROR(VLOOKUP(ROWS($CG$4:CG638),$CF$4:$CG$2337,2,0),"")</f>
        <v>Jaworze (pow. bielski, woj. śląskie)</v>
      </c>
      <c r="CJ638" s="98">
        <v>0</v>
      </c>
    </row>
    <row r="639" spans="2:88">
      <c r="B639" s="98">
        <f>IF(ISNUMBER(SEARCH('ankieta ESG'!$E$11,C639)),MAX(B$3:$B638)+1,0)</f>
        <v>636</v>
      </c>
      <c r="C639" s="99" t="s">
        <v>680</v>
      </c>
      <c r="D639" s="98">
        <v>0</v>
      </c>
      <c r="E639" s="99" t="str">
        <f>IFERROR(VLOOKUP(ROWS($C$4:C639),$B$4:$C$1385,2,0),"")</f>
        <v>94.91.Z Działalność organizacji religijnych (PKD 2007)</v>
      </c>
      <c r="F639" s="98">
        <v>0</v>
      </c>
      <c r="AM639" s="98">
        <f>IF(ISNUMBER(SEARCH('ankieta ESG'!$G$180,AN639)),MAX(AM$3:$AM638)+1,0)</f>
        <v>636</v>
      </c>
      <c r="AN639" s="134" t="s">
        <v>4639</v>
      </c>
      <c r="AO639" s="98">
        <v>0</v>
      </c>
      <c r="AP639" s="99" t="str">
        <f>IFERROR(VLOOKUP(ROWS($AN$4:AN639),$AM$4:$AN$2337,2,0),"")</f>
        <v>Jaworzno (pow. Jaworzno, woj. śląskie)</v>
      </c>
      <c r="AQ639" s="98">
        <v>0</v>
      </c>
      <c r="AR639" s="98">
        <f>IF(ISNUMBER(SEARCH('ankieta ESG'!$G$181,AS639)),MAX($AR$3:AR638)+1,0)</f>
        <v>636</v>
      </c>
      <c r="AS639" s="134" t="s">
        <v>4639</v>
      </c>
      <c r="AT639" s="98">
        <v>0</v>
      </c>
      <c r="AU639" s="99" t="str">
        <f>IFERROR(VLOOKUP(ROWS($AS$4:AS639),$AR$4:$AS$2337,2,0),"")</f>
        <v>Jaworzno (pow. Jaworzno, woj. śląskie)</v>
      </c>
      <c r="AV639" s="98">
        <v>0</v>
      </c>
      <c r="AW639" s="98">
        <f>IF(ISNUMBER(SEARCH('ankieta ESG'!$G$182,AX639)),MAX($AW$3:AW638)+1,0)</f>
        <v>636</v>
      </c>
      <c r="AX639" s="134" t="s">
        <v>4639</v>
      </c>
      <c r="AY639" s="98">
        <v>0</v>
      </c>
      <c r="AZ639" s="99" t="str">
        <f>IFERROR(VLOOKUP(ROWS($AX$4:AX639),$AW$4:$AX$2337,2,0),"")</f>
        <v>Jaworzno (pow. Jaworzno, woj. śląskie)</v>
      </c>
      <c r="BA639" s="98">
        <v>0</v>
      </c>
      <c r="BB639" s="98">
        <f>IF(ISNUMBER(SEARCH('ankieta ESG'!$G$183,BC639)),MAX($BB$3:BB638)+1,0)</f>
        <v>636</v>
      </c>
      <c r="BC639" s="134" t="s">
        <v>4639</v>
      </c>
      <c r="BD639" s="98">
        <v>0</v>
      </c>
      <c r="BE639" s="99" t="str">
        <f>IFERROR(VLOOKUP(ROWS($BC$4:BC639),$BB$4:$BC$2337,2,0),"")</f>
        <v>Jaworzno (pow. Jaworzno, woj. śląskie)</v>
      </c>
      <c r="BF639" s="98">
        <v>0</v>
      </c>
      <c r="BG639" s="98">
        <f>IF(ISNUMBER(SEARCH('ankieta ESG'!$G$184,BH639)),MAX($BG$3:BG638)+1,0)</f>
        <v>636</v>
      </c>
      <c r="BH639" s="134" t="s">
        <v>4639</v>
      </c>
      <c r="BI639" s="98">
        <v>0</v>
      </c>
      <c r="BJ639" s="99" t="str">
        <f>IFERROR(VLOOKUP(ROWS($BH$4:BH639),$BG$4:$BH$2337,2,0),"")</f>
        <v>Jaworzno (pow. Jaworzno, woj. śląskie)</v>
      </c>
      <c r="BK639" s="98">
        <v>0</v>
      </c>
      <c r="BL639" s="98">
        <f>IF(ISNUMBER(SEARCH('ankieta ESG'!$G$185,BM639)),MAX($BL$3:BL638)+1,0)</f>
        <v>636</v>
      </c>
      <c r="BM639" s="134" t="s">
        <v>4639</v>
      </c>
      <c r="BN639" s="98">
        <v>0</v>
      </c>
      <c r="BO639" s="99" t="str">
        <f>IFERROR(VLOOKUP(ROWS($BM$4:BM639),$BL$4:$BM$2337,2,0),"")</f>
        <v>Jaworzno (pow. Jaworzno, woj. śląskie)</v>
      </c>
      <c r="BP639" s="98">
        <v>0</v>
      </c>
      <c r="BQ639" s="98">
        <f>IF(ISNUMBER(SEARCH('ankieta ESG'!$G$186,BR639)),MAX($BQ$3:BQ638)+1,0)</f>
        <v>636</v>
      </c>
      <c r="BR639" s="134" t="s">
        <v>4639</v>
      </c>
      <c r="BS639" s="98">
        <v>0</v>
      </c>
      <c r="BT639" s="99" t="str">
        <f>IFERROR(VLOOKUP(ROWS($BR$4:BR639),$BQ$4:$BR$2337,2,0),"")</f>
        <v>Jaworzno (pow. Jaworzno, woj. śląskie)</v>
      </c>
      <c r="BU639" s="98">
        <v>0</v>
      </c>
      <c r="BV639" s="98">
        <f>IF(ISNUMBER(SEARCH('ankieta ESG'!$G$187,BW639)),MAX($BV$3:BV638)+1,0)</f>
        <v>636</v>
      </c>
      <c r="BW639" s="134" t="s">
        <v>4639</v>
      </c>
      <c r="BX639" s="98">
        <v>0</v>
      </c>
      <c r="BY639" s="99" t="str">
        <f>IFERROR(VLOOKUP(ROWS($BW$4:BW639),$BV$4:$BW$2337,2,0),"")</f>
        <v>Jaworzno (pow. Jaworzno, woj. śląskie)</v>
      </c>
      <c r="BZ639" s="98">
        <v>0</v>
      </c>
      <c r="CA639" s="98">
        <f>IF(ISNUMBER(SEARCH('ankieta ESG'!$G$188,CB639)),MAX($CA$3:CA638)+1,0)</f>
        <v>636</v>
      </c>
      <c r="CB639" s="134" t="s">
        <v>4639</v>
      </c>
      <c r="CC639" s="98">
        <v>0</v>
      </c>
      <c r="CD639" s="99" t="str">
        <f>IFERROR(VLOOKUP(ROWS($CB$4:CB639),$CA$4:$CB$2337,2,0),"")</f>
        <v>Jaworzno (pow. Jaworzno, woj. śląskie)</v>
      </c>
      <c r="CE639" s="98">
        <v>0</v>
      </c>
      <c r="CF639" s="98">
        <f>IF(ISNUMBER(SEARCH('ankieta ESG'!$G$189,CG639)),MAX($CF$3:CF638)+1,0)</f>
        <v>636</v>
      </c>
      <c r="CG639" s="134" t="s">
        <v>4639</v>
      </c>
      <c r="CH639" s="98">
        <v>0</v>
      </c>
      <c r="CI639" s="99" t="str">
        <f>IFERROR(VLOOKUP(ROWS($CG$4:CG639),$CF$4:$CG$2337,2,0),"")</f>
        <v>Jaworzno (pow. Jaworzno, woj. śląskie)</v>
      </c>
      <c r="CJ639" s="98">
        <v>0</v>
      </c>
    </row>
    <row r="640" spans="2:88">
      <c r="B640" s="98">
        <f>IF(ISNUMBER(SEARCH('ankieta ESG'!$E$11,C640)),MAX(B$3:$B639)+1,0)</f>
        <v>637</v>
      </c>
      <c r="C640" s="99" t="s">
        <v>681</v>
      </c>
      <c r="D640" s="98">
        <v>0</v>
      </c>
      <c r="E640" s="99" t="str">
        <f>IFERROR(VLOOKUP(ROWS($C$4:C640),$B$4:$C$1385,2,0),"")</f>
        <v>94.92.Z Działalność organizacji politycznych (PKD 2007)</v>
      </c>
      <c r="F640" s="98">
        <v>0</v>
      </c>
      <c r="AM640" s="98">
        <f>IF(ISNUMBER(SEARCH('ankieta ESG'!$G$180,AN640)),MAX(AM$3:$AM639)+1,0)</f>
        <v>637</v>
      </c>
      <c r="AN640" s="134" t="s">
        <v>4640</v>
      </c>
      <c r="AO640" s="98">
        <v>0</v>
      </c>
      <c r="AP640" s="99" t="str">
        <f>IFERROR(VLOOKUP(ROWS($AN$4:AN640),$AM$4:$AN$2337,2,0),"")</f>
        <v>Jaworzyna Śląska (pow. świdnicki, woj. dolnośląskie)</v>
      </c>
      <c r="AQ640" s="98">
        <v>0</v>
      </c>
      <c r="AR640" s="98">
        <f>IF(ISNUMBER(SEARCH('ankieta ESG'!$G$181,AS640)),MAX($AR$3:AR639)+1,0)</f>
        <v>637</v>
      </c>
      <c r="AS640" s="134" t="s">
        <v>4640</v>
      </c>
      <c r="AT640" s="98">
        <v>0</v>
      </c>
      <c r="AU640" s="99" t="str">
        <f>IFERROR(VLOOKUP(ROWS($AS$4:AS640),$AR$4:$AS$2337,2,0),"")</f>
        <v>Jaworzyna Śląska (pow. świdnicki, woj. dolnośląskie)</v>
      </c>
      <c r="AV640" s="98">
        <v>0</v>
      </c>
      <c r="AW640" s="98">
        <f>IF(ISNUMBER(SEARCH('ankieta ESG'!$G$182,AX640)),MAX($AW$3:AW639)+1,0)</f>
        <v>637</v>
      </c>
      <c r="AX640" s="134" t="s">
        <v>4640</v>
      </c>
      <c r="AY640" s="98">
        <v>0</v>
      </c>
      <c r="AZ640" s="99" t="str">
        <f>IFERROR(VLOOKUP(ROWS($AX$4:AX640),$AW$4:$AX$2337,2,0),"")</f>
        <v>Jaworzyna Śląska (pow. świdnicki, woj. dolnośląskie)</v>
      </c>
      <c r="BA640" s="98">
        <v>0</v>
      </c>
      <c r="BB640" s="98">
        <f>IF(ISNUMBER(SEARCH('ankieta ESG'!$G$183,BC640)),MAX($BB$3:BB639)+1,0)</f>
        <v>637</v>
      </c>
      <c r="BC640" s="134" t="s">
        <v>4640</v>
      </c>
      <c r="BD640" s="98">
        <v>0</v>
      </c>
      <c r="BE640" s="99" t="str">
        <f>IFERROR(VLOOKUP(ROWS($BC$4:BC640),$BB$4:$BC$2337,2,0),"")</f>
        <v>Jaworzyna Śląska (pow. świdnicki, woj. dolnośląskie)</v>
      </c>
      <c r="BF640" s="98">
        <v>0</v>
      </c>
      <c r="BG640" s="98">
        <f>IF(ISNUMBER(SEARCH('ankieta ESG'!$G$184,BH640)),MAX($BG$3:BG639)+1,0)</f>
        <v>637</v>
      </c>
      <c r="BH640" s="134" t="s">
        <v>4640</v>
      </c>
      <c r="BI640" s="98">
        <v>0</v>
      </c>
      <c r="BJ640" s="99" t="str">
        <f>IFERROR(VLOOKUP(ROWS($BH$4:BH640),$BG$4:$BH$2337,2,0),"")</f>
        <v>Jaworzyna Śląska (pow. świdnicki, woj. dolnośląskie)</v>
      </c>
      <c r="BK640" s="98">
        <v>0</v>
      </c>
      <c r="BL640" s="98">
        <f>IF(ISNUMBER(SEARCH('ankieta ESG'!$G$185,BM640)),MAX($BL$3:BL639)+1,0)</f>
        <v>637</v>
      </c>
      <c r="BM640" s="134" t="s">
        <v>4640</v>
      </c>
      <c r="BN640" s="98">
        <v>0</v>
      </c>
      <c r="BO640" s="99" t="str">
        <f>IFERROR(VLOOKUP(ROWS($BM$4:BM640),$BL$4:$BM$2337,2,0),"")</f>
        <v>Jaworzyna Śląska (pow. świdnicki, woj. dolnośląskie)</v>
      </c>
      <c r="BP640" s="98">
        <v>0</v>
      </c>
      <c r="BQ640" s="98">
        <f>IF(ISNUMBER(SEARCH('ankieta ESG'!$G$186,BR640)),MAX($BQ$3:BQ639)+1,0)</f>
        <v>637</v>
      </c>
      <c r="BR640" s="134" t="s">
        <v>4640</v>
      </c>
      <c r="BS640" s="98">
        <v>0</v>
      </c>
      <c r="BT640" s="99" t="str">
        <f>IFERROR(VLOOKUP(ROWS($BR$4:BR640),$BQ$4:$BR$2337,2,0),"")</f>
        <v>Jaworzyna Śląska (pow. świdnicki, woj. dolnośląskie)</v>
      </c>
      <c r="BU640" s="98">
        <v>0</v>
      </c>
      <c r="BV640" s="98">
        <f>IF(ISNUMBER(SEARCH('ankieta ESG'!$G$187,BW640)),MAX($BV$3:BV639)+1,0)</f>
        <v>637</v>
      </c>
      <c r="BW640" s="134" t="s">
        <v>4640</v>
      </c>
      <c r="BX640" s="98">
        <v>0</v>
      </c>
      <c r="BY640" s="99" t="str">
        <f>IFERROR(VLOOKUP(ROWS($BW$4:BW640),$BV$4:$BW$2337,2,0),"")</f>
        <v>Jaworzyna Śląska (pow. świdnicki, woj. dolnośląskie)</v>
      </c>
      <c r="BZ640" s="98">
        <v>0</v>
      </c>
      <c r="CA640" s="98">
        <f>IF(ISNUMBER(SEARCH('ankieta ESG'!$G$188,CB640)),MAX($CA$3:CA639)+1,0)</f>
        <v>637</v>
      </c>
      <c r="CB640" s="134" t="s">
        <v>4640</v>
      </c>
      <c r="CC640" s="98">
        <v>0</v>
      </c>
      <c r="CD640" s="99" t="str">
        <f>IFERROR(VLOOKUP(ROWS($CB$4:CB640),$CA$4:$CB$2337,2,0),"")</f>
        <v>Jaworzyna Śląska (pow. świdnicki, woj. dolnośląskie)</v>
      </c>
      <c r="CE640" s="98">
        <v>0</v>
      </c>
      <c r="CF640" s="98">
        <f>IF(ISNUMBER(SEARCH('ankieta ESG'!$G$189,CG640)),MAX($CF$3:CF639)+1,0)</f>
        <v>637</v>
      </c>
      <c r="CG640" s="134" t="s">
        <v>4640</v>
      </c>
      <c r="CH640" s="98">
        <v>0</v>
      </c>
      <c r="CI640" s="99" t="str">
        <f>IFERROR(VLOOKUP(ROWS($CG$4:CG640),$CF$4:$CG$2337,2,0),"")</f>
        <v>Jaworzyna Śląska (pow. świdnicki, woj. dolnośląskie)</v>
      </c>
      <c r="CJ640" s="98">
        <v>0</v>
      </c>
    </row>
    <row r="641" spans="2:88">
      <c r="B641" s="98">
        <f>IF(ISNUMBER(SEARCH('ankieta ESG'!$E$11,C641)),MAX(B$3:$B640)+1,0)</f>
        <v>638</v>
      </c>
      <c r="C641" s="99" t="s">
        <v>682</v>
      </c>
      <c r="D641" s="98">
        <v>0</v>
      </c>
      <c r="E641" s="99" t="str">
        <f>IFERROR(VLOOKUP(ROWS($C$4:C641),$B$4:$C$1385,2,0),"")</f>
        <v>94.99.Z Działalność pozostałych organizacji członkowskich, gdzie indziej niesklasyfikowana (PKD 2007)</v>
      </c>
      <c r="F641" s="98">
        <v>0</v>
      </c>
      <c r="AM641" s="98">
        <f>IF(ISNUMBER(SEARCH('ankieta ESG'!$G$180,AN641)),MAX(AM$3:$AM640)+1,0)</f>
        <v>638</v>
      </c>
      <c r="AN641" s="134" t="s">
        <v>4641</v>
      </c>
      <c r="AO641" s="98">
        <v>0</v>
      </c>
      <c r="AP641" s="99" t="str">
        <f>IFERROR(VLOOKUP(ROWS($AN$4:AN641),$AM$4:$AN$2337,2,0),"")</f>
        <v>Jedlicze (pow. krośnieński, woj. podkarpackie)</v>
      </c>
      <c r="AQ641" s="98">
        <v>0</v>
      </c>
      <c r="AR641" s="98">
        <f>IF(ISNUMBER(SEARCH('ankieta ESG'!$G$181,AS641)),MAX($AR$3:AR640)+1,0)</f>
        <v>638</v>
      </c>
      <c r="AS641" s="134" t="s">
        <v>4641</v>
      </c>
      <c r="AT641" s="98">
        <v>0</v>
      </c>
      <c r="AU641" s="99" t="str">
        <f>IFERROR(VLOOKUP(ROWS($AS$4:AS641),$AR$4:$AS$2337,2,0),"")</f>
        <v>Jedlicze (pow. krośnieński, woj. podkarpackie)</v>
      </c>
      <c r="AV641" s="98">
        <v>0</v>
      </c>
      <c r="AW641" s="98">
        <f>IF(ISNUMBER(SEARCH('ankieta ESG'!$G$182,AX641)),MAX($AW$3:AW640)+1,0)</f>
        <v>638</v>
      </c>
      <c r="AX641" s="134" t="s">
        <v>4641</v>
      </c>
      <c r="AY641" s="98">
        <v>0</v>
      </c>
      <c r="AZ641" s="99" t="str">
        <f>IFERROR(VLOOKUP(ROWS($AX$4:AX641),$AW$4:$AX$2337,2,0),"")</f>
        <v>Jedlicze (pow. krośnieński, woj. podkarpackie)</v>
      </c>
      <c r="BA641" s="98">
        <v>0</v>
      </c>
      <c r="BB641" s="98">
        <f>IF(ISNUMBER(SEARCH('ankieta ESG'!$G$183,BC641)),MAX($BB$3:BB640)+1,0)</f>
        <v>638</v>
      </c>
      <c r="BC641" s="134" t="s">
        <v>4641</v>
      </c>
      <c r="BD641" s="98">
        <v>0</v>
      </c>
      <c r="BE641" s="99" t="str">
        <f>IFERROR(VLOOKUP(ROWS($BC$4:BC641),$BB$4:$BC$2337,2,0),"")</f>
        <v>Jedlicze (pow. krośnieński, woj. podkarpackie)</v>
      </c>
      <c r="BF641" s="98">
        <v>0</v>
      </c>
      <c r="BG641" s="98">
        <f>IF(ISNUMBER(SEARCH('ankieta ESG'!$G$184,BH641)),MAX($BG$3:BG640)+1,0)</f>
        <v>638</v>
      </c>
      <c r="BH641" s="134" t="s">
        <v>4641</v>
      </c>
      <c r="BI641" s="98">
        <v>0</v>
      </c>
      <c r="BJ641" s="99" t="str">
        <f>IFERROR(VLOOKUP(ROWS($BH$4:BH641),$BG$4:$BH$2337,2,0),"")</f>
        <v>Jedlicze (pow. krośnieński, woj. podkarpackie)</v>
      </c>
      <c r="BK641" s="98">
        <v>0</v>
      </c>
      <c r="BL641" s="98">
        <f>IF(ISNUMBER(SEARCH('ankieta ESG'!$G$185,BM641)),MAX($BL$3:BL640)+1,0)</f>
        <v>638</v>
      </c>
      <c r="BM641" s="134" t="s">
        <v>4641</v>
      </c>
      <c r="BN641" s="98">
        <v>0</v>
      </c>
      <c r="BO641" s="99" t="str">
        <f>IFERROR(VLOOKUP(ROWS($BM$4:BM641),$BL$4:$BM$2337,2,0),"")</f>
        <v>Jedlicze (pow. krośnieński, woj. podkarpackie)</v>
      </c>
      <c r="BP641" s="98">
        <v>0</v>
      </c>
      <c r="BQ641" s="98">
        <f>IF(ISNUMBER(SEARCH('ankieta ESG'!$G$186,BR641)),MAX($BQ$3:BQ640)+1,0)</f>
        <v>638</v>
      </c>
      <c r="BR641" s="134" t="s">
        <v>4641</v>
      </c>
      <c r="BS641" s="98">
        <v>0</v>
      </c>
      <c r="BT641" s="99" t="str">
        <f>IFERROR(VLOOKUP(ROWS($BR$4:BR641),$BQ$4:$BR$2337,2,0),"")</f>
        <v>Jedlicze (pow. krośnieński, woj. podkarpackie)</v>
      </c>
      <c r="BU641" s="98">
        <v>0</v>
      </c>
      <c r="BV641" s="98">
        <f>IF(ISNUMBER(SEARCH('ankieta ESG'!$G$187,BW641)),MAX($BV$3:BV640)+1,0)</f>
        <v>638</v>
      </c>
      <c r="BW641" s="134" t="s">
        <v>4641</v>
      </c>
      <c r="BX641" s="98">
        <v>0</v>
      </c>
      <c r="BY641" s="99" t="str">
        <f>IFERROR(VLOOKUP(ROWS($BW$4:BW641),$BV$4:$BW$2337,2,0),"")</f>
        <v>Jedlicze (pow. krośnieński, woj. podkarpackie)</v>
      </c>
      <c r="BZ641" s="98">
        <v>0</v>
      </c>
      <c r="CA641" s="98">
        <f>IF(ISNUMBER(SEARCH('ankieta ESG'!$G$188,CB641)),MAX($CA$3:CA640)+1,0)</f>
        <v>638</v>
      </c>
      <c r="CB641" s="134" t="s">
        <v>4641</v>
      </c>
      <c r="CC641" s="98">
        <v>0</v>
      </c>
      <c r="CD641" s="99" t="str">
        <f>IFERROR(VLOOKUP(ROWS($CB$4:CB641),$CA$4:$CB$2337,2,0),"")</f>
        <v>Jedlicze (pow. krośnieński, woj. podkarpackie)</v>
      </c>
      <c r="CE641" s="98">
        <v>0</v>
      </c>
      <c r="CF641" s="98">
        <f>IF(ISNUMBER(SEARCH('ankieta ESG'!$G$189,CG641)),MAX($CF$3:CF640)+1,0)</f>
        <v>638</v>
      </c>
      <c r="CG641" s="134" t="s">
        <v>4641</v>
      </c>
      <c r="CH641" s="98">
        <v>0</v>
      </c>
      <c r="CI641" s="99" t="str">
        <f>IFERROR(VLOOKUP(ROWS($CG$4:CG641),$CF$4:$CG$2337,2,0),"")</f>
        <v>Jedlicze (pow. krośnieński, woj. podkarpackie)</v>
      </c>
      <c r="CJ641" s="98">
        <v>0</v>
      </c>
    </row>
    <row r="642" spans="2:88">
      <c r="B642" s="98">
        <f>IF(ISNUMBER(SEARCH('ankieta ESG'!$E$11,C642)),MAX(B$3:$B641)+1,0)</f>
        <v>639</v>
      </c>
      <c r="C642" s="99" t="s">
        <v>683</v>
      </c>
      <c r="D642" s="98">
        <v>0</v>
      </c>
      <c r="E642" s="99" t="str">
        <f>IFERROR(VLOOKUP(ROWS($C$4:C642),$B$4:$C$1385,2,0),"")</f>
        <v>95.11.Z Naprawa i konserwacja komputerów i urządzeń peryferyjnych (PKD 2007)</v>
      </c>
      <c r="F642" s="98">
        <v>0</v>
      </c>
      <c r="AM642" s="98">
        <f>IF(ISNUMBER(SEARCH('ankieta ESG'!$G$180,AN642)),MAX(AM$3:$AM641)+1,0)</f>
        <v>639</v>
      </c>
      <c r="AN642" s="134" t="s">
        <v>4642</v>
      </c>
      <c r="AO642" s="98">
        <v>0</v>
      </c>
      <c r="AP642" s="99" t="str">
        <f>IFERROR(VLOOKUP(ROWS($AN$4:AN642),$AM$4:$AN$2337,2,0),"")</f>
        <v>Jedlina (pow. wałbrzyski, woj. dolnośląskie)</v>
      </c>
      <c r="AQ642" s="98">
        <v>0</v>
      </c>
      <c r="AR642" s="98">
        <f>IF(ISNUMBER(SEARCH('ankieta ESG'!$G$181,AS642)),MAX($AR$3:AR641)+1,0)</f>
        <v>639</v>
      </c>
      <c r="AS642" s="134" t="s">
        <v>4642</v>
      </c>
      <c r="AT642" s="98">
        <v>0</v>
      </c>
      <c r="AU642" s="99" t="str">
        <f>IFERROR(VLOOKUP(ROWS($AS$4:AS642),$AR$4:$AS$2337,2,0),"")</f>
        <v>Jedlina (pow. wałbrzyski, woj. dolnośląskie)</v>
      </c>
      <c r="AV642" s="98">
        <v>0</v>
      </c>
      <c r="AW642" s="98">
        <f>IF(ISNUMBER(SEARCH('ankieta ESG'!$G$182,AX642)),MAX($AW$3:AW641)+1,0)</f>
        <v>639</v>
      </c>
      <c r="AX642" s="134" t="s">
        <v>4642</v>
      </c>
      <c r="AY642" s="98">
        <v>0</v>
      </c>
      <c r="AZ642" s="99" t="str">
        <f>IFERROR(VLOOKUP(ROWS($AX$4:AX642),$AW$4:$AX$2337,2,0),"")</f>
        <v>Jedlina (pow. wałbrzyski, woj. dolnośląskie)</v>
      </c>
      <c r="BA642" s="98">
        <v>0</v>
      </c>
      <c r="BB642" s="98">
        <f>IF(ISNUMBER(SEARCH('ankieta ESG'!$G$183,BC642)),MAX($BB$3:BB641)+1,0)</f>
        <v>639</v>
      </c>
      <c r="BC642" s="134" t="s">
        <v>4642</v>
      </c>
      <c r="BD642" s="98">
        <v>0</v>
      </c>
      <c r="BE642" s="99" t="str">
        <f>IFERROR(VLOOKUP(ROWS($BC$4:BC642),$BB$4:$BC$2337,2,0),"")</f>
        <v>Jedlina (pow. wałbrzyski, woj. dolnośląskie)</v>
      </c>
      <c r="BF642" s="98">
        <v>0</v>
      </c>
      <c r="BG642" s="98">
        <f>IF(ISNUMBER(SEARCH('ankieta ESG'!$G$184,BH642)),MAX($BG$3:BG641)+1,0)</f>
        <v>639</v>
      </c>
      <c r="BH642" s="134" t="s">
        <v>4642</v>
      </c>
      <c r="BI642" s="98">
        <v>0</v>
      </c>
      <c r="BJ642" s="99" t="str">
        <f>IFERROR(VLOOKUP(ROWS($BH$4:BH642),$BG$4:$BH$2337,2,0),"")</f>
        <v>Jedlina (pow. wałbrzyski, woj. dolnośląskie)</v>
      </c>
      <c r="BK642" s="98">
        <v>0</v>
      </c>
      <c r="BL642" s="98">
        <f>IF(ISNUMBER(SEARCH('ankieta ESG'!$G$185,BM642)),MAX($BL$3:BL641)+1,0)</f>
        <v>639</v>
      </c>
      <c r="BM642" s="134" t="s">
        <v>4642</v>
      </c>
      <c r="BN642" s="98">
        <v>0</v>
      </c>
      <c r="BO642" s="99" t="str">
        <f>IFERROR(VLOOKUP(ROWS($BM$4:BM642),$BL$4:$BM$2337,2,0),"")</f>
        <v>Jedlina (pow. wałbrzyski, woj. dolnośląskie)</v>
      </c>
      <c r="BP642" s="98">
        <v>0</v>
      </c>
      <c r="BQ642" s="98">
        <f>IF(ISNUMBER(SEARCH('ankieta ESG'!$G$186,BR642)),MAX($BQ$3:BQ641)+1,0)</f>
        <v>639</v>
      </c>
      <c r="BR642" s="134" t="s">
        <v>4642</v>
      </c>
      <c r="BS642" s="98">
        <v>0</v>
      </c>
      <c r="BT642" s="99" t="str">
        <f>IFERROR(VLOOKUP(ROWS($BR$4:BR642),$BQ$4:$BR$2337,2,0),"")</f>
        <v>Jedlina (pow. wałbrzyski, woj. dolnośląskie)</v>
      </c>
      <c r="BU642" s="98">
        <v>0</v>
      </c>
      <c r="BV642" s="98">
        <f>IF(ISNUMBER(SEARCH('ankieta ESG'!$G$187,BW642)),MAX($BV$3:BV641)+1,0)</f>
        <v>639</v>
      </c>
      <c r="BW642" s="134" t="s">
        <v>4642</v>
      </c>
      <c r="BX642" s="98">
        <v>0</v>
      </c>
      <c r="BY642" s="99" t="str">
        <f>IFERROR(VLOOKUP(ROWS($BW$4:BW642),$BV$4:$BW$2337,2,0),"")</f>
        <v>Jedlina (pow. wałbrzyski, woj. dolnośląskie)</v>
      </c>
      <c r="BZ642" s="98">
        <v>0</v>
      </c>
      <c r="CA642" s="98">
        <f>IF(ISNUMBER(SEARCH('ankieta ESG'!$G$188,CB642)),MAX($CA$3:CA641)+1,0)</f>
        <v>639</v>
      </c>
      <c r="CB642" s="134" t="s">
        <v>4642</v>
      </c>
      <c r="CC642" s="98">
        <v>0</v>
      </c>
      <c r="CD642" s="99" t="str">
        <f>IFERROR(VLOOKUP(ROWS($CB$4:CB642),$CA$4:$CB$2337,2,0),"")</f>
        <v>Jedlina (pow. wałbrzyski, woj. dolnośląskie)</v>
      </c>
      <c r="CE642" s="98">
        <v>0</v>
      </c>
      <c r="CF642" s="98">
        <f>IF(ISNUMBER(SEARCH('ankieta ESG'!$G$189,CG642)),MAX($CF$3:CF641)+1,0)</f>
        <v>639</v>
      </c>
      <c r="CG642" s="134" t="s">
        <v>4642</v>
      </c>
      <c r="CH642" s="98">
        <v>0</v>
      </c>
      <c r="CI642" s="99" t="str">
        <f>IFERROR(VLOOKUP(ROWS($CG$4:CG642),$CF$4:$CG$2337,2,0),"")</f>
        <v>Jedlina (pow. wałbrzyski, woj. dolnośląskie)</v>
      </c>
      <c r="CJ642" s="98">
        <v>0</v>
      </c>
    </row>
    <row r="643" spans="2:88">
      <c r="B643" s="98">
        <f>IF(ISNUMBER(SEARCH('ankieta ESG'!$E$11,C643)),MAX(B$3:$B642)+1,0)</f>
        <v>640</v>
      </c>
      <c r="C643" s="99" t="s">
        <v>684</v>
      </c>
      <c r="D643" s="98">
        <v>0</v>
      </c>
      <c r="E643" s="99" t="str">
        <f>IFERROR(VLOOKUP(ROWS($C$4:C643),$B$4:$C$1385,2,0),"")</f>
        <v>95.12.Z Naprawa i konserwacja sprzętu (tele)komunikacyjnego (PKD 2007)</v>
      </c>
      <c r="F643" s="98">
        <v>0</v>
      </c>
      <c r="AM643" s="98">
        <f>IF(ISNUMBER(SEARCH('ankieta ESG'!$G$180,AN643)),MAX(AM$3:$AM642)+1,0)</f>
        <v>640</v>
      </c>
      <c r="AN643" s="134" t="s">
        <v>4643</v>
      </c>
      <c r="AO643" s="98">
        <v>0</v>
      </c>
      <c r="AP643" s="99" t="str">
        <f>IFERROR(VLOOKUP(ROWS($AN$4:AN643),$AM$4:$AN$2337,2,0),"")</f>
        <v>Jedlińsk (pow. radomski, woj. mazowieckie)</v>
      </c>
      <c r="AQ643" s="98">
        <v>0</v>
      </c>
      <c r="AR643" s="98">
        <f>IF(ISNUMBER(SEARCH('ankieta ESG'!$G$181,AS643)),MAX($AR$3:AR642)+1,0)</f>
        <v>640</v>
      </c>
      <c r="AS643" s="134" t="s">
        <v>4643</v>
      </c>
      <c r="AT643" s="98">
        <v>0</v>
      </c>
      <c r="AU643" s="99" t="str">
        <f>IFERROR(VLOOKUP(ROWS($AS$4:AS643),$AR$4:$AS$2337,2,0),"")</f>
        <v>Jedlińsk (pow. radomski, woj. mazowieckie)</v>
      </c>
      <c r="AV643" s="98">
        <v>0</v>
      </c>
      <c r="AW643" s="98">
        <f>IF(ISNUMBER(SEARCH('ankieta ESG'!$G$182,AX643)),MAX($AW$3:AW642)+1,0)</f>
        <v>640</v>
      </c>
      <c r="AX643" s="134" t="s">
        <v>4643</v>
      </c>
      <c r="AY643" s="98">
        <v>0</v>
      </c>
      <c r="AZ643" s="99" t="str">
        <f>IFERROR(VLOOKUP(ROWS($AX$4:AX643),$AW$4:$AX$2337,2,0),"")</f>
        <v>Jedlińsk (pow. radomski, woj. mazowieckie)</v>
      </c>
      <c r="BA643" s="98">
        <v>0</v>
      </c>
      <c r="BB643" s="98">
        <f>IF(ISNUMBER(SEARCH('ankieta ESG'!$G$183,BC643)),MAX($BB$3:BB642)+1,0)</f>
        <v>640</v>
      </c>
      <c r="BC643" s="134" t="s">
        <v>4643</v>
      </c>
      <c r="BD643" s="98">
        <v>0</v>
      </c>
      <c r="BE643" s="99" t="str">
        <f>IFERROR(VLOOKUP(ROWS($BC$4:BC643),$BB$4:$BC$2337,2,0),"")</f>
        <v>Jedlińsk (pow. radomski, woj. mazowieckie)</v>
      </c>
      <c r="BF643" s="98">
        <v>0</v>
      </c>
      <c r="BG643" s="98">
        <f>IF(ISNUMBER(SEARCH('ankieta ESG'!$G$184,BH643)),MAX($BG$3:BG642)+1,0)</f>
        <v>640</v>
      </c>
      <c r="BH643" s="134" t="s">
        <v>4643</v>
      </c>
      <c r="BI643" s="98">
        <v>0</v>
      </c>
      <c r="BJ643" s="99" t="str">
        <f>IFERROR(VLOOKUP(ROWS($BH$4:BH643),$BG$4:$BH$2337,2,0),"")</f>
        <v>Jedlińsk (pow. radomski, woj. mazowieckie)</v>
      </c>
      <c r="BK643" s="98">
        <v>0</v>
      </c>
      <c r="BL643" s="98">
        <f>IF(ISNUMBER(SEARCH('ankieta ESG'!$G$185,BM643)),MAX($BL$3:BL642)+1,0)</f>
        <v>640</v>
      </c>
      <c r="BM643" s="134" t="s">
        <v>4643</v>
      </c>
      <c r="BN643" s="98">
        <v>0</v>
      </c>
      <c r="BO643" s="99" t="str">
        <f>IFERROR(VLOOKUP(ROWS($BM$4:BM643),$BL$4:$BM$2337,2,0),"")</f>
        <v>Jedlińsk (pow. radomski, woj. mazowieckie)</v>
      </c>
      <c r="BP643" s="98">
        <v>0</v>
      </c>
      <c r="BQ643" s="98">
        <f>IF(ISNUMBER(SEARCH('ankieta ESG'!$G$186,BR643)),MAX($BQ$3:BQ642)+1,0)</f>
        <v>640</v>
      </c>
      <c r="BR643" s="134" t="s">
        <v>4643</v>
      </c>
      <c r="BS643" s="98">
        <v>0</v>
      </c>
      <c r="BT643" s="99" t="str">
        <f>IFERROR(VLOOKUP(ROWS($BR$4:BR643),$BQ$4:$BR$2337,2,0),"")</f>
        <v>Jedlińsk (pow. radomski, woj. mazowieckie)</v>
      </c>
      <c r="BU643" s="98">
        <v>0</v>
      </c>
      <c r="BV643" s="98">
        <f>IF(ISNUMBER(SEARCH('ankieta ESG'!$G$187,BW643)),MAX($BV$3:BV642)+1,0)</f>
        <v>640</v>
      </c>
      <c r="BW643" s="134" t="s">
        <v>4643</v>
      </c>
      <c r="BX643" s="98">
        <v>0</v>
      </c>
      <c r="BY643" s="99" t="str">
        <f>IFERROR(VLOOKUP(ROWS($BW$4:BW643),$BV$4:$BW$2337,2,0),"")</f>
        <v>Jedlińsk (pow. radomski, woj. mazowieckie)</v>
      </c>
      <c r="BZ643" s="98">
        <v>0</v>
      </c>
      <c r="CA643" s="98">
        <f>IF(ISNUMBER(SEARCH('ankieta ESG'!$G$188,CB643)),MAX($CA$3:CA642)+1,0)</f>
        <v>640</v>
      </c>
      <c r="CB643" s="134" t="s">
        <v>4643</v>
      </c>
      <c r="CC643" s="98">
        <v>0</v>
      </c>
      <c r="CD643" s="99" t="str">
        <f>IFERROR(VLOOKUP(ROWS($CB$4:CB643),$CA$4:$CB$2337,2,0),"")</f>
        <v>Jedlińsk (pow. radomski, woj. mazowieckie)</v>
      </c>
      <c r="CE643" s="98">
        <v>0</v>
      </c>
      <c r="CF643" s="98">
        <f>IF(ISNUMBER(SEARCH('ankieta ESG'!$G$189,CG643)),MAX($CF$3:CF642)+1,0)</f>
        <v>640</v>
      </c>
      <c r="CG643" s="134" t="s">
        <v>4643</v>
      </c>
      <c r="CH643" s="98">
        <v>0</v>
      </c>
      <c r="CI643" s="99" t="str">
        <f>IFERROR(VLOOKUP(ROWS($CG$4:CG643),$CF$4:$CG$2337,2,0),"")</f>
        <v>Jedlińsk (pow. radomski, woj. mazowieckie)</v>
      </c>
      <c r="CJ643" s="98">
        <v>0</v>
      </c>
    </row>
    <row r="644" spans="2:88">
      <c r="B644" s="98">
        <f>IF(ISNUMBER(SEARCH('ankieta ESG'!$E$11,C644)),MAX(B$3:$B643)+1,0)</f>
        <v>641</v>
      </c>
      <c r="C644" s="99" t="s">
        <v>685</v>
      </c>
      <c r="D644" s="98">
        <v>0</v>
      </c>
      <c r="E644" s="99" t="str">
        <f>IFERROR(VLOOKUP(ROWS($C$4:C644),$B$4:$C$1385,2,0),"")</f>
        <v>95.21.Z Naprawa i konserwacja elektronicznego sprzętu powszechnego użytku (PKD 2007)</v>
      </c>
      <c r="F644" s="98">
        <v>0</v>
      </c>
      <c r="AM644" s="98">
        <f>IF(ISNUMBER(SEARCH('ankieta ESG'!$G$180,AN644)),MAX(AM$3:$AM643)+1,0)</f>
        <v>641</v>
      </c>
      <c r="AN644" s="134" t="s">
        <v>4644</v>
      </c>
      <c r="AO644" s="98">
        <v>0</v>
      </c>
      <c r="AP644" s="99" t="str">
        <f>IFERROR(VLOOKUP(ROWS($AN$4:AN644),$AM$4:$AN$2337,2,0),"")</f>
        <v>Jedlnia (pow. radomski, woj. mazowieckie)</v>
      </c>
      <c r="AQ644" s="98">
        <v>0</v>
      </c>
      <c r="AR644" s="98">
        <f>IF(ISNUMBER(SEARCH('ankieta ESG'!$G$181,AS644)),MAX($AR$3:AR643)+1,0)</f>
        <v>641</v>
      </c>
      <c r="AS644" s="134" t="s">
        <v>4644</v>
      </c>
      <c r="AT644" s="98">
        <v>0</v>
      </c>
      <c r="AU644" s="99" t="str">
        <f>IFERROR(VLOOKUP(ROWS($AS$4:AS644),$AR$4:$AS$2337,2,0),"")</f>
        <v>Jedlnia (pow. radomski, woj. mazowieckie)</v>
      </c>
      <c r="AV644" s="98">
        <v>0</v>
      </c>
      <c r="AW644" s="98">
        <f>IF(ISNUMBER(SEARCH('ankieta ESG'!$G$182,AX644)),MAX($AW$3:AW643)+1,0)</f>
        <v>641</v>
      </c>
      <c r="AX644" s="134" t="s">
        <v>4644</v>
      </c>
      <c r="AY644" s="98">
        <v>0</v>
      </c>
      <c r="AZ644" s="99" t="str">
        <f>IFERROR(VLOOKUP(ROWS($AX$4:AX644),$AW$4:$AX$2337,2,0),"")</f>
        <v>Jedlnia (pow. radomski, woj. mazowieckie)</v>
      </c>
      <c r="BA644" s="98">
        <v>0</v>
      </c>
      <c r="BB644" s="98">
        <f>IF(ISNUMBER(SEARCH('ankieta ESG'!$G$183,BC644)),MAX($BB$3:BB643)+1,0)</f>
        <v>641</v>
      </c>
      <c r="BC644" s="134" t="s">
        <v>4644</v>
      </c>
      <c r="BD644" s="98">
        <v>0</v>
      </c>
      <c r="BE644" s="99" t="str">
        <f>IFERROR(VLOOKUP(ROWS($BC$4:BC644),$BB$4:$BC$2337,2,0),"")</f>
        <v>Jedlnia (pow. radomski, woj. mazowieckie)</v>
      </c>
      <c r="BF644" s="98">
        <v>0</v>
      </c>
      <c r="BG644" s="98">
        <f>IF(ISNUMBER(SEARCH('ankieta ESG'!$G$184,BH644)),MAX($BG$3:BG643)+1,0)</f>
        <v>641</v>
      </c>
      <c r="BH644" s="134" t="s">
        <v>4644</v>
      </c>
      <c r="BI644" s="98">
        <v>0</v>
      </c>
      <c r="BJ644" s="99" t="str">
        <f>IFERROR(VLOOKUP(ROWS($BH$4:BH644),$BG$4:$BH$2337,2,0),"")</f>
        <v>Jedlnia (pow. radomski, woj. mazowieckie)</v>
      </c>
      <c r="BK644" s="98">
        <v>0</v>
      </c>
      <c r="BL644" s="98">
        <f>IF(ISNUMBER(SEARCH('ankieta ESG'!$G$185,BM644)),MAX($BL$3:BL643)+1,0)</f>
        <v>641</v>
      </c>
      <c r="BM644" s="134" t="s">
        <v>4644</v>
      </c>
      <c r="BN644" s="98">
        <v>0</v>
      </c>
      <c r="BO644" s="99" t="str">
        <f>IFERROR(VLOOKUP(ROWS($BM$4:BM644),$BL$4:$BM$2337,2,0),"")</f>
        <v>Jedlnia (pow. radomski, woj. mazowieckie)</v>
      </c>
      <c r="BP644" s="98">
        <v>0</v>
      </c>
      <c r="BQ644" s="98">
        <f>IF(ISNUMBER(SEARCH('ankieta ESG'!$G$186,BR644)),MAX($BQ$3:BQ643)+1,0)</f>
        <v>641</v>
      </c>
      <c r="BR644" s="134" t="s">
        <v>4644</v>
      </c>
      <c r="BS644" s="98">
        <v>0</v>
      </c>
      <c r="BT644" s="99" t="str">
        <f>IFERROR(VLOOKUP(ROWS($BR$4:BR644),$BQ$4:$BR$2337,2,0),"")</f>
        <v>Jedlnia (pow. radomski, woj. mazowieckie)</v>
      </c>
      <c r="BU644" s="98">
        <v>0</v>
      </c>
      <c r="BV644" s="98">
        <f>IF(ISNUMBER(SEARCH('ankieta ESG'!$G$187,BW644)),MAX($BV$3:BV643)+1,0)</f>
        <v>641</v>
      </c>
      <c r="BW644" s="134" t="s">
        <v>4644</v>
      </c>
      <c r="BX644" s="98">
        <v>0</v>
      </c>
      <c r="BY644" s="99" t="str">
        <f>IFERROR(VLOOKUP(ROWS($BW$4:BW644),$BV$4:$BW$2337,2,0),"")</f>
        <v>Jedlnia (pow. radomski, woj. mazowieckie)</v>
      </c>
      <c r="BZ644" s="98">
        <v>0</v>
      </c>
      <c r="CA644" s="98">
        <f>IF(ISNUMBER(SEARCH('ankieta ESG'!$G$188,CB644)),MAX($CA$3:CA643)+1,0)</f>
        <v>641</v>
      </c>
      <c r="CB644" s="134" t="s">
        <v>4644</v>
      </c>
      <c r="CC644" s="98">
        <v>0</v>
      </c>
      <c r="CD644" s="99" t="str">
        <f>IFERROR(VLOOKUP(ROWS($CB$4:CB644),$CA$4:$CB$2337,2,0),"")</f>
        <v>Jedlnia (pow. radomski, woj. mazowieckie)</v>
      </c>
      <c r="CE644" s="98">
        <v>0</v>
      </c>
      <c r="CF644" s="98">
        <f>IF(ISNUMBER(SEARCH('ankieta ESG'!$G$189,CG644)),MAX($CF$3:CF643)+1,0)</f>
        <v>641</v>
      </c>
      <c r="CG644" s="134" t="s">
        <v>4644</v>
      </c>
      <c r="CH644" s="98">
        <v>0</v>
      </c>
      <c r="CI644" s="99" t="str">
        <f>IFERROR(VLOOKUP(ROWS($CG$4:CG644),$CF$4:$CG$2337,2,0),"")</f>
        <v>Jedlnia (pow. radomski, woj. mazowieckie)</v>
      </c>
      <c r="CJ644" s="98">
        <v>0</v>
      </c>
    </row>
    <row r="645" spans="2:88">
      <c r="B645" s="98">
        <f>IF(ISNUMBER(SEARCH('ankieta ESG'!$E$11,C645)),MAX(B$3:$B644)+1,0)</f>
        <v>642</v>
      </c>
      <c r="C645" s="99" t="s">
        <v>686</v>
      </c>
      <c r="D645" s="98">
        <v>0</v>
      </c>
      <c r="E645" s="99" t="str">
        <f>IFERROR(VLOOKUP(ROWS($C$4:C645),$B$4:$C$1385,2,0),"")</f>
        <v>95.22.Z Naprawa i konserwacja urządzeń gospodarstwa domowego oraz sprzętu użytku domowego i ogrodniczego (PKD 2007)</v>
      </c>
      <c r="F645" s="98">
        <v>0</v>
      </c>
      <c r="AM645" s="98">
        <f>IF(ISNUMBER(SEARCH('ankieta ESG'!$G$180,AN645)),MAX(AM$3:$AM644)+1,0)</f>
        <v>642</v>
      </c>
      <c r="AN645" s="134" t="s">
        <v>4645</v>
      </c>
      <c r="AO645" s="98">
        <v>0</v>
      </c>
      <c r="AP645" s="99" t="str">
        <f>IFERROR(VLOOKUP(ROWS($AN$4:AN645),$AM$4:$AN$2337,2,0),"")</f>
        <v>Jednorożec (pow. przasnyski, woj. mazowieckie)</v>
      </c>
      <c r="AQ645" s="98">
        <v>0</v>
      </c>
      <c r="AR645" s="98">
        <f>IF(ISNUMBER(SEARCH('ankieta ESG'!$G$181,AS645)),MAX($AR$3:AR644)+1,0)</f>
        <v>642</v>
      </c>
      <c r="AS645" s="134" t="s">
        <v>4645</v>
      </c>
      <c r="AT645" s="98">
        <v>0</v>
      </c>
      <c r="AU645" s="99" t="str">
        <f>IFERROR(VLOOKUP(ROWS($AS$4:AS645),$AR$4:$AS$2337,2,0),"")</f>
        <v>Jednorożec (pow. przasnyski, woj. mazowieckie)</v>
      </c>
      <c r="AV645" s="98">
        <v>0</v>
      </c>
      <c r="AW645" s="98">
        <f>IF(ISNUMBER(SEARCH('ankieta ESG'!$G$182,AX645)),MAX($AW$3:AW644)+1,0)</f>
        <v>642</v>
      </c>
      <c r="AX645" s="134" t="s">
        <v>4645</v>
      </c>
      <c r="AY645" s="98">
        <v>0</v>
      </c>
      <c r="AZ645" s="99" t="str">
        <f>IFERROR(VLOOKUP(ROWS($AX$4:AX645),$AW$4:$AX$2337,2,0),"")</f>
        <v>Jednorożec (pow. przasnyski, woj. mazowieckie)</v>
      </c>
      <c r="BA645" s="98">
        <v>0</v>
      </c>
      <c r="BB645" s="98">
        <f>IF(ISNUMBER(SEARCH('ankieta ESG'!$G$183,BC645)),MAX($BB$3:BB644)+1,0)</f>
        <v>642</v>
      </c>
      <c r="BC645" s="134" t="s">
        <v>4645</v>
      </c>
      <c r="BD645" s="98">
        <v>0</v>
      </c>
      <c r="BE645" s="99" t="str">
        <f>IFERROR(VLOOKUP(ROWS($BC$4:BC645),$BB$4:$BC$2337,2,0),"")</f>
        <v>Jednorożec (pow. przasnyski, woj. mazowieckie)</v>
      </c>
      <c r="BF645" s="98">
        <v>0</v>
      </c>
      <c r="BG645" s="98">
        <f>IF(ISNUMBER(SEARCH('ankieta ESG'!$G$184,BH645)),MAX($BG$3:BG644)+1,0)</f>
        <v>642</v>
      </c>
      <c r="BH645" s="134" t="s">
        <v>4645</v>
      </c>
      <c r="BI645" s="98">
        <v>0</v>
      </c>
      <c r="BJ645" s="99" t="str">
        <f>IFERROR(VLOOKUP(ROWS($BH$4:BH645),$BG$4:$BH$2337,2,0),"")</f>
        <v>Jednorożec (pow. przasnyski, woj. mazowieckie)</v>
      </c>
      <c r="BK645" s="98">
        <v>0</v>
      </c>
      <c r="BL645" s="98">
        <f>IF(ISNUMBER(SEARCH('ankieta ESG'!$G$185,BM645)),MAX($BL$3:BL644)+1,0)</f>
        <v>642</v>
      </c>
      <c r="BM645" s="134" t="s">
        <v>4645</v>
      </c>
      <c r="BN645" s="98">
        <v>0</v>
      </c>
      <c r="BO645" s="99" t="str">
        <f>IFERROR(VLOOKUP(ROWS($BM$4:BM645),$BL$4:$BM$2337,2,0),"")</f>
        <v>Jednorożec (pow. przasnyski, woj. mazowieckie)</v>
      </c>
      <c r="BP645" s="98">
        <v>0</v>
      </c>
      <c r="BQ645" s="98">
        <f>IF(ISNUMBER(SEARCH('ankieta ESG'!$G$186,BR645)),MAX($BQ$3:BQ644)+1,0)</f>
        <v>642</v>
      </c>
      <c r="BR645" s="134" t="s">
        <v>4645</v>
      </c>
      <c r="BS645" s="98">
        <v>0</v>
      </c>
      <c r="BT645" s="99" t="str">
        <f>IFERROR(VLOOKUP(ROWS($BR$4:BR645),$BQ$4:$BR$2337,2,0),"")</f>
        <v>Jednorożec (pow. przasnyski, woj. mazowieckie)</v>
      </c>
      <c r="BU645" s="98">
        <v>0</v>
      </c>
      <c r="BV645" s="98">
        <f>IF(ISNUMBER(SEARCH('ankieta ESG'!$G$187,BW645)),MAX($BV$3:BV644)+1,0)</f>
        <v>642</v>
      </c>
      <c r="BW645" s="134" t="s">
        <v>4645</v>
      </c>
      <c r="BX645" s="98">
        <v>0</v>
      </c>
      <c r="BY645" s="99" t="str">
        <f>IFERROR(VLOOKUP(ROWS($BW$4:BW645),$BV$4:$BW$2337,2,0),"")</f>
        <v>Jednorożec (pow. przasnyski, woj. mazowieckie)</v>
      </c>
      <c r="BZ645" s="98">
        <v>0</v>
      </c>
      <c r="CA645" s="98">
        <f>IF(ISNUMBER(SEARCH('ankieta ESG'!$G$188,CB645)),MAX($CA$3:CA644)+1,0)</f>
        <v>642</v>
      </c>
      <c r="CB645" s="134" t="s">
        <v>4645</v>
      </c>
      <c r="CC645" s="98">
        <v>0</v>
      </c>
      <c r="CD645" s="99" t="str">
        <f>IFERROR(VLOOKUP(ROWS($CB$4:CB645),$CA$4:$CB$2337,2,0),"")</f>
        <v>Jednorożec (pow. przasnyski, woj. mazowieckie)</v>
      </c>
      <c r="CE645" s="98">
        <v>0</v>
      </c>
      <c r="CF645" s="98">
        <f>IF(ISNUMBER(SEARCH('ankieta ESG'!$G$189,CG645)),MAX($CF$3:CF644)+1,0)</f>
        <v>642</v>
      </c>
      <c r="CG645" s="134" t="s">
        <v>4645</v>
      </c>
      <c r="CH645" s="98">
        <v>0</v>
      </c>
      <c r="CI645" s="99" t="str">
        <f>IFERROR(VLOOKUP(ROWS($CG$4:CG645),$CF$4:$CG$2337,2,0),"")</f>
        <v>Jednorożec (pow. przasnyski, woj. mazowieckie)</v>
      </c>
      <c r="CJ645" s="98">
        <v>0</v>
      </c>
    </row>
    <row r="646" spans="2:88">
      <c r="B646" s="98">
        <f>IF(ISNUMBER(SEARCH('ankieta ESG'!$E$11,C646)),MAX(B$3:$B645)+1,0)</f>
        <v>643</v>
      </c>
      <c r="C646" s="99" t="s">
        <v>687</v>
      </c>
      <c r="D646" s="98">
        <v>0</v>
      </c>
      <c r="E646" s="99" t="str">
        <f>IFERROR(VLOOKUP(ROWS($C$4:C646),$B$4:$C$1385,2,0),"")</f>
        <v>95.23.Z Naprawa obuwia i wyrobów skórzanych (PKD 2007)</v>
      </c>
      <c r="F646" s="98">
        <v>0</v>
      </c>
      <c r="AM646" s="98">
        <f>IF(ISNUMBER(SEARCH('ankieta ESG'!$G$180,AN646)),MAX(AM$3:$AM645)+1,0)</f>
        <v>643</v>
      </c>
      <c r="AN646" s="134" t="s">
        <v>4646</v>
      </c>
      <c r="AO646" s="98">
        <v>0</v>
      </c>
      <c r="AP646" s="99" t="str">
        <f>IFERROR(VLOOKUP(ROWS($AN$4:AN646),$AM$4:$AN$2337,2,0),"")</f>
        <v>Jedwabne (pow. łomżyński, woj. podlaskie)</v>
      </c>
      <c r="AQ646" s="98">
        <v>0</v>
      </c>
      <c r="AR646" s="98">
        <f>IF(ISNUMBER(SEARCH('ankieta ESG'!$G$181,AS646)),MAX($AR$3:AR645)+1,0)</f>
        <v>643</v>
      </c>
      <c r="AS646" s="134" t="s">
        <v>4646</v>
      </c>
      <c r="AT646" s="98">
        <v>0</v>
      </c>
      <c r="AU646" s="99" t="str">
        <f>IFERROR(VLOOKUP(ROWS($AS$4:AS646),$AR$4:$AS$2337,2,0),"")</f>
        <v>Jedwabne (pow. łomżyński, woj. podlaskie)</v>
      </c>
      <c r="AV646" s="98">
        <v>0</v>
      </c>
      <c r="AW646" s="98">
        <f>IF(ISNUMBER(SEARCH('ankieta ESG'!$G$182,AX646)),MAX($AW$3:AW645)+1,0)</f>
        <v>643</v>
      </c>
      <c r="AX646" s="134" t="s">
        <v>4646</v>
      </c>
      <c r="AY646" s="98">
        <v>0</v>
      </c>
      <c r="AZ646" s="99" t="str">
        <f>IFERROR(VLOOKUP(ROWS($AX$4:AX646),$AW$4:$AX$2337,2,0),"")</f>
        <v>Jedwabne (pow. łomżyński, woj. podlaskie)</v>
      </c>
      <c r="BA646" s="98">
        <v>0</v>
      </c>
      <c r="BB646" s="98">
        <f>IF(ISNUMBER(SEARCH('ankieta ESG'!$G$183,BC646)),MAX($BB$3:BB645)+1,0)</f>
        <v>643</v>
      </c>
      <c r="BC646" s="134" t="s">
        <v>4646</v>
      </c>
      <c r="BD646" s="98">
        <v>0</v>
      </c>
      <c r="BE646" s="99" t="str">
        <f>IFERROR(VLOOKUP(ROWS($BC$4:BC646),$BB$4:$BC$2337,2,0),"")</f>
        <v>Jedwabne (pow. łomżyński, woj. podlaskie)</v>
      </c>
      <c r="BF646" s="98">
        <v>0</v>
      </c>
      <c r="BG646" s="98">
        <f>IF(ISNUMBER(SEARCH('ankieta ESG'!$G$184,BH646)),MAX($BG$3:BG645)+1,0)</f>
        <v>643</v>
      </c>
      <c r="BH646" s="134" t="s">
        <v>4646</v>
      </c>
      <c r="BI646" s="98">
        <v>0</v>
      </c>
      <c r="BJ646" s="99" t="str">
        <f>IFERROR(VLOOKUP(ROWS($BH$4:BH646),$BG$4:$BH$2337,2,0),"")</f>
        <v>Jedwabne (pow. łomżyński, woj. podlaskie)</v>
      </c>
      <c r="BK646" s="98">
        <v>0</v>
      </c>
      <c r="BL646" s="98">
        <f>IF(ISNUMBER(SEARCH('ankieta ESG'!$G$185,BM646)),MAX($BL$3:BL645)+1,0)</f>
        <v>643</v>
      </c>
      <c r="BM646" s="134" t="s">
        <v>4646</v>
      </c>
      <c r="BN646" s="98">
        <v>0</v>
      </c>
      <c r="BO646" s="99" t="str">
        <f>IFERROR(VLOOKUP(ROWS($BM$4:BM646),$BL$4:$BM$2337,2,0),"")</f>
        <v>Jedwabne (pow. łomżyński, woj. podlaskie)</v>
      </c>
      <c r="BP646" s="98">
        <v>0</v>
      </c>
      <c r="BQ646" s="98">
        <f>IF(ISNUMBER(SEARCH('ankieta ESG'!$G$186,BR646)),MAX($BQ$3:BQ645)+1,0)</f>
        <v>643</v>
      </c>
      <c r="BR646" s="134" t="s">
        <v>4646</v>
      </c>
      <c r="BS646" s="98">
        <v>0</v>
      </c>
      <c r="BT646" s="99" t="str">
        <f>IFERROR(VLOOKUP(ROWS($BR$4:BR646),$BQ$4:$BR$2337,2,0),"")</f>
        <v>Jedwabne (pow. łomżyński, woj. podlaskie)</v>
      </c>
      <c r="BU646" s="98">
        <v>0</v>
      </c>
      <c r="BV646" s="98">
        <f>IF(ISNUMBER(SEARCH('ankieta ESG'!$G$187,BW646)),MAX($BV$3:BV645)+1,0)</f>
        <v>643</v>
      </c>
      <c r="BW646" s="134" t="s">
        <v>4646</v>
      </c>
      <c r="BX646" s="98">
        <v>0</v>
      </c>
      <c r="BY646" s="99" t="str">
        <f>IFERROR(VLOOKUP(ROWS($BW$4:BW646),$BV$4:$BW$2337,2,0),"")</f>
        <v>Jedwabne (pow. łomżyński, woj. podlaskie)</v>
      </c>
      <c r="BZ646" s="98">
        <v>0</v>
      </c>
      <c r="CA646" s="98">
        <f>IF(ISNUMBER(SEARCH('ankieta ESG'!$G$188,CB646)),MAX($CA$3:CA645)+1,0)</f>
        <v>643</v>
      </c>
      <c r="CB646" s="134" t="s">
        <v>4646</v>
      </c>
      <c r="CC646" s="98">
        <v>0</v>
      </c>
      <c r="CD646" s="99" t="str">
        <f>IFERROR(VLOOKUP(ROWS($CB$4:CB646),$CA$4:$CB$2337,2,0),"")</f>
        <v>Jedwabne (pow. łomżyński, woj. podlaskie)</v>
      </c>
      <c r="CE646" s="98">
        <v>0</v>
      </c>
      <c r="CF646" s="98">
        <f>IF(ISNUMBER(SEARCH('ankieta ESG'!$G$189,CG646)),MAX($CF$3:CF645)+1,0)</f>
        <v>643</v>
      </c>
      <c r="CG646" s="134" t="s">
        <v>4646</v>
      </c>
      <c r="CH646" s="98">
        <v>0</v>
      </c>
      <c r="CI646" s="99" t="str">
        <f>IFERROR(VLOOKUP(ROWS($CG$4:CG646),$CF$4:$CG$2337,2,0),"")</f>
        <v>Jedwabne (pow. łomżyński, woj. podlaskie)</v>
      </c>
      <c r="CJ646" s="98">
        <v>0</v>
      </c>
    </row>
    <row r="647" spans="2:88">
      <c r="B647" s="98">
        <f>IF(ISNUMBER(SEARCH('ankieta ESG'!$E$11,C647)),MAX(B$3:$B646)+1,0)</f>
        <v>644</v>
      </c>
      <c r="C647" s="99" t="s">
        <v>688</v>
      </c>
      <c r="D647" s="98">
        <v>0</v>
      </c>
      <c r="E647" s="99" t="str">
        <f>IFERROR(VLOOKUP(ROWS($C$4:C647),$B$4:$C$1385,2,0),"")</f>
        <v>95.24.Z Naprawa i konserwacja mebli i wyposażenia domowego (PKD 2007)</v>
      </c>
      <c r="F647" s="98">
        <v>0</v>
      </c>
      <c r="AM647" s="98">
        <f>IF(ISNUMBER(SEARCH('ankieta ESG'!$G$180,AN647)),MAX(AM$3:$AM646)+1,0)</f>
        <v>644</v>
      </c>
      <c r="AN647" s="134" t="s">
        <v>4647</v>
      </c>
      <c r="AO647" s="98">
        <v>0</v>
      </c>
      <c r="AP647" s="99" t="str">
        <f>IFERROR(VLOOKUP(ROWS($AN$4:AN647),$AM$4:$AN$2337,2,0),"")</f>
        <v>Jedwabno (pow. szczycieński, woj. warmińsko-mazurskie)</v>
      </c>
      <c r="AQ647" s="98">
        <v>0</v>
      </c>
      <c r="AR647" s="98">
        <f>IF(ISNUMBER(SEARCH('ankieta ESG'!$G$181,AS647)),MAX($AR$3:AR646)+1,0)</f>
        <v>644</v>
      </c>
      <c r="AS647" s="134" t="s">
        <v>4647</v>
      </c>
      <c r="AT647" s="98">
        <v>0</v>
      </c>
      <c r="AU647" s="99" t="str">
        <f>IFERROR(VLOOKUP(ROWS($AS$4:AS647),$AR$4:$AS$2337,2,0),"")</f>
        <v>Jedwabno (pow. szczycieński, woj. warmińsko-mazurskie)</v>
      </c>
      <c r="AV647" s="98">
        <v>0</v>
      </c>
      <c r="AW647" s="98">
        <f>IF(ISNUMBER(SEARCH('ankieta ESG'!$G$182,AX647)),MAX($AW$3:AW646)+1,0)</f>
        <v>644</v>
      </c>
      <c r="AX647" s="134" t="s">
        <v>4647</v>
      </c>
      <c r="AY647" s="98">
        <v>0</v>
      </c>
      <c r="AZ647" s="99" t="str">
        <f>IFERROR(VLOOKUP(ROWS($AX$4:AX647),$AW$4:$AX$2337,2,0),"")</f>
        <v>Jedwabno (pow. szczycieński, woj. warmińsko-mazurskie)</v>
      </c>
      <c r="BA647" s="98">
        <v>0</v>
      </c>
      <c r="BB647" s="98">
        <f>IF(ISNUMBER(SEARCH('ankieta ESG'!$G$183,BC647)),MAX($BB$3:BB646)+1,0)</f>
        <v>644</v>
      </c>
      <c r="BC647" s="134" t="s">
        <v>4647</v>
      </c>
      <c r="BD647" s="98">
        <v>0</v>
      </c>
      <c r="BE647" s="99" t="str">
        <f>IFERROR(VLOOKUP(ROWS($BC$4:BC647),$BB$4:$BC$2337,2,0),"")</f>
        <v>Jedwabno (pow. szczycieński, woj. warmińsko-mazurskie)</v>
      </c>
      <c r="BF647" s="98">
        <v>0</v>
      </c>
      <c r="BG647" s="98">
        <f>IF(ISNUMBER(SEARCH('ankieta ESG'!$G$184,BH647)),MAX($BG$3:BG646)+1,0)</f>
        <v>644</v>
      </c>
      <c r="BH647" s="134" t="s">
        <v>4647</v>
      </c>
      <c r="BI647" s="98">
        <v>0</v>
      </c>
      <c r="BJ647" s="99" t="str">
        <f>IFERROR(VLOOKUP(ROWS($BH$4:BH647),$BG$4:$BH$2337,2,0),"")</f>
        <v>Jedwabno (pow. szczycieński, woj. warmińsko-mazurskie)</v>
      </c>
      <c r="BK647" s="98">
        <v>0</v>
      </c>
      <c r="BL647" s="98">
        <f>IF(ISNUMBER(SEARCH('ankieta ESG'!$G$185,BM647)),MAX($BL$3:BL646)+1,0)</f>
        <v>644</v>
      </c>
      <c r="BM647" s="134" t="s">
        <v>4647</v>
      </c>
      <c r="BN647" s="98">
        <v>0</v>
      </c>
      <c r="BO647" s="99" t="str">
        <f>IFERROR(VLOOKUP(ROWS($BM$4:BM647),$BL$4:$BM$2337,2,0),"")</f>
        <v>Jedwabno (pow. szczycieński, woj. warmińsko-mazurskie)</v>
      </c>
      <c r="BP647" s="98">
        <v>0</v>
      </c>
      <c r="BQ647" s="98">
        <f>IF(ISNUMBER(SEARCH('ankieta ESG'!$G$186,BR647)),MAX($BQ$3:BQ646)+1,0)</f>
        <v>644</v>
      </c>
      <c r="BR647" s="134" t="s">
        <v>4647</v>
      </c>
      <c r="BS647" s="98">
        <v>0</v>
      </c>
      <c r="BT647" s="99" t="str">
        <f>IFERROR(VLOOKUP(ROWS($BR$4:BR647),$BQ$4:$BR$2337,2,0),"")</f>
        <v>Jedwabno (pow. szczycieński, woj. warmińsko-mazurskie)</v>
      </c>
      <c r="BU647" s="98">
        <v>0</v>
      </c>
      <c r="BV647" s="98">
        <f>IF(ISNUMBER(SEARCH('ankieta ESG'!$G$187,BW647)),MAX($BV$3:BV646)+1,0)</f>
        <v>644</v>
      </c>
      <c r="BW647" s="134" t="s">
        <v>4647</v>
      </c>
      <c r="BX647" s="98">
        <v>0</v>
      </c>
      <c r="BY647" s="99" t="str">
        <f>IFERROR(VLOOKUP(ROWS($BW$4:BW647),$BV$4:$BW$2337,2,0),"")</f>
        <v>Jedwabno (pow. szczycieński, woj. warmińsko-mazurskie)</v>
      </c>
      <c r="BZ647" s="98">
        <v>0</v>
      </c>
      <c r="CA647" s="98">
        <f>IF(ISNUMBER(SEARCH('ankieta ESG'!$G$188,CB647)),MAX($CA$3:CA646)+1,0)</f>
        <v>644</v>
      </c>
      <c r="CB647" s="134" t="s">
        <v>4647</v>
      </c>
      <c r="CC647" s="98">
        <v>0</v>
      </c>
      <c r="CD647" s="99" t="str">
        <f>IFERROR(VLOOKUP(ROWS($CB$4:CB647),$CA$4:$CB$2337,2,0),"")</f>
        <v>Jedwabno (pow. szczycieński, woj. warmińsko-mazurskie)</v>
      </c>
      <c r="CE647" s="98">
        <v>0</v>
      </c>
      <c r="CF647" s="98">
        <f>IF(ISNUMBER(SEARCH('ankieta ESG'!$G$189,CG647)),MAX($CF$3:CF646)+1,0)</f>
        <v>644</v>
      </c>
      <c r="CG647" s="134" t="s">
        <v>4647</v>
      </c>
      <c r="CH647" s="98">
        <v>0</v>
      </c>
      <c r="CI647" s="99" t="str">
        <f>IFERROR(VLOOKUP(ROWS($CG$4:CG647),$CF$4:$CG$2337,2,0),"")</f>
        <v>Jedwabno (pow. szczycieński, woj. warmińsko-mazurskie)</v>
      </c>
      <c r="CJ647" s="98">
        <v>0</v>
      </c>
    </row>
    <row r="648" spans="2:88">
      <c r="B648" s="98">
        <f>IF(ISNUMBER(SEARCH('ankieta ESG'!$E$11,C648)),MAX(B$3:$B647)+1,0)</f>
        <v>645</v>
      </c>
      <c r="C648" s="99" t="s">
        <v>689</v>
      </c>
      <c r="D648" s="98">
        <v>0</v>
      </c>
      <c r="E648" s="99" t="str">
        <f>IFERROR(VLOOKUP(ROWS($C$4:C648),$B$4:$C$1385,2,0),"")</f>
        <v>95.25.Z Naprawa zegarów, zegarków oraz biżuterii (PKD 2007)</v>
      </c>
      <c r="F648" s="98">
        <v>0</v>
      </c>
      <c r="AM648" s="98">
        <f>IF(ISNUMBER(SEARCH('ankieta ESG'!$G$180,AN648)),MAX(AM$3:$AM647)+1,0)</f>
        <v>645</v>
      </c>
      <c r="AN648" s="134" t="s">
        <v>4648</v>
      </c>
      <c r="AO648" s="98">
        <v>0</v>
      </c>
      <c r="AP648" s="99" t="str">
        <f>IFERROR(VLOOKUP(ROWS($AN$4:AN648),$AM$4:$AN$2337,2,0),"")</f>
        <v>Jejkowice (pow. rybnicki, woj. śląskie)</v>
      </c>
      <c r="AQ648" s="98">
        <v>0</v>
      </c>
      <c r="AR648" s="98">
        <f>IF(ISNUMBER(SEARCH('ankieta ESG'!$G$181,AS648)),MAX($AR$3:AR647)+1,0)</f>
        <v>645</v>
      </c>
      <c r="AS648" s="134" t="s">
        <v>4648</v>
      </c>
      <c r="AT648" s="98">
        <v>0</v>
      </c>
      <c r="AU648" s="99" t="str">
        <f>IFERROR(VLOOKUP(ROWS($AS$4:AS648),$AR$4:$AS$2337,2,0),"")</f>
        <v>Jejkowice (pow. rybnicki, woj. śląskie)</v>
      </c>
      <c r="AV648" s="98">
        <v>0</v>
      </c>
      <c r="AW648" s="98">
        <f>IF(ISNUMBER(SEARCH('ankieta ESG'!$G$182,AX648)),MAX($AW$3:AW647)+1,0)</f>
        <v>645</v>
      </c>
      <c r="AX648" s="134" t="s">
        <v>4648</v>
      </c>
      <c r="AY648" s="98">
        <v>0</v>
      </c>
      <c r="AZ648" s="99" t="str">
        <f>IFERROR(VLOOKUP(ROWS($AX$4:AX648),$AW$4:$AX$2337,2,0),"")</f>
        <v>Jejkowice (pow. rybnicki, woj. śląskie)</v>
      </c>
      <c r="BA648" s="98">
        <v>0</v>
      </c>
      <c r="BB648" s="98">
        <f>IF(ISNUMBER(SEARCH('ankieta ESG'!$G$183,BC648)),MAX($BB$3:BB647)+1,0)</f>
        <v>645</v>
      </c>
      <c r="BC648" s="134" t="s">
        <v>4648</v>
      </c>
      <c r="BD648" s="98">
        <v>0</v>
      </c>
      <c r="BE648" s="99" t="str">
        <f>IFERROR(VLOOKUP(ROWS($BC$4:BC648),$BB$4:$BC$2337,2,0),"")</f>
        <v>Jejkowice (pow. rybnicki, woj. śląskie)</v>
      </c>
      <c r="BF648" s="98">
        <v>0</v>
      </c>
      <c r="BG648" s="98">
        <f>IF(ISNUMBER(SEARCH('ankieta ESG'!$G$184,BH648)),MAX($BG$3:BG647)+1,0)</f>
        <v>645</v>
      </c>
      <c r="BH648" s="134" t="s">
        <v>4648</v>
      </c>
      <c r="BI648" s="98">
        <v>0</v>
      </c>
      <c r="BJ648" s="99" t="str">
        <f>IFERROR(VLOOKUP(ROWS($BH$4:BH648),$BG$4:$BH$2337,2,0),"")</f>
        <v>Jejkowice (pow. rybnicki, woj. śląskie)</v>
      </c>
      <c r="BK648" s="98">
        <v>0</v>
      </c>
      <c r="BL648" s="98">
        <f>IF(ISNUMBER(SEARCH('ankieta ESG'!$G$185,BM648)),MAX($BL$3:BL647)+1,0)</f>
        <v>645</v>
      </c>
      <c r="BM648" s="134" t="s">
        <v>4648</v>
      </c>
      <c r="BN648" s="98">
        <v>0</v>
      </c>
      <c r="BO648" s="99" t="str">
        <f>IFERROR(VLOOKUP(ROWS($BM$4:BM648),$BL$4:$BM$2337,2,0),"")</f>
        <v>Jejkowice (pow. rybnicki, woj. śląskie)</v>
      </c>
      <c r="BP648" s="98">
        <v>0</v>
      </c>
      <c r="BQ648" s="98">
        <f>IF(ISNUMBER(SEARCH('ankieta ESG'!$G$186,BR648)),MAX($BQ$3:BQ647)+1,0)</f>
        <v>645</v>
      </c>
      <c r="BR648" s="134" t="s">
        <v>4648</v>
      </c>
      <c r="BS648" s="98">
        <v>0</v>
      </c>
      <c r="BT648" s="99" t="str">
        <f>IFERROR(VLOOKUP(ROWS($BR$4:BR648),$BQ$4:$BR$2337,2,0),"")</f>
        <v>Jejkowice (pow. rybnicki, woj. śląskie)</v>
      </c>
      <c r="BU648" s="98">
        <v>0</v>
      </c>
      <c r="BV648" s="98">
        <f>IF(ISNUMBER(SEARCH('ankieta ESG'!$G$187,BW648)),MAX($BV$3:BV647)+1,0)</f>
        <v>645</v>
      </c>
      <c r="BW648" s="134" t="s">
        <v>4648</v>
      </c>
      <c r="BX648" s="98">
        <v>0</v>
      </c>
      <c r="BY648" s="99" t="str">
        <f>IFERROR(VLOOKUP(ROWS($BW$4:BW648),$BV$4:$BW$2337,2,0),"")</f>
        <v>Jejkowice (pow. rybnicki, woj. śląskie)</v>
      </c>
      <c r="BZ648" s="98">
        <v>0</v>
      </c>
      <c r="CA648" s="98">
        <f>IF(ISNUMBER(SEARCH('ankieta ESG'!$G$188,CB648)),MAX($CA$3:CA647)+1,0)</f>
        <v>645</v>
      </c>
      <c r="CB648" s="134" t="s">
        <v>4648</v>
      </c>
      <c r="CC648" s="98">
        <v>0</v>
      </c>
      <c r="CD648" s="99" t="str">
        <f>IFERROR(VLOOKUP(ROWS($CB$4:CB648),$CA$4:$CB$2337,2,0),"")</f>
        <v>Jejkowice (pow. rybnicki, woj. śląskie)</v>
      </c>
      <c r="CE648" s="98">
        <v>0</v>
      </c>
      <c r="CF648" s="98">
        <f>IF(ISNUMBER(SEARCH('ankieta ESG'!$G$189,CG648)),MAX($CF$3:CF647)+1,0)</f>
        <v>645</v>
      </c>
      <c r="CG648" s="134" t="s">
        <v>4648</v>
      </c>
      <c r="CH648" s="98">
        <v>0</v>
      </c>
      <c r="CI648" s="99" t="str">
        <f>IFERROR(VLOOKUP(ROWS($CG$4:CG648),$CF$4:$CG$2337,2,0),"")</f>
        <v>Jejkowice (pow. rybnicki, woj. śląskie)</v>
      </c>
      <c r="CJ648" s="98">
        <v>0</v>
      </c>
    </row>
    <row r="649" spans="2:88">
      <c r="B649" s="98">
        <f>IF(ISNUMBER(SEARCH('ankieta ESG'!$E$11,C649)),MAX(B$3:$B648)+1,0)</f>
        <v>646</v>
      </c>
      <c r="C649" s="99" t="s">
        <v>690</v>
      </c>
      <c r="D649" s="98">
        <v>0</v>
      </c>
      <c r="E649" s="99" t="str">
        <f>IFERROR(VLOOKUP(ROWS($C$4:C649),$B$4:$C$1385,2,0),"")</f>
        <v>95.29.Z Naprawa pozostałych artykułów użytku osobistego i domowego (PKD 2007)</v>
      </c>
      <c r="F649" s="98">
        <v>0</v>
      </c>
      <c r="AM649" s="98">
        <f>IF(ISNUMBER(SEARCH('ankieta ESG'!$G$180,AN649)),MAX(AM$3:$AM648)+1,0)</f>
        <v>646</v>
      </c>
      <c r="AN649" s="134" t="s">
        <v>4649</v>
      </c>
      <c r="AO649" s="98">
        <v>0</v>
      </c>
      <c r="AP649" s="99" t="str">
        <f>IFERROR(VLOOKUP(ROWS($AN$4:AN649),$AM$4:$AN$2337,2,0),"")</f>
        <v>Jelcz (pow. oławski, woj. dolnośląskie)</v>
      </c>
      <c r="AQ649" s="98">
        <v>0</v>
      </c>
      <c r="AR649" s="98">
        <f>IF(ISNUMBER(SEARCH('ankieta ESG'!$G$181,AS649)),MAX($AR$3:AR648)+1,0)</f>
        <v>646</v>
      </c>
      <c r="AS649" s="134" t="s">
        <v>4649</v>
      </c>
      <c r="AT649" s="98">
        <v>0</v>
      </c>
      <c r="AU649" s="99" t="str">
        <f>IFERROR(VLOOKUP(ROWS($AS$4:AS649),$AR$4:$AS$2337,2,0),"")</f>
        <v>Jelcz (pow. oławski, woj. dolnośląskie)</v>
      </c>
      <c r="AV649" s="98">
        <v>0</v>
      </c>
      <c r="AW649" s="98">
        <f>IF(ISNUMBER(SEARCH('ankieta ESG'!$G$182,AX649)),MAX($AW$3:AW648)+1,0)</f>
        <v>646</v>
      </c>
      <c r="AX649" s="134" t="s">
        <v>4649</v>
      </c>
      <c r="AY649" s="98">
        <v>0</v>
      </c>
      <c r="AZ649" s="99" t="str">
        <f>IFERROR(VLOOKUP(ROWS($AX$4:AX649),$AW$4:$AX$2337,2,0),"")</f>
        <v>Jelcz (pow. oławski, woj. dolnośląskie)</v>
      </c>
      <c r="BA649" s="98">
        <v>0</v>
      </c>
      <c r="BB649" s="98">
        <f>IF(ISNUMBER(SEARCH('ankieta ESG'!$G$183,BC649)),MAX($BB$3:BB648)+1,0)</f>
        <v>646</v>
      </c>
      <c r="BC649" s="134" t="s">
        <v>4649</v>
      </c>
      <c r="BD649" s="98">
        <v>0</v>
      </c>
      <c r="BE649" s="99" t="str">
        <f>IFERROR(VLOOKUP(ROWS($BC$4:BC649),$BB$4:$BC$2337,2,0),"")</f>
        <v>Jelcz (pow. oławski, woj. dolnośląskie)</v>
      </c>
      <c r="BF649" s="98">
        <v>0</v>
      </c>
      <c r="BG649" s="98">
        <f>IF(ISNUMBER(SEARCH('ankieta ESG'!$G$184,BH649)),MAX($BG$3:BG648)+1,0)</f>
        <v>646</v>
      </c>
      <c r="BH649" s="134" t="s">
        <v>4649</v>
      </c>
      <c r="BI649" s="98">
        <v>0</v>
      </c>
      <c r="BJ649" s="99" t="str">
        <f>IFERROR(VLOOKUP(ROWS($BH$4:BH649),$BG$4:$BH$2337,2,0),"")</f>
        <v>Jelcz (pow. oławski, woj. dolnośląskie)</v>
      </c>
      <c r="BK649" s="98">
        <v>0</v>
      </c>
      <c r="BL649" s="98">
        <f>IF(ISNUMBER(SEARCH('ankieta ESG'!$G$185,BM649)),MAX($BL$3:BL648)+1,0)</f>
        <v>646</v>
      </c>
      <c r="BM649" s="134" t="s">
        <v>4649</v>
      </c>
      <c r="BN649" s="98">
        <v>0</v>
      </c>
      <c r="BO649" s="99" t="str">
        <f>IFERROR(VLOOKUP(ROWS($BM$4:BM649),$BL$4:$BM$2337,2,0),"")</f>
        <v>Jelcz (pow. oławski, woj. dolnośląskie)</v>
      </c>
      <c r="BP649" s="98">
        <v>0</v>
      </c>
      <c r="BQ649" s="98">
        <f>IF(ISNUMBER(SEARCH('ankieta ESG'!$G$186,BR649)),MAX($BQ$3:BQ648)+1,0)</f>
        <v>646</v>
      </c>
      <c r="BR649" s="134" t="s">
        <v>4649</v>
      </c>
      <c r="BS649" s="98">
        <v>0</v>
      </c>
      <c r="BT649" s="99" t="str">
        <f>IFERROR(VLOOKUP(ROWS($BR$4:BR649),$BQ$4:$BR$2337,2,0),"")</f>
        <v>Jelcz (pow. oławski, woj. dolnośląskie)</v>
      </c>
      <c r="BU649" s="98">
        <v>0</v>
      </c>
      <c r="BV649" s="98">
        <f>IF(ISNUMBER(SEARCH('ankieta ESG'!$G$187,BW649)),MAX($BV$3:BV648)+1,0)</f>
        <v>646</v>
      </c>
      <c r="BW649" s="134" t="s">
        <v>4649</v>
      </c>
      <c r="BX649" s="98">
        <v>0</v>
      </c>
      <c r="BY649" s="99" t="str">
        <f>IFERROR(VLOOKUP(ROWS($BW$4:BW649),$BV$4:$BW$2337,2,0),"")</f>
        <v>Jelcz (pow. oławski, woj. dolnośląskie)</v>
      </c>
      <c r="BZ649" s="98">
        <v>0</v>
      </c>
      <c r="CA649" s="98">
        <f>IF(ISNUMBER(SEARCH('ankieta ESG'!$G$188,CB649)),MAX($CA$3:CA648)+1,0)</f>
        <v>646</v>
      </c>
      <c r="CB649" s="134" t="s">
        <v>4649</v>
      </c>
      <c r="CC649" s="98">
        <v>0</v>
      </c>
      <c r="CD649" s="99" t="str">
        <f>IFERROR(VLOOKUP(ROWS($CB$4:CB649),$CA$4:$CB$2337,2,0),"")</f>
        <v>Jelcz (pow. oławski, woj. dolnośląskie)</v>
      </c>
      <c r="CE649" s="98">
        <v>0</v>
      </c>
      <c r="CF649" s="98">
        <f>IF(ISNUMBER(SEARCH('ankieta ESG'!$G$189,CG649)),MAX($CF$3:CF648)+1,0)</f>
        <v>646</v>
      </c>
      <c r="CG649" s="134" t="s">
        <v>4649</v>
      </c>
      <c r="CH649" s="98">
        <v>0</v>
      </c>
      <c r="CI649" s="99" t="str">
        <f>IFERROR(VLOOKUP(ROWS($CG$4:CG649),$CF$4:$CG$2337,2,0),"")</f>
        <v>Jelcz (pow. oławski, woj. dolnośląskie)</v>
      </c>
      <c r="CJ649" s="98">
        <v>0</v>
      </c>
    </row>
    <row r="650" spans="2:88">
      <c r="B650" s="98">
        <f>IF(ISNUMBER(SEARCH('ankieta ESG'!$E$11,C650)),MAX(B$3:$B649)+1,0)</f>
        <v>647</v>
      </c>
      <c r="C650" s="99" t="s">
        <v>691</v>
      </c>
      <c r="D650" s="98">
        <v>0</v>
      </c>
      <c r="E650" s="99" t="str">
        <f>IFERROR(VLOOKUP(ROWS($C$4:C650),$B$4:$C$1385,2,0),"")</f>
        <v>96.01.Z Pranie i czyszczenie wyrobów włókienniczych i futrzarskich (PKD 2007)</v>
      </c>
      <c r="F650" s="98">
        <v>0</v>
      </c>
      <c r="AM650" s="98">
        <f>IF(ISNUMBER(SEARCH('ankieta ESG'!$G$180,AN650)),MAX(AM$3:$AM649)+1,0)</f>
        <v>647</v>
      </c>
      <c r="AN650" s="134" t="s">
        <v>4650</v>
      </c>
      <c r="AO650" s="98">
        <v>0</v>
      </c>
      <c r="AP650" s="99" t="str">
        <f>IFERROR(VLOOKUP(ROWS($AN$4:AN650),$AM$4:$AN$2337,2,0),"")</f>
        <v>Jelenia Góra (pow. Jelenia Góra, woj. dolnośląskie)</v>
      </c>
      <c r="AQ650" s="98">
        <v>0</v>
      </c>
      <c r="AR650" s="98">
        <f>IF(ISNUMBER(SEARCH('ankieta ESG'!$G$181,AS650)),MAX($AR$3:AR649)+1,0)</f>
        <v>647</v>
      </c>
      <c r="AS650" s="134" t="s">
        <v>4650</v>
      </c>
      <c r="AT650" s="98">
        <v>0</v>
      </c>
      <c r="AU650" s="99" t="str">
        <f>IFERROR(VLOOKUP(ROWS($AS$4:AS650),$AR$4:$AS$2337,2,0),"")</f>
        <v>Jelenia Góra (pow. Jelenia Góra, woj. dolnośląskie)</v>
      </c>
      <c r="AV650" s="98">
        <v>0</v>
      </c>
      <c r="AW650" s="98">
        <f>IF(ISNUMBER(SEARCH('ankieta ESG'!$G$182,AX650)),MAX($AW$3:AW649)+1,0)</f>
        <v>647</v>
      </c>
      <c r="AX650" s="134" t="s">
        <v>4650</v>
      </c>
      <c r="AY650" s="98">
        <v>0</v>
      </c>
      <c r="AZ650" s="99" t="str">
        <f>IFERROR(VLOOKUP(ROWS($AX$4:AX650),$AW$4:$AX$2337,2,0),"")</f>
        <v>Jelenia Góra (pow. Jelenia Góra, woj. dolnośląskie)</v>
      </c>
      <c r="BA650" s="98">
        <v>0</v>
      </c>
      <c r="BB650" s="98">
        <f>IF(ISNUMBER(SEARCH('ankieta ESG'!$G$183,BC650)),MAX($BB$3:BB649)+1,0)</f>
        <v>647</v>
      </c>
      <c r="BC650" s="134" t="s">
        <v>4650</v>
      </c>
      <c r="BD650" s="98">
        <v>0</v>
      </c>
      <c r="BE650" s="99" t="str">
        <f>IFERROR(VLOOKUP(ROWS($BC$4:BC650),$BB$4:$BC$2337,2,0),"")</f>
        <v>Jelenia Góra (pow. Jelenia Góra, woj. dolnośląskie)</v>
      </c>
      <c r="BF650" s="98">
        <v>0</v>
      </c>
      <c r="BG650" s="98">
        <f>IF(ISNUMBER(SEARCH('ankieta ESG'!$G$184,BH650)),MAX($BG$3:BG649)+1,0)</f>
        <v>647</v>
      </c>
      <c r="BH650" s="134" t="s">
        <v>4650</v>
      </c>
      <c r="BI650" s="98">
        <v>0</v>
      </c>
      <c r="BJ650" s="99" t="str">
        <f>IFERROR(VLOOKUP(ROWS($BH$4:BH650),$BG$4:$BH$2337,2,0),"")</f>
        <v>Jelenia Góra (pow. Jelenia Góra, woj. dolnośląskie)</v>
      </c>
      <c r="BK650" s="98">
        <v>0</v>
      </c>
      <c r="BL650" s="98">
        <f>IF(ISNUMBER(SEARCH('ankieta ESG'!$G$185,BM650)),MAX($BL$3:BL649)+1,0)</f>
        <v>647</v>
      </c>
      <c r="BM650" s="134" t="s">
        <v>4650</v>
      </c>
      <c r="BN650" s="98">
        <v>0</v>
      </c>
      <c r="BO650" s="99" t="str">
        <f>IFERROR(VLOOKUP(ROWS($BM$4:BM650),$BL$4:$BM$2337,2,0),"")</f>
        <v>Jelenia Góra (pow. Jelenia Góra, woj. dolnośląskie)</v>
      </c>
      <c r="BP650" s="98">
        <v>0</v>
      </c>
      <c r="BQ650" s="98">
        <f>IF(ISNUMBER(SEARCH('ankieta ESG'!$G$186,BR650)),MAX($BQ$3:BQ649)+1,0)</f>
        <v>647</v>
      </c>
      <c r="BR650" s="134" t="s">
        <v>4650</v>
      </c>
      <c r="BS650" s="98">
        <v>0</v>
      </c>
      <c r="BT650" s="99" t="str">
        <f>IFERROR(VLOOKUP(ROWS($BR$4:BR650),$BQ$4:$BR$2337,2,0),"")</f>
        <v>Jelenia Góra (pow. Jelenia Góra, woj. dolnośląskie)</v>
      </c>
      <c r="BU650" s="98">
        <v>0</v>
      </c>
      <c r="BV650" s="98">
        <f>IF(ISNUMBER(SEARCH('ankieta ESG'!$G$187,BW650)),MAX($BV$3:BV649)+1,0)</f>
        <v>647</v>
      </c>
      <c r="BW650" s="134" t="s">
        <v>4650</v>
      </c>
      <c r="BX650" s="98">
        <v>0</v>
      </c>
      <c r="BY650" s="99" t="str">
        <f>IFERROR(VLOOKUP(ROWS($BW$4:BW650),$BV$4:$BW$2337,2,0),"")</f>
        <v>Jelenia Góra (pow. Jelenia Góra, woj. dolnośląskie)</v>
      </c>
      <c r="BZ650" s="98">
        <v>0</v>
      </c>
      <c r="CA650" s="98">
        <f>IF(ISNUMBER(SEARCH('ankieta ESG'!$G$188,CB650)),MAX($CA$3:CA649)+1,0)</f>
        <v>647</v>
      </c>
      <c r="CB650" s="134" t="s">
        <v>4650</v>
      </c>
      <c r="CC650" s="98">
        <v>0</v>
      </c>
      <c r="CD650" s="99" t="str">
        <f>IFERROR(VLOOKUP(ROWS($CB$4:CB650),$CA$4:$CB$2337,2,0),"")</f>
        <v>Jelenia Góra (pow. Jelenia Góra, woj. dolnośląskie)</v>
      </c>
      <c r="CE650" s="98">
        <v>0</v>
      </c>
      <c r="CF650" s="98">
        <f>IF(ISNUMBER(SEARCH('ankieta ESG'!$G$189,CG650)),MAX($CF$3:CF649)+1,0)</f>
        <v>647</v>
      </c>
      <c r="CG650" s="134" t="s">
        <v>4650</v>
      </c>
      <c r="CH650" s="98">
        <v>0</v>
      </c>
      <c r="CI650" s="99" t="str">
        <f>IFERROR(VLOOKUP(ROWS($CG$4:CG650),$CF$4:$CG$2337,2,0),"")</f>
        <v>Jelenia Góra (pow. Jelenia Góra, woj. dolnośląskie)</v>
      </c>
      <c r="CJ650" s="98">
        <v>0</v>
      </c>
    </row>
    <row r="651" spans="2:88">
      <c r="B651" s="98">
        <f>IF(ISNUMBER(SEARCH('ankieta ESG'!$E$11,C651)),MAX(B$3:$B650)+1,0)</f>
        <v>648</v>
      </c>
      <c r="C651" s="99" t="s">
        <v>692</v>
      </c>
      <c r="D651" s="98">
        <v>0</v>
      </c>
      <c r="E651" s="99" t="str">
        <f>IFERROR(VLOOKUP(ROWS($C$4:C651),$B$4:$C$1385,2,0),"")</f>
        <v>96.02.Z Fryzjerstwo i pozostałe zabiegi kosmetyczne (PKD 2007)</v>
      </c>
      <c r="F651" s="98">
        <v>0</v>
      </c>
      <c r="AM651" s="98">
        <f>IF(ISNUMBER(SEARCH('ankieta ESG'!$G$180,AN651)),MAX(AM$3:$AM650)+1,0)</f>
        <v>648</v>
      </c>
      <c r="AN651" s="134" t="s">
        <v>4651</v>
      </c>
      <c r="AO651" s="98">
        <v>0</v>
      </c>
      <c r="AP651" s="99" t="str">
        <f>IFERROR(VLOOKUP(ROWS($AN$4:AN651),$AM$4:$AN$2337,2,0),"")</f>
        <v>Jeleniewo (pow. suwalski, woj. podlaskie)</v>
      </c>
      <c r="AQ651" s="98">
        <v>0</v>
      </c>
      <c r="AR651" s="98">
        <f>IF(ISNUMBER(SEARCH('ankieta ESG'!$G$181,AS651)),MAX($AR$3:AR650)+1,0)</f>
        <v>648</v>
      </c>
      <c r="AS651" s="134" t="s">
        <v>4651</v>
      </c>
      <c r="AT651" s="98">
        <v>0</v>
      </c>
      <c r="AU651" s="99" t="str">
        <f>IFERROR(VLOOKUP(ROWS($AS$4:AS651),$AR$4:$AS$2337,2,0),"")</f>
        <v>Jeleniewo (pow. suwalski, woj. podlaskie)</v>
      </c>
      <c r="AV651" s="98">
        <v>0</v>
      </c>
      <c r="AW651" s="98">
        <f>IF(ISNUMBER(SEARCH('ankieta ESG'!$G$182,AX651)),MAX($AW$3:AW650)+1,0)</f>
        <v>648</v>
      </c>
      <c r="AX651" s="134" t="s">
        <v>4651</v>
      </c>
      <c r="AY651" s="98">
        <v>0</v>
      </c>
      <c r="AZ651" s="99" t="str">
        <f>IFERROR(VLOOKUP(ROWS($AX$4:AX651),$AW$4:$AX$2337,2,0),"")</f>
        <v>Jeleniewo (pow. suwalski, woj. podlaskie)</v>
      </c>
      <c r="BA651" s="98">
        <v>0</v>
      </c>
      <c r="BB651" s="98">
        <f>IF(ISNUMBER(SEARCH('ankieta ESG'!$G$183,BC651)),MAX($BB$3:BB650)+1,0)</f>
        <v>648</v>
      </c>
      <c r="BC651" s="134" t="s">
        <v>4651</v>
      </c>
      <c r="BD651" s="98">
        <v>0</v>
      </c>
      <c r="BE651" s="99" t="str">
        <f>IFERROR(VLOOKUP(ROWS($BC$4:BC651),$BB$4:$BC$2337,2,0),"")</f>
        <v>Jeleniewo (pow. suwalski, woj. podlaskie)</v>
      </c>
      <c r="BF651" s="98">
        <v>0</v>
      </c>
      <c r="BG651" s="98">
        <f>IF(ISNUMBER(SEARCH('ankieta ESG'!$G$184,BH651)),MAX($BG$3:BG650)+1,0)</f>
        <v>648</v>
      </c>
      <c r="BH651" s="134" t="s">
        <v>4651</v>
      </c>
      <c r="BI651" s="98">
        <v>0</v>
      </c>
      <c r="BJ651" s="99" t="str">
        <f>IFERROR(VLOOKUP(ROWS($BH$4:BH651),$BG$4:$BH$2337,2,0),"")</f>
        <v>Jeleniewo (pow. suwalski, woj. podlaskie)</v>
      </c>
      <c r="BK651" s="98">
        <v>0</v>
      </c>
      <c r="BL651" s="98">
        <f>IF(ISNUMBER(SEARCH('ankieta ESG'!$G$185,BM651)),MAX($BL$3:BL650)+1,0)</f>
        <v>648</v>
      </c>
      <c r="BM651" s="134" t="s">
        <v>4651</v>
      </c>
      <c r="BN651" s="98">
        <v>0</v>
      </c>
      <c r="BO651" s="99" t="str">
        <f>IFERROR(VLOOKUP(ROWS($BM$4:BM651),$BL$4:$BM$2337,2,0),"")</f>
        <v>Jeleniewo (pow. suwalski, woj. podlaskie)</v>
      </c>
      <c r="BP651" s="98">
        <v>0</v>
      </c>
      <c r="BQ651" s="98">
        <f>IF(ISNUMBER(SEARCH('ankieta ESG'!$G$186,BR651)),MAX($BQ$3:BQ650)+1,0)</f>
        <v>648</v>
      </c>
      <c r="BR651" s="134" t="s">
        <v>4651</v>
      </c>
      <c r="BS651" s="98">
        <v>0</v>
      </c>
      <c r="BT651" s="99" t="str">
        <f>IFERROR(VLOOKUP(ROWS($BR$4:BR651),$BQ$4:$BR$2337,2,0),"")</f>
        <v>Jeleniewo (pow. suwalski, woj. podlaskie)</v>
      </c>
      <c r="BU651" s="98">
        <v>0</v>
      </c>
      <c r="BV651" s="98">
        <f>IF(ISNUMBER(SEARCH('ankieta ESG'!$G$187,BW651)),MAX($BV$3:BV650)+1,0)</f>
        <v>648</v>
      </c>
      <c r="BW651" s="134" t="s">
        <v>4651</v>
      </c>
      <c r="BX651" s="98">
        <v>0</v>
      </c>
      <c r="BY651" s="99" t="str">
        <f>IFERROR(VLOOKUP(ROWS($BW$4:BW651),$BV$4:$BW$2337,2,0),"")</f>
        <v>Jeleniewo (pow. suwalski, woj. podlaskie)</v>
      </c>
      <c r="BZ651" s="98">
        <v>0</v>
      </c>
      <c r="CA651" s="98">
        <f>IF(ISNUMBER(SEARCH('ankieta ESG'!$G$188,CB651)),MAX($CA$3:CA650)+1,0)</f>
        <v>648</v>
      </c>
      <c r="CB651" s="134" t="s">
        <v>4651</v>
      </c>
      <c r="CC651" s="98">
        <v>0</v>
      </c>
      <c r="CD651" s="99" t="str">
        <f>IFERROR(VLOOKUP(ROWS($CB$4:CB651),$CA$4:$CB$2337,2,0),"")</f>
        <v>Jeleniewo (pow. suwalski, woj. podlaskie)</v>
      </c>
      <c r="CE651" s="98">
        <v>0</v>
      </c>
      <c r="CF651" s="98">
        <f>IF(ISNUMBER(SEARCH('ankieta ESG'!$G$189,CG651)),MAX($CF$3:CF650)+1,0)</f>
        <v>648</v>
      </c>
      <c r="CG651" s="134" t="s">
        <v>4651</v>
      </c>
      <c r="CH651" s="98">
        <v>0</v>
      </c>
      <c r="CI651" s="99" t="str">
        <f>IFERROR(VLOOKUP(ROWS($CG$4:CG651),$CF$4:$CG$2337,2,0),"")</f>
        <v>Jeleniewo (pow. suwalski, woj. podlaskie)</v>
      </c>
      <c r="CJ651" s="98">
        <v>0</v>
      </c>
    </row>
    <row r="652" spans="2:88">
      <c r="B652" s="98">
        <f>IF(ISNUMBER(SEARCH('ankieta ESG'!$E$11,C652)),MAX(B$3:$B651)+1,0)</f>
        <v>649</v>
      </c>
      <c r="C652" s="99" t="s">
        <v>693</v>
      </c>
      <c r="D652" s="98">
        <v>0</v>
      </c>
      <c r="E652" s="99" t="str">
        <f>IFERROR(VLOOKUP(ROWS($C$4:C652),$B$4:$C$1385,2,0),"")</f>
        <v>96.03.Z Pogrzeby i działalność pokrewna (PKD 2007)</v>
      </c>
      <c r="F652" s="98">
        <v>0</v>
      </c>
      <c r="AM652" s="98">
        <f>IF(ISNUMBER(SEARCH('ankieta ESG'!$G$180,AN652)),MAX(AM$3:$AM651)+1,0)</f>
        <v>649</v>
      </c>
      <c r="AN652" s="134" t="s">
        <v>4652</v>
      </c>
      <c r="AO652" s="98">
        <v>0</v>
      </c>
      <c r="AP652" s="99" t="str">
        <f>IFERROR(VLOOKUP(ROWS($AN$4:AN652),$AM$4:$AN$2337,2,0),"")</f>
        <v>Jeleśnia (pow. żywiecki, woj. śląskie)</v>
      </c>
      <c r="AQ652" s="98">
        <v>0</v>
      </c>
      <c r="AR652" s="98">
        <f>IF(ISNUMBER(SEARCH('ankieta ESG'!$G$181,AS652)),MAX($AR$3:AR651)+1,0)</f>
        <v>649</v>
      </c>
      <c r="AS652" s="134" t="s">
        <v>4652</v>
      </c>
      <c r="AT652" s="98">
        <v>0</v>
      </c>
      <c r="AU652" s="99" t="str">
        <f>IFERROR(VLOOKUP(ROWS($AS$4:AS652),$AR$4:$AS$2337,2,0),"")</f>
        <v>Jeleśnia (pow. żywiecki, woj. śląskie)</v>
      </c>
      <c r="AV652" s="98">
        <v>0</v>
      </c>
      <c r="AW652" s="98">
        <f>IF(ISNUMBER(SEARCH('ankieta ESG'!$G$182,AX652)),MAX($AW$3:AW651)+1,0)</f>
        <v>649</v>
      </c>
      <c r="AX652" s="134" t="s">
        <v>4652</v>
      </c>
      <c r="AY652" s="98">
        <v>0</v>
      </c>
      <c r="AZ652" s="99" t="str">
        <f>IFERROR(VLOOKUP(ROWS($AX$4:AX652),$AW$4:$AX$2337,2,0),"")</f>
        <v>Jeleśnia (pow. żywiecki, woj. śląskie)</v>
      </c>
      <c r="BA652" s="98">
        <v>0</v>
      </c>
      <c r="BB652" s="98">
        <f>IF(ISNUMBER(SEARCH('ankieta ESG'!$G$183,BC652)),MAX($BB$3:BB651)+1,0)</f>
        <v>649</v>
      </c>
      <c r="BC652" s="134" t="s">
        <v>4652</v>
      </c>
      <c r="BD652" s="98">
        <v>0</v>
      </c>
      <c r="BE652" s="99" t="str">
        <f>IFERROR(VLOOKUP(ROWS($BC$4:BC652),$BB$4:$BC$2337,2,0),"")</f>
        <v>Jeleśnia (pow. żywiecki, woj. śląskie)</v>
      </c>
      <c r="BF652" s="98">
        <v>0</v>
      </c>
      <c r="BG652" s="98">
        <f>IF(ISNUMBER(SEARCH('ankieta ESG'!$G$184,BH652)),MAX($BG$3:BG651)+1,0)</f>
        <v>649</v>
      </c>
      <c r="BH652" s="134" t="s">
        <v>4652</v>
      </c>
      <c r="BI652" s="98">
        <v>0</v>
      </c>
      <c r="BJ652" s="99" t="str">
        <f>IFERROR(VLOOKUP(ROWS($BH$4:BH652),$BG$4:$BH$2337,2,0),"")</f>
        <v>Jeleśnia (pow. żywiecki, woj. śląskie)</v>
      </c>
      <c r="BK652" s="98">
        <v>0</v>
      </c>
      <c r="BL652" s="98">
        <f>IF(ISNUMBER(SEARCH('ankieta ESG'!$G$185,BM652)),MAX($BL$3:BL651)+1,0)</f>
        <v>649</v>
      </c>
      <c r="BM652" s="134" t="s">
        <v>4652</v>
      </c>
      <c r="BN652" s="98">
        <v>0</v>
      </c>
      <c r="BO652" s="99" t="str">
        <f>IFERROR(VLOOKUP(ROWS($BM$4:BM652),$BL$4:$BM$2337,2,0),"")</f>
        <v>Jeleśnia (pow. żywiecki, woj. śląskie)</v>
      </c>
      <c r="BP652" s="98">
        <v>0</v>
      </c>
      <c r="BQ652" s="98">
        <f>IF(ISNUMBER(SEARCH('ankieta ESG'!$G$186,BR652)),MAX($BQ$3:BQ651)+1,0)</f>
        <v>649</v>
      </c>
      <c r="BR652" s="134" t="s">
        <v>4652</v>
      </c>
      <c r="BS652" s="98">
        <v>0</v>
      </c>
      <c r="BT652" s="99" t="str">
        <f>IFERROR(VLOOKUP(ROWS($BR$4:BR652),$BQ$4:$BR$2337,2,0),"")</f>
        <v>Jeleśnia (pow. żywiecki, woj. śląskie)</v>
      </c>
      <c r="BU652" s="98">
        <v>0</v>
      </c>
      <c r="BV652" s="98">
        <f>IF(ISNUMBER(SEARCH('ankieta ESG'!$G$187,BW652)),MAX($BV$3:BV651)+1,0)</f>
        <v>649</v>
      </c>
      <c r="BW652" s="134" t="s">
        <v>4652</v>
      </c>
      <c r="BX652" s="98">
        <v>0</v>
      </c>
      <c r="BY652" s="99" t="str">
        <f>IFERROR(VLOOKUP(ROWS($BW$4:BW652),$BV$4:$BW$2337,2,0),"")</f>
        <v>Jeleśnia (pow. żywiecki, woj. śląskie)</v>
      </c>
      <c r="BZ652" s="98">
        <v>0</v>
      </c>
      <c r="CA652" s="98">
        <f>IF(ISNUMBER(SEARCH('ankieta ESG'!$G$188,CB652)),MAX($CA$3:CA651)+1,0)</f>
        <v>649</v>
      </c>
      <c r="CB652" s="134" t="s">
        <v>4652</v>
      </c>
      <c r="CC652" s="98">
        <v>0</v>
      </c>
      <c r="CD652" s="99" t="str">
        <f>IFERROR(VLOOKUP(ROWS($CB$4:CB652),$CA$4:$CB$2337,2,0),"")</f>
        <v>Jeleśnia (pow. żywiecki, woj. śląskie)</v>
      </c>
      <c r="CE652" s="98">
        <v>0</v>
      </c>
      <c r="CF652" s="98">
        <f>IF(ISNUMBER(SEARCH('ankieta ESG'!$G$189,CG652)),MAX($CF$3:CF651)+1,0)</f>
        <v>649</v>
      </c>
      <c r="CG652" s="134" t="s">
        <v>4652</v>
      </c>
      <c r="CH652" s="98">
        <v>0</v>
      </c>
      <c r="CI652" s="99" t="str">
        <f>IFERROR(VLOOKUP(ROWS($CG$4:CG652),$CF$4:$CG$2337,2,0),"")</f>
        <v>Jeleśnia (pow. żywiecki, woj. śląskie)</v>
      </c>
      <c r="CJ652" s="98">
        <v>0</v>
      </c>
    </row>
    <row r="653" spans="2:88">
      <c r="B653" s="98">
        <f>IF(ISNUMBER(SEARCH('ankieta ESG'!$E$11,C653)),MAX(B$3:$B652)+1,0)</f>
        <v>650</v>
      </c>
      <c r="C653" s="99" t="s">
        <v>694</v>
      </c>
      <c r="D653" s="98">
        <v>0</v>
      </c>
      <c r="E653" s="99" t="str">
        <f>IFERROR(VLOOKUP(ROWS($C$4:C653),$B$4:$C$1385,2,0),"")</f>
        <v>96.04.Z Działalność usługowa związana z poprawą kondycji fizycznej (PKD 2007)</v>
      </c>
      <c r="F653" s="98">
        <v>0</v>
      </c>
      <c r="AM653" s="98">
        <f>IF(ISNUMBER(SEARCH('ankieta ESG'!$G$180,AN653)),MAX(AM$3:$AM652)+1,0)</f>
        <v>650</v>
      </c>
      <c r="AN653" s="134" t="s">
        <v>4653</v>
      </c>
      <c r="AO653" s="98">
        <v>0</v>
      </c>
      <c r="AP653" s="99" t="str">
        <f>IFERROR(VLOOKUP(ROWS($AN$4:AN653),$AM$4:$AN$2337,2,0),"")</f>
        <v>Jemielnica (pow. strzelecki, woj. opolskie)</v>
      </c>
      <c r="AQ653" s="98">
        <v>0</v>
      </c>
      <c r="AR653" s="98">
        <f>IF(ISNUMBER(SEARCH('ankieta ESG'!$G$181,AS653)),MAX($AR$3:AR652)+1,0)</f>
        <v>650</v>
      </c>
      <c r="AS653" s="134" t="s">
        <v>4653</v>
      </c>
      <c r="AT653" s="98">
        <v>0</v>
      </c>
      <c r="AU653" s="99" t="str">
        <f>IFERROR(VLOOKUP(ROWS($AS$4:AS653),$AR$4:$AS$2337,2,0),"")</f>
        <v>Jemielnica (pow. strzelecki, woj. opolskie)</v>
      </c>
      <c r="AV653" s="98">
        <v>0</v>
      </c>
      <c r="AW653" s="98">
        <f>IF(ISNUMBER(SEARCH('ankieta ESG'!$G$182,AX653)),MAX($AW$3:AW652)+1,0)</f>
        <v>650</v>
      </c>
      <c r="AX653" s="134" t="s">
        <v>4653</v>
      </c>
      <c r="AY653" s="98">
        <v>0</v>
      </c>
      <c r="AZ653" s="99" t="str">
        <f>IFERROR(VLOOKUP(ROWS($AX$4:AX653),$AW$4:$AX$2337,2,0),"")</f>
        <v>Jemielnica (pow. strzelecki, woj. opolskie)</v>
      </c>
      <c r="BA653" s="98">
        <v>0</v>
      </c>
      <c r="BB653" s="98">
        <f>IF(ISNUMBER(SEARCH('ankieta ESG'!$G$183,BC653)),MAX($BB$3:BB652)+1,0)</f>
        <v>650</v>
      </c>
      <c r="BC653" s="134" t="s">
        <v>4653</v>
      </c>
      <c r="BD653" s="98">
        <v>0</v>
      </c>
      <c r="BE653" s="99" t="str">
        <f>IFERROR(VLOOKUP(ROWS($BC$4:BC653),$BB$4:$BC$2337,2,0),"")</f>
        <v>Jemielnica (pow. strzelecki, woj. opolskie)</v>
      </c>
      <c r="BF653" s="98">
        <v>0</v>
      </c>
      <c r="BG653" s="98">
        <f>IF(ISNUMBER(SEARCH('ankieta ESG'!$G$184,BH653)),MAX($BG$3:BG652)+1,0)</f>
        <v>650</v>
      </c>
      <c r="BH653" s="134" t="s">
        <v>4653</v>
      </c>
      <c r="BI653" s="98">
        <v>0</v>
      </c>
      <c r="BJ653" s="99" t="str">
        <f>IFERROR(VLOOKUP(ROWS($BH$4:BH653),$BG$4:$BH$2337,2,0),"")</f>
        <v>Jemielnica (pow. strzelecki, woj. opolskie)</v>
      </c>
      <c r="BK653" s="98">
        <v>0</v>
      </c>
      <c r="BL653" s="98">
        <f>IF(ISNUMBER(SEARCH('ankieta ESG'!$G$185,BM653)),MAX($BL$3:BL652)+1,0)</f>
        <v>650</v>
      </c>
      <c r="BM653" s="134" t="s">
        <v>4653</v>
      </c>
      <c r="BN653" s="98">
        <v>0</v>
      </c>
      <c r="BO653" s="99" t="str">
        <f>IFERROR(VLOOKUP(ROWS($BM$4:BM653),$BL$4:$BM$2337,2,0),"")</f>
        <v>Jemielnica (pow. strzelecki, woj. opolskie)</v>
      </c>
      <c r="BP653" s="98">
        <v>0</v>
      </c>
      <c r="BQ653" s="98">
        <f>IF(ISNUMBER(SEARCH('ankieta ESG'!$G$186,BR653)),MAX($BQ$3:BQ652)+1,0)</f>
        <v>650</v>
      </c>
      <c r="BR653" s="134" t="s">
        <v>4653</v>
      </c>
      <c r="BS653" s="98">
        <v>0</v>
      </c>
      <c r="BT653" s="99" t="str">
        <f>IFERROR(VLOOKUP(ROWS($BR$4:BR653),$BQ$4:$BR$2337,2,0),"")</f>
        <v>Jemielnica (pow. strzelecki, woj. opolskie)</v>
      </c>
      <c r="BU653" s="98">
        <v>0</v>
      </c>
      <c r="BV653" s="98">
        <f>IF(ISNUMBER(SEARCH('ankieta ESG'!$G$187,BW653)),MAX($BV$3:BV652)+1,0)</f>
        <v>650</v>
      </c>
      <c r="BW653" s="134" t="s">
        <v>4653</v>
      </c>
      <c r="BX653" s="98">
        <v>0</v>
      </c>
      <c r="BY653" s="99" t="str">
        <f>IFERROR(VLOOKUP(ROWS($BW$4:BW653),$BV$4:$BW$2337,2,0),"")</f>
        <v>Jemielnica (pow. strzelecki, woj. opolskie)</v>
      </c>
      <c r="BZ653" s="98">
        <v>0</v>
      </c>
      <c r="CA653" s="98">
        <f>IF(ISNUMBER(SEARCH('ankieta ESG'!$G$188,CB653)),MAX($CA$3:CA652)+1,0)</f>
        <v>650</v>
      </c>
      <c r="CB653" s="134" t="s">
        <v>4653</v>
      </c>
      <c r="CC653" s="98">
        <v>0</v>
      </c>
      <c r="CD653" s="99" t="str">
        <f>IFERROR(VLOOKUP(ROWS($CB$4:CB653),$CA$4:$CB$2337,2,0),"")</f>
        <v>Jemielnica (pow. strzelecki, woj. opolskie)</v>
      </c>
      <c r="CE653" s="98">
        <v>0</v>
      </c>
      <c r="CF653" s="98">
        <f>IF(ISNUMBER(SEARCH('ankieta ESG'!$G$189,CG653)),MAX($CF$3:CF652)+1,0)</f>
        <v>650</v>
      </c>
      <c r="CG653" s="134" t="s">
        <v>4653</v>
      </c>
      <c r="CH653" s="98">
        <v>0</v>
      </c>
      <c r="CI653" s="99" t="str">
        <f>IFERROR(VLOOKUP(ROWS($CG$4:CG653),$CF$4:$CG$2337,2,0),"")</f>
        <v>Jemielnica (pow. strzelecki, woj. opolskie)</v>
      </c>
      <c r="CJ653" s="98">
        <v>0</v>
      </c>
    </row>
    <row r="654" spans="2:88">
      <c r="B654" s="98">
        <f>IF(ISNUMBER(SEARCH('ankieta ESG'!$E$11,C654)),MAX(B$3:$B653)+1,0)</f>
        <v>651</v>
      </c>
      <c r="C654" s="99" t="s">
        <v>695</v>
      </c>
      <c r="D654" s="98">
        <v>0</v>
      </c>
      <c r="E654" s="99" t="str">
        <f>IFERROR(VLOOKUP(ROWS($C$4:C654),$B$4:$C$1385,2,0),"")</f>
        <v>96.09.Z Pozostała działalność usługowa, gdzie indziej niesklasyfikowana (PKD 2007)</v>
      </c>
      <c r="F654" s="98">
        <v>0</v>
      </c>
      <c r="AM654" s="98">
        <f>IF(ISNUMBER(SEARCH('ankieta ESG'!$G$180,AN654)),MAX(AM$3:$AM653)+1,0)</f>
        <v>651</v>
      </c>
      <c r="AN654" s="134" t="s">
        <v>4654</v>
      </c>
      <c r="AO654" s="98">
        <v>0</v>
      </c>
      <c r="AP654" s="99" t="str">
        <f>IFERROR(VLOOKUP(ROWS($AN$4:AN654),$AM$4:$AN$2337,2,0),"")</f>
        <v>Jemielno (pow. górowski, woj. dolnośląskie)</v>
      </c>
      <c r="AQ654" s="98">
        <v>0</v>
      </c>
      <c r="AR654" s="98">
        <f>IF(ISNUMBER(SEARCH('ankieta ESG'!$G$181,AS654)),MAX($AR$3:AR653)+1,0)</f>
        <v>651</v>
      </c>
      <c r="AS654" s="134" t="s">
        <v>4654</v>
      </c>
      <c r="AT654" s="98">
        <v>0</v>
      </c>
      <c r="AU654" s="99" t="str">
        <f>IFERROR(VLOOKUP(ROWS($AS$4:AS654),$AR$4:$AS$2337,2,0),"")</f>
        <v>Jemielno (pow. górowski, woj. dolnośląskie)</v>
      </c>
      <c r="AV654" s="98">
        <v>0</v>
      </c>
      <c r="AW654" s="98">
        <f>IF(ISNUMBER(SEARCH('ankieta ESG'!$G$182,AX654)),MAX($AW$3:AW653)+1,0)</f>
        <v>651</v>
      </c>
      <c r="AX654" s="134" t="s">
        <v>4654</v>
      </c>
      <c r="AY654" s="98">
        <v>0</v>
      </c>
      <c r="AZ654" s="99" t="str">
        <f>IFERROR(VLOOKUP(ROWS($AX$4:AX654),$AW$4:$AX$2337,2,0),"")</f>
        <v>Jemielno (pow. górowski, woj. dolnośląskie)</v>
      </c>
      <c r="BA654" s="98">
        <v>0</v>
      </c>
      <c r="BB654" s="98">
        <f>IF(ISNUMBER(SEARCH('ankieta ESG'!$G$183,BC654)),MAX($BB$3:BB653)+1,0)</f>
        <v>651</v>
      </c>
      <c r="BC654" s="134" t="s">
        <v>4654</v>
      </c>
      <c r="BD654" s="98">
        <v>0</v>
      </c>
      <c r="BE654" s="99" t="str">
        <f>IFERROR(VLOOKUP(ROWS($BC$4:BC654),$BB$4:$BC$2337,2,0),"")</f>
        <v>Jemielno (pow. górowski, woj. dolnośląskie)</v>
      </c>
      <c r="BF654" s="98">
        <v>0</v>
      </c>
      <c r="BG654" s="98">
        <f>IF(ISNUMBER(SEARCH('ankieta ESG'!$G$184,BH654)),MAX($BG$3:BG653)+1,0)</f>
        <v>651</v>
      </c>
      <c r="BH654" s="134" t="s">
        <v>4654</v>
      </c>
      <c r="BI654" s="98">
        <v>0</v>
      </c>
      <c r="BJ654" s="99" t="str">
        <f>IFERROR(VLOOKUP(ROWS($BH$4:BH654),$BG$4:$BH$2337,2,0),"")</f>
        <v>Jemielno (pow. górowski, woj. dolnośląskie)</v>
      </c>
      <c r="BK654" s="98">
        <v>0</v>
      </c>
      <c r="BL654" s="98">
        <f>IF(ISNUMBER(SEARCH('ankieta ESG'!$G$185,BM654)),MAX($BL$3:BL653)+1,0)</f>
        <v>651</v>
      </c>
      <c r="BM654" s="134" t="s">
        <v>4654</v>
      </c>
      <c r="BN654" s="98">
        <v>0</v>
      </c>
      <c r="BO654" s="99" t="str">
        <f>IFERROR(VLOOKUP(ROWS($BM$4:BM654),$BL$4:$BM$2337,2,0),"")</f>
        <v>Jemielno (pow. górowski, woj. dolnośląskie)</v>
      </c>
      <c r="BP654" s="98">
        <v>0</v>
      </c>
      <c r="BQ654" s="98">
        <f>IF(ISNUMBER(SEARCH('ankieta ESG'!$G$186,BR654)),MAX($BQ$3:BQ653)+1,0)</f>
        <v>651</v>
      </c>
      <c r="BR654" s="134" t="s">
        <v>4654</v>
      </c>
      <c r="BS654" s="98">
        <v>0</v>
      </c>
      <c r="BT654" s="99" t="str">
        <f>IFERROR(VLOOKUP(ROWS($BR$4:BR654),$BQ$4:$BR$2337,2,0),"")</f>
        <v>Jemielno (pow. górowski, woj. dolnośląskie)</v>
      </c>
      <c r="BU654" s="98">
        <v>0</v>
      </c>
      <c r="BV654" s="98">
        <f>IF(ISNUMBER(SEARCH('ankieta ESG'!$G$187,BW654)),MAX($BV$3:BV653)+1,0)</f>
        <v>651</v>
      </c>
      <c r="BW654" s="134" t="s">
        <v>4654</v>
      </c>
      <c r="BX654" s="98">
        <v>0</v>
      </c>
      <c r="BY654" s="99" t="str">
        <f>IFERROR(VLOOKUP(ROWS($BW$4:BW654),$BV$4:$BW$2337,2,0),"")</f>
        <v>Jemielno (pow. górowski, woj. dolnośląskie)</v>
      </c>
      <c r="BZ654" s="98">
        <v>0</v>
      </c>
      <c r="CA654" s="98">
        <f>IF(ISNUMBER(SEARCH('ankieta ESG'!$G$188,CB654)),MAX($CA$3:CA653)+1,0)</f>
        <v>651</v>
      </c>
      <c r="CB654" s="134" t="s">
        <v>4654</v>
      </c>
      <c r="CC654" s="98">
        <v>0</v>
      </c>
      <c r="CD654" s="99" t="str">
        <f>IFERROR(VLOOKUP(ROWS($CB$4:CB654),$CA$4:$CB$2337,2,0),"")</f>
        <v>Jemielno (pow. górowski, woj. dolnośląskie)</v>
      </c>
      <c r="CE654" s="98">
        <v>0</v>
      </c>
      <c r="CF654" s="98">
        <f>IF(ISNUMBER(SEARCH('ankieta ESG'!$G$189,CG654)),MAX($CF$3:CF653)+1,0)</f>
        <v>651</v>
      </c>
      <c r="CG654" s="134" t="s">
        <v>4654</v>
      </c>
      <c r="CH654" s="98">
        <v>0</v>
      </c>
      <c r="CI654" s="99" t="str">
        <f>IFERROR(VLOOKUP(ROWS($CG$4:CG654),$CF$4:$CG$2337,2,0),"")</f>
        <v>Jemielno (pow. górowski, woj. dolnośląskie)</v>
      </c>
      <c r="CJ654" s="98">
        <v>0</v>
      </c>
    </row>
    <row r="655" spans="2:88">
      <c r="B655" s="98">
        <f>IF(ISNUMBER(SEARCH('ankieta ESG'!$E$11,C655)),MAX(B$3:$B654)+1,0)</f>
        <v>652</v>
      </c>
      <c r="C655" s="99" t="s">
        <v>696</v>
      </c>
      <c r="D655" s="98">
        <v>0</v>
      </c>
      <c r="E655" s="99" t="str">
        <f>IFERROR(VLOOKUP(ROWS($C$4:C655),$B$4:$C$1385,2,0),"")</f>
        <v>97.00.Z GOSPODARSTWA DOMOWE ZATRUDNIAJĄCE PRACOWNIKÓW (PKD 2007)</v>
      </c>
      <c r="F655" s="98">
        <v>0</v>
      </c>
      <c r="AM655" s="98">
        <f>IF(ISNUMBER(SEARCH('ankieta ESG'!$G$180,AN655)),MAX(AM$3:$AM654)+1,0)</f>
        <v>652</v>
      </c>
      <c r="AN655" s="134" t="s">
        <v>4655</v>
      </c>
      <c r="AO655" s="98">
        <v>0</v>
      </c>
      <c r="AP655" s="99" t="str">
        <f>IFERROR(VLOOKUP(ROWS($AN$4:AN655),$AM$4:$AN$2337,2,0),"")</f>
        <v>Jerzmanowa (pow. głogowski, woj. dolnośląskie)</v>
      </c>
      <c r="AQ655" s="98">
        <v>0</v>
      </c>
      <c r="AR655" s="98">
        <f>IF(ISNUMBER(SEARCH('ankieta ESG'!$G$181,AS655)),MAX($AR$3:AR654)+1,0)</f>
        <v>652</v>
      </c>
      <c r="AS655" s="134" t="s">
        <v>4655</v>
      </c>
      <c r="AT655" s="98">
        <v>0</v>
      </c>
      <c r="AU655" s="99" t="str">
        <f>IFERROR(VLOOKUP(ROWS($AS$4:AS655),$AR$4:$AS$2337,2,0),"")</f>
        <v>Jerzmanowa (pow. głogowski, woj. dolnośląskie)</v>
      </c>
      <c r="AV655" s="98">
        <v>0</v>
      </c>
      <c r="AW655" s="98">
        <f>IF(ISNUMBER(SEARCH('ankieta ESG'!$G$182,AX655)),MAX($AW$3:AW654)+1,0)</f>
        <v>652</v>
      </c>
      <c r="AX655" s="134" t="s">
        <v>4655</v>
      </c>
      <c r="AY655" s="98">
        <v>0</v>
      </c>
      <c r="AZ655" s="99" t="str">
        <f>IFERROR(VLOOKUP(ROWS($AX$4:AX655),$AW$4:$AX$2337,2,0),"")</f>
        <v>Jerzmanowa (pow. głogowski, woj. dolnośląskie)</v>
      </c>
      <c r="BA655" s="98">
        <v>0</v>
      </c>
      <c r="BB655" s="98">
        <f>IF(ISNUMBER(SEARCH('ankieta ESG'!$G$183,BC655)),MAX($BB$3:BB654)+1,0)</f>
        <v>652</v>
      </c>
      <c r="BC655" s="134" t="s">
        <v>4655</v>
      </c>
      <c r="BD655" s="98">
        <v>0</v>
      </c>
      <c r="BE655" s="99" t="str">
        <f>IFERROR(VLOOKUP(ROWS($BC$4:BC655),$BB$4:$BC$2337,2,0),"")</f>
        <v>Jerzmanowa (pow. głogowski, woj. dolnośląskie)</v>
      </c>
      <c r="BF655" s="98">
        <v>0</v>
      </c>
      <c r="BG655" s="98">
        <f>IF(ISNUMBER(SEARCH('ankieta ESG'!$G$184,BH655)),MAX($BG$3:BG654)+1,0)</f>
        <v>652</v>
      </c>
      <c r="BH655" s="134" t="s">
        <v>4655</v>
      </c>
      <c r="BI655" s="98">
        <v>0</v>
      </c>
      <c r="BJ655" s="99" t="str">
        <f>IFERROR(VLOOKUP(ROWS($BH$4:BH655),$BG$4:$BH$2337,2,0),"")</f>
        <v>Jerzmanowa (pow. głogowski, woj. dolnośląskie)</v>
      </c>
      <c r="BK655" s="98">
        <v>0</v>
      </c>
      <c r="BL655" s="98">
        <f>IF(ISNUMBER(SEARCH('ankieta ESG'!$G$185,BM655)),MAX($BL$3:BL654)+1,0)</f>
        <v>652</v>
      </c>
      <c r="BM655" s="134" t="s">
        <v>4655</v>
      </c>
      <c r="BN655" s="98">
        <v>0</v>
      </c>
      <c r="BO655" s="99" t="str">
        <f>IFERROR(VLOOKUP(ROWS($BM$4:BM655),$BL$4:$BM$2337,2,0),"")</f>
        <v>Jerzmanowa (pow. głogowski, woj. dolnośląskie)</v>
      </c>
      <c r="BP655" s="98">
        <v>0</v>
      </c>
      <c r="BQ655" s="98">
        <f>IF(ISNUMBER(SEARCH('ankieta ESG'!$G$186,BR655)),MAX($BQ$3:BQ654)+1,0)</f>
        <v>652</v>
      </c>
      <c r="BR655" s="134" t="s">
        <v>4655</v>
      </c>
      <c r="BS655" s="98">
        <v>0</v>
      </c>
      <c r="BT655" s="99" t="str">
        <f>IFERROR(VLOOKUP(ROWS($BR$4:BR655),$BQ$4:$BR$2337,2,0),"")</f>
        <v>Jerzmanowa (pow. głogowski, woj. dolnośląskie)</v>
      </c>
      <c r="BU655" s="98">
        <v>0</v>
      </c>
      <c r="BV655" s="98">
        <f>IF(ISNUMBER(SEARCH('ankieta ESG'!$G$187,BW655)),MAX($BV$3:BV654)+1,0)</f>
        <v>652</v>
      </c>
      <c r="BW655" s="134" t="s">
        <v>4655</v>
      </c>
      <c r="BX655" s="98">
        <v>0</v>
      </c>
      <c r="BY655" s="99" t="str">
        <f>IFERROR(VLOOKUP(ROWS($BW$4:BW655),$BV$4:$BW$2337,2,0),"")</f>
        <v>Jerzmanowa (pow. głogowski, woj. dolnośląskie)</v>
      </c>
      <c r="BZ655" s="98">
        <v>0</v>
      </c>
      <c r="CA655" s="98">
        <f>IF(ISNUMBER(SEARCH('ankieta ESG'!$G$188,CB655)),MAX($CA$3:CA654)+1,0)</f>
        <v>652</v>
      </c>
      <c r="CB655" s="134" t="s">
        <v>4655</v>
      </c>
      <c r="CC655" s="98">
        <v>0</v>
      </c>
      <c r="CD655" s="99" t="str">
        <f>IFERROR(VLOOKUP(ROWS($CB$4:CB655),$CA$4:$CB$2337,2,0),"")</f>
        <v>Jerzmanowa (pow. głogowski, woj. dolnośląskie)</v>
      </c>
      <c r="CE655" s="98">
        <v>0</v>
      </c>
      <c r="CF655" s="98">
        <f>IF(ISNUMBER(SEARCH('ankieta ESG'!$G$189,CG655)),MAX($CF$3:CF654)+1,0)</f>
        <v>652</v>
      </c>
      <c r="CG655" s="134" t="s">
        <v>4655</v>
      </c>
      <c r="CH655" s="98">
        <v>0</v>
      </c>
      <c r="CI655" s="99" t="str">
        <f>IFERROR(VLOOKUP(ROWS($CG$4:CG655),$CF$4:$CG$2337,2,0),"")</f>
        <v>Jerzmanowa (pow. głogowski, woj. dolnośląskie)</v>
      </c>
      <c r="CJ655" s="98">
        <v>0</v>
      </c>
    </row>
    <row r="656" spans="2:88">
      <c r="B656" s="98">
        <f>IF(ISNUMBER(SEARCH('ankieta ESG'!$E$11,C656)),MAX(B$3:$B655)+1,0)</f>
        <v>653</v>
      </c>
      <c r="C656" s="99" t="s">
        <v>697</v>
      </c>
      <c r="D656" s="98">
        <v>0</v>
      </c>
      <c r="E656" s="99" t="str">
        <f>IFERROR(VLOOKUP(ROWS($C$4:C656),$B$4:$C$1385,2,0),"")</f>
        <v>98.10.Z Gospodarstwa domowe produkujące wyroby na własne potrzeby (PKD 2007)</v>
      </c>
      <c r="F656" s="98">
        <v>0</v>
      </c>
      <c r="AM656" s="98">
        <f>IF(ISNUMBER(SEARCH('ankieta ESG'!$G$180,AN656)),MAX(AM$3:$AM655)+1,0)</f>
        <v>653</v>
      </c>
      <c r="AN656" s="134" t="s">
        <v>4656</v>
      </c>
      <c r="AO656" s="98">
        <v>0</v>
      </c>
      <c r="AP656" s="99" t="str">
        <f>IFERROR(VLOOKUP(ROWS($AN$4:AN656),$AM$4:$AN$2337,2,0),"")</f>
        <v>Jerzmanowice (pow. krakowski, woj. małopolskie)</v>
      </c>
      <c r="AQ656" s="98">
        <v>0</v>
      </c>
      <c r="AR656" s="98">
        <f>IF(ISNUMBER(SEARCH('ankieta ESG'!$G$181,AS656)),MAX($AR$3:AR655)+1,0)</f>
        <v>653</v>
      </c>
      <c r="AS656" s="134" t="s">
        <v>4656</v>
      </c>
      <c r="AT656" s="98">
        <v>0</v>
      </c>
      <c r="AU656" s="99" t="str">
        <f>IFERROR(VLOOKUP(ROWS($AS$4:AS656),$AR$4:$AS$2337,2,0),"")</f>
        <v>Jerzmanowice (pow. krakowski, woj. małopolskie)</v>
      </c>
      <c r="AV656" s="98">
        <v>0</v>
      </c>
      <c r="AW656" s="98">
        <f>IF(ISNUMBER(SEARCH('ankieta ESG'!$G$182,AX656)),MAX($AW$3:AW655)+1,0)</f>
        <v>653</v>
      </c>
      <c r="AX656" s="134" t="s">
        <v>4656</v>
      </c>
      <c r="AY656" s="98">
        <v>0</v>
      </c>
      <c r="AZ656" s="99" t="str">
        <f>IFERROR(VLOOKUP(ROWS($AX$4:AX656),$AW$4:$AX$2337,2,0),"")</f>
        <v>Jerzmanowice (pow. krakowski, woj. małopolskie)</v>
      </c>
      <c r="BA656" s="98">
        <v>0</v>
      </c>
      <c r="BB656" s="98">
        <f>IF(ISNUMBER(SEARCH('ankieta ESG'!$G$183,BC656)),MAX($BB$3:BB655)+1,0)</f>
        <v>653</v>
      </c>
      <c r="BC656" s="134" t="s">
        <v>4656</v>
      </c>
      <c r="BD656" s="98">
        <v>0</v>
      </c>
      <c r="BE656" s="99" t="str">
        <f>IFERROR(VLOOKUP(ROWS($BC$4:BC656),$BB$4:$BC$2337,2,0),"")</f>
        <v>Jerzmanowice (pow. krakowski, woj. małopolskie)</v>
      </c>
      <c r="BF656" s="98">
        <v>0</v>
      </c>
      <c r="BG656" s="98">
        <f>IF(ISNUMBER(SEARCH('ankieta ESG'!$G$184,BH656)),MAX($BG$3:BG655)+1,0)</f>
        <v>653</v>
      </c>
      <c r="BH656" s="134" t="s">
        <v>4656</v>
      </c>
      <c r="BI656" s="98">
        <v>0</v>
      </c>
      <c r="BJ656" s="99" t="str">
        <f>IFERROR(VLOOKUP(ROWS($BH$4:BH656),$BG$4:$BH$2337,2,0),"")</f>
        <v>Jerzmanowice (pow. krakowski, woj. małopolskie)</v>
      </c>
      <c r="BK656" s="98">
        <v>0</v>
      </c>
      <c r="BL656" s="98">
        <f>IF(ISNUMBER(SEARCH('ankieta ESG'!$G$185,BM656)),MAX($BL$3:BL655)+1,0)</f>
        <v>653</v>
      </c>
      <c r="BM656" s="134" t="s">
        <v>4656</v>
      </c>
      <c r="BN656" s="98">
        <v>0</v>
      </c>
      <c r="BO656" s="99" t="str">
        <f>IFERROR(VLOOKUP(ROWS($BM$4:BM656),$BL$4:$BM$2337,2,0),"")</f>
        <v>Jerzmanowice (pow. krakowski, woj. małopolskie)</v>
      </c>
      <c r="BP656" s="98">
        <v>0</v>
      </c>
      <c r="BQ656" s="98">
        <f>IF(ISNUMBER(SEARCH('ankieta ESG'!$G$186,BR656)),MAX($BQ$3:BQ655)+1,0)</f>
        <v>653</v>
      </c>
      <c r="BR656" s="134" t="s">
        <v>4656</v>
      </c>
      <c r="BS656" s="98">
        <v>0</v>
      </c>
      <c r="BT656" s="99" t="str">
        <f>IFERROR(VLOOKUP(ROWS($BR$4:BR656),$BQ$4:$BR$2337,2,0),"")</f>
        <v>Jerzmanowice (pow. krakowski, woj. małopolskie)</v>
      </c>
      <c r="BU656" s="98">
        <v>0</v>
      </c>
      <c r="BV656" s="98">
        <f>IF(ISNUMBER(SEARCH('ankieta ESG'!$G$187,BW656)),MAX($BV$3:BV655)+1,0)</f>
        <v>653</v>
      </c>
      <c r="BW656" s="134" t="s">
        <v>4656</v>
      </c>
      <c r="BX656" s="98">
        <v>0</v>
      </c>
      <c r="BY656" s="99" t="str">
        <f>IFERROR(VLOOKUP(ROWS($BW$4:BW656),$BV$4:$BW$2337,2,0),"")</f>
        <v>Jerzmanowice (pow. krakowski, woj. małopolskie)</v>
      </c>
      <c r="BZ656" s="98">
        <v>0</v>
      </c>
      <c r="CA656" s="98">
        <f>IF(ISNUMBER(SEARCH('ankieta ESG'!$G$188,CB656)),MAX($CA$3:CA655)+1,0)</f>
        <v>653</v>
      </c>
      <c r="CB656" s="134" t="s">
        <v>4656</v>
      </c>
      <c r="CC656" s="98">
        <v>0</v>
      </c>
      <c r="CD656" s="99" t="str">
        <f>IFERROR(VLOOKUP(ROWS($CB$4:CB656),$CA$4:$CB$2337,2,0),"")</f>
        <v>Jerzmanowice (pow. krakowski, woj. małopolskie)</v>
      </c>
      <c r="CE656" s="98">
        <v>0</v>
      </c>
      <c r="CF656" s="98">
        <f>IF(ISNUMBER(SEARCH('ankieta ESG'!$G$189,CG656)),MAX($CF$3:CF655)+1,0)</f>
        <v>653</v>
      </c>
      <c r="CG656" s="134" t="s">
        <v>4656</v>
      </c>
      <c r="CH656" s="98">
        <v>0</v>
      </c>
      <c r="CI656" s="99" t="str">
        <f>IFERROR(VLOOKUP(ROWS($CG$4:CG656),$CF$4:$CG$2337,2,0),"")</f>
        <v>Jerzmanowice (pow. krakowski, woj. małopolskie)</v>
      </c>
      <c r="CJ656" s="98">
        <v>0</v>
      </c>
    </row>
    <row r="657" spans="2:88">
      <c r="B657" s="98">
        <f>IF(ISNUMBER(SEARCH('ankieta ESG'!$E$11,C657)),MAX(B$3:$B656)+1,0)</f>
        <v>654</v>
      </c>
      <c r="C657" s="99" t="s">
        <v>698</v>
      </c>
      <c r="D657" s="98">
        <v>0</v>
      </c>
      <c r="E657" s="99" t="str">
        <f>IFERROR(VLOOKUP(ROWS($C$4:C657),$B$4:$C$1385,2,0),"")</f>
        <v>98.20.Z Gospodarstwa domowe świadczące usługi na własne potrzeby (PKD 2007)</v>
      </c>
      <c r="F657" s="98">
        <v>0</v>
      </c>
      <c r="AM657" s="98">
        <f>IF(ISNUMBER(SEARCH('ankieta ESG'!$G$180,AN657)),MAX(AM$3:$AM656)+1,0)</f>
        <v>654</v>
      </c>
      <c r="AN657" s="134" t="s">
        <v>4657</v>
      </c>
      <c r="AO657" s="98">
        <v>0</v>
      </c>
      <c r="AP657" s="99" t="str">
        <f>IFERROR(VLOOKUP(ROWS($AN$4:AN657),$AM$4:$AN$2337,2,0),"")</f>
        <v>Jeziora Wielkie (pow. mogileński, woj. kujawsko-pomorskie)</v>
      </c>
      <c r="AQ657" s="98">
        <v>0</v>
      </c>
      <c r="AR657" s="98">
        <f>IF(ISNUMBER(SEARCH('ankieta ESG'!$G$181,AS657)),MAX($AR$3:AR656)+1,0)</f>
        <v>654</v>
      </c>
      <c r="AS657" s="134" t="s">
        <v>4657</v>
      </c>
      <c r="AT657" s="98">
        <v>0</v>
      </c>
      <c r="AU657" s="99" t="str">
        <f>IFERROR(VLOOKUP(ROWS($AS$4:AS657),$AR$4:$AS$2337,2,0),"")</f>
        <v>Jeziora Wielkie (pow. mogileński, woj. kujawsko-pomorskie)</v>
      </c>
      <c r="AV657" s="98">
        <v>0</v>
      </c>
      <c r="AW657" s="98">
        <f>IF(ISNUMBER(SEARCH('ankieta ESG'!$G$182,AX657)),MAX($AW$3:AW656)+1,0)</f>
        <v>654</v>
      </c>
      <c r="AX657" s="134" t="s">
        <v>4657</v>
      </c>
      <c r="AY657" s="98">
        <v>0</v>
      </c>
      <c r="AZ657" s="99" t="str">
        <f>IFERROR(VLOOKUP(ROWS($AX$4:AX657),$AW$4:$AX$2337,2,0),"")</f>
        <v>Jeziora Wielkie (pow. mogileński, woj. kujawsko-pomorskie)</v>
      </c>
      <c r="BA657" s="98">
        <v>0</v>
      </c>
      <c r="BB657" s="98">
        <f>IF(ISNUMBER(SEARCH('ankieta ESG'!$G$183,BC657)),MAX($BB$3:BB656)+1,0)</f>
        <v>654</v>
      </c>
      <c r="BC657" s="134" t="s">
        <v>4657</v>
      </c>
      <c r="BD657" s="98">
        <v>0</v>
      </c>
      <c r="BE657" s="99" t="str">
        <f>IFERROR(VLOOKUP(ROWS($BC$4:BC657),$BB$4:$BC$2337,2,0),"")</f>
        <v>Jeziora Wielkie (pow. mogileński, woj. kujawsko-pomorskie)</v>
      </c>
      <c r="BF657" s="98">
        <v>0</v>
      </c>
      <c r="BG657" s="98">
        <f>IF(ISNUMBER(SEARCH('ankieta ESG'!$G$184,BH657)),MAX($BG$3:BG656)+1,0)</f>
        <v>654</v>
      </c>
      <c r="BH657" s="134" t="s">
        <v>4657</v>
      </c>
      <c r="BI657" s="98">
        <v>0</v>
      </c>
      <c r="BJ657" s="99" t="str">
        <f>IFERROR(VLOOKUP(ROWS($BH$4:BH657),$BG$4:$BH$2337,2,0),"")</f>
        <v>Jeziora Wielkie (pow. mogileński, woj. kujawsko-pomorskie)</v>
      </c>
      <c r="BK657" s="98">
        <v>0</v>
      </c>
      <c r="BL657" s="98">
        <f>IF(ISNUMBER(SEARCH('ankieta ESG'!$G$185,BM657)),MAX($BL$3:BL656)+1,0)</f>
        <v>654</v>
      </c>
      <c r="BM657" s="134" t="s">
        <v>4657</v>
      </c>
      <c r="BN657" s="98">
        <v>0</v>
      </c>
      <c r="BO657" s="99" t="str">
        <f>IFERROR(VLOOKUP(ROWS($BM$4:BM657),$BL$4:$BM$2337,2,0),"")</f>
        <v>Jeziora Wielkie (pow. mogileński, woj. kujawsko-pomorskie)</v>
      </c>
      <c r="BP657" s="98">
        <v>0</v>
      </c>
      <c r="BQ657" s="98">
        <f>IF(ISNUMBER(SEARCH('ankieta ESG'!$G$186,BR657)),MAX($BQ$3:BQ656)+1,0)</f>
        <v>654</v>
      </c>
      <c r="BR657" s="134" t="s">
        <v>4657</v>
      </c>
      <c r="BS657" s="98">
        <v>0</v>
      </c>
      <c r="BT657" s="99" t="str">
        <f>IFERROR(VLOOKUP(ROWS($BR$4:BR657),$BQ$4:$BR$2337,2,0),"")</f>
        <v>Jeziora Wielkie (pow. mogileński, woj. kujawsko-pomorskie)</v>
      </c>
      <c r="BU657" s="98">
        <v>0</v>
      </c>
      <c r="BV657" s="98">
        <f>IF(ISNUMBER(SEARCH('ankieta ESG'!$G$187,BW657)),MAX($BV$3:BV656)+1,0)</f>
        <v>654</v>
      </c>
      <c r="BW657" s="134" t="s">
        <v>4657</v>
      </c>
      <c r="BX657" s="98">
        <v>0</v>
      </c>
      <c r="BY657" s="99" t="str">
        <f>IFERROR(VLOOKUP(ROWS($BW$4:BW657),$BV$4:$BW$2337,2,0),"")</f>
        <v>Jeziora Wielkie (pow. mogileński, woj. kujawsko-pomorskie)</v>
      </c>
      <c r="BZ657" s="98">
        <v>0</v>
      </c>
      <c r="CA657" s="98">
        <f>IF(ISNUMBER(SEARCH('ankieta ESG'!$G$188,CB657)),MAX($CA$3:CA656)+1,0)</f>
        <v>654</v>
      </c>
      <c r="CB657" s="134" t="s">
        <v>4657</v>
      </c>
      <c r="CC657" s="98">
        <v>0</v>
      </c>
      <c r="CD657" s="99" t="str">
        <f>IFERROR(VLOOKUP(ROWS($CB$4:CB657),$CA$4:$CB$2337,2,0),"")</f>
        <v>Jeziora Wielkie (pow. mogileński, woj. kujawsko-pomorskie)</v>
      </c>
      <c r="CE657" s="98">
        <v>0</v>
      </c>
      <c r="CF657" s="98">
        <f>IF(ISNUMBER(SEARCH('ankieta ESG'!$G$189,CG657)),MAX($CF$3:CF656)+1,0)</f>
        <v>654</v>
      </c>
      <c r="CG657" s="134" t="s">
        <v>4657</v>
      </c>
      <c r="CH657" s="98">
        <v>0</v>
      </c>
      <c r="CI657" s="99" t="str">
        <f>IFERROR(VLOOKUP(ROWS($CG$4:CG657),$CF$4:$CG$2337,2,0),"")</f>
        <v>Jeziora Wielkie (pow. mogileński, woj. kujawsko-pomorskie)</v>
      </c>
      <c r="CJ657" s="98">
        <v>0</v>
      </c>
    </row>
    <row r="658" spans="2:88">
      <c r="B658" s="98">
        <f>IF(ISNUMBER(SEARCH('ankieta ESG'!$E$11,C658)),MAX(B$3:$B657)+1,0)</f>
        <v>655</v>
      </c>
      <c r="C658" s="99" t="s">
        <v>699</v>
      </c>
      <c r="D658" s="98">
        <v>0</v>
      </c>
      <c r="E658" s="99" t="str">
        <f>IFERROR(VLOOKUP(ROWS($C$4:C658),$B$4:$C$1385,2,0),"")</f>
        <v>99.00.Z ORGANIZACJE I ZESPOŁY EKSTERYTORIALNE (PKD 2007)</v>
      </c>
      <c r="F658" s="98">
        <v>0</v>
      </c>
      <c r="AM658" s="98">
        <f>IF(ISNUMBER(SEARCH('ankieta ESG'!$G$180,AN658)),MAX(AM$3:$AM657)+1,0)</f>
        <v>655</v>
      </c>
      <c r="AN658" s="134" t="s">
        <v>4658</v>
      </c>
      <c r="AO658" s="98">
        <v>0</v>
      </c>
      <c r="AP658" s="99" t="str">
        <f>IFERROR(VLOOKUP(ROWS($AN$4:AN658),$AM$4:$AN$2337,2,0),"")</f>
        <v>Jeziorany (pow. olsztyński, woj. warmińsko-mazurskie)</v>
      </c>
      <c r="AQ658" s="98">
        <v>0</v>
      </c>
      <c r="AR658" s="98">
        <f>IF(ISNUMBER(SEARCH('ankieta ESG'!$G$181,AS658)),MAX($AR$3:AR657)+1,0)</f>
        <v>655</v>
      </c>
      <c r="AS658" s="134" t="s">
        <v>4658</v>
      </c>
      <c r="AT658" s="98">
        <v>0</v>
      </c>
      <c r="AU658" s="99" t="str">
        <f>IFERROR(VLOOKUP(ROWS($AS$4:AS658),$AR$4:$AS$2337,2,0),"")</f>
        <v>Jeziorany (pow. olsztyński, woj. warmińsko-mazurskie)</v>
      </c>
      <c r="AV658" s="98">
        <v>0</v>
      </c>
      <c r="AW658" s="98">
        <f>IF(ISNUMBER(SEARCH('ankieta ESG'!$G$182,AX658)),MAX($AW$3:AW657)+1,0)</f>
        <v>655</v>
      </c>
      <c r="AX658" s="134" t="s">
        <v>4658</v>
      </c>
      <c r="AY658" s="98">
        <v>0</v>
      </c>
      <c r="AZ658" s="99" t="str">
        <f>IFERROR(VLOOKUP(ROWS($AX$4:AX658),$AW$4:$AX$2337,2,0),"")</f>
        <v>Jeziorany (pow. olsztyński, woj. warmińsko-mazurskie)</v>
      </c>
      <c r="BA658" s="98">
        <v>0</v>
      </c>
      <c r="BB658" s="98">
        <f>IF(ISNUMBER(SEARCH('ankieta ESG'!$G$183,BC658)),MAX($BB$3:BB657)+1,0)</f>
        <v>655</v>
      </c>
      <c r="BC658" s="134" t="s">
        <v>4658</v>
      </c>
      <c r="BD658" s="98">
        <v>0</v>
      </c>
      <c r="BE658" s="99" t="str">
        <f>IFERROR(VLOOKUP(ROWS($BC$4:BC658),$BB$4:$BC$2337,2,0),"")</f>
        <v>Jeziorany (pow. olsztyński, woj. warmińsko-mazurskie)</v>
      </c>
      <c r="BF658" s="98">
        <v>0</v>
      </c>
      <c r="BG658" s="98">
        <f>IF(ISNUMBER(SEARCH('ankieta ESG'!$G$184,BH658)),MAX($BG$3:BG657)+1,0)</f>
        <v>655</v>
      </c>
      <c r="BH658" s="134" t="s">
        <v>4658</v>
      </c>
      <c r="BI658" s="98">
        <v>0</v>
      </c>
      <c r="BJ658" s="99" t="str">
        <f>IFERROR(VLOOKUP(ROWS($BH$4:BH658),$BG$4:$BH$2337,2,0),"")</f>
        <v>Jeziorany (pow. olsztyński, woj. warmińsko-mazurskie)</v>
      </c>
      <c r="BK658" s="98">
        <v>0</v>
      </c>
      <c r="BL658" s="98">
        <f>IF(ISNUMBER(SEARCH('ankieta ESG'!$G$185,BM658)),MAX($BL$3:BL657)+1,0)</f>
        <v>655</v>
      </c>
      <c r="BM658" s="134" t="s">
        <v>4658</v>
      </c>
      <c r="BN658" s="98">
        <v>0</v>
      </c>
      <c r="BO658" s="99" t="str">
        <f>IFERROR(VLOOKUP(ROWS($BM$4:BM658),$BL$4:$BM$2337,2,0),"")</f>
        <v>Jeziorany (pow. olsztyński, woj. warmińsko-mazurskie)</v>
      </c>
      <c r="BP658" s="98">
        <v>0</v>
      </c>
      <c r="BQ658" s="98">
        <f>IF(ISNUMBER(SEARCH('ankieta ESG'!$G$186,BR658)),MAX($BQ$3:BQ657)+1,0)</f>
        <v>655</v>
      </c>
      <c r="BR658" s="134" t="s">
        <v>4658</v>
      </c>
      <c r="BS658" s="98">
        <v>0</v>
      </c>
      <c r="BT658" s="99" t="str">
        <f>IFERROR(VLOOKUP(ROWS($BR$4:BR658),$BQ$4:$BR$2337,2,0),"")</f>
        <v>Jeziorany (pow. olsztyński, woj. warmińsko-mazurskie)</v>
      </c>
      <c r="BU658" s="98">
        <v>0</v>
      </c>
      <c r="BV658" s="98">
        <f>IF(ISNUMBER(SEARCH('ankieta ESG'!$G$187,BW658)),MAX($BV$3:BV657)+1,0)</f>
        <v>655</v>
      </c>
      <c r="BW658" s="134" t="s">
        <v>4658</v>
      </c>
      <c r="BX658" s="98">
        <v>0</v>
      </c>
      <c r="BY658" s="99" t="str">
        <f>IFERROR(VLOOKUP(ROWS($BW$4:BW658),$BV$4:$BW$2337,2,0),"")</f>
        <v>Jeziorany (pow. olsztyński, woj. warmińsko-mazurskie)</v>
      </c>
      <c r="BZ658" s="98">
        <v>0</v>
      </c>
      <c r="CA658" s="98">
        <f>IF(ISNUMBER(SEARCH('ankieta ESG'!$G$188,CB658)),MAX($CA$3:CA657)+1,0)</f>
        <v>655</v>
      </c>
      <c r="CB658" s="134" t="s">
        <v>4658</v>
      </c>
      <c r="CC658" s="98">
        <v>0</v>
      </c>
      <c r="CD658" s="99" t="str">
        <f>IFERROR(VLOOKUP(ROWS($CB$4:CB658),$CA$4:$CB$2337,2,0),"")</f>
        <v>Jeziorany (pow. olsztyński, woj. warmińsko-mazurskie)</v>
      </c>
      <c r="CE658" s="98">
        <v>0</v>
      </c>
      <c r="CF658" s="98">
        <f>IF(ISNUMBER(SEARCH('ankieta ESG'!$G$189,CG658)),MAX($CF$3:CF657)+1,0)</f>
        <v>655</v>
      </c>
      <c r="CG658" s="134" t="s">
        <v>4658</v>
      </c>
      <c r="CH658" s="98">
        <v>0</v>
      </c>
      <c r="CI658" s="99" t="str">
        <f>IFERROR(VLOOKUP(ROWS($CG$4:CG658),$CF$4:$CG$2337,2,0),"")</f>
        <v>Jeziorany (pow. olsztyński, woj. warmińsko-mazurskie)</v>
      </c>
      <c r="CJ658" s="98">
        <v>0</v>
      </c>
    </row>
    <row r="659" spans="2:88">
      <c r="B659" s="98">
        <f>IF(ISNUMBER(SEARCH('ankieta ESG'!$E$11,C659)),MAX(B$3:$B658)+1,0)</f>
        <v>656</v>
      </c>
      <c r="C659" s="99" t="s">
        <v>700</v>
      </c>
      <c r="D659" s="98">
        <v>0</v>
      </c>
      <c r="E659" s="99" t="str">
        <f>IFERROR(VLOOKUP(ROWS($C$4:C659),$B$4:$C$1385,2,0),"")</f>
        <v>93.29.A Działalność pokojów zagadek, domów strachu, miejsc do tańczenia i w zakresie innych form rozrywki lub rekreacji organizowanych w pomieszczeniach lub w innych miejscach o zamkniętej przestrzeni (PKD 2007)</v>
      </c>
      <c r="F659" s="98">
        <v>0</v>
      </c>
      <c r="AM659" s="98">
        <f>IF(ISNUMBER(SEARCH('ankieta ESG'!$G$180,AN659)),MAX(AM$3:$AM658)+1,0)</f>
        <v>656</v>
      </c>
      <c r="AN659" s="134" t="s">
        <v>4659</v>
      </c>
      <c r="AO659" s="98">
        <v>0</v>
      </c>
      <c r="AP659" s="99" t="str">
        <f>IFERROR(VLOOKUP(ROWS($AN$4:AN659),$AM$4:$AN$2337,2,0),"")</f>
        <v>Jeziorzany (pow. lubartowski, woj. lubelskie)</v>
      </c>
      <c r="AQ659" s="98">
        <v>0</v>
      </c>
      <c r="AR659" s="98">
        <f>IF(ISNUMBER(SEARCH('ankieta ESG'!$G$181,AS659)),MAX($AR$3:AR658)+1,0)</f>
        <v>656</v>
      </c>
      <c r="AS659" s="134" t="s">
        <v>4659</v>
      </c>
      <c r="AT659" s="98">
        <v>0</v>
      </c>
      <c r="AU659" s="99" t="str">
        <f>IFERROR(VLOOKUP(ROWS($AS$4:AS659),$AR$4:$AS$2337,2,0),"")</f>
        <v>Jeziorzany (pow. lubartowski, woj. lubelskie)</v>
      </c>
      <c r="AV659" s="98">
        <v>0</v>
      </c>
      <c r="AW659" s="98">
        <f>IF(ISNUMBER(SEARCH('ankieta ESG'!$G$182,AX659)),MAX($AW$3:AW658)+1,0)</f>
        <v>656</v>
      </c>
      <c r="AX659" s="134" t="s">
        <v>4659</v>
      </c>
      <c r="AY659" s="98">
        <v>0</v>
      </c>
      <c r="AZ659" s="99" t="str">
        <f>IFERROR(VLOOKUP(ROWS($AX$4:AX659),$AW$4:$AX$2337,2,0),"")</f>
        <v>Jeziorzany (pow. lubartowski, woj. lubelskie)</v>
      </c>
      <c r="BA659" s="98">
        <v>0</v>
      </c>
      <c r="BB659" s="98">
        <f>IF(ISNUMBER(SEARCH('ankieta ESG'!$G$183,BC659)),MAX($BB$3:BB658)+1,0)</f>
        <v>656</v>
      </c>
      <c r="BC659" s="134" t="s">
        <v>4659</v>
      </c>
      <c r="BD659" s="98">
        <v>0</v>
      </c>
      <c r="BE659" s="99" t="str">
        <f>IFERROR(VLOOKUP(ROWS($BC$4:BC659),$BB$4:$BC$2337,2,0),"")</f>
        <v>Jeziorzany (pow. lubartowski, woj. lubelskie)</v>
      </c>
      <c r="BF659" s="98">
        <v>0</v>
      </c>
      <c r="BG659" s="98">
        <f>IF(ISNUMBER(SEARCH('ankieta ESG'!$G$184,BH659)),MAX($BG$3:BG658)+1,0)</f>
        <v>656</v>
      </c>
      <c r="BH659" s="134" t="s">
        <v>4659</v>
      </c>
      <c r="BI659" s="98">
        <v>0</v>
      </c>
      <c r="BJ659" s="99" t="str">
        <f>IFERROR(VLOOKUP(ROWS($BH$4:BH659),$BG$4:$BH$2337,2,0),"")</f>
        <v>Jeziorzany (pow. lubartowski, woj. lubelskie)</v>
      </c>
      <c r="BK659" s="98">
        <v>0</v>
      </c>
      <c r="BL659" s="98">
        <f>IF(ISNUMBER(SEARCH('ankieta ESG'!$G$185,BM659)),MAX($BL$3:BL658)+1,0)</f>
        <v>656</v>
      </c>
      <c r="BM659" s="134" t="s">
        <v>4659</v>
      </c>
      <c r="BN659" s="98">
        <v>0</v>
      </c>
      <c r="BO659" s="99" t="str">
        <f>IFERROR(VLOOKUP(ROWS($BM$4:BM659),$BL$4:$BM$2337,2,0),"")</f>
        <v>Jeziorzany (pow. lubartowski, woj. lubelskie)</v>
      </c>
      <c r="BP659" s="98">
        <v>0</v>
      </c>
      <c r="BQ659" s="98">
        <f>IF(ISNUMBER(SEARCH('ankieta ESG'!$G$186,BR659)),MAX($BQ$3:BQ658)+1,0)</f>
        <v>656</v>
      </c>
      <c r="BR659" s="134" t="s">
        <v>4659</v>
      </c>
      <c r="BS659" s="98">
        <v>0</v>
      </c>
      <c r="BT659" s="99" t="str">
        <f>IFERROR(VLOOKUP(ROWS($BR$4:BR659),$BQ$4:$BR$2337,2,0),"")</f>
        <v>Jeziorzany (pow. lubartowski, woj. lubelskie)</v>
      </c>
      <c r="BU659" s="98">
        <v>0</v>
      </c>
      <c r="BV659" s="98">
        <f>IF(ISNUMBER(SEARCH('ankieta ESG'!$G$187,BW659)),MAX($BV$3:BV658)+1,0)</f>
        <v>656</v>
      </c>
      <c r="BW659" s="134" t="s">
        <v>4659</v>
      </c>
      <c r="BX659" s="98">
        <v>0</v>
      </c>
      <c r="BY659" s="99" t="str">
        <f>IFERROR(VLOOKUP(ROWS($BW$4:BW659),$BV$4:$BW$2337,2,0),"")</f>
        <v>Jeziorzany (pow. lubartowski, woj. lubelskie)</v>
      </c>
      <c r="BZ659" s="98">
        <v>0</v>
      </c>
      <c r="CA659" s="98">
        <f>IF(ISNUMBER(SEARCH('ankieta ESG'!$G$188,CB659)),MAX($CA$3:CA658)+1,0)</f>
        <v>656</v>
      </c>
      <c r="CB659" s="134" t="s">
        <v>4659</v>
      </c>
      <c r="CC659" s="98">
        <v>0</v>
      </c>
      <c r="CD659" s="99" t="str">
        <f>IFERROR(VLOOKUP(ROWS($CB$4:CB659),$CA$4:$CB$2337,2,0),"")</f>
        <v>Jeziorzany (pow. lubartowski, woj. lubelskie)</v>
      </c>
      <c r="CE659" s="98">
        <v>0</v>
      </c>
      <c r="CF659" s="98">
        <f>IF(ISNUMBER(SEARCH('ankieta ESG'!$G$189,CG659)),MAX($CF$3:CF658)+1,0)</f>
        <v>656</v>
      </c>
      <c r="CG659" s="134" t="s">
        <v>4659</v>
      </c>
      <c r="CH659" s="98">
        <v>0</v>
      </c>
      <c r="CI659" s="99" t="str">
        <f>IFERROR(VLOOKUP(ROWS($CG$4:CG659),$CF$4:$CG$2337,2,0),"")</f>
        <v>Jeziorzany (pow. lubartowski, woj. lubelskie)</v>
      </c>
      <c r="CJ659" s="98">
        <v>0</v>
      </c>
    </row>
    <row r="660" spans="2:88">
      <c r="B660" s="98">
        <f>IF(ISNUMBER(SEARCH('ankieta ESG'!$E$11,C660)),MAX(B$3:$B659)+1,0)</f>
        <v>657</v>
      </c>
      <c r="C660" s="99" t="s">
        <v>701</v>
      </c>
      <c r="D660" s="98">
        <v>0</v>
      </c>
      <c r="E660" s="99" t="str">
        <f>IFERROR(VLOOKUP(ROWS($C$4:C660),$B$4:$C$1385,2,0),"")</f>
        <v>93.29.B Pozostała działalność rozrywkowa i rekreacyjna, gdzie indziej niesklasyfikowana (PKD 2007)</v>
      </c>
      <c r="F660" s="98">
        <v>0</v>
      </c>
      <c r="AM660" s="98">
        <f>IF(ISNUMBER(SEARCH('ankieta ESG'!$G$180,AN660)),MAX(AM$3:$AM659)+1,0)</f>
        <v>657</v>
      </c>
      <c r="AN660" s="134" t="s">
        <v>4660</v>
      </c>
      <c r="AO660" s="98">
        <v>0</v>
      </c>
      <c r="AP660" s="99" t="str">
        <f>IFERROR(VLOOKUP(ROWS($AN$4:AN660),$AM$4:$AN$2337,2,0),"")</f>
        <v>Jeżewo (pow. świecki, woj. kujawsko-pomorskie)</v>
      </c>
      <c r="AQ660" s="98">
        <v>0</v>
      </c>
      <c r="AR660" s="98">
        <f>IF(ISNUMBER(SEARCH('ankieta ESG'!$G$181,AS660)),MAX($AR$3:AR659)+1,0)</f>
        <v>657</v>
      </c>
      <c r="AS660" s="134" t="s">
        <v>4660</v>
      </c>
      <c r="AT660" s="98">
        <v>0</v>
      </c>
      <c r="AU660" s="99" t="str">
        <f>IFERROR(VLOOKUP(ROWS($AS$4:AS660),$AR$4:$AS$2337,2,0),"")</f>
        <v>Jeżewo (pow. świecki, woj. kujawsko-pomorskie)</v>
      </c>
      <c r="AV660" s="98">
        <v>0</v>
      </c>
      <c r="AW660" s="98">
        <f>IF(ISNUMBER(SEARCH('ankieta ESG'!$G$182,AX660)),MAX($AW$3:AW659)+1,0)</f>
        <v>657</v>
      </c>
      <c r="AX660" s="134" t="s">
        <v>4660</v>
      </c>
      <c r="AY660" s="98">
        <v>0</v>
      </c>
      <c r="AZ660" s="99" t="str">
        <f>IFERROR(VLOOKUP(ROWS($AX$4:AX660),$AW$4:$AX$2337,2,0),"")</f>
        <v>Jeżewo (pow. świecki, woj. kujawsko-pomorskie)</v>
      </c>
      <c r="BA660" s="98">
        <v>0</v>
      </c>
      <c r="BB660" s="98">
        <f>IF(ISNUMBER(SEARCH('ankieta ESG'!$G$183,BC660)),MAX($BB$3:BB659)+1,0)</f>
        <v>657</v>
      </c>
      <c r="BC660" s="134" t="s">
        <v>4660</v>
      </c>
      <c r="BD660" s="98">
        <v>0</v>
      </c>
      <c r="BE660" s="99" t="str">
        <f>IFERROR(VLOOKUP(ROWS($BC$4:BC660),$BB$4:$BC$2337,2,0),"")</f>
        <v>Jeżewo (pow. świecki, woj. kujawsko-pomorskie)</v>
      </c>
      <c r="BF660" s="98">
        <v>0</v>
      </c>
      <c r="BG660" s="98">
        <f>IF(ISNUMBER(SEARCH('ankieta ESG'!$G$184,BH660)),MAX($BG$3:BG659)+1,0)</f>
        <v>657</v>
      </c>
      <c r="BH660" s="134" t="s">
        <v>4660</v>
      </c>
      <c r="BI660" s="98">
        <v>0</v>
      </c>
      <c r="BJ660" s="99" t="str">
        <f>IFERROR(VLOOKUP(ROWS($BH$4:BH660),$BG$4:$BH$2337,2,0),"")</f>
        <v>Jeżewo (pow. świecki, woj. kujawsko-pomorskie)</v>
      </c>
      <c r="BK660" s="98">
        <v>0</v>
      </c>
      <c r="BL660" s="98">
        <f>IF(ISNUMBER(SEARCH('ankieta ESG'!$G$185,BM660)),MAX($BL$3:BL659)+1,0)</f>
        <v>657</v>
      </c>
      <c r="BM660" s="134" t="s">
        <v>4660</v>
      </c>
      <c r="BN660" s="98">
        <v>0</v>
      </c>
      <c r="BO660" s="99" t="str">
        <f>IFERROR(VLOOKUP(ROWS($BM$4:BM660),$BL$4:$BM$2337,2,0),"")</f>
        <v>Jeżewo (pow. świecki, woj. kujawsko-pomorskie)</v>
      </c>
      <c r="BP660" s="98">
        <v>0</v>
      </c>
      <c r="BQ660" s="98">
        <f>IF(ISNUMBER(SEARCH('ankieta ESG'!$G$186,BR660)),MAX($BQ$3:BQ659)+1,0)</f>
        <v>657</v>
      </c>
      <c r="BR660" s="134" t="s">
        <v>4660</v>
      </c>
      <c r="BS660" s="98">
        <v>0</v>
      </c>
      <c r="BT660" s="99" t="str">
        <f>IFERROR(VLOOKUP(ROWS($BR$4:BR660),$BQ$4:$BR$2337,2,0),"")</f>
        <v>Jeżewo (pow. świecki, woj. kujawsko-pomorskie)</v>
      </c>
      <c r="BU660" s="98">
        <v>0</v>
      </c>
      <c r="BV660" s="98">
        <f>IF(ISNUMBER(SEARCH('ankieta ESG'!$G$187,BW660)),MAX($BV$3:BV659)+1,0)</f>
        <v>657</v>
      </c>
      <c r="BW660" s="134" t="s">
        <v>4660</v>
      </c>
      <c r="BX660" s="98">
        <v>0</v>
      </c>
      <c r="BY660" s="99" t="str">
        <f>IFERROR(VLOOKUP(ROWS($BW$4:BW660),$BV$4:$BW$2337,2,0),"")</f>
        <v>Jeżewo (pow. świecki, woj. kujawsko-pomorskie)</v>
      </c>
      <c r="BZ660" s="98">
        <v>0</v>
      </c>
      <c r="CA660" s="98">
        <f>IF(ISNUMBER(SEARCH('ankieta ESG'!$G$188,CB660)),MAX($CA$3:CA659)+1,0)</f>
        <v>657</v>
      </c>
      <c r="CB660" s="134" t="s">
        <v>4660</v>
      </c>
      <c r="CC660" s="98">
        <v>0</v>
      </c>
      <c r="CD660" s="99" t="str">
        <f>IFERROR(VLOOKUP(ROWS($CB$4:CB660),$CA$4:$CB$2337,2,0),"")</f>
        <v>Jeżewo (pow. świecki, woj. kujawsko-pomorskie)</v>
      </c>
      <c r="CE660" s="98">
        <v>0</v>
      </c>
      <c r="CF660" s="98">
        <f>IF(ISNUMBER(SEARCH('ankieta ESG'!$G$189,CG660)),MAX($CF$3:CF659)+1,0)</f>
        <v>657</v>
      </c>
      <c r="CG660" s="134" t="s">
        <v>4660</v>
      </c>
      <c r="CH660" s="98">
        <v>0</v>
      </c>
      <c r="CI660" s="99" t="str">
        <f>IFERROR(VLOOKUP(ROWS($CG$4:CG660),$CF$4:$CG$2337,2,0),"")</f>
        <v>Jeżewo (pow. świecki, woj. kujawsko-pomorskie)</v>
      </c>
      <c r="CJ660" s="98">
        <v>0</v>
      </c>
    </row>
    <row r="661" spans="2:88">
      <c r="B661" s="98">
        <f>IF(ISNUMBER(SEARCH('ankieta ESG'!$E$11,C661)),MAX(B$3:$B660)+1,0)</f>
        <v>658</v>
      </c>
      <c r="C661" s="99" t="s">
        <v>702</v>
      </c>
      <c r="D661" s="98">
        <v>0</v>
      </c>
      <c r="E661" s="99" t="str">
        <f>IFERROR(VLOOKUP(ROWS($C$4:C661),$B$4:$C$1385,2,0),"")</f>
        <v>01.11.Z Uprawa zbóż innych niż ryż, roślin strączkowych i roślin oleistych na nasiona (PKD 2025)</v>
      </c>
      <c r="F661" s="98">
        <v>0</v>
      </c>
      <c r="AM661" s="98">
        <f>IF(ISNUMBER(SEARCH('ankieta ESG'!$G$180,AN661)),MAX(AM$3:$AM660)+1,0)</f>
        <v>658</v>
      </c>
      <c r="AN661" s="134" t="s">
        <v>4661</v>
      </c>
      <c r="AO661" s="98">
        <v>0</v>
      </c>
      <c r="AP661" s="99" t="str">
        <f>IFERROR(VLOOKUP(ROWS($AN$4:AN661),$AM$4:$AN$2337,2,0),"")</f>
        <v>Jeżowe (pow. niżański, woj. podkarpackie)</v>
      </c>
      <c r="AQ661" s="98">
        <v>0</v>
      </c>
      <c r="AR661" s="98">
        <f>IF(ISNUMBER(SEARCH('ankieta ESG'!$G$181,AS661)),MAX($AR$3:AR660)+1,0)</f>
        <v>658</v>
      </c>
      <c r="AS661" s="134" t="s">
        <v>4661</v>
      </c>
      <c r="AT661" s="98">
        <v>0</v>
      </c>
      <c r="AU661" s="99" t="str">
        <f>IFERROR(VLOOKUP(ROWS($AS$4:AS661),$AR$4:$AS$2337,2,0),"")</f>
        <v>Jeżowe (pow. niżański, woj. podkarpackie)</v>
      </c>
      <c r="AV661" s="98">
        <v>0</v>
      </c>
      <c r="AW661" s="98">
        <f>IF(ISNUMBER(SEARCH('ankieta ESG'!$G$182,AX661)),MAX($AW$3:AW660)+1,0)</f>
        <v>658</v>
      </c>
      <c r="AX661" s="134" t="s">
        <v>4661</v>
      </c>
      <c r="AY661" s="98">
        <v>0</v>
      </c>
      <c r="AZ661" s="99" t="str">
        <f>IFERROR(VLOOKUP(ROWS($AX$4:AX661),$AW$4:$AX$2337,2,0),"")</f>
        <v>Jeżowe (pow. niżański, woj. podkarpackie)</v>
      </c>
      <c r="BA661" s="98">
        <v>0</v>
      </c>
      <c r="BB661" s="98">
        <f>IF(ISNUMBER(SEARCH('ankieta ESG'!$G$183,BC661)),MAX($BB$3:BB660)+1,0)</f>
        <v>658</v>
      </c>
      <c r="BC661" s="134" t="s">
        <v>4661</v>
      </c>
      <c r="BD661" s="98">
        <v>0</v>
      </c>
      <c r="BE661" s="99" t="str">
        <f>IFERROR(VLOOKUP(ROWS($BC$4:BC661),$BB$4:$BC$2337,2,0),"")</f>
        <v>Jeżowe (pow. niżański, woj. podkarpackie)</v>
      </c>
      <c r="BF661" s="98">
        <v>0</v>
      </c>
      <c r="BG661" s="98">
        <f>IF(ISNUMBER(SEARCH('ankieta ESG'!$G$184,BH661)),MAX($BG$3:BG660)+1,0)</f>
        <v>658</v>
      </c>
      <c r="BH661" s="134" t="s">
        <v>4661</v>
      </c>
      <c r="BI661" s="98">
        <v>0</v>
      </c>
      <c r="BJ661" s="99" t="str">
        <f>IFERROR(VLOOKUP(ROWS($BH$4:BH661),$BG$4:$BH$2337,2,0),"")</f>
        <v>Jeżowe (pow. niżański, woj. podkarpackie)</v>
      </c>
      <c r="BK661" s="98">
        <v>0</v>
      </c>
      <c r="BL661" s="98">
        <f>IF(ISNUMBER(SEARCH('ankieta ESG'!$G$185,BM661)),MAX($BL$3:BL660)+1,0)</f>
        <v>658</v>
      </c>
      <c r="BM661" s="134" t="s">
        <v>4661</v>
      </c>
      <c r="BN661" s="98">
        <v>0</v>
      </c>
      <c r="BO661" s="99" t="str">
        <f>IFERROR(VLOOKUP(ROWS($BM$4:BM661),$BL$4:$BM$2337,2,0),"")</f>
        <v>Jeżowe (pow. niżański, woj. podkarpackie)</v>
      </c>
      <c r="BP661" s="98">
        <v>0</v>
      </c>
      <c r="BQ661" s="98">
        <f>IF(ISNUMBER(SEARCH('ankieta ESG'!$G$186,BR661)),MAX($BQ$3:BQ660)+1,0)</f>
        <v>658</v>
      </c>
      <c r="BR661" s="134" t="s">
        <v>4661</v>
      </c>
      <c r="BS661" s="98">
        <v>0</v>
      </c>
      <c r="BT661" s="99" t="str">
        <f>IFERROR(VLOOKUP(ROWS($BR$4:BR661),$BQ$4:$BR$2337,2,0),"")</f>
        <v>Jeżowe (pow. niżański, woj. podkarpackie)</v>
      </c>
      <c r="BU661" s="98">
        <v>0</v>
      </c>
      <c r="BV661" s="98">
        <f>IF(ISNUMBER(SEARCH('ankieta ESG'!$G$187,BW661)),MAX($BV$3:BV660)+1,0)</f>
        <v>658</v>
      </c>
      <c r="BW661" s="134" t="s">
        <v>4661</v>
      </c>
      <c r="BX661" s="98">
        <v>0</v>
      </c>
      <c r="BY661" s="99" t="str">
        <f>IFERROR(VLOOKUP(ROWS($BW$4:BW661),$BV$4:$BW$2337,2,0),"")</f>
        <v>Jeżowe (pow. niżański, woj. podkarpackie)</v>
      </c>
      <c r="BZ661" s="98">
        <v>0</v>
      </c>
      <c r="CA661" s="98">
        <f>IF(ISNUMBER(SEARCH('ankieta ESG'!$G$188,CB661)),MAX($CA$3:CA660)+1,0)</f>
        <v>658</v>
      </c>
      <c r="CB661" s="134" t="s">
        <v>4661</v>
      </c>
      <c r="CC661" s="98">
        <v>0</v>
      </c>
      <c r="CD661" s="99" t="str">
        <f>IFERROR(VLOOKUP(ROWS($CB$4:CB661),$CA$4:$CB$2337,2,0),"")</f>
        <v>Jeżowe (pow. niżański, woj. podkarpackie)</v>
      </c>
      <c r="CE661" s="98">
        <v>0</v>
      </c>
      <c r="CF661" s="98">
        <f>IF(ISNUMBER(SEARCH('ankieta ESG'!$G$189,CG661)),MAX($CF$3:CF660)+1,0)</f>
        <v>658</v>
      </c>
      <c r="CG661" s="134" t="s">
        <v>4661</v>
      </c>
      <c r="CH661" s="98">
        <v>0</v>
      </c>
      <c r="CI661" s="99" t="str">
        <f>IFERROR(VLOOKUP(ROWS($CG$4:CG661),$CF$4:$CG$2337,2,0),"")</f>
        <v>Jeżowe (pow. niżański, woj. podkarpackie)</v>
      </c>
      <c r="CJ661" s="98">
        <v>0</v>
      </c>
    </row>
    <row r="662" spans="2:88">
      <c r="B662" s="98">
        <f>IF(ISNUMBER(SEARCH('ankieta ESG'!$E$11,C662)),MAX(B$3:$B661)+1,0)</f>
        <v>659</v>
      </c>
      <c r="C662" s="99" t="s">
        <v>703</v>
      </c>
      <c r="D662" s="98">
        <v>0</v>
      </c>
      <c r="E662" s="99" t="str">
        <f>IFERROR(VLOOKUP(ROWS($C$4:C662),$B$4:$C$1385,2,0),"")</f>
        <v>01.12.Z Uprawa ryżu (PKD 2025)</v>
      </c>
      <c r="F662" s="98">
        <v>0</v>
      </c>
      <c r="AM662" s="98">
        <f>IF(ISNUMBER(SEARCH('ankieta ESG'!$G$180,AN662)),MAX(AM$3:$AM661)+1,0)</f>
        <v>659</v>
      </c>
      <c r="AN662" s="134" t="s">
        <v>4662</v>
      </c>
      <c r="AO662" s="98">
        <v>0</v>
      </c>
      <c r="AP662" s="99" t="str">
        <f>IFERROR(VLOOKUP(ROWS($AN$4:AN662),$AM$4:$AN$2337,2,0),"")</f>
        <v>Jeżów (pow. brzeziński, woj. łódzkie)</v>
      </c>
      <c r="AQ662" s="98">
        <v>0</v>
      </c>
      <c r="AR662" s="98">
        <f>IF(ISNUMBER(SEARCH('ankieta ESG'!$G$181,AS662)),MAX($AR$3:AR661)+1,0)</f>
        <v>659</v>
      </c>
      <c r="AS662" s="134" t="s">
        <v>4662</v>
      </c>
      <c r="AT662" s="98">
        <v>0</v>
      </c>
      <c r="AU662" s="99" t="str">
        <f>IFERROR(VLOOKUP(ROWS($AS$4:AS662),$AR$4:$AS$2337,2,0),"")</f>
        <v>Jeżów (pow. brzeziński, woj. łódzkie)</v>
      </c>
      <c r="AV662" s="98">
        <v>0</v>
      </c>
      <c r="AW662" s="98">
        <f>IF(ISNUMBER(SEARCH('ankieta ESG'!$G$182,AX662)),MAX($AW$3:AW661)+1,0)</f>
        <v>659</v>
      </c>
      <c r="AX662" s="134" t="s">
        <v>4662</v>
      </c>
      <c r="AY662" s="98">
        <v>0</v>
      </c>
      <c r="AZ662" s="99" t="str">
        <f>IFERROR(VLOOKUP(ROWS($AX$4:AX662),$AW$4:$AX$2337,2,0),"")</f>
        <v>Jeżów (pow. brzeziński, woj. łódzkie)</v>
      </c>
      <c r="BA662" s="98">
        <v>0</v>
      </c>
      <c r="BB662" s="98">
        <f>IF(ISNUMBER(SEARCH('ankieta ESG'!$G$183,BC662)),MAX($BB$3:BB661)+1,0)</f>
        <v>659</v>
      </c>
      <c r="BC662" s="134" t="s">
        <v>4662</v>
      </c>
      <c r="BD662" s="98">
        <v>0</v>
      </c>
      <c r="BE662" s="99" t="str">
        <f>IFERROR(VLOOKUP(ROWS($BC$4:BC662),$BB$4:$BC$2337,2,0),"")</f>
        <v>Jeżów (pow. brzeziński, woj. łódzkie)</v>
      </c>
      <c r="BF662" s="98">
        <v>0</v>
      </c>
      <c r="BG662" s="98">
        <f>IF(ISNUMBER(SEARCH('ankieta ESG'!$G$184,BH662)),MAX($BG$3:BG661)+1,0)</f>
        <v>659</v>
      </c>
      <c r="BH662" s="134" t="s">
        <v>4662</v>
      </c>
      <c r="BI662" s="98">
        <v>0</v>
      </c>
      <c r="BJ662" s="99" t="str">
        <f>IFERROR(VLOOKUP(ROWS($BH$4:BH662),$BG$4:$BH$2337,2,0),"")</f>
        <v>Jeżów (pow. brzeziński, woj. łódzkie)</v>
      </c>
      <c r="BK662" s="98">
        <v>0</v>
      </c>
      <c r="BL662" s="98">
        <f>IF(ISNUMBER(SEARCH('ankieta ESG'!$G$185,BM662)),MAX($BL$3:BL661)+1,0)</f>
        <v>659</v>
      </c>
      <c r="BM662" s="134" t="s">
        <v>4662</v>
      </c>
      <c r="BN662" s="98">
        <v>0</v>
      </c>
      <c r="BO662" s="99" t="str">
        <f>IFERROR(VLOOKUP(ROWS($BM$4:BM662),$BL$4:$BM$2337,2,0),"")</f>
        <v>Jeżów (pow. brzeziński, woj. łódzkie)</v>
      </c>
      <c r="BP662" s="98">
        <v>0</v>
      </c>
      <c r="BQ662" s="98">
        <f>IF(ISNUMBER(SEARCH('ankieta ESG'!$G$186,BR662)),MAX($BQ$3:BQ661)+1,0)</f>
        <v>659</v>
      </c>
      <c r="BR662" s="134" t="s">
        <v>4662</v>
      </c>
      <c r="BS662" s="98">
        <v>0</v>
      </c>
      <c r="BT662" s="99" t="str">
        <f>IFERROR(VLOOKUP(ROWS($BR$4:BR662),$BQ$4:$BR$2337,2,0),"")</f>
        <v>Jeżów (pow. brzeziński, woj. łódzkie)</v>
      </c>
      <c r="BU662" s="98">
        <v>0</v>
      </c>
      <c r="BV662" s="98">
        <f>IF(ISNUMBER(SEARCH('ankieta ESG'!$G$187,BW662)),MAX($BV$3:BV661)+1,0)</f>
        <v>659</v>
      </c>
      <c r="BW662" s="134" t="s">
        <v>4662</v>
      </c>
      <c r="BX662" s="98">
        <v>0</v>
      </c>
      <c r="BY662" s="99" t="str">
        <f>IFERROR(VLOOKUP(ROWS($BW$4:BW662),$BV$4:$BW$2337,2,0),"")</f>
        <v>Jeżów (pow. brzeziński, woj. łódzkie)</v>
      </c>
      <c r="BZ662" s="98">
        <v>0</v>
      </c>
      <c r="CA662" s="98">
        <f>IF(ISNUMBER(SEARCH('ankieta ESG'!$G$188,CB662)),MAX($CA$3:CA661)+1,0)</f>
        <v>659</v>
      </c>
      <c r="CB662" s="134" t="s">
        <v>4662</v>
      </c>
      <c r="CC662" s="98">
        <v>0</v>
      </c>
      <c r="CD662" s="99" t="str">
        <f>IFERROR(VLOOKUP(ROWS($CB$4:CB662),$CA$4:$CB$2337,2,0),"")</f>
        <v>Jeżów (pow. brzeziński, woj. łódzkie)</v>
      </c>
      <c r="CE662" s="98">
        <v>0</v>
      </c>
      <c r="CF662" s="98">
        <f>IF(ISNUMBER(SEARCH('ankieta ESG'!$G$189,CG662)),MAX($CF$3:CF661)+1,0)</f>
        <v>659</v>
      </c>
      <c r="CG662" s="134" t="s">
        <v>4662</v>
      </c>
      <c r="CH662" s="98">
        <v>0</v>
      </c>
      <c r="CI662" s="99" t="str">
        <f>IFERROR(VLOOKUP(ROWS($CG$4:CG662),$CF$4:$CG$2337,2,0),"")</f>
        <v>Jeżów (pow. brzeziński, woj. łódzkie)</v>
      </c>
      <c r="CJ662" s="98">
        <v>0</v>
      </c>
    </row>
    <row r="663" spans="2:88">
      <c r="B663" s="98">
        <f>IF(ISNUMBER(SEARCH('ankieta ESG'!$E$11,C663)),MAX(B$3:$B662)+1,0)</f>
        <v>660</v>
      </c>
      <c r="C663" s="99" t="s">
        <v>704</v>
      </c>
      <c r="D663" s="98">
        <v>0</v>
      </c>
      <c r="E663" s="99" t="str">
        <f>IFERROR(VLOOKUP(ROWS($C$4:C663),$B$4:$C$1385,2,0),"")</f>
        <v>01.13.Z Uprawa warzyw, włączając melony oraz uprawa roślin korzeniowych i roślin bulwiastych (PKD 2025)</v>
      </c>
      <c r="F663" s="98">
        <v>0</v>
      </c>
      <c r="AM663" s="98">
        <f>IF(ISNUMBER(SEARCH('ankieta ESG'!$G$180,AN663)),MAX(AM$3:$AM662)+1,0)</f>
        <v>660</v>
      </c>
      <c r="AN663" s="134" t="s">
        <v>4663</v>
      </c>
      <c r="AO663" s="98">
        <v>0</v>
      </c>
      <c r="AP663" s="99" t="str">
        <f>IFERROR(VLOOKUP(ROWS($AN$4:AN663),$AM$4:$AN$2337,2,0),"")</f>
        <v>Jeżów Sudecki (pow. karkonoski, woj. dolnośląskie)</v>
      </c>
      <c r="AQ663" s="98">
        <v>0</v>
      </c>
      <c r="AR663" s="98">
        <f>IF(ISNUMBER(SEARCH('ankieta ESG'!$G$181,AS663)),MAX($AR$3:AR662)+1,0)</f>
        <v>660</v>
      </c>
      <c r="AS663" s="134" t="s">
        <v>4663</v>
      </c>
      <c r="AT663" s="98">
        <v>0</v>
      </c>
      <c r="AU663" s="99" t="str">
        <f>IFERROR(VLOOKUP(ROWS($AS$4:AS663),$AR$4:$AS$2337,2,0),"")</f>
        <v>Jeżów Sudecki (pow. karkonoski, woj. dolnośląskie)</v>
      </c>
      <c r="AV663" s="98">
        <v>0</v>
      </c>
      <c r="AW663" s="98">
        <f>IF(ISNUMBER(SEARCH('ankieta ESG'!$G$182,AX663)),MAX($AW$3:AW662)+1,0)</f>
        <v>660</v>
      </c>
      <c r="AX663" s="134" t="s">
        <v>4663</v>
      </c>
      <c r="AY663" s="98">
        <v>0</v>
      </c>
      <c r="AZ663" s="99" t="str">
        <f>IFERROR(VLOOKUP(ROWS($AX$4:AX663),$AW$4:$AX$2337,2,0),"")</f>
        <v>Jeżów Sudecki (pow. karkonoski, woj. dolnośląskie)</v>
      </c>
      <c r="BA663" s="98">
        <v>0</v>
      </c>
      <c r="BB663" s="98">
        <f>IF(ISNUMBER(SEARCH('ankieta ESG'!$G$183,BC663)),MAX($BB$3:BB662)+1,0)</f>
        <v>660</v>
      </c>
      <c r="BC663" s="134" t="s">
        <v>4663</v>
      </c>
      <c r="BD663" s="98">
        <v>0</v>
      </c>
      <c r="BE663" s="99" t="str">
        <f>IFERROR(VLOOKUP(ROWS($BC$4:BC663),$BB$4:$BC$2337,2,0),"")</f>
        <v>Jeżów Sudecki (pow. karkonoski, woj. dolnośląskie)</v>
      </c>
      <c r="BF663" s="98">
        <v>0</v>
      </c>
      <c r="BG663" s="98">
        <f>IF(ISNUMBER(SEARCH('ankieta ESG'!$G$184,BH663)),MAX($BG$3:BG662)+1,0)</f>
        <v>660</v>
      </c>
      <c r="BH663" s="134" t="s">
        <v>4663</v>
      </c>
      <c r="BI663" s="98">
        <v>0</v>
      </c>
      <c r="BJ663" s="99" t="str">
        <f>IFERROR(VLOOKUP(ROWS($BH$4:BH663),$BG$4:$BH$2337,2,0),"")</f>
        <v>Jeżów Sudecki (pow. karkonoski, woj. dolnośląskie)</v>
      </c>
      <c r="BK663" s="98">
        <v>0</v>
      </c>
      <c r="BL663" s="98">
        <f>IF(ISNUMBER(SEARCH('ankieta ESG'!$G$185,BM663)),MAX($BL$3:BL662)+1,0)</f>
        <v>660</v>
      </c>
      <c r="BM663" s="134" t="s">
        <v>4663</v>
      </c>
      <c r="BN663" s="98">
        <v>0</v>
      </c>
      <c r="BO663" s="99" t="str">
        <f>IFERROR(VLOOKUP(ROWS($BM$4:BM663),$BL$4:$BM$2337,2,0),"")</f>
        <v>Jeżów Sudecki (pow. karkonoski, woj. dolnośląskie)</v>
      </c>
      <c r="BP663" s="98">
        <v>0</v>
      </c>
      <c r="BQ663" s="98">
        <f>IF(ISNUMBER(SEARCH('ankieta ESG'!$G$186,BR663)),MAX($BQ$3:BQ662)+1,0)</f>
        <v>660</v>
      </c>
      <c r="BR663" s="134" t="s">
        <v>4663</v>
      </c>
      <c r="BS663" s="98">
        <v>0</v>
      </c>
      <c r="BT663" s="99" t="str">
        <f>IFERROR(VLOOKUP(ROWS($BR$4:BR663),$BQ$4:$BR$2337,2,0),"")</f>
        <v>Jeżów Sudecki (pow. karkonoski, woj. dolnośląskie)</v>
      </c>
      <c r="BU663" s="98">
        <v>0</v>
      </c>
      <c r="BV663" s="98">
        <f>IF(ISNUMBER(SEARCH('ankieta ESG'!$G$187,BW663)),MAX($BV$3:BV662)+1,0)</f>
        <v>660</v>
      </c>
      <c r="BW663" s="134" t="s">
        <v>4663</v>
      </c>
      <c r="BX663" s="98">
        <v>0</v>
      </c>
      <c r="BY663" s="99" t="str">
        <f>IFERROR(VLOOKUP(ROWS($BW$4:BW663),$BV$4:$BW$2337,2,0),"")</f>
        <v>Jeżów Sudecki (pow. karkonoski, woj. dolnośląskie)</v>
      </c>
      <c r="BZ663" s="98">
        <v>0</v>
      </c>
      <c r="CA663" s="98">
        <f>IF(ISNUMBER(SEARCH('ankieta ESG'!$G$188,CB663)),MAX($CA$3:CA662)+1,0)</f>
        <v>660</v>
      </c>
      <c r="CB663" s="134" t="s">
        <v>4663</v>
      </c>
      <c r="CC663" s="98">
        <v>0</v>
      </c>
      <c r="CD663" s="99" t="str">
        <f>IFERROR(VLOOKUP(ROWS($CB$4:CB663),$CA$4:$CB$2337,2,0),"")</f>
        <v>Jeżów Sudecki (pow. karkonoski, woj. dolnośląskie)</v>
      </c>
      <c r="CE663" s="98">
        <v>0</v>
      </c>
      <c r="CF663" s="98">
        <f>IF(ISNUMBER(SEARCH('ankieta ESG'!$G$189,CG663)),MAX($CF$3:CF662)+1,0)</f>
        <v>660</v>
      </c>
      <c r="CG663" s="134" t="s">
        <v>4663</v>
      </c>
      <c r="CH663" s="98">
        <v>0</v>
      </c>
      <c r="CI663" s="99" t="str">
        <f>IFERROR(VLOOKUP(ROWS($CG$4:CG663),$CF$4:$CG$2337,2,0),"")</f>
        <v>Jeżów Sudecki (pow. karkonoski, woj. dolnośląskie)</v>
      </c>
      <c r="CJ663" s="98">
        <v>0</v>
      </c>
    </row>
    <row r="664" spans="2:88">
      <c r="B664" s="98">
        <f>IF(ISNUMBER(SEARCH('ankieta ESG'!$E$11,C664)),MAX(B$3:$B663)+1,0)</f>
        <v>661</v>
      </c>
      <c r="C664" s="99" t="s">
        <v>705</v>
      </c>
      <c r="D664" s="98">
        <v>0</v>
      </c>
      <c r="E664" s="99" t="str">
        <f>IFERROR(VLOOKUP(ROWS($C$4:C664),$B$4:$C$1385,2,0),"")</f>
        <v>01.14.Z Uprawa trzciny cukrowej (PKD 2025)</v>
      </c>
      <c r="F664" s="98">
        <v>0</v>
      </c>
      <c r="AM664" s="98">
        <f>IF(ISNUMBER(SEARCH('ankieta ESG'!$G$180,AN664)),MAX(AM$3:$AM663)+1,0)</f>
        <v>661</v>
      </c>
      <c r="AN664" s="134" t="s">
        <v>4664</v>
      </c>
      <c r="AO664" s="98">
        <v>0</v>
      </c>
      <c r="AP664" s="99" t="str">
        <f>IFERROR(VLOOKUP(ROWS($AN$4:AN664),$AM$4:$AN$2337,2,0),"")</f>
        <v>Jędrzejów (pow. jędrzejowski, woj. świętokrzyskie)</v>
      </c>
      <c r="AQ664" s="98">
        <v>0</v>
      </c>
      <c r="AR664" s="98">
        <f>IF(ISNUMBER(SEARCH('ankieta ESG'!$G$181,AS664)),MAX($AR$3:AR663)+1,0)</f>
        <v>661</v>
      </c>
      <c r="AS664" s="134" t="s">
        <v>4664</v>
      </c>
      <c r="AT664" s="98">
        <v>0</v>
      </c>
      <c r="AU664" s="99" t="str">
        <f>IFERROR(VLOOKUP(ROWS($AS$4:AS664),$AR$4:$AS$2337,2,0),"")</f>
        <v>Jędrzejów (pow. jędrzejowski, woj. świętokrzyskie)</v>
      </c>
      <c r="AV664" s="98">
        <v>0</v>
      </c>
      <c r="AW664" s="98">
        <f>IF(ISNUMBER(SEARCH('ankieta ESG'!$G$182,AX664)),MAX($AW$3:AW663)+1,0)</f>
        <v>661</v>
      </c>
      <c r="AX664" s="134" t="s">
        <v>4664</v>
      </c>
      <c r="AY664" s="98">
        <v>0</v>
      </c>
      <c r="AZ664" s="99" t="str">
        <f>IFERROR(VLOOKUP(ROWS($AX$4:AX664),$AW$4:$AX$2337,2,0),"")</f>
        <v>Jędrzejów (pow. jędrzejowski, woj. świętokrzyskie)</v>
      </c>
      <c r="BA664" s="98">
        <v>0</v>
      </c>
      <c r="BB664" s="98">
        <f>IF(ISNUMBER(SEARCH('ankieta ESG'!$G$183,BC664)),MAX($BB$3:BB663)+1,0)</f>
        <v>661</v>
      </c>
      <c r="BC664" s="134" t="s">
        <v>4664</v>
      </c>
      <c r="BD664" s="98">
        <v>0</v>
      </c>
      <c r="BE664" s="99" t="str">
        <f>IFERROR(VLOOKUP(ROWS($BC$4:BC664),$BB$4:$BC$2337,2,0),"")</f>
        <v>Jędrzejów (pow. jędrzejowski, woj. świętokrzyskie)</v>
      </c>
      <c r="BF664" s="98">
        <v>0</v>
      </c>
      <c r="BG664" s="98">
        <f>IF(ISNUMBER(SEARCH('ankieta ESG'!$G$184,BH664)),MAX($BG$3:BG663)+1,0)</f>
        <v>661</v>
      </c>
      <c r="BH664" s="134" t="s">
        <v>4664</v>
      </c>
      <c r="BI664" s="98">
        <v>0</v>
      </c>
      <c r="BJ664" s="99" t="str">
        <f>IFERROR(VLOOKUP(ROWS($BH$4:BH664),$BG$4:$BH$2337,2,0),"")</f>
        <v>Jędrzejów (pow. jędrzejowski, woj. świętokrzyskie)</v>
      </c>
      <c r="BK664" s="98">
        <v>0</v>
      </c>
      <c r="BL664" s="98">
        <f>IF(ISNUMBER(SEARCH('ankieta ESG'!$G$185,BM664)),MAX($BL$3:BL663)+1,0)</f>
        <v>661</v>
      </c>
      <c r="BM664" s="134" t="s">
        <v>4664</v>
      </c>
      <c r="BN664" s="98">
        <v>0</v>
      </c>
      <c r="BO664" s="99" t="str">
        <f>IFERROR(VLOOKUP(ROWS($BM$4:BM664),$BL$4:$BM$2337,2,0),"")</f>
        <v>Jędrzejów (pow. jędrzejowski, woj. świętokrzyskie)</v>
      </c>
      <c r="BP664" s="98">
        <v>0</v>
      </c>
      <c r="BQ664" s="98">
        <f>IF(ISNUMBER(SEARCH('ankieta ESG'!$G$186,BR664)),MAX($BQ$3:BQ663)+1,0)</f>
        <v>661</v>
      </c>
      <c r="BR664" s="134" t="s">
        <v>4664</v>
      </c>
      <c r="BS664" s="98">
        <v>0</v>
      </c>
      <c r="BT664" s="99" t="str">
        <f>IFERROR(VLOOKUP(ROWS($BR$4:BR664),$BQ$4:$BR$2337,2,0),"")</f>
        <v>Jędrzejów (pow. jędrzejowski, woj. świętokrzyskie)</v>
      </c>
      <c r="BU664" s="98">
        <v>0</v>
      </c>
      <c r="BV664" s="98">
        <f>IF(ISNUMBER(SEARCH('ankieta ESG'!$G$187,BW664)),MAX($BV$3:BV663)+1,0)</f>
        <v>661</v>
      </c>
      <c r="BW664" s="134" t="s">
        <v>4664</v>
      </c>
      <c r="BX664" s="98">
        <v>0</v>
      </c>
      <c r="BY664" s="99" t="str">
        <f>IFERROR(VLOOKUP(ROWS($BW$4:BW664),$BV$4:$BW$2337,2,0),"")</f>
        <v>Jędrzejów (pow. jędrzejowski, woj. świętokrzyskie)</v>
      </c>
      <c r="BZ664" s="98">
        <v>0</v>
      </c>
      <c r="CA664" s="98">
        <f>IF(ISNUMBER(SEARCH('ankieta ESG'!$G$188,CB664)),MAX($CA$3:CA663)+1,0)</f>
        <v>661</v>
      </c>
      <c r="CB664" s="134" t="s">
        <v>4664</v>
      </c>
      <c r="CC664" s="98">
        <v>0</v>
      </c>
      <c r="CD664" s="99" t="str">
        <f>IFERROR(VLOOKUP(ROWS($CB$4:CB664),$CA$4:$CB$2337,2,0),"")</f>
        <v>Jędrzejów (pow. jędrzejowski, woj. świętokrzyskie)</v>
      </c>
      <c r="CE664" s="98">
        <v>0</v>
      </c>
      <c r="CF664" s="98">
        <f>IF(ISNUMBER(SEARCH('ankieta ESG'!$G$189,CG664)),MAX($CF$3:CF663)+1,0)</f>
        <v>661</v>
      </c>
      <c r="CG664" s="134" t="s">
        <v>4664</v>
      </c>
      <c r="CH664" s="98">
        <v>0</v>
      </c>
      <c r="CI664" s="99" t="str">
        <f>IFERROR(VLOOKUP(ROWS($CG$4:CG664),$CF$4:$CG$2337,2,0),"")</f>
        <v>Jędrzejów (pow. jędrzejowski, woj. świętokrzyskie)</v>
      </c>
      <c r="CJ664" s="98">
        <v>0</v>
      </c>
    </row>
    <row r="665" spans="2:88">
      <c r="B665" s="98">
        <f>IF(ISNUMBER(SEARCH('ankieta ESG'!$E$11,C665)),MAX(B$3:$B664)+1,0)</f>
        <v>662</v>
      </c>
      <c r="C665" s="99" t="s">
        <v>706</v>
      </c>
      <c r="D665" s="98">
        <v>0</v>
      </c>
      <c r="E665" s="99" t="str">
        <f>IFERROR(VLOOKUP(ROWS($C$4:C665),$B$4:$C$1385,2,0),"")</f>
        <v>01.15.Z Uprawa tytoniu (PKD 2025)</v>
      </c>
      <c r="F665" s="98">
        <v>0</v>
      </c>
      <c r="AM665" s="98">
        <f>IF(ISNUMBER(SEARCH('ankieta ESG'!$G$180,AN665)),MAX(AM$3:$AM664)+1,0)</f>
        <v>662</v>
      </c>
      <c r="AN665" s="134" t="s">
        <v>4665</v>
      </c>
      <c r="AO665" s="98">
        <v>0</v>
      </c>
      <c r="AP665" s="99" t="str">
        <f>IFERROR(VLOOKUP(ROWS($AN$4:AN665),$AM$4:$AN$2337,2,0),"")</f>
        <v>Jodłowa (pow. dębicki, woj. podkarpackie)</v>
      </c>
      <c r="AQ665" s="98">
        <v>0</v>
      </c>
      <c r="AR665" s="98">
        <f>IF(ISNUMBER(SEARCH('ankieta ESG'!$G$181,AS665)),MAX($AR$3:AR664)+1,0)</f>
        <v>662</v>
      </c>
      <c r="AS665" s="134" t="s">
        <v>4665</v>
      </c>
      <c r="AT665" s="98">
        <v>0</v>
      </c>
      <c r="AU665" s="99" t="str">
        <f>IFERROR(VLOOKUP(ROWS($AS$4:AS665),$AR$4:$AS$2337,2,0),"")</f>
        <v>Jodłowa (pow. dębicki, woj. podkarpackie)</v>
      </c>
      <c r="AV665" s="98">
        <v>0</v>
      </c>
      <c r="AW665" s="98">
        <f>IF(ISNUMBER(SEARCH('ankieta ESG'!$G$182,AX665)),MAX($AW$3:AW664)+1,0)</f>
        <v>662</v>
      </c>
      <c r="AX665" s="134" t="s">
        <v>4665</v>
      </c>
      <c r="AY665" s="98">
        <v>0</v>
      </c>
      <c r="AZ665" s="99" t="str">
        <f>IFERROR(VLOOKUP(ROWS($AX$4:AX665),$AW$4:$AX$2337,2,0),"")</f>
        <v>Jodłowa (pow. dębicki, woj. podkarpackie)</v>
      </c>
      <c r="BA665" s="98">
        <v>0</v>
      </c>
      <c r="BB665" s="98">
        <f>IF(ISNUMBER(SEARCH('ankieta ESG'!$G$183,BC665)),MAX($BB$3:BB664)+1,0)</f>
        <v>662</v>
      </c>
      <c r="BC665" s="134" t="s">
        <v>4665</v>
      </c>
      <c r="BD665" s="98">
        <v>0</v>
      </c>
      <c r="BE665" s="99" t="str">
        <f>IFERROR(VLOOKUP(ROWS($BC$4:BC665),$BB$4:$BC$2337,2,0),"")</f>
        <v>Jodłowa (pow. dębicki, woj. podkarpackie)</v>
      </c>
      <c r="BF665" s="98">
        <v>0</v>
      </c>
      <c r="BG665" s="98">
        <f>IF(ISNUMBER(SEARCH('ankieta ESG'!$G$184,BH665)),MAX($BG$3:BG664)+1,0)</f>
        <v>662</v>
      </c>
      <c r="BH665" s="134" t="s">
        <v>4665</v>
      </c>
      <c r="BI665" s="98">
        <v>0</v>
      </c>
      <c r="BJ665" s="99" t="str">
        <f>IFERROR(VLOOKUP(ROWS($BH$4:BH665),$BG$4:$BH$2337,2,0),"")</f>
        <v>Jodłowa (pow. dębicki, woj. podkarpackie)</v>
      </c>
      <c r="BK665" s="98">
        <v>0</v>
      </c>
      <c r="BL665" s="98">
        <f>IF(ISNUMBER(SEARCH('ankieta ESG'!$G$185,BM665)),MAX($BL$3:BL664)+1,0)</f>
        <v>662</v>
      </c>
      <c r="BM665" s="134" t="s">
        <v>4665</v>
      </c>
      <c r="BN665" s="98">
        <v>0</v>
      </c>
      <c r="BO665" s="99" t="str">
        <f>IFERROR(VLOOKUP(ROWS($BM$4:BM665),$BL$4:$BM$2337,2,0),"")</f>
        <v>Jodłowa (pow. dębicki, woj. podkarpackie)</v>
      </c>
      <c r="BP665" s="98">
        <v>0</v>
      </c>
      <c r="BQ665" s="98">
        <f>IF(ISNUMBER(SEARCH('ankieta ESG'!$G$186,BR665)),MAX($BQ$3:BQ664)+1,0)</f>
        <v>662</v>
      </c>
      <c r="BR665" s="134" t="s">
        <v>4665</v>
      </c>
      <c r="BS665" s="98">
        <v>0</v>
      </c>
      <c r="BT665" s="99" t="str">
        <f>IFERROR(VLOOKUP(ROWS($BR$4:BR665),$BQ$4:$BR$2337,2,0),"")</f>
        <v>Jodłowa (pow. dębicki, woj. podkarpackie)</v>
      </c>
      <c r="BU665" s="98">
        <v>0</v>
      </c>
      <c r="BV665" s="98">
        <f>IF(ISNUMBER(SEARCH('ankieta ESG'!$G$187,BW665)),MAX($BV$3:BV664)+1,0)</f>
        <v>662</v>
      </c>
      <c r="BW665" s="134" t="s">
        <v>4665</v>
      </c>
      <c r="BX665" s="98">
        <v>0</v>
      </c>
      <c r="BY665" s="99" t="str">
        <f>IFERROR(VLOOKUP(ROWS($BW$4:BW665),$BV$4:$BW$2337,2,0),"")</f>
        <v>Jodłowa (pow. dębicki, woj. podkarpackie)</v>
      </c>
      <c r="BZ665" s="98">
        <v>0</v>
      </c>
      <c r="CA665" s="98">
        <f>IF(ISNUMBER(SEARCH('ankieta ESG'!$G$188,CB665)),MAX($CA$3:CA664)+1,0)</f>
        <v>662</v>
      </c>
      <c r="CB665" s="134" t="s">
        <v>4665</v>
      </c>
      <c r="CC665" s="98">
        <v>0</v>
      </c>
      <c r="CD665" s="99" t="str">
        <f>IFERROR(VLOOKUP(ROWS($CB$4:CB665),$CA$4:$CB$2337,2,0),"")</f>
        <v>Jodłowa (pow. dębicki, woj. podkarpackie)</v>
      </c>
      <c r="CE665" s="98">
        <v>0</v>
      </c>
      <c r="CF665" s="98">
        <f>IF(ISNUMBER(SEARCH('ankieta ESG'!$G$189,CG665)),MAX($CF$3:CF664)+1,0)</f>
        <v>662</v>
      </c>
      <c r="CG665" s="134" t="s">
        <v>4665</v>
      </c>
      <c r="CH665" s="98">
        <v>0</v>
      </c>
      <c r="CI665" s="99" t="str">
        <f>IFERROR(VLOOKUP(ROWS($CG$4:CG665),$CF$4:$CG$2337,2,0),"")</f>
        <v>Jodłowa (pow. dębicki, woj. podkarpackie)</v>
      </c>
      <c r="CJ665" s="98">
        <v>0</v>
      </c>
    </row>
    <row r="666" spans="2:88">
      <c r="B666" s="98">
        <f>IF(ISNUMBER(SEARCH('ankieta ESG'!$E$11,C666)),MAX(B$3:$B665)+1,0)</f>
        <v>663</v>
      </c>
      <c r="C666" s="99" t="s">
        <v>707</v>
      </c>
      <c r="D666" s="98">
        <v>0</v>
      </c>
      <c r="E666" s="99" t="str">
        <f>IFERROR(VLOOKUP(ROWS($C$4:C666),$B$4:$C$1385,2,0),"")</f>
        <v>01.16.Z Uprawa roślin włóknistych (PKD 2025)</v>
      </c>
      <c r="F666" s="98">
        <v>0</v>
      </c>
      <c r="AM666" s="98">
        <f>IF(ISNUMBER(SEARCH('ankieta ESG'!$G$180,AN666)),MAX(AM$3:$AM665)+1,0)</f>
        <v>663</v>
      </c>
      <c r="AN666" s="134" t="s">
        <v>4666</v>
      </c>
      <c r="AO666" s="98">
        <v>0</v>
      </c>
      <c r="AP666" s="99" t="str">
        <f>IFERROR(VLOOKUP(ROWS($AN$4:AN666),$AM$4:$AN$2337,2,0),"")</f>
        <v>Jodłownik (pow. limanowski, woj. małopolskie)</v>
      </c>
      <c r="AQ666" s="98">
        <v>0</v>
      </c>
      <c r="AR666" s="98">
        <f>IF(ISNUMBER(SEARCH('ankieta ESG'!$G$181,AS666)),MAX($AR$3:AR665)+1,0)</f>
        <v>663</v>
      </c>
      <c r="AS666" s="134" t="s">
        <v>4666</v>
      </c>
      <c r="AT666" s="98">
        <v>0</v>
      </c>
      <c r="AU666" s="99" t="str">
        <f>IFERROR(VLOOKUP(ROWS($AS$4:AS666),$AR$4:$AS$2337,2,0),"")</f>
        <v>Jodłownik (pow. limanowski, woj. małopolskie)</v>
      </c>
      <c r="AV666" s="98">
        <v>0</v>
      </c>
      <c r="AW666" s="98">
        <f>IF(ISNUMBER(SEARCH('ankieta ESG'!$G$182,AX666)),MAX($AW$3:AW665)+1,0)</f>
        <v>663</v>
      </c>
      <c r="AX666" s="134" t="s">
        <v>4666</v>
      </c>
      <c r="AY666" s="98">
        <v>0</v>
      </c>
      <c r="AZ666" s="99" t="str">
        <f>IFERROR(VLOOKUP(ROWS($AX$4:AX666),$AW$4:$AX$2337,2,0),"")</f>
        <v>Jodłownik (pow. limanowski, woj. małopolskie)</v>
      </c>
      <c r="BA666" s="98">
        <v>0</v>
      </c>
      <c r="BB666" s="98">
        <f>IF(ISNUMBER(SEARCH('ankieta ESG'!$G$183,BC666)),MAX($BB$3:BB665)+1,0)</f>
        <v>663</v>
      </c>
      <c r="BC666" s="134" t="s">
        <v>4666</v>
      </c>
      <c r="BD666" s="98">
        <v>0</v>
      </c>
      <c r="BE666" s="99" t="str">
        <f>IFERROR(VLOOKUP(ROWS($BC$4:BC666),$BB$4:$BC$2337,2,0),"")</f>
        <v>Jodłownik (pow. limanowski, woj. małopolskie)</v>
      </c>
      <c r="BF666" s="98">
        <v>0</v>
      </c>
      <c r="BG666" s="98">
        <f>IF(ISNUMBER(SEARCH('ankieta ESG'!$G$184,BH666)),MAX($BG$3:BG665)+1,0)</f>
        <v>663</v>
      </c>
      <c r="BH666" s="134" t="s">
        <v>4666</v>
      </c>
      <c r="BI666" s="98">
        <v>0</v>
      </c>
      <c r="BJ666" s="99" t="str">
        <f>IFERROR(VLOOKUP(ROWS($BH$4:BH666),$BG$4:$BH$2337,2,0),"")</f>
        <v>Jodłownik (pow. limanowski, woj. małopolskie)</v>
      </c>
      <c r="BK666" s="98">
        <v>0</v>
      </c>
      <c r="BL666" s="98">
        <f>IF(ISNUMBER(SEARCH('ankieta ESG'!$G$185,BM666)),MAX($BL$3:BL665)+1,0)</f>
        <v>663</v>
      </c>
      <c r="BM666" s="134" t="s">
        <v>4666</v>
      </c>
      <c r="BN666" s="98">
        <v>0</v>
      </c>
      <c r="BO666" s="99" t="str">
        <f>IFERROR(VLOOKUP(ROWS($BM$4:BM666),$BL$4:$BM$2337,2,0),"")</f>
        <v>Jodłownik (pow. limanowski, woj. małopolskie)</v>
      </c>
      <c r="BP666" s="98">
        <v>0</v>
      </c>
      <c r="BQ666" s="98">
        <f>IF(ISNUMBER(SEARCH('ankieta ESG'!$G$186,BR666)),MAX($BQ$3:BQ665)+1,0)</f>
        <v>663</v>
      </c>
      <c r="BR666" s="134" t="s">
        <v>4666</v>
      </c>
      <c r="BS666" s="98">
        <v>0</v>
      </c>
      <c r="BT666" s="99" t="str">
        <f>IFERROR(VLOOKUP(ROWS($BR$4:BR666),$BQ$4:$BR$2337,2,0),"")</f>
        <v>Jodłownik (pow. limanowski, woj. małopolskie)</v>
      </c>
      <c r="BU666" s="98">
        <v>0</v>
      </c>
      <c r="BV666" s="98">
        <f>IF(ISNUMBER(SEARCH('ankieta ESG'!$G$187,BW666)),MAX($BV$3:BV665)+1,0)</f>
        <v>663</v>
      </c>
      <c r="BW666" s="134" t="s">
        <v>4666</v>
      </c>
      <c r="BX666" s="98">
        <v>0</v>
      </c>
      <c r="BY666" s="99" t="str">
        <f>IFERROR(VLOOKUP(ROWS($BW$4:BW666),$BV$4:$BW$2337,2,0),"")</f>
        <v>Jodłownik (pow. limanowski, woj. małopolskie)</v>
      </c>
      <c r="BZ666" s="98">
        <v>0</v>
      </c>
      <c r="CA666" s="98">
        <f>IF(ISNUMBER(SEARCH('ankieta ESG'!$G$188,CB666)),MAX($CA$3:CA665)+1,0)</f>
        <v>663</v>
      </c>
      <c r="CB666" s="134" t="s">
        <v>4666</v>
      </c>
      <c r="CC666" s="98">
        <v>0</v>
      </c>
      <c r="CD666" s="99" t="str">
        <f>IFERROR(VLOOKUP(ROWS($CB$4:CB666),$CA$4:$CB$2337,2,0),"")</f>
        <v>Jodłownik (pow. limanowski, woj. małopolskie)</v>
      </c>
      <c r="CE666" s="98">
        <v>0</v>
      </c>
      <c r="CF666" s="98">
        <f>IF(ISNUMBER(SEARCH('ankieta ESG'!$G$189,CG666)),MAX($CF$3:CF665)+1,0)</f>
        <v>663</v>
      </c>
      <c r="CG666" s="134" t="s">
        <v>4666</v>
      </c>
      <c r="CH666" s="98">
        <v>0</v>
      </c>
      <c r="CI666" s="99" t="str">
        <f>IFERROR(VLOOKUP(ROWS($CG$4:CG666),$CF$4:$CG$2337,2,0),"")</f>
        <v>Jodłownik (pow. limanowski, woj. małopolskie)</v>
      </c>
      <c r="CJ666" s="98">
        <v>0</v>
      </c>
    </row>
    <row r="667" spans="2:88">
      <c r="B667" s="98">
        <f>IF(ISNUMBER(SEARCH('ankieta ESG'!$E$11,C667)),MAX(B$3:$B666)+1,0)</f>
        <v>664</v>
      </c>
      <c r="C667" s="99" t="s">
        <v>708</v>
      </c>
      <c r="D667" s="98">
        <v>0</v>
      </c>
      <c r="E667" s="99" t="str">
        <f>IFERROR(VLOOKUP(ROWS($C$4:C667),$B$4:$C$1385,2,0),"")</f>
        <v>01.19.Z Pozostałe uprawy rolne inne niż wieloletnie (PKD 2025)</v>
      </c>
      <c r="F667" s="98">
        <v>0</v>
      </c>
      <c r="AM667" s="98">
        <f>IF(ISNUMBER(SEARCH('ankieta ESG'!$G$180,AN667)),MAX(AM$3:$AM666)+1,0)</f>
        <v>664</v>
      </c>
      <c r="AN667" s="134" t="s">
        <v>4667</v>
      </c>
      <c r="AO667" s="98">
        <v>0</v>
      </c>
      <c r="AP667" s="99" t="str">
        <f>IFERROR(VLOOKUP(ROWS($AN$4:AN667),$AM$4:$AN$2337,2,0),"")</f>
        <v>Joniec (pow. płoński, woj. mazowieckie)</v>
      </c>
      <c r="AQ667" s="98">
        <v>0</v>
      </c>
      <c r="AR667" s="98">
        <f>IF(ISNUMBER(SEARCH('ankieta ESG'!$G$181,AS667)),MAX($AR$3:AR666)+1,0)</f>
        <v>664</v>
      </c>
      <c r="AS667" s="134" t="s">
        <v>4667</v>
      </c>
      <c r="AT667" s="98">
        <v>0</v>
      </c>
      <c r="AU667" s="99" t="str">
        <f>IFERROR(VLOOKUP(ROWS($AS$4:AS667),$AR$4:$AS$2337,2,0),"")</f>
        <v>Joniec (pow. płoński, woj. mazowieckie)</v>
      </c>
      <c r="AV667" s="98">
        <v>0</v>
      </c>
      <c r="AW667" s="98">
        <f>IF(ISNUMBER(SEARCH('ankieta ESG'!$G$182,AX667)),MAX($AW$3:AW666)+1,0)</f>
        <v>664</v>
      </c>
      <c r="AX667" s="134" t="s">
        <v>4667</v>
      </c>
      <c r="AY667" s="98">
        <v>0</v>
      </c>
      <c r="AZ667" s="99" t="str">
        <f>IFERROR(VLOOKUP(ROWS($AX$4:AX667),$AW$4:$AX$2337,2,0),"")</f>
        <v>Joniec (pow. płoński, woj. mazowieckie)</v>
      </c>
      <c r="BA667" s="98">
        <v>0</v>
      </c>
      <c r="BB667" s="98">
        <f>IF(ISNUMBER(SEARCH('ankieta ESG'!$G$183,BC667)),MAX($BB$3:BB666)+1,0)</f>
        <v>664</v>
      </c>
      <c r="BC667" s="134" t="s">
        <v>4667</v>
      </c>
      <c r="BD667" s="98">
        <v>0</v>
      </c>
      <c r="BE667" s="99" t="str">
        <f>IFERROR(VLOOKUP(ROWS($BC$4:BC667),$BB$4:$BC$2337,2,0),"")</f>
        <v>Joniec (pow. płoński, woj. mazowieckie)</v>
      </c>
      <c r="BF667" s="98">
        <v>0</v>
      </c>
      <c r="BG667" s="98">
        <f>IF(ISNUMBER(SEARCH('ankieta ESG'!$G$184,BH667)),MAX($BG$3:BG666)+1,0)</f>
        <v>664</v>
      </c>
      <c r="BH667" s="134" t="s">
        <v>4667</v>
      </c>
      <c r="BI667" s="98">
        <v>0</v>
      </c>
      <c r="BJ667" s="99" t="str">
        <f>IFERROR(VLOOKUP(ROWS($BH$4:BH667),$BG$4:$BH$2337,2,0),"")</f>
        <v>Joniec (pow. płoński, woj. mazowieckie)</v>
      </c>
      <c r="BK667" s="98">
        <v>0</v>
      </c>
      <c r="BL667" s="98">
        <f>IF(ISNUMBER(SEARCH('ankieta ESG'!$G$185,BM667)),MAX($BL$3:BL666)+1,0)</f>
        <v>664</v>
      </c>
      <c r="BM667" s="134" t="s">
        <v>4667</v>
      </c>
      <c r="BN667" s="98">
        <v>0</v>
      </c>
      <c r="BO667" s="99" t="str">
        <f>IFERROR(VLOOKUP(ROWS($BM$4:BM667),$BL$4:$BM$2337,2,0),"")</f>
        <v>Joniec (pow. płoński, woj. mazowieckie)</v>
      </c>
      <c r="BP667" s="98">
        <v>0</v>
      </c>
      <c r="BQ667" s="98">
        <f>IF(ISNUMBER(SEARCH('ankieta ESG'!$G$186,BR667)),MAX($BQ$3:BQ666)+1,0)</f>
        <v>664</v>
      </c>
      <c r="BR667" s="134" t="s">
        <v>4667</v>
      </c>
      <c r="BS667" s="98">
        <v>0</v>
      </c>
      <c r="BT667" s="99" t="str">
        <f>IFERROR(VLOOKUP(ROWS($BR$4:BR667),$BQ$4:$BR$2337,2,0),"")</f>
        <v>Joniec (pow. płoński, woj. mazowieckie)</v>
      </c>
      <c r="BU667" s="98">
        <v>0</v>
      </c>
      <c r="BV667" s="98">
        <f>IF(ISNUMBER(SEARCH('ankieta ESG'!$G$187,BW667)),MAX($BV$3:BV666)+1,0)</f>
        <v>664</v>
      </c>
      <c r="BW667" s="134" t="s">
        <v>4667</v>
      </c>
      <c r="BX667" s="98">
        <v>0</v>
      </c>
      <c r="BY667" s="99" t="str">
        <f>IFERROR(VLOOKUP(ROWS($BW$4:BW667),$BV$4:$BW$2337,2,0),"")</f>
        <v>Joniec (pow. płoński, woj. mazowieckie)</v>
      </c>
      <c r="BZ667" s="98">
        <v>0</v>
      </c>
      <c r="CA667" s="98">
        <f>IF(ISNUMBER(SEARCH('ankieta ESG'!$G$188,CB667)),MAX($CA$3:CA666)+1,0)</f>
        <v>664</v>
      </c>
      <c r="CB667" s="134" t="s">
        <v>4667</v>
      </c>
      <c r="CC667" s="98">
        <v>0</v>
      </c>
      <c r="CD667" s="99" t="str">
        <f>IFERROR(VLOOKUP(ROWS($CB$4:CB667),$CA$4:$CB$2337,2,0),"")</f>
        <v>Joniec (pow. płoński, woj. mazowieckie)</v>
      </c>
      <c r="CE667" s="98">
        <v>0</v>
      </c>
      <c r="CF667" s="98">
        <f>IF(ISNUMBER(SEARCH('ankieta ESG'!$G$189,CG667)),MAX($CF$3:CF666)+1,0)</f>
        <v>664</v>
      </c>
      <c r="CG667" s="134" t="s">
        <v>4667</v>
      </c>
      <c r="CH667" s="98">
        <v>0</v>
      </c>
      <c r="CI667" s="99" t="str">
        <f>IFERROR(VLOOKUP(ROWS($CG$4:CG667),$CF$4:$CG$2337,2,0),"")</f>
        <v>Joniec (pow. płoński, woj. mazowieckie)</v>
      </c>
      <c r="CJ667" s="98">
        <v>0</v>
      </c>
    </row>
    <row r="668" spans="2:88">
      <c r="B668" s="98">
        <f>IF(ISNUMBER(SEARCH('ankieta ESG'!$E$11,C668)),MAX(B$3:$B667)+1,0)</f>
        <v>665</v>
      </c>
      <c r="C668" s="99" t="s">
        <v>709</v>
      </c>
      <c r="D668" s="98">
        <v>0</v>
      </c>
      <c r="E668" s="99" t="str">
        <f>IFERROR(VLOOKUP(ROWS($C$4:C668),$B$4:$C$1385,2,0),"")</f>
        <v>01.21.Z Uprawa winogron (PKD 2025)</v>
      </c>
      <c r="F668" s="98">
        <v>0</v>
      </c>
      <c r="AM668" s="98">
        <f>IF(ISNUMBER(SEARCH('ankieta ESG'!$G$180,AN668)),MAX(AM$3:$AM667)+1,0)</f>
        <v>665</v>
      </c>
      <c r="AN668" s="134" t="s">
        <v>4668</v>
      </c>
      <c r="AO668" s="98">
        <v>0</v>
      </c>
      <c r="AP668" s="99" t="str">
        <f>IFERROR(VLOOKUP(ROWS($AN$4:AN668),$AM$4:$AN$2337,2,0),"")</f>
        <v>Jonkowo (pow. olsztyński, woj. warmińsko-mazurskie)</v>
      </c>
      <c r="AQ668" s="98">
        <v>0</v>
      </c>
      <c r="AR668" s="98">
        <f>IF(ISNUMBER(SEARCH('ankieta ESG'!$G$181,AS668)),MAX($AR$3:AR667)+1,0)</f>
        <v>665</v>
      </c>
      <c r="AS668" s="134" t="s">
        <v>4668</v>
      </c>
      <c r="AT668" s="98">
        <v>0</v>
      </c>
      <c r="AU668" s="99" t="str">
        <f>IFERROR(VLOOKUP(ROWS($AS$4:AS668),$AR$4:$AS$2337,2,0),"")</f>
        <v>Jonkowo (pow. olsztyński, woj. warmińsko-mazurskie)</v>
      </c>
      <c r="AV668" s="98">
        <v>0</v>
      </c>
      <c r="AW668" s="98">
        <f>IF(ISNUMBER(SEARCH('ankieta ESG'!$G$182,AX668)),MAX($AW$3:AW667)+1,0)</f>
        <v>665</v>
      </c>
      <c r="AX668" s="134" t="s">
        <v>4668</v>
      </c>
      <c r="AY668" s="98">
        <v>0</v>
      </c>
      <c r="AZ668" s="99" t="str">
        <f>IFERROR(VLOOKUP(ROWS($AX$4:AX668),$AW$4:$AX$2337,2,0),"")</f>
        <v>Jonkowo (pow. olsztyński, woj. warmińsko-mazurskie)</v>
      </c>
      <c r="BA668" s="98">
        <v>0</v>
      </c>
      <c r="BB668" s="98">
        <f>IF(ISNUMBER(SEARCH('ankieta ESG'!$G$183,BC668)),MAX($BB$3:BB667)+1,0)</f>
        <v>665</v>
      </c>
      <c r="BC668" s="134" t="s">
        <v>4668</v>
      </c>
      <c r="BD668" s="98">
        <v>0</v>
      </c>
      <c r="BE668" s="99" t="str">
        <f>IFERROR(VLOOKUP(ROWS($BC$4:BC668),$BB$4:$BC$2337,2,0),"")</f>
        <v>Jonkowo (pow. olsztyński, woj. warmińsko-mazurskie)</v>
      </c>
      <c r="BF668" s="98">
        <v>0</v>
      </c>
      <c r="BG668" s="98">
        <f>IF(ISNUMBER(SEARCH('ankieta ESG'!$G$184,BH668)),MAX($BG$3:BG667)+1,0)</f>
        <v>665</v>
      </c>
      <c r="BH668" s="134" t="s">
        <v>4668</v>
      </c>
      <c r="BI668" s="98">
        <v>0</v>
      </c>
      <c r="BJ668" s="99" t="str">
        <f>IFERROR(VLOOKUP(ROWS($BH$4:BH668),$BG$4:$BH$2337,2,0),"")</f>
        <v>Jonkowo (pow. olsztyński, woj. warmińsko-mazurskie)</v>
      </c>
      <c r="BK668" s="98">
        <v>0</v>
      </c>
      <c r="BL668" s="98">
        <f>IF(ISNUMBER(SEARCH('ankieta ESG'!$G$185,BM668)),MAX($BL$3:BL667)+1,0)</f>
        <v>665</v>
      </c>
      <c r="BM668" s="134" t="s">
        <v>4668</v>
      </c>
      <c r="BN668" s="98">
        <v>0</v>
      </c>
      <c r="BO668" s="99" t="str">
        <f>IFERROR(VLOOKUP(ROWS($BM$4:BM668),$BL$4:$BM$2337,2,0),"")</f>
        <v>Jonkowo (pow. olsztyński, woj. warmińsko-mazurskie)</v>
      </c>
      <c r="BP668" s="98">
        <v>0</v>
      </c>
      <c r="BQ668" s="98">
        <f>IF(ISNUMBER(SEARCH('ankieta ESG'!$G$186,BR668)),MAX($BQ$3:BQ667)+1,0)</f>
        <v>665</v>
      </c>
      <c r="BR668" s="134" t="s">
        <v>4668</v>
      </c>
      <c r="BS668" s="98">
        <v>0</v>
      </c>
      <c r="BT668" s="99" t="str">
        <f>IFERROR(VLOOKUP(ROWS($BR$4:BR668),$BQ$4:$BR$2337,2,0),"")</f>
        <v>Jonkowo (pow. olsztyński, woj. warmińsko-mazurskie)</v>
      </c>
      <c r="BU668" s="98">
        <v>0</v>
      </c>
      <c r="BV668" s="98">
        <f>IF(ISNUMBER(SEARCH('ankieta ESG'!$G$187,BW668)),MAX($BV$3:BV667)+1,0)</f>
        <v>665</v>
      </c>
      <c r="BW668" s="134" t="s">
        <v>4668</v>
      </c>
      <c r="BX668" s="98">
        <v>0</v>
      </c>
      <c r="BY668" s="99" t="str">
        <f>IFERROR(VLOOKUP(ROWS($BW$4:BW668),$BV$4:$BW$2337,2,0),"")</f>
        <v>Jonkowo (pow. olsztyński, woj. warmińsko-mazurskie)</v>
      </c>
      <c r="BZ668" s="98">
        <v>0</v>
      </c>
      <c r="CA668" s="98">
        <f>IF(ISNUMBER(SEARCH('ankieta ESG'!$G$188,CB668)),MAX($CA$3:CA667)+1,0)</f>
        <v>665</v>
      </c>
      <c r="CB668" s="134" t="s">
        <v>4668</v>
      </c>
      <c r="CC668" s="98">
        <v>0</v>
      </c>
      <c r="CD668" s="99" t="str">
        <f>IFERROR(VLOOKUP(ROWS($CB$4:CB668),$CA$4:$CB$2337,2,0),"")</f>
        <v>Jonkowo (pow. olsztyński, woj. warmińsko-mazurskie)</v>
      </c>
      <c r="CE668" s="98">
        <v>0</v>
      </c>
      <c r="CF668" s="98">
        <f>IF(ISNUMBER(SEARCH('ankieta ESG'!$G$189,CG668)),MAX($CF$3:CF667)+1,0)</f>
        <v>665</v>
      </c>
      <c r="CG668" s="134" t="s">
        <v>4668</v>
      </c>
      <c r="CH668" s="98">
        <v>0</v>
      </c>
      <c r="CI668" s="99" t="str">
        <f>IFERROR(VLOOKUP(ROWS($CG$4:CG668),$CF$4:$CG$2337,2,0),"")</f>
        <v>Jonkowo (pow. olsztyński, woj. warmińsko-mazurskie)</v>
      </c>
      <c r="CJ668" s="98">
        <v>0</v>
      </c>
    </row>
    <row r="669" spans="2:88">
      <c r="B669" s="98">
        <f>IF(ISNUMBER(SEARCH('ankieta ESG'!$E$11,C669)),MAX(B$3:$B668)+1,0)</f>
        <v>666</v>
      </c>
      <c r="C669" s="99" t="s">
        <v>710</v>
      </c>
      <c r="D669" s="98">
        <v>0</v>
      </c>
      <c r="E669" s="99" t="str">
        <f>IFERROR(VLOOKUP(ROWS($C$4:C669),$B$4:$C$1385,2,0),"")</f>
        <v>01.22.Z Uprawa drzew i krzewów owocowych tropikalnych i podzwrotnikowych (PKD 2025)</v>
      </c>
      <c r="F669" s="98">
        <v>0</v>
      </c>
      <c r="AM669" s="98">
        <f>IF(ISNUMBER(SEARCH('ankieta ESG'!$G$180,AN669)),MAX(AM$3:$AM668)+1,0)</f>
        <v>666</v>
      </c>
      <c r="AN669" s="134" t="s">
        <v>4669</v>
      </c>
      <c r="AO669" s="98">
        <v>0</v>
      </c>
      <c r="AP669" s="99" t="str">
        <f>IFERROR(VLOOKUP(ROWS($AN$4:AN669),$AM$4:$AN$2337,2,0),"")</f>
        <v>Jordanów (pow. suski, woj. małopolskie)</v>
      </c>
      <c r="AQ669" s="98">
        <v>0</v>
      </c>
      <c r="AR669" s="98">
        <f>IF(ISNUMBER(SEARCH('ankieta ESG'!$G$181,AS669)),MAX($AR$3:AR668)+1,0)</f>
        <v>666</v>
      </c>
      <c r="AS669" s="134" t="s">
        <v>4669</v>
      </c>
      <c r="AT669" s="98">
        <v>0</v>
      </c>
      <c r="AU669" s="99" t="str">
        <f>IFERROR(VLOOKUP(ROWS($AS$4:AS669),$AR$4:$AS$2337,2,0),"")</f>
        <v>Jordanów (pow. suski, woj. małopolskie)</v>
      </c>
      <c r="AV669" s="98">
        <v>0</v>
      </c>
      <c r="AW669" s="98">
        <f>IF(ISNUMBER(SEARCH('ankieta ESG'!$G$182,AX669)),MAX($AW$3:AW668)+1,0)</f>
        <v>666</v>
      </c>
      <c r="AX669" s="134" t="s">
        <v>4669</v>
      </c>
      <c r="AY669" s="98">
        <v>0</v>
      </c>
      <c r="AZ669" s="99" t="str">
        <f>IFERROR(VLOOKUP(ROWS($AX$4:AX669),$AW$4:$AX$2337,2,0),"")</f>
        <v>Jordanów (pow. suski, woj. małopolskie)</v>
      </c>
      <c r="BA669" s="98">
        <v>0</v>
      </c>
      <c r="BB669" s="98">
        <f>IF(ISNUMBER(SEARCH('ankieta ESG'!$G$183,BC669)),MAX($BB$3:BB668)+1,0)</f>
        <v>666</v>
      </c>
      <c r="BC669" s="134" t="s">
        <v>4669</v>
      </c>
      <c r="BD669" s="98">
        <v>0</v>
      </c>
      <c r="BE669" s="99" t="str">
        <f>IFERROR(VLOOKUP(ROWS($BC$4:BC669),$BB$4:$BC$2337,2,0),"")</f>
        <v>Jordanów (pow. suski, woj. małopolskie)</v>
      </c>
      <c r="BF669" s="98">
        <v>0</v>
      </c>
      <c r="BG669" s="98">
        <f>IF(ISNUMBER(SEARCH('ankieta ESG'!$G$184,BH669)),MAX($BG$3:BG668)+1,0)</f>
        <v>666</v>
      </c>
      <c r="BH669" s="134" t="s">
        <v>4669</v>
      </c>
      <c r="BI669" s="98">
        <v>0</v>
      </c>
      <c r="BJ669" s="99" t="str">
        <f>IFERROR(VLOOKUP(ROWS($BH$4:BH669),$BG$4:$BH$2337,2,0),"")</f>
        <v>Jordanów (pow. suski, woj. małopolskie)</v>
      </c>
      <c r="BK669" s="98">
        <v>0</v>
      </c>
      <c r="BL669" s="98">
        <f>IF(ISNUMBER(SEARCH('ankieta ESG'!$G$185,BM669)),MAX($BL$3:BL668)+1,0)</f>
        <v>666</v>
      </c>
      <c r="BM669" s="134" t="s">
        <v>4669</v>
      </c>
      <c r="BN669" s="98">
        <v>0</v>
      </c>
      <c r="BO669" s="99" t="str">
        <f>IFERROR(VLOOKUP(ROWS($BM$4:BM669),$BL$4:$BM$2337,2,0),"")</f>
        <v>Jordanów (pow. suski, woj. małopolskie)</v>
      </c>
      <c r="BP669" s="98">
        <v>0</v>
      </c>
      <c r="BQ669" s="98">
        <f>IF(ISNUMBER(SEARCH('ankieta ESG'!$G$186,BR669)),MAX($BQ$3:BQ668)+1,0)</f>
        <v>666</v>
      </c>
      <c r="BR669" s="134" t="s">
        <v>4669</v>
      </c>
      <c r="BS669" s="98">
        <v>0</v>
      </c>
      <c r="BT669" s="99" t="str">
        <f>IFERROR(VLOOKUP(ROWS($BR$4:BR669),$BQ$4:$BR$2337,2,0),"")</f>
        <v>Jordanów (pow. suski, woj. małopolskie)</v>
      </c>
      <c r="BU669" s="98">
        <v>0</v>
      </c>
      <c r="BV669" s="98">
        <f>IF(ISNUMBER(SEARCH('ankieta ESG'!$G$187,BW669)),MAX($BV$3:BV668)+1,0)</f>
        <v>666</v>
      </c>
      <c r="BW669" s="134" t="s">
        <v>4669</v>
      </c>
      <c r="BX669" s="98">
        <v>0</v>
      </c>
      <c r="BY669" s="99" t="str">
        <f>IFERROR(VLOOKUP(ROWS($BW$4:BW669),$BV$4:$BW$2337,2,0),"")</f>
        <v>Jordanów (pow. suski, woj. małopolskie)</v>
      </c>
      <c r="BZ669" s="98">
        <v>0</v>
      </c>
      <c r="CA669" s="98">
        <f>IF(ISNUMBER(SEARCH('ankieta ESG'!$G$188,CB669)),MAX($CA$3:CA668)+1,0)</f>
        <v>666</v>
      </c>
      <c r="CB669" s="134" t="s">
        <v>4669</v>
      </c>
      <c r="CC669" s="98">
        <v>0</v>
      </c>
      <c r="CD669" s="99" t="str">
        <f>IFERROR(VLOOKUP(ROWS($CB$4:CB669),$CA$4:$CB$2337,2,0),"")</f>
        <v>Jordanów (pow. suski, woj. małopolskie)</v>
      </c>
      <c r="CE669" s="98">
        <v>0</v>
      </c>
      <c r="CF669" s="98">
        <f>IF(ISNUMBER(SEARCH('ankieta ESG'!$G$189,CG669)),MAX($CF$3:CF668)+1,0)</f>
        <v>666</v>
      </c>
      <c r="CG669" s="134" t="s">
        <v>4669</v>
      </c>
      <c r="CH669" s="98">
        <v>0</v>
      </c>
      <c r="CI669" s="99" t="str">
        <f>IFERROR(VLOOKUP(ROWS($CG$4:CG669),$CF$4:$CG$2337,2,0),"")</f>
        <v>Jordanów (pow. suski, woj. małopolskie)</v>
      </c>
      <c r="CJ669" s="98">
        <v>0</v>
      </c>
    </row>
    <row r="670" spans="2:88">
      <c r="B670" s="98">
        <f>IF(ISNUMBER(SEARCH('ankieta ESG'!$E$11,C670)),MAX(B$3:$B669)+1,0)</f>
        <v>667</v>
      </c>
      <c r="C670" s="99" t="s">
        <v>711</v>
      </c>
      <c r="D670" s="98">
        <v>0</v>
      </c>
      <c r="E670" s="99" t="str">
        <f>IFERROR(VLOOKUP(ROWS($C$4:C670),$B$4:$C$1385,2,0),"")</f>
        <v>01.23.Z Uprawa drzew i krzewów owocowych cytrusowych (PKD 2025)</v>
      </c>
      <c r="F670" s="98">
        <v>0</v>
      </c>
      <c r="AM670" s="98">
        <f>IF(ISNUMBER(SEARCH('ankieta ESG'!$G$180,AN670)),MAX(AM$3:$AM669)+1,0)</f>
        <v>667</v>
      </c>
      <c r="AN670" s="134" t="s">
        <v>4670</v>
      </c>
      <c r="AO670" s="98">
        <v>0</v>
      </c>
      <c r="AP670" s="99" t="str">
        <f>IFERROR(VLOOKUP(ROWS($AN$4:AN670),$AM$4:$AN$2337,2,0),"")</f>
        <v>Jordanów Śląski (pow. wrocławski, woj. dolnośląskie)</v>
      </c>
      <c r="AQ670" s="98">
        <v>0</v>
      </c>
      <c r="AR670" s="98">
        <f>IF(ISNUMBER(SEARCH('ankieta ESG'!$G$181,AS670)),MAX($AR$3:AR669)+1,0)</f>
        <v>667</v>
      </c>
      <c r="AS670" s="134" t="s">
        <v>4670</v>
      </c>
      <c r="AT670" s="98">
        <v>0</v>
      </c>
      <c r="AU670" s="99" t="str">
        <f>IFERROR(VLOOKUP(ROWS($AS$4:AS670),$AR$4:$AS$2337,2,0),"")</f>
        <v>Jordanów Śląski (pow. wrocławski, woj. dolnośląskie)</v>
      </c>
      <c r="AV670" s="98">
        <v>0</v>
      </c>
      <c r="AW670" s="98">
        <f>IF(ISNUMBER(SEARCH('ankieta ESG'!$G$182,AX670)),MAX($AW$3:AW669)+1,0)</f>
        <v>667</v>
      </c>
      <c r="AX670" s="134" t="s">
        <v>4670</v>
      </c>
      <c r="AY670" s="98">
        <v>0</v>
      </c>
      <c r="AZ670" s="99" t="str">
        <f>IFERROR(VLOOKUP(ROWS($AX$4:AX670),$AW$4:$AX$2337,2,0),"")</f>
        <v>Jordanów Śląski (pow. wrocławski, woj. dolnośląskie)</v>
      </c>
      <c r="BA670" s="98">
        <v>0</v>
      </c>
      <c r="BB670" s="98">
        <f>IF(ISNUMBER(SEARCH('ankieta ESG'!$G$183,BC670)),MAX($BB$3:BB669)+1,0)</f>
        <v>667</v>
      </c>
      <c r="BC670" s="134" t="s">
        <v>4670</v>
      </c>
      <c r="BD670" s="98">
        <v>0</v>
      </c>
      <c r="BE670" s="99" t="str">
        <f>IFERROR(VLOOKUP(ROWS($BC$4:BC670),$BB$4:$BC$2337,2,0),"")</f>
        <v>Jordanów Śląski (pow. wrocławski, woj. dolnośląskie)</v>
      </c>
      <c r="BF670" s="98">
        <v>0</v>
      </c>
      <c r="BG670" s="98">
        <f>IF(ISNUMBER(SEARCH('ankieta ESG'!$G$184,BH670)),MAX($BG$3:BG669)+1,0)</f>
        <v>667</v>
      </c>
      <c r="BH670" s="134" t="s">
        <v>4670</v>
      </c>
      <c r="BI670" s="98">
        <v>0</v>
      </c>
      <c r="BJ670" s="99" t="str">
        <f>IFERROR(VLOOKUP(ROWS($BH$4:BH670),$BG$4:$BH$2337,2,0),"")</f>
        <v>Jordanów Śląski (pow. wrocławski, woj. dolnośląskie)</v>
      </c>
      <c r="BK670" s="98">
        <v>0</v>
      </c>
      <c r="BL670" s="98">
        <f>IF(ISNUMBER(SEARCH('ankieta ESG'!$G$185,BM670)),MAX($BL$3:BL669)+1,0)</f>
        <v>667</v>
      </c>
      <c r="BM670" s="134" t="s">
        <v>4670</v>
      </c>
      <c r="BN670" s="98">
        <v>0</v>
      </c>
      <c r="BO670" s="99" t="str">
        <f>IFERROR(VLOOKUP(ROWS($BM$4:BM670),$BL$4:$BM$2337,2,0),"")</f>
        <v>Jordanów Śląski (pow. wrocławski, woj. dolnośląskie)</v>
      </c>
      <c r="BP670" s="98">
        <v>0</v>
      </c>
      <c r="BQ670" s="98">
        <f>IF(ISNUMBER(SEARCH('ankieta ESG'!$G$186,BR670)),MAX($BQ$3:BQ669)+1,0)</f>
        <v>667</v>
      </c>
      <c r="BR670" s="134" t="s">
        <v>4670</v>
      </c>
      <c r="BS670" s="98">
        <v>0</v>
      </c>
      <c r="BT670" s="99" t="str">
        <f>IFERROR(VLOOKUP(ROWS($BR$4:BR670),$BQ$4:$BR$2337,2,0),"")</f>
        <v>Jordanów Śląski (pow. wrocławski, woj. dolnośląskie)</v>
      </c>
      <c r="BU670" s="98">
        <v>0</v>
      </c>
      <c r="BV670" s="98">
        <f>IF(ISNUMBER(SEARCH('ankieta ESG'!$G$187,BW670)),MAX($BV$3:BV669)+1,0)</f>
        <v>667</v>
      </c>
      <c r="BW670" s="134" t="s">
        <v>4670</v>
      </c>
      <c r="BX670" s="98">
        <v>0</v>
      </c>
      <c r="BY670" s="99" t="str">
        <f>IFERROR(VLOOKUP(ROWS($BW$4:BW670),$BV$4:$BW$2337,2,0),"")</f>
        <v>Jordanów Śląski (pow. wrocławski, woj. dolnośląskie)</v>
      </c>
      <c r="BZ670" s="98">
        <v>0</v>
      </c>
      <c r="CA670" s="98">
        <f>IF(ISNUMBER(SEARCH('ankieta ESG'!$G$188,CB670)),MAX($CA$3:CA669)+1,0)</f>
        <v>667</v>
      </c>
      <c r="CB670" s="134" t="s">
        <v>4670</v>
      </c>
      <c r="CC670" s="98">
        <v>0</v>
      </c>
      <c r="CD670" s="99" t="str">
        <f>IFERROR(VLOOKUP(ROWS($CB$4:CB670),$CA$4:$CB$2337,2,0),"")</f>
        <v>Jordanów Śląski (pow. wrocławski, woj. dolnośląskie)</v>
      </c>
      <c r="CE670" s="98">
        <v>0</v>
      </c>
      <c r="CF670" s="98">
        <f>IF(ISNUMBER(SEARCH('ankieta ESG'!$G$189,CG670)),MAX($CF$3:CF669)+1,0)</f>
        <v>667</v>
      </c>
      <c r="CG670" s="134" t="s">
        <v>4670</v>
      </c>
      <c r="CH670" s="98">
        <v>0</v>
      </c>
      <c r="CI670" s="99" t="str">
        <f>IFERROR(VLOOKUP(ROWS($CG$4:CG670),$CF$4:$CG$2337,2,0),"")</f>
        <v>Jordanów Śląski (pow. wrocławski, woj. dolnośląskie)</v>
      </c>
      <c r="CJ670" s="98">
        <v>0</v>
      </c>
    </row>
    <row r="671" spans="2:88">
      <c r="B671" s="98">
        <f>IF(ISNUMBER(SEARCH('ankieta ESG'!$E$11,C671)),MAX(B$3:$B670)+1,0)</f>
        <v>668</v>
      </c>
      <c r="C671" s="99" t="s">
        <v>712</v>
      </c>
      <c r="D671" s="98">
        <v>0</v>
      </c>
      <c r="E671" s="99" t="str">
        <f>IFERROR(VLOOKUP(ROWS($C$4:C671),$B$4:$C$1385,2,0),"")</f>
        <v>01.24.Z Uprawa drzew i krzewów owocowych ziarnkowych i pestkowych (PKD 2025)</v>
      </c>
      <c r="F671" s="98">
        <v>0</v>
      </c>
      <c r="AM671" s="98">
        <f>IF(ISNUMBER(SEARCH('ankieta ESG'!$G$180,AN671)),MAX(AM$3:$AM670)+1,0)</f>
        <v>668</v>
      </c>
      <c r="AN671" s="134" t="s">
        <v>4671</v>
      </c>
      <c r="AO671" s="98">
        <v>0</v>
      </c>
      <c r="AP671" s="99" t="str">
        <f>IFERROR(VLOOKUP(ROWS($AN$4:AN671),$AM$4:$AN$2337,2,0),"")</f>
        <v>Józefów (pow. biłgorajski, woj. lubelskie)</v>
      </c>
      <c r="AQ671" s="98">
        <v>0</v>
      </c>
      <c r="AR671" s="98">
        <f>IF(ISNUMBER(SEARCH('ankieta ESG'!$G$181,AS671)),MAX($AR$3:AR670)+1,0)</f>
        <v>668</v>
      </c>
      <c r="AS671" s="134" t="s">
        <v>4671</v>
      </c>
      <c r="AT671" s="98">
        <v>0</v>
      </c>
      <c r="AU671" s="99" t="str">
        <f>IFERROR(VLOOKUP(ROWS($AS$4:AS671),$AR$4:$AS$2337,2,0),"")</f>
        <v>Józefów (pow. biłgorajski, woj. lubelskie)</v>
      </c>
      <c r="AV671" s="98">
        <v>0</v>
      </c>
      <c r="AW671" s="98">
        <f>IF(ISNUMBER(SEARCH('ankieta ESG'!$G$182,AX671)),MAX($AW$3:AW670)+1,0)</f>
        <v>668</v>
      </c>
      <c r="AX671" s="134" t="s">
        <v>4671</v>
      </c>
      <c r="AY671" s="98">
        <v>0</v>
      </c>
      <c r="AZ671" s="99" t="str">
        <f>IFERROR(VLOOKUP(ROWS($AX$4:AX671),$AW$4:$AX$2337,2,0),"")</f>
        <v>Józefów (pow. biłgorajski, woj. lubelskie)</v>
      </c>
      <c r="BA671" s="98">
        <v>0</v>
      </c>
      <c r="BB671" s="98">
        <f>IF(ISNUMBER(SEARCH('ankieta ESG'!$G$183,BC671)),MAX($BB$3:BB670)+1,0)</f>
        <v>668</v>
      </c>
      <c r="BC671" s="134" t="s">
        <v>4671</v>
      </c>
      <c r="BD671" s="98">
        <v>0</v>
      </c>
      <c r="BE671" s="99" t="str">
        <f>IFERROR(VLOOKUP(ROWS($BC$4:BC671),$BB$4:$BC$2337,2,0),"")</f>
        <v>Józefów (pow. biłgorajski, woj. lubelskie)</v>
      </c>
      <c r="BF671" s="98">
        <v>0</v>
      </c>
      <c r="BG671" s="98">
        <f>IF(ISNUMBER(SEARCH('ankieta ESG'!$G$184,BH671)),MAX($BG$3:BG670)+1,0)</f>
        <v>668</v>
      </c>
      <c r="BH671" s="134" t="s">
        <v>4671</v>
      </c>
      <c r="BI671" s="98">
        <v>0</v>
      </c>
      <c r="BJ671" s="99" t="str">
        <f>IFERROR(VLOOKUP(ROWS($BH$4:BH671),$BG$4:$BH$2337,2,0),"")</f>
        <v>Józefów (pow. biłgorajski, woj. lubelskie)</v>
      </c>
      <c r="BK671" s="98">
        <v>0</v>
      </c>
      <c r="BL671" s="98">
        <f>IF(ISNUMBER(SEARCH('ankieta ESG'!$G$185,BM671)),MAX($BL$3:BL670)+1,0)</f>
        <v>668</v>
      </c>
      <c r="BM671" s="134" t="s">
        <v>4671</v>
      </c>
      <c r="BN671" s="98">
        <v>0</v>
      </c>
      <c r="BO671" s="99" t="str">
        <f>IFERROR(VLOOKUP(ROWS($BM$4:BM671),$BL$4:$BM$2337,2,0),"")</f>
        <v>Józefów (pow. biłgorajski, woj. lubelskie)</v>
      </c>
      <c r="BP671" s="98">
        <v>0</v>
      </c>
      <c r="BQ671" s="98">
        <f>IF(ISNUMBER(SEARCH('ankieta ESG'!$G$186,BR671)),MAX($BQ$3:BQ670)+1,0)</f>
        <v>668</v>
      </c>
      <c r="BR671" s="134" t="s">
        <v>4671</v>
      </c>
      <c r="BS671" s="98">
        <v>0</v>
      </c>
      <c r="BT671" s="99" t="str">
        <f>IFERROR(VLOOKUP(ROWS($BR$4:BR671),$BQ$4:$BR$2337,2,0),"")</f>
        <v>Józefów (pow. biłgorajski, woj. lubelskie)</v>
      </c>
      <c r="BU671" s="98">
        <v>0</v>
      </c>
      <c r="BV671" s="98">
        <f>IF(ISNUMBER(SEARCH('ankieta ESG'!$G$187,BW671)),MAX($BV$3:BV670)+1,0)</f>
        <v>668</v>
      </c>
      <c r="BW671" s="134" t="s">
        <v>4671</v>
      </c>
      <c r="BX671" s="98">
        <v>0</v>
      </c>
      <c r="BY671" s="99" t="str">
        <f>IFERROR(VLOOKUP(ROWS($BW$4:BW671),$BV$4:$BW$2337,2,0),"")</f>
        <v>Józefów (pow. biłgorajski, woj. lubelskie)</v>
      </c>
      <c r="BZ671" s="98">
        <v>0</v>
      </c>
      <c r="CA671" s="98">
        <f>IF(ISNUMBER(SEARCH('ankieta ESG'!$G$188,CB671)),MAX($CA$3:CA670)+1,0)</f>
        <v>668</v>
      </c>
      <c r="CB671" s="134" t="s">
        <v>4671</v>
      </c>
      <c r="CC671" s="98">
        <v>0</v>
      </c>
      <c r="CD671" s="99" t="str">
        <f>IFERROR(VLOOKUP(ROWS($CB$4:CB671),$CA$4:$CB$2337,2,0),"")</f>
        <v>Józefów (pow. biłgorajski, woj. lubelskie)</v>
      </c>
      <c r="CE671" s="98">
        <v>0</v>
      </c>
      <c r="CF671" s="98">
        <f>IF(ISNUMBER(SEARCH('ankieta ESG'!$G$189,CG671)),MAX($CF$3:CF670)+1,0)</f>
        <v>668</v>
      </c>
      <c r="CG671" s="134" t="s">
        <v>4671</v>
      </c>
      <c r="CH671" s="98">
        <v>0</v>
      </c>
      <c r="CI671" s="99" t="str">
        <f>IFERROR(VLOOKUP(ROWS($CG$4:CG671),$CF$4:$CG$2337,2,0),"")</f>
        <v>Józefów (pow. biłgorajski, woj. lubelskie)</v>
      </c>
      <c r="CJ671" s="98">
        <v>0</v>
      </c>
    </row>
    <row r="672" spans="2:88">
      <c r="B672" s="98">
        <f>IF(ISNUMBER(SEARCH('ankieta ESG'!$E$11,C672)),MAX(B$3:$B671)+1,0)</f>
        <v>669</v>
      </c>
      <c r="C672" s="99" t="s">
        <v>713</v>
      </c>
      <c r="D672" s="98">
        <v>0</v>
      </c>
      <c r="E672" s="99" t="str">
        <f>IFERROR(VLOOKUP(ROWS($C$4:C672),$B$4:$C$1385,2,0),"")</f>
        <v>01.25.Z Uprawa pozostałych drzew i krzewów owocowych oraz orzechowych (PKD 2025)</v>
      </c>
      <c r="F672" s="98">
        <v>0</v>
      </c>
      <c r="AM672" s="98">
        <f>IF(ISNUMBER(SEARCH('ankieta ESG'!$G$180,AN672)),MAX(AM$3:$AM671)+1,0)</f>
        <v>669</v>
      </c>
      <c r="AN672" s="134" t="s">
        <v>4672</v>
      </c>
      <c r="AO672" s="98">
        <v>0</v>
      </c>
      <c r="AP672" s="99" t="str">
        <f>IFERROR(VLOOKUP(ROWS($AN$4:AN672),$AM$4:$AN$2337,2,0),"")</f>
        <v>Józefów (pow. otwocki, woj. mazowieckie)</v>
      </c>
      <c r="AQ672" s="98">
        <v>0</v>
      </c>
      <c r="AR672" s="98">
        <f>IF(ISNUMBER(SEARCH('ankieta ESG'!$G$181,AS672)),MAX($AR$3:AR671)+1,0)</f>
        <v>669</v>
      </c>
      <c r="AS672" s="134" t="s">
        <v>4672</v>
      </c>
      <c r="AT672" s="98">
        <v>0</v>
      </c>
      <c r="AU672" s="99" t="str">
        <f>IFERROR(VLOOKUP(ROWS($AS$4:AS672),$AR$4:$AS$2337,2,0),"")</f>
        <v>Józefów (pow. otwocki, woj. mazowieckie)</v>
      </c>
      <c r="AV672" s="98">
        <v>0</v>
      </c>
      <c r="AW672" s="98">
        <f>IF(ISNUMBER(SEARCH('ankieta ESG'!$G$182,AX672)),MAX($AW$3:AW671)+1,0)</f>
        <v>669</v>
      </c>
      <c r="AX672" s="134" t="s">
        <v>4672</v>
      </c>
      <c r="AY672" s="98">
        <v>0</v>
      </c>
      <c r="AZ672" s="99" t="str">
        <f>IFERROR(VLOOKUP(ROWS($AX$4:AX672),$AW$4:$AX$2337,2,0),"")</f>
        <v>Józefów (pow. otwocki, woj. mazowieckie)</v>
      </c>
      <c r="BA672" s="98">
        <v>0</v>
      </c>
      <c r="BB672" s="98">
        <f>IF(ISNUMBER(SEARCH('ankieta ESG'!$G$183,BC672)),MAX($BB$3:BB671)+1,0)</f>
        <v>669</v>
      </c>
      <c r="BC672" s="134" t="s">
        <v>4672</v>
      </c>
      <c r="BD672" s="98">
        <v>0</v>
      </c>
      <c r="BE672" s="99" t="str">
        <f>IFERROR(VLOOKUP(ROWS($BC$4:BC672),$BB$4:$BC$2337,2,0),"")</f>
        <v>Józefów (pow. otwocki, woj. mazowieckie)</v>
      </c>
      <c r="BF672" s="98">
        <v>0</v>
      </c>
      <c r="BG672" s="98">
        <f>IF(ISNUMBER(SEARCH('ankieta ESG'!$G$184,BH672)),MAX($BG$3:BG671)+1,0)</f>
        <v>669</v>
      </c>
      <c r="BH672" s="134" t="s">
        <v>4672</v>
      </c>
      <c r="BI672" s="98">
        <v>0</v>
      </c>
      <c r="BJ672" s="99" t="str">
        <f>IFERROR(VLOOKUP(ROWS($BH$4:BH672),$BG$4:$BH$2337,2,0),"")</f>
        <v>Józefów (pow. otwocki, woj. mazowieckie)</v>
      </c>
      <c r="BK672" s="98">
        <v>0</v>
      </c>
      <c r="BL672" s="98">
        <f>IF(ISNUMBER(SEARCH('ankieta ESG'!$G$185,BM672)),MAX($BL$3:BL671)+1,0)</f>
        <v>669</v>
      </c>
      <c r="BM672" s="134" t="s">
        <v>4672</v>
      </c>
      <c r="BN672" s="98">
        <v>0</v>
      </c>
      <c r="BO672" s="99" t="str">
        <f>IFERROR(VLOOKUP(ROWS($BM$4:BM672),$BL$4:$BM$2337,2,0),"")</f>
        <v>Józefów (pow. otwocki, woj. mazowieckie)</v>
      </c>
      <c r="BP672" s="98">
        <v>0</v>
      </c>
      <c r="BQ672" s="98">
        <f>IF(ISNUMBER(SEARCH('ankieta ESG'!$G$186,BR672)),MAX($BQ$3:BQ671)+1,0)</f>
        <v>669</v>
      </c>
      <c r="BR672" s="134" t="s">
        <v>4672</v>
      </c>
      <c r="BS672" s="98">
        <v>0</v>
      </c>
      <c r="BT672" s="99" t="str">
        <f>IFERROR(VLOOKUP(ROWS($BR$4:BR672),$BQ$4:$BR$2337,2,0),"")</f>
        <v>Józefów (pow. otwocki, woj. mazowieckie)</v>
      </c>
      <c r="BU672" s="98">
        <v>0</v>
      </c>
      <c r="BV672" s="98">
        <f>IF(ISNUMBER(SEARCH('ankieta ESG'!$G$187,BW672)),MAX($BV$3:BV671)+1,0)</f>
        <v>669</v>
      </c>
      <c r="BW672" s="134" t="s">
        <v>4672</v>
      </c>
      <c r="BX672" s="98">
        <v>0</v>
      </c>
      <c r="BY672" s="99" t="str">
        <f>IFERROR(VLOOKUP(ROWS($BW$4:BW672),$BV$4:$BW$2337,2,0),"")</f>
        <v>Józefów (pow. otwocki, woj. mazowieckie)</v>
      </c>
      <c r="BZ672" s="98">
        <v>0</v>
      </c>
      <c r="CA672" s="98">
        <f>IF(ISNUMBER(SEARCH('ankieta ESG'!$G$188,CB672)),MAX($CA$3:CA671)+1,0)</f>
        <v>669</v>
      </c>
      <c r="CB672" s="134" t="s">
        <v>4672</v>
      </c>
      <c r="CC672" s="98">
        <v>0</v>
      </c>
      <c r="CD672" s="99" t="str">
        <f>IFERROR(VLOOKUP(ROWS($CB$4:CB672),$CA$4:$CB$2337,2,0),"")</f>
        <v>Józefów (pow. otwocki, woj. mazowieckie)</v>
      </c>
      <c r="CE672" s="98">
        <v>0</v>
      </c>
      <c r="CF672" s="98">
        <f>IF(ISNUMBER(SEARCH('ankieta ESG'!$G$189,CG672)),MAX($CF$3:CF671)+1,0)</f>
        <v>669</v>
      </c>
      <c r="CG672" s="134" t="s">
        <v>4672</v>
      </c>
      <c r="CH672" s="98">
        <v>0</v>
      </c>
      <c r="CI672" s="99" t="str">
        <f>IFERROR(VLOOKUP(ROWS($CG$4:CG672),$CF$4:$CG$2337,2,0),"")</f>
        <v>Józefów (pow. otwocki, woj. mazowieckie)</v>
      </c>
      <c r="CJ672" s="98">
        <v>0</v>
      </c>
    </row>
    <row r="673" spans="2:88">
      <c r="B673" s="98">
        <f>IF(ISNUMBER(SEARCH('ankieta ESG'!$E$11,C673)),MAX(B$3:$B672)+1,0)</f>
        <v>670</v>
      </c>
      <c r="C673" s="99" t="s">
        <v>714</v>
      </c>
      <c r="D673" s="98">
        <v>0</v>
      </c>
      <c r="E673" s="99" t="str">
        <f>IFERROR(VLOOKUP(ROWS($C$4:C673),$B$4:$C$1385,2,0),"")</f>
        <v>01.26.Z Uprawa drzew oleistych (PKD 2025)</v>
      </c>
      <c r="F673" s="98">
        <v>0</v>
      </c>
      <c r="AM673" s="98">
        <f>IF(ISNUMBER(SEARCH('ankieta ESG'!$G$180,AN673)),MAX(AM$3:$AM672)+1,0)</f>
        <v>670</v>
      </c>
      <c r="AN673" s="134" t="s">
        <v>4673</v>
      </c>
      <c r="AO673" s="98">
        <v>0</v>
      </c>
      <c r="AP673" s="99" t="str">
        <f>IFERROR(VLOOKUP(ROWS($AN$4:AN673),$AM$4:$AN$2337,2,0),"")</f>
        <v>Józefów nad Wisłą (pow. opolski, woj. lubelskie)</v>
      </c>
      <c r="AQ673" s="98">
        <v>0</v>
      </c>
      <c r="AR673" s="98">
        <f>IF(ISNUMBER(SEARCH('ankieta ESG'!$G$181,AS673)),MAX($AR$3:AR672)+1,0)</f>
        <v>670</v>
      </c>
      <c r="AS673" s="134" t="s">
        <v>4673</v>
      </c>
      <c r="AT673" s="98">
        <v>0</v>
      </c>
      <c r="AU673" s="99" t="str">
        <f>IFERROR(VLOOKUP(ROWS($AS$4:AS673),$AR$4:$AS$2337,2,0),"")</f>
        <v>Józefów nad Wisłą (pow. opolski, woj. lubelskie)</v>
      </c>
      <c r="AV673" s="98">
        <v>0</v>
      </c>
      <c r="AW673" s="98">
        <f>IF(ISNUMBER(SEARCH('ankieta ESG'!$G$182,AX673)),MAX($AW$3:AW672)+1,0)</f>
        <v>670</v>
      </c>
      <c r="AX673" s="134" t="s">
        <v>4673</v>
      </c>
      <c r="AY673" s="98">
        <v>0</v>
      </c>
      <c r="AZ673" s="99" t="str">
        <f>IFERROR(VLOOKUP(ROWS($AX$4:AX673),$AW$4:$AX$2337,2,0),"")</f>
        <v>Józefów nad Wisłą (pow. opolski, woj. lubelskie)</v>
      </c>
      <c r="BA673" s="98">
        <v>0</v>
      </c>
      <c r="BB673" s="98">
        <f>IF(ISNUMBER(SEARCH('ankieta ESG'!$G$183,BC673)),MAX($BB$3:BB672)+1,0)</f>
        <v>670</v>
      </c>
      <c r="BC673" s="134" t="s">
        <v>4673</v>
      </c>
      <c r="BD673" s="98">
        <v>0</v>
      </c>
      <c r="BE673" s="99" t="str">
        <f>IFERROR(VLOOKUP(ROWS($BC$4:BC673),$BB$4:$BC$2337,2,0),"")</f>
        <v>Józefów nad Wisłą (pow. opolski, woj. lubelskie)</v>
      </c>
      <c r="BF673" s="98">
        <v>0</v>
      </c>
      <c r="BG673" s="98">
        <f>IF(ISNUMBER(SEARCH('ankieta ESG'!$G$184,BH673)),MAX($BG$3:BG672)+1,0)</f>
        <v>670</v>
      </c>
      <c r="BH673" s="134" t="s">
        <v>4673</v>
      </c>
      <c r="BI673" s="98">
        <v>0</v>
      </c>
      <c r="BJ673" s="99" t="str">
        <f>IFERROR(VLOOKUP(ROWS($BH$4:BH673),$BG$4:$BH$2337,2,0),"")</f>
        <v>Józefów nad Wisłą (pow. opolski, woj. lubelskie)</v>
      </c>
      <c r="BK673" s="98">
        <v>0</v>
      </c>
      <c r="BL673" s="98">
        <f>IF(ISNUMBER(SEARCH('ankieta ESG'!$G$185,BM673)),MAX($BL$3:BL672)+1,0)</f>
        <v>670</v>
      </c>
      <c r="BM673" s="134" t="s">
        <v>4673</v>
      </c>
      <c r="BN673" s="98">
        <v>0</v>
      </c>
      <c r="BO673" s="99" t="str">
        <f>IFERROR(VLOOKUP(ROWS($BM$4:BM673),$BL$4:$BM$2337,2,0),"")</f>
        <v>Józefów nad Wisłą (pow. opolski, woj. lubelskie)</v>
      </c>
      <c r="BP673" s="98">
        <v>0</v>
      </c>
      <c r="BQ673" s="98">
        <f>IF(ISNUMBER(SEARCH('ankieta ESG'!$G$186,BR673)),MAX($BQ$3:BQ672)+1,0)</f>
        <v>670</v>
      </c>
      <c r="BR673" s="134" t="s">
        <v>4673</v>
      </c>
      <c r="BS673" s="98">
        <v>0</v>
      </c>
      <c r="BT673" s="99" t="str">
        <f>IFERROR(VLOOKUP(ROWS($BR$4:BR673),$BQ$4:$BR$2337,2,0),"")</f>
        <v>Józefów nad Wisłą (pow. opolski, woj. lubelskie)</v>
      </c>
      <c r="BU673" s="98">
        <v>0</v>
      </c>
      <c r="BV673" s="98">
        <f>IF(ISNUMBER(SEARCH('ankieta ESG'!$G$187,BW673)),MAX($BV$3:BV672)+1,0)</f>
        <v>670</v>
      </c>
      <c r="BW673" s="134" t="s">
        <v>4673</v>
      </c>
      <c r="BX673" s="98">
        <v>0</v>
      </c>
      <c r="BY673" s="99" t="str">
        <f>IFERROR(VLOOKUP(ROWS($BW$4:BW673),$BV$4:$BW$2337,2,0),"")</f>
        <v>Józefów nad Wisłą (pow. opolski, woj. lubelskie)</v>
      </c>
      <c r="BZ673" s="98">
        <v>0</v>
      </c>
      <c r="CA673" s="98">
        <f>IF(ISNUMBER(SEARCH('ankieta ESG'!$G$188,CB673)),MAX($CA$3:CA672)+1,0)</f>
        <v>670</v>
      </c>
      <c r="CB673" s="134" t="s">
        <v>4673</v>
      </c>
      <c r="CC673" s="98">
        <v>0</v>
      </c>
      <c r="CD673" s="99" t="str">
        <f>IFERROR(VLOOKUP(ROWS($CB$4:CB673),$CA$4:$CB$2337,2,0),"")</f>
        <v>Józefów nad Wisłą (pow. opolski, woj. lubelskie)</v>
      </c>
      <c r="CE673" s="98">
        <v>0</v>
      </c>
      <c r="CF673" s="98">
        <f>IF(ISNUMBER(SEARCH('ankieta ESG'!$G$189,CG673)),MAX($CF$3:CF672)+1,0)</f>
        <v>670</v>
      </c>
      <c r="CG673" s="134" t="s">
        <v>4673</v>
      </c>
      <c r="CH673" s="98">
        <v>0</v>
      </c>
      <c r="CI673" s="99" t="str">
        <f>IFERROR(VLOOKUP(ROWS($CG$4:CG673),$CF$4:$CG$2337,2,0),"")</f>
        <v>Józefów nad Wisłą (pow. opolski, woj. lubelskie)</v>
      </c>
      <c r="CJ673" s="98">
        <v>0</v>
      </c>
    </row>
    <row r="674" spans="2:88">
      <c r="B674" s="98">
        <f>IF(ISNUMBER(SEARCH('ankieta ESG'!$E$11,C674)),MAX(B$3:$B673)+1,0)</f>
        <v>671</v>
      </c>
      <c r="C674" s="99" t="s">
        <v>715</v>
      </c>
      <c r="D674" s="98">
        <v>0</v>
      </c>
      <c r="E674" s="99" t="str">
        <f>IFERROR(VLOOKUP(ROWS($C$4:C674),$B$4:$C$1385,2,0),"")</f>
        <v>01.27.Z Uprawa roślin wykorzystywanych do produkcji napojów (PKD 2025)</v>
      </c>
      <c r="F674" s="98">
        <v>0</v>
      </c>
      <c r="AM674" s="98">
        <f>IF(ISNUMBER(SEARCH('ankieta ESG'!$G$180,AN674)),MAX(AM$3:$AM673)+1,0)</f>
        <v>671</v>
      </c>
      <c r="AN674" s="134" t="s">
        <v>4674</v>
      </c>
      <c r="AO674" s="98">
        <v>0</v>
      </c>
      <c r="AP674" s="99" t="str">
        <f>IFERROR(VLOOKUP(ROWS($AN$4:AN674),$AM$4:$AN$2337,2,0),"")</f>
        <v>Juchnowiec Kościelny (pow. białostocki, woj. podlaskie)</v>
      </c>
      <c r="AQ674" s="98">
        <v>0</v>
      </c>
      <c r="AR674" s="98">
        <f>IF(ISNUMBER(SEARCH('ankieta ESG'!$G$181,AS674)),MAX($AR$3:AR673)+1,0)</f>
        <v>671</v>
      </c>
      <c r="AS674" s="134" t="s">
        <v>4674</v>
      </c>
      <c r="AT674" s="98">
        <v>0</v>
      </c>
      <c r="AU674" s="99" t="str">
        <f>IFERROR(VLOOKUP(ROWS($AS$4:AS674),$AR$4:$AS$2337,2,0),"")</f>
        <v>Juchnowiec Kościelny (pow. białostocki, woj. podlaskie)</v>
      </c>
      <c r="AV674" s="98">
        <v>0</v>
      </c>
      <c r="AW674" s="98">
        <f>IF(ISNUMBER(SEARCH('ankieta ESG'!$G$182,AX674)),MAX($AW$3:AW673)+1,0)</f>
        <v>671</v>
      </c>
      <c r="AX674" s="134" t="s">
        <v>4674</v>
      </c>
      <c r="AY674" s="98">
        <v>0</v>
      </c>
      <c r="AZ674" s="99" t="str">
        <f>IFERROR(VLOOKUP(ROWS($AX$4:AX674),$AW$4:$AX$2337,2,0),"")</f>
        <v>Juchnowiec Kościelny (pow. białostocki, woj. podlaskie)</v>
      </c>
      <c r="BA674" s="98">
        <v>0</v>
      </c>
      <c r="BB674" s="98">
        <f>IF(ISNUMBER(SEARCH('ankieta ESG'!$G$183,BC674)),MAX($BB$3:BB673)+1,0)</f>
        <v>671</v>
      </c>
      <c r="BC674" s="134" t="s">
        <v>4674</v>
      </c>
      <c r="BD674" s="98">
        <v>0</v>
      </c>
      <c r="BE674" s="99" t="str">
        <f>IFERROR(VLOOKUP(ROWS($BC$4:BC674),$BB$4:$BC$2337,2,0),"")</f>
        <v>Juchnowiec Kościelny (pow. białostocki, woj. podlaskie)</v>
      </c>
      <c r="BF674" s="98">
        <v>0</v>
      </c>
      <c r="BG674" s="98">
        <f>IF(ISNUMBER(SEARCH('ankieta ESG'!$G$184,BH674)),MAX($BG$3:BG673)+1,0)</f>
        <v>671</v>
      </c>
      <c r="BH674" s="134" t="s">
        <v>4674</v>
      </c>
      <c r="BI674" s="98">
        <v>0</v>
      </c>
      <c r="BJ674" s="99" t="str">
        <f>IFERROR(VLOOKUP(ROWS($BH$4:BH674),$BG$4:$BH$2337,2,0),"")</f>
        <v>Juchnowiec Kościelny (pow. białostocki, woj. podlaskie)</v>
      </c>
      <c r="BK674" s="98">
        <v>0</v>
      </c>
      <c r="BL674" s="98">
        <f>IF(ISNUMBER(SEARCH('ankieta ESG'!$G$185,BM674)),MAX($BL$3:BL673)+1,0)</f>
        <v>671</v>
      </c>
      <c r="BM674" s="134" t="s">
        <v>4674</v>
      </c>
      <c r="BN674" s="98">
        <v>0</v>
      </c>
      <c r="BO674" s="99" t="str">
        <f>IFERROR(VLOOKUP(ROWS($BM$4:BM674),$BL$4:$BM$2337,2,0),"")</f>
        <v>Juchnowiec Kościelny (pow. białostocki, woj. podlaskie)</v>
      </c>
      <c r="BP674" s="98">
        <v>0</v>
      </c>
      <c r="BQ674" s="98">
        <f>IF(ISNUMBER(SEARCH('ankieta ESG'!$G$186,BR674)),MAX($BQ$3:BQ673)+1,0)</f>
        <v>671</v>
      </c>
      <c r="BR674" s="134" t="s">
        <v>4674</v>
      </c>
      <c r="BS674" s="98">
        <v>0</v>
      </c>
      <c r="BT674" s="99" t="str">
        <f>IFERROR(VLOOKUP(ROWS($BR$4:BR674),$BQ$4:$BR$2337,2,0),"")</f>
        <v>Juchnowiec Kościelny (pow. białostocki, woj. podlaskie)</v>
      </c>
      <c r="BU674" s="98">
        <v>0</v>
      </c>
      <c r="BV674" s="98">
        <f>IF(ISNUMBER(SEARCH('ankieta ESG'!$G$187,BW674)),MAX($BV$3:BV673)+1,0)</f>
        <v>671</v>
      </c>
      <c r="BW674" s="134" t="s">
        <v>4674</v>
      </c>
      <c r="BX674" s="98">
        <v>0</v>
      </c>
      <c r="BY674" s="99" t="str">
        <f>IFERROR(VLOOKUP(ROWS($BW$4:BW674),$BV$4:$BW$2337,2,0),"")</f>
        <v>Juchnowiec Kościelny (pow. białostocki, woj. podlaskie)</v>
      </c>
      <c r="BZ674" s="98">
        <v>0</v>
      </c>
      <c r="CA674" s="98">
        <f>IF(ISNUMBER(SEARCH('ankieta ESG'!$G$188,CB674)),MAX($CA$3:CA673)+1,0)</f>
        <v>671</v>
      </c>
      <c r="CB674" s="134" t="s">
        <v>4674</v>
      </c>
      <c r="CC674" s="98">
        <v>0</v>
      </c>
      <c r="CD674" s="99" t="str">
        <f>IFERROR(VLOOKUP(ROWS($CB$4:CB674),$CA$4:$CB$2337,2,0),"")</f>
        <v>Juchnowiec Kościelny (pow. białostocki, woj. podlaskie)</v>
      </c>
      <c r="CE674" s="98">
        <v>0</v>
      </c>
      <c r="CF674" s="98">
        <f>IF(ISNUMBER(SEARCH('ankieta ESG'!$G$189,CG674)),MAX($CF$3:CF673)+1,0)</f>
        <v>671</v>
      </c>
      <c r="CG674" s="134" t="s">
        <v>4674</v>
      </c>
      <c r="CH674" s="98">
        <v>0</v>
      </c>
      <c r="CI674" s="99" t="str">
        <f>IFERROR(VLOOKUP(ROWS($CG$4:CG674),$CF$4:$CG$2337,2,0),"")</f>
        <v>Juchnowiec Kościelny (pow. białostocki, woj. podlaskie)</v>
      </c>
      <c r="CJ674" s="98">
        <v>0</v>
      </c>
    </row>
    <row r="675" spans="2:88">
      <c r="B675" s="98">
        <f>IF(ISNUMBER(SEARCH('ankieta ESG'!$E$11,C675)),MAX(B$3:$B674)+1,0)</f>
        <v>672</v>
      </c>
      <c r="C675" s="99" t="s">
        <v>716</v>
      </c>
      <c r="D675" s="98">
        <v>0</v>
      </c>
      <c r="E675" s="99" t="str">
        <f>IFERROR(VLOOKUP(ROWS($C$4:C675),$B$4:$C$1385,2,0),"")</f>
        <v>01.28.Z Uprawa roślin przyprawowych i aromatycznych oraz roślin wykorzystywanych do produkcji leków i wyrobów farmaceutycznych (PKD 2025)</v>
      </c>
      <c r="F675" s="98">
        <v>0</v>
      </c>
      <c r="AM675" s="98">
        <f>IF(ISNUMBER(SEARCH('ankieta ESG'!$G$180,AN675)),MAX(AM$3:$AM674)+1,0)</f>
        <v>672</v>
      </c>
      <c r="AN675" s="134" t="s">
        <v>4675</v>
      </c>
      <c r="AO675" s="98">
        <v>0</v>
      </c>
      <c r="AP675" s="99" t="str">
        <f>IFERROR(VLOOKUP(ROWS($AN$4:AN675),$AM$4:$AN$2337,2,0),"")</f>
        <v>Jutrosin (pow. rawicki, woj. wielkopolskie)</v>
      </c>
      <c r="AQ675" s="98">
        <v>0</v>
      </c>
      <c r="AR675" s="98">
        <f>IF(ISNUMBER(SEARCH('ankieta ESG'!$G$181,AS675)),MAX($AR$3:AR674)+1,0)</f>
        <v>672</v>
      </c>
      <c r="AS675" s="134" t="s">
        <v>4675</v>
      </c>
      <c r="AT675" s="98">
        <v>0</v>
      </c>
      <c r="AU675" s="99" t="str">
        <f>IFERROR(VLOOKUP(ROWS($AS$4:AS675),$AR$4:$AS$2337,2,0),"")</f>
        <v>Jutrosin (pow. rawicki, woj. wielkopolskie)</v>
      </c>
      <c r="AV675" s="98">
        <v>0</v>
      </c>
      <c r="AW675" s="98">
        <f>IF(ISNUMBER(SEARCH('ankieta ESG'!$G$182,AX675)),MAX($AW$3:AW674)+1,0)</f>
        <v>672</v>
      </c>
      <c r="AX675" s="134" t="s">
        <v>4675</v>
      </c>
      <c r="AY675" s="98">
        <v>0</v>
      </c>
      <c r="AZ675" s="99" t="str">
        <f>IFERROR(VLOOKUP(ROWS($AX$4:AX675),$AW$4:$AX$2337,2,0),"")</f>
        <v>Jutrosin (pow. rawicki, woj. wielkopolskie)</v>
      </c>
      <c r="BA675" s="98">
        <v>0</v>
      </c>
      <c r="BB675" s="98">
        <f>IF(ISNUMBER(SEARCH('ankieta ESG'!$G$183,BC675)),MAX($BB$3:BB674)+1,0)</f>
        <v>672</v>
      </c>
      <c r="BC675" s="134" t="s">
        <v>4675</v>
      </c>
      <c r="BD675" s="98">
        <v>0</v>
      </c>
      <c r="BE675" s="99" t="str">
        <f>IFERROR(VLOOKUP(ROWS($BC$4:BC675),$BB$4:$BC$2337,2,0),"")</f>
        <v>Jutrosin (pow. rawicki, woj. wielkopolskie)</v>
      </c>
      <c r="BF675" s="98">
        <v>0</v>
      </c>
      <c r="BG675" s="98">
        <f>IF(ISNUMBER(SEARCH('ankieta ESG'!$G$184,BH675)),MAX($BG$3:BG674)+1,0)</f>
        <v>672</v>
      </c>
      <c r="BH675" s="134" t="s">
        <v>4675</v>
      </c>
      <c r="BI675" s="98">
        <v>0</v>
      </c>
      <c r="BJ675" s="99" t="str">
        <f>IFERROR(VLOOKUP(ROWS($BH$4:BH675),$BG$4:$BH$2337,2,0),"")</f>
        <v>Jutrosin (pow. rawicki, woj. wielkopolskie)</v>
      </c>
      <c r="BK675" s="98">
        <v>0</v>
      </c>
      <c r="BL675" s="98">
        <f>IF(ISNUMBER(SEARCH('ankieta ESG'!$G$185,BM675)),MAX($BL$3:BL674)+1,0)</f>
        <v>672</v>
      </c>
      <c r="BM675" s="134" t="s">
        <v>4675</v>
      </c>
      <c r="BN675" s="98">
        <v>0</v>
      </c>
      <c r="BO675" s="99" t="str">
        <f>IFERROR(VLOOKUP(ROWS($BM$4:BM675),$BL$4:$BM$2337,2,0),"")</f>
        <v>Jutrosin (pow. rawicki, woj. wielkopolskie)</v>
      </c>
      <c r="BP675" s="98">
        <v>0</v>
      </c>
      <c r="BQ675" s="98">
        <f>IF(ISNUMBER(SEARCH('ankieta ESG'!$G$186,BR675)),MAX($BQ$3:BQ674)+1,0)</f>
        <v>672</v>
      </c>
      <c r="BR675" s="134" t="s">
        <v>4675</v>
      </c>
      <c r="BS675" s="98">
        <v>0</v>
      </c>
      <c r="BT675" s="99" t="str">
        <f>IFERROR(VLOOKUP(ROWS($BR$4:BR675),$BQ$4:$BR$2337,2,0),"")</f>
        <v>Jutrosin (pow. rawicki, woj. wielkopolskie)</v>
      </c>
      <c r="BU675" s="98">
        <v>0</v>
      </c>
      <c r="BV675" s="98">
        <f>IF(ISNUMBER(SEARCH('ankieta ESG'!$G$187,BW675)),MAX($BV$3:BV674)+1,0)</f>
        <v>672</v>
      </c>
      <c r="BW675" s="134" t="s">
        <v>4675</v>
      </c>
      <c r="BX675" s="98">
        <v>0</v>
      </c>
      <c r="BY675" s="99" t="str">
        <f>IFERROR(VLOOKUP(ROWS($BW$4:BW675),$BV$4:$BW$2337,2,0),"")</f>
        <v>Jutrosin (pow. rawicki, woj. wielkopolskie)</v>
      </c>
      <c r="BZ675" s="98">
        <v>0</v>
      </c>
      <c r="CA675" s="98">
        <f>IF(ISNUMBER(SEARCH('ankieta ESG'!$G$188,CB675)),MAX($CA$3:CA674)+1,0)</f>
        <v>672</v>
      </c>
      <c r="CB675" s="134" t="s">
        <v>4675</v>
      </c>
      <c r="CC675" s="98">
        <v>0</v>
      </c>
      <c r="CD675" s="99" t="str">
        <f>IFERROR(VLOOKUP(ROWS($CB$4:CB675),$CA$4:$CB$2337,2,0),"")</f>
        <v>Jutrosin (pow. rawicki, woj. wielkopolskie)</v>
      </c>
      <c r="CE675" s="98">
        <v>0</v>
      </c>
      <c r="CF675" s="98">
        <f>IF(ISNUMBER(SEARCH('ankieta ESG'!$G$189,CG675)),MAX($CF$3:CF674)+1,0)</f>
        <v>672</v>
      </c>
      <c r="CG675" s="134" t="s">
        <v>4675</v>
      </c>
      <c r="CH675" s="98">
        <v>0</v>
      </c>
      <c r="CI675" s="99" t="str">
        <f>IFERROR(VLOOKUP(ROWS($CG$4:CG675),$CF$4:$CG$2337,2,0),"")</f>
        <v>Jutrosin (pow. rawicki, woj. wielkopolskie)</v>
      </c>
      <c r="CJ675" s="98">
        <v>0</v>
      </c>
    </row>
    <row r="676" spans="2:88">
      <c r="B676" s="98">
        <f>IF(ISNUMBER(SEARCH('ankieta ESG'!$E$11,C676)),MAX(B$3:$B675)+1,0)</f>
        <v>673</v>
      </c>
      <c r="C676" s="99" t="s">
        <v>717</v>
      </c>
      <c r="D676" s="98">
        <v>0</v>
      </c>
      <c r="E676" s="99" t="str">
        <f>IFERROR(VLOOKUP(ROWS($C$4:C676),$B$4:$C$1385,2,0),"")</f>
        <v>01.29.Z Uprawa pozostałych roślin wieloletnich (PKD 2025)</v>
      </c>
      <c r="F676" s="98">
        <v>0</v>
      </c>
      <c r="AM676" s="98">
        <f>IF(ISNUMBER(SEARCH('ankieta ESG'!$G$180,AN676)),MAX(AM$3:$AM675)+1,0)</f>
        <v>673</v>
      </c>
      <c r="AN676" s="134" t="s">
        <v>4676</v>
      </c>
      <c r="AO676" s="98">
        <v>0</v>
      </c>
      <c r="AP676" s="99" t="str">
        <f>IFERROR(VLOOKUP(ROWS($AN$4:AN676),$AM$4:$AN$2337,2,0),"")</f>
        <v>Kaczory (pow. pilski, woj. wielkopolskie)</v>
      </c>
      <c r="AQ676" s="98">
        <v>0</v>
      </c>
      <c r="AR676" s="98">
        <f>IF(ISNUMBER(SEARCH('ankieta ESG'!$G$181,AS676)),MAX($AR$3:AR675)+1,0)</f>
        <v>673</v>
      </c>
      <c r="AS676" s="134" t="s">
        <v>4676</v>
      </c>
      <c r="AT676" s="98">
        <v>0</v>
      </c>
      <c r="AU676" s="99" t="str">
        <f>IFERROR(VLOOKUP(ROWS($AS$4:AS676),$AR$4:$AS$2337,2,0),"")</f>
        <v>Kaczory (pow. pilski, woj. wielkopolskie)</v>
      </c>
      <c r="AV676" s="98">
        <v>0</v>
      </c>
      <c r="AW676" s="98">
        <f>IF(ISNUMBER(SEARCH('ankieta ESG'!$G$182,AX676)),MAX($AW$3:AW675)+1,0)</f>
        <v>673</v>
      </c>
      <c r="AX676" s="134" t="s">
        <v>4676</v>
      </c>
      <c r="AY676" s="98">
        <v>0</v>
      </c>
      <c r="AZ676" s="99" t="str">
        <f>IFERROR(VLOOKUP(ROWS($AX$4:AX676),$AW$4:$AX$2337,2,0),"")</f>
        <v>Kaczory (pow. pilski, woj. wielkopolskie)</v>
      </c>
      <c r="BA676" s="98">
        <v>0</v>
      </c>
      <c r="BB676" s="98">
        <f>IF(ISNUMBER(SEARCH('ankieta ESG'!$G$183,BC676)),MAX($BB$3:BB675)+1,0)</f>
        <v>673</v>
      </c>
      <c r="BC676" s="134" t="s">
        <v>4676</v>
      </c>
      <c r="BD676" s="98">
        <v>0</v>
      </c>
      <c r="BE676" s="99" t="str">
        <f>IFERROR(VLOOKUP(ROWS($BC$4:BC676),$BB$4:$BC$2337,2,0),"")</f>
        <v>Kaczory (pow. pilski, woj. wielkopolskie)</v>
      </c>
      <c r="BF676" s="98">
        <v>0</v>
      </c>
      <c r="BG676" s="98">
        <f>IF(ISNUMBER(SEARCH('ankieta ESG'!$G$184,BH676)),MAX($BG$3:BG675)+1,0)</f>
        <v>673</v>
      </c>
      <c r="BH676" s="134" t="s">
        <v>4676</v>
      </c>
      <c r="BI676" s="98">
        <v>0</v>
      </c>
      <c r="BJ676" s="99" t="str">
        <f>IFERROR(VLOOKUP(ROWS($BH$4:BH676),$BG$4:$BH$2337,2,0),"")</f>
        <v>Kaczory (pow. pilski, woj. wielkopolskie)</v>
      </c>
      <c r="BK676" s="98">
        <v>0</v>
      </c>
      <c r="BL676" s="98">
        <f>IF(ISNUMBER(SEARCH('ankieta ESG'!$G$185,BM676)),MAX($BL$3:BL675)+1,0)</f>
        <v>673</v>
      </c>
      <c r="BM676" s="134" t="s">
        <v>4676</v>
      </c>
      <c r="BN676" s="98">
        <v>0</v>
      </c>
      <c r="BO676" s="99" t="str">
        <f>IFERROR(VLOOKUP(ROWS($BM$4:BM676),$BL$4:$BM$2337,2,0),"")</f>
        <v>Kaczory (pow. pilski, woj. wielkopolskie)</v>
      </c>
      <c r="BP676" s="98">
        <v>0</v>
      </c>
      <c r="BQ676" s="98">
        <f>IF(ISNUMBER(SEARCH('ankieta ESG'!$G$186,BR676)),MAX($BQ$3:BQ675)+1,0)</f>
        <v>673</v>
      </c>
      <c r="BR676" s="134" t="s">
        <v>4676</v>
      </c>
      <c r="BS676" s="98">
        <v>0</v>
      </c>
      <c r="BT676" s="99" t="str">
        <f>IFERROR(VLOOKUP(ROWS($BR$4:BR676),$BQ$4:$BR$2337,2,0),"")</f>
        <v>Kaczory (pow. pilski, woj. wielkopolskie)</v>
      </c>
      <c r="BU676" s="98">
        <v>0</v>
      </c>
      <c r="BV676" s="98">
        <f>IF(ISNUMBER(SEARCH('ankieta ESG'!$G$187,BW676)),MAX($BV$3:BV675)+1,0)</f>
        <v>673</v>
      </c>
      <c r="BW676" s="134" t="s">
        <v>4676</v>
      </c>
      <c r="BX676" s="98">
        <v>0</v>
      </c>
      <c r="BY676" s="99" t="str">
        <f>IFERROR(VLOOKUP(ROWS($BW$4:BW676),$BV$4:$BW$2337,2,0),"")</f>
        <v>Kaczory (pow. pilski, woj. wielkopolskie)</v>
      </c>
      <c r="BZ676" s="98">
        <v>0</v>
      </c>
      <c r="CA676" s="98">
        <f>IF(ISNUMBER(SEARCH('ankieta ESG'!$G$188,CB676)),MAX($CA$3:CA675)+1,0)</f>
        <v>673</v>
      </c>
      <c r="CB676" s="134" t="s">
        <v>4676</v>
      </c>
      <c r="CC676" s="98">
        <v>0</v>
      </c>
      <c r="CD676" s="99" t="str">
        <f>IFERROR(VLOOKUP(ROWS($CB$4:CB676),$CA$4:$CB$2337,2,0),"")</f>
        <v>Kaczory (pow. pilski, woj. wielkopolskie)</v>
      </c>
      <c r="CE676" s="98">
        <v>0</v>
      </c>
      <c r="CF676" s="98">
        <f>IF(ISNUMBER(SEARCH('ankieta ESG'!$G$189,CG676)),MAX($CF$3:CF675)+1,0)</f>
        <v>673</v>
      </c>
      <c r="CG676" s="134" t="s">
        <v>4676</v>
      </c>
      <c r="CH676" s="98">
        <v>0</v>
      </c>
      <c r="CI676" s="99" t="str">
        <f>IFERROR(VLOOKUP(ROWS($CG$4:CG676),$CF$4:$CG$2337,2,0),"")</f>
        <v>Kaczory (pow. pilski, woj. wielkopolskie)</v>
      </c>
      <c r="CJ676" s="98">
        <v>0</v>
      </c>
    </row>
    <row r="677" spans="2:88">
      <c r="B677" s="98">
        <f>IF(ISNUMBER(SEARCH('ankieta ESG'!$E$11,C677)),MAX(B$3:$B676)+1,0)</f>
        <v>674</v>
      </c>
      <c r="C677" s="99" t="s">
        <v>718</v>
      </c>
      <c r="D677" s="98">
        <v>0</v>
      </c>
      <c r="E677" s="99" t="str">
        <f>IFERROR(VLOOKUP(ROWS($C$4:C677),$B$4:$C$1385,2,0),"")</f>
        <v>01.30.Z Rozmnażanie roślin (PKD 2025)</v>
      </c>
      <c r="F677" s="98">
        <v>0</v>
      </c>
      <c r="AM677" s="98">
        <f>IF(ISNUMBER(SEARCH('ankieta ESG'!$G$180,AN677)),MAX(AM$3:$AM676)+1,0)</f>
        <v>674</v>
      </c>
      <c r="AN677" s="134" t="s">
        <v>4677</v>
      </c>
      <c r="AO677" s="98">
        <v>0</v>
      </c>
      <c r="AP677" s="99" t="str">
        <f>IFERROR(VLOOKUP(ROWS($AN$4:AN677),$AM$4:$AN$2337,2,0),"")</f>
        <v>Kadzidło (pow. ostrołęcki, woj. mazowieckie)</v>
      </c>
      <c r="AQ677" s="98">
        <v>0</v>
      </c>
      <c r="AR677" s="98">
        <f>IF(ISNUMBER(SEARCH('ankieta ESG'!$G$181,AS677)),MAX($AR$3:AR676)+1,0)</f>
        <v>674</v>
      </c>
      <c r="AS677" s="134" t="s">
        <v>4677</v>
      </c>
      <c r="AT677" s="98">
        <v>0</v>
      </c>
      <c r="AU677" s="99" t="str">
        <f>IFERROR(VLOOKUP(ROWS($AS$4:AS677),$AR$4:$AS$2337,2,0),"")</f>
        <v>Kadzidło (pow. ostrołęcki, woj. mazowieckie)</v>
      </c>
      <c r="AV677" s="98">
        <v>0</v>
      </c>
      <c r="AW677" s="98">
        <f>IF(ISNUMBER(SEARCH('ankieta ESG'!$G$182,AX677)),MAX($AW$3:AW676)+1,0)</f>
        <v>674</v>
      </c>
      <c r="AX677" s="134" t="s">
        <v>4677</v>
      </c>
      <c r="AY677" s="98">
        <v>0</v>
      </c>
      <c r="AZ677" s="99" t="str">
        <f>IFERROR(VLOOKUP(ROWS($AX$4:AX677),$AW$4:$AX$2337,2,0),"")</f>
        <v>Kadzidło (pow. ostrołęcki, woj. mazowieckie)</v>
      </c>
      <c r="BA677" s="98">
        <v>0</v>
      </c>
      <c r="BB677" s="98">
        <f>IF(ISNUMBER(SEARCH('ankieta ESG'!$G$183,BC677)),MAX($BB$3:BB676)+1,0)</f>
        <v>674</v>
      </c>
      <c r="BC677" s="134" t="s">
        <v>4677</v>
      </c>
      <c r="BD677" s="98">
        <v>0</v>
      </c>
      <c r="BE677" s="99" t="str">
        <f>IFERROR(VLOOKUP(ROWS($BC$4:BC677),$BB$4:$BC$2337,2,0),"")</f>
        <v>Kadzidło (pow. ostrołęcki, woj. mazowieckie)</v>
      </c>
      <c r="BF677" s="98">
        <v>0</v>
      </c>
      <c r="BG677" s="98">
        <f>IF(ISNUMBER(SEARCH('ankieta ESG'!$G$184,BH677)),MAX($BG$3:BG676)+1,0)</f>
        <v>674</v>
      </c>
      <c r="BH677" s="134" t="s">
        <v>4677</v>
      </c>
      <c r="BI677" s="98">
        <v>0</v>
      </c>
      <c r="BJ677" s="99" t="str">
        <f>IFERROR(VLOOKUP(ROWS($BH$4:BH677),$BG$4:$BH$2337,2,0),"")</f>
        <v>Kadzidło (pow. ostrołęcki, woj. mazowieckie)</v>
      </c>
      <c r="BK677" s="98">
        <v>0</v>
      </c>
      <c r="BL677" s="98">
        <f>IF(ISNUMBER(SEARCH('ankieta ESG'!$G$185,BM677)),MAX($BL$3:BL676)+1,0)</f>
        <v>674</v>
      </c>
      <c r="BM677" s="134" t="s">
        <v>4677</v>
      </c>
      <c r="BN677" s="98">
        <v>0</v>
      </c>
      <c r="BO677" s="99" t="str">
        <f>IFERROR(VLOOKUP(ROWS($BM$4:BM677),$BL$4:$BM$2337,2,0),"")</f>
        <v>Kadzidło (pow. ostrołęcki, woj. mazowieckie)</v>
      </c>
      <c r="BP677" s="98">
        <v>0</v>
      </c>
      <c r="BQ677" s="98">
        <f>IF(ISNUMBER(SEARCH('ankieta ESG'!$G$186,BR677)),MAX($BQ$3:BQ676)+1,0)</f>
        <v>674</v>
      </c>
      <c r="BR677" s="134" t="s">
        <v>4677</v>
      </c>
      <c r="BS677" s="98">
        <v>0</v>
      </c>
      <c r="BT677" s="99" t="str">
        <f>IFERROR(VLOOKUP(ROWS($BR$4:BR677),$BQ$4:$BR$2337,2,0),"")</f>
        <v>Kadzidło (pow. ostrołęcki, woj. mazowieckie)</v>
      </c>
      <c r="BU677" s="98">
        <v>0</v>
      </c>
      <c r="BV677" s="98">
        <f>IF(ISNUMBER(SEARCH('ankieta ESG'!$G$187,BW677)),MAX($BV$3:BV676)+1,0)</f>
        <v>674</v>
      </c>
      <c r="BW677" s="134" t="s">
        <v>4677</v>
      </c>
      <c r="BX677" s="98">
        <v>0</v>
      </c>
      <c r="BY677" s="99" t="str">
        <f>IFERROR(VLOOKUP(ROWS($BW$4:BW677),$BV$4:$BW$2337,2,0),"")</f>
        <v>Kadzidło (pow. ostrołęcki, woj. mazowieckie)</v>
      </c>
      <c r="BZ677" s="98">
        <v>0</v>
      </c>
      <c r="CA677" s="98">
        <f>IF(ISNUMBER(SEARCH('ankieta ESG'!$G$188,CB677)),MAX($CA$3:CA676)+1,0)</f>
        <v>674</v>
      </c>
      <c r="CB677" s="134" t="s">
        <v>4677</v>
      </c>
      <c r="CC677" s="98">
        <v>0</v>
      </c>
      <c r="CD677" s="99" t="str">
        <f>IFERROR(VLOOKUP(ROWS($CB$4:CB677),$CA$4:$CB$2337,2,0),"")</f>
        <v>Kadzidło (pow. ostrołęcki, woj. mazowieckie)</v>
      </c>
      <c r="CE677" s="98">
        <v>0</v>
      </c>
      <c r="CF677" s="98">
        <f>IF(ISNUMBER(SEARCH('ankieta ESG'!$G$189,CG677)),MAX($CF$3:CF676)+1,0)</f>
        <v>674</v>
      </c>
      <c r="CG677" s="134" t="s">
        <v>4677</v>
      </c>
      <c r="CH677" s="98">
        <v>0</v>
      </c>
      <c r="CI677" s="99" t="str">
        <f>IFERROR(VLOOKUP(ROWS($CG$4:CG677),$CF$4:$CG$2337,2,0),"")</f>
        <v>Kadzidło (pow. ostrołęcki, woj. mazowieckie)</v>
      </c>
      <c r="CJ677" s="98">
        <v>0</v>
      </c>
    </row>
    <row r="678" spans="2:88">
      <c r="B678" s="98">
        <f>IF(ISNUMBER(SEARCH('ankieta ESG'!$E$11,C678)),MAX(B$3:$B677)+1,0)</f>
        <v>675</v>
      </c>
      <c r="C678" s="99" t="s">
        <v>719</v>
      </c>
      <c r="D678" s="98">
        <v>0</v>
      </c>
      <c r="E678" s="99" t="str">
        <f>IFERROR(VLOOKUP(ROWS($C$4:C678),$B$4:$C$1385,2,0),"")</f>
        <v>01.41.Z Chów i hodowla bydła mlecznego (PKD 2025)</v>
      </c>
      <c r="F678" s="98">
        <v>0</v>
      </c>
      <c r="AM678" s="98">
        <f>IF(ISNUMBER(SEARCH('ankieta ESG'!$G$180,AN678)),MAX(AM$3:$AM677)+1,0)</f>
        <v>675</v>
      </c>
      <c r="AN678" s="134" t="s">
        <v>4678</v>
      </c>
      <c r="AO678" s="98">
        <v>0</v>
      </c>
      <c r="AP678" s="99" t="str">
        <f>IFERROR(VLOOKUP(ROWS($AN$4:AN678),$AM$4:$AN$2337,2,0),"")</f>
        <v>Kalety (pow. tarnogórski, woj. śląskie)</v>
      </c>
      <c r="AQ678" s="98">
        <v>0</v>
      </c>
      <c r="AR678" s="98">
        <f>IF(ISNUMBER(SEARCH('ankieta ESG'!$G$181,AS678)),MAX($AR$3:AR677)+1,0)</f>
        <v>675</v>
      </c>
      <c r="AS678" s="134" t="s">
        <v>4678</v>
      </c>
      <c r="AT678" s="98">
        <v>0</v>
      </c>
      <c r="AU678" s="99" t="str">
        <f>IFERROR(VLOOKUP(ROWS($AS$4:AS678),$AR$4:$AS$2337,2,0),"")</f>
        <v>Kalety (pow. tarnogórski, woj. śląskie)</v>
      </c>
      <c r="AV678" s="98">
        <v>0</v>
      </c>
      <c r="AW678" s="98">
        <f>IF(ISNUMBER(SEARCH('ankieta ESG'!$G$182,AX678)),MAX($AW$3:AW677)+1,0)</f>
        <v>675</v>
      </c>
      <c r="AX678" s="134" t="s">
        <v>4678</v>
      </c>
      <c r="AY678" s="98">
        <v>0</v>
      </c>
      <c r="AZ678" s="99" t="str">
        <f>IFERROR(VLOOKUP(ROWS($AX$4:AX678),$AW$4:$AX$2337,2,0),"")</f>
        <v>Kalety (pow. tarnogórski, woj. śląskie)</v>
      </c>
      <c r="BA678" s="98">
        <v>0</v>
      </c>
      <c r="BB678" s="98">
        <f>IF(ISNUMBER(SEARCH('ankieta ESG'!$G$183,BC678)),MAX($BB$3:BB677)+1,0)</f>
        <v>675</v>
      </c>
      <c r="BC678" s="134" t="s">
        <v>4678</v>
      </c>
      <c r="BD678" s="98">
        <v>0</v>
      </c>
      <c r="BE678" s="99" t="str">
        <f>IFERROR(VLOOKUP(ROWS($BC$4:BC678),$BB$4:$BC$2337,2,0),"")</f>
        <v>Kalety (pow. tarnogórski, woj. śląskie)</v>
      </c>
      <c r="BF678" s="98">
        <v>0</v>
      </c>
      <c r="BG678" s="98">
        <f>IF(ISNUMBER(SEARCH('ankieta ESG'!$G$184,BH678)),MAX($BG$3:BG677)+1,0)</f>
        <v>675</v>
      </c>
      <c r="BH678" s="134" t="s">
        <v>4678</v>
      </c>
      <c r="BI678" s="98">
        <v>0</v>
      </c>
      <c r="BJ678" s="99" t="str">
        <f>IFERROR(VLOOKUP(ROWS($BH$4:BH678),$BG$4:$BH$2337,2,0),"")</f>
        <v>Kalety (pow. tarnogórski, woj. śląskie)</v>
      </c>
      <c r="BK678" s="98">
        <v>0</v>
      </c>
      <c r="BL678" s="98">
        <f>IF(ISNUMBER(SEARCH('ankieta ESG'!$G$185,BM678)),MAX($BL$3:BL677)+1,0)</f>
        <v>675</v>
      </c>
      <c r="BM678" s="134" t="s">
        <v>4678</v>
      </c>
      <c r="BN678" s="98">
        <v>0</v>
      </c>
      <c r="BO678" s="99" t="str">
        <f>IFERROR(VLOOKUP(ROWS($BM$4:BM678),$BL$4:$BM$2337,2,0),"")</f>
        <v>Kalety (pow. tarnogórski, woj. śląskie)</v>
      </c>
      <c r="BP678" s="98">
        <v>0</v>
      </c>
      <c r="BQ678" s="98">
        <f>IF(ISNUMBER(SEARCH('ankieta ESG'!$G$186,BR678)),MAX($BQ$3:BQ677)+1,0)</f>
        <v>675</v>
      </c>
      <c r="BR678" s="134" t="s">
        <v>4678</v>
      </c>
      <c r="BS678" s="98">
        <v>0</v>
      </c>
      <c r="BT678" s="99" t="str">
        <f>IFERROR(VLOOKUP(ROWS($BR$4:BR678),$BQ$4:$BR$2337,2,0),"")</f>
        <v>Kalety (pow. tarnogórski, woj. śląskie)</v>
      </c>
      <c r="BU678" s="98">
        <v>0</v>
      </c>
      <c r="BV678" s="98">
        <f>IF(ISNUMBER(SEARCH('ankieta ESG'!$G$187,BW678)),MAX($BV$3:BV677)+1,0)</f>
        <v>675</v>
      </c>
      <c r="BW678" s="134" t="s">
        <v>4678</v>
      </c>
      <c r="BX678" s="98">
        <v>0</v>
      </c>
      <c r="BY678" s="99" t="str">
        <f>IFERROR(VLOOKUP(ROWS($BW$4:BW678),$BV$4:$BW$2337,2,0),"")</f>
        <v>Kalety (pow. tarnogórski, woj. śląskie)</v>
      </c>
      <c r="BZ678" s="98">
        <v>0</v>
      </c>
      <c r="CA678" s="98">
        <f>IF(ISNUMBER(SEARCH('ankieta ESG'!$G$188,CB678)),MAX($CA$3:CA677)+1,0)</f>
        <v>675</v>
      </c>
      <c r="CB678" s="134" t="s">
        <v>4678</v>
      </c>
      <c r="CC678" s="98">
        <v>0</v>
      </c>
      <c r="CD678" s="99" t="str">
        <f>IFERROR(VLOOKUP(ROWS($CB$4:CB678),$CA$4:$CB$2337,2,0),"")</f>
        <v>Kalety (pow. tarnogórski, woj. śląskie)</v>
      </c>
      <c r="CE678" s="98">
        <v>0</v>
      </c>
      <c r="CF678" s="98">
        <f>IF(ISNUMBER(SEARCH('ankieta ESG'!$G$189,CG678)),MAX($CF$3:CF677)+1,0)</f>
        <v>675</v>
      </c>
      <c r="CG678" s="134" t="s">
        <v>4678</v>
      </c>
      <c r="CH678" s="98">
        <v>0</v>
      </c>
      <c r="CI678" s="99" t="str">
        <f>IFERROR(VLOOKUP(ROWS($CG$4:CG678),$CF$4:$CG$2337,2,0),"")</f>
        <v>Kalety (pow. tarnogórski, woj. śląskie)</v>
      </c>
      <c r="CJ678" s="98">
        <v>0</v>
      </c>
    </row>
    <row r="679" spans="2:88">
      <c r="B679" s="98">
        <f>IF(ISNUMBER(SEARCH('ankieta ESG'!$E$11,C679)),MAX(B$3:$B678)+1,0)</f>
        <v>676</v>
      </c>
      <c r="C679" s="99" t="s">
        <v>720</v>
      </c>
      <c r="D679" s="98">
        <v>0</v>
      </c>
      <c r="E679" s="99" t="str">
        <f>IFERROR(VLOOKUP(ROWS($C$4:C679),$B$4:$C$1385,2,0),"")</f>
        <v>01.42.Z Chów i hodowla pozostałego bydła i bawołów (PKD 2025)</v>
      </c>
      <c r="F679" s="98">
        <v>0</v>
      </c>
      <c r="AM679" s="98">
        <f>IF(ISNUMBER(SEARCH('ankieta ESG'!$G$180,AN679)),MAX(AM$3:$AM678)+1,0)</f>
        <v>676</v>
      </c>
      <c r="AN679" s="134" t="s">
        <v>4679</v>
      </c>
      <c r="AO679" s="98">
        <v>0</v>
      </c>
      <c r="AP679" s="99" t="str">
        <f>IFERROR(VLOOKUP(ROWS($AN$4:AN679),$AM$4:$AN$2337,2,0),"")</f>
        <v>Kalinowo (pow. ełcki, woj. warmińsko-mazurskie)</v>
      </c>
      <c r="AQ679" s="98">
        <v>0</v>
      </c>
      <c r="AR679" s="98">
        <f>IF(ISNUMBER(SEARCH('ankieta ESG'!$G$181,AS679)),MAX($AR$3:AR678)+1,0)</f>
        <v>676</v>
      </c>
      <c r="AS679" s="134" t="s">
        <v>4679</v>
      </c>
      <c r="AT679" s="98">
        <v>0</v>
      </c>
      <c r="AU679" s="99" t="str">
        <f>IFERROR(VLOOKUP(ROWS($AS$4:AS679),$AR$4:$AS$2337,2,0),"")</f>
        <v>Kalinowo (pow. ełcki, woj. warmińsko-mazurskie)</v>
      </c>
      <c r="AV679" s="98">
        <v>0</v>
      </c>
      <c r="AW679" s="98">
        <f>IF(ISNUMBER(SEARCH('ankieta ESG'!$G$182,AX679)),MAX($AW$3:AW678)+1,0)</f>
        <v>676</v>
      </c>
      <c r="AX679" s="134" t="s">
        <v>4679</v>
      </c>
      <c r="AY679" s="98">
        <v>0</v>
      </c>
      <c r="AZ679" s="99" t="str">
        <f>IFERROR(VLOOKUP(ROWS($AX$4:AX679),$AW$4:$AX$2337,2,0),"")</f>
        <v>Kalinowo (pow. ełcki, woj. warmińsko-mazurskie)</v>
      </c>
      <c r="BA679" s="98">
        <v>0</v>
      </c>
      <c r="BB679" s="98">
        <f>IF(ISNUMBER(SEARCH('ankieta ESG'!$G$183,BC679)),MAX($BB$3:BB678)+1,0)</f>
        <v>676</v>
      </c>
      <c r="BC679" s="134" t="s">
        <v>4679</v>
      </c>
      <c r="BD679" s="98">
        <v>0</v>
      </c>
      <c r="BE679" s="99" t="str">
        <f>IFERROR(VLOOKUP(ROWS($BC$4:BC679),$BB$4:$BC$2337,2,0),"")</f>
        <v>Kalinowo (pow. ełcki, woj. warmińsko-mazurskie)</v>
      </c>
      <c r="BF679" s="98">
        <v>0</v>
      </c>
      <c r="BG679" s="98">
        <f>IF(ISNUMBER(SEARCH('ankieta ESG'!$G$184,BH679)),MAX($BG$3:BG678)+1,0)</f>
        <v>676</v>
      </c>
      <c r="BH679" s="134" t="s">
        <v>4679</v>
      </c>
      <c r="BI679" s="98">
        <v>0</v>
      </c>
      <c r="BJ679" s="99" t="str">
        <f>IFERROR(VLOOKUP(ROWS($BH$4:BH679),$BG$4:$BH$2337,2,0),"")</f>
        <v>Kalinowo (pow. ełcki, woj. warmińsko-mazurskie)</v>
      </c>
      <c r="BK679" s="98">
        <v>0</v>
      </c>
      <c r="BL679" s="98">
        <f>IF(ISNUMBER(SEARCH('ankieta ESG'!$G$185,BM679)),MAX($BL$3:BL678)+1,0)</f>
        <v>676</v>
      </c>
      <c r="BM679" s="134" t="s">
        <v>4679</v>
      </c>
      <c r="BN679" s="98">
        <v>0</v>
      </c>
      <c r="BO679" s="99" t="str">
        <f>IFERROR(VLOOKUP(ROWS($BM$4:BM679),$BL$4:$BM$2337,2,0),"")</f>
        <v>Kalinowo (pow. ełcki, woj. warmińsko-mazurskie)</v>
      </c>
      <c r="BP679" s="98">
        <v>0</v>
      </c>
      <c r="BQ679" s="98">
        <f>IF(ISNUMBER(SEARCH('ankieta ESG'!$G$186,BR679)),MAX($BQ$3:BQ678)+1,0)</f>
        <v>676</v>
      </c>
      <c r="BR679" s="134" t="s">
        <v>4679</v>
      </c>
      <c r="BS679" s="98">
        <v>0</v>
      </c>
      <c r="BT679" s="99" t="str">
        <f>IFERROR(VLOOKUP(ROWS($BR$4:BR679),$BQ$4:$BR$2337,2,0),"")</f>
        <v>Kalinowo (pow. ełcki, woj. warmińsko-mazurskie)</v>
      </c>
      <c r="BU679" s="98">
        <v>0</v>
      </c>
      <c r="BV679" s="98">
        <f>IF(ISNUMBER(SEARCH('ankieta ESG'!$G$187,BW679)),MAX($BV$3:BV678)+1,0)</f>
        <v>676</v>
      </c>
      <c r="BW679" s="134" t="s">
        <v>4679</v>
      </c>
      <c r="BX679" s="98">
        <v>0</v>
      </c>
      <c r="BY679" s="99" t="str">
        <f>IFERROR(VLOOKUP(ROWS($BW$4:BW679),$BV$4:$BW$2337,2,0),"")</f>
        <v>Kalinowo (pow. ełcki, woj. warmińsko-mazurskie)</v>
      </c>
      <c r="BZ679" s="98">
        <v>0</v>
      </c>
      <c r="CA679" s="98">
        <f>IF(ISNUMBER(SEARCH('ankieta ESG'!$G$188,CB679)),MAX($CA$3:CA678)+1,0)</f>
        <v>676</v>
      </c>
      <c r="CB679" s="134" t="s">
        <v>4679</v>
      </c>
      <c r="CC679" s="98">
        <v>0</v>
      </c>
      <c r="CD679" s="99" t="str">
        <f>IFERROR(VLOOKUP(ROWS($CB$4:CB679),$CA$4:$CB$2337,2,0),"")</f>
        <v>Kalinowo (pow. ełcki, woj. warmińsko-mazurskie)</v>
      </c>
      <c r="CE679" s="98">
        <v>0</v>
      </c>
      <c r="CF679" s="98">
        <f>IF(ISNUMBER(SEARCH('ankieta ESG'!$G$189,CG679)),MAX($CF$3:CF678)+1,0)</f>
        <v>676</v>
      </c>
      <c r="CG679" s="134" t="s">
        <v>4679</v>
      </c>
      <c r="CH679" s="98">
        <v>0</v>
      </c>
      <c r="CI679" s="99" t="str">
        <f>IFERROR(VLOOKUP(ROWS($CG$4:CG679),$CF$4:$CG$2337,2,0),"")</f>
        <v>Kalinowo (pow. ełcki, woj. warmińsko-mazurskie)</v>
      </c>
      <c r="CJ679" s="98">
        <v>0</v>
      </c>
    </row>
    <row r="680" spans="2:88">
      <c r="B680" s="98">
        <f>IF(ISNUMBER(SEARCH('ankieta ESG'!$E$11,C680)),MAX(B$3:$B679)+1,0)</f>
        <v>677</v>
      </c>
      <c r="C680" s="99" t="s">
        <v>721</v>
      </c>
      <c r="D680" s="98">
        <v>0</v>
      </c>
      <c r="E680" s="99" t="str">
        <f>IFERROR(VLOOKUP(ROWS($C$4:C680),$B$4:$C$1385,2,0),"")</f>
        <v>01.43.Z Chów i hodowla koni i pozostałych zwierząt koniowatych (PKD 2025)</v>
      </c>
      <c r="F680" s="98">
        <v>0</v>
      </c>
      <c r="AM680" s="98">
        <f>IF(ISNUMBER(SEARCH('ankieta ESG'!$G$180,AN680)),MAX(AM$3:$AM679)+1,0)</f>
        <v>677</v>
      </c>
      <c r="AN680" s="134" t="s">
        <v>4680</v>
      </c>
      <c r="AO680" s="98">
        <v>0</v>
      </c>
      <c r="AP680" s="99" t="str">
        <f>IFERROR(VLOOKUP(ROWS($AN$4:AN680),$AM$4:$AN$2337,2,0),"")</f>
        <v>Kaliska (pow. starogardzki, woj. pomorskie)</v>
      </c>
      <c r="AQ680" s="98">
        <v>0</v>
      </c>
      <c r="AR680" s="98">
        <f>IF(ISNUMBER(SEARCH('ankieta ESG'!$G$181,AS680)),MAX($AR$3:AR679)+1,0)</f>
        <v>677</v>
      </c>
      <c r="AS680" s="134" t="s">
        <v>4680</v>
      </c>
      <c r="AT680" s="98">
        <v>0</v>
      </c>
      <c r="AU680" s="99" t="str">
        <f>IFERROR(VLOOKUP(ROWS($AS$4:AS680),$AR$4:$AS$2337,2,0),"")</f>
        <v>Kaliska (pow. starogardzki, woj. pomorskie)</v>
      </c>
      <c r="AV680" s="98">
        <v>0</v>
      </c>
      <c r="AW680" s="98">
        <f>IF(ISNUMBER(SEARCH('ankieta ESG'!$G$182,AX680)),MAX($AW$3:AW679)+1,0)</f>
        <v>677</v>
      </c>
      <c r="AX680" s="134" t="s">
        <v>4680</v>
      </c>
      <c r="AY680" s="98">
        <v>0</v>
      </c>
      <c r="AZ680" s="99" t="str">
        <f>IFERROR(VLOOKUP(ROWS($AX$4:AX680),$AW$4:$AX$2337,2,0),"")</f>
        <v>Kaliska (pow. starogardzki, woj. pomorskie)</v>
      </c>
      <c r="BA680" s="98">
        <v>0</v>
      </c>
      <c r="BB680" s="98">
        <f>IF(ISNUMBER(SEARCH('ankieta ESG'!$G$183,BC680)),MAX($BB$3:BB679)+1,0)</f>
        <v>677</v>
      </c>
      <c r="BC680" s="134" t="s">
        <v>4680</v>
      </c>
      <c r="BD680" s="98">
        <v>0</v>
      </c>
      <c r="BE680" s="99" t="str">
        <f>IFERROR(VLOOKUP(ROWS($BC$4:BC680),$BB$4:$BC$2337,2,0),"")</f>
        <v>Kaliska (pow. starogardzki, woj. pomorskie)</v>
      </c>
      <c r="BF680" s="98">
        <v>0</v>
      </c>
      <c r="BG680" s="98">
        <f>IF(ISNUMBER(SEARCH('ankieta ESG'!$G$184,BH680)),MAX($BG$3:BG679)+1,0)</f>
        <v>677</v>
      </c>
      <c r="BH680" s="134" t="s">
        <v>4680</v>
      </c>
      <c r="BI680" s="98">
        <v>0</v>
      </c>
      <c r="BJ680" s="99" t="str">
        <f>IFERROR(VLOOKUP(ROWS($BH$4:BH680),$BG$4:$BH$2337,2,0),"")</f>
        <v>Kaliska (pow. starogardzki, woj. pomorskie)</v>
      </c>
      <c r="BK680" s="98">
        <v>0</v>
      </c>
      <c r="BL680" s="98">
        <f>IF(ISNUMBER(SEARCH('ankieta ESG'!$G$185,BM680)),MAX($BL$3:BL679)+1,0)</f>
        <v>677</v>
      </c>
      <c r="BM680" s="134" t="s">
        <v>4680</v>
      </c>
      <c r="BN680" s="98">
        <v>0</v>
      </c>
      <c r="BO680" s="99" t="str">
        <f>IFERROR(VLOOKUP(ROWS($BM$4:BM680),$BL$4:$BM$2337,2,0),"")</f>
        <v>Kaliska (pow. starogardzki, woj. pomorskie)</v>
      </c>
      <c r="BP680" s="98">
        <v>0</v>
      </c>
      <c r="BQ680" s="98">
        <f>IF(ISNUMBER(SEARCH('ankieta ESG'!$G$186,BR680)),MAX($BQ$3:BQ679)+1,0)</f>
        <v>677</v>
      </c>
      <c r="BR680" s="134" t="s">
        <v>4680</v>
      </c>
      <c r="BS680" s="98">
        <v>0</v>
      </c>
      <c r="BT680" s="99" t="str">
        <f>IFERROR(VLOOKUP(ROWS($BR$4:BR680),$BQ$4:$BR$2337,2,0),"")</f>
        <v>Kaliska (pow. starogardzki, woj. pomorskie)</v>
      </c>
      <c r="BU680" s="98">
        <v>0</v>
      </c>
      <c r="BV680" s="98">
        <f>IF(ISNUMBER(SEARCH('ankieta ESG'!$G$187,BW680)),MAX($BV$3:BV679)+1,0)</f>
        <v>677</v>
      </c>
      <c r="BW680" s="134" t="s">
        <v>4680</v>
      </c>
      <c r="BX680" s="98">
        <v>0</v>
      </c>
      <c r="BY680" s="99" t="str">
        <f>IFERROR(VLOOKUP(ROWS($BW$4:BW680),$BV$4:$BW$2337,2,0),"")</f>
        <v>Kaliska (pow. starogardzki, woj. pomorskie)</v>
      </c>
      <c r="BZ680" s="98">
        <v>0</v>
      </c>
      <c r="CA680" s="98">
        <f>IF(ISNUMBER(SEARCH('ankieta ESG'!$G$188,CB680)),MAX($CA$3:CA679)+1,0)</f>
        <v>677</v>
      </c>
      <c r="CB680" s="134" t="s">
        <v>4680</v>
      </c>
      <c r="CC680" s="98">
        <v>0</v>
      </c>
      <c r="CD680" s="99" t="str">
        <f>IFERROR(VLOOKUP(ROWS($CB$4:CB680),$CA$4:$CB$2337,2,0),"")</f>
        <v>Kaliska (pow. starogardzki, woj. pomorskie)</v>
      </c>
      <c r="CE680" s="98">
        <v>0</v>
      </c>
      <c r="CF680" s="98">
        <f>IF(ISNUMBER(SEARCH('ankieta ESG'!$G$189,CG680)),MAX($CF$3:CF679)+1,0)</f>
        <v>677</v>
      </c>
      <c r="CG680" s="134" t="s">
        <v>4680</v>
      </c>
      <c r="CH680" s="98">
        <v>0</v>
      </c>
      <c r="CI680" s="99" t="str">
        <f>IFERROR(VLOOKUP(ROWS($CG$4:CG680),$CF$4:$CG$2337,2,0),"")</f>
        <v>Kaliska (pow. starogardzki, woj. pomorskie)</v>
      </c>
      <c r="CJ680" s="98">
        <v>0</v>
      </c>
    </row>
    <row r="681" spans="2:88">
      <c r="B681" s="98">
        <f>IF(ISNUMBER(SEARCH('ankieta ESG'!$E$11,C681)),MAX(B$3:$B680)+1,0)</f>
        <v>678</v>
      </c>
      <c r="C681" s="99" t="s">
        <v>722</v>
      </c>
      <c r="D681" s="98">
        <v>0</v>
      </c>
      <c r="E681" s="99" t="str">
        <f>IFERROR(VLOOKUP(ROWS($C$4:C681),$B$4:$C$1385,2,0),"")</f>
        <v>01.44.Z Chów i hodowla wielbłądów i zwierząt wielbłądowatych (PKD 2025)</v>
      </c>
      <c r="F681" s="98">
        <v>0</v>
      </c>
      <c r="AM681" s="98">
        <f>IF(ISNUMBER(SEARCH('ankieta ESG'!$G$180,AN681)),MAX(AM$3:$AM680)+1,0)</f>
        <v>678</v>
      </c>
      <c r="AN681" s="134" t="s">
        <v>4681</v>
      </c>
      <c r="AO681" s="98">
        <v>0</v>
      </c>
      <c r="AP681" s="99" t="str">
        <f>IFERROR(VLOOKUP(ROWS($AN$4:AN681),$AM$4:$AN$2337,2,0),"")</f>
        <v>Kalisz (pow. Kalisz, woj. wielkopolskie)</v>
      </c>
      <c r="AQ681" s="98">
        <v>0</v>
      </c>
      <c r="AR681" s="98">
        <f>IF(ISNUMBER(SEARCH('ankieta ESG'!$G$181,AS681)),MAX($AR$3:AR680)+1,0)</f>
        <v>678</v>
      </c>
      <c r="AS681" s="134" t="s">
        <v>4681</v>
      </c>
      <c r="AT681" s="98">
        <v>0</v>
      </c>
      <c r="AU681" s="99" t="str">
        <f>IFERROR(VLOOKUP(ROWS($AS$4:AS681),$AR$4:$AS$2337,2,0),"")</f>
        <v>Kalisz (pow. Kalisz, woj. wielkopolskie)</v>
      </c>
      <c r="AV681" s="98">
        <v>0</v>
      </c>
      <c r="AW681" s="98">
        <f>IF(ISNUMBER(SEARCH('ankieta ESG'!$G$182,AX681)),MAX($AW$3:AW680)+1,0)</f>
        <v>678</v>
      </c>
      <c r="AX681" s="134" t="s">
        <v>4681</v>
      </c>
      <c r="AY681" s="98">
        <v>0</v>
      </c>
      <c r="AZ681" s="99" t="str">
        <f>IFERROR(VLOOKUP(ROWS($AX$4:AX681),$AW$4:$AX$2337,2,0),"")</f>
        <v>Kalisz (pow. Kalisz, woj. wielkopolskie)</v>
      </c>
      <c r="BA681" s="98">
        <v>0</v>
      </c>
      <c r="BB681" s="98">
        <f>IF(ISNUMBER(SEARCH('ankieta ESG'!$G$183,BC681)),MAX($BB$3:BB680)+1,0)</f>
        <v>678</v>
      </c>
      <c r="BC681" s="134" t="s">
        <v>4681</v>
      </c>
      <c r="BD681" s="98">
        <v>0</v>
      </c>
      <c r="BE681" s="99" t="str">
        <f>IFERROR(VLOOKUP(ROWS($BC$4:BC681),$BB$4:$BC$2337,2,0),"")</f>
        <v>Kalisz (pow. Kalisz, woj. wielkopolskie)</v>
      </c>
      <c r="BF681" s="98">
        <v>0</v>
      </c>
      <c r="BG681" s="98">
        <f>IF(ISNUMBER(SEARCH('ankieta ESG'!$G$184,BH681)),MAX($BG$3:BG680)+1,0)</f>
        <v>678</v>
      </c>
      <c r="BH681" s="134" t="s">
        <v>4681</v>
      </c>
      <c r="BI681" s="98">
        <v>0</v>
      </c>
      <c r="BJ681" s="99" t="str">
        <f>IFERROR(VLOOKUP(ROWS($BH$4:BH681),$BG$4:$BH$2337,2,0),"")</f>
        <v>Kalisz (pow. Kalisz, woj. wielkopolskie)</v>
      </c>
      <c r="BK681" s="98">
        <v>0</v>
      </c>
      <c r="BL681" s="98">
        <f>IF(ISNUMBER(SEARCH('ankieta ESG'!$G$185,BM681)),MAX($BL$3:BL680)+1,0)</f>
        <v>678</v>
      </c>
      <c r="BM681" s="134" t="s">
        <v>4681</v>
      </c>
      <c r="BN681" s="98">
        <v>0</v>
      </c>
      <c r="BO681" s="99" t="str">
        <f>IFERROR(VLOOKUP(ROWS($BM$4:BM681),$BL$4:$BM$2337,2,0),"")</f>
        <v>Kalisz (pow. Kalisz, woj. wielkopolskie)</v>
      </c>
      <c r="BP681" s="98">
        <v>0</v>
      </c>
      <c r="BQ681" s="98">
        <f>IF(ISNUMBER(SEARCH('ankieta ESG'!$G$186,BR681)),MAX($BQ$3:BQ680)+1,0)</f>
        <v>678</v>
      </c>
      <c r="BR681" s="134" t="s">
        <v>4681</v>
      </c>
      <c r="BS681" s="98">
        <v>0</v>
      </c>
      <c r="BT681" s="99" t="str">
        <f>IFERROR(VLOOKUP(ROWS($BR$4:BR681),$BQ$4:$BR$2337,2,0),"")</f>
        <v>Kalisz (pow. Kalisz, woj. wielkopolskie)</v>
      </c>
      <c r="BU681" s="98">
        <v>0</v>
      </c>
      <c r="BV681" s="98">
        <f>IF(ISNUMBER(SEARCH('ankieta ESG'!$G$187,BW681)),MAX($BV$3:BV680)+1,0)</f>
        <v>678</v>
      </c>
      <c r="BW681" s="134" t="s">
        <v>4681</v>
      </c>
      <c r="BX681" s="98">
        <v>0</v>
      </c>
      <c r="BY681" s="99" t="str">
        <f>IFERROR(VLOOKUP(ROWS($BW$4:BW681),$BV$4:$BW$2337,2,0),"")</f>
        <v>Kalisz (pow. Kalisz, woj. wielkopolskie)</v>
      </c>
      <c r="BZ681" s="98">
        <v>0</v>
      </c>
      <c r="CA681" s="98">
        <f>IF(ISNUMBER(SEARCH('ankieta ESG'!$G$188,CB681)),MAX($CA$3:CA680)+1,0)</f>
        <v>678</v>
      </c>
      <c r="CB681" s="134" t="s">
        <v>4681</v>
      </c>
      <c r="CC681" s="98">
        <v>0</v>
      </c>
      <c r="CD681" s="99" t="str">
        <f>IFERROR(VLOOKUP(ROWS($CB$4:CB681),$CA$4:$CB$2337,2,0),"")</f>
        <v>Kalisz (pow. Kalisz, woj. wielkopolskie)</v>
      </c>
      <c r="CE681" s="98">
        <v>0</v>
      </c>
      <c r="CF681" s="98">
        <f>IF(ISNUMBER(SEARCH('ankieta ESG'!$G$189,CG681)),MAX($CF$3:CF680)+1,0)</f>
        <v>678</v>
      </c>
      <c r="CG681" s="134" t="s">
        <v>4681</v>
      </c>
      <c r="CH681" s="98">
        <v>0</v>
      </c>
      <c r="CI681" s="99" t="str">
        <f>IFERROR(VLOOKUP(ROWS($CG$4:CG681),$CF$4:$CG$2337,2,0),"")</f>
        <v>Kalisz (pow. Kalisz, woj. wielkopolskie)</v>
      </c>
      <c r="CJ681" s="98">
        <v>0</v>
      </c>
    </row>
    <row r="682" spans="2:88">
      <c r="B682" s="98">
        <f>IF(ISNUMBER(SEARCH('ankieta ESG'!$E$11,C682)),MAX(B$3:$B681)+1,0)</f>
        <v>679</v>
      </c>
      <c r="C682" s="99" t="s">
        <v>723</v>
      </c>
      <c r="D682" s="98">
        <v>0</v>
      </c>
      <c r="E682" s="99" t="str">
        <f>IFERROR(VLOOKUP(ROWS($C$4:C682),$B$4:$C$1385,2,0),"")</f>
        <v>01.45.Z Chów i hodowla owiec i kóz (PKD 2025)</v>
      </c>
      <c r="F682" s="98">
        <v>0</v>
      </c>
      <c r="AM682" s="98">
        <f>IF(ISNUMBER(SEARCH('ankieta ESG'!$G$180,AN682)),MAX(AM$3:$AM681)+1,0)</f>
        <v>679</v>
      </c>
      <c r="AN682" s="134" t="s">
        <v>4682</v>
      </c>
      <c r="AO682" s="98">
        <v>0</v>
      </c>
      <c r="AP682" s="99" t="str">
        <f>IFERROR(VLOOKUP(ROWS($AN$4:AN682),$AM$4:$AN$2337,2,0),"")</f>
        <v>Kalisz Pomorski (pow. drawski, woj. zachodniopomorskie)</v>
      </c>
      <c r="AQ682" s="98">
        <v>0</v>
      </c>
      <c r="AR682" s="98">
        <f>IF(ISNUMBER(SEARCH('ankieta ESG'!$G$181,AS682)),MAX($AR$3:AR681)+1,0)</f>
        <v>679</v>
      </c>
      <c r="AS682" s="134" t="s">
        <v>4682</v>
      </c>
      <c r="AT682" s="98">
        <v>0</v>
      </c>
      <c r="AU682" s="99" t="str">
        <f>IFERROR(VLOOKUP(ROWS($AS$4:AS682),$AR$4:$AS$2337,2,0),"")</f>
        <v>Kalisz Pomorski (pow. drawski, woj. zachodniopomorskie)</v>
      </c>
      <c r="AV682" s="98">
        <v>0</v>
      </c>
      <c r="AW682" s="98">
        <f>IF(ISNUMBER(SEARCH('ankieta ESG'!$G$182,AX682)),MAX($AW$3:AW681)+1,0)</f>
        <v>679</v>
      </c>
      <c r="AX682" s="134" t="s">
        <v>4682</v>
      </c>
      <c r="AY682" s="98">
        <v>0</v>
      </c>
      <c r="AZ682" s="99" t="str">
        <f>IFERROR(VLOOKUP(ROWS($AX$4:AX682),$AW$4:$AX$2337,2,0),"")</f>
        <v>Kalisz Pomorski (pow. drawski, woj. zachodniopomorskie)</v>
      </c>
      <c r="BA682" s="98">
        <v>0</v>
      </c>
      <c r="BB682" s="98">
        <f>IF(ISNUMBER(SEARCH('ankieta ESG'!$G$183,BC682)),MAX($BB$3:BB681)+1,0)</f>
        <v>679</v>
      </c>
      <c r="BC682" s="134" t="s">
        <v>4682</v>
      </c>
      <c r="BD682" s="98">
        <v>0</v>
      </c>
      <c r="BE682" s="99" t="str">
        <f>IFERROR(VLOOKUP(ROWS($BC$4:BC682),$BB$4:$BC$2337,2,0),"")</f>
        <v>Kalisz Pomorski (pow. drawski, woj. zachodniopomorskie)</v>
      </c>
      <c r="BF682" s="98">
        <v>0</v>
      </c>
      <c r="BG682" s="98">
        <f>IF(ISNUMBER(SEARCH('ankieta ESG'!$G$184,BH682)),MAX($BG$3:BG681)+1,0)</f>
        <v>679</v>
      </c>
      <c r="BH682" s="134" t="s">
        <v>4682</v>
      </c>
      <c r="BI682" s="98">
        <v>0</v>
      </c>
      <c r="BJ682" s="99" t="str">
        <f>IFERROR(VLOOKUP(ROWS($BH$4:BH682),$BG$4:$BH$2337,2,0),"")</f>
        <v>Kalisz Pomorski (pow. drawski, woj. zachodniopomorskie)</v>
      </c>
      <c r="BK682" s="98">
        <v>0</v>
      </c>
      <c r="BL682" s="98">
        <f>IF(ISNUMBER(SEARCH('ankieta ESG'!$G$185,BM682)),MAX($BL$3:BL681)+1,0)</f>
        <v>679</v>
      </c>
      <c r="BM682" s="134" t="s">
        <v>4682</v>
      </c>
      <c r="BN682" s="98">
        <v>0</v>
      </c>
      <c r="BO682" s="99" t="str">
        <f>IFERROR(VLOOKUP(ROWS($BM$4:BM682),$BL$4:$BM$2337,2,0),"")</f>
        <v>Kalisz Pomorski (pow. drawski, woj. zachodniopomorskie)</v>
      </c>
      <c r="BP682" s="98">
        <v>0</v>
      </c>
      <c r="BQ682" s="98">
        <f>IF(ISNUMBER(SEARCH('ankieta ESG'!$G$186,BR682)),MAX($BQ$3:BQ681)+1,0)</f>
        <v>679</v>
      </c>
      <c r="BR682" s="134" t="s">
        <v>4682</v>
      </c>
      <c r="BS682" s="98">
        <v>0</v>
      </c>
      <c r="BT682" s="99" t="str">
        <f>IFERROR(VLOOKUP(ROWS($BR$4:BR682),$BQ$4:$BR$2337,2,0),"")</f>
        <v>Kalisz Pomorski (pow. drawski, woj. zachodniopomorskie)</v>
      </c>
      <c r="BU682" s="98">
        <v>0</v>
      </c>
      <c r="BV682" s="98">
        <f>IF(ISNUMBER(SEARCH('ankieta ESG'!$G$187,BW682)),MAX($BV$3:BV681)+1,0)</f>
        <v>679</v>
      </c>
      <c r="BW682" s="134" t="s">
        <v>4682</v>
      </c>
      <c r="BX682" s="98">
        <v>0</v>
      </c>
      <c r="BY682" s="99" t="str">
        <f>IFERROR(VLOOKUP(ROWS($BW$4:BW682),$BV$4:$BW$2337,2,0),"")</f>
        <v>Kalisz Pomorski (pow. drawski, woj. zachodniopomorskie)</v>
      </c>
      <c r="BZ682" s="98">
        <v>0</v>
      </c>
      <c r="CA682" s="98">
        <f>IF(ISNUMBER(SEARCH('ankieta ESG'!$G$188,CB682)),MAX($CA$3:CA681)+1,0)</f>
        <v>679</v>
      </c>
      <c r="CB682" s="134" t="s">
        <v>4682</v>
      </c>
      <c r="CC682" s="98">
        <v>0</v>
      </c>
      <c r="CD682" s="99" t="str">
        <f>IFERROR(VLOOKUP(ROWS($CB$4:CB682),$CA$4:$CB$2337,2,0),"")</f>
        <v>Kalisz Pomorski (pow. drawski, woj. zachodniopomorskie)</v>
      </c>
      <c r="CE682" s="98">
        <v>0</v>
      </c>
      <c r="CF682" s="98">
        <f>IF(ISNUMBER(SEARCH('ankieta ESG'!$G$189,CG682)),MAX($CF$3:CF681)+1,0)</f>
        <v>679</v>
      </c>
      <c r="CG682" s="134" t="s">
        <v>4682</v>
      </c>
      <c r="CH682" s="98">
        <v>0</v>
      </c>
      <c r="CI682" s="99" t="str">
        <f>IFERROR(VLOOKUP(ROWS($CG$4:CG682),$CF$4:$CG$2337,2,0),"")</f>
        <v>Kalisz Pomorski (pow. drawski, woj. zachodniopomorskie)</v>
      </c>
      <c r="CJ682" s="98">
        <v>0</v>
      </c>
    </row>
    <row r="683" spans="2:88">
      <c r="B683" s="98">
        <f>IF(ISNUMBER(SEARCH('ankieta ESG'!$E$11,C683)),MAX(B$3:$B682)+1,0)</f>
        <v>680</v>
      </c>
      <c r="C683" s="99" t="s">
        <v>724</v>
      </c>
      <c r="D683" s="98">
        <v>0</v>
      </c>
      <c r="E683" s="99" t="str">
        <f>IFERROR(VLOOKUP(ROWS($C$4:C683),$B$4:$C$1385,2,0),"")</f>
        <v>01.46.Z Chów i hodowla świń (PKD 2025)</v>
      </c>
      <c r="F683" s="98">
        <v>0</v>
      </c>
      <c r="AM683" s="98">
        <f>IF(ISNUMBER(SEARCH('ankieta ESG'!$G$180,AN683)),MAX(AM$3:$AM682)+1,0)</f>
        <v>680</v>
      </c>
      <c r="AN683" s="134" t="s">
        <v>4683</v>
      </c>
      <c r="AO683" s="98">
        <v>0</v>
      </c>
      <c r="AP683" s="99" t="str">
        <f>IFERROR(VLOOKUP(ROWS($AN$4:AN683),$AM$4:$AN$2337,2,0),"")</f>
        <v>Kalwaria Zebrzydowska (pow. wadowicki, woj. małopolskie)</v>
      </c>
      <c r="AQ683" s="98">
        <v>0</v>
      </c>
      <c r="AR683" s="98">
        <f>IF(ISNUMBER(SEARCH('ankieta ESG'!$G$181,AS683)),MAX($AR$3:AR682)+1,0)</f>
        <v>680</v>
      </c>
      <c r="AS683" s="134" t="s">
        <v>4683</v>
      </c>
      <c r="AT683" s="98">
        <v>0</v>
      </c>
      <c r="AU683" s="99" t="str">
        <f>IFERROR(VLOOKUP(ROWS($AS$4:AS683),$AR$4:$AS$2337,2,0),"")</f>
        <v>Kalwaria Zebrzydowska (pow. wadowicki, woj. małopolskie)</v>
      </c>
      <c r="AV683" s="98">
        <v>0</v>
      </c>
      <c r="AW683" s="98">
        <f>IF(ISNUMBER(SEARCH('ankieta ESG'!$G$182,AX683)),MAX($AW$3:AW682)+1,0)</f>
        <v>680</v>
      </c>
      <c r="AX683" s="134" t="s">
        <v>4683</v>
      </c>
      <c r="AY683" s="98">
        <v>0</v>
      </c>
      <c r="AZ683" s="99" t="str">
        <f>IFERROR(VLOOKUP(ROWS($AX$4:AX683),$AW$4:$AX$2337,2,0),"")</f>
        <v>Kalwaria Zebrzydowska (pow. wadowicki, woj. małopolskie)</v>
      </c>
      <c r="BA683" s="98">
        <v>0</v>
      </c>
      <c r="BB683" s="98">
        <f>IF(ISNUMBER(SEARCH('ankieta ESG'!$G$183,BC683)),MAX($BB$3:BB682)+1,0)</f>
        <v>680</v>
      </c>
      <c r="BC683" s="134" t="s">
        <v>4683</v>
      </c>
      <c r="BD683" s="98">
        <v>0</v>
      </c>
      <c r="BE683" s="99" t="str">
        <f>IFERROR(VLOOKUP(ROWS($BC$4:BC683),$BB$4:$BC$2337,2,0),"")</f>
        <v>Kalwaria Zebrzydowska (pow. wadowicki, woj. małopolskie)</v>
      </c>
      <c r="BF683" s="98">
        <v>0</v>
      </c>
      <c r="BG683" s="98">
        <f>IF(ISNUMBER(SEARCH('ankieta ESG'!$G$184,BH683)),MAX($BG$3:BG682)+1,0)</f>
        <v>680</v>
      </c>
      <c r="BH683" s="134" t="s">
        <v>4683</v>
      </c>
      <c r="BI683" s="98">
        <v>0</v>
      </c>
      <c r="BJ683" s="99" t="str">
        <f>IFERROR(VLOOKUP(ROWS($BH$4:BH683),$BG$4:$BH$2337,2,0),"")</f>
        <v>Kalwaria Zebrzydowska (pow. wadowicki, woj. małopolskie)</v>
      </c>
      <c r="BK683" s="98">
        <v>0</v>
      </c>
      <c r="BL683" s="98">
        <f>IF(ISNUMBER(SEARCH('ankieta ESG'!$G$185,BM683)),MAX($BL$3:BL682)+1,0)</f>
        <v>680</v>
      </c>
      <c r="BM683" s="134" t="s">
        <v>4683</v>
      </c>
      <c r="BN683" s="98">
        <v>0</v>
      </c>
      <c r="BO683" s="99" t="str">
        <f>IFERROR(VLOOKUP(ROWS($BM$4:BM683),$BL$4:$BM$2337,2,0),"")</f>
        <v>Kalwaria Zebrzydowska (pow. wadowicki, woj. małopolskie)</v>
      </c>
      <c r="BP683" s="98">
        <v>0</v>
      </c>
      <c r="BQ683" s="98">
        <f>IF(ISNUMBER(SEARCH('ankieta ESG'!$G$186,BR683)),MAX($BQ$3:BQ682)+1,0)</f>
        <v>680</v>
      </c>
      <c r="BR683" s="134" t="s">
        <v>4683</v>
      </c>
      <c r="BS683" s="98">
        <v>0</v>
      </c>
      <c r="BT683" s="99" t="str">
        <f>IFERROR(VLOOKUP(ROWS($BR$4:BR683),$BQ$4:$BR$2337,2,0),"")</f>
        <v>Kalwaria Zebrzydowska (pow. wadowicki, woj. małopolskie)</v>
      </c>
      <c r="BU683" s="98">
        <v>0</v>
      </c>
      <c r="BV683" s="98">
        <f>IF(ISNUMBER(SEARCH('ankieta ESG'!$G$187,BW683)),MAX($BV$3:BV682)+1,0)</f>
        <v>680</v>
      </c>
      <c r="BW683" s="134" t="s">
        <v>4683</v>
      </c>
      <c r="BX683" s="98">
        <v>0</v>
      </c>
      <c r="BY683" s="99" t="str">
        <f>IFERROR(VLOOKUP(ROWS($BW$4:BW683),$BV$4:$BW$2337,2,0),"")</f>
        <v>Kalwaria Zebrzydowska (pow. wadowicki, woj. małopolskie)</v>
      </c>
      <c r="BZ683" s="98">
        <v>0</v>
      </c>
      <c r="CA683" s="98">
        <f>IF(ISNUMBER(SEARCH('ankieta ESG'!$G$188,CB683)),MAX($CA$3:CA682)+1,0)</f>
        <v>680</v>
      </c>
      <c r="CB683" s="134" t="s">
        <v>4683</v>
      </c>
      <c r="CC683" s="98">
        <v>0</v>
      </c>
      <c r="CD683" s="99" t="str">
        <f>IFERROR(VLOOKUP(ROWS($CB$4:CB683),$CA$4:$CB$2337,2,0),"")</f>
        <v>Kalwaria Zebrzydowska (pow. wadowicki, woj. małopolskie)</v>
      </c>
      <c r="CE683" s="98">
        <v>0</v>
      </c>
      <c r="CF683" s="98">
        <f>IF(ISNUMBER(SEARCH('ankieta ESG'!$G$189,CG683)),MAX($CF$3:CF682)+1,0)</f>
        <v>680</v>
      </c>
      <c r="CG683" s="134" t="s">
        <v>4683</v>
      </c>
      <c r="CH683" s="98">
        <v>0</v>
      </c>
      <c r="CI683" s="99" t="str">
        <f>IFERROR(VLOOKUP(ROWS($CG$4:CG683),$CF$4:$CG$2337,2,0),"")</f>
        <v>Kalwaria Zebrzydowska (pow. wadowicki, woj. małopolskie)</v>
      </c>
      <c r="CJ683" s="98">
        <v>0</v>
      </c>
    </row>
    <row r="684" spans="2:88">
      <c r="B684" s="98">
        <f>IF(ISNUMBER(SEARCH('ankieta ESG'!$E$11,C684)),MAX(B$3:$B683)+1,0)</f>
        <v>681</v>
      </c>
      <c r="C684" s="99" t="s">
        <v>725</v>
      </c>
      <c r="D684" s="98">
        <v>0</v>
      </c>
      <c r="E684" s="99" t="str">
        <f>IFERROR(VLOOKUP(ROWS($C$4:C684),$B$4:$C$1385,2,0),"")</f>
        <v>01.47.Z Chów i hodowla drobiu (PKD 2025)</v>
      </c>
      <c r="F684" s="98">
        <v>0</v>
      </c>
      <c r="AM684" s="98">
        <f>IF(ISNUMBER(SEARCH('ankieta ESG'!$G$180,AN684)),MAX(AM$3:$AM683)+1,0)</f>
        <v>681</v>
      </c>
      <c r="AN684" s="134" t="s">
        <v>4684</v>
      </c>
      <c r="AO684" s="98">
        <v>0</v>
      </c>
      <c r="AP684" s="99" t="str">
        <f>IFERROR(VLOOKUP(ROWS($AN$4:AN684),$AM$4:$AN$2337,2,0),"")</f>
        <v>Kałuszyn (pow. miński, woj. mazowieckie)</v>
      </c>
      <c r="AQ684" s="98">
        <v>0</v>
      </c>
      <c r="AR684" s="98">
        <f>IF(ISNUMBER(SEARCH('ankieta ESG'!$G$181,AS684)),MAX($AR$3:AR683)+1,0)</f>
        <v>681</v>
      </c>
      <c r="AS684" s="134" t="s">
        <v>4684</v>
      </c>
      <c r="AT684" s="98">
        <v>0</v>
      </c>
      <c r="AU684" s="99" t="str">
        <f>IFERROR(VLOOKUP(ROWS($AS$4:AS684),$AR$4:$AS$2337,2,0),"")</f>
        <v>Kałuszyn (pow. miński, woj. mazowieckie)</v>
      </c>
      <c r="AV684" s="98">
        <v>0</v>
      </c>
      <c r="AW684" s="98">
        <f>IF(ISNUMBER(SEARCH('ankieta ESG'!$G$182,AX684)),MAX($AW$3:AW683)+1,0)</f>
        <v>681</v>
      </c>
      <c r="AX684" s="134" t="s">
        <v>4684</v>
      </c>
      <c r="AY684" s="98">
        <v>0</v>
      </c>
      <c r="AZ684" s="99" t="str">
        <f>IFERROR(VLOOKUP(ROWS($AX$4:AX684),$AW$4:$AX$2337,2,0),"")</f>
        <v>Kałuszyn (pow. miński, woj. mazowieckie)</v>
      </c>
      <c r="BA684" s="98">
        <v>0</v>
      </c>
      <c r="BB684" s="98">
        <f>IF(ISNUMBER(SEARCH('ankieta ESG'!$G$183,BC684)),MAX($BB$3:BB683)+1,0)</f>
        <v>681</v>
      </c>
      <c r="BC684" s="134" t="s">
        <v>4684</v>
      </c>
      <c r="BD684" s="98">
        <v>0</v>
      </c>
      <c r="BE684" s="99" t="str">
        <f>IFERROR(VLOOKUP(ROWS($BC$4:BC684),$BB$4:$BC$2337,2,0),"")</f>
        <v>Kałuszyn (pow. miński, woj. mazowieckie)</v>
      </c>
      <c r="BF684" s="98">
        <v>0</v>
      </c>
      <c r="BG684" s="98">
        <f>IF(ISNUMBER(SEARCH('ankieta ESG'!$G$184,BH684)),MAX($BG$3:BG683)+1,0)</f>
        <v>681</v>
      </c>
      <c r="BH684" s="134" t="s">
        <v>4684</v>
      </c>
      <c r="BI684" s="98">
        <v>0</v>
      </c>
      <c r="BJ684" s="99" t="str">
        <f>IFERROR(VLOOKUP(ROWS($BH$4:BH684),$BG$4:$BH$2337,2,0),"")</f>
        <v>Kałuszyn (pow. miński, woj. mazowieckie)</v>
      </c>
      <c r="BK684" s="98">
        <v>0</v>
      </c>
      <c r="BL684" s="98">
        <f>IF(ISNUMBER(SEARCH('ankieta ESG'!$G$185,BM684)),MAX($BL$3:BL683)+1,0)</f>
        <v>681</v>
      </c>
      <c r="BM684" s="134" t="s">
        <v>4684</v>
      </c>
      <c r="BN684" s="98">
        <v>0</v>
      </c>
      <c r="BO684" s="99" t="str">
        <f>IFERROR(VLOOKUP(ROWS($BM$4:BM684),$BL$4:$BM$2337,2,0),"")</f>
        <v>Kałuszyn (pow. miński, woj. mazowieckie)</v>
      </c>
      <c r="BP684" s="98">
        <v>0</v>
      </c>
      <c r="BQ684" s="98">
        <f>IF(ISNUMBER(SEARCH('ankieta ESG'!$G$186,BR684)),MAX($BQ$3:BQ683)+1,0)</f>
        <v>681</v>
      </c>
      <c r="BR684" s="134" t="s">
        <v>4684</v>
      </c>
      <c r="BS684" s="98">
        <v>0</v>
      </c>
      <c r="BT684" s="99" t="str">
        <f>IFERROR(VLOOKUP(ROWS($BR$4:BR684),$BQ$4:$BR$2337,2,0),"")</f>
        <v>Kałuszyn (pow. miński, woj. mazowieckie)</v>
      </c>
      <c r="BU684" s="98">
        <v>0</v>
      </c>
      <c r="BV684" s="98">
        <f>IF(ISNUMBER(SEARCH('ankieta ESG'!$G$187,BW684)),MAX($BV$3:BV683)+1,0)</f>
        <v>681</v>
      </c>
      <c r="BW684" s="134" t="s">
        <v>4684</v>
      </c>
      <c r="BX684" s="98">
        <v>0</v>
      </c>
      <c r="BY684" s="99" t="str">
        <f>IFERROR(VLOOKUP(ROWS($BW$4:BW684),$BV$4:$BW$2337,2,0),"")</f>
        <v>Kałuszyn (pow. miński, woj. mazowieckie)</v>
      </c>
      <c r="BZ684" s="98">
        <v>0</v>
      </c>
      <c r="CA684" s="98">
        <f>IF(ISNUMBER(SEARCH('ankieta ESG'!$G$188,CB684)),MAX($CA$3:CA683)+1,0)</f>
        <v>681</v>
      </c>
      <c r="CB684" s="134" t="s">
        <v>4684</v>
      </c>
      <c r="CC684" s="98">
        <v>0</v>
      </c>
      <c r="CD684" s="99" t="str">
        <f>IFERROR(VLOOKUP(ROWS($CB$4:CB684),$CA$4:$CB$2337,2,0),"")</f>
        <v>Kałuszyn (pow. miński, woj. mazowieckie)</v>
      </c>
      <c r="CE684" s="98">
        <v>0</v>
      </c>
      <c r="CF684" s="98">
        <f>IF(ISNUMBER(SEARCH('ankieta ESG'!$G$189,CG684)),MAX($CF$3:CF683)+1,0)</f>
        <v>681</v>
      </c>
      <c r="CG684" s="134" t="s">
        <v>4684</v>
      </c>
      <c r="CH684" s="98">
        <v>0</v>
      </c>
      <c r="CI684" s="99" t="str">
        <f>IFERROR(VLOOKUP(ROWS($CG$4:CG684),$CF$4:$CG$2337,2,0),"")</f>
        <v>Kałuszyn (pow. miński, woj. mazowieckie)</v>
      </c>
      <c r="CJ684" s="98">
        <v>0</v>
      </c>
    </row>
    <row r="685" spans="2:88">
      <c r="B685" s="98">
        <f>IF(ISNUMBER(SEARCH('ankieta ESG'!$E$11,C685)),MAX(B$3:$B684)+1,0)</f>
        <v>682</v>
      </c>
      <c r="C685" s="99" t="s">
        <v>726</v>
      </c>
      <c r="D685" s="98">
        <v>0</v>
      </c>
      <c r="E685" s="99" t="str">
        <f>IFERROR(VLOOKUP(ROWS($C$4:C685),$B$4:$C$1385,2,0),"")</f>
        <v>01.48.Z Chów i hodowla pozostałych zwierząt (PKD 2025)</v>
      </c>
      <c r="F685" s="98">
        <v>0</v>
      </c>
      <c r="AM685" s="98">
        <f>IF(ISNUMBER(SEARCH('ankieta ESG'!$G$180,AN685)),MAX(AM$3:$AM684)+1,0)</f>
        <v>682</v>
      </c>
      <c r="AN685" s="134" t="s">
        <v>4685</v>
      </c>
      <c r="AO685" s="98">
        <v>0</v>
      </c>
      <c r="AP685" s="99" t="str">
        <f>IFERROR(VLOOKUP(ROWS($AN$4:AN685),$AM$4:$AN$2337,2,0),"")</f>
        <v>Kamienica (pow. limanowski, woj. małopolskie)</v>
      </c>
      <c r="AQ685" s="98">
        <v>0</v>
      </c>
      <c r="AR685" s="98">
        <f>IF(ISNUMBER(SEARCH('ankieta ESG'!$G$181,AS685)),MAX($AR$3:AR684)+1,0)</f>
        <v>682</v>
      </c>
      <c r="AS685" s="134" t="s">
        <v>4685</v>
      </c>
      <c r="AT685" s="98">
        <v>0</v>
      </c>
      <c r="AU685" s="99" t="str">
        <f>IFERROR(VLOOKUP(ROWS($AS$4:AS685),$AR$4:$AS$2337,2,0),"")</f>
        <v>Kamienica (pow. limanowski, woj. małopolskie)</v>
      </c>
      <c r="AV685" s="98">
        <v>0</v>
      </c>
      <c r="AW685" s="98">
        <f>IF(ISNUMBER(SEARCH('ankieta ESG'!$G$182,AX685)),MAX($AW$3:AW684)+1,0)</f>
        <v>682</v>
      </c>
      <c r="AX685" s="134" t="s">
        <v>4685</v>
      </c>
      <c r="AY685" s="98">
        <v>0</v>
      </c>
      <c r="AZ685" s="99" t="str">
        <f>IFERROR(VLOOKUP(ROWS($AX$4:AX685),$AW$4:$AX$2337,2,0),"")</f>
        <v>Kamienica (pow. limanowski, woj. małopolskie)</v>
      </c>
      <c r="BA685" s="98">
        <v>0</v>
      </c>
      <c r="BB685" s="98">
        <f>IF(ISNUMBER(SEARCH('ankieta ESG'!$G$183,BC685)),MAX($BB$3:BB684)+1,0)</f>
        <v>682</v>
      </c>
      <c r="BC685" s="134" t="s">
        <v>4685</v>
      </c>
      <c r="BD685" s="98">
        <v>0</v>
      </c>
      <c r="BE685" s="99" t="str">
        <f>IFERROR(VLOOKUP(ROWS($BC$4:BC685),$BB$4:$BC$2337,2,0),"")</f>
        <v>Kamienica (pow. limanowski, woj. małopolskie)</v>
      </c>
      <c r="BF685" s="98">
        <v>0</v>
      </c>
      <c r="BG685" s="98">
        <f>IF(ISNUMBER(SEARCH('ankieta ESG'!$G$184,BH685)),MAX($BG$3:BG684)+1,0)</f>
        <v>682</v>
      </c>
      <c r="BH685" s="134" t="s">
        <v>4685</v>
      </c>
      <c r="BI685" s="98">
        <v>0</v>
      </c>
      <c r="BJ685" s="99" t="str">
        <f>IFERROR(VLOOKUP(ROWS($BH$4:BH685),$BG$4:$BH$2337,2,0),"")</f>
        <v>Kamienica (pow. limanowski, woj. małopolskie)</v>
      </c>
      <c r="BK685" s="98">
        <v>0</v>
      </c>
      <c r="BL685" s="98">
        <f>IF(ISNUMBER(SEARCH('ankieta ESG'!$G$185,BM685)),MAX($BL$3:BL684)+1,0)</f>
        <v>682</v>
      </c>
      <c r="BM685" s="134" t="s">
        <v>4685</v>
      </c>
      <c r="BN685" s="98">
        <v>0</v>
      </c>
      <c r="BO685" s="99" t="str">
        <f>IFERROR(VLOOKUP(ROWS($BM$4:BM685),$BL$4:$BM$2337,2,0),"")</f>
        <v>Kamienica (pow. limanowski, woj. małopolskie)</v>
      </c>
      <c r="BP685" s="98">
        <v>0</v>
      </c>
      <c r="BQ685" s="98">
        <f>IF(ISNUMBER(SEARCH('ankieta ESG'!$G$186,BR685)),MAX($BQ$3:BQ684)+1,0)</f>
        <v>682</v>
      </c>
      <c r="BR685" s="134" t="s">
        <v>4685</v>
      </c>
      <c r="BS685" s="98">
        <v>0</v>
      </c>
      <c r="BT685" s="99" t="str">
        <f>IFERROR(VLOOKUP(ROWS($BR$4:BR685),$BQ$4:$BR$2337,2,0),"")</f>
        <v>Kamienica (pow. limanowski, woj. małopolskie)</v>
      </c>
      <c r="BU685" s="98">
        <v>0</v>
      </c>
      <c r="BV685" s="98">
        <f>IF(ISNUMBER(SEARCH('ankieta ESG'!$G$187,BW685)),MAX($BV$3:BV684)+1,0)</f>
        <v>682</v>
      </c>
      <c r="BW685" s="134" t="s">
        <v>4685</v>
      </c>
      <c r="BX685" s="98">
        <v>0</v>
      </c>
      <c r="BY685" s="99" t="str">
        <f>IFERROR(VLOOKUP(ROWS($BW$4:BW685),$BV$4:$BW$2337,2,0),"")</f>
        <v>Kamienica (pow. limanowski, woj. małopolskie)</v>
      </c>
      <c r="BZ685" s="98">
        <v>0</v>
      </c>
      <c r="CA685" s="98">
        <f>IF(ISNUMBER(SEARCH('ankieta ESG'!$G$188,CB685)),MAX($CA$3:CA684)+1,0)</f>
        <v>682</v>
      </c>
      <c r="CB685" s="134" t="s">
        <v>4685</v>
      </c>
      <c r="CC685" s="98">
        <v>0</v>
      </c>
      <c r="CD685" s="99" t="str">
        <f>IFERROR(VLOOKUP(ROWS($CB$4:CB685),$CA$4:$CB$2337,2,0),"")</f>
        <v>Kamienica (pow. limanowski, woj. małopolskie)</v>
      </c>
      <c r="CE685" s="98">
        <v>0</v>
      </c>
      <c r="CF685" s="98">
        <f>IF(ISNUMBER(SEARCH('ankieta ESG'!$G$189,CG685)),MAX($CF$3:CF684)+1,0)</f>
        <v>682</v>
      </c>
      <c r="CG685" s="134" t="s">
        <v>4685</v>
      </c>
      <c r="CH685" s="98">
        <v>0</v>
      </c>
      <c r="CI685" s="99" t="str">
        <f>IFERROR(VLOOKUP(ROWS($CG$4:CG685),$CF$4:$CG$2337,2,0),"")</f>
        <v>Kamienica (pow. limanowski, woj. małopolskie)</v>
      </c>
      <c r="CJ685" s="98">
        <v>0</v>
      </c>
    </row>
    <row r="686" spans="2:88">
      <c r="B686" s="98">
        <f>IF(ISNUMBER(SEARCH('ankieta ESG'!$E$11,C686)),MAX(B$3:$B685)+1,0)</f>
        <v>683</v>
      </c>
      <c r="C686" s="99" t="s">
        <v>727</v>
      </c>
      <c r="D686" s="98">
        <v>0</v>
      </c>
      <c r="E686" s="99" t="str">
        <f>IFERROR(VLOOKUP(ROWS($C$4:C686),$B$4:$C$1385,2,0),"")</f>
        <v>01.50.Z Uprawy rolne połączone z chowem i hodowlą zwierząt (działalność mieszana) (PKD 2025)</v>
      </c>
      <c r="F686" s="98">
        <v>0</v>
      </c>
      <c r="AM686" s="98">
        <f>IF(ISNUMBER(SEARCH('ankieta ESG'!$G$180,AN686)),MAX(AM$3:$AM685)+1,0)</f>
        <v>683</v>
      </c>
      <c r="AN686" s="134" t="s">
        <v>4686</v>
      </c>
      <c r="AO686" s="98">
        <v>0</v>
      </c>
      <c r="AP686" s="99" t="str">
        <f>IFERROR(VLOOKUP(ROWS($AN$4:AN686),$AM$4:$AN$2337,2,0),"")</f>
        <v>Kamienica Polska (pow. częstochowski, woj. śląskie)</v>
      </c>
      <c r="AQ686" s="98">
        <v>0</v>
      </c>
      <c r="AR686" s="98">
        <f>IF(ISNUMBER(SEARCH('ankieta ESG'!$G$181,AS686)),MAX($AR$3:AR685)+1,0)</f>
        <v>683</v>
      </c>
      <c r="AS686" s="134" t="s">
        <v>4686</v>
      </c>
      <c r="AT686" s="98">
        <v>0</v>
      </c>
      <c r="AU686" s="99" t="str">
        <f>IFERROR(VLOOKUP(ROWS($AS$4:AS686),$AR$4:$AS$2337,2,0),"")</f>
        <v>Kamienica Polska (pow. częstochowski, woj. śląskie)</v>
      </c>
      <c r="AV686" s="98">
        <v>0</v>
      </c>
      <c r="AW686" s="98">
        <f>IF(ISNUMBER(SEARCH('ankieta ESG'!$G$182,AX686)),MAX($AW$3:AW685)+1,0)</f>
        <v>683</v>
      </c>
      <c r="AX686" s="134" t="s">
        <v>4686</v>
      </c>
      <c r="AY686" s="98">
        <v>0</v>
      </c>
      <c r="AZ686" s="99" t="str">
        <f>IFERROR(VLOOKUP(ROWS($AX$4:AX686),$AW$4:$AX$2337,2,0),"")</f>
        <v>Kamienica Polska (pow. częstochowski, woj. śląskie)</v>
      </c>
      <c r="BA686" s="98">
        <v>0</v>
      </c>
      <c r="BB686" s="98">
        <f>IF(ISNUMBER(SEARCH('ankieta ESG'!$G$183,BC686)),MAX($BB$3:BB685)+1,0)</f>
        <v>683</v>
      </c>
      <c r="BC686" s="134" t="s">
        <v>4686</v>
      </c>
      <c r="BD686" s="98">
        <v>0</v>
      </c>
      <c r="BE686" s="99" t="str">
        <f>IFERROR(VLOOKUP(ROWS($BC$4:BC686),$BB$4:$BC$2337,2,0),"")</f>
        <v>Kamienica Polska (pow. częstochowski, woj. śląskie)</v>
      </c>
      <c r="BF686" s="98">
        <v>0</v>
      </c>
      <c r="BG686" s="98">
        <f>IF(ISNUMBER(SEARCH('ankieta ESG'!$G$184,BH686)),MAX($BG$3:BG685)+1,0)</f>
        <v>683</v>
      </c>
      <c r="BH686" s="134" t="s">
        <v>4686</v>
      </c>
      <c r="BI686" s="98">
        <v>0</v>
      </c>
      <c r="BJ686" s="99" t="str">
        <f>IFERROR(VLOOKUP(ROWS($BH$4:BH686),$BG$4:$BH$2337,2,0),"")</f>
        <v>Kamienica Polska (pow. częstochowski, woj. śląskie)</v>
      </c>
      <c r="BK686" s="98">
        <v>0</v>
      </c>
      <c r="BL686" s="98">
        <f>IF(ISNUMBER(SEARCH('ankieta ESG'!$G$185,BM686)),MAX($BL$3:BL685)+1,0)</f>
        <v>683</v>
      </c>
      <c r="BM686" s="134" t="s">
        <v>4686</v>
      </c>
      <c r="BN686" s="98">
        <v>0</v>
      </c>
      <c r="BO686" s="99" t="str">
        <f>IFERROR(VLOOKUP(ROWS($BM$4:BM686),$BL$4:$BM$2337,2,0),"")</f>
        <v>Kamienica Polska (pow. częstochowski, woj. śląskie)</v>
      </c>
      <c r="BP686" s="98">
        <v>0</v>
      </c>
      <c r="BQ686" s="98">
        <f>IF(ISNUMBER(SEARCH('ankieta ESG'!$G$186,BR686)),MAX($BQ$3:BQ685)+1,0)</f>
        <v>683</v>
      </c>
      <c r="BR686" s="134" t="s">
        <v>4686</v>
      </c>
      <c r="BS686" s="98">
        <v>0</v>
      </c>
      <c r="BT686" s="99" t="str">
        <f>IFERROR(VLOOKUP(ROWS($BR$4:BR686),$BQ$4:$BR$2337,2,0),"")</f>
        <v>Kamienica Polska (pow. częstochowski, woj. śląskie)</v>
      </c>
      <c r="BU686" s="98">
        <v>0</v>
      </c>
      <c r="BV686" s="98">
        <f>IF(ISNUMBER(SEARCH('ankieta ESG'!$G$187,BW686)),MAX($BV$3:BV685)+1,0)</f>
        <v>683</v>
      </c>
      <c r="BW686" s="134" t="s">
        <v>4686</v>
      </c>
      <c r="BX686" s="98">
        <v>0</v>
      </c>
      <c r="BY686" s="99" t="str">
        <f>IFERROR(VLOOKUP(ROWS($BW$4:BW686),$BV$4:$BW$2337,2,0),"")</f>
        <v>Kamienica Polska (pow. częstochowski, woj. śląskie)</v>
      </c>
      <c r="BZ686" s="98">
        <v>0</v>
      </c>
      <c r="CA686" s="98">
        <f>IF(ISNUMBER(SEARCH('ankieta ESG'!$G$188,CB686)),MAX($CA$3:CA685)+1,0)</f>
        <v>683</v>
      </c>
      <c r="CB686" s="134" t="s">
        <v>4686</v>
      </c>
      <c r="CC686" s="98">
        <v>0</v>
      </c>
      <c r="CD686" s="99" t="str">
        <f>IFERROR(VLOOKUP(ROWS($CB$4:CB686),$CA$4:$CB$2337,2,0),"")</f>
        <v>Kamienica Polska (pow. częstochowski, woj. śląskie)</v>
      </c>
      <c r="CE686" s="98">
        <v>0</v>
      </c>
      <c r="CF686" s="98">
        <f>IF(ISNUMBER(SEARCH('ankieta ESG'!$G$189,CG686)),MAX($CF$3:CF685)+1,0)</f>
        <v>683</v>
      </c>
      <c r="CG686" s="134" t="s">
        <v>4686</v>
      </c>
      <c r="CH686" s="98">
        <v>0</v>
      </c>
      <c r="CI686" s="99" t="str">
        <f>IFERROR(VLOOKUP(ROWS($CG$4:CG686),$CF$4:$CG$2337,2,0),"")</f>
        <v>Kamienica Polska (pow. częstochowski, woj. śląskie)</v>
      </c>
      <c r="CJ686" s="98">
        <v>0</v>
      </c>
    </row>
    <row r="687" spans="2:88">
      <c r="B687" s="98">
        <f>IF(ISNUMBER(SEARCH('ankieta ESG'!$E$11,C687)),MAX(B$3:$B686)+1,0)</f>
        <v>684</v>
      </c>
      <c r="C687" s="99" t="s">
        <v>728</v>
      </c>
      <c r="D687" s="98">
        <v>0</v>
      </c>
      <c r="E687" s="99" t="str">
        <f>IFERROR(VLOOKUP(ROWS($C$4:C687),$B$4:$C$1385,2,0),"")</f>
        <v>01.61.Z Działalność usługowa wspomagająca produkcję roślinną (PKD 2025)</v>
      </c>
      <c r="F687" s="98">
        <v>0</v>
      </c>
      <c r="AM687" s="98">
        <f>IF(ISNUMBER(SEARCH('ankieta ESG'!$G$180,AN687)),MAX(AM$3:$AM686)+1,0)</f>
        <v>684</v>
      </c>
      <c r="AN687" s="134" t="s">
        <v>4687</v>
      </c>
      <c r="AO687" s="98">
        <v>0</v>
      </c>
      <c r="AP687" s="99" t="str">
        <f>IFERROR(VLOOKUP(ROWS($AN$4:AN687),$AM$4:$AN$2337,2,0),"")</f>
        <v>Kamieniec (pow. grodziski, woj. wielkopolskie)</v>
      </c>
      <c r="AQ687" s="98">
        <v>0</v>
      </c>
      <c r="AR687" s="98">
        <f>IF(ISNUMBER(SEARCH('ankieta ESG'!$G$181,AS687)),MAX($AR$3:AR686)+1,0)</f>
        <v>684</v>
      </c>
      <c r="AS687" s="134" t="s">
        <v>4687</v>
      </c>
      <c r="AT687" s="98">
        <v>0</v>
      </c>
      <c r="AU687" s="99" t="str">
        <f>IFERROR(VLOOKUP(ROWS($AS$4:AS687),$AR$4:$AS$2337,2,0),"")</f>
        <v>Kamieniec (pow. grodziski, woj. wielkopolskie)</v>
      </c>
      <c r="AV687" s="98">
        <v>0</v>
      </c>
      <c r="AW687" s="98">
        <f>IF(ISNUMBER(SEARCH('ankieta ESG'!$G$182,AX687)),MAX($AW$3:AW686)+1,0)</f>
        <v>684</v>
      </c>
      <c r="AX687" s="134" t="s">
        <v>4687</v>
      </c>
      <c r="AY687" s="98">
        <v>0</v>
      </c>
      <c r="AZ687" s="99" t="str">
        <f>IFERROR(VLOOKUP(ROWS($AX$4:AX687),$AW$4:$AX$2337,2,0),"")</f>
        <v>Kamieniec (pow. grodziski, woj. wielkopolskie)</v>
      </c>
      <c r="BA687" s="98">
        <v>0</v>
      </c>
      <c r="BB687" s="98">
        <f>IF(ISNUMBER(SEARCH('ankieta ESG'!$G$183,BC687)),MAX($BB$3:BB686)+1,0)</f>
        <v>684</v>
      </c>
      <c r="BC687" s="134" t="s">
        <v>4687</v>
      </c>
      <c r="BD687" s="98">
        <v>0</v>
      </c>
      <c r="BE687" s="99" t="str">
        <f>IFERROR(VLOOKUP(ROWS($BC$4:BC687),$BB$4:$BC$2337,2,0),"")</f>
        <v>Kamieniec (pow. grodziski, woj. wielkopolskie)</v>
      </c>
      <c r="BF687" s="98">
        <v>0</v>
      </c>
      <c r="BG687" s="98">
        <f>IF(ISNUMBER(SEARCH('ankieta ESG'!$G$184,BH687)),MAX($BG$3:BG686)+1,0)</f>
        <v>684</v>
      </c>
      <c r="BH687" s="134" t="s">
        <v>4687</v>
      </c>
      <c r="BI687" s="98">
        <v>0</v>
      </c>
      <c r="BJ687" s="99" t="str">
        <f>IFERROR(VLOOKUP(ROWS($BH$4:BH687),$BG$4:$BH$2337,2,0),"")</f>
        <v>Kamieniec (pow. grodziski, woj. wielkopolskie)</v>
      </c>
      <c r="BK687" s="98">
        <v>0</v>
      </c>
      <c r="BL687" s="98">
        <f>IF(ISNUMBER(SEARCH('ankieta ESG'!$G$185,BM687)),MAX($BL$3:BL686)+1,0)</f>
        <v>684</v>
      </c>
      <c r="BM687" s="134" t="s">
        <v>4687</v>
      </c>
      <c r="BN687" s="98">
        <v>0</v>
      </c>
      <c r="BO687" s="99" t="str">
        <f>IFERROR(VLOOKUP(ROWS($BM$4:BM687),$BL$4:$BM$2337,2,0),"")</f>
        <v>Kamieniec (pow. grodziski, woj. wielkopolskie)</v>
      </c>
      <c r="BP687" s="98">
        <v>0</v>
      </c>
      <c r="BQ687" s="98">
        <f>IF(ISNUMBER(SEARCH('ankieta ESG'!$G$186,BR687)),MAX($BQ$3:BQ686)+1,0)</f>
        <v>684</v>
      </c>
      <c r="BR687" s="134" t="s">
        <v>4687</v>
      </c>
      <c r="BS687" s="98">
        <v>0</v>
      </c>
      <c r="BT687" s="99" t="str">
        <f>IFERROR(VLOOKUP(ROWS($BR$4:BR687),$BQ$4:$BR$2337,2,0),"")</f>
        <v>Kamieniec (pow. grodziski, woj. wielkopolskie)</v>
      </c>
      <c r="BU687" s="98">
        <v>0</v>
      </c>
      <c r="BV687" s="98">
        <f>IF(ISNUMBER(SEARCH('ankieta ESG'!$G$187,BW687)),MAX($BV$3:BV686)+1,0)</f>
        <v>684</v>
      </c>
      <c r="BW687" s="134" t="s">
        <v>4687</v>
      </c>
      <c r="BX687" s="98">
        <v>0</v>
      </c>
      <c r="BY687" s="99" t="str">
        <f>IFERROR(VLOOKUP(ROWS($BW$4:BW687),$BV$4:$BW$2337,2,0),"")</f>
        <v>Kamieniec (pow. grodziski, woj. wielkopolskie)</v>
      </c>
      <c r="BZ687" s="98">
        <v>0</v>
      </c>
      <c r="CA687" s="98">
        <f>IF(ISNUMBER(SEARCH('ankieta ESG'!$G$188,CB687)),MAX($CA$3:CA686)+1,0)</f>
        <v>684</v>
      </c>
      <c r="CB687" s="134" t="s">
        <v>4687</v>
      </c>
      <c r="CC687" s="98">
        <v>0</v>
      </c>
      <c r="CD687" s="99" t="str">
        <f>IFERROR(VLOOKUP(ROWS($CB$4:CB687),$CA$4:$CB$2337,2,0),"")</f>
        <v>Kamieniec (pow. grodziski, woj. wielkopolskie)</v>
      </c>
      <c r="CE687" s="98">
        <v>0</v>
      </c>
      <c r="CF687" s="98">
        <f>IF(ISNUMBER(SEARCH('ankieta ESG'!$G$189,CG687)),MAX($CF$3:CF686)+1,0)</f>
        <v>684</v>
      </c>
      <c r="CG687" s="134" t="s">
        <v>4687</v>
      </c>
      <c r="CH687" s="98">
        <v>0</v>
      </c>
      <c r="CI687" s="99" t="str">
        <f>IFERROR(VLOOKUP(ROWS($CG$4:CG687),$CF$4:$CG$2337,2,0),"")</f>
        <v>Kamieniec (pow. grodziski, woj. wielkopolskie)</v>
      </c>
      <c r="CJ687" s="98">
        <v>0</v>
      </c>
    </row>
    <row r="688" spans="2:88">
      <c r="B688" s="98">
        <f>IF(ISNUMBER(SEARCH('ankieta ESG'!$E$11,C688)),MAX(B$3:$B687)+1,0)</f>
        <v>685</v>
      </c>
      <c r="C688" s="99" t="s">
        <v>729</v>
      </c>
      <c r="D688" s="98">
        <v>0</v>
      </c>
      <c r="E688" s="99" t="str">
        <f>IFERROR(VLOOKUP(ROWS($C$4:C688),$B$4:$C$1385,2,0),"")</f>
        <v>01.62.Z Działalność usługowa wspomagająca chów i hodowlę zwierząt gospodarskich (PKD 2025)</v>
      </c>
      <c r="F688" s="98">
        <v>0</v>
      </c>
      <c r="AM688" s="98">
        <f>IF(ISNUMBER(SEARCH('ankieta ESG'!$G$180,AN688)),MAX(AM$3:$AM687)+1,0)</f>
        <v>685</v>
      </c>
      <c r="AN688" s="134" t="s">
        <v>4688</v>
      </c>
      <c r="AO688" s="98">
        <v>0</v>
      </c>
      <c r="AP688" s="99" t="str">
        <f>IFERROR(VLOOKUP(ROWS($AN$4:AN688),$AM$4:$AN$2337,2,0),"")</f>
        <v>Kamieniec Ząbkowicki (pow. ząbkowicki, woj. dolnośląskie)</v>
      </c>
      <c r="AQ688" s="98">
        <v>0</v>
      </c>
      <c r="AR688" s="98">
        <f>IF(ISNUMBER(SEARCH('ankieta ESG'!$G$181,AS688)),MAX($AR$3:AR687)+1,0)</f>
        <v>685</v>
      </c>
      <c r="AS688" s="134" t="s">
        <v>4688</v>
      </c>
      <c r="AT688" s="98">
        <v>0</v>
      </c>
      <c r="AU688" s="99" t="str">
        <f>IFERROR(VLOOKUP(ROWS($AS$4:AS688),$AR$4:$AS$2337,2,0),"")</f>
        <v>Kamieniec Ząbkowicki (pow. ząbkowicki, woj. dolnośląskie)</v>
      </c>
      <c r="AV688" s="98">
        <v>0</v>
      </c>
      <c r="AW688" s="98">
        <f>IF(ISNUMBER(SEARCH('ankieta ESG'!$G$182,AX688)),MAX($AW$3:AW687)+1,0)</f>
        <v>685</v>
      </c>
      <c r="AX688" s="134" t="s">
        <v>4688</v>
      </c>
      <c r="AY688" s="98">
        <v>0</v>
      </c>
      <c r="AZ688" s="99" t="str">
        <f>IFERROR(VLOOKUP(ROWS($AX$4:AX688),$AW$4:$AX$2337,2,0),"")</f>
        <v>Kamieniec Ząbkowicki (pow. ząbkowicki, woj. dolnośląskie)</v>
      </c>
      <c r="BA688" s="98">
        <v>0</v>
      </c>
      <c r="BB688" s="98">
        <f>IF(ISNUMBER(SEARCH('ankieta ESG'!$G$183,BC688)),MAX($BB$3:BB687)+1,0)</f>
        <v>685</v>
      </c>
      <c r="BC688" s="134" t="s">
        <v>4688</v>
      </c>
      <c r="BD688" s="98">
        <v>0</v>
      </c>
      <c r="BE688" s="99" t="str">
        <f>IFERROR(VLOOKUP(ROWS($BC$4:BC688),$BB$4:$BC$2337,2,0),"")</f>
        <v>Kamieniec Ząbkowicki (pow. ząbkowicki, woj. dolnośląskie)</v>
      </c>
      <c r="BF688" s="98">
        <v>0</v>
      </c>
      <c r="BG688" s="98">
        <f>IF(ISNUMBER(SEARCH('ankieta ESG'!$G$184,BH688)),MAX($BG$3:BG687)+1,0)</f>
        <v>685</v>
      </c>
      <c r="BH688" s="134" t="s">
        <v>4688</v>
      </c>
      <c r="BI688" s="98">
        <v>0</v>
      </c>
      <c r="BJ688" s="99" t="str">
        <f>IFERROR(VLOOKUP(ROWS($BH$4:BH688),$BG$4:$BH$2337,2,0),"")</f>
        <v>Kamieniec Ząbkowicki (pow. ząbkowicki, woj. dolnośląskie)</v>
      </c>
      <c r="BK688" s="98">
        <v>0</v>
      </c>
      <c r="BL688" s="98">
        <f>IF(ISNUMBER(SEARCH('ankieta ESG'!$G$185,BM688)),MAX($BL$3:BL687)+1,0)</f>
        <v>685</v>
      </c>
      <c r="BM688" s="134" t="s">
        <v>4688</v>
      </c>
      <c r="BN688" s="98">
        <v>0</v>
      </c>
      <c r="BO688" s="99" t="str">
        <f>IFERROR(VLOOKUP(ROWS($BM$4:BM688),$BL$4:$BM$2337,2,0),"")</f>
        <v>Kamieniec Ząbkowicki (pow. ząbkowicki, woj. dolnośląskie)</v>
      </c>
      <c r="BP688" s="98">
        <v>0</v>
      </c>
      <c r="BQ688" s="98">
        <f>IF(ISNUMBER(SEARCH('ankieta ESG'!$G$186,BR688)),MAX($BQ$3:BQ687)+1,0)</f>
        <v>685</v>
      </c>
      <c r="BR688" s="134" t="s">
        <v>4688</v>
      </c>
      <c r="BS688" s="98">
        <v>0</v>
      </c>
      <c r="BT688" s="99" t="str">
        <f>IFERROR(VLOOKUP(ROWS($BR$4:BR688),$BQ$4:$BR$2337,2,0),"")</f>
        <v>Kamieniec Ząbkowicki (pow. ząbkowicki, woj. dolnośląskie)</v>
      </c>
      <c r="BU688" s="98">
        <v>0</v>
      </c>
      <c r="BV688" s="98">
        <f>IF(ISNUMBER(SEARCH('ankieta ESG'!$G$187,BW688)),MAX($BV$3:BV687)+1,0)</f>
        <v>685</v>
      </c>
      <c r="BW688" s="134" t="s">
        <v>4688</v>
      </c>
      <c r="BX688" s="98">
        <v>0</v>
      </c>
      <c r="BY688" s="99" t="str">
        <f>IFERROR(VLOOKUP(ROWS($BW$4:BW688),$BV$4:$BW$2337,2,0),"")</f>
        <v>Kamieniec Ząbkowicki (pow. ząbkowicki, woj. dolnośląskie)</v>
      </c>
      <c r="BZ688" s="98">
        <v>0</v>
      </c>
      <c r="CA688" s="98">
        <f>IF(ISNUMBER(SEARCH('ankieta ESG'!$G$188,CB688)),MAX($CA$3:CA687)+1,0)</f>
        <v>685</v>
      </c>
      <c r="CB688" s="134" t="s">
        <v>4688</v>
      </c>
      <c r="CC688" s="98">
        <v>0</v>
      </c>
      <c r="CD688" s="99" t="str">
        <f>IFERROR(VLOOKUP(ROWS($CB$4:CB688),$CA$4:$CB$2337,2,0),"")</f>
        <v>Kamieniec Ząbkowicki (pow. ząbkowicki, woj. dolnośląskie)</v>
      </c>
      <c r="CE688" s="98">
        <v>0</v>
      </c>
      <c r="CF688" s="98">
        <f>IF(ISNUMBER(SEARCH('ankieta ESG'!$G$189,CG688)),MAX($CF$3:CF687)+1,0)</f>
        <v>685</v>
      </c>
      <c r="CG688" s="134" t="s">
        <v>4688</v>
      </c>
      <c r="CH688" s="98">
        <v>0</v>
      </c>
      <c r="CI688" s="99" t="str">
        <f>IFERROR(VLOOKUP(ROWS($CG$4:CG688),$CF$4:$CG$2337,2,0),"")</f>
        <v>Kamieniec Ząbkowicki (pow. ząbkowicki, woj. dolnośląskie)</v>
      </c>
      <c r="CJ688" s="98">
        <v>0</v>
      </c>
    </row>
    <row r="689" spans="2:88">
      <c r="B689" s="98">
        <f>IF(ISNUMBER(SEARCH('ankieta ESG'!$E$11,C689)),MAX(B$3:$B688)+1,0)</f>
        <v>686</v>
      </c>
      <c r="C689" s="99" t="s">
        <v>730</v>
      </c>
      <c r="D689" s="98">
        <v>0</v>
      </c>
      <c r="E689" s="99" t="str">
        <f>IFERROR(VLOOKUP(ROWS($C$4:C689),$B$4:$C$1385,2,0),"")</f>
        <v>01.63.Z Działalność usługowa następująca po zbiorach oraz obróbka nasion dla celów rozmnażania roślin (PKD 2025)</v>
      </c>
      <c r="F689" s="98">
        <v>0</v>
      </c>
      <c r="AM689" s="98">
        <f>IF(ISNUMBER(SEARCH('ankieta ESG'!$G$180,AN689)),MAX(AM$3:$AM688)+1,0)</f>
        <v>686</v>
      </c>
      <c r="AN689" s="134" t="s">
        <v>4689</v>
      </c>
      <c r="AO689" s="98">
        <v>0</v>
      </c>
      <c r="AP689" s="99" t="str">
        <f>IFERROR(VLOOKUP(ROWS($AN$4:AN689),$AM$4:$AN$2337,2,0),"")</f>
        <v>Kamienna Góra (pow. kamiennogórski, woj. dolnośląskie)</v>
      </c>
      <c r="AQ689" s="98">
        <v>0</v>
      </c>
      <c r="AR689" s="98">
        <f>IF(ISNUMBER(SEARCH('ankieta ESG'!$G$181,AS689)),MAX($AR$3:AR688)+1,0)</f>
        <v>686</v>
      </c>
      <c r="AS689" s="134" t="s">
        <v>4689</v>
      </c>
      <c r="AT689" s="98">
        <v>0</v>
      </c>
      <c r="AU689" s="99" t="str">
        <f>IFERROR(VLOOKUP(ROWS($AS$4:AS689),$AR$4:$AS$2337,2,0),"")</f>
        <v>Kamienna Góra (pow. kamiennogórski, woj. dolnośląskie)</v>
      </c>
      <c r="AV689" s="98">
        <v>0</v>
      </c>
      <c r="AW689" s="98">
        <f>IF(ISNUMBER(SEARCH('ankieta ESG'!$G$182,AX689)),MAX($AW$3:AW688)+1,0)</f>
        <v>686</v>
      </c>
      <c r="AX689" s="134" t="s">
        <v>4689</v>
      </c>
      <c r="AY689" s="98">
        <v>0</v>
      </c>
      <c r="AZ689" s="99" t="str">
        <f>IFERROR(VLOOKUP(ROWS($AX$4:AX689),$AW$4:$AX$2337,2,0),"")</f>
        <v>Kamienna Góra (pow. kamiennogórski, woj. dolnośląskie)</v>
      </c>
      <c r="BA689" s="98">
        <v>0</v>
      </c>
      <c r="BB689" s="98">
        <f>IF(ISNUMBER(SEARCH('ankieta ESG'!$G$183,BC689)),MAX($BB$3:BB688)+1,0)</f>
        <v>686</v>
      </c>
      <c r="BC689" s="134" t="s">
        <v>4689</v>
      </c>
      <c r="BD689" s="98">
        <v>0</v>
      </c>
      <c r="BE689" s="99" t="str">
        <f>IFERROR(VLOOKUP(ROWS($BC$4:BC689),$BB$4:$BC$2337,2,0),"")</f>
        <v>Kamienna Góra (pow. kamiennogórski, woj. dolnośląskie)</v>
      </c>
      <c r="BF689" s="98">
        <v>0</v>
      </c>
      <c r="BG689" s="98">
        <f>IF(ISNUMBER(SEARCH('ankieta ESG'!$G$184,BH689)),MAX($BG$3:BG688)+1,0)</f>
        <v>686</v>
      </c>
      <c r="BH689" s="134" t="s">
        <v>4689</v>
      </c>
      <c r="BI689" s="98">
        <v>0</v>
      </c>
      <c r="BJ689" s="99" t="str">
        <f>IFERROR(VLOOKUP(ROWS($BH$4:BH689),$BG$4:$BH$2337,2,0),"")</f>
        <v>Kamienna Góra (pow. kamiennogórski, woj. dolnośląskie)</v>
      </c>
      <c r="BK689" s="98">
        <v>0</v>
      </c>
      <c r="BL689" s="98">
        <f>IF(ISNUMBER(SEARCH('ankieta ESG'!$G$185,BM689)),MAX($BL$3:BL688)+1,0)</f>
        <v>686</v>
      </c>
      <c r="BM689" s="134" t="s">
        <v>4689</v>
      </c>
      <c r="BN689" s="98">
        <v>0</v>
      </c>
      <c r="BO689" s="99" t="str">
        <f>IFERROR(VLOOKUP(ROWS($BM$4:BM689),$BL$4:$BM$2337,2,0),"")</f>
        <v>Kamienna Góra (pow. kamiennogórski, woj. dolnośląskie)</v>
      </c>
      <c r="BP689" s="98">
        <v>0</v>
      </c>
      <c r="BQ689" s="98">
        <f>IF(ISNUMBER(SEARCH('ankieta ESG'!$G$186,BR689)),MAX($BQ$3:BQ688)+1,0)</f>
        <v>686</v>
      </c>
      <c r="BR689" s="134" t="s">
        <v>4689</v>
      </c>
      <c r="BS689" s="98">
        <v>0</v>
      </c>
      <c r="BT689" s="99" t="str">
        <f>IFERROR(VLOOKUP(ROWS($BR$4:BR689),$BQ$4:$BR$2337,2,0),"")</f>
        <v>Kamienna Góra (pow. kamiennogórski, woj. dolnośląskie)</v>
      </c>
      <c r="BU689" s="98">
        <v>0</v>
      </c>
      <c r="BV689" s="98">
        <f>IF(ISNUMBER(SEARCH('ankieta ESG'!$G$187,BW689)),MAX($BV$3:BV688)+1,0)</f>
        <v>686</v>
      </c>
      <c r="BW689" s="134" t="s">
        <v>4689</v>
      </c>
      <c r="BX689" s="98">
        <v>0</v>
      </c>
      <c r="BY689" s="99" t="str">
        <f>IFERROR(VLOOKUP(ROWS($BW$4:BW689),$BV$4:$BW$2337,2,0),"")</f>
        <v>Kamienna Góra (pow. kamiennogórski, woj. dolnośląskie)</v>
      </c>
      <c r="BZ689" s="98">
        <v>0</v>
      </c>
      <c r="CA689" s="98">
        <f>IF(ISNUMBER(SEARCH('ankieta ESG'!$G$188,CB689)),MAX($CA$3:CA688)+1,0)</f>
        <v>686</v>
      </c>
      <c r="CB689" s="134" t="s">
        <v>4689</v>
      </c>
      <c r="CC689" s="98">
        <v>0</v>
      </c>
      <c r="CD689" s="99" t="str">
        <f>IFERROR(VLOOKUP(ROWS($CB$4:CB689),$CA$4:$CB$2337,2,0),"")</f>
        <v>Kamienna Góra (pow. kamiennogórski, woj. dolnośląskie)</v>
      </c>
      <c r="CE689" s="98">
        <v>0</v>
      </c>
      <c r="CF689" s="98">
        <f>IF(ISNUMBER(SEARCH('ankieta ESG'!$G$189,CG689)),MAX($CF$3:CF688)+1,0)</f>
        <v>686</v>
      </c>
      <c r="CG689" s="134" t="s">
        <v>4689</v>
      </c>
      <c r="CH689" s="98">
        <v>0</v>
      </c>
      <c r="CI689" s="99" t="str">
        <f>IFERROR(VLOOKUP(ROWS($CG$4:CG689),$CF$4:$CG$2337,2,0),"")</f>
        <v>Kamienna Góra (pow. kamiennogórski, woj. dolnośląskie)</v>
      </c>
      <c r="CJ689" s="98">
        <v>0</v>
      </c>
    </row>
    <row r="690" spans="2:88">
      <c r="B690" s="98">
        <f>IF(ISNUMBER(SEARCH('ankieta ESG'!$E$11,C690)),MAX(B$3:$B689)+1,0)</f>
        <v>687</v>
      </c>
      <c r="C690" s="99" t="s">
        <v>731</v>
      </c>
      <c r="D690" s="98">
        <v>0</v>
      </c>
      <c r="E690" s="99" t="str">
        <f>IFERROR(VLOOKUP(ROWS($C$4:C690),$B$4:$C$1385,2,0),"")</f>
        <v>01.70.Z Łowiectwo i pozyskiwanie zwierząt łownych, włączając działalność usługową (PKD 2025)</v>
      </c>
      <c r="F690" s="98">
        <v>0</v>
      </c>
      <c r="AM690" s="98">
        <f>IF(ISNUMBER(SEARCH('ankieta ESG'!$G$180,AN690)),MAX(AM$3:$AM689)+1,0)</f>
        <v>687</v>
      </c>
      <c r="AN690" s="134" t="s">
        <v>4690</v>
      </c>
      <c r="AO690" s="98">
        <v>0</v>
      </c>
      <c r="AP690" s="99" t="str">
        <f>IFERROR(VLOOKUP(ROWS($AN$4:AN690),$AM$4:$AN$2337,2,0),"")</f>
        <v>Kamiennik (pow. nyski, woj. opolskie)</v>
      </c>
      <c r="AQ690" s="98">
        <v>0</v>
      </c>
      <c r="AR690" s="98">
        <f>IF(ISNUMBER(SEARCH('ankieta ESG'!$G$181,AS690)),MAX($AR$3:AR689)+1,0)</f>
        <v>687</v>
      </c>
      <c r="AS690" s="134" t="s">
        <v>4690</v>
      </c>
      <c r="AT690" s="98">
        <v>0</v>
      </c>
      <c r="AU690" s="99" t="str">
        <f>IFERROR(VLOOKUP(ROWS($AS$4:AS690),$AR$4:$AS$2337,2,0),"")</f>
        <v>Kamiennik (pow. nyski, woj. opolskie)</v>
      </c>
      <c r="AV690" s="98">
        <v>0</v>
      </c>
      <c r="AW690" s="98">
        <f>IF(ISNUMBER(SEARCH('ankieta ESG'!$G$182,AX690)),MAX($AW$3:AW689)+1,0)</f>
        <v>687</v>
      </c>
      <c r="AX690" s="134" t="s">
        <v>4690</v>
      </c>
      <c r="AY690" s="98">
        <v>0</v>
      </c>
      <c r="AZ690" s="99" t="str">
        <f>IFERROR(VLOOKUP(ROWS($AX$4:AX690),$AW$4:$AX$2337,2,0),"")</f>
        <v>Kamiennik (pow. nyski, woj. opolskie)</v>
      </c>
      <c r="BA690" s="98">
        <v>0</v>
      </c>
      <c r="BB690" s="98">
        <f>IF(ISNUMBER(SEARCH('ankieta ESG'!$G$183,BC690)),MAX($BB$3:BB689)+1,0)</f>
        <v>687</v>
      </c>
      <c r="BC690" s="134" t="s">
        <v>4690</v>
      </c>
      <c r="BD690" s="98">
        <v>0</v>
      </c>
      <c r="BE690" s="99" t="str">
        <f>IFERROR(VLOOKUP(ROWS($BC$4:BC690),$BB$4:$BC$2337,2,0),"")</f>
        <v>Kamiennik (pow. nyski, woj. opolskie)</v>
      </c>
      <c r="BF690" s="98">
        <v>0</v>
      </c>
      <c r="BG690" s="98">
        <f>IF(ISNUMBER(SEARCH('ankieta ESG'!$G$184,BH690)),MAX($BG$3:BG689)+1,0)</f>
        <v>687</v>
      </c>
      <c r="BH690" s="134" t="s">
        <v>4690</v>
      </c>
      <c r="BI690" s="98">
        <v>0</v>
      </c>
      <c r="BJ690" s="99" t="str">
        <f>IFERROR(VLOOKUP(ROWS($BH$4:BH690),$BG$4:$BH$2337,2,0),"")</f>
        <v>Kamiennik (pow. nyski, woj. opolskie)</v>
      </c>
      <c r="BK690" s="98">
        <v>0</v>
      </c>
      <c r="BL690" s="98">
        <f>IF(ISNUMBER(SEARCH('ankieta ESG'!$G$185,BM690)),MAX($BL$3:BL689)+1,0)</f>
        <v>687</v>
      </c>
      <c r="BM690" s="134" t="s">
        <v>4690</v>
      </c>
      <c r="BN690" s="98">
        <v>0</v>
      </c>
      <c r="BO690" s="99" t="str">
        <f>IFERROR(VLOOKUP(ROWS($BM$4:BM690),$BL$4:$BM$2337,2,0),"")</f>
        <v>Kamiennik (pow. nyski, woj. opolskie)</v>
      </c>
      <c r="BP690" s="98">
        <v>0</v>
      </c>
      <c r="BQ690" s="98">
        <f>IF(ISNUMBER(SEARCH('ankieta ESG'!$G$186,BR690)),MAX($BQ$3:BQ689)+1,0)</f>
        <v>687</v>
      </c>
      <c r="BR690" s="134" t="s">
        <v>4690</v>
      </c>
      <c r="BS690" s="98">
        <v>0</v>
      </c>
      <c r="BT690" s="99" t="str">
        <f>IFERROR(VLOOKUP(ROWS($BR$4:BR690),$BQ$4:$BR$2337,2,0),"")</f>
        <v>Kamiennik (pow. nyski, woj. opolskie)</v>
      </c>
      <c r="BU690" s="98">
        <v>0</v>
      </c>
      <c r="BV690" s="98">
        <f>IF(ISNUMBER(SEARCH('ankieta ESG'!$G$187,BW690)),MAX($BV$3:BV689)+1,0)</f>
        <v>687</v>
      </c>
      <c r="BW690" s="134" t="s">
        <v>4690</v>
      </c>
      <c r="BX690" s="98">
        <v>0</v>
      </c>
      <c r="BY690" s="99" t="str">
        <f>IFERROR(VLOOKUP(ROWS($BW$4:BW690),$BV$4:$BW$2337,2,0),"")</f>
        <v>Kamiennik (pow. nyski, woj. opolskie)</v>
      </c>
      <c r="BZ690" s="98">
        <v>0</v>
      </c>
      <c r="CA690" s="98">
        <f>IF(ISNUMBER(SEARCH('ankieta ESG'!$G$188,CB690)),MAX($CA$3:CA689)+1,0)</f>
        <v>687</v>
      </c>
      <c r="CB690" s="134" t="s">
        <v>4690</v>
      </c>
      <c r="CC690" s="98">
        <v>0</v>
      </c>
      <c r="CD690" s="99" t="str">
        <f>IFERROR(VLOOKUP(ROWS($CB$4:CB690),$CA$4:$CB$2337,2,0),"")</f>
        <v>Kamiennik (pow. nyski, woj. opolskie)</v>
      </c>
      <c r="CE690" s="98">
        <v>0</v>
      </c>
      <c r="CF690" s="98">
        <f>IF(ISNUMBER(SEARCH('ankieta ESG'!$G$189,CG690)),MAX($CF$3:CF689)+1,0)</f>
        <v>687</v>
      </c>
      <c r="CG690" s="134" t="s">
        <v>4690</v>
      </c>
      <c r="CH690" s="98">
        <v>0</v>
      </c>
      <c r="CI690" s="99" t="str">
        <f>IFERROR(VLOOKUP(ROWS($CG$4:CG690),$CF$4:$CG$2337,2,0),"")</f>
        <v>Kamiennik (pow. nyski, woj. opolskie)</v>
      </c>
      <c r="CJ690" s="98">
        <v>0</v>
      </c>
    </row>
    <row r="691" spans="2:88">
      <c r="B691" s="98">
        <f>IF(ISNUMBER(SEARCH('ankieta ESG'!$E$11,C691)),MAX(B$3:$B690)+1,0)</f>
        <v>688</v>
      </c>
      <c r="C691" s="99" t="s">
        <v>732</v>
      </c>
      <c r="D691" s="98">
        <v>0</v>
      </c>
      <c r="E691" s="99" t="str">
        <f>IFERROR(VLOOKUP(ROWS($C$4:C691),$B$4:$C$1385,2,0),"")</f>
        <v>02.10.Z Gospodarka leśna i pozostała działalność leśna, z wyłączeniem pozyskiwania produktów leśnych (PKD 2025)</v>
      </c>
      <c r="F691" s="98">
        <v>0</v>
      </c>
      <c r="AM691" s="98">
        <f>IF(ISNUMBER(SEARCH('ankieta ESG'!$G$180,AN691)),MAX(AM$3:$AM690)+1,0)</f>
        <v>688</v>
      </c>
      <c r="AN691" s="134" t="s">
        <v>4691</v>
      </c>
      <c r="AO691" s="98">
        <v>0</v>
      </c>
      <c r="AP691" s="99" t="str">
        <f>IFERROR(VLOOKUP(ROWS($AN$4:AN691),$AM$4:$AN$2337,2,0),"")</f>
        <v>Kamień (pow. chełmski, woj. lubelskie)</v>
      </c>
      <c r="AQ691" s="98">
        <v>0</v>
      </c>
      <c r="AR691" s="98">
        <f>IF(ISNUMBER(SEARCH('ankieta ESG'!$G$181,AS691)),MAX($AR$3:AR690)+1,0)</f>
        <v>688</v>
      </c>
      <c r="AS691" s="134" t="s">
        <v>4691</v>
      </c>
      <c r="AT691" s="98">
        <v>0</v>
      </c>
      <c r="AU691" s="99" t="str">
        <f>IFERROR(VLOOKUP(ROWS($AS$4:AS691),$AR$4:$AS$2337,2,0),"")</f>
        <v>Kamień (pow. chełmski, woj. lubelskie)</v>
      </c>
      <c r="AV691" s="98">
        <v>0</v>
      </c>
      <c r="AW691" s="98">
        <f>IF(ISNUMBER(SEARCH('ankieta ESG'!$G$182,AX691)),MAX($AW$3:AW690)+1,0)</f>
        <v>688</v>
      </c>
      <c r="AX691" s="134" t="s">
        <v>4691</v>
      </c>
      <c r="AY691" s="98">
        <v>0</v>
      </c>
      <c r="AZ691" s="99" t="str">
        <f>IFERROR(VLOOKUP(ROWS($AX$4:AX691),$AW$4:$AX$2337,2,0),"")</f>
        <v>Kamień (pow. chełmski, woj. lubelskie)</v>
      </c>
      <c r="BA691" s="98">
        <v>0</v>
      </c>
      <c r="BB691" s="98">
        <f>IF(ISNUMBER(SEARCH('ankieta ESG'!$G$183,BC691)),MAX($BB$3:BB690)+1,0)</f>
        <v>688</v>
      </c>
      <c r="BC691" s="134" t="s">
        <v>4691</v>
      </c>
      <c r="BD691" s="98">
        <v>0</v>
      </c>
      <c r="BE691" s="99" t="str">
        <f>IFERROR(VLOOKUP(ROWS($BC$4:BC691),$BB$4:$BC$2337,2,0),"")</f>
        <v>Kamień (pow. chełmski, woj. lubelskie)</v>
      </c>
      <c r="BF691" s="98">
        <v>0</v>
      </c>
      <c r="BG691" s="98">
        <f>IF(ISNUMBER(SEARCH('ankieta ESG'!$G$184,BH691)),MAX($BG$3:BG690)+1,0)</f>
        <v>688</v>
      </c>
      <c r="BH691" s="134" t="s">
        <v>4691</v>
      </c>
      <c r="BI691" s="98">
        <v>0</v>
      </c>
      <c r="BJ691" s="99" t="str">
        <f>IFERROR(VLOOKUP(ROWS($BH$4:BH691),$BG$4:$BH$2337,2,0),"")</f>
        <v>Kamień (pow. chełmski, woj. lubelskie)</v>
      </c>
      <c r="BK691" s="98">
        <v>0</v>
      </c>
      <c r="BL691" s="98">
        <f>IF(ISNUMBER(SEARCH('ankieta ESG'!$G$185,BM691)),MAX($BL$3:BL690)+1,0)</f>
        <v>688</v>
      </c>
      <c r="BM691" s="134" t="s">
        <v>4691</v>
      </c>
      <c r="BN691" s="98">
        <v>0</v>
      </c>
      <c r="BO691" s="99" t="str">
        <f>IFERROR(VLOOKUP(ROWS($BM$4:BM691),$BL$4:$BM$2337,2,0),"")</f>
        <v>Kamień (pow. chełmski, woj. lubelskie)</v>
      </c>
      <c r="BP691" s="98">
        <v>0</v>
      </c>
      <c r="BQ691" s="98">
        <f>IF(ISNUMBER(SEARCH('ankieta ESG'!$G$186,BR691)),MAX($BQ$3:BQ690)+1,0)</f>
        <v>688</v>
      </c>
      <c r="BR691" s="134" t="s">
        <v>4691</v>
      </c>
      <c r="BS691" s="98">
        <v>0</v>
      </c>
      <c r="BT691" s="99" t="str">
        <f>IFERROR(VLOOKUP(ROWS($BR$4:BR691),$BQ$4:$BR$2337,2,0),"")</f>
        <v>Kamień (pow. chełmski, woj. lubelskie)</v>
      </c>
      <c r="BU691" s="98">
        <v>0</v>
      </c>
      <c r="BV691" s="98">
        <f>IF(ISNUMBER(SEARCH('ankieta ESG'!$G$187,BW691)),MAX($BV$3:BV690)+1,0)</f>
        <v>688</v>
      </c>
      <c r="BW691" s="134" t="s">
        <v>4691</v>
      </c>
      <c r="BX691" s="98">
        <v>0</v>
      </c>
      <c r="BY691" s="99" t="str">
        <f>IFERROR(VLOOKUP(ROWS($BW$4:BW691),$BV$4:$BW$2337,2,0),"")</f>
        <v>Kamień (pow. chełmski, woj. lubelskie)</v>
      </c>
      <c r="BZ691" s="98">
        <v>0</v>
      </c>
      <c r="CA691" s="98">
        <f>IF(ISNUMBER(SEARCH('ankieta ESG'!$G$188,CB691)),MAX($CA$3:CA690)+1,0)</f>
        <v>688</v>
      </c>
      <c r="CB691" s="134" t="s">
        <v>4691</v>
      </c>
      <c r="CC691" s="98">
        <v>0</v>
      </c>
      <c r="CD691" s="99" t="str">
        <f>IFERROR(VLOOKUP(ROWS($CB$4:CB691),$CA$4:$CB$2337,2,0),"")</f>
        <v>Kamień (pow. chełmski, woj. lubelskie)</v>
      </c>
      <c r="CE691" s="98">
        <v>0</v>
      </c>
      <c r="CF691" s="98">
        <f>IF(ISNUMBER(SEARCH('ankieta ESG'!$G$189,CG691)),MAX($CF$3:CF690)+1,0)</f>
        <v>688</v>
      </c>
      <c r="CG691" s="134" t="s">
        <v>4691</v>
      </c>
      <c r="CH691" s="98">
        <v>0</v>
      </c>
      <c r="CI691" s="99" t="str">
        <f>IFERROR(VLOOKUP(ROWS($CG$4:CG691),$CF$4:$CG$2337,2,0),"")</f>
        <v>Kamień (pow. chełmski, woj. lubelskie)</v>
      </c>
      <c r="CJ691" s="98">
        <v>0</v>
      </c>
    </row>
    <row r="692" spans="2:88">
      <c r="B692" s="98">
        <f>IF(ISNUMBER(SEARCH('ankieta ESG'!$E$11,C692)),MAX(B$3:$B691)+1,0)</f>
        <v>689</v>
      </c>
      <c r="C692" s="99" t="s">
        <v>733</v>
      </c>
      <c r="D692" s="98">
        <v>0</v>
      </c>
      <c r="E692" s="99" t="str">
        <f>IFERROR(VLOOKUP(ROWS($C$4:C692),$B$4:$C$1385,2,0),"")</f>
        <v>02.20.Z Pozyskiwanie drewna (PKD 2025)</v>
      </c>
      <c r="F692" s="98">
        <v>0</v>
      </c>
      <c r="AM692" s="98">
        <f>IF(ISNUMBER(SEARCH('ankieta ESG'!$G$180,AN692)),MAX(AM$3:$AM691)+1,0)</f>
        <v>689</v>
      </c>
      <c r="AN692" s="134" t="s">
        <v>4692</v>
      </c>
      <c r="AO692" s="98">
        <v>0</v>
      </c>
      <c r="AP692" s="99" t="str">
        <f>IFERROR(VLOOKUP(ROWS($AN$4:AN692),$AM$4:$AN$2337,2,0),"")</f>
        <v>Kamień (pow. rzeszowski, woj. podkarpackie)</v>
      </c>
      <c r="AQ692" s="98">
        <v>0</v>
      </c>
      <c r="AR692" s="98">
        <f>IF(ISNUMBER(SEARCH('ankieta ESG'!$G$181,AS692)),MAX($AR$3:AR691)+1,0)</f>
        <v>689</v>
      </c>
      <c r="AS692" s="134" t="s">
        <v>4692</v>
      </c>
      <c r="AT692" s="98">
        <v>0</v>
      </c>
      <c r="AU692" s="99" t="str">
        <f>IFERROR(VLOOKUP(ROWS($AS$4:AS692),$AR$4:$AS$2337,2,0),"")</f>
        <v>Kamień (pow. rzeszowski, woj. podkarpackie)</v>
      </c>
      <c r="AV692" s="98">
        <v>0</v>
      </c>
      <c r="AW692" s="98">
        <f>IF(ISNUMBER(SEARCH('ankieta ESG'!$G$182,AX692)),MAX($AW$3:AW691)+1,0)</f>
        <v>689</v>
      </c>
      <c r="AX692" s="134" t="s">
        <v>4692</v>
      </c>
      <c r="AY692" s="98">
        <v>0</v>
      </c>
      <c r="AZ692" s="99" t="str">
        <f>IFERROR(VLOOKUP(ROWS($AX$4:AX692),$AW$4:$AX$2337,2,0),"")</f>
        <v>Kamień (pow. rzeszowski, woj. podkarpackie)</v>
      </c>
      <c r="BA692" s="98">
        <v>0</v>
      </c>
      <c r="BB692" s="98">
        <f>IF(ISNUMBER(SEARCH('ankieta ESG'!$G$183,BC692)),MAX($BB$3:BB691)+1,0)</f>
        <v>689</v>
      </c>
      <c r="BC692" s="134" t="s">
        <v>4692</v>
      </c>
      <c r="BD692" s="98">
        <v>0</v>
      </c>
      <c r="BE692" s="99" t="str">
        <f>IFERROR(VLOOKUP(ROWS($BC$4:BC692),$BB$4:$BC$2337,2,0),"")</f>
        <v>Kamień (pow. rzeszowski, woj. podkarpackie)</v>
      </c>
      <c r="BF692" s="98">
        <v>0</v>
      </c>
      <c r="BG692" s="98">
        <f>IF(ISNUMBER(SEARCH('ankieta ESG'!$G$184,BH692)),MAX($BG$3:BG691)+1,0)</f>
        <v>689</v>
      </c>
      <c r="BH692" s="134" t="s">
        <v>4692</v>
      </c>
      <c r="BI692" s="98">
        <v>0</v>
      </c>
      <c r="BJ692" s="99" t="str">
        <f>IFERROR(VLOOKUP(ROWS($BH$4:BH692),$BG$4:$BH$2337,2,0),"")</f>
        <v>Kamień (pow. rzeszowski, woj. podkarpackie)</v>
      </c>
      <c r="BK692" s="98">
        <v>0</v>
      </c>
      <c r="BL692" s="98">
        <f>IF(ISNUMBER(SEARCH('ankieta ESG'!$G$185,BM692)),MAX($BL$3:BL691)+1,0)</f>
        <v>689</v>
      </c>
      <c r="BM692" s="134" t="s">
        <v>4692</v>
      </c>
      <c r="BN692" s="98">
        <v>0</v>
      </c>
      <c r="BO692" s="99" t="str">
        <f>IFERROR(VLOOKUP(ROWS($BM$4:BM692),$BL$4:$BM$2337,2,0),"")</f>
        <v>Kamień (pow. rzeszowski, woj. podkarpackie)</v>
      </c>
      <c r="BP692" s="98">
        <v>0</v>
      </c>
      <c r="BQ692" s="98">
        <f>IF(ISNUMBER(SEARCH('ankieta ESG'!$G$186,BR692)),MAX($BQ$3:BQ691)+1,0)</f>
        <v>689</v>
      </c>
      <c r="BR692" s="134" t="s">
        <v>4692</v>
      </c>
      <c r="BS692" s="98">
        <v>0</v>
      </c>
      <c r="BT692" s="99" t="str">
        <f>IFERROR(VLOOKUP(ROWS($BR$4:BR692),$BQ$4:$BR$2337,2,0),"")</f>
        <v>Kamień (pow. rzeszowski, woj. podkarpackie)</v>
      </c>
      <c r="BU692" s="98">
        <v>0</v>
      </c>
      <c r="BV692" s="98">
        <f>IF(ISNUMBER(SEARCH('ankieta ESG'!$G$187,BW692)),MAX($BV$3:BV691)+1,0)</f>
        <v>689</v>
      </c>
      <c r="BW692" s="134" t="s">
        <v>4692</v>
      </c>
      <c r="BX692" s="98">
        <v>0</v>
      </c>
      <c r="BY692" s="99" t="str">
        <f>IFERROR(VLOOKUP(ROWS($BW$4:BW692),$BV$4:$BW$2337,2,0),"")</f>
        <v>Kamień (pow. rzeszowski, woj. podkarpackie)</v>
      </c>
      <c r="BZ692" s="98">
        <v>0</v>
      </c>
      <c r="CA692" s="98">
        <f>IF(ISNUMBER(SEARCH('ankieta ESG'!$G$188,CB692)),MAX($CA$3:CA691)+1,0)</f>
        <v>689</v>
      </c>
      <c r="CB692" s="134" t="s">
        <v>4692</v>
      </c>
      <c r="CC692" s="98">
        <v>0</v>
      </c>
      <c r="CD692" s="99" t="str">
        <f>IFERROR(VLOOKUP(ROWS($CB$4:CB692),$CA$4:$CB$2337,2,0),"")</f>
        <v>Kamień (pow. rzeszowski, woj. podkarpackie)</v>
      </c>
      <c r="CE692" s="98">
        <v>0</v>
      </c>
      <c r="CF692" s="98">
        <f>IF(ISNUMBER(SEARCH('ankieta ESG'!$G$189,CG692)),MAX($CF$3:CF691)+1,0)</f>
        <v>689</v>
      </c>
      <c r="CG692" s="134" t="s">
        <v>4692</v>
      </c>
      <c r="CH692" s="98">
        <v>0</v>
      </c>
      <c r="CI692" s="99" t="str">
        <f>IFERROR(VLOOKUP(ROWS($CG$4:CG692),$CF$4:$CG$2337,2,0),"")</f>
        <v>Kamień (pow. rzeszowski, woj. podkarpackie)</v>
      </c>
      <c r="CJ692" s="98">
        <v>0</v>
      </c>
    </row>
    <row r="693" spans="2:88">
      <c r="B693" s="98">
        <f>IF(ISNUMBER(SEARCH('ankieta ESG'!$E$11,C693)),MAX(B$3:$B692)+1,0)</f>
        <v>690</v>
      </c>
      <c r="C693" s="99" t="s">
        <v>734</v>
      </c>
      <c r="D693" s="98">
        <v>0</v>
      </c>
      <c r="E693" s="99" t="str">
        <f>IFERROR(VLOOKUP(ROWS($C$4:C693),$B$4:$C$1385,2,0),"")</f>
        <v>02.30.Z Pozyskiwanie dziko rosnących produktów leśnych, z wyłączeniem drewna (PKD 2025)</v>
      </c>
      <c r="F693" s="98">
        <v>0</v>
      </c>
      <c r="AM693" s="98">
        <f>IF(ISNUMBER(SEARCH('ankieta ESG'!$G$180,AN693)),MAX(AM$3:$AM692)+1,0)</f>
        <v>690</v>
      </c>
      <c r="AN693" s="134" t="s">
        <v>4693</v>
      </c>
      <c r="AO693" s="98">
        <v>0</v>
      </c>
      <c r="AP693" s="99" t="str">
        <f>IFERROR(VLOOKUP(ROWS($AN$4:AN693),$AM$4:$AN$2337,2,0),"")</f>
        <v>Kamień Krajeński (pow. sępoleński, woj. kujawsko-pomorskie)</v>
      </c>
      <c r="AQ693" s="98">
        <v>0</v>
      </c>
      <c r="AR693" s="98">
        <f>IF(ISNUMBER(SEARCH('ankieta ESG'!$G$181,AS693)),MAX($AR$3:AR692)+1,0)</f>
        <v>690</v>
      </c>
      <c r="AS693" s="134" t="s">
        <v>4693</v>
      </c>
      <c r="AT693" s="98">
        <v>0</v>
      </c>
      <c r="AU693" s="99" t="str">
        <f>IFERROR(VLOOKUP(ROWS($AS$4:AS693),$AR$4:$AS$2337,2,0),"")</f>
        <v>Kamień Krajeński (pow. sępoleński, woj. kujawsko-pomorskie)</v>
      </c>
      <c r="AV693" s="98">
        <v>0</v>
      </c>
      <c r="AW693" s="98">
        <f>IF(ISNUMBER(SEARCH('ankieta ESG'!$G$182,AX693)),MAX($AW$3:AW692)+1,0)</f>
        <v>690</v>
      </c>
      <c r="AX693" s="134" t="s">
        <v>4693</v>
      </c>
      <c r="AY693" s="98">
        <v>0</v>
      </c>
      <c r="AZ693" s="99" t="str">
        <f>IFERROR(VLOOKUP(ROWS($AX$4:AX693),$AW$4:$AX$2337,2,0),"")</f>
        <v>Kamień Krajeński (pow. sępoleński, woj. kujawsko-pomorskie)</v>
      </c>
      <c r="BA693" s="98">
        <v>0</v>
      </c>
      <c r="BB693" s="98">
        <f>IF(ISNUMBER(SEARCH('ankieta ESG'!$G$183,BC693)),MAX($BB$3:BB692)+1,0)</f>
        <v>690</v>
      </c>
      <c r="BC693" s="134" t="s">
        <v>4693</v>
      </c>
      <c r="BD693" s="98">
        <v>0</v>
      </c>
      <c r="BE693" s="99" t="str">
        <f>IFERROR(VLOOKUP(ROWS($BC$4:BC693),$BB$4:$BC$2337,2,0),"")</f>
        <v>Kamień Krajeński (pow. sępoleński, woj. kujawsko-pomorskie)</v>
      </c>
      <c r="BF693" s="98">
        <v>0</v>
      </c>
      <c r="BG693" s="98">
        <f>IF(ISNUMBER(SEARCH('ankieta ESG'!$G$184,BH693)),MAX($BG$3:BG692)+1,0)</f>
        <v>690</v>
      </c>
      <c r="BH693" s="134" t="s">
        <v>4693</v>
      </c>
      <c r="BI693" s="98">
        <v>0</v>
      </c>
      <c r="BJ693" s="99" t="str">
        <f>IFERROR(VLOOKUP(ROWS($BH$4:BH693),$BG$4:$BH$2337,2,0),"")</f>
        <v>Kamień Krajeński (pow. sępoleński, woj. kujawsko-pomorskie)</v>
      </c>
      <c r="BK693" s="98">
        <v>0</v>
      </c>
      <c r="BL693" s="98">
        <f>IF(ISNUMBER(SEARCH('ankieta ESG'!$G$185,BM693)),MAX($BL$3:BL692)+1,0)</f>
        <v>690</v>
      </c>
      <c r="BM693" s="134" t="s">
        <v>4693</v>
      </c>
      <c r="BN693" s="98">
        <v>0</v>
      </c>
      <c r="BO693" s="99" t="str">
        <f>IFERROR(VLOOKUP(ROWS($BM$4:BM693),$BL$4:$BM$2337,2,0),"")</f>
        <v>Kamień Krajeński (pow. sępoleński, woj. kujawsko-pomorskie)</v>
      </c>
      <c r="BP693" s="98">
        <v>0</v>
      </c>
      <c r="BQ693" s="98">
        <f>IF(ISNUMBER(SEARCH('ankieta ESG'!$G$186,BR693)),MAX($BQ$3:BQ692)+1,0)</f>
        <v>690</v>
      </c>
      <c r="BR693" s="134" t="s">
        <v>4693</v>
      </c>
      <c r="BS693" s="98">
        <v>0</v>
      </c>
      <c r="BT693" s="99" t="str">
        <f>IFERROR(VLOOKUP(ROWS($BR$4:BR693),$BQ$4:$BR$2337,2,0),"")</f>
        <v>Kamień Krajeński (pow. sępoleński, woj. kujawsko-pomorskie)</v>
      </c>
      <c r="BU693" s="98">
        <v>0</v>
      </c>
      <c r="BV693" s="98">
        <f>IF(ISNUMBER(SEARCH('ankieta ESG'!$G$187,BW693)),MAX($BV$3:BV692)+1,0)</f>
        <v>690</v>
      </c>
      <c r="BW693" s="134" t="s">
        <v>4693</v>
      </c>
      <c r="BX693" s="98">
        <v>0</v>
      </c>
      <c r="BY693" s="99" t="str">
        <f>IFERROR(VLOOKUP(ROWS($BW$4:BW693),$BV$4:$BW$2337,2,0),"")</f>
        <v>Kamień Krajeński (pow. sępoleński, woj. kujawsko-pomorskie)</v>
      </c>
      <c r="BZ693" s="98">
        <v>0</v>
      </c>
      <c r="CA693" s="98">
        <f>IF(ISNUMBER(SEARCH('ankieta ESG'!$G$188,CB693)),MAX($CA$3:CA692)+1,0)</f>
        <v>690</v>
      </c>
      <c r="CB693" s="134" t="s">
        <v>4693</v>
      </c>
      <c r="CC693" s="98">
        <v>0</v>
      </c>
      <c r="CD693" s="99" t="str">
        <f>IFERROR(VLOOKUP(ROWS($CB$4:CB693),$CA$4:$CB$2337,2,0),"")</f>
        <v>Kamień Krajeński (pow. sępoleński, woj. kujawsko-pomorskie)</v>
      </c>
      <c r="CE693" s="98">
        <v>0</v>
      </c>
      <c r="CF693" s="98">
        <f>IF(ISNUMBER(SEARCH('ankieta ESG'!$G$189,CG693)),MAX($CF$3:CF692)+1,0)</f>
        <v>690</v>
      </c>
      <c r="CG693" s="134" t="s">
        <v>4693</v>
      </c>
      <c r="CH693" s="98">
        <v>0</v>
      </c>
      <c r="CI693" s="99" t="str">
        <f>IFERROR(VLOOKUP(ROWS($CG$4:CG693),$CF$4:$CG$2337,2,0),"")</f>
        <v>Kamień Krajeński (pow. sępoleński, woj. kujawsko-pomorskie)</v>
      </c>
      <c r="CJ693" s="98">
        <v>0</v>
      </c>
    </row>
    <row r="694" spans="2:88">
      <c r="B694" s="98">
        <f>IF(ISNUMBER(SEARCH('ankieta ESG'!$E$11,C694)),MAX(B$3:$B693)+1,0)</f>
        <v>691</v>
      </c>
      <c r="C694" s="99" t="s">
        <v>735</v>
      </c>
      <c r="D694" s="98">
        <v>0</v>
      </c>
      <c r="E694" s="99" t="str">
        <f>IFERROR(VLOOKUP(ROWS($C$4:C694),$B$4:$C$1385,2,0),"")</f>
        <v>02.40.Z Działalność usługowa związana z leśnictwem (PKD 2025)</v>
      </c>
      <c r="F694" s="98">
        <v>0</v>
      </c>
      <c r="AM694" s="98">
        <f>IF(ISNUMBER(SEARCH('ankieta ESG'!$G$180,AN694)),MAX(AM$3:$AM693)+1,0)</f>
        <v>691</v>
      </c>
      <c r="AN694" s="134" t="s">
        <v>4694</v>
      </c>
      <c r="AO694" s="98">
        <v>0</v>
      </c>
      <c r="AP694" s="99" t="str">
        <f>IFERROR(VLOOKUP(ROWS($AN$4:AN694),$AM$4:$AN$2337,2,0),"")</f>
        <v>Kamień Pomorski (pow. kamieński, woj. zachodniopomorskie)</v>
      </c>
      <c r="AQ694" s="98">
        <v>0</v>
      </c>
      <c r="AR694" s="98">
        <f>IF(ISNUMBER(SEARCH('ankieta ESG'!$G$181,AS694)),MAX($AR$3:AR693)+1,0)</f>
        <v>691</v>
      </c>
      <c r="AS694" s="134" t="s">
        <v>4694</v>
      </c>
      <c r="AT694" s="98">
        <v>0</v>
      </c>
      <c r="AU694" s="99" t="str">
        <f>IFERROR(VLOOKUP(ROWS($AS$4:AS694),$AR$4:$AS$2337,2,0),"")</f>
        <v>Kamień Pomorski (pow. kamieński, woj. zachodniopomorskie)</v>
      </c>
      <c r="AV694" s="98">
        <v>0</v>
      </c>
      <c r="AW694" s="98">
        <f>IF(ISNUMBER(SEARCH('ankieta ESG'!$G$182,AX694)),MAX($AW$3:AW693)+1,0)</f>
        <v>691</v>
      </c>
      <c r="AX694" s="134" t="s">
        <v>4694</v>
      </c>
      <c r="AY694" s="98">
        <v>0</v>
      </c>
      <c r="AZ694" s="99" t="str">
        <f>IFERROR(VLOOKUP(ROWS($AX$4:AX694),$AW$4:$AX$2337,2,0),"")</f>
        <v>Kamień Pomorski (pow. kamieński, woj. zachodniopomorskie)</v>
      </c>
      <c r="BA694" s="98">
        <v>0</v>
      </c>
      <c r="BB694" s="98">
        <f>IF(ISNUMBER(SEARCH('ankieta ESG'!$G$183,BC694)),MAX($BB$3:BB693)+1,0)</f>
        <v>691</v>
      </c>
      <c r="BC694" s="134" t="s">
        <v>4694</v>
      </c>
      <c r="BD694" s="98">
        <v>0</v>
      </c>
      <c r="BE694" s="99" t="str">
        <f>IFERROR(VLOOKUP(ROWS($BC$4:BC694),$BB$4:$BC$2337,2,0),"")</f>
        <v>Kamień Pomorski (pow. kamieński, woj. zachodniopomorskie)</v>
      </c>
      <c r="BF694" s="98">
        <v>0</v>
      </c>
      <c r="BG694" s="98">
        <f>IF(ISNUMBER(SEARCH('ankieta ESG'!$G$184,BH694)),MAX($BG$3:BG693)+1,0)</f>
        <v>691</v>
      </c>
      <c r="BH694" s="134" t="s">
        <v>4694</v>
      </c>
      <c r="BI694" s="98">
        <v>0</v>
      </c>
      <c r="BJ694" s="99" t="str">
        <f>IFERROR(VLOOKUP(ROWS($BH$4:BH694),$BG$4:$BH$2337,2,0),"")</f>
        <v>Kamień Pomorski (pow. kamieński, woj. zachodniopomorskie)</v>
      </c>
      <c r="BK694" s="98">
        <v>0</v>
      </c>
      <c r="BL694" s="98">
        <f>IF(ISNUMBER(SEARCH('ankieta ESG'!$G$185,BM694)),MAX($BL$3:BL693)+1,0)</f>
        <v>691</v>
      </c>
      <c r="BM694" s="134" t="s">
        <v>4694</v>
      </c>
      <c r="BN694" s="98">
        <v>0</v>
      </c>
      <c r="BO694" s="99" t="str">
        <f>IFERROR(VLOOKUP(ROWS($BM$4:BM694),$BL$4:$BM$2337,2,0),"")</f>
        <v>Kamień Pomorski (pow. kamieński, woj. zachodniopomorskie)</v>
      </c>
      <c r="BP694" s="98">
        <v>0</v>
      </c>
      <c r="BQ694" s="98">
        <f>IF(ISNUMBER(SEARCH('ankieta ESG'!$G$186,BR694)),MAX($BQ$3:BQ693)+1,0)</f>
        <v>691</v>
      </c>
      <c r="BR694" s="134" t="s">
        <v>4694</v>
      </c>
      <c r="BS694" s="98">
        <v>0</v>
      </c>
      <c r="BT694" s="99" t="str">
        <f>IFERROR(VLOOKUP(ROWS($BR$4:BR694),$BQ$4:$BR$2337,2,0),"")</f>
        <v>Kamień Pomorski (pow. kamieński, woj. zachodniopomorskie)</v>
      </c>
      <c r="BU694" s="98">
        <v>0</v>
      </c>
      <c r="BV694" s="98">
        <f>IF(ISNUMBER(SEARCH('ankieta ESG'!$G$187,BW694)),MAX($BV$3:BV693)+1,0)</f>
        <v>691</v>
      </c>
      <c r="BW694" s="134" t="s">
        <v>4694</v>
      </c>
      <c r="BX694" s="98">
        <v>0</v>
      </c>
      <c r="BY694" s="99" t="str">
        <f>IFERROR(VLOOKUP(ROWS($BW$4:BW694),$BV$4:$BW$2337,2,0),"")</f>
        <v>Kamień Pomorski (pow. kamieński, woj. zachodniopomorskie)</v>
      </c>
      <c r="BZ694" s="98">
        <v>0</v>
      </c>
      <c r="CA694" s="98">
        <f>IF(ISNUMBER(SEARCH('ankieta ESG'!$G$188,CB694)),MAX($CA$3:CA693)+1,0)</f>
        <v>691</v>
      </c>
      <c r="CB694" s="134" t="s">
        <v>4694</v>
      </c>
      <c r="CC694" s="98">
        <v>0</v>
      </c>
      <c r="CD694" s="99" t="str">
        <f>IFERROR(VLOOKUP(ROWS($CB$4:CB694),$CA$4:$CB$2337,2,0),"")</f>
        <v>Kamień Pomorski (pow. kamieński, woj. zachodniopomorskie)</v>
      </c>
      <c r="CE694" s="98">
        <v>0</v>
      </c>
      <c r="CF694" s="98">
        <f>IF(ISNUMBER(SEARCH('ankieta ESG'!$G$189,CG694)),MAX($CF$3:CF693)+1,0)</f>
        <v>691</v>
      </c>
      <c r="CG694" s="134" t="s">
        <v>4694</v>
      </c>
      <c r="CH694" s="98">
        <v>0</v>
      </c>
      <c r="CI694" s="99" t="str">
        <f>IFERROR(VLOOKUP(ROWS($CG$4:CG694),$CF$4:$CG$2337,2,0),"")</f>
        <v>Kamień Pomorski (pow. kamieński, woj. zachodniopomorskie)</v>
      </c>
      <c r="CJ694" s="98">
        <v>0</v>
      </c>
    </row>
    <row r="695" spans="2:88">
      <c r="B695" s="98">
        <f>IF(ISNUMBER(SEARCH('ankieta ESG'!$E$11,C695)),MAX(B$3:$B694)+1,0)</f>
        <v>692</v>
      </c>
      <c r="C695" s="99" t="s">
        <v>736</v>
      </c>
      <c r="D695" s="98">
        <v>0</v>
      </c>
      <c r="E695" s="99" t="str">
        <f>IFERROR(VLOOKUP(ROWS($C$4:C695),$B$4:$C$1385,2,0),"")</f>
        <v>03.11.Z Rybołówstwo w wodach morskich (PKD 2025)</v>
      </c>
      <c r="F695" s="98">
        <v>0</v>
      </c>
      <c r="AM695" s="98">
        <f>IF(ISNUMBER(SEARCH('ankieta ESG'!$G$180,AN695)),MAX(AM$3:$AM694)+1,0)</f>
        <v>692</v>
      </c>
      <c r="AN695" s="134" t="s">
        <v>4695</v>
      </c>
      <c r="AO695" s="98">
        <v>0</v>
      </c>
      <c r="AP695" s="99" t="str">
        <f>IFERROR(VLOOKUP(ROWS($AN$4:AN695),$AM$4:$AN$2337,2,0),"")</f>
        <v>Kamieńsk (pow. radomszczański, woj. łódzkie)</v>
      </c>
      <c r="AQ695" s="98">
        <v>0</v>
      </c>
      <c r="AR695" s="98">
        <f>IF(ISNUMBER(SEARCH('ankieta ESG'!$G$181,AS695)),MAX($AR$3:AR694)+1,0)</f>
        <v>692</v>
      </c>
      <c r="AS695" s="134" t="s">
        <v>4695</v>
      </c>
      <c r="AT695" s="98">
        <v>0</v>
      </c>
      <c r="AU695" s="99" t="str">
        <f>IFERROR(VLOOKUP(ROWS($AS$4:AS695),$AR$4:$AS$2337,2,0),"")</f>
        <v>Kamieńsk (pow. radomszczański, woj. łódzkie)</v>
      </c>
      <c r="AV695" s="98">
        <v>0</v>
      </c>
      <c r="AW695" s="98">
        <f>IF(ISNUMBER(SEARCH('ankieta ESG'!$G$182,AX695)),MAX($AW$3:AW694)+1,0)</f>
        <v>692</v>
      </c>
      <c r="AX695" s="134" t="s">
        <v>4695</v>
      </c>
      <c r="AY695" s="98">
        <v>0</v>
      </c>
      <c r="AZ695" s="99" t="str">
        <f>IFERROR(VLOOKUP(ROWS($AX$4:AX695),$AW$4:$AX$2337,2,0),"")</f>
        <v>Kamieńsk (pow. radomszczański, woj. łódzkie)</v>
      </c>
      <c r="BA695" s="98">
        <v>0</v>
      </c>
      <c r="BB695" s="98">
        <f>IF(ISNUMBER(SEARCH('ankieta ESG'!$G$183,BC695)),MAX($BB$3:BB694)+1,0)</f>
        <v>692</v>
      </c>
      <c r="BC695" s="134" t="s">
        <v>4695</v>
      </c>
      <c r="BD695" s="98">
        <v>0</v>
      </c>
      <c r="BE695" s="99" t="str">
        <f>IFERROR(VLOOKUP(ROWS($BC$4:BC695),$BB$4:$BC$2337,2,0),"")</f>
        <v>Kamieńsk (pow. radomszczański, woj. łódzkie)</v>
      </c>
      <c r="BF695" s="98">
        <v>0</v>
      </c>
      <c r="BG695" s="98">
        <f>IF(ISNUMBER(SEARCH('ankieta ESG'!$G$184,BH695)),MAX($BG$3:BG694)+1,0)</f>
        <v>692</v>
      </c>
      <c r="BH695" s="134" t="s">
        <v>4695</v>
      </c>
      <c r="BI695" s="98">
        <v>0</v>
      </c>
      <c r="BJ695" s="99" t="str">
        <f>IFERROR(VLOOKUP(ROWS($BH$4:BH695),$BG$4:$BH$2337,2,0),"")</f>
        <v>Kamieńsk (pow. radomszczański, woj. łódzkie)</v>
      </c>
      <c r="BK695" s="98">
        <v>0</v>
      </c>
      <c r="BL695" s="98">
        <f>IF(ISNUMBER(SEARCH('ankieta ESG'!$G$185,BM695)),MAX($BL$3:BL694)+1,0)</f>
        <v>692</v>
      </c>
      <c r="BM695" s="134" t="s">
        <v>4695</v>
      </c>
      <c r="BN695" s="98">
        <v>0</v>
      </c>
      <c r="BO695" s="99" t="str">
        <f>IFERROR(VLOOKUP(ROWS($BM$4:BM695),$BL$4:$BM$2337,2,0),"")</f>
        <v>Kamieńsk (pow. radomszczański, woj. łódzkie)</v>
      </c>
      <c r="BP695" s="98">
        <v>0</v>
      </c>
      <c r="BQ695" s="98">
        <f>IF(ISNUMBER(SEARCH('ankieta ESG'!$G$186,BR695)),MAX($BQ$3:BQ694)+1,0)</f>
        <v>692</v>
      </c>
      <c r="BR695" s="134" t="s">
        <v>4695</v>
      </c>
      <c r="BS695" s="98">
        <v>0</v>
      </c>
      <c r="BT695" s="99" t="str">
        <f>IFERROR(VLOOKUP(ROWS($BR$4:BR695),$BQ$4:$BR$2337,2,0),"")</f>
        <v>Kamieńsk (pow. radomszczański, woj. łódzkie)</v>
      </c>
      <c r="BU695" s="98">
        <v>0</v>
      </c>
      <c r="BV695" s="98">
        <f>IF(ISNUMBER(SEARCH('ankieta ESG'!$G$187,BW695)),MAX($BV$3:BV694)+1,0)</f>
        <v>692</v>
      </c>
      <c r="BW695" s="134" t="s">
        <v>4695</v>
      </c>
      <c r="BX695" s="98">
        <v>0</v>
      </c>
      <c r="BY695" s="99" t="str">
        <f>IFERROR(VLOOKUP(ROWS($BW$4:BW695),$BV$4:$BW$2337,2,0),"")</f>
        <v>Kamieńsk (pow. radomszczański, woj. łódzkie)</v>
      </c>
      <c r="BZ695" s="98">
        <v>0</v>
      </c>
      <c r="CA695" s="98">
        <f>IF(ISNUMBER(SEARCH('ankieta ESG'!$G$188,CB695)),MAX($CA$3:CA694)+1,0)</f>
        <v>692</v>
      </c>
      <c r="CB695" s="134" t="s">
        <v>4695</v>
      </c>
      <c r="CC695" s="98">
        <v>0</v>
      </c>
      <c r="CD695" s="99" t="str">
        <f>IFERROR(VLOOKUP(ROWS($CB$4:CB695),$CA$4:$CB$2337,2,0),"")</f>
        <v>Kamieńsk (pow. radomszczański, woj. łódzkie)</v>
      </c>
      <c r="CE695" s="98">
        <v>0</v>
      </c>
      <c r="CF695" s="98">
        <f>IF(ISNUMBER(SEARCH('ankieta ESG'!$G$189,CG695)),MAX($CF$3:CF694)+1,0)</f>
        <v>692</v>
      </c>
      <c r="CG695" s="134" t="s">
        <v>4695</v>
      </c>
      <c r="CH695" s="98">
        <v>0</v>
      </c>
      <c r="CI695" s="99" t="str">
        <f>IFERROR(VLOOKUP(ROWS($CG$4:CG695),$CF$4:$CG$2337,2,0),"")</f>
        <v>Kamieńsk (pow. radomszczański, woj. łódzkie)</v>
      </c>
      <c r="CJ695" s="98">
        <v>0</v>
      </c>
    </row>
    <row r="696" spans="2:88">
      <c r="B696" s="98">
        <f>IF(ISNUMBER(SEARCH('ankieta ESG'!$E$11,C696)),MAX(B$3:$B695)+1,0)</f>
        <v>693</v>
      </c>
      <c r="C696" s="99" t="s">
        <v>737</v>
      </c>
      <c r="D696" s="98">
        <v>0</v>
      </c>
      <c r="E696" s="99" t="str">
        <f>IFERROR(VLOOKUP(ROWS($C$4:C696),$B$4:$C$1385,2,0),"")</f>
        <v>03.12.Z Rybołówstwo w wodach śródlądowych (PKD 2025)</v>
      </c>
      <c r="F696" s="98">
        <v>0</v>
      </c>
      <c r="AM696" s="98">
        <f>IF(ISNUMBER(SEARCH('ankieta ESG'!$G$180,AN696)),MAX(AM$3:$AM695)+1,0)</f>
        <v>693</v>
      </c>
      <c r="AN696" s="134" t="s">
        <v>4696</v>
      </c>
      <c r="AO696" s="98">
        <v>0</v>
      </c>
      <c r="AP696" s="99" t="str">
        <f>IFERROR(VLOOKUP(ROWS($AN$4:AN696),$AM$4:$AN$2337,2,0),"")</f>
        <v>Kamionka (pow. lubartowski, woj. lubelskie)</v>
      </c>
      <c r="AQ696" s="98">
        <v>0</v>
      </c>
      <c r="AR696" s="98">
        <f>IF(ISNUMBER(SEARCH('ankieta ESG'!$G$181,AS696)),MAX($AR$3:AR695)+1,0)</f>
        <v>693</v>
      </c>
      <c r="AS696" s="134" t="s">
        <v>4696</v>
      </c>
      <c r="AT696" s="98">
        <v>0</v>
      </c>
      <c r="AU696" s="99" t="str">
        <f>IFERROR(VLOOKUP(ROWS($AS$4:AS696),$AR$4:$AS$2337,2,0),"")</f>
        <v>Kamionka (pow. lubartowski, woj. lubelskie)</v>
      </c>
      <c r="AV696" s="98">
        <v>0</v>
      </c>
      <c r="AW696" s="98">
        <f>IF(ISNUMBER(SEARCH('ankieta ESG'!$G$182,AX696)),MAX($AW$3:AW695)+1,0)</f>
        <v>693</v>
      </c>
      <c r="AX696" s="134" t="s">
        <v>4696</v>
      </c>
      <c r="AY696" s="98">
        <v>0</v>
      </c>
      <c r="AZ696" s="99" t="str">
        <f>IFERROR(VLOOKUP(ROWS($AX$4:AX696),$AW$4:$AX$2337,2,0),"")</f>
        <v>Kamionka (pow. lubartowski, woj. lubelskie)</v>
      </c>
      <c r="BA696" s="98">
        <v>0</v>
      </c>
      <c r="BB696" s="98">
        <f>IF(ISNUMBER(SEARCH('ankieta ESG'!$G$183,BC696)),MAX($BB$3:BB695)+1,0)</f>
        <v>693</v>
      </c>
      <c r="BC696" s="134" t="s">
        <v>4696</v>
      </c>
      <c r="BD696" s="98">
        <v>0</v>
      </c>
      <c r="BE696" s="99" t="str">
        <f>IFERROR(VLOOKUP(ROWS($BC$4:BC696),$BB$4:$BC$2337,2,0),"")</f>
        <v>Kamionka (pow. lubartowski, woj. lubelskie)</v>
      </c>
      <c r="BF696" s="98">
        <v>0</v>
      </c>
      <c r="BG696" s="98">
        <f>IF(ISNUMBER(SEARCH('ankieta ESG'!$G$184,BH696)),MAX($BG$3:BG695)+1,0)</f>
        <v>693</v>
      </c>
      <c r="BH696" s="134" t="s">
        <v>4696</v>
      </c>
      <c r="BI696" s="98">
        <v>0</v>
      </c>
      <c r="BJ696" s="99" t="str">
        <f>IFERROR(VLOOKUP(ROWS($BH$4:BH696),$BG$4:$BH$2337,2,0),"")</f>
        <v>Kamionka (pow. lubartowski, woj. lubelskie)</v>
      </c>
      <c r="BK696" s="98">
        <v>0</v>
      </c>
      <c r="BL696" s="98">
        <f>IF(ISNUMBER(SEARCH('ankieta ESG'!$G$185,BM696)),MAX($BL$3:BL695)+1,0)</f>
        <v>693</v>
      </c>
      <c r="BM696" s="134" t="s">
        <v>4696</v>
      </c>
      <c r="BN696" s="98">
        <v>0</v>
      </c>
      <c r="BO696" s="99" t="str">
        <f>IFERROR(VLOOKUP(ROWS($BM$4:BM696),$BL$4:$BM$2337,2,0),"")</f>
        <v>Kamionka (pow. lubartowski, woj. lubelskie)</v>
      </c>
      <c r="BP696" s="98">
        <v>0</v>
      </c>
      <c r="BQ696" s="98">
        <f>IF(ISNUMBER(SEARCH('ankieta ESG'!$G$186,BR696)),MAX($BQ$3:BQ695)+1,0)</f>
        <v>693</v>
      </c>
      <c r="BR696" s="134" t="s">
        <v>4696</v>
      </c>
      <c r="BS696" s="98">
        <v>0</v>
      </c>
      <c r="BT696" s="99" t="str">
        <f>IFERROR(VLOOKUP(ROWS($BR$4:BR696),$BQ$4:$BR$2337,2,0),"")</f>
        <v>Kamionka (pow. lubartowski, woj. lubelskie)</v>
      </c>
      <c r="BU696" s="98">
        <v>0</v>
      </c>
      <c r="BV696" s="98">
        <f>IF(ISNUMBER(SEARCH('ankieta ESG'!$G$187,BW696)),MAX($BV$3:BV695)+1,0)</f>
        <v>693</v>
      </c>
      <c r="BW696" s="134" t="s">
        <v>4696</v>
      </c>
      <c r="BX696" s="98">
        <v>0</v>
      </c>
      <c r="BY696" s="99" t="str">
        <f>IFERROR(VLOOKUP(ROWS($BW$4:BW696),$BV$4:$BW$2337,2,0),"")</f>
        <v>Kamionka (pow. lubartowski, woj. lubelskie)</v>
      </c>
      <c r="BZ696" s="98">
        <v>0</v>
      </c>
      <c r="CA696" s="98">
        <f>IF(ISNUMBER(SEARCH('ankieta ESG'!$G$188,CB696)),MAX($CA$3:CA695)+1,0)</f>
        <v>693</v>
      </c>
      <c r="CB696" s="134" t="s">
        <v>4696</v>
      </c>
      <c r="CC696" s="98">
        <v>0</v>
      </c>
      <c r="CD696" s="99" t="str">
        <f>IFERROR(VLOOKUP(ROWS($CB$4:CB696),$CA$4:$CB$2337,2,0),"")</f>
        <v>Kamionka (pow. lubartowski, woj. lubelskie)</v>
      </c>
      <c r="CE696" s="98">
        <v>0</v>
      </c>
      <c r="CF696" s="98">
        <f>IF(ISNUMBER(SEARCH('ankieta ESG'!$G$189,CG696)),MAX($CF$3:CF695)+1,0)</f>
        <v>693</v>
      </c>
      <c r="CG696" s="134" t="s">
        <v>4696</v>
      </c>
      <c r="CH696" s="98">
        <v>0</v>
      </c>
      <c r="CI696" s="99" t="str">
        <f>IFERROR(VLOOKUP(ROWS($CG$4:CG696),$CF$4:$CG$2337,2,0),"")</f>
        <v>Kamionka (pow. lubartowski, woj. lubelskie)</v>
      </c>
      <c r="CJ696" s="98">
        <v>0</v>
      </c>
    </row>
    <row r="697" spans="2:88">
      <c r="B697" s="98">
        <f>IF(ISNUMBER(SEARCH('ankieta ESG'!$E$11,C697)),MAX(B$3:$B696)+1,0)</f>
        <v>694</v>
      </c>
      <c r="C697" s="99" t="s">
        <v>738</v>
      </c>
      <c r="D697" s="98">
        <v>0</v>
      </c>
      <c r="E697" s="99" t="str">
        <f>IFERROR(VLOOKUP(ROWS($C$4:C697),$B$4:$C$1385,2,0),"")</f>
        <v>03.21.Z Akwakultura w wodach morskich (PKD 2025)</v>
      </c>
      <c r="F697" s="98">
        <v>0</v>
      </c>
      <c r="AM697" s="98">
        <f>IF(ISNUMBER(SEARCH('ankieta ESG'!$G$180,AN697)),MAX(AM$3:$AM696)+1,0)</f>
        <v>694</v>
      </c>
      <c r="AN697" s="134" t="s">
        <v>4697</v>
      </c>
      <c r="AO697" s="98">
        <v>0</v>
      </c>
      <c r="AP697" s="99" t="str">
        <f>IFERROR(VLOOKUP(ROWS($AN$4:AN697),$AM$4:$AN$2337,2,0),"")</f>
        <v>Kamionka Wielka (pow. nowosądecki, woj. małopolskie)</v>
      </c>
      <c r="AQ697" s="98">
        <v>0</v>
      </c>
      <c r="AR697" s="98">
        <f>IF(ISNUMBER(SEARCH('ankieta ESG'!$G$181,AS697)),MAX($AR$3:AR696)+1,0)</f>
        <v>694</v>
      </c>
      <c r="AS697" s="134" t="s">
        <v>4697</v>
      </c>
      <c r="AT697" s="98">
        <v>0</v>
      </c>
      <c r="AU697" s="99" t="str">
        <f>IFERROR(VLOOKUP(ROWS($AS$4:AS697),$AR$4:$AS$2337,2,0),"")</f>
        <v>Kamionka Wielka (pow. nowosądecki, woj. małopolskie)</v>
      </c>
      <c r="AV697" s="98">
        <v>0</v>
      </c>
      <c r="AW697" s="98">
        <f>IF(ISNUMBER(SEARCH('ankieta ESG'!$G$182,AX697)),MAX($AW$3:AW696)+1,0)</f>
        <v>694</v>
      </c>
      <c r="AX697" s="134" t="s">
        <v>4697</v>
      </c>
      <c r="AY697" s="98">
        <v>0</v>
      </c>
      <c r="AZ697" s="99" t="str">
        <f>IFERROR(VLOOKUP(ROWS($AX$4:AX697),$AW$4:$AX$2337,2,0),"")</f>
        <v>Kamionka Wielka (pow. nowosądecki, woj. małopolskie)</v>
      </c>
      <c r="BA697" s="98">
        <v>0</v>
      </c>
      <c r="BB697" s="98">
        <f>IF(ISNUMBER(SEARCH('ankieta ESG'!$G$183,BC697)),MAX($BB$3:BB696)+1,0)</f>
        <v>694</v>
      </c>
      <c r="BC697" s="134" t="s">
        <v>4697</v>
      </c>
      <c r="BD697" s="98">
        <v>0</v>
      </c>
      <c r="BE697" s="99" t="str">
        <f>IFERROR(VLOOKUP(ROWS($BC$4:BC697),$BB$4:$BC$2337,2,0),"")</f>
        <v>Kamionka Wielka (pow. nowosądecki, woj. małopolskie)</v>
      </c>
      <c r="BF697" s="98">
        <v>0</v>
      </c>
      <c r="BG697" s="98">
        <f>IF(ISNUMBER(SEARCH('ankieta ESG'!$G$184,BH697)),MAX($BG$3:BG696)+1,0)</f>
        <v>694</v>
      </c>
      <c r="BH697" s="134" t="s">
        <v>4697</v>
      </c>
      <c r="BI697" s="98">
        <v>0</v>
      </c>
      <c r="BJ697" s="99" t="str">
        <f>IFERROR(VLOOKUP(ROWS($BH$4:BH697),$BG$4:$BH$2337,2,0),"")</f>
        <v>Kamionka Wielka (pow. nowosądecki, woj. małopolskie)</v>
      </c>
      <c r="BK697" s="98">
        <v>0</v>
      </c>
      <c r="BL697" s="98">
        <f>IF(ISNUMBER(SEARCH('ankieta ESG'!$G$185,BM697)),MAX($BL$3:BL696)+1,0)</f>
        <v>694</v>
      </c>
      <c r="BM697" s="134" t="s">
        <v>4697</v>
      </c>
      <c r="BN697" s="98">
        <v>0</v>
      </c>
      <c r="BO697" s="99" t="str">
        <f>IFERROR(VLOOKUP(ROWS($BM$4:BM697),$BL$4:$BM$2337,2,0),"")</f>
        <v>Kamionka Wielka (pow. nowosądecki, woj. małopolskie)</v>
      </c>
      <c r="BP697" s="98">
        <v>0</v>
      </c>
      <c r="BQ697" s="98">
        <f>IF(ISNUMBER(SEARCH('ankieta ESG'!$G$186,BR697)),MAX($BQ$3:BQ696)+1,0)</f>
        <v>694</v>
      </c>
      <c r="BR697" s="134" t="s">
        <v>4697</v>
      </c>
      <c r="BS697" s="98">
        <v>0</v>
      </c>
      <c r="BT697" s="99" t="str">
        <f>IFERROR(VLOOKUP(ROWS($BR$4:BR697),$BQ$4:$BR$2337,2,0),"")</f>
        <v>Kamionka Wielka (pow. nowosądecki, woj. małopolskie)</v>
      </c>
      <c r="BU697" s="98">
        <v>0</v>
      </c>
      <c r="BV697" s="98">
        <f>IF(ISNUMBER(SEARCH('ankieta ESG'!$G$187,BW697)),MAX($BV$3:BV696)+1,0)</f>
        <v>694</v>
      </c>
      <c r="BW697" s="134" t="s">
        <v>4697</v>
      </c>
      <c r="BX697" s="98">
        <v>0</v>
      </c>
      <c r="BY697" s="99" t="str">
        <f>IFERROR(VLOOKUP(ROWS($BW$4:BW697),$BV$4:$BW$2337,2,0),"")</f>
        <v>Kamionka Wielka (pow. nowosądecki, woj. małopolskie)</v>
      </c>
      <c r="BZ697" s="98">
        <v>0</v>
      </c>
      <c r="CA697" s="98">
        <f>IF(ISNUMBER(SEARCH('ankieta ESG'!$G$188,CB697)),MAX($CA$3:CA696)+1,0)</f>
        <v>694</v>
      </c>
      <c r="CB697" s="134" t="s">
        <v>4697</v>
      </c>
      <c r="CC697" s="98">
        <v>0</v>
      </c>
      <c r="CD697" s="99" t="str">
        <f>IFERROR(VLOOKUP(ROWS($CB$4:CB697),$CA$4:$CB$2337,2,0),"")</f>
        <v>Kamionka Wielka (pow. nowosądecki, woj. małopolskie)</v>
      </c>
      <c r="CE697" s="98">
        <v>0</v>
      </c>
      <c r="CF697" s="98">
        <f>IF(ISNUMBER(SEARCH('ankieta ESG'!$G$189,CG697)),MAX($CF$3:CF696)+1,0)</f>
        <v>694</v>
      </c>
      <c r="CG697" s="134" t="s">
        <v>4697</v>
      </c>
      <c r="CH697" s="98">
        <v>0</v>
      </c>
      <c r="CI697" s="99" t="str">
        <f>IFERROR(VLOOKUP(ROWS($CG$4:CG697),$CF$4:$CG$2337,2,0),"")</f>
        <v>Kamionka Wielka (pow. nowosądecki, woj. małopolskie)</v>
      </c>
      <c r="CJ697" s="98">
        <v>0</v>
      </c>
    </row>
    <row r="698" spans="2:88">
      <c r="B698" s="98">
        <f>IF(ISNUMBER(SEARCH('ankieta ESG'!$E$11,C698)),MAX(B$3:$B697)+1,0)</f>
        <v>695</v>
      </c>
      <c r="C698" s="99" t="s">
        <v>739</v>
      </c>
      <c r="D698" s="98">
        <v>0</v>
      </c>
      <c r="E698" s="99" t="str">
        <f>IFERROR(VLOOKUP(ROWS($C$4:C698),$B$4:$C$1385,2,0),"")</f>
        <v>03.22.Z Akwakultura w wodach śródlądowych (PKD 2025)</v>
      </c>
      <c r="F698" s="98">
        <v>0</v>
      </c>
      <c r="AM698" s="98">
        <f>IF(ISNUMBER(SEARCH('ankieta ESG'!$G$180,AN698)),MAX(AM$3:$AM697)+1,0)</f>
        <v>695</v>
      </c>
      <c r="AN698" s="134" t="s">
        <v>4698</v>
      </c>
      <c r="AO698" s="98">
        <v>0</v>
      </c>
      <c r="AP698" s="99" t="str">
        <f>IFERROR(VLOOKUP(ROWS($AN$4:AN698),$AM$4:$AN$2337,2,0),"")</f>
        <v>Kampinos (pow. warszawski zachodni, woj. mazowieckie)</v>
      </c>
      <c r="AQ698" s="98">
        <v>0</v>
      </c>
      <c r="AR698" s="98">
        <f>IF(ISNUMBER(SEARCH('ankieta ESG'!$G$181,AS698)),MAX($AR$3:AR697)+1,0)</f>
        <v>695</v>
      </c>
      <c r="AS698" s="134" t="s">
        <v>4698</v>
      </c>
      <c r="AT698" s="98">
        <v>0</v>
      </c>
      <c r="AU698" s="99" t="str">
        <f>IFERROR(VLOOKUP(ROWS($AS$4:AS698),$AR$4:$AS$2337,2,0),"")</f>
        <v>Kampinos (pow. warszawski zachodni, woj. mazowieckie)</v>
      </c>
      <c r="AV698" s="98">
        <v>0</v>
      </c>
      <c r="AW698" s="98">
        <f>IF(ISNUMBER(SEARCH('ankieta ESG'!$G$182,AX698)),MAX($AW$3:AW697)+1,0)</f>
        <v>695</v>
      </c>
      <c r="AX698" s="134" t="s">
        <v>4698</v>
      </c>
      <c r="AY698" s="98">
        <v>0</v>
      </c>
      <c r="AZ698" s="99" t="str">
        <f>IFERROR(VLOOKUP(ROWS($AX$4:AX698),$AW$4:$AX$2337,2,0),"")</f>
        <v>Kampinos (pow. warszawski zachodni, woj. mazowieckie)</v>
      </c>
      <c r="BA698" s="98">
        <v>0</v>
      </c>
      <c r="BB698" s="98">
        <f>IF(ISNUMBER(SEARCH('ankieta ESG'!$G$183,BC698)),MAX($BB$3:BB697)+1,0)</f>
        <v>695</v>
      </c>
      <c r="BC698" s="134" t="s">
        <v>4698</v>
      </c>
      <c r="BD698" s="98">
        <v>0</v>
      </c>
      <c r="BE698" s="99" t="str">
        <f>IFERROR(VLOOKUP(ROWS($BC$4:BC698),$BB$4:$BC$2337,2,0),"")</f>
        <v>Kampinos (pow. warszawski zachodni, woj. mazowieckie)</v>
      </c>
      <c r="BF698" s="98">
        <v>0</v>
      </c>
      <c r="BG698" s="98">
        <f>IF(ISNUMBER(SEARCH('ankieta ESG'!$G$184,BH698)),MAX($BG$3:BG697)+1,0)</f>
        <v>695</v>
      </c>
      <c r="BH698" s="134" t="s">
        <v>4698</v>
      </c>
      <c r="BI698" s="98">
        <v>0</v>
      </c>
      <c r="BJ698" s="99" t="str">
        <f>IFERROR(VLOOKUP(ROWS($BH$4:BH698),$BG$4:$BH$2337,2,0),"")</f>
        <v>Kampinos (pow. warszawski zachodni, woj. mazowieckie)</v>
      </c>
      <c r="BK698" s="98">
        <v>0</v>
      </c>
      <c r="BL698" s="98">
        <f>IF(ISNUMBER(SEARCH('ankieta ESG'!$G$185,BM698)),MAX($BL$3:BL697)+1,0)</f>
        <v>695</v>
      </c>
      <c r="BM698" s="134" t="s">
        <v>4698</v>
      </c>
      <c r="BN698" s="98">
        <v>0</v>
      </c>
      <c r="BO698" s="99" t="str">
        <f>IFERROR(VLOOKUP(ROWS($BM$4:BM698),$BL$4:$BM$2337,2,0),"")</f>
        <v>Kampinos (pow. warszawski zachodni, woj. mazowieckie)</v>
      </c>
      <c r="BP698" s="98">
        <v>0</v>
      </c>
      <c r="BQ698" s="98">
        <f>IF(ISNUMBER(SEARCH('ankieta ESG'!$G$186,BR698)),MAX($BQ$3:BQ697)+1,0)</f>
        <v>695</v>
      </c>
      <c r="BR698" s="134" t="s">
        <v>4698</v>
      </c>
      <c r="BS698" s="98">
        <v>0</v>
      </c>
      <c r="BT698" s="99" t="str">
        <f>IFERROR(VLOOKUP(ROWS($BR$4:BR698),$BQ$4:$BR$2337,2,0),"")</f>
        <v>Kampinos (pow. warszawski zachodni, woj. mazowieckie)</v>
      </c>
      <c r="BU698" s="98">
        <v>0</v>
      </c>
      <c r="BV698" s="98">
        <f>IF(ISNUMBER(SEARCH('ankieta ESG'!$G$187,BW698)),MAX($BV$3:BV697)+1,0)</f>
        <v>695</v>
      </c>
      <c r="BW698" s="134" t="s">
        <v>4698</v>
      </c>
      <c r="BX698" s="98">
        <v>0</v>
      </c>
      <c r="BY698" s="99" t="str">
        <f>IFERROR(VLOOKUP(ROWS($BW$4:BW698),$BV$4:$BW$2337,2,0),"")</f>
        <v>Kampinos (pow. warszawski zachodni, woj. mazowieckie)</v>
      </c>
      <c r="BZ698" s="98">
        <v>0</v>
      </c>
      <c r="CA698" s="98">
        <f>IF(ISNUMBER(SEARCH('ankieta ESG'!$G$188,CB698)),MAX($CA$3:CA697)+1,0)</f>
        <v>695</v>
      </c>
      <c r="CB698" s="134" t="s">
        <v>4698</v>
      </c>
      <c r="CC698" s="98">
        <v>0</v>
      </c>
      <c r="CD698" s="99" t="str">
        <f>IFERROR(VLOOKUP(ROWS($CB$4:CB698),$CA$4:$CB$2337,2,0),"")</f>
        <v>Kampinos (pow. warszawski zachodni, woj. mazowieckie)</v>
      </c>
      <c r="CE698" s="98">
        <v>0</v>
      </c>
      <c r="CF698" s="98">
        <f>IF(ISNUMBER(SEARCH('ankieta ESG'!$G$189,CG698)),MAX($CF$3:CF697)+1,0)</f>
        <v>695</v>
      </c>
      <c r="CG698" s="134" t="s">
        <v>4698</v>
      </c>
      <c r="CH698" s="98">
        <v>0</v>
      </c>
      <c r="CI698" s="99" t="str">
        <f>IFERROR(VLOOKUP(ROWS($CG$4:CG698),$CF$4:$CG$2337,2,0),"")</f>
        <v>Kampinos (pow. warszawski zachodni, woj. mazowieckie)</v>
      </c>
      <c r="CJ698" s="98">
        <v>0</v>
      </c>
    </row>
    <row r="699" spans="2:88">
      <c r="B699" s="98">
        <f>IF(ISNUMBER(SEARCH('ankieta ESG'!$E$11,C699)),MAX(B$3:$B698)+1,0)</f>
        <v>696</v>
      </c>
      <c r="C699" s="99" t="s">
        <v>740</v>
      </c>
      <c r="D699" s="98">
        <v>0</v>
      </c>
      <c r="E699" s="99" t="str">
        <f>IFERROR(VLOOKUP(ROWS($C$4:C699),$B$4:$C$1385,2,0),"")</f>
        <v>03.30.Z Działalność usługowa wspomagająca rybołówstwo i akwakulturę (PKD 2025)</v>
      </c>
      <c r="F699" s="98">
        <v>0</v>
      </c>
      <c r="AM699" s="98">
        <f>IF(ISNUMBER(SEARCH('ankieta ESG'!$G$180,AN699)),MAX(AM$3:$AM698)+1,0)</f>
        <v>696</v>
      </c>
      <c r="AN699" s="134" t="s">
        <v>4699</v>
      </c>
      <c r="AO699" s="98">
        <v>0</v>
      </c>
      <c r="AP699" s="99" t="str">
        <f>IFERROR(VLOOKUP(ROWS($AN$4:AN699),$AM$4:$AN$2337,2,0),"")</f>
        <v>Kańczuga (pow. przeworski, woj. podkarpackie)</v>
      </c>
      <c r="AQ699" s="98">
        <v>0</v>
      </c>
      <c r="AR699" s="98">
        <f>IF(ISNUMBER(SEARCH('ankieta ESG'!$G$181,AS699)),MAX($AR$3:AR698)+1,0)</f>
        <v>696</v>
      </c>
      <c r="AS699" s="134" t="s">
        <v>4699</v>
      </c>
      <c r="AT699" s="98">
        <v>0</v>
      </c>
      <c r="AU699" s="99" t="str">
        <f>IFERROR(VLOOKUP(ROWS($AS$4:AS699),$AR$4:$AS$2337,2,0),"")</f>
        <v>Kańczuga (pow. przeworski, woj. podkarpackie)</v>
      </c>
      <c r="AV699" s="98">
        <v>0</v>
      </c>
      <c r="AW699" s="98">
        <f>IF(ISNUMBER(SEARCH('ankieta ESG'!$G$182,AX699)),MAX($AW$3:AW698)+1,0)</f>
        <v>696</v>
      </c>
      <c r="AX699" s="134" t="s">
        <v>4699</v>
      </c>
      <c r="AY699" s="98">
        <v>0</v>
      </c>
      <c r="AZ699" s="99" t="str">
        <f>IFERROR(VLOOKUP(ROWS($AX$4:AX699),$AW$4:$AX$2337,2,0),"")</f>
        <v>Kańczuga (pow. przeworski, woj. podkarpackie)</v>
      </c>
      <c r="BA699" s="98">
        <v>0</v>
      </c>
      <c r="BB699" s="98">
        <f>IF(ISNUMBER(SEARCH('ankieta ESG'!$G$183,BC699)),MAX($BB$3:BB698)+1,0)</f>
        <v>696</v>
      </c>
      <c r="BC699" s="134" t="s">
        <v>4699</v>
      </c>
      <c r="BD699" s="98">
        <v>0</v>
      </c>
      <c r="BE699" s="99" t="str">
        <f>IFERROR(VLOOKUP(ROWS($BC$4:BC699),$BB$4:$BC$2337,2,0),"")</f>
        <v>Kańczuga (pow. przeworski, woj. podkarpackie)</v>
      </c>
      <c r="BF699" s="98">
        <v>0</v>
      </c>
      <c r="BG699" s="98">
        <f>IF(ISNUMBER(SEARCH('ankieta ESG'!$G$184,BH699)),MAX($BG$3:BG698)+1,0)</f>
        <v>696</v>
      </c>
      <c r="BH699" s="134" t="s">
        <v>4699</v>
      </c>
      <c r="BI699" s="98">
        <v>0</v>
      </c>
      <c r="BJ699" s="99" t="str">
        <f>IFERROR(VLOOKUP(ROWS($BH$4:BH699),$BG$4:$BH$2337,2,0),"")</f>
        <v>Kańczuga (pow. przeworski, woj. podkarpackie)</v>
      </c>
      <c r="BK699" s="98">
        <v>0</v>
      </c>
      <c r="BL699" s="98">
        <f>IF(ISNUMBER(SEARCH('ankieta ESG'!$G$185,BM699)),MAX($BL$3:BL698)+1,0)</f>
        <v>696</v>
      </c>
      <c r="BM699" s="134" t="s">
        <v>4699</v>
      </c>
      <c r="BN699" s="98">
        <v>0</v>
      </c>
      <c r="BO699" s="99" t="str">
        <f>IFERROR(VLOOKUP(ROWS($BM$4:BM699),$BL$4:$BM$2337,2,0),"")</f>
        <v>Kańczuga (pow. przeworski, woj. podkarpackie)</v>
      </c>
      <c r="BP699" s="98">
        <v>0</v>
      </c>
      <c r="BQ699" s="98">
        <f>IF(ISNUMBER(SEARCH('ankieta ESG'!$G$186,BR699)),MAX($BQ$3:BQ698)+1,0)</f>
        <v>696</v>
      </c>
      <c r="BR699" s="134" t="s">
        <v>4699</v>
      </c>
      <c r="BS699" s="98">
        <v>0</v>
      </c>
      <c r="BT699" s="99" t="str">
        <f>IFERROR(VLOOKUP(ROWS($BR$4:BR699),$BQ$4:$BR$2337,2,0),"")</f>
        <v>Kańczuga (pow. przeworski, woj. podkarpackie)</v>
      </c>
      <c r="BU699" s="98">
        <v>0</v>
      </c>
      <c r="BV699" s="98">
        <f>IF(ISNUMBER(SEARCH('ankieta ESG'!$G$187,BW699)),MAX($BV$3:BV698)+1,0)</f>
        <v>696</v>
      </c>
      <c r="BW699" s="134" t="s">
        <v>4699</v>
      </c>
      <c r="BX699" s="98">
        <v>0</v>
      </c>
      <c r="BY699" s="99" t="str">
        <f>IFERROR(VLOOKUP(ROWS($BW$4:BW699),$BV$4:$BW$2337,2,0),"")</f>
        <v>Kańczuga (pow. przeworski, woj. podkarpackie)</v>
      </c>
      <c r="BZ699" s="98">
        <v>0</v>
      </c>
      <c r="CA699" s="98">
        <f>IF(ISNUMBER(SEARCH('ankieta ESG'!$G$188,CB699)),MAX($CA$3:CA698)+1,0)</f>
        <v>696</v>
      </c>
      <c r="CB699" s="134" t="s">
        <v>4699</v>
      </c>
      <c r="CC699" s="98">
        <v>0</v>
      </c>
      <c r="CD699" s="99" t="str">
        <f>IFERROR(VLOOKUP(ROWS($CB$4:CB699),$CA$4:$CB$2337,2,0),"")</f>
        <v>Kańczuga (pow. przeworski, woj. podkarpackie)</v>
      </c>
      <c r="CE699" s="98">
        <v>0</v>
      </c>
      <c r="CF699" s="98">
        <f>IF(ISNUMBER(SEARCH('ankieta ESG'!$G$189,CG699)),MAX($CF$3:CF698)+1,0)</f>
        <v>696</v>
      </c>
      <c r="CG699" s="134" t="s">
        <v>4699</v>
      </c>
      <c r="CH699" s="98">
        <v>0</v>
      </c>
      <c r="CI699" s="99" t="str">
        <f>IFERROR(VLOOKUP(ROWS($CG$4:CG699),$CF$4:$CG$2337,2,0),"")</f>
        <v>Kańczuga (pow. przeworski, woj. podkarpackie)</v>
      </c>
      <c r="CJ699" s="98">
        <v>0</v>
      </c>
    </row>
    <row r="700" spans="2:88">
      <c r="B700" s="98">
        <f>IF(ISNUMBER(SEARCH('ankieta ESG'!$E$11,C700)),MAX(B$3:$B699)+1,0)</f>
        <v>697</v>
      </c>
      <c r="C700" s="99" t="s">
        <v>741</v>
      </c>
      <c r="D700" s="98">
        <v>0</v>
      </c>
      <c r="E700" s="99" t="str">
        <f>IFERROR(VLOOKUP(ROWS($C$4:C700),$B$4:$C$1385,2,0),"")</f>
        <v>05.10.Z Wydobywanie węgla kamiennego (PKD 2025)</v>
      </c>
      <c r="F700" s="98">
        <v>0</v>
      </c>
      <c r="AM700" s="98">
        <f>IF(ISNUMBER(SEARCH('ankieta ESG'!$G$180,AN700)),MAX(AM$3:$AM699)+1,0)</f>
        <v>697</v>
      </c>
      <c r="AN700" s="134" t="s">
        <v>4700</v>
      </c>
      <c r="AO700" s="98">
        <v>0</v>
      </c>
      <c r="AP700" s="99" t="str">
        <f>IFERROR(VLOOKUP(ROWS($AN$4:AN700),$AM$4:$AN$2337,2,0),"")</f>
        <v>Karczew (pow. otwocki, woj. mazowieckie)</v>
      </c>
      <c r="AQ700" s="98">
        <v>0</v>
      </c>
      <c r="AR700" s="98">
        <f>IF(ISNUMBER(SEARCH('ankieta ESG'!$G$181,AS700)),MAX($AR$3:AR699)+1,0)</f>
        <v>697</v>
      </c>
      <c r="AS700" s="134" t="s">
        <v>4700</v>
      </c>
      <c r="AT700" s="98">
        <v>0</v>
      </c>
      <c r="AU700" s="99" t="str">
        <f>IFERROR(VLOOKUP(ROWS($AS$4:AS700),$AR$4:$AS$2337,2,0),"")</f>
        <v>Karczew (pow. otwocki, woj. mazowieckie)</v>
      </c>
      <c r="AV700" s="98">
        <v>0</v>
      </c>
      <c r="AW700" s="98">
        <f>IF(ISNUMBER(SEARCH('ankieta ESG'!$G$182,AX700)),MAX($AW$3:AW699)+1,0)</f>
        <v>697</v>
      </c>
      <c r="AX700" s="134" t="s">
        <v>4700</v>
      </c>
      <c r="AY700" s="98">
        <v>0</v>
      </c>
      <c r="AZ700" s="99" t="str">
        <f>IFERROR(VLOOKUP(ROWS($AX$4:AX700),$AW$4:$AX$2337,2,0),"")</f>
        <v>Karczew (pow. otwocki, woj. mazowieckie)</v>
      </c>
      <c r="BA700" s="98">
        <v>0</v>
      </c>
      <c r="BB700" s="98">
        <f>IF(ISNUMBER(SEARCH('ankieta ESG'!$G$183,BC700)),MAX($BB$3:BB699)+1,0)</f>
        <v>697</v>
      </c>
      <c r="BC700" s="134" t="s">
        <v>4700</v>
      </c>
      <c r="BD700" s="98">
        <v>0</v>
      </c>
      <c r="BE700" s="99" t="str">
        <f>IFERROR(VLOOKUP(ROWS($BC$4:BC700),$BB$4:$BC$2337,2,0),"")</f>
        <v>Karczew (pow. otwocki, woj. mazowieckie)</v>
      </c>
      <c r="BF700" s="98">
        <v>0</v>
      </c>
      <c r="BG700" s="98">
        <f>IF(ISNUMBER(SEARCH('ankieta ESG'!$G$184,BH700)),MAX($BG$3:BG699)+1,0)</f>
        <v>697</v>
      </c>
      <c r="BH700" s="134" t="s">
        <v>4700</v>
      </c>
      <c r="BI700" s="98">
        <v>0</v>
      </c>
      <c r="BJ700" s="99" t="str">
        <f>IFERROR(VLOOKUP(ROWS($BH$4:BH700),$BG$4:$BH$2337,2,0),"")</f>
        <v>Karczew (pow. otwocki, woj. mazowieckie)</v>
      </c>
      <c r="BK700" s="98">
        <v>0</v>
      </c>
      <c r="BL700" s="98">
        <f>IF(ISNUMBER(SEARCH('ankieta ESG'!$G$185,BM700)),MAX($BL$3:BL699)+1,0)</f>
        <v>697</v>
      </c>
      <c r="BM700" s="134" t="s">
        <v>4700</v>
      </c>
      <c r="BN700" s="98">
        <v>0</v>
      </c>
      <c r="BO700" s="99" t="str">
        <f>IFERROR(VLOOKUP(ROWS($BM$4:BM700),$BL$4:$BM$2337,2,0),"")</f>
        <v>Karczew (pow. otwocki, woj. mazowieckie)</v>
      </c>
      <c r="BP700" s="98">
        <v>0</v>
      </c>
      <c r="BQ700" s="98">
        <f>IF(ISNUMBER(SEARCH('ankieta ESG'!$G$186,BR700)),MAX($BQ$3:BQ699)+1,0)</f>
        <v>697</v>
      </c>
      <c r="BR700" s="134" t="s">
        <v>4700</v>
      </c>
      <c r="BS700" s="98">
        <v>0</v>
      </c>
      <c r="BT700" s="99" t="str">
        <f>IFERROR(VLOOKUP(ROWS($BR$4:BR700),$BQ$4:$BR$2337,2,0),"")</f>
        <v>Karczew (pow. otwocki, woj. mazowieckie)</v>
      </c>
      <c r="BU700" s="98">
        <v>0</v>
      </c>
      <c r="BV700" s="98">
        <f>IF(ISNUMBER(SEARCH('ankieta ESG'!$G$187,BW700)),MAX($BV$3:BV699)+1,0)</f>
        <v>697</v>
      </c>
      <c r="BW700" s="134" t="s">
        <v>4700</v>
      </c>
      <c r="BX700" s="98">
        <v>0</v>
      </c>
      <c r="BY700" s="99" t="str">
        <f>IFERROR(VLOOKUP(ROWS($BW$4:BW700),$BV$4:$BW$2337,2,0),"")</f>
        <v>Karczew (pow. otwocki, woj. mazowieckie)</v>
      </c>
      <c r="BZ700" s="98">
        <v>0</v>
      </c>
      <c r="CA700" s="98">
        <f>IF(ISNUMBER(SEARCH('ankieta ESG'!$G$188,CB700)),MAX($CA$3:CA699)+1,0)</f>
        <v>697</v>
      </c>
      <c r="CB700" s="134" t="s">
        <v>4700</v>
      </c>
      <c r="CC700" s="98">
        <v>0</v>
      </c>
      <c r="CD700" s="99" t="str">
        <f>IFERROR(VLOOKUP(ROWS($CB$4:CB700),$CA$4:$CB$2337,2,0),"")</f>
        <v>Karczew (pow. otwocki, woj. mazowieckie)</v>
      </c>
      <c r="CE700" s="98">
        <v>0</v>
      </c>
      <c r="CF700" s="98">
        <f>IF(ISNUMBER(SEARCH('ankieta ESG'!$G$189,CG700)),MAX($CF$3:CF699)+1,0)</f>
        <v>697</v>
      </c>
      <c r="CG700" s="134" t="s">
        <v>4700</v>
      </c>
      <c r="CH700" s="98">
        <v>0</v>
      </c>
      <c r="CI700" s="99" t="str">
        <f>IFERROR(VLOOKUP(ROWS($CG$4:CG700),$CF$4:$CG$2337,2,0),"")</f>
        <v>Karczew (pow. otwocki, woj. mazowieckie)</v>
      </c>
      <c r="CJ700" s="98">
        <v>0</v>
      </c>
    </row>
    <row r="701" spans="2:88">
      <c r="B701" s="98">
        <f>IF(ISNUMBER(SEARCH('ankieta ESG'!$E$11,C701)),MAX(B$3:$B700)+1,0)</f>
        <v>698</v>
      </c>
      <c r="C701" s="99" t="s">
        <v>742</v>
      </c>
      <c r="D701" s="98">
        <v>0</v>
      </c>
      <c r="E701" s="99" t="str">
        <f>IFERROR(VLOOKUP(ROWS($C$4:C701),$B$4:$C$1385,2,0),"")</f>
        <v>05.20.Z Wydobywanie węgla brunatnego (lignitu) (PKD 2025)</v>
      </c>
      <c r="F701" s="98">
        <v>0</v>
      </c>
      <c r="AM701" s="98">
        <f>IF(ISNUMBER(SEARCH('ankieta ESG'!$G$180,AN701)),MAX(AM$3:$AM700)+1,0)</f>
        <v>698</v>
      </c>
      <c r="AN701" s="134" t="s">
        <v>4701</v>
      </c>
      <c r="AO701" s="98">
        <v>0</v>
      </c>
      <c r="AP701" s="99" t="str">
        <f>IFERROR(VLOOKUP(ROWS($AN$4:AN701),$AM$4:$AN$2337,2,0),"")</f>
        <v>Karczmiska (pow. opolski, woj. lubelskie)</v>
      </c>
      <c r="AQ701" s="98">
        <v>0</v>
      </c>
      <c r="AR701" s="98">
        <f>IF(ISNUMBER(SEARCH('ankieta ESG'!$G$181,AS701)),MAX($AR$3:AR700)+1,0)</f>
        <v>698</v>
      </c>
      <c r="AS701" s="134" t="s">
        <v>4701</v>
      </c>
      <c r="AT701" s="98">
        <v>0</v>
      </c>
      <c r="AU701" s="99" t="str">
        <f>IFERROR(VLOOKUP(ROWS($AS$4:AS701),$AR$4:$AS$2337,2,0),"")</f>
        <v>Karczmiska (pow. opolski, woj. lubelskie)</v>
      </c>
      <c r="AV701" s="98">
        <v>0</v>
      </c>
      <c r="AW701" s="98">
        <f>IF(ISNUMBER(SEARCH('ankieta ESG'!$G$182,AX701)),MAX($AW$3:AW700)+1,0)</f>
        <v>698</v>
      </c>
      <c r="AX701" s="134" t="s">
        <v>4701</v>
      </c>
      <c r="AY701" s="98">
        <v>0</v>
      </c>
      <c r="AZ701" s="99" t="str">
        <f>IFERROR(VLOOKUP(ROWS($AX$4:AX701),$AW$4:$AX$2337,2,0),"")</f>
        <v>Karczmiska (pow. opolski, woj. lubelskie)</v>
      </c>
      <c r="BA701" s="98">
        <v>0</v>
      </c>
      <c r="BB701" s="98">
        <f>IF(ISNUMBER(SEARCH('ankieta ESG'!$G$183,BC701)),MAX($BB$3:BB700)+1,0)</f>
        <v>698</v>
      </c>
      <c r="BC701" s="134" t="s">
        <v>4701</v>
      </c>
      <c r="BD701" s="98">
        <v>0</v>
      </c>
      <c r="BE701" s="99" t="str">
        <f>IFERROR(VLOOKUP(ROWS($BC$4:BC701),$BB$4:$BC$2337,2,0),"")</f>
        <v>Karczmiska (pow. opolski, woj. lubelskie)</v>
      </c>
      <c r="BF701" s="98">
        <v>0</v>
      </c>
      <c r="BG701" s="98">
        <f>IF(ISNUMBER(SEARCH('ankieta ESG'!$G$184,BH701)),MAX($BG$3:BG700)+1,0)</f>
        <v>698</v>
      </c>
      <c r="BH701" s="134" t="s">
        <v>4701</v>
      </c>
      <c r="BI701" s="98">
        <v>0</v>
      </c>
      <c r="BJ701" s="99" t="str">
        <f>IFERROR(VLOOKUP(ROWS($BH$4:BH701),$BG$4:$BH$2337,2,0),"")</f>
        <v>Karczmiska (pow. opolski, woj. lubelskie)</v>
      </c>
      <c r="BK701" s="98">
        <v>0</v>
      </c>
      <c r="BL701" s="98">
        <f>IF(ISNUMBER(SEARCH('ankieta ESG'!$G$185,BM701)),MAX($BL$3:BL700)+1,0)</f>
        <v>698</v>
      </c>
      <c r="BM701" s="134" t="s">
        <v>4701</v>
      </c>
      <c r="BN701" s="98">
        <v>0</v>
      </c>
      <c r="BO701" s="99" t="str">
        <f>IFERROR(VLOOKUP(ROWS($BM$4:BM701),$BL$4:$BM$2337,2,0),"")</f>
        <v>Karczmiska (pow. opolski, woj. lubelskie)</v>
      </c>
      <c r="BP701" s="98">
        <v>0</v>
      </c>
      <c r="BQ701" s="98">
        <f>IF(ISNUMBER(SEARCH('ankieta ESG'!$G$186,BR701)),MAX($BQ$3:BQ700)+1,0)</f>
        <v>698</v>
      </c>
      <c r="BR701" s="134" t="s">
        <v>4701</v>
      </c>
      <c r="BS701" s="98">
        <v>0</v>
      </c>
      <c r="BT701" s="99" t="str">
        <f>IFERROR(VLOOKUP(ROWS($BR$4:BR701),$BQ$4:$BR$2337,2,0),"")</f>
        <v>Karczmiska (pow. opolski, woj. lubelskie)</v>
      </c>
      <c r="BU701" s="98">
        <v>0</v>
      </c>
      <c r="BV701" s="98">
        <f>IF(ISNUMBER(SEARCH('ankieta ESG'!$G$187,BW701)),MAX($BV$3:BV700)+1,0)</f>
        <v>698</v>
      </c>
      <c r="BW701" s="134" t="s">
        <v>4701</v>
      </c>
      <c r="BX701" s="98">
        <v>0</v>
      </c>
      <c r="BY701" s="99" t="str">
        <f>IFERROR(VLOOKUP(ROWS($BW$4:BW701),$BV$4:$BW$2337,2,0),"")</f>
        <v>Karczmiska (pow. opolski, woj. lubelskie)</v>
      </c>
      <c r="BZ701" s="98">
        <v>0</v>
      </c>
      <c r="CA701" s="98">
        <f>IF(ISNUMBER(SEARCH('ankieta ESG'!$G$188,CB701)),MAX($CA$3:CA700)+1,0)</f>
        <v>698</v>
      </c>
      <c r="CB701" s="134" t="s">
        <v>4701</v>
      </c>
      <c r="CC701" s="98">
        <v>0</v>
      </c>
      <c r="CD701" s="99" t="str">
        <f>IFERROR(VLOOKUP(ROWS($CB$4:CB701),$CA$4:$CB$2337,2,0),"")</f>
        <v>Karczmiska (pow. opolski, woj. lubelskie)</v>
      </c>
      <c r="CE701" s="98">
        <v>0</v>
      </c>
      <c r="CF701" s="98">
        <f>IF(ISNUMBER(SEARCH('ankieta ESG'!$G$189,CG701)),MAX($CF$3:CF700)+1,0)</f>
        <v>698</v>
      </c>
      <c r="CG701" s="134" t="s">
        <v>4701</v>
      </c>
      <c r="CH701" s="98">
        <v>0</v>
      </c>
      <c r="CI701" s="99" t="str">
        <f>IFERROR(VLOOKUP(ROWS($CG$4:CG701),$CF$4:$CG$2337,2,0),"")</f>
        <v>Karczmiska (pow. opolski, woj. lubelskie)</v>
      </c>
      <c r="CJ701" s="98">
        <v>0</v>
      </c>
    </row>
    <row r="702" spans="2:88">
      <c r="B702" s="98">
        <f>IF(ISNUMBER(SEARCH('ankieta ESG'!$E$11,C702)),MAX(B$3:$B701)+1,0)</f>
        <v>699</v>
      </c>
      <c r="C702" s="99" t="s">
        <v>743</v>
      </c>
      <c r="D702" s="98">
        <v>0</v>
      </c>
      <c r="E702" s="99" t="str">
        <f>IFERROR(VLOOKUP(ROWS($C$4:C702),$B$4:$C$1385,2,0),"")</f>
        <v>06.10.Z Górnictwo ropy naftowej (PKD 2025)</v>
      </c>
      <c r="F702" s="98">
        <v>0</v>
      </c>
      <c r="AM702" s="98">
        <f>IF(ISNUMBER(SEARCH('ankieta ESG'!$G$180,AN702)),MAX(AM$3:$AM701)+1,0)</f>
        <v>699</v>
      </c>
      <c r="AN702" s="134" t="s">
        <v>4702</v>
      </c>
      <c r="AO702" s="98">
        <v>0</v>
      </c>
      <c r="AP702" s="99" t="str">
        <f>IFERROR(VLOOKUP(ROWS($AN$4:AN702),$AM$4:$AN$2337,2,0),"")</f>
        <v>Kargowa (pow. zielonogórski, woj. lubuskie)</v>
      </c>
      <c r="AQ702" s="98">
        <v>0</v>
      </c>
      <c r="AR702" s="98">
        <f>IF(ISNUMBER(SEARCH('ankieta ESG'!$G$181,AS702)),MAX($AR$3:AR701)+1,0)</f>
        <v>699</v>
      </c>
      <c r="AS702" s="134" t="s">
        <v>4702</v>
      </c>
      <c r="AT702" s="98">
        <v>0</v>
      </c>
      <c r="AU702" s="99" t="str">
        <f>IFERROR(VLOOKUP(ROWS($AS$4:AS702),$AR$4:$AS$2337,2,0),"")</f>
        <v>Kargowa (pow. zielonogórski, woj. lubuskie)</v>
      </c>
      <c r="AV702" s="98">
        <v>0</v>
      </c>
      <c r="AW702" s="98">
        <f>IF(ISNUMBER(SEARCH('ankieta ESG'!$G$182,AX702)),MAX($AW$3:AW701)+1,0)</f>
        <v>699</v>
      </c>
      <c r="AX702" s="134" t="s">
        <v>4702</v>
      </c>
      <c r="AY702" s="98">
        <v>0</v>
      </c>
      <c r="AZ702" s="99" t="str">
        <f>IFERROR(VLOOKUP(ROWS($AX$4:AX702),$AW$4:$AX$2337,2,0),"")</f>
        <v>Kargowa (pow. zielonogórski, woj. lubuskie)</v>
      </c>
      <c r="BA702" s="98">
        <v>0</v>
      </c>
      <c r="BB702" s="98">
        <f>IF(ISNUMBER(SEARCH('ankieta ESG'!$G$183,BC702)),MAX($BB$3:BB701)+1,0)</f>
        <v>699</v>
      </c>
      <c r="BC702" s="134" t="s">
        <v>4702</v>
      </c>
      <c r="BD702" s="98">
        <v>0</v>
      </c>
      <c r="BE702" s="99" t="str">
        <f>IFERROR(VLOOKUP(ROWS($BC$4:BC702),$BB$4:$BC$2337,2,0),"")</f>
        <v>Kargowa (pow. zielonogórski, woj. lubuskie)</v>
      </c>
      <c r="BF702" s="98">
        <v>0</v>
      </c>
      <c r="BG702" s="98">
        <f>IF(ISNUMBER(SEARCH('ankieta ESG'!$G$184,BH702)),MAX($BG$3:BG701)+1,0)</f>
        <v>699</v>
      </c>
      <c r="BH702" s="134" t="s">
        <v>4702</v>
      </c>
      <c r="BI702" s="98">
        <v>0</v>
      </c>
      <c r="BJ702" s="99" t="str">
        <f>IFERROR(VLOOKUP(ROWS($BH$4:BH702),$BG$4:$BH$2337,2,0),"")</f>
        <v>Kargowa (pow. zielonogórski, woj. lubuskie)</v>
      </c>
      <c r="BK702" s="98">
        <v>0</v>
      </c>
      <c r="BL702" s="98">
        <f>IF(ISNUMBER(SEARCH('ankieta ESG'!$G$185,BM702)),MAX($BL$3:BL701)+1,0)</f>
        <v>699</v>
      </c>
      <c r="BM702" s="134" t="s">
        <v>4702</v>
      </c>
      <c r="BN702" s="98">
        <v>0</v>
      </c>
      <c r="BO702" s="99" t="str">
        <f>IFERROR(VLOOKUP(ROWS($BM$4:BM702),$BL$4:$BM$2337,2,0),"")</f>
        <v>Kargowa (pow. zielonogórski, woj. lubuskie)</v>
      </c>
      <c r="BP702" s="98">
        <v>0</v>
      </c>
      <c r="BQ702" s="98">
        <f>IF(ISNUMBER(SEARCH('ankieta ESG'!$G$186,BR702)),MAX($BQ$3:BQ701)+1,0)</f>
        <v>699</v>
      </c>
      <c r="BR702" s="134" t="s">
        <v>4702</v>
      </c>
      <c r="BS702" s="98">
        <v>0</v>
      </c>
      <c r="BT702" s="99" t="str">
        <f>IFERROR(VLOOKUP(ROWS($BR$4:BR702),$BQ$4:$BR$2337,2,0),"")</f>
        <v>Kargowa (pow. zielonogórski, woj. lubuskie)</v>
      </c>
      <c r="BU702" s="98">
        <v>0</v>
      </c>
      <c r="BV702" s="98">
        <f>IF(ISNUMBER(SEARCH('ankieta ESG'!$G$187,BW702)),MAX($BV$3:BV701)+1,0)</f>
        <v>699</v>
      </c>
      <c r="BW702" s="134" t="s">
        <v>4702</v>
      </c>
      <c r="BX702" s="98">
        <v>0</v>
      </c>
      <c r="BY702" s="99" t="str">
        <f>IFERROR(VLOOKUP(ROWS($BW$4:BW702),$BV$4:$BW$2337,2,0),"")</f>
        <v>Kargowa (pow. zielonogórski, woj. lubuskie)</v>
      </c>
      <c r="BZ702" s="98">
        <v>0</v>
      </c>
      <c r="CA702" s="98">
        <f>IF(ISNUMBER(SEARCH('ankieta ESG'!$G$188,CB702)),MAX($CA$3:CA701)+1,0)</f>
        <v>699</v>
      </c>
      <c r="CB702" s="134" t="s">
        <v>4702</v>
      </c>
      <c r="CC702" s="98">
        <v>0</v>
      </c>
      <c r="CD702" s="99" t="str">
        <f>IFERROR(VLOOKUP(ROWS($CB$4:CB702),$CA$4:$CB$2337,2,0),"")</f>
        <v>Kargowa (pow. zielonogórski, woj. lubuskie)</v>
      </c>
      <c r="CE702" s="98">
        <v>0</v>
      </c>
      <c r="CF702" s="98">
        <f>IF(ISNUMBER(SEARCH('ankieta ESG'!$G$189,CG702)),MAX($CF$3:CF701)+1,0)</f>
        <v>699</v>
      </c>
      <c r="CG702" s="134" t="s">
        <v>4702</v>
      </c>
      <c r="CH702" s="98">
        <v>0</v>
      </c>
      <c r="CI702" s="99" t="str">
        <f>IFERROR(VLOOKUP(ROWS($CG$4:CG702),$CF$4:$CG$2337,2,0),"")</f>
        <v>Kargowa (pow. zielonogórski, woj. lubuskie)</v>
      </c>
      <c r="CJ702" s="98">
        <v>0</v>
      </c>
    </row>
    <row r="703" spans="2:88">
      <c r="B703" s="98">
        <f>IF(ISNUMBER(SEARCH('ankieta ESG'!$E$11,C703)),MAX(B$3:$B702)+1,0)</f>
        <v>700</v>
      </c>
      <c r="C703" s="99" t="s">
        <v>744</v>
      </c>
      <c r="D703" s="98">
        <v>0</v>
      </c>
      <c r="E703" s="99" t="str">
        <f>IFERROR(VLOOKUP(ROWS($C$4:C703),$B$4:$C$1385,2,0),"")</f>
        <v>06.20.Z Górnictwo gazu ziemnego (PKD 2025)</v>
      </c>
      <c r="F703" s="98">
        <v>0</v>
      </c>
      <c r="AM703" s="98">
        <f>IF(ISNUMBER(SEARCH('ankieta ESG'!$G$180,AN703)),MAX(AM$3:$AM702)+1,0)</f>
        <v>700</v>
      </c>
      <c r="AN703" s="134" t="s">
        <v>4703</v>
      </c>
      <c r="AO703" s="98">
        <v>0</v>
      </c>
      <c r="AP703" s="99" t="str">
        <f>IFERROR(VLOOKUP(ROWS($AN$4:AN703),$AM$4:$AN$2337,2,0),"")</f>
        <v>Karlino (pow. białogardzki, woj. zachodniopomorskie)</v>
      </c>
      <c r="AQ703" s="98">
        <v>0</v>
      </c>
      <c r="AR703" s="98">
        <f>IF(ISNUMBER(SEARCH('ankieta ESG'!$G$181,AS703)),MAX($AR$3:AR702)+1,0)</f>
        <v>700</v>
      </c>
      <c r="AS703" s="134" t="s">
        <v>4703</v>
      </c>
      <c r="AT703" s="98">
        <v>0</v>
      </c>
      <c r="AU703" s="99" t="str">
        <f>IFERROR(VLOOKUP(ROWS($AS$4:AS703),$AR$4:$AS$2337,2,0),"")</f>
        <v>Karlino (pow. białogardzki, woj. zachodniopomorskie)</v>
      </c>
      <c r="AV703" s="98">
        <v>0</v>
      </c>
      <c r="AW703" s="98">
        <f>IF(ISNUMBER(SEARCH('ankieta ESG'!$G$182,AX703)),MAX($AW$3:AW702)+1,0)</f>
        <v>700</v>
      </c>
      <c r="AX703" s="134" t="s">
        <v>4703</v>
      </c>
      <c r="AY703" s="98">
        <v>0</v>
      </c>
      <c r="AZ703" s="99" t="str">
        <f>IFERROR(VLOOKUP(ROWS($AX$4:AX703),$AW$4:$AX$2337,2,0),"")</f>
        <v>Karlino (pow. białogardzki, woj. zachodniopomorskie)</v>
      </c>
      <c r="BA703" s="98">
        <v>0</v>
      </c>
      <c r="BB703" s="98">
        <f>IF(ISNUMBER(SEARCH('ankieta ESG'!$G$183,BC703)),MAX($BB$3:BB702)+1,0)</f>
        <v>700</v>
      </c>
      <c r="BC703" s="134" t="s">
        <v>4703</v>
      </c>
      <c r="BD703" s="98">
        <v>0</v>
      </c>
      <c r="BE703" s="99" t="str">
        <f>IFERROR(VLOOKUP(ROWS($BC$4:BC703),$BB$4:$BC$2337,2,0),"")</f>
        <v>Karlino (pow. białogardzki, woj. zachodniopomorskie)</v>
      </c>
      <c r="BF703" s="98">
        <v>0</v>
      </c>
      <c r="BG703" s="98">
        <f>IF(ISNUMBER(SEARCH('ankieta ESG'!$G$184,BH703)),MAX($BG$3:BG702)+1,0)</f>
        <v>700</v>
      </c>
      <c r="BH703" s="134" t="s">
        <v>4703</v>
      </c>
      <c r="BI703" s="98">
        <v>0</v>
      </c>
      <c r="BJ703" s="99" t="str">
        <f>IFERROR(VLOOKUP(ROWS($BH$4:BH703),$BG$4:$BH$2337,2,0),"")</f>
        <v>Karlino (pow. białogardzki, woj. zachodniopomorskie)</v>
      </c>
      <c r="BK703" s="98">
        <v>0</v>
      </c>
      <c r="BL703" s="98">
        <f>IF(ISNUMBER(SEARCH('ankieta ESG'!$G$185,BM703)),MAX($BL$3:BL702)+1,0)</f>
        <v>700</v>
      </c>
      <c r="BM703" s="134" t="s">
        <v>4703</v>
      </c>
      <c r="BN703" s="98">
        <v>0</v>
      </c>
      <c r="BO703" s="99" t="str">
        <f>IFERROR(VLOOKUP(ROWS($BM$4:BM703),$BL$4:$BM$2337,2,0),"")</f>
        <v>Karlino (pow. białogardzki, woj. zachodniopomorskie)</v>
      </c>
      <c r="BP703" s="98">
        <v>0</v>
      </c>
      <c r="BQ703" s="98">
        <f>IF(ISNUMBER(SEARCH('ankieta ESG'!$G$186,BR703)),MAX($BQ$3:BQ702)+1,0)</f>
        <v>700</v>
      </c>
      <c r="BR703" s="134" t="s">
        <v>4703</v>
      </c>
      <c r="BS703" s="98">
        <v>0</v>
      </c>
      <c r="BT703" s="99" t="str">
        <f>IFERROR(VLOOKUP(ROWS($BR$4:BR703),$BQ$4:$BR$2337,2,0),"")</f>
        <v>Karlino (pow. białogardzki, woj. zachodniopomorskie)</v>
      </c>
      <c r="BU703" s="98">
        <v>0</v>
      </c>
      <c r="BV703" s="98">
        <f>IF(ISNUMBER(SEARCH('ankieta ESG'!$G$187,BW703)),MAX($BV$3:BV702)+1,0)</f>
        <v>700</v>
      </c>
      <c r="BW703" s="134" t="s">
        <v>4703</v>
      </c>
      <c r="BX703" s="98">
        <v>0</v>
      </c>
      <c r="BY703" s="99" t="str">
        <f>IFERROR(VLOOKUP(ROWS($BW$4:BW703),$BV$4:$BW$2337,2,0),"")</f>
        <v>Karlino (pow. białogardzki, woj. zachodniopomorskie)</v>
      </c>
      <c r="BZ703" s="98">
        <v>0</v>
      </c>
      <c r="CA703" s="98">
        <f>IF(ISNUMBER(SEARCH('ankieta ESG'!$G$188,CB703)),MAX($CA$3:CA702)+1,0)</f>
        <v>700</v>
      </c>
      <c r="CB703" s="134" t="s">
        <v>4703</v>
      </c>
      <c r="CC703" s="98">
        <v>0</v>
      </c>
      <c r="CD703" s="99" t="str">
        <f>IFERROR(VLOOKUP(ROWS($CB$4:CB703),$CA$4:$CB$2337,2,0),"")</f>
        <v>Karlino (pow. białogardzki, woj. zachodniopomorskie)</v>
      </c>
      <c r="CE703" s="98">
        <v>0</v>
      </c>
      <c r="CF703" s="98">
        <f>IF(ISNUMBER(SEARCH('ankieta ESG'!$G$189,CG703)),MAX($CF$3:CF702)+1,0)</f>
        <v>700</v>
      </c>
      <c r="CG703" s="134" t="s">
        <v>4703</v>
      </c>
      <c r="CH703" s="98">
        <v>0</v>
      </c>
      <c r="CI703" s="99" t="str">
        <f>IFERROR(VLOOKUP(ROWS($CG$4:CG703),$CF$4:$CG$2337,2,0),"")</f>
        <v>Karlino (pow. białogardzki, woj. zachodniopomorskie)</v>
      </c>
      <c r="CJ703" s="98">
        <v>0</v>
      </c>
    </row>
    <row r="704" spans="2:88">
      <c r="B704" s="98">
        <f>IF(ISNUMBER(SEARCH('ankieta ESG'!$E$11,C704)),MAX(B$3:$B703)+1,0)</f>
        <v>701</v>
      </c>
      <c r="C704" s="99" t="s">
        <v>745</v>
      </c>
      <c r="D704" s="98">
        <v>0</v>
      </c>
      <c r="E704" s="99" t="str">
        <f>IFERROR(VLOOKUP(ROWS($C$4:C704),$B$4:$C$1385,2,0),"")</f>
        <v>07.10.Z Górnictwo rud żelaza (PKD 2025)</v>
      </c>
      <c r="F704" s="98">
        <v>0</v>
      </c>
      <c r="AM704" s="98">
        <f>IF(ISNUMBER(SEARCH('ankieta ESG'!$G$180,AN704)),MAX(AM$3:$AM703)+1,0)</f>
        <v>701</v>
      </c>
      <c r="AN704" s="134" t="s">
        <v>4704</v>
      </c>
      <c r="AO704" s="98">
        <v>0</v>
      </c>
      <c r="AP704" s="99" t="str">
        <f>IFERROR(VLOOKUP(ROWS($AN$4:AN704),$AM$4:$AN$2337,2,0),"")</f>
        <v>Karnice (pow. gryficki, woj. zachodniopomorskie)</v>
      </c>
      <c r="AQ704" s="98">
        <v>0</v>
      </c>
      <c r="AR704" s="98">
        <f>IF(ISNUMBER(SEARCH('ankieta ESG'!$G$181,AS704)),MAX($AR$3:AR703)+1,0)</f>
        <v>701</v>
      </c>
      <c r="AS704" s="134" t="s">
        <v>4704</v>
      </c>
      <c r="AT704" s="98">
        <v>0</v>
      </c>
      <c r="AU704" s="99" t="str">
        <f>IFERROR(VLOOKUP(ROWS($AS$4:AS704),$AR$4:$AS$2337,2,0),"")</f>
        <v>Karnice (pow. gryficki, woj. zachodniopomorskie)</v>
      </c>
      <c r="AV704" s="98">
        <v>0</v>
      </c>
      <c r="AW704" s="98">
        <f>IF(ISNUMBER(SEARCH('ankieta ESG'!$G$182,AX704)),MAX($AW$3:AW703)+1,0)</f>
        <v>701</v>
      </c>
      <c r="AX704" s="134" t="s">
        <v>4704</v>
      </c>
      <c r="AY704" s="98">
        <v>0</v>
      </c>
      <c r="AZ704" s="99" t="str">
        <f>IFERROR(VLOOKUP(ROWS($AX$4:AX704),$AW$4:$AX$2337,2,0),"")</f>
        <v>Karnice (pow. gryficki, woj. zachodniopomorskie)</v>
      </c>
      <c r="BA704" s="98">
        <v>0</v>
      </c>
      <c r="BB704" s="98">
        <f>IF(ISNUMBER(SEARCH('ankieta ESG'!$G$183,BC704)),MAX($BB$3:BB703)+1,0)</f>
        <v>701</v>
      </c>
      <c r="BC704" s="134" t="s">
        <v>4704</v>
      </c>
      <c r="BD704" s="98">
        <v>0</v>
      </c>
      <c r="BE704" s="99" t="str">
        <f>IFERROR(VLOOKUP(ROWS($BC$4:BC704),$BB$4:$BC$2337,2,0),"")</f>
        <v>Karnice (pow. gryficki, woj. zachodniopomorskie)</v>
      </c>
      <c r="BF704" s="98">
        <v>0</v>
      </c>
      <c r="BG704" s="98">
        <f>IF(ISNUMBER(SEARCH('ankieta ESG'!$G$184,BH704)),MAX($BG$3:BG703)+1,0)</f>
        <v>701</v>
      </c>
      <c r="BH704" s="134" t="s">
        <v>4704</v>
      </c>
      <c r="BI704" s="98">
        <v>0</v>
      </c>
      <c r="BJ704" s="99" t="str">
        <f>IFERROR(VLOOKUP(ROWS($BH$4:BH704),$BG$4:$BH$2337,2,0),"")</f>
        <v>Karnice (pow. gryficki, woj. zachodniopomorskie)</v>
      </c>
      <c r="BK704" s="98">
        <v>0</v>
      </c>
      <c r="BL704" s="98">
        <f>IF(ISNUMBER(SEARCH('ankieta ESG'!$G$185,BM704)),MAX($BL$3:BL703)+1,0)</f>
        <v>701</v>
      </c>
      <c r="BM704" s="134" t="s">
        <v>4704</v>
      </c>
      <c r="BN704" s="98">
        <v>0</v>
      </c>
      <c r="BO704" s="99" t="str">
        <f>IFERROR(VLOOKUP(ROWS($BM$4:BM704),$BL$4:$BM$2337,2,0),"")</f>
        <v>Karnice (pow. gryficki, woj. zachodniopomorskie)</v>
      </c>
      <c r="BP704" s="98">
        <v>0</v>
      </c>
      <c r="BQ704" s="98">
        <f>IF(ISNUMBER(SEARCH('ankieta ESG'!$G$186,BR704)),MAX($BQ$3:BQ703)+1,0)</f>
        <v>701</v>
      </c>
      <c r="BR704" s="134" t="s">
        <v>4704</v>
      </c>
      <c r="BS704" s="98">
        <v>0</v>
      </c>
      <c r="BT704" s="99" t="str">
        <f>IFERROR(VLOOKUP(ROWS($BR$4:BR704),$BQ$4:$BR$2337,2,0),"")</f>
        <v>Karnice (pow. gryficki, woj. zachodniopomorskie)</v>
      </c>
      <c r="BU704" s="98">
        <v>0</v>
      </c>
      <c r="BV704" s="98">
        <f>IF(ISNUMBER(SEARCH('ankieta ESG'!$G$187,BW704)),MAX($BV$3:BV703)+1,0)</f>
        <v>701</v>
      </c>
      <c r="BW704" s="134" t="s">
        <v>4704</v>
      </c>
      <c r="BX704" s="98">
        <v>0</v>
      </c>
      <c r="BY704" s="99" t="str">
        <f>IFERROR(VLOOKUP(ROWS($BW$4:BW704),$BV$4:$BW$2337,2,0),"")</f>
        <v>Karnice (pow. gryficki, woj. zachodniopomorskie)</v>
      </c>
      <c r="BZ704" s="98">
        <v>0</v>
      </c>
      <c r="CA704" s="98">
        <f>IF(ISNUMBER(SEARCH('ankieta ESG'!$G$188,CB704)),MAX($CA$3:CA703)+1,0)</f>
        <v>701</v>
      </c>
      <c r="CB704" s="134" t="s">
        <v>4704</v>
      </c>
      <c r="CC704" s="98">
        <v>0</v>
      </c>
      <c r="CD704" s="99" t="str">
        <f>IFERROR(VLOOKUP(ROWS($CB$4:CB704),$CA$4:$CB$2337,2,0),"")</f>
        <v>Karnice (pow. gryficki, woj. zachodniopomorskie)</v>
      </c>
      <c r="CE704" s="98">
        <v>0</v>
      </c>
      <c r="CF704" s="98">
        <f>IF(ISNUMBER(SEARCH('ankieta ESG'!$G$189,CG704)),MAX($CF$3:CF703)+1,0)</f>
        <v>701</v>
      </c>
      <c r="CG704" s="134" t="s">
        <v>4704</v>
      </c>
      <c r="CH704" s="98">
        <v>0</v>
      </c>
      <c r="CI704" s="99" t="str">
        <f>IFERROR(VLOOKUP(ROWS($CG$4:CG704),$CF$4:$CG$2337,2,0),"")</f>
        <v>Karnice (pow. gryficki, woj. zachodniopomorskie)</v>
      </c>
      <c r="CJ704" s="98">
        <v>0</v>
      </c>
    </row>
    <row r="705" spans="2:88">
      <c r="B705" s="98">
        <f>IF(ISNUMBER(SEARCH('ankieta ESG'!$E$11,C705)),MAX(B$3:$B704)+1,0)</f>
        <v>702</v>
      </c>
      <c r="C705" s="99" t="s">
        <v>746</v>
      </c>
      <c r="D705" s="98">
        <v>0</v>
      </c>
      <c r="E705" s="99" t="str">
        <f>IFERROR(VLOOKUP(ROWS($C$4:C705),$B$4:$C$1385,2,0),"")</f>
        <v>07.21.Z Górnictwo rud uranu i toru (PKD 2025)</v>
      </c>
      <c r="F705" s="98">
        <v>0</v>
      </c>
      <c r="AM705" s="98">
        <f>IF(ISNUMBER(SEARCH('ankieta ESG'!$G$180,AN705)),MAX(AM$3:$AM704)+1,0)</f>
        <v>702</v>
      </c>
      <c r="AN705" s="134" t="s">
        <v>4705</v>
      </c>
      <c r="AO705" s="98">
        <v>0</v>
      </c>
      <c r="AP705" s="99" t="str">
        <f>IFERROR(VLOOKUP(ROWS($AN$4:AN705),$AM$4:$AN$2337,2,0),"")</f>
        <v>Karniewo (pow. makowski, woj. mazowieckie)</v>
      </c>
      <c r="AQ705" s="98">
        <v>0</v>
      </c>
      <c r="AR705" s="98">
        <f>IF(ISNUMBER(SEARCH('ankieta ESG'!$G$181,AS705)),MAX($AR$3:AR704)+1,0)</f>
        <v>702</v>
      </c>
      <c r="AS705" s="134" t="s">
        <v>4705</v>
      </c>
      <c r="AT705" s="98">
        <v>0</v>
      </c>
      <c r="AU705" s="99" t="str">
        <f>IFERROR(VLOOKUP(ROWS($AS$4:AS705),$AR$4:$AS$2337,2,0),"")</f>
        <v>Karniewo (pow. makowski, woj. mazowieckie)</v>
      </c>
      <c r="AV705" s="98">
        <v>0</v>
      </c>
      <c r="AW705" s="98">
        <f>IF(ISNUMBER(SEARCH('ankieta ESG'!$G$182,AX705)),MAX($AW$3:AW704)+1,0)</f>
        <v>702</v>
      </c>
      <c r="AX705" s="134" t="s">
        <v>4705</v>
      </c>
      <c r="AY705" s="98">
        <v>0</v>
      </c>
      <c r="AZ705" s="99" t="str">
        <f>IFERROR(VLOOKUP(ROWS($AX$4:AX705),$AW$4:$AX$2337,2,0),"")</f>
        <v>Karniewo (pow. makowski, woj. mazowieckie)</v>
      </c>
      <c r="BA705" s="98">
        <v>0</v>
      </c>
      <c r="BB705" s="98">
        <f>IF(ISNUMBER(SEARCH('ankieta ESG'!$G$183,BC705)),MAX($BB$3:BB704)+1,0)</f>
        <v>702</v>
      </c>
      <c r="BC705" s="134" t="s">
        <v>4705</v>
      </c>
      <c r="BD705" s="98">
        <v>0</v>
      </c>
      <c r="BE705" s="99" t="str">
        <f>IFERROR(VLOOKUP(ROWS($BC$4:BC705),$BB$4:$BC$2337,2,0),"")</f>
        <v>Karniewo (pow. makowski, woj. mazowieckie)</v>
      </c>
      <c r="BF705" s="98">
        <v>0</v>
      </c>
      <c r="BG705" s="98">
        <f>IF(ISNUMBER(SEARCH('ankieta ESG'!$G$184,BH705)),MAX($BG$3:BG704)+1,0)</f>
        <v>702</v>
      </c>
      <c r="BH705" s="134" t="s">
        <v>4705</v>
      </c>
      <c r="BI705" s="98">
        <v>0</v>
      </c>
      <c r="BJ705" s="99" t="str">
        <f>IFERROR(VLOOKUP(ROWS($BH$4:BH705),$BG$4:$BH$2337,2,0),"")</f>
        <v>Karniewo (pow. makowski, woj. mazowieckie)</v>
      </c>
      <c r="BK705" s="98">
        <v>0</v>
      </c>
      <c r="BL705" s="98">
        <f>IF(ISNUMBER(SEARCH('ankieta ESG'!$G$185,BM705)),MAX($BL$3:BL704)+1,0)</f>
        <v>702</v>
      </c>
      <c r="BM705" s="134" t="s">
        <v>4705</v>
      </c>
      <c r="BN705" s="98">
        <v>0</v>
      </c>
      <c r="BO705" s="99" t="str">
        <f>IFERROR(VLOOKUP(ROWS($BM$4:BM705),$BL$4:$BM$2337,2,0),"")</f>
        <v>Karniewo (pow. makowski, woj. mazowieckie)</v>
      </c>
      <c r="BP705" s="98">
        <v>0</v>
      </c>
      <c r="BQ705" s="98">
        <f>IF(ISNUMBER(SEARCH('ankieta ESG'!$G$186,BR705)),MAX($BQ$3:BQ704)+1,0)</f>
        <v>702</v>
      </c>
      <c r="BR705" s="134" t="s">
        <v>4705</v>
      </c>
      <c r="BS705" s="98">
        <v>0</v>
      </c>
      <c r="BT705" s="99" t="str">
        <f>IFERROR(VLOOKUP(ROWS($BR$4:BR705),$BQ$4:$BR$2337,2,0),"")</f>
        <v>Karniewo (pow. makowski, woj. mazowieckie)</v>
      </c>
      <c r="BU705" s="98">
        <v>0</v>
      </c>
      <c r="BV705" s="98">
        <f>IF(ISNUMBER(SEARCH('ankieta ESG'!$G$187,BW705)),MAX($BV$3:BV704)+1,0)</f>
        <v>702</v>
      </c>
      <c r="BW705" s="134" t="s">
        <v>4705</v>
      </c>
      <c r="BX705" s="98">
        <v>0</v>
      </c>
      <c r="BY705" s="99" t="str">
        <f>IFERROR(VLOOKUP(ROWS($BW$4:BW705),$BV$4:$BW$2337,2,0),"")</f>
        <v>Karniewo (pow. makowski, woj. mazowieckie)</v>
      </c>
      <c r="BZ705" s="98">
        <v>0</v>
      </c>
      <c r="CA705" s="98">
        <f>IF(ISNUMBER(SEARCH('ankieta ESG'!$G$188,CB705)),MAX($CA$3:CA704)+1,0)</f>
        <v>702</v>
      </c>
      <c r="CB705" s="134" t="s">
        <v>4705</v>
      </c>
      <c r="CC705" s="98">
        <v>0</v>
      </c>
      <c r="CD705" s="99" t="str">
        <f>IFERROR(VLOOKUP(ROWS($CB$4:CB705),$CA$4:$CB$2337,2,0),"")</f>
        <v>Karniewo (pow. makowski, woj. mazowieckie)</v>
      </c>
      <c r="CE705" s="98">
        <v>0</v>
      </c>
      <c r="CF705" s="98">
        <f>IF(ISNUMBER(SEARCH('ankieta ESG'!$G$189,CG705)),MAX($CF$3:CF704)+1,0)</f>
        <v>702</v>
      </c>
      <c r="CG705" s="134" t="s">
        <v>4705</v>
      </c>
      <c r="CH705" s="98">
        <v>0</v>
      </c>
      <c r="CI705" s="99" t="str">
        <f>IFERROR(VLOOKUP(ROWS($CG$4:CG705),$CF$4:$CG$2337,2,0),"")</f>
        <v>Karniewo (pow. makowski, woj. mazowieckie)</v>
      </c>
      <c r="CJ705" s="98">
        <v>0</v>
      </c>
    </row>
    <row r="706" spans="2:88">
      <c r="B706" s="98">
        <f>IF(ISNUMBER(SEARCH('ankieta ESG'!$E$11,C706)),MAX(B$3:$B705)+1,0)</f>
        <v>703</v>
      </c>
      <c r="C706" s="99" t="s">
        <v>747</v>
      </c>
      <c r="D706" s="98">
        <v>0</v>
      </c>
      <c r="E706" s="99" t="str">
        <f>IFERROR(VLOOKUP(ROWS($C$4:C706),$B$4:$C$1385,2,0),"")</f>
        <v>07.29.Z Górnictwo pozostałych rud metali nieżelaznych (PKD 2025)</v>
      </c>
      <c r="F706" s="98">
        <v>0</v>
      </c>
      <c r="AM706" s="98">
        <f>IF(ISNUMBER(SEARCH('ankieta ESG'!$G$180,AN706)),MAX(AM$3:$AM705)+1,0)</f>
        <v>703</v>
      </c>
      <c r="AN706" s="134" t="s">
        <v>4706</v>
      </c>
      <c r="AO706" s="98">
        <v>0</v>
      </c>
      <c r="AP706" s="99" t="str">
        <f>IFERROR(VLOOKUP(ROWS($AN$4:AN706),$AM$4:$AN$2337,2,0),"")</f>
        <v>Karpacz (pow. karkonoski, woj. dolnośląskie)</v>
      </c>
      <c r="AQ706" s="98">
        <v>0</v>
      </c>
      <c r="AR706" s="98">
        <f>IF(ISNUMBER(SEARCH('ankieta ESG'!$G$181,AS706)),MAX($AR$3:AR705)+1,0)</f>
        <v>703</v>
      </c>
      <c r="AS706" s="134" t="s">
        <v>4706</v>
      </c>
      <c r="AT706" s="98">
        <v>0</v>
      </c>
      <c r="AU706" s="99" t="str">
        <f>IFERROR(VLOOKUP(ROWS($AS$4:AS706),$AR$4:$AS$2337,2,0),"")</f>
        <v>Karpacz (pow. karkonoski, woj. dolnośląskie)</v>
      </c>
      <c r="AV706" s="98">
        <v>0</v>
      </c>
      <c r="AW706" s="98">
        <f>IF(ISNUMBER(SEARCH('ankieta ESG'!$G$182,AX706)),MAX($AW$3:AW705)+1,0)</f>
        <v>703</v>
      </c>
      <c r="AX706" s="134" t="s">
        <v>4706</v>
      </c>
      <c r="AY706" s="98">
        <v>0</v>
      </c>
      <c r="AZ706" s="99" t="str">
        <f>IFERROR(VLOOKUP(ROWS($AX$4:AX706),$AW$4:$AX$2337,2,0),"")</f>
        <v>Karpacz (pow. karkonoski, woj. dolnośląskie)</v>
      </c>
      <c r="BA706" s="98">
        <v>0</v>
      </c>
      <c r="BB706" s="98">
        <f>IF(ISNUMBER(SEARCH('ankieta ESG'!$G$183,BC706)),MAX($BB$3:BB705)+1,0)</f>
        <v>703</v>
      </c>
      <c r="BC706" s="134" t="s">
        <v>4706</v>
      </c>
      <c r="BD706" s="98">
        <v>0</v>
      </c>
      <c r="BE706" s="99" t="str">
        <f>IFERROR(VLOOKUP(ROWS($BC$4:BC706),$BB$4:$BC$2337,2,0),"")</f>
        <v>Karpacz (pow. karkonoski, woj. dolnośląskie)</v>
      </c>
      <c r="BF706" s="98">
        <v>0</v>
      </c>
      <c r="BG706" s="98">
        <f>IF(ISNUMBER(SEARCH('ankieta ESG'!$G$184,BH706)),MAX($BG$3:BG705)+1,0)</f>
        <v>703</v>
      </c>
      <c r="BH706" s="134" t="s">
        <v>4706</v>
      </c>
      <c r="BI706" s="98">
        <v>0</v>
      </c>
      <c r="BJ706" s="99" t="str">
        <f>IFERROR(VLOOKUP(ROWS($BH$4:BH706),$BG$4:$BH$2337,2,0),"")</f>
        <v>Karpacz (pow. karkonoski, woj. dolnośląskie)</v>
      </c>
      <c r="BK706" s="98">
        <v>0</v>
      </c>
      <c r="BL706" s="98">
        <f>IF(ISNUMBER(SEARCH('ankieta ESG'!$G$185,BM706)),MAX($BL$3:BL705)+1,0)</f>
        <v>703</v>
      </c>
      <c r="BM706" s="134" t="s">
        <v>4706</v>
      </c>
      <c r="BN706" s="98">
        <v>0</v>
      </c>
      <c r="BO706" s="99" t="str">
        <f>IFERROR(VLOOKUP(ROWS($BM$4:BM706),$BL$4:$BM$2337,2,0),"")</f>
        <v>Karpacz (pow. karkonoski, woj. dolnośląskie)</v>
      </c>
      <c r="BP706" s="98">
        <v>0</v>
      </c>
      <c r="BQ706" s="98">
        <f>IF(ISNUMBER(SEARCH('ankieta ESG'!$G$186,BR706)),MAX($BQ$3:BQ705)+1,0)</f>
        <v>703</v>
      </c>
      <c r="BR706" s="134" t="s">
        <v>4706</v>
      </c>
      <c r="BS706" s="98">
        <v>0</v>
      </c>
      <c r="BT706" s="99" t="str">
        <f>IFERROR(VLOOKUP(ROWS($BR$4:BR706),$BQ$4:$BR$2337,2,0),"")</f>
        <v>Karpacz (pow. karkonoski, woj. dolnośląskie)</v>
      </c>
      <c r="BU706" s="98">
        <v>0</v>
      </c>
      <c r="BV706" s="98">
        <f>IF(ISNUMBER(SEARCH('ankieta ESG'!$G$187,BW706)),MAX($BV$3:BV705)+1,0)</f>
        <v>703</v>
      </c>
      <c r="BW706" s="134" t="s">
        <v>4706</v>
      </c>
      <c r="BX706" s="98">
        <v>0</v>
      </c>
      <c r="BY706" s="99" t="str">
        <f>IFERROR(VLOOKUP(ROWS($BW$4:BW706),$BV$4:$BW$2337,2,0),"")</f>
        <v>Karpacz (pow. karkonoski, woj. dolnośląskie)</v>
      </c>
      <c r="BZ706" s="98">
        <v>0</v>
      </c>
      <c r="CA706" s="98">
        <f>IF(ISNUMBER(SEARCH('ankieta ESG'!$G$188,CB706)),MAX($CA$3:CA705)+1,0)</f>
        <v>703</v>
      </c>
      <c r="CB706" s="134" t="s">
        <v>4706</v>
      </c>
      <c r="CC706" s="98">
        <v>0</v>
      </c>
      <c r="CD706" s="99" t="str">
        <f>IFERROR(VLOOKUP(ROWS($CB$4:CB706),$CA$4:$CB$2337,2,0),"")</f>
        <v>Karpacz (pow. karkonoski, woj. dolnośląskie)</v>
      </c>
      <c r="CE706" s="98">
        <v>0</v>
      </c>
      <c r="CF706" s="98">
        <f>IF(ISNUMBER(SEARCH('ankieta ESG'!$G$189,CG706)),MAX($CF$3:CF705)+1,0)</f>
        <v>703</v>
      </c>
      <c r="CG706" s="134" t="s">
        <v>4706</v>
      </c>
      <c r="CH706" s="98">
        <v>0</v>
      </c>
      <c r="CI706" s="99" t="str">
        <f>IFERROR(VLOOKUP(ROWS($CG$4:CG706),$CF$4:$CG$2337,2,0),"")</f>
        <v>Karpacz (pow. karkonoski, woj. dolnośląskie)</v>
      </c>
      <c r="CJ706" s="98">
        <v>0</v>
      </c>
    </row>
    <row r="707" spans="2:88">
      <c r="B707" s="98">
        <f>IF(ISNUMBER(SEARCH('ankieta ESG'!$E$11,C707)),MAX(B$3:$B706)+1,0)</f>
        <v>704</v>
      </c>
      <c r="C707" s="99" t="s">
        <v>748</v>
      </c>
      <c r="D707" s="98">
        <v>0</v>
      </c>
      <c r="E707" s="99" t="str">
        <f>IFERROR(VLOOKUP(ROWS($C$4:C707),$B$4:$C$1385,2,0),"")</f>
        <v>08.11.Z Wydobywanie kamieni ozdobnych, wapienia, gipsu, łupków oraz pozostałych kamieni i skał (PKD 2025)</v>
      </c>
      <c r="F707" s="98">
        <v>0</v>
      </c>
      <c r="AM707" s="98">
        <f>IF(ISNUMBER(SEARCH('ankieta ESG'!$G$180,AN707)),MAX(AM$3:$AM706)+1,0)</f>
        <v>704</v>
      </c>
      <c r="AN707" s="134" t="s">
        <v>4707</v>
      </c>
      <c r="AO707" s="98">
        <v>0</v>
      </c>
      <c r="AP707" s="99" t="str">
        <f>IFERROR(VLOOKUP(ROWS($AN$4:AN707),$AM$4:$AN$2337,2,0),"")</f>
        <v>Karsin (pow. kościerski, woj. pomorskie)</v>
      </c>
      <c r="AQ707" s="98">
        <v>0</v>
      </c>
      <c r="AR707" s="98">
        <f>IF(ISNUMBER(SEARCH('ankieta ESG'!$G$181,AS707)),MAX($AR$3:AR706)+1,0)</f>
        <v>704</v>
      </c>
      <c r="AS707" s="134" t="s">
        <v>4707</v>
      </c>
      <c r="AT707" s="98">
        <v>0</v>
      </c>
      <c r="AU707" s="99" t="str">
        <f>IFERROR(VLOOKUP(ROWS($AS$4:AS707),$AR$4:$AS$2337,2,0),"")</f>
        <v>Karsin (pow. kościerski, woj. pomorskie)</v>
      </c>
      <c r="AV707" s="98">
        <v>0</v>
      </c>
      <c r="AW707" s="98">
        <f>IF(ISNUMBER(SEARCH('ankieta ESG'!$G$182,AX707)),MAX($AW$3:AW706)+1,0)</f>
        <v>704</v>
      </c>
      <c r="AX707" s="134" t="s">
        <v>4707</v>
      </c>
      <c r="AY707" s="98">
        <v>0</v>
      </c>
      <c r="AZ707" s="99" t="str">
        <f>IFERROR(VLOOKUP(ROWS($AX$4:AX707),$AW$4:$AX$2337,2,0),"")</f>
        <v>Karsin (pow. kościerski, woj. pomorskie)</v>
      </c>
      <c r="BA707" s="98">
        <v>0</v>
      </c>
      <c r="BB707" s="98">
        <f>IF(ISNUMBER(SEARCH('ankieta ESG'!$G$183,BC707)),MAX($BB$3:BB706)+1,0)</f>
        <v>704</v>
      </c>
      <c r="BC707" s="134" t="s">
        <v>4707</v>
      </c>
      <c r="BD707" s="98">
        <v>0</v>
      </c>
      <c r="BE707" s="99" t="str">
        <f>IFERROR(VLOOKUP(ROWS($BC$4:BC707),$BB$4:$BC$2337,2,0),"")</f>
        <v>Karsin (pow. kościerski, woj. pomorskie)</v>
      </c>
      <c r="BF707" s="98">
        <v>0</v>
      </c>
      <c r="BG707" s="98">
        <f>IF(ISNUMBER(SEARCH('ankieta ESG'!$G$184,BH707)),MAX($BG$3:BG706)+1,0)</f>
        <v>704</v>
      </c>
      <c r="BH707" s="134" t="s">
        <v>4707</v>
      </c>
      <c r="BI707" s="98">
        <v>0</v>
      </c>
      <c r="BJ707" s="99" t="str">
        <f>IFERROR(VLOOKUP(ROWS($BH$4:BH707),$BG$4:$BH$2337,2,0),"")</f>
        <v>Karsin (pow. kościerski, woj. pomorskie)</v>
      </c>
      <c r="BK707" s="98">
        <v>0</v>
      </c>
      <c r="BL707" s="98">
        <f>IF(ISNUMBER(SEARCH('ankieta ESG'!$G$185,BM707)),MAX($BL$3:BL706)+1,0)</f>
        <v>704</v>
      </c>
      <c r="BM707" s="134" t="s">
        <v>4707</v>
      </c>
      <c r="BN707" s="98">
        <v>0</v>
      </c>
      <c r="BO707" s="99" t="str">
        <f>IFERROR(VLOOKUP(ROWS($BM$4:BM707),$BL$4:$BM$2337,2,0),"")</f>
        <v>Karsin (pow. kościerski, woj. pomorskie)</v>
      </c>
      <c r="BP707" s="98">
        <v>0</v>
      </c>
      <c r="BQ707" s="98">
        <f>IF(ISNUMBER(SEARCH('ankieta ESG'!$G$186,BR707)),MAX($BQ$3:BQ706)+1,0)</f>
        <v>704</v>
      </c>
      <c r="BR707" s="134" t="s">
        <v>4707</v>
      </c>
      <c r="BS707" s="98">
        <v>0</v>
      </c>
      <c r="BT707" s="99" t="str">
        <f>IFERROR(VLOOKUP(ROWS($BR$4:BR707),$BQ$4:$BR$2337,2,0),"")</f>
        <v>Karsin (pow. kościerski, woj. pomorskie)</v>
      </c>
      <c r="BU707" s="98">
        <v>0</v>
      </c>
      <c r="BV707" s="98">
        <f>IF(ISNUMBER(SEARCH('ankieta ESG'!$G$187,BW707)),MAX($BV$3:BV706)+1,0)</f>
        <v>704</v>
      </c>
      <c r="BW707" s="134" t="s">
        <v>4707</v>
      </c>
      <c r="BX707" s="98">
        <v>0</v>
      </c>
      <c r="BY707" s="99" t="str">
        <f>IFERROR(VLOOKUP(ROWS($BW$4:BW707),$BV$4:$BW$2337,2,0),"")</f>
        <v>Karsin (pow. kościerski, woj. pomorskie)</v>
      </c>
      <c r="BZ707" s="98">
        <v>0</v>
      </c>
      <c r="CA707" s="98">
        <f>IF(ISNUMBER(SEARCH('ankieta ESG'!$G$188,CB707)),MAX($CA$3:CA706)+1,0)</f>
        <v>704</v>
      </c>
      <c r="CB707" s="134" t="s">
        <v>4707</v>
      </c>
      <c r="CC707" s="98">
        <v>0</v>
      </c>
      <c r="CD707" s="99" t="str">
        <f>IFERROR(VLOOKUP(ROWS($CB$4:CB707),$CA$4:$CB$2337,2,0),"")</f>
        <v>Karsin (pow. kościerski, woj. pomorskie)</v>
      </c>
      <c r="CE707" s="98">
        <v>0</v>
      </c>
      <c r="CF707" s="98">
        <f>IF(ISNUMBER(SEARCH('ankieta ESG'!$G$189,CG707)),MAX($CF$3:CF706)+1,0)</f>
        <v>704</v>
      </c>
      <c r="CG707" s="134" t="s">
        <v>4707</v>
      </c>
      <c r="CH707" s="98">
        <v>0</v>
      </c>
      <c r="CI707" s="99" t="str">
        <f>IFERROR(VLOOKUP(ROWS($CG$4:CG707),$CF$4:$CG$2337,2,0),"")</f>
        <v>Karsin (pow. kościerski, woj. pomorskie)</v>
      </c>
      <c r="CJ707" s="98">
        <v>0</v>
      </c>
    </row>
    <row r="708" spans="2:88">
      <c r="B708" s="98">
        <f>IF(ISNUMBER(SEARCH('ankieta ESG'!$E$11,C708)),MAX(B$3:$B707)+1,0)</f>
        <v>705</v>
      </c>
      <c r="C708" s="99" t="s">
        <v>749</v>
      </c>
      <c r="D708" s="98">
        <v>0</v>
      </c>
      <c r="E708" s="99" t="str">
        <f>IFERROR(VLOOKUP(ROWS($C$4:C708),$B$4:$C$1385,2,0),"")</f>
        <v>08.12.Z Wydobywanie żwiru, piasku, gliny i kaolinu (PKD 2025)</v>
      </c>
      <c r="F708" s="98">
        <v>0</v>
      </c>
      <c r="AM708" s="98">
        <f>IF(ISNUMBER(SEARCH('ankieta ESG'!$G$180,AN708)),MAX(AM$3:$AM707)+1,0)</f>
        <v>705</v>
      </c>
      <c r="AN708" s="134" t="s">
        <v>4708</v>
      </c>
      <c r="AO708" s="98">
        <v>0</v>
      </c>
      <c r="AP708" s="99" t="str">
        <f>IFERROR(VLOOKUP(ROWS($AN$4:AN708),$AM$4:$AN$2337,2,0),"")</f>
        <v>Kartuzy (pow. kartuski, woj. pomorskie)</v>
      </c>
      <c r="AQ708" s="98">
        <v>0</v>
      </c>
      <c r="AR708" s="98">
        <f>IF(ISNUMBER(SEARCH('ankieta ESG'!$G$181,AS708)),MAX($AR$3:AR707)+1,0)</f>
        <v>705</v>
      </c>
      <c r="AS708" s="134" t="s">
        <v>4708</v>
      </c>
      <c r="AT708" s="98">
        <v>0</v>
      </c>
      <c r="AU708" s="99" t="str">
        <f>IFERROR(VLOOKUP(ROWS($AS$4:AS708),$AR$4:$AS$2337,2,0),"")</f>
        <v>Kartuzy (pow. kartuski, woj. pomorskie)</v>
      </c>
      <c r="AV708" s="98">
        <v>0</v>
      </c>
      <c r="AW708" s="98">
        <f>IF(ISNUMBER(SEARCH('ankieta ESG'!$G$182,AX708)),MAX($AW$3:AW707)+1,0)</f>
        <v>705</v>
      </c>
      <c r="AX708" s="134" t="s">
        <v>4708</v>
      </c>
      <c r="AY708" s="98">
        <v>0</v>
      </c>
      <c r="AZ708" s="99" t="str">
        <f>IFERROR(VLOOKUP(ROWS($AX$4:AX708),$AW$4:$AX$2337,2,0),"")</f>
        <v>Kartuzy (pow. kartuski, woj. pomorskie)</v>
      </c>
      <c r="BA708" s="98">
        <v>0</v>
      </c>
      <c r="BB708" s="98">
        <f>IF(ISNUMBER(SEARCH('ankieta ESG'!$G$183,BC708)),MAX($BB$3:BB707)+1,0)</f>
        <v>705</v>
      </c>
      <c r="BC708" s="134" t="s">
        <v>4708</v>
      </c>
      <c r="BD708" s="98">
        <v>0</v>
      </c>
      <c r="BE708" s="99" t="str">
        <f>IFERROR(VLOOKUP(ROWS($BC$4:BC708),$BB$4:$BC$2337,2,0),"")</f>
        <v>Kartuzy (pow. kartuski, woj. pomorskie)</v>
      </c>
      <c r="BF708" s="98">
        <v>0</v>
      </c>
      <c r="BG708" s="98">
        <f>IF(ISNUMBER(SEARCH('ankieta ESG'!$G$184,BH708)),MAX($BG$3:BG707)+1,0)</f>
        <v>705</v>
      </c>
      <c r="BH708" s="134" t="s">
        <v>4708</v>
      </c>
      <c r="BI708" s="98">
        <v>0</v>
      </c>
      <c r="BJ708" s="99" t="str">
        <f>IFERROR(VLOOKUP(ROWS($BH$4:BH708),$BG$4:$BH$2337,2,0),"")</f>
        <v>Kartuzy (pow. kartuski, woj. pomorskie)</v>
      </c>
      <c r="BK708" s="98">
        <v>0</v>
      </c>
      <c r="BL708" s="98">
        <f>IF(ISNUMBER(SEARCH('ankieta ESG'!$G$185,BM708)),MAX($BL$3:BL707)+1,0)</f>
        <v>705</v>
      </c>
      <c r="BM708" s="134" t="s">
        <v>4708</v>
      </c>
      <c r="BN708" s="98">
        <v>0</v>
      </c>
      <c r="BO708" s="99" t="str">
        <f>IFERROR(VLOOKUP(ROWS($BM$4:BM708),$BL$4:$BM$2337,2,0),"")</f>
        <v>Kartuzy (pow. kartuski, woj. pomorskie)</v>
      </c>
      <c r="BP708" s="98">
        <v>0</v>
      </c>
      <c r="BQ708" s="98">
        <f>IF(ISNUMBER(SEARCH('ankieta ESG'!$G$186,BR708)),MAX($BQ$3:BQ707)+1,0)</f>
        <v>705</v>
      </c>
      <c r="BR708" s="134" t="s">
        <v>4708</v>
      </c>
      <c r="BS708" s="98">
        <v>0</v>
      </c>
      <c r="BT708" s="99" t="str">
        <f>IFERROR(VLOOKUP(ROWS($BR$4:BR708),$BQ$4:$BR$2337,2,0),"")</f>
        <v>Kartuzy (pow. kartuski, woj. pomorskie)</v>
      </c>
      <c r="BU708" s="98">
        <v>0</v>
      </c>
      <c r="BV708" s="98">
        <f>IF(ISNUMBER(SEARCH('ankieta ESG'!$G$187,BW708)),MAX($BV$3:BV707)+1,0)</f>
        <v>705</v>
      </c>
      <c r="BW708" s="134" t="s">
        <v>4708</v>
      </c>
      <c r="BX708" s="98">
        <v>0</v>
      </c>
      <c r="BY708" s="99" t="str">
        <f>IFERROR(VLOOKUP(ROWS($BW$4:BW708),$BV$4:$BW$2337,2,0),"")</f>
        <v>Kartuzy (pow. kartuski, woj. pomorskie)</v>
      </c>
      <c r="BZ708" s="98">
        <v>0</v>
      </c>
      <c r="CA708" s="98">
        <f>IF(ISNUMBER(SEARCH('ankieta ESG'!$G$188,CB708)),MAX($CA$3:CA707)+1,0)</f>
        <v>705</v>
      </c>
      <c r="CB708" s="134" t="s">
        <v>4708</v>
      </c>
      <c r="CC708" s="98">
        <v>0</v>
      </c>
      <c r="CD708" s="99" t="str">
        <f>IFERROR(VLOOKUP(ROWS($CB$4:CB708),$CA$4:$CB$2337,2,0),"")</f>
        <v>Kartuzy (pow. kartuski, woj. pomorskie)</v>
      </c>
      <c r="CE708" s="98">
        <v>0</v>
      </c>
      <c r="CF708" s="98">
        <f>IF(ISNUMBER(SEARCH('ankieta ESG'!$G$189,CG708)),MAX($CF$3:CF707)+1,0)</f>
        <v>705</v>
      </c>
      <c r="CG708" s="134" t="s">
        <v>4708</v>
      </c>
      <c r="CH708" s="98">
        <v>0</v>
      </c>
      <c r="CI708" s="99" t="str">
        <f>IFERROR(VLOOKUP(ROWS($CG$4:CG708),$CF$4:$CG$2337,2,0),"")</f>
        <v>Kartuzy (pow. kartuski, woj. pomorskie)</v>
      </c>
      <c r="CJ708" s="98">
        <v>0</v>
      </c>
    </row>
    <row r="709" spans="2:88">
      <c r="B709" s="98">
        <f>IF(ISNUMBER(SEARCH('ankieta ESG'!$E$11,C709)),MAX(B$3:$B708)+1,0)</f>
        <v>706</v>
      </c>
      <c r="C709" s="99" t="s">
        <v>750</v>
      </c>
      <c r="D709" s="98">
        <v>0</v>
      </c>
      <c r="E709" s="99" t="str">
        <f>IFERROR(VLOOKUP(ROWS($C$4:C709),$B$4:$C$1385,2,0),"")</f>
        <v>08.91.Z Wydobywanie minerałów dla przemysłu chemicznego oraz do produkcji nawozów (PKD 2025)</v>
      </c>
      <c r="F709" s="98">
        <v>0</v>
      </c>
      <c r="AM709" s="98">
        <f>IF(ISNUMBER(SEARCH('ankieta ESG'!$G$180,AN709)),MAX(AM$3:$AM708)+1,0)</f>
        <v>706</v>
      </c>
      <c r="AN709" s="134" t="s">
        <v>4709</v>
      </c>
      <c r="AO709" s="98">
        <v>0</v>
      </c>
      <c r="AP709" s="99" t="str">
        <f>IFERROR(VLOOKUP(ROWS($AN$4:AN709),$AM$4:$AN$2337,2,0),"")</f>
        <v>Katowice (pow. Katowice, woj. śląskie)</v>
      </c>
      <c r="AQ709" s="98">
        <v>0</v>
      </c>
      <c r="AR709" s="98">
        <f>IF(ISNUMBER(SEARCH('ankieta ESG'!$G$181,AS709)),MAX($AR$3:AR708)+1,0)</f>
        <v>706</v>
      </c>
      <c r="AS709" s="134" t="s">
        <v>4709</v>
      </c>
      <c r="AT709" s="98">
        <v>0</v>
      </c>
      <c r="AU709" s="99" t="str">
        <f>IFERROR(VLOOKUP(ROWS($AS$4:AS709),$AR$4:$AS$2337,2,0),"")</f>
        <v>Katowice (pow. Katowice, woj. śląskie)</v>
      </c>
      <c r="AV709" s="98">
        <v>0</v>
      </c>
      <c r="AW709" s="98">
        <f>IF(ISNUMBER(SEARCH('ankieta ESG'!$G$182,AX709)),MAX($AW$3:AW708)+1,0)</f>
        <v>706</v>
      </c>
      <c r="AX709" s="134" t="s">
        <v>4709</v>
      </c>
      <c r="AY709" s="98">
        <v>0</v>
      </c>
      <c r="AZ709" s="99" t="str">
        <f>IFERROR(VLOOKUP(ROWS($AX$4:AX709),$AW$4:$AX$2337,2,0),"")</f>
        <v>Katowice (pow. Katowice, woj. śląskie)</v>
      </c>
      <c r="BA709" s="98">
        <v>0</v>
      </c>
      <c r="BB709" s="98">
        <f>IF(ISNUMBER(SEARCH('ankieta ESG'!$G$183,BC709)),MAX($BB$3:BB708)+1,0)</f>
        <v>706</v>
      </c>
      <c r="BC709" s="134" t="s">
        <v>4709</v>
      </c>
      <c r="BD709" s="98">
        <v>0</v>
      </c>
      <c r="BE709" s="99" t="str">
        <f>IFERROR(VLOOKUP(ROWS($BC$4:BC709),$BB$4:$BC$2337,2,0),"")</f>
        <v>Katowice (pow. Katowice, woj. śląskie)</v>
      </c>
      <c r="BF709" s="98">
        <v>0</v>
      </c>
      <c r="BG709" s="98">
        <f>IF(ISNUMBER(SEARCH('ankieta ESG'!$G$184,BH709)),MAX($BG$3:BG708)+1,0)</f>
        <v>706</v>
      </c>
      <c r="BH709" s="134" t="s">
        <v>4709</v>
      </c>
      <c r="BI709" s="98">
        <v>0</v>
      </c>
      <c r="BJ709" s="99" t="str">
        <f>IFERROR(VLOOKUP(ROWS($BH$4:BH709),$BG$4:$BH$2337,2,0),"")</f>
        <v>Katowice (pow. Katowice, woj. śląskie)</v>
      </c>
      <c r="BK709" s="98">
        <v>0</v>
      </c>
      <c r="BL709" s="98">
        <f>IF(ISNUMBER(SEARCH('ankieta ESG'!$G$185,BM709)),MAX($BL$3:BL708)+1,0)</f>
        <v>706</v>
      </c>
      <c r="BM709" s="134" t="s">
        <v>4709</v>
      </c>
      <c r="BN709" s="98">
        <v>0</v>
      </c>
      <c r="BO709" s="99" t="str">
        <f>IFERROR(VLOOKUP(ROWS($BM$4:BM709),$BL$4:$BM$2337,2,0),"")</f>
        <v>Katowice (pow. Katowice, woj. śląskie)</v>
      </c>
      <c r="BP709" s="98">
        <v>0</v>
      </c>
      <c r="BQ709" s="98">
        <f>IF(ISNUMBER(SEARCH('ankieta ESG'!$G$186,BR709)),MAX($BQ$3:BQ708)+1,0)</f>
        <v>706</v>
      </c>
      <c r="BR709" s="134" t="s">
        <v>4709</v>
      </c>
      <c r="BS709" s="98">
        <v>0</v>
      </c>
      <c r="BT709" s="99" t="str">
        <f>IFERROR(VLOOKUP(ROWS($BR$4:BR709),$BQ$4:$BR$2337,2,0),"")</f>
        <v>Katowice (pow. Katowice, woj. śląskie)</v>
      </c>
      <c r="BU709" s="98">
        <v>0</v>
      </c>
      <c r="BV709" s="98">
        <f>IF(ISNUMBER(SEARCH('ankieta ESG'!$G$187,BW709)),MAX($BV$3:BV708)+1,0)</f>
        <v>706</v>
      </c>
      <c r="BW709" s="134" t="s">
        <v>4709</v>
      </c>
      <c r="BX709" s="98">
        <v>0</v>
      </c>
      <c r="BY709" s="99" t="str">
        <f>IFERROR(VLOOKUP(ROWS($BW$4:BW709),$BV$4:$BW$2337,2,0),"")</f>
        <v>Katowice (pow. Katowice, woj. śląskie)</v>
      </c>
      <c r="BZ709" s="98">
        <v>0</v>
      </c>
      <c r="CA709" s="98">
        <f>IF(ISNUMBER(SEARCH('ankieta ESG'!$G$188,CB709)),MAX($CA$3:CA708)+1,0)</f>
        <v>706</v>
      </c>
      <c r="CB709" s="134" t="s">
        <v>4709</v>
      </c>
      <c r="CC709" s="98">
        <v>0</v>
      </c>
      <c r="CD709" s="99" t="str">
        <f>IFERROR(VLOOKUP(ROWS($CB$4:CB709),$CA$4:$CB$2337,2,0),"")</f>
        <v>Katowice (pow. Katowice, woj. śląskie)</v>
      </c>
      <c r="CE709" s="98">
        <v>0</v>
      </c>
      <c r="CF709" s="98">
        <f>IF(ISNUMBER(SEARCH('ankieta ESG'!$G$189,CG709)),MAX($CF$3:CF708)+1,0)</f>
        <v>706</v>
      </c>
      <c r="CG709" s="134" t="s">
        <v>4709</v>
      </c>
      <c r="CH709" s="98">
        <v>0</v>
      </c>
      <c r="CI709" s="99" t="str">
        <f>IFERROR(VLOOKUP(ROWS($CG$4:CG709),$CF$4:$CG$2337,2,0),"")</f>
        <v>Katowice (pow. Katowice, woj. śląskie)</v>
      </c>
      <c r="CJ709" s="98">
        <v>0</v>
      </c>
    </row>
    <row r="710" spans="2:88">
      <c r="B710" s="98">
        <f>IF(ISNUMBER(SEARCH('ankieta ESG'!$E$11,C710)),MAX(B$3:$B709)+1,0)</f>
        <v>707</v>
      </c>
      <c r="C710" s="99" t="s">
        <v>751</v>
      </c>
      <c r="D710" s="98">
        <v>0</v>
      </c>
      <c r="E710" s="99" t="str">
        <f>IFERROR(VLOOKUP(ROWS($C$4:C710),$B$4:$C$1385,2,0),"")</f>
        <v>08.92.Z Wydobywanie torfu (PKD 2025)</v>
      </c>
      <c r="F710" s="98">
        <v>0</v>
      </c>
      <c r="AM710" s="98">
        <f>IF(ISNUMBER(SEARCH('ankieta ESG'!$G$180,AN710)),MAX(AM$3:$AM709)+1,0)</f>
        <v>707</v>
      </c>
      <c r="AN710" s="134" t="s">
        <v>4710</v>
      </c>
      <c r="AO710" s="98">
        <v>0</v>
      </c>
      <c r="AP710" s="99" t="str">
        <f>IFERROR(VLOOKUP(ROWS($AN$4:AN710),$AM$4:$AN$2337,2,0),"")</f>
        <v>Kawęczyn (pow. turecki, woj. wielkopolskie)</v>
      </c>
      <c r="AQ710" s="98">
        <v>0</v>
      </c>
      <c r="AR710" s="98">
        <f>IF(ISNUMBER(SEARCH('ankieta ESG'!$G$181,AS710)),MAX($AR$3:AR709)+1,0)</f>
        <v>707</v>
      </c>
      <c r="AS710" s="134" t="s">
        <v>4710</v>
      </c>
      <c r="AT710" s="98">
        <v>0</v>
      </c>
      <c r="AU710" s="99" t="str">
        <f>IFERROR(VLOOKUP(ROWS($AS$4:AS710),$AR$4:$AS$2337,2,0),"")</f>
        <v>Kawęczyn (pow. turecki, woj. wielkopolskie)</v>
      </c>
      <c r="AV710" s="98">
        <v>0</v>
      </c>
      <c r="AW710" s="98">
        <f>IF(ISNUMBER(SEARCH('ankieta ESG'!$G$182,AX710)),MAX($AW$3:AW709)+1,0)</f>
        <v>707</v>
      </c>
      <c r="AX710" s="134" t="s">
        <v>4710</v>
      </c>
      <c r="AY710" s="98">
        <v>0</v>
      </c>
      <c r="AZ710" s="99" t="str">
        <f>IFERROR(VLOOKUP(ROWS($AX$4:AX710),$AW$4:$AX$2337,2,0),"")</f>
        <v>Kawęczyn (pow. turecki, woj. wielkopolskie)</v>
      </c>
      <c r="BA710" s="98">
        <v>0</v>
      </c>
      <c r="BB710" s="98">
        <f>IF(ISNUMBER(SEARCH('ankieta ESG'!$G$183,BC710)),MAX($BB$3:BB709)+1,0)</f>
        <v>707</v>
      </c>
      <c r="BC710" s="134" t="s">
        <v>4710</v>
      </c>
      <c r="BD710" s="98">
        <v>0</v>
      </c>
      <c r="BE710" s="99" t="str">
        <f>IFERROR(VLOOKUP(ROWS($BC$4:BC710),$BB$4:$BC$2337,2,0),"")</f>
        <v>Kawęczyn (pow. turecki, woj. wielkopolskie)</v>
      </c>
      <c r="BF710" s="98">
        <v>0</v>
      </c>
      <c r="BG710" s="98">
        <f>IF(ISNUMBER(SEARCH('ankieta ESG'!$G$184,BH710)),MAX($BG$3:BG709)+1,0)</f>
        <v>707</v>
      </c>
      <c r="BH710" s="134" t="s">
        <v>4710</v>
      </c>
      <c r="BI710" s="98">
        <v>0</v>
      </c>
      <c r="BJ710" s="99" t="str">
        <f>IFERROR(VLOOKUP(ROWS($BH$4:BH710),$BG$4:$BH$2337,2,0),"")</f>
        <v>Kawęczyn (pow. turecki, woj. wielkopolskie)</v>
      </c>
      <c r="BK710" s="98">
        <v>0</v>
      </c>
      <c r="BL710" s="98">
        <f>IF(ISNUMBER(SEARCH('ankieta ESG'!$G$185,BM710)),MAX($BL$3:BL709)+1,0)</f>
        <v>707</v>
      </c>
      <c r="BM710" s="134" t="s">
        <v>4710</v>
      </c>
      <c r="BN710" s="98">
        <v>0</v>
      </c>
      <c r="BO710" s="99" t="str">
        <f>IFERROR(VLOOKUP(ROWS($BM$4:BM710),$BL$4:$BM$2337,2,0),"")</f>
        <v>Kawęczyn (pow. turecki, woj. wielkopolskie)</v>
      </c>
      <c r="BP710" s="98">
        <v>0</v>
      </c>
      <c r="BQ710" s="98">
        <f>IF(ISNUMBER(SEARCH('ankieta ESG'!$G$186,BR710)),MAX($BQ$3:BQ709)+1,0)</f>
        <v>707</v>
      </c>
      <c r="BR710" s="134" t="s">
        <v>4710</v>
      </c>
      <c r="BS710" s="98">
        <v>0</v>
      </c>
      <c r="BT710" s="99" t="str">
        <f>IFERROR(VLOOKUP(ROWS($BR$4:BR710),$BQ$4:$BR$2337,2,0),"")</f>
        <v>Kawęczyn (pow. turecki, woj. wielkopolskie)</v>
      </c>
      <c r="BU710" s="98">
        <v>0</v>
      </c>
      <c r="BV710" s="98">
        <f>IF(ISNUMBER(SEARCH('ankieta ESG'!$G$187,BW710)),MAX($BV$3:BV709)+1,0)</f>
        <v>707</v>
      </c>
      <c r="BW710" s="134" t="s">
        <v>4710</v>
      </c>
      <c r="BX710" s="98">
        <v>0</v>
      </c>
      <c r="BY710" s="99" t="str">
        <f>IFERROR(VLOOKUP(ROWS($BW$4:BW710),$BV$4:$BW$2337,2,0),"")</f>
        <v>Kawęczyn (pow. turecki, woj. wielkopolskie)</v>
      </c>
      <c r="BZ710" s="98">
        <v>0</v>
      </c>
      <c r="CA710" s="98">
        <f>IF(ISNUMBER(SEARCH('ankieta ESG'!$G$188,CB710)),MAX($CA$3:CA709)+1,0)</f>
        <v>707</v>
      </c>
      <c r="CB710" s="134" t="s">
        <v>4710</v>
      </c>
      <c r="CC710" s="98">
        <v>0</v>
      </c>
      <c r="CD710" s="99" t="str">
        <f>IFERROR(VLOOKUP(ROWS($CB$4:CB710),$CA$4:$CB$2337,2,0),"")</f>
        <v>Kawęczyn (pow. turecki, woj. wielkopolskie)</v>
      </c>
      <c r="CE710" s="98">
        <v>0</v>
      </c>
      <c r="CF710" s="98">
        <f>IF(ISNUMBER(SEARCH('ankieta ESG'!$G$189,CG710)),MAX($CF$3:CF709)+1,0)</f>
        <v>707</v>
      </c>
      <c r="CG710" s="134" t="s">
        <v>4710</v>
      </c>
      <c r="CH710" s="98">
        <v>0</v>
      </c>
      <c r="CI710" s="99" t="str">
        <f>IFERROR(VLOOKUP(ROWS($CG$4:CG710),$CF$4:$CG$2337,2,0),"")</f>
        <v>Kawęczyn (pow. turecki, woj. wielkopolskie)</v>
      </c>
      <c r="CJ710" s="98">
        <v>0</v>
      </c>
    </row>
    <row r="711" spans="2:88">
      <c r="B711" s="98">
        <f>IF(ISNUMBER(SEARCH('ankieta ESG'!$E$11,C711)),MAX(B$3:$B710)+1,0)</f>
        <v>708</v>
      </c>
      <c r="C711" s="99" t="s">
        <v>752</v>
      </c>
      <c r="D711" s="98">
        <v>0</v>
      </c>
      <c r="E711" s="99" t="str">
        <f>IFERROR(VLOOKUP(ROWS($C$4:C711),$B$4:$C$1385,2,0),"")</f>
        <v>08.93.Z Wydobywanie soli (PKD 2025)</v>
      </c>
      <c r="F711" s="98">
        <v>0</v>
      </c>
      <c r="AM711" s="98">
        <f>IF(ISNUMBER(SEARCH('ankieta ESG'!$G$180,AN711)),MAX(AM$3:$AM710)+1,0)</f>
        <v>708</v>
      </c>
      <c r="AN711" s="134" t="s">
        <v>4711</v>
      </c>
      <c r="AO711" s="98">
        <v>0</v>
      </c>
      <c r="AP711" s="99" t="str">
        <f>IFERROR(VLOOKUP(ROWS($AN$4:AN711),$AM$4:$AN$2337,2,0),"")</f>
        <v>Kazanów (pow. zwoleński, woj. mazowieckie)</v>
      </c>
      <c r="AQ711" s="98">
        <v>0</v>
      </c>
      <c r="AR711" s="98">
        <f>IF(ISNUMBER(SEARCH('ankieta ESG'!$G$181,AS711)),MAX($AR$3:AR710)+1,0)</f>
        <v>708</v>
      </c>
      <c r="AS711" s="134" t="s">
        <v>4711</v>
      </c>
      <c r="AT711" s="98">
        <v>0</v>
      </c>
      <c r="AU711" s="99" t="str">
        <f>IFERROR(VLOOKUP(ROWS($AS$4:AS711),$AR$4:$AS$2337,2,0),"")</f>
        <v>Kazanów (pow. zwoleński, woj. mazowieckie)</v>
      </c>
      <c r="AV711" s="98">
        <v>0</v>
      </c>
      <c r="AW711" s="98">
        <f>IF(ISNUMBER(SEARCH('ankieta ESG'!$G$182,AX711)),MAX($AW$3:AW710)+1,0)</f>
        <v>708</v>
      </c>
      <c r="AX711" s="134" t="s">
        <v>4711</v>
      </c>
      <c r="AY711" s="98">
        <v>0</v>
      </c>
      <c r="AZ711" s="99" t="str">
        <f>IFERROR(VLOOKUP(ROWS($AX$4:AX711),$AW$4:$AX$2337,2,0),"")</f>
        <v>Kazanów (pow. zwoleński, woj. mazowieckie)</v>
      </c>
      <c r="BA711" s="98">
        <v>0</v>
      </c>
      <c r="BB711" s="98">
        <f>IF(ISNUMBER(SEARCH('ankieta ESG'!$G$183,BC711)),MAX($BB$3:BB710)+1,0)</f>
        <v>708</v>
      </c>
      <c r="BC711" s="134" t="s">
        <v>4711</v>
      </c>
      <c r="BD711" s="98">
        <v>0</v>
      </c>
      <c r="BE711" s="99" t="str">
        <f>IFERROR(VLOOKUP(ROWS($BC$4:BC711),$BB$4:$BC$2337,2,0),"")</f>
        <v>Kazanów (pow. zwoleński, woj. mazowieckie)</v>
      </c>
      <c r="BF711" s="98">
        <v>0</v>
      </c>
      <c r="BG711" s="98">
        <f>IF(ISNUMBER(SEARCH('ankieta ESG'!$G$184,BH711)),MAX($BG$3:BG710)+1,0)</f>
        <v>708</v>
      </c>
      <c r="BH711" s="134" t="s">
        <v>4711</v>
      </c>
      <c r="BI711" s="98">
        <v>0</v>
      </c>
      <c r="BJ711" s="99" t="str">
        <f>IFERROR(VLOOKUP(ROWS($BH$4:BH711),$BG$4:$BH$2337,2,0),"")</f>
        <v>Kazanów (pow. zwoleński, woj. mazowieckie)</v>
      </c>
      <c r="BK711" s="98">
        <v>0</v>
      </c>
      <c r="BL711" s="98">
        <f>IF(ISNUMBER(SEARCH('ankieta ESG'!$G$185,BM711)),MAX($BL$3:BL710)+1,0)</f>
        <v>708</v>
      </c>
      <c r="BM711" s="134" t="s">
        <v>4711</v>
      </c>
      <c r="BN711" s="98">
        <v>0</v>
      </c>
      <c r="BO711" s="99" t="str">
        <f>IFERROR(VLOOKUP(ROWS($BM$4:BM711),$BL$4:$BM$2337,2,0),"")</f>
        <v>Kazanów (pow. zwoleński, woj. mazowieckie)</v>
      </c>
      <c r="BP711" s="98">
        <v>0</v>
      </c>
      <c r="BQ711" s="98">
        <f>IF(ISNUMBER(SEARCH('ankieta ESG'!$G$186,BR711)),MAX($BQ$3:BQ710)+1,0)</f>
        <v>708</v>
      </c>
      <c r="BR711" s="134" t="s">
        <v>4711</v>
      </c>
      <c r="BS711" s="98">
        <v>0</v>
      </c>
      <c r="BT711" s="99" t="str">
        <f>IFERROR(VLOOKUP(ROWS($BR$4:BR711),$BQ$4:$BR$2337,2,0),"")</f>
        <v>Kazanów (pow. zwoleński, woj. mazowieckie)</v>
      </c>
      <c r="BU711" s="98">
        <v>0</v>
      </c>
      <c r="BV711" s="98">
        <f>IF(ISNUMBER(SEARCH('ankieta ESG'!$G$187,BW711)),MAX($BV$3:BV710)+1,0)</f>
        <v>708</v>
      </c>
      <c r="BW711" s="134" t="s">
        <v>4711</v>
      </c>
      <c r="BX711" s="98">
        <v>0</v>
      </c>
      <c r="BY711" s="99" t="str">
        <f>IFERROR(VLOOKUP(ROWS($BW$4:BW711),$BV$4:$BW$2337,2,0),"")</f>
        <v>Kazanów (pow. zwoleński, woj. mazowieckie)</v>
      </c>
      <c r="BZ711" s="98">
        <v>0</v>
      </c>
      <c r="CA711" s="98">
        <f>IF(ISNUMBER(SEARCH('ankieta ESG'!$G$188,CB711)),MAX($CA$3:CA710)+1,0)</f>
        <v>708</v>
      </c>
      <c r="CB711" s="134" t="s">
        <v>4711</v>
      </c>
      <c r="CC711" s="98">
        <v>0</v>
      </c>
      <c r="CD711" s="99" t="str">
        <f>IFERROR(VLOOKUP(ROWS($CB$4:CB711),$CA$4:$CB$2337,2,0),"")</f>
        <v>Kazanów (pow. zwoleński, woj. mazowieckie)</v>
      </c>
      <c r="CE711" s="98">
        <v>0</v>
      </c>
      <c r="CF711" s="98">
        <f>IF(ISNUMBER(SEARCH('ankieta ESG'!$G$189,CG711)),MAX($CF$3:CF710)+1,0)</f>
        <v>708</v>
      </c>
      <c r="CG711" s="134" t="s">
        <v>4711</v>
      </c>
      <c r="CH711" s="98">
        <v>0</v>
      </c>
      <c r="CI711" s="99" t="str">
        <f>IFERROR(VLOOKUP(ROWS($CG$4:CG711),$CF$4:$CG$2337,2,0),"")</f>
        <v>Kazanów (pow. zwoleński, woj. mazowieckie)</v>
      </c>
      <c r="CJ711" s="98">
        <v>0</v>
      </c>
    </row>
    <row r="712" spans="2:88">
      <c r="B712" s="98">
        <f>IF(ISNUMBER(SEARCH('ankieta ESG'!$E$11,C712)),MAX(B$3:$B711)+1,0)</f>
        <v>709</v>
      </c>
      <c r="C712" s="99" t="s">
        <v>753</v>
      </c>
      <c r="D712" s="98">
        <v>0</v>
      </c>
      <c r="E712" s="99" t="str">
        <f>IFERROR(VLOOKUP(ROWS($C$4:C712),$B$4:$C$1385,2,0),"")</f>
        <v>08.99.Z Pozostałe górnictwo i wydobywanie, gdzie indziej niesklasyfikowane (PKD 2025)</v>
      </c>
      <c r="F712" s="98">
        <v>0</v>
      </c>
      <c r="AM712" s="98">
        <f>IF(ISNUMBER(SEARCH('ankieta ESG'!$G$180,AN712)),MAX(AM$3:$AM711)+1,0)</f>
        <v>709</v>
      </c>
      <c r="AN712" s="134" t="s">
        <v>4712</v>
      </c>
      <c r="AO712" s="98">
        <v>0</v>
      </c>
      <c r="AP712" s="99" t="str">
        <f>IFERROR(VLOOKUP(ROWS($AN$4:AN712),$AM$4:$AN$2337,2,0),"")</f>
        <v>Kazimierz Biskupi (pow. koniński, woj. wielkopolskie)</v>
      </c>
      <c r="AQ712" s="98">
        <v>0</v>
      </c>
      <c r="AR712" s="98">
        <f>IF(ISNUMBER(SEARCH('ankieta ESG'!$G$181,AS712)),MAX($AR$3:AR711)+1,0)</f>
        <v>709</v>
      </c>
      <c r="AS712" s="134" t="s">
        <v>4712</v>
      </c>
      <c r="AT712" s="98">
        <v>0</v>
      </c>
      <c r="AU712" s="99" t="str">
        <f>IFERROR(VLOOKUP(ROWS($AS$4:AS712),$AR$4:$AS$2337,2,0),"")</f>
        <v>Kazimierz Biskupi (pow. koniński, woj. wielkopolskie)</v>
      </c>
      <c r="AV712" s="98">
        <v>0</v>
      </c>
      <c r="AW712" s="98">
        <f>IF(ISNUMBER(SEARCH('ankieta ESG'!$G$182,AX712)),MAX($AW$3:AW711)+1,0)</f>
        <v>709</v>
      </c>
      <c r="AX712" s="134" t="s">
        <v>4712</v>
      </c>
      <c r="AY712" s="98">
        <v>0</v>
      </c>
      <c r="AZ712" s="99" t="str">
        <f>IFERROR(VLOOKUP(ROWS($AX$4:AX712),$AW$4:$AX$2337,2,0),"")</f>
        <v>Kazimierz Biskupi (pow. koniński, woj. wielkopolskie)</v>
      </c>
      <c r="BA712" s="98">
        <v>0</v>
      </c>
      <c r="BB712" s="98">
        <f>IF(ISNUMBER(SEARCH('ankieta ESG'!$G$183,BC712)),MAX($BB$3:BB711)+1,0)</f>
        <v>709</v>
      </c>
      <c r="BC712" s="134" t="s">
        <v>4712</v>
      </c>
      <c r="BD712" s="98">
        <v>0</v>
      </c>
      <c r="BE712" s="99" t="str">
        <f>IFERROR(VLOOKUP(ROWS($BC$4:BC712),$BB$4:$BC$2337,2,0),"")</f>
        <v>Kazimierz Biskupi (pow. koniński, woj. wielkopolskie)</v>
      </c>
      <c r="BF712" s="98">
        <v>0</v>
      </c>
      <c r="BG712" s="98">
        <f>IF(ISNUMBER(SEARCH('ankieta ESG'!$G$184,BH712)),MAX($BG$3:BG711)+1,0)</f>
        <v>709</v>
      </c>
      <c r="BH712" s="134" t="s">
        <v>4712</v>
      </c>
      <c r="BI712" s="98">
        <v>0</v>
      </c>
      <c r="BJ712" s="99" t="str">
        <f>IFERROR(VLOOKUP(ROWS($BH$4:BH712),$BG$4:$BH$2337,2,0),"")</f>
        <v>Kazimierz Biskupi (pow. koniński, woj. wielkopolskie)</v>
      </c>
      <c r="BK712" s="98">
        <v>0</v>
      </c>
      <c r="BL712" s="98">
        <f>IF(ISNUMBER(SEARCH('ankieta ESG'!$G$185,BM712)),MAX($BL$3:BL711)+1,0)</f>
        <v>709</v>
      </c>
      <c r="BM712" s="134" t="s">
        <v>4712</v>
      </c>
      <c r="BN712" s="98">
        <v>0</v>
      </c>
      <c r="BO712" s="99" t="str">
        <f>IFERROR(VLOOKUP(ROWS($BM$4:BM712),$BL$4:$BM$2337,2,0),"")</f>
        <v>Kazimierz Biskupi (pow. koniński, woj. wielkopolskie)</v>
      </c>
      <c r="BP712" s="98">
        <v>0</v>
      </c>
      <c r="BQ712" s="98">
        <f>IF(ISNUMBER(SEARCH('ankieta ESG'!$G$186,BR712)),MAX($BQ$3:BQ711)+1,0)</f>
        <v>709</v>
      </c>
      <c r="BR712" s="134" t="s">
        <v>4712</v>
      </c>
      <c r="BS712" s="98">
        <v>0</v>
      </c>
      <c r="BT712" s="99" t="str">
        <f>IFERROR(VLOOKUP(ROWS($BR$4:BR712),$BQ$4:$BR$2337,2,0),"")</f>
        <v>Kazimierz Biskupi (pow. koniński, woj. wielkopolskie)</v>
      </c>
      <c r="BU712" s="98">
        <v>0</v>
      </c>
      <c r="BV712" s="98">
        <f>IF(ISNUMBER(SEARCH('ankieta ESG'!$G$187,BW712)),MAX($BV$3:BV711)+1,0)</f>
        <v>709</v>
      </c>
      <c r="BW712" s="134" t="s">
        <v>4712</v>
      </c>
      <c r="BX712" s="98">
        <v>0</v>
      </c>
      <c r="BY712" s="99" t="str">
        <f>IFERROR(VLOOKUP(ROWS($BW$4:BW712),$BV$4:$BW$2337,2,0),"")</f>
        <v>Kazimierz Biskupi (pow. koniński, woj. wielkopolskie)</v>
      </c>
      <c r="BZ712" s="98">
        <v>0</v>
      </c>
      <c r="CA712" s="98">
        <f>IF(ISNUMBER(SEARCH('ankieta ESG'!$G$188,CB712)),MAX($CA$3:CA711)+1,0)</f>
        <v>709</v>
      </c>
      <c r="CB712" s="134" t="s">
        <v>4712</v>
      </c>
      <c r="CC712" s="98">
        <v>0</v>
      </c>
      <c r="CD712" s="99" t="str">
        <f>IFERROR(VLOOKUP(ROWS($CB$4:CB712),$CA$4:$CB$2337,2,0),"")</f>
        <v>Kazimierz Biskupi (pow. koniński, woj. wielkopolskie)</v>
      </c>
      <c r="CE712" s="98">
        <v>0</v>
      </c>
      <c r="CF712" s="98">
        <f>IF(ISNUMBER(SEARCH('ankieta ESG'!$G$189,CG712)),MAX($CF$3:CF711)+1,0)</f>
        <v>709</v>
      </c>
      <c r="CG712" s="134" t="s">
        <v>4712</v>
      </c>
      <c r="CH712" s="98">
        <v>0</v>
      </c>
      <c r="CI712" s="99" t="str">
        <f>IFERROR(VLOOKUP(ROWS($CG$4:CG712),$CF$4:$CG$2337,2,0),"")</f>
        <v>Kazimierz Biskupi (pow. koniński, woj. wielkopolskie)</v>
      </c>
      <c r="CJ712" s="98">
        <v>0</v>
      </c>
    </row>
    <row r="713" spans="2:88">
      <c r="B713" s="98">
        <f>IF(ISNUMBER(SEARCH('ankieta ESG'!$E$11,C713)),MAX(B$3:$B712)+1,0)</f>
        <v>710</v>
      </c>
      <c r="C713" s="99" t="s">
        <v>754</v>
      </c>
      <c r="D713" s="98">
        <v>0</v>
      </c>
      <c r="E713" s="99" t="str">
        <f>IFERROR(VLOOKUP(ROWS($C$4:C713),$B$4:$C$1385,2,0),"")</f>
        <v>09.10.Z Działalność usługowa wspomagająca eksploatację złóż ropy naftowej i gazu ziemnego (PKD 2025)</v>
      </c>
      <c r="F713" s="98">
        <v>0</v>
      </c>
      <c r="AM713" s="98">
        <f>IF(ISNUMBER(SEARCH('ankieta ESG'!$G$180,AN713)),MAX(AM$3:$AM712)+1,0)</f>
        <v>710</v>
      </c>
      <c r="AN713" s="134" t="s">
        <v>4713</v>
      </c>
      <c r="AO713" s="98">
        <v>0</v>
      </c>
      <c r="AP713" s="99" t="str">
        <f>IFERROR(VLOOKUP(ROWS($AN$4:AN713),$AM$4:$AN$2337,2,0),"")</f>
        <v>Kazimierz Dolny (pow. puławski, woj. lubelskie)</v>
      </c>
      <c r="AQ713" s="98">
        <v>0</v>
      </c>
      <c r="AR713" s="98">
        <f>IF(ISNUMBER(SEARCH('ankieta ESG'!$G$181,AS713)),MAX($AR$3:AR712)+1,0)</f>
        <v>710</v>
      </c>
      <c r="AS713" s="134" t="s">
        <v>4713</v>
      </c>
      <c r="AT713" s="98">
        <v>0</v>
      </c>
      <c r="AU713" s="99" t="str">
        <f>IFERROR(VLOOKUP(ROWS($AS$4:AS713),$AR$4:$AS$2337,2,0),"")</f>
        <v>Kazimierz Dolny (pow. puławski, woj. lubelskie)</v>
      </c>
      <c r="AV713" s="98">
        <v>0</v>
      </c>
      <c r="AW713" s="98">
        <f>IF(ISNUMBER(SEARCH('ankieta ESG'!$G$182,AX713)),MAX($AW$3:AW712)+1,0)</f>
        <v>710</v>
      </c>
      <c r="AX713" s="134" t="s">
        <v>4713</v>
      </c>
      <c r="AY713" s="98">
        <v>0</v>
      </c>
      <c r="AZ713" s="99" t="str">
        <f>IFERROR(VLOOKUP(ROWS($AX$4:AX713),$AW$4:$AX$2337,2,0),"")</f>
        <v>Kazimierz Dolny (pow. puławski, woj. lubelskie)</v>
      </c>
      <c r="BA713" s="98">
        <v>0</v>
      </c>
      <c r="BB713" s="98">
        <f>IF(ISNUMBER(SEARCH('ankieta ESG'!$G$183,BC713)),MAX($BB$3:BB712)+1,0)</f>
        <v>710</v>
      </c>
      <c r="BC713" s="134" t="s">
        <v>4713</v>
      </c>
      <c r="BD713" s="98">
        <v>0</v>
      </c>
      <c r="BE713" s="99" t="str">
        <f>IFERROR(VLOOKUP(ROWS($BC$4:BC713),$BB$4:$BC$2337,2,0),"")</f>
        <v>Kazimierz Dolny (pow. puławski, woj. lubelskie)</v>
      </c>
      <c r="BF713" s="98">
        <v>0</v>
      </c>
      <c r="BG713" s="98">
        <f>IF(ISNUMBER(SEARCH('ankieta ESG'!$G$184,BH713)),MAX($BG$3:BG712)+1,0)</f>
        <v>710</v>
      </c>
      <c r="BH713" s="134" t="s">
        <v>4713</v>
      </c>
      <c r="BI713" s="98">
        <v>0</v>
      </c>
      <c r="BJ713" s="99" t="str">
        <f>IFERROR(VLOOKUP(ROWS($BH$4:BH713),$BG$4:$BH$2337,2,0),"")</f>
        <v>Kazimierz Dolny (pow. puławski, woj. lubelskie)</v>
      </c>
      <c r="BK713" s="98">
        <v>0</v>
      </c>
      <c r="BL713" s="98">
        <f>IF(ISNUMBER(SEARCH('ankieta ESG'!$G$185,BM713)),MAX($BL$3:BL712)+1,0)</f>
        <v>710</v>
      </c>
      <c r="BM713" s="134" t="s">
        <v>4713</v>
      </c>
      <c r="BN713" s="98">
        <v>0</v>
      </c>
      <c r="BO713" s="99" t="str">
        <f>IFERROR(VLOOKUP(ROWS($BM$4:BM713),$BL$4:$BM$2337,2,0),"")</f>
        <v>Kazimierz Dolny (pow. puławski, woj. lubelskie)</v>
      </c>
      <c r="BP713" s="98">
        <v>0</v>
      </c>
      <c r="BQ713" s="98">
        <f>IF(ISNUMBER(SEARCH('ankieta ESG'!$G$186,BR713)),MAX($BQ$3:BQ712)+1,0)</f>
        <v>710</v>
      </c>
      <c r="BR713" s="134" t="s">
        <v>4713</v>
      </c>
      <c r="BS713" s="98">
        <v>0</v>
      </c>
      <c r="BT713" s="99" t="str">
        <f>IFERROR(VLOOKUP(ROWS($BR$4:BR713),$BQ$4:$BR$2337,2,0),"")</f>
        <v>Kazimierz Dolny (pow. puławski, woj. lubelskie)</v>
      </c>
      <c r="BU713" s="98">
        <v>0</v>
      </c>
      <c r="BV713" s="98">
        <f>IF(ISNUMBER(SEARCH('ankieta ESG'!$G$187,BW713)),MAX($BV$3:BV712)+1,0)</f>
        <v>710</v>
      </c>
      <c r="BW713" s="134" t="s">
        <v>4713</v>
      </c>
      <c r="BX713" s="98">
        <v>0</v>
      </c>
      <c r="BY713" s="99" t="str">
        <f>IFERROR(VLOOKUP(ROWS($BW$4:BW713),$BV$4:$BW$2337,2,0),"")</f>
        <v>Kazimierz Dolny (pow. puławski, woj. lubelskie)</v>
      </c>
      <c r="BZ713" s="98">
        <v>0</v>
      </c>
      <c r="CA713" s="98">
        <f>IF(ISNUMBER(SEARCH('ankieta ESG'!$G$188,CB713)),MAX($CA$3:CA712)+1,0)</f>
        <v>710</v>
      </c>
      <c r="CB713" s="134" t="s">
        <v>4713</v>
      </c>
      <c r="CC713" s="98">
        <v>0</v>
      </c>
      <c r="CD713" s="99" t="str">
        <f>IFERROR(VLOOKUP(ROWS($CB$4:CB713),$CA$4:$CB$2337,2,0),"")</f>
        <v>Kazimierz Dolny (pow. puławski, woj. lubelskie)</v>
      </c>
      <c r="CE713" s="98">
        <v>0</v>
      </c>
      <c r="CF713" s="98">
        <f>IF(ISNUMBER(SEARCH('ankieta ESG'!$G$189,CG713)),MAX($CF$3:CF712)+1,0)</f>
        <v>710</v>
      </c>
      <c r="CG713" s="134" t="s">
        <v>4713</v>
      </c>
      <c r="CH713" s="98">
        <v>0</v>
      </c>
      <c r="CI713" s="99" t="str">
        <f>IFERROR(VLOOKUP(ROWS($CG$4:CG713),$CF$4:$CG$2337,2,0),"")</f>
        <v>Kazimierz Dolny (pow. puławski, woj. lubelskie)</v>
      </c>
      <c r="CJ713" s="98">
        <v>0</v>
      </c>
    </row>
    <row r="714" spans="2:88">
      <c r="B714" s="98">
        <f>IF(ISNUMBER(SEARCH('ankieta ESG'!$E$11,C714)),MAX(B$3:$B713)+1,0)</f>
        <v>711</v>
      </c>
      <c r="C714" s="99" t="s">
        <v>755</v>
      </c>
      <c r="D714" s="98">
        <v>0</v>
      </c>
      <c r="E714" s="99" t="str">
        <f>IFERROR(VLOOKUP(ROWS($C$4:C714),$B$4:$C$1385,2,0),"")</f>
        <v>09.90.Z Działalność usługowa wspomagająca pozostałe górnictwo i wydobywanie (PKD 2025)</v>
      </c>
      <c r="F714" s="98">
        <v>0</v>
      </c>
      <c r="AM714" s="98">
        <f>IF(ISNUMBER(SEARCH('ankieta ESG'!$G$180,AN714)),MAX(AM$3:$AM713)+1,0)</f>
        <v>711</v>
      </c>
      <c r="AN714" s="134" t="s">
        <v>4714</v>
      </c>
      <c r="AO714" s="98">
        <v>0</v>
      </c>
      <c r="AP714" s="99" t="str">
        <f>IFERROR(VLOOKUP(ROWS($AN$4:AN714),$AM$4:$AN$2337,2,0),"")</f>
        <v>Kazimierza Wielka (pow. kazimierski, woj. świętokrzyskie)</v>
      </c>
      <c r="AQ714" s="98">
        <v>0</v>
      </c>
      <c r="AR714" s="98">
        <f>IF(ISNUMBER(SEARCH('ankieta ESG'!$G$181,AS714)),MAX($AR$3:AR713)+1,0)</f>
        <v>711</v>
      </c>
      <c r="AS714" s="134" t="s">
        <v>4714</v>
      </c>
      <c r="AT714" s="98">
        <v>0</v>
      </c>
      <c r="AU714" s="99" t="str">
        <f>IFERROR(VLOOKUP(ROWS($AS$4:AS714),$AR$4:$AS$2337,2,0),"")</f>
        <v>Kazimierza Wielka (pow. kazimierski, woj. świętokrzyskie)</v>
      </c>
      <c r="AV714" s="98">
        <v>0</v>
      </c>
      <c r="AW714" s="98">
        <f>IF(ISNUMBER(SEARCH('ankieta ESG'!$G$182,AX714)),MAX($AW$3:AW713)+1,0)</f>
        <v>711</v>
      </c>
      <c r="AX714" s="134" t="s">
        <v>4714</v>
      </c>
      <c r="AY714" s="98">
        <v>0</v>
      </c>
      <c r="AZ714" s="99" t="str">
        <f>IFERROR(VLOOKUP(ROWS($AX$4:AX714),$AW$4:$AX$2337,2,0),"")</f>
        <v>Kazimierza Wielka (pow. kazimierski, woj. świętokrzyskie)</v>
      </c>
      <c r="BA714" s="98">
        <v>0</v>
      </c>
      <c r="BB714" s="98">
        <f>IF(ISNUMBER(SEARCH('ankieta ESG'!$G$183,BC714)),MAX($BB$3:BB713)+1,0)</f>
        <v>711</v>
      </c>
      <c r="BC714" s="134" t="s">
        <v>4714</v>
      </c>
      <c r="BD714" s="98">
        <v>0</v>
      </c>
      <c r="BE714" s="99" t="str">
        <f>IFERROR(VLOOKUP(ROWS($BC$4:BC714),$BB$4:$BC$2337,2,0),"")</f>
        <v>Kazimierza Wielka (pow. kazimierski, woj. świętokrzyskie)</v>
      </c>
      <c r="BF714" s="98">
        <v>0</v>
      </c>
      <c r="BG714" s="98">
        <f>IF(ISNUMBER(SEARCH('ankieta ESG'!$G$184,BH714)),MAX($BG$3:BG713)+1,0)</f>
        <v>711</v>
      </c>
      <c r="BH714" s="134" t="s">
        <v>4714</v>
      </c>
      <c r="BI714" s="98">
        <v>0</v>
      </c>
      <c r="BJ714" s="99" t="str">
        <f>IFERROR(VLOOKUP(ROWS($BH$4:BH714),$BG$4:$BH$2337,2,0),"")</f>
        <v>Kazimierza Wielka (pow. kazimierski, woj. świętokrzyskie)</v>
      </c>
      <c r="BK714" s="98">
        <v>0</v>
      </c>
      <c r="BL714" s="98">
        <f>IF(ISNUMBER(SEARCH('ankieta ESG'!$G$185,BM714)),MAX($BL$3:BL713)+1,0)</f>
        <v>711</v>
      </c>
      <c r="BM714" s="134" t="s">
        <v>4714</v>
      </c>
      <c r="BN714" s="98">
        <v>0</v>
      </c>
      <c r="BO714" s="99" t="str">
        <f>IFERROR(VLOOKUP(ROWS($BM$4:BM714),$BL$4:$BM$2337,2,0),"")</f>
        <v>Kazimierza Wielka (pow. kazimierski, woj. świętokrzyskie)</v>
      </c>
      <c r="BP714" s="98">
        <v>0</v>
      </c>
      <c r="BQ714" s="98">
        <f>IF(ISNUMBER(SEARCH('ankieta ESG'!$G$186,BR714)),MAX($BQ$3:BQ713)+1,0)</f>
        <v>711</v>
      </c>
      <c r="BR714" s="134" t="s">
        <v>4714</v>
      </c>
      <c r="BS714" s="98">
        <v>0</v>
      </c>
      <c r="BT714" s="99" t="str">
        <f>IFERROR(VLOOKUP(ROWS($BR$4:BR714),$BQ$4:$BR$2337,2,0),"")</f>
        <v>Kazimierza Wielka (pow. kazimierski, woj. świętokrzyskie)</v>
      </c>
      <c r="BU714" s="98">
        <v>0</v>
      </c>
      <c r="BV714" s="98">
        <f>IF(ISNUMBER(SEARCH('ankieta ESG'!$G$187,BW714)),MAX($BV$3:BV713)+1,0)</f>
        <v>711</v>
      </c>
      <c r="BW714" s="134" t="s">
        <v>4714</v>
      </c>
      <c r="BX714" s="98">
        <v>0</v>
      </c>
      <c r="BY714" s="99" t="str">
        <f>IFERROR(VLOOKUP(ROWS($BW$4:BW714),$BV$4:$BW$2337,2,0),"")</f>
        <v>Kazimierza Wielka (pow. kazimierski, woj. świętokrzyskie)</v>
      </c>
      <c r="BZ714" s="98">
        <v>0</v>
      </c>
      <c r="CA714" s="98">
        <f>IF(ISNUMBER(SEARCH('ankieta ESG'!$G$188,CB714)),MAX($CA$3:CA713)+1,0)</f>
        <v>711</v>
      </c>
      <c r="CB714" s="134" t="s">
        <v>4714</v>
      </c>
      <c r="CC714" s="98">
        <v>0</v>
      </c>
      <c r="CD714" s="99" t="str">
        <f>IFERROR(VLOOKUP(ROWS($CB$4:CB714),$CA$4:$CB$2337,2,0),"")</f>
        <v>Kazimierza Wielka (pow. kazimierski, woj. świętokrzyskie)</v>
      </c>
      <c r="CE714" s="98">
        <v>0</v>
      </c>
      <c r="CF714" s="98">
        <f>IF(ISNUMBER(SEARCH('ankieta ESG'!$G$189,CG714)),MAX($CF$3:CF713)+1,0)</f>
        <v>711</v>
      </c>
      <c r="CG714" s="134" t="s">
        <v>4714</v>
      </c>
      <c r="CH714" s="98">
        <v>0</v>
      </c>
      <c r="CI714" s="99" t="str">
        <f>IFERROR(VLOOKUP(ROWS($CG$4:CG714),$CF$4:$CG$2337,2,0),"")</f>
        <v>Kazimierza Wielka (pow. kazimierski, woj. świętokrzyskie)</v>
      </c>
      <c r="CJ714" s="98">
        <v>0</v>
      </c>
    </row>
    <row r="715" spans="2:88">
      <c r="B715" s="98">
        <f>IF(ISNUMBER(SEARCH('ankieta ESG'!$E$11,C715)),MAX(B$3:$B714)+1,0)</f>
        <v>712</v>
      </c>
      <c r="C715" s="99" t="s">
        <v>756</v>
      </c>
      <c r="D715" s="98">
        <v>0</v>
      </c>
      <c r="E715" s="99" t="str">
        <f>IFERROR(VLOOKUP(ROWS($C$4:C715),$B$4:$C$1385,2,0),"")</f>
        <v>10.11.Z Przetwarzanie i konserwowanie mięsa, z wyłączeniem mięsa z drobiu (PKD 2025)</v>
      </c>
      <c r="F715" s="98">
        <v>0</v>
      </c>
      <c r="AM715" s="98">
        <f>IF(ISNUMBER(SEARCH('ankieta ESG'!$G$180,AN715)),MAX(AM$3:$AM714)+1,0)</f>
        <v>712</v>
      </c>
      <c r="AN715" s="134" t="s">
        <v>4715</v>
      </c>
      <c r="AO715" s="98">
        <v>0</v>
      </c>
      <c r="AP715" s="99" t="str">
        <f>IFERROR(VLOOKUP(ROWS($AN$4:AN715),$AM$4:$AN$2337,2,0),"")</f>
        <v>Kaźmierz (pow. szamotulski, woj. wielkopolskie)</v>
      </c>
      <c r="AQ715" s="98">
        <v>0</v>
      </c>
      <c r="AR715" s="98">
        <f>IF(ISNUMBER(SEARCH('ankieta ESG'!$G$181,AS715)),MAX($AR$3:AR714)+1,0)</f>
        <v>712</v>
      </c>
      <c r="AS715" s="134" t="s">
        <v>4715</v>
      </c>
      <c r="AT715" s="98">
        <v>0</v>
      </c>
      <c r="AU715" s="99" t="str">
        <f>IFERROR(VLOOKUP(ROWS($AS$4:AS715),$AR$4:$AS$2337,2,0),"")</f>
        <v>Kaźmierz (pow. szamotulski, woj. wielkopolskie)</v>
      </c>
      <c r="AV715" s="98">
        <v>0</v>
      </c>
      <c r="AW715" s="98">
        <f>IF(ISNUMBER(SEARCH('ankieta ESG'!$G$182,AX715)),MAX($AW$3:AW714)+1,0)</f>
        <v>712</v>
      </c>
      <c r="AX715" s="134" t="s">
        <v>4715</v>
      </c>
      <c r="AY715" s="98">
        <v>0</v>
      </c>
      <c r="AZ715" s="99" t="str">
        <f>IFERROR(VLOOKUP(ROWS($AX$4:AX715),$AW$4:$AX$2337,2,0),"")</f>
        <v>Kaźmierz (pow. szamotulski, woj. wielkopolskie)</v>
      </c>
      <c r="BA715" s="98">
        <v>0</v>
      </c>
      <c r="BB715" s="98">
        <f>IF(ISNUMBER(SEARCH('ankieta ESG'!$G$183,BC715)),MAX($BB$3:BB714)+1,0)</f>
        <v>712</v>
      </c>
      <c r="BC715" s="134" t="s">
        <v>4715</v>
      </c>
      <c r="BD715" s="98">
        <v>0</v>
      </c>
      <c r="BE715" s="99" t="str">
        <f>IFERROR(VLOOKUP(ROWS($BC$4:BC715),$BB$4:$BC$2337,2,0),"")</f>
        <v>Kaźmierz (pow. szamotulski, woj. wielkopolskie)</v>
      </c>
      <c r="BF715" s="98">
        <v>0</v>
      </c>
      <c r="BG715" s="98">
        <f>IF(ISNUMBER(SEARCH('ankieta ESG'!$G$184,BH715)),MAX($BG$3:BG714)+1,0)</f>
        <v>712</v>
      </c>
      <c r="BH715" s="134" t="s">
        <v>4715</v>
      </c>
      <c r="BI715" s="98">
        <v>0</v>
      </c>
      <c r="BJ715" s="99" t="str">
        <f>IFERROR(VLOOKUP(ROWS($BH$4:BH715),$BG$4:$BH$2337,2,0),"")</f>
        <v>Kaźmierz (pow. szamotulski, woj. wielkopolskie)</v>
      </c>
      <c r="BK715" s="98">
        <v>0</v>
      </c>
      <c r="BL715" s="98">
        <f>IF(ISNUMBER(SEARCH('ankieta ESG'!$G$185,BM715)),MAX($BL$3:BL714)+1,0)</f>
        <v>712</v>
      </c>
      <c r="BM715" s="134" t="s">
        <v>4715</v>
      </c>
      <c r="BN715" s="98">
        <v>0</v>
      </c>
      <c r="BO715" s="99" t="str">
        <f>IFERROR(VLOOKUP(ROWS($BM$4:BM715),$BL$4:$BM$2337,2,0),"")</f>
        <v>Kaźmierz (pow. szamotulski, woj. wielkopolskie)</v>
      </c>
      <c r="BP715" s="98">
        <v>0</v>
      </c>
      <c r="BQ715" s="98">
        <f>IF(ISNUMBER(SEARCH('ankieta ESG'!$G$186,BR715)),MAX($BQ$3:BQ714)+1,0)</f>
        <v>712</v>
      </c>
      <c r="BR715" s="134" t="s">
        <v>4715</v>
      </c>
      <c r="BS715" s="98">
        <v>0</v>
      </c>
      <c r="BT715" s="99" t="str">
        <f>IFERROR(VLOOKUP(ROWS($BR$4:BR715),$BQ$4:$BR$2337,2,0),"")</f>
        <v>Kaźmierz (pow. szamotulski, woj. wielkopolskie)</v>
      </c>
      <c r="BU715" s="98">
        <v>0</v>
      </c>
      <c r="BV715" s="98">
        <f>IF(ISNUMBER(SEARCH('ankieta ESG'!$G$187,BW715)),MAX($BV$3:BV714)+1,0)</f>
        <v>712</v>
      </c>
      <c r="BW715" s="134" t="s">
        <v>4715</v>
      </c>
      <c r="BX715" s="98">
        <v>0</v>
      </c>
      <c r="BY715" s="99" t="str">
        <f>IFERROR(VLOOKUP(ROWS($BW$4:BW715),$BV$4:$BW$2337,2,0),"")</f>
        <v>Kaźmierz (pow. szamotulski, woj. wielkopolskie)</v>
      </c>
      <c r="BZ715" s="98">
        <v>0</v>
      </c>
      <c r="CA715" s="98">
        <f>IF(ISNUMBER(SEARCH('ankieta ESG'!$G$188,CB715)),MAX($CA$3:CA714)+1,0)</f>
        <v>712</v>
      </c>
      <c r="CB715" s="134" t="s">
        <v>4715</v>
      </c>
      <c r="CC715" s="98">
        <v>0</v>
      </c>
      <c r="CD715" s="99" t="str">
        <f>IFERROR(VLOOKUP(ROWS($CB$4:CB715),$CA$4:$CB$2337,2,0),"")</f>
        <v>Kaźmierz (pow. szamotulski, woj. wielkopolskie)</v>
      </c>
      <c r="CE715" s="98">
        <v>0</v>
      </c>
      <c r="CF715" s="98">
        <f>IF(ISNUMBER(SEARCH('ankieta ESG'!$G$189,CG715)),MAX($CF$3:CF714)+1,0)</f>
        <v>712</v>
      </c>
      <c r="CG715" s="134" t="s">
        <v>4715</v>
      </c>
      <c r="CH715" s="98">
        <v>0</v>
      </c>
      <c r="CI715" s="99" t="str">
        <f>IFERROR(VLOOKUP(ROWS($CG$4:CG715),$CF$4:$CG$2337,2,0),"")</f>
        <v>Kaźmierz (pow. szamotulski, woj. wielkopolskie)</v>
      </c>
      <c r="CJ715" s="98">
        <v>0</v>
      </c>
    </row>
    <row r="716" spans="2:88">
      <c r="B716" s="98">
        <f>IF(ISNUMBER(SEARCH('ankieta ESG'!$E$11,C716)),MAX(B$3:$B715)+1,0)</f>
        <v>713</v>
      </c>
      <c r="C716" s="99" t="s">
        <v>757</v>
      </c>
      <c r="D716" s="98">
        <v>0</v>
      </c>
      <c r="E716" s="99" t="str">
        <f>IFERROR(VLOOKUP(ROWS($C$4:C716),$B$4:$C$1385,2,0),"")</f>
        <v>10.12.Z Przetwarzanie i konserwowanie mięsa z drobiu (PKD 2025)</v>
      </c>
      <c r="F716" s="98">
        <v>0</v>
      </c>
      <c r="AM716" s="98">
        <f>IF(ISNUMBER(SEARCH('ankieta ESG'!$G$180,AN716)),MAX(AM$3:$AM715)+1,0)</f>
        <v>713</v>
      </c>
      <c r="AN716" s="134" t="s">
        <v>4716</v>
      </c>
      <c r="AO716" s="98">
        <v>0</v>
      </c>
      <c r="AP716" s="99" t="str">
        <f>IFERROR(VLOOKUP(ROWS($AN$4:AN716),$AM$4:$AN$2337,2,0),"")</f>
        <v>Kąkolewnica (pow. radzyński, woj. lubelskie)</v>
      </c>
      <c r="AQ716" s="98">
        <v>0</v>
      </c>
      <c r="AR716" s="98">
        <f>IF(ISNUMBER(SEARCH('ankieta ESG'!$G$181,AS716)),MAX($AR$3:AR715)+1,0)</f>
        <v>713</v>
      </c>
      <c r="AS716" s="134" t="s">
        <v>4716</v>
      </c>
      <c r="AT716" s="98">
        <v>0</v>
      </c>
      <c r="AU716" s="99" t="str">
        <f>IFERROR(VLOOKUP(ROWS($AS$4:AS716),$AR$4:$AS$2337,2,0),"")</f>
        <v>Kąkolewnica (pow. radzyński, woj. lubelskie)</v>
      </c>
      <c r="AV716" s="98">
        <v>0</v>
      </c>
      <c r="AW716" s="98">
        <f>IF(ISNUMBER(SEARCH('ankieta ESG'!$G$182,AX716)),MAX($AW$3:AW715)+1,0)</f>
        <v>713</v>
      </c>
      <c r="AX716" s="134" t="s">
        <v>4716</v>
      </c>
      <c r="AY716" s="98">
        <v>0</v>
      </c>
      <c r="AZ716" s="99" t="str">
        <f>IFERROR(VLOOKUP(ROWS($AX$4:AX716),$AW$4:$AX$2337,2,0),"")</f>
        <v>Kąkolewnica (pow. radzyński, woj. lubelskie)</v>
      </c>
      <c r="BA716" s="98">
        <v>0</v>
      </c>
      <c r="BB716" s="98">
        <f>IF(ISNUMBER(SEARCH('ankieta ESG'!$G$183,BC716)),MAX($BB$3:BB715)+1,0)</f>
        <v>713</v>
      </c>
      <c r="BC716" s="134" t="s">
        <v>4716</v>
      </c>
      <c r="BD716" s="98">
        <v>0</v>
      </c>
      <c r="BE716" s="99" t="str">
        <f>IFERROR(VLOOKUP(ROWS($BC$4:BC716),$BB$4:$BC$2337,2,0),"")</f>
        <v>Kąkolewnica (pow. radzyński, woj. lubelskie)</v>
      </c>
      <c r="BF716" s="98">
        <v>0</v>
      </c>
      <c r="BG716" s="98">
        <f>IF(ISNUMBER(SEARCH('ankieta ESG'!$G$184,BH716)),MAX($BG$3:BG715)+1,0)</f>
        <v>713</v>
      </c>
      <c r="BH716" s="134" t="s">
        <v>4716</v>
      </c>
      <c r="BI716" s="98">
        <v>0</v>
      </c>
      <c r="BJ716" s="99" t="str">
        <f>IFERROR(VLOOKUP(ROWS($BH$4:BH716),$BG$4:$BH$2337,2,0),"")</f>
        <v>Kąkolewnica (pow. radzyński, woj. lubelskie)</v>
      </c>
      <c r="BK716" s="98">
        <v>0</v>
      </c>
      <c r="BL716" s="98">
        <f>IF(ISNUMBER(SEARCH('ankieta ESG'!$G$185,BM716)),MAX($BL$3:BL715)+1,0)</f>
        <v>713</v>
      </c>
      <c r="BM716" s="134" t="s">
        <v>4716</v>
      </c>
      <c r="BN716" s="98">
        <v>0</v>
      </c>
      <c r="BO716" s="99" t="str">
        <f>IFERROR(VLOOKUP(ROWS($BM$4:BM716),$BL$4:$BM$2337,2,0),"")</f>
        <v>Kąkolewnica (pow. radzyński, woj. lubelskie)</v>
      </c>
      <c r="BP716" s="98">
        <v>0</v>
      </c>
      <c r="BQ716" s="98">
        <f>IF(ISNUMBER(SEARCH('ankieta ESG'!$G$186,BR716)),MAX($BQ$3:BQ715)+1,0)</f>
        <v>713</v>
      </c>
      <c r="BR716" s="134" t="s">
        <v>4716</v>
      </c>
      <c r="BS716" s="98">
        <v>0</v>
      </c>
      <c r="BT716" s="99" t="str">
        <f>IFERROR(VLOOKUP(ROWS($BR$4:BR716),$BQ$4:$BR$2337,2,0),"")</f>
        <v>Kąkolewnica (pow. radzyński, woj. lubelskie)</v>
      </c>
      <c r="BU716" s="98">
        <v>0</v>
      </c>
      <c r="BV716" s="98">
        <f>IF(ISNUMBER(SEARCH('ankieta ESG'!$G$187,BW716)),MAX($BV$3:BV715)+1,0)</f>
        <v>713</v>
      </c>
      <c r="BW716" s="134" t="s">
        <v>4716</v>
      </c>
      <c r="BX716" s="98">
        <v>0</v>
      </c>
      <c r="BY716" s="99" t="str">
        <f>IFERROR(VLOOKUP(ROWS($BW$4:BW716),$BV$4:$BW$2337,2,0),"")</f>
        <v>Kąkolewnica (pow. radzyński, woj. lubelskie)</v>
      </c>
      <c r="BZ716" s="98">
        <v>0</v>
      </c>
      <c r="CA716" s="98">
        <f>IF(ISNUMBER(SEARCH('ankieta ESG'!$G$188,CB716)),MAX($CA$3:CA715)+1,0)</f>
        <v>713</v>
      </c>
      <c r="CB716" s="134" t="s">
        <v>4716</v>
      </c>
      <c r="CC716" s="98">
        <v>0</v>
      </c>
      <c r="CD716" s="99" t="str">
        <f>IFERROR(VLOOKUP(ROWS($CB$4:CB716),$CA$4:$CB$2337,2,0),"")</f>
        <v>Kąkolewnica (pow. radzyński, woj. lubelskie)</v>
      </c>
      <c r="CE716" s="98">
        <v>0</v>
      </c>
      <c r="CF716" s="98">
        <f>IF(ISNUMBER(SEARCH('ankieta ESG'!$G$189,CG716)),MAX($CF$3:CF715)+1,0)</f>
        <v>713</v>
      </c>
      <c r="CG716" s="134" t="s">
        <v>4716</v>
      </c>
      <c r="CH716" s="98">
        <v>0</v>
      </c>
      <c r="CI716" s="99" t="str">
        <f>IFERROR(VLOOKUP(ROWS($CG$4:CG716),$CF$4:$CG$2337,2,0),"")</f>
        <v>Kąkolewnica (pow. radzyński, woj. lubelskie)</v>
      </c>
      <c r="CJ716" s="98">
        <v>0</v>
      </c>
    </row>
    <row r="717" spans="2:88">
      <c r="B717" s="98">
        <f>IF(ISNUMBER(SEARCH('ankieta ESG'!$E$11,C717)),MAX(B$3:$B716)+1,0)</f>
        <v>714</v>
      </c>
      <c r="C717" s="99" t="s">
        <v>758</v>
      </c>
      <c r="D717" s="98">
        <v>0</v>
      </c>
      <c r="E717" s="99" t="str">
        <f>IFERROR(VLOOKUP(ROWS($C$4:C717),$B$4:$C$1385,2,0),"")</f>
        <v>10.13.Z Produkcja wyrobów z mięsa, włączając wyroby z mięsa drobiowego (PKD 2025)</v>
      </c>
      <c r="F717" s="98">
        <v>0</v>
      </c>
      <c r="AM717" s="98">
        <f>IF(ISNUMBER(SEARCH('ankieta ESG'!$G$180,AN717)),MAX(AM$3:$AM716)+1,0)</f>
        <v>714</v>
      </c>
      <c r="AN717" s="134" t="s">
        <v>4717</v>
      </c>
      <c r="AO717" s="98">
        <v>0</v>
      </c>
      <c r="AP717" s="99" t="str">
        <f>IFERROR(VLOOKUP(ROWS($AN$4:AN717),$AM$4:$AN$2337,2,0),"")</f>
        <v>Kąty Wrocławskie (pow. wrocławski, woj. dolnośląskie)</v>
      </c>
      <c r="AQ717" s="98">
        <v>0</v>
      </c>
      <c r="AR717" s="98">
        <f>IF(ISNUMBER(SEARCH('ankieta ESG'!$G$181,AS717)),MAX($AR$3:AR716)+1,0)</f>
        <v>714</v>
      </c>
      <c r="AS717" s="134" t="s">
        <v>4717</v>
      </c>
      <c r="AT717" s="98">
        <v>0</v>
      </c>
      <c r="AU717" s="99" t="str">
        <f>IFERROR(VLOOKUP(ROWS($AS$4:AS717),$AR$4:$AS$2337,2,0),"")</f>
        <v>Kąty Wrocławskie (pow. wrocławski, woj. dolnośląskie)</v>
      </c>
      <c r="AV717" s="98">
        <v>0</v>
      </c>
      <c r="AW717" s="98">
        <f>IF(ISNUMBER(SEARCH('ankieta ESG'!$G$182,AX717)),MAX($AW$3:AW716)+1,0)</f>
        <v>714</v>
      </c>
      <c r="AX717" s="134" t="s">
        <v>4717</v>
      </c>
      <c r="AY717" s="98">
        <v>0</v>
      </c>
      <c r="AZ717" s="99" t="str">
        <f>IFERROR(VLOOKUP(ROWS($AX$4:AX717),$AW$4:$AX$2337,2,0),"")</f>
        <v>Kąty Wrocławskie (pow. wrocławski, woj. dolnośląskie)</v>
      </c>
      <c r="BA717" s="98">
        <v>0</v>
      </c>
      <c r="BB717" s="98">
        <f>IF(ISNUMBER(SEARCH('ankieta ESG'!$G$183,BC717)),MAX($BB$3:BB716)+1,0)</f>
        <v>714</v>
      </c>
      <c r="BC717" s="134" t="s">
        <v>4717</v>
      </c>
      <c r="BD717" s="98">
        <v>0</v>
      </c>
      <c r="BE717" s="99" t="str">
        <f>IFERROR(VLOOKUP(ROWS($BC$4:BC717),$BB$4:$BC$2337,2,0),"")</f>
        <v>Kąty Wrocławskie (pow. wrocławski, woj. dolnośląskie)</v>
      </c>
      <c r="BF717" s="98">
        <v>0</v>
      </c>
      <c r="BG717" s="98">
        <f>IF(ISNUMBER(SEARCH('ankieta ESG'!$G$184,BH717)),MAX($BG$3:BG716)+1,0)</f>
        <v>714</v>
      </c>
      <c r="BH717" s="134" t="s">
        <v>4717</v>
      </c>
      <c r="BI717" s="98">
        <v>0</v>
      </c>
      <c r="BJ717" s="99" t="str">
        <f>IFERROR(VLOOKUP(ROWS($BH$4:BH717),$BG$4:$BH$2337,2,0),"")</f>
        <v>Kąty Wrocławskie (pow. wrocławski, woj. dolnośląskie)</v>
      </c>
      <c r="BK717" s="98">
        <v>0</v>
      </c>
      <c r="BL717" s="98">
        <f>IF(ISNUMBER(SEARCH('ankieta ESG'!$G$185,BM717)),MAX($BL$3:BL716)+1,0)</f>
        <v>714</v>
      </c>
      <c r="BM717" s="134" t="s">
        <v>4717</v>
      </c>
      <c r="BN717" s="98">
        <v>0</v>
      </c>
      <c r="BO717" s="99" t="str">
        <f>IFERROR(VLOOKUP(ROWS($BM$4:BM717),$BL$4:$BM$2337,2,0),"")</f>
        <v>Kąty Wrocławskie (pow. wrocławski, woj. dolnośląskie)</v>
      </c>
      <c r="BP717" s="98">
        <v>0</v>
      </c>
      <c r="BQ717" s="98">
        <f>IF(ISNUMBER(SEARCH('ankieta ESG'!$G$186,BR717)),MAX($BQ$3:BQ716)+1,0)</f>
        <v>714</v>
      </c>
      <c r="BR717" s="134" t="s">
        <v>4717</v>
      </c>
      <c r="BS717" s="98">
        <v>0</v>
      </c>
      <c r="BT717" s="99" t="str">
        <f>IFERROR(VLOOKUP(ROWS($BR$4:BR717),$BQ$4:$BR$2337,2,0),"")</f>
        <v>Kąty Wrocławskie (pow. wrocławski, woj. dolnośląskie)</v>
      </c>
      <c r="BU717" s="98">
        <v>0</v>
      </c>
      <c r="BV717" s="98">
        <f>IF(ISNUMBER(SEARCH('ankieta ESG'!$G$187,BW717)),MAX($BV$3:BV716)+1,0)</f>
        <v>714</v>
      </c>
      <c r="BW717" s="134" t="s">
        <v>4717</v>
      </c>
      <c r="BX717" s="98">
        <v>0</v>
      </c>
      <c r="BY717" s="99" t="str">
        <f>IFERROR(VLOOKUP(ROWS($BW$4:BW717),$BV$4:$BW$2337,2,0),"")</f>
        <v>Kąty Wrocławskie (pow. wrocławski, woj. dolnośląskie)</v>
      </c>
      <c r="BZ717" s="98">
        <v>0</v>
      </c>
      <c r="CA717" s="98">
        <f>IF(ISNUMBER(SEARCH('ankieta ESG'!$G$188,CB717)),MAX($CA$3:CA716)+1,0)</f>
        <v>714</v>
      </c>
      <c r="CB717" s="134" t="s">
        <v>4717</v>
      </c>
      <c r="CC717" s="98">
        <v>0</v>
      </c>
      <c r="CD717" s="99" t="str">
        <f>IFERROR(VLOOKUP(ROWS($CB$4:CB717),$CA$4:$CB$2337,2,0),"")</f>
        <v>Kąty Wrocławskie (pow. wrocławski, woj. dolnośląskie)</v>
      </c>
      <c r="CE717" s="98">
        <v>0</v>
      </c>
      <c r="CF717" s="98">
        <f>IF(ISNUMBER(SEARCH('ankieta ESG'!$G$189,CG717)),MAX($CF$3:CF716)+1,0)</f>
        <v>714</v>
      </c>
      <c r="CG717" s="134" t="s">
        <v>4717</v>
      </c>
      <c r="CH717" s="98">
        <v>0</v>
      </c>
      <c r="CI717" s="99" t="str">
        <f>IFERROR(VLOOKUP(ROWS($CG$4:CG717),$CF$4:$CG$2337,2,0),"")</f>
        <v>Kąty Wrocławskie (pow. wrocławski, woj. dolnośląskie)</v>
      </c>
      <c r="CJ717" s="98">
        <v>0</v>
      </c>
    </row>
    <row r="718" spans="2:88">
      <c r="B718" s="98">
        <f>IF(ISNUMBER(SEARCH('ankieta ESG'!$E$11,C718)),MAX(B$3:$B717)+1,0)</f>
        <v>715</v>
      </c>
      <c r="C718" s="99" t="s">
        <v>759</v>
      </c>
      <c r="D718" s="98">
        <v>0</v>
      </c>
      <c r="E718" s="99" t="str">
        <f>IFERROR(VLOOKUP(ROWS($C$4:C718),$B$4:$C$1385,2,0),"")</f>
        <v>10.20.Z Przetwarzanie i konserwowanie ryb, skorupiaków i mięczaków (PKD 2025)</v>
      </c>
      <c r="F718" s="98">
        <v>0</v>
      </c>
      <c r="AM718" s="98">
        <f>IF(ISNUMBER(SEARCH('ankieta ESG'!$G$180,AN718)),MAX(AM$3:$AM717)+1,0)</f>
        <v>715</v>
      </c>
      <c r="AN718" s="134" t="s">
        <v>4718</v>
      </c>
      <c r="AO718" s="98">
        <v>0</v>
      </c>
      <c r="AP718" s="99" t="str">
        <f>IFERROR(VLOOKUP(ROWS($AN$4:AN718),$AM$4:$AN$2337,2,0),"")</f>
        <v>Kcynia (pow. nakielski, woj. kujawsko-pomorskie)</v>
      </c>
      <c r="AQ718" s="98">
        <v>0</v>
      </c>
      <c r="AR718" s="98">
        <f>IF(ISNUMBER(SEARCH('ankieta ESG'!$G$181,AS718)),MAX($AR$3:AR717)+1,0)</f>
        <v>715</v>
      </c>
      <c r="AS718" s="134" t="s">
        <v>4718</v>
      </c>
      <c r="AT718" s="98">
        <v>0</v>
      </c>
      <c r="AU718" s="99" t="str">
        <f>IFERROR(VLOOKUP(ROWS($AS$4:AS718),$AR$4:$AS$2337,2,0),"")</f>
        <v>Kcynia (pow. nakielski, woj. kujawsko-pomorskie)</v>
      </c>
      <c r="AV718" s="98">
        <v>0</v>
      </c>
      <c r="AW718" s="98">
        <f>IF(ISNUMBER(SEARCH('ankieta ESG'!$G$182,AX718)),MAX($AW$3:AW717)+1,0)</f>
        <v>715</v>
      </c>
      <c r="AX718" s="134" t="s">
        <v>4718</v>
      </c>
      <c r="AY718" s="98">
        <v>0</v>
      </c>
      <c r="AZ718" s="99" t="str">
        <f>IFERROR(VLOOKUP(ROWS($AX$4:AX718),$AW$4:$AX$2337,2,0),"")</f>
        <v>Kcynia (pow. nakielski, woj. kujawsko-pomorskie)</v>
      </c>
      <c r="BA718" s="98">
        <v>0</v>
      </c>
      <c r="BB718" s="98">
        <f>IF(ISNUMBER(SEARCH('ankieta ESG'!$G$183,BC718)),MAX($BB$3:BB717)+1,0)</f>
        <v>715</v>
      </c>
      <c r="BC718" s="134" t="s">
        <v>4718</v>
      </c>
      <c r="BD718" s="98">
        <v>0</v>
      </c>
      <c r="BE718" s="99" t="str">
        <f>IFERROR(VLOOKUP(ROWS($BC$4:BC718),$BB$4:$BC$2337,2,0),"")</f>
        <v>Kcynia (pow. nakielski, woj. kujawsko-pomorskie)</v>
      </c>
      <c r="BF718" s="98">
        <v>0</v>
      </c>
      <c r="BG718" s="98">
        <f>IF(ISNUMBER(SEARCH('ankieta ESG'!$G$184,BH718)),MAX($BG$3:BG717)+1,0)</f>
        <v>715</v>
      </c>
      <c r="BH718" s="134" t="s">
        <v>4718</v>
      </c>
      <c r="BI718" s="98">
        <v>0</v>
      </c>
      <c r="BJ718" s="99" t="str">
        <f>IFERROR(VLOOKUP(ROWS($BH$4:BH718),$BG$4:$BH$2337,2,0),"")</f>
        <v>Kcynia (pow. nakielski, woj. kujawsko-pomorskie)</v>
      </c>
      <c r="BK718" s="98">
        <v>0</v>
      </c>
      <c r="BL718" s="98">
        <f>IF(ISNUMBER(SEARCH('ankieta ESG'!$G$185,BM718)),MAX($BL$3:BL717)+1,0)</f>
        <v>715</v>
      </c>
      <c r="BM718" s="134" t="s">
        <v>4718</v>
      </c>
      <c r="BN718" s="98">
        <v>0</v>
      </c>
      <c r="BO718" s="99" t="str">
        <f>IFERROR(VLOOKUP(ROWS($BM$4:BM718),$BL$4:$BM$2337,2,0),"")</f>
        <v>Kcynia (pow. nakielski, woj. kujawsko-pomorskie)</v>
      </c>
      <c r="BP718" s="98">
        <v>0</v>
      </c>
      <c r="BQ718" s="98">
        <f>IF(ISNUMBER(SEARCH('ankieta ESG'!$G$186,BR718)),MAX($BQ$3:BQ717)+1,0)</f>
        <v>715</v>
      </c>
      <c r="BR718" s="134" t="s">
        <v>4718</v>
      </c>
      <c r="BS718" s="98">
        <v>0</v>
      </c>
      <c r="BT718" s="99" t="str">
        <f>IFERROR(VLOOKUP(ROWS($BR$4:BR718),$BQ$4:$BR$2337,2,0),"")</f>
        <v>Kcynia (pow. nakielski, woj. kujawsko-pomorskie)</v>
      </c>
      <c r="BU718" s="98">
        <v>0</v>
      </c>
      <c r="BV718" s="98">
        <f>IF(ISNUMBER(SEARCH('ankieta ESG'!$G$187,BW718)),MAX($BV$3:BV717)+1,0)</f>
        <v>715</v>
      </c>
      <c r="BW718" s="134" t="s">
        <v>4718</v>
      </c>
      <c r="BX718" s="98">
        <v>0</v>
      </c>
      <c r="BY718" s="99" t="str">
        <f>IFERROR(VLOOKUP(ROWS($BW$4:BW718),$BV$4:$BW$2337,2,0),"")</f>
        <v>Kcynia (pow. nakielski, woj. kujawsko-pomorskie)</v>
      </c>
      <c r="BZ718" s="98">
        <v>0</v>
      </c>
      <c r="CA718" s="98">
        <f>IF(ISNUMBER(SEARCH('ankieta ESG'!$G$188,CB718)),MAX($CA$3:CA717)+1,0)</f>
        <v>715</v>
      </c>
      <c r="CB718" s="134" t="s">
        <v>4718</v>
      </c>
      <c r="CC718" s="98">
        <v>0</v>
      </c>
      <c r="CD718" s="99" t="str">
        <f>IFERROR(VLOOKUP(ROWS($CB$4:CB718),$CA$4:$CB$2337,2,0),"")</f>
        <v>Kcynia (pow. nakielski, woj. kujawsko-pomorskie)</v>
      </c>
      <c r="CE718" s="98">
        <v>0</v>
      </c>
      <c r="CF718" s="98">
        <f>IF(ISNUMBER(SEARCH('ankieta ESG'!$G$189,CG718)),MAX($CF$3:CF717)+1,0)</f>
        <v>715</v>
      </c>
      <c r="CG718" s="134" t="s">
        <v>4718</v>
      </c>
      <c r="CH718" s="98">
        <v>0</v>
      </c>
      <c r="CI718" s="99" t="str">
        <f>IFERROR(VLOOKUP(ROWS($CG$4:CG718),$CF$4:$CG$2337,2,0),"")</f>
        <v>Kcynia (pow. nakielski, woj. kujawsko-pomorskie)</v>
      </c>
      <c r="CJ718" s="98">
        <v>0</v>
      </c>
    </row>
    <row r="719" spans="2:88">
      <c r="B719" s="98">
        <f>IF(ISNUMBER(SEARCH('ankieta ESG'!$E$11,C719)),MAX(B$3:$B718)+1,0)</f>
        <v>716</v>
      </c>
      <c r="C719" s="99" t="s">
        <v>760</v>
      </c>
      <c r="D719" s="98">
        <v>0</v>
      </c>
      <c r="E719" s="99" t="str">
        <f>IFERROR(VLOOKUP(ROWS($C$4:C719),$B$4:$C$1385,2,0),"")</f>
        <v>10.31.Z Przetwarzanie i konserwowanie ziemniaków (PKD 2025)</v>
      </c>
      <c r="F719" s="98">
        <v>0</v>
      </c>
      <c r="AM719" s="98">
        <f>IF(ISNUMBER(SEARCH('ankieta ESG'!$G$180,AN719)),MAX(AM$3:$AM718)+1,0)</f>
        <v>716</v>
      </c>
      <c r="AN719" s="134" t="s">
        <v>4719</v>
      </c>
      <c r="AO719" s="98">
        <v>0</v>
      </c>
      <c r="AP719" s="99" t="str">
        <f>IFERROR(VLOOKUP(ROWS($AN$4:AN719),$AM$4:$AN$2337,2,0),"")</f>
        <v>Kędzierzyn (pow. kędzierzyńsko-kozielski, woj. opolskie)</v>
      </c>
      <c r="AQ719" s="98">
        <v>0</v>
      </c>
      <c r="AR719" s="98">
        <f>IF(ISNUMBER(SEARCH('ankieta ESG'!$G$181,AS719)),MAX($AR$3:AR718)+1,0)</f>
        <v>716</v>
      </c>
      <c r="AS719" s="134" t="s">
        <v>4719</v>
      </c>
      <c r="AT719" s="98">
        <v>0</v>
      </c>
      <c r="AU719" s="99" t="str">
        <f>IFERROR(VLOOKUP(ROWS($AS$4:AS719),$AR$4:$AS$2337,2,0),"")</f>
        <v>Kędzierzyn (pow. kędzierzyńsko-kozielski, woj. opolskie)</v>
      </c>
      <c r="AV719" s="98">
        <v>0</v>
      </c>
      <c r="AW719" s="98">
        <f>IF(ISNUMBER(SEARCH('ankieta ESG'!$G$182,AX719)),MAX($AW$3:AW718)+1,0)</f>
        <v>716</v>
      </c>
      <c r="AX719" s="134" t="s">
        <v>4719</v>
      </c>
      <c r="AY719" s="98">
        <v>0</v>
      </c>
      <c r="AZ719" s="99" t="str">
        <f>IFERROR(VLOOKUP(ROWS($AX$4:AX719),$AW$4:$AX$2337,2,0),"")</f>
        <v>Kędzierzyn (pow. kędzierzyńsko-kozielski, woj. opolskie)</v>
      </c>
      <c r="BA719" s="98">
        <v>0</v>
      </c>
      <c r="BB719" s="98">
        <f>IF(ISNUMBER(SEARCH('ankieta ESG'!$G$183,BC719)),MAX($BB$3:BB718)+1,0)</f>
        <v>716</v>
      </c>
      <c r="BC719" s="134" t="s">
        <v>4719</v>
      </c>
      <c r="BD719" s="98">
        <v>0</v>
      </c>
      <c r="BE719" s="99" t="str">
        <f>IFERROR(VLOOKUP(ROWS($BC$4:BC719),$BB$4:$BC$2337,2,0),"")</f>
        <v>Kędzierzyn (pow. kędzierzyńsko-kozielski, woj. opolskie)</v>
      </c>
      <c r="BF719" s="98">
        <v>0</v>
      </c>
      <c r="BG719" s="98">
        <f>IF(ISNUMBER(SEARCH('ankieta ESG'!$G$184,BH719)),MAX($BG$3:BG718)+1,0)</f>
        <v>716</v>
      </c>
      <c r="BH719" s="134" t="s">
        <v>4719</v>
      </c>
      <c r="BI719" s="98">
        <v>0</v>
      </c>
      <c r="BJ719" s="99" t="str">
        <f>IFERROR(VLOOKUP(ROWS($BH$4:BH719),$BG$4:$BH$2337,2,0),"")</f>
        <v>Kędzierzyn (pow. kędzierzyńsko-kozielski, woj. opolskie)</v>
      </c>
      <c r="BK719" s="98">
        <v>0</v>
      </c>
      <c r="BL719" s="98">
        <f>IF(ISNUMBER(SEARCH('ankieta ESG'!$G$185,BM719)),MAX($BL$3:BL718)+1,0)</f>
        <v>716</v>
      </c>
      <c r="BM719" s="134" t="s">
        <v>4719</v>
      </c>
      <c r="BN719" s="98">
        <v>0</v>
      </c>
      <c r="BO719" s="99" t="str">
        <f>IFERROR(VLOOKUP(ROWS($BM$4:BM719),$BL$4:$BM$2337,2,0),"")</f>
        <v>Kędzierzyn (pow. kędzierzyńsko-kozielski, woj. opolskie)</v>
      </c>
      <c r="BP719" s="98">
        <v>0</v>
      </c>
      <c r="BQ719" s="98">
        <f>IF(ISNUMBER(SEARCH('ankieta ESG'!$G$186,BR719)),MAX($BQ$3:BQ718)+1,0)</f>
        <v>716</v>
      </c>
      <c r="BR719" s="134" t="s">
        <v>4719</v>
      </c>
      <c r="BS719" s="98">
        <v>0</v>
      </c>
      <c r="BT719" s="99" t="str">
        <f>IFERROR(VLOOKUP(ROWS($BR$4:BR719),$BQ$4:$BR$2337,2,0),"")</f>
        <v>Kędzierzyn (pow. kędzierzyńsko-kozielski, woj. opolskie)</v>
      </c>
      <c r="BU719" s="98">
        <v>0</v>
      </c>
      <c r="BV719" s="98">
        <f>IF(ISNUMBER(SEARCH('ankieta ESG'!$G$187,BW719)),MAX($BV$3:BV718)+1,0)</f>
        <v>716</v>
      </c>
      <c r="BW719" s="134" t="s">
        <v>4719</v>
      </c>
      <c r="BX719" s="98">
        <v>0</v>
      </c>
      <c r="BY719" s="99" t="str">
        <f>IFERROR(VLOOKUP(ROWS($BW$4:BW719),$BV$4:$BW$2337,2,0),"")</f>
        <v>Kędzierzyn (pow. kędzierzyńsko-kozielski, woj. opolskie)</v>
      </c>
      <c r="BZ719" s="98">
        <v>0</v>
      </c>
      <c r="CA719" s="98">
        <f>IF(ISNUMBER(SEARCH('ankieta ESG'!$G$188,CB719)),MAX($CA$3:CA718)+1,0)</f>
        <v>716</v>
      </c>
      <c r="CB719" s="134" t="s">
        <v>4719</v>
      </c>
      <c r="CC719" s="98">
        <v>0</v>
      </c>
      <c r="CD719" s="99" t="str">
        <f>IFERROR(VLOOKUP(ROWS($CB$4:CB719),$CA$4:$CB$2337,2,0),"")</f>
        <v>Kędzierzyn (pow. kędzierzyńsko-kozielski, woj. opolskie)</v>
      </c>
      <c r="CE719" s="98">
        <v>0</v>
      </c>
      <c r="CF719" s="98">
        <f>IF(ISNUMBER(SEARCH('ankieta ESG'!$G$189,CG719)),MAX($CF$3:CF718)+1,0)</f>
        <v>716</v>
      </c>
      <c r="CG719" s="134" t="s">
        <v>4719</v>
      </c>
      <c r="CH719" s="98">
        <v>0</v>
      </c>
      <c r="CI719" s="99" t="str">
        <f>IFERROR(VLOOKUP(ROWS($CG$4:CG719),$CF$4:$CG$2337,2,0),"")</f>
        <v>Kędzierzyn (pow. kędzierzyńsko-kozielski, woj. opolskie)</v>
      </c>
      <c r="CJ719" s="98">
        <v>0</v>
      </c>
    </row>
    <row r="720" spans="2:88">
      <c r="B720" s="98">
        <f>IF(ISNUMBER(SEARCH('ankieta ESG'!$E$11,C720)),MAX(B$3:$B719)+1,0)</f>
        <v>717</v>
      </c>
      <c r="C720" s="99" t="s">
        <v>761</v>
      </c>
      <c r="D720" s="98">
        <v>0</v>
      </c>
      <c r="E720" s="99" t="str">
        <f>IFERROR(VLOOKUP(ROWS($C$4:C720),$B$4:$C$1385,2,0),"")</f>
        <v>10.32.Z Produkcja soków z owoców i warzyw (PKD 2025)</v>
      </c>
      <c r="F720" s="98">
        <v>0</v>
      </c>
      <c r="AM720" s="98">
        <f>IF(ISNUMBER(SEARCH('ankieta ESG'!$G$180,AN720)),MAX(AM$3:$AM719)+1,0)</f>
        <v>717</v>
      </c>
      <c r="AN720" s="134" t="s">
        <v>4720</v>
      </c>
      <c r="AO720" s="98">
        <v>0</v>
      </c>
      <c r="AP720" s="99" t="str">
        <f>IFERROR(VLOOKUP(ROWS($AN$4:AN720),$AM$4:$AN$2337,2,0),"")</f>
        <v>Kępice (pow. słupski, woj. pomorskie)</v>
      </c>
      <c r="AQ720" s="98">
        <v>0</v>
      </c>
      <c r="AR720" s="98">
        <f>IF(ISNUMBER(SEARCH('ankieta ESG'!$G$181,AS720)),MAX($AR$3:AR719)+1,0)</f>
        <v>717</v>
      </c>
      <c r="AS720" s="134" t="s">
        <v>4720</v>
      </c>
      <c r="AT720" s="98">
        <v>0</v>
      </c>
      <c r="AU720" s="99" t="str">
        <f>IFERROR(VLOOKUP(ROWS($AS$4:AS720),$AR$4:$AS$2337,2,0),"")</f>
        <v>Kępice (pow. słupski, woj. pomorskie)</v>
      </c>
      <c r="AV720" s="98">
        <v>0</v>
      </c>
      <c r="AW720" s="98">
        <f>IF(ISNUMBER(SEARCH('ankieta ESG'!$G$182,AX720)),MAX($AW$3:AW719)+1,0)</f>
        <v>717</v>
      </c>
      <c r="AX720" s="134" t="s">
        <v>4720</v>
      </c>
      <c r="AY720" s="98">
        <v>0</v>
      </c>
      <c r="AZ720" s="99" t="str">
        <f>IFERROR(VLOOKUP(ROWS($AX$4:AX720),$AW$4:$AX$2337,2,0),"")</f>
        <v>Kępice (pow. słupski, woj. pomorskie)</v>
      </c>
      <c r="BA720" s="98">
        <v>0</v>
      </c>
      <c r="BB720" s="98">
        <f>IF(ISNUMBER(SEARCH('ankieta ESG'!$G$183,BC720)),MAX($BB$3:BB719)+1,0)</f>
        <v>717</v>
      </c>
      <c r="BC720" s="134" t="s">
        <v>4720</v>
      </c>
      <c r="BD720" s="98">
        <v>0</v>
      </c>
      <c r="BE720" s="99" t="str">
        <f>IFERROR(VLOOKUP(ROWS($BC$4:BC720),$BB$4:$BC$2337,2,0),"")</f>
        <v>Kępice (pow. słupski, woj. pomorskie)</v>
      </c>
      <c r="BF720" s="98">
        <v>0</v>
      </c>
      <c r="BG720" s="98">
        <f>IF(ISNUMBER(SEARCH('ankieta ESG'!$G$184,BH720)),MAX($BG$3:BG719)+1,0)</f>
        <v>717</v>
      </c>
      <c r="BH720" s="134" t="s">
        <v>4720</v>
      </c>
      <c r="BI720" s="98">
        <v>0</v>
      </c>
      <c r="BJ720" s="99" t="str">
        <f>IFERROR(VLOOKUP(ROWS($BH$4:BH720),$BG$4:$BH$2337,2,0),"")</f>
        <v>Kępice (pow. słupski, woj. pomorskie)</v>
      </c>
      <c r="BK720" s="98">
        <v>0</v>
      </c>
      <c r="BL720" s="98">
        <f>IF(ISNUMBER(SEARCH('ankieta ESG'!$G$185,BM720)),MAX($BL$3:BL719)+1,0)</f>
        <v>717</v>
      </c>
      <c r="BM720" s="134" t="s">
        <v>4720</v>
      </c>
      <c r="BN720" s="98">
        <v>0</v>
      </c>
      <c r="BO720" s="99" t="str">
        <f>IFERROR(VLOOKUP(ROWS($BM$4:BM720),$BL$4:$BM$2337,2,0),"")</f>
        <v>Kępice (pow. słupski, woj. pomorskie)</v>
      </c>
      <c r="BP720" s="98">
        <v>0</v>
      </c>
      <c r="BQ720" s="98">
        <f>IF(ISNUMBER(SEARCH('ankieta ESG'!$G$186,BR720)),MAX($BQ$3:BQ719)+1,0)</f>
        <v>717</v>
      </c>
      <c r="BR720" s="134" t="s">
        <v>4720</v>
      </c>
      <c r="BS720" s="98">
        <v>0</v>
      </c>
      <c r="BT720" s="99" t="str">
        <f>IFERROR(VLOOKUP(ROWS($BR$4:BR720),$BQ$4:$BR$2337,2,0),"")</f>
        <v>Kępice (pow. słupski, woj. pomorskie)</v>
      </c>
      <c r="BU720" s="98">
        <v>0</v>
      </c>
      <c r="BV720" s="98">
        <f>IF(ISNUMBER(SEARCH('ankieta ESG'!$G$187,BW720)),MAX($BV$3:BV719)+1,0)</f>
        <v>717</v>
      </c>
      <c r="BW720" s="134" t="s">
        <v>4720</v>
      </c>
      <c r="BX720" s="98">
        <v>0</v>
      </c>
      <c r="BY720" s="99" t="str">
        <f>IFERROR(VLOOKUP(ROWS($BW$4:BW720),$BV$4:$BW$2337,2,0),"")</f>
        <v>Kępice (pow. słupski, woj. pomorskie)</v>
      </c>
      <c r="BZ720" s="98">
        <v>0</v>
      </c>
      <c r="CA720" s="98">
        <f>IF(ISNUMBER(SEARCH('ankieta ESG'!$G$188,CB720)),MAX($CA$3:CA719)+1,0)</f>
        <v>717</v>
      </c>
      <c r="CB720" s="134" t="s">
        <v>4720</v>
      </c>
      <c r="CC720" s="98">
        <v>0</v>
      </c>
      <c r="CD720" s="99" t="str">
        <f>IFERROR(VLOOKUP(ROWS($CB$4:CB720),$CA$4:$CB$2337,2,0),"")</f>
        <v>Kępice (pow. słupski, woj. pomorskie)</v>
      </c>
      <c r="CE720" s="98">
        <v>0</v>
      </c>
      <c r="CF720" s="98">
        <f>IF(ISNUMBER(SEARCH('ankieta ESG'!$G$189,CG720)),MAX($CF$3:CF719)+1,0)</f>
        <v>717</v>
      </c>
      <c r="CG720" s="134" t="s">
        <v>4720</v>
      </c>
      <c r="CH720" s="98">
        <v>0</v>
      </c>
      <c r="CI720" s="99" t="str">
        <f>IFERROR(VLOOKUP(ROWS($CG$4:CG720),$CF$4:$CG$2337,2,0),"")</f>
        <v>Kępice (pow. słupski, woj. pomorskie)</v>
      </c>
      <c r="CJ720" s="98">
        <v>0</v>
      </c>
    </row>
    <row r="721" spans="2:88">
      <c r="B721" s="98">
        <f>IF(ISNUMBER(SEARCH('ankieta ESG'!$E$11,C721)),MAX(B$3:$B720)+1,0)</f>
        <v>718</v>
      </c>
      <c r="C721" s="99" t="s">
        <v>762</v>
      </c>
      <c r="D721" s="98">
        <v>0</v>
      </c>
      <c r="E721" s="99" t="str">
        <f>IFERROR(VLOOKUP(ROWS($C$4:C721),$B$4:$C$1385,2,0),"")</f>
        <v>10.39.Z Pozostałe przetwarzanie i konserwowanie owoców i warzyw (PKD 2025)</v>
      </c>
      <c r="F721" s="98">
        <v>0</v>
      </c>
      <c r="AM721" s="98">
        <f>IF(ISNUMBER(SEARCH('ankieta ESG'!$G$180,AN721)),MAX(AM$3:$AM720)+1,0)</f>
        <v>718</v>
      </c>
      <c r="AN721" s="134" t="s">
        <v>4721</v>
      </c>
      <c r="AO721" s="98">
        <v>0</v>
      </c>
      <c r="AP721" s="99" t="str">
        <f>IFERROR(VLOOKUP(ROWS($AN$4:AN721),$AM$4:$AN$2337,2,0),"")</f>
        <v>Kępno (pow. kępiński, woj. wielkopolskie)</v>
      </c>
      <c r="AQ721" s="98">
        <v>0</v>
      </c>
      <c r="AR721" s="98">
        <f>IF(ISNUMBER(SEARCH('ankieta ESG'!$G$181,AS721)),MAX($AR$3:AR720)+1,0)</f>
        <v>718</v>
      </c>
      <c r="AS721" s="134" t="s">
        <v>4721</v>
      </c>
      <c r="AT721" s="98">
        <v>0</v>
      </c>
      <c r="AU721" s="99" t="str">
        <f>IFERROR(VLOOKUP(ROWS($AS$4:AS721),$AR$4:$AS$2337,2,0),"")</f>
        <v>Kępno (pow. kępiński, woj. wielkopolskie)</v>
      </c>
      <c r="AV721" s="98">
        <v>0</v>
      </c>
      <c r="AW721" s="98">
        <f>IF(ISNUMBER(SEARCH('ankieta ESG'!$G$182,AX721)),MAX($AW$3:AW720)+1,0)</f>
        <v>718</v>
      </c>
      <c r="AX721" s="134" t="s">
        <v>4721</v>
      </c>
      <c r="AY721" s="98">
        <v>0</v>
      </c>
      <c r="AZ721" s="99" t="str">
        <f>IFERROR(VLOOKUP(ROWS($AX$4:AX721),$AW$4:$AX$2337,2,0),"")</f>
        <v>Kępno (pow. kępiński, woj. wielkopolskie)</v>
      </c>
      <c r="BA721" s="98">
        <v>0</v>
      </c>
      <c r="BB721" s="98">
        <f>IF(ISNUMBER(SEARCH('ankieta ESG'!$G$183,BC721)),MAX($BB$3:BB720)+1,0)</f>
        <v>718</v>
      </c>
      <c r="BC721" s="134" t="s">
        <v>4721</v>
      </c>
      <c r="BD721" s="98">
        <v>0</v>
      </c>
      <c r="BE721" s="99" t="str">
        <f>IFERROR(VLOOKUP(ROWS($BC$4:BC721),$BB$4:$BC$2337,2,0),"")</f>
        <v>Kępno (pow. kępiński, woj. wielkopolskie)</v>
      </c>
      <c r="BF721" s="98">
        <v>0</v>
      </c>
      <c r="BG721" s="98">
        <f>IF(ISNUMBER(SEARCH('ankieta ESG'!$G$184,BH721)),MAX($BG$3:BG720)+1,0)</f>
        <v>718</v>
      </c>
      <c r="BH721" s="134" t="s">
        <v>4721</v>
      </c>
      <c r="BI721" s="98">
        <v>0</v>
      </c>
      <c r="BJ721" s="99" t="str">
        <f>IFERROR(VLOOKUP(ROWS($BH$4:BH721),$BG$4:$BH$2337,2,0),"")</f>
        <v>Kępno (pow. kępiński, woj. wielkopolskie)</v>
      </c>
      <c r="BK721" s="98">
        <v>0</v>
      </c>
      <c r="BL721" s="98">
        <f>IF(ISNUMBER(SEARCH('ankieta ESG'!$G$185,BM721)),MAX($BL$3:BL720)+1,0)</f>
        <v>718</v>
      </c>
      <c r="BM721" s="134" t="s">
        <v>4721</v>
      </c>
      <c r="BN721" s="98">
        <v>0</v>
      </c>
      <c r="BO721" s="99" t="str">
        <f>IFERROR(VLOOKUP(ROWS($BM$4:BM721),$BL$4:$BM$2337,2,0),"")</f>
        <v>Kępno (pow. kępiński, woj. wielkopolskie)</v>
      </c>
      <c r="BP721" s="98">
        <v>0</v>
      </c>
      <c r="BQ721" s="98">
        <f>IF(ISNUMBER(SEARCH('ankieta ESG'!$G$186,BR721)),MAX($BQ$3:BQ720)+1,0)</f>
        <v>718</v>
      </c>
      <c r="BR721" s="134" t="s">
        <v>4721</v>
      </c>
      <c r="BS721" s="98">
        <v>0</v>
      </c>
      <c r="BT721" s="99" t="str">
        <f>IFERROR(VLOOKUP(ROWS($BR$4:BR721),$BQ$4:$BR$2337,2,0),"")</f>
        <v>Kępno (pow. kępiński, woj. wielkopolskie)</v>
      </c>
      <c r="BU721" s="98">
        <v>0</v>
      </c>
      <c r="BV721" s="98">
        <f>IF(ISNUMBER(SEARCH('ankieta ESG'!$G$187,BW721)),MAX($BV$3:BV720)+1,0)</f>
        <v>718</v>
      </c>
      <c r="BW721" s="134" t="s">
        <v>4721</v>
      </c>
      <c r="BX721" s="98">
        <v>0</v>
      </c>
      <c r="BY721" s="99" t="str">
        <f>IFERROR(VLOOKUP(ROWS($BW$4:BW721),$BV$4:$BW$2337,2,0),"")</f>
        <v>Kępno (pow. kępiński, woj. wielkopolskie)</v>
      </c>
      <c r="BZ721" s="98">
        <v>0</v>
      </c>
      <c r="CA721" s="98">
        <f>IF(ISNUMBER(SEARCH('ankieta ESG'!$G$188,CB721)),MAX($CA$3:CA720)+1,0)</f>
        <v>718</v>
      </c>
      <c r="CB721" s="134" t="s">
        <v>4721</v>
      </c>
      <c r="CC721" s="98">
        <v>0</v>
      </c>
      <c r="CD721" s="99" t="str">
        <f>IFERROR(VLOOKUP(ROWS($CB$4:CB721),$CA$4:$CB$2337,2,0),"")</f>
        <v>Kępno (pow. kępiński, woj. wielkopolskie)</v>
      </c>
      <c r="CE721" s="98">
        <v>0</v>
      </c>
      <c r="CF721" s="98">
        <f>IF(ISNUMBER(SEARCH('ankieta ESG'!$G$189,CG721)),MAX($CF$3:CF720)+1,0)</f>
        <v>718</v>
      </c>
      <c r="CG721" s="134" t="s">
        <v>4721</v>
      </c>
      <c r="CH721" s="98">
        <v>0</v>
      </c>
      <c r="CI721" s="99" t="str">
        <f>IFERROR(VLOOKUP(ROWS($CG$4:CG721),$CF$4:$CG$2337,2,0),"")</f>
        <v>Kępno (pow. kępiński, woj. wielkopolskie)</v>
      </c>
      <c r="CJ721" s="98">
        <v>0</v>
      </c>
    </row>
    <row r="722" spans="2:88">
      <c r="B722" s="98">
        <f>IF(ISNUMBER(SEARCH('ankieta ESG'!$E$11,C722)),MAX(B$3:$B721)+1,0)</f>
        <v>719</v>
      </c>
      <c r="C722" s="99" t="s">
        <v>763</v>
      </c>
      <c r="D722" s="98">
        <v>0</v>
      </c>
      <c r="E722" s="99" t="str">
        <f>IFERROR(VLOOKUP(ROWS($C$4:C722),$B$4:$C$1385,2,0),"")</f>
        <v>10.41.Z Produkcja olejów i pozostałych tłuszczów płynnych (PKD 2025)</v>
      </c>
      <c r="F722" s="98">
        <v>0</v>
      </c>
      <c r="AM722" s="98">
        <f>IF(ISNUMBER(SEARCH('ankieta ESG'!$G$180,AN722)),MAX(AM$3:$AM721)+1,0)</f>
        <v>719</v>
      </c>
      <c r="AN722" s="134" t="s">
        <v>4722</v>
      </c>
      <c r="AO722" s="98">
        <v>0</v>
      </c>
      <c r="AP722" s="99" t="str">
        <f>IFERROR(VLOOKUP(ROWS($AN$4:AN722),$AM$4:$AN$2337,2,0),"")</f>
        <v>Kęsowo (pow. tucholski, woj. kujawsko-pomorskie)</v>
      </c>
      <c r="AQ722" s="98">
        <v>0</v>
      </c>
      <c r="AR722" s="98">
        <f>IF(ISNUMBER(SEARCH('ankieta ESG'!$G$181,AS722)),MAX($AR$3:AR721)+1,0)</f>
        <v>719</v>
      </c>
      <c r="AS722" s="134" t="s">
        <v>4722</v>
      </c>
      <c r="AT722" s="98">
        <v>0</v>
      </c>
      <c r="AU722" s="99" t="str">
        <f>IFERROR(VLOOKUP(ROWS($AS$4:AS722),$AR$4:$AS$2337,2,0),"")</f>
        <v>Kęsowo (pow. tucholski, woj. kujawsko-pomorskie)</v>
      </c>
      <c r="AV722" s="98">
        <v>0</v>
      </c>
      <c r="AW722" s="98">
        <f>IF(ISNUMBER(SEARCH('ankieta ESG'!$G$182,AX722)),MAX($AW$3:AW721)+1,0)</f>
        <v>719</v>
      </c>
      <c r="AX722" s="134" t="s">
        <v>4722</v>
      </c>
      <c r="AY722" s="98">
        <v>0</v>
      </c>
      <c r="AZ722" s="99" t="str">
        <f>IFERROR(VLOOKUP(ROWS($AX$4:AX722),$AW$4:$AX$2337,2,0),"")</f>
        <v>Kęsowo (pow. tucholski, woj. kujawsko-pomorskie)</v>
      </c>
      <c r="BA722" s="98">
        <v>0</v>
      </c>
      <c r="BB722" s="98">
        <f>IF(ISNUMBER(SEARCH('ankieta ESG'!$G$183,BC722)),MAX($BB$3:BB721)+1,0)</f>
        <v>719</v>
      </c>
      <c r="BC722" s="134" t="s">
        <v>4722</v>
      </c>
      <c r="BD722" s="98">
        <v>0</v>
      </c>
      <c r="BE722" s="99" t="str">
        <f>IFERROR(VLOOKUP(ROWS($BC$4:BC722),$BB$4:$BC$2337,2,0),"")</f>
        <v>Kęsowo (pow. tucholski, woj. kujawsko-pomorskie)</v>
      </c>
      <c r="BF722" s="98">
        <v>0</v>
      </c>
      <c r="BG722" s="98">
        <f>IF(ISNUMBER(SEARCH('ankieta ESG'!$G$184,BH722)),MAX($BG$3:BG721)+1,0)</f>
        <v>719</v>
      </c>
      <c r="BH722" s="134" t="s">
        <v>4722</v>
      </c>
      <c r="BI722" s="98">
        <v>0</v>
      </c>
      <c r="BJ722" s="99" t="str">
        <f>IFERROR(VLOOKUP(ROWS($BH$4:BH722),$BG$4:$BH$2337,2,0),"")</f>
        <v>Kęsowo (pow. tucholski, woj. kujawsko-pomorskie)</v>
      </c>
      <c r="BK722" s="98">
        <v>0</v>
      </c>
      <c r="BL722" s="98">
        <f>IF(ISNUMBER(SEARCH('ankieta ESG'!$G$185,BM722)),MAX($BL$3:BL721)+1,0)</f>
        <v>719</v>
      </c>
      <c r="BM722" s="134" t="s">
        <v>4722</v>
      </c>
      <c r="BN722" s="98">
        <v>0</v>
      </c>
      <c r="BO722" s="99" t="str">
        <f>IFERROR(VLOOKUP(ROWS($BM$4:BM722),$BL$4:$BM$2337,2,0),"")</f>
        <v>Kęsowo (pow. tucholski, woj. kujawsko-pomorskie)</v>
      </c>
      <c r="BP722" s="98">
        <v>0</v>
      </c>
      <c r="BQ722" s="98">
        <f>IF(ISNUMBER(SEARCH('ankieta ESG'!$G$186,BR722)),MAX($BQ$3:BQ721)+1,0)</f>
        <v>719</v>
      </c>
      <c r="BR722" s="134" t="s">
        <v>4722</v>
      </c>
      <c r="BS722" s="98">
        <v>0</v>
      </c>
      <c r="BT722" s="99" t="str">
        <f>IFERROR(VLOOKUP(ROWS($BR$4:BR722),$BQ$4:$BR$2337,2,0),"")</f>
        <v>Kęsowo (pow. tucholski, woj. kujawsko-pomorskie)</v>
      </c>
      <c r="BU722" s="98">
        <v>0</v>
      </c>
      <c r="BV722" s="98">
        <f>IF(ISNUMBER(SEARCH('ankieta ESG'!$G$187,BW722)),MAX($BV$3:BV721)+1,0)</f>
        <v>719</v>
      </c>
      <c r="BW722" s="134" t="s">
        <v>4722</v>
      </c>
      <c r="BX722" s="98">
        <v>0</v>
      </c>
      <c r="BY722" s="99" t="str">
        <f>IFERROR(VLOOKUP(ROWS($BW$4:BW722),$BV$4:$BW$2337,2,0),"")</f>
        <v>Kęsowo (pow. tucholski, woj. kujawsko-pomorskie)</v>
      </c>
      <c r="BZ722" s="98">
        <v>0</v>
      </c>
      <c r="CA722" s="98">
        <f>IF(ISNUMBER(SEARCH('ankieta ESG'!$G$188,CB722)),MAX($CA$3:CA721)+1,0)</f>
        <v>719</v>
      </c>
      <c r="CB722" s="134" t="s">
        <v>4722</v>
      </c>
      <c r="CC722" s="98">
        <v>0</v>
      </c>
      <c r="CD722" s="99" t="str">
        <f>IFERROR(VLOOKUP(ROWS($CB$4:CB722),$CA$4:$CB$2337,2,0),"")</f>
        <v>Kęsowo (pow. tucholski, woj. kujawsko-pomorskie)</v>
      </c>
      <c r="CE722" s="98">
        <v>0</v>
      </c>
      <c r="CF722" s="98">
        <f>IF(ISNUMBER(SEARCH('ankieta ESG'!$G$189,CG722)),MAX($CF$3:CF721)+1,0)</f>
        <v>719</v>
      </c>
      <c r="CG722" s="134" t="s">
        <v>4722</v>
      </c>
      <c r="CH722" s="98">
        <v>0</v>
      </c>
      <c r="CI722" s="99" t="str">
        <f>IFERROR(VLOOKUP(ROWS($CG$4:CG722),$CF$4:$CG$2337,2,0),"")</f>
        <v>Kęsowo (pow. tucholski, woj. kujawsko-pomorskie)</v>
      </c>
      <c r="CJ722" s="98">
        <v>0</v>
      </c>
    </row>
    <row r="723" spans="2:88">
      <c r="B723" s="98">
        <f>IF(ISNUMBER(SEARCH('ankieta ESG'!$E$11,C723)),MAX(B$3:$B722)+1,0)</f>
        <v>720</v>
      </c>
      <c r="C723" s="99" t="s">
        <v>764</v>
      </c>
      <c r="D723" s="98">
        <v>0</v>
      </c>
      <c r="E723" s="99" t="str">
        <f>IFERROR(VLOOKUP(ROWS($C$4:C723),$B$4:$C$1385,2,0),"")</f>
        <v>10.42.Z Produkcja margaryny i podobnych tłuszczów jadalnych (PKD 2025)</v>
      </c>
      <c r="F723" s="98">
        <v>0</v>
      </c>
      <c r="AM723" s="98">
        <f>IF(ISNUMBER(SEARCH('ankieta ESG'!$G$180,AN723)),MAX(AM$3:$AM722)+1,0)</f>
        <v>720</v>
      </c>
      <c r="AN723" s="134" t="s">
        <v>4723</v>
      </c>
      <c r="AO723" s="98">
        <v>0</v>
      </c>
      <c r="AP723" s="99" t="str">
        <f>IFERROR(VLOOKUP(ROWS($AN$4:AN723),$AM$4:$AN$2337,2,0),"")</f>
        <v>Kętrzyn (pow. kętrzyński, woj. warmińsko-mazurskie)</v>
      </c>
      <c r="AQ723" s="98">
        <v>0</v>
      </c>
      <c r="AR723" s="98">
        <f>IF(ISNUMBER(SEARCH('ankieta ESG'!$G$181,AS723)),MAX($AR$3:AR722)+1,0)</f>
        <v>720</v>
      </c>
      <c r="AS723" s="134" t="s">
        <v>4723</v>
      </c>
      <c r="AT723" s="98">
        <v>0</v>
      </c>
      <c r="AU723" s="99" t="str">
        <f>IFERROR(VLOOKUP(ROWS($AS$4:AS723),$AR$4:$AS$2337,2,0),"")</f>
        <v>Kętrzyn (pow. kętrzyński, woj. warmińsko-mazurskie)</v>
      </c>
      <c r="AV723" s="98">
        <v>0</v>
      </c>
      <c r="AW723" s="98">
        <f>IF(ISNUMBER(SEARCH('ankieta ESG'!$G$182,AX723)),MAX($AW$3:AW722)+1,0)</f>
        <v>720</v>
      </c>
      <c r="AX723" s="134" t="s">
        <v>4723</v>
      </c>
      <c r="AY723" s="98">
        <v>0</v>
      </c>
      <c r="AZ723" s="99" t="str">
        <f>IFERROR(VLOOKUP(ROWS($AX$4:AX723),$AW$4:$AX$2337,2,0),"")</f>
        <v>Kętrzyn (pow. kętrzyński, woj. warmińsko-mazurskie)</v>
      </c>
      <c r="BA723" s="98">
        <v>0</v>
      </c>
      <c r="BB723" s="98">
        <f>IF(ISNUMBER(SEARCH('ankieta ESG'!$G$183,BC723)),MAX($BB$3:BB722)+1,0)</f>
        <v>720</v>
      </c>
      <c r="BC723" s="134" t="s">
        <v>4723</v>
      </c>
      <c r="BD723" s="98">
        <v>0</v>
      </c>
      <c r="BE723" s="99" t="str">
        <f>IFERROR(VLOOKUP(ROWS($BC$4:BC723),$BB$4:$BC$2337,2,0),"")</f>
        <v>Kętrzyn (pow. kętrzyński, woj. warmińsko-mazurskie)</v>
      </c>
      <c r="BF723" s="98">
        <v>0</v>
      </c>
      <c r="BG723" s="98">
        <f>IF(ISNUMBER(SEARCH('ankieta ESG'!$G$184,BH723)),MAX($BG$3:BG722)+1,0)</f>
        <v>720</v>
      </c>
      <c r="BH723" s="134" t="s">
        <v>4723</v>
      </c>
      <c r="BI723" s="98">
        <v>0</v>
      </c>
      <c r="BJ723" s="99" t="str">
        <f>IFERROR(VLOOKUP(ROWS($BH$4:BH723),$BG$4:$BH$2337,2,0),"")</f>
        <v>Kętrzyn (pow. kętrzyński, woj. warmińsko-mazurskie)</v>
      </c>
      <c r="BK723" s="98">
        <v>0</v>
      </c>
      <c r="BL723" s="98">
        <f>IF(ISNUMBER(SEARCH('ankieta ESG'!$G$185,BM723)),MAX($BL$3:BL722)+1,0)</f>
        <v>720</v>
      </c>
      <c r="BM723" s="134" t="s">
        <v>4723</v>
      </c>
      <c r="BN723" s="98">
        <v>0</v>
      </c>
      <c r="BO723" s="99" t="str">
        <f>IFERROR(VLOOKUP(ROWS($BM$4:BM723),$BL$4:$BM$2337,2,0),"")</f>
        <v>Kętrzyn (pow. kętrzyński, woj. warmińsko-mazurskie)</v>
      </c>
      <c r="BP723" s="98">
        <v>0</v>
      </c>
      <c r="BQ723" s="98">
        <f>IF(ISNUMBER(SEARCH('ankieta ESG'!$G$186,BR723)),MAX($BQ$3:BQ722)+1,0)</f>
        <v>720</v>
      </c>
      <c r="BR723" s="134" t="s">
        <v>4723</v>
      </c>
      <c r="BS723" s="98">
        <v>0</v>
      </c>
      <c r="BT723" s="99" t="str">
        <f>IFERROR(VLOOKUP(ROWS($BR$4:BR723),$BQ$4:$BR$2337,2,0),"")</f>
        <v>Kętrzyn (pow. kętrzyński, woj. warmińsko-mazurskie)</v>
      </c>
      <c r="BU723" s="98">
        <v>0</v>
      </c>
      <c r="BV723" s="98">
        <f>IF(ISNUMBER(SEARCH('ankieta ESG'!$G$187,BW723)),MAX($BV$3:BV722)+1,0)</f>
        <v>720</v>
      </c>
      <c r="BW723" s="134" t="s">
        <v>4723</v>
      </c>
      <c r="BX723" s="98">
        <v>0</v>
      </c>
      <c r="BY723" s="99" t="str">
        <f>IFERROR(VLOOKUP(ROWS($BW$4:BW723),$BV$4:$BW$2337,2,0),"")</f>
        <v>Kętrzyn (pow. kętrzyński, woj. warmińsko-mazurskie)</v>
      </c>
      <c r="BZ723" s="98">
        <v>0</v>
      </c>
      <c r="CA723" s="98">
        <f>IF(ISNUMBER(SEARCH('ankieta ESG'!$G$188,CB723)),MAX($CA$3:CA722)+1,0)</f>
        <v>720</v>
      </c>
      <c r="CB723" s="134" t="s">
        <v>4723</v>
      </c>
      <c r="CC723" s="98">
        <v>0</v>
      </c>
      <c r="CD723" s="99" t="str">
        <f>IFERROR(VLOOKUP(ROWS($CB$4:CB723),$CA$4:$CB$2337,2,0),"")</f>
        <v>Kętrzyn (pow. kętrzyński, woj. warmińsko-mazurskie)</v>
      </c>
      <c r="CE723" s="98">
        <v>0</v>
      </c>
      <c r="CF723" s="98">
        <f>IF(ISNUMBER(SEARCH('ankieta ESG'!$G$189,CG723)),MAX($CF$3:CF722)+1,0)</f>
        <v>720</v>
      </c>
      <c r="CG723" s="134" t="s">
        <v>4723</v>
      </c>
      <c r="CH723" s="98">
        <v>0</v>
      </c>
      <c r="CI723" s="99" t="str">
        <f>IFERROR(VLOOKUP(ROWS($CG$4:CG723),$CF$4:$CG$2337,2,0),"")</f>
        <v>Kętrzyn (pow. kętrzyński, woj. warmińsko-mazurskie)</v>
      </c>
      <c r="CJ723" s="98">
        <v>0</v>
      </c>
    </row>
    <row r="724" spans="2:88">
      <c r="B724" s="98">
        <f>IF(ISNUMBER(SEARCH('ankieta ESG'!$E$11,C724)),MAX(B$3:$B723)+1,0)</f>
        <v>721</v>
      </c>
      <c r="C724" s="99" t="s">
        <v>765</v>
      </c>
      <c r="D724" s="98">
        <v>0</v>
      </c>
      <c r="E724" s="99" t="str">
        <f>IFERROR(VLOOKUP(ROWS($C$4:C724),$B$4:$C$1385,2,0),"")</f>
        <v>10.51.Z Wytwarzanie wyrobów mleczarskich (PKD 2025)</v>
      </c>
      <c r="F724" s="98">
        <v>0</v>
      </c>
      <c r="AM724" s="98">
        <f>IF(ISNUMBER(SEARCH('ankieta ESG'!$G$180,AN724)),MAX(AM$3:$AM723)+1,0)</f>
        <v>721</v>
      </c>
      <c r="AN724" s="134" t="s">
        <v>4724</v>
      </c>
      <c r="AO724" s="98">
        <v>0</v>
      </c>
      <c r="AP724" s="99" t="str">
        <f>IFERROR(VLOOKUP(ROWS($AN$4:AN724),$AM$4:$AN$2337,2,0),"")</f>
        <v>Kęty (pow. oświęcimski, woj. małopolskie)</v>
      </c>
      <c r="AQ724" s="98">
        <v>0</v>
      </c>
      <c r="AR724" s="98">
        <f>IF(ISNUMBER(SEARCH('ankieta ESG'!$G$181,AS724)),MAX($AR$3:AR723)+1,0)</f>
        <v>721</v>
      </c>
      <c r="AS724" s="134" t="s">
        <v>4724</v>
      </c>
      <c r="AT724" s="98">
        <v>0</v>
      </c>
      <c r="AU724" s="99" t="str">
        <f>IFERROR(VLOOKUP(ROWS($AS$4:AS724),$AR$4:$AS$2337,2,0),"")</f>
        <v>Kęty (pow. oświęcimski, woj. małopolskie)</v>
      </c>
      <c r="AV724" s="98">
        <v>0</v>
      </c>
      <c r="AW724" s="98">
        <f>IF(ISNUMBER(SEARCH('ankieta ESG'!$G$182,AX724)),MAX($AW$3:AW723)+1,0)</f>
        <v>721</v>
      </c>
      <c r="AX724" s="134" t="s">
        <v>4724</v>
      </c>
      <c r="AY724" s="98">
        <v>0</v>
      </c>
      <c r="AZ724" s="99" t="str">
        <f>IFERROR(VLOOKUP(ROWS($AX$4:AX724),$AW$4:$AX$2337,2,0),"")</f>
        <v>Kęty (pow. oświęcimski, woj. małopolskie)</v>
      </c>
      <c r="BA724" s="98">
        <v>0</v>
      </c>
      <c r="BB724" s="98">
        <f>IF(ISNUMBER(SEARCH('ankieta ESG'!$G$183,BC724)),MAX($BB$3:BB723)+1,0)</f>
        <v>721</v>
      </c>
      <c r="BC724" s="134" t="s">
        <v>4724</v>
      </c>
      <c r="BD724" s="98">
        <v>0</v>
      </c>
      <c r="BE724" s="99" t="str">
        <f>IFERROR(VLOOKUP(ROWS($BC$4:BC724),$BB$4:$BC$2337,2,0),"")</f>
        <v>Kęty (pow. oświęcimski, woj. małopolskie)</v>
      </c>
      <c r="BF724" s="98">
        <v>0</v>
      </c>
      <c r="BG724" s="98">
        <f>IF(ISNUMBER(SEARCH('ankieta ESG'!$G$184,BH724)),MAX($BG$3:BG723)+1,0)</f>
        <v>721</v>
      </c>
      <c r="BH724" s="134" t="s">
        <v>4724</v>
      </c>
      <c r="BI724" s="98">
        <v>0</v>
      </c>
      <c r="BJ724" s="99" t="str">
        <f>IFERROR(VLOOKUP(ROWS($BH$4:BH724),$BG$4:$BH$2337,2,0),"")</f>
        <v>Kęty (pow. oświęcimski, woj. małopolskie)</v>
      </c>
      <c r="BK724" s="98">
        <v>0</v>
      </c>
      <c r="BL724" s="98">
        <f>IF(ISNUMBER(SEARCH('ankieta ESG'!$G$185,BM724)),MAX($BL$3:BL723)+1,0)</f>
        <v>721</v>
      </c>
      <c r="BM724" s="134" t="s">
        <v>4724</v>
      </c>
      <c r="BN724" s="98">
        <v>0</v>
      </c>
      <c r="BO724" s="99" t="str">
        <f>IFERROR(VLOOKUP(ROWS($BM$4:BM724),$BL$4:$BM$2337,2,0),"")</f>
        <v>Kęty (pow. oświęcimski, woj. małopolskie)</v>
      </c>
      <c r="BP724" s="98">
        <v>0</v>
      </c>
      <c r="BQ724" s="98">
        <f>IF(ISNUMBER(SEARCH('ankieta ESG'!$G$186,BR724)),MAX($BQ$3:BQ723)+1,0)</f>
        <v>721</v>
      </c>
      <c r="BR724" s="134" t="s">
        <v>4724</v>
      </c>
      <c r="BS724" s="98">
        <v>0</v>
      </c>
      <c r="BT724" s="99" t="str">
        <f>IFERROR(VLOOKUP(ROWS($BR$4:BR724),$BQ$4:$BR$2337,2,0),"")</f>
        <v>Kęty (pow. oświęcimski, woj. małopolskie)</v>
      </c>
      <c r="BU724" s="98">
        <v>0</v>
      </c>
      <c r="BV724" s="98">
        <f>IF(ISNUMBER(SEARCH('ankieta ESG'!$G$187,BW724)),MAX($BV$3:BV723)+1,0)</f>
        <v>721</v>
      </c>
      <c r="BW724" s="134" t="s">
        <v>4724</v>
      </c>
      <c r="BX724" s="98">
        <v>0</v>
      </c>
      <c r="BY724" s="99" t="str">
        <f>IFERROR(VLOOKUP(ROWS($BW$4:BW724),$BV$4:$BW$2337,2,0),"")</f>
        <v>Kęty (pow. oświęcimski, woj. małopolskie)</v>
      </c>
      <c r="BZ724" s="98">
        <v>0</v>
      </c>
      <c r="CA724" s="98">
        <f>IF(ISNUMBER(SEARCH('ankieta ESG'!$G$188,CB724)),MAX($CA$3:CA723)+1,0)</f>
        <v>721</v>
      </c>
      <c r="CB724" s="134" t="s">
        <v>4724</v>
      </c>
      <c r="CC724" s="98">
        <v>0</v>
      </c>
      <c r="CD724" s="99" t="str">
        <f>IFERROR(VLOOKUP(ROWS($CB$4:CB724),$CA$4:$CB$2337,2,0),"")</f>
        <v>Kęty (pow. oświęcimski, woj. małopolskie)</v>
      </c>
      <c r="CE724" s="98">
        <v>0</v>
      </c>
      <c r="CF724" s="98">
        <f>IF(ISNUMBER(SEARCH('ankieta ESG'!$G$189,CG724)),MAX($CF$3:CF723)+1,0)</f>
        <v>721</v>
      </c>
      <c r="CG724" s="134" t="s">
        <v>4724</v>
      </c>
      <c r="CH724" s="98">
        <v>0</v>
      </c>
      <c r="CI724" s="99" t="str">
        <f>IFERROR(VLOOKUP(ROWS($CG$4:CG724),$CF$4:$CG$2337,2,0),"")</f>
        <v>Kęty (pow. oświęcimski, woj. małopolskie)</v>
      </c>
      <c r="CJ724" s="98">
        <v>0</v>
      </c>
    </row>
    <row r="725" spans="2:88">
      <c r="B725" s="98">
        <f>IF(ISNUMBER(SEARCH('ankieta ESG'!$E$11,C725)),MAX(B$3:$B724)+1,0)</f>
        <v>722</v>
      </c>
      <c r="C725" s="99" t="s">
        <v>766</v>
      </c>
      <c r="D725" s="98">
        <v>0</v>
      </c>
      <c r="E725" s="99" t="str">
        <f>IFERROR(VLOOKUP(ROWS($C$4:C725),$B$4:$C$1385,2,0),"")</f>
        <v>10.52.Z Produkcja lodów śmietankowych i pozostałych lodów jadalnych (PKD 2025)</v>
      </c>
      <c r="F725" s="98">
        <v>0</v>
      </c>
      <c r="AM725" s="98">
        <f>IF(ISNUMBER(SEARCH('ankieta ESG'!$G$180,AN725)),MAX(AM$3:$AM724)+1,0)</f>
        <v>722</v>
      </c>
      <c r="AN725" s="134" t="s">
        <v>4725</v>
      </c>
      <c r="AO725" s="98">
        <v>0</v>
      </c>
      <c r="AP725" s="99" t="str">
        <f>IFERROR(VLOOKUP(ROWS($AN$4:AN725),$AM$4:$AN$2337,2,0),"")</f>
        <v>Kielce (pow. Kielce, woj. świętokrzyskie)</v>
      </c>
      <c r="AQ725" s="98">
        <v>0</v>
      </c>
      <c r="AR725" s="98">
        <f>IF(ISNUMBER(SEARCH('ankieta ESG'!$G$181,AS725)),MAX($AR$3:AR724)+1,0)</f>
        <v>722</v>
      </c>
      <c r="AS725" s="134" t="s">
        <v>4725</v>
      </c>
      <c r="AT725" s="98">
        <v>0</v>
      </c>
      <c r="AU725" s="99" t="str">
        <f>IFERROR(VLOOKUP(ROWS($AS$4:AS725),$AR$4:$AS$2337,2,0),"")</f>
        <v>Kielce (pow. Kielce, woj. świętokrzyskie)</v>
      </c>
      <c r="AV725" s="98">
        <v>0</v>
      </c>
      <c r="AW725" s="98">
        <f>IF(ISNUMBER(SEARCH('ankieta ESG'!$G$182,AX725)),MAX($AW$3:AW724)+1,0)</f>
        <v>722</v>
      </c>
      <c r="AX725" s="134" t="s">
        <v>4725</v>
      </c>
      <c r="AY725" s="98">
        <v>0</v>
      </c>
      <c r="AZ725" s="99" t="str">
        <f>IFERROR(VLOOKUP(ROWS($AX$4:AX725),$AW$4:$AX$2337,2,0),"")</f>
        <v>Kielce (pow. Kielce, woj. świętokrzyskie)</v>
      </c>
      <c r="BA725" s="98">
        <v>0</v>
      </c>
      <c r="BB725" s="98">
        <f>IF(ISNUMBER(SEARCH('ankieta ESG'!$G$183,BC725)),MAX($BB$3:BB724)+1,0)</f>
        <v>722</v>
      </c>
      <c r="BC725" s="134" t="s">
        <v>4725</v>
      </c>
      <c r="BD725" s="98">
        <v>0</v>
      </c>
      <c r="BE725" s="99" t="str">
        <f>IFERROR(VLOOKUP(ROWS($BC$4:BC725),$BB$4:$BC$2337,2,0),"")</f>
        <v>Kielce (pow. Kielce, woj. świętokrzyskie)</v>
      </c>
      <c r="BF725" s="98">
        <v>0</v>
      </c>
      <c r="BG725" s="98">
        <f>IF(ISNUMBER(SEARCH('ankieta ESG'!$G$184,BH725)),MAX($BG$3:BG724)+1,0)</f>
        <v>722</v>
      </c>
      <c r="BH725" s="134" t="s">
        <v>4725</v>
      </c>
      <c r="BI725" s="98">
        <v>0</v>
      </c>
      <c r="BJ725" s="99" t="str">
        <f>IFERROR(VLOOKUP(ROWS($BH$4:BH725),$BG$4:$BH$2337,2,0),"")</f>
        <v>Kielce (pow. Kielce, woj. świętokrzyskie)</v>
      </c>
      <c r="BK725" s="98">
        <v>0</v>
      </c>
      <c r="BL725" s="98">
        <f>IF(ISNUMBER(SEARCH('ankieta ESG'!$G$185,BM725)),MAX($BL$3:BL724)+1,0)</f>
        <v>722</v>
      </c>
      <c r="BM725" s="134" t="s">
        <v>4725</v>
      </c>
      <c r="BN725" s="98">
        <v>0</v>
      </c>
      <c r="BO725" s="99" t="str">
        <f>IFERROR(VLOOKUP(ROWS($BM$4:BM725),$BL$4:$BM$2337,2,0),"")</f>
        <v>Kielce (pow. Kielce, woj. świętokrzyskie)</v>
      </c>
      <c r="BP725" s="98">
        <v>0</v>
      </c>
      <c r="BQ725" s="98">
        <f>IF(ISNUMBER(SEARCH('ankieta ESG'!$G$186,BR725)),MAX($BQ$3:BQ724)+1,0)</f>
        <v>722</v>
      </c>
      <c r="BR725" s="134" t="s">
        <v>4725</v>
      </c>
      <c r="BS725" s="98">
        <v>0</v>
      </c>
      <c r="BT725" s="99" t="str">
        <f>IFERROR(VLOOKUP(ROWS($BR$4:BR725),$BQ$4:$BR$2337,2,0),"")</f>
        <v>Kielce (pow. Kielce, woj. świętokrzyskie)</v>
      </c>
      <c r="BU725" s="98">
        <v>0</v>
      </c>
      <c r="BV725" s="98">
        <f>IF(ISNUMBER(SEARCH('ankieta ESG'!$G$187,BW725)),MAX($BV$3:BV724)+1,0)</f>
        <v>722</v>
      </c>
      <c r="BW725" s="134" t="s">
        <v>4725</v>
      </c>
      <c r="BX725" s="98">
        <v>0</v>
      </c>
      <c r="BY725" s="99" t="str">
        <f>IFERROR(VLOOKUP(ROWS($BW$4:BW725),$BV$4:$BW$2337,2,0),"")</f>
        <v>Kielce (pow. Kielce, woj. świętokrzyskie)</v>
      </c>
      <c r="BZ725" s="98">
        <v>0</v>
      </c>
      <c r="CA725" s="98">
        <f>IF(ISNUMBER(SEARCH('ankieta ESG'!$G$188,CB725)),MAX($CA$3:CA724)+1,0)</f>
        <v>722</v>
      </c>
      <c r="CB725" s="134" t="s">
        <v>4725</v>
      </c>
      <c r="CC725" s="98">
        <v>0</v>
      </c>
      <c r="CD725" s="99" t="str">
        <f>IFERROR(VLOOKUP(ROWS($CB$4:CB725),$CA$4:$CB$2337,2,0),"")</f>
        <v>Kielce (pow. Kielce, woj. świętokrzyskie)</v>
      </c>
      <c r="CE725" s="98">
        <v>0</v>
      </c>
      <c r="CF725" s="98">
        <f>IF(ISNUMBER(SEARCH('ankieta ESG'!$G$189,CG725)),MAX($CF$3:CF724)+1,0)</f>
        <v>722</v>
      </c>
      <c r="CG725" s="134" t="s">
        <v>4725</v>
      </c>
      <c r="CH725" s="98">
        <v>0</v>
      </c>
      <c r="CI725" s="99" t="str">
        <f>IFERROR(VLOOKUP(ROWS($CG$4:CG725),$CF$4:$CG$2337,2,0),"")</f>
        <v>Kielce (pow. Kielce, woj. świętokrzyskie)</v>
      </c>
      <c r="CJ725" s="98">
        <v>0</v>
      </c>
    </row>
    <row r="726" spans="2:88">
      <c r="B726" s="98">
        <f>IF(ISNUMBER(SEARCH('ankieta ESG'!$E$11,C726)),MAX(B$3:$B725)+1,0)</f>
        <v>723</v>
      </c>
      <c r="C726" s="99" t="s">
        <v>767</v>
      </c>
      <c r="D726" s="98">
        <v>0</v>
      </c>
      <c r="E726" s="99" t="str">
        <f>IFERROR(VLOOKUP(ROWS($C$4:C726),$B$4:$C$1385,2,0),"")</f>
        <v>10.61.Z Wytwarzanie produktów przemiału zbóż (PKD 2025)</v>
      </c>
      <c r="F726" s="98">
        <v>0</v>
      </c>
      <c r="AM726" s="98">
        <f>IF(ISNUMBER(SEARCH('ankieta ESG'!$G$180,AN726)),MAX(AM$3:$AM725)+1,0)</f>
        <v>723</v>
      </c>
      <c r="AN726" s="134" t="s">
        <v>4726</v>
      </c>
      <c r="AO726" s="98">
        <v>0</v>
      </c>
      <c r="AP726" s="99" t="str">
        <f>IFERROR(VLOOKUP(ROWS($AN$4:AN726),$AM$4:$AN$2337,2,0),"")</f>
        <v>Kiełczygłów (pow. pajęczański, woj. łódzkie)</v>
      </c>
      <c r="AQ726" s="98">
        <v>0</v>
      </c>
      <c r="AR726" s="98">
        <f>IF(ISNUMBER(SEARCH('ankieta ESG'!$G$181,AS726)),MAX($AR$3:AR725)+1,0)</f>
        <v>723</v>
      </c>
      <c r="AS726" s="134" t="s">
        <v>4726</v>
      </c>
      <c r="AT726" s="98">
        <v>0</v>
      </c>
      <c r="AU726" s="99" t="str">
        <f>IFERROR(VLOOKUP(ROWS($AS$4:AS726),$AR$4:$AS$2337,2,0),"")</f>
        <v>Kiełczygłów (pow. pajęczański, woj. łódzkie)</v>
      </c>
      <c r="AV726" s="98">
        <v>0</v>
      </c>
      <c r="AW726" s="98">
        <f>IF(ISNUMBER(SEARCH('ankieta ESG'!$G$182,AX726)),MAX($AW$3:AW725)+1,0)</f>
        <v>723</v>
      </c>
      <c r="AX726" s="134" t="s">
        <v>4726</v>
      </c>
      <c r="AY726" s="98">
        <v>0</v>
      </c>
      <c r="AZ726" s="99" t="str">
        <f>IFERROR(VLOOKUP(ROWS($AX$4:AX726),$AW$4:$AX$2337,2,0),"")</f>
        <v>Kiełczygłów (pow. pajęczański, woj. łódzkie)</v>
      </c>
      <c r="BA726" s="98">
        <v>0</v>
      </c>
      <c r="BB726" s="98">
        <f>IF(ISNUMBER(SEARCH('ankieta ESG'!$G$183,BC726)),MAX($BB$3:BB725)+1,0)</f>
        <v>723</v>
      </c>
      <c r="BC726" s="134" t="s">
        <v>4726</v>
      </c>
      <c r="BD726" s="98">
        <v>0</v>
      </c>
      <c r="BE726" s="99" t="str">
        <f>IFERROR(VLOOKUP(ROWS($BC$4:BC726),$BB$4:$BC$2337,2,0),"")</f>
        <v>Kiełczygłów (pow. pajęczański, woj. łódzkie)</v>
      </c>
      <c r="BF726" s="98">
        <v>0</v>
      </c>
      <c r="BG726" s="98">
        <f>IF(ISNUMBER(SEARCH('ankieta ESG'!$G$184,BH726)),MAX($BG$3:BG725)+1,0)</f>
        <v>723</v>
      </c>
      <c r="BH726" s="134" t="s">
        <v>4726</v>
      </c>
      <c r="BI726" s="98">
        <v>0</v>
      </c>
      <c r="BJ726" s="99" t="str">
        <f>IFERROR(VLOOKUP(ROWS($BH$4:BH726),$BG$4:$BH$2337,2,0),"")</f>
        <v>Kiełczygłów (pow. pajęczański, woj. łódzkie)</v>
      </c>
      <c r="BK726" s="98">
        <v>0</v>
      </c>
      <c r="BL726" s="98">
        <f>IF(ISNUMBER(SEARCH('ankieta ESG'!$G$185,BM726)),MAX($BL$3:BL725)+1,0)</f>
        <v>723</v>
      </c>
      <c r="BM726" s="134" t="s">
        <v>4726</v>
      </c>
      <c r="BN726" s="98">
        <v>0</v>
      </c>
      <c r="BO726" s="99" t="str">
        <f>IFERROR(VLOOKUP(ROWS($BM$4:BM726),$BL$4:$BM$2337,2,0),"")</f>
        <v>Kiełczygłów (pow. pajęczański, woj. łódzkie)</v>
      </c>
      <c r="BP726" s="98">
        <v>0</v>
      </c>
      <c r="BQ726" s="98">
        <f>IF(ISNUMBER(SEARCH('ankieta ESG'!$G$186,BR726)),MAX($BQ$3:BQ725)+1,0)</f>
        <v>723</v>
      </c>
      <c r="BR726" s="134" t="s">
        <v>4726</v>
      </c>
      <c r="BS726" s="98">
        <v>0</v>
      </c>
      <c r="BT726" s="99" t="str">
        <f>IFERROR(VLOOKUP(ROWS($BR$4:BR726),$BQ$4:$BR$2337,2,0),"")</f>
        <v>Kiełczygłów (pow. pajęczański, woj. łódzkie)</v>
      </c>
      <c r="BU726" s="98">
        <v>0</v>
      </c>
      <c r="BV726" s="98">
        <f>IF(ISNUMBER(SEARCH('ankieta ESG'!$G$187,BW726)),MAX($BV$3:BV725)+1,0)</f>
        <v>723</v>
      </c>
      <c r="BW726" s="134" t="s">
        <v>4726</v>
      </c>
      <c r="BX726" s="98">
        <v>0</v>
      </c>
      <c r="BY726" s="99" t="str">
        <f>IFERROR(VLOOKUP(ROWS($BW$4:BW726),$BV$4:$BW$2337,2,0),"")</f>
        <v>Kiełczygłów (pow. pajęczański, woj. łódzkie)</v>
      </c>
      <c r="BZ726" s="98">
        <v>0</v>
      </c>
      <c r="CA726" s="98">
        <f>IF(ISNUMBER(SEARCH('ankieta ESG'!$G$188,CB726)),MAX($CA$3:CA725)+1,0)</f>
        <v>723</v>
      </c>
      <c r="CB726" s="134" t="s">
        <v>4726</v>
      </c>
      <c r="CC726" s="98">
        <v>0</v>
      </c>
      <c r="CD726" s="99" t="str">
        <f>IFERROR(VLOOKUP(ROWS($CB$4:CB726),$CA$4:$CB$2337,2,0),"")</f>
        <v>Kiełczygłów (pow. pajęczański, woj. łódzkie)</v>
      </c>
      <c r="CE726" s="98">
        <v>0</v>
      </c>
      <c r="CF726" s="98">
        <f>IF(ISNUMBER(SEARCH('ankieta ESG'!$G$189,CG726)),MAX($CF$3:CF725)+1,0)</f>
        <v>723</v>
      </c>
      <c r="CG726" s="134" t="s">
        <v>4726</v>
      </c>
      <c r="CH726" s="98">
        <v>0</v>
      </c>
      <c r="CI726" s="99" t="str">
        <f>IFERROR(VLOOKUP(ROWS($CG$4:CG726),$CF$4:$CG$2337,2,0),"")</f>
        <v>Kiełczygłów (pow. pajęczański, woj. łódzkie)</v>
      </c>
      <c r="CJ726" s="98">
        <v>0</v>
      </c>
    </row>
    <row r="727" spans="2:88">
      <c r="B727" s="98">
        <f>IF(ISNUMBER(SEARCH('ankieta ESG'!$E$11,C727)),MAX(B$3:$B726)+1,0)</f>
        <v>724</v>
      </c>
      <c r="C727" s="99" t="s">
        <v>768</v>
      </c>
      <c r="D727" s="98">
        <v>0</v>
      </c>
      <c r="E727" s="99" t="str">
        <f>IFERROR(VLOOKUP(ROWS($C$4:C727),$B$4:$C$1385,2,0),"")</f>
        <v>10.62.Z Wytwarzanie skrobi i wyrobów skrobiowych (PKD 2025)</v>
      </c>
      <c r="F727" s="98">
        <v>0</v>
      </c>
      <c r="AM727" s="98">
        <f>IF(ISNUMBER(SEARCH('ankieta ESG'!$G$180,AN727)),MAX(AM$3:$AM726)+1,0)</f>
        <v>724</v>
      </c>
      <c r="AN727" s="134" t="s">
        <v>4727</v>
      </c>
      <c r="AO727" s="98">
        <v>0</v>
      </c>
      <c r="AP727" s="99" t="str">
        <f>IFERROR(VLOOKUP(ROWS($AN$4:AN727),$AM$4:$AN$2337,2,0),"")</f>
        <v>Kiernozia (pow. łowicki, woj. łódzkie)</v>
      </c>
      <c r="AQ727" s="98">
        <v>0</v>
      </c>
      <c r="AR727" s="98">
        <f>IF(ISNUMBER(SEARCH('ankieta ESG'!$G$181,AS727)),MAX($AR$3:AR726)+1,0)</f>
        <v>724</v>
      </c>
      <c r="AS727" s="134" t="s">
        <v>4727</v>
      </c>
      <c r="AT727" s="98">
        <v>0</v>
      </c>
      <c r="AU727" s="99" t="str">
        <f>IFERROR(VLOOKUP(ROWS($AS$4:AS727),$AR$4:$AS$2337,2,0),"")</f>
        <v>Kiernozia (pow. łowicki, woj. łódzkie)</v>
      </c>
      <c r="AV727" s="98">
        <v>0</v>
      </c>
      <c r="AW727" s="98">
        <f>IF(ISNUMBER(SEARCH('ankieta ESG'!$G$182,AX727)),MAX($AW$3:AW726)+1,0)</f>
        <v>724</v>
      </c>
      <c r="AX727" s="134" t="s">
        <v>4727</v>
      </c>
      <c r="AY727" s="98">
        <v>0</v>
      </c>
      <c r="AZ727" s="99" t="str">
        <f>IFERROR(VLOOKUP(ROWS($AX$4:AX727),$AW$4:$AX$2337,2,0),"")</f>
        <v>Kiernozia (pow. łowicki, woj. łódzkie)</v>
      </c>
      <c r="BA727" s="98">
        <v>0</v>
      </c>
      <c r="BB727" s="98">
        <f>IF(ISNUMBER(SEARCH('ankieta ESG'!$G$183,BC727)),MAX($BB$3:BB726)+1,0)</f>
        <v>724</v>
      </c>
      <c r="BC727" s="134" t="s">
        <v>4727</v>
      </c>
      <c r="BD727" s="98">
        <v>0</v>
      </c>
      <c r="BE727" s="99" t="str">
        <f>IFERROR(VLOOKUP(ROWS($BC$4:BC727),$BB$4:$BC$2337,2,0),"")</f>
        <v>Kiernozia (pow. łowicki, woj. łódzkie)</v>
      </c>
      <c r="BF727" s="98">
        <v>0</v>
      </c>
      <c r="BG727" s="98">
        <f>IF(ISNUMBER(SEARCH('ankieta ESG'!$G$184,BH727)),MAX($BG$3:BG726)+1,0)</f>
        <v>724</v>
      </c>
      <c r="BH727" s="134" t="s">
        <v>4727</v>
      </c>
      <c r="BI727" s="98">
        <v>0</v>
      </c>
      <c r="BJ727" s="99" t="str">
        <f>IFERROR(VLOOKUP(ROWS($BH$4:BH727),$BG$4:$BH$2337,2,0),"")</f>
        <v>Kiernozia (pow. łowicki, woj. łódzkie)</v>
      </c>
      <c r="BK727" s="98">
        <v>0</v>
      </c>
      <c r="BL727" s="98">
        <f>IF(ISNUMBER(SEARCH('ankieta ESG'!$G$185,BM727)),MAX($BL$3:BL726)+1,0)</f>
        <v>724</v>
      </c>
      <c r="BM727" s="134" t="s">
        <v>4727</v>
      </c>
      <c r="BN727" s="98">
        <v>0</v>
      </c>
      <c r="BO727" s="99" t="str">
        <f>IFERROR(VLOOKUP(ROWS($BM$4:BM727),$BL$4:$BM$2337,2,0),"")</f>
        <v>Kiernozia (pow. łowicki, woj. łódzkie)</v>
      </c>
      <c r="BP727" s="98">
        <v>0</v>
      </c>
      <c r="BQ727" s="98">
        <f>IF(ISNUMBER(SEARCH('ankieta ESG'!$G$186,BR727)),MAX($BQ$3:BQ726)+1,0)</f>
        <v>724</v>
      </c>
      <c r="BR727" s="134" t="s">
        <v>4727</v>
      </c>
      <c r="BS727" s="98">
        <v>0</v>
      </c>
      <c r="BT727" s="99" t="str">
        <f>IFERROR(VLOOKUP(ROWS($BR$4:BR727),$BQ$4:$BR$2337,2,0),"")</f>
        <v>Kiernozia (pow. łowicki, woj. łódzkie)</v>
      </c>
      <c r="BU727" s="98">
        <v>0</v>
      </c>
      <c r="BV727" s="98">
        <f>IF(ISNUMBER(SEARCH('ankieta ESG'!$G$187,BW727)),MAX($BV$3:BV726)+1,0)</f>
        <v>724</v>
      </c>
      <c r="BW727" s="134" t="s">
        <v>4727</v>
      </c>
      <c r="BX727" s="98">
        <v>0</v>
      </c>
      <c r="BY727" s="99" t="str">
        <f>IFERROR(VLOOKUP(ROWS($BW$4:BW727),$BV$4:$BW$2337,2,0),"")</f>
        <v>Kiernozia (pow. łowicki, woj. łódzkie)</v>
      </c>
      <c r="BZ727" s="98">
        <v>0</v>
      </c>
      <c r="CA727" s="98">
        <f>IF(ISNUMBER(SEARCH('ankieta ESG'!$G$188,CB727)),MAX($CA$3:CA726)+1,0)</f>
        <v>724</v>
      </c>
      <c r="CB727" s="134" t="s">
        <v>4727</v>
      </c>
      <c r="CC727" s="98">
        <v>0</v>
      </c>
      <c r="CD727" s="99" t="str">
        <f>IFERROR(VLOOKUP(ROWS($CB$4:CB727),$CA$4:$CB$2337,2,0),"")</f>
        <v>Kiernozia (pow. łowicki, woj. łódzkie)</v>
      </c>
      <c r="CE727" s="98">
        <v>0</v>
      </c>
      <c r="CF727" s="98">
        <f>IF(ISNUMBER(SEARCH('ankieta ESG'!$G$189,CG727)),MAX($CF$3:CF726)+1,0)</f>
        <v>724</v>
      </c>
      <c r="CG727" s="134" t="s">
        <v>4727</v>
      </c>
      <c r="CH727" s="98">
        <v>0</v>
      </c>
      <c r="CI727" s="99" t="str">
        <f>IFERROR(VLOOKUP(ROWS($CG$4:CG727),$CF$4:$CG$2337,2,0),"")</f>
        <v>Kiernozia (pow. łowicki, woj. łódzkie)</v>
      </c>
      <c r="CJ727" s="98">
        <v>0</v>
      </c>
    </row>
    <row r="728" spans="2:88">
      <c r="B728" s="98">
        <f>IF(ISNUMBER(SEARCH('ankieta ESG'!$E$11,C728)),MAX(B$3:$B727)+1,0)</f>
        <v>725</v>
      </c>
      <c r="C728" s="99" t="s">
        <v>769</v>
      </c>
      <c r="D728" s="98">
        <v>0</v>
      </c>
      <c r="E728" s="99" t="str">
        <f>IFERROR(VLOOKUP(ROWS($C$4:C728),$B$4:$C$1385,2,0),"")</f>
        <v>10.71.Z Produkcja pieczywa; produkcja świeżych wyrobów ciastkarskich i ciastek (PKD 2025)</v>
      </c>
      <c r="F728" s="98">
        <v>0</v>
      </c>
      <c r="AM728" s="98">
        <f>IF(ISNUMBER(SEARCH('ankieta ESG'!$G$180,AN728)),MAX(AM$3:$AM727)+1,0)</f>
        <v>725</v>
      </c>
      <c r="AN728" s="134" t="s">
        <v>4728</v>
      </c>
      <c r="AO728" s="98">
        <v>0</v>
      </c>
      <c r="AP728" s="99" t="str">
        <f>IFERROR(VLOOKUP(ROWS($AN$4:AN728),$AM$4:$AN$2337,2,0),"")</f>
        <v>Kietrz (pow. głubczycki, woj. opolskie)</v>
      </c>
      <c r="AQ728" s="98">
        <v>0</v>
      </c>
      <c r="AR728" s="98">
        <f>IF(ISNUMBER(SEARCH('ankieta ESG'!$G$181,AS728)),MAX($AR$3:AR727)+1,0)</f>
        <v>725</v>
      </c>
      <c r="AS728" s="134" t="s">
        <v>4728</v>
      </c>
      <c r="AT728" s="98">
        <v>0</v>
      </c>
      <c r="AU728" s="99" t="str">
        <f>IFERROR(VLOOKUP(ROWS($AS$4:AS728),$AR$4:$AS$2337,2,0),"")</f>
        <v>Kietrz (pow. głubczycki, woj. opolskie)</v>
      </c>
      <c r="AV728" s="98">
        <v>0</v>
      </c>
      <c r="AW728" s="98">
        <f>IF(ISNUMBER(SEARCH('ankieta ESG'!$G$182,AX728)),MAX($AW$3:AW727)+1,0)</f>
        <v>725</v>
      </c>
      <c r="AX728" s="134" t="s">
        <v>4728</v>
      </c>
      <c r="AY728" s="98">
        <v>0</v>
      </c>
      <c r="AZ728" s="99" t="str">
        <f>IFERROR(VLOOKUP(ROWS($AX$4:AX728),$AW$4:$AX$2337,2,0),"")</f>
        <v>Kietrz (pow. głubczycki, woj. opolskie)</v>
      </c>
      <c r="BA728" s="98">
        <v>0</v>
      </c>
      <c r="BB728" s="98">
        <f>IF(ISNUMBER(SEARCH('ankieta ESG'!$G$183,BC728)),MAX($BB$3:BB727)+1,0)</f>
        <v>725</v>
      </c>
      <c r="BC728" s="134" t="s">
        <v>4728</v>
      </c>
      <c r="BD728" s="98">
        <v>0</v>
      </c>
      <c r="BE728" s="99" t="str">
        <f>IFERROR(VLOOKUP(ROWS($BC$4:BC728),$BB$4:$BC$2337,2,0),"")</f>
        <v>Kietrz (pow. głubczycki, woj. opolskie)</v>
      </c>
      <c r="BF728" s="98">
        <v>0</v>
      </c>
      <c r="BG728" s="98">
        <f>IF(ISNUMBER(SEARCH('ankieta ESG'!$G$184,BH728)),MAX($BG$3:BG727)+1,0)</f>
        <v>725</v>
      </c>
      <c r="BH728" s="134" t="s">
        <v>4728</v>
      </c>
      <c r="BI728" s="98">
        <v>0</v>
      </c>
      <c r="BJ728" s="99" t="str">
        <f>IFERROR(VLOOKUP(ROWS($BH$4:BH728),$BG$4:$BH$2337,2,0),"")</f>
        <v>Kietrz (pow. głubczycki, woj. opolskie)</v>
      </c>
      <c r="BK728" s="98">
        <v>0</v>
      </c>
      <c r="BL728" s="98">
        <f>IF(ISNUMBER(SEARCH('ankieta ESG'!$G$185,BM728)),MAX($BL$3:BL727)+1,0)</f>
        <v>725</v>
      </c>
      <c r="BM728" s="134" t="s">
        <v>4728</v>
      </c>
      <c r="BN728" s="98">
        <v>0</v>
      </c>
      <c r="BO728" s="99" t="str">
        <f>IFERROR(VLOOKUP(ROWS($BM$4:BM728),$BL$4:$BM$2337,2,0),"")</f>
        <v>Kietrz (pow. głubczycki, woj. opolskie)</v>
      </c>
      <c r="BP728" s="98">
        <v>0</v>
      </c>
      <c r="BQ728" s="98">
        <f>IF(ISNUMBER(SEARCH('ankieta ESG'!$G$186,BR728)),MAX($BQ$3:BQ727)+1,0)</f>
        <v>725</v>
      </c>
      <c r="BR728" s="134" t="s">
        <v>4728</v>
      </c>
      <c r="BS728" s="98">
        <v>0</v>
      </c>
      <c r="BT728" s="99" t="str">
        <f>IFERROR(VLOOKUP(ROWS($BR$4:BR728),$BQ$4:$BR$2337,2,0),"")</f>
        <v>Kietrz (pow. głubczycki, woj. opolskie)</v>
      </c>
      <c r="BU728" s="98">
        <v>0</v>
      </c>
      <c r="BV728" s="98">
        <f>IF(ISNUMBER(SEARCH('ankieta ESG'!$G$187,BW728)),MAX($BV$3:BV727)+1,0)</f>
        <v>725</v>
      </c>
      <c r="BW728" s="134" t="s">
        <v>4728</v>
      </c>
      <c r="BX728" s="98">
        <v>0</v>
      </c>
      <c r="BY728" s="99" t="str">
        <f>IFERROR(VLOOKUP(ROWS($BW$4:BW728),$BV$4:$BW$2337,2,0),"")</f>
        <v>Kietrz (pow. głubczycki, woj. opolskie)</v>
      </c>
      <c r="BZ728" s="98">
        <v>0</v>
      </c>
      <c r="CA728" s="98">
        <f>IF(ISNUMBER(SEARCH('ankieta ESG'!$G$188,CB728)),MAX($CA$3:CA727)+1,0)</f>
        <v>725</v>
      </c>
      <c r="CB728" s="134" t="s">
        <v>4728</v>
      </c>
      <c r="CC728" s="98">
        <v>0</v>
      </c>
      <c r="CD728" s="99" t="str">
        <f>IFERROR(VLOOKUP(ROWS($CB$4:CB728),$CA$4:$CB$2337,2,0),"")</f>
        <v>Kietrz (pow. głubczycki, woj. opolskie)</v>
      </c>
      <c r="CE728" s="98">
        <v>0</v>
      </c>
      <c r="CF728" s="98">
        <f>IF(ISNUMBER(SEARCH('ankieta ESG'!$G$189,CG728)),MAX($CF$3:CF727)+1,0)</f>
        <v>725</v>
      </c>
      <c r="CG728" s="134" t="s">
        <v>4728</v>
      </c>
      <c r="CH728" s="98">
        <v>0</v>
      </c>
      <c r="CI728" s="99" t="str">
        <f>IFERROR(VLOOKUP(ROWS($CG$4:CG728),$CF$4:$CG$2337,2,0),"")</f>
        <v>Kietrz (pow. głubczycki, woj. opolskie)</v>
      </c>
      <c r="CJ728" s="98">
        <v>0</v>
      </c>
    </row>
    <row r="729" spans="2:88">
      <c r="B729" s="98">
        <f>IF(ISNUMBER(SEARCH('ankieta ESG'!$E$11,C729)),MAX(B$3:$B728)+1,0)</f>
        <v>726</v>
      </c>
      <c r="C729" s="99" t="s">
        <v>770</v>
      </c>
      <c r="D729" s="98">
        <v>0</v>
      </c>
      <c r="E729" s="99" t="str">
        <f>IFERROR(VLOOKUP(ROWS($C$4:C729),$B$4:$C$1385,2,0),"")</f>
        <v>10.72.Z Produkcja sucharów, herbatników, konserwowanych wyrobów ciastkarskich i ciastek (PKD 2025)</v>
      </c>
      <c r="F729" s="98">
        <v>0</v>
      </c>
      <c r="AM729" s="98">
        <f>IF(ISNUMBER(SEARCH('ankieta ESG'!$G$180,AN729)),MAX(AM$3:$AM728)+1,0)</f>
        <v>726</v>
      </c>
      <c r="AN729" s="134" t="s">
        <v>4729</v>
      </c>
      <c r="AO729" s="98">
        <v>0</v>
      </c>
      <c r="AP729" s="99" t="str">
        <f>IFERROR(VLOOKUP(ROWS($AN$4:AN729),$AM$4:$AN$2337,2,0),"")</f>
        <v>Kije (pow. pińczowski, woj. świętokrzyskie)</v>
      </c>
      <c r="AQ729" s="98">
        <v>0</v>
      </c>
      <c r="AR729" s="98">
        <f>IF(ISNUMBER(SEARCH('ankieta ESG'!$G$181,AS729)),MAX($AR$3:AR728)+1,0)</f>
        <v>726</v>
      </c>
      <c r="AS729" s="134" t="s">
        <v>4729</v>
      </c>
      <c r="AT729" s="98">
        <v>0</v>
      </c>
      <c r="AU729" s="99" t="str">
        <f>IFERROR(VLOOKUP(ROWS($AS$4:AS729),$AR$4:$AS$2337,2,0),"")</f>
        <v>Kije (pow. pińczowski, woj. świętokrzyskie)</v>
      </c>
      <c r="AV729" s="98">
        <v>0</v>
      </c>
      <c r="AW729" s="98">
        <f>IF(ISNUMBER(SEARCH('ankieta ESG'!$G$182,AX729)),MAX($AW$3:AW728)+1,0)</f>
        <v>726</v>
      </c>
      <c r="AX729" s="134" t="s">
        <v>4729</v>
      </c>
      <c r="AY729" s="98">
        <v>0</v>
      </c>
      <c r="AZ729" s="99" t="str">
        <f>IFERROR(VLOOKUP(ROWS($AX$4:AX729),$AW$4:$AX$2337,2,0),"")</f>
        <v>Kije (pow. pińczowski, woj. świętokrzyskie)</v>
      </c>
      <c r="BA729" s="98">
        <v>0</v>
      </c>
      <c r="BB729" s="98">
        <f>IF(ISNUMBER(SEARCH('ankieta ESG'!$G$183,BC729)),MAX($BB$3:BB728)+1,0)</f>
        <v>726</v>
      </c>
      <c r="BC729" s="134" t="s">
        <v>4729</v>
      </c>
      <c r="BD729" s="98">
        <v>0</v>
      </c>
      <c r="BE729" s="99" t="str">
        <f>IFERROR(VLOOKUP(ROWS($BC$4:BC729),$BB$4:$BC$2337,2,0),"")</f>
        <v>Kije (pow. pińczowski, woj. świętokrzyskie)</v>
      </c>
      <c r="BF729" s="98">
        <v>0</v>
      </c>
      <c r="BG729" s="98">
        <f>IF(ISNUMBER(SEARCH('ankieta ESG'!$G$184,BH729)),MAX($BG$3:BG728)+1,0)</f>
        <v>726</v>
      </c>
      <c r="BH729" s="134" t="s">
        <v>4729</v>
      </c>
      <c r="BI729" s="98">
        <v>0</v>
      </c>
      <c r="BJ729" s="99" t="str">
        <f>IFERROR(VLOOKUP(ROWS($BH$4:BH729),$BG$4:$BH$2337,2,0),"")</f>
        <v>Kije (pow. pińczowski, woj. świętokrzyskie)</v>
      </c>
      <c r="BK729" s="98">
        <v>0</v>
      </c>
      <c r="BL729" s="98">
        <f>IF(ISNUMBER(SEARCH('ankieta ESG'!$G$185,BM729)),MAX($BL$3:BL728)+1,0)</f>
        <v>726</v>
      </c>
      <c r="BM729" s="134" t="s">
        <v>4729</v>
      </c>
      <c r="BN729" s="98">
        <v>0</v>
      </c>
      <c r="BO729" s="99" t="str">
        <f>IFERROR(VLOOKUP(ROWS($BM$4:BM729),$BL$4:$BM$2337,2,0),"")</f>
        <v>Kije (pow. pińczowski, woj. świętokrzyskie)</v>
      </c>
      <c r="BP729" s="98">
        <v>0</v>
      </c>
      <c r="BQ729" s="98">
        <f>IF(ISNUMBER(SEARCH('ankieta ESG'!$G$186,BR729)),MAX($BQ$3:BQ728)+1,0)</f>
        <v>726</v>
      </c>
      <c r="BR729" s="134" t="s">
        <v>4729</v>
      </c>
      <c r="BS729" s="98">
        <v>0</v>
      </c>
      <c r="BT729" s="99" t="str">
        <f>IFERROR(VLOOKUP(ROWS($BR$4:BR729),$BQ$4:$BR$2337,2,0),"")</f>
        <v>Kije (pow. pińczowski, woj. świętokrzyskie)</v>
      </c>
      <c r="BU729" s="98">
        <v>0</v>
      </c>
      <c r="BV729" s="98">
        <f>IF(ISNUMBER(SEARCH('ankieta ESG'!$G$187,BW729)),MAX($BV$3:BV728)+1,0)</f>
        <v>726</v>
      </c>
      <c r="BW729" s="134" t="s">
        <v>4729</v>
      </c>
      <c r="BX729" s="98">
        <v>0</v>
      </c>
      <c r="BY729" s="99" t="str">
        <f>IFERROR(VLOOKUP(ROWS($BW$4:BW729),$BV$4:$BW$2337,2,0),"")</f>
        <v>Kije (pow. pińczowski, woj. świętokrzyskie)</v>
      </c>
      <c r="BZ729" s="98">
        <v>0</v>
      </c>
      <c r="CA729" s="98">
        <f>IF(ISNUMBER(SEARCH('ankieta ESG'!$G$188,CB729)),MAX($CA$3:CA728)+1,0)</f>
        <v>726</v>
      </c>
      <c r="CB729" s="134" t="s">
        <v>4729</v>
      </c>
      <c r="CC729" s="98">
        <v>0</v>
      </c>
      <c r="CD729" s="99" t="str">
        <f>IFERROR(VLOOKUP(ROWS($CB$4:CB729),$CA$4:$CB$2337,2,0),"")</f>
        <v>Kije (pow. pińczowski, woj. świętokrzyskie)</v>
      </c>
      <c r="CE729" s="98">
        <v>0</v>
      </c>
      <c r="CF729" s="98">
        <f>IF(ISNUMBER(SEARCH('ankieta ESG'!$G$189,CG729)),MAX($CF$3:CF728)+1,0)</f>
        <v>726</v>
      </c>
      <c r="CG729" s="134" t="s">
        <v>4729</v>
      </c>
      <c r="CH729" s="98">
        <v>0</v>
      </c>
      <c r="CI729" s="99" t="str">
        <f>IFERROR(VLOOKUP(ROWS($CG$4:CG729),$CF$4:$CG$2337,2,0),"")</f>
        <v>Kije (pow. pińczowski, woj. świętokrzyskie)</v>
      </c>
      <c r="CJ729" s="98">
        <v>0</v>
      </c>
    </row>
    <row r="730" spans="2:88">
      <c r="B730" s="98">
        <f>IF(ISNUMBER(SEARCH('ankieta ESG'!$E$11,C730)),MAX(B$3:$B729)+1,0)</f>
        <v>727</v>
      </c>
      <c r="C730" s="99" t="s">
        <v>771</v>
      </c>
      <c r="D730" s="98">
        <v>0</v>
      </c>
      <c r="E730" s="99" t="str">
        <f>IFERROR(VLOOKUP(ROWS($C$4:C730),$B$4:$C$1385,2,0),"")</f>
        <v>10.73.Z Produkcja wyrobów mącznych (PKD 2025)</v>
      </c>
      <c r="F730" s="98">
        <v>0</v>
      </c>
      <c r="AM730" s="98">
        <f>IF(ISNUMBER(SEARCH('ankieta ESG'!$G$180,AN730)),MAX(AM$3:$AM729)+1,0)</f>
        <v>727</v>
      </c>
      <c r="AN730" s="134" t="s">
        <v>4730</v>
      </c>
      <c r="AO730" s="98">
        <v>0</v>
      </c>
      <c r="AP730" s="99" t="str">
        <f>IFERROR(VLOOKUP(ROWS($AN$4:AN730),$AM$4:$AN$2337,2,0),"")</f>
        <v>Kijewo Królewskie (pow. chełmiński, woj. kujawsko-pomorskie)</v>
      </c>
      <c r="AQ730" s="98">
        <v>0</v>
      </c>
      <c r="AR730" s="98">
        <f>IF(ISNUMBER(SEARCH('ankieta ESG'!$G$181,AS730)),MAX($AR$3:AR729)+1,0)</f>
        <v>727</v>
      </c>
      <c r="AS730" s="134" t="s">
        <v>4730</v>
      </c>
      <c r="AT730" s="98">
        <v>0</v>
      </c>
      <c r="AU730" s="99" t="str">
        <f>IFERROR(VLOOKUP(ROWS($AS$4:AS730),$AR$4:$AS$2337,2,0),"")</f>
        <v>Kijewo Królewskie (pow. chełmiński, woj. kujawsko-pomorskie)</v>
      </c>
      <c r="AV730" s="98">
        <v>0</v>
      </c>
      <c r="AW730" s="98">
        <f>IF(ISNUMBER(SEARCH('ankieta ESG'!$G$182,AX730)),MAX($AW$3:AW729)+1,0)</f>
        <v>727</v>
      </c>
      <c r="AX730" s="134" t="s">
        <v>4730</v>
      </c>
      <c r="AY730" s="98">
        <v>0</v>
      </c>
      <c r="AZ730" s="99" t="str">
        <f>IFERROR(VLOOKUP(ROWS($AX$4:AX730),$AW$4:$AX$2337,2,0),"")</f>
        <v>Kijewo Królewskie (pow. chełmiński, woj. kujawsko-pomorskie)</v>
      </c>
      <c r="BA730" s="98">
        <v>0</v>
      </c>
      <c r="BB730" s="98">
        <f>IF(ISNUMBER(SEARCH('ankieta ESG'!$G$183,BC730)),MAX($BB$3:BB729)+1,0)</f>
        <v>727</v>
      </c>
      <c r="BC730" s="134" t="s">
        <v>4730</v>
      </c>
      <c r="BD730" s="98">
        <v>0</v>
      </c>
      <c r="BE730" s="99" t="str">
        <f>IFERROR(VLOOKUP(ROWS($BC$4:BC730),$BB$4:$BC$2337,2,0),"")</f>
        <v>Kijewo Królewskie (pow. chełmiński, woj. kujawsko-pomorskie)</v>
      </c>
      <c r="BF730" s="98">
        <v>0</v>
      </c>
      <c r="BG730" s="98">
        <f>IF(ISNUMBER(SEARCH('ankieta ESG'!$G$184,BH730)),MAX($BG$3:BG729)+1,0)</f>
        <v>727</v>
      </c>
      <c r="BH730" s="134" t="s">
        <v>4730</v>
      </c>
      <c r="BI730" s="98">
        <v>0</v>
      </c>
      <c r="BJ730" s="99" t="str">
        <f>IFERROR(VLOOKUP(ROWS($BH$4:BH730),$BG$4:$BH$2337,2,0),"")</f>
        <v>Kijewo Królewskie (pow. chełmiński, woj. kujawsko-pomorskie)</v>
      </c>
      <c r="BK730" s="98">
        <v>0</v>
      </c>
      <c r="BL730" s="98">
        <f>IF(ISNUMBER(SEARCH('ankieta ESG'!$G$185,BM730)),MAX($BL$3:BL729)+1,0)</f>
        <v>727</v>
      </c>
      <c r="BM730" s="134" t="s">
        <v>4730</v>
      </c>
      <c r="BN730" s="98">
        <v>0</v>
      </c>
      <c r="BO730" s="99" t="str">
        <f>IFERROR(VLOOKUP(ROWS($BM$4:BM730),$BL$4:$BM$2337,2,0),"")</f>
        <v>Kijewo Królewskie (pow. chełmiński, woj. kujawsko-pomorskie)</v>
      </c>
      <c r="BP730" s="98">
        <v>0</v>
      </c>
      <c r="BQ730" s="98">
        <f>IF(ISNUMBER(SEARCH('ankieta ESG'!$G$186,BR730)),MAX($BQ$3:BQ729)+1,0)</f>
        <v>727</v>
      </c>
      <c r="BR730" s="134" t="s">
        <v>4730</v>
      </c>
      <c r="BS730" s="98">
        <v>0</v>
      </c>
      <c r="BT730" s="99" t="str">
        <f>IFERROR(VLOOKUP(ROWS($BR$4:BR730),$BQ$4:$BR$2337,2,0),"")</f>
        <v>Kijewo Królewskie (pow. chełmiński, woj. kujawsko-pomorskie)</v>
      </c>
      <c r="BU730" s="98">
        <v>0</v>
      </c>
      <c r="BV730" s="98">
        <f>IF(ISNUMBER(SEARCH('ankieta ESG'!$G$187,BW730)),MAX($BV$3:BV729)+1,0)</f>
        <v>727</v>
      </c>
      <c r="BW730" s="134" t="s">
        <v>4730</v>
      </c>
      <c r="BX730" s="98">
        <v>0</v>
      </c>
      <c r="BY730" s="99" t="str">
        <f>IFERROR(VLOOKUP(ROWS($BW$4:BW730),$BV$4:$BW$2337,2,0),"")</f>
        <v>Kijewo Królewskie (pow. chełmiński, woj. kujawsko-pomorskie)</v>
      </c>
      <c r="BZ730" s="98">
        <v>0</v>
      </c>
      <c r="CA730" s="98">
        <f>IF(ISNUMBER(SEARCH('ankieta ESG'!$G$188,CB730)),MAX($CA$3:CA729)+1,0)</f>
        <v>727</v>
      </c>
      <c r="CB730" s="134" t="s">
        <v>4730</v>
      </c>
      <c r="CC730" s="98">
        <v>0</v>
      </c>
      <c r="CD730" s="99" t="str">
        <f>IFERROR(VLOOKUP(ROWS($CB$4:CB730),$CA$4:$CB$2337,2,0),"")</f>
        <v>Kijewo Królewskie (pow. chełmiński, woj. kujawsko-pomorskie)</v>
      </c>
      <c r="CE730" s="98">
        <v>0</v>
      </c>
      <c r="CF730" s="98">
        <f>IF(ISNUMBER(SEARCH('ankieta ESG'!$G$189,CG730)),MAX($CF$3:CF729)+1,0)</f>
        <v>727</v>
      </c>
      <c r="CG730" s="134" t="s">
        <v>4730</v>
      </c>
      <c r="CH730" s="98">
        <v>0</v>
      </c>
      <c r="CI730" s="99" t="str">
        <f>IFERROR(VLOOKUP(ROWS($CG$4:CG730),$CF$4:$CG$2337,2,0),"")</f>
        <v>Kijewo Królewskie (pow. chełmiński, woj. kujawsko-pomorskie)</v>
      </c>
      <c r="CJ730" s="98">
        <v>0</v>
      </c>
    </row>
    <row r="731" spans="2:88">
      <c r="B731" s="98">
        <f>IF(ISNUMBER(SEARCH('ankieta ESG'!$E$11,C731)),MAX(B$3:$B730)+1,0)</f>
        <v>728</v>
      </c>
      <c r="C731" s="99" t="s">
        <v>772</v>
      </c>
      <c r="D731" s="98">
        <v>0</v>
      </c>
      <c r="E731" s="99" t="str">
        <f>IFERROR(VLOOKUP(ROWS($C$4:C731),$B$4:$C$1385,2,0),"")</f>
        <v>10.81.Z Produkcja cukru (PKD 2025)</v>
      </c>
      <c r="F731" s="98">
        <v>0</v>
      </c>
      <c r="AM731" s="98">
        <f>IF(ISNUMBER(SEARCH('ankieta ESG'!$G$180,AN731)),MAX(AM$3:$AM730)+1,0)</f>
        <v>728</v>
      </c>
      <c r="AN731" s="134" t="s">
        <v>4731</v>
      </c>
      <c r="AO731" s="98">
        <v>0</v>
      </c>
      <c r="AP731" s="99" t="str">
        <f>IFERROR(VLOOKUP(ROWS($AN$4:AN731),$AM$4:$AN$2337,2,0),"")</f>
        <v>Kikół (pow. lipnowski, woj. kujawsko-pomorskie)</v>
      </c>
      <c r="AQ731" s="98">
        <v>0</v>
      </c>
      <c r="AR731" s="98">
        <f>IF(ISNUMBER(SEARCH('ankieta ESG'!$G$181,AS731)),MAX($AR$3:AR730)+1,0)</f>
        <v>728</v>
      </c>
      <c r="AS731" s="134" t="s">
        <v>4731</v>
      </c>
      <c r="AT731" s="98">
        <v>0</v>
      </c>
      <c r="AU731" s="99" t="str">
        <f>IFERROR(VLOOKUP(ROWS($AS$4:AS731),$AR$4:$AS$2337,2,0),"")</f>
        <v>Kikół (pow. lipnowski, woj. kujawsko-pomorskie)</v>
      </c>
      <c r="AV731" s="98">
        <v>0</v>
      </c>
      <c r="AW731" s="98">
        <f>IF(ISNUMBER(SEARCH('ankieta ESG'!$G$182,AX731)),MAX($AW$3:AW730)+1,0)</f>
        <v>728</v>
      </c>
      <c r="AX731" s="134" t="s">
        <v>4731</v>
      </c>
      <c r="AY731" s="98">
        <v>0</v>
      </c>
      <c r="AZ731" s="99" t="str">
        <f>IFERROR(VLOOKUP(ROWS($AX$4:AX731),$AW$4:$AX$2337,2,0),"")</f>
        <v>Kikół (pow. lipnowski, woj. kujawsko-pomorskie)</v>
      </c>
      <c r="BA731" s="98">
        <v>0</v>
      </c>
      <c r="BB731" s="98">
        <f>IF(ISNUMBER(SEARCH('ankieta ESG'!$G$183,BC731)),MAX($BB$3:BB730)+1,0)</f>
        <v>728</v>
      </c>
      <c r="BC731" s="134" t="s">
        <v>4731</v>
      </c>
      <c r="BD731" s="98">
        <v>0</v>
      </c>
      <c r="BE731" s="99" t="str">
        <f>IFERROR(VLOOKUP(ROWS($BC$4:BC731),$BB$4:$BC$2337,2,0),"")</f>
        <v>Kikół (pow. lipnowski, woj. kujawsko-pomorskie)</v>
      </c>
      <c r="BF731" s="98">
        <v>0</v>
      </c>
      <c r="BG731" s="98">
        <f>IF(ISNUMBER(SEARCH('ankieta ESG'!$G$184,BH731)),MAX($BG$3:BG730)+1,0)</f>
        <v>728</v>
      </c>
      <c r="BH731" s="134" t="s">
        <v>4731</v>
      </c>
      <c r="BI731" s="98">
        <v>0</v>
      </c>
      <c r="BJ731" s="99" t="str">
        <f>IFERROR(VLOOKUP(ROWS($BH$4:BH731),$BG$4:$BH$2337,2,0),"")</f>
        <v>Kikół (pow. lipnowski, woj. kujawsko-pomorskie)</v>
      </c>
      <c r="BK731" s="98">
        <v>0</v>
      </c>
      <c r="BL731" s="98">
        <f>IF(ISNUMBER(SEARCH('ankieta ESG'!$G$185,BM731)),MAX($BL$3:BL730)+1,0)</f>
        <v>728</v>
      </c>
      <c r="BM731" s="134" t="s">
        <v>4731</v>
      </c>
      <c r="BN731" s="98">
        <v>0</v>
      </c>
      <c r="BO731" s="99" t="str">
        <f>IFERROR(VLOOKUP(ROWS($BM$4:BM731),$BL$4:$BM$2337,2,0),"")</f>
        <v>Kikół (pow. lipnowski, woj. kujawsko-pomorskie)</v>
      </c>
      <c r="BP731" s="98">
        <v>0</v>
      </c>
      <c r="BQ731" s="98">
        <f>IF(ISNUMBER(SEARCH('ankieta ESG'!$G$186,BR731)),MAX($BQ$3:BQ730)+1,0)</f>
        <v>728</v>
      </c>
      <c r="BR731" s="134" t="s">
        <v>4731</v>
      </c>
      <c r="BS731" s="98">
        <v>0</v>
      </c>
      <c r="BT731" s="99" t="str">
        <f>IFERROR(VLOOKUP(ROWS($BR$4:BR731),$BQ$4:$BR$2337,2,0),"")</f>
        <v>Kikół (pow. lipnowski, woj. kujawsko-pomorskie)</v>
      </c>
      <c r="BU731" s="98">
        <v>0</v>
      </c>
      <c r="BV731" s="98">
        <f>IF(ISNUMBER(SEARCH('ankieta ESG'!$G$187,BW731)),MAX($BV$3:BV730)+1,0)</f>
        <v>728</v>
      </c>
      <c r="BW731" s="134" t="s">
        <v>4731</v>
      </c>
      <c r="BX731" s="98">
        <v>0</v>
      </c>
      <c r="BY731" s="99" t="str">
        <f>IFERROR(VLOOKUP(ROWS($BW$4:BW731),$BV$4:$BW$2337,2,0),"")</f>
        <v>Kikół (pow. lipnowski, woj. kujawsko-pomorskie)</v>
      </c>
      <c r="BZ731" s="98">
        <v>0</v>
      </c>
      <c r="CA731" s="98">
        <f>IF(ISNUMBER(SEARCH('ankieta ESG'!$G$188,CB731)),MAX($CA$3:CA730)+1,0)</f>
        <v>728</v>
      </c>
      <c r="CB731" s="134" t="s">
        <v>4731</v>
      </c>
      <c r="CC731" s="98">
        <v>0</v>
      </c>
      <c r="CD731" s="99" t="str">
        <f>IFERROR(VLOOKUP(ROWS($CB$4:CB731),$CA$4:$CB$2337,2,0),"")</f>
        <v>Kikół (pow. lipnowski, woj. kujawsko-pomorskie)</v>
      </c>
      <c r="CE731" s="98">
        <v>0</v>
      </c>
      <c r="CF731" s="98">
        <f>IF(ISNUMBER(SEARCH('ankieta ESG'!$G$189,CG731)),MAX($CF$3:CF730)+1,0)</f>
        <v>728</v>
      </c>
      <c r="CG731" s="134" t="s">
        <v>4731</v>
      </c>
      <c r="CH731" s="98">
        <v>0</v>
      </c>
      <c r="CI731" s="99" t="str">
        <f>IFERROR(VLOOKUP(ROWS($CG$4:CG731),$CF$4:$CG$2337,2,0),"")</f>
        <v>Kikół (pow. lipnowski, woj. kujawsko-pomorskie)</v>
      </c>
      <c r="CJ731" s="98">
        <v>0</v>
      </c>
    </row>
    <row r="732" spans="2:88">
      <c r="B732" s="98">
        <f>IF(ISNUMBER(SEARCH('ankieta ESG'!$E$11,C732)),MAX(B$3:$B731)+1,0)</f>
        <v>729</v>
      </c>
      <c r="C732" s="99" t="s">
        <v>773</v>
      </c>
      <c r="D732" s="98">
        <v>0</v>
      </c>
      <c r="E732" s="99" t="str">
        <f>IFERROR(VLOOKUP(ROWS($C$4:C732),$B$4:$C$1385,2,0),"")</f>
        <v>10.82.Z Produkcja kakao, czekolady i wyrobów cukierniczych (PKD 2025)</v>
      </c>
      <c r="F732" s="98">
        <v>0</v>
      </c>
      <c r="AM732" s="98">
        <f>IF(ISNUMBER(SEARCH('ankieta ESG'!$G$180,AN732)),MAX(AM$3:$AM731)+1,0)</f>
        <v>729</v>
      </c>
      <c r="AN732" s="134" t="s">
        <v>4732</v>
      </c>
      <c r="AO732" s="98">
        <v>0</v>
      </c>
      <c r="AP732" s="99" t="str">
        <f>IFERROR(VLOOKUP(ROWS($AN$4:AN732),$AM$4:$AN$2337,2,0),"")</f>
        <v>Kisielice (pow. iławski, woj. warmińsko-mazurskie)</v>
      </c>
      <c r="AQ732" s="98">
        <v>0</v>
      </c>
      <c r="AR732" s="98">
        <f>IF(ISNUMBER(SEARCH('ankieta ESG'!$G$181,AS732)),MAX($AR$3:AR731)+1,0)</f>
        <v>729</v>
      </c>
      <c r="AS732" s="134" t="s">
        <v>4732</v>
      </c>
      <c r="AT732" s="98">
        <v>0</v>
      </c>
      <c r="AU732" s="99" t="str">
        <f>IFERROR(VLOOKUP(ROWS($AS$4:AS732),$AR$4:$AS$2337,2,0),"")</f>
        <v>Kisielice (pow. iławski, woj. warmińsko-mazurskie)</v>
      </c>
      <c r="AV732" s="98">
        <v>0</v>
      </c>
      <c r="AW732" s="98">
        <f>IF(ISNUMBER(SEARCH('ankieta ESG'!$G$182,AX732)),MAX($AW$3:AW731)+1,0)</f>
        <v>729</v>
      </c>
      <c r="AX732" s="134" t="s">
        <v>4732</v>
      </c>
      <c r="AY732" s="98">
        <v>0</v>
      </c>
      <c r="AZ732" s="99" t="str">
        <f>IFERROR(VLOOKUP(ROWS($AX$4:AX732),$AW$4:$AX$2337,2,0),"")</f>
        <v>Kisielice (pow. iławski, woj. warmińsko-mazurskie)</v>
      </c>
      <c r="BA732" s="98">
        <v>0</v>
      </c>
      <c r="BB732" s="98">
        <f>IF(ISNUMBER(SEARCH('ankieta ESG'!$G$183,BC732)),MAX($BB$3:BB731)+1,0)</f>
        <v>729</v>
      </c>
      <c r="BC732" s="134" t="s">
        <v>4732</v>
      </c>
      <c r="BD732" s="98">
        <v>0</v>
      </c>
      <c r="BE732" s="99" t="str">
        <f>IFERROR(VLOOKUP(ROWS($BC$4:BC732),$BB$4:$BC$2337,2,0),"")</f>
        <v>Kisielice (pow. iławski, woj. warmińsko-mazurskie)</v>
      </c>
      <c r="BF732" s="98">
        <v>0</v>
      </c>
      <c r="BG732" s="98">
        <f>IF(ISNUMBER(SEARCH('ankieta ESG'!$G$184,BH732)),MAX($BG$3:BG731)+1,0)</f>
        <v>729</v>
      </c>
      <c r="BH732" s="134" t="s">
        <v>4732</v>
      </c>
      <c r="BI732" s="98">
        <v>0</v>
      </c>
      <c r="BJ732" s="99" t="str">
        <f>IFERROR(VLOOKUP(ROWS($BH$4:BH732),$BG$4:$BH$2337,2,0),"")</f>
        <v>Kisielice (pow. iławski, woj. warmińsko-mazurskie)</v>
      </c>
      <c r="BK732" s="98">
        <v>0</v>
      </c>
      <c r="BL732" s="98">
        <f>IF(ISNUMBER(SEARCH('ankieta ESG'!$G$185,BM732)),MAX($BL$3:BL731)+1,0)</f>
        <v>729</v>
      </c>
      <c r="BM732" s="134" t="s">
        <v>4732</v>
      </c>
      <c r="BN732" s="98">
        <v>0</v>
      </c>
      <c r="BO732" s="99" t="str">
        <f>IFERROR(VLOOKUP(ROWS($BM$4:BM732),$BL$4:$BM$2337,2,0),"")</f>
        <v>Kisielice (pow. iławski, woj. warmińsko-mazurskie)</v>
      </c>
      <c r="BP732" s="98">
        <v>0</v>
      </c>
      <c r="BQ732" s="98">
        <f>IF(ISNUMBER(SEARCH('ankieta ESG'!$G$186,BR732)),MAX($BQ$3:BQ731)+1,0)</f>
        <v>729</v>
      </c>
      <c r="BR732" s="134" t="s">
        <v>4732</v>
      </c>
      <c r="BS732" s="98">
        <v>0</v>
      </c>
      <c r="BT732" s="99" t="str">
        <f>IFERROR(VLOOKUP(ROWS($BR$4:BR732),$BQ$4:$BR$2337,2,0),"")</f>
        <v>Kisielice (pow. iławski, woj. warmińsko-mazurskie)</v>
      </c>
      <c r="BU732" s="98">
        <v>0</v>
      </c>
      <c r="BV732" s="98">
        <f>IF(ISNUMBER(SEARCH('ankieta ESG'!$G$187,BW732)),MAX($BV$3:BV731)+1,0)</f>
        <v>729</v>
      </c>
      <c r="BW732" s="134" t="s">
        <v>4732</v>
      </c>
      <c r="BX732" s="98">
        <v>0</v>
      </c>
      <c r="BY732" s="99" t="str">
        <f>IFERROR(VLOOKUP(ROWS($BW$4:BW732),$BV$4:$BW$2337,2,0),"")</f>
        <v>Kisielice (pow. iławski, woj. warmińsko-mazurskie)</v>
      </c>
      <c r="BZ732" s="98">
        <v>0</v>
      </c>
      <c r="CA732" s="98">
        <f>IF(ISNUMBER(SEARCH('ankieta ESG'!$G$188,CB732)),MAX($CA$3:CA731)+1,0)</f>
        <v>729</v>
      </c>
      <c r="CB732" s="134" t="s">
        <v>4732</v>
      </c>
      <c r="CC732" s="98">
        <v>0</v>
      </c>
      <c r="CD732" s="99" t="str">
        <f>IFERROR(VLOOKUP(ROWS($CB$4:CB732),$CA$4:$CB$2337,2,0),"")</f>
        <v>Kisielice (pow. iławski, woj. warmińsko-mazurskie)</v>
      </c>
      <c r="CE732" s="98">
        <v>0</v>
      </c>
      <c r="CF732" s="98">
        <f>IF(ISNUMBER(SEARCH('ankieta ESG'!$G$189,CG732)),MAX($CF$3:CF731)+1,0)</f>
        <v>729</v>
      </c>
      <c r="CG732" s="134" t="s">
        <v>4732</v>
      </c>
      <c r="CH732" s="98">
        <v>0</v>
      </c>
      <c r="CI732" s="99" t="str">
        <f>IFERROR(VLOOKUP(ROWS($CG$4:CG732),$CF$4:$CG$2337,2,0),"")</f>
        <v>Kisielice (pow. iławski, woj. warmińsko-mazurskie)</v>
      </c>
      <c r="CJ732" s="98">
        <v>0</v>
      </c>
    </row>
    <row r="733" spans="2:88">
      <c r="B733" s="98">
        <f>IF(ISNUMBER(SEARCH('ankieta ESG'!$E$11,C733)),MAX(B$3:$B732)+1,0)</f>
        <v>730</v>
      </c>
      <c r="C733" s="99" t="s">
        <v>774</v>
      </c>
      <c r="D733" s="98">
        <v>0</v>
      </c>
      <c r="E733" s="99" t="str">
        <f>IFERROR(VLOOKUP(ROWS($C$4:C733),$B$4:$C$1385,2,0),"")</f>
        <v>10.83.Z Przetwórstwo herbaty i kawy (PKD 2025)</v>
      </c>
      <c r="F733" s="98">
        <v>0</v>
      </c>
      <c r="AM733" s="98">
        <f>IF(ISNUMBER(SEARCH('ankieta ESG'!$G$180,AN733)),MAX(AM$3:$AM732)+1,0)</f>
        <v>730</v>
      </c>
      <c r="AN733" s="134" t="s">
        <v>4733</v>
      </c>
      <c r="AO733" s="98">
        <v>0</v>
      </c>
      <c r="AP733" s="99" t="str">
        <f>IFERROR(VLOOKUP(ROWS($AN$4:AN733),$AM$4:$AN$2337,2,0),"")</f>
        <v>Kiszkowo (pow. gnieźnieński, woj. wielkopolskie)</v>
      </c>
      <c r="AQ733" s="98">
        <v>0</v>
      </c>
      <c r="AR733" s="98">
        <f>IF(ISNUMBER(SEARCH('ankieta ESG'!$G$181,AS733)),MAX($AR$3:AR732)+1,0)</f>
        <v>730</v>
      </c>
      <c r="AS733" s="134" t="s">
        <v>4733</v>
      </c>
      <c r="AT733" s="98">
        <v>0</v>
      </c>
      <c r="AU733" s="99" t="str">
        <f>IFERROR(VLOOKUP(ROWS($AS$4:AS733),$AR$4:$AS$2337,2,0),"")</f>
        <v>Kiszkowo (pow. gnieźnieński, woj. wielkopolskie)</v>
      </c>
      <c r="AV733" s="98">
        <v>0</v>
      </c>
      <c r="AW733" s="98">
        <f>IF(ISNUMBER(SEARCH('ankieta ESG'!$G$182,AX733)),MAX($AW$3:AW732)+1,0)</f>
        <v>730</v>
      </c>
      <c r="AX733" s="134" t="s">
        <v>4733</v>
      </c>
      <c r="AY733" s="98">
        <v>0</v>
      </c>
      <c r="AZ733" s="99" t="str">
        <f>IFERROR(VLOOKUP(ROWS($AX$4:AX733),$AW$4:$AX$2337,2,0),"")</f>
        <v>Kiszkowo (pow. gnieźnieński, woj. wielkopolskie)</v>
      </c>
      <c r="BA733" s="98">
        <v>0</v>
      </c>
      <c r="BB733" s="98">
        <f>IF(ISNUMBER(SEARCH('ankieta ESG'!$G$183,BC733)),MAX($BB$3:BB732)+1,0)</f>
        <v>730</v>
      </c>
      <c r="BC733" s="134" t="s">
        <v>4733</v>
      </c>
      <c r="BD733" s="98">
        <v>0</v>
      </c>
      <c r="BE733" s="99" t="str">
        <f>IFERROR(VLOOKUP(ROWS($BC$4:BC733),$BB$4:$BC$2337,2,0),"")</f>
        <v>Kiszkowo (pow. gnieźnieński, woj. wielkopolskie)</v>
      </c>
      <c r="BF733" s="98">
        <v>0</v>
      </c>
      <c r="BG733" s="98">
        <f>IF(ISNUMBER(SEARCH('ankieta ESG'!$G$184,BH733)),MAX($BG$3:BG732)+1,0)</f>
        <v>730</v>
      </c>
      <c r="BH733" s="134" t="s">
        <v>4733</v>
      </c>
      <c r="BI733" s="98">
        <v>0</v>
      </c>
      <c r="BJ733" s="99" t="str">
        <f>IFERROR(VLOOKUP(ROWS($BH$4:BH733),$BG$4:$BH$2337,2,0),"")</f>
        <v>Kiszkowo (pow. gnieźnieński, woj. wielkopolskie)</v>
      </c>
      <c r="BK733" s="98">
        <v>0</v>
      </c>
      <c r="BL733" s="98">
        <f>IF(ISNUMBER(SEARCH('ankieta ESG'!$G$185,BM733)),MAX($BL$3:BL732)+1,0)</f>
        <v>730</v>
      </c>
      <c r="BM733" s="134" t="s">
        <v>4733</v>
      </c>
      <c r="BN733" s="98">
        <v>0</v>
      </c>
      <c r="BO733" s="99" t="str">
        <f>IFERROR(VLOOKUP(ROWS($BM$4:BM733),$BL$4:$BM$2337,2,0),"")</f>
        <v>Kiszkowo (pow. gnieźnieński, woj. wielkopolskie)</v>
      </c>
      <c r="BP733" s="98">
        <v>0</v>
      </c>
      <c r="BQ733" s="98">
        <f>IF(ISNUMBER(SEARCH('ankieta ESG'!$G$186,BR733)),MAX($BQ$3:BQ732)+1,0)</f>
        <v>730</v>
      </c>
      <c r="BR733" s="134" t="s">
        <v>4733</v>
      </c>
      <c r="BS733" s="98">
        <v>0</v>
      </c>
      <c r="BT733" s="99" t="str">
        <f>IFERROR(VLOOKUP(ROWS($BR$4:BR733),$BQ$4:$BR$2337,2,0),"")</f>
        <v>Kiszkowo (pow. gnieźnieński, woj. wielkopolskie)</v>
      </c>
      <c r="BU733" s="98">
        <v>0</v>
      </c>
      <c r="BV733" s="98">
        <f>IF(ISNUMBER(SEARCH('ankieta ESG'!$G$187,BW733)),MAX($BV$3:BV732)+1,0)</f>
        <v>730</v>
      </c>
      <c r="BW733" s="134" t="s">
        <v>4733</v>
      </c>
      <c r="BX733" s="98">
        <v>0</v>
      </c>
      <c r="BY733" s="99" t="str">
        <f>IFERROR(VLOOKUP(ROWS($BW$4:BW733),$BV$4:$BW$2337,2,0),"")</f>
        <v>Kiszkowo (pow. gnieźnieński, woj. wielkopolskie)</v>
      </c>
      <c r="BZ733" s="98">
        <v>0</v>
      </c>
      <c r="CA733" s="98">
        <f>IF(ISNUMBER(SEARCH('ankieta ESG'!$G$188,CB733)),MAX($CA$3:CA732)+1,0)</f>
        <v>730</v>
      </c>
      <c r="CB733" s="134" t="s">
        <v>4733</v>
      </c>
      <c r="CC733" s="98">
        <v>0</v>
      </c>
      <c r="CD733" s="99" t="str">
        <f>IFERROR(VLOOKUP(ROWS($CB$4:CB733),$CA$4:$CB$2337,2,0),"")</f>
        <v>Kiszkowo (pow. gnieźnieński, woj. wielkopolskie)</v>
      </c>
      <c r="CE733" s="98">
        <v>0</v>
      </c>
      <c r="CF733" s="98">
        <f>IF(ISNUMBER(SEARCH('ankieta ESG'!$G$189,CG733)),MAX($CF$3:CF732)+1,0)</f>
        <v>730</v>
      </c>
      <c r="CG733" s="134" t="s">
        <v>4733</v>
      </c>
      <c r="CH733" s="98">
        <v>0</v>
      </c>
      <c r="CI733" s="99" t="str">
        <f>IFERROR(VLOOKUP(ROWS($CG$4:CG733),$CF$4:$CG$2337,2,0),"")</f>
        <v>Kiszkowo (pow. gnieźnieński, woj. wielkopolskie)</v>
      </c>
      <c r="CJ733" s="98">
        <v>0</v>
      </c>
    </row>
    <row r="734" spans="2:88">
      <c r="B734" s="98">
        <f>IF(ISNUMBER(SEARCH('ankieta ESG'!$E$11,C734)),MAX(B$3:$B733)+1,0)</f>
        <v>731</v>
      </c>
      <c r="C734" s="99" t="s">
        <v>775</v>
      </c>
      <c r="D734" s="98">
        <v>0</v>
      </c>
      <c r="E734" s="99" t="str">
        <f>IFERROR(VLOOKUP(ROWS($C$4:C734),$B$4:$C$1385,2,0),"")</f>
        <v>10.84.Z Produkcja przypraw (PKD 2025)</v>
      </c>
      <c r="F734" s="98">
        <v>0</v>
      </c>
      <c r="AM734" s="98">
        <f>IF(ISNUMBER(SEARCH('ankieta ESG'!$G$180,AN734)),MAX(AM$3:$AM733)+1,0)</f>
        <v>731</v>
      </c>
      <c r="AN734" s="134" t="s">
        <v>4734</v>
      </c>
      <c r="AO734" s="98">
        <v>0</v>
      </c>
      <c r="AP734" s="99" t="str">
        <f>IFERROR(VLOOKUP(ROWS($AN$4:AN734),$AM$4:$AN$2337,2,0),"")</f>
        <v>Kiwity (pow. lidzbarski, woj. warmińsko-mazurskie)</v>
      </c>
      <c r="AQ734" s="98">
        <v>0</v>
      </c>
      <c r="AR734" s="98">
        <f>IF(ISNUMBER(SEARCH('ankieta ESG'!$G$181,AS734)),MAX($AR$3:AR733)+1,0)</f>
        <v>731</v>
      </c>
      <c r="AS734" s="134" t="s">
        <v>4734</v>
      </c>
      <c r="AT734" s="98">
        <v>0</v>
      </c>
      <c r="AU734" s="99" t="str">
        <f>IFERROR(VLOOKUP(ROWS($AS$4:AS734),$AR$4:$AS$2337,2,0),"")</f>
        <v>Kiwity (pow. lidzbarski, woj. warmińsko-mazurskie)</v>
      </c>
      <c r="AV734" s="98">
        <v>0</v>
      </c>
      <c r="AW734" s="98">
        <f>IF(ISNUMBER(SEARCH('ankieta ESG'!$G$182,AX734)),MAX($AW$3:AW733)+1,0)</f>
        <v>731</v>
      </c>
      <c r="AX734" s="134" t="s">
        <v>4734</v>
      </c>
      <c r="AY734" s="98">
        <v>0</v>
      </c>
      <c r="AZ734" s="99" t="str">
        <f>IFERROR(VLOOKUP(ROWS($AX$4:AX734),$AW$4:$AX$2337,2,0),"")</f>
        <v>Kiwity (pow. lidzbarski, woj. warmińsko-mazurskie)</v>
      </c>
      <c r="BA734" s="98">
        <v>0</v>
      </c>
      <c r="BB734" s="98">
        <f>IF(ISNUMBER(SEARCH('ankieta ESG'!$G$183,BC734)),MAX($BB$3:BB733)+1,0)</f>
        <v>731</v>
      </c>
      <c r="BC734" s="134" t="s">
        <v>4734</v>
      </c>
      <c r="BD734" s="98">
        <v>0</v>
      </c>
      <c r="BE734" s="99" t="str">
        <f>IFERROR(VLOOKUP(ROWS($BC$4:BC734),$BB$4:$BC$2337,2,0),"")</f>
        <v>Kiwity (pow. lidzbarski, woj. warmińsko-mazurskie)</v>
      </c>
      <c r="BF734" s="98">
        <v>0</v>
      </c>
      <c r="BG734" s="98">
        <f>IF(ISNUMBER(SEARCH('ankieta ESG'!$G$184,BH734)),MAX($BG$3:BG733)+1,0)</f>
        <v>731</v>
      </c>
      <c r="BH734" s="134" t="s">
        <v>4734</v>
      </c>
      <c r="BI734" s="98">
        <v>0</v>
      </c>
      <c r="BJ734" s="99" t="str">
        <f>IFERROR(VLOOKUP(ROWS($BH$4:BH734),$BG$4:$BH$2337,2,0),"")</f>
        <v>Kiwity (pow. lidzbarski, woj. warmińsko-mazurskie)</v>
      </c>
      <c r="BK734" s="98">
        <v>0</v>
      </c>
      <c r="BL734" s="98">
        <f>IF(ISNUMBER(SEARCH('ankieta ESG'!$G$185,BM734)),MAX($BL$3:BL733)+1,0)</f>
        <v>731</v>
      </c>
      <c r="BM734" s="134" t="s">
        <v>4734</v>
      </c>
      <c r="BN734" s="98">
        <v>0</v>
      </c>
      <c r="BO734" s="99" t="str">
        <f>IFERROR(VLOOKUP(ROWS($BM$4:BM734),$BL$4:$BM$2337,2,0),"")</f>
        <v>Kiwity (pow. lidzbarski, woj. warmińsko-mazurskie)</v>
      </c>
      <c r="BP734" s="98">
        <v>0</v>
      </c>
      <c r="BQ734" s="98">
        <f>IF(ISNUMBER(SEARCH('ankieta ESG'!$G$186,BR734)),MAX($BQ$3:BQ733)+1,0)</f>
        <v>731</v>
      </c>
      <c r="BR734" s="134" t="s">
        <v>4734</v>
      </c>
      <c r="BS734" s="98">
        <v>0</v>
      </c>
      <c r="BT734" s="99" t="str">
        <f>IFERROR(VLOOKUP(ROWS($BR$4:BR734),$BQ$4:$BR$2337,2,0),"")</f>
        <v>Kiwity (pow. lidzbarski, woj. warmińsko-mazurskie)</v>
      </c>
      <c r="BU734" s="98">
        <v>0</v>
      </c>
      <c r="BV734" s="98">
        <f>IF(ISNUMBER(SEARCH('ankieta ESG'!$G$187,BW734)),MAX($BV$3:BV733)+1,0)</f>
        <v>731</v>
      </c>
      <c r="BW734" s="134" t="s">
        <v>4734</v>
      </c>
      <c r="BX734" s="98">
        <v>0</v>
      </c>
      <c r="BY734" s="99" t="str">
        <f>IFERROR(VLOOKUP(ROWS($BW$4:BW734),$BV$4:$BW$2337,2,0),"")</f>
        <v>Kiwity (pow. lidzbarski, woj. warmińsko-mazurskie)</v>
      </c>
      <c r="BZ734" s="98">
        <v>0</v>
      </c>
      <c r="CA734" s="98">
        <f>IF(ISNUMBER(SEARCH('ankieta ESG'!$G$188,CB734)),MAX($CA$3:CA733)+1,0)</f>
        <v>731</v>
      </c>
      <c r="CB734" s="134" t="s">
        <v>4734</v>
      </c>
      <c r="CC734" s="98">
        <v>0</v>
      </c>
      <c r="CD734" s="99" t="str">
        <f>IFERROR(VLOOKUP(ROWS($CB$4:CB734),$CA$4:$CB$2337,2,0),"")</f>
        <v>Kiwity (pow. lidzbarski, woj. warmińsko-mazurskie)</v>
      </c>
      <c r="CE734" s="98">
        <v>0</v>
      </c>
      <c r="CF734" s="98">
        <f>IF(ISNUMBER(SEARCH('ankieta ESG'!$G$189,CG734)),MAX($CF$3:CF733)+1,0)</f>
        <v>731</v>
      </c>
      <c r="CG734" s="134" t="s">
        <v>4734</v>
      </c>
      <c r="CH734" s="98">
        <v>0</v>
      </c>
      <c r="CI734" s="99" t="str">
        <f>IFERROR(VLOOKUP(ROWS($CG$4:CG734),$CF$4:$CG$2337,2,0),"")</f>
        <v>Kiwity (pow. lidzbarski, woj. warmińsko-mazurskie)</v>
      </c>
      <c r="CJ734" s="98">
        <v>0</v>
      </c>
    </row>
    <row r="735" spans="2:88">
      <c r="B735" s="98">
        <f>IF(ISNUMBER(SEARCH('ankieta ESG'!$E$11,C735)),MAX(B$3:$B734)+1,0)</f>
        <v>732</v>
      </c>
      <c r="C735" s="99" t="s">
        <v>776</v>
      </c>
      <c r="D735" s="98">
        <v>0</v>
      </c>
      <c r="E735" s="99" t="str">
        <f>IFERROR(VLOOKUP(ROWS($C$4:C735),$B$4:$C$1385,2,0),"")</f>
        <v>10.85.Z Wytwarzanie gotowych posiłków i dań (PKD 2025)</v>
      </c>
      <c r="F735" s="98">
        <v>0</v>
      </c>
      <c r="AM735" s="98">
        <f>IF(ISNUMBER(SEARCH('ankieta ESG'!$G$180,AN735)),MAX(AM$3:$AM734)+1,0)</f>
        <v>732</v>
      </c>
      <c r="AN735" s="134" t="s">
        <v>4735</v>
      </c>
      <c r="AO735" s="98">
        <v>0</v>
      </c>
      <c r="AP735" s="99" t="str">
        <f>IFERROR(VLOOKUP(ROWS($AN$4:AN735),$AM$4:$AN$2337,2,0),"")</f>
        <v>Kleczew (pow. koniński, woj. wielkopolskie)</v>
      </c>
      <c r="AQ735" s="98">
        <v>0</v>
      </c>
      <c r="AR735" s="98">
        <f>IF(ISNUMBER(SEARCH('ankieta ESG'!$G$181,AS735)),MAX($AR$3:AR734)+1,0)</f>
        <v>732</v>
      </c>
      <c r="AS735" s="134" t="s">
        <v>4735</v>
      </c>
      <c r="AT735" s="98">
        <v>0</v>
      </c>
      <c r="AU735" s="99" t="str">
        <f>IFERROR(VLOOKUP(ROWS($AS$4:AS735),$AR$4:$AS$2337,2,0),"")</f>
        <v>Kleczew (pow. koniński, woj. wielkopolskie)</v>
      </c>
      <c r="AV735" s="98">
        <v>0</v>
      </c>
      <c r="AW735" s="98">
        <f>IF(ISNUMBER(SEARCH('ankieta ESG'!$G$182,AX735)),MAX($AW$3:AW734)+1,0)</f>
        <v>732</v>
      </c>
      <c r="AX735" s="134" t="s">
        <v>4735</v>
      </c>
      <c r="AY735" s="98">
        <v>0</v>
      </c>
      <c r="AZ735" s="99" t="str">
        <f>IFERROR(VLOOKUP(ROWS($AX$4:AX735),$AW$4:$AX$2337,2,0),"")</f>
        <v>Kleczew (pow. koniński, woj. wielkopolskie)</v>
      </c>
      <c r="BA735" s="98">
        <v>0</v>
      </c>
      <c r="BB735" s="98">
        <f>IF(ISNUMBER(SEARCH('ankieta ESG'!$G$183,BC735)),MAX($BB$3:BB734)+1,0)</f>
        <v>732</v>
      </c>
      <c r="BC735" s="134" t="s">
        <v>4735</v>
      </c>
      <c r="BD735" s="98">
        <v>0</v>
      </c>
      <c r="BE735" s="99" t="str">
        <f>IFERROR(VLOOKUP(ROWS($BC$4:BC735),$BB$4:$BC$2337,2,0),"")</f>
        <v>Kleczew (pow. koniński, woj. wielkopolskie)</v>
      </c>
      <c r="BF735" s="98">
        <v>0</v>
      </c>
      <c r="BG735" s="98">
        <f>IF(ISNUMBER(SEARCH('ankieta ESG'!$G$184,BH735)),MAX($BG$3:BG734)+1,0)</f>
        <v>732</v>
      </c>
      <c r="BH735" s="134" t="s">
        <v>4735</v>
      </c>
      <c r="BI735" s="98">
        <v>0</v>
      </c>
      <c r="BJ735" s="99" t="str">
        <f>IFERROR(VLOOKUP(ROWS($BH$4:BH735),$BG$4:$BH$2337,2,0),"")</f>
        <v>Kleczew (pow. koniński, woj. wielkopolskie)</v>
      </c>
      <c r="BK735" s="98">
        <v>0</v>
      </c>
      <c r="BL735" s="98">
        <f>IF(ISNUMBER(SEARCH('ankieta ESG'!$G$185,BM735)),MAX($BL$3:BL734)+1,0)</f>
        <v>732</v>
      </c>
      <c r="BM735" s="134" t="s">
        <v>4735</v>
      </c>
      <c r="BN735" s="98">
        <v>0</v>
      </c>
      <c r="BO735" s="99" t="str">
        <f>IFERROR(VLOOKUP(ROWS($BM$4:BM735),$BL$4:$BM$2337,2,0),"")</f>
        <v>Kleczew (pow. koniński, woj. wielkopolskie)</v>
      </c>
      <c r="BP735" s="98">
        <v>0</v>
      </c>
      <c r="BQ735" s="98">
        <f>IF(ISNUMBER(SEARCH('ankieta ESG'!$G$186,BR735)),MAX($BQ$3:BQ734)+1,0)</f>
        <v>732</v>
      </c>
      <c r="BR735" s="134" t="s">
        <v>4735</v>
      </c>
      <c r="BS735" s="98">
        <v>0</v>
      </c>
      <c r="BT735" s="99" t="str">
        <f>IFERROR(VLOOKUP(ROWS($BR$4:BR735),$BQ$4:$BR$2337,2,0),"")</f>
        <v>Kleczew (pow. koniński, woj. wielkopolskie)</v>
      </c>
      <c r="BU735" s="98">
        <v>0</v>
      </c>
      <c r="BV735" s="98">
        <f>IF(ISNUMBER(SEARCH('ankieta ESG'!$G$187,BW735)),MAX($BV$3:BV734)+1,0)</f>
        <v>732</v>
      </c>
      <c r="BW735" s="134" t="s">
        <v>4735</v>
      </c>
      <c r="BX735" s="98">
        <v>0</v>
      </c>
      <c r="BY735" s="99" t="str">
        <f>IFERROR(VLOOKUP(ROWS($BW$4:BW735),$BV$4:$BW$2337,2,0),"")</f>
        <v>Kleczew (pow. koniński, woj. wielkopolskie)</v>
      </c>
      <c r="BZ735" s="98">
        <v>0</v>
      </c>
      <c r="CA735" s="98">
        <f>IF(ISNUMBER(SEARCH('ankieta ESG'!$G$188,CB735)),MAX($CA$3:CA734)+1,0)</f>
        <v>732</v>
      </c>
      <c r="CB735" s="134" t="s">
        <v>4735</v>
      </c>
      <c r="CC735" s="98">
        <v>0</v>
      </c>
      <c r="CD735" s="99" t="str">
        <f>IFERROR(VLOOKUP(ROWS($CB$4:CB735),$CA$4:$CB$2337,2,0),"")</f>
        <v>Kleczew (pow. koniński, woj. wielkopolskie)</v>
      </c>
      <c r="CE735" s="98">
        <v>0</v>
      </c>
      <c r="CF735" s="98">
        <f>IF(ISNUMBER(SEARCH('ankieta ESG'!$G$189,CG735)),MAX($CF$3:CF734)+1,0)</f>
        <v>732</v>
      </c>
      <c r="CG735" s="134" t="s">
        <v>4735</v>
      </c>
      <c r="CH735" s="98">
        <v>0</v>
      </c>
      <c r="CI735" s="99" t="str">
        <f>IFERROR(VLOOKUP(ROWS($CG$4:CG735),$CF$4:$CG$2337,2,0),"")</f>
        <v>Kleczew (pow. koniński, woj. wielkopolskie)</v>
      </c>
      <c r="CJ735" s="98">
        <v>0</v>
      </c>
    </row>
    <row r="736" spans="2:88">
      <c r="B736" s="98">
        <f>IF(ISNUMBER(SEARCH('ankieta ESG'!$E$11,C736)),MAX(B$3:$B735)+1,0)</f>
        <v>733</v>
      </c>
      <c r="C736" s="99" t="s">
        <v>777</v>
      </c>
      <c r="D736" s="98">
        <v>0</v>
      </c>
      <c r="E736" s="99" t="str">
        <f>IFERROR(VLOOKUP(ROWS($C$4:C736),$B$4:$C$1385,2,0),"")</f>
        <v>10.86.Z Produkcja artykułów spożywczych homogenizowanych i żywności dietetycznej (PKD 2025)</v>
      </c>
      <c r="F736" s="98">
        <v>0</v>
      </c>
      <c r="AM736" s="98">
        <f>IF(ISNUMBER(SEARCH('ankieta ESG'!$G$180,AN736)),MAX(AM$3:$AM735)+1,0)</f>
        <v>733</v>
      </c>
      <c r="AN736" s="134" t="s">
        <v>4736</v>
      </c>
      <c r="AO736" s="98">
        <v>0</v>
      </c>
      <c r="AP736" s="99" t="str">
        <f>IFERROR(VLOOKUP(ROWS($AN$4:AN736),$AM$4:$AN$2337,2,0),"")</f>
        <v>Klembów (pow. wołomiński, woj. mazowieckie)</v>
      </c>
      <c r="AQ736" s="98">
        <v>0</v>
      </c>
      <c r="AR736" s="98">
        <f>IF(ISNUMBER(SEARCH('ankieta ESG'!$G$181,AS736)),MAX($AR$3:AR735)+1,0)</f>
        <v>733</v>
      </c>
      <c r="AS736" s="134" t="s">
        <v>4736</v>
      </c>
      <c r="AT736" s="98">
        <v>0</v>
      </c>
      <c r="AU736" s="99" t="str">
        <f>IFERROR(VLOOKUP(ROWS($AS$4:AS736),$AR$4:$AS$2337,2,0),"")</f>
        <v>Klembów (pow. wołomiński, woj. mazowieckie)</v>
      </c>
      <c r="AV736" s="98">
        <v>0</v>
      </c>
      <c r="AW736" s="98">
        <f>IF(ISNUMBER(SEARCH('ankieta ESG'!$G$182,AX736)),MAX($AW$3:AW735)+1,0)</f>
        <v>733</v>
      </c>
      <c r="AX736" s="134" t="s">
        <v>4736</v>
      </c>
      <c r="AY736" s="98">
        <v>0</v>
      </c>
      <c r="AZ736" s="99" t="str">
        <f>IFERROR(VLOOKUP(ROWS($AX$4:AX736),$AW$4:$AX$2337,2,0),"")</f>
        <v>Klembów (pow. wołomiński, woj. mazowieckie)</v>
      </c>
      <c r="BA736" s="98">
        <v>0</v>
      </c>
      <c r="BB736" s="98">
        <f>IF(ISNUMBER(SEARCH('ankieta ESG'!$G$183,BC736)),MAX($BB$3:BB735)+1,0)</f>
        <v>733</v>
      </c>
      <c r="BC736" s="134" t="s">
        <v>4736</v>
      </c>
      <c r="BD736" s="98">
        <v>0</v>
      </c>
      <c r="BE736" s="99" t="str">
        <f>IFERROR(VLOOKUP(ROWS($BC$4:BC736),$BB$4:$BC$2337,2,0),"")</f>
        <v>Klembów (pow. wołomiński, woj. mazowieckie)</v>
      </c>
      <c r="BF736" s="98">
        <v>0</v>
      </c>
      <c r="BG736" s="98">
        <f>IF(ISNUMBER(SEARCH('ankieta ESG'!$G$184,BH736)),MAX($BG$3:BG735)+1,0)</f>
        <v>733</v>
      </c>
      <c r="BH736" s="134" t="s">
        <v>4736</v>
      </c>
      <c r="BI736" s="98">
        <v>0</v>
      </c>
      <c r="BJ736" s="99" t="str">
        <f>IFERROR(VLOOKUP(ROWS($BH$4:BH736),$BG$4:$BH$2337,2,0),"")</f>
        <v>Klembów (pow. wołomiński, woj. mazowieckie)</v>
      </c>
      <c r="BK736" s="98">
        <v>0</v>
      </c>
      <c r="BL736" s="98">
        <f>IF(ISNUMBER(SEARCH('ankieta ESG'!$G$185,BM736)),MAX($BL$3:BL735)+1,0)</f>
        <v>733</v>
      </c>
      <c r="BM736" s="134" t="s">
        <v>4736</v>
      </c>
      <c r="BN736" s="98">
        <v>0</v>
      </c>
      <c r="BO736" s="99" t="str">
        <f>IFERROR(VLOOKUP(ROWS($BM$4:BM736),$BL$4:$BM$2337,2,0),"")</f>
        <v>Klembów (pow. wołomiński, woj. mazowieckie)</v>
      </c>
      <c r="BP736" s="98">
        <v>0</v>
      </c>
      <c r="BQ736" s="98">
        <f>IF(ISNUMBER(SEARCH('ankieta ESG'!$G$186,BR736)),MAX($BQ$3:BQ735)+1,0)</f>
        <v>733</v>
      </c>
      <c r="BR736" s="134" t="s">
        <v>4736</v>
      </c>
      <c r="BS736" s="98">
        <v>0</v>
      </c>
      <c r="BT736" s="99" t="str">
        <f>IFERROR(VLOOKUP(ROWS($BR$4:BR736),$BQ$4:$BR$2337,2,0),"")</f>
        <v>Klembów (pow. wołomiński, woj. mazowieckie)</v>
      </c>
      <c r="BU736" s="98">
        <v>0</v>
      </c>
      <c r="BV736" s="98">
        <f>IF(ISNUMBER(SEARCH('ankieta ESG'!$G$187,BW736)),MAX($BV$3:BV735)+1,0)</f>
        <v>733</v>
      </c>
      <c r="BW736" s="134" t="s">
        <v>4736</v>
      </c>
      <c r="BX736" s="98">
        <v>0</v>
      </c>
      <c r="BY736" s="99" t="str">
        <f>IFERROR(VLOOKUP(ROWS($BW$4:BW736),$BV$4:$BW$2337,2,0),"")</f>
        <v>Klembów (pow. wołomiński, woj. mazowieckie)</v>
      </c>
      <c r="BZ736" s="98">
        <v>0</v>
      </c>
      <c r="CA736" s="98">
        <f>IF(ISNUMBER(SEARCH('ankieta ESG'!$G$188,CB736)),MAX($CA$3:CA735)+1,0)</f>
        <v>733</v>
      </c>
      <c r="CB736" s="134" t="s">
        <v>4736</v>
      </c>
      <c r="CC736" s="98">
        <v>0</v>
      </c>
      <c r="CD736" s="99" t="str">
        <f>IFERROR(VLOOKUP(ROWS($CB$4:CB736),$CA$4:$CB$2337,2,0),"")</f>
        <v>Klembów (pow. wołomiński, woj. mazowieckie)</v>
      </c>
      <c r="CE736" s="98">
        <v>0</v>
      </c>
      <c r="CF736" s="98">
        <f>IF(ISNUMBER(SEARCH('ankieta ESG'!$G$189,CG736)),MAX($CF$3:CF735)+1,0)</f>
        <v>733</v>
      </c>
      <c r="CG736" s="134" t="s">
        <v>4736</v>
      </c>
      <c r="CH736" s="98">
        <v>0</v>
      </c>
      <c r="CI736" s="99" t="str">
        <f>IFERROR(VLOOKUP(ROWS($CG$4:CG736),$CF$4:$CG$2337,2,0),"")</f>
        <v>Klembów (pow. wołomiński, woj. mazowieckie)</v>
      </c>
      <c r="CJ736" s="98">
        <v>0</v>
      </c>
    </row>
    <row r="737" spans="2:88">
      <c r="B737" s="98">
        <f>IF(ISNUMBER(SEARCH('ankieta ESG'!$E$11,C737)),MAX(B$3:$B736)+1,0)</f>
        <v>734</v>
      </c>
      <c r="C737" s="99" t="s">
        <v>778</v>
      </c>
      <c r="D737" s="98">
        <v>0</v>
      </c>
      <c r="E737" s="99" t="str">
        <f>IFERROR(VLOOKUP(ROWS($C$4:C737),$B$4:$C$1385,2,0),"")</f>
        <v>10.89.A Produkcja suplementów diety (PKD 2025)</v>
      </c>
      <c r="F737" s="98">
        <v>0</v>
      </c>
      <c r="AM737" s="98">
        <f>IF(ISNUMBER(SEARCH('ankieta ESG'!$G$180,AN737)),MAX(AM$3:$AM736)+1,0)</f>
        <v>734</v>
      </c>
      <c r="AN737" s="134" t="s">
        <v>4737</v>
      </c>
      <c r="AO737" s="98">
        <v>0</v>
      </c>
      <c r="AP737" s="99" t="str">
        <f>IFERROR(VLOOKUP(ROWS($AN$4:AN737),$AM$4:$AN$2337,2,0),"")</f>
        <v>Kleszczele (pow. hajnowski, woj. podlaskie)</v>
      </c>
      <c r="AQ737" s="98">
        <v>0</v>
      </c>
      <c r="AR737" s="98">
        <f>IF(ISNUMBER(SEARCH('ankieta ESG'!$G$181,AS737)),MAX($AR$3:AR736)+1,0)</f>
        <v>734</v>
      </c>
      <c r="AS737" s="134" t="s">
        <v>4737</v>
      </c>
      <c r="AT737" s="98">
        <v>0</v>
      </c>
      <c r="AU737" s="99" t="str">
        <f>IFERROR(VLOOKUP(ROWS($AS$4:AS737),$AR$4:$AS$2337,2,0),"")</f>
        <v>Kleszczele (pow. hajnowski, woj. podlaskie)</v>
      </c>
      <c r="AV737" s="98">
        <v>0</v>
      </c>
      <c r="AW737" s="98">
        <f>IF(ISNUMBER(SEARCH('ankieta ESG'!$G$182,AX737)),MAX($AW$3:AW736)+1,0)</f>
        <v>734</v>
      </c>
      <c r="AX737" s="134" t="s">
        <v>4737</v>
      </c>
      <c r="AY737" s="98">
        <v>0</v>
      </c>
      <c r="AZ737" s="99" t="str">
        <f>IFERROR(VLOOKUP(ROWS($AX$4:AX737),$AW$4:$AX$2337,2,0),"")</f>
        <v>Kleszczele (pow. hajnowski, woj. podlaskie)</v>
      </c>
      <c r="BA737" s="98">
        <v>0</v>
      </c>
      <c r="BB737" s="98">
        <f>IF(ISNUMBER(SEARCH('ankieta ESG'!$G$183,BC737)),MAX($BB$3:BB736)+1,0)</f>
        <v>734</v>
      </c>
      <c r="BC737" s="134" t="s">
        <v>4737</v>
      </c>
      <c r="BD737" s="98">
        <v>0</v>
      </c>
      <c r="BE737" s="99" t="str">
        <f>IFERROR(VLOOKUP(ROWS($BC$4:BC737),$BB$4:$BC$2337,2,0),"")</f>
        <v>Kleszczele (pow. hajnowski, woj. podlaskie)</v>
      </c>
      <c r="BF737" s="98">
        <v>0</v>
      </c>
      <c r="BG737" s="98">
        <f>IF(ISNUMBER(SEARCH('ankieta ESG'!$G$184,BH737)),MAX($BG$3:BG736)+1,0)</f>
        <v>734</v>
      </c>
      <c r="BH737" s="134" t="s">
        <v>4737</v>
      </c>
      <c r="BI737" s="98">
        <v>0</v>
      </c>
      <c r="BJ737" s="99" t="str">
        <f>IFERROR(VLOOKUP(ROWS($BH$4:BH737),$BG$4:$BH$2337,2,0),"")</f>
        <v>Kleszczele (pow. hajnowski, woj. podlaskie)</v>
      </c>
      <c r="BK737" s="98">
        <v>0</v>
      </c>
      <c r="BL737" s="98">
        <f>IF(ISNUMBER(SEARCH('ankieta ESG'!$G$185,BM737)),MAX($BL$3:BL736)+1,0)</f>
        <v>734</v>
      </c>
      <c r="BM737" s="134" t="s">
        <v>4737</v>
      </c>
      <c r="BN737" s="98">
        <v>0</v>
      </c>
      <c r="BO737" s="99" t="str">
        <f>IFERROR(VLOOKUP(ROWS($BM$4:BM737),$BL$4:$BM$2337,2,0),"")</f>
        <v>Kleszczele (pow. hajnowski, woj. podlaskie)</v>
      </c>
      <c r="BP737" s="98">
        <v>0</v>
      </c>
      <c r="BQ737" s="98">
        <f>IF(ISNUMBER(SEARCH('ankieta ESG'!$G$186,BR737)),MAX($BQ$3:BQ736)+1,0)</f>
        <v>734</v>
      </c>
      <c r="BR737" s="134" t="s">
        <v>4737</v>
      </c>
      <c r="BS737" s="98">
        <v>0</v>
      </c>
      <c r="BT737" s="99" t="str">
        <f>IFERROR(VLOOKUP(ROWS($BR$4:BR737),$BQ$4:$BR$2337,2,0),"")</f>
        <v>Kleszczele (pow. hajnowski, woj. podlaskie)</v>
      </c>
      <c r="BU737" s="98">
        <v>0</v>
      </c>
      <c r="BV737" s="98">
        <f>IF(ISNUMBER(SEARCH('ankieta ESG'!$G$187,BW737)),MAX($BV$3:BV736)+1,0)</f>
        <v>734</v>
      </c>
      <c r="BW737" s="134" t="s">
        <v>4737</v>
      </c>
      <c r="BX737" s="98">
        <v>0</v>
      </c>
      <c r="BY737" s="99" t="str">
        <f>IFERROR(VLOOKUP(ROWS($BW$4:BW737),$BV$4:$BW$2337,2,0),"")</f>
        <v>Kleszczele (pow. hajnowski, woj. podlaskie)</v>
      </c>
      <c r="BZ737" s="98">
        <v>0</v>
      </c>
      <c r="CA737" s="98">
        <f>IF(ISNUMBER(SEARCH('ankieta ESG'!$G$188,CB737)),MAX($CA$3:CA736)+1,0)</f>
        <v>734</v>
      </c>
      <c r="CB737" s="134" t="s">
        <v>4737</v>
      </c>
      <c r="CC737" s="98">
        <v>0</v>
      </c>
      <c r="CD737" s="99" t="str">
        <f>IFERROR(VLOOKUP(ROWS($CB$4:CB737),$CA$4:$CB$2337,2,0),"")</f>
        <v>Kleszczele (pow. hajnowski, woj. podlaskie)</v>
      </c>
      <c r="CE737" s="98">
        <v>0</v>
      </c>
      <c r="CF737" s="98">
        <f>IF(ISNUMBER(SEARCH('ankieta ESG'!$G$189,CG737)),MAX($CF$3:CF736)+1,0)</f>
        <v>734</v>
      </c>
      <c r="CG737" s="134" t="s">
        <v>4737</v>
      </c>
      <c r="CH737" s="98">
        <v>0</v>
      </c>
      <c r="CI737" s="99" t="str">
        <f>IFERROR(VLOOKUP(ROWS($CG$4:CG737),$CF$4:$CG$2337,2,0),"")</f>
        <v>Kleszczele (pow. hajnowski, woj. podlaskie)</v>
      </c>
      <c r="CJ737" s="98">
        <v>0</v>
      </c>
    </row>
    <row r="738" spans="2:88">
      <c r="B738" s="98">
        <f>IF(ISNUMBER(SEARCH('ankieta ESG'!$E$11,C738)),MAX(B$3:$B737)+1,0)</f>
        <v>735</v>
      </c>
      <c r="C738" s="99" t="s">
        <v>779</v>
      </c>
      <c r="D738" s="98">
        <v>0</v>
      </c>
      <c r="E738" s="99" t="str">
        <f>IFERROR(VLOOKUP(ROWS($C$4:C738),$B$4:$C$1385,2,0),"")</f>
        <v>10.89.B Produkcja substytutów mięsa (PKD 2025)</v>
      </c>
      <c r="F738" s="98">
        <v>0</v>
      </c>
      <c r="AM738" s="98">
        <f>IF(ISNUMBER(SEARCH('ankieta ESG'!$G$180,AN738)),MAX(AM$3:$AM737)+1,0)</f>
        <v>735</v>
      </c>
      <c r="AN738" s="134" t="s">
        <v>4738</v>
      </c>
      <c r="AO738" s="98">
        <v>0</v>
      </c>
      <c r="AP738" s="99" t="str">
        <f>IFERROR(VLOOKUP(ROWS($AN$4:AN738),$AM$4:$AN$2337,2,0),"")</f>
        <v>Kleszczewo (pow. poznański, woj. wielkopolskie)</v>
      </c>
      <c r="AQ738" s="98">
        <v>0</v>
      </c>
      <c r="AR738" s="98">
        <f>IF(ISNUMBER(SEARCH('ankieta ESG'!$G$181,AS738)),MAX($AR$3:AR737)+1,0)</f>
        <v>735</v>
      </c>
      <c r="AS738" s="134" t="s">
        <v>4738</v>
      </c>
      <c r="AT738" s="98">
        <v>0</v>
      </c>
      <c r="AU738" s="99" t="str">
        <f>IFERROR(VLOOKUP(ROWS($AS$4:AS738),$AR$4:$AS$2337,2,0),"")</f>
        <v>Kleszczewo (pow. poznański, woj. wielkopolskie)</v>
      </c>
      <c r="AV738" s="98">
        <v>0</v>
      </c>
      <c r="AW738" s="98">
        <f>IF(ISNUMBER(SEARCH('ankieta ESG'!$G$182,AX738)),MAX($AW$3:AW737)+1,0)</f>
        <v>735</v>
      </c>
      <c r="AX738" s="134" t="s">
        <v>4738</v>
      </c>
      <c r="AY738" s="98">
        <v>0</v>
      </c>
      <c r="AZ738" s="99" t="str">
        <f>IFERROR(VLOOKUP(ROWS($AX$4:AX738),$AW$4:$AX$2337,2,0),"")</f>
        <v>Kleszczewo (pow. poznański, woj. wielkopolskie)</v>
      </c>
      <c r="BA738" s="98">
        <v>0</v>
      </c>
      <c r="BB738" s="98">
        <f>IF(ISNUMBER(SEARCH('ankieta ESG'!$G$183,BC738)),MAX($BB$3:BB737)+1,0)</f>
        <v>735</v>
      </c>
      <c r="BC738" s="134" t="s">
        <v>4738</v>
      </c>
      <c r="BD738" s="98">
        <v>0</v>
      </c>
      <c r="BE738" s="99" t="str">
        <f>IFERROR(VLOOKUP(ROWS($BC$4:BC738),$BB$4:$BC$2337,2,0),"")</f>
        <v>Kleszczewo (pow. poznański, woj. wielkopolskie)</v>
      </c>
      <c r="BF738" s="98">
        <v>0</v>
      </c>
      <c r="BG738" s="98">
        <f>IF(ISNUMBER(SEARCH('ankieta ESG'!$G$184,BH738)),MAX($BG$3:BG737)+1,0)</f>
        <v>735</v>
      </c>
      <c r="BH738" s="134" t="s">
        <v>4738</v>
      </c>
      <c r="BI738" s="98">
        <v>0</v>
      </c>
      <c r="BJ738" s="99" t="str">
        <f>IFERROR(VLOOKUP(ROWS($BH$4:BH738),$BG$4:$BH$2337,2,0),"")</f>
        <v>Kleszczewo (pow. poznański, woj. wielkopolskie)</v>
      </c>
      <c r="BK738" s="98">
        <v>0</v>
      </c>
      <c r="BL738" s="98">
        <f>IF(ISNUMBER(SEARCH('ankieta ESG'!$G$185,BM738)),MAX($BL$3:BL737)+1,0)</f>
        <v>735</v>
      </c>
      <c r="BM738" s="134" t="s">
        <v>4738</v>
      </c>
      <c r="BN738" s="98">
        <v>0</v>
      </c>
      <c r="BO738" s="99" t="str">
        <f>IFERROR(VLOOKUP(ROWS($BM$4:BM738),$BL$4:$BM$2337,2,0),"")</f>
        <v>Kleszczewo (pow. poznański, woj. wielkopolskie)</v>
      </c>
      <c r="BP738" s="98">
        <v>0</v>
      </c>
      <c r="BQ738" s="98">
        <f>IF(ISNUMBER(SEARCH('ankieta ESG'!$G$186,BR738)),MAX($BQ$3:BQ737)+1,0)</f>
        <v>735</v>
      </c>
      <c r="BR738" s="134" t="s">
        <v>4738</v>
      </c>
      <c r="BS738" s="98">
        <v>0</v>
      </c>
      <c r="BT738" s="99" t="str">
        <f>IFERROR(VLOOKUP(ROWS($BR$4:BR738),$BQ$4:$BR$2337,2,0),"")</f>
        <v>Kleszczewo (pow. poznański, woj. wielkopolskie)</v>
      </c>
      <c r="BU738" s="98">
        <v>0</v>
      </c>
      <c r="BV738" s="98">
        <f>IF(ISNUMBER(SEARCH('ankieta ESG'!$G$187,BW738)),MAX($BV$3:BV737)+1,0)</f>
        <v>735</v>
      </c>
      <c r="BW738" s="134" t="s">
        <v>4738</v>
      </c>
      <c r="BX738" s="98">
        <v>0</v>
      </c>
      <c r="BY738" s="99" t="str">
        <f>IFERROR(VLOOKUP(ROWS($BW$4:BW738),$BV$4:$BW$2337,2,0),"")</f>
        <v>Kleszczewo (pow. poznański, woj. wielkopolskie)</v>
      </c>
      <c r="BZ738" s="98">
        <v>0</v>
      </c>
      <c r="CA738" s="98">
        <f>IF(ISNUMBER(SEARCH('ankieta ESG'!$G$188,CB738)),MAX($CA$3:CA737)+1,0)</f>
        <v>735</v>
      </c>
      <c r="CB738" s="134" t="s">
        <v>4738</v>
      </c>
      <c r="CC738" s="98">
        <v>0</v>
      </c>
      <c r="CD738" s="99" t="str">
        <f>IFERROR(VLOOKUP(ROWS($CB$4:CB738),$CA$4:$CB$2337,2,0),"")</f>
        <v>Kleszczewo (pow. poznański, woj. wielkopolskie)</v>
      </c>
      <c r="CE738" s="98">
        <v>0</v>
      </c>
      <c r="CF738" s="98">
        <f>IF(ISNUMBER(SEARCH('ankieta ESG'!$G$189,CG738)),MAX($CF$3:CF737)+1,0)</f>
        <v>735</v>
      </c>
      <c r="CG738" s="134" t="s">
        <v>4738</v>
      </c>
      <c r="CH738" s="98">
        <v>0</v>
      </c>
      <c r="CI738" s="99" t="str">
        <f>IFERROR(VLOOKUP(ROWS($CG$4:CG738),$CF$4:$CG$2337,2,0),"")</f>
        <v>Kleszczewo (pow. poznański, woj. wielkopolskie)</v>
      </c>
      <c r="CJ738" s="98">
        <v>0</v>
      </c>
    </row>
    <row r="739" spans="2:88">
      <c r="B739" s="98">
        <f>IF(ISNUMBER(SEARCH('ankieta ESG'!$E$11,C739)),MAX(B$3:$B738)+1,0)</f>
        <v>736</v>
      </c>
      <c r="C739" s="99" t="s">
        <v>780</v>
      </c>
      <c r="D739" s="98">
        <v>0</v>
      </c>
      <c r="E739" s="99" t="str">
        <f>IFERROR(VLOOKUP(ROWS($C$4:C739),$B$4:$C$1385,2,0),"")</f>
        <v>10.89.C Produkcja roślinnych substytutów dla jaj, nabiału i innych produktów mlecznych, z wyłączeniem napojów (PKD 2025)</v>
      </c>
      <c r="F739" s="98">
        <v>0</v>
      </c>
      <c r="AM739" s="98">
        <f>IF(ISNUMBER(SEARCH('ankieta ESG'!$G$180,AN739)),MAX(AM$3:$AM738)+1,0)</f>
        <v>736</v>
      </c>
      <c r="AN739" s="134" t="s">
        <v>4739</v>
      </c>
      <c r="AO739" s="98">
        <v>0</v>
      </c>
      <c r="AP739" s="99" t="str">
        <f>IFERROR(VLOOKUP(ROWS($AN$4:AN739),$AM$4:$AN$2337,2,0),"")</f>
        <v>Kleszczów (pow. bełchatowski, woj. łódzkie)</v>
      </c>
      <c r="AQ739" s="98">
        <v>0</v>
      </c>
      <c r="AR739" s="98">
        <f>IF(ISNUMBER(SEARCH('ankieta ESG'!$G$181,AS739)),MAX($AR$3:AR738)+1,0)</f>
        <v>736</v>
      </c>
      <c r="AS739" s="134" t="s">
        <v>4739</v>
      </c>
      <c r="AT739" s="98">
        <v>0</v>
      </c>
      <c r="AU739" s="99" t="str">
        <f>IFERROR(VLOOKUP(ROWS($AS$4:AS739),$AR$4:$AS$2337,2,0),"")</f>
        <v>Kleszczów (pow. bełchatowski, woj. łódzkie)</v>
      </c>
      <c r="AV739" s="98">
        <v>0</v>
      </c>
      <c r="AW739" s="98">
        <f>IF(ISNUMBER(SEARCH('ankieta ESG'!$G$182,AX739)),MAX($AW$3:AW738)+1,0)</f>
        <v>736</v>
      </c>
      <c r="AX739" s="134" t="s">
        <v>4739</v>
      </c>
      <c r="AY739" s="98">
        <v>0</v>
      </c>
      <c r="AZ739" s="99" t="str">
        <f>IFERROR(VLOOKUP(ROWS($AX$4:AX739),$AW$4:$AX$2337,2,0),"")</f>
        <v>Kleszczów (pow. bełchatowski, woj. łódzkie)</v>
      </c>
      <c r="BA739" s="98">
        <v>0</v>
      </c>
      <c r="BB739" s="98">
        <f>IF(ISNUMBER(SEARCH('ankieta ESG'!$G$183,BC739)),MAX($BB$3:BB738)+1,0)</f>
        <v>736</v>
      </c>
      <c r="BC739" s="134" t="s">
        <v>4739</v>
      </c>
      <c r="BD739" s="98">
        <v>0</v>
      </c>
      <c r="BE739" s="99" t="str">
        <f>IFERROR(VLOOKUP(ROWS($BC$4:BC739),$BB$4:$BC$2337,2,0),"")</f>
        <v>Kleszczów (pow. bełchatowski, woj. łódzkie)</v>
      </c>
      <c r="BF739" s="98">
        <v>0</v>
      </c>
      <c r="BG739" s="98">
        <f>IF(ISNUMBER(SEARCH('ankieta ESG'!$G$184,BH739)),MAX($BG$3:BG738)+1,0)</f>
        <v>736</v>
      </c>
      <c r="BH739" s="134" t="s">
        <v>4739</v>
      </c>
      <c r="BI739" s="98">
        <v>0</v>
      </c>
      <c r="BJ739" s="99" t="str">
        <f>IFERROR(VLOOKUP(ROWS($BH$4:BH739),$BG$4:$BH$2337,2,0),"")</f>
        <v>Kleszczów (pow. bełchatowski, woj. łódzkie)</v>
      </c>
      <c r="BK739" s="98">
        <v>0</v>
      </c>
      <c r="BL739" s="98">
        <f>IF(ISNUMBER(SEARCH('ankieta ESG'!$G$185,BM739)),MAX($BL$3:BL738)+1,0)</f>
        <v>736</v>
      </c>
      <c r="BM739" s="134" t="s">
        <v>4739</v>
      </c>
      <c r="BN739" s="98">
        <v>0</v>
      </c>
      <c r="BO739" s="99" t="str">
        <f>IFERROR(VLOOKUP(ROWS($BM$4:BM739),$BL$4:$BM$2337,2,0),"")</f>
        <v>Kleszczów (pow. bełchatowski, woj. łódzkie)</v>
      </c>
      <c r="BP739" s="98">
        <v>0</v>
      </c>
      <c r="BQ739" s="98">
        <f>IF(ISNUMBER(SEARCH('ankieta ESG'!$G$186,BR739)),MAX($BQ$3:BQ738)+1,0)</f>
        <v>736</v>
      </c>
      <c r="BR739" s="134" t="s">
        <v>4739</v>
      </c>
      <c r="BS739" s="98">
        <v>0</v>
      </c>
      <c r="BT739" s="99" t="str">
        <f>IFERROR(VLOOKUP(ROWS($BR$4:BR739),$BQ$4:$BR$2337,2,0),"")</f>
        <v>Kleszczów (pow. bełchatowski, woj. łódzkie)</v>
      </c>
      <c r="BU739" s="98">
        <v>0</v>
      </c>
      <c r="BV739" s="98">
        <f>IF(ISNUMBER(SEARCH('ankieta ESG'!$G$187,BW739)),MAX($BV$3:BV738)+1,0)</f>
        <v>736</v>
      </c>
      <c r="BW739" s="134" t="s">
        <v>4739</v>
      </c>
      <c r="BX739" s="98">
        <v>0</v>
      </c>
      <c r="BY739" s="99" t="str">
        <f>IFERROR(VLOOKUP(ROWS($BW$4:BW739),$BV$4:$BW$2337,2,0),"")</f>
        <v>Kleszczów (pow. bełchatowski, woj. łódzkie)</v>
      </c>
      <c r="BZ739" s="98">
        <v>0</v>
      </c>
      <c r="CA739" s="98">
        <f>IF(ISNUMBER(SEARCH('ankieta ESG'!$G$188,CB739)),MAX($CA$3:CA738)+1,0)</f>
        <v>736</v>
      </c>
      <c r="CB739" s="134" t="s">
        <v>4739</v>
      </c>
      <c r="CC739" s="98">
        <v>0</v>
      </c>
      <c r="CD739" s="99" t="str">
        <f>IFERROR(VLOOKUP(ROWS($CB$4:CB739),$CA$4:$CB$2337,2,0),"")</f>
        <v>Kleszczów (pow. bełchatowski, woj. łódzkie)</v>
      </c>
      <c r="CE739" s="98">
        <v>0</v>
      </c>
      <c r="CF739" s="98">
        <f>IF(ISNUMBER(SEARCH('ankieta ESG'!$G$189,CG739)),MAX($CF$3:CF738)+1,0)</f>
        <v>736</v>
      </c>
      <c r="CG739" s="134" t="s">
        <v>4739</v>
      </c>
      <c r="CH739" s="98">
        <v>0</v>
      </c>
      <c r="CI739" s="99" t="str">
        <f>IFERROR(VLOOKUP(ROWS($CG$4:CG739),$CF$4:$CG$2337,2,0),"")</f>
        <v>Kleszczów (pow. bełchatowski, woj. łódzkie)</v>
      </c>
      <c r="CJ739" s="98">
        <v>0</v>
      </c>
    </row>
    <row r="740" spans="2:88">
      <c r="B740" s="98">
        <f>IF(ISNUMBER(SEARCH('ankieta ESG'!$E$11,C740)),MAX(B$3:$B739)+1,0)</f>
        <v>737</v>
      </c>
      <c r="C740" s="99" t="s">
        <v>781</v>
      </c>
      <c r="D740" s="98">
        <v>0</v>
      </c>
      <c r="E740" s="99" t="str">
        <f>IFERROR(VLOOKUP(ROWS($C$4:C740),$B$4:$C$1385,2,0),"")</f>
        <v>10.89.D Produkcja pozostałych artykułów spożywczych, z wyłączeniem suplementów diety, substytutów mięsa, roślinnych substytutów dla jaj, nabiału i innych produktów mlecznych, gdzie indziej niesklasyfikowana (PKD 2025)</v>
      </c>
      <c r="F740" s="98">
        <v>0</v>
      </c>
      <c r="AM740" s="98">
        <f>IF(ISNUMBER(SEARCH('ankieta ESG'!$G$180,AN740)),MAX(AM$3:$AM739)+1,0)</f>
        <v>737</v>
      </c>
      <c r="AN740" s="134" t="s">
        <v>4740</v>
      </c>
      <c r="AO740" s="98">
        <v>0</v>
      </c>
      <c r="AP740" s="99" t="str">
        <f>IFERROR(VLOOKUP(ROWS($AN$4:AN740),$AM$4:$AN$2337,2,0),"")</f>
        <v>Klimontów (pow. sandomierski, woj. świętokrzyskie)</v>
      </c>
      <c r="AQ740" s="98">
        <v>0</v>
      </c>
      <c r="AR740" s="98">
        <f>IF(ISNUMBER(SEARCH('ankieta ESG'!$G$181,AS740)),MAX($AR$3:AR739)+1,0)</f>
        <v>737</v>
      </c>
      <c r="AS740" s="134" t="s">
        <v>4740</v>
      </c>
      <c r="AT740" s="98">
        <v>0</v>
      </c>
      <c r="AU740" s="99" t="str">
        <f>IFERROR(VLOOKUP(ROWS($AS$4:AS740),$AR$4:$AS$2337,2,0),"")</f>
        <v>Klimontów (pow. sandomierski, woj. świętokrzyskie)</v>
      </c>
      <c r="AV740" s="98">
        <v>0</v>
      </c>
      <c r="AW740" s="98">
        <f>IF(ISNUMBER(SEARCH('ankieta ESG'!$G$182,AX740)),MAX($AW$3:AW739)+1,0)</f>
        <v>737</v>
      </c>
      <c r="AX740" s="134" t="s">
        <v>4740</v>
      </c>
      <c r="AY740" s="98">
        <v>0</v>
      </c>
      <c r="AZ740" s="99" t="str">
        <f>IFERROR(VLOOKUP(ROWS($AX$4:AX740),$AW$4:$AX$2337,2,0),"")</f>
        <v>Klimontów (pow. sandomierski, woj. świętokrzyskie)</v>
      </c>
      <c r="BA740" s="98">
        <v>0</v>
      </c>
      <c r="BB740" s="98">
        <f>IF(ISNUMBER(SEARCH('ankieta ESG'!$G$183,BC740)),MAX($BB$3:BB739)+1,0)</f>
        <v>737</v>
      </c>
      <c r="BC740" s="134" t="s">
        <v>4740</v>
      </c>
      <c r="BD740" s="98">
        <v>0</v>
      </c>
      <c r="BE740" s="99" t="str">
        <f>IFERROR(VLOOKUP(ROWS($BC$4:BC740),$BB$4:$BC$2337,2,0),"")</f>
        <v>Klimontów (pow. sandomierski, woj. świętokrzyskie)</v>
      </c>
      <c r="BF740" s="98">
        <v>0</v>
      </c>
      <c r="BG740" s="98">
        <f>IF(ISNUMBER(SEARCH('ankieta ESG'!$G$184,BH740)),MAX($BG$3:BG739)+1,0)</f>
        <v>737</v>
      </c>
      <c r="BH740" s="134" t="s">
        <v>4740</v>
      </c>
      <c r="BI740" s="98">
        <v>0</v>
      </c>
      <c r="BJ740" s="99" t="str">
        <f>IFERROR(VLOOKUP(ROWS($BH$4:BH740),$BG$4:$BH$2337,2,0),"")</f>
        <v>Klimontów (pow. sandomierski, woj. świętokrzyskie)</v>
      </c>
      <c r="BK740" s="98">
        <v>0</v>
      </c>
      <c r="BL740" s="98">
        <f>IF(ISNUMBER(SEARCH('ankieta ESG'!$G$185,BM740)),MAX($BL$3:BL739)+1,0)</f>
        <v>737</v>
      </c>
      <c r="BM740" s="134" t="s">
        <v>4740</v>
      </c>
      <c r="BN740" s="98">
        <v>0</v>
      </c>
      <c r="BO740" s="99" t="str">
        <f>IFERROR(VLOOKUP(ROWS($BM$4:BM740),$BL$4:$BM$2337,2,0),"")</f>
        <v>Klimontów (pow. sandomierski, woj. świętokrzyskie)</v>
      </c>
      <c r="BP740" s="98">
        <v>0</v>
      </c>
      <c r="BQ740" s="98">
        <f>IF(ISNUMBER(SEARCH('ankieta ESG'!$G$186,BR740)),MAX($BQ$3:BQ739)+1,0)</f>
        <v>737</v>
      </c>
      <c r="BR740" s="134" t="s">
        <v>4740</v>
      </c>
      <c r="BS740" s="98">
        <v>0</v>
      </c>
      <c r="BT740" s="99" t="str">
        <f>IFERROR(VLOOKUP(ROWS($BR$4:BR740),$BQ$4:$BR$2337,2,0),"")</f>
        <v>Klimontów (pow. sandomierski, woj. świętokrzyskie)</v>
      </c>
      <c r="BU740" s="98">
        <v>0</v>
      </c>
      <c r="BV740" s="98">
        <f>IF(ISNUMBER(SEARCH('ankieta ESG'!$G$187,BW740)),MAX($BV$3:BV739)+1,0)</f>
        <v>737</v>
      </c>
      <c r="BW740" s="134" t="s">
        <v>4740</v>
      </c>
      <c r="BX740" s="98">
        <v>0</v>
      </c>
      <c r="BY740" s="99" t="str">
        <f>IFERROR(VLOOKUP(ROWS($BW$4:BW740),$BV$4:$BW$2337,2,0),"")</f>
        <v>Klimontów (pow. sandomierski, woj. świętokrzyskie)</v>
      </c>
      <c r="BZ740" s="98">
        <v>0</v>
      </c>
      <c r="CA740" s="98">
        <f>IF(ISNUMBER(SEARCH('ankieta ESG'!$G$188,CB740)),MAX($CA$3:CA739)+1,0)</f>
        <v>737</v>
      </c>
      <c r="CB740" s="134" t="s">
        <v>4740</v>
      </c>
      <c r="CC740" s="98">
        <v>0</v>
      </c>
      <c r="CD740" s="99" t="str">
        <f>IFERROR(VLOOKUP(ROWS($CB$4:CB740),$CA$4:$CB$2337,2,0),"")</f>
        <v>Klimontów (pow. sandomierski, woj. świętokrzyskie)</v>
      </c>
      <c r="CE740" s="98">
        <v>0</v>
      </c>
      <c r="CF740" s="98">
        <f>IF(ISNUMBER(SEARCH('ankieta ESG'!$G$189,CG740)),MAX($CF$3:CF739)+1,0)</f>
        <v>737</v>
      </c>
      <c r="CG740" s="134" t="s">
        <v>4740</v>
      </c>
      <c r="CH740" s="98">
        <v>0</v>
      </c>
      <c r="CI740" s="99" t="str">
        <f>IFERROR(VLOOKUP(ROWS($CG$4:CG740),$CF$4:$CG$2337,2,0),"")</f>
        <v>Klimontów (pow. sandomierski, woj. świętokrzyskie)</v>
      </c>
      <c r="CJ740" s="98">
        <v>0</v>
      </c>
    </row>
    <row r="741" spans="2:88">
      <c r="B741" s="98">
        <f>IF(ISNUMBER(SEARCH('ankieta ESG'!$E$11,C741)),MAX(B$3:$B740)+1,0)</f>
        <v>738</v>
      </c>
      <c r="C741" s="99" t="s">
        <v>782</v>
      </c>
      <c r="D741" s="98">
        <v>0</v>
      </c>
      <c r="E741" s="99" t="str">
        <f>IFERROR(VLOOKUP(ROWS($C$4:C741),$B$4:$C$1385,2,0),"")</f>
        <v>10.91.Z Produkcja gotowej paszy dla zwierząt gospodarskich (PKD 2025)</v>
      </c>
      <c r="F741" s="98">
        <v>0</v>
      </c>
      <c r="AM741" s="98">
        <f>IF(ISNUMBER(SEARCH('ankieta ESG'!$G$180,AN741)),MAX(AM$3:$AM740)+1,0)</f>
        <v>738</v>
      </c>
      <c r="AN741" s="134" t="s">
        <v>4741</v>
      </c>
      <c r="AO741" s="98">
        <v>0</v>
      </c>
      <c r="AP741" s="99" t="str">
        <f>IFERROR(VLOOKUP(ROWS($AN$4:AN741),$AM$4:$AN$2337,2,0),"")</f>
        <v>Klonowa (pow. sieradzki, woj. łódzkie)</v>
      </c>
      <c r="AQ741" s="98">
        <v>0</v>
      </c>
      <c r="AR741" s="98">
        <f>IF(ISNUMBER(SEARCH('ankieta ESG'!$G$181,AS741)),MAX($AR$3:AR740)+1,0)</f>
        <v>738</v>
      </c>
      <c r="AS741" s="134" t="s">
        <v>4741</v>
      </c>
      <c r="AT741" s="98">
        <v>0</v>
      </c>
      <c r="AU741" s="99" t="str">
        <f>IFERROR(VLOOKUP(ROWS($AS$4:AS741),$AR$4:$AS$2337,2,0),"")</f>
        <v>Klonowa (pow. sieradzki, woj. łódzkie)</v>
      </c>
      <c r="AV741" s="98">
        <v>0</v>
      </c>
      <c r="AW741" s="98">
        <f>IF(ISNUMBER(SEARCH('ankieta ESG'!$G$182,AX741)),MAX($AW$3:AW740)+1,0)</f>
        <v>738</v>
      </c>
      <c r="AX741" s="134" t="s">
        <v>4741</v>
      </c>
      <c r="AY741" s="98">
        <v>0</v>
      </c>
      <c r="AZ741" s="99" t="str">
        <f>IFERROR(VLOOKUP(ROWS($AX$4:AX741),$AW$4:$AX$2337,2,0),"")</f>
        <v>Klonowa (pow. sieradzki, woj. łódzkie)</v>
      </c>
      <c r="BA741" s="98">
        <v>0</v>
      </c>
      <c r="BB741" s="98">
        <f>IF(ISNUMBER(SEARCH('ankieta ESG'!$G$183,BC741)),MAX($BB$3:BB740)+1,0)</f>
        <v>738</v>
      </c>
      <c r="BC741" s="134" t="s">
        <v>4741</v>
      </c>
      <c r="BD741" s="98">
        <v>0</v>
      </c>
      <c r="BE741" s="99" t="str">
        <f>IFERROR(VLOOKUP(ROWS($BC$4:BC741),$BB$4:$BC$2337,2,0),"")</f>
        <v>Klonowa (pow. sieradzki, woj. łódzkie)</v>
      </c>
      <c r="BF741" s="98">
        <v>0</v>
      </c>
      <c r="BG741" s="98">
        <f>IF(ISNUMBER(SEARCH('ankieta ESG'!$G$184,BH741)),MAX($BG$3:BG740)+1,0)</f>
        <v>738</v>
      </c>
      <c r="BH741" s="134" t="s">
        <v>4741</v>
      </c>
      <c r="BI741" s="98">
        <v>0</v>
      </c>
      <c r="BJ741" s="99" t="str">
        <f>IFERROR(VLOOKUP(ROWS($BH$4:BH741),$BG$4:$BH$2337,2,0),"")</f>
        <v>Klonowa (pow. sieradzki, woj. łódzkie)</v>
      </c>
      <c r="BK741" s="98">
        <v>0</v>
      </c>
      <c r="BL741" s="98">
        <f>IF(ISNUMBER(SEARCH('ankieta ESG'!$G$185,BM741)),MAX($BL$3:BL740)+1,0)</f>
        <v>738</v>
      </c>
      <c r="BM741" s="134" t="s">
        <v>4741</v>
      </c>
      <c r="BN741" s="98">
        <v>0</v>
      </c>
      <c r="BO741" s="99" t="str">
        <f>IFERROR(VLOOKUP(ROWS($BM$4:BM741),$BL$4:$BM$2337,2,0),"")</f>
        <v>Klonowa (pow. sieradzki, woj. łódzkie)</v>
      </c>
      <c r="BP741" s="98">
        <v>0</v>
      </c>
      <c r="BQ741" s="98">
        <f>IF(ISNUMBER(SEARCH('ankieta ESG'!$G$186,BR741)),MAX($BQ$3:BQ740)+1,0)</f>
        <v>738</v>
      </c>
      <c r="BR741" s="134" t="s">
        <v>4741</v>
      </c>
      <c r="BS741" s="98">
        <v>0</v>
      </c>
      <c r="BT741" s="99" t="str">
        <f>IFERROR(VLOOKUP(ROWS($BR$4:BR741),$BQ$4:$BR$2337,2,0),"")</f>
        <v>Klonowa (pow. sieradzki, woj. łódzkie)</v>
      </c>
      <c r="BU741" s="98">
        <v>0</v>
      </c>
      <c r="BV741" s="98">
        <f>IF(ISNUMBER(SEARCH('ankieta ESG'!$G$187,BW741)),MAX($BV$3:BV740)+1,0)</f>
        <v>738</v>
      </c>
      <c r="BW741" s="134" t="s">
        <v>4741</v>
      </c>
      <c r="BX741" s="98">
        <v>0</v>
      </c>
      <c r="BY741" s="99" t="str">
        <f>IFERROR(VLOOKUP(ROWS($BW$4:BW741),$BV$4:$BW$2337,2,0),"")</f>
        <v>Klonowa (pow. sieradzki, woj. łódzkie)</v>
      </c>
      <c r="BZ741" s="98">
        <v>0</v>
      </c>
      <c r="CA741" s="98">
        <f>IF(ISNUMBER(SEARCH('ankieta ESG'!$G$188,CB741)),MAX($CA$3:CA740)+1,0)</f>
        <v>738</v>
      </c>
      <c r="CB741" s="134" t="s">
        <v>4741</v>
      </c>
      <c r="CC741" s="98">
        <v>0</v>
      </c>
      <c r="CD741" s="99" t="str">
        <f>IFERROR(VLOOKUP(ROWS($CB$4:CB741),$CA$4:$CB$2337,2,0),"")</f>
        <v>Klonowa (pow. sieradzki, woj. łódzkie)</v>
      </c>
      <c r="CE741" s="98">
        <v>0</v>
      </c>
      <c r="CF741" s="98">
        <f>IF(ISNUMBER(SEARCH('ankieta ESG'!$G$189,CG741)),MAX($CF$3:CF740)+1,0)</f>
        <v>738</v>
      </c>
      <c r="CG741" s="134" t="s">
        <v>4741</v>
      </c>
      <c r="CH741" s="98">
        <v>0</v>
      </c>
      <c r="CI741" s="99" t="str">
        <f>IFERROR(VLOOKUP(ROWS($CG$4:CG741),$CF$4:$CG$2337,2,0),"")</f>
        <v>Klonowa (pow. sieradzki, woj. łódzkie)</v>
      </c>
      <c r="CJ741" s="98">
        <v>0</v>
      </c>
    </row>
    <row r="742" spans="2:88">
      <c r="B742" s="98">
        <f>IF(ISNUMBER(SEARCH('ankieta ESG'!$E$11,C742)),MAX(B$3:$B741)+1,0)</f>
        <v>739</v>
      </c>
      <c r="C742" s="99" t="s">
        <v>783</v>
      </c>
      <c r="D742" s="98">
        <v>0</v>
      </c>
      <c r="E742" s="99" t="str">
        <f>IFERROR(VLOOKUP(ROWS($C$4:C742),$B$4:$C$1385,2,0),"")</f>
        <v>10.92.Z Produkcja gotowej karmy dla zwierząt domowych (PKD 2025)</v>
      </c>
      <c r="F742" s="98">
        <v>0</v>
      </c>
      <c r="AM742" s="98">
        <f>IF(ISNUMBER(SEARCH('ankieta ESG'!$G$180,AN742)),MAX(AM$3:$AM741)+1,0)</f>
        <v>739</v>
      </c>
      <c r="AN742" s="134" t="s">
        <v>4742</v>
      </c>
      <c r="AO742" s="98">
        <v>0</v>
      </c>
      <c r="AP742" s="99" t="str">
        <f>IFERROR(VLOOKUP(ROWS($AN$4:AN742),$AM$4:$AN$2337,2,0),"")</f>
        <v>Kluczbork (pow. kluczborski, woj. opolskie)</v>
      </c>
      <c r="AQ742" s="98">
        <v>0</v>
      </c>
      <c r="AR742" s="98">
        <f>IF(ISNUMBER(SEARCH('ankieta ESG'!$G$181,AS742)),MAX($AR$3:AR741)+1,0)</f>
        <v>739</v>
      </c>
      <c r="AS742" s="134" t="s">
        <v>4742</v>
      </c>
      <c r="AT742" s="98">
        <v>0</v>
      </c>
      <c r="AU742" s="99" t="str">
        <f>IFERROR(VLOOKUP(ROWS($AS$4:AS742),$AR$4:$AS$2337,2,0),"")</f>
        <v>Kluczbork (pow. kluczborski, woj. opolskie)</v>
      </c>
      <c r="AV742" s="98">
        <v>0</v>
      </c>
      <c r="AW742" s="98">
        <f>IF(ISNUMBER(SEARCH('ankieta ESG'!$G$182,AX742)),MAX($AW$3:AW741)+1,0)</f>
        <v>739</v>
      </c>
      <c r="AX742" s="134" t="s">
        <v>4742</v>
      </c>
      <c r="AY742" s="98">
        <v>0</v>
      </c>
      <c r="AZ742" s="99" t="str">
        <f>IFERROR(VLOOKUP(ROWS($AX$4:AX742),$AW$4:$AX$2337,2,0),"")</f>
        <v>Kluczbork (pow. kluczborski, woj. opolskie)</v>
      </c>
      <c r="BA742" s="98">
        <v>0</v>
      </c>
      <c r="BB742" s="98">
        <f>IF(ISNUMBER(SEARCH('ankieta ESG'!$G$183,BC742)),MAX($BB$3:BB741)+1,0)</f>
        <v>739</v>
      </c>
      <c r="BC742" s="134" t="s">
        <v>4742</v>
      </c>
      <c r="BD742" s="98">
        <v>0</v>
      </c>
      <c r="BE742" s="99" t="str">
        <f>IFERROR(VLOOKUP(ROWS($BC$4:BC742),$BB$4:$BC$2337,2,0),"")</f>
        <v>Kluczbork (pow. kluczborski, woj. opolskie)</v>
      </c>
      <c r="BF742" s="98">
        <v>0</v>
      </c>
      <c r="BG742" s="98">
        <f>IF(ISNUMBER(SEARCH('ankieta ESG'!$G$184,BH742)),MAX($BG$3:BG741)+1,0)</f>
        <v>739</v>
      </c>
      <c r="BH742" s="134" t="s">
        <v>4742</v>
      </c>
      <c r="BI742" s="98">
        <v>0</v>
      </c>
      <c r="BJ742" s="99" t="str">
        <f>IFERROR(VLOOKUP(ROWS($BH$4:BH742),$BG$4:$BH$2337,2,0),"")</f>
        <v>Kluczbork (pow. kluczborski, woj. opolskie)</v>
      </c>
      <c r="BK742" s="98">
        <v>0</v>
      </c>
      <c r="BL742" s="98">
        <f>IF(ISNUMBER(SEARCH('ankieta ESG'!$G$185,BM742)),MAX($BL$3:BL741)+1,0)</f>
        <v>739</v>
      </c>
      <c r="BM742" s="134" t="s">
        <v>4742</v>
      </c>
      <c r="BN742" s="98">
        <v>0</v>
      </c>
      <c r="BO742" s="99" t="str">
        <f>IFERROR(VLOOKUP(ROWS($BM$4:BM742),$BL$4:$BM$2337,2,0),"")</f>
        <v>Kluczbork (pow. kluczborski, woj. opolskie)</v>
      </c>
      <c r="BP742" s="98">
        <v>0</v>
      </c>
      <c r="BQ742" s="98">
        <f>IF(ISNUMBER(SEARCH('ankieta ESG'!$G$186,BR742)),MAX($BQ$3:BQ741)+1,0)</f>
        <v>739</v>
      </c>
      <c r="BR742" s="134" t="s">
        <v>4742</v>
      </c>
      <c r="BS742" s="98">
        <v>0</v>
      </c>
      <c r="BT742" s="99" t="str">
        <f>IFERROR(VLOOKUP(ROWS($BR$4:BR742),$BQ$4:$BR$2337,2,0),"")</f>
        <v>Kluczbork (pow. kluczborski, woj. opolskie)</v>
      </c>
      <c r="BU742" s="98">
        <v>0</v>
      </c>
      <c r="BV742" s="98">
        <f>IF(ISNUMBER(SEARCH('ankieta ESG'!$G$187,BW742)),MAX($BV$3:BV741)+1,0)</f>
        <v>739</v>
      </c>
      <c r="BW742" s="134" t="s">
        <v>4742</v>
      </c>
      <c r="BX742" s="98">
        <v>0</v>
      </c>
      <c r="BY742" s="99" t="str">
        <f>IFERROR(VLOOKUP(ROWS($BW$4:BW742),$BV$4:$BW$2337,2,0),"")</f>
        <v>Kluczbork (pow. kluczborski, woj. opolskie)</v>
      </c>
      <c r="BZ742" s="98">
        <v>0</v>
      </c>
      <c r="CA742" s="98">
        <f>IF(ISNUMBER(SEARCH('ankieta ESG'!$G$188,CB742)),MAX($CA$3:CA741)+1,0)</f>
        <v>739</v>
      </c>
      <c r="CB742" s="134" t="s">
        <v>4742</v>
      </c>
      <c r="CC742" s="98">
        <v>0</v>
      </c>
      <c r="CD742" s="99" t="str">
        <f>IFERROR(VLOOKUP(ROWS($CB$4:CB742),$CA$4:$CB$2337,2,0),"")</f>
        <v>Kluczbork (pow. kluczborski, woj. opolskie)</v>
      </c>
      <c r="CE742" s="98">
        <v>0</v>
      </c>
      <c r="CF742" s="98">
        <f>IF(ISNUMBER(SEARCH('ankieta ESG'!$G$189,CG742)),MAX($CF$3:CF741)+1,0)</f>
        <v>739</v>
      </c>
      <c r="CG742" s="134" t="s">
        <v>4742</v>
      </c>
      <c r="CH742" s="98">
        <v>0</v>
      </c>
      <c r="CI742" s="99" t="str">
        <f>IFERROR(VLOOKUP(ROWS($CG$4:CG742),$CF$4:$CG$2337,2,0),"")</f>
        <v>Kluczbork (pow. kluczborski, woj. opolskie)</v>
      </c>
      <c r="CJ742" s="98">
        <v>0</v>
      </c>
    </row>
    <row r="743" spans="2:88">
      <c r="B743" s="98">
        <f>IF(ISNUMBER(SEARCH('ankieta ESG'!$E$11,C743)),MAX(B$3:$B742)+1,0)</f>
        <v>740</v>
      </c>
      <c r="C743" s="99" t="s">
        <v>784</v>
      </c>
      <c r="D743" s="98">
        <v>0</v>
      </c>
      <c r="E743" s="99" t="str">
        <f>IFERROR(VLOOKUP(ROWS($C$4:C743),$B$4:$C$1385,2,0),"")</f>
        <v>11.01.Z Destylowanie, rektyfikowanie i mieszanie alkoholi (PKD 2025)</v>
      </c>
      <c r="F743" s="98">
        <v>0</v>
      </c>
      <c r="AM743" s="98">
        <f>IF(ISNUMBER(SEARCH('ankieta ESG'!$G$180,AN743)),MAX(AM$3:$AM742)+1,0)</f>
        <v>740</v>
      </c>
      <c r="AN743" s="134" t="s">
        <v>4743</v>
      </c>
      <c r="AO743" s="98">
        <v>0</v>
      </c>
      <c r="AP743" s="99" t="str">
        <f>IFERROR(VLOOKUP(ROWS($AN$4:AN743),$AM$4:$AN$2337,2,0),"")</f>
        <v>Klucze (pow. olkuski, woj. małopolskie)</v>
      </c>
      <c r="AQ743" s="98">
        <v>0</v>
      </c>
      <c r="AR743" s="98">
        <f>IF(ISNUMBER(SEARCH('ankieta ESG'!$G$181,AS743)),MAX($AR$3:AR742)+1,0)</f>
        <v>740</v>
      </c>
      <c r="AS743" s="134" t="s">
        <v>4743</v>
      </c>
      <c r="AT743" s="98">
        <v>0</v>
      </c>
      <c r="AU743" s="99" t="str">
        <f>IFERROR(VLOOKUP(ROWS($AS$4:AS743),$AR$4:$AS$2337,2,0),"")</f>
        <v>Klucze (pow. olkuski, woj. małopolskie)</v>
      </c>
      <c r="AV743" s="98">
        <v>0</v>
      </c>
      <c r="AW743" s="98">
        <f>IF(ISNUMBER(SEARCH('ankieta ESG'!$G$182,AX743)),MAX($AW$3:AW742)+1,0)</f>
        <v>740</v>
      </c>
      <c r="AX743" s="134" t="s">
        <v>4743</v>
      </c>
      <c r="AY743" s="98">
        <v>0</v>
      </c>
      <c r="AZ743" s="99" t="str">
        <f>IFERROR(VLOOKUP(ROWS($AX$4:AX743),$AW$4:$AX$2337,2,0),"")</f>
        <v>Klucze (pow. olkuski, woj. małopolskie)</v>
      </c>
      <c r="BA743" s="98">
        <v>0</v>
      </c>
      <c r="BB743" s="98">
        <f>IF(ISNUMBER(SEARCH('ankieta ESG'!$G$183,BC743)),MAX($BB$3:BB742)+1,0)</f>
        <v>740</v>
      </c>
      <c r="BC743" s="134" t="s">
        <v>4743</v>
      </c>
      <c r="BD743" s="98">
        <v>0</v>
      </c>
      <c r="BE743" s="99" t="str">
        <f>IFERROR(VLOOKUP(ROWS($BC$4:BC743),$BB$4:$BC$2337,2,0),"")</f>
        <v>Klucze (pow. olkuski, woj. małopolskie)</v>
      </c>
      <c r="BF743" s="98">
        <v>0</v>
      </c>
      <c r="BG743" s="98">
        <f>IF(ISNUMBER(SEARCH('ankieta ESG'!$G$184,BH743)),MAX($BG$3:BG742)+1,0)</f>
        <v>740</v>
      </c>
      <c r="BH743" s="134" t="s">
        <v>4743</v>
      </c>
      <c r="BI743" s="98">
        <v>0</v>
      </c>
      <c r="BJ743" s="99" t="str">
        <f>IFERROR(VLOOKUP(ROWS($BH$4:BH743),$BG$4:$BH$2337,2,0),"")</f>
        <v>Klucze (pow. olkuski, woj. małopolskie)</v>
      </c>
      <c r="BK743" s="98">
        <v>0</v>
      </c>
      <c r="BL743" s="98">
        <f>IF(ISNUMBER(SEARCH('ankieta ESG'!$G$185,BM743)),MAX($BL$3:BL742)+1,0)</f>
        <v>740</v>
      </c>
      <c r="BM743" s="134" t="s">
        <v>4743</v>
      </c>
      <c r="BN743" s="98">
        <v>0</v>
      </c>
      <c r="BO743" s="99" t="str">
        <f>IFERROR(VLOOKUP(ROWS($BM$4:BM743),$BL$4:$BM$2337,2,0),"")</f>
        <v>Klucze (pow. olkuski, woj. małopolskie)</v>
      </c>
      <c r="BP743" s="98">
        <v>0</v>
      </c>
      <c r="BQ743" s="98">
        <f>IF(ISNUMBER(SEARCH('ankieta ESG'!$G$186,BR743)),MAX($BQ$3:BQ742)+1,0)</f>
        <v>740</v>
      </c>
      <c r="BR743" s="134" t="s">
        <v>4743</v>
      </c>
      <c r="BS743" s="98">
        <v>0</v>
      </c>
      <c r="BT743" s="99" t="str">
        <f>IFERROR(VLOOKUP(ROWS($BR$4:BR743),$BQ$4:$BR$2337,2,0),"")</f>
        <v>Klucze (pow. olkuski, woj. małopolskie)</v>
      </c>
      <c r="BU743" s="98">
        <v>0</v>
      </c>
      <c r="BV743" s="98">
        <f>IF(ISNUMBER(SEARCH('ankieta ESG'!$G$187,BW743)),MAX($BV$3:BV742)+1,0)</f>
        <v>740</v>
      </c>
      <c r="BW743" s="134" t="s">
        <v>4743</v>
      </c>
      <c r="BX743" s="98">
        <v>0</v>
      </c>
      <c r="BY743" s="99" t="str">
        <f>IFERROR(VLOOKUP(ROWS($BW$4:BW743),$BV$4:$BW$2337,2,0),"")</f>
        <v>Klucze (pow. olkuski, woj. małopolskie)</v>
      </c>
      <c r="BZ743" s="98">
        <v>0</v>
      </c>
      <c r="CA743" s="98">
        <f>IF(ISNUMBER(SEARCH('ankieta ESG'!$G$188,CB743)),MAX($CA$3:CA742)+1,0)</f>
        <v>740</v>
      </c>
      <c r="CB743" s="134" t="s">
        <v>4743</v>
      </c>
      <c r="CC743" s="98">
        <v>0</v>
      </c>
      <c r="CD743" s="99" t="str">
        <f>IFERROR(VLOOKUP(ROWS($CB$4:CB743),$CA$4:$CB$2337,2,0),"")</f>
        <v>Klucze (pow. olkuski, woj. małopolskie)</v>
      </c>
      <c r="CE743" s="98">
        <v>0</v>
      </c>
      <c r="CF743" s="98">
        <f>IF(ISNUMBER(SEARCH('ankieta ESG'!$G$189,CG743)),MAX($CF$3:CF742)+1,0)</f>
        <v>740</v>
      </c>
      <c r="CG743" s="134" t="s">
        <v>4743</v>
      </c>
      <c r="CH743" s="98">
        <v>0</v>
      </c>
      <c r="CI743" s="99" t="str">
        <f>IFERROR(VLOOKUP(ROWS($CG$4:CG743),$CF$4:$CG$2337,2,0),"")</f>
        <v>Klucze (pow. olkuski, woj. małopolskie)</v>
      </c>
      <c r="CJ743" s="98">
        <v>0</v>
      </c>
    </row>
    <row r="744" spans="2:88">
      <c r="B744" s="98">
        <f>IF(ISNUMBER(SEARCH('ankieta ESG'!$E$11,C744)),MAX(B$3:$B743)+1,0)</f>
        <v>741</v>
      </c>
      <c r="C744" s="99" t="s">
        <v>785</v>
      </c>
      <c r="D744" s="98">
        <v>0</v>
      </c>
      <c r="E744" s="99" t="str">
        <f>IFERROR(VLOOKUP(ROWS($C$4:C744),$B$4:$C$1385,2,0),"")</f>
        <v>11.02.Z Produkcja win gronowych (PKD 2025)</v>
      </c>
      <c r="F744" s="98">
        <v>0</v>
      </c>
      <c r="AM744" s="98">
        <f>IF(ISNUMBER(SEARCH('ankieta ESG'!$G$180,AN744)),MAX(AM$3:$AM743)+1,0)</f>
        <v>741</v>
      </c>
      <c r="AN744" s="134" t="s">
        <v>4744</v>
      </c>
      <c r="AO744" s="98">
        <v>0</v>
      </c>
      <c r="AP744" s="99" t="str">
        <f>IFERROR(VLOOKUP(ROWS($AN$4:AN744),$AM$4:$AN$2337,2,0),"")</f>
        <v>Kluczewsko (pow. włoszczowski, woj. świętokrzyskie)</v>
      </c>
      <c r="AQ744" s="98">
        <v>0</v>
      </c>
      <c r="AR744" s="98">
        <f>IF(ISNUMBER(SEARCH('ankieta ESG'!$G$181,AS744)),MAX($AR$3:AR743)+1,0)</f>
        <v>741</v>
      </c>
      <c r="AS744" s="134" t="s">
        <v>4744</v>
      </c>
      <c r="AT744" s="98">
        <v>0</v>
      </c>
      <c r="AU744" s="99" t="str">
        <f>IFERROR(VLOOKUP(ROWS($AS$4:AS744),$AR$4:$AS$2337,2,0),"")</f>
        <v>Kluczewsko (pow. włoszczowski, woj. świętokrzyskie)</v>
      </c>
      <c r="AV744" s="98">
        <v>0</v>
      </c>
      <c r="AW744" s="98">
        <f>IF(ISNUMBER(SEARCH('ankieta ESG'!$G$182,AX744)),MAX($AW$3:AW743)+1,0)</f>
        <v>741</v>
      </c>
      <c r="AX744" s="134" t="s">
        <v>4744</v>
      </c>
      <c r="AY744" s="98">
        <v>0</v>
      </c>
      <c r="AZ744" s="99" t="str">
        <f>IFERROR(VLOOKUP(ROWS($AX$4:AX744),$AW$4:$AX$2337,2,0),"")</f>
        <v>Kluczewsko (pow. włoszczowski, woj. świętokrzyskie)</v>
      </c>
      <c r="BA744" s="98">
        <v>0</v>
      </c>
      <c r="BB744" s="98">
        <f>IF(ISNUMBER(SEARCH('ankieta ESG'!$G$183,BC744)),MAX($BB$3:BB743)+1,0)</f>
        <v>741</v>
      </c>
      <c r="BC744" s="134" t="s">
        <v>4744</v>
      </c>
      <c r="BD744" s="98">
        <v>0</v>
      </c>
      <c r="BE744" s="99" t="str">
        <f>IFERROR(VLOOKUP(ROWS($BC$4:BC744),$BB$4:$BC$2337,2,0),"")</f>
        <v>Kluczewsko (pow. włoszczowski, woj. świętokrzyskie)</v>
      </c>
      <c r="BF744" s="98">
        <v>0</v>
      </c>
      <c r="BG744" s="98">
        <f>IF(ISNUMBER(SEARCH('ankieta ESG'!$G$184,BH744)),MAX($BG$3:BG743)+1,0)</f>
        <v>741</v>
      </c>
      <c r="BH744" s="134" t="s">
        <v>4744</v>
      </c>
      <c r="BI744" s="98">
        <v>0</v>
      </c>
      <c r="BJ744" s="99" t="str">
        <f>IFERROR(VLOOKUP(ROWS($BH$4:BH744),$BG$4:$BH$2337,2,0),"")</f>
        <v>Kluczewsko (pow. włoszczowski, woj. świętokrzyskie)</v>
      </c>
      <c r="BK744" s="98">
        <v>0</v>
      </c>
      <c r="BL744" s="98">
        <f>IF(ISNUMBER(SEARCH('ankieta ESG'!$G$185,BM744)),MAX($BL$3:BL743)+1,0)</f>
        <v>741</v>
      </c>
      <c r="BM744" s="134" t="s">
        <v>4744</v>
      </c>
      <c r="BN744" s="98">
        <v>0</v>
      </c>
      <c r="BO744" s="99" t="str">
        <f>IFERROR(VLOOKUP(ROWS($BM$4:BM744),$BL$4:$BM$2337,2,0),"")</f>
        <v>Kluczewsko (pow. włoszczowski, woj. świętokrzyskie)</v>
      </c>
      <c r="BP744" s="98">
        <v>0</v>
      </c>
      <c r="BQ744" s="98">
        <f>IF(ISNUMBER(SEARCH('ankieta ESG'!$G$186,BR744)),MAX($BQ$3:BQ743)+1,0)</f>
        <v>741</v>
      </c>
      <c r="BR744" s="134" t="s">
        <v>4744</v>
      </c>
      <c r="BS744" s="98">
        <v>0</v>
      </c>
      <c r="BT744" s="99" t="str">
        <f>IFERROR(VLOOKUP(ROWS($BR$4:BR744),$BQ$4:$BR$2337,2,0),"")</f>
        <v>Kluczewsko (pow. włoszczowski, woj. świętokrzyskie)</v>
      </c>
      <c r="BU744" s="98">
        <v>0</v>
      </c>
      <c r="BV744" s="98">
        <f>IF(ISNUMBER(SEARCH('ankieta ESG'!$G$187,BW744)),MAX($BV$3:BV743)+1,0)</f>
        <v>741</v>
      </c>
      <c r="BW744" s="134" t="s">
        <v>4744</v>
      </c>
      <c r="BX744" s="98">
        <v>0</v>
      </c>
      <c r="BY744" s="99" t="str">
        <f>IFERROR(VLOOKUP(ROWS($BW$4:BW744),$BV$4:$BW$2337,2,0),"")</f>
        <v>Kluczewsko (pow. włoszczowski, woj. świętokrzyskie)</v>
      </c>
      <c r="BZ744" s="98">
        <v>0</v>
      </c>
      <c r="CA744" s="98">
        <f>IF(ISNUMBER(SEARCH('ankieta ESG'!$G$188,CB744)),MAX($CA$3:CA743)+1,0)</f>
        <v>741</v>
      </c>
      <c r="CB744" s="134" t="s">
        <v>4744</v>
      </c>
      <c r="CC744" s="98">
        <v>0</v>
      </c>
      <c r="CD744" s="99" t="str">
        <f>IFERROR(VLOOKUP(ROWS($CB$4:CB744),$CA$4:$CB$2337,2,0),"")</f>
        <v>Kluczewsko (pow. włoszczowski, woj. świętokrzyskie)</v>
      </c>
      <c r="CE744" s="98">
        <v>0</v>
      </c>
      <c r="CF744" s="98">
        <f>IF(ISNUMBER(SEARCH('ankieta ESG'!$G$189,CG744)),MAX($CF$3:CF743)+1,0)</f>
        <v>741</v>
      </c>
      <c r="CG744" s="134" t="s">
        <v>4744</v>
      </c>
      <c r="CH744" s="98">
        <v>0</v>
      </c>
      <c r="CI744" s="99" t="str">
        <f>IFERROR(VLOOKUP(ROWS($CG$4:CG744),$CF$4:$CG$2337,2,0),"")</f>
        <v>Kluczewsko (pow. włoszczowski, woj. świętokrzyskie)</v>
      </c>
      <c r="CJ744" s="98">
        <v>0</v>
      </c>
    </row>
    <row r="745" spans="2:88">
      <c r="B745" s="98">
        <f>IF(ISNUMBER(SEARCH('ankieta ESG'!$E$11,C745)),MAX(B$3:$B744)+1,0)</f>
        <v>742</v>
      </c>
      <c r="C745" s="99" t="s">
        <v>786</v>
      </c>
      <c r="D745" s="98">
        <v>0</v>
      </c>
      <c r="E745" s="99" t="str">
        <f>IFERROR(VLOOKUP(ROWS($C$4:C745),$B$4:$C$1385,2,0),"")</f>
        <v>11.03.Z Produkcja cydru i pozostałych owocowych napojów fermentowanych (PKD 2025)</v>
      </c>
      <c r="F745" s="98">
        <v>0</v>
      </c>
      <c r="AM745" s="98">
        <f>IF(ISNUMBER(SEARCH('ankieta ESG'!$G$180,AN745)),MAX(AM$3:$AM744)+1,0)</f>
        <v>742</v>
      </c>
      <c r="AN745" s="134" t="s">
        <v>4745</v>
      </c>
      <c r="AO745" s="98">
        <v>0</v>
      </c>
      <c r="AP745" s="99" t="str">
        <f>IFERROR(VLOOKUP(ROWS($AN$4:AN745),$AM$4:$AN$2337,2,0),"")</f>
        <v>Kluki (pow. bełchatowski, woj. łódzkie)</v>
      </c>
      <c r="AQ745" s="98">
        <v>0</v>
      </c>
      <c r="AR745" s="98">
        <f>IF(ISNUMBER(SEARCH('ankieta ESG'!$G$181,AS745)),MAX($AR$3:AR744)+1,0)</f>
        <v>742</v>
      </c>
      <c r="AS745" s="134" t="s">
        <v>4745</v>
      </c>
      <c r="AT745" s="98">
        <v>0</v>
      </c>
      <c r="AU745" s="99" t="str">
        <f>IFERROR(VLOOKUP(ROWS($AS$4:AS745),$AR$4:$AS$2337,2,0),"")</f>
        <v>Kluki (pow. bełchatowski, woj. łódzkie)</v>
      </c>
      <c r="AV745" s="98">
        <v>0</v>
      </c>
      <c r="AW745" s="98">
        <f>IF(ISNUMBER(SEARCH('ankieta ESG'!$G$182,AX745)),MAX($AW$3:AW744)+1,0)</f>
        <v>742</v>
      </c>
      <c r="AX745" s="134" t="s">
        <v>4745</v>
      </c>
      <c r="AY745" s="98">
        <v>0</v>
      </c>
      <c r="AZ745" s="99" t="str">
        <f>IFERROR(VLOOKUP(ROWS($AX$4:AX745),$AW$4:$AX$2337,2,0),"")</f>
        <v>Kluki (pow. bełchatowski, woj. łódzkie)</v>
      </c>
      <c r="BA745" s="98">
        <v>0</v>
      </c>
      <c r="BB745" s="98">
        <f>IF(ISNUMBER(SEARCH('ankieta ESG'!$G$183,BC745)),MAX($BB$3:BB744)+1,0)</f>
        <v>742</v>
      </c>
      <c r="BC745" s="134" t="s">
        <v>4745</v>
      </c>
      <c r="BD745" s="98">
        <v>0</v>
      </c>
      <c r="BE745" s="99" t="str">
        <f>IFERROR(VLOOKUP(ROWS($BC$4:BC745),$BB$4:$BC$2337,2,0),"")</f>
        <v>Kluki (pow. bełchatowski, woj. łódzkie)</v>
      </c>
      <c r="BF745" s="98">
        <v>0</v>
      </c>
      <c r="BG745" s="98">
        <f>IF(ISNUMBER(SEARCH('ankieta ESG'!$G$184,BH745)),MAX($BG$3:BG744)+1,0)</f>
        <v>742</v>
      </c>
      <c r="BH745" s="134" t="s">
        <v>4745</v>
      </c>
      <c r="BI745" s="98">
        <v>0</v>
      </c>
      <c r="BJ745" s="99" t="str">
        <f>IFERROR(VLOOKUP(ROWS($BH$4:BH745),$BG$4:$BH$2337,2,0),"")</f>
        <v>Kluki (pow. bełchatowski, woj. łódzkie)</v>
      </c>
      <c r="BK745" s="98">
        <v>0</v>
      </c>
      <c r="BL745" s="98">
        <f>IF(ISNUMBER(SEARCH('ankieta ESG'!$G$185,BM745)),MAX($BL$3:BL744)+1,0)</f>
        <v>742</v>
      </c>
      <c r="BM745" s="134" t="s">
        <v>4745</v>
      </c>
      <c r="BN745" s="98">
        <v>0</v>
      </c>
      <c r="BO745" s="99" t="str">
        <f>IFERROR(VLOOKUP(ROWS($BM$4:BM745),$BL$4:$BM$2337,2,0),"")</f>
        <v>Kluki (pow. bełchatowski, woj. łódzkie)</v>
      </c>
      <c r="BP745" s="98">
        <v>0</v>
      </c>
      <c r="BQ745" s="98">
        <f>IF(ISNUMBER(SEARCH('ankieta ESG'!$G$186,BR745)),MAX($BQ$3:BQ744)+1,0)</f>
        <v>742</v>
      </c>
      <c r="BR745" s="134" t="s">
        <v>4745</v>
      </c>
      <c r="BS745" s="98">
        <v>0</v>
      </c>
      <c r="BT745" s="99" t="str">
        <f>IFERROR(VLOOKUP(ROWS($BR$4:BR745),$BQ$4:$BR$2337,2,0),"")</f>
        <v>Kluki (pow. bełchatowski, woj. łódzkie)</v>
      </c>
      <c r="BU745" s="98">
        <v>0</v>
      </c>
      <c r="BV745" s="98">
        <f>IF(ISNUMBER(SEARCH('ankieta ESG'!$G$187,BW745)),MAX($BV$3:BV744)+1,0)</f>
        <v>742</v>
      </c>
      <c r="BW745" s="134" t="s">
        <v>4745</v>
      </c>
      <c r="BX745" s="98">
        <v>0</v>
      </c>
      <c r="BY745" s="99" t="str">
        <f>IFERROR(VLOOKUP(ROWS($BW$4:BW745),$BV$4:$BW$2337,2,0),"")</f>
        <v>Kluki (pow. bełchatowski, woj. łódzkie)</v>
      </c>
      <c r="BZ745" s="98">
        <v>0</v>
      </c>
      <c r="CA745" s="98">
        <f>IF(ISNUMBER(SEARCH('ankieta ESG'!$G$188,CB745)),MAX($CA$3:CA744)+1,0)</f>
        <v>742</v>
      </c>
      <c r="CB745" s="134" t="s">
        <v>4745</v>
      </c>
      <c r="CC745" s="98">
        <v>0</v>
      </c>
      <c r="CD745" s="99" t="str">
        <f>IFERROR(VLOOKUP(ROWS($CB$4:CB745),$CA$4:$CB$2337,2,0),"")</f>
        <v>Kluki (pow. bełchatowski, woj. łódzkie)</v>
      </c>
      <c r="CE745" s="98">
        <v>0</v>
      </c>
      <c r="CF745" s="98">
        <f>IF(ISNUMBER(SEARCH('ankieta ESG'!$G$189,CG745)),MAX($CF$3:CF744)+1,0)</f>
        <v>742</v>
      </c>
      <c r="CG745" s="134" t="s">
        <v>4745</v>
      </c>
      <c r="CH745" s="98">
        <v>0</v>
      </c>
      <c r="CI745" s="99" t="str">
        <f>IFERROR(VLOOKUP(ROWS($CG$4:CG745),$CF$4:$CG$2337,2,0),"")</f>
        <v>Kluki (pow. bełchatowski, woj. łódzkie)</v>
      </c>
      <c r="CJ745" s="98">
        <v>0</v>
      </c>
    </row>
    <row r="746" spans="2:88">
      <c r="B746" s="98">
        <f>IF(ISNUMBER(SEARCH('ankieta ESG'!$E$11,C746)),MAX(B$3:$B745)+1,0)</f>
        <v>743</v>
      </c>
      <c r="C746" s="99" t="s">
        <v>787</v>
      </c>
      <c r="D746" s="98">
        <v>0</v>
      </c>
      <c r="E746" s="99" t="str">
        <f>IFERROR(VLOOKUP(ROWS($C$4:C746),$B$4:$C$1385,2,0),"")</f>
        <v>11.04.Z Produkcja pozostałych niedestylowanych napojów fermentowanych (PKD 2025)</v>
      </c>
      <c r="F746" s="98">
        <v>0</v>
      </c>
      <c r="AM746" s="98">
        <f>IF(ISNUMBER(SEARCH('ankieta ESG'!$G$180,AN746)),MAX(AM$3:$AM745)+1,0)</f>
        <v>743</v>
      </c>
      <c r="AN746" s="134" t="s">
        <v>4746</v>
      </c>
      <c r="AO746" s="98">
        <v>0</v>
      </c>
      <c r="AP746" s="99" t="str">
        <f>IFERROR(VLOOKUP(ROWS($AN$4:AN746),$AM$4:$AN$2337,2,0),"")</f>
        <v>Klukowo (pow. wysokomazowiecki, woj. podlaskie)</v>
      </c>
      <c r="AQ746" s="98">
        <v>0</v>
      </c>
      <c r="AR746" s="98">
        <f>IF(ISNUMBER(SEARCH('ankieta ESG'!$G$181,AS746)),MAX($AR$3:AR745)+1,0)</f>
        <v>743</v>
      </c>
      <c r="AS746" s="134" t="s">
        <v>4746</v>
      </c>
      <c r="AT746" s="98">
        <v>0</v>
      </c>
      <c r="AU746" s="99" t="str">
        <f>IFERROR(VLOOKUP(ROWS($AS$4:AS746),$AR$4:$AS$2337,2,0),"")</f>
        <v>Klukowo (pow. wysokomazowiecki, woj. podlaskie)</v>
      </c>
      <c r="AV746" s="98">
        <v>0</v>
      </c>
      <c r="AW746" s="98">
        <f>IF(ISNUMBER(SEARCH('ankieta ESG'!$G$182,AX746)),MAX($AW$3:AW745)+1,0)</f>
        <v>743</v>
      </c>
      <c r="AX746" s="134" t="s">
        <v>4746</v>
      </c>
      <c r="AY746" s="98">
        <v>0</v>
      </c>
      <c r="AZ746" s="99" t="str">
        <f>IFERROR(VLOOKUP(ROWS($AX$4:AX746),$AW$4:$AX$2337,2,0),"")</f>
        <v>Klukowo (pow. wysokomazowiecki, woj. podlaskie)</v>
      </c>
      <c r="BA746" s="98">
        <v>0</v>
      </c>
      <c r="BB746" s="98">
        <f>IF(ISNUMBER(SEARCH('ankieta ESG'!$G$183,BC746)),MAX($BB$3:BB745)+1,0)</f>
        <v>743</v>
      </c>
      <c r="BC746" s="134" t="s">
        <v>4746</v>
      </c>
      <c r="BD746" s="98">
        <v>0</v>
      </c>
      <c r="BE746" s="99" t="str">
        <f>IFERROR(VLOOKUP(ROWS($BC$4:BC746),$BB$4:$BC$2337,2,0),"")</f>
        <v>Klukowo (pow. wysokomazowiecki, woj. podlaskie)</v>
      </c>
      <c r="BF746" s="98">
        <v>0</v>
      </c>
      <c r="BG746" s="98">
        <f>IF(ISNUMBER(SEARCH('ankieta ESG'!$G$184,BH746)),MAX($BG$3:BG745)+1,0)</f>
        <v>743</v>
      </c>
      <c r="BH746" s="134" t="s">
        <v>4746</v>
      </c>
      <c r="BI746" s="98">
        <v>0</v>
      </c>
      <c r="BJ746" s="99" t="str">
        <f>IFERROR(VLOOKUP(ROWS($BH$4:BH746),$BG$4:$BH$2337,2,0),"")</f>
        <v>Klukowo (pow. wysokomazowiecki, woj. podlaskie)</v>
      </c>
      <c r="BK746" s="98">
        <v>0</v>
      </c>
      <c r="BL746" s="98">
        <f>IF(ISNUMBER(SEARCH('ankieta ESG'!$G$185,BM746)),MAX($BL$3:BL745)+1,0)</f>
        <v>743</v>
      </c>
      <c r="BM746" s="134" t="s">
        <v>4746</v>
      </c>
      <c r="BN746" s="98">
        <v>0</v>
      </c>
      <c r="BO746" s="99" t="str">
        <f>IFERROR(VLOOKUP(ROWS($BM$4:BM746),$BL$4:$BM$2337,2,0),"")</f>
        <v>Klukowo (pow. wysokomazowiecki, woj. podlaskie)</v>
      </c>
      <c r="BP746" s="98">
        <v>0</v>
      </c>
      <c r="BQ746" s="98">
        <f>IF(ISNUMBER(SEARCH('ankieta ESG'!$G$186,BR746)),MAX($BQ$3:BQ745)+1,0)</f>
        <v>743</v>
      </c>
      <c r="BR746" s="134" t="s">
        <v>4746</v>
      </c>
      <c r="BS746" s="98">
        <v>0</v>
      </c>
      <c r="BT746" s="99" t="str">
        <f>IFERROR(VLOOKUP(ROWS($BR$4:BR746),$BQ$4:$BR$2337,2,0),"")</f>
        <v>Klukowo (pow. wysokomazowiecki, woj. podlaskie)</v>
      </c>
      <c r="BU746" s="98">
        <v>0</v>
      </c>
      <c r="BV746" s="98">
        <f>IF(ISNUMBER(SEARCH('ankieta ESG'!$G$187,BW746)),MAX($BV$3:BV745)+1,0)</f>
        <v>743</v>
      </c>
      <c r="BW746" s="134" t="s">
        <v>4746</v>
      </c>
      <c r="BX746" s="98">
        <v>0</v>
      </c>
      <c r="BY746" s="99" t="str">
        <f>IFERROR(VLOOKUP(ROWS($BW$4:BW746),$BV$4:$BW$2337,2,0),"")</f>
        <v>Klukowo (pow. wysokomazowiecki, woj. podlaskie)</v>
      </c>
      <c r="BZ746" s="98">
        <v>0</v>
      </c>
      <c r="CA746" s="98">
        <f>IF(ISNUMBER(SEARCH('ankieta ESG'!$G$188,CB746)),MAX($CA$3:CA745)+1,0)</f>
        <v>743</v>
      </c>
      <c r="CB746" s="134" t="s">
        <v>4746</v>
      </c>
      <c r="CC746" s="98">
        <v>0</v>
      </c>
      <c r="CD746" s="99" t="str">
        <f>IFERROR(VLOOKUP(ROWS($CB$4:CB746),$CA$4:$CB$2337,2,0),"")</f>
        <v>Klukowo (pow. wysokomazowiecki, woj. podlaskie)</v>
      </c>
      <c r="CE746" s="98">
        <v>0</v>
      </c>
      <c r="CF746" s="98">
        <f>IF(ISNUMBER(SEARCH('ankieta ESG'!$G$189,CG746)),MAX($CF$3:CF745)+1,0)</f>
        <v>743</v>
      </c>
      <c r="CG746" s="134" t="s">
        <v>4746</v>
      </c>
      <c r="CH746" s="98">
        <v>0</v>
      </c>
      <c r="CI746" s="99" t="str">
        <f>IFERROR(VLOOKUP(ROWS($CG$4:CG746),$CF$4:$CG$2337,2,0),"")</f>
        <v>Klukowo (pow. wysokomazowiecki, woj. podlaskie)</v>
      </c>
      <c r="CJ746" s="98">
        <v>0</v>
      </c>
    </row>
    <row r="747" spans="2:88">
      <c r="B747" s="98">
        <f>IF(ISNUMBER(SEARCH('ankieta ESG'!$E$11,C747)),MAX(B$3:$B746)+1,0)</f>
        <v>744</v>
      </c>
      <c r="C747" s="99" t="s">
        <v>788</v>
      </c>
      <c r="D747" s="98">
        <v>0</v>
      </c>
      <c r="E747" s="99" t="str">
        <f>IFERROR(VLOOKUP(ROWS($C$4:C747),$B$4:$C$1385,2,0),"")</f>
        <v>11.05.Z Produkcja piwa (PKD 2025)</v>
      </c>
      <c r="F747" s="98">
        <v>0</v>
      </c>
      <c r="AM747" s="98">
        <f>IF(ISNUMBER(SEARCH('ankieta ESG'!$G$180,AN747)),MAX(AM$3:$AM746)+1,0)</f>
        <v>744</v>
      </c>
      <c r="AN747" s="134" t="s">
        <v>4747</v>
      </c>
      <c r="AO747" s="98">
        <v>0</v>
      </c>
      <c r="AP747" s="99" t="str">
        <f>IFERROR(VLOOKUP(ROWS($AN$4:AN747),$AM$4:$AN$2337,2,0),"")</f>
        <v>Klwów (pow. przysuski, woj. mazowieckie)</v>
      </c>
      <c r="AQ747" s="98">
        <v>0</v>
      </c>
      <c r="AR747" s="98">
        <f>IF(ISNUMBER(SEARCH('ankieta ESG'!$G$181,AS747)),MAX($AR$3:AR746)+1,0)</f>
        <v>744</v>
      </c>
      <c r="AS747" s="134" t="s">
        <v>4747</v>
      </c>
      <c r="AT747" s="98">
        <v>0</v>
      </c>
      <c r="AU747" s="99" t="str">
        <f>IFERROR(VLOOKUP(ROWS($AS$4:AS747),$AR$4:$AS$2337,2,0),"")</f>
        <v>Klwów (pow. przysuski, woj. mazowieckie)</v>
      </c>
      <c r="AV747" s="98">
        <v>0</v>
      </c>
      <c r="AW747" s="98">
        <f>IF(ISNUMBER(SEARCH('ankieta ESG'!$G$182,AX747)),MAX($AW$3:AW746)+1,0)</f>
        <v>744</v>
      </c>
      <c r="AX747" s="134" t="s">
        <v>4747</v>
      </c>
      <c r="AY747" s="98">
        <v>0</v>
      </c>
      <c r="AZ747" s="99" t="str">
        <f>IFERROR(VLOOKUP(ROWS($AX$4:AX747),$AW$4:$AX$2337,2,0),"")</f>
        <v>Klwów (pow. przysuski, woj. mazowieckie)</v>
      </c>
      <c r="BA747" s="98">
        <v>0</v>
      </c>
      <c r="BB747" s="98">
        <f>IF(ISNUMBER(SEARCH('ankieta ESG'!$G$183,BC747)),MAX($BB$3:BB746)+1,0)</f>
        <v>744</v>
      </c>
      <c r="BC747" s="134" t="s">
        <v>4747</v>
      </c>
      <c r="BD747" s="98">
        <v>0</v>
      </c>
      <c r="BE747" s="99" t="str">
        <f>IFERROR(VLOOKUP(ROWS($BC$4:BC747),$BB$4:$BC$2337,2,0),"")</f>
        <v>Klwów (pow. przysuski, woj. mazowieckie)</v>
      </c>
      <c r="BF747" s="98">
        <v>0</v>
      </c>
      <c r="BG747" s="98">
        <f>IF(ISNUMBER(SEARCH('ankieta ESG'!$G$184,BH747)),MAX($BG$3:BG746)+1,0)</f>
        <v>744</v>
      </c>
      <c r="BH747" s="134" t="s">
        <v>4747</v>
      </c>
      <c r="BI747" s="98">
        <v>0</v>
      </c>
      <c r="BJ747" s="99" t="str">
        <f>IFERROR(VLOOKUP(ROWS($BH$4:BH747),$BG$4:$BH$2337,2,0),"")</f>
        <v>Klwów (pow. przysuski, woj. mazowieckie)</v>
      </c>
      <c r="BK747" s="98">
        <v>0</v>
      </c>
      <c r="BL747" s="98">
        <f>IF(ISNUMBER(SEARCH('ankieta ESG'!$G$185,BM747)),MAX($BL$3:BL746)+1,0)</f>
        <v>744</v>
      </c>
      <c r="BM747" s="134" t="s">
        <v>4747</v>
      </c>
      <c r="BN747" s="98">
        <v>0</v>
      </c>
      <c r="BO747" s="99" t="str">
        <f>IFERROR(VLOOKUP(ROWS($BM$4:BM747),$BL$4:$BM$2337,2,0),"")</f>
        <v>Klwów (pow. przysuski, woj. mazowieckie)</v>
      </c>
      <c r="BP747" s="98">
        <v>0</v>
      </c>
      <c r="BQ747" s="98">
        <f>IF(ISNUMBER(SEARCH('ankieta ESG'!$G$186,BR747)),MAX($BQ$3:BQ746)+1,0)</f>
        <v>744</v>
      </c>
      <c r="BR747" s="134" t="s">
        <v>4747</v>
      </c>
      <c r="BS747" s="98">
        <v>0</v>
      </c>
      <c r="BT747" s="99" t="str">
        <f>IFERROR(VLOOKUP(ROWS($BR$4:BR747),$BQ$4:$BR$2337,2,0),"")</f>
        <v>Klwów (pow. przysuski, woj. mazowieckie)</v>
      </c>
      <c r="BU747" s="98">
        <v>0</v>
      </c>
      <c r="BV747" s="98">
        <f>IF(ISNUMBER(SEARCH('ankieta ESG'!$G$187,BW747)),MAX($BV$3:BV746)+1,0)</f>
        <v>744</v>
      </c>
      <c r="BW747" s="134" t="s">
        <v>4747</v>
      </c>
      <c r="BX747" s="98">
        <v>0</v>
      </c>
      <c r="BY747" s="99" t="str">
        <f>IFERROR(VLOOKUP(ROWS($BW$4:BW747),$BV$4:$BW$2337,2,0),"")</f>
        <v>Klwów (pow. przysuski, woj. mazowieckie)</v>
      </c>
      <c r="BZ747" s="98">
        <v>0</v>
      </c>
      <c r="CA747" s="98">
        <f>IF(ISNUMBER(SEARCH('ankieta ESG'!$G$188,CB747)),MAX($CA$3:CA746)+1,0)</f>
        <v>744</v>
      </c>
      <c r="CB747" s="134" t="s">
        <v>4747</v>
      </c>
      <c r="CC747" s="98">
        <v>0</v>
      </c>
      <c r="CD747" s="99" t="str">
        <f>IFERROR(VLOOKUP(ROWS($CB$4:CB747),$CA$4:$CB$2337,2,0),"")</f>
        <v>Klwów (pow. przysuski, woj. mazowieckie)</v>
      </c>
      <c r="CE747" s="98">
        <v>0</v>
      </c>
      <c r="CF747" s="98">
        <f>IF(ISNUMBER(SEARCH('ankieta ESG'!$G$189,CG747)),MAX($CF$3:CF746)+1,0)</f>
        <v>744</v>
      </c>
      <c r="CG747" s="134" t="s">
        <v>4747</v>
      </c>
      <c r="CH747" s="98">
        <v>0</v>
      </c>
      <c r="CI747" s="99" t="str">
        <f>IFERROR(VLOOKUP(ROWS($CG$4:CG747),$CF$4:$CG$2337,2,0),"")</f>
        <v>Klwów (pow. przysuski, woj. mazowieckie)</v>
      </c>
      <c r="CJ747" s="98">
        <v>0</v>
      </c>
    </row>
    <row r="748" spans="2:88">
      <c r="B748" s="98">
        <f>IF(ISNUMBER(SEARCH('ankieta ESG'!$E$11,C748)),MAX(B$3:$B747)+1,0)</f>
        <v>745</v>
      </c>
      <c r="C748" s="99" t="s">
        <v>789</v>
      </c>
      <c r="D748" s="98">
        <v>0</v>
      </c>
      <c r="E748" s="99" t="str">
        <f>IFERROR(VLOOKUP(ROWS($C$4:C748),$B$4:$C$1385,2,0),"")</f>
        <v>11.06.Z Produkcja słodu (PKD 2025)</v>
      </c>
      <c r="F748" s="98">
        <v>0</v>
      </c>
      <c r="AM748" s="98">
        <f>IF(ISNUMBER(SEARCH('ankieta ESG'!$G$180,AN748)),MAX(AM$3:$AM747)+1,0)</f>
        <v>745</v>
      </c>
      <c r="AN748" s="134" t="s">
        <v>4748</v>
      </c>
      <c r="AO748" s="98">
        <v>0</v>
      </c>
      <c r="AP748" s="99" t="str">
        <f>IFERROR(VLOOKUP(ROWS($AN$4:AN748),$AM$4:$AN$2337,2,0),"")</f>
        <v>Kłaj (pow. wielicki, woj. małopolskie)</v>
      </c>
      <c r="AQ748" s="98">
        <v>0</v>
      </c>
      <c r="AR748" s="98">
        <f>IF(ISNUMBER(SEARCH('ankieta ESG'!$G$181,AS748)),MAX($AR$3:AR747)+1,0)</f>
        <v>745</v>
      </c>
      <c r="AS748" s="134" t="s">
        <v>4748</v>
      </c>
      <c r="AT748" s="98">
        <v>0</v>
      </c>
      <c r="AU748" s="99" t="str">
        <f>IFERROR(VLOOKUP(ROWS($AS$4:AS748),$AR$4:$AS$2337,2,0),"")</f>
        <v>Kłaj (pow. wielicki, woj. małopolskie)</v>
      </c>
      <c r="AV748" s="98">
        <v>0</v>
      </c>
      <c r="AW748" s="98">
        <f>IF(ISNUMBER(SEARCH('ankieta ESG'!$G$182,AX748)),MAX($AW$3:AW747)+1,0)</f>
        <v>745</v>
      </c>
      <c r="AX748" s="134" t="s">
        <v>4748</v>
      </c>
      <c r="AY748" s="98">
        <v>0</v>
      </c>
      <c r="AZ748" s="99" t="str">
        <f>IFERROR(VLOOKUP(ROWS($AX$4:AX748),$AW$4:$AX$2337,2,0),"")</f>
        <v>Kłaj (pow. wielicki, woj. małopolskie)</v>
      </c>
      <c r="BA748" s="98">
        <v>0</v>
      </c>
      <c r="BB748" s="98">
        <f>IF(ISNUMBER(SEARCH('ankieta ESG'!$G$183,BC748)),MAX($BB$3:BB747)+1,0)</f>
        <v>745</v>
      </c>
      <c r="BC748" s="134" t="s">
        <v>4748</v>
      </c>
      <c r="BD748" s="98">
        <v>0</v>
      </c>
      <c r="BE748" s="99" t="str">
        <f>IFERROR(VLOOKUP(ROWS($BC$4:BC748),$BB$4:$BC$2337,2,0),"")</f>
        <v>Kłaj (pow. wielicki, woj. małopolskie)</v>
      </c>
      <c r="BF748" s="98">
        <v>0</v>
      </c>
      <c r="BG748" s="98">
        <f>IF(ISNUMBER(SEARCH('ankieta ESG'!$G$184,BH748)),MAX($BG$3:BG747)+1,0)</f>
        <v>745</v>
      </c>
      <c r="BH748" s="134" t="s">
        <v>4748</v>
      </c>
      <c r="BI748" s="98">
        <v>0</v>
      </c>
      <c r="BJ748" s="99" t="str">
        <f>IFERROR(VLOOKUP(ROWS($BH$4:BH748),$BG$4:$BH$2337,2,0),"")</f>
        <v>Kłaj (pow. wielicki, woj. małopolskie)</v>
      </c>
      <c r="BK748" s="98">
        <v>0</v>
      </c>
      <c r="BL748" s="98">
        <f>IF(ISNUMBER(SEARCH('ankieta ESG'!$G$185,BM748)),MAX($BL$3:BL747)+1,0)</f>
        <v>745</v>
      </c>
      <c r="BM748" s="134" t="s">
        <v>4748</v>
      </c>
      <c r="BN748" s="98">
        <v>0</v>
      </c>
      <c r="BO748" s="99" t="str">
        <f>IFERROR(VLOOKUP(ROWS($BM$4:BM748),$BL$4:$BM$2337,2,0),"")</f>
        <v>Kłaj (pow. wielicki, woj. małopolskie)</v>
      </c>
      <c r="BP748" s="98">
        <v>0</v>
      </c>
      <c r="BQ748" s="98">
        <f>IF(ISNUMBER(SEARCH('ankieta ESG'!$G$186,BR748)),MAX($BQ$3:BQ747)+1,0)</f>
        <v>745</v>
      </c>
      <c r="BR748" s="134" t="s">
        <v>4748</v>
      </c>
      <c r="BS748" s="98">
        <v>0</v>
      </c>
      <c r="BT748" s="99" t="str">
        <f>IFERROR(VLOOKUP(ROWS($BR$4:BR748),$BQ$4:$BR$2337,2,0),"")</f>
        <v>Kłaj (pow. wielicki, woj. małopolskie)</v>
      </c>
      <c r="BU748" s="98">
        <v>0</v>
      </c>
      <c r="BV748" s="98">
        <f>IF(ISNUMBER(SEARCH('ankieta ESG'!$G$187,BW748)),MAX($BV$3:BV747)+1,0)</f>
        <v>745</v>
      </c>
      <c r="BW748" s="134" t="s">
        <v>4748</v>
      </c>
      <c r="BX748" s="98">
        <v>0</v>
      </c>
      <c r="BY748" s="99" t="str">
        <f>IFERROR(VLOOKUP(ROWS($BW$4:BW748),$BV$4:$BW$2337,2,0),"")</f>
        <v>Kłaj (pow. wielicki, woj. małopolskie)</v>
      </c>
      <c r="BZ748" s="98">
        <v>0</v>
      </c>
      <c r="CA748" s="98">
        <f>IF(ISNUMBER(SEARCH('ankieta ESG'!$G$188,CB748)),MAX($CA$3:CA747)+1,0)</f>
        <v>745</v>
      </c>
      <c r="CB748" s="134" t="s">
        <v>4748</v>
      </c>
      <c r="CC748" s="98">
        <v>0</v>
      </c>
      <c r="CD748" s="99" t="str">
        <f>IFERROR(VLOOKUP(ROWS($CB$4:CB748),$CA$4:$CB$2337,2,0),"")</f>
        <v>Kłaj (pow. wielicki, woj. małopolskie)</v>
      </c>
      <c r="CE748" s="98">
        <v>0</v>
      </c>
      <c r="CF748" s="98">
        <f>IF(ISNUMBER(SEARCH('ankieta ESG'!$G$189,CG748)),MAX($CF$3:CF747)+1,0)</f>
        <v>745</v>
      </c>
      <c r="CG748" s="134" t="s">
        <v>4748</v>
      </c>
      <c r="CH748" s="98">
        <v>0</v>
      </c>
      <c r="CI748" s="99" t="str">
        <f>IFERROR(VLOOKUP(ROWS($CG$4:CG748),$CF$4:$CG$2337,2,0),"")</f>
        <v>Kłaj (pow. wielicki, woj. małopolskie)</v>
      </c>
      <c r="CJ748" s="98">
        <v>0</v>
      </c>
    </row>
    <row r="749" spans="2:88">
      <c r="B749" s="98">
        <f>IF(ISNUMBER(SEARCH('ankieta ESG'!$E$11,C749)),MAX(B$3:$B748)+1,0)</f>
        <v>746</v>
      </c>
      <c r="C749" s="99" t="s">
        <v>790</v>
      </c>
      <c r="D749" s="98">
        <v>0</v>
      </c>
      <c r="E749" s="99" t="str">
        <f>IFERROR(VLOOKUP(ROWS($C$4:C749),$B$4:$C$1385,2,0),"")</f>
        <v>11.07.Z Produkcja napojów bezalkoholowych i wód butelkowanych (PKD 2025)</v>
      </c>
      <c r="F749" s="98">
        <v>0</v>
      </c>
      <c r="AM749" s="98">
        <f>IF(ISNUMBER(SEARCH('ankieta ESG'!$G$180,AN749)),MAX(AM$3:$AM748)+1,0)</f>
        <v>746</v>
      </c>
      <c r="AN749" s="134" t="s">
        <v>4749</v>
      </c>
      <c r="AO749" s="98">
        <v>0</v>
      </c>
      <c r="AP749" s="99" t="str">
        <f>IFERROR(VLOOKUP(ROWS($AN$4:AN749),$AM$4:$AN$2337,2,0),"")</f>
        <v>Kłecko (pow. gnieźnieński, woj. wielkopolskie)</v>
      </c>
      <c r="AQ749" s="98">
        <v>0</v>
      </c>
      <c r="AR749" s="98">
        <f>IF(ISNUMBER(SEARCH('ankieta ESG'!$G$181,AS749)),MAX($AR$3:AR748)+1,0)</f>
        <v>746</v>
      </c>
      <c r="AS749" s="134" t="s">
        <v>4749</v>
      </c>
      <c r="AT749" s="98">
        <v>0</v>
      </c>
      <c r="AU749" s="99" t="str">
        <f>IFERROR(VLOOKUP(ROWS($AS$4:AS749),$AR$4:$AS$2337,2,0),"")</f>
        <v>Kłecko (pow. gnieźnieński, woj. wielkopolskie)</v>
      </c>
      <c r="AV749" s="98">
        <v>0</v>
      </c>
      <c r="AW749" s="98">
        <f>IF(ISNUMBER(SEARCH('ankieta ESG'!$G$182,AX749)),MAX($AW$3:AW748)+1,0)</f>
        <v>746</v>
      </c>
      <c r="AX749" s="134" t="s">
        <v>4749</v>
      </c>
      <c r="AY749" s="98">
        <v>0</v>
      </c>
      <c r="AZ749" s="99" t="str">
        <f>IFERROR(VLOOKUP(ROWS($AX$4:AX749),$AW$4:$AX$2337,2,0),"")</f>
        <v>Kłecko (pow. gnieźnieński, woj. wielkopolskie)</v>
      </c>
      <c r="BA749" s="98">
        <v>0</v>
      </c>
      <c r="BB749" s="98">
        <f>IF(ISNUMBER(SEARCH('ankieta ESG'!$G$183,BC749)),MAX($BB$3:BB748)+1,0)</f>
        <v>746</v>
      </c>
      <c r="BC749" s="134" t="s">
        <v>4749</v>
      </c>
      <c r="BD749" s="98">
        <v>0</v>
      </c>
      <c r="BE749" s="99" t="str">
        <f>IFERROR(VLOOKUP(ROWS($BC$4:BC749),$BB$4:$BC$2337,2,0),"")</f>
        <v>Kłecko (pow. gnieźnieński, woj. wielkopolskie)</v>
      </c>
      <c r="BF749" s="98">
        <v>0</v>
      </c>
      <c r="BG749" s="98">
        <f>IF(ISNUMBER(SEARCH('ankieta ESG'!$G$184,BH749)),MAX($BG$3:BG748)+1,0)</f>
        <v>746</v>
      </c>
      <c r="BH749" s="134" t="s">
        <v>4749</v>
      </c>
      <c r="BI749" s="98">
        <v>0</v>
      </c>
      <c r="BJ749" s="99" t="str">
        <f>IFERROR(VLOOKUP(ROWS($BH$4:BH749),$BG$4:$BH$2337,2,0),"")</f>
        <v>Kłecko (pow. gnieźnieński, woj. wielkopolskie)</v>
      </c>
      <c r="BK749" s="98">
        <v>0</v>
      </c>
      <c r="BL749" s="98">
        <f>IF(ISNUMBER(SEARCH('ankieta ESG'!$G$185,BM749)),MAX($BL$3:BL748)+1,0)</f>
        <v>746</v>
      </c>
      <c r="BM749" s="134" t="s">
        <v>4749</v>
      </c>
      <c r="BN749" s="98">
        <v>0</v>
      </c>
      <c r="BO749" s="99" t="str">
        <f>IFERROR(VLOOKUP(ROWS($BM$4:BM749),$BL$4:$BM$2337,2,0),"")</f>
        <v>Kłecko (pow. gnieźnieński, woj. wielkopolskie)</v>
      </c>
      <c r="BP749" s="98">
        <v>0</v>
      </c>
      <c r="BQ749" s="98">
        <f>IF(ISNUMBER(SEARCH('ankieta ESG'!$G$186,BR749)),MAX($BQ$3:BQ748)+1,0)</f>
        <v>746</v>
      </c>
      <c r="BR749" s="134" t="s">
        <v>4749</v>
      </c>
      <c r="BS749" s="98">
        <v>0</v>
      </c>
      <c r="BT749" s="99" t="str">
        <f>IFERROR(VLOOKUP(ROWS($BR$4:BR749),$BQ$4:$BR$2337,2,0),"")</f>
        <v>Kłecko (pow. gnieźnieński, woj. wielkopolskie)</v>
      </c>
      <c r="BU749" s="98">
        <v>0</v>
      </c>
      <c r="BV749" s="98">
        <f>IF(ISNUMBER(SEARCH('ankieta ESG'!$G$187,BW749)),MAX($BV$3:BV748)+1,0)</f>
        <v>746</v>
      </c>
      <c r="BW749" s="134" t="s">
        <v>4749</v>
      </c>
      <c r="BX749" s="98">
        <v>0</v>
      </c>
      <c r="BY749" s="99" t="str">
        <f>IFERROR(VLOOKUP(ROWS($BW$4:BW749),$BV$4:$BW$2337,2,0),"")</f>
        <v>Kłecko (pow. gnieźnieński, woj. wielkopolskie)</v>
      </c>
      <c r="BZ749" s="98">
        <v>0</v>
      </c>
      <c r="CA749" s="98">
        <f>IF(ISNUMBER(SEARCH('ankieta ESG'!$G$188,CB749)),MAX($CA$3:CA748)+1,0)</f>
        <v>746</v>
      </c>
      <c r="CB749" s="134" t="s">
        <v>4749</v>
      </c>
      <c r="CC749" s="98">
        <v>0</v>
      </c>
      <c r="CD749" s="99" t="str">
        <f>IFERROR(VLOOKUP(ROWS($CB$4:CB749),$CA$4:$CB$2337,2,0),"")</f>
        <v>Kłecko (pow. gnieźnieński, woj. wielkopolskie)</v>
      </c>
      <c r="CE749" s="98">
        <v>0</v>
      </c>
      <c r="CF749" s="98">
        <f>IF(ISNUMBER(SEARCH('ankieta ESG'!$G$189,CG749)),MAX($CF$3:CF748)+1,0)</f>
        <v>746</v>
      </c>
      <c r="CG749" s="134" t="s">
        <v>4749</v>
      </c>
      <c r="CH749" s="98">
        <v>0</v>
      </c>
      <c r="CI749" s="99" t="str">
        <f>IFERROR(VLOOKUP(ROWS($CG$4:CG749),$CF$4:$CG$2337,2,0),"")</f>
        <v>Kłecko (pow. gnieźnieński, woj. wielkopolskie)</v>
      </c>
      <c r="CJ749" s="98">
        <v>0</v>
      </c>
    </row>
    <row r="750" spans="2:88">
      <c r="B750" s="98">
        <f>IF(ISNUMBER(SEARCH('ankieta ESG'!$E$11,C750)),MAX(B$3:$B749)+1,0)</f>
        <v>747</v>
      </c>
      <c r="C750" s="99" t="s">
        <v>791</v>
      </c>
      <c r="D750" s="98">
        <v>0</v>
      </c>
      <c r="E750" s="99" t="str">
        <f>IFERROR(VLOOKUP(ROWS($C$4:C750),$B$4:$C$1385,2,0),"")</f>
        <v>12.00.Z Produkcja wyrobów tytoniowych (PKD 2025)</v>
      </c>
      <c r="F750" s="98">
        <v>0</v>
      </c>
      <c r="AM750" s="98">
        <f>IF(ISNUMBER(SEARCH('ankieta ESG'!$G$180,AN750)),MAX(AM$3:$AM749)+1,0)</f>
        <v>747</v>
      </c>
      <c r="AN750" s="134" t="s">
        <v>4750</v>
      </c>
      <c r="AO750" s="98">
        <v>0</v>
      </c>
      <c r="AP750" s="99" t="str">
        <f>IFERROR(VLOOKUP(ROWS($AN$4:AN750),$AM$4:$AN$2337,2,0),"")</f>
        <v>Kłobuck (pow. kłobucki, woj. śląskie)</v>
      </c>
      <c r="AQ750" s="98">
        <v>0</v>
      </c>
      <c r="AR750" s="98">
        <f>IF(ISNUMBER(SEARCH('ankieta ESG'!$G$181,AS750)),MAX($AR$3:AR749)+1,0)</f>
        <v>747</v>
      </c>
      <c r="AS750" s="134" t="s">
        <v>4750</v>
      </c>
      <c r="AT750" s="98">
        <v>0</v>
      </c>
      <c r="AU750" s="99" t="str">
        <f>IFERROR(VLOOKUP(ROWS($AS$4:AS750),$AR$4:$AS$2337,2,0),"")</f>
        <v>Kłobuck (pow. kłobucki, woj. śląskie)</v>
      </c>
      <c r="AV750" s="98">
        <v>0</v>
      </c>
      <c r="AW750" s="98">
        <f>IF(ISNUMBER(SEARCH('ankieta ESG'!$G$182,AX750)),MAX($AW$3:AW749)+1,0)</f>
        <v>747</v>
      </c>
      <c r="AX750" s="134" t="s">
        <v>4750</v>
      </c>
      <c r="AY750" s="98">
        <v>0</v>
      </c>
      <c r="AZ750" s="99" t="str">
        <f>IFERROR(VLOOKUP(ROWS($AX$4:AX750),$AW$4:$AX$2337,2,0),"")</f>
        <v>Kłobuck (pow. kłobucki, woj. śląskie)</v>
      </c>
      <c r="BA750" s="98">
        <v>0</v>
      </c>
      <c r="BB750" s="98">
        <f>IF(ISNUMBER(SEARCH('ankieta ESG'!$G$183,BC750)),MAX($BB$3:BB749)+1,0)</f>
        <v>747</v>
      </c>
      <c r="BC750" s="134" t="s">
        <v>4750</v>
      </c>
      <c r="BD750" s="98">
        <v>0</v>
      </c>
      <c r="BE750" s="99" t="str">
        <f>IFERROR(VLOOKUP(ROWS($BC$4:BC750),$BB$4:$BC$2337,2,0),"")</f>
        <v>Kłobuck (pow. kłobucki, woj. śląskie)</v>
      </c>
      <c r="BF750" s="98">
        <v>0</v>
      </c>
      <c r="BG750" s="98">
        <f>IF(ISNUMBER(SEARCH('ankieta ESG'!$G$184,BH750)),MAX($BG$3:BG749)+1,0)</f>
        <v>747</v>
      </c>
      <c r="BH750" s="134" t="s">
        <v>4750</v>
      </c>
      <c r="BI750" s="98">
        <v>0</v>
      </c>
      <c r="BJ750" s="99" t="str">
        <f>IFERROR(VLOOKUP(ROWS($BH$4:BH750),$BG$4:$BH$2337,2,0),"")</f>
        <v>Kłobuck (pow. kłobucki, woj. śląskie)</v>
      </c>
      <c r="BK750" s="98">
        <v>0</v>
      </c>
      <c r="BL750" s="98">
        <f>IF(ISNUMBER(SEARCH('ankieta ESG'!$G$185,BM750)),MAX($BL$3:BL749)+1,0)</f>
        <v>747</v>
      </c>
      <c r="BM750" s="134" t="s">
        <v>4750</v>
      </c>
      <c r="BN750" s="98">
        <v>0</v>
      </c>
      <c r="BO750" s="99" t="str">
        <f>IFERROR(VLOOKUP(ROWS($BM$4:BM750),$BL$4:$BM$2337,2,0),"")</f>
        <v>Kłobuck (pow. kłobucki, woj. śląskie)</v>
      </c>
      <c r="BP750" s="98">
        <v>0</v>
      </c>
      <c r="BQ750" s="98">
        <f>IF(ISNUMBER(SEARCH('ankieta ESG'!$G$186,BR750)),MAX($BQ$3:BQ749)+1,0)</f>
        <v>747</v>
      </c>
      <c r="BR750" s="134" t="s">
        <v>4750</v>
      </c>
      <c r="BS750" s="98">
        <v>0</v>
      </c>
      <c r="BT750" s="99" t="str">
        <f>IFERROR(VLOOKUP(ROWS($BR$4:BR750),$BQ$4:$BR$2337,2,0),"")</f>
        <v>Kłobuck (pow. kłobucki, woj. śląskie)</v>
      </c>
      <c r="BU750" s="98">
        <v>0</v>
      </c>
      <c r="BV750" s="98">
        <f>IF(ISNUMBER(SEARCH('ankieta ESG'!$G$187,BW750)),MAX($BV$3:BV749)+1,0)</f>
        <v>747</v>
      </c>
      <c r="BW750" s="134" t="s">
        <v>4750</v>
      </c>
      <c r="BX750" s="98">
        <v>0</v>
      </c>
      <c r="BY750" s="99" t="str">
        <f>IFERROR(VLOOKUP(ROWS($BW$4:BW750),$BV$4:$BW$2337,2,0),"")</f>
        <v>Kłobuck (pow. kłobucki, woj. śląskie)</v>
      </c>
      <c r="BZ750" s="98">
        <v>0</v>
      </c>
      <c r="CA750" s="98">
        <f>IF(ISNUMBER(SEARCH('ankieta ESG'!$G$188,CB750)),MAX($CA$3:CA749)+1,0)</f>
        <v>747</v>
      </c>
      <c r="CB750" s="134" t="s">
        <v>4750</v>
      </c>
      <c r="CC750" s="98">
        <v>0</v>
      </c>
      <c r="CD750" s="99" t="str">
        <f>IFERROR(VLOOKUP(ROWS($CB$4:CB750),$CA$4:$CB$2337,2,0),"")</f>
        <v>Kłobuck (pow. kłobucki, woj. śląskie)</v>
      </c>
      <c r="CE750" s="98">
        <v>0</v>
      </c>
      <c r="CF750" s="98">
        <f>IF(ISNUMBER(SEARCH('ankieta ESG'!$G$189,CG750)),MAX($CF$3:CF749)+1,0)</f>
        <v>747</v>
      </c>
      <c r="CG750" s="134" t="s">
        <v>4750</v>
      </c>
      <c r="CH750" s="98">
        <v>0</v>
      </c>
      <c r="CI750" s="99" t="str">
        <f>IFERROR(VLOOKUP(ROWS($CG$4:CG750),$CF$4:$CG$2337,2,0),"")</f>
        <v>Kłobuck (pow. kłobucki, woj. śląskie)</v>
      </c>
      <c r="CJ750" s="98">
        <v>0</v>
      </c>
    </row>
    <row r="751" spans="2:88">
      <c r="B751" s="98">
        <f>IF(ISNUMBER(SEARCH('ankieta ESG'!$E$11,C751)),MAX(B$3:$B750)+1,0)</f>
        <v>748</v>
      </c>
      <c r="C751" s="99" t="s">
        <v>792</v>
      </c>
      <c r="D751" s="98">
        <v>0</v>
      </c>
      <c r="E751" s="99" t="str">
        <f>IFERROR(VLOOKUP(ROWS($C$4:C751),$B$4:$C$1385,2,0),"")</f>
        <v>13.10.Z Przygotowanie i przędzenie włókien tekstylnych (PKD 2025)</v>
      </c>
      <c r="F751" s="98">
        <v>0</v>
      </c>
      <c r="AM751" s="98">
        <f>IF(ISNUMBER(SEARCH('ankieta ESG'!$G$180,AN751)),MAX(AM$3:$AM750)+1,0)</f>
        <v>748</v>
      </c>
      <c r="AN751" s="134" t="s">
        <v>4751</v>
      </c>
      <c r="AO751" s="98">
        <v>0</v>
      </c>
      <c r="AP751" s="99" t="str">
        <f>IFERROR(VLOOKUP(ROWS($AN$4:AN751),$AM$4:$AN$2337,2,0),"")</f>
        <v>Kłoczew (pow. rycki, woj. lubelskie)</v>
      </c>
      <c r="AQ751" s="98">
        <v>0</v>
      </c>
      <c r="AR751" s="98">
        <f>IF(ISNUMBER(SEARCH('ankieta ESG'!$G$181,AS751)),MAX($AR$3:AR750)+1,0)</f>
        <v>748</v>
      </c>
      <c r="AS751" s="134" t="s">
        <v>4751</v>
      </c>
      <c r="AT751" s="98">
        <v>0</v>
      </c>
      <c r="AU751" s="99" t="str">
        <f>IFERROR(VLOOKUP(ROWS($AS$4:AS751),$AR$4:$AS$2337,2,0),"")</f>
        <v>Kłoczew (pow. rycki, woj. lubelskie)</v>
      </c>
      <c r="AV751" s="98">
        <v>0</v>
      </c>
      <c r="AW751" s="98">
        <f>IF(ISNUMBER(SEARCH('ankieta ESG'!$G$182,AX751)),MAX($AW$3:AW750)+1,0)</f>
        <v>748</v>
      </c>
      <c r="AX751" s="134" t="s">
        <v>4751</v>
      </c>
      <c r="AY751" s="98">
        <v>0</v>
      </c>
      <c r="AZ751" s="99" t="str">
        <f>IFERROR(VLOOKUP(ROWS($AX$4:AX751),$AW$4:$AX$2337,2,0),"")</f>
        <v>Kłoczew (pow. rycki, woj. lubelskie)</v>
      </c>
      <c r="BA751" s="98">
        <v>0</v>
      </c>
      <c r="BB751" s="98">
        <f>IF(ISNUMBER(SEARCH('ankieta ESG'!$G$183,BC751)),MAX($BB$3:BB750)+1,0)</f>
        <v>748</v>
      </c>
      <c r="BC751" s="134" t="s">
        <v>4751</v>
      </c>
      <c r="BD751" s="98">
        <v>0</v>
      </c>
      <c r="BE751" s="99" t="str">
        <f>IFERROR(VLOOKUP(ROWS($BC$4:BC751),$BB$4:$BC$2337,2,0),"")</f>
        <v>Kłoczew (pow. rycki, woj. lubelskie)</v>
      </c>
      <c r="BF751" s="98">
        <v>0</v>
      </c>
      <c r="BG751" s="98">
        <f>IF(ISNUMBER(SEARCH('ankieta ESG'!$G$184,BH751)),MAX($BG$3:BG750)+1,0)</f>
        <v>748</v>
      </c>
      <c r="BH751" s="134" t="s">
        <v>4751</v>
      </c>
      <c r="BI751" s="98">
        <v>0</v>
      </c>
      <c r="BJ751" s="99" t="str">
        <f>IFERROR(VLOOKUP(ROWS($BH$4:BH751),$BG$4:$BH$2337,2,0),"")</f>
        <v>Kłoczew (pow. rycki, woj. lubelskie)</v>
      </c>
      <c r="BK751" s="98">
        <v>0</v>
      </c>
      <c r="BL751" s="98">
        <f>IF(ISNUMBER(SEARCH('ankieta ESG'!$G$185,BM751)),MAX($BL$3:BL750)+1,0)</f>
        <v>748</v>
      </c>
      <c r="BM751" s="134" t="s">
        <v>4751</v>
      </c>
      <c r="BN751" s="98">
        <v>0</v>
      </c>
      <c r="BO751" s="99" t="str">
        <f>IFERROR(VLOOKUP(ROWS($BM$4:BM751),$BL$4:$BM$2337,2,0),"")</f>
        <v>Kłoczew (pow. rycki, woj. lubelskie)</v>
      </c>
      <c r="BP751" s="98">
        <v>0</v>
      </c>
      <c r="BQ751" s="98">
        <f>IF(ISNUMBER(SEARCH('ankieta ESG'!$G$186,BR751)),MAX($BQ$3:BQ750)+1,0)</f>
        <v>748</v>
      </c>
      <c r="BR751" s="134" t="s">
        <v>4751</v>
      </c>
      <c r="BS751" s="98">
        <v>0</v>
      </c>
      <c r="BT751" s="99" t="str">
        <f>IFERROR(VLOOKUP(ROWS($BR$4:BR751),$BQ$4:$BR$2337,2,0),"")</f>
        <v>Kłoczew (pow. rycki, woj. lubelskie)</v>
      </c>
      <c r="BU751" s="98">
        <v>0</v>
      </c>
      <c r="BV751" s="98">
        <f>IF(ISNUMBER(SEARCH('ankieta ESG'!$G$187,BW751)),MAX($BV$3:BV750)+1,0)</f>
        <v>748</v>
      </c>
      <c r="BW751" s="134" t="s">
        <v>4751</v>
      </c>
      <c r="BX751" s="98">
        <v>0</v>
      </c>
      <c r="BY751" s="99" t="str">
        <f>IFERROR(VLOOKUP(ROWS($BW$4:BW751),$BV$4:$BW$2337,2,0),"")</f>
        <v>Kłoczew (pow. rycki, woj. lubelskie)</v>
      </c>
      <c r="BZ751" s="98">
        <v>0</v>
      </c>
      <c r="CA751" s="98">
        <f>IF(ISNUMBER(SEARCH('ankieta ESG'!$G$188,CB751)),MAX($CA$3:CA750)+1,0)</f>
        <v>748</v>
      </c>
      <c r="CB751" s="134" t="s">
        <v>4751</v>
      </c>
      <c r="CC751" s="98">
        <v>0</v>
      </c>
      <c r="CD751" s="99" t="str">
        <f>IFERROR(VLOOKUP(ROWS($CB$4:CB751),$CA$4:$CB$2337,2,0),"")</f>
        <v>Kłoczew (pow. rycki, woj. lubelskie)</v>
      </c>
      <c r="CE751" s="98">
        <v>0</v>
      </c>
      <c r="CF751" s="98">
        <f>IF(ISNUMBER(SEARCH('ankieta ESG'!$G$189,CG751)),MAX($CF$3:CF750)+1,0)</f>
        <v>748</v>
      </c>
      <c r="CG751" s="134" t="s">
        <v>4751</v>
      </c>
      <c r="CH751" s="98">
        <v>0</v>
      </c>
      <c r="CI751" s="99" t="str">
        <f>IFERROR(VLOOKUP(ROWS($CG$4:CG751),$CF$4:$CG$2337,2,0),"")</f>
        <v>Kłoczew (pow. rycki, woj. lubelskie)</v>
      </c>
      <c r="CJ751" s="98">
        <v>0</v>
      </c>
    </row>
    <row r="752" spans="2:88">
      <c r="B752" s="98">
        <f>IF(ISNUMBER(SEARCH('ankieta ESG'!$E$11,C752)),MAX(B$3:$B751)+1,0)</f>
        <v>749</v>
      </c>
      <c r="C752" s="99" t="s">
        <v>793</v>
      </c>
      <c r="D752" s="98">
        <v>0</v>
      </c>
      <c r="E752" s="99" t="str">
        <f>IFERROR(VLOOKUP(ROWS($C$4:C752),$B$4:$C$1385,2,0),"")</f>
        <v>13.20.Z Produkcja tkanin (PKD 2025)</v>
      </c>
      <c r="F752" s="98">
        <v>0</v>
      </c>
      <c r="AM752" s="98">
        <f>IF(ISNUMBER(SEARCH('ankieta ESG'!$G$180,AN752)),MAX(AM$3:$AM751)+1,0)</f>
        <v>749</v>
      </c>
      <c r="AN752" s="134" t="s">
        <v>4752</v>
      </c>
      <c r="AO752" s="98">
        <v>0</v>
      </c>
      <c r="AP752" s="99" t="str">
        <f>IFERROR(VLOOKUP(ROWS($AN$4:AN752),$AM$4:$AN$2337,2,0),"")</f>
        <v>Kłodawa (pow. gorzowski, woj. lubuskie)</v>
      </c>
      <c r="AQ752" s="98">
        <v>0</v>
      </c>
      <c r="AR752" s="98">
        <f>IF(ISNUMBER(SEARCH('ankieta ESG'!$G$181,AS752)),MAX($AR$3:AR751)+1,0)</f>
        <v>749</v>
      </c>
      <c r="AS752" s="134" t="s">
        <v>4752</v>
      </c>
      <c r="AT752" s="98">
        <v>0</v>
      </c>
      <c r="AU752" s="99" t="str">
        <f>IFERROR(VLOOKUP(ROWS($AS$4:AS752),$AR$4:$AS$2337,2,0),"")</f>
        <v>Kłodawa (pow. gorzowski, woj. lubuskie)</v>
      </c>
      <c r="AV752" s="98">
        <v>0</v>
      </c>
      <c r="AW752" s="98">
        <f>IF(ISNUMBER(SEARCH('ankieta ESG'!$G$182,AX752)),MAX($AW$3:AW751)+1,0)</f>
        <v>749</v>
      </c>
      <c r="AX752" s="134" t="s">
        <v>4752</v>
      </c>
      <c r="AY752" s="98">
        <v>0</v>
      </c>
      <c r="AZ752" s="99" t="str">
        <f>IFERROR(VLOOKUP(ROWS($AX$4:AX752),$AW$4:$AX$2337,2,0),"")</f>
        <v>Kłodawa (pow. gorzowski, woj. lubuskie)</v>
      </c>
      <c r="BA752" s="98">
        <v>0</v>
      </c>
      <c r="BB752" s="98">
        <f>IF(ISNUMBER(SEARCH('ankieta ESG'!$G$183,BC752)),MAX($BB$3:BB751)+1,0)</f>
        <v>749</v>
      </c>
      <c r="BC752" s="134" t="s">
        <v>4752</v>
      </c>
      <c r="BD752" s="98">
        <v>0</v>
      </c>
      <c r="BE752" s="99" t="str">
        <f>IFERROR(VLOOKUP(ROWS($BC$4:BC752),$BB$4:$BC$2337,2,0),"")</f>
        <v>Kłodawa (pow. gorzowski, woj. lubuskie)</v>
      </c>
      <c r="BF752" s="98">
        <v>0</v>
      </c>
      <c r="BG752" s="98">
        <f>IF(ISNUMBER(SEARCH('ankieta ESG'!$G$184,BH752)),MAX($BG$3:BG751)+1,0)</f>
        <v>749</v>
      </c>
      <c r="BH752" s="134" t="s">
        <v>4752</v>
      </c>
      <c r="BI752" s="98">
        <v>0</v>
      </c>
      <c r="BJ752" s="99" t="str">
        <f>IFERROR(VLOOKUP(ROWS($BH$4:BH752),$BG$4:$BH$2337,2,0),"")</f>
        <v>Kłodawa (pow. gorzowski, woj. lubuskie)</v>
      </c>
      <c r="BK752" s="98">
        <v>0</v>
      </c>
      <c r="BL752" s="98">
        <f>IF(ISNUMBER(SEARCH('ankieta ESG'!$G$185,BM752)),MAX($BL$3:BL751)+1,0)</f>
        <v>749</v>
      </c>
      <c r="BM752" s="134" t="s">
        <v>4752</v>
      </c>
      <c r="BN752" s="98">
        <v>0</v>
      </c>
      <c r="BO752" s="99" t="str">
        <f>IFERROR(VLOOKUP(ROWS($BM$4:BM752),$BL$4:$BM$2337,2,0),"")</f>
        <v>Kłodawa (pow. gorzowski, woj. lubuskie)</v>
      </c>
      <c r="BP752" s="98">
        <v>0</v>
      </c>
      <c r="BQ752" s="98">
        <f>IF(ISNUMBER(SEARCH('ankieta ESG'!$G$186,BR752)),MAX($BQ$3:BQ751)+1,0)</f>
        <v>749</v>
      </c>
      <c r="BR752" s="134" t="s">
        <v>4752</v>
      </c>
      <c r="BS752" s="98">
        <v>0</v>
      </c>
      <c r="BT752" s="99" t="str">
        <f>IFERROR(VLOOKUP(ROWS($BR$4:BR752),$BQ$4:$BR$2337,2,0),"")</f>
        <v>Kłodawa (pow. gorzowski, woj. lubuskie)</v>
      </c>
      <c r="BU752" s="98">
        <v>0</v>
      </c>
      <c r="BV752" s="98">
        <f>IF(ISNUMBER(SEARCH('ankieta ESG'!$G$187,BW752)),MAX($BV$3:BV751)+1,0)</f>
        <v>749</v>
      </c>
      <c r="BW752" s="134" t="s">
        <v>4752</v>
      </c>
      <c r="BX752" s="98">
        <v>0</v>
      </c>
      <c r="BY752" s="99" t="str">
        <f>IFERROR(VLOOKUP(ROWS($BW$4:BW752),$BV$4:$BW$2337,2,0),"")</f>
        <v>Kłodawa (pow. gorzowski, woj. lubuskie)</v>
      </c>
      <c r="BZ752" s="98">
        <v>0</v>
      </c>
      <c r="CA752" s="98">
        <f>IF(ISNUMBER(SEARCH('ankieta ESG'!$G$188,CB752)),MAX($CA$3:CA751)+1,0)</f>
        <v>749</v>
      </c>
      <c r="CB752" s="134" t="s">
        <v>4752</v>
      </c>
      <c r="CC752" s="98">
        <v>0</v>
      </c>
      <c r="CD752" s="99" t="str">
        <f>IFERROR(VLOOKUP(ROWS($CB$4:CB752),$CA$4:$CB$2337,2,0),"")</f>
        <v>Kłodawa (pow. gorzowski, woj. lubuskie)</v>
      </c>
      <c r="CE752" s="98">
        <v>0</v>
      </c>
      <c r="CF752" s="98">
        <f>IF(ISNUMBER(SEARCH('ankieta ESG'!$G$189,CG752)),MAX($CF$3:CF751)+1,0)</f>
        <v>749</v>
      </c>
      <c r="CG752" s="134" t="s">
        <v>4752</v>
      </c>
      <c r="CH752" s="98">
        <v>0</v>
      </c>
      <c r="CI752" s="99" t="str">
        <f>IFERROR(VLOOKUP(ROWS($CG$4:CG752),$CF$4:$CG$2337,2,0),"")</f>
        <v>Kłodawa (pow. gorzowski, woj. lubuskie)</v>
      </c>
      <c r="CJ752" s="98">
        <v>0</v>
      </c>
    </row>
    <row r="753" spans="2:88">
      <c r="B753" s="98">
        <f>IF(ISNUMBER(SEARCH('ankieta ESG'!$E$11,C753)),MAX(B$3:$B752)+1,0)</f>
        <v>750</v>
      </c>
      <c r="C753" s="99" t="s">
        <v>794</v>
      </c>
      <c r="D753" s="98">
        <v>0</v>
      </c>
      <c r="E753" s="99" t="str">
        <f>IFERROR(VLOOKUP(ROWS($C$4:C753),$B$4:$C$1385,2,0),"")</f>
        <v>13.30.Z Wykończanie wyrobów tekstylnych (PKD 2025)</v>
      </c>
      <c r="F753" s="98">
        <v>0</v>
      </c>
      <c r="AM753" s="98">
        <f>IF(ISNUMBER(SEARCH('ankieta ESG'!$G$180,AN753)),MAX(AM$3:$AM752)+1,0)</f>
        <v>750</v>
      </c>
      <c r="AN753" s="134" t="s">
        <v>4753</v>
      </c>
      <c r="AO753" s="98">
        <v>0</v>
      </c>
      <c r="AP753" s="99" t="str">
        <f>IFERROR(VLOOKUP(ROWS($AN$4:AN753),$AM$4:$AN$2337,2,0),"")</f>
        <v>Kłodawa (pow. kolski, woj. wielkopolskie)</v>
      </c>
      <c r="AQ753" s="98">
        <v>0</v>
      </c>
      <c r="AR753" s="98">
        <f>IF(ISNUMBER(SEARCH('ankieta ESG'!$G$181,AS753)),MAX($AR$3:AR752)+1,0)</f>
        <v>750</v>
      </c>
      <c r="AS753" s="134" t="s">
        <v>4753</v>
      </c>
      <c r="AT753" s="98">
        <v>0</v>
      </c>
      <c r="AU753" s="99" t="str">
        <f>IFERROR(VLOOKUP(ROWS($AS$4:AS753),$AR$4:$AS$2337,2,0),"")</f>
        <v>Kłodawa (pow. kolski, woj. wielkopolskie)</v>
      </c>
      <c r="AV753" s="98">
        <v>0</v>
      </c>
      <c r="AW753" s="98">
        <f>IF(ISNUMBER(SEARCH('ankieta ESG'!$G$182,AX753)),MAX($AW$3:AW752)+1,0)</f>
        <v>750</v>
      </c>
      <c r="AX753" s="134" t="s">
        <v>4753</v>
      </c>
      <c r="AY753" s="98">
        <v>0</v>
      </c>
      <c r="AZ753" s="99" t="str">
        <f>IFERROR(VLOOKUP(ROWS($AX$4:AX753),$AW$4:$AX$2337,2,0),"")</f>
        <v>Kłodawa (pow. kolski, woj. wielkopolskie)</v>
      </c>
      <c r="BA753" s="98">
        <v>0</v>
      </c>
      <c r="BB753" s="98">
        <f>IF(ISNUMBER(SEARCH('ankieta ESG'!$G$183,BC753)),MAX($BB$3:BB752)+1,0)</f>
        <v>750</v>
      </c>
      <c r="BC753" s="134" t="s">
        <v>4753</v>
      </c>
      <c r="BD753" s="98">
        <v>0</v>
      </c>
      <c r="BE753" s="99" t="str">
        <f>IFERROR(VLOOKUP(ROWS($BC$4:BC753),$BB$4:$BC$2337,2,0),"")</f>
        <v>Kłodawa (pow. kolski, woj. wielkopolskie)</v>
      </c>
      <c r="BF753" s="98">
        <v>0</v>
      </c>
      <c r="BG753" s="98">
        <f>IF(ISNUMBER(SEARCH('ankieta ESG'!$G$184,BH753)),MAX($BG$3:BG752)+1,0)</f>
        <v>750</v>
      </c>
      <c r="BH753" s="134" t="s">
        <v>4753</v>
      </c>
      <c r="BI753" s="98">
        <v>0</v>
      </c>
      <c r="BJ753" s="99" t="str">
        <f>IFERROR(VLOOKUP(ROWS($BH$4:BH753),$BG$4:$BH$2337,2,0),"")</f>
        <v>Kłodawa (pow. kolski, woj. wielkopolskie)</v>
      </c>
      <c r="BK753" s="98">
        <v>0</v>
      </c>
      <c r="BL753" s="98">
        <f>IF(ISNUMBER(SEARCH('ankieta ESG'!$G$185,BM753)),MAX($BL$3:BL752)+1,0)</f>
        <v>750</v>
      </c>
      <c r="BM753" s="134" t="s">
        <v>4753</v>
      </c>
      <c r="BN753" s="98">
        <v>0</v>
      </c>
      <c r="BO753" s="99" t="str">
        <f>IFERROR(VLOOKUP(ROWS($BM$4:BM753),$BL$4:$BM$2337,2,0),"")</f>
        <v>Kłodawa (pow. kolski, woj. wielkopolskie)</v>
      </c>
      <c r="BP753" s="98">
        <v>0</v>
      </c>
      <c r="BQ753" s="98">
        <f>IF(ISNUMBER(SEARCH('ankieta ESG'!$G$186,BR753)),MAX($BQ$3:BQ752)+1,0)</f>
        <v>750</v>
      </c>
      <c r="BR753" s="134" t="s">
        <v>4753</v>
      </c>
      <c r="BS753" s="98">
        <v>0</v>
      </c>
      <c r="BT753" s="99" t="str">
        <f>IFERROR(VLOOKUP(ROWS($BR$4:BR753),$BQ$4:$BR$2337,2,0),"")</f>
        <v>Kłodawa (pow. kolski, woj. wielkopolskie)</v>
      </c>
      <c r="BU753" s="98">
        <v>0</v>
      </c>
      <c r="BV753" s="98">
        <f>IF(ISNUMBER(SEARCH('ankieta ESG'!$G$187,BW753)),MAX($BV$3:BV752)+1,0)</f>
        <v>750</v>
      </c>
      <c r="BW753" s="134" t="s">
        <v>4753</v>
      </c>
      <c r="BX753" s="98">
        <v>0</v>
      </c>
      <c r="BY753" s="99" t="str">
        <f>IFERROR(VLOOKUP(ROWS($BW$4:BW753),$BV$4:$BW$2337,2,0),"")</f>
        <v>Kłodawa (pow. kolski, woj. wielkopolskie)</v>
      </c>
      <c r="BZ753" s="98">
        <v>0</v>
      </c>
      <c r="CA753" s="98">
        <f>IF(ISNUMBER(SEARCH('ankieta ESG'!$G$188,CB753)),MAX($CA$3:CA752)+1,0)</f>
        <v>750</v>
      </c>
      <c r="CB753" s="134" t="s">
        <v>4753</v>
      </c>
      <c r="CC753" s="98">
        <v>0</v>
      </c>
      <c r="CD753" s="99" t="str">
        <f>IFERROR(VLOOKUP(ROWS($CB$4:CB753),$CA$4:$CB$2337,2,0),"")</f>
        <v>Kłodawa (pow. kolski, woj. wielkopolskie)</v>
      </c>
      <c r="CE753" s="98">
        <v>0</v>
      </c>
      <c r="CF753" s="98">
        <f>IF(ISNUMBER(SEARCH('ankieta ESG'!$G$189,CG753)),MAX($CF$3:CF752)+1,0)</f>
        <v>750</v>
      </c>
      <c r="CG753" s="134" t="s">
        <v>4753</v>
      </c>
      <c r="CH753" s="98">
        <v>0</v>
      </c>
      <c r="CI753" s="99" t="str">
        <f>IFERROR(VLOOKUP(ROWS($CG$4:CG753),$CF$4:$CG$2337,2,0),"")</f>
        <v>Kłodawa (pow. kolski, woj. wielkopolskie)</v>
      </c>
      <c r="CJ753" s="98">
        <v>0</v>
      </c>
    </row>
    <row r="754" spans="2:88">
      <c r="B754" s="98">
        <f>IF(ISNUMBER(SEARCH('ankieta ESG'!$E$11,C754)),MAX(B$3:$B753)+1,0)</f>
        <v>751</v>
      </c>
      <c r="C754" s="99" t="s">
        <v>795</v>
      </c>
      <c r="D754" s="98">
        <v>0</v>
      </c>
      <c r="E754" s="99" t="str">
        <f>IFERROR(VLOOKUP(ROWS($C$4:C754),$B$4:$C$1385,2,0),"")</f>
        <v>13.91.Z Produkcja dzianin metrażowych (PKD 2025)</v>
      </c>
      <c r="F754" s="98">
        <v>0</v>
      </c>
      <c r="AM754" s="98">
        <f>IF(ISNUMBER(SEARCH('ankieta ESG'!$G$180,AN754)),MAX(AM$3:$AM753)+1,0)</f>
        <v>751</v>
      </c>
      <c r="AN754" s="134" t="s">
        <v>4754</v>
      </c>
      <c r="AO754" s="98">
        <v>0</v>
      </c>
      <c r="AP754" s="99" t="str">
        <f>IFERROR(VLOOKUP(ROWS($AN$4:AN754),$AM$4:$AN$2337,2,0),"")</f>
        <v>Kłodzko (pow. kłodzki, woj. dolnośląskie)</v>
      </c>
      <c r="AQ754" s="98">
        <v>0</v>
      </c>
      <c r="AR754" s="98">
        <f>IF(ISNUMBER(SEARCH('ankieta ESG'!$G$181,AS754)),MAX($AR$3:AR753)+1,0)</f>
        <v>751</v>
      </c>
      <c r="AS754" s="134" t="s">
        <v>4754</v>
      </c>
      <c r="AT754" s="98">
        <v>0</v>
      </c>
      <c r="AU754" s="99" t="str">
        <f>IFERROR(VLOOKUP(ROWS($AS$4:AS754),$AR$4:$AS$2337,2,0),"")</f>
        <v>Kłodzko (pow. kłodzki, woj. dolnośląskie)</v>
      </c>
      <c r="AV754" s="98">
        <v>0</v>
      </c>
      <c r="AW754" s="98">
        <f>IF(ISNUMBER(SEARCH('ankieta ESG'!$G$182,AX754)),MAX($AW$3:AW753)+1,0)</f>
        <v>751</v>
      </c>
      <c r="AX754" s="134" t="s">
        <v>4754</v>
      </c>
      <c r="AY754" s="98">
        <v>0</v>
      </c>
      <c r="AZ754" s="99" t="str">
        <f>IFERROR(VLOOKUP(ROWS($AX$4:AX754),$AW$4:$AX$2337,2,0),"")</f>
        <v>Kłodzko (pow. kłodzki, woj. dolnośląskie)</v>
      </c>
      <c r="BA754" s="98">
        <v>0</v>
      </c>
      <c r="BB754" s="98">
        <f>IF(ISNUMBER(SEARCH('ankieta ESG'!$G$183,BC754)),MAX($BB$3:BB753)+1,0)</f>
        <v>751</v>
      </c>
      <c r="BC754" s="134" t="s">
        <v>4754</v>
      </c>
      <c r="BD754" s="98">
        <v>0</v>
      </c>
      <c r="BE754" s="99" t="str">
        <f>IFERROR(VLOOKUP(ROWS($BC$4:BC754),$BB$4:$BC$2337,2,0),"")</f>
        <v>Kłodzko (pow. kłodzki, woj. dolnośląskie)</v>
      </c>
      <c r="BF754" s="98">
        <v>0</v>
      </c>
      <c r="BG754" s="98">
        <f>IF(ISNUMBER(SEARCH('ankieta ESG'!$G$184,BH754)),MAX($BG$3:BG753)+1,0)</f>
        <v>751</v>
      </c>
      <c r="BH754" s="134" t="s">
        <v>4754</v>
      </c>
      <c r="BI754" s="98">
        <v>0</v>
      </c>
      <c r="BJ754" s="99" t="str">
        <f>IFERROR(VLOOKUP(ROWS($BH$4:BH754),$BG$4:$BH$2337,2,0),"")</f>
        <v>Kłodzko (pow. kłodzki, woj. dolnośląskie)</v>
      </c>
      <c r="BK754" s="98">
        <v>0</v>
      </c>
      <c r="BL754" s="98">
        <f>IF(ISNUMBER(SEARCH('ankieta ESG'!$G$185,BM754)),MAX($BL$3:BL753)+1,0)</f>
        <v>751</v>
      </c>
      <c r="BM754" s="134" t="s">
        <v>4754</v>
      </c>
      <c r="BN754" s="98">
        <v>0</v>
      </c>
      <c r="BO754" s="99" t="str">
        <f>IFERROR(VLOOKUP(ROWS($BM$4:BM754),$BL$4:$BM$2337,2,0),"")</f>
        <v>Kłodzko (pow. kłodzki, woj. dolnośląskie)</v>
      </c>
      <c r="BP754" s="98">
        <v>0</v>
      </c>
      <c r="BQ754" s="98">
        <f>IF(ISNUMBER(SEARCH('ankieta ESG'!$G$186,BR754)),MAX($BQ$3:BQ753)+1,0)</f>
        <v>751</v>
      </c>
      <c r="BR754" s="134" t="s">
        <v>4754</v>
      </c>
      <c r="BS754" s="98">
        <v>0</v>
      </c>
      <c r="BT754" s="99" t="str">
        <f>IFERROR(VLOOKUP(ROWS($BR$4:BR754),$BQ$4:$BR$2337,2,0),"")</f>
        <v>Kłodzko (pow. kłodzki, woj. dolnośląskie)</v>
      </c>
      <c r="BU754" s="98">
        <v>0</v>
      </c>
      <c r="BV754" s="98">
        <f>IF(ISNUMBER(SEARCH('ankieta ESG'!$G$187,BW754)),MAX($BV$3:BV753)+1,0)</f>
        <v>751</v>
      </c>
      <c r="BW754" s="134" t="s">
        <v>4754</v>
      </c>
      <c r="BX754" s="98">
        <v>0</v>
      </c>
      <c r="BY754" s="99" t="str">
        <f>IFERROR(VLOOKUP(ROWS($BW$4:BW754),$BV$4:$BW$2337,2,0),"")</f>
        <v>Kłodzko (pow. kłodzki, woj. dolnośląskie)</v>
      </c>
      <c r="BZ754" s="98">
        <v>0</v>
      </c>
      <c r="CA754" s="98">
        <f>IF(ISNUMBER(SEARCH('ankieta ESG'!$G$188,CB754)),MAX($CA$3:CA753)+1,0)</f>
        <v>751</v>
      </c>
      <c r="CB754" s="134" t="s">
        <v>4754</v>
      </c>
      <c r="CC754" s="98">
        <v>0</v>
      </c>
      <c r="CD754" s="99" t="str">
        <f>IFERROR(VLOOKUP(ROWS($CB$4:CB754),$CA$4:$CB$2337,2,0),"")</f>
        <v>Kłodzko (pow. kłodzki, woj. dolnośląskie)</v>
      </c>
      <c r="CE754" s="98">
        <v>0</v>
      </c>
      <c r="CF754" s="98">
        <f>IF(ISNUMBER(SEARCH('ankieta ESG'!$G$189,CG754)),MAX($CF$3:CF753)+1,0)</f>
        <v>751</v>
      </c>
      <c r="CG754" s="134" t="s">
        <v>4754</v>
      </c>
      <c r="CH754" s="98">
        <v>0</v>
      </c>
      <c r="CI754" s="99" t="str">
        <f>IFERROR(VLOOKUP(ROWS($CG$4:CG754),$CF$4:$CG$2337,2,0),"")</f>
        <v>Kłodzko (pow. kłodzki, woj. dolnośląskie)</v>
      </c>
      <c r="CJ754" s="98">
        <v>0</v>
      </c>
    </row>
    <row r="755" spans="2:88">
      <c r="B755" s="98">
        <f>IF(ISNUMBER(SEARCH('ankieta ESG'!$E$11,C755)),MAX(B$3:$B754)+1,0)</f>
        <v>752</v>
      </c>
      <c r="C755" s="99" t="s">
        <v>796</v>
      </c>
      <c r="D755" s="98">
        <v>0</v>
      </c>
      <c r="E755" s="99" t="str">
        <f>IFERROR(VLOOKUP(ROWS($C$4:C755),$B$4:$C$1385,2,0),"")</f>
        <v>13.92.Z Produkcja wyrobów tekstylnych dla gospodarstw domowych i gotowych artykułów wyposażenia wnętrz (PKD 2025)</v>
      </c>
      <c r="F755" s="98">
        <v>0</v>
      </c>
      <c r="AM755" s="98">
        <f>IF(ISNUMBER(SEARCH('ankieta ESG'!$G$180,AN755)),MAX(AM$3:$AM754)+1,0)</f>
        <v>752</v>
      </c>
      <c r="AN755" s="134" t="s">
        <v>4755</v>
      </c>
      <c r="AO755" s="98">
        <v>0</v>
      </c>
      <c r="AP755" s="99" t="str">
        <f>IFERROR(VLOOKUP(ROWS($AN$4:AN755),$AM$4:$AN$2337,2,0),"")</f>
        <v>Kłomnice (pow. częstochowski, woj. śląskie)</v>
      </c>
      <c r="AQ755" s="98">
        <v>0</v>
      </c>
      <c r="AR755" s="98">
        <f>IF(ISNUMBER(SEARCH('ankieta ESG'!$G$181,AS755)),MAX($AR$3:AR754)+1,0)</f>
        <v>752</v>
      </c>
      <c r="AS755" s="134" t="s">
        <v>4755</v>
      </c>
      <c r="AT755" s="98">
        <v>0</v>
      </c>
      <c r="AU755" s="99" t="str">
        <f>IFERROR(VLOOKUP(ROWS($AS$4:AS755),$AR$4:$AS$2337,2,0),"")</f>
        <v>Kłomnice (pow. częstochowski, woj. śląskie)</v>
      </c>
      <c r="AV755" s="98">
        <v>0</v>
      </c>
      <c r="AW755" s="98">
        <f>IF(ISNUMBER(SEARCH('ankieta ESG'!$G$182,AX755)),MAX($AW$3:AW754)+1,0)</f>
        <v>752</v>
      </c>
      <c r="AX755" s="134" t="s">
        <v>4755</v>
      </c>
      <c r="AY755" s="98">
        <v>0</v>
      </c>
      <c r="AZ755" s="99" t="str">
        <f>IFERROR(VLOOKUP(ROWS($AX$4:AX755),$AW$4:$AX$2337,2,0),"")</f>
        <v>Kłomnice (pow. częstochowski, woj. śląskie)</v>
      </c>
      <c r="BA755" s="98">
        <v>0</v>
      </c>
      <c r="BB755" s="98">
        <f>IF(ISNUMBER(SEARCH('ankieta ESG'!$G$183,BC755)),MAX($BB$3:BB754)+1,0)</f>
        <v>752</v>
      </c>
      <c r="BC755" s="134" t="s">
        <v>4755</v>
      </c>
      <c r="BD755" s="98">
        <v>0</v>
      </c>
      <c r="BE755" s="99" t="str">
        <f>IFERROR(VLOOKUP(ROWS($BC$4:BC755),$BB$4:$BC$2337,2,0),"")</f>
        <v>Kłomnice (pow. częstochowski, woj. śląskie)</v>
      </c>
      <c r="BF755" s="98">
        <v>0</v>
      </c>
      <c r="BG755" s="98">
        <f>IF(ISNUMBER(SEARCH('ankieta ESG'!$G$184,BH755)),MAX($BG$3:BG754)+1,0)</f>
        <v>752</v>
      </c>
      <c r="BH755" s="134" t="s">
        <v>4755</v>
      </c>
      <c r="BI755" s="98">
        <v>0</v>
      </c>
      <c r="BJ755" s="99" t="str">
        <f>IFERROR(VLOOKUP(ROWS($BH$4:BH755),$BG$4:$BH$2337,2,0),"")</f>
        <v>Kłomnice (pow. częstochowski, woj. śląskie)</v>
      </c>
      <c r="BK755" s="98">
        <v>0</v>
      </c>
      <c r="BL755" s="98">
        <f>IF(ISNUMBER(SEARCH('ankieta ESG'!$G$185,BM755)),MAX($BL$3:BL754)+1,0)</f>
        <v>752</v>
      </c>
      <c r="BM755" s="134" t="s">
        <v>4755</v>
      </c>
      <c r="BN755" s="98">
        <v>0</v>
      </c>
      <c r="BO755" s="99" t="str">
        <f>IFERROR(VLOOKUP(ROWS($BM$4:BM755),$BL$4:$BM$2337,2,0),"")</f>
        <v>Kłomnice (pow. częstochowski, woj. śląskie)</v>
      </c>
      <c r="BP755" s="98">
        <v>0</v>
      </c>
      <c r="BQ755" s="98">
        <f>IF(ISNUMBER(SEARCH('ankieta ESG'!$G$186,BR755)),MAX($BQ$3:BQ754)+1,0)</f>
        <v>752</v>
      </c>
      <c r="BR755" s="134" t="s">
        <v>4755</v>
      </c>
      <c r="BS755" s="98">
        <v>0</v>
      </c>
      <c r="BT755" s="99" t="str">
        <f>IFERROR(VLOOKUP(ROWS($BR$4:BR755),$BQ$4:$BR$2337,2,0),"")</f>
        <v>Kłomnice (pow. częstochowski, woj. śląskie)</v>
      </c>
      <c r="BU755" s="98">
        <v>0</v>
      </c>
      <c r="BV755" s="98">
        <f>IF(ISNUMBER(SEARCH('ankieta ESG'!$G$187,BW755)),MAX($BV$3:BV754)+1,0)</f>
        <v>752</v>
      </c>
      <c r="BW755" s="134" t="s">
        <v>4755</v>
      </c>
      <c r="BX755" s="98">
        <v>0</v>
      </c>
      <c r="BY755" s="99" t="str">
        <f>IFERROR(VLOOKUP(ROWS($BW$4:BW755),$BV$4:$BW$2337,2,0),"")</f>
        <v>Kłomnice (pow. częstochowski, woj. śląskie)</v>
      </c>
      <c r="BZ755" s="98">
        <v>0</v>
      </c>
      <c r="CA755" s="98">
        <f>IF(ISNUMBER(SEARCH('ankieta ESG'!$G$188,CB755)),MAX($CA$3:CA754)+1,0)</f>
        <v>752</v>
      </c>
      <c r="CB755" s="134" t="s">
        <v>4755</v>
      </c>
      <c r="CC755" s="98">
        <v>0</v>
      </c>
      <c r="CD755" s="99" t="str">
        <f>IFERROR(VLOOKUP(ROWS($CB$4:CB755),$CA$4:$CB$2337,2,0),"")</f>
        <v>Kłomnice (pow. częstochowski, woj. śląskie)</v>
      </c>
      <c r="CE755" s="98">
        <v>0</v>
      </c>
      <c r="CF755" s="98">
        <f>IF(ISNUMBER(SEARCH('ankieta ESG'!$G$189,CG755)),MAX($CF$3:CF754)+1,0)</f>
        <v>752</v>
      </c>
      <c r="CG755" s="134" t="s">
        <v>4755</v>
      </c>
      <c r="CH755" s="98">
        <v>0</v>
      </c>
      <c r="CI755" s="99" t="str">
        <f>IFERROR(VLOOKUP(ROWS($CG$4:CG755),$CF$4:$CG$2337,2,0),"")</f>
        <v>Kłomnice (pow. częstochowski, woj. śląskie)</v>
      </c>
      <c r="CJ755" s="98">
        <v>0</v>
      </c>
    </row>
    <row r="756" spans="2:88">
      <c r="B756" s="98">
        <f>IF(ISNUMBER(SEARCH('ankieta ESG'!$E$11,C756)),MAX(B$3:$B755)+1,0)</f>
        <v>753</v>
      </c>
      <c r="C756" s="99" t="s">
        <v>797</v>
      </c>
      <c r="D756" s="98">
        <v>0</v>
      </c>
      <c r="E756" s="99" t="str">
        <f>IFERROR(VLOOKUP(ROWS($C$4:C756),$B$4:$C$1385,2,0),"")</f>
        <v>13.93.Z Produkcja dywanów i chodników (PKD 2025)</v>
      </c>
      <c r="F756" s="98">
        <v>0</v>
      </c>
      <c r="AM756" s="98">
        <f>IF(ISNUMBER(SEARCH('ankieta ESG'!$G$180,AN756)),MAX(AM$3:$AM755)+1,0)</f>
        <v>753</v>
      </c>
      <c r="AN756" s="134" t="s">
        <v>4756</v>
      </c>
      <c r="AO756" s="98">
        <v>0</v>
      </c>
      <c r="AP756" s="99" t="str">
        <f>IFERROR(VLOOKUP(ROWS($AN$4:AN756),$AM$4:$AN$2337,2,0),"")</f>
        <v>Knurów (pow. gliwicki, woj. śląskie)</v>
      </c>
      <c r="AQ756" s="98">
        <v>0</v>
      </c>
      <c r="AR756" s="98">
        <f>IF(ISNUMBER(SEARCH('ankieta ESG'!$G$181,AS756)),MAX($AR$3:AR755)+1,0)</f>
        <v>753</v>
      </c>
      <c r="AS756" s="134" t="s">
        <v>4756</v>
      </c>
      <c r="AT756" s="98">
        <v>0</v>
      </c>
      <c r="AU756" s="99" t="str">
        <f>IFERROR(VLOOKUP(ROWS($AS$4:AS756),$AR$4:$AS$2337,2,0),"")</f>
        <v>Knurów (pow. gliwicki, woj. śląskie)</v>
      </c>
      <c r="AV756" s="98">
        <v>0</v>
      </c>
      <c r="AW756" s="98">
        <f>IF(ISNUMBER(SEARCH('ankieta ESG'!$G$182,AX756)),MAX($AW$3:AW755)+1,0)</f>
        <v>753</v>
      </c>
      <c r="AX756" s="134" t="s">
        <v>4756</v>
      </c>
      <c r="AY756" s="98">
        <v>0</v>
      </c>
      <c r="AZ756" s="99" t="str">
        <f>IFERROR(VLOOKUP(ROWS($AX$4:AX756),$AW$4:$AX$2337,2,0),"")</f>
        <v>Knurów (pow. gliwicki, woj. śląskie)</v>
      </c>
      <c r="BA756" s="98">
        <v>0</v>
      </c>
      <c r="BB756" s="98">
        <f>IF(ISNUMBER(SEARCH('ankieta ESG'!$G$183,BC756)),MAX($BB$3:BB755)+1,0)</f>
        <v>753</v>
      </c>
      <c r="BC756" s="134" t="s">
        <v>4756</v>
      </c>
      <c r="BD756" s="98">
        <v>0</v>
      </c>
      <c r="BE756" s="99" t="str">
        <f>IFERROR(VLOOKUP(ROWS($BC$4:BC756),$BB$4:$BC$2337,2,0),"")</f>
        <v>Knurów (pow. gliwicki, woj. śląskie)</v>
      </c>
      <c r="BF756" s="98">
        <v>0</v>
      </c>
      <c r="BG756" s="98">
        <f>IF(ISNUMBER(SEARCH('ankieta ESG'!$G$184,BH756)),MAX($BG$3:BG755)+1,0)</f>
        <v>753</v>
      </c>
      <c r="BH756" s="134" t="s">
        <v>4756</v>
      </c>
      <c r="BI756" s="98">
        <v>0</v>
      </c>
      <c r="BJ756" s="99" t="str">
        <f>IFERROR(VLOOKUP(ROWS($BH$4:BH756),$BG$4:$BH$2337,2,0),"")</f>
        <v>Knurów (pow. gliwicki, woj. śląskie)</v>
      </c>
      <c r="BK756" s="98">
        <v>0</v>
      </c>
      <c r="BL756" s="98">
        <f>IF(ISNUMBER(SEARCH('ankieta ESG'!$G$185,BM756)),MAX($BL$3:BL755)+1,0)</f>
        <v>753</v>
      </c>
      <c r="BM756" s="134" t="s">
        <v>4756</v>
      </c>
      <c r="BN756" s="98">
        <v>0</v>
      </c>
      <c r="BO756" s="99" t="str">
        <f>IFERROR(VLOOKUP(ROWS($BM$4:BM756),$BL$4:$BM$2337,2,0),"")</f>
        <v>Knurów (pow. gliwicki, woj. śląskie)</v>
      </c>
      <c r="BP756" s="98">
        <v>0</v>
      </c>
      <c r="BQ756" s="98">
        <f>IF(ISNUMBER(SEARCH('ankieta ESG'!$G$186,BR756)),MAX($BQ$3:BQ755)+1,0)</f>
        <v>753</v>
      </c>
      <c r="BR756" s="134" t="s">
        <v>4756</v>
      </c>
      <c r="BS756" s="98">
        <v>0</v>
      </c>
      <c r="BT756" s="99" t="str">
        <f>IFERROR(VLOOKUP(ROWS($BR$4:BR756),$BQ$4:$BR$2337,2,0),"")</f>
        <v>Knurów (pow. gliwicki, woj. śląskie)</v>
      </c>
      <c r="BU756" s="98">
        <v>0</v>
      </c>
      <c r="BV756" s="98">
        <f>IF(ISNUMBER(SEARCH('ankieta ESG'!$G$187,BW756)),MAX($BV$3:BV755)+1,0)</f>
        <v>753</v>
      </c>
      <c r="BW756" s="134" t="s">
        <v>4756</v>
      </c>
      <c r="BX756" s="98">
        <v>0</v>
      </c>
      <c r="BY756" s="99" t="str">
        <f>IFERROR(VLOOKUP(ROWS($BW$4:BW756),$BV$4:$BW$2337,2,0),"")</f>
        <v>Knurów (pow. gliwicki, woj. śląskie)</v>
      </c>
      <c r="BZ756" s="98">
        <v>0</v>
      </c>
      <c r="CA756" s="98">
        <f>IF(ISNUMBER(SEARCH('ankieta ESG'!$G$188,CB756)),MAX($CA$3:CA755)+1,0)</f>
        <v>753</v>
      </c>
      <c r="CB756" s="134" t="s">
        <v>4756</v>
      </c>
      <c r="CC756" s="98">
        <v>0</v>
      </c>
      <c r="CD756" s="99" t="str">
        <f>IFERROR(VLOOKUP(ROWS($CB$4:CB756),$CA$4:$CB$2337,2,0),"")</f>
        <v>Knurów (pow. gliwicki, woj. śląskie)</v>
      </c>
      <c r="CE756" s="98">
        <v>0</v>
      </c>
      <c r="CF756" s="98">
        <f>IF(ISNUMBER(SEARCH('ankieta ESG'!$G$189,CG756)),MAX($CF$3:CF755)+1,0)</f>
        <v>753</v>
      </c>
      <c r="CG756" s="134" t="s">
        <v>4756</v>
      </c>
      <c r="CH756" s="98">
        <v>0</v>
      </c>
      <c r="CI756" s="99" t="str">
        <f>IFERROR(VLOOKUP(ROWS($CG$4:CG756),$CF$4:$CG$2337,2,0),"")</f>
        <v>Knurów (pow. gliwicki, woj. śląskie)</v>
      </c>
      <c r="CJ756" s="98">
        <v>0</v>
      </c>
    </row>
    <row r="757" spans="2:88">
      <c r="B757" s="98">
        <f>IF(ISNUMBER(SEARCH('ankieta ESG'!$E$11,C757)),MAX(B$3:$B756)+1,0)</f>
        <v>754</v>
      </c>
      <c r="C757" s="99" t="s">
        <v>798</v>
      </c>
      <c r="D757" s="98">
        <v>0</v>
      </c>
      <c r="E757" s="99" t="str">
        <f>IFERROR(VLOOKUP(ROWS($C$4:C757),$B$4:$C$1385,2,0),"")</f>
        <v>13.94.Z Produkcja wyrobów powroźniczych, lin, szpagatów i wyrobów sieciowych (PKD 2025)</v>
      </c>
      <c r="F757" s="98">
        <v>0</v>
      </c>
      <c r="AM757" s="98">
        <f>IF(ISNUMBER(SEARCH('ankieta ESG'!$G$180,AN757)),MAX(AM$3:$AM756)+1,0)</f>
        <v>754</v>
      </c>
      <c r="AN757" s="134" t="s">
        <v>4757</v>
      </c>
      <c r="AO757" s="98">
        <v>0</v>
      </c>
      <c r="AP757" s="99" t="str">
        <f>IFERROR(VLOOKUP(ROWS($AN$4:AN757),$AM$4:$AN$2337,2,0),"")</f>
        <v>Knyszyn (pow. moniecki, woj. podlaskie)</v>
      </c>
      <c r="AQ757" s="98">
        <v>0</v>
      </c>
      <c r="AR757" s="98">
        <f>IF(ISNUMBER(SEARCH('ankieta ESG'!$G$181,AS757)),MAX($AR$3:AR756)+1,0)</f>
        <v>754</v>
      </c>
      <c r="AS757" s="134" t="s">
        <v>4757</v>
      </c>
      <c r="AT757" s="98">
        <v>0</v>
      </c>
      <c r="AU757" s="99" t="str">
        <f>IFERROR(VLOOKUP(ROWS($AS$4:AS757),$AR$4:$AS$2337,2,0),"")</f>
        <v>Knyszyn (pow. moniecki, woj. podlaskie)</v>
      </c>
      <c r="AV757" s="98">
        <v>0</v>
      </c>
      <c r="AW757" s="98">
        <f>IF(ISNUMBER(SEARCH('ankieta ESG'!$G$182,AX757)),MAX($AW$3:AW756)+1,0)</f>
        <v>754</v>
      </c>
      <c r="AX757" s="134" t="s">
        <v>4757</v>
      </c>
      <c r="AY757" s="98">
        <v>0</v>
      </c>
      <c r="AZ757" s="99" t="str">
        <f>IFERROR(VLOOKUP(ROWS($AX$4:AX757),$AW$4:$AX$2337,2,0),"")</f>
        <v>Knyszyn (pow. moniecki, woj. podlaskie)</v>
      </c>
      <c r="BA757" s="98">
        <v>0</v>
      </c>
      <c r="BB757" s="98">
        <f>IF(ISNUMBER(SEARCH('ankieta ESG'!$G$183,BC757)),MAX($BB$3:BB756)+1,0)</f>
        <v>754</v>
      </c>
      <c r="BC757" s="134" t="s">
        <v>4757</v>
      </c>
      <c r="BD757" s="98">
        <v>0</v>
      </c>
      <c r="BE757" s="99" t="str">
        <f>IFERROR(VLOOKUP(ROWS($BC$4:BC757),$BB$4:$BC$2337,2,0),"")</f>
        <v>Knyszyn (pow. moniecki, woj. podlaskie)</v>
      </c>
      <c r="BF757" s="98">
        <v>0</v>
      </c>
      <c r="BG757" s="98">
        <f>IF(ISNUMBER(SEARCH('ankieta ESG'!$G$184,BH757)),MAX($BG$3:BG756)+1,0)</f>
        <v>754</v>
      </c>
      <c r="BH757" s="134" t="s">
        <v>4757</v>
      </c>
      <c r="BI757" s="98">
        <v>0</v>
      </c>
      <c r="BJ757" s="99" t="str">
        <f>IFERROR(VLOOKUP(ROWS($BH$4:BH757),$BG$4:$BH$2337,2,0),"")</f>
        <v>Knyszyn (pow. moniecki, woj. podlaskie)</v>
      </c>
      <c r="BK757" s="98">
        <v>0</v>
      </c>
      <c r="BL757" s="98">
        <f>IF(ISNUMBER(SEARCH('ankieta ESG'!$G$185,BM757)),MAX($BL$3:BL756)+1,0)</f>
        <v>754</v>
      </c>
      <c r="BM757" s="134" t="s">
        <v>4757</v>
      </c>
      <c r="BN757" s="98">
        <v>0</v>
      </c>
      <c r="BO757" s="99" t="str">
        <f>IFERROR(VLOOKUP(ROWS($BM$4:BM757),$BL$4:$BM$2337,2,0),"")</f>
        <v>Knyszyn (pow. moniecki, woj. podlaskie)</v>
      </c>
      <c r="BP757" s="98">
        <v>0</v>
      </c>
      <c r="BQ757" s="98">
        <f>IF(ISNUMBER(SEARCH('ankieta ESG'!$G$186,BR757)),MAX($BQ$3:BQ756)+1,0)</f>
        <v>754</v>
      </c>
      <c r="BR757" s="134" t="s">
        <v>4757</v>
      </c>
      <c r="BS757" s="98">
        <v>0</v>
      </c>
      <c r="BT757" s="99" t="str">
        <f>IFERROR(VLOOKUP(ROWS($BR$4:BR757),$BQ$4:$BR$2337,2,0),"")</f>
        <v>Knyszyn (pow. moniecki, woj. podlaskie)</v>
      </c>
      <c r="BU757" s="98">
        <v>0</v>
      </c>
      <c r="BV757" s="98">
        <f>IF(ISNUMBER(SEARCH('ankieta ESG'!$G$187,BW757)),MAX($BV$3:BV756)+1,0)</f>
        <v>754</v>
      </c>
      <c r="BW757" s="134" t="s">
        <v>4757</v>
      </c>
      <c r="BX757" s="98">
        <v>0</v>
      </c>
      <c r="BY757" s="99" t="str">
        <f>IFERROR(VLOOKUP(ROWS($BW$4:BW757),$BV$4:$BW$2337,2,0),"")</f>
        <v>Knyszyn (pow. moniecki, woj. podlaskie)</v>
      </c>
      <c r="BZ757" s="98">
        <v>0</v>
      </c>
      <c r="CA757" s="98">
        <f>IF(ISNUMBER(SEARCH('ankieta ESG'!$G$188,CB757)),MAX($CA$3:CA756)+1,0)</f>
        <v>754</v>
      </c>
      <c r="CB757" s="134" t="s">
        <v>4757</v>
      </c>
      <c r="CC757" s="98">
        <v>0</v>
      </c>
      <c r="CD757" s="99" t="str">
        <f>IFERROR(VLOOKUP(ROWS($CB$4:CB757),$CA$4:$CB$2337,2,0),"")</f>
        <v>Knyszyn (pow. moniecki, woj. podlaskie)</v>
      </c>
      <c r="CE757" s="98">
        <v>0</v>
      </c>
      <c r="CF757" s="98">
        <f>IF(ISNUMBER(SEARCH('ankieta ESG'!$G$189,CG757)),MAX($CF$3:CF756)+1,0)</f>
        <v>754</v>
      </c>
      <c r="CG757" s="134" t="s">
        <v>4757</v>
      </c>
      <c r="CH757" s="98">
        <v>0</v>
      </c>
      <c r="CI757" s="99" t="str">
        <f>IFERROR(VLOOKUP(ROWS($CG$4:CG757),$CF$4:$CG$2337,2,0),"")</f>
        <v>Knyszyn (pow. moniecki, woj. podlaskie)</v>
      </c>
      <c r="CJ757" s="98">
        <v>0</v>
      </c>
    </row>
    <row r="758" spans="2:88">
      <c r="B758" s="98">
        <f>IF(ISNUMBER(SEARCH('ankieta ESG'!$E$11,C758)),MAX(B$3:$B757)+1,0)</f>
        <v>755</v>
      </c>
      <c r="C758" s="99" t="s">
        <v>799</v>
      </c>
      <c r="D758" s="98">
        <v>0</v>
      </c>
      <c r="E758" s="99" t="str">
        <f>IFERROR(VLOOKUP(ROWS($C$4:C758),$B$4:$C$1385,2,0),"")</f>
        <v>13.95.Z Produkcja włóknin i wyrobów wykonanych z włókniny (PKD 2025)</v>
      </c>
      <c r="F758" s="98">
        <v>0</v>
      </c>
      <c r="AM758" s="98">
        <f>IF(ISNUMBER(SEARCH('ankieta ESG'!$G$180,AN758)),MAX(AM$3:$AM757)+1,0)</f>
        <v>755</v>
      </c>
      <c r="AN758" s="134" t="s">
        <v>4758</v>
      </c>
      <c r="AO758" s="98">
        <v>0</v>
      </c>
      <c r="AP758" s="99" t="str">
        <f>IFERROR(VLOOKUP(ROWS($AN$4:AN758),$AM$4:$AN$2337,2,0),"")</f>
        <v>Kobiele Wielkie (pow. radomszczański, woj. łódzkie)</v>
      </c>
      <c r="AQ758" s="98">
        <v>0</v>
      </c>
      <c r="AR758" s="98">
        <f>IF(ISNUMBER(SEARCH('ankieta ESG'!$G$181,AS758)),MAX($AR$3:AR757)+1,0)</f>
        <v>755</v>
      </c>
      <c r="AS758" s="134" t="s">
        <v>4758</v>
      </c>
      <c r="AT758" s="98">
        <v>0</v>
      </c>
      <c r="AU758" s="99" t="str">
        <f>IFERROR(VLOOKUP(ROWS($AS$4:AS758),$AR$4:$AS$2337,2,0),"")</f>
        <v>Kobiele Wielkie (pow. radomszczański, woj. łódzkie)</v>
      </c>
      <c r="AV758" s="98">
        <v>0</v>
      </c>
      <c r="AW758" s="98">
        <f>IF(ISNUMBER(SEARCH('ankieta ESG'!$G$182,AX758)),MAX($AW$3:AW757)+1,0)</f>
        <v>755</v>
      </c>
      <c r="AX758" s="134" t="s">
        <v>4758</v>
      </c>
      <c r="AY758" s="98">
        <v>0</v>
      </c>
      <c r="AZ758" s="99" t="str">
        <f>IFERROR(VLOOKUP(ROWS($AX$4:AX758),$AW$4:$AX$2337,2,0),"")</f>
        <v>Kobiele Wielkie (pow. radomszczański, woj. łódzkie)</v>
      </c>
      <c r="BA758" s="98">
        <v>0</v>
      </c>
      <c r="BB758" s="98">
        <f>IF(ISNUMBER(SEARCH('ankieta ESG'!$G$183,BC758)),MAX($BB$3:BB757)+1,0)</f>
        <v>755</v>
      </c>
      <c r="BC758" s="134" t="s">
        <v>4758</v>
      </c>
      <c r="BD758" s="98">
        <v>0</v>
      </c>
      <c r="BE758" s="99" t="str">
        <f>IFERROR(VLOOKUP(ROWS($BC$4:BC758),$BB$4:$BC$2337,2,0),"")</f>
        <v>Kobiele Wielkie (pow. radomszczański, woj. łódzkie)</v>
      </c>
      <c r="BF758" s="98">
        <v>0</v>
      </c>
      <c r="BG758" s="98">
        <f>IF(ISNUMBER(SEARCH('ankieta ESG'!$G$184,BH758)),MAX($BG$3:BG757)+1,0)</f>
        <v>755</v>
      </c>
      <c r="BH758" s="134" t="s">
        <v>4758</v>
      </c>
      <c r="BI758" s="98">
        <v>0</v>
      </c>
      <c r="BJ758" s="99" t="str">
        <f>IFERROR(VLOOKUP(ROWS($BH$4:BH758),$BG$4:$BH$2337,2,0),"")</f>
        <v>Kobiele Wielkie (pow. radomszczański, woj. łódzkie)</v>
      </c>
      <c r="BK758" s="98">
        <v>0</v>
      </c>
      <c r="BL758" s="98">
        <f>IF(ISNUMBER(SEARCH('ankieta ESG'!$G$185,BM758)),MAX($BL$3:BL757)+1,0)</f>
        <v>755</v>
      </c>
      <c r="BM758" s="134" t="s">
        <v>4758</v>
      </c>
      <c r="BN758" s="98">
        <v>0</v>
      </c>
      <c r="BO758" s="99" t="str">
        <f>IFERROR(VLOOKUP(ROWS($BM$4:BM758),$BL$4:$BM$2337,2,0),"")</f>
        <v>Kobiele Wielkie (pow. radomszczański, woj. łódzkie)</v>
      </c>
      <c r="BP758" s="98">
        <v>0</v>
      </c>
      <c r="BQ758" s="98">
        <f>IF(ISNUMBER(SEARCH('ankieta ESG'!$G$186,BR758)),MAX($BQ$3:BQ757)+1,0)</f>
        <v>755</v>
      </c>
      <c r="BR758" s="134" t="s">
        <v>4758</v>
      </c>
      <c r="BS758" s="98">
        <v>0</v>
      </c>
      <c r="BT758" s="99" t="str">
        <f>IFERROR(VLOOKUP(ROWS($BR$4:BR758),$BQ$4:$BR$2337,2,0),"")</f>
        <v>Kobiele Wielkie (pow. radomszczański, woj. łódzkie)</v>
      </c>
      <c r="BU758" s="98">
        <v>0</v>
      </c>
      <c r="BV758" s="98">
        <f>IF(ISNUMBER(SEARCH('ankieta ESG'!$G$187,BW758)),MAX($BV$3:BV757)+1,0)</f>
        <v>755</v>
      </c>
      <c r="BW758" s="134" t="s">
        <v>4758</v>
      </c>
      <c r="BX758" s="98">
        <v>0</v>
      </c>
      <c r="BY758" s="99" t="str">
        <f>IFERROR(VLOOKUP(ROWS($BW$4:BW758),$BV$4:$BW$2337,2,0),"")</f>
        <v>Kobiele Wielkie (pow. radomszczański, woj. łódzkie)</v>
      </c>
      <c r="BZ758" s="98">
        <v>0</v>
      </c>
      <c r="CA758" s="98">
        <f>IF(ISNUMBER(SEARCH('ankieta ESG'!$G$188,CB758)),MAX($CA$3:CA757)+1,0)</f>
        <v>755</v>
      </c>
      <c r="CB758" s="134" t="s">
        <v>4758</v>
      </c>
      <c r="CC758" s="98">
        <v>0</v>
      </c>
      <c r="CD758" s="99" t="str">
        <f>IFERROR(VLOOKUP(ROWS($CB$4:CB758),$CA$4:$CB$2337,2,0),"")</f>
        <v>Kobiele Wielkie (pow. radomszczański, woj. łódzkie)</v>
      </c>
      <c r="CE758" s="98">
        <v>0</v>
      </c>
      <c r="CF758" s="98">
        <f>IF(ISNUMBER(SEARCH('ankieta ESG'!$G$189,CG758)),MAX($CF$3:CF757)+1,0)</f>
        <v>755</v>
      </c>
      <c r="CG758" s="134" t="s">
        <v>4758</v>
      </c>
      <c r="CH758" s="98">
        <v>0</v>
      </c>
      <c r="CI758" s="99" t="str">
        <f>IFERROR(VLOOKUP(ROWS($CG$4:CG758),$CF$4:$CG$2337,2,0),"")</f>
        <v>Kobiele Wielkie (pow. radomszczański, woj. łódzkie)</v>
      </c>
      <c r="CJ758" s="98">
        <v>0</v>
      </c>
    </row>
    <row r="759" spans="2:88">
      <c r="B759" s="98">
        <f>IF(ISNUMBER(SEARCH('ankieta ESG'!$E$11,C759)),MAX(B$3:$B758)+1,0)</f>
        <v>756</v>
      </c>
      <c r="C759" s="99" t="s">
        <v>800</v>
      </c>
      <c r="D759" s="98">
        <v>0</v>
      </c>
      <c r="E759" s="99" t="str">
        <f>IFERROR(VLOOKUP(ROWS($C$4:C759),$B$4:$C$1385,2,0),"")</f>
        <v>13.96.Z Produkcja pozostałych technicznych i przemysłowych wyrobów tekstylnych (PKD 2025)</v>
      </c>
      <c r="F759" s="98">
        <v>0</v>
      </c>
      <c r="AM759" s="98">
        <f>IF(ISNUMBER(SEARCH('ankieta ESG'!$G$180,AN759)),MAX(AM$3:$AM758)+1,0)</f>
        <v>756</v>
      </c>
      <c r="AN759" s="134" t="s">
        <v>4759</v>
      </c>
      <c r="AO759" s="98">
        <v>0</v>
      </c>
      <c r="AP759" s="99" t="str">
        <f>IFERROR(VLOOKUP(ROWS($AN$4:AN759),$AM$4:$AN$2337,2,0),"")</f>
        <v>Kobierzyce (pow. wrocławski, woj. dolnośląskie)</v>
      </c>
      <c r="AQ759" s="98">
        <v>0</v>
      </c>
      <c r="AR759" s="98">
        <f>IF(ISNUMBER(SEARCH('ankieta ESG'!$G$181,AS759)),MAX($AR$3:AR758)+1,0)</f>
        <v>756</v>
      </c>
      <c r="AS759" s="134" t="s">
        <v>4759</v>
      </c>
      <c r="AT759" s="98">
        <v>0</v>
      </c>
      <c r="AU759" s="99" t="str">
        <f>IFERROR(VLOOKUP(ROWS($AS$4:AS759),$AR$4:$AS$2337,2,0),"")</f>
        <v>Kobierzyce (pow. wrocławski, woj. dolnośląskie)</v>
      </c>
      <c r="AV759" s="98">
        <v>0</v>
      </c>
      <c r="AW759" s="98">
        <f>IF(ISNUMBER(SEARCH('ankieta ESG'!$G$182,AX759)),MAX($AW$3:AW758)+1,0)</f>
        <v>756</v>
      </c>
      <c r="AX759" s="134" t="s">
        <v>4759</v>
      </c>
      <c r="AY759" s="98">
        <v>0</v>
      </c>
      <c r="AZ759" s="99" t="str">
        <f>IFERROR(VLOOKUP(ROWS($AX$4:AX759),$AW$4:$AX$2337,2,0),"")</f>
        <v>Kobierzyce (pow. wrocławski, woj. dolnośląskie)</v>
      </c>
      <c r="BA759" s="98">
        <v>0</v>
      </c>
      <c r="BB759" s="98">
        <f>IF(ISNUMBER(SEARCH('ankieta ESG'!$G$183,BC759)),MAX($BB$3:BB758)+1,0)</f>
        <v>756</v>
      </c>
      <c r="BC759" s="134" t="s">
        <v>4759</v>
      </c>
      <c r="BD759" s="98">
        <v>0</v>
      </c>
      <c r="BE759" s="99" t="str">
        <f>IFERROR(VLOOKUP(ROWS($BC$4:BC759),$BB$4:$BC$2337,2,0),"")</f>
        <v>Kobierzyce (pow. wrocławski, woj. dolnośląskie)</v>
      </c>
      <c r="BF759" s="98">
        <v>0</v>
      </c>
      <c r="BG759" s="98">
        <f>IF(ISNUMBER(SEARCH('ankieta ESG'!$G$184,BH759)),MAX($BG$3:BG758)+1,0)</f>
        <v>756</v>
      </c>
      <c r="BH759" s="134" t="s">
        <v>4759</v>
      </c>
      <c r="BI759" s="98">
        <v>0</v>
      </c>
      <c r="BJ759" s="99" t="str">
        <f>IFERROR(VLOOKUP(ROWS($BH$4:BH759),$BG$4:$BH$2337,2,0),"")</f>
        <v>Kobierzyce (pow. wrocławski, woj. dolnośląskie)</v>
      </c>
      <c r="BK759" s="98">
        <v>0</v>
      </c>
      <c r="BL759" s="98">
        <f>IF(ISNUMBER(SEARCH('ankieta ESG'!$G$185,BM759)),MAX($BL$3:BL758)+1,0)</f>
        <v>756</v>
      </c>
      <c r="BM759" s="134" t="s">
        <v>4759</v>
      </c>
      <c r="BN759" s="98">
        <v>0</v>
      </c>
      <c r="BO759" s="99" t="str">
        <f>IFERROR(VLOOKUP(ROWS($BM$4:BM759),$BL$4:$BM$2337,2,0),"")</f>
        <v>Kobierzyce (pow. wrocławski, woj. dolnośląskie)</v>
      </c>
      <c r="BP759" s="98">
        <v>0</v>
      </c>
      <c r="BQ759" s="98">
        <f>IF(ISNUMBER(SEARCH('ankieta ESG'!$G$186,BR759)),MAX($BQ$3:BQ758)+1,0)</f>
        <v>756</v>
      </c>
      <c r="BR759" s="134" t="s">
        <v>4759</v>
      </c>
      <c r="BS759" s="98">
        <v>0</v>
      </c>
      <c r="BT759" s="99" t="str">
        <f>IFERROR(VLOOKUP(ROWS($BR$4:BR759),$BQ$4:$BR$2337,2,0),"")</f>
        <v>Kobierzyce (pow. wrocławski, woj. dolnośląskie)</v>
      </c>
      <c r="BU759" s="98">
        <v>0</v>
      </c>
      <c r="BV759" s="98">
        <f>IF(ISNUMBER(SEARCH('ankieta ESG'!$G$187,BW759)),MAX($BV$3:BV758)+1,0)</f>
        <v>756</v>
      </c>
      <c r="BW759" s="134" t="s">
        <v>4759</v>
      </c>
      <c r="BX759" s="98">
        <v>0</v>
      </c>
      <c r="BY759" s="99" t="str">
        <f>IFERROR(VLOOKUP(ROWS($BW$4:BW759),$BV$4:$BW$2337,2,0),"")</f>
        <v>Kobierzyce (pow. wrocławski, woj. dolnośląskie)</v>
      </c>
      <c r="BZ759" s="98">
        <v>0</v>
      </c>
      <c r="CA759" s="98">
        <f>IF(ISNUMBER(SEARCH('ankieta ESG'!$G$188,CB759)),MAX($CA$3:CA758)+1,0)</f>
        <v>756</v>
      </c>
      <c r="CB759" s="134" t="s">
        <v>4759</v>
      </c>
      <c r="CC759" s="98">
        <v>0</v>
      </c>
      <c r="CD759" s="99" t="str">
        <f>IFERROR(VLOOKUP(ROWS($CB$4:CB759),$CA$4:$CB$2337,2,0),"")</f>
        <v>Kobierzyce (pow. wrocławski, woj. dolnośląskie)</v>
      </c>
      <c r="CE759" s="98">
        <v>0</v>
      </c>
      <c r="CF759" s="98">
        <f>IF(ISNUMBER(SEARCH('ankieta ESG'!$G$189,CG759)),MAX($CF$3:CF758)+1,0)</f>
        <v>756</v>
      </c>
      <c r="CG759" s="134" t="s">
        <v>4759</v>
      </c>
      <c r="CH759" s="98">
        <v>0</v>
      </c>
      <c r="CI759" s="99" t="str">
        <f>IFERROR(VLOOKUP(ROWS($CG$4:CG759),$CF$4:$CG$2337,2,0),"")</f>
        <v>Kobierzyce (pow. wrocławski, woj. dolnośląskie)</v>
      </c>
      <c r="CJ759" s="98">
        <v>0</v>
      </c>
    </row>
    <row r="760" spans="2:88">
      <c r="B760" s="98">
        <f>IF(ISNUMBER(SEARCH('ankieta ESG'!$E$11,C760)),MAX(B$3:$B759)+1,0)</f>
        <v>757</v>
      </c>
      <c r="C760" s="99" t="s">
        <v>801</v>
      </c>
      <c r="D760" s="98">
        <v>0</v>
      </c>
      <c r="E760" s="99" t="str">
        <f>IFERROR(VLOOKUP(ROWS($C$4:C760),$B$4:$C$1385,2,0),"")</f>
        <v>13.99.Z Produkcja pozostałych wyrobów tekstylnych, gdzie indziej niesklasyfikowana (PKD 2025)</v>
      </c>
      <c r="F760" s="98">
        <v>0</v>
      </c>
      <c r="AM760" s="98">
        <f>IF(ISNUMBER(SEARCH('ankieta ESG'!$G$180,AN760)),MAX(AM$3:$AM759)+1,0)</f>
        <v>757</v>
      </c>
      <c r="AN760" s="134" t="s">
        <v>4760</v>
      </c>
      <c r="AO760" s="98">
        <v>0</v>
      </c>
      <c r="AP760" s="99" t="str">
        <f>IFERROR(VLOOKUP(ROWS($AN$4:AN760),$AM$4:$AN$2337,2,0),"")</f>
        <v>Kobiór (pow. pszczyński, woj. śląskie)</v>
      </c>
      <c r="AQ760" s="98">
        <v>0</v>
      </c>
      <c r="AR760" s="98">
        <f>IF(ISNUMBER(SEARCH('ankieta ESG'!$G$181,AS760)),MAX($AR$3:AR759)+1,0)</f>
        <v>757</v>
      </c>
      <c r="AS760" s="134" t="s">
        <v>4760</v>
      </c>
      <c r="AT760" s="98">
        <v>0</v>
      </c>
      <c r="AU760" s="99" t="str">
        <f>IFERROR(VLOOKUP(ROWS($AS$4:AS760),$AR$4:$AS$2337,2,0),"")</f>
        <v>Kobiór (pow. pszczyński, woj. śląskie)</v>
      </c>
      <c r="AV760" s="98">
        <v>0</v>
      </c>
      <c r="AW760" s="98">
        <f>IF(ISNUMBER(SEARCH('ankieta ESG'!$G$182,AX760)),MAX($AW$3:AW759)+1,0)</f>
        <v>757</v>
      </c>
      <c r="AX760" s="134" t="s">
        <v>4760</v>
      </c>
      <c r="AY760" s="98">
        <v>0</v>
      </c>
      <c r="AZ760" s="99" t="str">
        <f>IFERROR(VLOOKUP(ROWS($AX$4:AX760),$AW$4:$AX$2337,2,0),"")</f>
        <v>Kobiór (pow. pszczyński, woj. śląskie)</v>
      </c>
      <c r="BA760" s="98">
        <v>0</v>
      </c>
      <c r="BB760" s="98">
        <f>IF(ISNUMBER(SEARCH('ankieta ESG'!$G$183,BC760)),MAX($BB$3:BB759)+1,0)</f>
        <v>757</v>
      </c>
      <c r="BC760" s="134" t="s">
        <v>4760</v>
      </c>
      <c r="BD760" s="98">
        <v>0</v>
      </c>
      <c r="BE760" s="99" t="str">
        <f>IFERROR(VLOOKUP(ROWS($BC$4:BC760),$BB$4:$BC$2337,2,0),"")</f>
        <v>Kobiór (pow. pszczyński, woj. śląskie)</v>
      </c>
      <c r="BF760" s="98">
        <v>0</v>
      </c>
      <c r="BG760" s="98">
        <f>IF(ISNUMBER(SEARCH('ankieta ESG'!$G$184,BH760)),MAX($BG$3:BG759)+1,0)</f>
        <v>757</v>
      </c>
      <c r="BH760" s="134" t="s">
        <v>4760</v>
      </c>
      <c r="BI760" s="98">
        <v>0</v>
      </c>
      <c r="BJ760" s="99" t="str">
        <f>IFERROR(VLOOKUP(ROWS($BH$4:BH760),$BG$4:$BH$2337,2,0),"")</f>
        <v>Kobiór (pow. pszczyński, woj. śląskie)</v>
      </c>
      <c r="BK760" s="98">
        <v>0</v>
      </c>
      <c r="BL760" s="98">
        <f>IF(ISNUMBER(SEARCH('ankieta ESG'!$G$185,BM760)),MAX($BL$3:BL759)+1,0)</f>
        <v>757</v>
      </c>
      <c r="BM760" s="134" t="s">
        <v>4760</v>
      </c>
      <c r="BN760" s="98">
        <v>0</v>
      </c>
      <c r="BO760" s="99" t="str">
        <f>IFERROR(VLOOKUP(ROWS($BM$4:BM760),$BL$4:$BM$2337,2,0),"")</f>
        <v>Kobiór (pow. pszczyński, woj. śląskie)</v>
      </c>
      <c r="BP760" s="98">
        <v>0</v>
      </c>
      <c r="BQ760" s="98">
        <f>IF(ISNUMBER(SEARCH('ankieta ESG'!$G$186,BR760)),MAX($BQ$3:BQ759)+1,0)</f>
        <v>757</v>
      </c>
      <c r="BR760" s="134" t="s">
        <v>4760</v>
      </c>
      <c r="BS760" s="98">
        <v>0</v>
      </c>
      <c r="BT760" s="99" t="str">
        <f>IFERROR(VLOOKUP(ROWS($BR$4:BR760),$BQ$4:$BR$2337,2,0),"")</f>
        <v>Kobiór (pow. pszczyński, woj. śląskie)</v>
      </c>
      <c r="BU760" s="98">
        <v>0</v>
      </c>
      <c r="BV760" s="98">
        <f>IF(ISNUMBER(SEARCH('ankieta ESG'!$G$187,BW760)),MAX($BV$3:BV759)+1,0)</f>
        <v>757</v>
      </c>
      <c r="BW760" s="134" t="s">
        <v>4760</v>
      </c>
      <c r="BX760" s="98">
        <v>0</v>
      </c>
      <c r="BY760" s="99" t="str">
        <f>IFERROR(VLOOKUP(ROWS($BW$4:BW760),$BV$4:$BW$2337,2,0),"")</f>
        <v>Kobiór (pow. pszczyński, woj. śląskie)</v>
      </c>
      <c r="BZ760" s="98">
        <v>0</v>
      </c>
      <c r="CA760" s="98">
        <f>IF(ISNUMBER(SEARCH('ankieta ESG'!$G$188,CB760)),MAX($CA$3:CA759)+1,0)</f>
        <v>757</v>
      </c>
      <c r="CB760" s="134" t="s">
        <v>4760</v>
      </c>
      <c r="CC760" s="98">
        <v>0</v>
      </c>
      <c r="CD760" s="99" t="str">
        <f>IFERROR(VLOOKUP(ROWS($CB$4:CB760),$CA$4:$CB$2337,2,0),"")</f>
        <v>Kobiór (pow. pszczyński, woj. śląskie)</v>
      </c>
      <c r="CE760" s="98">
        <v>0</v>
      </c>
      <c r="CF760" s="98">
        <f>IF(ISNUMBER(SEARCH('ankieta ESG'!$G$189,CG760)),MAX($CF$3:CF759)+1,0)</f>
        <v>757</v>
      </c>
      <c r="CG760" s="134" t="s">
        <v>4760</v>
      </c>
      <c r="CH760" s="98">
        <v>0</v>
      </c>
      <c r="CI760" s="99" t="str">
        <f>IFERROR(VLOOKUP(ROWS($CG$4:CG760),$CF$4:$CG$2337,2,0),"")</f>
        <v>Kobiór (pow. pszczyński, woj. śląskie)</v>
      </c>
      <c r="CJ760" s="98">
        <v>0</v>
      </c>
    </row>
    <row r="761" spans="2:88">
      <c r="B761" s="98">
        <f>IF(ISNUMBER(SEARCH('ankieta ESG'!$E$11,C761)),MAX(B$3:$B760)+1,0)</f>
        <v>758</v>
      </c>
      <c r="C761" s="99" t="s">
        <v>802</v>
      </c>
      <c r="D761" s="98">
        <v>0</v>
      </c>
      <c r="E761" s="99" t="str">
        <f>IFERROR(VLOOKUP(ROWS($C$4:C761),$B$4:$C$1385,2,0),"")</f>
        <v>14.10.Z Produkcja odzieży dzianej (PKD 2025)</v>
      </c>
      <c r="F761" s="98">
        <v>0</v>
      </c>
      <c r="AM761" s="98">
        <f>IF(ISNUMBER(SEARCH('ankieta ESG'!$G$180,AN761)),MAX(AM$3:$AM760)+1,0)</f>
        <v>758</v>
      </c>
      <c r="AN761" s="134" t="s">
        <v>4761</v>
      </c>
      <c r="AO761" s="98">
        <v>0</v>
      </c>
      <c r="AP761" s="99" t="str">
        <f>IFERROR(VLOOKUP(ROWS($AN$4:AN761),$AM$4:$AN$2337,2,0),"")</f>
        <v>Kobyla Góra (pow. ostrzeszowski, woj. wielkopolskie)</v>
      </c>
      <c r="AQ761" s="98">
        <v>0</v>
      </c>
      <c r="AR761" s="98">
        <f>IF(ISNUMBER(SEARCH('ankieta ESG'!$G$181,AS761)),MAX($AR$3:AR760)+1,0)</f>
        <v>758</v>
      </c>
      <c r="AS761" s="134" t="s">
        <v>4761</v>
      </c>
      <c r="AT761" s="98">
        <v>0</v>
      </c>
      <c r="AU761" s="99" t="str">
        <f>IFERROR(VLOOKUP(ROWS($AS$4:AS761),$AR$4:$AS$2337,2,0),"")</f>
        <v>Kobyla Góra (pow. ostrzeszowski, woj. wielkopolskie)</v>
      </c>
      <c r="AV761" s="98">
        <v>0</v>
      </c>
      <c r="AW761" s="98">
        <f>IF(ISNUMBER(SEARCH('ankieta ESG'!$G$182,AX761)),MAX($AW$3:AW760)+1,0)</f>
        <v>758</v>
      </c>
      <c r="AX761" s="134" t="s">
        <v>4761</v>
      </c>
      <c r="AY761" s="98">
        <v>0</v>
      </c>
      <c r="AZ761" s="99" t="str">
        <f>IFERROR(VLOOKUP(ROWS($AX$4:AX761),$AW$4:$AX$2337,2,0),"")</f>
        <v>Kobyla Góra (pow. ostrzeszowski, woj. wielkopolskie)</v>
      </c>
      <c r="BA761" s="98">
        <v>0</v>
      </c>
      <c r="BB761" s="98">
        <f>IF(ISNUMBER(SEARCH('ankieta ESG'!$G$183,BC761)),MAX($BB$3:BB760)+1,0)</f>
        <v>758</v>
      </c>
      <c r="BC761" s="134" t="s">
        <v>4761</v>
      </c>
      <c r="BD761" s="98">
        <v>0</v>
      </c>
      <c r="BE761" s="99" t="str">
        <f>IFERROR(VLOOKUP(ROWS($BC$4:BC761),$BB$4:$BC$2337,2,0),"")</f>
        <v>Kobyla Góra (pow. ostrzeszowski, woj. wielkopolskie)</v>
      </c>
      <c r="BF761" s="98">
        <v>0</v>
      </c>
      <c r="BG761" s="98">
        <f>IF(ISNUMBER(SEARCH('ankieta ESG'!$G$184,BH761)),MAX($BG$3:BG760)+1,0)</f>
        <v>758</v>
      </c>
      <c r="BH761" s="134" t="s">
        <v>4761</v>
      </c>
      <c r="BI761" s="98">
        <v>0</v>
      </c>
      <c r="BJ761" s="99" t="str">
        <f>IFERROR(VLOOKUP(ROWS($BH$4:BH761),$BG$4:$BH$2337,2,0),"")</f>
        <v>Kobyla Góra (pow. ostrzeszowski, woj. wielkopolskie)</v>
      </c>
      <c r="BK761" s="98">
        <v>0</v>
      </c>
      <c r="BL761" s="98">
        <f>IF(ISNUMBER(SEARCH('ankieta ESG'!$G$185,BM761)),MAX($BL$3:BL760)+1,0)</f>
        <v>758</v>
      </c>
      <c r="BM761" s="134" t="s">
        <v>4761</v>
      </c>
      <c r="BN761" s="98">
        <v>0</v>
      </c>
      <c r="BO761" s="99" t="str">
        <f>IFERROR(VLOOKUP(ROWS($BM$4:BM761),$BL$4:$BM$2337,2,0),"")</f>
        <v>Kobyla Góra (pow. ostrzeszowski, woj. wielkopolskie)</v>
      </c>
      <c r="BP761" s="98">
        <v>0</v>
      </c>
      <c r="BQ761" s="98">
        <f>IF(ISNUMBER(SEARCH('ankieta ESG'!$G$186,BR761)),MAX($BQ$3:BQ760)+1,0)</f>
        <v>758</v>
      </c>
      <c r="BR761" s="134" t="s">
        <v>4761</v>
      </c>
      <c r="BS761" s="98">
        <v>0</v>
      </c>
      <c r="BT761" s="99" t="str">
        <f>IFERROR(VLOOKUP(ROWS($BR$4:BR761),$BQ$4:$BR$2337,2,0),"")</f>
        <v>Kobyla Góra (pow. ostrzeszowski, woj. wielkopolskie)</v>
      </c>
      <c r="BU761" s="98">
        <v>0</v>
      </c>
      <c r="BV761" s="98">
        <f>IF(ISNUMBER(SEARCH('ankieta ESG'!$G$187,BW761)),MAX($BV$3:BV760)+1,0)</f>
        <v>758</v>
      </c>
      <c r="BW761" s="134" t="s">
        <v>4761</v>
      </c>
      <c r="BX761" s="98">
        <v>0</v>
      </c>
      <c r="BY761" s="99" t="str">
        <f>IFERROR(VLOOKUP(ROWS($BW$4:BW761),$BV$4:$BW$2337,2,0),"")</f>
        <v>Kobyla Góra (pow. ostrzeszowski, woj. wielkopolskie)</v>
      </c>
      <c r="BZ761" s="98">
        <v>0</v>
      </c>
      <c r="CA761" s="98">
        <f>IF(ISNUMBER(SEARCH('ankieta ESG'!$G$188,CB761)),MAX($CA$3:CA760)+1,0)</f>
        <v>758</v>
      </c>
      <c r="CB761" s="134" t="s">
        <v>4761</v>
      </c>
      <c r="CC761" s="98">
        <v>0</v>
      </c>
      <c r="CD761" s="99" t="str">
        <f>IFERROR(VLOOKUP(ROWS($CB$4:CB761),$CA$4:$CB$2337,2,0),"")</f>
        <v>Kobyla Góra (pow. ostrzeszowski, woj. wielkopolskie)</v>
      </c>
      <c r="CE761" s="98">
        <v>0</v>
      </c>
      <c r="CF761" s="98">
        <f>IF(ISNUMBER(SEARCH('ankieta ESG'!$G$189,CG761)),MAX($CF$3:CF760)+1,0)</f>
        <v>758</v>
      </c>
      <c r="CG761" s="134" t="s">
        <v>4761</v>
      </c>
      <c r="CH761" s="98">
        <v>0</v>
      </c>
      <c r="CI761" s="99" t="str">
        <f>IFERROR(VLOOKUP(ROWS($CG$4:CG761),$CF$4:$CG$2337,2,0),"")</f>
        <v>Kobyla Góra (pow. ostrzeszowski, woj. wielkopolskie)</v>
      </c>
      <c r="CJ761" s="98">
        <v>0</v>
      </c>
    </row>
    <row r="762" spans="2:88">
      <c r="B762" s="98">
        <f>IF(ISNUMBER(SEARCH('ankieta ESG'!$E$11,C762)),MAX(B$3:$B761)+1,0)</f>
        <v>759</v>
      </c>
      <c r="C762" s="99" t="s">
        <v>803</v>
      </c>
      <c r="D762" s="98">
        <v>0</v>
      </c>
      <c r="E762" s="99" t="str">
        <f>IFERROR(VLOOKUP(ROWS($C$4:C762),$B$4:$C$1385,2,0),"")</f>
        <v>14.21.Z Produkcja odzieży wierzchniej (PKD 2025)</v>
      </c>
      <c r="F762" s="98">
        <v>0</v>
      </c>
      <c r="AM762" s="98">
        <f>IF(ISNUMBER(SEARCH('ankieta ESG'!$G$180,AN762)),MAX(AM$3:$AM761)+1,0)</f>
        <v>759</v>
      </c>
      <c r="AN762" s="134" t="s">
        <v>4762</v>
      </c>
      <c r="AO762" s="98">
        <v>0</v>
      </c>
      <c r="AP762" s="99" t="str">
        <f>IFERROR(VLOOKUP(ROWS($AN$4:AN762),$AM$4:$AN$2337,2,0),"")</f>
        <v>Kobylanka (pow. stargardzki, woj. zachodniopomorskie)</v>
      </c>
      <c r="AQ762" s="98">
        <v>0</v>
      </c>
      <c r="AR762" s="98">
        <f>IF(ISNUMBER(SEARCH('ankieta ESG'!$G$181,AS762)),MAX($AR$3:AR761)+1,0)</f>
        <v>759</v>
      </c>
      <c r="AS762" s="134" t="s">
        <v>4762</v>
      </c>
      <c r="AT762" s="98">
        <v>0</v>
      </c>
      <c r="AU762" s="99" t="str">
        <f>IFERROR(VLOOKUP(ROWS($AS$4:AS762),$AR$4:$AS$2337,2,0),"")</f>
        <v>Kobylanka (pow. stargardzki, woj. zachodniopomorskie)</v>
      </c>
      <c r="AV762" s="98">
        <v>0</v>
      </c>
      <c r="AW762" s="98">
        <f>IF(ISNUMBER(SEARCH('ankieta ESG'!$G$182,AX762)),MAX($AW$3:AW761)+1,0)</f>
        <v>759</v>
      </c>
      <c r="AX762" s="134" t="s">
        <v>4762</v>
      </c>
      <c r="AY762" s="98">
        <v>0</v>
      </c>
      <c r="AZ762" s="99" t="str">
        <f>IFERROR(VLOOKUP(ROWS($AX$4:AX762),$AW$4:$AX$2337,2,0),"")</f>
        <v>Kobylanka (pow. stargardzki, woj. zachodniopomorskie)</v>
      </c>
      <c r="BA762" s="98">
        <v>0</v>
      </c>
      <c r="BB762" s="98">
        <f>IF(ISNUMBER(SEARCH('ankieta ESG'!$G$183,BC762)),MAX($BB$3:BB761)+1,0)</f>
        <v>759</v>
      </c>
      <c r="BC762" s="134" t="s">
        <v>4762</v>
      </c>
      <c r="BD762" s="98">
        <v>0</v>
      </c>
      <c r="BE762" s="99" t="str">
        <f>IFERROR(VLOOKUP(ROWS($BC$4:BC762),$BB$4:$BC$2337,2,0),"")</f>
        <v>Kobylanka (pow. stargardzki, woj. zachodniopomorskie)</v>
      </c>
      <c r="BF762" s="98">
        <v>0</v>
      </c>
      <c r="BG762" s="98">
        <f>IF(ISNUMBER(SEARCH('ankieta ESG'!$G$184,BH762)),MAX($BG$3:BG761)+1,0)</f>
        <v>759</v>
      </c>
      <c r="BH762" s="134" t="s">
        <v>4762</v>
      </c>
      <c r="BI762" s="98">
        <v>0</v>
      </c>
      <c r="BJ762" s="99" t="str">
        <f>IFERROR(VLOOKUP(ROWS($BH$4:BH762),$BG$4:$BH$2337,2,0),"")</f>
        <v>Kobylanka (pow. stargardzki, woj. zachodniopomorskie)</v>
      </c>
      <c r="BK762" s="98">
        <v>0</v>
      </c>
      <c r="BL762" s="98">
        <f>IF(ISNUMBER(SEARCH('ankieta ESG'!$G$185,BM762)),MAX($BL$3:BL761)+1,0)</f>
        <v>759</v>
      </c>
      <c r="BM762" s="134" t="s">
        <v>4762</v>
      </c>
      <c r="BN762" s="98">
        <v>0</v>
      </c>
      <c r="BO762" s="99" t="str">
        <f>IFERROR(VLOOKUP(ROWS($BM$4:BM762),$BL$4:$BM$2337,2,0),"")</f>
        <v>Kobylanka (pow. stargardzki, woj. zachodniopomorskie)</v>
      </c>
      <c r="BP762" s="98">
        <v>0</v>
      </c>
      <c r="BQ762" s="98">
        <f>IF(ISNUMBER(SEARCH('ankieta ESG'!$G$186,BR762)),MAX($BQ$3:BQ761)+1,0)</f>
        <v>759</v>
      </c>
      <c r="BR762" s="134" t="s">
        <v>4762</v>
      </c>
      <c r="BS762" s="98">
        <v>0</v>
      </c>
      <c r="BT762" s="99" t="str">
        <f>IFERROR(VLOOKUP(ROWS($BR$4:BR762),$BQ$4:$BR$2337,2,0),"")</f>
        <v>Kobylanka (pow. stargardzki, woj. zachodniopomorskie)</v>
      </c>
      <c r="BU762" s="98">
        <v>0</v>
      </c>
      <c r="BV762" s="98">
        <f>IF(ISNUMBER(SEARCH('ankieta ESG'!$G$187,BW762)),MAX($BV$3:BV761)+1,0)</f>
        <v>759</v>
      </c>
      <c r="BW762" s="134" t="s">
        <v>4762</v>
      </c>
      <c r="BX762" s="98">
        <v>0</v>
      </c>
      <c r="BY762" s="99" t="str">
        <f>IFERROR(VLOOKUP(ROWS($BW$4:BW762),$BV$4:$BW$2337,2,0),"")</f>
        <v>Kobylanka (pow. stargardzki, woj. zachodniopomorskie)</v>
      </c>
      <c r="BZ762" s="98">
        <v>0</v>
      </c>
      <c r="CA762" s="98">
        <f>IF(ISNUMBER(SEARCH('ankieta ESG'!$G$188,CB762)),MAX($CA$3:CA761)+1,0)</f>
        <v>759</v>
      </c>
      <c r="CB762" s="134" t="s">
        <v>4762</v>
      </c>
      <c r="CC762" s="98">
        <v>0</v>
      </c>
      <c r="CD762" s="99" t="str">
        <f>IFERROR(VLOOKUP(ROWS($CB$4:CB762),$CA$4:$CB$2337,2,0),"")</f>
        <v>Kobylanka (pow. stargardzki, woj. zachodniopomorskie)</v>
      </c>
      <c r="CE762" s="98">
        <v>0</v>
      </c>
      <c r="CF762" s="98">
        <f>IF(ISNUMBER(SEARCH('ankieta ESG'!$G$189,CG762)),MAX($CF$3:CF761)+1,0)</f>
        <v>759</v>
      </c>
      <c r="CG762" s="134" t="s">
        <v>4762</v>
      </c>
      <c r="CH762" s="98">
        <v>0</v>
      </c>
      <c r="CI762" s="99" t="str">
        <f>IFERROR(VLOOKUP(ROWS($CG$4:CG762),$CF$4:$CG$2337,2,0),"")</f>
        <v>Kobylanka (pow. stargardzki, woj. zachodniopomorskie)</v>
      </c>
      <c r="CJ762" s="98">
        <v>0</v>
      </c>
    </row>
    <row r="763" spans="2:88">
      <c r="B763" s="98">
        <f>IF(ISNUMBER(SEARCH('ankieta ESG'!$E$11,C763)),MAX(B$3:$B762)+1,0)</f>
        <v>760</v>
      </c>
      <c r="C763" s="99" t="s">
        <v>804</v>
      </c>
      <c r="D763" s="98">
        <v>0</v>
      </c>
      <c r="E763" s="99" t="str">
        <f>IFERROR(VLOOKUP(ROWS($C$4:C763),$B$4:$C$1385,2,0),"")</f>
        <v>14.22.Z Produkcja bielizny (PKD 2025)</v>
      </c>
      <c r="F763" s="98">
        <v>0</v>
      </c>
      <c r="AM763" s="98">
        <f>IF(ISNUMBER(SEARCH('ankieta ESG'!$G$180,AN763)),MAX(AM$3:$AM762)+1,0)</f>
        <v>760</v>
      </c>
      <c r="AN763" s="134" t="s">
        <v>4763</v>
      </c>
      <c r="AO763" s="98">
        <v>0</v>
      </c>
      <c r="AP763" s="99" t="str">
        <f>IFERROR(VLOOKUP(ROWS($AN$4:AN763),$AM$4:$AN$2337,2,0),"")</f>
        <v>Kobylin (pow. krotoszyński, woj. wielkopolskie)</v>
      </c>
      <c r="AQ763" s="98">
        <v>0</v>
      </c>
      <c r="AR763" s="98">
        <f>IF(ISNUMBER(SEARCH('ankieta ESG'!$G$181,AS763)),MAX($AR$3:AR762)+1,0)</f>
        <v>760</v>
      </c>
      <c r="AS763" s="134" t="s">
        <v>4763</v>
      </c>
      <c r="AT763" s="98">
        <v>0</v>
      </c>
      <c r="AU763" s="99" t="str">
        <f>IFERROR(VLOOKUP(ROWS($AS$4:AS763),$AR$4:$AS$2337,2,0),"")</f>
        <v>Kobylin (pow. krotoszyński, woj. wielkopolskie)</v>
      </c>
      <c r="AV763" s="98">
        <v>0</v>
      </c>
      <c r="AW763" s="98">
        <f>IF(ISNUMBER(SEARCH('ankieta ESG'!$G$182,AX763)),MAX($AW$3:AW762)+1,0)</f>
        <v>760</v>
      </c>
      <c r="AX763" s="134" t="s">
        <v>4763</v>
      </c>
      <c r="AY763" s="98">
        <v>0</v>
      </c>
      <c r="AZ763" s="99" t="str">
        <f>IFERROR(VLOOKUP(ROWS($AX$4:AX763),$AW$4:$AX$2337,2,0),"")</f>
        <v>Kobylin (pow. krotoszyński, woj. wielkopolskie)</v>
      </c>
      <c r="BA763" s="98">
        <v>0</v>
      </c>
      <c r="BB763" s="98">
        <f>IF(ISNUMBER(SEARCH('ankieta ESG'!$G$183,BC763)),MAX($BB$3:BB762)+1,0)</f>
        <v>760</v>
      </c>
      <c r="BC763" s="134" t="s">
        <v>4763</v>
      </c>
      <c r="BD763" s="98">
        <v>0</v>
      </c>
      <c r="BE763" s="99" t="str">
        <f>IFERROR(VLOOKUP(ROWS($BC$4:BC763),$BB$4:$BC$2337,2,0),"")</f>
        <v>Kobylin (pow. krotoszyński, woj. wielkopolskie)</v>
      </c>
      <c r="BF763" s="98">
        <v>0</v>
      </c>
      <c r="BG763" s="98">
        <f>IF(ISNUMBER(SEARCH('ankieta ESG'!$G$184,BH763)),MAX($BG$3:BG762)+1,0)</f>
        <v>760</v>
      </c>
      <c r="BH763" s="134" t="s">
        <v>4763</v>
      </c>
      <c r="BI763" s="98">
        <v>0</v>
      </c>
      <c r="BJ763" s="99" t="str">
        <f>IFERROR(VLOOKUP(ROWS($BH$4:BH763),$BG$4:$BH$2337,2,0),"")</f>
        <v>Kobylin (pow. krotoszyński, woj. wielkopolskie)</v>
      </c>
      <c r="BK763" s="98">
        <v>0</v>
      </c>
      <c r="BL763" s="98">
        <f>IF(ISNUMBER(SEARCH('ankieta ESG'!$G$185,BM763)),MAX($BL$3:BL762)+1,0)</f>
        <v>760</v>
      </c>
      <c r="BM763" s="134" t="s">
        <v>4763</v>
      </c>
      <c r="BN763" s="98">
        <v>0</v>
      </c>
      <c r="BO763" s="99" t="str">
        <f>IFERROR(VLOOKUP(ROWS($BM$4:BM763),$BL$4:$BM$2337,2,0),"")</f>
        <v>Kobylin (pow. krotoszyński, woj. wielkopolskie)</v>
      </c>
      <c r="BP763" s="98">
        <v>0</v>
      </c>
      <c r="BQ763" s="98">
        <f>IF(ISNUMBER(SEARCH('ankieta ESG'!$G$186,BR763)),MAX($BQ$3:BQ762)+1,0)</f>
        <v>760</v>
      </c>
      <c r="BR763" s="134" t="s">
        <v>4763</v>
      </c>
      <c r="BS763" s="98">
        <v>0</v>
      </c>
      <c r="BT763" s="99" t="str">
        <f>IFERROR(VLOOKUP(ROWS($BR$4:BR763),$BQ$4:$BR$2337,2,0),"")</f>
        <v>Kobylin (pow. krotoszyński, woj. wielkopolskie)</v>
      </c>
      <c r="BU763" s="98">
        <v>0</v>
      </c>
      <c r="BV763" s="98">
        <f>IF(ISNUMBER(SEARCH('ankieta ESG'!$G$187,BW763)),MAX($BV$3:BV762)+1,0)</f>
        <v>760</v>
      </c>
      <c r="BW763" s="134" t="s">
        <v>4763</v>
      </c>
      <c r="BX763" s="98">
        <v>0</v>
      </c>
      <c r="BY763" s="99" t="str">
        <f>IFERROR(VLOOKUP(ROWS($BW$4:BW763),$BV$4:$BW$2337,2,0),"")</f>
        <v>Kobylin (pow. krotoszyński, woj. wielkopolskie)</v>
      </c>
      <c r="BZ763" s="98">
        <v>0</v>
      </c>
      <c r="CA763" s="98">
        <f>IF(ISNUMBER(SEARCH('ankieta ESG'!$G$188,CB763)),MAX($CA$3:CA762)+1,0)</f>
        <v>760</v>
      </c>
      <c r="CB763" s="134" t="s">
        <v>4763</v>
      </c>
      <c r="CC763" s="98">
        <v>0</v>
      </c>
      <c r="CD763" s="99" t="str">
        <f>IFERROR(VLOOKUP(ROWS($CB$4:CB763),$CA$4:$CB$2337,2,0),"")</f>
        <v>Kobylin (pow. krotoszyński, woj. wielkopolskie)</v>
      </c>
      <c r="CE763" s="98">
        <v>0</v>
      </c>
      <c r="CF763" s="98">
        <f>IF(ISNUMBER(SEARCH('ankieta ESG'!$G$189,CG763)),MAX($CF$3:CF762)+1,0)</f>
        <v>760</v>
      </c>
      <c r="CG763" s="134" t="s">
        <v>4763</v>
      </c>
      <c r="CH763" s="98">
        <v>0</v>
      </c>
      <c r="CI763" s="99" t="str">
        <f>IFERROR(VLOOKUP(ROWS($CG$4:CG763),$CF$4:$CG$2337,2,0),"")</f>
        <v>Kobylin (pow. krotoszyński, woj. wielkopolskie)</v>
      </c>
      <c r="CJ763" s="98">
        <v>0</v>
      </c>
    </row>
    <row r="764" spans="2:88">
      <c r="B764" s="98">
        <f>IF(ISNUMBER(SEARCH('ankieta ESG'!$E$11,C764)),MAX(B$3:$B763)+1,0)</f>
        <v>761</v>
      </c>
      <c r="C764" s="99" t="s">
        <v>805</v>
      </c>
      <c r="D764" s="98">
        <v>0</v>
      </c>
      <c r="E764" s="99" t="str">
        <f>IFERROR(VLOOKUP(ROWS($C$4:C764),$B$4:$C$1385,2,0),"")</f>
        <v>14.23.Z Produkcja odzieży roboczej (PKD 2025)</v>
      </c>
      <c r="F764" s="98">
        <v>0</v>
      </c>
      <c r="AM764" s="98">
        <f>IF(ISNUMBER(SEARCH('ankieta ESG'!$G$180,AN764)),MAX(AM$3:$AM763)+1,0)</f>
        <v>761</v>
      </c>
      <c r="AN764" s="134" t="s">
        <v>4764</v>
      </c>
      <c r="AO764" s="98">
        <v>0</v>
      </c>
      <c r="AP764" s="99" t="str">
        <f>IFERROR(VLOOKUP(ROWS($AN$4:AN764),$AM$4:$AN$2337,2,0),"")</f>
        <v>Kobylin (pow. wysokomazowiecki, woj. podlaskie)</v>
      </c>
      <c r="AQ764" s="98">
        <v>0</v>
      </c>
      <c r="AR764" s="98">
        <f>IF(ISNUMBER(SEARCH('ankieta ESG'!$G$181,AS764)),MAX($AR$3:AR763)+1,0)</f>
        <v>761</v>
      </c>
      <c r="AS764" s="134" t="s">
        <v>4764</v>
      </c>
      <c r="AT764" s="98">
        <v>0</v>
      </c>
      <c r="AU764" s="99" t="str">
        <f>IFERROR(VLOOKUP(ROWS($AS$4:AS764),$AR$4:$AS$2337,2,0),"")</f>
        <v>Kobylin (pow. wysokomazowiecki, woj. podlaskie)</v>
      </c>
      <c r="AV764" s="98">
        <v>0</v>
      </c>
      <c r="AW764" s="98">
        <f>IF(ISNUMBER(SEARCH('ankieta ESG'!$G$182,AX764)),MAX($AW$3:AW763)+1,0)</f>
        <v>761</v>
      </c>
      <c r="AX764" s="134" t="s">
        <v>4764</v>
      </c>
      <c r="AY764" s="98">
        <v>0</v>
      </c>
      <c r="AZ764" s="99" t="str">
        <f>IFERROR(VLOOKUP(ROWS($AX$4:AX764),$AW$4:$AX$2337,2,0),"")</f>
        <v>Kobylin (pow. wysokomazowiecki, woj. podlaskie)</v>
      </c>
      <c r="BA764" s="98">
        <v>0</v>
      </c>
      <c r="BB764" s="98">
        <f>IF(ISNUMBER(SEARCH('ankieta ESG'!$G$183,BC764)),MAX($BB$3:BB763)+1,0)</f>
        <v>761</v>
      </c>
      <c r="BC764" s="134" t="s">
        <v>4764</v>
      </c>
      <c r="BD764" s="98">
        <v>0</v>
      </c>
      <c r="BE764" s="99" t="str">
        <f>IFERROR(VLOOKUP(ROWS($BC$4:BC764),$BB$4:$BC$2337,2,0),"")</f>
        <v>Kobylin (pow. wysokomazowiecki, woj. podlaskie)</v>
      </c>
      <c r="BF764" s="98">
        <v>0</v>
      </c>
      <c r="BG764" s="98">
        <f>IF(ISNUMBER(SEARCH('ankieta ESG'!$G$184,BH764)),MAX($BG$3:BG763)+1,0)</f>
        <v>761</v>
      </c>
      <c r="BH764" s="134" t="s">
        <v>4764</v>
      </c>
      <c r="BI764" s="98">
        <v>0</v>
      </c>
      <c r="BJ764" s="99" t="str">
        <f>IFERROR(VLOOKUP(ROWS($BH$4:BH764),$BG$4:$BH$2337,2,0),"")</f>
        <v>Kobylin (pow. wysokomazowiecki, woj. podlaskie)</v>
      </c>
      <c r="BK764" s="98">
        <v>0</v>
      </c>
      <c r="BL764" s="98">
        <f>IF(ISNUMBER(SEARCH('ankieta ESG'!$G$185,BM764)),MAX($BL$3:BL763)+1,0)</f>
        <v>761</v>
      </c>
      <c r="BM764" s="134" t="s">
        <v>4764</v>
      </c>
      <c r="BN764" s="98">
        <v>0</v>
      </c>
      <c r="BO764" s="99" t="str">
        <f>IFERROR(VLOOKUP(ROWS($BM$4:BM764),$BL$4:$BM$2337,2,0),"")</f>
        <v>Kobylin (pow. wysokomazowiecki, woj. podlaskie)</v>
      </c>
      <c r="BP764" s="98">
        <v>0</v>
      </c>
      <c r="BQ764" s="98">
        <f>IF(ISNUMBER(SEARCH('ankieta ESG'!$G$186,BR764)),MAX($BQ$3:BQ763)+1,0)</f>
        <v>761</v>
      </c>
      <c r="BR764" s="134" t="s">
        <v>4764</v>
      </c>
      <c r="BS764" s="98">
        <v>0</v>
      </c>
      <c r="BT764" s="99" t="str">
        <f>IFERROR(VLOOKUP(ROWS($BR$4:BR764),$BQ$4:$BR$2337,2,0),"")</f>
        <v>Kobylin (pow. wysokomazowiecki, woj. podlaskie)</v>
      </c>
      <c r="BU764" s="98">
        <v>0</v>
      </c>
      <c r="BV764" s="98">
        <f>IF(ISNUMBER(SEARCH('ankieta ESG'!$G$187,BW764)),MAX($BV$3:BV763)+1,0)</f>
        <v>761</v>
      </c>
      <c r="BW764" s="134" t="s">
        <v>4764</v>
      </c>
      <c r="BX764" s="98">
        <v>0</v>
      </c>
      <c r="BY764" s="99" t="str">
        <f>IFERROR(VLOOKUP(ROWS($BW$4:BW764),$BV$4:$BW$2337,2,0),"")</f>
        <v>Kobylin (pow. wysokomazowiecki, woj. podlaskie)</v>
      </c>
      <c r="BZ764" s="98">
        <v>0</v>
      </c>
      <c r="CA764" s="98">
        <f>IF(ISNUMBER(SEARCH('ankieta ESG'!$G$188,CB764)),MAX($CA$3:CA763)+1,0)</f>
        <v>761</v>
      </c>
      <c r="CB764" s="134" t="s">
        <v>4764</v>
      </c>
      <c r="CC764" s="98">
        <v>0</v>
      </c>
      <c r="CD764" s="99" t="str">
        <f>IFERROR(VLOOKUP(ROWS($CB$4:CB764),$CA$4:$CB$2337,2,0),"")</f>
        <v>Kobylin (pow. wysokomazowiecki, woj. podlaskie)</v>
      </c>
      <c r="CE764" s="98">
        <v>0</v>
      </c>
      <c r="CF764" s="98">
        <f>IF(ISNUMBER(SEARCH('ankieta ESG'!$G$189,CG764)),MAX($CF$3:CF763)+1,0)</f>
        <v>761</v>
      </c>
      <c r="CG764" s="134" t="s">
        <v>4764</v>
      </c>
      <c r="CH764" s="98">
        <v>0</v>
      </c>
      <c r="CI764" s="99" t="str">
        <f>IFERROR(VLOOKUP(ROWS($CG$4:CG764),$CF$4:$CG$2337,2,0),"")</f>
        <v>Kobylin (pow. wysokomazowiecki, woj. podlaskie)</v>
      </c>
      <c r="CJ764" s="98">
        <v>0</v>
      </c>
    </row>
    <row r="765" spans="2:88">
      <c r="B765" s="98">
        <f>IF(ISNUMBER(SEARCH('ankieta ESG'!$E$11,C765)),MAX(B$3:$B764)+1,0)</f>
        <v>762</v>
      </c>
      <c r="C765" s="99" t="s">
        <v>806</v>
      </c>
      <c r="D765" s="98">
        <v>0</v>
      </c>
      <c r="E765" s="99" t="str">
        <f>IFERROR(VLOOKUP(ROWS($C$4:C765),$B$4:$C$1385,2,0),"")</f>
        <v>14.24.Z Produkcja odzieży skórzanej i wyrobów futrzarskich (PKD 2025)</v>
      </c>
      <c r="F765" s="98">
        <v>0</v>
      </c>
      <c r="AM765" s="98">
        <f>IF(ISNUMBER(SEARCH('ankieta ESG'!$G$180,AN765)),MAX(AM$3:$AM764)+1,0)</f>
        <v>762</v>
      </c>
      <c r="AN765" s="134" t="s">
        <v>4765</v>
      </c>
      <c r="AO765" s="98">
        <v>0</v>
      </c>
      <c r="AP765" s="99" t="str">
        <f>IFERROR(VLOOKUP(ROWS($AN$4:AN765),$AM$4:$AN$2337,2,0),"")</f>
        <v>Kobylnica (pow. słupski, woj. pomorskie)</v>
      </c>
      <c r="AQ765" s="98">
        <v>0</v>
      </c>
      <c r="AR765" s="98">
        <f>IF(ISNUMBER(SEARCH('ankieta ESG'!$G$181,AS765)),MAX($AR$3:AR764)+1,0)</f>
        <v>762</v>
      </c>
      <c r="AS765" s="134" t="s">
        <v>4765</v>
      </c>
      <c r="AT765" s="98">
        <v>0</v>
      </c>
      <c r="AU765" s="99" t="str">
        <f>IFERROR(VLOOKUP(ROWS($AS$4:AS765),$AR$4:$AS$2337,2,0),"")</f>
        <v>Kobylnica (pow. słupski, woj. pomorskie)</v>
      </c>
      <c r="AV765" s="98">
        <v>0</v>
      </c>
      <c r="AW765" s="98">
        <f>IF(ISNUMBER(SEARCH('ankieta ESG'!$G$182,AX765)),MAX($AW$3:AW764)+1,0)</f>
        <v>762</v>
      </c>
      <c r="AX765" s="134" t="s">
        <v>4765</v>
      </c>
      <c r="AY765" s="98">
        <v>0</v>
      </c>
      <c r="AZ765" s="99" t="str">
        <f>IFERROR(VLOOKUP(ROWS($AX$4:AX765),$AW$4:$AX$2337,2,0),"")</f>
        <v>Kobylnica (pow. słupski, woj. pomorskie)</v>
      </c>
      <c r="BA765" s="98">
        <v>0</v>
      </c>
      <c r="BB765" s="98">
        <f>IF(ISNUMBER(SEARCH('ankieta ESG'!$G$183,BC765)),MAX($BB$3:BB764)+1,0)</f>
        <v>762</v>
      </c>
      <c r="BC765" s="134" t="s">
        <v>4765</v>
      </c>
      <c r="BD765" s="98">
        <v>0</v>
      </c>
      <c r="BE765" s="99" t="str">
        <f>IFERROR(VLOOKUP(ROWS($BC$4:BC765),$BB$4:$BC$2337,2,0),"")</f>
        <v>Kobylnica (pow. słupski, woj. pomorskie)</v>
      </c>
      <c r="BF765" s="98">
        <v>0</v>
      </c>
      <c r="BG765" s="98">
        <f>IF(ISNUMBER(SEARCH('ankieta ESG'!$G$184,BH765)),MAX($BG$3:BG764)+1,0)</f>
        <v>762</v>
      </c>
      <c r="BH765" s="134" t="s">
        <v>4765</v>
      </c>
      <c r="BI765" s="98">
        <v>0</v>
      </c>
      <c r="BJ765" s="99" t="str">
        <f>IFERROR(VLOOKUP(ROWS($BH$4:BH765),$BG$4:$BH$2337,2,0),"")</f>
        <v>Kobylnica (pow. słupski, woj. pomorskie)</v>
      </c>
      <c r="BK765" s="98">
        <v>0</v>
      </c>
      <c r="BL765" s="98">
        <f>IF(ISNUMBER(SEARCH('ankieta ESG'!$G$185,BM765)),MAX($BL$3:BL764)+1,0)</f>
        <v>762</v>
      </c>
      <c r="BM765" s="134" t="s">
        <v>4765</v>
      </c>
      <c r="BN765" s="98">
        <v>0</v>
      </c>
      <c r="BO765" s="99" t="str">
        <f>IFERROR(VLOOKUP(ROWS($BM$4:BM765),$BL$4:$BM$2337,2,0),"")</f>
        <v>Kobylnica (pow. słupski, woj. pomorskie)</v>
      </c>
      <c r="BP765" s="98">
        <v>0</v>
      </c>
      <c r="BQ765" s="98">
        <f>IF(ISNUMBER(SEARCH('ankieta ESG'!$G$186,BR765)),MAX($BQ$3:BQ764)+1,0)</f>
        <v>762</v>
      </c>
      <c r="BR765" s="134" t="s">
        <v>4765</v>
      </c>
      <c r="BS765" s="98">
        <v>0</v>
      </c>
      <c r="BT765" s="99" t="str">
        <f>IFERROR(VLOOKUP(ROWS($BR$4:BR765),$BQ$4:$BR$2337,2,0),"")</f>
        <v>Kobylnica (pow. słupski, woj. pomorskie)</v>
      </c>
      <c r="BU765" s="98">
        <v>0</v>
      </c>
      <c r="BV765" s="98">
        <f>IF(ISNUMBER(SEARCH('ankieta ESG'!$G$187,BW765)),MAX($BV$3:BV764)+1,0)</f>
        <v>762</v>
      </c>
      <c r="BW765" s="134" t="s">
        <v>4765</v>
      </c>
      <c r="BX765" s="98">
        <v>0</v>
      </c>
      <c r="BY765" s="99" t="str">
        <f>IFERROR(VLOOKUP(ROWS($BW$4:BW765),$BV$4:$BW$2337,2,0),"")</f>
        <v>Kobylnica (pow. słupski, woj. pomorskie)</v>
      </c>
      <c r="BZ765" s="98">
        <v>0</v>
      </c>
      <c r="CA765" s="98">
        <f>IF(ISNUMBER(SEARCH('ankieta ESG'!$G$188,CB765)),MAX($CA$3:CA764)+1,0)</f>
        <v>762</v>
      </c>
      <c r="CB765" s="134" t="s">
        <v>4765</v>
      </c>
      <c r="CC765" s="98">
        <v>0</v>
      </c>
      <c r="CD765" s="99" t="str">
        <f>IFERROR(VLOOKUP(ROWS($CB$4:CB765),$CA$4:$CB$2337,2,0),"")</f>
        <v>Kobylnica (pow. słupski, woj. pomorskie)</v>
      </c>
      <c r="CE765" s="98">
        <v>0</v>
      </c>
      <c r="CF765" s="98">
        <f>IF(ISNUMBER(SEARCH('ankieta ESG'!$G$189,CG765)),MAX($CF$3:CF764)+1,0)</f>
        <v>762</v>
      </c>
      <c r="CG765" s="134" t="s">
        <v>4765</v>
      </c>
      <c r="CH765" s="98">
        <v>0</v>
      </c>
      <c r="CI765" s="99" t="str">
        <f>IFERROR(VLOOKUP(ROWS($CG$4:CG765),$CF$4:$CG$2337,2,0),"")</f>
        <v>Kobylnica (pow. słupski, woj. pomorskie)</v>
      </c>
      <c r="CJ765" s="98">
        <v>0</v>
      </c>
    </row>
    <row r="766" spans="2:88">
      <c r="B766" s="98">
        <f>IF(ISNUMBER(SEARCH('ankieta ESG'!$E$11,C766)),MAX(B$3:$B765)+1,0)</f>
        <v>763</v>
      </c>
      <c r="C766" s="99" t="s">
        <v>807</v>
      </c>
      <c r="D766" s="98">
        <v>0</v>
      </c>
      <c r="E766" s="99" t="str">
        <f>IFERROR(VLOOKUP(ROWS($C$4:C766),$B$4:$C$1385,2,0),"")</f>
        <v>14.29.Z Produkcja pozostałej odzieży i dodatków do odzieży, gdzie indziej niesklasyfikowana (PKD 2025)</v>
      </c>
      <c r="F766" s="98">
        <v>0</v>
      </c>
      <c r="AM766" s="98">
        <f>IF(ISNUMBER(SEARCH('ankieta ESG'!$G$180,AN766)),MAX(AM$3:$AM765)+1,0)</f>
        <v>763</v>
      </c>
      <c r="AN766" s="134" t="s">
        <v>4766</v>
      </c>
      <c r="AO766" s="98">
        <v>0</v>
      </c>
      <c r="AP766" s="99" t="str">
        <f>IFERROR(VLOOKUP(ROWS($AN$4:AN766),$AM$4:$AN$2337,2,0),"")</f>
        <v>Kobyłka (pow. wołomiński, woj. mazowieckie)</v>
      </c>
      <c r="AQ766" s="98">
        <v>0</v>
      </c>
      <c r="AR766" s="98">
        <f>IF(ISNUMBER(SEARCH('ankieta ESG'!$G$181,AS766)),MAX($AR$3:AR765)+1,0)</f>
        <v>763</v>
      </c>
      <c r="AS766" s="134" t="s">
        <v>4766</v>
      </c>
      <c r="AT766" s="98">
        <v>0</v>
      </c>
      <c r="AU766" s="99" t="str">
        <f>IFERROR(VLOOKUP(ROWS($AS$4:AS766),$AR$4:$AS$2337,2,0),"")</f>
        <v>Kobyłka (pow. wołomiński, woj. mazowieckie)</v>
      </c>
      <c r="AV766" s="98">
        <v>0</v>
      </c>
      <c r="AW766" s="98">
        <f>IF(ISNUMBER(SEARCH('ankieta ESG'!$G$182,AX766)),MAX($AW$3:AW765)+1,0)</f>
        <v>763</v>
      </c>
      <c r="AX766" s="134" t="s">
        <v>4766</v>
      </c>
      <c r="AY766" s="98">
        <v>0</v>
      </c>
      <c r="AZ766" s="99" t="str">
        <f>IFERROR(VLOOKUP(ROWS($AX$4:AX766),$AW$4:$AX$2337,2,0),"")</f>
        <v>Kobyłka (pow. wołomiński, woj. mazowieckie)</v>
      </c>
      <c r="BA766" s="98">
        <v>0</v>
      </c>
      <c r="BB766" s="98">
        <f>IF(ISNUMBER(SEARCH('ankieta ESG'!$G$183,BC766)),MAX($BB$3:BB765)+1,0)</f>
        <v>763</v>
      </c>
      <c r="BC766" s="134" t="s">
        <v>4766</v>
      </c>
      <c r="BD766" s="98">
        <v>0</v>
      </c>
      <c r="BE766" s="99" t="str">
        <f>IFERROR(VLOOKUP(ROWS($BC$4:BC766),$BB$4:$BC$2337,2,0),"")</f>
        <v>Kobyłka (pow. wołomiński, woj. mazowieckie)</v>
      </c>
      <c r="BF766" s="98">
        <v>0</v>
      </c>
      <c r="BG766" s="98">
        <f>IF(ISNUMBER(SEARCH('ankieta ESG'!$G$184,BH766)),MAX($BG$3:BG765)+1,0)</f>
        <v>763</v>
      </c>
      <c r="BH766" s="134" t="s">
        <v>4766</v>
      </c>
      <c r="BI766" s="98">
        <v>0</v>
      </c>
      <c r="BJ766" s="99" t="str">
        <f>IFERROR(VLOOKUP(ROWS($BH$4:BH766),$BG$4:$BH$2337,2,0),"")</f>
        <v>Kobyłka (pow. wołomiński, woj. mazowieckie)</v>
      </c>
      <c r="BK766" s="98">
        <v>0</v>
      </c>
      <c r="BL766" s="98">
        <f>IF(ISNUMBER(SEARCH('ankieta ESG'!$G$185,BM766)),MAX($BL$3:BL765)+1,0)</f>
        <v>763</v>
      </c>
      <c r="BM766" s="134" t="s">
        <v>4766</v>
      </c>
      <c r="BN766" s="98">
        <v>0</v>
      </c>
      <c r="BO766" s="99" t="str">
        <f>IFERROR(VLOOKUP(ROWS($BM$4:BM766),$BL$4:$BM$2337,2,0),"")</f>
        <v>Kobyłka (pow. wołomiński, woj. mazowieckie)</v>
      </c>
      <c r="BP766" s="98">
        <v>0</v>
      </c>
      <c r="BQ766" s="98">
        <f>IF(ISNUMBER(SEARCH('ankieta ESG'!$G$186,BR766)),MAX($BQ$3:BQ765)+1,0)</f>
        <v>763</v>
      </c>
      <c r="BR766" s="134" t="s">
        <v>4766</v>
      </c>
      <c r="BS766" s="98">
        <v>0</v>
      </c>
      <c r="BT766" s="99" t="str">
        <f>IFERROR(VLOOKUP(ROWS($BR$4:BR766),$BQ$4:$BR$2337,2,0),"")</f>
        <v>Kobyłka (pow. wołomiński, woj. mazowieckie)</v>
      </c>
      <c r="BU766" s="98">
        <v>0</v>
      </c>
      <c r="BV766" s="98">
        <f>IF(ISNUMBER(SEARCH('ankieta ESG'!$G$187,BW766)),MAX($BV$3:BV765)+1,0)</f>
        <v>763</v>
      </c>
      <c r="BW766" s="134" t="s">
        <v>4766</v>
      </c>
      <c r="BX766" s="98">
        <v>0</v>
      </c>
      <c r="BY766" s="99" t="str">
        <f>IFERROR(VLOOKUP(ROWS($BW$4:BW766),$BV$4:$BW$2337,2,0),"")</f>
        <v>Kobyłka (pow. wołomiński, woj. mazowieckie)</v>
      </c>
      <c r="BZ766" s="98">
        <v>0</v>
      </c>
      <c r="CA766" s="98">
        <f>IF(ISNUMBER(SEARCH('ankieta ESG'!$G$188,CB766)),MAX($CA$3:CA765)+1,0)</f>
        <v>763</v>
      </c>
      <c r="CB766" s="134" t="s">
        <v>4766</v>
      </c>
      <c r="CC766" s="98">
        <v>0</v>
      </c>
      <c r="CD766" s="99" t="str">
        <f>IFERROR(VLOOKUP(ROWS($CB$4:CB766),$CA$4:$CB$2337,2,0),"")</f>
        <v>Kobyłka (pow. wołomiński, woj. mazowieckie)</v>
      </c>
      <c r="CE766" s="98">
        <v>0</v>
      </c>
      <c r="CF766" s="98">
        <f>IF(ISNUMBER(SEARCH('ankieta ESG'!$G$189,CG766)),MAX($CF$3:CF765)+1,0)</f>
        <v>763</v>
      </c>
      <c r="CG766" s="134" t="s">
        <v>4766</v>
      </c>
      <c r="CH766" s="98">
        <v>0</v>
      </c>
      <c r="CI766" s="99" t="str">
        <f>IFERROR(VLOOKUP(ROWS($CG$4:CG766),$CF$4:$CG$2337,2,0),"")</f>
        <v>Kobyłka (pow. wołomiński, woj. mazowieckie)</v>
      </c>
      <c r="CJ766" s="98">
        <v>0</v>
      </c>
    </row>
    <row r="767" spans="2:88">
      <c r="B767" s="98">
        <f>IF(ISNUMBER(SEARCH('ankieta ESG'!$E$11,C767)),MAX(B$3:$B766)+1,0)</f>
        <v>764</v>
      </c>
      <c r="C767" s="99" t="s">
        <v>808</v>
      </c>
      <c r="D767" s="98">
        <v>0</v>
      </c>
      <c r="E767" s="99" t="str">
        <f>IFERROR(VLOOKUP(ROWS($C$4:C767),$B$4:$C$1385,2,0),"")</f>
        <v>15.11.Z Garbowanie, barwienie, wyprawa skór, w tym futerkowych (PKD 2025)</v>
      </c>
      <c r="F767" s="98">
        <v>0</v>
      </c>
      <c r="AM767" s="98">
        <f>IF(ISNUMBER(SEARCH('ankieta ESG'!$G$180,AN767)),MAX(AM$3:$AM766)+1,0)</f>
        <v>764</v>
      </c>
      <c r="AN767" s="134" t="s">
        <v>4767</v>
      </c>
      <c r="AO767" s="98">
        <v>0</v>
      </c>
      <c r="AP767" s="99" t="str">
        <f>IFERROR(VLOOKUP(ROWS($AN$4:AN767),$AM$4:$AN$2337,2,0),"")</f>
        <v>Kochanowice (pow. lubliniecki, woj. śląskie)</v>
      </c>
      <c r="AQ767" s="98">
        <v>0</v>
      </c>
      <c r="AR767" s="98">
        <f>IF(ISNUMBER(SEARCH('ankieta ESG'!$G$181,AS767)),MAX($AR$3:AR766)+1,0)</f>
        <v>764</v>
      </c>
      <c r="AS767" s="134" t="s">
        <v>4767</v>
      </c>
      <c r="AT767" s="98">
        <v>0</v>
      </c>
      <c r="AU767" s="99" t="str">
        <f>IFERROR(VLOOKUP(ROWS($AS$4:AS767),$AR$4:$AS$2337,2,0),"")</f>
        <v>Kochanowice (pow. lubliniecki, woj. śląskie)</v>
      </c>
      <c r="AV767" s="98">
        <v>0</v>
      </c>
      <c r="AW767" s="98">
        <f>IF(ISNUMBER(SEARCH('ankieta ESG'!$G$182,AX767)),MAX($AW$3:AW766)+1,0)</f>
        <v>764</v>
      </c>
      <c r="AX767" s="134" t="s">
        <v>4767</v>
      </c>
      <c r="AY767" s="98">
        <v>0</v>
      </c>
      <c r="AZ767" s="99" t="str">
        <f>IFERROR(VLOOKUP(ROWS($AX$4:AX767),$AW$4:$AX$2337,2,0),"")</f>
        <v>Kochanowice (pow. lubliniecki, woj. śląskie)</v>
      </c>
      <c r="BA767" s="98">
        <v>0</v>
      </c>
      <c r="BB767" s="98">
        <f>IF(ISNUMBER(SEARCH('ankieta ESG'!$G$183,BC767)),MAX($BB$3:BB766)+1,0)</f>
        <v>764</v>
      </c>
      <c r="BC767" s="134" t="s">
        <v>4767</v>
      </c>
      <c r="BD767" s="98">
        <v>0</v>
      </c>
      <c r="BE767" s="99" t="str">
        <f>IFERROR(VLOOKUP(ROWS($BC$4:BC767),$BB$4:$BC$2337,2,0),"")</f>
        <v>Kochanowice (pow. lubliniecki, woj. śląskie)</v>
      </c>
      <c r="BF767" s="98">
        <v>0</v>
      </c>
      <c r="BG767" s="98">
        <f>IF(ISNUMBER(SEARCH('ankieta ESG'!$G$184,BH767)),MAX($BG$3:BG766)+1,0)</f>
        <v>764</v>
      </c>
      <c r="BH767" s="134" t="s">
        <v>4767</v>
      </c>
      <c r="BI767" s="98">
        <v>0</v>
      </c>
      <c r="BJ767" s="99" t="str">
        <f>IFERROR(VLOOKUP(ROWS($BH$4:BH767),$BG$4:$BH$2337,2,0),"")</f>
        <v>Kochanowice (pow. lubliniecki, woj. śląskie)</v>
      </c>
      <c r="BK767" s="98">
        <v>0</v>
      </c>
      <c r="BL767" s="98">
        <f>IF(ISNUMBER(SEARCH('ankieta ESG'!$G$185,BM767)),MAX($BL$3:BL766)+1,0)</f>
        <v>764</v>
      </c>
      <c r="BM767" s="134" t="s">
        <v>4767</v>
      </c>
      <c r="BN767" s="98">
        <v>0</v>
      </c>
      <c r="BO767" s="99" t="str">
        <f>IFERROR(VLOOKUP(ROWS($BM$4:BM767),$BL$4:$BM$2337,2,0),"")</f>
        <v>Kochanowice (pow. lubliniecki, woj. śląskie)</v>
      </c>
      <c r="BP767" s="98">
        <v>0</v>
      </c>
      <c r="BQ767" s="98">
        <f>IF(ISNUMBER(SEARCH('ankieta ESG'!$G$186,BR767)),MAX($BQ$3:BQ766)+1,0)</f>
        <v>764</v>
      </c>
      <c r="BR767" s="134" t="s">
        <v>4767</v>
      </c>
      <c r="BS767" s="98">
        <v>0</v>
      </c>
      <c r="BT767" s="99" t="str">
        <f>IFERROR(VLOOKUP(ROWS($BR$4:BR767),$BQ$4:$BR$2337,2,0),"")</f>
        <v>Kochanowice (pow. lubliniecki, woj. śląskie)</v>
      </c>
      <c r="BU767" s="98">
        <v>0</v>
      </c>
      <c r="BV767" s="98">
        <f>IF(ISNUMBER(SEARCH('ankieta ESG'!$G$187,BW767)),MAX($BV$3:BV766)+1,0)</f>
        <v>764</v>
      </c>
      <c r="BW767" s="134" t="s">
        <v>4767</v>
      </c>
      <c r="BX767" s="98">
        <v>0</v>
      </c>
      <c r="BY767" s="99" t="str">
        <f>IFERROR(VLOOKUP(ROWS($BW$4:BW767),$BV$4:$BW$2337,2,0),"")</f>
        <v>Kochanowice (pow. lubliniecki, woj. śląskie)</v>
      </c>
      <c r="BZ767" s="98">
        <v>0</v>
      </c>
      <c r="CA767" s="98">
        <f>IF(ISNUMBER(SEARCH('ankieta ESG'!$G$188,CB767)),MAX($CA$3:CA766)+1,0)</f>
        <v>764</v>
      </c>
      <c r="CB767" s="134" t="s">
        <v>4767</v>
      </c>
      <c r="CC767" s="98">
        <v>0</v>
      </c>
      <c r="CD767" s="99" t="str">
        <f>IFERROR(VLOOKUP(ROWS($CB$4:CB767),$CA$4:$CB$2337,2,0),"")</f>
        <v>Kochanowice (pow. lubliniecki, woj. śląskie)</v>
      </c>
      <c r="CE767" s="98">
        <v>0</v>
      </c>
      <c r="CF767" s="98">
        <f>IF(ISNUMBER(SEARCH('ankieta ESG'!$G$189,CG767)),MAX($CF$3:CF766)+1,0)</f>
        <v>764</v>
      </c>
      <c r="CG767" s="134" t="s">
        <v>4767</v>
      </c>
      <c r="CH767" s="98">
        <v>0</v>
      </c>
      <c r="CI767" s="99" t="str">
        <f>IFERROR(VLOOKUP(ROWS($CG$4:CG767),$CF$4:$CG$2337,2,0),"")</f>
        <v>Kochanowice (pow. lubliniecki, woj. śląskie)</v>
      </c>
      <c r="CJ767" s="98">
        <v>0</v>
      </c>
    </row>
    <row r="768" spans="2:88">
      <c r="B768" s="98">
        <f>IF(ISNUMBER(SEARCH('ankieta ESG'!$E$11,C768)),MAX(B$3:$B767)+1,0)</f>
        <v>765</v>
      </c>
      <c r="C768" s="99" t="s">
        <v>809</v>
      </c>
      <c r="D768" s="98">
        <v>0</v>
      </c>
      <c r="E768" s="99" t="str">
        <f>IFERROR(VLOOKUP(ROWS($C$4:C768),$B$4:$C$1385,2,0),"")</f>
        <v>15.12.Z Produkcja toreb bagażowych, toreb ręcznych i podobnych wyrobów kaletniczych; produkcja wyrobów rymarskich z dowolnego materiału (PKD 2025)</v>
      </c>
      <c r="F768" s="98">
        <v>0</v>
      </c>
      <c r="AM768" s="98">
        <f>IF(ISNUMBER(SEARCH('ankieta ESG'!$G$180,AN768)),MAX(AM$3:$AM767)+1,0)</f>
        <v>765</v>
      </c>
      <c r="AN768" s="134" t="s">
        <v>4768</v>
      </c>
      <c r="AO768" s="98">
        <v>0</v>
      </c>
      <c r="AP768" s="99" t="str">
        <f>IFERROR(VLOOKUP(ROWS($AN$4:AN768),$AM$4:$AN$2337,2,0),"")</f>
        <v>Kocierzew Południowy (pow. łowicki, woj. łódzkie)</v>
      </c>
      <c r="AQ768" s="98">
        <v>0</v>
      </c>
      <c r="AR768" s="98">
        <f>IF(ISNUMBER(SEARCH('ankieta ESG'!$G$181,AS768)),MAX($AR$3:AR767)+1,0)</f>
        <v>765</v>
      </c>
      <c r="AS768" s="134" t="s">
        <v>4768</v>
      </c>
      <c r="AT768" s="98">
        <v>0</v>
      </c>
      <c r="AU768" s="99" t="str">
        <f>IFERROR(VLOOKUP(ROWS($AS$4:AS768),$AR$4:$AS$2337,2,0),"")</f>
        <v>Kocierzew Południowy (pow. łowicki, woj. łódzkie)</v>
      </c>
      <c r="AV768" s="98">
        <v>0</v>
      </c>
      <c r="AW768" s="98">
        <f>IF(ISNUMBER(SEARCH('ankieta ESG'!$G$182,AX768)),MAX($AW$3:AW767)+1,0)</f>
        <v>765</v>
      </c>
      <c r="AX768" s="134" t="s">
        <v>4768</v>
      </c>
      <c r="AY768" s="98">
        <v>0</v>
      </c>
      <c r="AZ768" s="99" t="str">
        <f>IFERROR(VLOOKUP(ROWS($AX$4:AX768),$AW$4:$AX$2337,2,0),"")</f>
        <v>Kocierzew Południowy (pow. łowicki, woj. łódzkie)</v>
      </c>
      <c r="BA768" s="98">
        <v>0</v>
      </c>
      <c r="BB768" s="98">
        <f>IF(ISNUMBER(SEARCH('ankieta ESG'!$G$183,BC768)),MAX($BB$3:BB767)+1,0)</f>
        <v>765</v>
      </c>
      <c r="BC768" s="134" t="s">
        <v>4768</v>
      </c>
      <c r="BD768" s="98">
        <v>0</v>
      </c>
      <c r="BE768" s="99" t="str">
        <f>IFERROR(VLOOKUP(ROWS($BC$4:BC768),$BB$4:$BC$2337,2,0),"")</f>
        <v>Kocierzew Południowy (pow. łowicki, woj. łódzkie)</v>
      </c>
      <c r="BF768" s="98">
        <v>0</v>
      </c>
      <c r="BG768" s="98">
        <f>IF(ISNUMBER(SEARCH('ankieta ESG'!$G$184,BH768)),MAX($BG$3:BG767)+1,0)</f>
        <v>765</v>
      </c>
      <c r="BH768" s="134" t="s">
        <v>4768</v>
      </c>
      <c r="BI768" s="98">
        <v>0</v>
      </c>
      <c r="BJ768" s="99" t="str">
        <f>IFERROR(VLOOKUP(ROWS($BH$4:BH768),$BG$4:$BH$2337,2,0),"")</f>
        <v>Kocierzew Południowy (pow. łowicki, woj. łódzkie)</v>
      </c>
      <c r="BK768" s="98">
        <v>0</v>
      </c>
      <c r="BL768" s="98">
        <f>IF(ISNUMBER(SEARCH('ankieta ESG'!$G$185,BM768)),MAX($BL$3:BL767)+1,0)</f>
        <v>765</v>
      </c>
      <c r="BM768" s="134" t="s">
        <v>4768</v>
      </c>
      <c r="BN768" s="98">
        <v>0</v>
      </c>
      <c r="BO768" s="99" t="str">
        <f>IFERROR(VLOOKUP(ROWS($BM$4:BM768),$BL$4:$BM$2337,2,0),"")</f>
        <v>Kocierzew Południowy (pow. łowicki, woj. łódzkie)</v>
      </c>
      <c r="BP768" s="98">
        <v>0</v>
      </c>
      <c r="BQ768" s="98">
        <f>IF(ISNUMBER(SEARCH('ankieta ESG'!$G$186,BR768)),MAX($BQ$3:BQ767)+1,0)</f>
        <v>765</v>
      </c>
      <c r="BR768" s="134" t="s">
        <v>4768</v>
      </c>
      <c r="BS768" s="98">
        <v>0</v>
      </c>
      <c r="BT768" s="99" t="str">
        <f>IFERROR(VLOOKUP(ROWS($BR$4:BR768),$BQ$4:$BR$2337,2,0),"")</f>
        <v>Kocierzew Południowy (pow. łowicki, woj. łódzkie)</v>
      </c>
      <c r="BU768" s="98">
        <v>0</v>
      </c>
      <c r="BV768" s="98">
        <f>IF(ISNUMBER(SEARCH('ankieta ESG'!$G$187,BW768)),MAX($BV$3:BV767)+1,0)</f>
        <v>765</v>
      </c>
      <c r="BW768" s="134" t="s">
        <v>4768</v>
      </c>
      <c r="BX768" s="98">
        <v>0</v>
      </c>
      <c r="BY768" s="99" t="str">
        <f>IFERROR(VLOOKUP(ROWS($BW$4:BW768),$BV$4:$BW$2337,2,0),"")</f>
        <v>Kocierzew Południowy (pow. łowicki, woj. łódzkie)</v>
      </c>
      <c r="BZ768" s="98">
        <v>0</v>
      </c>
      <c r="CA768" s="98">
        <f>IF(ISNUMBER(SEARCH('ankieta ESG'!$G$188,CB768)),MAX($CA$3:CA767)+1,0)</f>
        <v>765</v>
      </c>
      <c r="CB768" s="134" t="s">
        <v>4768</v>
      </c>
      <c r="CC768" s="98">
        <v>0</v>
      </c>
      <c r="CD768" s="99" t="str">
        <f>IFERROR(VLOOKUP(ROWS($CB$4:CB768),$CA$4:$CB$2337,2,0),"")</f>
        <v>Kocierzew Południowy (pow. łowicki, woj. łódzkie)</v>
      </c>
      <c r="CE768" s="98">
        <v>0</v>
      </c>
      <c r="CF768" s="98">
        <f>IF(ISNUMBER(SEARCH('ankieta ESG'!$G$189,CG768)),MAX($CF$3:CF767)+1,0)</f>
        <v>765</v>
      </c>
      <c r="CG768" s="134" t="s">
        <v>4768</v>
      </c>
      <c r="CH768" s="98">
        <v>0</v>
      </c>
      <c r="CI768" s="99" t="str">
        <f>IFERROR(VLOOKUP(ROWS($CG$4:CG768),$CF$4:$CG$2337,2,0),"")</f>
        <v>Kocierzew Południowy (pow. łowicki, woj. łódzkie)</v>
      </c>
      <c r="CJ768" s="98">
        <v>0</v>
      </c>
    </row>
    <row r="769" spans="2:88">
      <c r="B769" s="98">
        <f>IF(ISNUMBER(SEARCH('ankieta ESG'!$E$11,C769)),MAX(B$3:$B768)+1,0)</f>
        <v>766</v>
      </c>
      <c r="C769" s="99" t="s">
        <v>810</v>
      </c>
      <c r="D769" s="98">
        <v>0</v>
      </c>
      <c r="E769" s="99" t="str">
        <f>IFERROR(VLOOKUP(ROWS($C$4:C769),$B$4:$C$1385,2,0),"")</f>
        <v>15.20.Z Produkcja obuwia (PKD 2025)</v>
      </c>
      <c r="F769" s="98">
        <v>0</v>
      </c>
      <c r="AM769" s="98">
        <f>IF(ISNUMBER(SEARCH('ankieta ESG'!$G$180,AN769)),MAX(AM$3:$AM768)+1,0)</f>
        <v>766</v>
      </c>
      <c r="AN769" s="134" t="s">
        <v>4769</v>
      </c>
      <c r="AO769" s="98">
        <v>0</v>
      </c>
      <c r="AP769" s="99" t="str">
        <f>IFERROR(VLOOKUP(ROWS($AN$4:AN769),$AM$4:$AN$2337,2,0),"")</f>
        <v>Kock (pow. lubartowski, woj. lubelskie)</v>
      </c>
      <c r="AQ769" s="98">
        <v>0</v>
      </c>
      <c r="AR769" s="98">
        <f>IF(ISNUMBER(SEARCH('ankieta ESG'!$G$181,AS769)),MAX($AR$3:AR768)+1,0)</f>
        <v>766</v>
      </c>
      <c r="AS769" s="134" t="s">
        <v>4769</v>
      </c>
      <c r="AT769" s="98">
        <v>0</v>
      </c>
      <c r="AU769" s="99" t="str">
        <f>IFERROR(VLOOKUP(ROWS($AS$4:AS769),$AR$4:$AS$2337,2,0),"")</f>
        <v>Kock (pow. lubartowski, woj. lubelskie)</v>
      </c>
      <c r="AV769" s="98">
        <v>0</v>
      </c>
      <c r="AW769" s="98">
        <f>IF(ISNUMBER(SEARCH('ankieta ESG'!$G$182,AX769)),MAX($AW$3:AW768)+1,0)</f>
        <v>766</v>
      </c>
      <c r="AX769" s="134" t="s">
        <v>4769</v>
      </c>
      <c r="AY769" s="98">
        <v>0</v>
      </c>
      <c r="AZ769" s="99" t="str">
        <f>IFERROR(VLOOKUP(ROWS($AX$4:AX769),$AW$4:$AX$2337,2,0),"")</f>
        <v>Kock (pow. lubartowski, woj. lubelskie)</v>
      </c>
      <c r="BA769" s="98">
        <v>0</v>
      </c>
      <c r="BB769" s="98">
        <f>IF(ISNUMBER(SEARCH('ankieta ESG'!$G$183,BC769)),MAX($BB$3:BB768)+1,0)</f>
        <v>766</v>
      </c>
      <c r="BC769" s="134" t="s">
        <v>4769</v>
      </c>
      <c r="BD769" s="98">
        <v>0</v>
      </c>
      <c r="BE769" s="99" t="str">
        <f>IFERROR(VLOOKUP(ROWS($BC$4:BC769),$BB$4:$BC$2337,2,0),"")</f>
        <v>Kock (pow. lubartowski, woj. lubelskie)</v>
      </c>
      <c r="BF769" s="98">
        <v>0</v>
      </c>
      <c r="BG769" s="98">
        <f>IF(ISNUMBER(SEARCH('ankieta ESG'!$G$184,BH769)),MAX($BG$3:BG768)+1,0)</f>
        <v>766</v>
      </c>
      <c r="BH769" s="134" t="s">
        <v>4769</v>
      </c>
      <c r="BI769" s="98">
        <v>0</v>
      </c>
      <c r="BJ769" s="99" t="str">
        <f>IFERROR(VLOOKUP(ROWS($BH$4:BH769),$BG$4:$BH$2337,2,0),"")</f>
        <v>Kock (pow. lubartowski, woj. lubelskie)</v>
      </c>
      <c r="BK769" s="98">
        <v>0</v>
      </c>
      <c r="BL769" s="98">
        <f>IF(ISNUMBER(SEARCH('ankieta ESG'!$G$185,BM769)),MAX($BL$3:BL768)+1,0)</f>
        <v>766</v>
      </c>
      <c r="BM769" s="134" t="s">
        <v>4769</v>
      </c>
      <c r="BN769" s="98">
        <v>0</v>
      </c>
      <c r="BO769" s="99" t="str">
        <f>IFERROR(VLOOKUP(ROWS($BM$4:BM769),$BL$4:$BM$2337,2,0),"")</f>
        <v>Kock (pow. lubartowski, woj. lubelskie)</v>
      </c>
      <c r="BP769" s="98">
        <v>0</v>
      </c>
      <c r="BQ769" s="98">
        <f>IF(ISNUMBER(SEARCH('ankieta ESG'!$G$186,BR769)),MAX($BQ$3:BQ768)+1,0)</f>
        <v>766</v>
      </c>
      <c r="BR769" s="134" t="s">
        <v>4769</v>
      </c>
      <c r="BS769" s="98">
        <v>0</v>
      </c>
      <c r="BT769" s="99" t="str">
        <f>IFERROR(VLOOKUP(ROWS($BR$4:BR769),$BQ$4:$BR$2337,2,0),"")</f>
        <v>Kock (pow. lubartowski, woj. lubelskie)</v>
      </c>
      <c r="BU769" s="98">
        <v>0</v>
      </c>
      <c r="BV769" s="98">
        <f>IF(ISNUMBER(SEARCH('ankieta ESG'!$G$187,BW769)),MAX($BV$3:BV768)+1,0)</f>
        <v>766</v>
      </c>
      <c r="BW769" s="134" t="s">
        <v>4769</v>
      </c>
      <c r="BX769" s="98">
        <v>0</v>
      </c>
      <c r="BY769" s="99" t="str">
        <f>IFERROR(VLOOKUP(ROWS($BW$4:BW769),$BV$4:$BW$2337,2,0),"")</f>
        <v>Kock (pow. lubartowski, woj. lubelskie)</v>
      </c>
      <c r="BZ769" s="98">
        <v>0</v>
      </c>
      <c r="CA769" s="98">
        <f>IF(ISNUMBER(SEARCH('ankieta ESG'!$G$188,CB769)),MAX($CA$3:CA768)+1,0)</f>
        <v>766</v>
      </c>
      <c r="CB769" s="134" t="s">
        <v>4769</v>
      </c>
      <c r="CC769" s="98">
        <v>0</v>
      </c>
      <c r="CD769" s="99" t="str">
        <f>IFERROR(VLOOKUP(ROWS($CB$4:CB769),$CA$4:$CB$2337,2,0),"")</f>
        <v>Kock (pow. lubartowski, woj. lubelskie)</v>
      </c>
      <c r="CE769" s="98">
        <v>0</v>
      </c>
      <c r="CF769" s="98">
        <f>IF(ISNUMBER(SEARCH('ankieta ESG'!$G$189,CG769)),MAX($CF$3:CF768)+1,0)</f>
        <v>766</v>
      </c>
      <c r="CG769" s="134" t="s">
        <v>4769</v>
      </c>
      <c r="CH769" s="98">
        <v>0</v>
      </c>
      <c r="CI769" s="99" t="str">
        <f>IFERROR(VLOOKUP(ROWS($CG$4:CG769),$CF$4:$CG$2337,2,0),"")</f>
        <v>Kock (pow. lubartowski, woj. lubelskie)</v>
      </c>
      <c r="CJ769" s="98">
        <v>0</v>
      </c>
    </row>
    <row r="770" spans="2:88">
      <c r="B770" s="98">
        <f>IF(ISNUMBER(SEARCH('ankieta ESG'!$E$11,C770)),MAX(B$3:$B769)+1,0)</f>
        <v>767</v>
      </c>
      <c r="C770" s="99" t="s">
        <v>811</v>
      </c>
      <c r="D770" s="98">
        <v>0</v>
      </c>
      <c r="E770" s="99" t="str">
        <f>IFERROR(VLOOKUP(ROWS($C$4:C770),$B$4:$C$1385,2,0),"")</f>
        <v>16.11.Z Produkcja wyrobów tartacznych (PKD 2025)</v>
      </c>
      <c r="F770" s="98">
        <v>0</v>
      </c>
      <c r="AM770" s="98">
        <f>IF(ISNUMBER(SEARCH('ankieta ESG'!$G$180,AN770)),MAX(AM$3:$AM769)+1,0)</f>
        <v>767</v>
      </c>
      <c r="AN770" s="134" t="s">
        <v>4770</v>
      </c>
      <c r="AO770" s="98">
        <v>0</v>
      </c>
      <c r="AP770" s="99" t="str">
        <f>IFERROR(VLOOKUP(ROWS($AN$4:AN770),$AM$4:$AN$2337,2,0),"")</f>
        <v>Kocmyrzów (pow. krakowski, woj. małopolskie)</v>
      </c>
      <c r="AQ770" s="98">
        <v>0</v>
      </c>
      <c r="AR770" s="98">
        <f>IF(ISNUMBER(SEARCH('ankieta ESG'!$G$181,AS770)),MAX($AR$3:AR769)+1,0)</f>
        <v>767</v>
      </c>
      <c r="AS770" s="134" t="s">
        <v>4770</v>
      </c>
      <c r="AT770" s="98">
        <v>0</v>
      </c>
      <c r="AU770" s="99" t="str">
        <f>IFERROR(VLOOKUP(ROWS($AS$4:AS770),$AR$4:$AS$2337,2,0),"")</f>
        <v>Kocmyrzów (pow. krakowski, woj. małopolskie)</v>
      </c>
      <c r="AV770" s="98">
        <v>0</v>
      </c>
      <c r="AW770" s="98">
        <f>IF(ISNUMBER(SEARCH('ankieta ESG'!$G$182,AX770)),MAX($AW$3:AW769)+1,0)</f>
        <v>767</v>
      </c>
      <c r="AX770" s="134" t="s">
        <v>4770</v>
      </c>
      <c r="AY770" s="98">
        <v>0</v>
      </c>
      <c r="AZ770" s="99" t="str">
        <f>IFERROR(VLOOKUP(ROWS($AX$4:AX770),$AW$4:$AX$2337,2,0),"")</f>
        <v>Kocmyrzów (pow. krakowski, woj. małopolskie)</v>
      </c>
      <c r="BA770" s="98">
        <v>0</v>
      </c>
      <c r="BB770" s="98">
        <f>IF(ISNUMBER(SEARCH('ankieta ESG'!$G$183,BC770)),MAX($BB$3:BB769)+1,0)</f>
        <v>767</v>
      </c>
      <c r="BC770" s="134" t="s">
        <v>4770</v>
      </c>
      <c r="BD770" s="98">
        <v>0</v>
      </c>
      <c r="BE770" s="99" t="str">
        <f>IFERROR(VLOOKUP(ROWS($BC$4:BC770),$BB$4:$BC$2337,2,0),"")</f>
        <v>Kocmyrzów (pow. krakowski, woj. małopolskie)</v>
      </c>
      <c r="BF770" s="98">
        <v>0</v>
      </c>
      <c r="BG770" s="98">
        <f>IF(ISNUMBER(SEARCH('ankieta ESG'!$G$184,BH770)),MAX($BG$3:BG769)+1,0)</f>
        <v>767</v>
      </c>
      <c r="BH770" s="134" t="s">
        <v>4770</v>
      </c>
      <c r="BI770" s="98">
        <v>0</v>
      </c>
      <c r="BJ770" s="99" t="str">
        <f>IFERROR(VLOOKUP(ROWS($BH$4:BH770),$BG$4:$BH$2337,2,0),"")</f>
        <v>Kocmyrzów (pow. krakowski, woj. małopolskie)</v>
      </c>
      <c r="BK770" s="98">
        <v>0</v>
      </c>
      <c r="BL770" s="98">
        <f>IF(ISNUMBER(SEARCH('ankieta ESG'!$G$185,BM770)),MAX($BL$3:BL769)+1,0)</f>
        <v>767</v>
      </c>
      <c r="BM770" s="134" t="s">
        <v>4770</v>
      </c>
      <c r="BN770" s="98">
        <v>0</v>
      </c>
      <c r="BO770" s="99" t="str">
        <f>IFERROR(VLOOKUP(ROWS($BM$4:BM770),$BL$4:$BM$2337,2,0),"")</f>
        <v>Kocmyrzów (pow. krakowski, woj. małopolskie)</v>
      </c>
      <c r="BP770" s="98">
        <v>0</v>
      </c>
      <c r="BQ770" s="98">
        <f>IF(ISNUMBER(SEARCH('ankieta ESG'!$G$186,BR770)),MAX($BQ$3:BQ769)+1,0)</f>
        <v>767</v>
      </c>
      <c r="BR770" s="134" t="s">
        <v>4770</v>
      </c>
      <c r="BS770" s="98">
        <v>0</v>
      </c>
      <c r="BT770" s="99" t="str">
        <f>IFERROR(VLOOKUP(ROWS($BR$4:BR770),$BQ$4:$BR$2337,2,0),"")</f>
        <v>Kocmyrzów (pow. krakowski, woj. małopolskie)</v>
      </c>
      <c r="BU770" s="98">
        <v>0</v>
      </c>
      <c r="BV770" s="98">
        <f>IF(ISNUMBER(SEARCH('ankieta ESG'!$G$187,BW770)),MAX($BV$3:BV769)+1,0)</f>
        <v>767</v>
      </c>
      <c r="BW770" s="134" t="s">
        <v>4770</v>
      </c>
      <c r="BX770" s="98">
        <v>0</v>
      </c>
      <c r="BY770" s="99" t="str">
        <f>IFERROR(VLOOKUP(ROWS($BW$4:BW770),$BV$4:$BW$2337,2,0),"")</f>
        <v>Kocmyrzów (pow. krakowski, woj. małopolskie)</v>
      </c>
      <c r="BZ770" s="98">
        <v>0</v>
      </c>
      <c r="CA770" s="98">
        <f>IF(ISNUMBER(SEARCH('ankieta ESG'!$G$188,CB770)),MAX($CA$3:CA769)+1,0)</f>
        <v>767</v>
      </c>
      <c r="CB770" s="134" t="s">
        <v>4770</v>
      </c>
      <c r="CC770" s="98">
        <v>0</v>
      </c>
      <c r="CD770" s="99" t="str">
        <f>IFERROR(VLOOKUP(ROWS($CB$4:CB770),$CA$4:$CB$2337,2,0),"")</f>
        <v>Kocmyrzów (pow. krakowski, woj. małopolskie)</v>
      </c>
      <c r="CE770" s="98">
        <v>0</v>
      </c>
      <c r="CF770" s="98">
        <f>IF(ISNUMBER(SEARCH('ankieta ESG'!$G$189,CG770)),MAX($CF$3:CF769)+1,0)</f>
        <v>767</v>
      </c>
      <c r="CG770" s="134" t="s">
        <v>4770</v>
      </c>
      <c r="CH770" s="98">
        <v>0</v>
      </c>
      <c r="CI770" s="99" t="str">
        <f>IFERROR(VLOOKUP(ROWS($CG$4:CG770),$CF$4:$CG$2337,2,0),"")</f>
        <v>Kocmyrzów (pow. krakowski, woj. małopolskie)</v>
      </c>
      <c r="CJ770" s="98">
        <v>0</v>
      </c>
    </row>
    <row r="771" spans="2:88">
      <c r="B771" s="98">
        <f>IF(ISNUMBER(SEARCH('ankieta ESG'!$E$11,C771)),MAX(B$3:$B770)+1,0)</f>
        <v>768</v>
      </c>
      <c r="C771" s="99" t="s">
        <v>812</v>
      </c>
      <c r="D771" s="98">
        <v>0</v>
      </c>
      <c r="E771" s="99" t="str">
        <f>IFERROR(VLOOKUP(ROWS($C$4:C771),$B$4:$C$1385,2,0),"")</f>
        <v>16.12.Z Obróbka i wykończanie wyrobów tartacznych (PKD 2025)</v>
      </c>
      <c r="F771" s="98">
        <v>0</v>
      </c>
      <c r="AM771" s="98">
        <f>IF(ISNUMBER(SEARCH('ankieta ESG'!$G$180,AN771)),MAX(AM$3:$AM770)+1,0)</f>
        <v>768</v>
      </c>
      <c r="AN771" s="134" t="s">
        <v>4771</v>
      </c>
      <c r="AO771" s="98">
        <v>0</v>
      </c>
      <c r="AP771" s="99" t="str">
        <f>IFERROR(VLOOKUP(ROWS($AN$4:AN771),$AM$4:$AN$2337,2,0),"")</f>
        <v>Koczała (pow. człuchowski, woj. pomorskie)</v>
      </c>
      <c r="AQ771" s="98">
        <v>0</v>
      </c>
      <c r="AR771" s="98">
        <f>IF(ISNUMBER(SEARCH('ankieta ESG'!$G$181,AS771)),MAX($AR$3:AR770)+1,0)</f>
        <v>768</v>
      </c>
      <c r="AS771" s="134" t="s">
        <v>4771</v>
      </c>
      <c r="AT771" s="98">
        <v>0</v>
      </c>
      <c r="AU771" s="99" t="str">
        <f>IFERROR(VLOOKUP(ROWS($AS$4:AS771),$AR$4:$AS$2337,2,0),"")</f>
        <v>Koczała (pow. człuchowski, woj. pomorskie)</v>
      </c>
      <c r="AV771" s="98">
        <v>0</v>
      </c>
      <c r="AW771" s="98">
        <f>IF(ISNUMBER(SEARCH('ankieta ESG'!$G$182,AX771)),MAX($AW$3:AW770)+1,0)</f>
        <v>768</v>
      </c>
      <c r="AX771" s="134" t="s">
        <v>4771</v>
      </c>
      <c r="AY771" s="98">
        <v>0</v>
      </c>
      <c r="AZ771" s="99" t="str">
        <f>IFERROR(VLOOKUP(ROWS($AX$4:AX771),$AW$4:$AX$2337,2,0),"")</f>
        <v>Koczała (pow. człuchowski, woj. pomorskie)</v>
      </c>
      <c r="BA771" s="98">
        <v>0</v>
      </c>
      <c r="BB771" s="98">
        <f>IF(ISNUMBER(SEARCH('ankieta ESG'!$G$183,BC771)),MAX($BB$3:BB770)+1,0)</f>
        <v>768</v>
      </c>
      <c r="BC771" s="134" t="s">
        <v>4771</v>
      </c>
      <c r="BD771" s="98">
        <v>0</v>
      </c>
      <c r="BE771" s="99" t="str">
        <f>IFERROR(VLOOKUP(ROWS($BC$4:BC771),$BB$4:$BC$2337,2,0),"")</f>
        <v>Koczała (pow. człuchowski, woj. pomorskie)</v>
      </c>
      <c r="BF771" s="98">
        <v>0</v>
      </c>
      <c r="BG771" s="98">
        <f>IF(ISNUMBER(SEARCH('ankieta ESG'!$G$184,BH771)),MAX($BG$3:BG770)+1,0)</f>
        <v>768</v>
      </c>
      <c r="BH771" s="134" t="s">
        <v>4771</v>
      </c>
      <c r="BI771" s="98">
        <v>0</v>
      </c>
      <c r="BJ771" s="99" t="str">
        <f>IFERROR(VLOOKUP(ROWS($BH$4:BH771),$BG$4:$BH$2337,2,0),"")</f>
        <v>Koczała (pow. człuchowski, woj. pomorskie)</v>
      </c>
      <c r="BK771" s="98">
        <v>0</v>
      </c>
      <c r="BL771" s="98">
        <f>IF(ISNUMBER(SEARCH('ankieta ESG'!$G$185,BM771)),MAX($BL$3:BL770)+1,0)</f>
        <v>768</v>
      </c>
      <c r="BM771" s="134" t="s">
        <v>4771</v>
      </c>
      <c r="BN771" s="98">
        <v>0</v>
      </c>
      <c r="BO771" s="99" t="str">
        <f>IFERROR(VLOOKUP(ROWS($BM$4:BM771),$BL$4:$BM$2337,2,0),"")</f>
        <v>Koczała (pow. człuchowski, woj. pomorskie)</v>
      </c>
      <c r="BP771" s="98">
        <v>0</v>
      </c>
      <c r="BQ771" s="98">
        <f>IF(ISNUMBER(SEARCH('ankieta ESG'!$G$186,BR771)),MAX($BQ$3:BQ770)+1,0)</f>
        <v>768</v>
      </c>
      <c r="BR771" s="134" t="s">
        <v>4771</v>
      </c>
      <c r="BS771" s="98">
        <v>0</v>
      </c>
      <c r="BT771" s="99" t="str">
        <f>IFERROR(VLOOKUP(ROWS($BR$4:BR771),$BQ$4:$BR$2337,2,0),"")</f>
        <v>Koczała (pow. człuchowski, woj. pomorskie)</v>
      </c>
      <c r="BU771" s="98">
        <v>0</v>
      </c>
      <c r="BV771" s="98">
        <f>IF(ISNUMBER(SEARCH('ankieta ESG'!$G$187,BW771)),MAX($BV$3:BV770)+1,0)</f>
        <v>768</v>
      </c>
      <c r="BW771" s="134" t="s">
        <v>4771</v>
      </c>
      <c r="BX771" s="98">
        <v>0</v>
      </c>
      <c r="BY771" s="99" t="str">
        <f>IFERROR(VLOOKUP(ROWS($BW$4:BW771),$BV$4:$BW$2337,2,0),"")</f>
        <v>Koczała (pow. człuchowski, woj. pomorskie)</v>
      </c>
      <c r="BZ771" s="98">
        <v>0</v>
      </c>
      <c r="CA771" s="98">
        <f>IF(ISNUMBER(SEARCH('ankieta ESG'!$G$188,CB771)),MAX($CA$3:CA770)+1,0)</f>
        <v>768</v>
      </c>
      <c r="CB771" s="134" t="s">
        <v>4771</v>
      </c>
      <c r="CC771" s="98">
        <v>0</v>
      </c>
      <c r="CD771" s="99" t="str">
        <f>IFERROR(VLOOKUP(ROWS($CB$4:CB771),$CA$4:$CB$2337,2,0),"")</f>
        <v>Koczała (pow. człuchowski, woj. pomorskie)</v>
      </c>
      <c r="CE771" s="98">
        <v>0</v>
      </c>
      <c r="CF771" s="98">
        <f>IF(ISNUMBER(SEARCH('ankieta ESG'!$G$189,CG771)),MAX($CF$3:CF770)+1,0)</f>
        <v>768</v>
      </c>
      <c r="CG771" s="134" t="s">
        <v>4771</v>
      </c>
      <c r="CH771" s="98">
        <v>0</v>
      </c>
      <c r="CI771" s="99" t="str">
        <f>IFERROR(VLOOKUP(ROWS($CG$4:CG771),$CF$4:$CG$2337,2,0),"")</f>
        <v>Koczała (pow. człuchowski, woj. pomorskie)</v>
      </c>
      <c r="CJ771" s="98">
        <v>0</v>
      </c>
    </row>
    <row r="772" spans="2:88">
      <c r="B772" s="98">
        <f>IF(ISNUMBER(SEARCH('ankieta ESG'!$E$11,C772)),MAX(B$3:$B771)+1,0)</f>
        <v>769</v>
      </c>
      <c r="C772" s="99" t="s">
        <v>813</v>
      </c>
      <c r="D772" s="98">
        <v>0</v>
      </c>
      <c r="E772" s="99" t="str">
        <f>IFERROR(VLOOKUP(ROWS($C$4:C772),$B$4:$C$1385,2,0),"")</f>
        <v>16.21.Z Produkcja arkuszy fornirowych i płyt wykonanych na bazie drewna (PKD 2025)</v>
      </c>
      <c r="F772" s="98">
        <v>0</v>
      </c>
      <c r="AM772" s="98">
        <f>IF(ISNUMBER(SEARCH('ankieta ESG'!$G$180,AN772)),MAX(AM$3:$AM771)+1,0)</f>
        <v>769</v>
      </c>
      <c r="AN772" s="134" t="s">
        <v>4772</v>
      </c>
      <c r="AO772" s="98">
        <v>0</v>
      </c>
      <c r="AP772" s="99" t="str">
        <f>IFERROR(VLOOKUP(ROWS($AN$4:AN772),$AM$4:$AN$2337,2,0),"")</f>
        <v>Kodeń (pow. bialski, woj. lubelskie)</v>
      </c>
      <c r="AQ772" s="98">
        <v>0</v>
      </c>
      <c r="AR772" s="98">
        <f>IF(ISNUMBER(SEARCH('ankieta ESG'!$G$181,AS772)),MAX($AR$3:AR771)+1,0)</f>
        <v>769</v>
      </c>
      <c r="AS772" s="134" t="s">
        <v>4772</v>
      </c>
      <c r="AT772" s="98">
        <v>0</v>
      </c>
      <c r="AU772" s="99" t="str">
        <f>IFERROR(VLOOKUP(ROWS($AS$4:AS772),$AR$4:$AS$2337,2,0),"")</f>
        <v>Kodeń (pow. bialski, woj. lubelskie)</v>
      </c>
      <c r="AV772" s="98">
        <v>0</v>
      </c>
      <c r="AW772" s="98">
        <f>IF(ISNUMBER(SEARCH('ankieta ESG'!$G$182,AX772)),MAX($AW$3:AW771)+1,0)</f>
        <v>769</v>
      </c>
      <c r="AX772" s="134" t="s">
        <v>4772</v>
      </c>
      <c r="AY772" s="98">
        <v>0</v>
      </c>
      <c r="AZ772" s="99" t="str">
        <f>IFERROR(VLOOKUP(ROWS($AX$4:AX772),$AW$4:$AX$2337,2,0),"")</f>
        <v>Kodeń (pow. bialski, woj. lubelskie)</v>
      </c>
      <c r="BA772" s="98">
        <v>0</v>
      </c>
      <c r="BB772" s="98">
        <f>IF(ISNUMBER(SEARCH('ankieta ESG'!$G$183,BC772)),MAX($BB$3:BB771)+1,0)</f>
        <v>769</v>
      </c>
      <c r="BC772" s="134" t="s">
        <v>4772</v>
      </c>
      <c r="BD772" s="98">
        <v>0</v>
      </c>
      <c r="BE772" s="99" t="str">
        <f>IFERROR(VLOOKUP(ROWS($BC$4:BC772),$BB$4:$BC$2337,2,0),"")</f>
        <v>Kodeń (pow. bialski, woj. lubelskie)</v>
      </c>
      <c r="BF772" s="98">
        <v>0</v>
      </c>
      <c r="BG772" s="98">
        <f>IF(ISNUMBER(SEARCH('ankieta ESG'!$G$184,BH772)),MAX($BG$3:BG771)+1,0)</f>
        <v>769</v>
      </c>
      <c r="BH772" s="134" t="s">
        <v>4772</v>
      </c>
      <c r="BI772" s="98">
        <v>0</v>
      </c>
      <c r="BJ772" s="99" t="str">
        <f>IFERROR(VLOOKUP(ROWS($BH$4:BH772),$BG$4:$BH$2337,2,0),"")</f>
        <v>Kodeń (pow. bialski, woj. lubelskie)</v>
      </c>
      <c r="BK772" s="98">
        <v>0</v>
      </c>
      <c r="BL772" s="98">
        <f>IF(ISNUMBER(SEARCH('ankieta ESG'!$G$185,BM772)),MAX($BL$3:BL771)+1,0)</f>
        <v>769</v>
      </c>
      <c r="BM772" s="134" t="s">
        <v>4772</v>
      </c>
      <c r="BN772" s="98">
        <v>0</v>
      </c>
      <c r="BO772" s="99" t="str">
        <f>IFERROR(VLOOKUP(ROWS($BM$4:BM772),$BL$4:$BM$2337,2,0),"")</f>
        <v>Kodeń (pow. bialski, woj. lubelskie)</v>
      </c>
      <c r="BP772" s="98">
        <v>0</v>
      </c>
      <c r="BQ772" s="98">
        <f>IF(ISNUMBER(SEARCH('ankieta ESG'!$G$186,BR772)),MAX($BQ$3:BQ771)+1,0)</f>
        <v>769</v>
      </c>
      <c r="BR772" s="134" t="s">
        <v>4772</v>
      </c>
      <c r="BS772" s="98">
        <v>0</v>
      </c>
      <c r="BT772" s="99" t="str">
        <f>IFERROR(VLOOKUP(ROWS($BR$4:BR772),$BQ$4:$BR$2337,2,0),"")</f>
        <v>Kodeń (pow. bialski, woj. lubelskie)</v>
      </c>
      <c r="BU772" s="98">
        <v>0</v>
      </c>
      <c r="BV772" s="98">
        <f>IF(ISNUMBER(SEARCH('ankieta ESG'!$G$187,BW772)),MAX($BV$3:BV771)+1,0)</f>
        <v>769</v>
      </c>
      <c r="BW772" s="134" t="s">
        <v>4772</v>
      </c>
      <c r="BX772" s="98">
        <v>0</v>
      </c>
      <c r="BY772" s="99" t="str">
        <f>IFERROR(VLOOKUP(ROWS($BW$4:BW772),$BV$4:$BW$2337,2,0),"")</f>
        <v>Kodeń (pow. bialski, woj. lubelskie)</v>
      </c>
      <c r="BZ772" s="98">
        <v>0</v>
      </c>
      <c r="CA772" s="98">
        <f>IF(ISNUMBER(SEARCH('ankieta ESG'!$G$188,CB772)),MAX($CA$3:CA771)+1,0)</f>
        <v>769</v>
      </c>
      <c r="CB772" s="134" t="s">
        <v>4772</v>
      </c>
      <c r="CC772" s="98">
        <v>0</v>
      </c>
      <c r="CD772" s="99" t="str">
        <f>IFERROR(VLOOKUP(ROWS($CB$4:CB772),$CA$4:$CB$2337,2,0),"")</f>
        <v>Kodeń (pow. bialski, woj. lubelskie)</v>
      </c>
      <c r="CE772" s="98">
        <v>0</v>
      </c>
      <c r="CF772" s="98">
        <f>IF(ISNUMBER(SEARCH('ankieta ESG'!$G$189,CG772)),MAX($CF$3:CF771)+1,0)</f>
        <v>769</v>
      </c>
      <c r="CG772" s="134" t="s">
        <v>4772</v>
      </c>
      <c r="CH772" s="98">
        <v>0</v>
      </c>
      <c r="CI772" s="99" t="str">
        <f>IFERROR(VLOOKUP(ROWS($CG$4:CG772),$CF$4:$CG$2337,2,0),"")</f>
        <v>Kodeń (pow. bialski, woj. lubelskie)</v>
      </c>
      <c r="CJ772" s="98">
        <v>0</v>
      </c>
    </row>
    <row r="773" spans="2:88">
      <c r="B773" s="98">
        <f>IF(ISNUMBER(SEARCH('ankieta ESG'!$E$11,C773)),MAX(B$3:$B772)+1,0)</f>
        <v>770</v>
      </c>
      <c r="C773" s="99" t="s">
        <v>814</v>
      </c>
      <c r="D773" s="98">
        <v>0</v>
      </c>
      <c r="E773" s="99" t="str">
        <f>IFERROR(VLOOKUP(ROWS($C$4:C773),$B$4:$C$1385,2,0),"")</f>
        <v>16.22.Z Produkcja gotowych parkietów podłogowych (PKD 2025)</v>
      </c>
      <c r="F773" s="98">
        <v>0</v>
      </c>
      <c r="AM773" s="98">
        <f>IF(ISNUMBER(SEARCH('ankieta ESG'!$G$180,AN773)),MAX(AM$3:$AM772)+1,0)</f>
        <v>770</v>
      </c>
      <c r="AN773" s="134" t="s">
        <v>4773</v>
      </c>
      <c r="AO773" s="98">
        <v>0</v>
      </c>
      <c r="AP773" s="99" t="str">
        <f>IFERROR(VLOOKUP(ROWS($AN$4:AN773),$AM$4:$AN$2337,2,0),"")</f>
        <v>Kodrąb (pow. radomszczański, woj. łódzkie)</v>
      </c>
      <c r="AQ773" s="98">
        <v>0</v>
      </c>
      <c r="AR773" s="98">
        <f>IF(ISNUMBER(SEARCH('ankieta ESG'!$G$181,AS773)),MAX($AR$3:AR772)+1,0)</f>
        <v>770</v>
      </c>
      <c r="AS773" s="134" t="s">
        <v>4773</v>
      </c>
      <c r="AT773" s="98">
        <v>0</v>
      </c>
      <c r="AU773" s="99" t="str">
        <f>IFERROR(VLOOKUP(ROWS($AS$4:AS773),$AR$4:$AS$2337,2,0),"")</f>
        <v>Kodrąb (pow. radomszczański, woj. łódzkie)</v>
      </c>
      <c r="AV773" s="98">
        <v>0</v>
      </c>
      <c r="AW773" s="98">
        <f>IF(ISNUMBER(SEARCH('ankieta ESG'!$G$182,AX773)),MAX($AW$3:AW772)+1,0)</f>
        <v>770</v>
      </c>
      <c r="AX773" s="134" t="s">
        <v>4773</v>
      </c>
      <c r="AY773" s="98">
        <v>0</v>
      </c>
      <c r="AZ773" s="99" t="str">
        <f>IFERROR(VLOOKUP(ROWS($AX$4:AX773),$AW$4:$AX$2337,2,0),"")</f>
        <v>Kodrąb (pow. radomszczański, woj. łódzkie)</v>
      </c>
      <c r="BA773" s="98">
        <v>0</v>
      </c>
      <c r="BB773" s="98">
        <f>IF(ISNUMBER(SEARCH('ankieta ESG'!$G$183,BC773)),MAX($BB$3:BB772)+1,0)</f>
        <v>770</v>
      </c>
      <c r="BC773" s="134" t="s">
        <v>4773</v>
      </c>
      <c r="BD773" s="98">
        <v>0</v>
      </c>
      <c r="BE773" s="99" t="str">
        <f>IFERROR(VLOOKUP(ROWS($BC$4:BC773),$BB$4:$BC$2337,2,0),"")</f>
        <v>Kodrąb (pow. radomszczański, woj. łódzkie)</v>
      </c>
      <c r="BF773" s="98">
        <v>0</v>
      </c>
      <c r="BG773" s="98">
        <f>IF(ISNUMBER(SEARCH('ankieta ESG'!$G$184,BH773)),MAX($BG$3:BG772)+1,0)</f>
        <v>770</v>
      </c>
      <c r="BH773" s="134" t="s">
        <v>4773</v>
      </c>
      <c r="BI773" s="98">
        <v>0</v>
      </c>
      <c r="BJ773" s="99" t="str">
        <f>IFERROR(VLOOKUP(ROWS($BH$4:BH773),$BG$4:$BH$2337,2,0),"")</f>
        <v>Kodrąb (pow. radomszczański, woj. łódzkie)</v>
      </c>
      <c r="BK773" s="98">
        <v>0</v>
      </c>
      <c r="BL773" s="98">
        <f>IF(ISNUMBER(SEARCH('ankieta ESG'!$G$185,BM773)),MAX($BL$3:BL772)+1,0)</f>
        <v>770</v>
      </c>
      <c r="BM773" s="134" t="s">
        <v>4773</v>
      </c>
      <c r="BN773" s="98">
        <v>0</v>
      </c>
      <c r="BO773" s="99" t="str">
        <f>IFERROR(VLOOKUP(ROWS($BM$4:BM773),$BL$4:$BM$2337,2,0),"")</f>
        <v>Kodrąb (pow. radomszczański, woj. łódzkie)</v>
      </c>
      <c r="BP773" s="98">
        <v>0</v>
      </c>
      <c r="BQ773" s="98">
        <f>IF(ISNUMBER(SEARCH('ankieta ESG'!$G$186,BR773)),MAX($BQ$3:BQ772)+1,0)</f>
        <v>770</v>
      </c>
      <c r="BR773" s="134" t="s">
        <v>4773</v>
      </c>
      <c r="BS773" s="98">
        <v>0</v>
      </c>
      <c r="BT773" s="99" t="str">
        <f>IFERROR(VLOOKUP(ROWS($BR$4:BR773),$BQ$4:$BR$2337,2,0),"")</f>
        <v>Kodrąb (pow. radomszczański, woj. łódzkie)</v>
      </c>
      <c r="BU773" s="98">
        <v>0</v>
      </c>
      <c r="BV773" s="98">
        <f>IF(ISNUMBER(SEARCH('ankieta ESG'!$G$187,BW773)),MAX($BV$3:BV772)+1,0)</f>
        <v>770</v>
      </c>
      <c r="BW773" s="134" t="s">
        <v>4773</v>
      </c>
      <c r="BX773" s="98">
        <v>0</v>
      </c>
      <c r="BY773" s="99" t="str">
        <f>IFERROR(VLOOKUP(ROWS($BW$4:BW773),$BV$4:$BW$2337,2,0),"")</f>
        <v>Kodrąb (pow. radomszczański, woj. łódzkie)</v>
      </c>
      <c r="BZ773" s="98">
        <v>0</v>
      </c>
      <c r="CA773" s="98">
        <f>IF(ISNUMBER(SEARCH('ankieta ESG'!$G$188,CB773)),MAX($CA$3:CA772)+1,0)</f>
        <v>770</v>
      </c>
      <c r="CB773" s="134" t="s">
        <v>4773</v>
      </c>
      <c r="CC773" s="98">
        <v>0</v>
      </c>
      <c r="CD773" s="99" t="str">
        <f>IFERROR(VLOOKUP(ROWS($CB$4:CB773),$CA$4:$CB$2337,2,0),"")</f>
        <v>Kodrąb (pow. radomszczański, woj. łódzkie)</v>
      </c>
      <c r="CE773" s="98">
        <v>0</v>
      </c>
      <c r="CF773" s="98">
        <f>IF(ISNUMBER(SEARCH('ankieta ESG'!$G$189,CG773)),MAX($CF$3:CF772)+1,0)</f>
        <v>770</v>
      </c>
      <c r="CG773" s="134" t="s">
        <v>4773</v>
      </c>
      <c r="CH773" s="98">
        <v>0</v>
      </c>
      <c r="CI773" s="99" t="str">
        <f>IFERROR(VLOOKUP(ROWS($CG$4:CG773),$CF$4:$CG$2337,2,0),"")</f>
        <v>Kodrąb (pow. radomszczański, woj. łódzkie)</v>
      </c>
      <c r="CJ773" s="98">
        <v>0</v>
      </c>
    </row>
    <row r="774" spans="2:88">
      <c r="B774" s="98">
        <f>IF(ISNUMBER(SEARCH('ankieta ESG'!$E$11,C774)),MAX(B$3:$B773)+1,0)</f>
        <v>771</v>
      </c>
      <c r="C774" s="99" t="s">
        <v>815</v>
      </c>
      <c r="D774" s="98">
        <v>0</v>
      </c>
      <c r="E774" s="99" t="str">
        <f>IFERROR(VLOOKUP(ROWS($C$4:C774),$B$4:$C$1385,2,0),"")</f>
        <v>16.23.Z Produkcja pozostałych wyrobów stolarskich i ciesielskich dla budownictwa (PKD 2025)</v>
      </c>
      <c r="F774" s="98">
        <v>0</v>
      </c>
      <c r="AM774" s="98">
        <f>IF(ISNUMBER(SEARCH('ankieta ESG'!$G$180,AN774)),MAX(AM$3:$AM773)+1,0)</f>
        <v>771</v>
      </c>
      <c r="AN774" s="134" t="s">
        <v>4774</v>
      </c>
      <c r="AO774" s="98">
        <v>0</v>
      </c>
      <c r="AP774" s="99" t="str">
        <f>IFERROR(VLOOKUP(ROWS($AN$4:AN774),$AM$4:$AN$2337,2,0),"")</f>
        <v>Kolbudy (pow. gdański, woj. pomorskie)</v>
      </c>
      <c r="AQ774" s="98">
        <v>0</v>
      </c>
      <c r="AR774" s="98">
        <f>IF(ISNUMBER(SEARCH('ankieta ESG'!$G$181,AS774)),MAX($AR$3:AR773)+1,0)</f>
        <v>771</v>
      </c>
      <c r="AS774" s="134" t="s">
        <v>4774</v>
      </c>
      <c r="AT774" s="98">
        <v>0</v>
      </c>
      <c r="AU774" s="99" t="str">
        <f>IFERROR(VLOOKUP(ROWS($AS$4:AS774),$AR$4:$AS$2337,2,0),"")</f>
        <v>Kolbudy (pow. gdański, woj. pomorskie)</v>
      </c>
      <c r="AV774" s="98">
        <v>0</v>
      </c>
      <c r="AW774" s="98">
        <f>IF(ISNUMBER(SEARCH('ankieta ESG'!$G$182,AX774)),MAX($AW$3:AW773)+1,0)</f>
        <v>771</v>
      </c>
      <c r="AX774" s="134" t="s">
        <v>4774</v>
      </c>
      <c r="AY774" s="98">
        <v>0</v>
      </c>
      <c r="AZ774" s="99" t="str">
        <f>IFERROR(VLOOKUP(ROWS($AX$4:AX774),$AW$4:$AX$2337,2,0),"")</f>
        <v>Kolbudy (pow. gdański, woj. pomorskie)</v>
      </c>
      <c r="BA774" s="98">
        <v>0</v>
      </c>
      <c r="BB774" s="98">
        <f>IF(ISNUMBER(SEARCH('ankieta ESG'!$G$183,BC774)),MAX($BB$3:BB773)+1,0)</f>
        <v>771</v>
      </c>
      <c r="BC774" s="134" t="s">
        <v>4774</v>
      </c>
      <c r="BD774" s="98">
        <v>0</v>
      </c>
      <c r="BE774" s="99" t="str">
        <f>IFERROR(VLOOKUP(ROWS($BC$4:BC774),$BB$4:$BC$2337,2,0),"")</f>
        <v>Kolbudy (pow. gdański, woj. pomorskie)</v>
      </c>
      <c r="BF774" s="98">
        <v>0</v>
      </c>
      <c r="BG774" s="98">
        <f>IF(ISNUMBER(SEARCH('ankieta ESG'!$G$184,BH774)),MAX($BG$3:BG773)+1,0)</f>
        <v>771</v>
      </c>
      <c r="BH774" s="134" t="s">
        <v>4774</v>
      </c>
      <c r="BI774" s="98">
        <v>0</v>
      </c>
      <c r="BJ774" s="99" t="str">
        <f>IFERROR(VLOOKUP(ROWS($BH$4:BH774),$BG$4:$BH$2337,2,0),"")</f>
        <v>Kolbudy (pow. gdański, woj. pomorskie)</v>
      </c>
      <c r="BK774" s="98">
        <v>0</v>
      </c>
      <c r="BL774" s="98">
        <f>IF(ISNUMBER(SEARCH('ankieta ESG'!$G$185,BM774)),MAX($BL$3:BL773)+1,0)</f>
        <v>771</v>
      </c>
      <c r="BM774" s="134" t="s">
        <v>4774</v>
      </c>
      <c r="BN774" s="98">
        <v>0</v>
      </c>
      <c r="BO774" s="99" t="str">
        <f>IFERROR(VLOOKUP(ROWS($BM$4:BM774),$BL$4:$BM$2337,2,0),"")</f>
        <v>Kolbudy (pow. gdański, woj. pomorskie)</v>
      </c>
      <c r="BP774" s="98">
        <v>0</v>
      </c>
      <c r="BQ774" s="98">
        <f>IF(ISNUMBER(SEARCH('ankieta ESG'!$G$186,BR774)),MAX($BQ$3:BQ773)+1,0)</f>
        <v>771</v>
      </c>
      <c r="BR774" s="134" t="s">
        <v>4774</v>
      </c>
      <c r="BS774" s="98">
        <v>0</v>
      </c>
      <c r="BT774" s="99" t="str">
        <f>IFERROR(VLOOKUP(ROWS($BR$4:BR774),$BQ$4:$BR$2337,2,0),"")</f>
        <v>Kolbudy (pow. gdański, woj. pomorskie)</v>
      </c>
      <c r="BU774" s="98">
        <v>0</v>
      </c>
      <c r="BV774" s="98">
        <f>IF(ISNUMBER(SEARCH('ankieta ESG'!$G$187,BW774)),MAX($BV$3:BV773)+1,0)</f>
        <v>771</v>
      </c>
      <c r="BW774" s="134" t="s">
        <v>4774</v>
      </c>
      <c r="BX774" s="98">
        <v>0</v>
      </c>
      <c r="BY774" s="99" t="str">
        <f>IFERROR(VLOOKUP(ROWS($BW$4:BW774),$BV$4:$BW$2337,2,0),"")</f>
        <v>Kolbudy (pow. gdański, woj. pomorskie)</v>
      </c>
      <c r="BZ774" s="98">
        <v>0</v>
      </c>
      <c r="CA774" s="98">
        <f>IF(ISNUMBER(SEARCH('ankieta ESG'!$G$188,CB774)),MAX($CA$3:CA773)+1,0)</f>
        <v>771</v>
      </c>
      <c r="CB774" s="134" t="s">
        <v>4774</v>
      </c>
      <c r="CC774" s="98">
        <v>0</v>
      </c>
      <c r="CD774" s="99" t="str">
        <f>IFERROR(VLOOKUP(ROWS($CB$4:CB774),$CA$4:$CB$2337,2,0),"")</f>
        <v>Kolbudy (pow. gdański, woj. pomorskie)</v>
      </c>
      <c r="CE774" s="98">
        <v>0</v>
      </c>
      <c r="CF774" s="98">
        <f>IF(ISNUMBER(SEARCH('ankieta ESG'!$G$189,CG774)),MAX($CF$3:CF773)+1,0)</f>
        <v>771</v>
      </c>
      <c r="CG774" s="134" t="s">
        <v>4774</v>
      </c>
      <c r="CH774" s="98">
        <v>0</v>
      </c>
      <c r="CI774" s="99" t="str">
        <f>IFERROR(VLOOKUP(ROWS($CG$4:CG774),$CF$4:$CG$2337,2,0),"")</f>
        <v>Kolbudy (pow. gdański, woj. pomorskie)</v>
      </c>
      <c r="CJ774" s="98">
        <v>0</v>
      </c>
    </row>
    <row r="775" spans="2:88">
      <c r="B775" s="98">
        <f>IF(ISNUMBER(SEARCH('ankieta ESG'!$E$11,C775)),MAX(B$3:$B774)+1,0)</f>
        <v>772</v>
      </c>
      <c r="C775" s="99" t="s">
        <v>816</v>
      </c>
      <c r="D775" s="98">
        <v>0</v>
      </c>
      <c r="E775" s="99" t="str">
        <f>IFERROR(VLOOKUP(ROWS($C$4:C775),$B$4:$C$1385,2,0),"")</f>
        <v>16.24.Z Produkcja opakowań drewnianych (PKD 2025)</v>
      </c>
      <c r="F775" s="98">
        <v>0</v>
      </c>
      <c r="AM775" s="98">
        <f>IF(ISNUMBER(SEARCH('ankieta ESG'!$G$180,AN775)),MAX(AM$3:$AM774)+1,0)</f>
        <v>772</v>
      </c>
      <c r="AN775" s="134" t="s">
        <v>4775</v>
      </c>
      <c r="AO775" s="98">
        <v>0</v>
      </c>
      <c r="AP775" s="99" t="str">
        <f>IFERROR(VLOOKUP(ROWS($AN$4:AN775),$AM$4:$AN$2337,2,0),"")</f>
        <v>Kolbuszowa (pow. kolbuszowski, woj. podkarpackie)</v>
      </c>
      <c r="AQ775" s="98">
        <v>0</v>
      </c>
      <c r="AR775" s="98">
        <f>IF(ISNUMBER(SEARCH('ankieta ESG'!$G$181,AS775)),MAX($AR$3:AR774)+1,0)</f>
        <v>772</v>
      </c>
      <c r="AS775" s="134" t="s">
        <v>4775</v>
      </c>
      <c r="AT775" s="98">
        <v>0</v>
      </c>
      <c r="AU775" s="99" t="str">
        <f>IFERROR(VLOOKUP(ROWS($AS$4:AS775),$AR$4:$AS$2337,2,0),"")</f>
        <v>Kolbuszowa (pow. kolbuszowski, woj. podkarpackie)</v>
      </c>
      <c r="AV775" s="98">
        <v>0</v>
      </c>
      <c r="AW775" s="98">
        <f>IF(ISNUMBER(SEARCH('ankieta ESG'!$G$182,AX775)),MAX($AW$3:AW774)+1,0)</f>
        <v>772</v>
      </c>
      <c r="AX775" s="134" t="s">
        <v>4775</v>
      </c>
      <c r="AY775" s="98">
        <v>0</v>
      </c>
      <c r="AZ775" s="99" t="str">
        <f>IFERROR(VLOOKUP(ROWS($AX$4:AX775),$AW$4:$AX$2337,2,0),"")</f>
        <v>Kolbuszowa (pow. kolbuszowski, woj. podkarpackie)</v>
      </c>
      <c r="BA775" s="98">
        <v>0</v>
      </c>
      <c r="BB775" s="98">
        <f>IF(ISNUMBER(SEARCH('ankieta ESG'!$G$183,BC775)),MAX($BB$3:BB774)+1,0)</f>
        <v>772</v>
      </c>
      <c r="BC775" s="134" t="s">
        <v>4775</v>
      </c>
      <c r="BD775" s="98">
        <v>0</v>
      </c>
      <c r="BE775" s="99" t="str">
        <f>IFERROR(VLOOKUP(ROWS($BC$4:BC775),$BB$4:$BC$2337,2,0),"")</f>
        <v>Kolbuszowa (pow. kolbuszowski, woj. podkarpackie)</v>
      </c>
      <c r="BF775" s="98">
        <v>0</v>
      </c>
      <c r="BG775" s="98">
        <f>IF(ISNUMBER(SEARCH('ankieta ESG'!$G$184,BH775)),MAX($BG$3:BG774)+1,0)</f>
        <v>772</v>
      </c>
      <c r="BH775" s="134" t="s">
        <v>4775</v>
      </c>
      <c r="BI775" s="98">
        <v>0</v>
      </c>
      <c r="BJ775" s="99" t="str">
        <f>IFERROR(VLOOKUP(ROWS($BH$4:BH775),$BG$4:$BH$2337,2,0),"")</f>
        <v>Kolbuszowa (pow. kolbuszowski, woj. podkarpackie)</v>
      </c>
      <c r="BK775" s="98">
        <v>0</v>
      </c>
      <c r="BL775" s="98">
        <f>IF(ISNUMBER(SEARCH('ankieta ESG'!$G$185,BM775)),MAX($BL$3:BL774)+1,0)</f>
        <v>772</v>
      </c>
      <c r="BM775" s="134" t="s">
        <v>4775</v>
      </c>
      <c r="BN775" s="98">
        <v>0</v>
      </c>
      <c r="BO775" s="99" t="str">
        <f>IFERROR(VLOOKUP(ROWS($BM$4:BM775),$BL$4:$BM$2337,2,0),"")</f>
        <v>Kolbuszowa (pow. kolbuszowski, woj. podkarpackie)</v>
      </c>
      <c r="BP775" s="98">
        <v>0</v>
      </c>
      <c r="BQ775" s="98">
        <f>IF(ISNUMBER(SEARCH('ankieta ESG'!$G$186,BR775)),MAX($BQ$3:BQ774)+1,0)</f>
        <v>772</v>
      </c>
      <c r="BR775" s="134" t="s">
        <v>4775</v>
      </c>
      <c r="BS775" s="98">
        <v>0</v>
      </c>
      <c r="BT775" s="99" t="str">
        <f>IFERROR(VLOOKUP(ROWS($BR$4:BR775),$BQ$4:$BR$2337,2,0),"")</f>
        <v>Kolbuszowa (pow. kolbuszowski, woj. podkarpackie)</v>
      </c>
      <c r="BU775" s="98">
        <v>0</v>
      </c>
      <c r="BV775" s="98">
        <f>IF(ISNUMBER(SEARCH('ankieta ESG'!$G$187,BW775)),MAX($BV$3:BV774)+1,0)</f>
        <v>772</v>
      </c>
      <c r="BW775" s="134" t="s">
        <v>4775</v>
      </c>
      <c r="BX775" s="98">
        <v>0</v>
      </c>
      <c r="BY775" s="99" t="str">
        <f>IFERROR(VLOOKUP(ROWS($BW$4:BW775),$BV$4:$BW$2337,2,0),"")</f>
        <v>Kolbuszowa (pow. kolbuszowski, woj. podkarpackie)</v>
      </c>
      <c r="BZ775" s="98">
        <v>0</v>
      </c>
      <c r="CA775" s="98">
        <f>IF(ISNUMBER(SEARCH('ankieta ESG'!$G$188,CB775)),MAX($CA$3:CA774)+1,0)</f>
        <v>772</v>
      </c>
      <c r="CB775" s="134" t="s">
        <v>4775</v>
      </c>
      <c r="CC775" s="98">
        <v>0</v>
      </c>
      <c r="CD775" s="99" t="str">
        <f>IFERROR(VLOOKUP(ROWS($CB$4:CB775),$CA$4:$CB$2337,2,0),"")</f>
        <v>Kolbuszowa (pow. kolbuszowski, woj. podkarpackie)</v>
      </c>
      <c r="CE775" s="98">
        <v>0</v>
      </c>
      <c r="CF775" s="98">
        <f>IF(ISNUMBER(SEARCH('ankieta ESG'!$G$189,CG775)),MAX($CF$3:CF774)+1,0)</f>
        <v>772</v>
      </c>
      <c r="CG775" s="134" t="s">
        <v>4775</v>
      </c>
      <c r="CH775" s="98">
        <v>0</v>
      </c>
      <c r="CI775" s="99" t="str">
        <f>IFERROR(VLOOKUP(ROWS($CG$4:CG775),$CF$4:$CG$2337,2,0),"")</f>
        <v>Kolbuszowa (pow. kolbuszowski, woj. podkarpackie)</v>
      </c>
      <c r="CJ775" s="98">
        <v>0</v>
      </c>
    </row>
    <row r="776" spans="2:88">
      <c r="B776" s="98">
        <f>IF(ISNUMBER(SEARCH('ankieta ESG'!$E$11,C776)),MAX(B$3:$B775)+1,0)</f>
        <v>773</v>
      </c>
      <c r="C776" s="99" t="s">
        <v>817</v>
      </c>
      <c r="D776" s="98">
        <v>0</v>
      </c>
      <c r="E776" s="99" t="str">
        <f>IFERROR(VLOOKUP(ROWS($C$4:C776),$B$4:$C$1385,2,0),"")</f>
        <v>16.25.Z Produkcja drzwi i okien z drewna (PKD 2025)</v>
      </c>
      <c r="F776" s="98">
        <v>0</v>
      </c>
      <c r="AM776" s="98">
        <f>IF(ISNUMBER(SEARCH('ankieta ESG'!$G$180,AN776)),MAX(AM$3:$AM775)+1,0)</f>
        <v>773</v>
      </c>
      <c r="AN776" s="134" t="s">
        <v>4776</v>
      </c>
      <c r="AO776" s="98">
        <v>0</v>
      </c>
      <c r="AP776" s="99" t="str">
        <f>IFERROR(VLOOKUP(ROWS($AN$4:AN776),$AM$4:$AN$2337,2,0),"")</f>
        <v>Kolno (pow. kolneński, woj. podlaskie)</v>
      </c>
      <c r="AQ776" s="98">
        <v>0</v>
      </c>
      <c r="AR776" s="98">
        <f>IF(ISNUMBER(SEARCH('ankieta ESG'!$G$181,AS776)),MAX($AR$3:AR775)+1,0)</f>
        <v>773</v>
      </c>
      <c r="AS776" s="134" t="s">
        <v>4776</v>
      </c>
      <c r="AT776" s="98">
        <v>0</v>
      </c>
      <c r="AU776" s="99" t="str">
        <f>IFERROR(VLOOKUP(ROWS($AS$4:AS776),$AR$4:$AS$2337,2,0),"")</f>
        <v>Kolno (pow. kolneński, woj. podlaskie)</v>
      </c>
      <c r="AV776" s="98">
        <v>0</v>
      </c>
      <c r="AW776" s="98">
        <f>IF(ISNUMBER(SEARCH('ankieta ESG'!$G$182,AX776)),MAX($AW$3:AW775)+1,0)</f>
        <v>773</v>
      </c>
      <c r="AX776" s="134" t="s">
        <v>4776</v>
      </c>
      <c r="AY776" s="98">
        <v>0</v>
      </c>
      <c r="AZ776" s="99" t="str">
        <f>IFERROR(VLOOKUP(ROWS($AX$4:AX776),$AW$4:$AX$2337,2,0),"")</f>
        <v>Kolno (pow. kolneński, woj. podlaskie)</v>
      </c>
      <c r="BA776" s="98">
        <v>0</v>
      </c>
      <c r="BB776" s="98">
        <f>IF(ISNUMBER(SEARCH('ankieta ESG'!$G$183,BC776)),MAX($BB$3:BB775)+1,0)</f>
        <v>773</v>
      </c>
      <c r="BC776" s="134" t="s">
        <v>4776</v>
      </c>
      <c r="BD776" s="98">
        <v>0</v>
      </c>
      <c r="BE776" s="99" t="str">
        <f>IFERROR(VLOOKUP(ROWS($BC$4:BC776),$BB$4:$BC$2337,2,0),"")</f>
        <v>Kolno (pow. kolneński, woj. podlaskie)</v>
      </c>
      <c r="BF776" s="98">
        <v>0</v>
      </c>
      <c r="BG776" s="98">
        <f>IF(ISNUMBER(SEARCH('ankieta ESG'!$G$184,BH776)),MAX($BG$3:BG775)+1,0)</f>
        <v>773</v>
      </c>
      <c r="BH776" s="134" t="s">
        <v>4776</v>
      </c>
      <c r="BI776" s="98">
        <v>0</v>
      </c>
      <c r="BJ776" s="99" t="str">
        <f>IFERROR(VLOOKUP(ROWS($BH$4:BH776),$BG$4:$BH$2337,2,0),"")</f>
        <v>Kolno (pow. kolneński, woj. podlaskie)</v>
      </c>
      <c r="BK776" s="98">
        <v>0</v>
      </c>
      <c r="BL776" s="98">
        <f>IF(ISNUMBER(SEARCH('ankieta ESG'!$G$185,BM776)),MAX($BL$3:BL775)+1,0)</f>
        <v>773</v>
      </c>
      <c r="BM776" s="134" t="s">
        <v>4776</v>
      </c>
      <c r="BN776" s="98">
        <v>0</v>
      </c>
      <c r="BO776" s="99" t="str">
        <f>IFERROR(VLOOKUP(ROWS($BM$4:BM776),$BL$4:$BM$2337,2,0),"")</f>
        <v>Kolno (pow. kolneński, woj. podlaskie)</v>
      </c>
      <c r="BP776" s="98">
        <v>0</v>
      </c>
      <c r="BQ776" s="98">
        <f>IF(ISNUMBER(SEARCH('ankieta ESG'!$G$186,BR776)),MAX($BQ$3:BQ775)+1,0)</f>
        <v>773</v>
      </c>
      <c r="BR776" s="134" t="s">
        <v>4776</v>
      </c>
      <c r="BS776" s="98">
        <v>0</v>
      </c>
      <c r="BT776" s="99" t="str">
        <f>IFERROR(VLOOKUP(ROWS($BR$4:BR776),$BQ$4:$BR$2337,2,0),"")</f>
        <v>Kolno (pow. kolneński, woj. podlaskie)</v>
      </c>
      <c r="BU776" s="98">
        <v>0</v>
      </c>
      <c r="BV776" s="98">
        <f>IF(ISNUMBER(SEARCH('ankieta ESG'!$G$187,BW776)),MAX($BV$3:BV775)+1,0)</f>
        <v>773</v>
      </c>
      <c r="BW776" s="134" t="s">
        <v>4776</v>
      </c>
      <c r="BX776" s="98">
        <v>0</v>
      </c>
      <c r="BY776" s="99" t="str">
        <f>IFERROR(VLOOKUP(ROWS($BW$4:BW776),$BV$4:$BW$2337,2,0),"")</f>
        <v>Kolno (pow. kolneński, woj. podlaskie)</v>
      </c>
      <c r="BZ776" s="98">
        <v>0</v>
      </c>
      <c r="CA776" s="98">
        <f>IF(ISNUMBER(SEARCH('ankieta ESG'!$G$188,CB776)),MAX($CA$3:CA775)+1,0)</f>
        <v>773</v>
      </c>
      <c r="CB776" s="134" t="s">
        <v>4776</v>
      </c>
      <c r="CC776" s="98">
        <v>0</v>
      </c>
      <c r="CD776" s="99" t="str">
        <f>IFERROR(VLOOKUP(ROWS($CB$4:CB776),$CA$4:$CB$2337,2,0),"")</f>
        <v>Kolno (pow. kolneński, woj. podlaskie)</v>
      </c>
      <c r="CE776" s="98">
        <v>0</v>
      </c>
      <c r="CF776" s="98">
        <f>IF(ISNUMBER(SEARCH('ankieta ESG'!$G$189,CG776)),MAX($CF$3:CF775)+1,0)</f>
        <v>773</v>
      </c>
      <c r="CG776" s="134" t="s">
        <v>4776</v>
      </c>
      <c r="CH776" s="98">
        <v>0</v>
      </c>
      <c r="CI776" s="99" t="str">
        <f>IFERROR(VLOOKUP(ROWS($CG$4:CG776),$CF$4:$CG$2337,2,0),"")</f>
        <v>Kolno (pow. kolneński, woj. podlaskie)</v>
      </c>
      <c r="CJ776" s="98">
        <v>0</v>
      </c>
    </row>
    <row r="777" spans="2:88">
      <c r="B777" s="98">
        <f>IF(ISNUMBER(SEARCH('ankieta ESG'!$E$11,C777)),MAX(B$3:$B776)+1,0)</f>
        <v>774</v>
      </c>
      <c r="C777" s="99" t="s">
        <v>818</v>
      </c>
      <c r="D777" s="98">
        <v>0</v>
      </c>
      <c r="E777" s="99" t="str">
        <f>IFERROR(VLOOKUP(ROWS($C$4:C777),$B$4:$C$1385,2,0),"")</f>
        <v>16.26.Z Produkcja paliw stałych z biomasy roślinnej (PKD 2025)</v>
      </c>
      <c r="F777" s="98">
        <v>0</v>
      </c>
      <c r="AM777" s="98">
        <f>IF(ISNUMBER(SEARCH('ankieta ESG'!$G$180,AN777)),MAX(AM$3:$AM776)+1,0)</f>
        <v>774</v>
      </c>
      <c r="AN777" s="134" t="s">
        <v>4777</v>
      </c>
      <c r="AO777" s="98">
        <v>0</v>
      </c>
      <c r="AP777" s="99" t="str">
        <f>IFERROR(VLOOKUP(ROWS($AN$4:AN777),$AM$4:$AN$2337,2,0),"")</f>
        <v>Kolno (pow. olsztyński, woj. warmińsko-mazurskie)</v>
      </c>
      <c r="AQ777" s="98">
        <v>0</v>
      </c>
      <c r="AR777" s="98">
        <f>IF(ISNUMBER(SEARCH('ankieta ESG'!$G$181,AS777)),MAX($AR$3:AR776)+1,0)</f>
        <v>774</v>
      </c>
      <c r="AS777" s="134" t="s">
        <v>4777</v>
      </c>
      <c r="AT777" s="98">
        <v>0</v>
      </c>
      <c r="AU777" s="99" t="str">
        <f>IFERROR(VLOOKUP(ROWS($AS$4:AS777),$AR$4:$AS$2337,2,0),"")</f>
        <v>Kolno (pow. olsztyński, woj. warmińsko-mazurskie)</v>
      </c>
      <c r="AV777" s="98">
        <v>0</v>
      </c>
      <c r="AW777" s="98">
        <f>IF(ISNUMBER(SEARCH('ankieta ESG'!$G$182,AX777)),MAX($AW$3:AW776)+1,0)</f>
        <v>774</v>
      </c>
      <c r="AX777" s="134" t="s">
        <v>4777</v>
      </c>
      <c r="AY777" s="98">
        <v>0</v>
      </c>
      <c r="AZ777" s="99" t="str">
        <f>IFERROR(VLOOKUP(ROWS($AX$4:AX777),$AW$4:$AX$2337,2,0),"")</f>
        <v>Kolno (pow. olsztyński, woj. warmińsko-mazurskie)</v>
      </c>
      <c r="BA777" s="98">
        <v>0</v>
      </c>
      <c r="BB777" s="98">
        <f>IF(ISNUMBER(SEARCH('ankieta ESG'!$G$183,BC777)),MAX($BB$3:BB776)+1,0)</f>
        <v>774</v>
      </c>
      <c r="BC777" s="134" t="s">
        <v>4777</v>
      </c>
      <c r="BD777" s="98">
        <v>0</v>
      </c>
      <c r="BE777" s="99" t="str">
        <f>IFERROR(VLOOKUP(ROWS($BC$4:BC777),$BB$4:$BC$2337,2,0),"")</f>
        <v>Kolno (pow. olsztyński, woj. warmińsko-mazurskie)</v>
      </c>
      <c r="BF777" s="98">
        <v>0</v>
      </c>
      <c r="BG777" s="98">
        <f>IF(ISNUMBER(SEARCH('ankieta ESG'!$G$184,BH777)),MAX($BG$3:BG776)+1,0)</f>
        <v>774</v>
      </c>
      <c r="BH777" s="134" t="s">
        <v>4777</v>
      </c>
      <c r="BI777" s="98">
        <v>0</v>
      </c>
      <c r="BJ777" s="99" t="str">
        <f>IFERROR(VLOOKUP(ROWS($BH$4:BH777),$BG$4:$BH$2337,2,0),"")</f>
        <v>Kolno (pow. olsztyński, woj. warmińsko-mazurskie)</v>
      </c>
      <c r="BK777" s="98">
        <v>0</v>
      </c>
      <c r="BL777" s="98">
        <f>IF(ISNUMBER(SEARCH('ankieta ESG'!$G$185,BM777)),MAX($BL$3:BL776)+1,0)</f>
        <v>774</v>
      </c>
      <c r="BM777" s="134" t="s">
        <v>4777</v>
      </c>
      <c r="BN777" s="98">
        <v>0</v>
      </c>
      <c r="BO777" s="99" t="str">
        <f>IFERROR(VLOOKUP(ROWS($BM$4:BM777),$BL$4:$BM$2337,2,0),"")</f>
        <v>Kolno (pow. olsztyński, woj. warmińsko-mazurskie)</v>
      </c>
      <c r="BP777" s="98">
        <v>0</v>
      </c>
      <c r="BQ777" s="98">
        <f>IF(ISNUMBER(SEARCH('ankieta ESG'!$G$186,BR777)),MAX($BQ$3:BQ776)+1,0)</f>
        <v>774</v>
      </c>
      <c r="BR777" s="134" t="s">
        <v>4777</v>
      </c>
      <c r="BS777" s="98">
        <v>0</v>
      </c>
      <c r="BT777" s="99" t="str">
        <f>IFERROR(VLOOKUP(ROWS($BR$4:BR777),$BQ$4:$BR$2337,2,0),"")</f>
        <v>Kolno (pow. olsztyński, woj. warmińsko-mazurskie)</v>
      </c>
      <c r="BU777" s="98">
        <v>0</v>
      </c>
      <c r="BV777" s="98">
        <f>IF(ISNUMBER(SEARCH('ankieta ESG'!$G$187,BW777)),MAX($BV$3:BV776)+1,0)</f>
        <v>774</v>
      </c>
      <c r="BW777" s="134" t="s">
        <v>4777</v>
      </c>
      <c r="BX777" s="98">
        <v>0</v>
      </c>
      <c r="BY777" s="99" t="str">
        <f>IFERROR(VLOOKUP(ROWS($BW$4:BW777),$BV$4:$BW$2337,2,0),"")</f>
        <v>Kolno (pow. olsztyński, woj. warmińsko-mazurskie)</v>
      </c>
      <c r="BZ777" s="98">
        <v>0</v>
      </c>
      <c r="CA777" s="98">
        <f>IF(ISNUMBER(SEARCH('ankieta ESG'!$G$188,CB777)),MAX($CA$3:CA776)+1,0)</f>
        <v>774</v>
      </c>
      <c r="CB777" s="134" t="s">
        <v>4777</v>
      </c>
      <c r="CC777" s="98">
        <v>0</v>
      </c>
      <c r="CD777" s="99" t="str">
        <f>IFERROR(VLOOKUP(ROWS($CB$4:CB777),$CA$4:$CB$2337,2,0),"")</f>
        <v>Kolno (pow. olsztyński, woj. warmińsko-mazurskie)</v>
      </c>
      <c r="CE777" s="98">
        <v>0</v>
      </c>
      <c r="CF777" s="98">
        <f>IF(ISNUMBER(SEARCH('ankieta ESG'!$G$189,CG777)),MAX($CF$3:CF776)+1,0)</f>
        <v>774</v>
      </c>
      <c r="CG777" s="134" t="s">
        <v>4777</v>
      </c>
      <c r="CH777" s="98">
        <v>0</v>
      </c>
      <c r="CI777" s="99" t="str">
        <f>IFERROR(VLOOKUP(ROWS($CG$4:CG777),$CF$4:$CG$2337,2,0),"")</f>
        <v>Kolno (pow. olsztyński, woj. warmińsko-mazurskie)</v>
      </c>
      <c r="CJ777" s="98">
        <v>0</v>
      </c>
    </row>
    <row r="778" spans="2:88">
      <c r="B778" s="98">
        <f>IF(ISNUMBER(SEARCH('ankieta ESG'!$E$11,C778)),MAX(B$3:$B777)+1,0)</f>
        <v>775</v>
      </c>
      <c r="C778" s="99" t="s">
        <v>819</v>
      </c>
      <c r="D778" s="98">
        <v>0</v>
      </c>
      <c r="E778" s="99" t="str">
        <f>IFERROR(VLOOKUP(ROWS($C$4:C778),$B$4:$C$1385,2,0),"")</f>
        <v>16.27.Z Wykończanie wyrobów drewnianych (PKD 2025)</v>
      </c>
      <c r="F778" s="98">
        <v>0</v>
      </c>
      <c r="AM778" s="98">
        <f>IF(ISNUMBER(SEARCH('ankieta ESG'!$G$180,AN778)),MAX(AM$3:$AM777)+1,0)</f>
        <v>775</v>
      </c>
      <c r="AN778" s="134" t="s">
        <v>4778</v>
      </c>
      <c r="AO778" s="98">
        <v>0</v>
      </c>
      <c r="AP778" s="99" t="str">
        <f>IFERROR(VLOOKUP(ROWS($AN$4:AN778),$AM$4:$AN$2337,2,0),"")</f>
        <v>Kolonowskie (pow. strzelecki, woj. opolskie)</v>
      </c>
      <c r="AQ778" s="98">
        <v>0</v>
      </c>
      <c r="AR778" s="98">
        <f>IF(ISNUMBER(SEARCH('ankieta ESG'!$G$181,AS778)),MAX($AR$3:AR777)+1,0)</f>
        <v>775</v>
      </c>
      <c r="AS778" s="134" t="s">
        <v>4778</v>
      </c>
      <c r="AT778" s="98">
        <v>0</v>
      </c>
      <c r="AU778" s="99" t="str">
        <f>IFERROR(VLOOKUP(ROWS($AS$4:AS778),$AR$4:$AS$2337,2,0),"")</f>
        <v>Kolonowskie (pow. strzelecki, woj. opolskie)</v>
      </c>
      <c r="AV778" s="98">
        <v>0</v>
      </c>
      <c r="AW778" s="98">
        <f>IF(ISNUMBER(SEARCH('ankieta ESG'!$G$182,AX778)),MAX($AW$3:AW777)+1,0)</f>
        <v>775</v>
      </c>
      <c r="AX778" s="134" t="s">
        <v>4778</v>
      </c>
      <c r="AY778" s="98">
        <v>0</v>
      </c>
      <c r="AZ778" s="99" t="str">
        <f>IFERROR(VLOOKUP(ROWS($AX$4:AX778),$AW$4:$AX$2337,2,0),"")</f>
        <v>Kolonowskie (pow. strzelecki, woj. opolskie)</v>
      </c>
      <c r="BA778" s="98">
        <v>0</v>
      </c>
      <c r="BB778" s="98">
        <f>IF(ISNUMBER(SEARCH('ankieta ESG'!$G$183,BC778)),MAX($BB$3:BB777)+1,0)</f>
        <v>775</v>
      </c>
      <c r="BC778" s="134" t="s">
        <v>4778</v>
      </c>
      <c r="BD778" s="98">
        <v>0</v>
      </c>
      <c r="BE778" s="99" t="str">
        <f>IFERROR(VLOOKUP(ROWS($BC$4:BC778),$BB$4:$BC$2337,2,0),"")</f>
        <v>Kolonowskie (pow. strzelecki, woj. opolskie)</v>
      </c>
      <c r="BF778" s="98">
        <v>0</v>
      </c>
      <c r="BG778" s="98">
        <f>IF(ISNUMBER(SEARCH('ankieta ESG'!$G$184,BH778)),MAX($BG$3:BG777)+1,0)</f>
        <v>775</v>
      </c>
      <c r="BH778" s="134" t="s">
        <v>4778</v>
      </c>
      <c r="BI778" s="98">
        <v>0</v>
      </c>
      <c r="BJ778" s="99" t="str">
        <f>IFERROR(VLOOKUP(ROWS($BH$4:BH778),$BG$4:$BH$2337,2,0),"")</f>
        <v>Kolonowskie (pow. strzelecki, woj. opolskie)</v>
      </c>
      <c r="BK778" s="98">
        <v>0</v>
      </c>
      <c r="BL778" s="98">
        <f>IF(ISNUMBER(SEARCH('ankieta ESG'!$G$185,BM778)),MAX($BL$3:BL777)+1,0)</f>
        <v>775</v>
      </c>
      <c r="BM778" s="134" t="s">
        <v>4778</v>
      </c>
      <c r="BN778" s="98">
        <v>0</v>
      </c>
      <c r="BO778" s="99" t="str">
        <f>IFERROR(VLOOKUP(ROWS($BM$4:BM778),$BL$4:$BM$2337,2,0),"")</f>
        <v>Kolonowskie (pow. strzelecki, woj. opolskie)</v>
      </c>
      <c r="BP778" s="98">
        <v>0</v>
      </c>
      <c r="BQ778" s="98">
        <f>IF(ISNUMBER(SEARCH('ankieta ESG'!$G$186,BR778)),MAX($BQ$3:BQ777)+1,0)</f>
        <v>775</v>
      </c>
      <c r="BR778" s="134" t="s">
        <v>4778</v>
      </c>
      <c r="BS778" s="98">
        <v>0</v>
      </c>
      <c r="BT778" s="99" t="str">
        <f>IFERROR(VLOOKUP(ROWS($BR$4:BR778),$BQ$4:$BR$2337,2,0),"")</f>
        <v>Kolonowskie (pow. strzelecki, woj. opolskie)</v>
      </c>
      <c r="BU778" s="98">
        <v>0</v>
      </c>
      <c r="BV778" s="98">
        <f>IF(ISNUMBER(SEARCH('ankieta ESG'!$G$187,BW778)),MAX($BV$3:BV777)+1,0)</f>
        <v>775</v>
      </c>
      <c r="BW778" s="134" t="s">
        <v>4778</v>
      </c>
      <c r="BX778" s="98">
        <v>0</v>
      </c>
      <c r="BY778" s="99" t="str">
        <f>IFERROR(VLOOKUP(ROWS($BW$4:BW778),$BV$4:$BW$2337,2,0),"")</f>
        <v>Kolonowskie (pow. strzelecki, woj. opolskie)</v>
      </c>
      <c r="BZ778" s="98">
        <v>0</v>
      </c>
      <c r="CA778" s="98">
        <f>IF(ISNUMBER(SEARCH('ankieta ESG'!$G$188,CB778)),MAX($CA$3:CA777)+1,0)</f>
        <v>775</v>
      </c>
      <c r="CB778" s="134" t="s">
        <v>4778</v>
      </c>
      <c r="CC778" s="98">
        <v>0</v>
      </c>
      <c r="CD778" s="99" t="str">
        <f>IFERROR(VLOOKUP(ROWS($CB$4:CB778),$CA$4:$CB$2337,2,0),"")</f>
        <v>Kolonowskie (pow. strzelecki, woj. opolskie)</v>
      </c>
      <c r="CE778" s="98">
        <v>0</v>
      </c>
      <c r="CF778" s="98">
        <f>IF(ISNUMBER(SEARCH('ankieta ESG'!$G$189,CG778)),MAX($CF$3:CF777)+1,0)</f>
        <v>775</v>
      </c>
      <c r="CG778" s="134" t="s">
        <v>4778</v>
      </c>
      <c r="CH778" s="98">
        <v>0</v>
      </c>
      <c r="CI778" s="99" t="str">
        <f>IFERROR(VLOOKUP(ROWS($CG$4:CG778),$CF$4:$CG$2337,2,0),"")</f>
        <v>Kolonowskie (pow. strzelecki, woj. opolskie)</v>
      </c>
      <c r="CJ778" s="98">
        <v>0</v>
      </c>
    </row>
    <row r="779" spans="2:88">
      <c r="B779" s="98">
        <f>IF(ISNUMBER(SEARCH('ankieta ESG'!$E$11,C779)),MAX(B$3:$B778)+1,0)</f>
        <v>776</v>
      </c>
      <c r="C779" s="99" t="s">
        <v>820</v>
      </c>
      <c r="D779" s="98">
        <v>0</v>
      </c>
      <c r="E779" s="99" t="str">
        <f>IFERROR(VLOOKUP(ROWS($C$4:C779),$B$4:$C$1385,2,0),"")</f>
        <v>16.28.Z Produkcja pozostałych wyrobów z drewna oraz wyrobów z korka, słomy i materiałów używanych do wyplatania (PKD 2025)</v>
      </c>
      <c r="F779" s="98">
        <v>0</v>
      </c>
      <c r="AM779" s="98">
        <f>IF(ISNUMBER(SEARCH('ankieta ESG'!$G$180,AN779)),MAX(AM$3:$AM778)+1,0)</f>
        <v>776</v>
      </c>
      <c r="AN779" s="134" t="s">
        <v>4779</v>
      </c>
      <c r="AO779" s="98">
        <v>0</v>
      </c>
      <c r="AP779" s="99" t="str">
        <f>IFERROR(VLOOKUP(ROWS($AN$4:AN779),$AM$4:$AN$2337,2,0),"")</f>
        <v>Kolsko (pow. nowosolski, woj. lubuskie)</v>
      </c>
      <c r="AQ779" s="98">
        <v>0</v>
      </c>
      <c r="AR779" s="98">
        <f>IF(ISNUMBER(SEARCH('ankieta ESG'!$G$181,AS779)),MAX($AR$3:AR778)+1,0)</f>
        <v>776</v>
      </c>
      <c r="AS779" s="134" t="s">
        <v>4779</v>
      </c>
      <c r="AT779" s="98">
        <v>0</v>
      </c>
      <c r="AU779" s="99" t="str">
        <f>IFERROR(VLOOKUP(ROWS($AS$4:AS779),$AR$4:$AS$2337,2,0),"")</f>
        <v>Kolsko (pow. nowosolski, woj. lubuskie)</v>
      </c>
      <c r="AV779" s="98">
        <v>0</v>
      </c>
      <c r="AW779" s="98">
        <f>IF(ISNUMBER(SEARCH('ankieta ESG'!$G$182,AX779)),MAX($AW$3:AW778)+1,0)</f>
        <v>776</v>
      </c>
      <c r="AX779" s="134" t="s">
        <v>4779</v>
      </c>
      <c r="AY779" s="98">
        <v>0</v>
      </c>
      <c r="AZ779" s="99" t="str">
        <f>IFERROR(VLOOKUP(ROWS($AX$4:AX779),$AW$4:$AX$2337,2,0),"")</f>
        <v>Kolsko (pow. nowosolski, woj. lubuskie)</v>
      </c>
      <c r="BA779" s="98">
        <v>0</v>
      </c>
      <c r="BB779" s="98">
        <f>IF(ISNUMBER(SEARCH('ankieta ESG'!$G$183,BC779)),MAX($BB$3:BB778)+1,0)</f>
        <v>776</v>
      </c>
      <c r="BC779" s="134" t="s">
        <v>4779</v>
      </c>
      <c r="BD779" s="98">
        <v>0</v>
      </c>
      <c r="BE779" s="99" t="str">
        <f>IFERROR(VLOOKUP(ROWS($BC$4:BC779),$BB$4:$BC$2337,2,0),"")</f>
        <v>Kolsko (pow. nowosolski, woj. lubuskie)</v>
      </c>
      <c r="BF779" s="98">
        <v>0</v>
      </c>
      <c r="BG779" s="98">
        <f>IF(ISNUMBER(SEARCH('ankieta ESG'!$G$184,BH779)),MAX($BG$3:BG778)+1,0)</f>
        <v>776</v>
      </c>
      <c r="BH779" s="134" t="s">
        <v>4779</v>
      </c>
      <c r="BI779" s="98">
        <v>0</v>
      </c>
      <c r="BJ779" s="99" t="str">
        <f>IFERROR(VLOOKUP(ROWS($BH$4:BH779),$BG$4:$BH$2337,2,0),"")</f>
        <v>Kolsko (pow. nowosolski, woj. lubuskie)</v>
      </c>
      <c r="BK779" s="98">
        <v>0</v>
      </c>
      <c r="BL779" s="98">
        <f>IF(ISNUMBER(SEARCH('ankieta ESG'!$G$185,BM779)),MAX($BL$3:BL778)+1,0)</f>
        <v>776</v>
      </c>
      <c r="BM779" s="134" t="s">
        <v>4779</v>
      </c>
      <c r="BN779" s="98">
        <v>0</v>
      </c>
      <c r="BO779" s="99" t="str">
        <f>IFERROR(VLOOKUP(ROWS($BM$4:BM779),$BL$4:$BM$2337,2,0),"")</f>
        <v>Kolsko (pow. nowosolski, woj. lubuskie)</v>
      </c>
      <c r="BP779" s="98">
        <v>0</v>
      </c>
      <c r="BQ779" s="98">
        <f>IF(ISNUMBER(SEARCH('ankieta ESG'!$G$186,BR779)),MAX($BQ$3:BQ778)+1,0)</f>
        <v>776</v>
      </c>
      <c r="BR779" s="134" t="s">
        <v>4779</v>
      </c>
      <c r="BS779" s="98">
        <v>0</v>
      </c>
      <c r="BT779" s="99" t="str">
        <f>IFERROR(VLOOKUP(ROWS($BR$4:BR779),$BQ$4:$BR$2337,2,0),"")</f>
        <v>Kolsko (pow. nowosolski, woj. lubuskie)</v>
      </c>
      <c r="BU779" s="98">
        <v>0</v>
      </c>
      <c r="BV779" s="98">
        <f>IF(ISNUMBER(SEARCH('ankieta ESG'!$G$187,BW779)),MAX($BV$3:BV778)+1,0)</f>
        <v>776</v>
      </c>
      <c r="BW779" s="134" t="s">
        <v>4779</v>
      </c>
      <c r="BX779" s="98">
        <v>0</v>
      </c>
      <c r="BY779" s="99" t="str">
        <f>IFERROR(VLOOKUP(ROWS($BW$4:BW779),$BV$4:$BW$2337,2,0),"")</f>
        <v>Kolsko (pow. nowosolski, woj. lubuskie)</v>
      </c>
      <c r="BZ779" s="98">
        <v>0</v>
      </c>
      <c r="CA779" s="98">
        <f>IF(ISNUMBER(SEARCH('ankieta ESG'!$G$188,CB779)),MAX($CA$3:CA778)+1,0)</f>
        <v>776</v>
      </c>
      <c r="CB779" s="134" t="s">
        <v>4779</v>
      </c>
      <c r="CC779" s="98">
        <v>0</v>
      </c>
      <c r="CD779" s="99" t="str">
        <f>IFERROR(VLOOKUP(ROWS($CB$4:CB779),$CA$4:$CB$2337,2,0),"")</f>
        <v>Kolsko (pow. nowosolski, woj. lubuskie)</v>
      </c>
      <c r="CE779" s="98">
        <v>0</v>
      </c>
      <c r="CF779" s="98">
        <f>IF(ISNUMBER(SEARCH('ankieta ESG'!$G$189,CG779)),MAX($CF$3:CF778)+1,0)</f>
        <v>776</v>
      </c>
      <c r="CG779" s="134" t="s">
        <v>4779</v>
      </c>
      <c r="CH779" s="98">
        <v>0</v>
      </c>
      <c r="CI779" s="99" t="str">
        <f>IFERROR(VLOOKUP(ROWS($CG$4:CG779),$CF$4:$CG$2337,2,0),"")</f>
        <v>Kolsko (pow. nowosolski, woj. lubuskie)</v>
      </c>
      <c r="CJ779" s="98">
        <v>0</v>
      </c>
    </row>
    <row r="780" spans="2:88">
      <c r="B780" s="98">
        <f>IF(ISNUMBER(SEARCH('ankieta ESG'!$E$11,C780)),MAX(B$3:$B779)+1,0)</f>
        <v>777</v>
      </c>
      <c r="C780" s="99" t="s">
        <v>821</v>
      </c>
      <c r="D780" s="98">
        <v>0</v>
      </c>
      <c r="E780" s="99" t="str">
        <f>IFERROR(VLOOKUP(ROWS($C$4:C780),$B$4:$C$1385,2,0),"")</f>
        <v>17.11.Z Produkcja masy włóknistej (PKD 2025)</v>
      </c>
      <c r="F780" s="98">
        <v>0</v>
      </c>
      <c r="AM780" s="98">
        <f>IF(ISNUMBER(SEARCH('ankieta ESG'!$G$180,AN780)),MAX(AM$3:$AM779)+1,0)</f>
        <v>777</v>
      </c>
      <c r="AN780" s="134" t="s">
        <v>4780</v>
      </c>
      <c r="AO780" s="98">
        <v>0</v>
      </c>
      <c r="AP780" s="99" t="str">
        <f>IFERROR(VLOOKUP(ROWS($AN$4:AN780),$AM$4:$AN$2337,2,0),"")</f>
        <v>Koluszki (pow. łódzki wschodni, woj. łódzkie)</v>
      </c>
      <c r="AQ780" s="98">
        <v>0</v>
      </c>
      <c r="AR780" s="98">
        <f>IF(ISNUMBER(SEARCH('ankieta ESG'!$G$181,AS780)),MAX($AR$3:AR779)+1,0)</f>
        <v>777</v>
      </c>
      <c r="AS780" s="134" t="s">
        <v>4780</v>
      </c>
      <c r="AT780" s="98">
        <v>0</v>
      </c>
      <c r="AU780" s="99" t="str">
        <f>IFERROR(VLOOKUP(ROWS($AS$4:AS780),$AR$4:$AS$2337,2,0),"")</f>
        <v>Koluszki (pow. łódzki wschodni, woj. łódzkie)</v>
      </c>
      <c r="AV780" s="98">
        <v>0</v>
      </c>
      <c r="AW780" s="98">
        <f>IF(ISNUMBER(SEARCH('ankieta ESG'!$G$182,AX780)),MAX($AW$3:AW779)+1,0)</f>
        <v>777</v>
      </c>
      <c r="AX780" s="134" t="s">
        <v>4780</v>
      </c>
      <c r="AY780" s="98">
        <v>0</v>
      </c>
      <c r="AZ780" s="99" t="str">
        <f>IFERROR(VLOOKUP(ROWS($AX$4:AX780),$AW$4:$AX$2337,2,0),"")</f>
        <v>Koluszki (pow. łódzki wschodni, woj. łódzkie)</v>
      </c>
      <c r="BA780" s="98">
        <v>0</v>
      </c>
      <c r="BB780" s="98">
        <f>IF(ISNUMBER(SEARCH('ankieta ESG'!$G$183,BC780)),MAX($BB$3:BB779)+1,0)</f>
        <v>777</v>
      </c>
      <c r="BC780" s="134" t="s">
        <v>4780</v>
      </c>
      <c r="BD780" s="98">
        <v>0</v>
      </c>
      <c r="BE780" s="99" t="str">
        <f>IFERROR(VLOOKUP(ROWS($BC$4:BC780),$BB$4:$BC$2337,2,0),"")</f>
        <v>Koluszki (pow. łódzki wschodni, woj. łódzkie)</v>
      </c>
      <c r="BF780" s="98">
        <v>0</v>
      </c>
      <c r="BG780" s="98">
        <f>IF(ISNUMBER(SEARCH('ankieta ESG'!$G$184,BH780)),MAX($BG$3:BG779)+1,0)</f>
        <v>777</v>
      </c>
      <c r="BH780" s="134" t="s">
        <v>4780</v>
      </c>
      <c r="BI780" s="98">
        <v>0</v>
      </c>
      <c r="BJ780" s="99" t="str">
        <f>IFERROR(VLOOKUP(ROWS($BH$4:BH780),$BG$4:$BH$2337,2,0),"")</f>
        <v>Koluszki (pow. łódzki wschodni, woj. łódzkie)</v>
      </c>
      <c r="BK780" s="98">
        <v>0</v>
      </c>
      <c r="BL780" s="98">
        <f>IF(ISNUMBER(SEARCH('ankieta ESG'!$G$185,BM780)),MAX($BL$3:BL779)+1,0)</f>
        <v>777</v>
      </c>
      <c r="BM780" s="134" t="s">
        <v>4780</v>
      </c>
      <c r="BN780" s="98">
        <v>0</v>
      </c>
      <c r="BO780" s="99" t="str">
        <f>IFERROR(VLOOKUP(ROWS($BM$4:BM780),$BL$4:$BM$2337,2,0),"")</f>
        <v>Koluszki (pow. łódzki wschodni, woj. łódzkie)</v>
      </c>
      <c r="BP780" s="98">
        <v>0</v>
      </c>
      <c r="BQ780" s="98">
        <f>IF(ISNUMBER(SEARCH('ankieta ESG'!$G$186,BR780)),MAX($BQ$3:BQ779)+1,0)</f>
        <v>777</v>
      </c>
      <c r="BR780" s="134" t="s">
        <v>4780</v>
      </c>
      <c r="BS780" s="98">
        <v>0</v>
      </c>
      <c r="BT780" s="99" t="str">
        <f>IFERROR(VLOOKUP(ROWS($BR$4:BR780),$BQ$4:$BR$2337,2,0),"")</f>
        <v>Koluszki (pow. łódzki wschodni, woj. łódzkie)</v>
      </c>
      <c r="BU780" s="98">
        <v>0</v>
      </c>
      <c r="BV780" s="98">
        <f>IF(ISNUMBER(SEARCH('ankieta ESG'!$G$187,BW780)),MAX($BV$3:BV779)+1,0)</f>
        <v>777</v>
      </c>
      <c r="BW780" s="134" t="s">
        <v>4780</v>
      </c>
      <c r="BX780" s="98">
        <v>0</v>
      </c>
      <c r="BY780" s="99" t="str">
        <f>IFERROR(VLOOKUP(ROWS($BW$4:BW780),$BV$4:$BW$2337,2,0),"")</f>
        <v>Koluszki (pow. łódzki wschodni, woj. łódzkie)</v>
      </c>
      <c r="BZ780" s="98">
        <v>0</v>
      </c>
      <c r="CA780" s="98">
        <f>IF(ISNUMBER(SEARCH('ankieta ESG'!$G$188,CB780)),MAX($CA$3:CA779)+1,0)</f>
        <v>777</v>
      </c>
      <c r="CB780" s="134" t="s">
        <v>4780</v>
      </c>
      <c r="CC780" s="98">
        <v>0</v>
      </c>
      <c r="CD780" s="99" t="str">
        <f>IFERROR(VLOOKUP(ROWS($CB$4:CB780),$CA$4:$CB$2337,2,0),"")</f>
        <v>Koluszki (pow. łódzki wschodni, woj. łódzkie)</v>
      </c>
      <c r="CE780" s="98">
        <v>0</v>
      </c>
      <c r="CF780" s="98">
        <f>IF(ISNUMBER(SEARCH('ankieta ESG'!$G$189,CG780)),MAX($CF$3:CF779)+1,0)</f>
        <v>777</v>
      </c>
      <c r="CG780" s="134" t="s">
        <v>4780</v>
      </c>
      <c r="CH780" s="98">
        <v>0</v>
      </c>
      <c r="CI780" s="99" t="str">
        <f>IFERROR(VLOOKUP(ROWS($CG$4:CG780),$CF$4:$CG$2337,2,0),"")</f>
        <v>Koluszki (pow. łódzki wschodni, woj. łódzkie)</v>
      </c>
      <c r="CJ780" s="98">
        <v>0</v>
      </c>
    </row>
    <row r="781" spans="2:88">
      <c r="B781" s="98">
        <f>IF(ISNUMBER(SEARCH('ankieta ESG'!$E$11,C781)),MAX(B$3:$B780)+1,0)</f>
        <v>778</v>
      </c>
      <c r="C781" s="99" t="s">
        <v>822</v>
      </c>
      <c r="D781" s="98">
        <v>0</v>
      </c>
      <c r="E781" s="99" t="str">
        <f>IFERROR(VLOOKUP(ROWS($C$4:C781),$B$4:$C$1385,2,0),"")</f>
        <v>17.12.Z Produkcja papieru i tektury (PKD 2025)</v>
      </c>
      <c r="F781" s="98">
        <v>0</v>
      </c>
      <c r="AM781" s="98">
        <f>IF(ISNUMBER(SEARCH('ankieta ESG'!$G$180,AN781)),MAX(AM$3:$AM780)+1,0)</f>
        <v>778</v>
      </c>
      <c r="AN781" s="134" t="s">
        <v>4781</v>
      </c>
      <c r="AO781" s="98">
        <v>0</v>
      </c>
      <c r="AP781" s="99" t="str">
        <f>IFERROR(VLOOKUP(ROWS($AN$4:AN781),$AM$4:$AN$2337,2,0),"")</f>
        <v>Kołaczkowo (pow. wrzesiński, woj. wielkopolskie)</v>
      </c>
      <c r="AQ781" s="98">
        <v>0</v>
      </c>
      <c r="AR781" s="98">
        <f>IF(ISNUMBER(SEARCH('ankieta ESG'!$G$181,AS781)),MAX($AR$3:AR780)+1,0)</f>
        <v>778</v>
      </c>
      <c r="AS781" s="134" t="s">
        <v>4781</v>
      </c>
      <c r="AT781" s="98">
        <v>0</v>
      </c>
      <c r="AU781" s="99" t="str">
        <f>IFERROR(VLOOKUP(ROWS($AS$4:AS781),$AR$4:$AS$2337,2,0),"")</f>
        <v>Kołaczkowo (pow. wrzesiński, woj. wielkopolskie)</v>
      </c>
      <c r="AV781" s="98">
        <v>0</v>
      </c>
      <c r="AW781" s="98">
        <f>IF(ISNUMBER(SEARCH('ankieta ESG'!$G$182,AX781)),MAX($AW$3:AW780)+1,0)</f>
        <v>778</v>
      </c>
      <c r="AX781" s="134" t="s">
        <v>4781</v>
      </c>
      <c r="AY781" s="98">
        <v>0</v>
      </c>
      <c r="AZ781" s="99" t="str">
        <f>IFERROR(VLOOKUP(ROWS($AX$4:AX781),$AW$4:$AX$2337,2,0),"")</f>
        <v>Kołaczkowo (pow. wrzesiński, woj. wielkopolskie)</v>
      </c>
      <c r="BA781" s="98">
        <v>0</v>
      </c>
      <c r="BB781" s="98">
        <f>IF(ISNUMBER(SEARCH('ankieta ESG'!$G$183,BC781)),MAX($BB$3:BB780)+1,0)</f>
        <v>778</v>
      </c>
      <c r="BC781" s="134" t="s">
        <v>4781</v>
      </c>
      <c r="BD781" s="98">
        <v>0</v>
      </c>
      <c r="BE781" s="99" t="str">
        <f>IFERROR(VLOOKUP(ROWS($BC$4:BC781),$BB$4:$BC$2337,2,0),"")</f>
        <v>Kołaczkowo (pow. wrzesiński, woj. wielkopolskie)</v>
      </c>
      <c r="BF781" s="98">
        <v>0</v>
      </c>
      <c r="BG781" s="98">
        <f>IF(ISNUMBER(SEARCH('ankieta ESG'!$G$184,BH781)),MAX($BG$3:BG780)+1,0)</f>
        <v>778</v>
      </c>
      <c r="BH781" s="134" t="s">
        <v>4781</v>
      </c>
      <c r="BI781" s="98">
        <v>0</v>
      </c>
      <c r="BJ781" s="99" t="str">
        <f>IFERROR(VLOOKUP(ROWS($BH$4:BH781),$BG$4:$BH$2337,2,0),"")</f>
        <v>Kołaczkowo (pow. wrzesiński, woj. wielkopolskie)</v>
      </c>
      <c r="BK781" s="98">
        <v>0</v>
      </c>
      <c r="BL781" s="98">
        <f>IF(ISNUMBER(SEARCH('ankieta ESG'!$G$185,BM781)),MAX($BL$3:BL780)+1,0)</f>
        <v>778</v>
      </c>
      <c r="BM781" s="134" t="s">
        <v>4781</v>
      </c>
      <c r="BN781" s="98">
        <v>0</v>
      </c>
      <c r="BO781" s="99" t="str">
        <f>IFERROR(VLOOKUP(ROWS($BM$4:BM781),$BL$4:$BM$2337,2,0),"")</f>
        <v>Kołaczkowo (pow. wrzesiński, woj. wielkopolskie)</v>
      </c>
      <c r="BP781" s="98">
        <v>0</v>
      </c>
      <c r="BQ781" s="98">
        <f>IF(ISNUMBER(SEARCH('ankieta ESG'!$G$186,BR781)),MAX($BQ$3:BQ780)+1,0)</f>
        <v>778</v>
      </c>
      <c r="BR781" s="134" t="s">
        <v>4781</v>
      </c>
      <c r="BS781" s="98">
        <v>0</v>
      </c>
      <c r="BT781" s="99" t="str">
        <f>IFERROR(VLOOKUP(ROWS($BR$4:BR781),$BQ$4:$BR$2337,2,0),"")</f>
        <v>Kołaczkowo (pow. wrzesiński, woj. wielkopolskie)</v>
      </c>
      <c r="BU781" s="98">
        <v>0</v>
      </c>
      <c r="BV781" s="98">
        <f>IF(ISNUMBER(SEARCH('ankieta ESG'!$G$187,BW781)),MAX($BV$3:BV780)+1,0)</f>
        <v>778</v>
      </c>
      <c r="BW781" s="134" t="s">
        <v>4781</v>
      </c>
      <c r="BX781" s="98">
        <v>0</v>
      </c>
      <c r="BY781" s="99" t="str">
        <f>IFERROR(VLOOKUP(ROWS($BW$4:BW781),$BV$4:$BW$2337,2,0),"")</f>
        <v>Kołaczkowo (pow. wrzesiński, woj. wielkopolskie)</v>
      </c>
      <c r="BZ781" s="98">
        <v>0</v>
      </c>
      <c r="CA781" s="98">
        <f>IF(ISNUMBER(SEARCH('ankieta ESG'!$G$188,CB781)),MAX($CA$3:CA780)+1,0)</f>
        <v>778</v>
      </c>
      <c r="CB781" s="134" t="s">
        <v>4781</v>
      </c>
      <c r="CC781" s="98">
        <v>0</v>
      </c>
      <c r="CD781" s="99" t="str">
        <f>IFERROR(VLOOKUP(ROWS($CB$4:CB781),$CA$4:$CB$2337,2,0),"")</f>
        <v>Kołaczkowo (pow. wrzesiński, woj. wielkopolskie)</v>
      </c>
      <c r="CE781" s="98">
        <v>0</v>
      </c>
      <c r="CF781" s="98">
        <f>IF(ISNUMBER(SEARCH('ankieta ESG'!$G$189,CG781)),MAX($CF$3:CF780)+1,0)</f>
        <v>778</v>
      </c>
      <c r="CG781" s="134" t="s">
        <v>4781</v>
      </c>
      <c r="CH781" s="98">
        <v>0</v>
      </c>
      <c r="CI781" s="99" t="str">
        <f>IFERROR(VLOOKUP(ROWS($CG$4:CG781),$CF$4:$CG$2337,2,0),"")</f>
        <v>Kołaczkowo (pow. wrzesiński, woj. wielkopolskie)</v>
      </c>
      <c r="CJ781" s="98">
        <v>0</v>
      </c>
    </row>
    <row r="782" spans="2:88">
      <c r="B782" s="98">
        <f>IF(ISNUMBER(SEARCH('ankieta ESG'!$E$11,C782)),MAX(B$3:$B781)+1,0)</f>
        <v>779</v>
      </c>
      <c r="C782" s="99" t="s">
        <v>823</v>
      </c>
      <c r="D782" s="98">
        <v>0</v>
      </c>
      <c r="E782" s="99" t="str">
        <f>IFERROR(VLOOKUP(ROWS($C$4:C782),$B$4:$C$1385,2,0),"")</f>
        <v>17.21.Z Produkcja papieru falistego, tektury falistej oraz opakowań z papieru i tektury (PKD 2025)</v>
      </c>
      <c r="F782" s="98">
        <v>0</v>
      </c>
      <c r="AM782" s="98">
        <f>IF(ISNUMBER(SEARCH('ankieta ESG'!$G$180,AN782)),MAX(AM$3:$AM781)+1,0)</f>
        <v>779</v>
      </c>
      <c r="AN782" s="134" t="s">
        <v>4782</v>
      </c>
      <c r="AO782" s="98">
        <v>0</v>
      </c>
      <c r="AP782" s="99" t="str">
        <f>IFERROR(VLOOKUP(ROWS($AN$4:AN782),$AM$4:$AN$2337,2,0),"")</f>
        <v>Kołaczyce (pow. jasielski, woj. podkarpackie)</v>
      </c>
      <c r="AQ782" s="98">
        <v>0</v>
      </c>
      <c r="AR782" s="98">
        <f>IF(ISNUMBER(SEARCH('ankieta ESG'!$G$181,AS782)),MAX($AR$3:AR781)+1,0)</f>
        <v>779</v>
      </c>
      <c r="AS782" s="134" t="s">
        <v>4782</v>
      </c>
      <c r="AT782" s="98">
        <v>0</v>
      </c>
      <c r="AU782" s="99" t="str">
        <f>IFERROR(VLOOKUP(ROWS($AS$4:AS782),$AR$4:$AS$2337,2,0),"")</f>
        <v>Kołaczyce (pow. jasielski, woj. podkarpackie)</v>
      </c>
      <c r="AV782" s="98">
        <v>0</v>
      </c>
      <c r="AW782" s="98">
        <f>IF(ISNUMBER(SEARCH('ankieta ESG'!$G$182,AX782)),MAX($AW$3:AW781)+1,0)</f>
        <v>779</v>
      </c>
      <c r="AX782" s="134" t="s">
        <v>4782</v>
      </c>
      <c r="AY782" s="98">
        <v>0</v>
      </c>
      <c r="AZ782" s="99" t="str">
        <f>IFERROR(VLOOKUP(ROWS($AX$4:AX782),$AW$4:$AX$2337,2,0),"")</f>
        <v>Kołaczyce (pow. jasielski, woj. podkarpackie)</v>
      </c>
      <c r="BA782" s="98">
        <v>0</v>
      </c>
      <c r="BB782" s="98">
        <f>IF(ISNUMBER(SEARCH('ankieta ESG'!$G$183,BC782)),MAX($BB$3:BB781)+1,0)</f>
        <v>779</v>
      </c>
      <c r="BC782" s="134" t="s">
        <v>4782</v>
      </c>
      <c r="BD782" s="98">
        <v>0</v>
      </c>
      <c r="BE782" s="99" t="str">
        <f>IFERROR(VLOOKUP(ROWS($BC$4:BC782),$BB$4:$BC$2337,2,0),"")</f>
        <v>Kołaczyce (pow. jasielski, woj. podkarpackie)</v>
      </c>
      <c r="BF782" s="98">
        <v>0</v>
      </c>
      <c r="BG782" s="98">
        <f>IF(ISNUMBER(SEARCH('ankieta ESG'!$G$184,BH782)),MAX($BG$3:BG781)+1,0)</f>
        <v>779</v>
      </c>
      <c r="BH782" s="134" t="s">
        <v>4782</v>
      </c>
      <c r="BI782" s="98">
        <v>0</v>
      </c>
      <c r="BJ782" s="99" t="str">
        <f>IFERROR(VLOOKUP(ROWS($BH$4:BH782),$BG$4:$BH$2337,2,0),"")</f>
        <v>Kołaczyce (pow. jasielski, woj. podkarpackie)</v>
      </c>
      <c r="BK782" s="98">
        <v>0</v>
      </c>
      <c r="BL782" s="98">
        <f>IF(ISNUMBER(SEARCH('ankieta ESG'!$G$185,BM782)),MAX($BL$3:BL781)+1,0)</f>
        <v>779</v>
      </c>
      <c r="BM782" s="134" t="s">
        <v>4782</v>
      </c>
      <c r="BN782" s="98">
        <v>0</v>
      </c>
      <c r="BO782" s="99" t="str">
        <f>IFERROR(VLOOKUP(ROWS($BM$4:BM782),$BL$4:$BM$2337,2,0),"")</f>
        <v>Kołaczyce (pow. jasielski, woj. podkarpackie)</v>
      </c>
      <c r="BP782" s="98">
        <v>0</v>
      </c>
      <c r="BQ782" s="98">
        <f>IF(ISNUMBER(SEARCH('ankieta ESG'!$G$186,BR782)),MAX($BQ$3:BQ781)+1,0)</f>
        <v>779</v>
      </c>
      <c r="BR782" s="134" t="s">
        <v>4782</v>
      </c>
      <c r="BS782" s="98">
        <v>0</v>
      </c>
      <c r="BT782" s="99" t="str">
        <f>IFERROR(VLOOKUP(ROWS($BR$4:BR782),$BQ$4:$BR$2337,2,0),"")</f>
        <v>Kołaczyce (pow. jasielski, woj. podkarpackie)</v>
      </c>
      <c r="BU782" s="98">
        <v>0</v>
      </c>
      <c r="BV782" s="98">
        <f>IF(ISNUMBER(SEARCH('ankieta ESG'!$G$187,BW782)),MAX($BV$3:BV781)+1,0)</f>
        <v>779</v>
      </c>
      <c r="BW782" s="134" t="s">
        <v>4782</v>
      </c>
      <c r="BX782" s="98">
        <v>0</v>
      </c>
      <c r="BY782" s="99" t="str">
        <f>IFERROR(VLOOKUP(ROWS($BW$4:BW782),$BV$4:$BW$2337,2,0),"")</f>
        <v>Kołaczyce (pow. jasielski, woj. podkarpackie)</v>
      </c>
      <c r="BZ782" s="98">
        <v>0</v>
      </c>
      <c r="CA782" s="98">
        <f>IF(ISNUMBER(SEARCH('ankieta ESG'!$G$188,CB782)),MAX($CA$3:CA781)+1,0)</f>
        <v>779</v>
      </c>
      <c r="CB782" s="134" t="s">
        <v>4782</v>
      </c>
      <c r="CC782" s="98">
        <v>0</v>
      </c>
      <c r="CD782" s="99" t="str">
        <f>IFERROR(VLOOKUP(ROWS($CB$4:CB782),$CA$4:$CB$2337,2,0),"")</f>
        <v>Kołaczyce (pow. jasielski, woj. podkarpackie)</v>
      </c>
      <c r="CE782" s="98">
        <v>0</v>
      </c>
      <c r="CF782" s="98">
        <f>IF(ISNUMBER(SEARCH('ankieta ESG'!$G$189,CG782)),MAX($CF$3:CF781)+1,0)</f>
        <v>779</v>
      </c>
      <c r="CG782" s="134" t="s">
        <v>4782</v>
      </c>
      <c r="CH782" s="98">
        <v>0</v>
      </c>
      <c r="CI782" s="99" t="str">
        <f>IFERROR(VLOOKUP(ROWS($CG$4:CG782),$CF$4:$CG$2337,2,0),"")</f>
        <v>Kołaczyce (pow. jasielski, woj. podkarpackie)</v>
      </c>
      <c r="CJ782" s="98">
        <v>0</v>
      </c>
    </row>
    <row r="783" spans="2:88">
      <c r="B783" s="98">
        <f>IF(ISNUMBER(SEARCH('ankieta ESG'!$E$11,C783)),MAX(B$3:$B782)+1,0)</f>
        <v>780</v>
      </c>
      <c r="C783" s="99" t="s">
        <v>824</v>
      </c>
      <c r="D783" s="98">
        <v>0</v>
      </c>
      <c r="E783" s="99" t="str">
        <f>IFERROR(VLOOKUP(ROWS($C$4:C783),$B$4:$C$1385,2,0),"")</f>
        <v>17.22.Z Produkcja artykułów gospodarstwa domowego, toaletowych i sanitarnych (PKD 2025)</v>
      </c>
      <c r="F783" s="98">
        <v>0</v>
      </c>
      <c r="AM783" s="98">
        <f>IF(ISNUMBER(SEARCH('ankieta ESG'!$G$180,AN783)),MAX(AM$3:$AM782)+1,0)</f>
        <v>780</v>
      </c>
      <c r="AN783" s="134" t="s">
        <v>4783</v>
      </c>
      <c r="AO783" s="98">
        <v>0</v>
      </c>
      <c r="AP783" s="99" t="str">
        <f>IFERROR(VLOOKUP(ROWS($AN$4:AN783),$AM$4:$AN$2337,2,0),"")</f>
        <v>Kołaki Kościelne (pow. zambrowski, woj. podlaskie)</v>
      </c>
      <c r="AQ783" s="98">
        <v>0</v>
      </c>
      <c r="AR783" s="98">
        <f>IF(ISNUMBER(SEARCH('ankieta ESG'!$G$181,AS783)),MAX($AR$3:AR782)+1,0)</f>
        <v>780</v>
      </c>
      <c r="AS783" s="134" t="s">
        <v>4783</v>
      </c>
      <c r="AT783" s="98">
        <v>0</v>
      </c>
      <c r="AU783" s="99" t="str">
        <f>IFERROR(VLOOKUP(ROWS($AS$4:AS783),$AR$4:$AS$2337,2,0),"")</f>
        <v>Kołaki Kościelne (pow. zambrowski, woj. podlaskie)</v>
      </c>
      <c r="AV783" s="98">
        <v>0</v>
      </c>
      <c r="AW783" s="98">
        <f>IF(ISNUMBER(SEARCH('ankieta ESG'!$G$182,AX783)),MAX($AW$3:AW782)+1,0)</f>
        <v>780</v>
      </c>
      <c r="AX783" s="134" t="s">
        <v>4783</v>
      </c>
      <c r="AY783" s="98">
        <v>0</v>
      </c>
      <c r="AZ783" s="99" t="str">
        <f>IFERROR(VLOOKUP(ROWS($AX$4:AX783),$AW$4:$AX$2337,2,0),"")</f>
        <v>Kołaki Kościelne (pow. zambrowski, woj. podlaskie)</v>
      </c>
      <c r="BA783" s="98">
        <v>0</v>
      </c>
      <c r="BB783" s="98">
        <f>IF(ISNUMBER(SEARCH('ankieta ESG'!$G$183,BC783)),MAX($BB$3:BB782)+1,0)</f>
        <v>780</v>
      </c>
      <c r="BC783" s="134" t="s">
        <v>4783</v>
      </c>
      <c r="BD783" s="98">
        <v>0</v>
      </c>
      <c r="BE783" s="99" t="str">
        <f>IFERROR(VLOOKUP(ROWS($BC$4:BC783),$BB$4:$BC$2337,2,0),"")</f>
        <v>Kołaki Kościelne (pow. zambrowski, woj. podlaskie)</v>
      </c>
      <c r="BF783" s="98">
        <v>0</v>
      </c>
      <c r="BG783" s="98">
        <f>IF(ISNUMBER(SEARCH('ankieta ESG'!$G$184,BH783)),MAX($BG$3:BG782)+1,0)</f>
        <v>780</v>
      </c>
      <c r="BH783" s="134" t="s">
        <v>4783</v>
      </c>
      <c r="BI783" s="98">
        <v>0</v>
      </c>
      <c r="BJ783" s="99" t="str">
        <f>IFERROR(VLOOKUP(ROWS($BH$4:BH783),$BG$4:$BH$2337,2,0),"")</f>
        <v>Kołaki Kościelne (pow. zambrowski, woj. podlaskie)</v>
      </c>
      <c r="BK783" s="98">
        <v>0</v>
      </c>
      <c r="BL783" s="98">
        <f>IF(ISNUMBER(SEARCH('ankieta ESG'!$G$185,BM783)),MAX($BL$3:BL782)+1,0)</f>
        <v>780</v>
      </c>
      <c r="BM783" s="134" t="s">
        <v>4783</v>
      </c>
      <c r="BN783" s="98">
        <v>0</v>
      </c>
      <c r="BO783" s="99" t="str">
        <f>IFERROR(VLOOKUP(ROWS($BM$4:BM783),$BL$4:$BM$2337,2,0),"")</f>
        <v>Kołaki Kościelne (pow. zambrowski, woj. podlaskie)</v>
      </c>
      <c r="BP783" s="98">
        <v>0</v>
      </c>
      <c r="BQ783" s="98">
        <f>IF(ISNUMBER(SEARCH('ankieta ESG'!$G$186,BR783)),MAX($BQ$3:BQ782)+1,0)</f>
        <v>780</v>
      </c>
      <c r="BR783" s="134" t="s">
        <v>4783</v>
      </c>
      <c r="BS783" s="98">
        <v>0</v>
      </c>
      <c r="BT783" s="99" t="str">
        <f>IFERROR(VLOOKUP(ROWS($BR$4:BR783),$BQ$4:$BR$2337,2,0),"")</f>
        <v>Kołaki Kościelne (pow. zambrowski, woj. podlaskie)</v>
      </c>
      <c r="BU783" s="98">
        <v>0</v>
      </c>
      <c r="BV783" s="98">
        <f>IF(ISNUMBER(SEARCH('ankieta ESG'!$G$187,BW783)),MAX($BV$3:BV782)+1,0)</f>
        <v>780</v>
      </c>
      <c r="BW783" s="134" t="s">
        <v>4783</v>
      </c>
      <c r="BX783" s="98">
        <v>0</v>
      </c>
      <c r="BY783" s="99" t="str">
        <f>IFERROR(VLOOKUP(ROWS($BW$4:BW783),$BV$4:$BW$2337,2,0),"")</f>
        <v>Kołaki Kościelne (pow. zambrowski, woj. podlaskie)</v>
      </c>
      <c r="BZ783" s="98">
        <v>0</v>
      </c>
      <c r="CA783" s="98">
        <f>IF(ISNUMBER(SEARCH('ankieta ESG'!$G$188,CB783)),MAX($CA$3:CA782)+1,0)</f>
        <v>780</v>
      </c>
      <c r="CB783" s="134" t="s">
        <v>4783</v>
      </c>
      <c r="CC783" s="98">
        <v>0</v>
      </c>
      <c r="CD783" s="99" t="str">
        <f>IFERROR(VLOOKUP(ROWS($CB$4:CB783),$CA$4:$CB$2337,2,0),"")</f>
        <v>Kołaki Kościelne (pow. zambrowski, woj. podlaskie)</v>
      </c>
      <c r="CE783" s="98">
        <v>0</v>
      </c>
      <c r="CF783" s="98">
        <f>IF(ISNUMBER(SEARCH('ankieta ESG'!$G$189,CG783)),MAX($CF$3:CF782)+1,0)</f>
        <v>780</v>
      </c>
      <c r="CG783" s="134" t="s">
        <v>4783</v>
      </c>
      <c r="CH783" s="98">
        <v>0</v>
      </c>
      <c r="CI783" s="99" t="str">
        <f>IFERROR(VLOOKUP(ROWS($CG$4:CG783),$CF$4:$CG$2337,2,0),"")</f>
        <v>Kołaki Kościelne (pow. zambrowski, woj. podlaskie)</v>
      </c>
      <c r="CJ783" s="98">
        <v>0</v>
      </c>
    </row>
    <row r="784" spans="2:88">
      <c r="B784" s="98">
        <f>IF(ISNUMBER(SEARCH('ankieta ESG'!$E$11,C784)),MAX(B$3:$B783)+1,0)</f>
        <v>781</v>
      </c>
      <c r="C784" s="99" t="s">
        <v>825</v>
      </c>
      <c r="D784" s="98">
        <v>0</v>
      </c>
      <c r="E784" s="99" t="str">
        <f>IFERROR(VLOOKUP(ROWS($C$4:C784),$B$4:$C$1385,2,0),"")</f>
        <v>17.23.Z Produkcja artykułów papierniczych (PKD 2025)</v>
      </c>
      <c r="F784" s="98">
        <v>0</v>
      </c>
      <c r="AM784" s="98">
        <f>IF(ISNUMBER(SEARCH('ankieta ESG'!$G$180,AN784)),MAX(AM$3:$AM783)+1,0)</f>
        <v>781</v>
      </c>
      <c r="AN784" s="134" t="s">
        <v>4784</v>
      </c>
      <c r="AO784" s="98">
        <v>0</v>
      </c>
      <c r="AP784" s="99" t="str">
        <f>IFERROR(VLOOKUP(ROWS($AN$4:AN784),$AM$4:$AN$2337,2,0),"")</f>
        <v>Kołbaskowo (pow. policki, woj. zachodniopomorskie)</v>
      </c>
      <c r="AQ784" s="98">
        <v>0</v>
      </c>
      <c r="AR784" s="98">
        <f>IF(ISNUMBER(SEARCH('ankieta ESG'!$G$181,AS784)),MAX($AR$3:AR783)+1,0)</f>
        <v>781</v>
      </c>
      <c r="AS784" s="134" t="s">
        <v>4784</v>
      </c>
      <c r="AT784" s="98">
        <v>0</v>
      </c>
      <c r="AU784" s="99" t="str">
        <f>IFERROR(VLOOKUP(ROWS($AS$4:AS784),$AR$4:$AS$2337,2,0),"")</f>
        <v>Kołbaskowo (pow. policki, woj. zachodniopomorskie)</v>
      </c>
      <c r="AV784" s="98">
        <v>0</v>
      </c>
      <c r="AW784" s="98">
        <f>IF(ISNUMBER(SEARCH('ankieta ESG'!$G$182,AX784)),MAX($AW$3:AW783)+1,0)</f>
        <v>781</v>
      </c>
      <c r="AX784" s="134" t="s">
        <v>4784</v>
      </c>
      <c r="AY784" s="98">
        <v>0</v>
      </c>
      <c r="AZ784" s="99" t="str">
        <f>IFERROR(VLOOKUP(ROWS($AX$4:AX784),$AW$4:$AX$2337,2,0),"")</f>
        <v>Kołbaskowo (pow. policki, woj. zachodniopomorskie)</v>
      </c>
      <c r="BA784" s="98">
        <v>0</v>
      </c>
      <c r="BB784" s="98">
        <f>IF(ISNUMBER(SEARCH('ankieta ESG'!$G$183,BC784)),MAX($BB$3:BB783)+1,0)</f>
        <v>781</v>
      </c>
      <c r="BC784" s="134" t="s">
        <v>4784</v>
      </c>
      <c r="BD784" s="98">
        <v>0</v>
      </c>
      <c r="BE784" s="99" t="str">
        <f>IFERROR(VLOOKUP(ROWS($BC$4:BC784),$BB$4:$BC$2337,2,0),"")</f>
        <v>Kołbaskowo (pow. policki, woj. zachodniopomorskie)</v>
      </c>
      <c r="BF784" s="98">
        <v>0</v>
      </c>
      <c r="BG784" s="98">
        <f>IF(ISNUMBER(SEARCH('ankieta ESG'!$G$184,BH784)),MAX($BG$3:BG783)+1,0)</f>
        <v>781</v>
      </c>
      <c r="BH784" s="134" t="s">
        <v>4784</v>
      </c>
      <c r="BI784" s="98">
        <v>0</v>
      </c>
      <c r="BJ784" s="99" t="str">
        <f>IFERROR(VLOOKUP(ROWS($BH$4:BH784),$BG$4:$BH$2337,2,0),"")</f>
        <v>Kołbaskowo (pow. policki, woj. zachodniopomorskie)</v>
      </c>
      <c r="BK784" s="98">
        <v>0</v>
      </c>
      <c r="BL784" s="98">
        <f>IF(ISNUMBER(SEARCH('ankieta ESG'!$G$185,BM784)),MAX($BL$3:BL783)+1,0)</f>
        <v>781</v>
      </c>
      <c r="BM784" s="134" t="s">
        <v>4784</v>
      </c>
      <c r="BN784" s="98">
        <v>0</v>
      </c>
      <c r="BO784" s="99" t="str">
        <f>IFERROR(VLOOKUP(ROWS($BM$4:BM784),$BL$4:$BM$2337,2,0),"")</f>
        <v>Kołbaskowo (pow. policki, woj. zachodniopomorskie)</v>
      </c>
      <c r="BP784" s="98">
        <v>0</v>
      </c>
      <c r="BQ784" s="98">
        <f>IF(ISNUMBER(SEARCH('ankieta ESG'!$G$186,BR784)),MAX($BQ$3:BQ783)+1,0)</f>
        <v>781</v>
      </c>
      <c r="BR784" s="134" t="s">
        <v>4784</v>
      </c>
      <c r="BS784" s="98">
        <v>0</v>
      </c>
      <c r="BT784" s="99" t="str">
        <f>IFERROR(VLOOKUP(ROWS($BR$4:BR784),$BQ$4:$BR$2337,2,0),"")</f>
        <v>Kołbaskowo (pow. policki, woj. zachodniopomorskie)</v>
      </c>
      <c r="BU784" s="98">
        <v>0</v>
      </c>
      <c r="BV784" s="98">
        <f>IF(ISNUMBER(SEARCH('ankieta ESG'!$G$187,BW784)),MAX($BV$3:BV783)+1,0)</f>
        <v>781</v>
      </c>
      <c r="BW784" s="134" t="s">
        <v>4784</v>
      </c>
      <c r="BX784" s="98">
        <v>0</v>
      </c>
      <c r="BY784" s="99" t="str">
        <f>IFERROR(VLOOKUP(ROWS($BW$4:BW784),$BV$4:$BW$2337,2,0),"")</f>
        <v>Kołbaskowo (pow. policki, woj. zachodniopomorskie)</v>
      </c>
      <c r="BZ784" s="98">
        <v>0</v>
      </c>
      <c r="CA784" s="98">
        <f>IF(ISNUMBER(SEARCH('ankieta ESG'!$G$188,CB784)),MAX($CA$3:CA783)+1,0)</f>
        <v>781</v>
      </c>
      <c r="CB784" s="134" t="s">
        <v>4784</v>
      </c>
      <c r="CC784" s="98">
        <v>0</v>
      </c>
      <c r="CD784" s="99" t="str">
        <f>IFERROR(VLOOKUP(ROWS($CB$4:CB784),$CA$4:$CB$2337,2,0),"")</f>
        <v>Kołbaskowo (pow. policki, woj. zachodniopomorskie)</v>
      </c>
      <c r="CE784" s="98">
        <v>0</v>
      </c>
      <c r="CF784" s="98">
        <f>IF(ISNUMBER(SEARCH('ankieta ESG'!$G$189,CG784)),MAX($CF$3:CF783)+1,0)</f>
        <v>781</v>
      </c>
      <c r="CG784" s="134" t="s">
        <v>4784</v>
      </c>
      <c r="CH784" s="98">
        <v>0</v>
      </c>
      <c r="CI784" s="99" t="str">
        <f>IFERROR(VLOOKUP(ROWS($CG$4:CG784),$CF$4:$CG$2337,2,0),"")</f>
        <v>Kołbaskowo (pow. policki, woj. zachodniopomorskie)</v>
      </c>
      <c r="CJ784" s="98">
        <v>0</v>
      </c>
    </row>
    <row r="785" spans="2:88">
      <c r="B785" s="98">
        <f>IF(ISNUMBER(SEARCH('ankieta ESG'!$E$11,C785)),MAX(B$3:$B784)+1,0)</f>
        <v>782</v>
      </c>
      <c r="C785" s="99" t="s">
        <v>826</v>
      </c>
      <c r="D785" s="98">
        <v>0</v>
      </c>
      <c r="E785" s="99" t="str">
        <f>IFERROR(VLOOKUP(ROWS($C$4:C785),$B$4:$C$1385,2,0),"")</f>
        <v>17.24.Z Produkcja tapet (PKD 2025)</v>
      </c>
      <c r="F785" s="98">
        <v>0</v>
      </c>
      <c r="AM785" s="98">
        <f>IF(ISNUMBER(SEARCH('ankieta ESG'!$G$180,AN785)),MAX(AM$3:$AM784)+1,0)</f>
        <v>782</v>
      </c>
      <c r="AN785" s="134" t="s">
        <v>4785</v>
      </c>
      <c r="AO785" s="98">
        <v>0</v>
      </c>
      <c r="AP785" s="99" t="str">
        <f>IFERROR(VLOOKUP(ROWS($AN$4:AN785),$AM$4:$AN$2337,2,0),"")</f>
        <v>Kołbiel (pow. otwocki, woj. mazowieckie)</v>
      </c>
      <c r="AQ785" s="98">
        <v>0</v>
      </c>
      <c r="AR785" s="98">
        <f>IF(ISNUMBER(SEARCH('ankieta ESG'!$G$181,AS785)),MAX($AR$3:AR784)+1,0)</f>
        <v>782</v>
      </c>
      <c r="AS785" s="134" t="s">
        <v>4785</v>
      </c>
      <c r="AT785" s="98">
        <v>0</v>
      </c>
      <c r="AU785" s="99" t="str">
        <f>IFERROR(VLOOKUP(ROWS($AS$4:AS785),$AR$4:$AS$2337,2,0),"")</f>
        <v>Kołbiel (pow. otwocki, woj. mazowieckie)</v>
      </c>
      <c r="AV785" s="98">
        <v>0</v>
      </c>
      <c r="AW785" s="98">
        <f>IF(ISNUMBER(SEARCH('ankieta ESG'!$G$182,AX785)),MAX($AW$3:AW784)+1,0)</f>
        <v>782</v>
      </c>
      <c r="AX785" s="134" t="s">
        <v>4785</v>
      </c>
      <c r="AY785" s="98">
        <v>0</v>
      </c>
      <c r="AZ785" s="99" t="str">
        <f>IFERROR(VLOOKUP(ROWS($AX$4:AX785),$AW$4:$AX$2337,2,0),"")</f>
        <v>Kołbiel (pow. otwocki, woj. mazowieckie)</v>
      </c>
      <c r="BA785" s="98">
        <v>0</v>
      </c>
      <c r="BB785" s="98">
        <f>IF(ISNUMBER(SEARCH('ankieta ESG'!$G$183,BC785)),MAX($BB$3:BB784)+1,0)</f>
        <v>782</v>
      </c>
      <c r="BC785" s="134" t="s">
        <v>4785</v>
      </c>
      <c r="BD785" s="98">
        <v>0</v>
      </c>
      <c r="BE785" s="99" t="str">
        <f>IFERROR(VLOOKUP(ROWS($BC$4:BC785),$BB$4:$BC$2337,2,0),"")</f>
        <v>Kołbiel (pow. otwocki, woj. mazowieckie)</v>
      </c>
      <c r="BF785" s="98">
        <v>0</v>
      </c>
      <c r="BG785" s="98">
        <f>IF(ISNUMBER(SEARCH('ankieta ESG'!$G$184,BH785)),MAX($BG$3:BG784)+1,0)</f>
        <v>782</v>
      </c>
      <c r="BH785" s="134" t="s">
        <v>4785</v>
      </c>
      <c r="BI785" s="98">
        <v>0</v>
      </c>
      <c r="BJ785" s="99" t="str">
        <f>IFERROR(VLOOKUP(ROWS($BH$4:BH785),$BG$4:$BH$2337,2,0),"")</f>
        <v>Kołbiel (pow. otwocki, woj. mazowieckie)</v>
      </c>
      <c r="BK785" s="98">
        <v>0</v>
      </c>
      <c r="BL785" s="98">
        <f>IF(ISNUMBER(SEARCH('ankieta ESG'!$G$185,BM785)),MAX($BL$3:BL784)+1,0)</f>
        <v>782</v>
      </c>
      <c r="BM785" s="134" t="s">
        <v>4785</v>
      </c>
      <c r="BN785" s="98">
        <v>0</v>
      </c>
      <c r="BO785" s="99" t="str">
        <f>IFERROR(VLOOKUP(ROWS($BM$4:BM785),$BL$4:$BM$2337,2,0),"")</f>
        <v>Kołbiel (pow. otwocki, woj. mazowieckie)</v>
      </c>
      <c r="BP785" s="98">
        <v>0</v>
      </c>
      <c r="BQ785" s="98">
        <f>IF(ISNUMBER(SEARCH('ankieta ESG'!$G$186,BR785)),MAX($BQ$3:BQ784)+1,0)</f>
        <v>782</v>
      </c>
      <c r="BR785" s="134" t="s">
        <v>4785</v>
      </c>
      <c r="BS785" s="98">
        <v>0</v>
      </c>
      <c r="BT785" s="99" t="str">
        <f>IFERROR(VLOOKUP(ROWS($BR$4:BR785),$BQ$4:$BR$2337,2,0),"")</f>
        <v>Kołbiel (pow. otwocki, woj. mazowieckie)</v>
      </c>
      <c r="BU785" s="98">
        <v>0</v>
      </c>
      <c r="BV785" s="98">
        <f>IF(ISNUMBER(SEARCH('ankieta ESG'!$G$187,BW785)),MAX($BV$3:BV784)+1,0)</f>
        <v>782</v>
      </c>
      <c r="BW785" s="134" t="s">
        <v>4785</v>
      </c>
      <c r="BX785" s="98">
        <v>0</v>
      </c>
      <c r="BY785" s="99" t="str">
        <f>IFERROR(VLOOKUP(ROWS($BW$4:BW785),$BV$4:$BW$2337,2,0),"")</f>
        <v>Kołbiel (pow. otwocki, woj. mazowieckie)</v>
      </c>
      <c r="BZ785" s="98">
        <v>0</v>
      </c>
      <c r="CA785" s="98">
        <f>IF(ISNUMBER(SEARCH('ankieta ESG'!$G$188,CB785)),MAX($CA$3:CA784)+1,0)</f>
        <v>782</v>
      </c>
      <c r="CB785" s="134" t="s">
        <v>4785</v>
      </c>
      <c r="CC785" s="98">
        <v>0</v>
      </c>
      <c r="CD785" s="99" t="str">
        <f>IFERROR(VLOOKUP(ROWS($CB$4:CB785),$CA$4:$CB$2337,2,0),"")</f>
        <v>Kołbiel (pow. otwocki, woj. mazowieckie)</v>
      </c>
      <c r="CE785" s="98">
        <v>0</v>
      </c>
      <c r="CF785" s="98">
        <f>IF(ISNUMBER(SEARCH('ankieta ESG'!$G$189,CG785)),MAX($CF$3:CF784)+1,0)</f>
        <v>782</v>
      </c>
      <c r="CG785" s="134" t="s">
        <v>4785</v>
      </c>
      <c r="CH785" s="98">
        <v>0</v>
      </c>
      <c r="CI785" s="99" t="str">
        <f>IFERROR(VLOOKUP(ROWS($CG$4:CG785),$CF$4:$CG$2337,2,0),"")</f>
        <v>Kołbiel (pow. otwocki, woj. mazowieckie)</v>
      </c>
      <c r="CJ785" s="98">
        <v>0</v>
      </c>
    </row>
    <row r="786" spans="2:88">
      <c r="B786" s="98">
        <f>IF(ISNUMBER(SEARCH('ankieta ESG'!$E$11,C786)),MAX(B$3:$B785)+1,0)</f>
        <v>783</v>
      </c>
      <c r="C786" s="99" t="s">
        <v>827</v>
      </c>
      <c r="D786" s="98">
        <v>0</v>
      </c>
      <c r="E786" s="99" t="str">
        <f>IFERROR(VLOOKUP(ROWS($C$4:C786),$B$4:$C$1385,2,0),"")</f>
        <v>17.25.Z Produkcja pozostałych wyrobów z papieru i tektury (PKD 2025)</v>
      </c>
      <c r="F786" s="98">
        <v>0</v>
      </c>
      <c r="AM786" s="98">
        <f>IF(ISNUMBER(SEARCH('ankieta ESG'!$G$180,AN786)),MAX(AM$3:$AM785)+1,0)</f>
        <v>783</v>
      </c>
      <c r="AN786" s="134" t="s">
        <v>4786</v>
      </c>
      <c r="AO786" s="98">
        <v>0</v>
      </c>
      <c r="AP786" s="99" t="str">
        <f>IFERROR(VLOOKUP(ROWS($AN$4:AN786),$AM$4:$AN$2337,2,0),"")</f>
        <v>Kołczygłowy (pow. bytowski, woj. pomorskie)</v>
      </c>
      <c r="AQ786" s="98">
        <v>0</v>
      </c>
      <c r="AR786" s="98">
        <f>IF(ISNUMBER(SEARCH('ankieta ESG'!$G$181,AS786)),MAX($AR$3:AR785)+1,0)</f>
        <v>783</v>
      </c>
      <c r="AS786" s="134" t="s">
        <v>4786</v>
      </c>
      <c r="AT786" s="98">
        <v>0</v>
      </c>
      <c r="AU786" s="99" t="str">
        <f>IFERROR(VLOOKUP(ROWS($AS$4:AS786),$AR$4:$AS$2337,2,0),"")</f>
        <v>Kołczygłowy (pow. bytowski, woj. pomorskie)</v>
      </c>
      <c r="AV786" s="98">
        <v>0</v>
      </c>
      <c r="AW786" s="98">
        <f>IF(ISNUMBER(SEARCH('ankieta ESG'!$G$182,AX786)),MAX($AW$3:AW785)+1,0)</f>
        <v>783</v>
      </c>
      <c r="AX786" s="134" t="s">
        <v>4786</v>
      </c>
      <c r="AY786" s="98">
        <v>0</v>
      </c>
      <c r="AZ786" s="99" t="str">
        <f>IFERROR(VLOOKUP(ROWS($AX$4:AX786),$AW$4:$AX$2337,2,0),"")</f>
        <v>Kołczygłowy (pow. bytowski, woj. pomorskie)</v>
      </c>
      <c r="BA786" s="98">
        <v>0</v>
      </c>
      <c r="BB786" s="98">
        <f>IF(ISNUMBER(SEARCH('ankieta ESG'!$G$183,BC786)),MAX($BB$3:BB785)+1,0)</f>
        <v>783</v>
      </c>
      <c r="BC786" s="134" t="s">
        <v>4786</v>
      </c>
      <c r="BD786" s="98">
        <v>0</v>
      </c>
      <c r="BE786" s="99" t="str">
        <f>IFERROR(VLOOKUP(ROWS($BC$4:BC786),$BB$4:$BC$2337,2,0),"")</f>
        <v>Kołczygłowy (pow. bytowski, woj. pomorskie)</v>
      </c>
      <c r="BF786" s="98">
        <v>0</v>
      </c>
      <c r="BG786" s="98">
        <f>IF(ISNUMBER(SEARCH('ankieta ESG'!$G$184,BH786)),MAX($BG$3:BG785)+1,0)</f>
        <v>783</v>
      </c>
      <c r="BH786" s="134" t="s">
        <v>4786</v>
      </c>
      <c r="BI786" s="98">
        <v>0</v>
      </c>
      <c r="BJ786" s="99" t="str">
        <f>IFERROR(VLOOKUP(ROWS($BH$4:BH786),$BG$4:$BH$2337,2,0),"")</f>
        <v>Kołczygłowy (pow. bytowski, woj. pomorskie)</v>
      </c>
      <c r="BK786" s="98">
        <v>0</v>
      </c>
      <c r="BL786" s="98">
        <f>IF(ISNUMBER(SEARCH('ankieta ESG'!$G$185,BM786)),MAX($BL$3:BL785)+1,0)</f>
        <v>783</v>
      </c>
      <c r="BM786" s="134" t="s">
        <v>4786</v>
      </c>
      <c r="BN786" s="98">
        <v>0</v>
      </c>
      <c r="BO786" s="99" t="str">
        <f>IFERROR(VLOOKUP(ROWS($BM$4:BM786),$BL$4:$BM$2337,2,0),"")</f>
        <v>Kołczygłowy (pow. bytowski, woj. pomorskie)</v>
      </c>
      <c r="BP786" s="98">
        <v>0</v>
      </c>
      <c r="BQ786" s="98">
        <f>IF(ISNUMBER(SEARCH('ankieta ESG'!$G$186,BR786)),MAX($BQ$3:BQ785)+1,0)</f>
        <v>783</v>
      </c>
      <c r="BR786" s="134" t="s">
        <v>4786</v>
      </c>
      <c r="BS786" s="98">
        <v>0</v>
      </c>
      <c r="BT786" s="99" t="str">
        <f>IFERROR(VLOOKUP(ROWS($BR$4:BR786),$BQ$4:$BR$2337,2,0),"")</f>
        <v>Kołczygłowy (pow. bytowski, woj. pomorskie)</v>
      </c>
      <c r="BU786" s="98">
        <v>0</v>
      </c>
      <c r="BV786" s="98">
        <f>IF(ISNUMBER(SEARCH('ankieta ESG'!$G$187,BW786)),MAX($BV$3:BV785)+1,0)</f>
        <v>783</v>
      </c>
      <c r="BW786" s="134" t="s">
        <v>4786</v>
      </c>
      <c r="BX786" s="98">
        <v>0</v>
      </c>
      <c r="BY786" s="99" t="str">
        <f>IFERROR(VLOOKUP(ROWS($BW$4:BW786),$BV$4:$BW$2337,2,0),"")</f>
        <v>Kołczygłowy (pow. bytowski, woj. pomorskie)</v>
      </c>
      <c r="BZ786" s="98">
        <v>0</v>
      </c>
      <c r="CA786" s="98">
        <f>IF(ISNUMBER(SEARCH('ankieta ESG'!$G$188,CB786)),MAX($CA$3:CA785)+1,0)</f>
        <v>783</v>
      </c>
      <c r="CB786" s="134" t="s">
        <v>4786</v>
      </c>
      <c r="CC786" s="98">
        <v>0</v>
      </c>
      <c r="CD786" s="99" t="str">
        <f>IFERROR(VLOOKUP(ROWS($CB$4:CB786),$CA$4:$CB$2337,2,0),"")</f>
        <v>Kołczygłowy (pow. bytowski, woj. pomorskie)</v>
      </c>
      <c r="CE786" s="98">
        <v>0</v>
      </c>
      <c r="CF786" s="98">
        <f>IF(ISNUMBER(SEARCH('ankieta ESG'!$G$189,CG786)),MAX($CF$3:CF785)+1,0)</f>
        <v>783</v>
      </c>
      <c r="CG786" s="134" t="s">
        <v>4786</v>
      </c>
      <c r="CH786" s="98">
        <v>0</v>
      </c>
      <c r="CI786" s="99" t="str">
        <f>IFERROR(VLOOKUP(ROWS($CG$4:CG786),$CF$4:$CG$2337,2,0),"")</f>
        <v>Kołczygłowy (pow. bytowski, woj. pomorskie)</v>
      </c>
      <c r="CJ786" s="98">
        <v>0</v>
      </c>
    </row>
    <row r="787" spans="2:88">
      <c r="B787" s="98">
        <f>IF(ISNUMBER(SEARCH('ankieta ESG'!$E$11,C787)),MAX(B$3:$B786)+1,0)</f>
        <v>784</v>
      </c>
      <c r="C787" s="99" t="s">
        <v>828</v>
      </c>
      <c r="D787" s="98">
        <v>0</v>
      </c>
      <c r="E787" s="99" t="str">
        <f>IFERROR(VLOOKUP(ROWS($C$4:C787),$B$4:$C$1385,2,0),"")</f>
        <v>18.11.Z Drukowanie gazet (PKD 2025)</v>
      </c>
      <c r="F787" s="98">
        <v>0</v>
      </c>
      <c r="AM787" s="98">
        <f>IF(ISNUMBER(SEARCH('ankieta ESG'!$G$180,AN787)),MAX(AM$3:$AM786)+1,0)</f>
        <v>784</v>
      </c>
      <c r="AN787" s="134" t="s">
        <v>4787</v>
      </c>
      <c r="AO787" s="98">
        <v>0</v>
      </c>
      <c r="AP787" s="99" t="str">
        <f>IFERROR(VLOOKUP(ROWS($AN$4:AN787),$AM$4:$AN$2337,2,0),"")</f>
        <v>Koło (pow. kolski, woj. wielkopolskie)</v>
      </c>
      <c r="AQ787" s="98">
        <v>0</v>
      </c>
      <c r="AR787" s="98">
        <f>IF(ISNUMBER(SEARCH('ankieta ESG'!$G$181,AS787)),MAX($AR$3:AR786)+1,0)</f>
        <v>784</v>
      </c>
      <c r="AS787" s="134" t="s">
        <v>4787</v>
      </c>
      <c r="AT787" s="98">
        <v>0</v>
      </c>
      <c r="AU787" s="99" t="str">
        <f>IFERROR(VLOOKUP(ROWS($AS$4:AS787),$AR$4:$AS$2337,2,0),"")</f>
        <v>Koło (pow. kolski, woj. wielkopolskie)</v>
      </c>
      <c r="AV787" s="98">
        <v>0</v>
      </c>
      <c r="AW787" s="98">
        <f>IF(ISNUMBER(SEARCH('ankieta ESG'!$G$182,AX787)),MAX($AW$3:AW786)+1,0)</f>
        <v>784</v>
      </c>
      <c r="AX787" s="134" t="s">
        <v>4787</v>
      </c>
      <c r="AY787" s="98">
        <v>0</v>
      </c>
      <c r="AZ787" s="99" t="str">
        <f>IFERROR(VLOOKUP(ROWS($AX$4:AX787),$AW$4:$AX$2337,2,0),"")</f>
        <v>Koło (pow. kolski, woj. wielkopolskie)</v>
      </c>
      <c r="BA787" s="98">
        <v>0</v>
      </c>
      <c r="BB787" s="98">
        <f>IF(ISNUMBER(SEARCH('ankieta ESG'!$G$183,BC787)),MAX($BB$3:BB786)+1,0)</f>
        <v>784</v>
      </c>
      <c r="BC787" s="134" t="s">
        <v>4787</v>
      </c>
      <c r="BD787" s="98">
        <v>0</v>
      </c>
      <c r="BE787" s="99" t="str">
        <f>IFERROR(VLOOKUP(ROWS($BC$4:BC787),$BB$4:$BC$2337,2,0),"")</f>
        <v>Koło (pow. kolski, woj. wielkopolskie)</v>
      </c>
      <c r="BF787" s="98">
        <v>0</v>
      </c>
      <c r="BG787" s="98">
        <f>IF(ISNUMBER(SEARCH('ankieta ESG'!$G$184,BH787)),MAX($BG$3:BG786)+1,0)</f>
        <v>784</v>
      </c>
      <c r="BH787" s="134" t="s">
        <v>4787</v>
      </c>
      <c r="BI787" s="98">
        <v>0</v>
      </c>
      <c r="BJ787" s="99" t="str">
        <f>IFERROR(VLOOKUP(ROWS($BH$4:BH787),$BG$4:$BH$2337,2,0),"")</f>
        <v>Koło (pow. kolski, woj. wielkopolskie)</v>
      </c>
      <c r="BK787" s="98">
        <v>0</v>
      </c>
      <c r="BL787" s="98">
        <f>IF(ISNUMBER(SEARCH('ankieta ESG'!$G$185,BM787)),MAX($BL$3:BL786)+1,0)</f>
        <v>784</v>
      </c>
      <c r="BM787" s="134" t="s">
        <v>4787</v>
      </c>
      <c r="BN787" s="98">
        <v>0</v>
      </c>
      <c r="BO787" s="99" t="str">
        <f>IFERROR(VLOOKUP(ROWS($BM$4:BM787),$BL$4:$BM$2337,2,0),"")</f>
        <v>Koło (pow. kolski, woj. wielkopolskie)</v>
      </c>
      <c r="BP787" s="98">
        <v>0</v>
      </c>
      <c r="BQ787" s="98">
        <f>IF(ISNUMBER(SEARCH('ankieta ESG'!$G$186,BR787)),MAX($BQ$3:BQ786)+1,0)</f>
        <v>784</v>
      </c>
      <c r="BR787" s="134" t="s">
        <v>4787</v>
      </c>
      <c r="BS787" s="98">
        <v>0</v>
      </c>
      <c r="BT787" s="99" t="str">
        <f>IFERROR(VLOOKUP(ROWS($BR$4:BR787),$BQ$4:$BR$2337,2,0),"")</f>
        <v>Koło (pow. kolski, woj. wielkopolskie)</v>
      </c>
      <c r="BU787" s="98">
        <v>0</v>
      </c>
      <c r="BV787" s="98">
        <f>IF(ISNUMBER(SEARCH('ankieta ESG'!$G$187,BW787)),MAX($BV$3:BV786)+1,0)</f>
        <v>784</v>
      </c>
      <c r="BW787" s="134" t="s">
        <v>4787</v>
      </c>
      <c r="BX787" s="98">
        <v>0</v>
      </c>
      <c r="BY787" s="99" t="str">
        <f>IFERROR(VLOOKUP(ROWS($BW$4:BW787),$BV$4:$BW$2337,2,0),"")</f>
        <v>Koło (pow. kolski, woj. wielkopolskie)</v>
      </c>
      <c r="BZ787" s="98">
        <v>0</v>
      </c>
      <c r="CA787" s="98">
        <f>IF(ISNUMBER(SEARCH('ankieta ESG'!$G$188,CB787)),MAX($CA$3:CA786)+1,0)</f>
        <v>784</v>
      </c>
      <c r="CB787" s="134" t="s">
        <v>4787</v>
      </c>
      <c r="CC787" s="98">
        <v>0</v>
      </c>
      <c r="CD787" s="99" t="str">
        <f>IFERROR(VLOOKUP(ROWS($CB$4:CB787),$CA$4:$CB$2337,2,0),"")</f>
        <v>Koło (pow. kolski, woj. wielkopolskie)</v>
      </c>
      <c r="CE787" s="98">
        <v>0</v>
      </c>
      <c r="CF787" s="98">
        <f>IF(ISNUMBER(SEARCH('ankieta ESG'!$G$189,CG787)),MAX($CF$3:CF786)+1,0)</f>
        <v>784</v>
      </c>
      <c r="CG787" s="134" t="s">
        <v>4787</v>
      </c>
      <c r="CH787" s="98">
        <v>0</v>
      </c>
      <c r="CI787" s="99" t="str">
        <f>IFERROR(VLOOKUP(ROWS($CG$4:CG787),$CF$4:$CG$2337,2,0),"")</f>
        <v>Koło (pow. kolski, woj. wielkopolskie)</v>
      </c>
      <c r="CJ787" s="98">
        <v>0</v>
      </c>
    </row>
    <row r="788" spans="2:88">
      <c r="B788" s="98">
        <f>IF(ISNUMBER(SEARCH('ankieta ESG'!$E$11,C788)),MAX(B$3:$B787)+1,0)</f>
        <v>785</v>
      </c>
      <c r="C788" s="99" t="s">
        <v>829</v>
      </c>
      <c r="D788" s="98">
        <v>0</v>
      </c>
      <c r="E788" s="99" t="str">
        <f>IFERROR(VLOOKUP(ROWS($C$4:C788),$B$4:$C$1385,2,0),"")</f>
        <v>18.12.Z Pozostałe drukowanie (PKD 2025)</v>
      </c>
      <c r="F788" s="98">
        <v>0</v>
      </c>
      <c r="AM788" s="98">
        <f>IF(ISNUMBER(SEARCH('ankieta ESG'!$G$180,AN788)),MAX(AM$3:$AM787)+1,0)</f>
        <v>785</v>
      </c>
      <c r="AN788" s="134" t="s">
        <v>4788</v>
      </c>
      <c r="AO788" s="98">
        <v>0</v>
      </c>
      <c r="AP788" s="99" t="str">
        <f>IFERROR(VLOOKUP(ROWS($AN$4:AN788),$AM$4:$AN$2337,2,0),"")</f>
        <v>Kołobrzeg (pow. kołobrzeski, woj. zachodniopomorskie)</v>
      </c>
      <c r="AQ788" s="98">
        <v>0</v>
      </c>
      <c r="AR788" s="98">
        <f>IF(ISNUMBER(SEARCH('ankieta ESG'!$G$181,AS788)),MAX($AR$3:AR787)+1,0)</f>
        <v>785</v>
      </c>
      <c r="AS788" s="134" t="s">
        <v>4788</v>
      </c>
      <c r="AT788" s="98">
        <v>0</v>
      </c>
      <c r="AU788" s="99" t="str">
        <f>IFERROR(VLOOKUP(ROWS($AS$4:AS788),$AR$4:$AS$2337,2,0),"")</f>
        <v>Kołobrzeg (pow. kołobrzeski, woj. zachodniopomorskie)</v>
      </c>
      <c r="AV788" s="98">
        <v>0</v>
      </c>
      <c r="AW788" s="98">
        <f>IF(ISNUMBER(SEARCH('ankieta ESG'!$G$182,AX788)),MAX($AW$3:AW787)+1,0)</f>
        <v>785</v>
      </c>
      <c r="AX788" s="134" t="s">
        <v>4788</v>
      </c>
      <c r="AY788" s="98">
        <v>0</v>
      </c>
      <c r="AZ788" s="99" t="str">
        <f>IFERROR(VLOOKUP(ROWS($AX$4:AX788),$AW$4:$AX$2337,2,0),"")</f>
        <v>Kołobrzeg (pow. kołobrzeski, woj. zachodniopomorskie)</v>
      </c>
      <c r="BA788" s="98">
        <v>0</v>
      </c>
      <c r="BB788" s="98">
        <f>IF(ISNUMBER(SEARCH('ankieta ESG'!$G$183,BC788)),MAX($BB$3:BB787)+1,0)</f>
        <v>785</v>
      </c>
      <c r="BC788" s="134" t="s">
        <v>4788</v>
      </c>
      <c r="BD788" s="98">
        <v>0</v>
      </c>
      <c r="BE788" s="99" t="str">
        <f>IFERROR(VLOOKUP(ROWS($BC$4:BC788),$BB$4:$BC$2337,2,0),"")</f>
        <v>Kołobrzeg (pow. kołobrzeski, woj. zachodniopomorskie)</v>
      </c>
      <c r="BF788" s="98">
        <v>0</v>
      </c>
      <c r="BG788" s="98">
        <f>IF(ISNUMBER(SEARCH('ankieta ESG'!$G$184,BH788)),MAX($BG$3:BG787)+1,0)</f>
        <v>785</v>
      </c>
      <c r="BH788" s="134" t="s">
        <v>4788</v>
      </c>
      <c r="BI788" s="98">
        <v>0</v>
      </c>
      <c r="BJ788" s="99" t="str">
        <f>IFERROR(VLOOKUP(ROWS($BH$4:BH788),$BG$4:$BH$2337,2,0),"")</f>
        <v>Kołobrzeg (pow. kołobrzeski, woj. zachodniopomorskie)</v>
      </c>
      <c r="BK788" s="98">
        <v>0</v>
      </c>
      <c r="BL788" s="98">
        <f>IF(ISNUMBER(SEARCH('ankieta ESG'!$G$185,BM788)),MAX($BL$3:BL787)+1,0)</f>
        <v>785</v>
      </c>
      <c r="BM788" s="134" t="s">
        <v>4788</v>
      </c>
      <c r="BN788" s="98">
        <v>0</v>
      </c>
      <c r="BO788" s="99" t="str">
        <f>IFERROR(VLOOKUP(ROWS($BM$4:BM788),$BL$4:$BM$2337,2,0),"")</f>
        <v>Kołobrzeg (pow. kołobrzeski, woj. zachodniopomorskie)</v>
      </c>
      <c r="BP788" s="98">
        <v>0</v>
      </c>
      <c r="BQ788" s="98">
        <f>IF(ISNUMBER(SEARCH('ankieta ESG'!$G$186,BR788)),MAX($BQ$3:BQ787)+1,0)</f>
        <v>785</v>
      </c>
      <c r="BR788" s="134" t="s">
        <v>4788</v>
      </c>
      <c r="BS788" s="98">
        <v>0</v>
      </c>
      <c r="BT788" s="99" t="str">
        <f>IFERROR(VLOOKUP(ROWS($BR$4:BR788),$BQ$4:$BR$2337,2,0),"")</f>
        <v>Kołobrzeg (pow. kołobrzeski, woj. zachodniopomorskie)</v>
      </c>
      <c r="BU788" s="98">
        <v>0</v>
      </c>
      <c r="BV788" s="98">
        <f>IF(ISNUMBER(SEARCH('ankieta ESG'!$G$187,BW788)),MAX($BV$3:BV787)+1,0)</f>
        <v>785</v>
      </c>
      <c r="BW788" s="134" t="s">
        <v>4788</v>
      </c>
      <c r="BX788" s="98">
        <v>0</v>
      </c>
      <c r="BY788" s="99" t="str">
        <f>IFERROR(VLOOKUP(ROWS($BW$4:BW788),$BV$4:$BW$2337,2,0),"")</f>
        <v>Kołobrzeg (pow. kołobrzeski, woj. zachodniopomorskie)</v>
      </c>
      <c r="BZ788" s="98">
        <v>0</v>
      </c>
      <c r="CA788" s="98">
        <f>IF(ISNUMBER(SEARCH('ankieta ESG'!$G$188,CB788)),MAX($CA$3:CA787)+1,0)</f>
        <v>785</v>
      </c>
      <c r="CB788" s="134" t="s">
        <v>4788</v>
      </c>
      <c r="CC788" s="98">
        <v>0</v>
      </c>
      <c r="CD788" s="99" t="str">
        <f>IFERROR(VLOOKUP(ROWS($CB$4:CB788),$CA$4:$CB$2337,2,0),"")</f>
        <v>Kołobrzeg (pow. kołobrzeski, woj. zachodniopomorskie)</v>
      </c>
      <c r="CE788" s="98">
        <v>0</v>
      </c>
      <c r="CF788" s="98">
        <f>IF(ISNUMBER(SEARCH('ankieta ESG'!$G$189,CG788)),MAX($CF$3:CF787)+1,0)</f>
        <v>785</v>
      </c>
      <c r="CG788" s="134" t="s">
        <v>4788</v>
      </c>
      <c r="CH788" s="98">
        <v>0</v>
      </c>
      <c r="CI788" s="99" t="str">
        <f>IFERROR(VLOOKUP(ROWS($CG$4:CG788),$CF$4:$CG$2337,2,0),"")</f>
        <v>Kołobrzeg (pow. kołobrzeski, woj. zachodniopomorskie)</v>
      </c>
      <c r="CJ788" s="98">
        <v>0</v>
      </c>
    </row>
    <row r="789" spans="2:88">
      <c r="B789" s="98">
        <f>IF(ISNUMBER(SEARCH('ankieta ESG'!$E$11,C789)),MAX(B$3:$B788)+1,0)</f>
        <v>786</v>
      </c>
      <c r="C789" s="99" t="s">
        <v>830</v>
      </c>
      <c r="D789" s="98">
        <v>0</v>
      </c>
      <c r="E789" s="99" t="str">
        <f>IFERROR(VLOOKUP(ROWS($C$4:C789),$B$4:$C$1385,2,0),"")</f>
        <v>18.13.Z Działalność usługowa związana z przygotowywaniem do druku (PKD 2025)</v>
      </c>
      <c r="F789" s="98">
        <v>0</v>
      </c>
      <c r="AM789" s="98">
        <f>IF(ISNUMBER(SEARCH('ankieta ESG'!$G$180,AN789)),MAX(AM$3:$AM788)+1,0)</f>
        <v>786</v>
      </c>
      <c r="AN789" s="134" t="s">
        <v>4789</v>
      </c>
      <c r="AO789" s="98">
        <v>0</v>
      </c>
      <c r="AP789" s="99" t="str">
        <f>IFERROR(VLOOKUP(ROWS($AN$4:AN789),$AM$4:$AN$2337,2,0),"")</f>
        <v>Komańcza (pow. sanocki, woj. podkarpackie)</v>
      </c>
      <c r="AQ789" s="98">
        <v>0</v>
      </c>
      <c r="AR789" s="98">
        <f>IF(ISNUMBER(SEARCH('ankieta ESG'!$G$181,AS789)),MAX($AR$3:AR788)+1,0)</f>
        <v>786</v>
      </c>
      <c r="AS789" s="134" t="s">
        <v>4789</v>
      </c>
      <c r="AT789" s="98">
        <v>0</v>
      </c>
      <c r="AU789" s="99" t="str">
        <f>IFERROR(VLOOKUP(ROWS($AS$4:AS789),$AR$4:$AS$2337,2,0),"")</f>
        <v>Komańcza (pow. sanocki, woj. podkarpackie)</v>
      </c>
      <c r="AV789" s="98">
        <v>0</v>
      </c>
      <c r="AW789" s="98">
        <f>IF(ISNUMBER(SEARCH('ankieta ESG'!$G$182,AX789)),MAX($AW$3:AW788)+1,0)</f>
        <v>786</v>
      </c>
      <c r="AX789" s="134" t="s">
        <v>4789</v>
      </c>
      <c r="AY789" s="98">
        <v>0</v>
      </c>
      <c r="AZ789" s="99" t="str">
        <f>IFERROR(VLOOKUP(ROWS($AX$4:AX789),$AW$4:$AX$2337,2,0),"")</f>
        <v>Komańcza (pow. sanocki, woj. podkarpackie)</v>
      </c>
      <c r="BA789" s="98">
        <v>0</v>
      </c>
      <c r="BB789" s="98">
        <f>IF(ISNUMBER(SEARCH('ankieta ESG'!$G$183,BC789)),MAX($BB$3:BB788)+1,0)</f>
        <v>786</v>
      </c>
      <c r="BC789" s="134" t="s">
        <v>4789</v>
      </c>
      <c r="BD789" s="98">
        <v>0</v>
      </c>
      <c r="BE789" s="99" t="str">
        <f>IFERROR(VLOOKUP(ROWS($BC$4:BC789),$BB$4:$BC$2337,2,0),"")</f>
        <v>Komańcza (pow. sanocki, woj. podkarpackie)</v>
      </c>
      <c r="BF789" s="98">
        <v>0</v>
      </c>
      <c r="BG789" s="98">
        <f>IF(ISNUMBER(SEARCH('ankieta ESG'!$G$184,BH789)),MAX($BG$3:BG788)+1,0)</f>
        <v>786</v>
      </c>
      <c r="BH789" s="134" t="s">
        <v>4789</v>
      </c>
      <c r="BI789" s="98">
        <v>0</v>
      </c>
      <c r="BJ789" s="99" t="str">
        <f>IFERROR(VLOOKUP(ROWS($BH$4:BH789),$BG$4:$BH$2337,2,0),"")</f>
        <v>Komańcza (pow. sanocki, woj. podkarpackie)</v>
      </c>
      <c r="BK789" s="98">
        <v>0</v>
      </c>
      <c r="BL789" s="98">
        <f>IF(ISNUMBER(SEARCH('ankieta ESG'!$G$185,BM789)),MAX($BL$3:BL788)+1,0)</f>
        <v>786</v>
      </c>
      <c r="BM789" s="134" t="s">
        <v>4789</v>
      </c>
      <c r="BN789" s="98">
        <v>0</v>
      </c>
      <c r="BO789" s="99" t="str">
        <f>IFERROR(VLOOKUP(ROWS($BM$4:BM789),$BL$4:$BM$2337,2,0),"")</f>
        <v>Komańcza (pow. sanocki, woj. podkarpackie)</v>
      </c>
      <c r="BP789" s="98">
        <v>0</v>
      </c>
      <c r="BQ789" s="98">
        <f>IF(ISNUMBER(SEARCH('ankieta ESG'!$G$186,BR789)),MAX($BQ$3:BQ788)+1,0)</f>
        <v>786</v>
      </c>
      <c r="BR789" s="134" t="s">
        <v>4789</v>
      </c>
      <c r="BS789" s="98">
        <v>0</v>
      </c>
      <c r="BT789" s="99" t="str">
        <f>IFERROR(VLOOKUP(ROWS($BR$4:BR789),$BQ$4:$BR$2337,2,0),"")</f>
        <v>Komańcza (pow. sanocki, woj. podkarpackie)</v>
      </c>
      <c r="BU789" s="98">
        <v>0</v>
      </c>
      <c r="BV789" s="98">
        <f>IF(ISNUMBER(SEARCH('ankieta ESG'!$G$187,BW789)),MAX($BV$3:BV788)+1,0)</f>
        <v>786</v>
      </c>
      <c r="BW789" s="134" t="s">
        <v>4789</v>
      </c>
      <c r="BX789" s="98">
        <v>0</v>
      </c>
      <c r="BY789" s="99" t="str">
        <f>IFERROR(VLOOKUP(ROWS($BW$4:BW789),$BV$4:$BW$2337,2,0),"")</f>
        <v>Komańcza (pow. sanocki, woj. podkarpackie)</v>
      </c>
      <c r="BZ789" s="98">
        <v>0</v>
      </c>
      <c r="CA789" s="98">
        <f>IF(ISNUMBER(SEARCH('ankieta ESG'!$G$188,CB789)),MAX($CA$3:CA788)+1,0)</f>
        <v>786</v>
      </c>
      <c r="CB789" s="134" t="s">
        <v>4789</v>
      </c>
      <c r="CC789" s="98">
        <v>0</v>
      </c>
      <c r="CD789" s="99" t="str">
        <f>IFERROR(VLOOKUP(ROWS($CB$4:CB789),$CA$4:$CB$2337,2,0),"")</f>
        <v>Komańcza (pow. sanocki, woj. podkarpackie)</v>
      </c>
      <c r="CE789" s="98">
        <v>0</v>
      </c>
      <c r="CF789" s="98">
        <f>IF(ISNUMBER(SEARCH('ankieta ESG'!$G$189,CG789)),MAX($CF$3:CF788)+1,0)</f>
        <v>786</v>
      </c>
      <c r="CG789" s="134" t="s">
        <v>4789</v>
      </c>
      <c r="CH789" s="98">
        <v>0</v>
      </c>
      <c r="CI789" s="99" t="str">
        <f>IFERROR(VLOOKUP(ROWS($CG$4:CG789),$CF$4:$CG$2337,2,0),"")</f>
        <v>Komańcza (pow. sanocki, woj. podkarpackie)</v>
      </c>
      <c r="CJ789" s="98">
        <v>0</v>
      </c>
    </row>
    <row r="790" spans="2:88">
      <c r="B790" s="98">
        <f>IF(ISNUMBER(SEARCH('ankieta ESG'!$E$11,C790)),MAX(B$3:$B789)+1,0)</f>
        <v>787</v>
      </c>
      <c r="C790" s="99" t="s">
        <v>831</v>
      </c>
      <c r="D790" s="98">
        <v>0</v>
      </c>
      <c r="E790" s="99" t="str">
        <f>IFERROR(VLOOKUP(ROWS($C$4:C790),$B$4:$C$1385,2,0),"")</f>
        <v>18.14.Z Introligatorstwo i podobne usługi (PKD 2025)</v>
      </c>
      <c r="F790" s="98">
        <v>0</v>
      </c>
      <c r="AM790" s="98">
        <f>IF(ISNUMBER(SEARCH('ankieta ESG'!$G$180,AN790)),MAX(AM$3:$AM789)+1,0)</f>
        <v>787</v>
      </c>
      <c r="AN790" s="134" t="s">
        <v>4790</v>
      </c>
      <c r="AO790" s="98">
        <v>0</v>
      </c>
      <c r="AP790" s="99" t="str">
        <f>IFERROR(VLOOKUP(ROWS($AN$4:AN790),$AM$4:$AN$2337,2,0),"")</f>
        <v>Komarów (pow. zamojski, woj. lubelskie)</v>
      </c>
      <c r="AQ790" s="98">
        <v>0</v>
      </c>
      <c r="AR790" s="98">
        <f>IF(ISNUMBER(SEARCH('ankieta ESG'!$G$181,AS790)),MAX($AR$3:AR789)+1,0)</f>
        <v>787</v>
      </c>
      <c r="AS790" s="134" t="s">
        <v>4790</v>
      </c>
      <c r="AT790" s="98">
        <v>0</v>
      </c>
      <c r="AU790" s="99" t="str">
        <f>IFERROR(VLOOKUP(ROWS($AS$4:AS790),$AR$4:$AS$2337,2,0),"")</f>
        <v>Komarów (pow. zamojski, woj. lubelskie)</v>
      </c>
      <c r="AV790" s="98">
        <v>0</v>
      </c>
      <c r="AW790" s="98">
        <f>IF(ISNUMBER(SEARCH('ankieta ESG'!$G$182,AX790)),MAX($AW$3:AW789)+1,0)</f>
        <v>787</v>
      </c>
      <c r="AX790" s="134" t="s">
        <v>4790</v>
      </c>
      <c r="AY790" s="98">
        <v>0</v>
      </c>
      <c r="AZ790" s="99" t="str">
        <f>IFERROR(VLOOKUP(ROWS($AX$4:AX790),$AW$4:$AX$2337,2,0),"")</f>
        <v>Komarów (pow. zamojski, woj. lubelskie)</v>
      </c>
      <c r="BA790" s="98">
        <v>0</v>
      </c>
      <c r="BB790" s="98">
        <f>IF(ISNUMBER(SEARCH('ankieta ESG'!$G$183,BC790)),MAX($BB$3:BB789)+1,0)</f>
        <v>787</v>
      </c>
      <c r="BC790" s="134" t="s">
        <v>4790</v>
      </c>
      <c r="BD790" s="98">
        <v>0</v>
      </c>
      <c r="BE790" s="99" t="str">
        <f>IFERROR(VLOOKUP(ROWS($BC$4:BC790),$BB$4:$BC$2337,2,0),"")</f>
        <v>Komarów (pow. zamojski, woj. lubelskie)</v>
      </c>
      <c r="BF790" s="98">
        <v>0</v>
      </c>
      <c r="BG790" s="98">
        <f>IF(ISNUMBER(SEARCH('ankieta ESG'!$G$184,BH790)),MAX($BG$3:BG789)+1,0)</f>
        <v>787</v>
      </c>
      <c r="BH790" s="134" t="s">
        <v>4790</v>
      </c>
      <c r="BI790" s="98">
        <v>0</v>
      </c>
      <c r="BJ790" s="99" t="str">
        <f>IFERROR(VLOOKUP(ROWS($BH$4:BH790),$BG$4:$BH$2337,2,0),"")</f>
        <v>Komarów (pow. zamojski, woj. lubelskie)</v>
      </c>
      <c r="BK790" s="98">
        <v>0</v>
      </c>
      <c r="BL790" s="98">
        <f>IF(ISNUMBER(SEARCH('ankieta ESG'!$G$185,BM790)),MAX($BL$3:BL789)+1,0)</f>
        <v>787</v>
      </c>
      <c r="BM790" s="134" t="s">
        <v>4790</v>
      </c>
      <c r="BN790" s="98">
        <v>0</v>
      </c>
      <c r="BO790" s="99" t="str">
        <f>IFERROR(VLOOKUP(ROWS($BM$4:BM790),$BL$4:$BM$2337,2,0),"")</f>
        <v>Komarów (pow. zamojski, woj. lubelskie)</v>
      </c>
      <c r="BP790" s="98">
        <v>0</v>
      </c>
      <c r="BQ790" s="98">
        <f>IF(ISNUMBER(SEARCH('ankieta ESG'!$G$186,BR790)),MAX($BQ$3:BQ789)+1,0)</f>
        <v>787</v>
      </c>
      <c r="BR790" s="134" t="s">
        <v>4790</v>
      </c>
      <c r="BS790" s="98">
        <v>0</v>
      </c>
      <c r="BT790" s="99" t="str">
        <f>IFERROR(VLOOKUP(ROWS($BR$4:BR790),$BQ$4:$BR$2337,2,0),"")</f>
        <v>Komarów (pow. zamojski, woj. lubelskie)</v>
      </c>
      <c r="BU790" s="98">
        <v>0</v>
      </c>
      <c r="BV790" s="98">
        <f>IF(ISNUMBER(SEARCH('ankieta ESG'!$G$187,BW790)),MAX($BV$3:BV789)+1,0)</f>
        <v>787</v>
      </c>
      <c r="BW790" s="134" t="s">
        <v>4790</v>
      </c>
      <c r="BX790" s="98">
        <v>0</v>
      </c>
      <c r="BY790" s="99" t="str">
        <f>IFERROR(VLOOKUP(ROWS($BW$4:BW790),$BV$4:$BW$2337,2,0),"")</f>
        <v>Komarów (pow. zamojski, woj. lubelskie)</v>
      </c>
      <c r="BZ790" s="98">
        <v>0</v>
      </c>
      <c r="CA790" s="98">
        <f>IF(ISNUMBER(SEARCH('ankieta ESG'!$G$188,CB790)),MAX($CA$3:CA789)+1,0)</f>
        <v>787</v>
      </c>
      <c r="CB790" s="134" t="s">
        <v>4790</v>
      </c>
      <c r="CC790" s="98">
        <v>0</v>
      </c>
      <c r="CD790" s="99" t="str">
        <f>IFERROR(VLOOKUP(ROWS($CB$4:CB790),$CA$4:$CB$2337,2,0),"")</f>
        <v>Komarów (pow. zamojski, woj. lubelskie)</v>
      </c>
      <c r="CE790" s="98">
        <v>0</v>
      </c>
      <c r="CF790" s="98">
        <f>IF(ISNUMBER(SEARCH('ankieta ESG'!$G$189,CG790)),MAX($CF$3:CF789)+1,0)</f>
        <v>787</v>
      </c>
      <c r="CG790" s="134" t="s">
        <v>4790</v>
      </c>
      <c r="CH790" s="98">
        <v>0</v>
      </c>
      <c r="CI790" s="99" t="str">
        <f>IFERROR(VLOOKUP(ROWS($CG$4:CG790),$CF$4:$CG$2337,2,0),"")</f>
        <v>Komarów (pow. zamojski, woj. lubelskie)</v>
      </c>
      <c r="CJ790" s="98">
        <v>0</v>
      </c>
    </row>
    <row r="791" spans="2:88">
      <c r="B791" s="98">
        <f>IF(ISNUMBER(SEARCH('ankieta ESG'!$E$11,C791)),MAX(B$3:$B790)+1,0)</f>
        <v>788</v>
      </c>
      <c r="C791" s="99" t="s">
        <v>832</v>
      </c>
      <c r="D791" s="98">
        <v>0</v>
      </c>
      <c r="E791" s="99" t="str">
        <f>IFERROR(VLOOKUP(ROWS($C$4:C791),$B$4:$C$1385,2,0),"")</f>
        <v>18.20.Z Reprodukcja zapisanych nośników informacji (PKD 2025)</v>
      </c>
      <c r="F791" s="98">
        <v>0</v>
      </c>
      <c r="AM791" s="98">
        <f>IF(ISNUMBER(SEARCH('ankieta ESG'!$G$180,AN791)),MAX(AM$3:$AM790)+1,0)</f>
        <v>788</v>
      </c>
      <c r="AN791" s="134" t="s">
        <v>4791</v>
      </c>
      <c r="AO791" s="98">
        <v>0</v>
      </c>
      <c r="AP791" s="99" t="str">
        <f>IFERROR(VLOOKUP(ROWS($AN$4:AN791),$AM$4:$AN$2337,2,0),"")</f>
        <v>Komarówka Podlaska (pow. radzyński, woj. lubelskie)</v>
      </c>
      <c r="AQ791" s="98">
        <v>0</v>
      </c>
      <c r="AR791" s="98">
        <f>IF(ISNUMBER(SEARCH('ankieta ESG'!$G$181,AS791)),MAX($AR$3:AR790)+1,0)</f>
        <v>788</v>
      </c>
      <c r="AS791" s="134" t="s">
        <v>4791</v>
      </c>
      <c r="AT791" s="98">
        <v>0</v>
      </c>
      <c r="AU791" s="99" t="str">
        <f>IFERROR(VLOOKUP(ROWS($AS$4:AS791),$AR$4:$AS$2337,2,0),"")</f>
        <v>Komarówka Podlaska (pow. radzyński, woj. lubelskie)</v>
      </c>
      <c r="AV791" s="98">
        <v>0</v>
      </c>
      <c r="AW791" s="98">
        <f>IF(ISNUMBER(SEARCH('ankieta ESG'!$G$182,AX791)),MAX($AW$3:AW790)+1,0)</f>
        <v>788</v>
      </c>
      <c r="AX791" s="134" t="s">
        <v>4791</v>
      </c>
      <c r="AY791" s="98">
        <v>0</v>
      </c>
      <c r="AZ791" s="99" t="str">
        <f>IFERROR(VLOOKUP(ROWS($AX$4:AX791),$AW$4:$AX$2337,2,0),"")</f>
        <v>Komarówka Podlaska (pow. radzyński, woj. lubelskie)</v>
      </c>
      <c r="BA791" s="98">
        <v>0</v>
      </c>
      <c r="BB791" s="98">
        <f>IF(ISNUMBER(SEARCH('ankieta ESG'!$G$183,BC791)),MAX($BB$3:BB790)+1,0)</f>
        <v>788</v>
      </c>
      <c r="BC791" s="134" t="s">
        <v>4791</v>
      </c>
      <c r="BD791" s="98">
        <v>0</v>
      </c>
      <c r="BE791" s="99" t="str">
        <f>IFERROR(VLOOKUP(ROWS($BC$4:BC791),$BB$4:$BC$2337,2,0),"")</f>
        <v>Komarówka Podlaska (pow. radzyński, woj. lubelskie)</v>
      </c>
      <c r="BF791" s="98">
        <v>0</v>
      </c>
      <c r="BG791" s="98">
        <f>IF(ISNUMBER(SEARCH('ankieta ESG'!$G$184,BH791)),MAX($BG$3:BG790)+1,0)</f>
        <v>788</v>
      </c>
      <c r="BH791" s="134" t="s">
        <v>4791</v>
      </c>
      <c r="BI791" s="98">
        <v>0</v>
      </c>
      <c r="BJ791" s="99" t="str">
        <f>IFERROR(VLOOKUP(ROWS($BH$4:BH791),$BG$4:$BH$2337,2,0),"")</f>
        <v>Komarówka Podlaska (pow. radzyński, woj. lubelskie)</v>
      </c>
      <c r="BK791" s="98">
        <v>0</v>
      </c>
      <c r="BL791" s="98">
        <f>IF(ISNUMBER(SEARCH('ankieta ESG'!$G$185,BM791)),MAX($BL$3:BL790)+1,0)</f>
        <v>788</v>
      </c>
      <c r="BM791" s="134" t="s">
        <v>4791</v>
      </c>
      <c r="BN791" s="98">
        <v>0</v>
      </c>
      <c r="BO791" s="99" t="str">
        <f>IFERROR(VLOOKUP(ROWS($BM$4:BM791),$BL$4:$BM$2337,2,0),"")</f>
        <v>Komarówka Podlaska (pow. radzyński, woj. lubelskie)</v>
      </c>
      <c r="BP791" s="98">
        <v>0</v>
      </c>
      <c r="BQ791" s="98">
        <f>IF(ISNUMBER(SEARCH('ankieta ESG'!$G$186,BR791)),MAX($BQ$3:BQ790)+1,0)</f>
        <v>788</v>
      </c>
      <c r="BR791" s="134" t="s">
        <v>4791</v>
      </c>
      <c r="BS791" s="98">
        <v>0</v>
      </c>
      <c r="BT791" s="99" t="str">
        <f>IFERROR(VLOOKUP(ROWS($BR$4:BR791),$BQ$4:$BR$2337,2,0),"")</f>
        <v>Komarówka Podlaska (pow. radzyński, woj. lubelskie)</v>
      </c>
      <c r="BU791" s="98">
        <v>0</v>
      </c>
      <c r="BV791" s="98">
        <f>IF(ISNUMBER(SEARCH('ankieta ESG'!$G$187,BW791)),MAX($BV$3:BV790)+1,0)</f>
        <v>788</v>
      </c>
      <c r="BW791" s="134" t="s">
        <v>4791</v>
      </c>
      <c r="BX791" s="98">
        <v>0</v>
      </c>
      <c r="BY791" s="99" t="str">
        <f>IFERROR(VLOOKUP(ROWS($BW$4:BW791),$BV$4:$BW$2337,2,0),"")</f>
        <v>Komarówka Podlaska (pow. radzyński, woj. lubelskie)</v>
      </c>
      <c r="BZ791" s="98">
        <v>0</v>
      </c>
      <c r="CA791" s="98">
        <f>IF(ISNUMBER(SEARCH('ankieta ESG'!$G$188,CB791)),MAX($CA$3:CA790)+1,0)</f>
        <v>788</v>
      </c>
      <c r="CB791" s="134" t="s">
        <v>4791</v>
      </c>
      <c r="CC791" s="98">
        <v>0</v>
      </c>
      <c r="CD791" s="99" t="str">
        <f>IFERROR(VLOOKUP(ROWS($CB$4:CB791),$CA$4:$CB$2337,2,0),"")</f>
        <v>Komarówka Podlaska (pow. radzyński, woj. lubelskie)</v>
      </c>
      <c r="CE791" s="98">
        <v>0</v>
      </c>
      <c r="CF791" s="98">
        <f>IF(ISNUMBER(SEARCH('ankieta ESG'!$G$189,CG791)),MAX($CF$3:CF790)+1,0)</f>
        <v>788</v>
      </c>
      <c r="CG791" s="134" t="s">
        <v>4791</v>
      </c>
      <c r="CH791" s="98">
        <v>0</v>
      </c>
      <c r="CI791" s="99" t="str">
        <f>IFERROR(VLOOKUP(ROWS($CG$4:CG791),$CF$4:$CG$2337,2,0),"")</f>
        <v>Komarówka Podlaska (pow. radzyński, woj. lubelskie)</v>
      </c>
      <c r="CJ791" s="98">
        <v>0</v>
      </c>
    </row>
    <row r="792" spans="2:88">
      <c r="B792" s="98">
        <f>IF(ISNUMBER(SEARCH('ankieta ESG'!$E$11,C792)),MAX(B$3:$B791)+1,0)</f>
        <v>789</v>
      </c>
      <c r="C792" s="99" t="s">
        <v>833</v>
      </c>
      <c r="D792" s="98">
        <v>0</v>
      </c>
      <c r="E792" s="99" t="str">
        <f>IFERROR(VLOOKUP(ROWS($C$4:C792),$B$4:$C$1385,2,0),"")</f>
        <v>19.10.Z Wytwarzanie i przetwarzanie koksu (PKD 2025)</v>
      </c>
      <c r="F792" s="98">
        <v>0</v>
      </c>
      <c r="AM792" s="98">
        <f>IF(ISNUMBER(SEARCH('ankieta ESG'!$G$180,AN792)),MAX(AM$3:$AM791)+1,0)</f>
        <v>789</v>
      </c>
      <c r="AN792" s="134" t="s">
        <v>4792</v>
      </c>
      <c r="AO792" s="98">
        <v>0</v>
      </c>
      <c r="AP792" s="99" t="str">
        <f>IFERROR(VLOOKUP(ROWS($AN$4:AN792),$AM$4:$AN$2337,2,0),"")</f>
        <v>Komorniki (pow. poznański, woj. wielkopolskie)</v>
      </c>
      <c r="AQ792" s="98">
        <v>0</v>
      </c>
      <c r="AR792" s="98">
        <f>IF(ISNUMBER(SEARCH('ankieta ESG'!$G$181,AS792)),MAX($AR$3:AR791)+1,0)</f>
        <v>789</v>
      </c>
      <c r="AS792" s="134" t="s">
        <v>4792</v>
      </c>
      <c r="AT792" s="98">
        <v>0</v>
      </c>
      <c r="AU792" s="99" t="str">
        <f>IFERROR(VLOOKUP(ROWS($AS$4:AS792),$AR$4:$AS$2337,2,0),"")</f>
        <v>Komorniki (pow. poznański, woj. wielkopolskie)</v>
      </c>
      <c r="AV792" s="98">
        <v>0</v>
      </c>
      <c r="AW792" s="98">
        <f>IF(ISNUMBER(SEARCH('ankieta ESG'!$G$182,AX792)),MAX($AW$3:AW791)+1,0)</f>
        <v>789</v>
      </c>
      <c r="AX792" s="134" t="s">
        <v>4792</v>
      </c>
      <c r="AY792" s="98">
        <v>0</v>
      </c>
      <c r="AZ792" s="99" t="str">
        <f>IFERROR(VLOOKUP(ROWS($AX$4:AX792),$AW$4:$AX$2337,2,0),"")</f>
        <v>Komorniki (pow. poznański, woj. wielkopolskie)</v>
      </c>
      <c r="BA792" s="98">
        <v>0</v>
      </c>
      <c r="BB792" s="98">
        <f>IF(ISNUMBER(SEARCH('ankieta ESG'!$G$183,BC792)),MAX($BB$3:BB791)+1,0)</f>
        <v>789</v>
      </c>
      <c r="BC792" s="134" t="s">
        <v>4792</v>
      </c>
      <c r="BD792" s="98">
        <v>0</v>
      </c>
      <c r="BE792" s="99" t="str">
        <f>IFERROR(VLOOKUP(ROWS($BC$4:BC792),$BB$4:$BC$2337,2,0),"")</f>
        <v>Komorniki (pow. poznański, woj. wielkopolskie)</v>
      </c>
      <c r="BF792" s="98">
        <v>0</v>
      </c>
      <c r="BG792" s="98">
        <f>IF(ISNUMBER(SEARCH('ankieta ESG'!$G$184,BH792)),MAX($BG$3:BG791)+1,0)</f>
        <v>789</v>
      </c>
      <c r="BH792" s="134" t="s">
        <v>4792</v>
      </c>
      <c r="BI792" s="98">
        <v>0</v>
      </c>
      <c r="BJ792" s="99" t="str">
        <f>IFERROR(VLOOKUP(ROWS($BH$4:BH792),$BG$4:$BH$2337,2,0),"")</f>
        <v>Komorniki (pow. poznański, woj. wielkopolskie)</v>
      </c>
      <c r="BK792" s="98">
        <v>0</v>
      </c>
      <c r="BL792" s="98">
        <f>IF(ISNUMBER(SEARCH('ankieta ESG'!$G$185,BM792)),MAX($BL$3:BL791)+1,0)</f>
        <v>789</v>
      </c>
      <c r="BM792" s="134" t="s">
        <v>4792</v>
      </c>
      <c r="BN792" s="98">
        <v>0</v>
      </c>
      <c r="BO792" s="99" t="str">
        <f>IFERROR(VLOOKUP(ROWS($BM$4:BM792),$BL$4:$BM$2337,2,0),"")</f>
        <v>Komorniki (pow. poznański, woj. wielkopolskie)</v>
      </c>
      <c r="BP792" s="98">
        <v>0</v>
      </c>
      <c r="BQ792" s="98">
        <f>IF(ISNUMBER(SEARCH('ankieta ESG'!$G$186,BR792)),MAX($BQ$3:BQ791)+1,0)</f>
        <v>789</v>
      </c>
      <c r="BR792" s="134" t="s">
        <v>4792</v>
      </c>
      <c r="BS792" s="98">
        <v>0</v>
      </c>
      <c r="BT792" s="99" t="str">
        <f>IFERROR(VLOOKUP(ROWS($BR$4:BR792),$BQ$4:$BR$2337,2,0),"")</f>
        <v>Komorniki (pow. poznański, woj. wielkopolskie)</v>
      </c>
      <c r="BU792" s="98">
        <v>0</v>
      </c>
      <c r="BV792" s="98">
        <f>IF(ISNUMBER(SEARCH('ankieta ESG'!$G$187,BW792)),MAX($BV$3:BV791)+1,0)</f>
        <v>789</v>
      </c>
      <c r="BW792" s="134" t="s">
        <v>4792</v>
      </c>
      <c r="BX792" s="98">
        <v>0</v>
      </c>
      <c r="BY792" s="99" t="str">
        <f>IFERROR(VLOOKUP(ROWS($BW$4:BW792),$BV$4:$BW$2337,2,0),"")</f>
        <v>Komorniki (pow. poznański, woj. wielkopolskie)</v>
      </c>
      <c r="BZ792" s="98">
        <v>0</v>
      </c>
      <c r="CA792" s="98">
        <f>IF(ISNUMBER(SEARCH('ankieta ESG'!$G$188,CB792)),MAX($CA$3:CA791)+1,0)</f>
        <v>789</v>
      </c>
      <c r="CB792" s="134" t="s">
        <v>4792</v>
      </c>
      <c r="CC792" s="98">
        <v>0</v>
      </c>
      <c r="CD792" s="99" t="str">
        <f>IFERROR(VLOOKUP(ROWS($CB$4:CB792),$CA$4:$CB$2337,2,0),"")</f>
        <v>Komorniki (pow. poznański, woj. wielkopolskie)</v>
      </c>
      <c r="CE792" s="98">
        <v>0</v>
      </c>
      <c r="CF792" s="98">
        <f>IF(ISNUMBER(SEARCH('ankieta ESG'!$G$189,CG792)),MAX($CF$3:CF791)+1,0)</f>
        <v>789</v>
      </c>
      <c r="CG792" s="134" t="s">
        <v>4792</v>
      </c>
      <c r="CH792" s="98">
        <v>0</v>
      </c>
      <c r="CI792" s="99" t="str">
        <f>IFERROR(VLOOKUP(ROWS($CG$4:CG792),$CF$4:$CG$2337,2,0),"")</f>
        <v>Komorniki (pow. poznański, woj. wielkopolskie)</v>
      </c>
      <c r="CJ792" s="98">
        <v>0</v>
      </c>
    </row>
    <row r="793" spans="2:88">
      <c r="B793" s="98">
        <f>IF(ISNUMBER(SEARCH('ankieta ESG'!$E$11,C793)),MAX(B$3:$B792)+1,0)</f>
        <v>790</v>
      </c>
      <c r="C793" s="99" t="s">
        <v>834</v>
      </c>
      <c r="D793" s="98">
        <v>0</v>
      </c>
      <c r="E793" s="99" t="str">
        <f>IFERROR(VLOOKUP(ROWS($C$4:C793),$B$4:$C$1385,2,0),"")</f>
        <v>19.20.Z Wytwarzanie i przetwarzanie produktów rafinacji ropy naftowej oraz produktów z paliw kopalnych (PKD 2025)</v>
      </c>
      <c r="F793" s="98">
        <v>0</v>
      </c>
      <c r="AM793" s="98">
        <f>IF(ISNUMBER(SEARCH('ankieta ESG'!$G$180,AN793)),MAX(AM$3:$AM792)+1,0)</f>
        <v>790</v>
      </c>
      <c r="AN793" s="134" t="s">
        <v>4793</v>
      </c>
      <c r="AO793" s="98">
        <v>0</v>
      </c>
      <c r="AP793" s="99" t="str">
        <f>IFERROR(VLOOKUP(ROWS($AN$4:AN793),$AM$4:$AN$2337,2,0),"")</f>
        <v>Komprachcice (pow. opolski, woj. opolskie)</v>
      </c>
      <c r="AQ793" s="98">
        <v>0</v>
      </c>
      <c r="AR793" s="98">
        <f>IF(ISNUMBER(SEARCH('ankieta ESG'!$G$181,AS793)),MAX($AR$3:AR792)+1,0)</f>
        <v>790</v>
      </c>
      <c r="AS793" s="134" t="s">
        <v>4793</v>
      </c>
      <c r="AT793" s="98">
        <v>0</v>
      </c>
      <c r="AU793" s="99" t="str">
        <f>IFERROR(VLOOKUP(ROWS($AS$4:AS793),$AR$4:$AS$2337,2,0),"")</f>
        <v>Komprachcice (pow. opolski, woj. opolskie)</v>
      </c>
      <c r="AV793" s="98">
        <v>0</v>
      </c>
      <c r="AW793" s="98">
        <f>IF(ISNUMBER(SEARCH('ankieta ESG'!$G$182,AX793)),MAX($AW$3:AW792)+1,0)</f>
        <v>790</v>
      </c>
      <c r="AX793" s="134" t="s">
        <v>4793</v>
      </c>
      <c r="AY793" s="98">
        <v>0</v>
      </c>
      <c r="AZ793" s="99" t="str">
        <f>IFERROR(VLOOKUP(ROWS($AX$4:AX793),$AW$4:$AX$2337,2,0),"")</f>
        <v>Komprachcice (pow. opolski, woj. opolskie)</v>
      </c>
      <c r="BA793" s="98">
        <v>0</v>
      </c>
      <c r="BB793" s="98">
        <f>IF(ISNUMBER(SEARCH('ankieta ESG'!$G$183,BC793)),MAX($BB$3:BB792)+1,0)</f>
        <v>790</v>
      </c>
      <c r="BC793" s="134" t="s">
        <v>4793</v>
      </c>
      <c r="BD793" s="98">
        <v>0</v>
      </c>
      <c r="BE793" s="99" t="str">
        <f>IFERROR(VLOOKUP(ROWS($BC$4:BC793),$BB$4:$BC$2337,2,0),"")</f>
        <v>Komprachcice (pow. opolski, woj. opolskie)</v>
      </c>
      <c r="BF793" s="98">
        <v>0</v>
      </c>
      <c r="BG793" s="98">
        <f>IF(ISNUMBER(SEARCH('ankieta ESG'!$G$184,BH793)),MAX($BG$3:BG792)+1,0)</f>
        <v>790</v>
      </c>
      <c r="BH793" s="134" t="s">
        <v>4793</v>
      </c>
      <c r="BI793" s="98">
        <v>0</v>
      </c>
      <c r="BJ793" s="99" t="str">
        <f>IFERROR(VLOOKUP(ROWS($BH$4:BH793),$BG$4:$BH$2337,2,0),"")</f>
        <v>Komprachcice (pow. opolski, woj. opolskie)</v>
      </c>
      <c r="BK793" s="98">
        <v>0</v>
      </c>
      <c r="BL793" s="98">
        <f>IF(ISNUMBER(SEARCH('ankieta ESG'!$G$185,BM793)),MAX($BL$3:BL792)+1,0)</f>
        <v>790</v>
      </c>
      <c r="BM793" s="134" t="s">
        <v>4793</v>
      </c>
      <c r="BN793" s="98">
        <v>0</v>
      </c>
      <c r="BO793" s="99" t="str">
        <f>IFERROR(VLOOKUP(ROWS($BM$4:BM793),$BL$4:$BM$2337,2,0),"")</f>
        <v>Komprachcice (pow. opolski, woj. opolskie)</v>
      </c>
      <c r="BP793" s="98">
        <v>0</v>
      </c>
      <c r="BQ793" s="98">
        <f>IF(ISNUMBER(SEARCH('ankieta ESG'!$G$186,BR793)),MAX($BQ$3:BQ792)+1,0)</f>
        <v>790</v>
      </c>
      <c r="BR793" s="134" t="s">
        <v>4793</v>
      </c>
      <c r="BS793" s="98">
        <v>0</v>
      </c>
      <c r="BT793" s="99" t="str">
        <f>IFERROR(VLOOKUP(ROWS($BR$4:BR793),$BQ$4:$BR$2337,2,0),"")</f>
        <v>Komprachcice (pow. opolski, woj. opolskie)</v>
      </c>
      <c r="BU793" s="98">
        <v>0</v>
      </c>
      <c r="BV793" s="98">
        <f>IF(ISNUMBER(SEARCH('ankieta ESG'!$G$187,BW793)),MAX($BV$3:BV792)+1,0)</f>
        <v>790</v>
      </c>
      <c r="BW793" s="134" t="s">
        <v>4793</v>
      </c>
      <c r="BX793" s="98">
        <v>0</v>
      </c>
      <c r="BY793" s="99" t="str">
        <f>IFERROR(VLOOKUP(ROWS($BW$4:BW793),$BV$4:$BW$2337,2,0),"")</f>
        <v>Komprachcice (pow. opolski, woj. opolskie)</v>
      </c>
      <c r="BZ793" s="98">
        <v>0</v>
      </c>
      <c r="CA793" s="98">
        <f>IF(ISNUMBER(SEARCH('ankieta ESG'!$G$188,CB793)),MAX($CA$3:CA792)+1,0)</f>
        <v>790</v>
      </c>
      <c r="CB793" s="134" t="s">
        <v>4793</v>
      </c>
      <c r="CC793" s="98">
        <v>0</v>
      </c>
      <c r="CD793" s="99" t="str">
        <f>IFERROR(VLOOKUP(ROWS($CB$4:CB793),$CA$4:$CB$2337,2,0),"")</f>
        <v>Komprachcice (pow. opolski, woj. opolskie)</v>
      </c>
      <c r="CE793" s="98">
        <v>0</v>
      </c>
      <c r="CF793" s="98">
        <f>IF(ISNUMBER(SEARCH('ankieta ESG'!$G$189,CG793)),MAX($CF$3:CF792)+1,0)</f>
        <v>790</v>
      </c>
      <c r="CG793" s="134" t="s">
        <v>4793</v>
      </c>
      <c r="CH793" s="98">
        <v>0</v>
      </c>
      <c r="CI793" s="99" t="str">
        <f>IFERROR(VLOOKUP(ROWS($CG$4:CG793),$CF$4:$CG$2337,2,0),"")</f>
        <v>Komprachcice (pow. opolski, woj. opolskie)</v>
      </c>
      <c r="CJ793" s="98">
        <v>0</v>
      </c>
    </row>
    <row r="794" spans="2:88">
      <c r="B794" s="98">
        <f>IF(ISNUMBER(SEARCH('ankieta ESG'!$E$11,C794)),MAX(B$3:$B793)+1,0)</f>
        <v>791</v>
      </c>
      <c r="C794" s="99" t="s">
        <v>835</v>
      </c>
      <c r="D794" s="98">
        <v>0</v>
      </c>
      <c r="E794" s="99" t="str">
        <f>IFERROR(VLOOKUP(ROWS($C$4:C794),$B$4:$C$1385,2,0),"")</f>
        <v>20.11.Z Produkcja gazów technicznych (PKD 2025)</v>
      </c>
      <c r="F794" s="98">
        <v>0</v>
      </c>
      <c r="AM794" s="98">
        <f>IF(ISNUMBER(SEARCH('ankieta ESG'!$G$180,AN794)),MAX(AM$3:$AM793)+1,0)</f>
        <v>791</v>
      </c>
      <c r="AN794" s="134" t="s">
        <v>4794</v>
      </c>
      <c r="AO794" s="98">
        <v>0</v>
      </c>
      <c r="AP794" s="99" t="str">
        <f>IFERROR(VLOOKUP(ROWS($AN$4:AN794),$AM$4:$AN$2337,2,0),"")</f>
        <v>Konarzyny (pow. chojnicki, woj. pomorskie)</v>
      </c>
      <c r="AQ794" s="98">
        <v>0</v>
      </c>
      <c r="AR794" s="98">
        <f>IF(ISNUMBER(SEARCH('ankieta ESG'!$G$181,AS794)),MAX($AR$3:AR793)+1,0)</f>
        <v>791</v>
      </c>
      <c r="AS794" s="134" t="s">
        <v>4794</v>
      </c>
      <c r="AT794" s="98">
        <v>0</v>
      </c>
      <c r="AU794" s="99" t="str">
        <f>IFERROR(VLOOKUP(ROWS($AS$4:AS794),$AR$4:$AS$2337,2,0),"")</f>
        <v>Konarzyny (pow. chojnicki, woj. pomorskie)</v>
      </c>
      <c r="AV794" s="98">
        <v>0</v>
      </c>
      <c r="AW794" s="98">
        <f>IF(ISNUMBER(SEARCH('ankieta ESG'!$G$182,AX794)),MAX($AW$3:AW793)+1,0)</f>
        <v>791</v>
      </c>
      <c r="AX794" s="134" t="s">
        <v>4794</v>
      </c>
      <c r="AY794" s="98">
        <v>0</v>
      </c>
      <c r="AZ794" s="99" t="str">
        <f>IFERROR(VLOOKUP(ROWS($AX$4:AX794),$AW$4:$AX$2337,2,0),"")</f>
        <v>Konarzyny (pow. chojnicki, woj. pomorskie)</v>
      </c>
      <c r="BA794" s="98">
        <v>0</v>
      </c>
      <c r="BB794" s="98">
        <f>IF(ISNUMBER(SEARCH('ankieta ESG'!$G$183,BC794)),MAX($BB$3:BB793)+1,0)</f>
        <v>791</v>
      </c>
      <c r="BC794" s="134" t="s">
        <v>4794</v>
      </c>
      <c r="BD794" s="98">
        <v>0</v>
      </c>
      <c r="BE794" s="99" t="str">
        <f>IFERROR(VLOOKUP(ROWS($BC$4:BC794),$BB$4:$BC$2337,2,0),"")</f>
        <v>Konarzyny (pow. chojnicki, woj. pomorskie)</v>
      </c>
      <c r="BF794" s="98">
        <v>0</v>
      </c>
      <c r="BG794" s="98">
        <f>IF(ISNUMBER(SEARCH('ankieta ESG'!$G$184,BH794)),MAX($BG$3:BG793)+1,0)</f>
        <v>791</v>
      </c>
      <c r="BH794" s="134" t="s">
        <v>4794</v>
      </c>
      <c r="BI794" s="98">
        <v>0</v>
      </c>
      <c r="BJ794" s="99" t="str">
        <f>IFERROR(VLOOKUP(ROWS($BH$4:BH794),$BG$4:$BH$2337,2,0),"")</f>
        <v>Konarzyny (pow. chojnicki, woj. pomorskie)</v>
      </c>
      <c r="BK794" s="98">
        <v>0</v>
      </c>
      <c r="BL794" s="98">
        <f>IF(ISNUMBER(SEARCH('ankieta ESG'!$G$185,BM794)),MAX($BL$3:BL793)+1,0)</f>
        <v>791</v>
      </c>
      <c r="BM794" s="134" t="s">
        <v>4794</v>
      </c>
      <c r="BN794" s="98">
        <v>0</v>
      </c>
      <c r="BO794" s="99" t="str">
        <f>IFERROR(VLOOKUP(ROWS($BM$4:BM794),$BL$4:$BM$2337,2,0),"")</f>
        <v>Konarzyny (pow. chojnicki, woj. pomorskie)</v>
      </c>
      <c r="BP794" s="98">
        <v>0</v>
      </c>
      <c r="BQ794" s="98">
        <f>IF(ISNUMBER(SEARCH('ankieta ESG'!$G$186,BR794)),MAX($BQ$3:BQ793)+1,0)</f>
        <v>791</v>
      </c>
      <c r="BR794" s="134" t="s">
        <v>4794</v>
      </c>
      <c r="BS794" s="98">
        <v>0</v>
      </c>
      <c r="BT794" s="99" t="str">
        <f>IFERROR(VLOOKUP(ROWS($BR$4:BR794),$BQ$4:$BR$2337,2,0),"")</f>
        <v>Konarzyny (pow. chojnicki, woj. pomorskie)</v>
      </c>
      <c r="BU794" s="98">
        <v>0</v>
      </c>
      <c r="BV794" s="98">
        <f>IF(ISNUMBER(SEARCH('ankieta ESG'!$G$187,BW794)),MAX($BV$3:BV793)+1,0)</f>
        <v>791</v>
      </c>
      <c r="BW794" s="134" t="s">
        <v>4794</v>
      </c>
      <c r="BX794" s="98">
        <v>0</v>
      </c>
      <c r="BY794" s="99" t="str">
        <f>IFERROR(VLOOKUP(ROWS($BW$4:BW794),$BV$4:$BW$2337,2,0),"")</f>
        <v>Konarzyny (pow. chojnicki, woj. pomorskie)</v>
      </c>
      <c r="BZ794" s="98">
        <v>0</v>
      </c>
      <c r="CA794" s="98">
        <f>IF(ISNUMBER(SEARCH('ankieta ESG'!$G$188,CB794)),MAX($CA$3:CA793)+1,0)</f>
        <v>791</v>
      </c>
      <c r="CB794" s="134" t="s">
        <v>4794</v>
      </c>
      <c r="CC794" s="98">
        <v>0</v>
      </c>
      <c r="CD794" s="99" t="str">
        <f>IFERROR(VLOOKUP(ROWS($CB$4:CB794),$CA$4:$CB$2337,2,0),"")</f>
        <v>Konarzyny (pow. chojnicki, woj. pomorskie)</v>
      </c>
      <c r="CE794" s="98">
        <v>0</v>
      </c>
      <c r="CF794" s="98">
        <f>IF(ISNUMBER(SEARCH('ankieta ESG'!$G$189,CG794)),MAX($CF$3:CF793)+1,0)</f>
        <v>791</v>
      </c>
      <c r="CG794" s="134" t="s">
        <v>4794</v>
      </c>
      <c r="CH794" s="98">
        <v>0</v>
      </c>
      <c r="CI794" s="99" t="str">
        <f>IFERROR(VLOOKUP(ROWS($CG$4:CG794),$CF$4:$CG$2337,2,0),"")</f>
        <v>Konarzyny (pow. chojnicki, woj. pomorskie)</v>
      </c>
      <c r="CJ794" s="98">
        <v>0</v>
      </c>
    </row>
    <row r="795" spans="2:88">
      <c r="B795" s="98">
        <f>IF(ISNUMBER(SEARCH('ankieta ESG'!$E$11,C795)),MAX(B$3:$B794)+1,0)</f>
        <v>792</v>
      </c>
      <c r="C795" s="99" t="s">
        <v>836</v>
      </c>
      <c r="D795" s="98">
        <v>0</v>
      </c>
      <c r="E795" s="99" t="str">
        <f>IFERROR(VLOOKUP(ROWS($C$4:C795),$B$4:$C$1385,2,0),"")</f>
        <v>20.12.Z Produkcja barwników i pigmentów (PKD 2025)</v>
      </c>
      <c r="F795" s="98">
        <v>0</v>
      </c>
      <c r="AM795" s="98">
        <f>IF(ISNUMBER(SEARCH('ankieta ESG'!$G$180,AN795)),MAX(AM$3:$AM794)+1,0)</f>
        <v>792</v>
      </c>
      <c r="AN795" s="134" t="s">
        <v>4795</v>
      </c>
      <c r="AO795" s="98">
        <v>0</v>
      </c>
      <c r="AP795" s="99" t="str">
        <f>IFERROR(VLOOKUP(ROWS($AN$4:AN795),$AM$4:$AN$2337,2,0),"")</f>
        <v>Kondratowice (pow. strzeliński, woj. dolnośląskie)</v>
      </c>
      <c r="AQ795" s="98">
        <v>0</v>
      </c>
      <c r="AR795" s="98">
        <f>IF(ISNUMBER(SEARCH('ankieta ESG'!$G$181,AS795)),MAX($AR$3:AR794)+1,0)</f>
        <v>792</v>
      </c>
      <c r="AS795" s="134" t="s">
        <v>4795</v>
      </c>
      <c r="AT795" s="98">
        <v>0</v>
      </c>
      <c r="AU795" s="99" t="str">
        <f>IFERROR(VLOOKUP(ROWS($AS$4:AS795),$AR$4:$AS$2337,2,0),"")</f>
        <v>Kondratowice (pow. strzeliński, woj. dolnośląskie)</v>
      </c>
      <c r="AV795" s="98">
        <v>0</v>
      </c>
      <c r="AW795" s="98">
        <f>IF(ISNUMBER(SEARCH('ankieta ESG'!$G$182,AX795)),MAX($AW$3:AW794)+1,0)</f>
        <v>792</v>
      </c>
      <c r="AX795" s="134" t="s">
        <v>4795</v>
      </c>
      <c r="AY795" s="98">
        <v>0</v>
      </c>
      <c r="AZ795" s="99" t="str">
        <f>IFERROR(VLOOKUP(ROWS($AX$4:AX795),$AW$4:$AX$2337,2,0),"")</f>
        <v>Kondratowice (pow. strzeliński, woj. dolnośląskie)</v>
      </c>
      <c r="BA795" s="98">
        <v>0</v>
      </c>
      <c r="BB795" s="98">
        <f>IF(ISNUMBER(SEARCH('ankieta ESG'!$G$183,BC795)),MAX($BB$3:BB794)+1,0)</f>
        <v>792</v>
      </c>
      <c r="BC795" s="134" t="s">
        <v>4795</v>
      </c>
      <c r="BD795" s="98">
        <v>0</v>
      </c>
      <c r="BE795" s="99" t="str">
        <f>IFERROR(VLOOKUP(ROWS($BC$4:BC795),$BB$4:$BC$2337,2,0),"")</f>
        <v>Kondratowice (pow. strzeliński, woj. dolnośląskie)</v>
      </c>
      <c r="BF795" s="98">
        <v>0</v>
      </c>
      <c r="BG795" s="98">
        <f>IF(ISNUMBER(SEARCH('ankieta ESG'!$G$184,BH795)),MAX($BG$3:BG794)+1,0)</f>
        <v>792</v>
      </c>
      <c r="BH795" s="134" t="s">
        <v>4795</v>
      </c>
      <c r="BI795" s="98">
        <v>0</v>
      </c>
      <c r="BJ795" s="99" t="str">
        <f>IFERROR(VLOOKUP(ROWS($BH$4:BH795),$BG$4:$BH$2337,2,0),"")</f>
        <v>Kondratowice (pow. strzeliński, woj. dolnośląskie)</v>
      </c>
      <c r="BK795" s="98">
        <v>0</v>
      </c>
      <c r="BL795" s="98">
        <f>IF(ISNUMBER(SEARCH('ankieta ESG'!$G$185,BM795)),MAX($BL$3:BL794)+1,0)</f>
        <v>792</v>
      </c>
      <c r="BM795" s="134" t="s">
        <v>4795</v>
      </c>
      <c r="BN795" s="98">
        <v>0</v>
      </c>
      <c r="BO795" s="99" t="str">
        <f>IFERROR(VLOOKUP(ROWS($BM$4:BM795),$BL$4:$BM$2337,2,0),"")</f>
        <v>Kondratowice (pow. strzeliński, woj. dolnośląskie)</v>
      </c>
      <c r="BP795" s="98">
        <v>0</v>
      </c>
      <c r="BQ795" s="98">
        <f>IF(ISNUMBER(SEARCH('ankieta ESG'!$G$186,BR795)),MAX($BQ$3:BQ794)+1,0)</f>
        <v>792</v>
      </c>
      <c r="BR795" s="134" t="s">
        <v>4795</v>
      </c>
      <c r="BS795" s="98">
        <v>0</v>
      </c>
      <c r="BT795" s="99" t="str">
        <f>IFERROR(VLOOKUP(ROWS($BR$4:BR795),$BQ$4:$BR$2337,2,0),"")</f>
        <v>Kondratowice (pow. strzeliński, woj. dolnośląskie)</v>
      </c>
      <c r="BU795" s="98">
        <v>0</v>
      </c>
      <c r="BV795" s="98">
        <f>IF(ISNUMBER(SEARCH('ankieta ESG'!$G$187,BW795)),MAX($BV$3:BV794)+1,0)</f>
        <v>792</v>
      </c>
      <c r="BW795" s="134" t="s">
        <v>4795</v>
      </c>
      <c r="BX795" s="98">
        <v>0</v>
      </c>
      <c r="BY795" s="99" t="str">
        <f>IFERROR(VLOOKUP(ROWS($BW$4:BW795),$BV$4:$BW$2337,2,0),"")</f>
        <v>Kondratowice (pow. strzeliński, woj. dolnośląskie)</v>
      </c>
      <c r="BZ795" s="98">
        <v>0</v>
      </c>
      <c r="CA795" s="98">
        <f>IF(ISNUMBER(SEARCH('ankieta ESG'!$G$188,CB795)),MAX($CA$3:CA794)+1,0)</f>
        <v>792</v>
      </c>
      <c r="CB795" s="134" t="s">
        <v>4795</v>
      </c>
      <c r="CC795" s="98">
        <v>0</v>
      </c>
      <c r="CD795" s="99" t="str">
        <f>IFERROR(VLOOKUP(ROWS($CB$4:CB795),$CA$4:$CB$2337,2,0),"")</f>
        <v>Kondratowice (pow. strzeliński, woj. dolnośląskie)</v>
      </c>
      <c r="CE795" s="98">
        <v>0</v>
      </c>
      <c r="CF795" s="98">
        <f>IF(ISNUMBER(SEARCH('ankieta ESG'!$G$189,CG795)),MAX($CF$3:CF794)+1,0)</f>
        <v>792</v>
      </c>
      <c r="CG795" s="134" t="s">
        <v>4795</v>
      </c>
      <c r="CH795" s="98">
        <v>0</v>
      </c>
      <c r="CI795" s="99" t="str">
        <f>IFERROR(VLOOKUP(ROWS($CG$4:CG795),$CF$4:$CG$2337,2,0),"")</f>
        <v>Kondratowice (pow. strzeliński, woj. dolnośląskie)</v>
      </c>
      <c r="CJ795" s="98">
        <v>0</v>
      </c>
    </row>
    <row r="796" spans="2:88">
      <c r="B796" s="98">
        <f>IF(ISNUMBER(SEARCH('ankieta ESG'!$E$11,C796)),MAX(B$3:$B795)+1,0)</f>
        <v>793</v>
      </c>
      <c r="C796" s="99" t="s">
        <v>837</v>
      </c>
      <c r="D796" s="98">
        <v>0</v>
      </c>
      <c r="E796" s="99" t="str">
        <f>IFERROR(VLOOKUP(ROWS($C$4:C796),$B$4:$C$1385,2,0),"")</f>
        <v>20.13.Z Produkcja pozostałych podstawowych chemikaliów nieorganicznych (PKD 2025)</v>
      </c>
      <c r="F796" s="98">
        <v>0</v>
      </c>
      <c r="AM796" s="98">
        <f>IF(ISNUMBER(SEARCH('ankieta ESG'!$G$180,AN796)),MAX(AM$3:$AM795)+1,0)</f>
        <v>793</v>
      </c>
      <c r="AN796" s="134" t="s">
        <v>4796</v>
      </c>
      <c r="AO796" s="98">
        <v>0</v>
      </c>
      <c r="AP796" s="99" t="str">
        <f>IFERROR(VLOOKUP(ROWS($AN$4:AN796),$AM$4:$AN$2337,2,0),"")</f>
        <v>Koneck (pow. aleksandrowski, woj. kujawsko-pomorskie)</v>
      </c>
      <c r="AQ796" s="98">
        <v>0</v>
      </c>
      <c r="AR796" s="98">
        <f>IF(ISNUMBER(SEARCH('ankieta ESG'!$G$181,AS796)),MAX($AR$3:AR795)+1,0)</f>
        <v>793</v>
      </c>
      <c r="AS796" s="134" t="s">
        <v>4796</v>
      </c>
      <c r="AT796" s="98">
        <v>0</v>
      </c>
      <c r="AU796" s="99" t="str">
        <f>IFERROR(VLOOKUP(ROWS($AS$4:AS796),$AR$4:$AS$2337,2,0),"")</f>
        <v>Koneck (pow. aleksandrowski, woj. kujawsko-pomorskie)</v>
      </c>
      <c r="AV796" s="98">
        <v>0</v>
      </c>
      <c r="AW796" s="98">
        <f>IF(ISNUMBER(SEARCH('ankieta ESG'!$G$182,AX796)),MAX($AW$3:AW795)+1,0)</f>
        <v>793</v>
      </c>
      <c r="AX796" s="134" t="s">
        <v>4796</v>
      </c>
      <c r="AY796" s="98">
        <v>0</v>
      </c>
      <c r="AZ796" s="99" t="str">
        <f>IFERROR(VLOOKUP(ROWS($AX$4:AX796),$AW$4:$AX$2337,2,0),"")</f>
        <v>Koneck (pow. aleksandrowski, woj. kujawsko-pomorskie)</v>
      </c>
      <c r="BA796" s="98">
        <v>0</v>
      </c>
      <c r="BB796" s="98">
        <f>IF(ISNUMBER(SEARCH('ankieta ESG'!$G$183,BC796)),MAX($BB$3:BB795)+1,0)</f>
        <v>793</v>
      </c>
      <c r="BC796" s="134" t="s">
        <v>4796</v>
      </c>
      <c r="BD796" s="98">
        <v>0</v>
      </c>
      <c r="BE796" s="99" t="str">
        <f>IFERROR(VLOOKUP(ROWS($BC$4:BC796),$BB$4:$BC$2337,2,0),"")</f>
        <v>Koneck (pow. aleksandrowski, woj. kujawsko-pomorskie)</v>
      </c>
      <c r="BF796" s="98">
        <v>0</v>
      </c>
      <c r="BG796" s="98">
        <f>IF(ISNUMBER(SEARCH('ankieta ESG'!$G$184,BH796)),MAX($BG$3:BG795)+1,0)</f>
        <v>793</v>
      </c>
      <c r="BH796" s="134" t="s">
        <v>4796</v>
      </c>
      <c r="BI796" s="98">
        <v>0</v>
      </c>
      <c r="BJ796" s="99" t="str">
        <f>IFERROR(VLOOKUP(ROWS($BH$4:BH796),$BG$4:$BH$2337,2,0),"")</f>
        <v>Koneck (pow. aleksandrowski, woj. kujawsko-pomorskie)</v>
      </c>
      <c r="BK796" s="98">
        <v>0</v>
      </c>
      <c r="BL796" s="98">
        <f>IF(ISNUMBER(SEARCH('ankieta ESG'!$G$185,BM796)),MAX($BL$3:BL795)+1,0)</f>
        <v>793</v>
      </c>
      <c r="BM796" s="134" t="s">
        <v>4796</v>
      </c>
      <c r="BN796" s="98">
        <v>0</v>
      </c>
      <c r="BO796" s="99" t="str">
        <f>IFERROR(VLOOKUP(ROWS($BM$4:BM796),$BL$4:$BM$2337,2,0),"")</f>
        <v>Koneck (pow. aleksandrowski, woj. kujawsko-pomorskie)</v>
      </c>
      <c r="BP796" s="98">
        <v>0</v>
      </c>
      <c r="BQ796" s="98">
        <f>IF(ISNUMBER(SEARCH('ankieta ESG'!$G$186,BR796)),MAX($BQ$3:BQ795)+1,0)</f>
        <v>793</v>
      </c>
      <c r="BR796" s="134" t="s">
        <v>4796</v>
      </c>
      <c r="BS796" s="98">
        <v>0</v>
      </c>
      <c r="BT796" s="99" t="str">
        <f>IFERROR(VLOOKUP(ROWS($BR$4:BR796),$BQ$4:$BR$2337,2,0),"")</f>
        <v>Koneck (pow. aleksandrowski, woj. kujawsko-pomorskie)</v>
      </c>
      <c r="BU796" s="98">
        <v>0</v>
      </c>
      <c r="BV796" s="98">
        <f>IF(ISNUMBER(SEARCH('ankieta ESG'!$G$187,BW796)),MAX($BV$3:BV795)+1,0)</f>
        <v>793</v>
      </c>
      <c r="BW796" s="134" t="s">
        <v>4796</v>
      </c>
      <c r="BX796" s="98">
        <v>0</v>
      </c>
      <c r="BY796" s="99" t="str">
        <f>IFERROR(VLOOKUP(ROWS($BW$4:BW796),$BV$4:$BW$2337,2,0),"")</f>
        <v>Koneck (pow. aleksandrowski, woj. kujawsko-pomorskie)</v>
      </c>
      <c r="BZ796" s="98">
        <v>0</v>
      </c>
      <c r="CA796" s="98">
        <f>IF(ISNUMBER(SEARCH('ankieta ESG'!$G$188,CB796)),MAX($CA$3:CA795)+1,0)</f>
        <v>793</v>
      </c>
      <c r="CB796" s="134" t="s">
        <v>4796</v>
      </c>
      <c r="CC796" s="98">
        <v>0</v>
      </c>
      <c r="CD796" s="99" t="str">
        <f>IFERROR(VLOOKUP(ROWS($CB$4:CB796),$CA$4:$CB$2337,2,0),"")</f>
        <v>Koneck (pow. aleksandrowski, woj. kujawsko-pomorskie)</v>
      </c>
      <c r="CE796" s="98">
        <v>0</v>
      </c>
      <c r="CF796" s="98">
        <f>IF(ISNUMBER(SEARCH('ankieta ESG'!$G$189,CG796)),MAX($CF$3:CF795)+1,0)</f>
        <v>793</v>
      </c>
      <c r="CG796" s="134" t="s">
        <v>4796</v>
      </c>
      <c r="CH796" s="98">
        <v>0</v>
      </c>
      <c r="CI796" s="99" t="str">
        <f>IFERROR(VLOOKUP(ROWS($CG$4:CG796),$CF$4:$CG$2337,2,0),"")</f>
        <v>Koneck (pow. aleksandrowski, woj. kujawsko-pomorskie)</v>
      </c>
      <c r="CJ796" s="98">
        <v>0</v>
      </c>
    </row>
    <row r="797" spans="2:88">
      <c r="B797" s="98">
        <f>IF(ISNUMBER(SEARCH('ankieta ESG'!$E$11,C797)),MAX(B$3:$B796)+1,0)</f>
        <v>794</v>
      </c>
      <c r="C797" s="99" t="s">
        <v>838</v>
      </c>
      <c r="D797" s="98">
        <v>0</v>
      </c>
      <c r="E797" s="99" t="str">
        <f>IFERROR(VLOOKUP(ROWS($C$4:C797),$B$4:$C$1385,2,0),"")</f>
        <v>20.14.Z Produkcja pozostałych podstawowych chemikaliów organicznych (PKD 2025)</v>
      </c>
      <c r="F797" s="98">
        <v>0</v>
      </c>
      <c r="AM797" s="98">
        <f>IF(ISNUMBER(SEARCH('ankieta ESG'!$G$180,AN797)),MAX(AM$3:$AM796)+1,0)</f>
        <v>794</v>
      </c>
      <c r="AN797" s="134" t="s">
        <v>4797</v>
      </c>
      <c r="AO797" s="98">
        <v>0</v>
      </c>
      <c r="AP797" s="99" t="str">
        <f>IFERROR(VLOOKUP(ROWS($AN$4:AN797),$AM$4:$AN$2337,2,0),"")</f>
        <v>Koniecpol (pow. częstochowski, woj. śląskie)</v>
      </c>
      <c r="AQ797" s="98">
        <v>0</v>
      </c>
      <c r="AR797" s="98">
        <f>IF(ISNUMBER(SEARCH('ankieta ESG'!$G$181,AS797)),MAX($AR$3:AR796)+1,0)</f>
        <v>794</v>
      </c>
      <c r="AS797" s="134" t="s">
        <v>4797</v>
      </c>
      <c r="AT797" s="98">
        <v>0</v>
      </c>
      <c r="AU797" s="99" t="str">
        <f>IFERROR(VLOOKUP(ROWS($AS$4:AS797),$AR$4:$AS$2337,2,0),"")</f>
        <v>Koniecpol (pow. częstochowski, woj. śląskie)</v>
      </c>
      <c r="AV797" s="98">
        <v>0</v>
      </c>
      <c r="AW797" s="98">
        <f>IF(ISNUMBER(SEARCH('ankieta ESG'!$G$182,AX797)),MAX($AW$3:AW796)+1,0)</f>
        <v>794</v>
      </c>
      <c r="AX797" s="134" t="s">
        <v>4797</v>
      </c>
      <c r="AY797" s="98">
        <v>0</v>
      </c>
      <c r="AZ797" s="99" t="str">
        <f>IFERROR(VLOOKUP(ROWS($AX$4:AX797),$AW$4:$AX$2337,2,0),"")</f>
        <v>Koniecpol (pow. częstochowski, woj. śląskie)</v>
      </c>
      <c r="BA797" s="98">
        <v>0</v>
      </c>
      <c r="BB797" s="98">
        <f>IF(ISNUMBER(SEARCH('ankieta ESG'!$G$183,BC797)),MAX($BB$3:BB796)+1,0)</f>
        <v>794</v>
      </c>
      <c r="BC797" s="134" t="s">
        <v>4797</v>
      </c>
      <c r="BD797" s="98">
        <v>0</v>
      </c>
      <c r="BE797" s="99" t="str">
        <f>IFERROR(VLOOKUP(ROWS($BC$4:BC797),$BB$4:$BC$2337,2,0),"")</f>
        <v>Koniecpol (pow. częstochowski, woj. śląskie)</v>
      </c>
      <c r="BF797" s="98">
        <v>0</v>
      </c>
      <c r="BG797" s="98">
        <f>IF(ISNUMBER(SEARCH('ankieta ESG'!$G$184,BH797)),MAX($BG$3:BG796)+1,0)</f>
        <v>794</v>
      </c>
      <c r="BH797" s="134" t="s">
        <v>4797</v>
      </c>
      <c r="BI797" s="98">
        <v>0</v>
      </c>
      <c r="BJ797" s="99" t="str">
        <f>IFERROR(VLOOKUP(ROWS($BH$4:BH797),$BG$4:$BH$2337,2,0),"")</f>
        <v>Koniecpol (pow. częstochowski, woj. śląskie)</v>
      </c>
      <c r="BK797" s="98">
        <v>0</v>
      </c>
      <c r="BL797" s="98">
        <f>IF(ISNUMBER(SEARCH('ankieta ESG'!$G$185,BM797)),MAX($BL$3:BL796)+1,0)</f>
        <v>794</v>
      </c>
      <c r="BM797" s="134" t="s">
        <v>4797</v>
      </c>
      <c r="BN797" s="98">
        <v>0</v>
      </c>
      <c r="BO797" s="99" t="str">
        <f>IFERROR(VLOOKUP(ROWS($BM$4:BM797),$BL$4:$BM$2337,2,0),"")</f>
        <v>Koniecpol (pow. częstochowski, woj. śląskie)</v>
      </c>
      <c r="BP797" s="98">
        <v>0</v>
      </c>
      <c r="BQ797" s="98">
        <f>IF(ISNUMBER(SEARCH('ankieta ESG'!$G$186,BR797)),MAX($BQ$3:BQ796)+1,0)</f>
        <v>794</v>
      </c>
      <c r="BR797" s="134" t="s">
        <v>4797</v>
      </c>
      <c r="BS797" s="98">
        <v>0</v>
      </c>
      <c r="BT797" s="99" t="str">
        <f>IFERROR(VLOOKUP(ROWS($BR$4:BR797),$BQ$4:$BR$2337,2,0),"")</f>
        <v>Koniecpol (pow. częstochowski, woj. śląskie)</v>
      </c>
      <c r="BU797" s="98">
        <v>0</v>
      </c>
      <c r="BV797" s="98">
        <f>IF(ISNUMBER(SEARCH('ankieta ESG'!$G$187,BW797)),MAX($BV$3:BV796)+1,0)</f>
        <v>794</v>
      </c>
      <c r="BW797" s="134" t="s">
        <v>4797</v>
      </c>
      <c r="BX797" s="98">
        <v>0</v>
      </c>
      <c r="BY797" s="99" t="str">
        <f>IFERROR(VLOOKUP(ROWS($BW$4:BW797),$BV$4:$BW$2337,2,0),"")</f>
        <v>Koniecpol (pow. częstochowski, woj. śląskie)</v>
      </c>
      <c r="BZ797" s="98">
        <v>0</v>
      </c>
      <c r="CA797" s="98">
        <f>IF(ISNUMBER(SEARCH('ankieta ESG'!$G$188,CB797)),MAX($CA$3:CA796)+1,0)</f>
        <v>794</v>
      </c>
      <c r="CB797" s="134" t="s">
        <v>4797</v>
      </c>
      <c r="CC797" s="98">
        <v>0</v>
      </c>
      <c r="CD797" s="99" t="str">
        <f>IFERROR(VLOOKUP(ROWS($CB$4:CB797),$CA$4:$CB$2337,2,0),"")</f>
        <v>Koniecpol (pow. częstochowski, woj. śląskie)</v>
      </c>
      <c r="CE797" s="98">
        <v>0</v>
      </c>
      <c r="CF797" s="98">
        <f>IF(ISNUMBER(SEARCH('ankieta ESG'!$G$189,CG797)),MAX($CF$3:CF796)+1,0)</f>
        <v>794</v>
      </c>
      <c r="CG797" s="134" t="s">
        <v>4797</v>
      </c>
      <c r="CH797" s="98">
        <v>0</v>
      </c>
      <c r="CI797" s="99" t="str">
        <f>IFERROR(VLOOKUP(ROWS($CG$4:CG797),$CF$4:$CG$2337,2,0),"")</f>
        <v>Koniecpol (pow. częstochowski, woj. śląskie)</v>
      </c>
      <c r="CJ797" s="98">
        <v>0</v>
      </c>
    </row>
    <row r="798" spans="2:88">
      <c r="B798" s="98">
        <f>IF(ISNUMBER(SEARCH('ankieta ESG'!$E$11,C798)),MAX(B$3:$B797)+1,0)</f>
        <v>795</v>
      </c>
      <c r="C798" s="99" t="s">
        <v>839</v>
      </c>
      <c r="D798" s="98">
        <v>0</v>
      </c>
      <c r="E798" s="99" t="str">
        <f>IFERROR(VLOOKUP(ROWS($C$4:C798),$B$4:$C$1385,2,0),"")</f>
        <v>20.15.Z Produkcja nawozów i związków azotowych (PKD 2025)</v>
      </c>
      <c r="F798" s="98">
        <v>0</v>
      </c>
      <c r="AM798" s="98">
        <f>IF(ISNUMBER(SEARCH('ankieta ESG'!$G$180,AN798)),MAX(AM$3:$AM797)+1,0)</f>
        <v>795</v>
      </c>
      <c r="AN798" s="134" t="s">
        <v>4798</v>
      </c>
      <c r="AO798" s="98">
        <v>0</v>
      </c>
      <c r="AP798" s="99" t="str">
        <f>IFERROR(VLOOKUP(ROWS($AN$4:AN798),$AM$4:$AN$2337,2,0),"")</f>
        <v>Konin (pow. Konin, woj. wielkopolskie)</v>
      </c>
      <c r="AQ798" s="98">
        <v>0</v>
      </c>
      <c r="AR798" s="98">
        <f>IF(ISNUMBER(SEARCH('ankieta ESG'!$G$181,AS798)),MAX($AR$3:AR797)+1,0)</f>
        <v>795</v>
      </c>
      <c r="AS798" s="134" t="s">
        <v>4798</v>
      </c>
      <c r="AT798" s="98">
        <v>0</v>
      </c>
      <c r="AU798" s="99" t="str">
        <f>IFERROR(VLOOKUP(ROWS($AS$4:AS798),$AR$4:$AS$2337,2,0),"")</f>
        <v>Konin (pow. Konin, woj. wielkopolskie)</v>
      </c>
      <c r="AV798" s="98">
        <v>0</v>
      </c>
      <c r="AW798" s="98">
        <f>IF(ISNUMBER(SEARCH('ankieta ESG'!$G$182,AX798)),MAX($AW$3:AW797)+1,0)</f>
        <v>795</v>
      </c>
      <c r="AX798" s="134" t="s">
        <v>4798</v>
      </c>
      <c r="AY798" s="98">
        <v>0</v>
      </c>
      <c r="AZ798" s="99" t="str">
        <f>IFERROR(VLOOKUP(ROWS($AX$4:AX798),$AW$4:$AX$2337,2,0),"")</f>
        <v>Konin (pow. Konin, woj. wielkopolskie)</v>
      </c>
      <c r="BA798" s="98">
        <v>0</v>
      </c>
      <c r="BB798" s="98">
        <f>IF(ISNUMBER(SEARCH('ankieta ESG'!$G$183,BC798)),MAX($BB$3:BB797)+1,0)</f>
        <v>795</v>
      </c>
      <c r="BC798" s="134" t="s">
        <v>4798</v>
      </c>
      <c r="BD798" s="98">
        <v>0</v>
      </c>
      <c r="BE798" s="99" t="str">
        <f>IFERROR(VLOOKUP(ROWS($BC$4:BC798),$BB$4:$BC$2337,2,0),"")</f>
        <v>Konin (pow. Konin, woj. wielkopolskie)</v>
      </c>
      <c r="BF798" s="98">
        <v>0</v>
      </c>
      <c r="BG798" s="98">
        <f>IF(ISNUMBER(SEARCH('ankieta ESG'!$G$184,BH798)),MAX($BG$3:BG797)+1,0)</f>
        <v>795</v>
      </c>
      <c r="BH798" s="134" t="s">
        <v>4798</v>
      </c>
      <c r="BI798" s="98">
        <v>0</v>
      </c>
      <c r="BJ798" s="99" t="str">
        <f>IFERROR(VLOOKUP(ROWS($BH$4:BH798),$BG$4:$BH$2337,2,0),"")</f>
        <v>Konin (pow. Konin, woj. wielkopolskie)</v>
      </c>
      <c r="BK798" s="98">
        <v>0</v>
      </c>
      <c r="BL798" s="98">
        <f>IF(ISNUMBER(SEARCH('ankieta ESG'!$G$185,BM798)),MAX($BL$3:BL797)+1,0)</f>
        <v>795</v>
      </c>
      <c r="BM798" s="134" t="s">
        <v>4798</v>
      </c>
      <c r="BN798" s="98">
        <v>0</v>
      </c>
      <c r="BO798" s="99" t="str">
        <f>IFERROR(VLOOKUP(ROWS($BM$4:BM798),$BL$4:$BM$2337,2,0),"")</f>
        <v>Konin (pow. Konin, woj. wielkopolskie)</v>
      </c>
      <c r="BP798" s="98">
        <v>0</v>
      </c>
      <c r="BQ798" s="98">
        <f>IF(ISNUMBER(SEARCH('ankieta ESG'!$G$186,BR798)),MAX($BQ$3:BQ797)+1,0)</f>
        <v>795</v>
      </c>
      <c r="BR798" s="134" t="s">
        <v>4798</v>
      </c>
      <c r="BS798" s="98">
        <v>0</v>
      </c>
      <c r="BT798" s="99" t="str">
        <f>IFERROR(VLOOKUP(ROWS($BR$4:BR798),$BQ$4:$BR$2337,2,0),"")</f>
        <v>Konin (pow. Konin, woj. wielkopolskie)</v>
      </c>
      <c r="BU798" s="98">
        <v>0</v>
      </c>
      <c r="BV798" s="98">
        <f>IF(ISNUMBER(SEARCH('ankieta ESG'!$G$187,BW798)),MAX($BV$3:BV797)+1,0)</f>
        <v>795</v>
      </c>
      <c r="BW798" s="134" t="s">
        <v>4798</v>
      </c>
      <c r="BX798" s="98">
        <v>0</v>
      </c>
      <c r="BY798" s="99" t="str">
        <f>IFERROR(VLOOKUP(ROWS($BW$4:BW798),$BV$4:$BW$2337,2,0),"")</f>
        <v>Konin (pow. Konin, woj. wielkopolskie)</v>
      </c>
      <c r="BZ798" s="98">
        <v>0</v>
      </c>
      <c r="CA798" s="98">
        <f>IF(ISNUMBER(SEARCH('ankieta ESG'!$G$188,CB798)),MAX($CA$3:CA797)+1,0)</f>
        <v>795</v>
      </c>
      <c r="CB798" s="134" t="s">
        <v>4798</v>
      </c>
      <c r="CC798" s="98">
        <v>0</v>
      </c>
      <c r="CD798" s="99" t="str">
        <f>IFERROR(VLOOKUP(ROWS($CB$4:CB798),$CA$4:$CB$2337,2,0),"")</f>
        <v>Konin (pow. Konin, woj. wielkopolskie)</v>
      </c>
      <c r="CE798" s="98">
        <v>0</v>
      </c>
      <c r="CF798" s="98">
        <f>IF(ISNUMBER(SEARCH('ankieta ESG'!$G$189,CG798)),MAX($CF$3:CF797)+1,0)</f>
        <v>795</v>
      </c>
      <c r="CG798" s="134" t="s">
        <v>4798</v>
      </c>
      <c r="CH798" s="98">
        <v>0</v>
      </c>
      <c r="CI798" s="99" t="str">
        <f>IFERROR(VLOOKUP(ROWS($CG$4:CG798),$CF$4:$CG$2337,2,0),"")</f>
        <v>Konin (pow. Konin, woj. wielkopolskie)</v>
      </c>
      <c r="CJ798" s="98">
        <v>0</v>
      </c>
    </row>
    <row r="799" spans="2:88">
      <c r="B799" s="98">
        <f>IF(ISNUMBER(SEARCH('ankieta ESG'!$E$11,C799)),MAX(B$3:$B798)+1,0)</f>
        <v>796</v>
      </c>
      <c r="C799" s="99" t="s">
        <v>840</v>
      </c>
      <c r="D799" s="98">
        <v>0</v>
      </c>
      <c r="E799" s="99" t="str">
        <f>IFERROR(VLOOKUP(ROWS($C$4:C799),$B$4:$C$1385,2,0),"")</f>
        <v>20.16.Z Produkcja tworzyw sztucznych w formach podstawowych (PKD 2025)</v>
      </c>
      <c r="F799" s="98">
        <v>0</v>
      </c>
      <c r="AM799" s="98">
        <f>IF(ISNUMBER(SEARCH('ankieta ESG'!$G$180,AN799)),MAX(AM$3:$AM798)+1,0)</f>
        <v>796</v>
      </c>
      <c r="AN799" s="134" t="s">
        <v>4799</v>
      </c>
      <c r="AO799" s="98">
        <v>0</v>
      </c>
      <c r="AP799" s="99" t="str">
        <f>IFERROR(VLOOKUP(ROWS($AN$4:AN799),$AM$4:$AN$2337,2,0),"")</f>
        <v>Koniusza (pow. proszowicki, woj. małopolskie)</v>
      </c>
      <c r="AQ799" s="98">
        <v>0</v>
      </c>
      <c r="AR799" s="98">
        <f>IF(ISNUMBER(SEARCH('ankieta ESG'!$G$181,AS799)),MAX($AR$3:AR798)+1,0)</f>
        <v>796</v>
      </c>
      <c r="AS799" s="134" t="s">
        <v>4799</v>
      </c>
      <c r="AT799" s="98">
        <v>0</v>
      </c>
      <c r="AU799" s="99" t="str">
        <f>IFERROR(VLOOKUP(ROWS($AS$4:AS799),$AR$4:$AS$2337,2,0),"")</f>
        <v>Koniusza (pow. proszowicki, woj. małopolskie)</v>
      </c>
      <c r="AV799" s="98">
        <v>0</v>
      </c>
      <c r="AW799" s="98">
        <f>IF(ISNUMBER(SEARCH('ankieta ESG'!$G$182,AX799)),MAX($AW$3:AW798)+1,0)</f>
        <v>796</v>
      </c>
      <c r="AX799" s="134" t="s">
        <v>4799</v>
      </c>
      <c r="AY799" s="98">
        <v>0</v>
      </c>
      <c r="AZ799" s="99" t="str">
        <f>IFERROR(VLOOKUP(ROWS($AX$4:AX799),$AW$4:$AX$2337,2,0),"")</f>
        <v>Koniusza (pow. proszowicki, woj. małopolskie)</v>
      </c>
      <c r="BA799" s="98">
        <v>0</v>
      </c>
      <c r="BB799" s="98">
        <f>IF(ISNUMBER(SEARCH('ankieta ESG'!$G$183,BC799)),MAX($BB$3:BB798)+1,0)</f>
        <v>796</v>
      </c>
      <c r="BC799" s="134" t="s">
        <v>4799</v>
      </c>
      <c r="BD799" s="98">
        <v>0</v>
      </c>
      <c r="BE799" s="99" t="str">
        <f>IFERROR(VLOOKUP(ROWS($BC$4:BC799),$BB$4:$BC$2337,2,0),"")</f>
        <v>Koniusza (pow. proszowicki, woj. małopolskie)</v>
      </c>
      <c r="BF799" s="98">
        <v>0</v>
      </c>
      <c r="BG799" s="98">
        <f>IF(ISNUMBER(SEARCH('ankieta ESG'!$G$184,BH799)),MAX($BG$3:BG798)+1,0)</f>
        <v>796</v>
      </c>
      <c r="BH799" s="134" t="s">
        <v>4799</v>
      </c>
      <c r="BI799" s="98">
        <v>0</v>
      </c>
      <c r="BJ799" s="99" t="str">
        <f>IFERROR(VLOOKUP(ROWS($BH$4:BH799),$BG$4:$BH$2337,2,0),"")</f>
        <v>Koniusza (pow. proszowicki, woj. małopolskie)</v>
      </c>
      <c r="BK799" s="98">
        <v>0</v>
      </c>
      <c r="BL799" s="98">
        <f>IF(ISNUMBER(SEARCH('ankieta ESG'!$G$185,BM799)),MAX($BL$3:BL798)+1,0)</f>
        <v>796</v>
      </c>
      <c r="BM799" s="134" t="s">
        <v>4799</v>
      </c>
      <c r="BN799" s="98">
        <v>0</v>
      </c>
      <c r="BO799" s="99" t="str">
        <f>IFERROR(VLOOKUP(ROWS($BM$4:BM799),$BL$4:$BM$2337,2,0),"")</f>
        <v>Koniusza (pow. proszowicki, woj. małopolskie)</v>
      </c>
      <c r="BP799" s="98">
        <v>0</v>
      </c>
      <c r="BQ799" s="98">
        <f>IF(ISNUMBER(SEARCH('ankieta ESG'!$G$186,BR799)),MAX($BQ$3:BQ798)+1,0)</f>
        <v>796</v>
      </c>
      <c r="BR799" s="134" t="s">
        <v>4799</v>
      </c>
      <c r="BS799" s="98">
        <v>0</v>
      </c>
      <c r="BT799" s="99" t="str">
        <f>IFERROR(VLOOKUP(ROWS($BR$4:BR799),$BQ$4:$BR$2337,2,0),"")</f>
        <v>Koniusza (pow. proszowicki, woj. małopolskie)</v>
      </c>
      <c r="BU799" s="98">
        <v>0</v>
      </c>
      <c r="BV799" s="98">
        <f>IF(ISNUMBER(SEARCH('ankieta ESG'!$G$187,BW799)),MAX($BV$3:BV798)+1,0)</f>
        <v>796</v>
      </c>
      <c r="BW799" s="134" t="s">
        <v>4799</v>
      </c>
      <c r="BX799" s="98">
        <v>0</v>
      </c>
      <c r="BY799" s="99" t="str">
        <f>IFERROR(VLOOKUP(ROWS($BW$4:BW799),$BV$4:$BW$2337,2,0),"")</f>
        <v>Koniusza (pow. proszowicki, woj. małopolskie)</v>
      </c>
      <c r="BZ799" s="98">
        <v>0</v>
      </c>
      <c r="CA799" s="98">
        <f>IF(ISNUMBER(SEARCH('ankieta ESG'!$G$188,CB799)),MAX($CA$3:CA798)+1,0)</f>
        <v>796</v>
      </c>
      <c r="CB799" s="134" t="s">
        <v>4799</v>
      </c>
      <c r="CC799" s="98">
        <v>0</v>
      </c>
      <c r="CD799" s="99" t="str">
        <f>IFERROR(VLOOKUP(ROWS($CB$4:CB799),$CA$4:$CB$2337,2,0),"")</f>
        <v>Koniusza (pow. proszowicki, woj. małopolskie)</v>
      </c>
      <c r="CE799" s="98">
        <v>0</v>
      </c>
      <c r="CF799" s="98">
        <f>IF(ISNUMBER(SEARCH('ankieta ESG'!$G$189,CG799)),MAX($CF$3:CF798)+1,0)</f>
        <v>796</v>
      </c>
      <c r="CG799" s="134" t="s">
        <v>4799</v>
      </c>
      <c r="CH799" s="98">
        <v>0</v>
      </c>
      <c r="CI799" s="99" t="str">
        <f>IFERROR(VLOOKUP(ROWS($CG$4:CG799),$CF$4:$CG$2337,2,0),"")</f>
        <v>Koniusza (pow. proszowicki, woj. małopolskie)</v>
      </c>
      <c r="CJ799" s="98">
        <v>0</v>
      </c>
    </row>
    <row r="800" spans="2:88">
      <c r="B800" s="98">
        <f>IF(ISNUMBER(SEARCH('ankieta ESG'!$E$11,C800)),MAX(B$3:$B799)+1,0)</f>
        <v>797</v>
      </c>
      <c r="C800" s="99" t="s">
        <v>841</v>
      </c>
      <c r="D800" s="98">
        <v>0</v>
      </c>
      <c r="E800" s="99" t="str">
        <f>IFERROR(VLOOKUP(ROWS($C$4:C800),$B$4:$C$1385,2,0),"")</f>
        <v>20.17.Z Produkcja kauczuku syntetycznego w formach podstawowych (PKD 2025)</v>
      </c>
      <c r="F800" s="98">
        <v>0</v>
      </c>
      <c r="AM800" s="98">
        <f>IF(ISNUMBER(SEARCH('ankieta ESG'!$G$180,AN800)),MAX(AM$3:$AM799)+1,0)</f>
        <v>797</v>
      </c>
      <c r="AN800" s="134" t="s">
        <v>4800</v>
      </c>
      <c r="AO800" s="98">
        <v>0</v>
      </c>
      <c r="AP800" s="99" t="str">
        <f>IFERROR(VLOOKUP(ROWS($AN$4:AN800),$AM$4:$AN$2337,2,0),"")</f>
        <v>Konopiska (pow. częstochowski, woj. śląskie)</v>
      </c>
      <c r="AQ800" s="98">
        <v>0</v>
      </c>
      <c r="AR800" s="98">
        <f>IF(ISNUMBER(SEARCH('ankieta ESG'!$G$181,AS800)),MAX($AR$3:AR799)+1,0)</f>
        <v>797</v>
      </c>
      <c r="AS800" s="134" t="s">
        <v>4800</v>
      </c>
      <c r="AT800" s="98">
        <v>0</v>
      </c>
      <c r="AU800" s="99" t="str">
        <f>IFERROR(VLOOKUP(ROWS($AS$4:AS800),$AR$4:$AS$2337,2,0),"")</f>
        <v>Konopiska (pow. częstochowski, woj. śląskie)</v>
      </c>
      <c r="AV800" s="98">
        <v>0</v>
      </c>
      <c r="AW800" s="98">
        <f>IF(ISNUMBER(SEARCH('ankieta ESG'!$G$182,AX800)),MAX($AW$3:AW799)+1,0)</f>
        <v>797</v>
      </c>
      <c r="AX800" s="134" t="s">
        <v>4800</v>
      </c>
      <c r="AY800" s="98">
        <v>0</v>
      </c>
      <c r="AZ800" s="99" t="str">
        <f>IFERROR(VLOOKUP(ROWS($AX$4:AX800),$AW$4:$AX$2337,2,0),"")</f>
        <v>Konopiska (pow. częstochowski, woj. śląskie)</v>
      </c>
      <c r="BA800" s="98">
        <v>0</v>
      </c>
      <c r="BB800" s="98">
        <f>IF(ISNUMBER(SEARCH('ankieta ESG'!$G$183,BC800)),MAX($BB$3:BB799)+1,0)</f>
        <v>797</v>
      </c>
      <c r="BC800" s="134" t="s">
        <v>4800</v>
      </c>
      <c r="BD800" s="98">
        <v>0</v>
      </c>
      <c r="BE800" s="99" t="str">
        <f>IFERROR(VLOOKUP(ROWS($BC$4:BC800),$BB$4:$BC$2337,2,0),"")</f>
        <v>Konopiska (pow. częstochowski, woj. śląskie)</v>
      </c>
      <c r="BF800" s="98">
        <v>0</v>
      </c>
      <c r="BG800" s="98">
        <f>IF(ISNUMBER(SEARCH('ankieta ESG'!$G$184,BH800)),MAX($BG$3:BG799)+1,0)</f>
        <v>797</v>
      </c>
      <c r="BH800" s="134" t="s">
        <v>4800</v>
      </c>
      <c r="BI800" s="98">
        <v>0</v>
      </c>
      <c r="BJ800" s="99" t="str">
        <f>IFERROR(VLOOKUP(ROWS($BH$4:BH800),$BG$4:$BH$2337,2,0),"")</f>
        <v>Konopiska (pow. częstochowski, woj. śląskie)</v>
      </c>
      <c r="BK800" s="98">
        <v>0</v>
      </c>
      <c r="BL800" s="98">
        <f>IF(ISNUMBER(SEARCH('ankieta ESG'!$G$185,BM800)),MAX($BL$3:BL799)+1,0)</f>
        <v>797</v>
      </c>
      <c r="BM800" s="134" t="s">
        <v>4800</v>
      </c>
      <c r="BN800" s="98">
        <v>0</v>
      </c>
      <c r="BO800" s="99" t="str">
        <f>IFERROR(VLOOKUP(ROWS($BM$4:BM800),$BL$4:$BM$2337,2,0),"")</f>
        <v>Konopiska (pow. częstochowski, woj. śląskie)</v>
      </c>
      <c r="BP800" s="98">
        <v>0</v>
      </c>
      <c r="BQ800" s="98">
        <f>IF(ISNUMBER(SEARCH('ankieta ESG'!$G$186,BR800)),MAX($BQ$3:BQ799)+1,0)</f>
        <v>797</v>
      </c>
      <c r="BR800" s="134" t="s">
        <v>4800</v>
      </c>
      <c r="BS800" s="98">
        <v>0</v>
      </c>
      <c r="BT800" s="99" t="str">
        <f>IFERROR(VLOOKUP(ROWS($BR$4:BR800),$BQ$4:$BR$2337,2,0),"")</f>
        <v>Konopiska (pow. częstochowski, woj. śląskie)</v>
      </c>
      <c r="BU800" s="98">
        <v>0</v>
      </c>
      <c r="BV800" s="98">
        <f>IF(ISNUMBER(SEARCH('ankieta ESG'!$G$187,BW800)),MAX($BV$3:BV799)+1,0)</f>
        <v>797</v>
      </c>
      <c r="BW800" s="134" t="s">
        <v>4800</v>
      </c>
      <c r="BX800" s="98">
        <v>0</v>
      </c>
      <c r="BY800" s="99" t="str">
        <f>IFERROR(VLOOKUP(ROWS($BW$4:BW800),$BV$4:$BW$2337,2,0),"")</f>
        <v>Konopiska (pow. częstochowski, woj. śląskie)</v>
      </c>
      <c r="BZ800" s="98">
        <v>0</v>
      </c>
      <c r="CA800" s="98">
        <f>IF(ISNUMBER(SEARCH('ankieta ESG'!$G$188,CB800)),MAX($CA$3:CA799)+1,0)</f>
        <v>797</v>
      </c>
      <c r="CB800" s="134" t="s">
        <v>4800</v>
      </c>
      <c r="CC800" s="98">
        <v>0</v>
      </c>
      <c r="CD800" s="99" t="str">
        <f>IFERROR(VLOOKUP(ROWS($CB$4:CB800),$CA$4:$CB$2337,2,0),"")</f>
        <v>Konopiska (pow. częstochowski, woj. śląskie)</v>
      </c>
      <c r="CE800" s="98">
        <v>0</v>
      </c>
      <c r="CF800" s="98">
        <f>IF(ISNUMBER(SEARCH('ankieta ESG'!$G$189,CG800)),MAX($CF$3:CF799)+1,0)</f>
        <v>797</v>
      </c>
      <c r="CG800" s="134" t="s">
        <v>4800</v>
      </c>
      <c r="CH800" s="98">
        <v>0</v>
      </c>
      <c r="CI800" s="99" t="str">
        <f>IFERROR(VLOOKUP(ROWS($CG$4:CG800),$CF$4:$CG$2337,2,0),"")</f>
        <v>Konopiska (pow. częstochowski, woj. śląskie)</v>
      </c>
      <c r="CJ800" s="98">
        <v>0</v>
      </c>
    </row>
    <row r="801" spans="2:88">
      <c r="B801" s="98">
        <f>IF(ISNUMBER(SEARCH('ankieta ESG'!$E$11,C801)),MAX(B$3:$B800)+1,0)</f>
        <v>798</v>
      </c>
      <c r="C801" s="99" t="s">
        <v>842</v>
      </c>
      <c r="D801" s="98">
        <v>0</v>
      </c>
      <c r="E801" s="99" t="str">
        <f>IFERROR(VLOOKUP(ROWS($C$4:C801),$B$4:$C$1385,2,0),"")</f>
        <v>20.20.A Produkcja pestycydów (PKD 2025)</v>
      </c>
      <c r="F801" s="98">
        <v>0</v>
      </c>
      <c r="AM801" s="98">
        <f>IF(ISNUMBER(SEARCH('ankieta ESG'!$G$180,AN801)),MAX(AM$3:$AM800)+1,0)</f>
        <v>798</v>
      </c>
      <c r="AN801" s="134" t="s">
        <v>4801</v>
      </c>
      <c r="AO801" s="98">
        <v>0</v>
      </c>
      <c r="AP801" s="99" t="str">
        <f>IFERROR(VLOOKUP(ROWS($AN$4:AN801),$AM$4:$AN$2337,2,0),"")</f>
        <v>Konopnica (pow. lubelski, woj. lubelskie)</v>
      </c>
      <c r="AQ801" s="98">
        <v>0</v>
      </c>
      <c r="AR801" s="98">
        <f>IF(ISNUMBER(SEARCH('ankieta ESG'!$G$181,AS801)),MAX($AR$3:AR800)+1,0)</f>
        <v>798</v>
      </c>
      <c r="AS801" s="134" t="s">
        <v>4801</v>
      </c>
      <c r="AT801" s="98">
        <v>0</v>
      </c>
      <c r="AU801" s="99" t="str">
        <f>IFERROR(VLOOKUP(ROWS($AS$4:AS801),$AR$4:$AS$2337,2,0),"")</f>
        <v>Konopnica (pow. lubelski, woj. lubelskie)</v>
      </c>
      <c r="AV801" s="98">
        <v>0</v>
      </c>
      <c r="AW801" s="98">
        <f>IF(ISNUMBER(SEARCH('ankieta ESG'!$G$182,AX801)),MAX($AW$3:AW800)+1,0)</f>
        <v>798</v>
      </c>
      <c r="AX801" s="134" t="s">
        <v>4801</v>
      </c>
      <c r="AY801" s="98">
        <v>0</v>
      </c>
      <c r="AZ801" s="99" t="str">
        <f>IFERROR(VLOOKUP(ROWS($AX$4:AX801),$AW$4:$AX$2337,2,0),"")</f>
        <v>Konopnica (pow. lubelski, woj. lubelskie)</v>
      </c>
      <c r="BA801" s="98">
        <v>0</v>
      </c>
      <c r="BB801" s="98">
        <f>IF(ISNUMBER(SEARCH('ankieta ESG'!$G$183,BC801)),MAX($BB$3:BB800)+1,0)</f>
        <v>798</v>
      </c>
      <c r="BC801" s="134" t="s">
        <v>4801</v>
      </c>
      <c r="BD801" s="98">
        <v>0</v>
      </c>
      <c r="BE801" s="99" t="str">
        <f>IFERROR(VLOOKUP(ROWS($BC$4:BC801),$BB$4:$BC$2337,2,0),"")</f>
        <v>Konopnica (pow. lubelski, woj. lubelskie)</v>
      </c>
      <c r="BF801" s="98">
        <v>0</v>
      </c>
      <c r="BG801" s="98">
        <f>IF(ISNUMBER(SEARCH('ankieta ESG'!$G$184,BH801)),MAX($BG$3:BG800)+1,0)</f>
        <v>798</v>
      </c>
      <c r="BH801" s="134" t="s">
        <v>4801</v>
      </c>
      <c r="BI801" s="98">
        <v>0</v>
      </c>
      <c r="BJ801" s="99" t="str">
        <f>IFERROR(VLOOKUP(ROWS($BH$4:BH801),$BG$4:$BH$2337,2,0),"")</f>
        <v>Konopnica (pow. lubelski, woj. lubelskie)</v>
      </c>
      <c r="BK801" s="98">
        <v>0</v>
      </c>
      <c r="BL801" s="98">
        <f>IF(ISNUMBER(SEARCH('ankieta ESG'!$G$185,BM801)),MAX($BL$3:BL800)+1,0)</f>
        <v>798</v>
      </c>
      <c r="BM801" s="134" t="s">
        <v>4801</v>
      </c>
      <c r="BN801" s="98">
        <v>0</v>
      </c>
      <c r="BO801" s="99" t="str">
        <f>IFERROR(VLOOKUP(ROWS($BM$4:BM801),$BL$4:$BM$2337,2,0),"")</f>
        <v>Konopnica (pow. lubelski, woj. lubelskie)</v>
      </c>
      <c r="BP801" s="98">
        <v>0</v>
      </c>
      <c r="BQ801" s="98">
        <f>IF(ISNUMBER(SEARCH('ankieta ESG'!$G$186,BR801)),MAX($BQ$3:BQ800)+1,0)</f>
        <v>798</v>
      </c>
      <c r="BR801" s="134" t="s">
        <v>4801</v>
      </c>
      <c r="BS801" s="98">
        <v>0</v>
      </c>
      <c r="BT801" s="99" t="str">
        <f>IFERROR(VLOOKUP(ROWS($BR$4:BR801),$BQ$4:$BR$2337,2,0),"")</f>
        <v>Konopnica (pow. lubelski, woj. lubelskie)</v>
      </c>
      <c r="BU801" s="98">
        <v>0</v>
      </c>
      <c r="BV801" s="98">
        <f>IF(ISNUMBER(SEARCH('ankieta ESG'!$G$187,BW801)),MAX($BV$3:BV800)+1,0)</f>
        <v>798</v>
      </c>
      <c r="BW801" s="134" t="s">
        <v>4801</v>
      </c>
      <c r="BX801" s="98">
        <v>0</v>
      </c>
      <c r="BY801" s="99" t="str">
        <f>IFERROR(VLOOKUP(ROWS($BW$4:BW801),$BV$4:$BW$2337,2,0),"")</f>
        <v>Konopnica (pow. lubelski, woj. lubelskie)</v>
      </c>
      <c r="BZ801" s="98">
        <v>0</v>
      </c>
      <c r="CA801" s="98">
        <f>IF(ISNUMBER(SEARCH('ankieta ESG'!$G$188,CB801)),MAX($CA$3:CA800)+1,0)</f>
        <v>798</v>
      </c>
      <c r="CB801" s="134" t="s">
        <v>4801</v>
      </c>
      <c r="CC801" s="98">
        <v>0</v>
      </c>
      <c r="CD801" s="99" t="str">
        <f>IFERROR(VLOOKUP(ROWS($CB$4:CB801),$CA$4:$CB$2337,2,0),"")</f>
        <v>Konopnica (pow. lubelski, woj. lubelskie)</v>
      </c>
      <c r="CE801" s="98">
        <v>0</v>
      </c>
      <c r="CF801" s="98">
        <f>IF(ISNUMBER(SEARCH('ankieta ESG'!$G$189,CG801)),MAX($CF$3:CF800)+1,0)</f>
        <v>798</v>
      </c>
      <c r="CG801" s="134" t="s">
        <v>4801</v>
      </c>
      <c r="CH801" s="98">
        <v>0</v>
      </c>
      <c r="CI801" s="99" t="str">
        <f>IFERROR(VLOOKUP(ROWS($CG$4:CG801),$CF$4:$CG$2337,2,0),"")</f>
        <v>Konopnica (pow. lubelski, woj. lubelskie)</v>
      </c>
      <c r="CJ801" s="98">
        <v>0</v>
      </c>
    </row>
    <row r="802" spans="2:88">
      <c r="B802" s="98">
        <f>IF(ISNUMBER(SEARCH('ankieta ESG'!$E$11,C802)),MAX(B$3:$B801)+1,0)</f>
        <v>799</v>
      </c>
      <c r="C802" s="99" t="s">
        <v>843</v>
      </c>
      <c r="D802" s="98">
        <v>0</v>
      </c>
      <c r="E802" s="99" t="str">
        <f>IFERROR(VLOOKUP(ROWS($C$4:C802),$B$4:$C$1385,2,0),"")</f>
        <v>20.20.B Produkcja środków dezynfekujących (PKD 2025)</v>
      </c>
      <c r="F802" s="98">
        <v>0</v>
      </c>
      <c r="AM802" s="98">
        <f>IF(ISNUMBER(SEARCH('ankieta ESG'!$G$180,AN802)),MAX(AM$3:$AM801)+1,0)</f>
        <v>799</v>
      </c>
      <c r="AN802" s="134" t="s">
        <v>4802</v>
      </c>
      <c r="AO802" s="98">
        <v>0</v>
      </c>
      <c r="AP802" s="99" t="str">
        <f>IFERROR(VLOOKUP(ROWS($AN$4:AN802),$AM$4:$AN$2337,2,0),"")</f>
        <v>Konopnica (pow. wieluński, woj. łódzkie)</v>
      </c>
      <c r="AQ802" s="98">
        <v>0</v>
      </c>
      <c r="AR802" s="98">
        <f>IF(ISNUMBER(SEARCH('ankieta ESG'!$G$181,AS802)),MAX($AR$3:AR801)+1,0)</f>
        <v>799</v>
      </c>
      <c r="AS802" s="134" t="s">
        <v>4802</v>
      </c>
      <c r="AT802" s="98">
        <v>0</v>
      </c>
      <c r="AU802" s="99" t="str">
        <f>IFERROR(VLOOKUP(ROWS($AS$4:AS802),$AR$4:$AS$2337,2,0),"")</f>
        <v>Konopnica (pow. wieluński, woj. łódzkie)</v>
      </c>
      <c r="AV802" s="98">
        <v>0</v>
      </c>
      <c r="AW802" s="98">
        <f>IF(ISNUMBER(SEARCH('ankieta ESG'!$G$182,AX802)),MAX($AW$3:AW801)+1,0)</f>
        <v>799</v>
      </c>
      <c r="AX802" s="134" t="s">
        <v>4802</v>
      </c>
      <c r="AY802" s="98">
        <v>0</v>
      </c>
      <c r="AZ802" s="99" t="str">
        <f>IFERROR(VLOOKUP(ROWS($AX$4:AX802),$AW$4:$AX$2337,2,0),"")</f>
        <v>Konopnica (pow. wieluński, woj. łódzkie)</v>
      </c>
      <c r="BA802" s="98">
        <v>0</v>
      </c>
      <c r="BB802" s="98">
        <f>IF(ISNUMBER(SEARCH('ankieta ESG'!$G$183,BC802)),MAX($BB$3:BB801)+1,0)</f>
        <v>799</v>
      </c>
      <c r="BC802" s="134" t="s">
        <v>4802</v>
      </c>
      <c r="BD802" s="98">
        <v>0</v>
      </c>
      <c r="BE802" s="99" t="str">
        <f>IFERROR(VLOOKUP(ROWS($BC$4:BC802),$BB$4:$BC$2337,2,0),"")</f>
        <v>Konopnica (pow. wieluński, woj. łódzkie)</v>
      </c>
      <c r="BF802" s="98">
        <v>0</v>
      </c>
      <c r="BG802" s="98">
        <f>IF(ISNUMBER(SEARCH('ankieta ESG'!$G$184,BH802)),MAX($BG$3:BG801)+1,0)</f>
        <v>799</v>
      </c>
      <c r="BH802" s="134" t="s">
        <v>4802</v>
      </c>
      <c r="BI802" s="98">
        <v>0</v>
      </c>
      <c r="BJ802" s="99" t="str">
        <f>IFERROR(VLOOKUP(ROWS($BH$4:BH802),$BG$4:$BH$2337,2,0),"")</f>
        <v>Konopnica (pow. wieluński, woj. łódzkie)</v>
      </c>
      <c r="BK802" s="98">
        <v>0</v>
      </c>
      <c r="BL802" s="98">
        <f>IF(ISNUMBER(SEARCH('ankieta ESG'!$G$185,BM802)),MAX($BL$3:BL801)+1,0)</f>
        <v>799</v>
      </c>
      <c r="BM802" s="134" t="s">
        <v>4802</v>
      </c>
      <c r="BN802" s="98">
        <v>0</v>
      </c>
      <c r="BO802" s="99" t="str">
        <f>IFERROR(VLOOKUP(ROWS($BM$4:BM802),$BL$4:$BM$2337,2,0),"")</f>
        <v>Konopnica (pow. wieluński, woj. łódzkie)</v>
      </c>
      <c r="BP802" s="98">
        <v>0</v>
      </c>
      <c r="BQ802" s="98">
        <f>IF(ISNUMBER(SEARCH('ankieta ESG'!$G$186,BR802)),MAX($BQ$3:BQ801)+1,0)</f>
        <v>799</v>
      </c>
      <c r="BR802" s="134" t="s">
        <v>4802</v>
      </c>
      <c r="BS802" s="98">
        <v>0</v>
      </c>
      <c r="BT802" s="99" t="str">
        <f>IFERROR(VLOOKUP(ROWS($BR$4:BR802),$BQ$4:$BR$2337,2,0),"")</f>
        <v>Konopnica (pow. wieluński, woj. łódzkie)</v>
      </c>
      <c r="BU802" s="98">
        <v>0</v>
      </c>
      <c r="BV802" s="98">
        <f>IF(ISNUMBER(SEARCH('ankieta ESG'!$G$187,BW802)),MAX($BV$3:BV801)+1,0)</f>
        <v>799</v>
      </c>
      <c r="BW802" s="134" t="s">
        <v>4802</v>
      </c>
      <c r="BX802" s="98">
        <v>0</v>
      </c>
      <c r="BY802" s="99" t="str">
        <f>IFERROR(VLOOKUP(ROWS($BW$4:BW802),$BV$4:$BW$2337,2,0),"")</f>
        <v>Konopnica (pow. wieluński, woj. łódzkie)</v>
      </c>
      <c r="BZ802" s="98">
        <v>0</v>
      </c>
      <c r="CA802" s="98">
        <f>IF(ISNUMBER(SEARCH('ankieta ESG'!$G$188,CB802)),MAX($CA$3:CA801)+1,0)</f>
        <v>799</v>
      </c>
      <c r="CB802" s="134" t="s">
        <v>4802</v>
      </c>
      <c r="CC802" s="98">
        <v>0</v>
      </c>
      <c r="CD802" s="99" t="str">
        <f>IFERROR(VLOOKUP(ROWS($CB$4:CB802),$CA$4:$CB$2337,2,0),"")</f>
        <v>Konopnica (pow. wieluński, woj. łódzkie)</v>
      </c>
      <c r="CE802" s="98">
        <v>0</v>
      </c>
      <c r="CF802" s="98">
        <f>IF(ISNUMBER(SEARCH('ankieta ESG'!$G$189,CG802)),MAX($CF$3:CF801)+1,0)</f>
        <v>799</v>
      </c>
      <c r="CG802" s="134" t="s">
        <v>4802</v>
      </c>
      <c r="CH802" s="98">
        <v>0</v>
      </c>
      <c r="CI802" s="99" t="str">
        <f>IFERROR(VLOOKUP(ROWS($CG$4:CG802),$CF$4:$CG$2337,2,0),"")</f>
        <v>Konopnica (pow. wieluński, woj. łódzkie)</v>
      </c>
      <c r="CJ802" s="98">
        <v>0</v>
      </c>
    </row>
    <row r="803" spans="2:88">
      <c r="B803" s="98">
        <f>IF(ISNUMBER(SEARCH('ankieta ESG'!$E$11,C803)),MAX(B$3:$B802)+1,0)</f>
        <v>800</v>
      </c>
      <c r="C803" s="99" t="s">
        <v>844</v>
      </c>
      <c r="D803" s="98">
        <v>0</v>
      </c>
      <c r="E803" s="99" t="str">
        <f>IFERROR(VLOOKUP(ROWS($C$4:C803),$B$4:$C$1385,2,0),"")</f>
        <v>20.20.C Produkcja pozostałych środków agrochemicznych (PKD 2025)</v>
      </c>
      <c r="F803" s="98">
        <v>0</v>
      </c>
      <c r="AM803" s="98">
        <f>IF(ISNUMBER(SEARCH('ankieta ESG'!$G$180,AN803)),MAX(AM$3:$AM802)+1,0)</f>
        <v>800</v>
      </c>
      <c r="AN803" s="134" t="s">
        <v>4803</v>
      </c>
      <c r="AO803" s="98">
        <v>0</v>
      </c>
      <c r="AP803" s="99" t="str">
        <f>IFERROR(VLOOKUP(ROWS($AN$4:AN803),$AM$4:$AN$2337,2,0),"")</f>
        <v>Konstancin (pow. piaseczyński, woj. mazowieckie)</v>
      </c>
      <c r="AQ803" s="98">
        <v>0</v>
      </c>
      <c r="AR803" s="98">
        <f>IF(ISNUMBER(SEARCH('ankieta ESG'!$G$181,AS803)),MAX($AR$3:AR802)+1,0)</f>
        <v>800</v>
      </c>
      <c r="AS803" s="134" t="s">
        <v>4803</v>
      </c>
      <c r="AT803" s="98">
        <v>0</v>
      </c>
      <c r="AU803" s="99" t="str">
        <f>IFERROR(VLOOKUP(ROWS($AS$4:AS803),$AR$4:$AS$2337,2,0),"")</f>
        <v>Konstancin (pow. piaseczyński, woj. mazowieckie)</v>
      </c>
      <c r="AV803" s="98">
        <v>0</v>
      </c>
      <c r="AW803" s="98">
        <f>IF(ISNUMBER(SEARCH('ankieta ESG'!$G$182,AX803)),MAX($AW$3:AW802)+1,0)</f>
        <v>800</v>
      </c>
      <c r="AX803" s="134" t="s">
        <v>4803</v>
      </c>
      <c r="AY803" s="98">
        <v>0</v>
      </c>
      <c r="AZ803" s="99" t="str">
        <f>IFERROR(VLOOKUP(ROWS($AX$4:AX803),$AW$4:$AX$2337,2,0),"")</f>
        <v>Konstancin (pow. piaseczyński, woj. mazowieckie)</v>
      </c>
      <c r="BA803" s="98">
        <v>0</v>
      </c>
      <c r="BB803" s="98">
        <f>IF(ISNUMBER(SEARCH('ankieta ESG'!$G$183,BC803)),MAX($BB$3:BB802)+1,0)</f>
        <v>800</v>
      </c>
      <c r="BC803" s="134" t="s">
        <v>4803</v>
      </c>
      <c r="BD803" s="98">
        <v>0</v>
      </c>
      <c r="BE803" s="99" t="str">
        <f>IFERROR(VLOOKUP(ROWS($BC$4:BC803),$BB$4:$BC$2337,2,0),"")</f>
        <v>Konstancin (pow. piaseczyński, woj. mazowieckie)</v>
      </c>
      <c r="BF803" s="98">
        <v>0</v>
      </c>
      <c r="BG803" s="98">
        <f>IF(ISNUMBER(SEARCH('ankieta ESG'!$G$184,BH803)),MAX($BG$3:BG802)+1,0)</f>
        <v>800</v>
      </c>
      <c r="BH803" s="134" t="s">
        <v>4803</v>
      </c>
      <c r="BI803" s="98">
        <v>0</v>
      </c>
      <c r="BJ803" s="99" t="str">
        <f>IFERROR(VLOOKUP(ROWS($BH$4:BH803),$BG$4:$BH$2337,2,0),"")</f>
        <v>Konstancin (pow. piaseczyński, woj. mazowieckie)</v>
      </c>
      <c r="BK803" s="98">
        <v>0</v>
      </c>
      <c r="BL803" s="98">
        <f>IF(ISNUMBER(SEARCH('ankieta ESG'!$G$185,BM803)),MAX($BL$3:BL802)+1,0)</f>
        <v>800</v>
      </c>
      <c r="BM803" s="134" t="s">
        <v>4803</v>
      </c>
      <c r="BN803" s="98">
        <v>0</v>
      </c>
      <c r="BO803" s="99" t="str">
        <f>IFERROR(VLOOKUP(ROWS($BM$4:BM803),$BL$4:$BM$2337,2,0),"")</f>
        <v>Konstancin (pow. piaseczyński, woj. mazowieckie)</v>
      </c>
      <c r="BP803" s="98">
        <v>0</v>
      </c>
      <c r="BQ803" s="98">
        <f>IF(ISNUMBER(SEARCH('ankieta ESG'!$G$186,BR803)),MAX($BQ$3:BQ802)+1,0)</f>
        <v>800</v>
      </c>
      <c r="BR803" s="134" t="s">
        <v>4803</v>
      </c>
      <c r="BS803" s="98">
        <v>0</v>
      </c>
      <c r="BT803" s="99" t="str">
        <f>IFERROR(VLOOKUP(ROWS($BR$4:BR803),$BQ$4:$BR$2337,2,0),"")</f>
        <v>Konstancin (pow. piaseczyński, woj. mazowieckie)</v>
      </c>
      <c r="BU803" s="98">
        <v>0</v>
      </c>
      <c r="BV803" s="98">
        <f>IF(ISNUMBER(SEARCH('ankieta ESG'!$G$187,BW803)),MAX($BV$3:BV802)+1,0)</f>
        <v>800</v>
      </c>
      <c r="BW803" s="134" t="s">
        <v>4803</v>
      </c>
      <c r="BX803" s="98">
        <v>0</v>
      </c>
      <c r="BY803" s="99" t="str">
        <f>IFERROR(VLOOKUP(ROWS($BW$4:BW803),$BV$4:$BW$2337,2,0),"")</f>
        <v>Konstancin (pow. piaseczyński, woj. mazowieckie)</v>
      </c>
      <c r="BZ803" s="98">
        <v>0</v>
      </c>
      <c r="CA803" s="98">
        <f>IF(ISNUMBER(SEARCH('ankieta ESG'!$G$188,CB803)),MAX($CA$3:CA802)+1,0)</f>
        <v>800</v>
      </c>
      <c r="CB803" s="134" t="s">
        <v>4803</v>
      </c>
      <c r="CC803" s="98">
        <v>0</v>
      </c>
      <c r="CD803" s="99" t="str">
        <f>IFERROR(VLOOKUP(ROWS($CB$4:CB803),$CA$4:$CB$2337,2,0),"")</f>
        <v>Konstancin (pow. piaseczyński, woj. mazowieckie)</v>
      </c>
      <c r="CE803" s="98">
        <v>0</v>
      </c>
      <c r="CF803" s="98">
        <f>IF(ISNUMBER(SEARCH('ankieta ESG'!$G$189,CG803)),MAX($CF$3:CF802)+1,0)</f>
        <v>800</v>
      </c>
      <c r="CG803" s="134" t="s">
        <v>4803</v>
      </c>
      <c r="CH803" s="98">
        <v>0</v>
      </c>
      <c r="CI803" s="99" t="str">
        <f>IFERROR(VLOOKUP(ROWS($CG$4:CG803),$CF$4:$CG$2337,2,0),"")</f>
        <v>Konstancin (pow. piaseczyński, woj. mazowieckie)</v>
      </c>
      <c r="CJ803" s="98">
        <v>0</v>
      </c>
    </row>
    <row r="804" spans="2:88">
      <c r="B804" s="98">
        <f>IF(ISNUMBER(SEARCH('ankieta ESG'!$E$11,C804)),MAX(B$3:$B803)+1,0)</f>
        <v>801</v>
      </c>
      <c r="C804" s="99" t="s">
        <v>845</v>
      </c>
      <c r="D804" s="98">
        <v>0</v>
      </c>
      <c r="E804" s="99" t="str">
        <f>IFERROR(VLOOKUP(ROWS($C$4:C804),$B$4:$C$1385,2,0),"")</f>
        <v>20.30.Z Produkcja farb, lakierów i podobnych powłok, farb drukarskich i mas uszczelniających (PKD 2025)</v>
      </c>
      <c r="F804" s="98">
        <v>0</v>
      </c>
      <c r="AM804" s="98">
        <f>IF(ISNUMBER(SEARCH('ankieta ESG'!$G$180,AN804)),MAX(AM$3:$AM803)+1,0)</f>
        <v>801</v>
      </c>
      <c r="AN804" s="134" t="s">
        <v>4804</v>
      </c>
      <c r="AO804" s="98">
        <v>0</v>
      </c>
      <c r="AP804" s="99" t="str">
        <f>IFERROR(VLOOKUP(ROWS($AN$4:AN804),$AM$4:$AN$2337,2,0),"")</f>
        <v>Konstantynów (pow. bialski, woj. lubelskie)</v>
      </c>
      <c r="AQ804" s="98">
        <v>0</v>
      </c>
      <c r="AR804" s="98">
        <f>IF(ISNUMBER(SEARCH('ankieta ESG'!$G$181,AS804)),MAX($AR$3:AR803)+1,0)</f>
        <v>801</v>
      </c>
      <c r="AS804" s="134" t="s">
        <v>4804</v>
      </c>
      <c r="AT804" s="98">
        <v>0</v>
      </c>
      <c r="AU804" s="99" t="str">
        <f>IFERROR(VLOOKUP(ROWS($AS$4:AS804),$AR$4:$AS$2337,2,0),"")</f>
        <v>Konstantynów (pow. bialski, woj. lubelskie)</v>
      </c>
      <c r="AV804" s="98">
        <v>0</v>
      </c>
      <c r="AW804" s="98">
        <f>IF(ISNUMBER(SEARCH('ankieta ESG'!$G$182,AX804)),MAX($AW$3:AW803)+1,0)</f>
        <v>801</v>
      </c>
      <c r="AX804" s="134" t="s">
        <v>4804</v>
      </c>
      <c r="AY804" s="98">
        <v>0</v>
      </c>
      <c r="AZ804" s="99" t="str">
        <f>IFERROR(VLOOKUP(ROWS($AX$4:AX804),$AW$4:$AX$2337,2,0),"")</f>
        <v>Konstantynów (pow. bialski, woj. lubelskie)</v>
      </c>
      <c r="BA804" s="98">
        <v>0</v>
      </c>
      <c r="BB804" s="98">
        <f>IF(ISNUMBER(SEARCH('ankieta ESG'!$G$183,BC804)),MAX($BB$3:BB803)+1,0)</f>
        <v>801</v>
      </c>
      <c r="BC804" s="134" t="s">
        <v>4804</v>
      </c>
      <c r="BD804" s="98">
        <v>0</v>
      </c>
      <c r="BE804" s="99" t="str">
        <f>IFERROR(VLOOKUP(ROWS($BC$4:BC804),$BB$4:$BC$2337,2,0),"")</f>
        <v>Konstantynów (pow. bialski, woj. lubelskie)</v>
      </c>
      <c r="BF804" s="98">
        <v>0</v>
      </c>
      <c r="BG804" s="98">
        <f>IF(ISNUMBER(SEARCH('ankieta ESG'!$G$184,BH804)),MAX($BG$3:BG803)+1,0)</f>
        <v>801</v>
      </c>
      <c r="BH804" s="134" t="s">
        <v>4804</v>
      </c>
      <c r="BI804" s="98">
        <v>0</v>
      </c>
      <c r="BJ804" s="99" t="str">
        <f>IFERROR(VLOOKUP(ROWS($BH$4:BH804),$BG$4:$BH$2337,2,0),"")</f>
        <v>Konstantynów (pow. bialski, woj. lubelskie)</v>
      </c>
      <c r="BK804" s="98">
        <v>0</v>
      </c>
      <c r="BL804" s="98">
        <f>IF(ISNUMBER(SEARCH('ankieta ESG'!$G$185,BM804)),MAX($BL$3:BL803)+1,0)</f>
        <v>801</v>
      </c>
      <c r="BM804" s="134" t="s">
        <v>4804</v>
      </c>
      <c r="BN804" s="98">
        <v>0</v>
      </c>
      <c r="BO804" s="99" t="str">
        <f>IFERROR(VLOOKUP(ROWS($BM$4:BM804),$BL$4:$BM$2337,2,0),"")</f>
        <v>Konstantynów (pow. bialski, woj. lubelskie)</v>
      </c>
      <c r="BP804" s="98">
        <v>0</v>
      </c>
      <c r="BQ804" s="98">
        <f>IF(ISNUMBER(SEARCH('ankieta ESG'!$G$186,BR804)),MAX($BQ$3:BQ803)+1,0)</f>
        <v>801</v>
      </c>
      <c r="BR804" s="134" t="s">
        <v>4804</v>
      </c>
      <c r="BS804" s="98">
        <v>0</v>
      </c>
      <c r="BT804" s="99" t="str">
        <f>IFERROR(VLOOKUP(ROWS($BR$4:BR804),$BQ$4:$BR$2337,2,0),"")</f>
        <v>Konstantynów (pow. bialski, woj. lubelskie)</v>
      </c>
      <c r="BU804" s="98">
        <v>0</v>
      </c>
      <c r="BV804" s="98">
        <f>IF(ISNUMBER(SEARCH('ankieta ESG'!$G$187,BW804)),MAX($BV$3:BV803)+1,0)</f>
        <v>801</v>
      </c>
      <c r="BW804" s="134" t="s">
        <v>4804</v>
      </c>
      <c r="BX804" s="98">
        <v>0</v>
      </c>
      <c r="BY804" s="99" t="str">
        <f>IFERROR(VLOOKUP(ROWS($BW$4:BW804),$BV$4:$BW$2337,2,0),"")</f>
        <v>Konstantynów (pow. bialski, woj. lubelskie)</v>
      </c>
      <c r="BZ804" s="98">
        <v>0</v>
      </c>
      <c r="CA804" s="98">
        <f>IF(ISNUMBER(SEARCH('ankieta ESG'!$G$188,CB804)),MAX($CA$3:CA803)+1,0)</f>
        <v>801</v>
      </c>
      <c r="CB804" s="134" t="s">
        <v>4804</v>
      </c>
      <c r="CC804" s="98">
        <v>0</v>
      </c>
      <c r="CD804" s="99" t="str">
        <f>IFERROR(VLOOKUP(ROWS($CB$4:CB804),$CA$4:$CB$2337,2,0),"")</f>
        <v>Konstantynów (pow. bialski, woj. lubelskie)</v>
      </c>
      <c r="CE804" s="98">
        <v>0</v>
      </c>
      <c r="CF804" s="98">
        <f>IF(ISNUMBER(SEARCH('ankieta ESG'!$G$189,CG804)),MAX($CF$3:CF803)+1,0)</f>
        <v>801</v>
      </c>
      <c r="CG804" s="134" t="s">
        <v>4804</v>
      </c>
      <c r="CH804" s="98">
        <v>0</v>
      </c>
      <c r="CI804" s="99" t="str">
        <f>IFERROR(VLOOKUP(ROWS($CG$4:CG804),$CF$4:$CG$2337,2,0),"")</f>
        <v>Konstantynów (pow. bialski, woj. lubelskie)</v>
      </c>
      <c r="CJ804" s="98">
        <v>0</v>
      </c>
    </row>
    <row r="805" spans="2:88">
      <c r="B805" s="98">
        <f>IF(ISNUMBER(SEARCH('ankieta ESG'!$E$11,C805)),MAX(B$3:$B804)+1,0)</f>
        <v>802</v>
      </c>
      <c r="C805" s="99" t="s">
        <v>846</v>
      </c>
      <c r="D805" s="98">
        <v>0</v>
      </c>
      <c r="E805" s="99" t="str">
        <f>IFERROR(VLOOKUP(ROWS($C$4:C805),$B$4:$C$1385,2,0),"")</f>
        <v>20.41.Z Produkcja mydła i detergentów, środków myjących i czyszczących (PKD 2025)</v>
      </c>
      <c r="F805" s="98">
        <v>0</v>
      </c>
      <c r="AM805" s="98">
        <f>IF(ISNUMBER(SEARCH('ankieta ESG'!$G$180,AN805)),MAX(AM$3:$AM804)+1,0)</f>
        <v>802</v>
      </c>
      <c r="AN805" s="134" t="s">
        <v>4805</v>
      </c>
      <c r="AO805" s="98">
        <v>0</v>
      </c>
      <c r="AP805" s="99" t="str">
        <f>IFERROR(VLOOKUP(ROWS($AN$4:AN805),$AM$4:$AN$2337,2,0),"")</f>
        <v>Konstantynów Łódzki (pow. pabianicki, woj. łódzkie)</v>
      </c>
      <c r="AQ805" s="98">
        <v>0</v>
      </c>
      <c r="AR805" s="98">
        <f>IF(ISNUMBER(SEARCH('ankieta ESG'!$G$181,AS805)),MAX($AR$3:AR804)+1,0)</f>
        <v>802</v>
      </c>
      <c r="AS805" s="134" t="s">
        <v>4805</v>
      </c>
      <c r="AT805" s="98">
        <v>0</v>
      </c>
      <c r="AU805" s="99" t="str">
        <f>IFERROR(VLOOKUP(ROWS($AS$4:AS805),$AR$4:$AS$2337,2,0),"")</f>
        <v>Konstantynów Łódzki (pow. pabianicki, woj. łódzkie)</v>
      </c>
      <c r="AV805" s="98">
        <v>0</v>
      </c>
      <c r="AW805" s="98">
        <f>IF(ISNUMBER(SEARCH('ankieta ESG'!$G$182,AX805)),MAX($AW$3:AW804)+1,0)</f>
        <v>802</v>
      </c>
      <c r="AX805" s="134" t="s">
        <v>4805</v>
      </c>
      <c r="AY805" s="98">
        <v>0</v>
      </c>
      <c r="AZ805" s="99" t="str">
        <f>IFERROR(VLOOKUP(ROWS($AX$4:AX805),$AW$4:$AX$2337,2,0),"")</f>
        <v>Konstantynów Łódzki (pow. pabianicki, woj. łódzkie)</v>
      </c>
      <c r="BA805" s="98">
        <v>0</v>
      </c>
      <c r="BB805" s="98">
        <f>IF(ISNUMBER(SEARCH('ankieta ESG'!$G$183,BC805)),MAX($BB$3:BB804)+1,0)</f>
        <v>802</v>
      </c>
      <c r="BC805" s="134" t="s">
        <v>4805</v>
      </c>
      <c r="BD805" s="98">
        <v>0</v>
      </c>
      <c r="BE805" s="99" t="str">
        <f>IFERROR(VLOOKUP(ROWS($BC$4:BC805),$BB$4:$BC$2337,2,0),"")</f>
        <v>Konstantynów Łódzki (pow. pabianicki, woj. łódzkie)</v>
      </c>
      <c r="BF805" s="98">
        <v>0</v>
      </c>
      <c r="BG805" s="98">
        <f>IF(ISNUMBER(SEARCH('ankieta ESG'!$G$184,BH805)),MAX($BG$3:BG804)+1,0)</f>
        <v>802</v>
      </c>
      <c r="BH805" s="134" t="s">
        <v>4805</v>
      </c>
      <c r="BI805" s="98">
        <v>0</v>
      </c>
      <c r="BJ805" s="99" t="str">
        <f>IFERROR(VLOOKUP(ROWS($BH$4:BH805),$BG$4:$BH$2337,2,0),"")</f>
        <v>Konstantynów Łódzki (pow. pabianicki, woj. łódzkie)</v>
      </c>
      <c r="BK805" s="98">
        <v>0</v>
      </c>
      <c r="BL805" s="98">
        <f>IF(ISNUMBER(SEARCH('ankieta ESG'!$G$185,BM805)),MAX($BL$3:BL804)+1,0)</f>
        <v>802</v>
      </c>
      <c r="BM805" s="134" t="s">
        <v>4805</v>
      </c>
      <c r="BN805" s="98">
        <v>0</v>
      </c>
      <c r="BO805" s="99" t="str">
        <f>IFERROR(VLOOKUP(ROWS($BM$4:BM805),$BL$4:$BM$2337,2,0),"")</f>
        <v>Konstantynów Łódzki (pow. pabianicki, woj. łódzkie)</v>
      </c>
      <c r="BP805" s="98">
        <v>0</v>
      </c>
      <c r="BQ805" s="98">
        <f>IF(ISNUMBER(SEARCH('ankieta ESG'!$G$186,BR805)),MAX($BQ$3:BQ804)+1,0)</f>
        <v>802</v>
      </c>
      <c r="BR805" s="134" t="s">
        <v>4805</v>
      </c>
      <c r="BS805" s="98">
        <v>0</v>
      </c>
      <c r="BT805" s="99" t="str">
        <f>IFERROR(VLOOKUP(ROWS($BR$4:BR805),$BQ$4:$BR$2337,2,0),"")</f>
        <v>Konstantynów Łódzki (pow. pabianicki, woj. łódzkie)</v>
      </c>
      <c r="BU805" s="98">
        <v>0</v>
      </c>
      <c r="BV805" s="98">
        <f>IF(ISNUMBER(SEARCH('ankieta ESG'!$G$187,BW805)),MAX($BV$3:BV804)+1,0)</f>
        <v>802</v>
      </c>
      <c r="BW805" s="134" t="s">
        <v>4805</v>
      </c>
      <c r="BX805" s="98">
        <v>0</v>
      </c>
      <c r="BY805" s="99" t="str">
        <f>IFERROR(VLOOKUP(ROWS($BW$4:BW805),$BV$4:$BW$2337,2,0),"")</f>
        <v>Konstantynów Łódzki (pow. pabianicki, woj. łódzkie)</v>
      </c>
      <c r="BZ805" s="98">
        <v>0</v>
      </c>
      <c r="CA805" s="98">
        <f>IF(ISNUMBER(SEARCH('ankieta ESG'!$G$188,CB805)),MAX($CA$3:CA804)+1,0)</f>
        <v>802</v>
      </c>
      <c r="CB805" s="134" t="s">
        <v>4805</v>
      </c>
      <c r="CC805" s="98">
        <v>0</v>
      </c>
      <c r="CD805" s="99" t="str">
        <f>IFERROR(VLOOKUP(ROWS($CB$4:CB805),$CA$4:$CB$2337,2,0),"")</f>
        <v>Konstantynów Łódzki (pow. pabianicki, woj. łódzkie)</v>
      </c>
      <c r="CE805" s="98">
        <v>0</v>
      </c>
      <c r="CF805" s="98">
        <f>IF(ISNUMBER(SEARCH('ankieta ESG'!$G$189,CG805)),MAX($CF$3:CF804)+1,0)</f>
        <v>802</v>
      </c>
      <c r="CG805" s="134" t="s">
        <v>4805</v>
      </c>
      <c r="CH805" s="98">
        <v>0</v>
      </c>
      <c r="CI805" s="99" t="str">
        <f>IFERROR(VLOOKUP(ROWS($CG$4:CG805),$CF$4:$CG$2337,2,0),"")</f>
        <v>Konstantynów Łódzki (pow. pabianicki, woj. łódzkie)</v>
      </c>
      <c r="CJ805" s="98">
        <v>0</v>
      </c>
    </row>
    <row r="806" spans="2:88">
      <c r="B806" s="98">
        <f>IF(ISNUMBER(SEARCH('ankieta ESG'!$E$11,C806)),MAX(B$3:$B805)+1,0)</f>
        <v>803</v>
      </c>
      <c r="C806" s="99" t="s">
        <v>847</v>
      </c>
      <c r="D806" s="98">
        <v>0</v>
      </c>
      <c r="E806" s="99" t="str">
        <f>IFERROR(VLOOKUP(ROWS($C$4:C806),$B$4:$C$1385,2,0),"")</f>
        <v>20.42.Z Produkcja wyrobów kosmetycznych i toaletowych (PKD 2025)</v>
      </c>
      <c r="F806" s="98">
        <v>0</v>
      </c>
      <c r="AM806" s="98">
        <f>IF(ISNUMBER(SEARCH('ankieta ESG'!$G$180,AN806)),MAX(AM$3:$AM805)+1,0)</f>
        <v>803</v>
      </c>
      <c r="AN806" s="134" t="s">
        <v>4806</v>
      </c>
      <c r="AO806" s="98">
        <v>0</v>
      </c>
      <c r="AP806" s="99" t="str">
        <f>IFERROR(VLOOKUP(ROWS($AN$4:AN806),$AM$4:$AN$2337,2,0),"")</f>
        <v>Końskie (pow. konecki, woj. świętokrzyskie)</v>
      </c>
      <c r="AQ806" s="98">
        <v>0</v>
      </c>
      <c r="AR806" s="98">
        <f>IF(ISNUMBER(SEARCH('ankieta ESG'!$G$181,AS806)),MAX($AR$3:AR805)+1,0)</f>
        <v>803</v>
      </c>
      <c r="AS806" s="134" t="s">
        <v>4806</v>
      </c>
      <c r="AT806" s="98">
        <v>0</v>
      </c>
      <c r="AU806" s="99" t="str">
        <f>IFERROR(VLOOKUP(ROWS($AS$4:AS806),$AR$4:$AS$2337,2,0),"")</f>
        <v>Końskie (pow. konecki, woj. świętokrzyskie)</v>
      </c>
      <c r="AV806" s="98">
        <v>0</v>
      </c>
      <c r="AW806" s="98">
        <f>IF(ISNUMBER(SEARCH('ankieta ESG'!$G$182,AX806)),MAX($AW$3:AW805)+1,0)</f>
        <v>803</v>
      </c>
      <c r="AX806" s="134" t="s">
        <v>4806</v>
      </c>
      <c r="AY806" s="98">
        <v>0</v>
      </c>
      <c r="AZ806" s="99" t="str">
        <f>IFERROR(VLOOKUP(ROWS($AX$4:AX806),$AW$4:$AX$2337,2,0),"")</f>
        <v>Końskie (pow. konecki, woj. świętokrzyskie)</v>
      </c>
      <c r="BA806" s="98">
        <v>0</v>
      </c>
      <c r="BB806" s="98">
        <f>IF(ISNUMBER(SEARCH('ankieta ESG'!$G$183,BC806)),MAX($BB$3:BB805)+1,0)</f>
        <v>803</v>
      </c>
      <c r="BC806" s="134" t="s">
        <v>4806</v>
      </c>
      <c r="BD806" s="98">
        <v>0</v>
      </c>
      <c r="BE806" s="99" t="str">
        <f>IFERROR(VLOOKUP(ROWS($BC$4:BC806),$BB$4:$BC$2337,2,0),"")</f>
        <v>Końskie (pow. konecki, woj. świętokrzyskie)</v>
      </c>
      <c r="BF806" s="98">
        <v>0</v>
      </c>
      <c r="BG806" s="98">
        <f>IF(ISNUMBER(SEARCH('ankieta ESG'!$G$184,BH806)),MAX($BG$3:BG805)+1,0)</f>
        <v>803</v>
      </c>
      <c r="BH806" s="134" t="s">
        <v>4806</v>
      </c>
      <c r="BI806" s="98">
        <v>0</v>
      </c>
      <c r="BJ806" s="99" t="str">
        <f>IFERROR(VLOOKUP(ROWS($BH$4:BH806),$BG$4:$BH$2337,2,0),"")</f>
        <v>Końskie (pow. konecki, woj. świętokrzyskie)</v>
      </c>
      <c r="BK806" s="98">
        <v>0</v>
      </c>
      <c r="BL806" s="98">
        <f>IF(ISNUMBER(SEARCH('ankieta ESG'!$G$185,BM806)),MAX($BL$3:BL805)+1,0)</f>
        <v>803</v>
      </c>
      <c r="BM806" s="134" t="s">
        <v>4806</v>
      </c>
      <c r="BN806" s="98">
        <v>0</v>
      </c>
      <c r="BO806" s="99" t="str">
        <f>IFERROR(VLOOKUP(ROWS($BM$4:BM806),$BL$4:$BM$2337,2,0),"")</f>
        <v>Końskie (pow. konecki, woj. świętokrzyskie)</v>
      </c>
      <c r="BP806" s="98">
        <v>0</v>
      </c>
      <c r="BQ806" s="98">
        <f>IF(ISNUMBER(SEARCH('ankieta ESG'!$G$186,BR806)),MAX($BQ$3:BQ805)+1,0)</f>
        <v>803</v>
      </c>
      <c r="BR806" s="134" t="s">
        <v>4806</v>
      </c>
      <c r="BS806" s="98">
        <v>0</v>
      </c>
      <c r="BT806" s="99" t="str">
        <f>IFERROR(VLOOKUP(ROWS($BR$4:BR806),$BQ$4:$BR$2337,2,0),"")</f>
        <v>Końskie (pow. konecki, woj. świętokrzyskie)</v>
      </c>
      <c r="BU806" s="98">
        <v>0</v>
      </c>
      <c r="BV806" s="98">
        <f>IF(ISNUMBER(SEARCH('ankieta ESG'!$G$187,BW806)),MAX($BV$3:BV805)+1,0)</f>
        <v>803</v>
      </c>
      <c r="BW806" s="134" t="s">
        <v>4806</v>
      </c>
      <c r="BX806" s="98">
        <v>0</v>
      </c>
      <c r="BY806" s="99" t="str">
        <f>IFERROR(VLOOKUP(ROWS($BW$4:BW806),$BV$4:$BW$2337,2,0),"")</f>
        <v>Końskie (pow. konecki, woj. świętokrzyskie)</v>
      </c>
      <c r="BZ806" s="98">
        <v>0</v>
      </c>
      <c r="CA806" s="98">
        <f>IF(ISNUMBER(SEARCH('ankieta ESG'!$G$188,CB806)),MAX($CA$3:CA805)+1,0)</f>
        <v>803</v>
      </c>
      <c r="CB806" s="134" t="s">
        <v>4806</v>
      </c>
      <c r="CC806" s="98">
        <v>0</v>
      </c>
      <c r="CD806" s="99" t="str">
        <f>IFERROR(VLOOKUP(ROWS($CB$4:CB806),$CA$4:$CB$2337,2,0),"")</f>
        <v>Końskie (pow. konecki, woj. świętokrzyskie)</v>
      </c>
      <c r="CE806" s="98">
        <v>0</v>
      </c>
      <c r="CF806" s="98">
        <f>IF(ISNUMBER(SEARCH('ankieta ESG'!$G$189,CG806)),MAX($CF$3:CF805)+1,0)</f>
        <v>803</v>
      </c>
      <c r="CG806" s="134" t="s">
        <v>4806</v>
      </c>
      <c r="CH806" s="98">
        <v>0</v>
      </c>
      <c r="CI806" s="99" t="str">
        <f>IFERROR(VLOOKUP(ROWS($CG$4:CG806),$CF$4:$CG$2337,2,0),"")</f>
        <v>Końskie (pow. konecki, woj. świętokrzyskie)</v>
      </c>
      <c r="CJ806" s="98">
        <v>0</v>
      </c>
    </row>
    <row r="807" spans="2:88">
      <c r="B807" s="98">
        <f>IF(ISNUMBER(SEARCH('ankieta ESG'!$E$11,C807)),MAX(B$3:$B806)+1,0)</f>
        <v>804</v>
      </c>
      <c r="C807" s="99" t="s">
        <v>848</v>
      </c>
      <c r="D807" s="98">
        <v>0</v>
      </c>
      <c r="E807" s="99" t="str">
        <f>IFERROR(VLOOKUP(ROWS($C$4:C807),$B$4:$C$1385,2,0),"")</f>
        <v>20.51.Z Produkcja biopaliw płynnych (PKD 2025)</v>
      </c>
      <c r="F807" s="98">
        <v>0</v>
      </c>
      <c r="AM807" s="98">
        <f>IF(ISNUMBER(SEARCH('ankieta ESG'!$G$180,AN807)),MAX(AM$3:$AM806)+1,0)</f>
        <v>804</v>
      </c>
      <c r="AN807" s="134" t="s">
        <v>4807</v>
      </c>
      <c r="AO807" s="98">
        <v>0</v>
      </c>
      <c r="AP807" s="99" t="str">
        <f>IFERROR(VLOOKUP(ROWS($AN$4:AN807),$AM$4:$AN$2337,2,0),"")</f>
        <v>Końskowola (pow. puławski, woj. lubelskie)</v>
      </c>
      <c r="AQ807" s="98">
        <v>0</v>
      </c>
      <c r="AR807" s="98">
        <f>IF(ISNUMBER(SEARCH('ankieta ESG'!$G$181,AS807)),MAX($AR$3:AR806)+1,0)</f>
        <v>804</v>
      </c>
      <c r="AS807" s="134" t="s">
        <v>4807</v>
      </c>
      <c r="AT807" s="98">
        <v>0</v>
      </c>
      <c r="AU807" s="99" t="str">
        <f>IFERROR(VLOOKUP(ROWS($AS$4:AS807),$AR$4:$AS$2337,2,0),"")</f>
        <v>Końskowola (pow. puławski, woj. lubelskie)</v>
      </c>
      <c r="AV807" s="98">
        <v>0</v>
      </c>
      <c r="AW807" s="98">
        <f>IF(ISNUMBER(SEARCH('ankieta ESG'!$G$182,AX807)),MAX($AW$3:AW806)+1,0)</f>
        <v>804</v>
      </c>
      <c r="AX807" s="134" t="s">
        <v>4807</v>
      </c>
      <c r="AY807" s="98">
        <v>0</v>
      </c>
      <c r="AZ807" s="99" t="str">
        <f>IFERROR(VLOOKUP(ROWS($AX$4:AX807),$AW$4:$AX$2337,2,0),"")</f>
        <v>Końskowola (pow. puławski, woj. lubelskie)</v>
      </c>
      <c r="BA807" s="98">
        <v>0</v>
      </c>
      <c r="BB807" s="98">
        <f>IF(ISNUMBER(SEARCH('ankieta ESG'!$G$183,BC807)),MAX($BB$3:BB806)+1,0)</f>
        <v>804</v>
      </c>
      <c r="BC807" s="134" t="s">
        <v>4807</v>
      </c>
      <c r="BD807" s="98">
        <v>0</v>
      </c>
      <c r="BE807" s="99" t="str">
        <f>IFERROR(VLOOKUP(ROWS($BC$4:BC807),$BB$4:$BC$2337,2,0),"")</f>
        <v>Końskowola (pow. puławski, woj. lubelskie)</v>
      </c>
      <c r="BF807" s="98">
        <v>0</v>
      </c>
      <c r="BG807" s="98">
        <f>IF(ISNUMBER(SEARCH('ankieta ESG'!$G$184,BH807)),MAX($BG$3:BG806)+1,0)</f>
        <v>804</v>
      </c>
      <c r="BH807" s="134" t="s">
        <v>4807</v>
      </c>
      <c r="BI807" s="98">
        <v>0</v>
      </c>
      <c r="BJ807" s="99" t="str">
        <f>IFERROR(VLOOKUP(ROWS($BH$4:BH807),$BG$4:$BH$2337,2,0),"")</f>
        <v>Końskowola (pow. puławski, woj. lubelskie)</v>
      </c>
      <c r="BK807" s="98">
        <v>0</v>
      </c>
      <c r="BL807" s="98">
        <f>IF(ISNUMBER(SEARCH('ankieta ESG'!$G$185,BM807)),MAX($BL$3:BL806)+1,0)</f>
        <v>804</v>
      </c>
      <c r="BM807" s="134" t="s">
        <v>4807</v>
      </c>
      <c r="BN807" s="98">
        <v>0</v>
      </c>
      <c r="BO807" s="99" t="str">
        <f>IFERROR(VLOOKUP(ROWS($BM$4:BM807),$BL$4:$BM$2337,2,0),"")</f>
        <v>Końskowola (pow. puławski, woj. lubelskie)</v>
      </c>
      <c r="BP807" s="98">
        <v>0</v>
      </c>
      <c r="BQ807" s="98">
        <f>IF(ISNUMBER(SEARCH('ankieta ESG'!$G$186,BR807)),MAX($BQ$3:BQ806)+1,0)</f>
        <v>804</v>
      </c>
      <c r="BR807" s="134" t="s">
        <v>4807</v>
      </c>
      <c r="BS807" s="98">
        <v>0</v>
      </c>
      <c r="BT807" s="99" t="str">
        <f>IFERROR(VLOOKUP(ROWS($BR$4:BR807),$BQ$4:$BR$2337,2,0),"")</f>
        <v>Końskowola (pow. puławski, woj. lubelskie)</v>
      </c>
      <c r="BU807" s="98">
        <v>0</v>
      </c>
      <c r="BV807" s="98">
        <f>IF(ISNUMBER(SEARCH('ankieta ESG'!$G$187,BW807)),MAX($BV$3:BV806)+1,0)</f>
        <v>804</v>
      </c>
      <c r="BW807" s="134" t="s">
        <v>4807</v>
      </c>
      <c r="BX807" s="98">
        <v>0</v>
      </c>
      <c r="BY807" s="99" t="str">
        <f>IFERROR(VLOOKUP(ROWS($BW$4:BW807),$BV$4:$BW$2337,2,0),"")</f>
        <v>Końskowola (pow. puławski, woj. lubelskie)</v>
      </c>
      <c r="BZ807" s="98">
        <v>0</v>
      </c>
      <c r="CA807" s="98">
        <f>IF(ISNUMBER(SEARCH('ankieta ESG'!$G$188,CB807)),MAX($CA$3:CA806)+1,0)</f>
        <v>804</v>
      </c>
      <c r="CB807" s="134" t="s">
        <v>4807</v>
      </c>
      <c r="CC807" s="98">
        <v>0</v>
      </c>
      <c r="CD807" s="99" t="str">
        <f>IFERROR(VLOOKUP(ROWS($CB$4:CB807),$CA$4:$CB$2337,2,0),"")</f>
        <v>Końskowola (pow. puławski, woj. lubelskie)</v>
      </c>
      <c r="CE807" s="98">
        <v>0</v>
      </c>
      <c r="CF807" s="98">
        <f>IF(ISNUMBER(SEARCH('ankieta ESG'!$G$189,CG807)),MAX($CF$3:CF806)+1,0)</f>
        <v>804</v>
      </c>
      <c r="CG807" s="134" t="s">
        <v>4807</v>
      </c>
      <c r="CH807" s="98">
        <v>0</v>
      </c>
      <c r="CI807" s="99" t="str">
        <f>IFERROR(VLOOKUP(ROWS($CG$4:CG807),$CF$4:$CG$2337,2,0),"")</f>
        <v>Końskowola (pow. puławski, woj. lubelskie)</v>
      </c>
      <c r="CJ807" s="98">
        <v>0</v>
      </c>
    </row>
    <row r="808" spans="2:88">
      <c r="B808" s="98">
        <f>IF(ISNUMBER(SEARCH('ankieta ESG'!$E$11,C808)),MAX(B$3:$B807)+1,0)</f>
        <v>805</v>
      </c>
      <c r="C808" s="99" t="s">
        <v>849</v>
      </c>
      <c r="D808" s="98">
        <v>0</v>
      </c>
      <c r="E808" s="99" t="str">
        <f>IFERROR(VLOOKUP(ROWS($C$4:C808),$B$4:$C$1385,2,0),"")</f>
        <v>20.59.Z Produkcja pozostałych wyrobów chemicznych, gdzie indziej niesklasyfikowana (PKD 2025)</v>
      </c>
      <c r="F808" s="98">
        <v>0</v>
      </c>
      <c r="AM808" s="98">
        <f>IF(ISNUMBER(SEARCH('ankieta ESG'!$G$180,AN808)),MAX(AM$3:$AM807)+1,0)</f>
        <v>805</v>
      </c>
      <c r="AN808" s="134" t="s">
        <v>4808</v>
      </c>
      <c r="AO808" s="98">
        <v>0</v>
      </c>
      <c r="AP808" s="99" t="str">
        <f>IFERROR(VLOOKUP(ROWS($AN$4:AN808),$AM$4:$AN$2337,2,0),"")</f>
        <v>Koprzywnica (pow. sandomierski, woj. świętokrzyskie)</v>
      </c>
      <c r="AQ808" s="98">
        <v>0</v>
      </c>
      <c r="AR808" s="98">
        <f>IF(ISNUMBER(SEARCH('ankieta ESG'!$G$181,AS808)),MAX($AR$3:AR807)+1,0)</f>
        <v>805</v>
      </c>
      <c r="AS808" s="134" t="s">
        <v>4808</v>
      </c>
      <c r="AT808" s="98">
        <v>0</v>
      </c>
      <c r="AU808" s="99" t="str">
        <f>IFERROR(VLOOKUP(ROWS($AS$4:AS808),$AR$4:$AS$2337,2,0),"")</f>
        <v>Koprzywnica (pow. sandomierski, woj. świętokrzyskie)</v>
      </c>
      <c r="AV808" s="98">
        <v>0</v>
      </c>
      <c r="AW808" s="98">
        <f>IF(ISNUMBER(SEARCH('ankieta ESG'!$G$182,AX808)),MAX($AW$3:AW807)+1,0)</f>
        <v>805</v>
      </c>
      <c r="AX808" s="134" t="s">
        <v>4808</v>
      </c>
      <c r="AY808" s="98">
        <v>0</v>
      </c>
      <c r="AZ808" s="99" t="str">
        <f>IFERROR(VLOOKUP(ROWS($AX$4:AX808),$AW$4:$AX$2337,2,0),"")</f>
        <v>Koprzywnica (pow. sandomierski, woj. świętokrzyskie)</v>
      </c>
      <c r="BA808" s="98">
        <v>0</v>
      </c>
      <c r="BB808" s="98">
        <f>IF(ISNUMBER(SEARCH('ankieta ESG'!$G$183,BC808)),MAX($BB$3:BB807)+1,0)</f>
        <v>805</v>
      </c>
      <c r="BC808" s="134" t="s">
        <v>4808</v>
      </c>
      <c r="BD808" s="98">
        <v>0</v>
      </c>
      <c r="BE808" s="99" t="str">
        <f>IFERROR(VLOOKUP(ROWS($BC$4:BC808),$BB$4:$BC$2337,2,0),"")</f>
        <v>Koprzywnica (pow. sandomierski, woj. świętokrzyskie)</v>
      </c>
      <c r="BF808" s="98">
        <v>0</v>
      </c>
      <c r="BG808" s="98">
        <f>IF(ISNUMBER(SEARCH('ankieta ESG'!$G$184,BH808)),MAX($BG$3:BG807)+1,0)</f>
        <v>805</v>
      </c>
      <c r="BH808" s="134" t="s">
        <v>4808</v>
      </c>
      <c r="BI808" s="98">
        <v>0</v>
      </c>
      <c r="BJ808" s="99" t="str">
        <f>IFERROR(VLOOKUP(ROWS($BH$4:BH808),$BG$4:$BH$2337,2,0),"")</f>
        <v>Koprzywnica (pow. sandomierski, woj. świętokrzyskie)</v>
      </c>
      <c r="BK808" s="98">
        <v>0</v>
      </c>
      <c r="BL808" s="98">
        <f>IF(ISNUMBER(SEARCH('ankieta ESG'!$G$185,BM808)),MAX($BL$3:BL807)+1,0)</f>
        <v>805</v>
      </c>
      <c r="BM808" s="134" t="s">
        <v>4808</v>
      </c>
      <c r="BN808" s="98">
        <v>0</v>
      </c>
      <c r="BO808" s="99" t="str">
        <f>IFERROR(VLOOKUP(ROWS($BM$4:BM808),$BL$4:$BM$2337,2,0),"")</f>
        <v>Koprzywnica (pow. sandomierski, woj. świętokrzyskie)</v>
      </c>
      <c r="BP808" s="98">
        <v>0</v>
      </c>
      <c r="BQ808" s="98">
        <f>IF(ISNUMBER(SEARCH('ankieta ESG'!$G$186,BR808)),MAX($BQ$3:BQ807)+1,0)</f>
        <v>805</v>
      </c>
      <c r="BR808" s="134" t="s">
        <v>4808</v>
      </c>
      <c r="BS808" s="98">
        <v>0</v>
      </c>
      <c r="BT808" s="99" t="str">
        <f>IFERROR(VLOOKUP(ROWS($BR$4:BR808),$BQ$4:$BR$2337,2,0),"")</f>
        <v>Koprzywnica (pow. sandomierski, woj. świętokrzyskie)</v>
      </c>
      <c r="BU808" s="98">
        <v>0</v>
      </c>
      <c r="BV808" s="98">
        <f>IF(ISNUMBER(SEARCH('ankieta ESG'!$G$187,BW808)),MAX($BV$3:BV807)+1,0)</f>
        <v>805</v>
      </c>
      <c r="BW808" s="134" t="s">
        <v>4808</v>
      </c>
      <c r="BX808" s="98">
        <v>0</v>
      </c>
      <c r="BY808" s="99" t="str">
        <f>IFERROR(VLOOKUP(ROWS($BW$4:BW808),$BV$4:$BW$2337,2,0),"")</f>
        <v>Koprzywnica (pow. sandomierski, woj. świętokrzyskie)</v>
      </c>
      <c r="BZ808" s="98">
        <v>0</v>
      </c>
      <c r="CA808" s="98">
        <f>IF(ISNUMBER(SEARCH('ankieta ESG'!$G$188,CB808)),MAX($CA$3:CA807)+1,0)</f>
        <v>805</v>
      </c>
      <c r="CB808" s="134" t="s">
        <v>4808</v>
      </c>
      <c r="CC808" s="98">
        <v>0</v>
      </c>
      <c r="CD808" s="99" t="str">
        <f>IFERROR(VLOOKUP(ROWS($CB$4:CB808),$CA$4:$CB$2337,2,0),"")</f>
        <v>Koprzywnica (pow. sandomierski, woj. świętokrzyskie)</v>
      </c>
      <c r="CE808" s="98">
        <v>0</v>
      </c>
      <c r="CF808" s="98">
        <f>IF(ISNUMBER(SEARCH('ankieta ESG'!$G$189,CG808)),MAX($CF$3:CF807)+1,0)</f>
        <v>805</v>
      </c>
      <c r="CG808" s="134" t="s">
        <v>4808</v>
      </c>
      <c r="CH808" s="98">
        <v>0</v>
      </c>
      <c r="CI808" s="99" t="str">
        <f>IFERROR(VLOOKUP(ROWS($CG$4:CG808),$CF$4:$CG$2337,2,0),"")</f>
        <v>Koprzywnica (pow. sandomierski, woj. świętokrzyskie)</v>
      </c>
      <c r="CJ808" s="98">
        <v>0</v>
      </c>
    </row>
    <row r="809" spans="2:88">
      <c r="B809" s="98">
        <f>IF(ISNUMBER(SEARCH('ankieta ESG'!$E$11,C809)),MAX(B$3:$B808)+1,0)</f>
        <v>806</v>
      </c>
      <c r="C809" s="99" t="s">
        <v>850</v>
      </c>
      <c r="D809" s="98">
        <v>0</v>
      </c>
      <c r="E809" s="99" t="str">
        <f>IFERROR(VLOOKUP(ROWS($C$4:C809),$B$4:$C$1385,2,0),"")</f>
        <v>20.60.Z Produkcja włókien chemicznych (PKD 2025)</v>
      </c>
      <c r="F809" s="98">
        <v>0</v>
      </c>
      <c r="AM809" s="98">
        <f>IF(ISNUMBER(SEARCH('ankieta ESG'!$G$180,AN809)),MAX(AM$3:$AM808)+1,0)</f>
        <v>806</v>
      </c>
      <c r="AN809" s="134" t="s">
        <v>4809</v>
      </c>
      <c r="AO809" s="98">
        <v>0</v>
      </c>
      <c r="AP809" s="99" t="str">
        <f>IFERROR(VLOOKUP(ROWS($AN$4:AN809),$AM$4:$AN$2337,2,0),"")</f>
        <v>Korczew (pow. siedlecki, woj. mazowieckie)</v>
      </c>
      <c r="AQ809" s="98">
        <v>0</v>
      </c>
      <c r="AR809" s="98">
        <f>IF(ISNUMBER(SEARCH('ankieta ESG'!$G$181,AS809)),MAX($AR$3:AR808)+1,0)</f>
        <v>806</v>
      </c>
      <c r="AS809" s="134" t="s">
        <v>4809</v>
      </c>
      <c r="AT809" s="98">
        <v>0</v>
      </c>
      <c r="AU809" s="99" t="str">
        <f>IFERROR(VLOOKUP(ROWS($AS$4:AS809),$AR$4:$AS$2337,2,0),"")</f>
        <v>Korczew (pow. siedlecki, woj. mazowieckie)</v>
      </c>
      <c r="AV809" s="98">
        <v>0</v>
      </c>
      <c r="AW809" s="98">
        <f>IF(ISNUMBER(SEARCH('ankieta ESG'!$G$182,AX809)),MAX($AW$3:AW808)+1,0)</f>
        <v>806</v>
      </c>
      <c r="AX809" s="134" t="s">
        <v>4809</v>
      </c>
      <c r="AY809" s="98">
        <v>0</v>
      </c>
      <c r="AZ809" s="99" t="str">
        <f>IFERROR(VLOOKUP(ROWS($AX$4:AX809),$AW$4:$AX$2337,2,0),"")</f>
        <v>Korczew (pow. siedlecki, woj. mazowieckie)</v>
      </c>
      <c r="BA809" s="98">
        <v>0</v>
      </c>
      <c r="BB809" s="98">
        <f>IF(ISNUMBER(SEARCH('ankieta ESG'!$G$183,BC809)),MAX($BB$3:BB808)+1,0)</f>
        <v>806</v>
      </c>
      <c r="BC809" s="134" t="s">
        <v>4809</v>
      </c>
      <c r="BD809" s="98">
        <v>0</v>
      </c>
      <c r="BE809" s="99" t="str">
        <f>IFERROR(VLOOKUP(ROWS($BC$4:BC809),$BB$4:$BC$2337,2,0),"")</f>
        <v>Korczew (pow. siedlecki, woj. mazowieckie)</v>
      </c>
      <c r="BF809" s="98">
        <v>0</v>
      </c>
      <c r="BG809" s="98">
        <f>IF(ISNUMBER(SEARCH('ankieta ESG'!$G$184,BH809)),MAX($BG$3:BG808)+1,0)</f>
        <v>806</v>
      </c>
      <c r="BH809" s="134" t="s">
        <v>4809</v>
      </c>
      <c r="BI809" s="98">
        <v>0</v>
      </c>
      <c r="BJ809" s="99" t="str">
        <f>IFERROR(VLOOKUP(ROWS($BH$4:BH809),$BG$4:$BH$2337,2,0),"")</f>
        <v>Korczew (pow. siedlecki, woj. mazowieckie)</v>
      </c>
      <c r="BK809" s="98">
        <v>0</v>
      </c>
      <c r="BL809" s="98">
        <f>IF(ISNUMBER(SEARCH('ankieta ESG'!$G$185,BM809)),MAX($BL$3:BL808)+1,0)</f>
        <v>806</v>
      </c>
      <c r="BM809" s="134" t="s">
        <v>4809</v>
      </c>
      <c r="BN809" s="98">
        <v>0</v>
      </c>
      <c r="BO809" s="99" t="str">
        <f>IFERROR(VLOOKUP(ROWS($BM$4:BM809),$BL$4:$BM$2337,2,0),"")</f>
        <v>Korczew (pow. siedlecki, woj. mazowieckie)</v>
      </c>
      <c r="BP809" s="98">
        <v>0</v>
      </c>
      <c r="BQ809" s="98">
        <f>IF(ISNUMBER(SEARCH('ankieta ESG'!$G$186,BR809)),MAX($BQ$3:BQ808)+1,0)</f>
        <v>806</v>
      </c>
      <c r="BR809" s="134" t="s">
        <v>4809</v>
      </c>
      <c r="BS809" s="98">
        <v>0</v>
      </c>
      <c r="BT809" s="99" t="str">
        <f>IFERROR(VLOOKUP(ROWS($BR$4:BR809),$BQ$4:$BR$2337,2,0),"")</f>
        <v>Korczew (pow. siedlecki, woj. mazowieckie)</v>
      </c>
      <c r="BU809" s="98">
        <v>0</v>
      </c>
      <c r="BV809" s="98">
        <f>IF(ISNUMBER(SEARCH('ankieta ESG'!$G$187,BW809)),MAX($BV$3:BV808)+1,0)</f>
        <v>806</v>
      </c>
      <c r="BW809" s="134" t="s">
        <v>4809</v>
      </c>
      <c r="BX809" s="98">
        <v>0</v>
      </c>
      <c r="BY809" s="99" t="str">
        <f>IFERROR(VLOOKUP(ROWS($BW$4:BW809),$BV$4:$BW$2337,2,0),"")</f>
        <v>Korczew (pow. siedlecki, woj. mazowieckie)</v>
      </c>
      <c r="BZ809" s="98">
        <v>0</v>
      </c>
      <c r="CA809" s="98">
        <f>IF(ISNUMBER(SEARCH('ankieta ESG'!$G$188,CB809)),MAX($CA$3:CA808)+1,0)</f>
        <v>806</v>
      </c>
      <c r="CB809" s="134" t="s">
        <v>4809</v>
      </c>
      <c r="CC809" s="98">
        <v>0</v>
      </c>
      <c r="CD809" s="99" t="str">
        <f>IFERROR(VLOOKUP(ROWS($CB$4:CB809),$CA$4:$CB$2337,2,0),"")</f>
        <v>Korczew (pow. siedlecki, woj. mazowieckie)</v>
      </c>
      <c r="CE809" s="98">
        <v>0</v>
      </c>
      <c r="CF809" s="98">
        <f>IF(ISNUMBER(SEARCH('ankieta ESG'!$G$189,CG809)),MAX($CF$3:CF808)+1,0)</f>
        <v>806</v>
      </c>
      <c r="CG809" s="134" t="s">
        <v>4809</v>
      </c>
      <c r="CH809" s="98">
        <v>0</v>
      </c>
      <c r="CI809" s="99" t="str">
        <f>IFERROR(VLOOKUP(ROWS($CG$4:CG809),$CF$4:$CG$2337,2,0),"")</f>
        <v>Korczew (pow. siedlecki, woj. mazowieckie)</v>
      </c>
      <c r="CJ809" s="98">
        <v>0</v>
      </c>
    </row>
    <row r="810" spans="2:88">
      <c r="B810" s="98">
        <f>IF(ISNUMBER(SEARCH('ankieta ESG'!$E$11,C810)),MAX(B$3:$B809)+1,0)</f>
        <v>807</v>
      </c>
      <c r="C810" s="99" t="s">
        <v>851</v>
      </c>
      <c r="D810" s="98">
        <v>0</v>
      </c>
      <c r="E810" s="99" t="str">
        <f>IFERROR(VLOOKUP(ROWS($C$4:C810),$B$4:$C$1385,2,0),"")</f>
        <v>21.10.Z Produkcja podstawowych substancji farmaceutycznych (PKD 2025)</v>
      </c>
      <c r="F810" s="98">
        <v>0</v>
      </c>
      <c r="AM810" s="98">
        <f>IF(ISNUMBER(SEARCH('ankieta ESG'!$G$180,AN810)),MAX(AM$3:$AM809)+1,0)</f>
        <v>807</v>
      </c>
      <c r="AN810" s="134" t="s">
        <v>4810</v>
      </c>
      <c r="AO810" s="98">
        <v>0</v>
      </c>
      <c r="AP810" s="99" t="str">
        <f>IFERROR(VLOOKUP(ROWS($AN$4:AN810),$AM$4:$AN$2337,2,0),"")</f>
        <v>Korczyna (pow. krośnieński, woj. podkarpackie)</v>
      </c>
      <c r="AQ810" s="98">
        <v>0</v>
      </c>
      <c r="AR810" s="98">
        <f>IF(ISNUMBER(SEARCH('ankieta ESG'!$G$181,AS810)),MAX($AR$3:AR809)+1,0)</f>
        <v>807</v>
      </c>
      <c r="AS810" s="134" t="s">
        <v>4810</v>
      </c>
      <c r="AT810" s="98">
        <v>0</v>
      </c>
      <c r="AU810" s="99" t="str">
        <f>IFERROR(VLOOKUP(ROWS($AS$4:AS810),$AR$4:$AS$2337,2,0),"")</f>
        <v>Korczyna (pow. krośnieński, woj. podkarpackie)</v>
      </c>
      <c r="AV810" s="98">
        <v>0</v>
      </c>
      <c r="AW810" s="98">
        <f>IF(ISNUMBER(SEARCH('ankieta ESG'!$G$182,AX810)),MAX($AW$3:AW809)+1,0)</f>
        <v>807</v>
      </c>
      <c r="AX810" s="134" t="s">
        <v>4810</v>
      </c>
      <c r="AY810" s="98">
        <v>0</v>
      </c>
      <c r="AZ810" s="99" t="str">
        <f>IFERROR(VLOOKUP(ROWS($AX$4:AX810),$AW$4:$AX$2337,2,0),"")</f>
        <v>Korczyna (pow. krośnieński, woj. podkarpackie)</v>
      </c>
      <c r="BA810" s="98">
        <v>0</v>
      </c>
      <c r="BB810" s="98">
        <f>IF(ISNUMBER(SEARCH('ankieta ESG'!$G$183,BC810)),MAX($BB$3:BB809)+1,0)</f>
        <v>807</v>
      </c>
      <c r="BC810" s="134" t="s">
        <v>4810</v>
      </c>
      <c r="BD810" s="98">
        <v>0</v>
      </c>
      <c r="BE810" s="99" t="str">
        <f>IFERROR(VLOOKUP(ROWS($BC$4:BC810),$BB$4:$BC$2337,2,0),"")</f>
        <v>Korczyna (pow. krośnieński, woj. podkarpackie)</v>
      </c>
      <c r="BF810" s="98">
        <v>0</v>
      </c>
      <c r="BG810" s="98">
        <f>IF(ISNUMBER(SEARCH('ankieta ESG'!$G$184,BH810)),MAX($BG$3:BG809)+1,0)</f>
        <v>807</v>
      </c>
      <c r="BH810" s="134" t="s">
        <v>4810</v>
      </c>
      <c r="BI810" s="98">
        <v>0</v>
      </c>
      <c r="BJ810" s="99" t="str">
        <f>IFERROR(VLOOKUP(ROWS($BH$4:BH810),$BG$4:$BH$2337,2,0),"")</f>
        <v>Korczyna (pow. krośnieński, woj. podkarpackie)</v>
      </c>
      <c r="BK810" s="98">
        <v>0</v>
      </c>
      <c r="BL810" s="98">
        <f>IF(ISNUMBER(SEARCH('ankieta ESG'!$G$185,BM810)),MAX($BL$3:BL809)+1,0)</f>
        <v>807</v>
      </c>
      <c r="BM810" s="134" t="s">
        <v>4810</v>
      </c>
      <c r="BN810" s="98">
        <v>0</v>
      </c>
      <c r="BO810" s="99" t="str">
        <f>IFERROR(VLOOKUP(ROWS($BM$4:BM810),$BL$4:$BM$2337,2,0),"")</f>
        <v>Korczyna (pow. krośnieński, woj. podkarpackie)</v>
      </c>
      <c r="BP810" s="98">
        <v>0</v>
      </c>
      <c r="BQ810" s="98">
        <f>IF(ISNUMBER(SEARCH('ankieta ESG'!$G$186,BR810)),MAX($BQ$3:BQ809)+1,0)</f>
        <v>807</v>
      </c>
      <c r="BR810" s="134" t="s">
        <v>4810</v>
      </c>
      <c r="BS810" s="98">
        <v>0</v>
      </c>
      <c r="BT810" s="99" t="str">
        <f>IFERROR(VLOOKUP(ROWS($BR$4:BR810),$BQ$4:$BR$2337,2,0),"")</f>
        <v>Korczyna (pow. krośnieński, woj. podkarpackie)</v>
      </c>
      <c r="BU810" s="98">
        <v>0</v>
      </c>
      <c r="BV810" s="98">
        <f>IF(ISNUMBER(SEARCH('ankieta ESG'!$G$187,BW810)),MAX($BV$3:BV809)+1,0)</f>
        <v>807</v>
      </c>
      <c r="BW810" s="134" t="s">
        <v>4810</v>
      </c>
      <c r="BX810" s="98">
        <v>0</v>
      </c>
      <c r="BY810" s="99" t="str">
        <f>IFERROR(VLOOKUP(ROWS($BW$4:BW810),$BV$4:$BW$2337,2,0),"")</f>
        <v>Korczyna (pow. krośnieński, woj. podkarpackie)</v>
      </c>
      <c r="BZ810" s="98">
        <v>0</v>
      </c>
      <c r="CA810" s="98">
        <f>IF(ISNUMBER(SEARCH('ankieta ESG'!$G$188,CB810)),MAX($CA$3:CA809)+1,0)</f>
        <v>807</v>
      </c>
      <c r="CB810" s="134" t="s">
        <v>4810</v>
      </c>
      <c r="CC810" s="98">
        <v>0</v>
      </c>
      <c r="CD810" s="99" t="str">
        <f>IFERROR(VLOOKUP(ROWS($CB$4:CB810),$CA$4:$CB$2337,2,0),"")</f>
        <v>Korczyna (pow. krośnieński, woj. podkarpackie)</v>
      </c>
      <c r="CE810" s="98">
        <v>0</v>
      </c>
      <c r="CF810" s="98">
        <f>IF(ISNUMBER(SEARCH('ankieta ESG'!$G$189,CG810)),MAX($CF$3:CF809)+1,0)</f>
        <v>807</v>
      </c>
      <c r="CG810" s="134" t="s">
        <v>4810</v>
      </c>
      <c r="CH810" s="98">
        <v>0</v>
      </c>
      <c r="CI810" s="99" t="str">
        <f>IFERROR(VLOOKUP(ROWS($CG$4:CG810),$CF$4:$CG$2337,2,0),"")</f>
        <v>Korczyna (pow. krośnieński, woj. podkarpackie)</v>
      </c>
      <c r="CJ810" s="98">
        <v>0</v>
      </c>
    </row>
    <row r="811" spans="2:88">
      <c r="B811" s="98">
        <f>IF(ISNUMBER(SEARCH('ankieta ESG'!$E$11,C811)),MAX(B$3:$B810)+1,0)</f>
        <v>808</v>
      </c>
      <c r="C811" s="99" t="s">
        <v>852</v>
      </c>
      <c r="D811" s="98">
        <v>0</v>
      </c>
      <c r="E811" s="99" t="str">
        <f>IFERROR(VLOOKUP(ROWS($C$4:C811),$B$4:$C$1385,2,0),"")</f>
        <v>21.20.Z Produkcja leków i pozostałych wyrobów farmaceutycznych (PKD 2025)</v>
      </c>
      <c r="F811" s="98">
        <v>0</v>
      </c>
      <c r="AM811" s="98">
        <f>IF(ISNUMBER(SEARCH('ankieta ESG'!$G$180,AN811)),MAX(AM$3:$AM810)+1,0)</f>
        <v>808</v>
      </c>
      <c r="AN811" s="134" t="s">
        <v>4811</v>
      </c>
      <c r="AO811" s="98">
        <v>0</v>
      </c>
      <c r="AP811" s="99" t="str">
        <f>IFERROR(VLOOKUP(ROWS($AN$4:AN811),$AM$4:$AN$2337,2,0),"")</f>
        <v>Korfantów (pow. nyski, woj. opolskie)</v>
      </c>
      <c r="AQ811" s="98">
        <v>0</v>
      </c>
      <c r="AR811" s="98">
        <f>IF(ISNUMBER(SEARCH('ankieta ESG'!$G$181,AS811)),MAX($AR$3:AR810)+1,0)</f>
        <v>808</v>
      </c>
      <c r="AS811" s="134" t="s">
        <v>4811</v>
      </c>
      <c r="AT811" s="98">
        <v>0</v>
      </c>
      <c r="AU811" s="99" t="str">
        <f>IFERROR(VLOOKUP(ROWS($AS$4:AS811),$AR$4:$AS$2337,2,0),"")</f>
        <v>Korfantów (pow. nyski, woj. opolskie)</v>
      </c>
      <c r="AV811" s="98">
        <v>0</v>
      </c>
      <c r="AW811" s="98">
        <f>IF(ISNUMBER(SEARCH('ankieta ESG'!$G$182,AX811)),MAX($AW$3:AW810)+1,0)</f>
        <v>808</v>
      </c>
      <c r="AX811" s="134" t="s">
        <v>4811</v>
      </c>
      <c r="AY811" s="98">
        <v>0</v>
      </c>
      <c r="AZ811" s="99" t="str">
        <f>IFERROR(VLOOKUP(ROWS($AX$4:AX811),$AW$4:$AX$2337,2,0),"")</f>
        <v>Korfantów (pow. nyski, woj. opolskie)</v>
      </c>
      <c r="BA811" s="98">
        <v>0</v>
      </c>
      <c r="BB811" s="98">
        <f>IF(ISNUMBER(SEARCH('ankieta ESG'!$G$183,BC811)),MAX($BB$3:BB810)+1,0)</f>
        <v>808</v>
      </c>
      <c r="BC811" s="134" t="s">
        <v>4811</v>
      </c>
      <c r="BD811" s="98">
        <v>0</v>
      </c>
      <c r="BE811" s="99" t="str">
        <f>IFERROR(VLOOKUP(ROWS($BC$4:BC811),$BB$4:$BC$2337,2,0),"")</f>
        <v>Korfantów (pow. nyski, woj. opolskie)</v>
      </c>
      <c r="BF811" s="98">
        <v>0</v>
      </c>
      <c r="BG811" s="98">
        <f>IF(ISNUMBER(SEARCH('ankieta ESG'!$G$184,BH811)),MAX($BG$3:BG810)+1,0)</f>
        <v>808</v>
      </c>
      <c r="BH811" s="134" t="s">
        <v>4811</v>
      </c>
      <c r="BI811" s="98">
        <v>0</v>
      </c>
      <c r="BJ811" s="99" t="str">
        <f>IFERROR(VLOOKUP(ROWS($BH$4:BH811),$BG$4:$BH$2337,2,0),"")</f>
        <v>Korfantów (pow. nyski, woj. opolskie)</v>
      </c>
      <c r="BK811" s="98">
        <v>0</v>
      </c>
      <c r="BL811" s="98">
        <f>IF(ISNUMBER(SEARCH('ankieta ESG'!$G$185,BM811)),MAX($BL$3:BL810)+1,0)</f>
        <v>808</v>
      </c>
      <c r="BM811" s="134" t="s">
        <v>4811</v>
      </c>
      <c r="BN811" s="98">
        <v>0</v>
      </c>
      <c r="BO811" s="99" t="str">
        <f>IFERROR(VLOOKUP(ROWS($BM$4:BM811),$BL$4:$BM$2337,2,0),"")</f>
        <v>Korfantów (pow. nyski, woj. opolskie)</v>
      </c>
      <c r="BP811" s="98">
        <v>0</v>
      </c>
      <c r="BQ811" s="98">
        <f>IF(ISNUMBER(SEARCH('ankieta ESG'!$G$186,BR811)),MAX($BQ$3:BQ810)+1,0)</f>
        <v>808</v>
      </c>
      <c r="BR811" s="134" t="s">
        <v>4811</v>
      </c>
      <c r="BS811" s="98">
        <v>0</v>
      </c>
      <c r="BT811" s="99" t="str">
        <f>IFERROR(VLOOKUP(ROWS($BR$4:BR811),$BQ$4:$BR$2337,2,0),"")</f>
        <v>Korfantów (pow. nyski, woj. opolskie)</v>
      </c>
      <c r="BU811" s="98">
        <v>0</v>
      </c>
      <c r="BV811" s="98">
        <f>IF(ISNUMBER(SEARCH('ankieta ESG'!$G$187,BW811)),MAX($BV$3:BV810)+1,0)</f>
        <v>808</v>
      </c>
      <c r="BW811" s="134" t="s">
        <v>4811</v>
      </c>
      <c r="BX811" s="98">
        <v>0</v>
      </c>
      <c r="BY811" s="99" t="str">
        <f>IFERROR(VLOOKUP(ROWS($BW$4:BW811),$BV$4:$BW$2337,2,0),"")</f>
        <v>Korfantów (pow. nyski, woj. opolskie)</v>
      </c>
      <c r="BZ811" s="98">
        <v>0</v>
      </c>
      <c r="CA811" s="98">
        <f>IF(ISNUMBER(SEARCH('ankieta ESG'!$G$188,CB811)),MAX($CA$3:CA810)+1,0)</f>
        <v>808</v>
      </c>
      <c r="CB811" s="134" t="s">
        <v>4811</v>
      </c>
      <c r="CC811" s="98">
        <v>0</v>
      </c>
      <c r="CD811" s="99" t="str">
        <f>IFERROR(VLOOKUP(ROWS($CB$4:CB811),$CA$4:$CB$2337,2,0),"")</f>
        <v>Korfantów (pow. nyski, woj. opolskie)</v>
      </c>
      <c r="CE811" s="98">
        <v>0</v>
      </c>
      <c r="CF811" s="98">
        <f>IF(ISNUMBER(SEARCH('ankieta ESG'!$G$189,CG811)),MAX($CF$3:CF810)+1,0)</f>
        <v>808</v>
      </c>
      <c r="CG811" s="134" t="s">
        <v>4811</v>
      </c>
      <c r="CH811" s="98">
        <v>0</v>
      </c>
      <c r="CI811" s="99" t="str">
        <f>IFERROR(VLOOKUP(ROWS($CG$4:CG811),$CF$4:$CG$2337,2,0),"")</f>
        <v>Korfantów (pow. nyski, woj. opolskie)</v>
      </c>
      <c r="CJ811" s="98">
        <v>0</v>
      </c>
    </row>
    <row r="812" spans="2:88">
      <c r="B812" s="98">
        <f>IF(ISNUMBER(SEARCH('ankieta ESG'!$E$11,C812)),MAX(B$3:$B811)+1,0)</f>
        <v>809</v>
      </c>
      <c r="C812" s="99" t="s">
        <v>853</v>
      </c>
      <c r="D812" s="98">
        <v>0</v>
      </c>
      <c r="E812" s="99" t="str">
        <f>IFERROR(VLOOKUP(ROWS($C$4:C812),$B$4:$C$1385,2,0),"")</f>
        <v>22.11.Z Produkcja, bieżnikowanie i regenerowanie opon z gumy oraz produkcja dętek (PKD 2025)</v>
      </c>
      <c r="F812" s="98">
        <v>0</v>
      </c>
      <c r="AM812" s="98">
        <f>IF(ISNUMBER(SEARCH('ankieta ESG'!$G$180,AN812)),MAX(AM$3:$AM811)+1,0)</f>
        <v>809</v>
      </c>
      <c r="AN812" s="134" t="s">
        <v>4812</v>
      </c>
      <c r="AO812" s="98">
        <v>0</v>
      </c>
      <c r="AP812" s="99" t="str">
        <f>IFERROR(VLOOKUP(ROWS($AN$4:AN812),$AM$4:$AN$2337,2,0),"")</f>
        <v>Kornowac (pow. raciborski, woj. śląskie)</v>
      </c>
      <c r="AQ812" s="98">
        <v>0</v>
      </c>
      <c r="AR812" s="98">
        <f>IF(ISNUMBER(SEARCH('ankieta ESG'!$G$181,AS812)),MAX($AR$3:AR811)+1,0)</f>
        <v>809</v>
      </c>
      <c r="AS812" s="134" t="s">
        <v>4812</v>
      </c>
      <c r="AT812" s="98">
        <v>0</v>
      </c>
      <c r="AU812" s="99" t="str">
        <f>IFERROR(VLOOKUP(ROWS($AS$4:AS812),$AR$4:$AS$2337,2,0),"")</f>
        <v>Kornowac (pow. raciborski, woj. śląskie)</v>
      </c>
      <c r="AV812" s="98">
        <v>0</v>
      </c>
      <c r="AW812" s="98">
        <f>IF(ISNUMBER(SEARCH('ankieta ESG'!$G$182,AX812)),MAX($AW$3:AW811)+1,0)</f>
        <v>809</v>
      </c>
      <c r="AX812" s="134" t="s">
        <v>4812</v>
      </c>
      <c r="AY812" s="98">
        <v>0</v>
      </c>
      <c r="AZ812" s="99" t="str">
        <f>IFERROR(VLOOKUP(ROWS($AX$4:AX812),$AW$4:$AX$2337,2,0),"")</f>
        <v>Kornowac (pow. raciborski, woj. śląskie)</v>
      </c>
      <c r="BA812" s="98">
        <v>0</v>
      </c>
      <c r="BB812" s="98">
        <f>IF(ISNUMBER(SEARCH('ankieta ESG'!$G$183,BC812)),MAX($BB$3:BB811)+1,0)</f>
        <v>809</v>
      </c>
      <c r="BC812" s="134" t="s">
        <v>4812</v>
      </c>
      <c r="BD812" s="98">
        <v>0</v>
      </c>
      <c r="BE812" s="99" t="str">
        <f>IFERROR(VLOOKUP(ROWS($BC$4:BC812),$BB$4:$BC$2337,2,0),"")</f>
        <v>Kornowac (pow. raciborski, woj. śląskie)</v>
      </c>
      <c r="BF812" s="98">
        <v>0</v>
      </c>
      <c r="BG812" s="98">
        <f>IF(ISNUMBER(SEARCH('ankieta ESG'!$G$184,BH812)),MAX($BG$3:BG811)+1,0)</f>
        <v>809</v>
      </c>
      <c r="BH812" s="134" t="s">
        <v>4812</v>
      </c>
      <c r="BI812" s="98">
        <v>0</v>
      </c>
      <c r="BJ812" s="99" t="str">
        <f>IFERROR(VLOOKUP(ROWS($BH$4:BH812),$BG$4:$BH$2337,2,0),"")</f>
        <v>Kornowac (pow. raciborski, woj. śląskie)</v>
      </c>
      <c r="BK812" s="98">
        <v>0</v>
      </c>
      <c r="BL812" s="98">
        <f>IF(ISNUMBER(SEARCH('ankieta ESG'!$G$185,BM812)),MAX($BL$3:BL811)+1,0)</f>
        <v>809</v>
      </c>
      <c r="BM812" s="134" t="s">
        <v>4812</v>
      </c>
      <c r="BN812" s="98">
        <v>0</v>
      </c>
      <c r="BO812" s="99" t="str">
        <f>IFERROR(VLOOKUP(ROWS($BM$4:BM812),$BL$4:$BM$2337,2,0),"")</f>
        <v>Kornowac (pow. raciborski, woj. śląskie)</v>
      </c>
      <c r="BP812" s="98">
        <v>0</v>
      </c>
      <c r="BQ812" s="98">
        <f>IF(ISNUMBER(SEARCH('ankieta ESG'!$G$186,BR812)),MAX($BQ$3:BQ811)+1,0)</f>
        <v>809</v>
      </c>
      <c r="BR812" s="134" t="s">
        <v>4812</v>
      </c>
      <c r="BS812" s="98">
        <v>0</v>
      </c>
      <c r="BT812" s="99" t="str">
        <f>IFERROR(VLOOKUP(ROWS($BR$4:BR812),$BQ$4:$BR$2337,2,0),"")</f>
        <v>Kornowac (pow. raciborski, woj. śląskie)</v>
      </c>
      <c r="BU812" s="98">
        <v>0</v>
      </c>
      <c r="BV812" s="98">
        <f>IF(ISNUMBER(SEARCH('ankieta ESG'!$G$187,BW812)),MAX($BV$3:BV811)+1,0)</f>
        <v>809</v>
      </c>
      <c r="BW812" s="134" t="s">
        <v>4812</v>
      </c>
      <c r="BX812" s="98">
        <v>0</v>
      </c>
      <c r="BY812" s="99" t="str">
        <f>IFERROR(VLOOKUP(ROWS($BW$4:BW812),$BV$4:$BW$2337,2,0),"")</f>
        <v>Kornowac (pow. raciborski, woj. śląskie)</v>
      </c>
      <c r="BZ812" s="98">
        <v>0</v>
      </c>
      <c r="CA812" s="98">
        <f>IF(ISNUMBER(SEARCH('ankieta ESG'!$G$188,CB812)),MAX($CA$3:CA811)+1,0)</f>
        <v>809</v>
      </c>
      <c r="CB812" s="134" t="s">
        <v>4812</v>
      </c>
      <c r="CC812" s="98">
        <v>0</v>
      </c>
      <c r="CD812" s="99" t="str">
        <f>IFERROR(VLOOKUP(ROWS($CB$4:CB812),$CA$4:$CB$2337,2,0),"")</f>
        <v>Kornowac (pow. raciborski, woj. śląskie)</v>
      </c>
      <c r="CE812" s="98">
        <v>0</v>
      </c>
      <c r="CF812" s="98">
        <f>IF(ISNUMBER(SEARCH('ankieta ESG'!$G$189,CG812)),MAX($CF$3:CF811)+1,0)</f>
        <v>809</v>
      </c>
      <c r="CG812" s="134" t="s">
        <v>4812</v>
      </c>
      <c r="CH812" s="98">
        <v>0</v>
      </c>
      <c r="CI812" s="99" t="str">
        <f>IFERROR(VLOOKUP(ROWS($CG$4:CG812),$CF$4:$CG$2337,2,0),"")</f>
        <v>Kornowac (pow. raciborski, woj. śląskie)</v>
      </c>
      <c r="CJ812" s="98">
        <v>0</v>
      </c>
    </row>
    <row r="813" spans="2:88">
      <c r="B813" s="98">
        <f>IF(ISNUMBER(SEARCH('ankieta ESG'!$E$11,C813)),MAX(B$3:$B812)+1,0)</f>
        <v>810</v>
      </c>
      <c r="C813" s="99" t="s">
        <v>854</v>
      </c>
      <c r="D813" s="98">
        <v>0</v>
      </c>
      <c r="E813" s="99" t="str">
        <f>IFERROR(VLOOKUP(ROWS($C$4:C813),$B$4:$C$1385,2,0),"")</f>
        <v>22.12.Z Produkcja pozostałych wyrobów z gumy (PKD 2025)</v>
      </c>
      <c r="F813" s="98">
        <v>0</v>
      </c>
      <c r="AM813" s="98">
        <f>IF(ISNUMBER(SEARCH('ankieta ESG'!$G$180,AN813)),MAX(AM$3:$AM812)+1,0)</f>
        <v>810</v>
      </c>
      <c r="AN813" s="134" t="s">
        <v>4813</v>
      </c>
      <c r="AO813" s="98">
        <v>0</v>
      </c>
      <c r="AP813" s="99" t="str">
        <f>IFERROR(VLOOKUP(ROWS($AN$4:AN813),$AM$4:$AN$2337,2,0),"")</f>
        <v>Koronowo (pow. bydgoski, woj. kujawsko-pomorskie)</v>
      </c>
      <c r="AQ813" s="98">
        <v>0</v>
      </c>
      <c r="AR813" s="98">
        <f>IF(ISNUMBER(SEARCH('ankieta ESG'!$G$181,AS813)),MAX($AR$3:AR812)+1,0)</f>
        <v>810</v>
      </c>
      <c r="AS813" s="134" t="s">
        <v>4813</v>
      </c>
      <c r="AT813" s="98">
        <v>0</v>
      </c>
      <c r="AU813" s="99" t="str">
        <f>IFERROR(VLOOKUP(ROWS($AS$4:AS813),$AR$4:$AS$2337,2,0),"")</f>
        <v>Koronowo (pow. bydgoski, woj. kujawsko-pomorskie)</v>
      </c>
      <c r="AV813" s="98">
        <v>0</v>
      </c>
      <c r="AW813" s="98">
        <f>IF(ISNUMBER(SEARCH('ankieta ESG'!$G$182,AX813)),MAX($AW$3:AW812)+1,0)</f>
        <v>810</v>
      </c>
      <c r="AX813" s="134" t="s">
        <v>4813</v>
      </c>
      <c r="AY813" s="98">
        <v>0</v>
      </c>
      <c r="AZ813" s="99" t="str">
        <f>IFERROR(VLOOKUP(ROWS($AX$4:AX813),$AW$4:$AX$2337,2,0),"")</f>
        <v>Koronowo (pow. bydgoski, woj. kujawsko-pomorskie)</v>
      </c>
      <c r="BA813" s="98">
        <v>0</v>
      </c>
      <c r="BB813" s="98">
        <f>IF(ISNUMBER(SEARCH('ankieta ESG'!$G$183,BC813)),MAX($BB$3:BB812)+1,0)</f>
        <v>810</v>
      </c>
      <c r="BC813" s="134" t="s">
        <v>4813</v>
      </c>
      <c r="BD813" s="98">
        <v>0</v>
      </c>
      <c r="BE813" s="99" t="str">
        <f>IFERROR(VLOOKUP(ROWS($BC$4:BC813),$BB$4:$BC$2337,2,0),"")</f>
        <v>Koronowo (pow. bydgoski, woj. kujawsko-pomorskie)</v>
      </c>
      <c r="BF813" s="98">
        <v>0</v>
      </c>
      <c r="BG813" s="98">
        <f>IF(ISNUMBER(SEARCH('ankieta ESG'!$G$184,BH813)),MAX($BG$3:BG812)+1,0)</f>
        <v>810</v>
      </c>
      <c r="BH813" s="134" t="s">
        <v>4813</v>
      </c>
      <c r="BI813" s="98">
        <v>0</v>
      </c>
      <c r="BJ813" s="99" t="str">
        <f>IFERROR(VLOOKUP(ROWS($BH$4:BH813),$BG$4:$BH$2337,2,0),"")</f>
        <v>Koronowo (pow. bydgoski, woj. kujawsko-pomorskie)</v>
      </c>
      <c r="BK813" s="98">
        <v>0</v>
      </c>
      <c r="BL813" s="98">
        <f>IF(ISNUMBER(SEARCH('ankieta ESG'!$G$185,BM813)),MAX($BL$3:BL812)+1,0)</f>
        <v>810</v>
      </c>
      <c r="BM813" s="134" t="s">
        <v>4813</v>
      </c>
      <c r="BN813" s="98">
        <v>0</v>
      </c>
      <c r="BO813" s="99" t="str">
        <f>IFERROR(VLOOKUP(ROWS($BM$4:BM813),$BL$4:$BM$2337,2,0),"")</f>
        <v>Koronowo (pow. bydgoski, woj. kujawsko-pomorskie)</v>
      </c>
      <c r="BP813" s="98">
        <v>0</v>
      </c>
      <c r="BQ813" s="98">
        <f>IF(ISNUMBER(SEARCH('ankieta ESG'!$G$186,BR813)),MAX($BQ$3:BQ812)+1,0)</f>
        <v>810</v>
      </c>
      <c r="BR813" s="134" t="s">
        <v>4813</v>
      </c>
      <c r="BS813" s="98">
        <v>0</v>
      </c>
      <c r="BT813" s="99" t="str">
        <f>IFERROR(VLOOKUP(ROWS($BR$4:BR813),$BQ$4:$BR$2337,2,0),"")</f>
        <v>Koronowo (pow. bydgoski, woj. kujawsko-pomorskie)</v>
      </c>
      <c r="BU813" s="98">
        <v>0</v>
      </c>
      <c r="BV813" s="98">
        <f>IF(ISNUMBER(SEARCH('ankieta ESG'!$G$187,BW813)),MAX($BV$3:BV812)+1,0)</f>
        <v>810</v>
      </c>
      <c r="BW813" s="134" t="s">
        <v>4813</v>
      </c>
      <c r="BX813" s="98">
        <v>0</v>
      </c>
      <c r="BY813" s="99" t="str">
        <f>IFERROR(VLOOKUP(ROWS($BW$4:BW813),$BV$4:$BW$2337,2,0),"")</f>
        <v>Koronowo (pow. bydgoski, woj. kujawsko-pomorskie)</v>
      </c>
      <c r="BZ813" s="98">
        <v>0</v>
      </c>
      <c r="CA813" s="98">
        <f>IF(ISNUMBER(SEARCH('ankieta ESG'!$G$188,CB813)),MAX($CA$3:CA812)+1,0)</f>
        <v>810</v>
      </c>
      <c r="CB813" s="134" t="s">
        <v>4813</v>
      </c>
      <c r="CC813" s="98">
        <v>0</v>
      </c>
      <c r="CD813" s="99" t="str">
        <f>IFERROR(VLOOKUP(ROWS($CB$4:CB813),$CA$4:$CB$2337,2,0),"")</f>
        <v>Koronowo (pow. bydgoski, woj. kujawsko-pomorskie)</v>
      </c>
      <c r="CE813" s="98">
        <v>0</v>
      </c>
      <c r="CF813" s="98">
        <f>IF(ISNUMBER(SEARCH('ankieta ESG'!$G$189,CG813)),MAX($CF$3:CF812)+1,0)</f>
        <v>810</v>
      </c>
      <c r="CG813" s="134" t="s">
        <v>4813</v>
      </c>
      <c r="CH813" s="98">
        <v>0</v>
      </c>
      <c r="CI813" s="99" t="str">
        <f>IFERROR(VLOOKUP(ROWS($CG$4:CG813),$CF$4:$CG$2337,2,0),"")</f>
        <v>Koronowo (pow. bydgoski, woj. kujawsko-pomorskie)</v>
      </c>
      <c r="CJ813" s="98">
        <v>0</v>
      </c>
    </row>
    <row r="814" spans="2:88">
      <c r="B814" s="98">
        <f>IF(ISNUMBER(SEARCH('ankieta ESG'!$E$11,C814)),MAX(B$3:$B813)+1,0)</f>
        <v>811</v>
      </c>
      <c r="C814" s="99" t="s">
        <v>855</v>
      </c>
      <c r="D814" s="98">
        <v>0</v>
      </c>
      <c r="E814" s="99" t="str">
        <f>IFERROR(VLOOKUP(ROWS($C$4:C814),$B$4:$C$1385,2,0),"")</f>
        <v>22.21.Z Produkcja płyt, arkuszy, rur i kształtowników z tworzyw sztucznych (PKD 2025)</v>
      </c>
      <c r="F814" s="98">
        <v>0</v>
      </c>
      <c r="AM814" s="98">
        <f>IF(ISNUMBER(SEARCH('ankieta ESG'!$G$180,AN814)),MAX(AM$3:$AM813)+1,0)</f>
        <v>811</v>
      </c>
      <c r="AN814" s="134" t="s">
        <v>4814</v>
      </c>
      <c r="AO814" s="98">
        <v>0</v>
      </c>
      <c r="AP814" s="99" t="str">
        <f>IFERROR(VLOOKUP(ROWS($AN$4:AN814),$AM$4:$AN$2337,2,0),"")</f>
        <v>Korsze (pow. kętrzyński, woj. warmińsko-mazurskie)</v>
      </c>
      <c r="AQ814" s="98">
        <v>0</v>
      </c>
      <c r="AR814" s="98">
        <f>IF(ISNUMBER(SEARCH('ankieta ESG'!$G$181,AS814)),MAX($AR$3:AR813)+1,0)</f>
        <v>811</v>
      </c>
      <c r="AS814" s="134" t="s">
        <v>4814</v>
      </c>
      <c r="AT814" s="98">
        <v>0</v>
      </c>
      <c r="AU814" s="99" t="str">
        <f>IFERROR(VLOOKUP(ROWS($AS$4:AS814),$AR$4:$AS$2337,2,0),"")</f>
        <v>Korsze (pow. kętrzyński, woj. warmińsko-mazurskie)</v>
      </c>
      <c r="AV814" s="98">
        <v>0</v>
      </c>
      <c r="AW814" s="98">
        <f>IF(ISNUMBER(SEARCH('ankieta ESG'!$G$182,AX814)),MAX($AW$3:AW813)+1,0)</f>
        <v>811</v>
      </c>
      <c r="AX814" s="134" t="s">
        <v>4814</v>
      </c>
      <c r="AY814" s="98">
        <v>0</v>
      </c>
      <c r="AZ814" s="99" t="str">
        <f>IFERROR(VLOOKUP(ROWS($AX$4:AX814),$AW$4:$AX$2337,2,0),"")</f>
        <v>Korsze (pow. kętrzyński, woj. warmińsko-mazurskie)</v>
      </c>
      <c r="BA814" s="98">
        <v>0</v>
      </c>
      <c r="BB814" s="98">
        <f>IF(ISNUMBER(SEARCH('ankieta ESG'!$G$183,BC814)),MAX($BB$3:BB813)+1,0)</f>
        <v>811</v>
      </c>
      <c r="BC814" s="134" t="s">
        <v>4814</v>
      </c>
      <c r="BD814" s="98">
        <v>0</v>
      </c>
      <c r="BE814" s="99" t="str">
        <f>IFERROR(VLOOKUP(ROWS($BC$4:BC814),$BB$4:$BC$2337,2,0),"")</f>
        <v>Korsze (pow. kętrzyński, woj. warmińsko-mazurskie)</v>
      </c>
      <c r="BF814" s="98">
        <v>0</v>
      </c>
      <c r="BG814" s="98">
        <f>IF(ISNUMBER(SEARCH('ankieta ESG'!$G$184,BH814)),MAX($BG$3:BG813)+1,0)</f>
        <v>811</v>
      </c>
      <c r="BH814" s="134" t="s">
        <v>4814</v>
      </c>
      <c r="BI814" s="98">
        <v>0</v>
      </c>
      <c r="BJ814" s="99" t="str">
        <f>IFERROR(VLOOKUP(ROWS($BH$4:BH814),$BG$4:$BH$2337,2,0),"")</f>
        <v>Korsze (pow. kętrzyński, woj. warmińsko-mazurskie)</v>
      </c>
      <c r="BK814" s="98">
        <v>0</v>
      </c>
      <c r="BL814" s="98">
        <f>IF(ISNUMBER(SEARCH('ankieta ESG'!$G$185,BM814)),MAX($BL$3:BL813)+1,0)</f>
        <v>811</v>
      </c>
      <c r="BM814" s="134" t="s">
        <v>4814</v>
      </c>
      <c r="BN814" s="98">
        <v>0</v>
      </c>
      <c r="BO814" s="99" t="str">
        <f>IFERROR(VLOOKUP(ROWS($BM$4:BM814),$BL$4:$BM$2337,2,0),"")</f>
        <v>Korsze (pow. kętrzyński, woj. warmińsko-mazurskie)</v>
      </c>
      <c r="BP814" s="98">
        <v>0</v>
      </c>
      <c r="BQ814" s="98">
        <f>IF(ISNUMBER(SEARCH('ankieta ESG'!$G$186,BR814)),MAX($BQ$3:BQ813)+1,0)</f>
        <v>811</v>
      </c>
      <c r="BR814" s="134" t="s">
        <v>4814</v>
      </c>
      <c r="BS814" s="98">
        <v>0</v>
      </c>
      <c r="BT814" s="99" t="str">
        <f>IFERROR(VLOOKUP(ROWS($BR$4:BR814),$BQ$4:$BR$2337,2,0),"")</f>
        <v>Korsze (pow. kętrzyński, woj. warmińsko-mazurskie)</v>
      </c>
      <c r="BU814" s="98">
        <v>0</v>
      </c>
      <c r="BV814" s="98">
        <f>IF(ISNUMBER(SEARCH('ankieta ESG'!$G$187,BW814)),MAX($BV$3:BV813)+1,0)</f>
        <v>811</v>
      </c>
      <c r="BW814" s="134" t="s">
        <v>4814</v>
      </c>
      <c r="BX814" s="98">
        <v>0</v>
      </c>
      <c r="BY814" s="99" t="str">
        <f>IFERROR(VLOOKUP(ROWS($BW$4:BW814),$BV$4:$BW$2337,2,0),"")</f>
        <v>Korsze (pow. kętrzyński, woj. warmińsko-mazurskie)</v>
      </c>
      <c r="BZ814" s="98">
        <v>0</v>
      </c>
      <c r="CA814" s="98">
        <f>IF(ISNUMBER(SEARCH('ankieta ESG'!$G$188,CB814)),MAX($CA$3:CA813)+1,0)</f>
        <v>811</v>
      </c>
      <c r="CB814" s="134" t="s">
        <v>4814</v>
      </c>
      <c r="CC814" s="98">
        <v>0</v>
      </c>
      <c r="CD814" s="99" t="str">
        <f>IFERROR(VLOOKUP(ROWS($CB$4:CB814),$CA$4:$CB$2337,2,0),"")</f>
        <v>Korsze (pow. kętrzyński, woj. warmińsko-mazurskie)</v>
      </c>
      <c r="CE814" s="98">
        <v>0</v>
      </c>
      <c r="CF814" s="98">
        <f>IF(ISNUMBER(SEARCH('ankieta ESG'!$G$189,CG814)),MAX($CF$3:CF813)+1,0)</f>
        <v>811</v>
      </c>
      <c r="CG814" s="134" t="s">
        <v>4814</v>
      </c>
      <c r="CH814" s="98">
        <v>0</v>
      </c>
      <c r="CI814" s="99" t="str">
        <f>IFERROR(VLOOKUP(ROWS($CG$4:CG814),$CF$4:$CG$2337,2,0),"")</f>
        <v>Korsze (pow. kętrzyński, woj. warmińsko-mazurskie)</v>
      </c>
      <c r="CJ814" s="98">
        <v>0</v>
      </c>
    </row>
    <row r="815" spans="2:88">
      <c r="B815" s="98">
        <f>IF(ISNUMBER(SEARCH('ankieta ESG'!$E$11,C815)),MAX(B$3:$B814)+1,0)</f>
        <v>812</v>
      </c>
      <c r="C815" s="99" t="s">
        <v>856</v>
      </c>
      <c r="D815" s="98">
        <v>0</v>
      </c>
      <c r="E815" s="99" t="str">
        <f>IFERROR(VLOOKUP(ROWS($C$4:C815),$B$4:$C$1385,2,0),"")</f>
        <v>22.22.Z Produkcja opakowań z tworzyw sztucznych (PKD 2025)</v>
      </c>
      <c r="F815" s="98">
        <v>0</v>
      </c>
      <c r="AM815" s="98">
        <f>IF(ISNUMBER(SEARCH('ankieta ESG'!$G$180,AN815)),MAX(AM$3:$AM814)+1,0)</f>
        <v>812</v>
      </c>
      <c r="AN815" s="134" t="s">
        <v>4815</v>
      </c>
      <c r="AO815" s="98">
        <v>0</v>
      </c>
      <c r="AP815" s="99" t="str">
        <f>IFERROR(VLOOKUP(ROWS($AN$4:AN815),$AM$4:$AN$2337,2,0),"")</f>
        <v>Korycin (pow. sokólski, woj. podlaskie)</v>
      </c>
      <c r="AQ815" s="98">
        <v>0</v>
      </c>
      <c r="AR815" s="98">
        <f>IF(ISNUMBER(SEARCH('ankieta ESG'!$G$181,AS815)),MAX($AR$3:AR814)+1,0)</f>
        <v>812</v>
      </c>
      <c r="AS815" s="134" t="s">
        <v>4815</v>
      </c>
      <c r="AT815" s="98">
        <v>0</v>
      </c>
      <c r="AU815" s="99" t="str">
        <f>IFERROR(VLOOKUP(ROWS($AS$4:AS815),$AR$4:$AS$2337,2,0),"")</f>
        <v>Korycin (pow. sokólski, woj. podlaskie)</v>
      </c>
      <c r="AV815" s="98">
        <v>0</v>
      </c>
      <c r="AW815" s="98">
        <f>IF(ISNUMBER(SEARCH('ankieta ESG'!$G$182,AX815)),MAX($AW$3:AW814)+1,0)</f>
        <v>812</v>
      </c>
      <c r="AX815" s="134" t="s">
        <v>4815</v>
      </c>
      <c r="AY815" s="98">
        <v>0</v>
      </c>
      <c r="AZ815" s="99" t="str">
        <f>IFERROR(VLOOKUP(ROWS($AX$4:AX815),$AW$4:$AX$2337,2,0),"")</f>
        <v>Korycin (pow. sokólski, woj. podlaskie)</v>
      </c>
      <c r="BA815" s="98">
        <v>0</v>
      </c>
      <c r="BB815" s="98">
        <f>IF(ISNUMBER(SEARCH('ankieta ESG'!$G$183,BC815)),MAX($BB$3:BB814)+1,0)</f>
        <v>812</v>
      </c>
      <c r="BC815" s="134" t="s">
        <v>4815</v>
      </c>
      <c r="BD815" s="98">
        <v>0</v>
      </c>
      <c r="BE815" s="99" t="str">
        <f>IFERROR(VLOOKUP(ROWS($BC$4:BC815),$BB$4:$BC$2337,2,0),"")</f>
        <v>Korycin (pow. sokólski, woj. podlaskie)</v>
      </c>
      <c r="BF815" s="98">
        <v>0</v>
      </c>
      <c r="BG815" s="98">
        <f>IF(ISNUMBER(SEARCH('ankieta ESG'!$G$184,BH815)),MAX($BG$3:BG814)+1,0)</f>
        <v>812</v>
      </c>
      <c r="BH815" s="134" t="s">
        <v>4815</v>
      </c>
      <c r="BI815" s="98">
        <v>0</v>
      </c>
      <c r="BJ815" s="99" t="str">
        <f>IFERROR(VLOOKUP(ROWS($BH$4:BH815),$BG$4:$BH$2337,2,0),"")</f>
        <v>Korycin (pow. sokólski, woj. podlaskie)</v>
      </c>
      <c r="BK815" s="98">
        <v>0</v>
      </c>
      <c r="BL815" s="98">
        <f>IF(ISNUMBER(SEARCH('ankieta ESG'!$G$185,BM815)),MAX($BL$3:BL814)+1,0)</f>
        <v>812</v>
      </c>
      <c r="BM815" s="134" t="s">
        <v>4815</v>
      </c>
      <c r="BN815" s="98">
        <v>0</v>
      </c>
      <c r="BO815" s="99" t="str">
        <f>IFERROR(VLOOKUP(ROWS($BM$4:BM815),$BL$4:$BM$2337,2,0),"")</f>
        <v>Korycin (pow. sokólski, woj. podlaskie)</v>
      </c>
      <c r="BP815" s="98">
        <v>0</v>
      </c>
      <c r="BQ815" s="98">
        <f>IF(ISNUMBER(SEARCH('ankieta ESG'!$G$186,BR815)),MAX($BQ$3:BQ814)+1,0)</f>
        <v>812</v>
      </c>
      <c r="BR815" s="134" t="s">
        <v>4815</v>
      </c>
      <c r="BS815" s="98">
        <v>0</v>
      </c>
      <c r="BT815" s="99" t="str">
        <f>IFERROR(VLOOKUP(ROWS($BR$4:BR815),$BQ$4:$BR$2337,2,0),"")</f>
        <v>Korycin (pow. sokólski, woj. podlaskie)</v>
      </c>
      <c r="BU815" s="98">
        <v>0</v>
      </c>
      <c r="BV815" s="98">
        <f>IF(ISNUMBER(SEARCH('ankieta ESG'!$G$187,BW815)),MAX($BV$3:BV814)+1,0)</f>
        <v>812</v>
      </c>
      <c r="BW815" s="134" t="s">
        <v>4815</v>
      </c>
      <c r="BX815" s="98">
        <v>0</v>
      </c>
      <c r="BY815" s="99" t="str">
        <f>IFERROR(VLOOKUP(ROWS($BW$4:BW815),$BV$4:$BW$2337,2,0),"")</f>
        <v>Korycin (pow. sokólski, woj. podlaskie)</v>
      </c>
      <c r="BZ815" s="98">
        <v>0</v>
      </c>
      <c r="CA815" s="98">
        <f>IF(ISNUMBER(SEARCH('ankieta ESG'!$G$188,CB815)),MAX($CA$3:CA814)+1,0)</f>
        <v>812</v>
      </c>
      <c r="CB815" s="134" t="s">
        <v>4815</v>
      </c>
      <c r="CC815" s="98">
        <v>0</v>
      </c>
      <c r="CD815" s="99" t="str">
        <f>IFERROR(VLOOKUP(ROWS($CB$4:CB815),$CA$4:$CB$2337,2,0),"")</f>
        <v>Korycin (pow. sokólski, woj. podlaskie)</v>
      </c>
      <c r="CE815" s="98">
        <v>0</v>
      </c>
      <c r="CF815" s="98">
        <f>IF(ISNUMBER(SEARCH('ankieta ESG'!$G$189,CG815)),MAX($CF$3:CF814)+1,0)</f>
        <v>812</v>
      </c>
      <c r="CG815" s="134" t="s">
        <v>4815</v>
      </c>
      <c r="CH815" s="98">
        <v>0</v>
      </c>
      <c r="CI815" s="99" t="str">
        <f>IFERROR(VLOOKUP(ROWS($CG$4:CG815),$CF$4:$CG$2337,2,0),"")</f>
        <v>Korycin (pow. sokólski, woj. podlaskie)</v>
      </c>
      <c r="CJ815" s="98">
        <v>0</v>
      </c>
    </row>
    <row r="816" spans="2:88">
      <c r="B816" s="98">
        <f>IF(ISNUMBER(SEARCH('ankieta ESG'!$E$11,C816)),MAX(B$3:$B815)+1,0)</f>
        <v>813</v>
      </c>
      <c r="C816" s="99" t="s">
        <v>857</v>
      </c>
      <c r="D816" s="98">
        <v>0</v>
      </c>
      <c r="E816" s="99" t="str">
        <f>IFERROR(VLOOKUP(ROWS($C$4:C816),$B$4:$C$1385,2,0),"")</f>
        <v>22.23.Z Produkcja drzwi i okien z tworzyw sztucznych (PKD 2025)</v>
      </c>
      <c r="F816" s="98">
        <v>0</v>
      </c>
      <c r="AM816" s="98">
        <f>IF(ISNUMBER(SEARCH('ankieta ESG'!$G$180,AN816)),MAX(AM$3:$AM815)+1,0)</f>
        <v>813</v>
      </c>
      <c r="AN816" s="134" t="s">
        <v>4816</v>
      </c>
      <c r="AO816" s="98">
        <v>0</v>
      </c>
      <c r="AP816" s="99" t="str">
        <f>IFERROR(VLOOKUP(ROWS($AN$4:AN816),$AM$4:$AN$2337,2,0),"")</f>
        <v>Korytnica (pow. węgrowski, woj. mazowieckie)</v>
      </c>
      <c r="AQ816" s="98">
        <v>0</v>
      </c>
      <c r="AR816" s="98">
        <f>IF(ISNUMBER(SEARCH('ankieta ESG'!$G$181,AS816)),MAX($AR$3:AR815)+1,0)</f>
        <v>813</v>
      </c>
      <c r="AS816" s="134" t="s">
        <v>4816</v>
      </c>
      <c r="AT816" s="98">
        <v>0</v>
      </c>
      <c r="AU816" s="99" t="str">
        <f>IFERROR(VLOOKUP(ROWS($AS$4:AS816),$AR$4:$AS$2337,2,0),"")</f>
        <v>Korytnica (pow. węgrowski, woj. mazowieckie)</v>
      </c>
      <c r="AV816" s="98">
        <v>0</v>
      </c>
      <c r="AW816" s="98">
        <f>IF(ISNUMBER(SEARCH('ankieta ESG'!$G$182,AX816)),MAX($AW$3:AW815)+1,0)</f>
        <v>813</v>
      </c>
      <c r="AX816" s="134" t="s">
        <v>4816</v>
      </c>
      <c r="AY816" s="98">
        <v>0</v>
      </c>
      <c r="AZ816" s="99" t="str">
        <f>IFERROR(VLOOKUP(ROWS($AX$4:AX816),$AW$4:$AX$2337,2,0),"")</f>
        <v>Korytnica (pow. węgrowski, woj. mazowieckie)</v>
      </c>
      <c r="BA816" s="98">
        <v>0</v>
      </c>
      <c r="BB816" s="98">
        <f>IF(ISNUMBER(SEARCH('ankieta ESG'!$G$183,BC816)),MAX($BB$3:BB815)+1,0)</f>
        <v>813</v>
      </c>
      <c r="BC816" s="134" t="s">
        <v>4816</v>
      </c>
      <c r="BD816" s="98">
        <v>0</v>
      </c>
      <c r="BE816" s="99" t="str">
        <f>IFERROR(VLOOKUP(ROWS($BC$4:BC816),$BB$4:$BC$2337,2,0),"")</f>
        <v>Korytnica (pow. węgrowski, woj. mazowieckie)</v>
      </c>
      <c r="BF816" s="98">
        <v>0</v>
      </c>
      <c r="BG816" s="98">
        <f>IF(ISNUMBER(SEARCH('ankieta ESG'!$G$184,BH816)),MAX($BG$3:BG815)+1,0)</f>
        <v>813</v>
      </c>
      <c r="BH816" s="134" t="s">
        <v>4816</v>
      </c>
      <c r="BI816" s="98">
        <v>0</v>
      </c>
      <c r="BJ816" s="99" t="str">
        <f>IFERROR(VLOOKUP(ROWS($BH$4:BH816),$BG$4:$BH$2337,2,0),"")</f>
        <v>Korytnica (pow. węgrowski, woj. mazowieckie)</v>
      </c>
      <c r="BK816" s="98">
        <v>0</v>
      </c>
      <c r="BL816" s="98">
        <f>IF(ISNUMBER(SEARCH('ankieta ESG'!$G$185,BM816)),MAX($BL$3:BL815)+1,0)</f>
        <v>813</v>
      </c>
      <c r="BM816" s="134" t="s">
        <v>4816</v>
      </c>
      <c r="BN816" s="98">
        <v>0</v>
      </c>
      <c r="BO816" s="99" t="str">
        <f>IFERROR(VLOOKUP(ROWS($BM$4:BM816),$BL$4:$BM$2337,2,0),"")</f>
        <v>Korytnica (pow. węgrowski, woj. mazowieckie)</v>
      </c>
      <c r="BP816" s="98">
        <v>0</v>
      </c>
      <c r="BQ816" s="98">
        <f>IF(ISNUMBER(SEARCH('ankieta ESG'!$G$186,BR816)),MAX($BQ$3:BQ815)+1,0)</f>
        <v>813</v>
      </c>
      <c r="BR816" s="134" t="s">
        <v>4816</v>
      </c>
      <c r="BS816" s="98">
        <v>0</v>
      </c>
      <c r="BT816" s="99" t="str">
        <f>IFERROR(VLOOKUP(ROWS($BR$4:BR816),$BQ$4:$BR$2337,2,0),"")</f>
        <v>Korytnica (pow. węgrowski, woj. mazowieckie)</v>
      </c>
      <c r="BU816" s="98">
        <v>0</v>
      </c>
      <c r="BV816" s="98">
        <f>IF(ISNUMBER(SEARCH('ankieta ESG'!$G$187,BW816)),MAX($BV$3:BV815)+1,0)</f>
        <v>813</v>
      </c>
      <c r="BW816" s="134" t="s">
        <v>4816</v>
      </c>
      <c r="BX816" s="98">
        <v>0</v>
      </c>
      <c r="BY816" s="99" t="str">
        <f>IFERROR(VLOOKUP(ROWS($BW$4:BW816),$BV$4:$BW$2337,2,0),"")</f>
        <v>Korytnica (pow. węgrowski, woj. mazowieckie)</v>
      </c>
      <c r="BZ816" s="98">
        <v>0</v>
      </c>
      <c r="CA816" s="98">
        <f>IF(ISNUMBER(SEARCH('ankieta ESG'!$G$188,CB816)),MAX($CA$3:CA815)+1,0)</f>
        <v>813</v>
      </c>
      <c r="CB816" s="134" t="s">
        <v>4816</v>
      </c>
      <c r="CC816" s="98">
        <v>0</v>
      </c>
      <c r="CD816" s="99" t="str">
        <f>IFERROR(VLOOKUP(ROWS($CB$4:CB816),$CA$4:$CB$2337,2,0),"")</f>
        <v>Korytnica (pow. węgrowski, woj. mazowieckie)</v>
      </c>
      <c r="CE816" s="98">
        <v>0</v>
      </c>
      <c r="CF816" s="98">
        <f>IF(ISNUMBER(SEARCH('ankieta ESG'!$G$189,CG816)),MAX($CF$3:CF815)+1,0)</f>
        <v>813</v>
      </c>
      <c r="CG816" s="134" t="s">
        <v>4816</v>
      </c>
      <c r="CH816" s="98">
        <v>0</v>
      </c>
      <c r="CI816" s="99" t="str">
        <f>IFERROR(VLOOKUP(ROWS($CG$4:CG816),$CF$4:$CG$2337,2,0),"")</f>
        <v>Korytnica (pow. węgrowski, woj. mazowieckie)</v>
      </c>
      <c r="CJ816" s="98">
        <v>0</v>
      </c>
    </row>
    <row r="817" spans="2:88">
      <c r="B817" s="98">
        <f>IF(ISNUMBER(SEARCH('ankieta ESG'!$E$11,C817)),MAX(B$3:$B816)+1,0)</f>
        <v>814</v>
      </c>
      <c r="C817" s="99" t="s">
        <v>858</v>
      </c>
      <c r="D817" s="98">
        <v>0</v>
      </c>
      <c r="E817" s="99" t="str">
        <f>IFERROR(VLOOKUP(ROWS($C$4:C817),$B$4:$C$1385,2,0),"")</f>
        <v>22.24.Z Produkcja wyrobów dla budownictwa z tworzyw sztucznych (PKD 2025)</v>
      </c>
      <c r="F817" s="98">
        <v>0</v>
      </c>
      <c r="AM817" s="98">
        <f>IF(ISNUMBER(SEARCH('ankieta ESG'!$G$180,AN817)),MAX(AM$3:$AM816)+1,0)</f>
        <v>814</v>
      </c>
      <c r="AN817" s="134" t="s">
        <v>4817</v>
      </c>
      <c r="AO817" s="98">
        <v>0</v>
      </c>
      <c r="AP817" s="99" t="str">
        <f>IFERROR(VLOOKUP(ROWS($AN$4:AN817),$AM$4:$AN$2337,2,0),"")</f>
        <v>Korzenna (pow. nowosądecki, woj. małopolskie)</v>
      </c>
      <c r="AQ817" s="98">
        <v>0</v>
      </c>
      <c r="AR817" s="98">
        <f>IF(ISNUMBER(SEARCH('ankieta ESG'!$G$181,AS817)),MAX($AR$3:AR816)+1,0)</f>
        <v>814</v>
      </c>
      <c r="AS817" s="134" t="s">
        <v>4817</v>
      </c>
      <c r="AT817" s="98">
        <v>0</v>
      </c>
      <c r="AU817" s="99" t="str">
        <f>IFERROR(VLOOKUP(ROWS($AS$4:AS817),$AR$4:$AS$2337,2,0),"")</f>
        <v>Korzenna (pow. nowosądecki, woj. małopolskie)</v>
      </c>
      <c r="AV817" s="98">
        <v>0</v>
      </c>
      <c r="AW817" s="98">
        <f>IF(ISNUMBER(SEARCH('ankieta ESG'!$G$182,AX817)),MAX($AW$3:AW816)+1,0)</f>
        <v>814</v>
      </c>
      <c r="AX817" s="134" t="s">
        <v>4817</v>
      </c>
      <c r="AY817" s="98">
        <v>0</v>
      </c>
      <c r="AZ817" s="99" t="str">
        <f>IFERROR(VLOOKUP(ROWS($AX$4:AX817),$AW$4:$AX$2337,2,0),"")</f>
        <v>Korzenna (pow. nowosądecki, woj. małopolskie)</v>
      </c>
      <c r="BA817" s="98">
        <v>0</v>
      </c>
      <c r="BB817" s="98">
        <f>IF(ISNUMBER(SEARCH('ankieta ESG'!$G$183,BC817)),MAX($BB$3:BB816)+1,0)</f>
        <v>814</v>
      </c>
      <c r="BC817" s="134" t="s">
        <v>4817</v>
      </c>
      <c r="BD817" s="98">
        <v>0</v>
      </c>
      <c r="BE817" s="99" t="str">
        <f>IFERROR(VLOOKUP(ROWS($BC$4:BC817),$BB$4:$BC$2337,2,0),"")</f>
        <v>Korzenna (pow. nowosądecki, woj. małopolskie)</v>
      </c>
      <c r="BF817" s="98">
        <v>0</v>
      </c>
      <c r="BG817" s="98">
        <f>IF(ISNUMBER(SEARCH('ankieta ESG'!$G$184,BH817)),MAX($BG$3:BG816)+1,0)</f>
        <v>814</v>
      </c>
      <c r="BH817" s="134" t="s">
        <v>4817</v>
      </c>
      <c r="BI817" s="98">
        <v>0</v>
      </c>
      <c r="BJ817" s="99" t="str">
        <f>IFERROR(VLOOKUP(ROWS($BH$4:BH817),$BG$4:$BH$2337,2,0),"")</f>
        <v>Korzenna (pow. nowosądecki, woj. małopolskie)</v>
      </c>
      <c r="BK817" s="98">
        <v>0</v>
      </c>
      <c r="BL817" s="98">
        <f>IF(ISNUMBER(SEARCH('ankieta ESG'!$G$185,BM817)),MAX($BL$3:BL816)+1,0)</f>
        <v>814</v>
      </c>
      <c r="BM817" s="134" t="s">
        <v>4817</v>
      </c>
      <c r="BN817" s="98">
        <v>0</v>
      </c>
      <c r="BO817" s="99" t="str">
        <f>IFERROR(VLOOKUP(ROWS($BM$4:BM817),$BL$4:$BM$2337,2,0),"")</f>
        <v>Korzenna (pow. nowosądecki, woj. małopolskie)</v>
      </c>
      <c r="BP817" s="98">
        <v>0</v>
      </c>
      <c r="BQ817" s="98">
        <f>IF(ISNUMBER(SEARCH('ankieta ESG'!$G$186,BR817)),MAX($BQ$3:BQ816)+1,0)</f>
        <v>814</v>
      </c>
      <c r="BR817" s="134" t="s">
        <v>4817</v>
      </c>
      <c r="BS817" s="98">
        <v>0</v>
      </c>
      <c r="BT817" s="99" t="str">
        <f>IFERROR(VLOOKUP(ROWS($BR$4:BR817),$BQ$4:$BR$2337,2,0),"")</f>
        <v>Korzenna (pow. nowosądecki, woj. małopolskie)</v>
      </c>
      <c r="BU817" s="98">
        <v>0</v>
      </c>
      <c r="BV817" s="98">
        <f>IF(ISNUMBER(SEARCH('ankieta ESG'!$G$187,BW817)),MAX($BV$3:BV816)+1,0)</f>
        <v>814</v>
      </c>
      <c r="BW817" s="134" t="s">
        <v>4817</v>
      </c>
      <c r="BX817" s="98">
        <v>0</v>
      </c>
      <c r="BY817" s="99" t="str">
        <f>IFERROR(VLOOKUP(ROWS($BW$4:BW817),$BV$4:$BW$2337,2,0),"")</f>
        <v>Korzenna (pow. nowosądecki, woj. małopolskie)</v>
      </c>
      <c r="BZ817" s="98">
        <v>0</v>
      </c>
      <c r="CA817" s="98">
        <f>IF(ISNUMBER(SEARCH('ankieta ESG'!$G$188,CB817)),MAX($CA$3:CA816)+1,0)</f>
        <v>814</v>
      </c>
      <c r="CB817" s="134" t="s">
        <v>4817</v>
      </c>
      <c r="CC817" s="98">
        <v>0</v>
      </c>
      <c r="CD817" s="99" t="str">
        <f>IFERROR(VLOOKUP(ROWS($CB$4:CB817),$CA$4:$CB$2337,2,0),"")</f>
        <v>Korzenna (pow. nowosądecki, woj. małopolskie)</v>
      </c>
      <c r="CE817" s="98">
        <v>0</v>
      </c>
      <c r="CF817" s="98">
        <f>IF(ISNUMBER(SEARCH('ankieta ESG'!$G$189,CG817)),MAX($CF$3:CF816)+1,0)</f>
        <v>814</v>
      </c>
      <c r="CG817" s="134" t="s">
        <v>4817</v>
      </c>
      <c r="CH817" s="98">
        <v>0</v>
      </c>
      <c r="CI817" s="99" t="str">
        <f>IFERROR(VLOOKUP(ROWS($CG$4:CG817),$CF$4:$CG$2337,2,0),"")</f>
        <v>Korzenna (pow. nowosądecki, woj. małopolskie)</v>
      </c>
      <c r="CJ817" s="98">
        <v>0</v>
      </c>
    </row>
    <row r="818" spans="2:88">
      <c r="B818" s="98">
        <f>IF(ISNUMBER(SEARCH('ankieta ESG'!$E$11,C818)),MAX(B$3:$B817)+1,0)</f>
        <v>815</v>
      </c>
      <c r="C818" s="99" t="s">
        <v>859</v>
      </c>
      <c r="D818" s="98">
        <v>0</v>
      </c>
      <c r="E818" s="99" t="str">
        <f>IFERROR(VLOOKUP(ROWS($C$4:C818),$B$4:$C$1385,2,0),"")</f>
        <v>22.25.Z Obróbka i wykończanie wyrobów z tworzyw sztucznych (PKD 2025)</v>
      </c>
      <c r="F818" s="98">
        <v>0</v>
      </c>
      <c r="AM818" s="98">
        <f>IF(ISNUMBER(SEARCH('ankieta ESG'!$G$180,AN818)),MAX(AM$3:$AM817)+1,0)</f>
        <v>815</v>
      </c>
      <c r="AN818" s="134" t="s">
        <v>4818</v>
      </c>
      <c r="AO818" s="98">
        <v>0</v>
      </c>
      <c r="AP818" s="99" t="str">
        <f>IFERROR(VLOOKUP(ROWS($AN$4:AN818),$AM$4:$AN$2337,2,0),"")</f>
        <v>Kosakowo (pow. pucki, woj. pomorskie)</v>
      </c>
      <c r="AQ818" s="98">
        <v>0</v>
      </c>
      <c r="AR818" s="98">
        <f>IF(ISNUMBER(SEARCH('ankieta ESG'!$G$181,AS818)),MAX($AR$3:AR817)+1,0)</f>
        <v>815</v>
      </c>
      <c r="AS818" s="134" t="s">
        <v>4818</v>
      </c>
      <c r="AT818" s="98">
        <v>0</v>
      </c>
      <c r="AU818" s="99" t="str">
        <f>IFERROR(VLOOKUP(ROWS($AS$4:AS818),$AR$4:$AS$2337,2,0),"")</f>
        <v>Kosakowo (pow. pucki, woj. pomorskie)</v>
      </c>
      <c r="AV818" s="98">
        <v>0</v>
      </c>
      <c r="AW818" s="98">
        <f>IF(ISNUMBER(SEARCH('ankieta ESG'!$G$182,AX818)),MAX($AW$3:AW817)+1,0)</f>
        <v>815</v>
      </c>
      <c r="AX818" s="134" t="s">
        <v>4818</v>
      </c>
      <c r="AY818" s="98">
        <v>0</v>
      </c>
      <c r="AZ818" s="99" t="str">
        <f>IFERROR(VLOOKUP(ROWS($AX$4:AX818),$AW$4:$AX$2337,2,0),"")</f>
        <v>Kosakowo (pow. pucki, woj. pomorskie)</v>
      </c>
      <c r="BA818" s="98">
        <v>0</v>
      </c>
      <c r="BB818" s="98">
        <f>IF(ISNUMBER(SEARCH('ankieta ESG'!$G$183,BC818)),MAX($BB$3:BB817)+1,0)</f>
        <v>815</v>
      </c>
      <c r="BC818" s="134" t="s">
        <v>4818</v>
      </c>
      <c r="BD818" s="98">
        <v>0</v>
      </c>
      <c r="BE818" s="99" t="str">
        <f>IFERROR(VLOOKUP(ROWS($BC$4:BC818),$BB$4:$BC$2337,2,0),"")</f>
        <v>Kosakowo (pow. pucki, woj. pomorskie)</v>
      </c>
      <c r="BF818" s="98">
        <v>0</v>
      </c>
      <c r="BG818" s="98">
        <f>IF(ISNUMBER(SEARCH('ankieta ESG'!$G$184,BH818)),MAX($BG$3:BG817)+1,0)</f>
        <v>815</v>
      </c>
      <c r="BH818" s="134" t="s">
        <v>4818</v>
      </c>
      <c r="BI818" s="98">
        <v>0</v>
      </c>
      <c r="BJ818" s="99" t="str">
        <f>IFERROR(VLOOKUP(ROWS($BH$4:BH818),$BG$4:$BH$2337,2,0),"")</f>
        <v>Kosakowo (pow. pucki, woj. pomorskie)</v>
      </c>
      <c r="BK818" s="98">
        <v>0</v>
      </c>
      <c r="BL818" s="98">
        <f>IF(ISNUMBER(SEARCH('ankieta ESG'!$G$185,BM818)),MAX($BL$3:BL817)+1,0)</f>
        <v>815</v>
      </c>
      <c r="BM818" s="134" t="s">
        <v>4818</v>
      </c>
      <c r="BN818" s="98">
        <v>0</v>
      </c>
      <c r="BO818" s="99" t="str">
        <f>IFERROR(VLOOKUP(ROWS($BM$4:BM818),$BL$4:$BM$2337,2,0),"")</f>
        <v>Kosakowo (pow. pucki, woj. pomorskie)</v>
      </c>
      <c r="BP818" s="98">
        <v>0</v>
      </c>
      <c r="BQ818" s="98">
        <f>IF(ISNUMBER(SEARCH('ankieta ESG'!$G$186,BR818)),MAX($BQ$3:BQ817)+1,0)</f>
        <v>815</v>
      </c>
      <c r="BR818" s="134" t="s">
        <v>4818</v>
      </c>
      <c r="BS818" s="98">
        <v>0</v>
      </c>
      <c r="BT818" s="99" t="str">
        <f>IFERROR(VLOOKUP(ROWS($BR$4:BR818),$BQ$4:$BR$2337,2,0),"")</f>
        <v>Kosakowo (pow. pucki, woj. pomorskie)</v>
      </c>
      <c r="BU818" s="98">
        <v>0</v>
      </c>
      <c r="BV818" s="98">
        <f>IF(ISNUMBER(SEARCH('ankieta ESG'!$G$187,BW818)),MAX($BV$3:BV817)+1,0)</f>
        <v>815</v>
      </c>
      <c r="BW818" s="134" t="s">
        <v>4818</v>
      </c>
      <c r="BX818" s="98">
        <v>0</v>
      </c>
      <c r="BY818" s="99" t="str">
        <f>IFERROR(VLOOKUP(ROWS($BW$4:BW818),$BV$4:$BW$2337,2,0),"")</f>
        <v>Kosakowo (pow. pucki, woj. pomorskie)</v>
      </c>
      <c r="BZ818" s="98">
        <v>0</v>
      </c>
      <c r="CA818" s="98">
        <f>IF(ISNUMBER(SEARCH('ankieta ESG'!$G$188,CB818)),MAX($CA$3:CA817)+1,0)</f>
        <v>815</v>
      </c>
      <c r="CB818" s="134" t="s">
        <v>4818</v>
      </c>
      <c r="CC818" s="98">
        <v>0</v>
      </c>
      <c r="CD818" s="99" t="str">
        <f>IFERROR(VLOOKUP(ROWS($CB$4:CB818),$CA$4:$CB$2337,2,0),"")</f>
        <v>Kosakowo (pow. pucki, woj. pomorskie)</v>
      </c>
      <c r="CE818" s="98">
        <v>0</v>
      </c>
      <c r="CF818" s="98">
        <f>IF(ISNUMBER(SEARCH('ankieta ESG'!$G$189,CG818)),MAX($CF$3:CF817)+1,0)</f>
        <v>815</v>
      </c>
      <c r="CG818" s="134" t="s">
        <v>4818</v>
      </c>
      <c r="CH818" s="98">
        <v>0</v>
      </c>
      <c r="CI818" s="99" t="str">
        <f>IFERROR(VLOOKUP(ROWS($CG$4:CG818),$CF$4:$CG$2337,2,0),"")</f>
        <v>Kosakowo (pow. pucki, woj. pomorskie)</v>
      </c>
      <c r="CJ818" s="98">
        <v>0</v>
      </c>
    </row>
    <row r="819" spans="2:88">
      <c r="B819" s="98">
        <f>IF(ISNUMBER(SEARCH('ankieta ESG'!$E$11,C819)),MAX(B$3:$B818)+1,0)</f>
        <v>816</v>
      </c>
      <c r="C819" s="99" t="s">
        <v>860</v>
      </c>
      <c r="D819" s="98">
        <v>0</v>
      </c>
      <c r="E819" s="99" t="str">
        <f>IFERROR(VLOOKUP(ROWS($C$4:C819),$B$4:$C$1385,2,0),"")</f>
        <v>22.26.Z Produkcja pozostałych wyrobów z tworzyw sztucznych (PKD 2025)</v>
      </c>
      <c r="F819" s="98">
        <v>0</v>
      </c>
      <c r="AM819" s="98">
        <f>IF(ISNUMBER(SEARCH('ankieta ESG'!$G$180,AN819)),MAX(AM$3:$AM818)+1,0)</f>
        <v>816</v>
      </c>
      <c r="AN819" s="134" t="s">
        <v>4819</v>
      </c>
      <c r="AO819" s="98">
        <v>0</v>
      </c>
      <c r="AP819" s="99" t="str">
        <f>IFERROR(VLOOKUP(ROWS($AN$4:AN819),$AM$4:$AN$2337,2,0),"")</f>
        <v>Kosów Lacki (pow. sokołowski, woj. mazowieckie)</v>
      </c>
      <c r="AQ819" s="98">
        <v>0</v>
      </c>
      <c r="AR819" s="98">
        <f>IF(ISNUMBER(SEARCH('ankieta ESG'!$G$181,AS819)),MAX($AR$3:AR818)+1,0)</f>
        <v>816</v>
      </c>
      <c r="AS819" s="134" t="s">
        <v>4819</v>
      </c>
      <c r="AT819" s="98">
        <v>0</v>
      </c>
      <c r="AU819" s="99" t="str">
        <f>IFERROR(VLOOKUP(ROWS($AS$4:AS819),$AR$4:$AS$2337,2,0),"")</f>
        <v>Kosów Lacki (pow. sokołowski, woj. mazowieckie)</v>
      </c>
      <c r="AV819" s="98">
        <v>0</v>
      </c>
      <c r="AW819" s="98">
        <f>IF(ISNUMBER(SEARCH('ankieta ESG'!$G$182,AX819)),MAX($AW$3:AW818)+1,0)</f>
        <v>816</v>
      </c>
      <c r="AX819" s="134" t="s">
        <v>4819</v>
      </c>
      <c r="AY819" s="98">
        <v>0</v>
      </c>
      <c r="AZ819" s="99" t="str">
        <f>IFERROR(VLOOKUP(ROWS($AX$4:AX819),$AW$4:$AX$2337,2,0),"")</f>
        <v>Kosów Lacki (pow. sokołowski, woj. mazowieckie)</v>
      </c>
      <c r="BA819" s="98">
        <v>0</v>
      </c>
      <c r="BB819" s="98">
        <f>IF(ISNUMBER(SEARCH('ankieta ESG'!$G$183,BC819)),MAX($BB$3:BB818)+1,0)</f>
        <v>816</v>
      </c>
      <c r="BC819" s="134" t="s">
        <v>4819</v>
      </c>
      <c r="BD819" s="98">
        <v>0</v>
      </c>
      <c r="BE819" s="99" t="str">
        <f>IFERROR(VLOOKUP(ROWS($BC$4:BC819),$BB$4:$BC$2337,2,0),"")</f>
        <v>Kosów Lacki (pow. sokołowski, woj. mazowieckie)</v>
      </c>
      <c r="BF819" s="98">
        <v>0</v>
      </c>
      <c r="BG819" s="98">
        <f>IF(ISNUMBER(SEARCH('ankieta ESG'!$G$184,BH819)),MAX($BG$3:BG818)+1,0)</f>
        <v>816</v>
      </c>
      <c r="BH819" s="134" t="s">
        <v>4819</v>
      </c>
      <c r="BI819" s="98">
        <v>0</v>
      </c>
      <c r="BJ819" s="99" t="str">
        <f>IFERROR(VLOOKUP(ROWS($BH$4:BH819),$BG$4:$BH$2337,2,0),"")</f>
        <v>Kosów Lacki (pow. sokołowski, woj. mazowieckie)</v>
      </c>
      <c r="BK819" s="98">
        <v>0</v>
      </c>
      <c r="BL819" s="98">
        <f>IF(ISNUMBER(SEARCH('ankieta ESG'!$G$185,BM819)),MAX($BL$3:BL818)+1,0)</f>
        <v>816</v>
      </c>
      <c r="BM819" s="134" t="s">
        <v>4819</v>
      </c>
      <c r="BN819" s="98">
        <v>0</v>
      </c>
      <c r="BO819" s="99" t="str">
        <f>IFERROR(VLOOKUP(ROWS($BM$4:BM819),$BL$4:$BM$2337,2,0),"")</f>
        <v>Kosów Lacki (pow. sokołowski, woj. mazowieckie)</v>
      </c>
      <c r="BP819" s="98">
        <v>0</v>
      </c>
      <c r="BQ819" s="98">
        <f>IF(ISNUMBER(SEARCH('ankieta ESG'!$G$186,BR819)),MAX($BQ$3:BQ818)+1,0)</f>
        <v>816</v>
      </c>
      <c r="BR819" s="134" t="s">
        <v>4819</v>
      </c>
      <c r="BS819" s="98">
        <v>0</v>
      </c>
      <c r="BT819" s="99" t="str">
        <f>IFERROR(VLOOKUP(ROWS($BR$4:BR819),$BQ$4:$BR$2337,2,0),"")</f>
        <v>Kosów Lacki (pow. sokołowski, woj. mazowieckie)</v>
      </c>
      <c r="BU819" s="98">
        <v>0</v>
      </c>
      <c r="BV819" s="98">
        <f>IF(ISNUMBER(SEARCH('ankieta ESG'!$G$187,BW819)),MAX($BV$3:BV818)+1,0)</f>
        <v>816</v>
      </c>
      <c r="BW819" s="134" t="s">
        <v>4819</v>
      </c>
      <c r="BX819" s="98">
        <v>0</v>
      </c>
      <c r="BY819" s="99" t="str">
        <f>IFERROR(VLOOKUP(ROWS($BW$4:BW819),$BV$4:$BW$2337,2,0),"")</f>
        <v>Kosów Lacki (pow. sokołowski, woj. mazowieckie)</v>
      </c>
      <c r="BZ819" s="98">
        <v>0</v>
      </c>
      <c r="CA819" s="98">
        <f>IF(ISNUMBER(SEARCH('ankieta ESG'!$G$188,CB819)),MAX($CA$3:CA818)+1,0)</f>
        <v>816</v>
      </c>
      <c r="CB819" s="134" t="s">
        <v>4819</v>
      </c>
      <c r="CC819" s="98">
        <v>0</v>
      </c>
      <c r="CD819" s="99" t="str">
        <f>IFERROR(VLOOKUP(ROWS($CB$4:CB819),$CA$4:$CB$2337,2,0),"")</f>
        <v>Kosów Lacki (pow. sokołowski, woj. mazowieckie)</v>
      </c>
      <c r="CE819" s="98">
        <v>0</v>
      </c>
      <c r="CF819" s="98">
        <f>IF(ISNUMBER(SEARCH('ankieta ESG'!$G$189,CG819)),MAX($CF$3:CF818)+1,0)</f>
        <v>816</v>
      </c>
      <c r="CG819" s="134" t="s">
        <v>4819</v>
      </c>
      <c r="CH819" s="98">
        <v>0</v>
      </c>
      <c r="CI819" s="99" t="str">
        <f>IFERROR(VLOOKUP(ROWS($CG$4:CG819),$CF$4:$CG$2337,2,0),"")</f>
        <v>Kosów Lacki (pow. sokołowski, woj. mazowieckie)</v>
      </c>
      <c r="CJ819" s="98">
        <v>0</v>
      </c>
    </row>
    <row r="820" spans="2:88">
      <c r="B820" s="98">
        <f>IF(ISNUMBER(SEARCH('ankieta ESG'!$E$11,C820)),MAX(B$3:$B819)+1,0)</f>
        <v>817</v>
      </c>
      <c r="C820" s="99" t="s">
        <v>861</v>
      </c>
      <c r="D820" s="98">
        <v>0</v>
      </c>
      <c r="E820" s="99" t="str">
        <f>IFERROR(VLOOKUP(ROWS($C$4:C820),$B$4:$C$1385,2,0),"")</f>
        <v>23.11.Z Produkcja szkła płaskiego (PKD 2025)</v>
      </c>
      <c r="F820" s="98">
        <v>0</v>
      </c>
      <c r="AM820" s="98">
        <f>IF(ISNUMBER(SEARCH('ankieta ESG'!$G$180,AN820)),MAX(AM$3:$AM819)+1,0)</f>
        <v>817</v>
      </c>
      <c r="AN820" s="134" t="s">
        <v>4820</v>
      </c>
      <c r="AO820" s="98">
        <v>0</v>
      </c>
      <c r="AP820" s="99" t="str">
        <f>IFERROR(VLOOKUP(ROWS($AN$4:AN820),$AM$4:$AN$2337,2,0),"")</f>
        <v>Kostomłoty (pow. średzki, woj. dolnośląskie)</v>
      </c>
      <c r="AQ820" s="98">
        <v>0</v>
      </c>
      <c r="AR820" s="98">
        <f>IF(ISNUMBER(SEARCH('ankieta ESG'!$G$181,AS820)),MAX($AR$3:AR819)+1,0)</f>
        <v>817</v>
      </c>
      <c r="AS820" s="134" t="s">
        <v>4820</v>
      </c>
      <c r="AT820" s="98">
        <v>0</v>
      </c>
      <c r="AU820" s="99" t="str">
        <f>IFERROR(VLOOKUP(ROWS($AS$4:AS820),$AR$4:$AS$2337,2,0),"")</f>
        <v>Kostomłoty (pow. średzki, woj. dolnośląskie)</v>
      </c>
      <c r="AV820" s="98">
        <v>0</v>
      </c>
      <c r="AW820" s="98">
        <f>IF(ISNUMBER(SEARCH('ankieta ESG'!$G$182,AX820)),MAX($AW$3:AW819)+1,0)</f>
        <v>817</v>
      </c>
      <c r="AX820" s="134" t="s">
        <v>4820</v>
      </c>
      <c r="AY820" s="98">
        <v>0</v>
      </c>
      <c r="AZ820" s="99" t="str">
        <f>IFERROR(VLOOKUP(ROWS($AX$4:AX820),$AW$4:$AX$2337,2,0),"")</f>
        <v>Kostomłoty (pow. średzki, woj. dolnośląskie)</v>
      </c>
      <c r="BA820" s="98">
        <v>0</v>
      </c>
      <c r="BB820" s="98">
        <f>IF(ISNUMBER(SEARCH('ankieta ESG'!$G$183,BC820)),MAX($BB$3:BB819)+1,0)</f>
        <v>817</v>
      </c>
      <c r="BC820" s="134" t="s">
        <v>4820</v>
      </c>
      <c r="BD820" s="98">
        <v>0</v>
      </c>
      <c r="BE820" s="99" t="str">
        <f>IFERROR(VLOOKUP(ROWS($BC$4:BC820),$BB$4:$BC$2337,2,0),"")</f>
        <v>Kostomłoty (pow. średzki, woj. dolnośląskie)</v>
      </c>
      <c r="BF820" s="98">
        <v>0</v>
      </c>
      <c r="BG820" s="98">
        <f>IF(ISNUMBER(SEARCH('ankieta ESG'!$G$184,BH820)),MAX($BG$3:BG819)+1,0)</f>
        <v>817</v>
      </c>
      <c r="BH820" s="134" t="s">
        <v>4820</v>
      </c>
      <c r="BI820" s="98">
        <v>0</v>
      </c>
      <c r="BJ820" s="99" t="str">
        <f>IFERROR(VLOOKUP(ROWS($BH$4:BH820),$BG$4:$BH$2337,2,0),"")</f>
        <v>Kostomłoty (pow. średzki, woj. dolnośląskie)</v>
      </c>
      <c r="BK820" s="98">
        <v>0</v>
      </c>
      <c r="BL820" s="98">
        <f>IF(ISNUMBER(SEARCH('ankieta ESG'!$G$185,BM820)),MAX($BL$3:BL819)+1,0)</f>
        <v>817</v>
      </c>
      <c r="BM820" s="134" t="s">
        <v>4820</v>
      </c>
      <c r="BN820" s="98">
        <v>0</v>
      </c>
      <c r="BO820" s="99" t="str">
        <f>IFERROR(VLOOKUP(ROWS($BM$4:BM820),$BL$4:$BM$2337,2,0),"")</f>
        <v>Kostomłoty (pow. średzki, woj. dolnośląskie)</v>
      </c>
      <c r="BP820" s="98">
        <v>0</v>
      </c>
      <c r="BQ820" s="98">
        <f>IF(ISNUMBER(SEARCH('ankieta ESG'!$G$186,BR820)),MAX($BQ$3:BQ819)+1,0)</f>
        <v>817</v>
      </c>
      <c r="BR820" s="134" t="s">
        <v>4820</v>
      </c>
      <c r="BS820" s="98">
        <v>0</v>
      </c>
      <c r="BT820" s="99" t="str">
        <f>IFERROR(VLOOKUP(ROWS($BR$4:BR820),$BQ$4:$BR$2337,2,0),"")</f>
        <v>Kostomłoty (pow. średzki, woj. dolnośląskie)</v>
      </c>
      <c r="BU820" s="98">
        <v>0</v>
      </c>
      <c r="BV820" s="98">
        <f>IF(ISNUMBER(SEARCH('ankieta ESG'!$G$187,BW820)),MAX($BV$3:BV819)+1,0)</f>
        <v>817</v>
      </c>
      <c r="BW820" s="134" t="s">
        <v>4820</v>
      </c>
      <c r="BX820" s="98">
        <v>0</v>
      </c>
      <c r="BY820" s="99" t="str">
        <f>IFERROR(VLOOKUP(ROWS($BW$4:BW820),$BV$4:$BW$2337,2,0),"")</f>
        <v>Kostomłoty (pow. średzki, woj. dolnośląskie)</v>
      </c>
      <c r="BZ820" s="98">
        <v>0</v>
      </c>
      <c r="CA820" s="98">
        <f>IF(ISNUMBER(SEARCH('ankieta ESG'!$G$188,CB820)),MAX($CA$3:CA819)+1,0)</f>
        <v>817</v>
      </c>
      <c r="CB820" s="134" t="s">
        <v>4820</v>
      </c>
      <c r="CC820" s="98">
        <v>0</v>
      </c>
      <c r="CD820" s="99" t="str">
        <f>IFERROR(VLOOKUP(ROWS($CB$4:CB820),$CA$4:$CB$2337,2,0),"")</f>
        <v>Kostomłoty (pow. średzki, woj. dolnośląskie)</v>
      </c>
      <c r="CE820" s="98">
        <v>0</v>
      </c>
      <c r="CF820" s="98">
        <f>IF(ISNUMBER(SEARCH('ankieta ESG'!$G$189,CG820)),MAX($CF$3:CF819)+1,0)</f>
        <v>817</v>
      </c>
      <c r="CG820" s="134" t="s">
        <v>4820</v>
      </c>
      <c r="CH820" s="98">
        <v>0</v>
      </c>
      <c r="CI820" s="99" t="str">
        <f>IFERROR(VLOOKUP(ROWS($CG$4:CG820),$CF$4:$CG$2337,2,0),"")</f>
        <v>Kostomłoty (pow. średzki, woj. dolnośląskie)</v>
      </c>
      <c r="CJ820" s="98">
        <v>0</v>
      </c>
    </row>
    <row r="821" spans="2:88">
      <c r="B821" s="98">
        <f>IF(ISNUMBER(SEARCH('ankieta ESG'!$E$11,C821)),MAX(B$3:$B820)+1,0)</f>
        <v>818</v>
      </c>
      <c r="C821" s="99" t="s">
        <v>862</v>
      </c>
      <c r="D821" s="98">
        <v>0</v>
      </c>
      <c r="E821" s="99" t="str">
        <f>IFERROR(VLOOKUP(ROWS($C$4:C821),$B$4:$C$1385,2,0),"")</f>
        <v>23.12.Z Kształtowanie i obróbka szkła płaskiego (PKD 2025)</v>
      </c>
      <c r="F821" s="98">
        <v>0</v>
      </c>
      <c r="AM821" s="98">
        <f>IF(ISNUMBER(SEARCH('ankieta ESG'!$G$180,AN821)),MAX(AM$3:$AM820)+1,0)</f>
        <v>818</v>
      </c>
      <c r="AN821" s="134" t="s">
        <v>4821</v>
      </c>
      <c r="AO821" s="98">
        <v>0</v>
      </c>
      <c r="AP821" s="99" t="str">
        <f>IFERROR(VLOOKUP(ROWS($AN$4:AN821),$AM$4:$AN$2337,2,0),"")</f>
        <v>Kostrzyn (pow. poznański, woj. wielkopolskie)</v>
      </c>
      <c r="AQ821" s="98">
        <v>0</v>
      </c>
      <c r="AR821" s="98">
        <f>IF(ISNUMBER(SEARCH('ankieta ESG'!$G$181,AS821)),MAX($AR$3:AR820)+1,0)</f>
        <v>818</v>
      </c>
      <c r="AS821" s="134" t="s">
        <v>4821</v>
      </c>
      <c r="AT821" s="98">
        <v>0</v>
      </c>
      <c r="AU821" s="99" t="str">
        <f>IFERROR(VLOOKUP(ROWS($AS$4:AS821),$AR$4:$AS$2337,2,0),"")</f>
        <v>Kostrzyn (pow. poznański, woj. wielkopolskie)</v>
      </c>
      <c r="AV821" s="98">
        <v>0</v>
      </c>
      <c r="AW821" s="98">
        <f>IF(ISNUMBER(SEARCH('ankieta ESG'!$G$182,AX821)),MAX($AW$3:AW820)+1,0)</f>
        <v>818</v>
      </c>
      <c r="AX821" s="134" t="s">
        <v>4821</v>
      </c>
      <c r="AY821" s="98">
        <v>0</v>
      </c>
      <c r="AZ821" s="99" t="str">
        <f>IFERROR(VLOOKUP(ROWS($AX$4:AX821),$AW$4:$AX$2337,2,0),"")</f>
        <v>Kostrzyn (pow. poznański, woj. wielkopolskie)</v>
      </c>
      <c r="BA821" s="98">
        <v>0</v>
      </c>
      <c r="BB821" s="98">
        <f>IF(ISNUMBER(SEARCH('ankieta ESG'!$G$183,BC821)),MAX($BB$3:BB820)+1,0)</f>
        <v>818</v>
      </c>
      <c r="BC821" s="134" t="s">
        <v>4821</v>
      </c>
      <c r="BD821" s="98">
        <v>0</v>
      </c>
      <c r="BE821" s="99" t="str">
        <f>IFERROR(VLOOKUP(ROWS($BC$4:BC821),$BB$4:$BC$2337,2,0),"")</f>
        <v>Kostrzyn (pow. poznański, woj. wielkopolskie)</v>
      </c>
      <c r="BF821" s="98">
        <v>0</v>
      </c>
      <c r="BG821" s="98">
        <f>IF(ISNUMBER(SEARCH('ankieta ESG'!$G$184,BH821)),MAX($BG$3:BG820)+1,0)</f>
        <v>818</v>
      </c>
      <c r="BH821" s="134" t="s">
        <v>4821</v>
      </c>
      <c r="BI821" s="98">
        <v>0</v>
      </c>
      <c r="BJ821" s="99" t="str">
        <f>IFERROR(VLOOKUP(ROWS($BH$4:BH821),$BG$4:$BH$2337,2,0),"")</f>
        <v>Kostrzyn (pow. poznański, woj. wielkopolskie)</v>
      </c>
      <c r="BK821" s="98">
        <v>0</v>
      </c>
      <c r="BL821" s="98">
        <f>IF(ISNUMBER(SEARCH('ankieta ESG'!$G$185,BM821)),MAX($BL$3:BL820)+1,0)</f>
        <v>818</v>
      </c>
      <c r="BM821" s="134" t="s">
        <v>4821</v>
      </c>
      <c r="BN821" s="98">
        <v>0</v>
      </c>
      <c r="BO821" s="99" t="str">
        <f>IFERROR(VLOOKUP(ROWS($BM$4:BM821),$BL$4:$BM$2337,2,0),"")</f>
        <v>Kostrzyn (pow. poznański, woj. wielkopolskie)</v>
      </c>
      <c r="BP821" s="98">
        <v>0</v>
      </c>
      <c r="BQ821" s="98">
        <f>IF(ISNUMBER(SEARCH('ankieta ESG'!$G$186,BR821)),MAX($BQ$3:BQ820)+1,0)</f>
        <v>818</v>
      </c>
      <c r="BR821" s="134" t="s">
        <v>4821</v>
      </c>
      <c r="BS821" s="98">
        <v>0</v>
      </c>
      <c r="BT821" s="99" t="str">
        <f>IFERROR(VLOOKUP(ROWS($BR$4:BR821),$BQ$4:$BR$2337,2,0),"")</f>
        <v>Kostrzyn (pow. poznański, woj. wielkopolskie)</v>
      </c>
      <c r="BU821" s="98">
        <v>0</v>
      </c>
      <c r="BV821" s="98">
        <f>IF(ISNUMBER(SEARCH('ankieta ESG'!$G$187,BW821)),MAX($BV$3:BV820)+1,0)</f>
        <v>818</v>
      </c>
      <c r="BW821" s="134" t="s">
        <v>4821</v>
      </c>
      <c r="BX821" s="98">
        <v>0</v>
      </c>
      <c r="BY821" s="99" t="str">
        <f>IFERROR(VLOOKUP(ROWS($BW$4:BW821),$BV$4:$BW$2337,2,0),"")</f>
        <v>Kostrzyn (pow. poznański, woj. wielkopolskie)</v>
      </c>
      <c r="BZ821" s="98">
        <v>0</v>
      </c>
      <c r="CA821" s="98">
        <f>IF(ISNUMBER(SEARCH('ankieta ESG'!$G$188,CB821)),MAX($CA$3:CA820)+1,0)</f>
        <v>818</v>
      </c>
      <c r="CB821" s="134" t="s">
        <v>4821</v>
      </c>
      <c r="CC821" s="98">
        <v>0</v>
      </c>
      <c r="CD821" s="99" t="str">
        <f>IFERROR(VLOOKUP(ROWS($CB$4:CB821),$CA$4:$CB$2337,2,0),"")</f>
        <v>Kostrzyn (pow. poznański, woj. wielkopolskie)</v>
      </c>
      <c r="CE821" s="98">
        <v>0</v>
      </c>
      <c r="CF821" s="98">
        <f>IF(ISNUMBER(SEARCH('ankieta ESG'!$G$189,CG821)),MAX($CF$3:CF820)+1,0)</f>
        <v>818</v>
      </c>
      <c r="CG821" s="134" t="s">
        <v>4821</v>
      </c>
      <c r="CH821" s="98">
        <v>0</v>
      </c>
      <c r="CI821" s="99" t="str">
        <f>IFERROR(VLOOKUP(ROWS($CG$4:CG821),$CF$4:$CG$2337,2,0),"")</f>
        <v>Kostrzyn (pow. poznański, woj. wielkopolskie)</v>
      </c>
      <c r="CJ821" s="98">
        <v>0</v>
      </c>
    </row>
    <row r="822" spans="2:88">
      <c r="B822" s="98">
        <f>IF(ISNUMBER(SEARCH('ankieta ESG'!$E$11,C822)),MAX(B$3:$B821)+1,0)</f>
        <v>819</v>
      </c>
      <c r="C822" s="99" t="s">
        <v>863</v>
      </c>
      <c r="D822" s="98">
        <v>0</v>
      </c>
      <c r="E822" s="99" t="str">
        <f>IFERROR(VLOOKUP(ROWS($C$4:C822),$B$4:$C$1385,2,0),"")</f>
        <v>23.13.Z Produkcja szkła gospodarczego (PKD 2025)</v>
      </c>
      <c r="F822" s="98">
        <v>0</v>
      </c>
      <c r="AM822" s="98">
        <f>IF(ISNUMBER(SEARCH('ankieta ESG'!$G$180,AN822)),MAX(AM$3:$AM821)+1,0)</f>
        <v>819</v>
      </c>
      <c r="AN822" s="134" t="s">
        <v>4822</v>
      </c>
      <c r="AO822" s="98">
        <v>0</v>
      </c>
      <c r="AP822" s="99" t="str">
        <f>IFERROR(VLOOKUP(ROWS($AN$4:AN822),$AM$4:$AN$2337,2,0),"")</f>
        <v>Kostrzyn nad Odrą (pow. gorzowski, woj. lubuskie)</v>
      </c>
      <c r="AQ822" s="98">
        <v>0</v>
      </c>
      <c r="AR822" s="98">
        <f>IF(ISNUMBER(SEARCH('ankieta ESG'!$G$181,AS822)),MAX($AR$3:AR821)+1,0)</f>
        <v>819</v>
      </c>
      <c r="AS822" s="134" t="s">
        <v>4822</v>
      </c>
      <c r="AT822" s="98">
        <v>0</v>
      </c>
      <c r="AU822" s="99" t="str">
        <f>IFERROR(VLOOKUP(ROWS($AS$4:AS822),$AR$4:$AS$2337,2,0),"")</f>
        <v>Kostrzyn nad Odrą (pow. gorzowski, woj. lubuskie)</v>
      </c>
      <c r="AV822" s="98">
        <v>0</v>
      </c>
      <c r="AW822" s="98">
        <f>IF(ISNUMBER(SEARCH('ankieta ESG'!$G$182,AX822)),MAX($AW$3:AW821)+1,0)</f>
        <v>819</v>
      </c>
      <c r="AX822" s="134" t="s">
        <v>4822</v>
      </c>
      <c r="AY822" s="98">
        <v>0</v>
      </c>
      <c r="AZ822" s="99" t="str">
        <f>IFERROR(VLOOKUP(ROWS($AX$4:AX822),$AW$4:$AX$2337,2,0),"")</f>
        <v>Kostrzyn nad Odrą (pow. gorzowski, woj. lubuskie)</v>
      </c>
      <c r="BA822" s="98">
        <v>0</v>
      </c>
      <c r="BB822" s="98">
        <f>IF(ISNUMBER(SEARCH('ankieta ESG'!$G$183,BC822)),MAX($BB$3:BB821)+1,0)</f>
        <v>819</v>
      </c>
      <c r="BC822" s="134" t="s">
        <v>4822</v>
      </c>
      <c r="BD822" s="98">
        <v>0</v>
      </c>
      <c r="BE822" s="99" t="str">
        <f>IFERROR(VLOOKUP(ROWS($BC$4:BC822),$BB$4:$BC$2337,2,0),"")</f>
        <v>Kostrzyn nad Odrą (pow. gorzowski, woj. lubuskie)</v>
      </c>
      <c r="BF822" s="98">
        <v>0</v>
      </c>
      <c r="BG822" s="98">
        <f>IF(ISNUMBER(SEARCH('ankieta ESG'!$G$184,BH822)),MAX($BG$3:BG821)+1,0)</f>
        <v>819</v>
      </c>
      <c r="BH822" s="134" t="s">
        <v>4822</v>
      </c>
      <c r="BI822" s="98">
        <v>0</v>
      </c>
      <c r="BJ822" s="99" t="str">
        <f>IFERROR(VLOOKUP(ROWS($BH$4:BH822),$BG$4:$BH$2337,2,0),"")</f>
        <v>Kostrzyn nad Odrą (pow. gorzowski, woj. lubuskie)</v>
      </c>
      <c r="BK822" s="98">
        <v>0</v>
      </c>
      <c r="BL822" s="98">
        <f>IF(ISNUMBER(SEARCH('ankieta ESG'!$G$185,BM822)),MAX($BL$3:BL821)+1,0)</f>
        <v>819</v>
      </c>
      <c r="BM822" s="134" t="s">
        <v>4822</v>
      </c>
      <c r="BN822" s="98">
        <v>0</v>
      </c>
      <c r="BO822" s="99" t="str">
        <f>IFERROR(VLOOKUP(ROWS($BM$4:BM822),$BL$4:$BM$2337,2,0),"")</f>
        <v>Kostrzyn nad Odrą (pow. gorzowski, woj. lubuskie)</v>
      </c>
      <c r="BP822" s="98">
        <v>0</v>
      </c>
      <c r="BQ822" s="98">
        <f>IF(ISNUMBER(SEARCH('ankieta ESG'!$G$186,BR822)),MAX($BQ$3:BQ821)+1,0)</f>
        <v>819</v>
      </c>
      <c r="BR822" s="134" t="s">
        <v>4822</v>
      </c>
      <c r="BS822" s="98">
        <v>0</v>
      </c>
      <c r="BT822" s="99" t="str">
        <f>IFERROR(VLOOKUP(ROWS($BR$4:BR822),$BQ$4:$BR$2337,2,0),"")</f>
        <v>Kostrzyn nad Odrą (pow. gorzowski, woj. lubuskie)</v>
      </c>
      <c r="BU822" s="98">
        <v>0</v>
      </c>
      <c r="BV822" s="98">
        <f>IF(ISNUMBER(SEARCH('ankieta ESG'!$G$187,BW822)),MAX($BV$3:BV821)+1,0)</f>
        <v>819</v>
      </c>
      <c r="BW822" s="134" t="s">
        <v>4822</v>
      </c>
      <c r="BX822" s="98">
        <v>0</v>
      </c>
      <c r="BY822" s="99" t="str">
        <f>IFERROR(VLOOKUP(ROWS($BW$4:BW822),$BV$4:$BW$2337,2,0),"")</f>
        <v>Kostrzyn nad Odrą (pow. gorzowski, woj. lubuskie)</v>
      </c>
      <c r="BZ822" s="98">
        <v>0</v>
      </c>
      <c r="CA822" s="98">
        <f>IF(ISNUMBER(SEARCH('ankieta ESG'!$G$188,CB822)),MAX($CA$3:CA821)+1,0)</f>
        <v>819</v>
      </c>
      <c r="CB822" s="134" t="s">
        <v>4822</v>
      </c>
      <c r="CC822" s="98">
        <v>0</v>
      </c>
      <c r="CD822" s="99" t="str">
        <f>IFERROR(VLOOKUP(ROWS($CB$4:CB822),$CA$4:$CB$2337,2,0),"")</f>
        <v>Kostrzyn nad Odrą (pow. gorzowski, woj. lubuskie)</v>
      </c>
      <c r="CE822" s="98">
        <v>0</v>
      </c>
      <c r="CF822" s="98">
        <f>IF(ISNUMBER(SEARCH('ankieta ESG'!$G$189,CG822)),MAX($CF$3:CF821)+1,0)</f>
        <v>819</v>
      </c>
      <c r="CG822" s="134" t="s">
        <v>4822</v>
      </c>
      <c r="CH822" s="98">
        <v>0</v>
      </c>
      <c r="CI822" s="99" t="str">
        <f>IFERROR(VLOOKUP(ROWS($CG$4:CG822),$CF$4:$CG$2337,2,0),"")</f>
        <v>Kostrzyn nad Odrą (pow. gorzowski, woj. lubuskie)</v>
      </c>
      <c r="CJ822" s="98">
        <v>0</v>
      </c>
    </row>
    <row r="823" spans="2:88">
      <c r="B823" s="98">
        <f>IF(ISNUMBER(SEARCH('ankieta ESG'!$E$11,C823)),MAX(B$3:$B822)+1,0)</f>
        <v>820</v>
      </c>
      <c r="C823" s="99" t="s">
        <v>864</v>
      </c>
      <c r="D823" s="98">
        <v>0</v>
      </c>
      <c r="E823" s="99" t="str">
        <f>IFERROR(VLOOKUP(ROWS($C$4:C823),$B$4:$C$1385,2,0),"")</f>
        <v>23.14.Z Produkcja włókien szklanych (PKD 2025)</v>
      </c>
      <c r="F823" s="98">
        <v>0</v>
      </c>
      <c r="AM823" s="98">
        <f>IF(ISNUMBER(SEARCH('ankieta ESG'!$G$180,AN823)),MAX(AM$3:$AM822)+1,0)</f>
        <v>820</v>
      </c>
      <c r="AN823" s="134" t="s">
        <v>4823</v>
      </c>
      <c r="AO823" s="98">
        <v>0</v>
      </c>
      <c r="AP823" s="99" t="str">
        <f>IFERROR(VLOOKUP(ROWS($AN$4:AN823),$AM$4:$AN$2337,2,0),"")</f>
        <v>Koszalin (pow. Koszalin, woj. zachodniopomorskie)</v>
      </c>
      <c r="AQ823" s="98">
        <v>0</v>
      </c>
      <c r="AR823" s="98">
        <f>IF(ISNUMBER(SEARCH('ankieta ESG'!$G$181,AS823)),MAX($AR$3:AR822)+1,0)</f>
        <v>820</v>
      </c>
      <c r="AS823" s="134" t="s">
        <v>4823</v>
      </c>
      <c r="AT823" s="98">
        <v>0</v>
      </c>
      <c r="AU823" s="99" t="str">
        <f>IFERROR(VLOOKUP(ROWS($AS$4:AS823),$AR$4:$AS$2337,2,0),"")</f>
        <v>Koszalin (pow. Koszalin, woj. zachodniopomorskie)</v>
      </c>
      <c r="AV823" s="98">
        <v>0</v>
      </c>
      <c r="AW823" s="98">
        <f>IF(ISNUMBER(SEARCH('ankieta ESG'!$G$182,AX823)),MAX($AW$3:AW822)+1,0)</f>
        <v>820</v>
      </c>
      <c r="AX823" s="134" t="s">
        <v>4823</v>
      </c>
      <c r="AY823" s="98">
        <v>0</v>
      </c>
      <c r="AZ823" s="99" t="str">
        <f>IFERROR(VLOOKUP(ROWS($AX$4:AX823),$AW$4:$AX$2337,2,0),"")</f>
        <v>Koszalin (pow. Koszalin, woj. zachodniopomorskie)</v>
      </c>
      <c r="BA823" s="98">
        <v>0</v>
      </c>
      <c r="BB823" s="98">
        <f>IF(ISNUMBER(SEARCH('ankieta ESG'!$G$183,BC823)),MAX($BB$3:BB822)+1,0)</f>
        <v>820</v>
      </c>
      <c r="BC823" s="134" t="s">
        <v>4823</v>
      </c>
      <c r="BD823" s="98">
        <v>0</v>
      </c>
      <c r="BE823" s="99" t="str">
        <f>IFERROR(VLOOKUP(ROWS($BC$4:BC823),$BB$4:$BC$2337,2,0),"")</f>
        <v>Koszalin (pow. Koszalin, woj. zachodniopomorskie)</v>
      </c>
      <c r="BF823" s="98">
        <v>0</v>
      </c>
      <c r="BG823" s="98">
        <f>IF(ISNUMBER(SEARCH('ankieta ESG'!$G$184,BH823)),MAX($BG$3:BG822)+1,0)</f>
        <v>820</v>
      </c>
      <c r="BH823" s="134" t="s">
        <v>4823</v>
      </c>
      <c r="BI823" s="98">
        <v>0</v>
      </c>
      <c r="BJ823" s="99" t="str">
        <f>IFERROR(VLOOKUP(ROWS($BH$4:BH823),$BG$4:$BH$2337,2,0),"")</f>
        <v>Koszalin (pow. Koszalin, woj. zachodniopomorskie)</v>
      </c>
      <c r="BK823" s="98">
        <v>0</v>
      </c>
      <c r="BL823" s="98">
        <f>IF(ISNUMBER(SEARCH('ankieta ESG'!$G$185,BM823)),MAX($BL$3:BL822)+1,0)</f>
        <v>820</v>
      </c>
      <c r="BM823" s="134" t="s">
        <v>4823</v>
      </c>
      <c r="BN823" s="98">
        <v>0</v>
      </c>
      <c r="BO823" s="99" t="str">
        <f>IFERROR(VLOOKUP(ROWS($BM$4:BM823),$BL$4:$BM$2337,2,0),"")</f>
        <v>Koszalin (pow. Koszalin, woj. zachodniopomorskie)</v>
      </c>
      <c r="BP823" s="98">
        <v>0</v>
      </c>
      <c r="BQ823" s="98">
        <f>IF(ISNUMBER(SEARCH('ankieta ESG'!$G$186,BR823)),MAX($BQ$3:BQ822)+1,0)</f>
        <v>820</v>
      </c>
      <c r="BR823" s="134" t="s">
        <v>4823</v>
      </c>
      <c r="BS823" s="98">
        <v>0</v>
      </c>
      <c r="BT823" s="99" t="str">
        <f>IFERROR(VLOOKUP(ROWS($BR$4:BR823),$BQ$4:$BR$2337,2,0),"")</f>
        <v>Koszalin (pow. Koszalin, woj. zachodniopomorskie)</v>
      </c>
      <c r="BU823" s="98">
        <v>0</v>
      </c>
      <c r="BV823" s="98">
        <f>IF(ISNUMBER(SEARCH('ankieta ESG'!$G$187,BW823)),MAX($BV$3:BV822)+1,0)</f>
        <v>820</v>
      </c>
      <c r="BW823" s="134" t="s">
        <v>4823</v>
      </c>
      <c r="BX823" s="98">
        <v>0</v>
      </c>
      <c r="BY823" s="99" t="str">
        <f>IFERROR(VLOOKUP(ROWS($BW$4:BW823),$BV$4:$BW$2337,2,0),"")</f>
        <v>Koszalin (pow. Koszalin, woj. zachodniopomorskie)</v>
      </c>
      <c r="BZ823" s="98">
        <v>0</v>
      </c>
      <c r="CA823" s="98">
        <f>IF(ISNUMBER(SEARCH('ankieta ESG'!$G$188,CB823)),MAX($CA$3:CA822)+1,0)</f>
        <v>820</v>
      </c>
      <c r="CB823" s="134" t="s">
        <v>4823</v>
      </c>
      <c r="CC823" s="98">
        <v>0</v>
      </c>
      <c r="CD823" s="99" t="str">
        <f>IFERROR(VLOOKUP(ROWS($CB$4:CB823),$CA$4:$CB$2337,2,0),"")</f>
        <v>Koszalin (pow. Koszalin, woj. zachodniopomorskie)</v>
      </c>
      <c r="CE823" s="98">
        <v>0</v>
      </c>
      <c r="CF823" s="98">
        <f>IF(ISNUMBER(SEARCH('ankieta ESG'!$G$189,CG823)),MAX($CF$3:CF822)+1,0)</f>
        <v>820</v>
      </c>
      <c r="CG823" s="134" t="s">
        <v>4823</v>
      </c>
      <c r="CH823" s="98">
        <v>0</v>
      </c>
      <c r="CI823" s="99" t="str">
        <f>IFERROR(VLOOKUP(ROWS($CG$4:CG823),$CF$4:$CG$2337,2,0),"")</f>
        <v>Koszalin (pow. Koszalin, woj. zachodniopomorskie)</v>
      </c>
      <c r="CJ823" s="98">
        <v>0</v>
      </c>
    </row>
    <row r="824" spans="2:88">
      <c r="B824" s="98">
        <f>IF(ISNUMBER(SEARCH('ankieta ESG'!$E$11,C824)),MAX(B$3:$B823)+1,0)</f>
        <v>821</v>
      </c>
      <c r="C824" s="99" t="s">
        <v>865</v>
      </c>
      <c r="D824" s="98">
        <v>0</v>
      </c>
      <c r="E824" s="99" t="str">
        <f>IFERROR(VLOOKUP(ROWS($C$4:C824),$B$4:$C$1385,2,0),"")</f>
        <v>23.15.Z Produkcja i obróbka pozostałego szkła, włączając szkło techniczne (PKD 2025)</v>
      </c>
      <c r="F824" s="98">
        <v>0</v>
      </c>
      <c r="AM824" s="98">
        <f>IF(ISNUMBER(SEARCH('ankieta ESG'!$G$180,AN824)),MAX(AM$3:$AM823)+1,0)</f>
        <v>821</v>
      </c>
      <c r="AN824" s="134" t="s">
        <v>4824</v>
      </c>
      <c r="AO824" s="98">
        <v>0</v>
      </c>
      <c r="AP824" s="99" t="str">
        <f>IFERROR(VLOOKUP(ROWS($AN$4:AN824),$AM$4:$AN$2337,2,0),"")</f>
        <v>Koszarawa (pow. żywiecki, woj. śląskie)</v>
      </c>
      <c r="AQ824" s="98">
        <v>0</v>
      </c>
      <c r="AR824" s="98">
        <f>IF(ISNUMBER(SEARCH('ankieta ESG'!$G$181,AS824)),MAX($AR$3:AR823)+1,0)</f>
        <v>821</v>
      </c>
      <c r="AS824" s="134" t="s">
        <v>4824</v>
      </c>
      <c r="AT824" s="98">
        <v>0</v>
      </c>
      <c r="AU824" s="99" t="str">
        <f>IFERROR(VLOOKUP(ROWS($AS$4:AS824),$AR$4:$AS$2337,2,0),"")</f>
        <v>Koszarawa (pow. żywiecki, woj. śląskie)</v>
      </c>
      <c r="AV824" s="98">
        <v>0</v>
      </c>
      <c r="AW824" s="98">
        <f>IF(ISNUMBER(SEARCH('ankieta ESG'!$G$182,AX824)),MAX($AW$3:AW823)+1,0)</f>
        <v>821</v>
      </c>
      <c r="AX824" s="134" t="s">
        <v>4824</v>
      </c>
      <c r="AY824" s="98">
        <v>0</v>
      </c>
      <c r="AZ824" s="99" t="str">
        <f>IFERROR(VLOOKUP(ROWS($AX$4:AX824),$AW$4:$AX$2337,2,0),"")</f>
        <v>Koszarawa (pow. żywiecki, woj. śląskie)</v>
      </c>
      <c r="BA824" s="98">
        <v>0</v>
      </c>
      <c r="BB824" s="98">
        <f>IF(ISNUMBER(SEARCH('ankieta ESG'!$G$183,BC824)),MAX($BB$3:BB823)+1,0)</f>
        <v>821</v>
      </c>
      <c r="BC824" s="134" t="s">
        <v>4824</v>
      </c>
      <c r="BD824" s="98">
        <v>0</v>
      </c>
      <c r="BE824" s="99" t="str">
        <f>IFERROR(VLOOKUP(ROWS($BC$4:BC824),$BB$4:$BC$2337,2,0),"")</f>
        <v>Koszarawa (pow. żywiecki, woj. śląskie)</v>
      </c>
      <c r="BF824" s="98">
        <v>0</v>
      </c>
      <c r="BG824" s="98">
        <f>IF(ISNUMBER(SEARCH('ankieta ESG'!$G$184,BH824)),MAX($BG$3:BG823)+1,0)</f>
        <v>821</v>
      </c>
      <c r="BH824" s="134" t="s">
        <v>4824</v>
      </c>
      <c r="BI824" s="98">
        <v>0</v>
      </c>
      <c r="BJ824" s="99" t="str">
        <f>IFERROR(VLOOKUP(ROWS($BH$4:BH824),$BG$4:$BH$2337,2,0),"")</f>
        <v>Koszarawa (pow. żywiecki, woj. śląskie)</v>
      </c>
      <c r="BK824" s="98">
        <v>0</v>
      </c>
      <c r="BL824" s="98">
        <f>IF(ISNUMBER(SEARCH('ankieta ESG'!$G$185,BM824)),MAX($BL$3:BL823)+1,0)</f>
        <v>821</v>
      </c>
      <c r="BM824" s="134" t="s">
        <v>4824</v>
      </c>
      <c r="BN824" s="98">
        <v>0</v>
      </c>
      <c r="BO824" s="99" t="str">
        <f>IFERROR(VLOOKUP(ROWS($BM$4:BM824),$BL$4:$BM$2337,2,0),"")</f>
        <v>Koszarawa (pow. żywiecki, woj. śląskie)</v>
      </c>
      <c r="BP824" s="98">
        <v>0</v>
      </c>
      <c r="BQ824" s="98">
        <f>IF(ISNUMBER(SEARCH('ankieta ESG'!$G$186,BR824)),MAX($BQ$3:BQ823)+1,0)</f>
        <v>821</v>
      </c>
      <c r="BR824" s="134" t="s">
        <v>4824</v>
      </c>
      <c r="BS824" s="98">
        <v>0</v>
      </c>
      <c r="BT824" s="99" t="str">
        <f>IFERROR(VLOOKUP(ROWS($BR$4:BR824),$BQ$4:$BR$2337,2,0),"")</f>
        <v>Koszarawa (pow. żywiecki, woj. śląskie)</v>
      </c>
      <c r="BU824" s="98">
        <v>0</v>
      </c>
      <c r="BV824" s="98">
        <f>IF(ISNUMBER(SEARCH('ankieta ESG'!$G$187,BW824)),MAX($BV$3:BV823)+1,0)</f>
        <v>821</v>
      </c>
      <c r="BW824" s="134" t="s">
        <v>4824</v>
      </c>
      <c r="BX824" s="98">
        <v>0</v>
      </c>
      <c r="BY824" s="99" t="str">
        <f>IFERROR(VLOOKUP(ROWS($BW$4:BW824),$BV$4:$BW$2337,2,0),"")</f>
        <v>Koszarawa (pow. żywiecki, woj. śląskie)</v>
      </c>
      <c r="BZ824" s="98">
        <v>0</v>
      </c>
      <c r="CA824" s="98">
        <f>IF(ISNUMBER(SEARCH('ankieta ESG'!$G$188,CB824)),MAX($CA$3:CA823)+1,0)</f>
        <v>821</v>
      </c>
      <c r="CB824" s="134" t="s">
        <v>4824</v>
      </c>
      <c r="CC824" s="98">
        <v>0</v>
      </c>
      <c r="CD824" s="99" t="str">
        <f>IFERROR(VLOOKUP(ROWS($CB$4:CB824),$CA$4:$CB$2337,2,0),"")</f>
        <v>Koszarawa (pow. żywiecki, woj. śląskie)</v>
      </c>
      <c r="CE824" s="98">
        <v>0</v>
      </c>
      <c r="CF824" s="98">
        <f>IF(ISNUMBER(SEARCH('ankieta ESG'!$G$189,CG824)),MAX($CF$3:CF823)+1,0)</f>
        <v>821</v>
      </c>
      <c r="CG824" s="134" t="s">
        <v>4824</v>
      </c>
      <c r="CH824" s="98">
        <v>0</v>
      </c>
      <c r="CI824" s="99" t="str">
        <f>IFERROR(VLOOKUP(ROWS($CG$4:CG824),$CF$4:$CG$2337,2,0),"")</f>
        <v>Koszarawa (pow. żywiecki, woj. śląskie)</v>
      </c>
      <c r="CJ824" s="98">
        <v>0</v>
      </c>
    </row>
    <row r="825" spans="2:88">
      <c r="B825" s="98">
        <f>IF(ISNUMBER(SEARCH('ankieta ESG'!$E$11,C825)),MAX(B$3:$B824)+1,0)</f>
        <v>822</v>
      </c>
      <c r="C825" s="99" t="s">
        <v>866</v>
      </c>
      <c r="D825" s="98">
        <v>0</v>
      </c>
      <c r="E825" s="99" t="str">
        <f>IFERROR(VLOOKUP(ROWS($C$4:C825),$B$4:$C$1385,2,0),"")</f>
        <v>23.20.Z Produkcja wyrobów ogniotrwałych (PKD 2025)</v>
      </c>
      <c r="F825" s="98">
        <v>0</v>
      </c>
      <c r="AM825" s="98">
        <f>IF(ISNUMBER(SEARCH('ankieta ESG'!$G$180,AN825)),MAX(AM$3:$AM824)+1,0)</f>
        <v>822</v>
      </c>
      <c r="AN825" s="134" t="s">
        <v>4825</v>
      </c>
      <c r="AO825" s="98">
        <v>0</v>
      </c>
      <c r="AP825" s="99" t="str">
        <f>IFERROR(VLOOKUP(ROWS($AN$4:AN825),$AM$4:$AN$2337,2,0),"")</f>
        <v>Koszęcin (pow. lubliniecki, woj. śląskie)</v>
      </c>
      <c r="AQ825" s="98">
        <v>0</v>
      </c>
      <c r="AR825" s="98">
        <f>IF(ISNUMBER(SEARCH('ankieta ESG'!$G$181,AS825)),MAX($AR$3:AR824)+1,0)</f>
        <v>822</v>
      </c>
      <c r="AS825" s="134" t="s">
        <v>4825</v>
      </c>
      <c r="AT825" s="98">
        <v>0</v>
      </c>
      <c r="AU825" s="99" t="str">
        <f>IFERROR(VLOOKUP(ROWS($AS$4:AS825),$AR$4:$AS$2337,2,0),"")</f>
        <v>Koszęcin (pow. lubliniecki, woj. śląskie)</v>
      </c>
      <c r="AV825" s="98">
        <v>0</v>
      </c>
      <c r="AW825" s="98">
        <f>IF(ISNUMBER(SEARCH('ankieta ESG'!$G$182,AX825)),MAX($AW$3:AW824)+1,0)</f>
        <v>822</v>
      </c>
      <c r="AX825" s="134" t="s">
        <v>4825</v>
      </c>
      <c r="AY825" s="98">
        <v>0</v>
      </c>
      <c r="AZ825" s="99" t="str">
        <f>IFERROR(VLOOKUP(ROWS($AX$4:AX825),$AW$4:$AX$2337,2,0),"")</f>
        <v>Koszęcin (pow. lubliniecki, woj. śląskie)</v>
      </c>
      <c r="BA825" s="98">
        <v>0</v>
      </c>
      <c r="BB825" s="98">
        <f>IF(ISNUMBER(SEARCH('ankieta ESG'!$G$183,BC825)),MAX($BB$3:BB824)+1,0)</f>
        <v>822</v>
      </c>
      <c r="BC825" s="134" t="s">
        <v>4825</v>
      </c>
      <c r="BD825" s="98">
        <v>0</v>
      </c>
      <c r="BE825" s="99" t="str">
        <f>IFERROR(VLOOKUP(ROWS($BC$4:BC825),$BB$4:$BC$2337,2,0),"")</f>
        <v>Koszęcin (pow. lubliniecki, woj. śląskie)</v>
      </c>
      <c r="BF825" s="98">
        <v>0</v>
      </c>
      <c r="BG825" s="98">
        <f>IF(ISNUMBER(SEARCH('ankieta ESG'!$G$184,BH825)),MAX($BG$3:BG824)+1,0)</f>
        <v>822</v>
      </c>
      <c r="BH825" s="134" t="s">
        <v>4825</v>
      </c>
      <c r="BI825" s="98">
        <v>0</v>
      </c>
      <c r="BJ825" s="99" t="str">
        <f>IFERROR(VLOOKUP(ROWS($BH$4:BH825),$BG$4:$BH$2337,2,0),"")</f>
        <v>Koszęcin (pow. lubliniecki, woj. śląskie)</v>
      </c>
      <c r="BK825" s="98">
        <v>0</v>
      </c>
      <c r="BL825" s="98">
        <f>IF(ISNUMBER(SEARCH('ankieta ESG'!$G$185,BM825)),MAX($BL$3:BL824)+1,0)</f>
        <v>822</v>
      </c>
      <c r="BM825" s="134" t="s">
        <v>4825</v>
      </c>
      <c r="BN825" s="98">
        <v>0</v>
      </c>
      <c r="BO825" s="99" t="str">
        <f>IFERROR(VLOOKUP(ROWS($BM$4:BM825),$BL$4:$BM$2337,2,0),"")</f>
        <v>Koszęcin (pow. lubliniecki, woj. śląskie)</v>
      </c>
      <c r="BP825" s="98">
        <v>0</v>
      </c>
      <c r="BQ825" s="98">
        <f>IF(ISNUMBER(SEARCH('ankieta ESG'!$G$186,BR825)),MAX($BQ$3:BQ824)+1,0)</f>
        <v>822</v>
      </c>
      <c r="BR825" s="134" t="s">
        <v>4825</v>
      </c>
      <c r="BS825" s="98">
        <v>0</v>
      </c>
      <c r="BT825" s="99" t="str">
        <f>IFERROR(VLOOKUP(ROWS($BR$4:BR825),$BQ$4:$BR$2337,2,0),"")</f>
        <v>Koszęcin (pow. lubliniecki, woj. śląskie)</v>
      </c>
      <c r="BU825" s="98">
        <v>0</v>
      </c>
      <c r="BV825" s="98">
        <f>IF(ISNUMBER(SEARCH('ankieta ESG'!$G$187,BW825)),MAX($BV$3:BV824)+1,0)</f>
        <v>822</v>
      </c>
      <c r="BW825" s="134" t="s">
        <v>4825</v>
      </c>
      <c r="BX825" s="98">
        <v>0</v>
      </c>
      <c r="BY825" s="99" t="str">
        <f>IFERROR(VLOOKUP(ROWS($BW$4:BW825),$BV$4:$BW$2337,2,0),"")</f>
        <v>Koszęcin (pow. lubliniecki, woj. śląskie)</v>
      </c>
      <c r="BZ825" s="98">
        <v>0</v>
      </c>
      <c r="CA825" s="98">
        <f>IF(ISNUMBER(SEARCH('ankieta ESG'!$G$188,CB825)),MAX($CA$3:CA824)+1,0)</f>
        <v>822</v>
      </c>
      <c r="CB825" s="134" t="s">
        <v>4825</v>
      </c>
      <c r="CC825" s="98">
        <v>0</v>
      </c>
      <c r="CD825" s="99" t="str">
        <f>IFERROR(VLOOKUP(ROWS($CB$4:CB825),$CA$4:$CB$2337,2,0),"")</f>
        <v>Koszęcin (pow. lubliniecki, woj. śląskie)</v>
      </c>
      <c r="CE825" s="98">
        <v>0</v>
      </c>
      <c r="CF825" s="98">
        <f>IF(ISNUMBER(SEARCH('ankieta ESG'!$G$189,CG825)),MAX($CF$3:CF824)+1,0)</f>
        <v>822</v>
      </c>
      <c r="CG825" s="134" t="s">
        <v>4825</v>
      </c>
      <c r="CH825" s="98">
        <v>0</v>
      </c>
      <c r="CI825" s="99" t="str">
        <f>IFERROR(VLOOKUP(ROWS($CG$4:CG825),$CF$4:$CG$2337,2,0),"")</f>
        <v>Koszęcin (pow. lubliniecki, woj. śląskie)</v>
      </c>
      <c r="CJ825" s="98">
        <v>0</v>
      </c>
    </row>
    <row r="826" spans="2:88">
      <c r="B826" s="98">
        <f>IF(ISNUMBER(SEARCH('ankieta ESG'!$E$11,C826)),MAX(B$3:$B825)+1,0)</f>
        <v>823</v>
      </c>
      <c r="C826" s="99" t="s">
        <v>867</v>
      </c>
      <c r="D826" s="98">
        <v>0</v>
      </c>
      <c r="E826" s="99" t="str">
        <f>IFERROR(VLOOKUP(ROWS($C$4:C826),$B$4:$C$1385,2,0),"")</f>
        <v>23.31.Z Produkcja ceramicznych kafli i płytek (PKD 2025)</v>
      </c>
      <c r="F826" s="98">
        <v>0</v>
      </c>
      <c r="AM826" s="98">
        <f>IF(ISNUMBER(SEARCH('ankieta ESG'!$G$180,AN826)),MAX(AM$3:$AM825)+1,0)</f>
        <v>823</v>
      </c>
      <c r="AN826" s="134" t="s">
        <v>4826</v>
      </c>
      <c r="AO826" s="98">
        <v>0</v>
      </c>
      <c r="AP826" s="99" t="str">
        <f>IFERROR(VLOOKUP(ROWS($AN$4:AN826),$AM$4:$AN$2337,2,0),"")</f>
        <v>Koszyce (pow. proszowicki, woj. małopolskie)</v>
      </c>
      <c r="AQ826" s="98">
        <v>0</v>
      </c>
      <c r="AR826" s="98">
        <f>IF(ISNUMBER(SEARCH('ankieta ESG'!$G$181,AS826)),MAX($AR$3:AR825)+1,0)</f>
        <v>823</v>
      </c>
      <c r="AS826" s="134" t="s">
        <v>4826</v>
      </c>
      <c r="AT826" s="98">
        <v>0</v>
      </c>
      <c r="AU826" s="99" t="str">
        <f>IFERROR(VLOOKUP(ROWS($AS$4:AS826),$AR$4:$AS$2337,2,0),"")</f>
        <v>Koszyce (pow. proszowicki, woj. małopolskie)</v>
      </c>
      <c r="AV826" s="98">
        <v>0</v>
      </c>
      <c r="AW826" s="98">
        <f>IF(ISNUMBER(SEARCH('ankieta ESG'!$G$182,AX826)),MAX($AW$3:AW825)+1,0)</f>
        <v>823</v>
      </c>
      <c r="AX826" s="134" t="s">
        <v>4826</v>
      </c>
      <c r="AY826" s="98">
        <v>0</v>
      </c>
      <c r="AZ826" s="99" t="str">
        <f>IFERROR(VLOOKUP(ROWS($AX$4:AX826),$AW$4:$AX$2337,2,0),"")</f>
        <v>Koszyce (pow. proszowicki, woj. małopolskie)</v>
      </c>
      <c r="BA826" s="98">
        <v>0</v>
      </c>
      <c r="BB826" s="98">
        <f>IF(ISNUMBER(SEARCH('ankieta ESG'!$G$183,BC826)),MAX($BB$3:BB825)+1,0)</f>
        <v>823</v>
      </c>
      <c r="BC826" s="134" t="s">
        <v>4826</v>
      </c>
      <c r="BD826" s="98">
        <v>0</v>
      </c>
      <c r="BE826" s="99" t="str">
        <f>IFERROR(VLOOKUP(ROWS($BC$4:BC826),$BB$4:$BC$2337,2,0),"")</f>
        <v>Koszyce (pow. proszowicki, woj. małopolskie)</v>
      </c>
      <c r="BF826" s="98">
        <v>0</v>
      </c>
      <c r="BG826" s="98">
        <f>IF(ISNUMBER(SEARCH('ankieta ESG'!$G$184,BH826)),MAX($BG$3:BG825)+1,0)</f>
        <v>823</v>
      </c>
      <c r="BH826" s="134" t="s">
        <v>4826</v>
      </c>
      <c r="BI826" s="98">
        <v>0</v>
      </c>
      <c r="BJ826" s="99" t="str">
        <f>IFERROR(VLOOKUP(ROWS($BH$4:BH826),$BG$4:$BH$2337,2,0),"")</f>
        <v>Koszyce (pow. proszowicki, woj. małopolskie)</v>
      </c>
      <c r="BK826" s="98">
        <v>0</v>
      </c>
      <c r="BL826" s="98">
        <f>IF(ISNUMBER(SEARCH('ankieta ESG'!$G$185,BM826)),MAX($BL$3:BL825)+1,0)</f>
        <v>823</v>
      </c>
      <c r="BM826" s="134" t="s">
        <v>4826</v>
      </c>
      <c r="BN826" s="98">
        <v>0</v>
      </c>
      <c r="BO826" s="99" t="str">
        <f>IFERROR(VLOOKUP(ROWS($BM$4:BM826),$BL$4:$BM$2337,2,0),"")</f>
        <v>Koszyce (pow. proszowicki, woj. małopolskie)</v>
      </c>
      <c r="BP826" s="98">
        <v>0</v>
      </c>
      <c r="BQ826" s="98">
        <f>IF(ISNUMBER(SEARCH('ankieta ESG'!$G$186,BR826)),MAX($BQ$3:BQ825)+1,0)</f>
        <v>823</v>
      </c>
      <c r="BR826" s="134" t="s">
        <v>4826</v>
      </c>
      <c r="BS826" s="98">
        <v>0</v>
      </c>
      <c r="BT826" s="99" t="str">
        <f>IFERROR(VLOOKUP(ROWS($BR$4:BR826),$BQ$4:$BR$2337,2,0),"")</f>
        <v>Koszyce (pow. proszowicki, woj. małopolskie)</v>
      </c>
      <c r="BU826" s="98">
        <v>0</v>
      </c>
      <c r="BV826" s="98">
        <f>IF(ISNUMBER(SEARCH('ankieta ESG'!$G$187,BW826)),MAX($BV$3:BV825)+1,0)</f>
        <v>823</v>
      </c>
      <c r="BW826" s="134" t="s">
        <v>4826</v>
      </c>
      <c r="BX826" s="98">
        <v>0</v>
      </c>
      <c r="BY826" s="99" t="str">
        <f>IFERROR(VLOOKUP(ROWS($BW$4:BW826),$BV$4:$BW$2337,2,0),"")</f>
        <v>Koszyce (pow. proszowicki, woj. małopolskie)</v>
      </c>
      <c r="BZ826" s="98">
        <v>0</v>
      </c>
      <c r="CA826" s="98">
        <f>IF(ISNUMBER(SEARCH('ankieta ESG'!$G$188,CB826)),MAX($CA$3:CA825)+1,0)</f>
        <v>823</v>
      </c>
      <c r="CB826" s="134" t="s">
        <v>4826</v>
      </c>
      <c r="CC826" s="98">
        <v>0</v>
      </c>
      <c r="CD826" s="99" t="str">
        <f>IFERROR(VLOOKUP(ROWS($CB$4:CB826),$CA$4:$CB$2337,2,0),"")</f>
        <v>Koszyce (pow. proszowicki, woj. małopolskie)</v>
      </c>
      <c r="CE826" s="98">
        <v>0</v>
      </c>
      <c r="CF826" s="98">
        <f>IF(ISNUMBER(SEARCH('ankieta ESG'!$G$189,CG826)),MAX($CF$3:CF825)+1,0)</f>
        <v>823</v>
      </c>
      <c r="CG826" s="134" t="s">
        <v>4826</v>
      </c>
      <c r="CH826" s="98">
        <v>0</v>
      </c>
      <c r="CI826" s="99" t="str">
        <f>IFERROR(VLOOKUP(ROWS($CG$4:CG826),$CF$4:$CG$2337,2,0),"")</f>
        <v>Koszyce (pow. proszowicki, woj. małopolskie)</v>
      </c>
      <c r="CJ826" s="98">
        <v>0</v>
      </c>
    </row>
    <row r="827" spans="2:88">
      <c r="B827" s="98">
        <f>IF(ISNUMBER(SEARCH('ankieta ESG'!$E$11,C827)),MAX(B$3:$B826)+1,0)</f>
        <v>824</v>
      </c>
      <c r="C827" s="99" t="s">
        <v>868</v>
      </c>
      <c r="D827" s="98">
        <v>0</v>
      </c>
      <c r="E827" s="99" t="str">
        <f>IFERROR(VLOOKUP(ROWS($C$4:C827),$B$4:$C$1385,2,0),"")</f>
        <v>23.32.Z Produkcja cegieł, dachówek i materiałów budowlanych, z wypalanej gliny (PKD 2025)</v>
      </c>
      <c r="F827" s="98">
        <v>0</v>
      </c>
      <c r="AM827" s="98">
        <f>IF(ISNUMBER(SEARCH('ankieta ESG'!$G$180,AN827)),MAX(AM$3:$AM826)+1,0)</f>
        <v>824</v>
      </c>
      <c r="AN827" s="134" t="s">
        <v>4827</v>
      </c>
      <c r="AO827" s="98">
        <v>0</v>
      </c>
      <c r="AP827" s="99" t="str">
        <f>IFERROR(VLOOKUP(ROWS($AN$4:AN827),$AM$4:$AN$2337,2,0),"")</f>
        <v>Kościan (pow. kościański, woj. wielkopolskie)</v>
      </c>
      <c r="AQ827" s="98">
        <v>0</v>
      </c>
      <c r="AR827" s="98">
        <f>IF(ISNUMBER(SEARCH('ankieta ESG'!$G$181,AS827)),MAX($AR$3:AR826)+1,0)</f>
        <v>824</v>
      </c>
      <c r="AS827" s="134" t="s">
        <v>4827</v>
      </c>
      <c r="AT827" s="98">
        <v>0</v>
      </c>
      <c r="AU827" s="99" t="str">
        <f>IFERROR(VLOOKUP(ROWS($AS$4:AS827),$AR$4:$AS$2337,2,0),"")</f>
        <v>Kościan (pow. kościański, woj. wielkopolskie)</v>
      </c>
      <c r="AV827" s="98">
        <v>0</v>
      </c>
      <c r="AW827" s="98">
        <f>IF(ISNUMBER(SEARCH('ankieta ESG'!$G$182,AX827)),MAX($AW$3:AW826)+1,0)</f>
        <v>824</v>
      </c>
      <c r="AX827" s="134" t="s">
        <v>4827</v>
      </c>
      <c r="AY827" s="98">
        <v>0</v>
      </c>
      <c r="AZ827" s="99" t="str">
        <f>IFERROR(VLOOKUP(ROWS($AX$4:AX827),$AW$4:$AX$2337,2,0),"")</f>
        <v>Kościan (pow. kościański, woj. wielkopolskie)</v>
      </c>
      <c r="BA827" s="98">
        <v>0</v>
      </c>
      <c r="BB827" s="98">
        <f>IF(ISNUMBER(SEARCH('ankieta ESG'!$G$183,BC827)),MAX($BB$3:BB826)+1,0)</f>
        <v>824</v>
      </c>
      <c r="BC827" s="134" t="s">
        <v>4827</v>
      </c>
      <c r="BD827" s="98">
        <v>0</v>
      </c>
      <c r="BE827" s="99" t="str">
        <f>IFERROR(VLOOKUP(ROWS($BC$4:BC827),$BB$4:$BC$2337,2,0),"")</f>
        <v>Kościan (pow. kościański, woj. wielkopolskie)</v>
      </c>
      <c r="BF827" s="98">
        <v>0</v>
      </c>
      <c r="BG827" s="98">
        <f>IF(ISNUMBER(SEARCH('ankieta ESG'!$G$184,BH827)),MAX($BG$3:BG826)+1,0)</f>
        <v>824</v>
      </c>
      <c r="BH827" s="134" t="s">
        <v>4827</v>
      </c>
      <c r="BI827" s="98">
        <v>0</v>
      </c>
      <c r="BJ827" s="99" t="str">
        <f>IFERROR(VLOOKUP(ROWS($BH$4:BH827),$BG$4:$BH$2337,2,0),"")</f>
        <v>Kościan (pow. kościański, woj. wielkopolskie)</v>
      </c>
      <c r="BK827" s="98">
        <v>0</v>
      </c>
      <c r="BL827" s="98">
        <f>IF(ISNUMBER(SEARCH('ankieta ESG'!$G$185,BM827)),MAX($BL$3:BL826)+1,0)</f>
        <v>824</v>
      </c>
      <c r="BM827" s="134" t="s">
        <v>4827</v>
      </c>
      <c r="BN827" s="98">
        <v>0</v>
      </c>
      <c r="BO827" s="99" t="str">
        <f>IFERROR(VLOOKUP(ROWS($BM$4:BM827),$BL$4:$BM$2337,2,0),"")</f>
        <v>Kościan (pow. kościański, woj. wielkopolskie)</v>
      </c>
      <c r="BP827" s="98">
        <v>0</v>
      </c>
      <c r="BQ827" s="98">
        <f>IF(ISNUMBER(SEARCH('ankieta ESG'!$G$186,BR827)),MAX($BQ$3:BQ826)+1,0)</f>
        <v>824</v>
      </c>
      <c r="BR827" s="134" t="s">
        <v>4827</v>
      </c>
      <c r="BS827" s="98">
        <v>0</v>
      </c>
      <c r="BT827" s="99" t="str">
        <f>IFERROR(VLOOKUP(ROWS($BR$4:BR827),$BQ$4:$BR$2337,2,0),"")</f>
        <v>Kościan (pow. kościański, woj. wielkopolskie)</v>
      </c>
      <c r="BU827" s="98">
        <v>0</v>
      </c>
      <c r="BV827" s="98">
        <f>IF(ISNUMBER(SEARCH('ankieta ESG'!$G$187,BW827)),MAX($BV$3:BV826)+1,0)</f>
        <v>824</v>
      </c>
      <c r="BW827" s="134" t="s">
        <v>4827</v>
      </c>
      <c r="BX827" s="98">
        <v>0</v>
      </c>
      <c r="BY827" s="99" t="str">
        <f>IFERROR(VLOOKUP(ROWS($BW$4:BW827),$BV$4:$BW$2337,2,0),"")</f>
        <v>Kościan (pow. kościański, woj. wielkopolskie)</v>
      </c>
      <c r="BZ827" s="98">
        <v>0</v>
      </c>
      <c r="CA827" s="98">
        <f>IF(ISNUMBER(SEARCH('ankieta ESG'!$G$188,CB827)),MAX($CA$3:CA826)+1,0)</f>
        <v>824</v>
      </c>
      <c r="CB827" s="134" t="s">
        <v>4827</v>
      </c>
      <c r="CC827" s="98">
        <v>0</v>
      </c>
      <c r="CD827" s="99" t="str">
        <f>IFERROR(VLOOKUP(ROWS($CB$4:CB827),$CA$4:$CB$2337,2,0),"")</f>
        <v>Kościan (pow. kościański, woj. wielkopolskie)</v>
      </c>
      <c r="CE827" s="98">
        <v>0</v>
      </c>
      <c r="CF827" s="98">
        <f>IF(ISNUMBER(SEARCH('ankieta ESG'!$G$189,CG827)),MAX($CF$3:CF826)+1,0)</f>
        <v>824</v>
      </c>
      <c r="CG827" s="134" t="s">
        <v>4827</v>
      </c>
      <c r="CH827" s="98">
        <v>0</v>
      </c>
      <c r="CI827" s="99" t="str">
        <f>IFERROR(VLOOKUP(ROWS($CG$4:CG827),$CF$4:$CG$2337,2,0),"")</f>
        <v>Kościan (pow. kościański, woj. wielkopolskie)</v>
      </c>
      <c r="CJ827" s="98">
        <v>0</v>
      </c>
    </row>
    <row r="828" spans="2:88">
      <c r="B828" s="98">
        <f>IF(ISNUMBER(SEARCH('ankieta ESG'!$E$11,C828)),MAX(B$3:$B827)+1,0)</f>
        <v>825</v>
      </c>
      <c r="C828" s="99" t="s">
        <v>869</v>
      </c>
      <c r="D828" s="98">
        <v>0</v>
      </c>
      <c r="E828" s="99" t="str">
        <f>IFERROR(VLOOKUP(ROWS($C$4:C828),$B$4:$C$1385,2,0),"")</f>
        <v>23.41.Z Produkcja ceramicznych wyrobów stołowych i ozdobnych (PKD 2025)</v>
      </c>
      <c r="F828" s="98">
        <v>0</v>
      </c>
      <c r="AM828" s="98">
        <f>IF(ISNUMBER(SEARCH('ankieta ESG'!$G$180,AN828)),MAX(AM$3:$AM827)+1,0)</f>
        <v>825</v>
      </c>
      <c r="AN828" s="134" t="s">
        <v>4828</v>
      </c>
      <c r="AO828" s="98">
        <v>0</v>
      </c>
      <c r="AP828" s="99" t="str">
        <f>IFERROR(VLOOKUP(ROWS($AN$4:AN828),$AM$4:$AN$2337,2,0),"")</f>
        <v>Kościelec (pow. kolski, woj. wielkopolskie)</v>
      </c>
      <c r="AQ828" s="98">
        <v>0</v>
      </c>
      <c r="AR828" s="98">
        <f>IF(ISNUMBER(SEARCH('ankieta ESG'!$G$181,AS828)),MAX($AR$3:AR827)+1,0)</f>
        <v>825</v>
      </c>
      <c r="AS828" s="134" t="s">
        <v>4828</v>
      </c>
      <c r="AT828" s="98">
        <v>0</v>
      </c>
      <c r="AU828" s="99" t="str">
        <f>IFERROR(VLOOKUP(ROWS($AS$4:AS828),$AR$4:$AS$2337,2,0),"")</f>
        <v>Kościelec (pow. kolski, woj. wielkopolskie)</v>
      </c>
      <c r="AV828" s="98">
        <v>0</v>
      </c>
      <c r="AW828" s="98">
        <f>IF(ISNUMBER(SEARCH('ankieta ESG'!$G$182,AX828)),MAX($AW$3:AW827)+1,0)</f>
        <v>825</v>
      </c>
      <c r="AX828" s="134" t="s">
        <v>4828</v>
      </c>
      <c r="AY828" s="98">
        <v>0</v>
      </c>
      <c r="AZ828" s="99" t="str">
        <f>IFERROR(VLOOKUP(ROWS($AX$4:AX828),$AW$4:$AX$2337,2,0),"")</f>
        <v>Kościelec (pow. kolski, woj. wielkopolskie)</v>
      </c>
      <c r="BA828" s="98">
        <v>0</v>
      </c>
      <c r="BB828" s="98">
        <f>IF(ISNUMBER(SEARCH('ankieta ESG'!$G$183,BC828)),MAX($BB$3:BB827)+1,0)</f>
        <v>825</v>
      </c>
      <c r="BC828" s="134" t="s">
        <v>4828</v>
      </c>
      <c r="BD828" s="98">
        <v>0</v>
      </c>
      <c r="BE828" s="99" t="str">
        <f>IFERROR(VLOOKUP(ROWS($BC$4:BC828),$BB$4:$BC$2337,2,0),"")</f>
        <v>Kościelec (pow. kolski, woj. wielkopolskie)</v>
      </c>
      <c r="BF828" s="98">
        <v>0</v>
      </c>
      <c r="BG828" s="98">
        <f>IF(ISNUMBER(SEARCH('ankieta ESG'!$G$184,BH828)),MAX($BG$3:BG827)+1,0)</f>
        <v>825</v>
      </c>
      <c r="BH828" s="134" t="s">
        <v>4828</v>
      </c>
      <c r="BI828" s="98">
        <v>0</v>
      </c>
      <c r="BJ828" s="99" t="str">
        <f>IFERROR(VLOOKUP(ROWS($BH$4:BH828),$BG$4:$BH$2337,2,0),"")</f>
        <v>Kościelec (pow. kolski, woj. wielkopolskie)</v>
      </c>
      <c r="BK828" s="98">
        <v>0</v>
      </c>
      <c r="BL828" s="98">
        <f>IF(ISNUMBER(SEARCH('ankieta ESG'!$G$185,BM828)),MAX($BL$3:BL827)+1,0)</f>
        <v>825</v>
      </c>
      <c r="BM828" s="134" t="s">
        <v>4828</v>
      </c>
      <c r="BN828" s="98">
        <v>0</v>
      </c>
      <c r="BO828" s="99" t="str">
        <f>IFERROR(VLOOKUP(ROWS($BM$4:BM828),$BL$4:$BM$2337,2,0),"")</f>
        <v>Kościelec (pow. kolski, woj. wielkopolskie)</v>
      </c>
      <c r="BP828" s="98">
        <v>0</v>
      </c>
      <c r="BQ828" s="98">
        <f>IF(ISNUMBER(SEARCH('ankieta ESG'!$G$186,BR828)),MAX($BQ$3:BQ827)+1,0)</f>
        <v>825</v>
      </c>
      <c r="BR828" s="134" t="s">
        <v>4828</v>
      </c>
      <c r="BS828" s="98">
        <v>0</v>
      </c>
      <c r="BT828" s="99" t="str">
        <f>IFERROR(VLOOKUP(ROWS($BR$4:BR828),$BQ$4:$BR$2337,2,0),"")</f>
        <v>Kościelec (pow. kolski, woj. wielkopolskie)</v>
      </c>
      <c r="BU828" s="98">
        <v>0</v>
      </c>
      <c r="BV828" s="98">
        <f>IF(ISNUMBER(SEARCH('ankieta ESG'!$G$187,BW828)),MAX($BV$3:BV827)+1,0)</f>
        <v>825</v>
      </c>
      <c r="BW828" s="134" t="s">
        <v>4828</v>
      </c>
      <c r="BX828" s="98">
        <v>0</v>
      </c>
      <c r="BY828" s="99" t="str">
        <f>IFERROR(VLOOKUP(ROWS($BW$4:BW828),$BV$4:$BW$2337,2,0),"")</f>
        <v>Kościelec (pow. kolski, woj. wielkopolskie)</v>
      </c>
      <c r="BZ828" s="98">
        <v>0</v>
      </c>
      <c r="CA828" s="98">
        <f>IF(ISNUMBER(SEARCH('ankieta ESG'!$G$188,CB828)),MAX($CA$3:CA827)+1,0)</f>
        <v>825</v>
      </c>
      <c r="CB828" s="134" t="s">
        <v>4828</v>
      </c>
      <c r="CC828" s="98">
        <v>0</v>
      </c>
      <c r="CD828" s="99" t="str">
        <f>IFERROR(VLOOKUP(ROWS($CB$4:CB828),$CA$4:$CB$2337,2,0),"")</f>
        <v>Kościelec (pow. kolski, woj. wielkopolskie)</v>
      </c>
      <c r="CE828" s="98">
        <v>0</v>
      </c>
      <c r="CF828" s="98">
        <f>IF(ISNUMBER(SEARCH('ankieta ESG'!$G$189,CG828)),MAX($CF$3:CF827)+1,0)</f>
        <v>825</v>
      </c>
      <c r="CG828" s="134" t="s">
        <v>4828</v>
      </c>
      <c r="CH828" s="98">
        <v>0</v>
      </c>
      <c r="CI828" s="99" t="str">
        <f>IFERROR(VLOOKUP(ROWS($CG$4:CG828),$CF$4:$CG$2337,2,0),"")</f>
        <v>Kościelec (pow. kolski, woj. wielkopolskie)</v>
      </c>
      <c r="CJ828" s="98">
        <v>0</v>
      </c>
    </row>
    <row r="829" spans="2:88">
      <c r="B829" s="98">
        <f>IF(ISNUMBER(SEARCH('ankieta ESG'!$E$11,C829)),MAX(B$3:$B828)+1,0)</f>
        <v>826</v>
      </c>
      <c r="C829" s="99" t="s">
        <v>870</v>
      </c>
      <c r="D829" s="98">
        <v>0</v>
      </c>
      <c r="E829" s="99" t="str">
        <f>IFERROR(VLOOKUP(ROWS($C$4:C829),$B$4:$C$1385,2,0),"")</f>
        <v>23.42.Z Produkcja ceramicznych wyrobów sanitarnych (PKD 2025)</v>
      </c>
      <c r="F829" s="98">
        <v>0</v>
      </c>
      <c r="AM829" s="98">
        <f>IF(ISNUMBER(SEARCH('ankieta ESG'!$G$180,AN829)),MAX(AM$3:$AM828)+1,0)</f>
        <v>826</v>
      </c>
      <c r="AN829" s="134" t="s">
        <v>4829</v>
      </c>
      <c r="AO829" s="98">
        <v>0</v>
      </c>
      <c r="AP829" s="99" t="str">
        <f>IFERROR(VLOOKUP(ROWS($AN$4:AN829),$AM$4:$AN$2337,2,0),"")</f>
        <v>Kościelisko (pow. tatrzański, woj. małopolskie)</v>
      </c>
      <c r="AQ829" s="98">
        <v>0</v>
      </c>
      <c r="AR829" s="98">
        <f>IF(ISNUMBER(SEARCH('ankieta ESG'!$G$181,AS829)),MAX($AR$3:AR828)+1,0)</f>
        <v>826</v>
      </c>
      <c r="AS829" s="134" t="s">
        <v>4829</v>
      </c>
      <c r="AT829" s="98">
        <v>0</v>
      </c>
      <c r="AU829" s="99" t="str">
        <f>IFERROR(VLOOKUP(ROWS($AS$4:AS829),$AR$4:$AS$2337,2,0),"")</f>
        <v>Kościelisko (pow. tatrzański, woj. małopolskie)</v>
      </c>
      <c r="AV829" s="98">
        <v>0</v>
      </c>
      <c r="AW829" s="98">
        <f>IF(ISNUMBER(SEARCH('ankieta ESG'!$G$182,AX829)),MAX($AW$3:AW828)+1,0)</f>
        <v>826</v>
      </c>
      <c r="AX829" s="134" t="s">
        <v>4829</v>
      </c>
      <c r="AY829" s="98">
        <v>0</v>
      </c>
      <c r="AZ829" s="99" t="str">
        <f>IFERROR(VLOOKUP(ROWS($AX$4:AX829),$AW$4:$AX$2337,2,0),"")</f>
        <v>Kościelisko (pow. tatrzański, woj. małopolskie)</v>
      </c>
      <c r="BA829" s="98">
        <v>0</v>
      </c>
      <c r="BB829" s="98">
        <f>IF(ISNUMBER(SEARCH('ankieta ESG'!$G$183,BC829)),MAX($BB$3:BB828)+1,0)</f>
        <v>826</v>
      </c>
      <c r="BC829" s="134" t="s">
        <v>4829</v>
      </c>
      <c r="BD829" s="98">
        <v>0</v>
      </c>
      <c r="BE829" s="99" t="str">
        <f>IFERROR(VLOOKUP(ROWS($BC$4:BC829),$BB$4:$BC$2337,2,0),"")</f>
        <v>Kościelisko (pow. tatrzański, woj. małopolskie)</v>
      </c>
      <c r="BF829" s="98">
        <v>0</v>
      </c>
      <c r="BG829" s="98">
        <f>IF(ISNUMBER(SEARCH('ankieta ESG'!$G$184,BH829)),MAX($BG$3:BG828)+1,0)</f>
        <v>826</v>
      </c>
      <c r="BH829" s="134" t="s">
        <v>4829</v>
      </c>
      <c r="BI829" s="98">
        <v>0</v>
      </c>
      <c r="BJ829" s="99" t="str">
        <f>IFERROR(VLOOKUP(ROWS($BH$4:BH829),$BG$4:$BH$2337,2,0),"")</f>
        <v>Kościelisko (pow. tatrzański, woj. małopolskie)</v>
      </c>
      <c r="BK829" s="98">
        <v>0</v>
      </c>
      <c r="BL829" s="98">
        <f>IF(ISNUMBER(SEARCH('ankieta ESG'!$G$185,BM829)),MAX($BL$3:BL828)+1,0)</f>
        <v>826</v>
      </c>
      <c r="BM829" s="134" t="s">
        <v>4829</v>
      </c>
      <c r="BN829" s="98">
        <v>0</v>
      </c>
      <c r="BO829" s="99" t="str">
        <f>IFERROR(VLOOKUP(ROWS($BM$4:BM829),$BL$4:$BM$2337,2,0),"")</f>
        <v>Kościelisko (pow. tatrzański, woj. małopolskie)</v>
      </c>
      <c r="BP829" s="98">
        <v>0</v>
      </c>
      <c r="BQ829" s="98">
        <f>IF(ISNUMBER(SEARCH('ankieta ESG'!$G$186,BR829)),MAX($BQ$3:BQ828)+1,0)</f>
        <v>826</v>
      </c>
      <c r="BR829" s="134" t="s">
        <v>4829</v>
      </c>
      <c r="BS829" s="98">
        <v>0</v>
      </c>
      <c r="BT829" s="99" t="str">
        <f>IFERROR(VLOOKUP(ROWS($BR$4:BR829),$BQ$4:$BR$2337,2,0),"")</f>
        <v>Kościelisko (pow. tatrzański, woj. małopolskie)</v>
      </c>
      <c r="BU829" s="98">
        <v>0</v>
      </c>
      <c r="BV829" s="98">
        <f>IF(ISNUMBER(SEARCH('ankieta ESG'!$G$187,BW829)),MAX($BV$3:BV828)+1,0)</f>
        <v>826</v>
      </c>
      <c r="BW829" s="134" t="s">
        <v>4829</v>
      </c>
      <c r="BX829" s="98">
        <v>0</v>
      </c>
      <c r="BY829" s="99" t="str">
        <f>IFERROR(VLOOKUP(ROWS($BW$4:BW829),$BV$4:$BW$2337,2,0),"")</f>
        <v>Kościelisko (pow. tatrzański, woj. małopolskie)</v>
      </c>
      <c r="BZ829" s="98">
        <v>0</v>
      </c>
      <c r="CA829" s="98">
        <f>IF(ISNUMBER(SEARCH('ankieta ESG'!$G$188,CB829)),MAX($CA$3:CA828)+1,0)</f>
        <v>826</v>
      </c>
      <c r="CB829" s="134" t="s">
        <v>4829</v>
      </c>
      <c r="CC829" s="98">
        <v>0</v>
      </c>
      <c r="CD829" s="99" t="str">
        <f>IFERROR(VLOOKUP(ROWS($CB$4:CB829),$CA$4:$CB$2337,2,0),"")</f>
        <v>Kościelisko (pow. tatrzański, woj. małopolskie)</v>
      </c>
      <c r="CE829" s="98">
        <v>0</v>
      </c>
      <c r="CF829" s="98">
        <f>IF(ISNUMBER(SEARCH('ankieta ESG'!$G$189,CG829)),MAX($CF$3:CF828)+1,0)</f>
        <v>826</v>
      </c>
      <c r="CG829" s="134" t="s">
        <v>4829</v>
      </c>
      <c r="CH829" s="98">
        <v>0</v>
      </c>
      <c r="CI829" s="99" t="str">
        <f>IFERROR(VLOOKUP(ROWS($CG$4:CG829),$CF$4:$CG$2337,2,0),"")</f>
        <v>Kościelisko (pow. tatrzański, woj. małopolskie)</v>
      </c>
      <c r="CJ829" s="98">
        <v>0</v>
      </c>
    </row>
    <row r="830" spans="2:88">
      <c r="B830" s="98">
        <f>IF(ISNUMBER(SEARCH('ankieta ESG'!$E$11,C830)),MAX(B$3:$B829)+1,0)</f>
        <v>827</v>
      </c>
      <c r="C830" s="99" t="s">
        <v>871</v>
      </c>
      <c r="D830" s="98">
        <v>0</v>
      </c>
      <c r="E830" s="99" t="str">
        <f>IFERROR(VLOOKUP(ROWS($C$4:C830),$B$4:$C$1385,2,0),"")</f>
        <v>23.43.Z Produkcja ceramicznych izolatorów i osłon izolacyjnych (PKD 2025)</v>
      </c>
      <c r="F830" s="98">
        <v>0</v>
      </c>
      <c r="AM830" s="98">
        <f>IF(ISNUMBER(SEARCH('ankieta ESG'!$G$180,AN830)),MAX(AM$3:$AM829)+1,0)</f>
        <v>827</v>
      </c>
      <c r="AN830" s="134" t="s">
        <v>4830</v>
      </c>
      <c r="AO830" s="98">
        <v>0</v>
      </c>
      <c r="AP830" s="99" t="str">
        <f>IFERROR(VLOOKUP(ROWS($AN$4:AN830),$AM$4:$AN$2337,2,0),"")</f>
        <v>Kościerzyna (pow. kościerski, woj. pomorskie)</v>
      </c>
      <c r="AQ830" s="98">
        <v>0</v>
      </c>
      <c r="AR830" s="98">
        <f>IF(ISNUMBER(SEARCH('ankieta ESG'!$G$181,AS830)),MAX($AR$3:AR829)+1,0)</f>
        <v>827</v>
      </c>
      <c r="AS830" s="134" t="s">
        <v>4830</v>
      </c>
      <c r="AT830" s="98">
        <v>0</v>
      </c>
      <c r="AU830" s="99" t="str">
        <f>IFERROR(VLOOKUP(ROWS($AS$4:AS830),$AR$4:$AS$2337,2,0),"")</f>
        <v>Kościerzyna (pow. kościerski, woj. pomorskie)</v>
      </c>
      <c r="AV830" s="98">
        <v>0</v>
      </c>
      <c r="AW830" s="98">
        <f>IF(ISNUMBER(SEARCH('ankieta ESG'!$G$182,AX830)),MAX($AW$3:AW829)+1,0)</f>
        <v>827</v>
      </c>
      <c r="AX830" s="134" t="s">
        <v>4830</v>
      </c>
      <c r="AY830" s="98">
        <v>0</v>
      </c>
      <c r="AZ830" s="99" t="str">
        <f>IFERROR(VLOOKUP(ROWS($AX$4:AX830),$AW$4:$AX$2337,2,0),"")</f>
        <v>Kościerzyna (pow. kościerski, woj. pomorskie)</v>
      </c>
      <c r="BA830" s="98">
        <v>0</v>
      </c>
      <c r="BB830" s="98">
        <f>IF(ISNUMBER(SEARCH('ankieta ESG'!$G$183,BC830)),MAX($BB$3:BB829)+1,0)</f>
        <v>827</v>
      </c>
      <c r="BC830" s="134" t="s">
        <v>4830</v>
      </c>
      <c r="BD830" s="98">
        <v>0</v>
      </c>
      <c r="BE830" s="99" t="str">
        <f>IFERROR(VLOOKUP(ROWS($BC$4:BC830),$BB$4:$BC$2337,2,0),"")</f>
        <v>Kościerzyna (pow. kościerski, woj. pomorskie)</v>
      </c>
      <c r="BF830" s="98">
        <v>0</v>
      </c>
      <c r="BG830" s="98">
        <f>IF(ISNUMBER(SEARCH('ankieta ESG'!$G$184,BH830)),MAX($BG$3:BG829)+1,0)</f>
        <v>827</v>
      </c>
      <c r="BH830" s="134" t="s">
        <v>4830</v>
      </c>
      <c r="BI830" s="98">
        <v>0</v>
      </c>
      <c r="BJ830" s="99" t="str">
        <f>IFERROR(VLOOKUP(ROWS($BH$4:BH830),$BG$4:$BH$2337,2,0),"")</f>
        <v>Kościerzyna (pow. kościerski, woj. pomorskie)</v>
      </c>
      <c r="BK830" s="98">
        <v>0</v>
      </c>
      <c r="BL830" s="98">
        <f>IF(ISNUMBER(SEARCH('ankieta ESG'!$G$185,BM830)),MAX($BL$3:BL829)+1,0)</f>
        <v>827</v>
      </c>
      <c r="BM830" s="134" t="s">
        <v>4830</v>
      </c>
      <c r="BN830" s="98">
        <v>0</v>
      </c>
      <c r="BO830" s="99" t="str">
        <f>IFERROR(VLOOKUP(ROWS($BM$4:BM830),$BL$4:$BM$2337,2,0),"")</f>
        <v>Kościerzyna (pow. kościerski, woj. pomorskie)</v>
      </c>
      <c r="BP830" s="98">
        <v>0</v>
      </c>
      <c r="BQ830" s="98">
        <f>IF(ISNUMBER(SEARCH('ankieta ESG'!$G$186,BR830)),MAX($BQ$3:BQ829)+1,0)</f>
        <v>827</v>
      </c>
      <c r="BR830" s="134" t="s">
        <v>4830</v>
      </c>
      <c r="BS830" s="98">
        <v>0</v>
      </c>
      <c r="BT830" s="99" t="str">
        <f>IFERROR(VLOOKUP(ROWS($BR$4:BR830),$BQ$4:$BR$2337,2,0),"")</f>
        <v>Kościerzyna (pow. kościerski, woj. pomorskie)</v>
      </c>
      <c r="BU830" s="98">
        <v>0</v>
      </c>
      <c r="BV830" s="98">
        <f>IF(ISNUMBER(SEARCH('ankieta ESG'!$G$187,BW830)),MAX($BV$3:BV829)+1,0)</f>
        <v>827</v>
      </c>
      <c r="BW830" s="134" t="s">
        <v>4830</v>
      </c>
      <c r="BX830" s="98">
        <v>0</v>
      </c>
      <c r="BY830" s="99" t="str">
        <f>IFERROR(VLOOKUP(ROWS($BW$4:BW830),$BV$4:$BW$2337,2,0),"")</f>
        <v>Kościerzyna (pow. kościerski, woj. pomorskie)</v>
      </c>
      <c r="BZ830" s="98">
        <v>0</v>
      </c>
      <c r="CA830" s="98">
        <f>IF(ISNUMBER(SEARCH('ankieta ESG'!$G$188,CB830)),MAX($CA$3:CA829)+1,0)</f>
        <v>827</v>
      </c>
      <c r="CB830" s="134" t="s">
        <v>4830</v>
      </c>
      <c r="CC830" s="98">
        <v>0</v>
      </c>
      <c r="CD830" s="99" t="str">
        <f>IFERROR(VLOOKUP(ROWS($CB$4:CB830),$CA$4:$CB$2337,2,0),"")</f>
        <v>Kościerzyna (pow. kościerski, woj. pomorskie)</v>
      </c>
      <c r="CE830" s="98">
        <v>0</v>
      </c>
      <c r="CF830" s="98">
        <f>IF(ISNUMBER(SEARCH('ankieta ESG'!$G$189,CG830)),MAX($CF$3:CF829)+1,0)</f>
        <v>827</v>
      </c>
      <c r="CG830" s="134" t="s">
        <v>4830</v>
      </c>
      <c r="CH830" s="98">
        <v>0</v>
      </c>
      <c r="CI830" s="99" t="str">
        <f>IFERROR(VLOOKUP(ROWS($CG$4:CG830),$CF$4:$CG$2337,2,0),"")</f>
        <v>Kościerzyna (pow. kościerski, woj. pomorskie)</v>
      </c>
      <c r="CJ830" s="98">
        <v>0</v>
      </c>
    </row>
    <row r="831" spans="2:88">
      <c r="B831" s="98">
        <f>IF(ISNUMBER(SEARCH('ankieta ESG'!$E$11,C831)),MAX(B$3:$B830)+1,0)</f>
        <v>828</v>
      </c>
      <c r="C831" s="99" t="s">
        <v>872</v>
      </c>
      <c r="D831" s="98">
        <v>0</v>
      </c>
      <c r="E831" s="99" t="str">
        <f>IFERROR(VLOOKUP(ROWS($C$4:C831),$B$4:$C$1385,2,0),"")</f>
        <v>23.44.Z Produkcja pozostałych technicznych wyrobów ceramicznych (PKD 2025)</v>
      </c>
      <c r="F831" s="98">
        <v>0</v>
      </c>
      <c r="AM831" s="98">
        <f>IF(ISNUMBER(SEARCH('ankieta ESG'!$G$180,AN831)),MAX(AM$3:$AM830)+1,0)</f>
        <v>828</v>
      </c>
      <c r="AN831" s="134" t="s">
        <v>4831</v>
      </c>
      <c r="AO831" s="98">
        <v>0</v>
      </c>
      <c r="AP831" s="99" t="str">
        <f>IFERROR(VLOOKUP(ROWS($AN$4:AN831),$AM$4:$AN$2337,2,0),"")</f>
        <v>Kotla (pow. głogowski, woj. dolnośląskie)</v>
      </c>
      <c r="AQ831" s="98">
        <v>0</v>
      </c>
      <c r="AR831" s="98">
        <f>IF(ISNUMBER(SEARCH('ankieta ESG'!$G$181,AS831)),MAX($AR$3:AR830)+1,0)</f>
        <v>828</v>
      </c>
      <c r="AS831" s="134" t="s">
        <v>4831</v>
      </c>
      <c r="AT831" s="98">
        <v>0</v>
      </c>
      <c r="AU831" s="99" t="str">
        <f>IFERROR(VLOOKUP(ROWS($AS$4:AS831),$AR$4:$AS$2337,2,0),"")</f>
        <v>Kotla (pow. głogowski, woj. dolnośląskie)</v>
      </c>
      <c r="AV831" s="98">
        <v>0</v>
      </c>
      <c r="AW831" s="98">
        <f>IF(ISNUMBER(SEARCH('ankieta ESG'!$G$182,AX831)),MAX($AW$3:AW830)+1,0)</f>
        <v>828</v>
      </c>
      <c r="AX831" s="134" t="s">
        <v>4831</v>
      </c>
      <c r="AY831" s="98">
        <v>0</v>
      </c>
      <c r="AZ831" s="99" t="str">
        <f>IFERROR(VLOOKUP(ROWS($AX$4:AX831),$AW$4:$AX$2337,2,0),"")</f>
        <v>Kotla (pow. głogowski, woj. dolnośląskie)</v>
      </c>
      <c r="BA831" s="98">
        <v>0</v>
      </c>
      <c r="BB831" s="98">
        <f>IF(ISNUMBER(SEARCH('ankieta ESG'!$G$183,BC831)),MAX($BB$3:BB830)+1,0)</f>
        <v>828</v>
      </c>
      <c r="BC831" s="134" t="s">
        <v>4831</v>
      </c>
      <c r="BD831" s="98">
        <v>0</v>
      </c>
      <c r="BE831" s="99" t="str">
        <f>IFERROR(VLOOKUP(ROWS($BC$4:BC831),$BB$4:$BC$2337,2,0),"")</f>
        <v>Kotla (pow. głogowski, woj. dolnośląskie)</v>
      </c>
      <c r="BF831" s="98">
        <v>0</v>
      </c>
      <c r="BG831" s="98">
        <f>IF(ISNUMBER(SEARCH('ankieta ESG'!$G$184,BH831)),MAX($BG$3:BG830)+1,0)</f>
        <v>828</v>
      </c>
      <c r="BH831" s="134" t="s">
        <v>4831</v>
      </c>
      <c r="BI831" s="98">
        <v>0</v>
      </c>
      <c r="BJ831" s="99" t="str">
        <f>IFERROR(VLOOKUP(ROWS($BH$4:BH831),$BG$4:$BH$2337,2,0),"")</f>
        <v>Kotla (pow. głogowski, woj. dolnośląskie)</v>
      </c>
      <c r="BK831" s="98">
        <v>0</v>
      </c>
      <c r="BL831" s="98">
        <f>IF(ISNUMBER(SEARCH('ankieta ESG'!$G$185,BM831)),MAX($BL$3:BL830)+1,0)</f>
        <v>828</v>
      </c>
      <c r="BM831" s="134" t="s">
        <v>4831</v>
      </c>
      <c r="BN831" s="98">
        <v>0</v>
      </c>
      <c r="BO831" s="99" t="str">
        <f>IFERROR(VLOOKUP(ROWS($BM$4:BM831),$BL$4:$BM$2337,2,0),"")</f>
        <v>Kotla (pow. głogowski, woj. dolnośląskie)</v>
      </c>
      <c r="BP831" s="98">
        <v>0</v>
      </c>
      <c r="BQ831" s="98">
        <f>IF(ISNUMBER(SEARCH('ankieta ESG'!$G$186,BR831)),MAX($BQ$3:BQ830)+1,0)</f>
        <v>828</v>
      </c>
      <c r="BR831" s="134" t="s">
        <v>4831</v>
      </c>
      <c r="BS831" s="98">
        <v>0</v>
      </c>
      <c r="BT831" s="99" t="str">
        <f>IFERROR(VLOOKUP(ROWS($BR$4:BR831),$BQ$4:$BR$2337,2,0),"")</f>
        <v>Kotla (pow. głogowski, woj. dolnośląskie)</v>
      </c>
      <c r="BU831" s="98">
        <v>0</v>
      </c>
      <c r="BV831" s="98">
        <f>IF(ISNUMBER(SEARCH('ankieta ESG'!$G$187,BW831)),MAX($BV$3:BV830)+1,0)</f>
        <v>828</v>
      </c>
      <c r="BW831" s="134" t="s">
        <v>4831</v>
      </c>
      <c r="BX831" s="98">
        <v>0</v>
      </c>
      <c r="BY831" s="99" t="str">
        <f>IFERROR(VLOOKUP(ROWS($BW$4:BW831),$BV$4:$BW$2337,2,0),"")</f>
        <v>Kotla (pow. głogowski, woj. dolnośląskie)</v>
      </c>
      <c r="BZ831" s="98">
        <v>0</v>
      </c>
      <c r="CA831" s="98">
        <f>IF(ISNUMBER(SEARCH('ankieta ESG'!$G$188,CB831)),MAX($CA$3:CA830)+1,0)</f>
        <v>828</v>
      </c>
      <c r="CB831" s="134" t="s">
        <v>4831</v>
      </c>
      <c r="CC831" s="98">
        <v>0</v>
      </c>
      <c r="CD831" s="99" t="str">
        <f>IFERROR(VLOOKUP(ROWS($CB$4:CB831),$CA$4:$CB$2337,2,0),"")</f>
        <v>Kotla (pow. głogowski, woj. dolnośląskie)</v>
      </c>
      <c r="CE831" s="98">
        <v>0</v>
      </c>
      <c r="CF831" s="98">
        <f>IF(ISNUMBER(SEARCH('ankieta ESG'!$G$189,CG831)),MAX($CF$3:CF830)+1,0)</f>
        <v>828</v>
      </c>
      <c r="CG831" s="134" t="s">
        <v>4831</v>
      </c>
      <c r="CH831" s="98">
        <v>0</v>
      </c>
      <c r="CI831" s="99" t="str">
        <f>IFERROR(VLOOKUP(ROWS($CG$4:CG831),$CF$4:$CG$2337,2,0),"")</f>
        <v>Kotla (pow. głogowski, woj. dolnośląskie)</v>
      </c>
      <c r="CJ831" s="98">
        <v>0</v>
      </c>
    </row>
    <row r="832" spans="2:88">
      <c r="B832" s="98">
        <f>IF(ISNUMBER(SEARCH('ankieta ESG'!$E$11,C832)),MAX(B$3:$B831)+1,0)</f>
        <v>829</v>
      </c>
      <c r="C832" s="99" t="s">
        <v>873</v>
      </c>
      <c r="D832" s="98">
        <v>0</v>
      </c>
      <c r="E832" s="99" t="str">
        <f>IFERROR(VLOOKUP(ROWS($C$4:C832),$B$4:$C$1385,2,0),"")</f>
        <v>23.45.Z Produkcja pozostałych wyrobów ceramicznych (PKD 2025)</v>
      </c>
      <c r="F832" s="98">
        <v>0</v>
      </c>
      <c r="AM832" s="98">
        <f>IF(ISNUMBER(SEARCH('ankieta ESG'!$G$180,AN832)),MAX(AM$3:$AM831)+1,0)</f>
        <v>829</v>
      </c>
      <c r="AN832" s="134" t="s">
        <v>4832</v>
      </c>
      <c r="AO832" s="98">
        <v>0</v>
      </c>
      <c r="AP832" s="99" t="str">
        <f>IFERROR(VLOOKUP(ROWS($AN$4:AN832),$AM$4:$AN$2337,2,0),"")</f>
        <v>Kotlin (pow. jarociński, woj. wielkopolskie)</v>
      </c>
      <c r="AQ832" s="98">
        <v>0</v>
      </c>
      <c r="AR832" s="98">
        <f>IF(ISNUMBER(SEARCH('ankieta ESG'!$G$181,AS832)),MAX($AR$3:AR831)+1,0)</f>
        <v>829</v>
      </c>
      <c r="AS832" s="134" t="s">
        <v>4832</v>
      </c>
      <c r="AT832" s="98">
        <v>0</v>
      </c>
      <c r="AU832" s="99" t="str">
        <f>IFERROR(VLOOKUP(ROWS($AS$4:AS832),$AR$4:$AS$2337,2,0),"")</f>
        <v>Kotlin (pow. jarociński, woj. wielkopolskie)</v>
      </c>
      <c r="AV832" s="98">
        <v>0</v>
      </c>
      <c r="AW832" s="98">
        <f>IF(ISNUMBER(SEARCH('ankieta ESG'!$G$182,AX832)),MAX($AW$3:AW831)+1,0)</f>
        <v>829</v>
      </c>
      <c r="AX832" s="134" t="s">
        <v>4832</v>
      </c>
      <c r="AY832" s="98">
        <v>0</v>
      </c>
      <c r="AZ832" s="99" t="str">
        <f>IFERROR(VLOOKUP(ROWS($AX$4:AX832),$AW$4:$AX$2337,2,0),"")</f>
        <v>Kotlin (pow. jarociński, woj. wielkopolskie)</v>
      </c>
      <c r="BA832" s="98">
        <v>0</v>
      </c>
      <c r="BB832" s="98">
        <f>IF(ISNUMBER(SEARCH('ankieta ESG'!$G$183,BC832)),MAX($BB$3:BB831)+1,0)</f>
        <v>829</v>
      </c>
      <c r="BC832" s="134" t="s">
        <v>4832</v>
      </c>
      <c r="BD832" s="98">
        <v>0</v>
      </c>
      <c r="BE832" s="99" t="str">
        <f>IFERROR(VLOOKUP(ROWS($BC$4:BC832),$BB$4:$BC$2337,2,0),"")</f>
        <v>Kotlin (pow. jarociński, woj. wielkopolskie)</v>
      </c>
      <c r="BF832" s="98">
        <v>0</v>
      </c>
      <c r="BG832" s="98">
        <f>IF(ISNUMBER(SEARCH('ankieta ESG'!$G$184,BH832)),MAX($BG$3:BG831)+1,0)</f>
        <v>829</v>
      </c>
      <c r="BH832" s="134" t="s">
        <v>4832</v>
      </c>
      <c r="BI832" s="98">
        <v>0</v>
      </c>
      <c r="BJ832" s="99" t="str">
        <f>IFERROR(VLOOKUP(ROWS($BH$4:BH832),$BG$4:$BH$2337,2,0),"")</f>
        <v>Kotlin (pow. jarociński, woj. wielkopolskie)</v>
      </c>
      <c r="BK832" s="98">
        <v>0</v>
      </c>
      <c r="BL832" s="98">
        <f>IF(ISNUMBER(SEARCH('ankieta ESG'!$G$185,BM832)),MAX($BL$3:BL831)+1,0)</f>
        <v>829</v>
      </c>
      <c r="BM832" s="134" t="s">
        <v>4832</v>
      </c>
      <c r="BN832" s="98">
        <v>0</v>
      </c>
      <c r="BO832" s="99" t="str">
        <f>IFERROR(VLOOKUP(ROWS($BM$4:BM832),$BL$4:$BM$2337,2,0),"")</f>
        <v>Kotlin (pow. jarociński, woj. wielkopolskie)</v>
      </c>
      <c r="BP832" s="98">
        <v>0</v>
      </c>
      <c r="BQ832" s="98">
        <f>IF(ISNUMBER(SEARCH('ankieta ESG'!$G$186,BR832)),MAX($BQ$3:BQ831)+1,0)</f>
        <v>829</v>
      </c>
      <c r="BR832" s="134" t="s">
        <v>4832</v>
      </c>
      <c r="BS832" s="98">
        <v>0</v>
      </c>
      <c r="BT832" s="99" t="str">
        <f>IFERROR(VLOOKUP(ROWS($BR$4:BR832),$BQ$4:$BR$2337,2,0),"")</f>
        <v>Kotlin (pow. jarociński, woj. wielkopolskie)</v>
      </c>
      <c r="BU832" s="98">
        <v>0</v>
      </c>
      <c r="BV832" s="98">
        <f>IF(ISNUMBER(SEARCH('ankieta ESG'!$G$187,BW832)),MAX($BV$3:BV831)+1,0)</f>
        <v>829</v>
      </c>
      <c r="BW832" s="134" t="s">
        <v>4832</v>
      </c>
      <c r="BX832" s="98">
        <v>0</v>
      </c>
      <c r="BY832" s="99" t="str">
        <f>IFERROR(VLOOKUP(ROWS($BW$4:BW832),$BV$4:$BW$2337,2,0),"")</f>
        <v>Kotlin (pow. jarociński, woj. wielkopolskie)</v>
      </c>
      <c r="BZ832" s="98">
        <v>0</v>
      </c>
      <c r="CA832" s="98">
        <f>IF(ISNUMBER(SEARCH('ankieta ESG'!$G$188,CB832)),MAX($CA$3:CA831)+1,0)</f>
        <v>829</v>
      </c>
      <c r="CB832" s="134" t="s">
        <v>4832</v>
      </c>
      <c r="CC832" s="98">
        <v>0</v>
      </c>
      <c r="CD832" s="99" t="str">
        <f>IFERROR(VLOOKUP(ROWS($CB$4:CB832),$CA$4:$CB$2337,2,0),"")</f>
        <v>Kotlin (pow. jarociński, woj. wielkopolskie)</v>
      </c>
      <c r="CE832" s="98">
        <v>0</v>
      </c>
      <c r="CF832" s="98">
        <f>IF(ISNUMBER(SEARCH('ankieta ESG'!$G$189,CG832)),MAX($CF$3:CF831)+1,0)</f>
        <v>829</v>
      </c>
      <c r="CG832" s="134" t="s">
        <v>4832</v>
      </c>
      <c r="CH832" s="98">
        <v>0</v>
      </c>
      <c r="CI832" s="99" t="str">
        <f>IFERROR(VLOOKUP(ROWS($CG$4:CG832),$CF$4:$CG$2337,2,0),"")</f>
        <v>Kotlin (pow. jarociński, woj. wielkopolskie)</v>
      </c>
      <c r="CJ832" s="98">
        <v>0</v>
      </c>
    </row>
    <row r="833" spans="2:88">
      <c r="B833" s="98">
        <f>IF(ISNUMBER(SEARCH('ankieta ESG'!$E$11,C833)),MAX(B$3:$B832)+1,0)</f>
        <v>830</v>
      </c>
      <c r="C833" s="99" t="s">
        <v>874</v>
      </c>
      <c r="D833" s="98">
        <v>0</v>
      </c>
      <c r="E833" s="99" t="str">
        <f>IFERROR(VLOOKUP(ROWS($C$4:C833),$B$4:$C$1385,2,0),"")</f>
        <v>23.51.Z Produkcja cementu (PKD 2025)</v>
      </c>
      <c r="F833" s="98">
        <v>0</v>
      </c>
      <c r="AM833" s="98">
        <f>IF(ISNUMBER(SEARCH('ankieta ESG'!$G$180,AN833)),MAX(AM$3:$AM832)+1,0)</f>
        <v>830</v>
      </c>
      <c r="AN833" s="134" t="s">
        <v>4833</v>
      </c>
      <c r="AO833" s="98">
        <v>0</v>
      </c>
      <c r="AP833" s="99" t="str">
        <f>IFERROR(VLOOKUP(ROWS($AN$4:AN833),$AM$4:$AN$2337,2,0),"")</f>
        <v>Kotuń (pow. siedlecki, woj. mazowieckie)</v>
      </c>
      <c r="AQ833" s="98">
        <v>0</v>
      </c>
      <c r="AR833" s="98">
        <f>IF(ISNUMBER(SEARCH('ankieta ESG'!$G$181,AS833)),MAX($AR$3:AR832)+1,0)</f>
        <v>830</v>
      </c>
      <c r="AS833" s="134" t="s">
        <v>4833</v>
      </c>
      <c r="AT833" s="98">
        <v>0</v>
      </c>
      <c r="AU833" s="99" t="str">
        <f>IFERROR(VLOOKUP(ROWS($AS$4:AS833),$AR$4:$AS$2337,2,0),"")</f>
        <v>Kotuń (pow. siedlecki, woj. mazowieckie)</v>
      </c>
      <c r="AV833" s="98">
        <v>0</v>
      </c>
      <c r="AW833" s="98">
        <f>IF(ISNUMBER(SEARCH('ankieta ESG'!$G$182,AX833)),MAX($AW$3:AW832)+1,0)</f>
        <v>830</v>
      </c>
      <c r="AX833" s="134" t="s">
        <v>4833</v>
      </c>
      <c r="AY833" s="98">
        <v>0</v>
      </c>
      <c r="AZ833" s="99" t="str">
        <f>IFERROR(VLOOKUP(ROWS($AX$4:AX833),$AW$4:$AX$2337,2,0),"")</f>
        <v>Kotuń (pow. siedlecki, woj. mazowieckie)</v>
      </c>
      <c r="BA833" s="98">
        <v>0</v>
      </c>
      <c r="BB833" s="98">
        <f>IF(ISNUMBER(SEARCH('ankieta ESG'!$G$183,BC833)),MAX($BB$3:BB832)+1,0)</f>
        <v>830</v>
      </c>
      <c r="BC833" s="134" t="s">
        <v>4833</v>
      </c>
      <c r="BD833" s="98">
        <v>0</v>
      </c>
      <c r="BE833" s="99" t="str">
        <f>IFERROR(VLOOKUP(ROWS($BC$4:BC833),$BB$4:$BC$2337,2,0),"")</f>
        <v>Kotuń (pow. siedlecki, woj. mazowieckie)</v>
      </c>
      <c r="BF833" s="98">
        <v>0</v>
      </c>
      <c r="BG833" s="98">
        <f>IF(ISNUMBER(SEARCH('ankieta ESG'!$G$184,BH833)),MAX($BG$3:BG832)+1,0)</f>
        <v>830</v>
      </c>
      <c r="BH833" s="134" t="s">
        <v>4833</v>
      </c>
      <c r="BI833" s="98">
        <v>0</v>
      </c>
      <c r="BJ833" s="99" t="str">
        <f>IFERROR(VLOOKUP(ROWS($BH$4:BH833),$BG$4:$BH$2337,2,0),"")</f>
        <v>Kotuń (pow. siedlecki, woj. mazowieckie)</v>
      </c>
      <c r="BK833" s="98">
        <v>0</v>
      </c>
      <c r="BL833" s="98">
        <f>IF(ISNUMBER(SEARCH('ankieta ESG'!$G$185,BM833)),MAX($BL$3:BL832)+1,0)</f>
        <v>830</v>
      </c>
      <c r="BM833" s="134" t="s">
        <v>4833</v>
      </c>
      <c r="BN833" s="98">
        <v>0</v>
      </c>
      <c r="BO833" s="99" t="str">
        <f>IFERROR(VLOOKUP(ROWS($BM$4:BM833),$BL$4:$BM$2337,2,0),"")</f>
        <v>Kotuń (pow. siedlecki, woj. mazowieckie)</v>
      </c>
      <c r="BP833" s="98">
        <v>0</v>
      </c>
      <c r="BQ833" s="98">
        <f>IF(ISNUMBER(SEARCH('ankieta ESG'!$G$186,BR833)),MAX($BQ$3:BQ832)+1,0)</f>
        <v>830</v>
      </c>
      <c r="BR833" s="134" t="s">
        <v>4833</v>
      </c>
      <c r="BS833" s="98">
        <v>0</v>
      </c>
      <c r="BT833" s="99" t="str">
        <f>IFERROR(VLOOKUP(ROWS($BR$4:BR833),$BQ$4:$BR$2337,2,0),"")</f>
        <v>Kotuń (pow. siedlecki, woj. mazowieckie)</v>
      </c>
      <c r="BU833" s="98">
        <v>0</v>
      </c>
      <c r="BV833" s="98">
        <f>IF(ISNUMBER(SEARCH('ankieta ESG'!$G$187,BW833)),MAX($BV$3:BV832)+1,0)</f>
        <v>830</v>
      </c>
      <c r="BW833" s="134" t="s">
        <v>4833</v>
      </c>
      <c r="BX833" s="98">
        <v>0</v>
      </c>
      <c r="BY833" s="99" t="str">
        <f>IFERROR(VLOOKUP(ROWS($BW$4:BW833),$BV$4:$BW$2337,2,0),"")</f>
        <v>Kotuń (pow. siedlecki, woj. mazowieckie)</v>
      </c>
      <c r="BZ833" s="98">
        <v>0</v>
      </c>
      <c r="CA833" s="98">
        <f>IF(ISNUMBER(SEARCH('ankieta ESG'!$G$188,CB833)),MAX($CA$3:CA832)+1,0)</f>
        <v>830</v>
      </c>
      <c r="CB833" s="134" t="s">
        <v>4833</v>
      </c>
      <c r="CC833" s="98">
        <v>0</v>
      </c>
      <c r="CD833" s="99" t="str">
        <f>IFERROR(VLOOKUP(ROWS($CB$4:CB833),$CA$4:$CB$2337,2,0),"")</f>
        <v>Kotuń (pow. siedlecki, woj. mazowieckie)</v>
      </c>
      <c r="CE833" s="98">
        <v>0</v>
      </c>
      <c r="CF833" s="98">
        <f>IF(ISNUMBER(SEARCH('ankieta ESG'!$G$189,CG833)),MAX($CF$3:CF832)+1,0)</f>
        <v>830</v>
      </c>
      <c r="CG833" s="134" t="s">
        <v>4833</v>
      </c>
      <c r="CH833" s="98">
        <v>0</v>
      </c>
      <c r="CI833" s="99" t="str">
        <f>IFERROR(VLOOKUP(ROWS($CG$4:CG833),$CF$4:$CG$2337,2,0),"")</f>
        <v>Kotuń (pow. siedlecki, woj. mazowieckie)</v>
      </c>
      <c r="CJ833" s="98">
        <v>0</v>
      </c>
    </row>
    <row r="834" spans="2:88">
      <c r="B834" s="98">
        <f>IF(ISNUMBER(SEARCH('ankieta ESG'!$E$11,C834)),MAX(B$3:$B833)+1,0)</f>
        <v>831</v>
      </c>
      <c r="C834" s="99" t="s">
        <v>875</v>
      </c>
      <c r="D834" s="98">
        <v>0</v>
      </c>
      <c r="E834" s="99" t="str">
        <f>IFERROR(VLOOKUP(ROWS($C$4:C834),$B$4:$C$1385,2,0),"")</f>
        <v>23.52.Z Produkcja wapna i gipsu (PKD 2025)</v>
      </c>
      <c r="F834" s="98">
        <v>0</v>
      </c>
      <c r="AM834" s="98">
        <f>IF(ISNUMBER(SEARCH('ankieta ESG'!$G$180,AN834)),MAX(AM$3:$AM833)+1,0)</f>
        <v>831</v>
      </c>
      <c r="AN834" s="134" t="s">
        <v>4834</v>
      </c>
      <c r="AO834" s="98">
        <v>0</v>
      </c>
      <c r="AP834" s="99" t="str">
        <f>IFERROR(VLOOKUP(ROWS($AN$4:AN834),$AM$4:$AN$2337,2,0),"")</f>
        <v>Kowal (pow. włocławski, woj. kujawsko-pomorskie)</v>
      </c>
      <c r="AQ834" s="98">
        <v>0</v>
      </c>
      <c r="AR834" s="98">
        <f>IF(ISNUMBER(SEARCH('ankieta ESG'!$G$181,AS834)),MAX($AR$3:AR833)+1,0)</f>
        <v>831</v>
      </c>
      <c r="AS834" s="134" t="s">
        <v>4834</v>
      </c>
      <c r="AT834" s="98">
        <v>0</v>
      </c>
      <c r="AU834" s="99" t="str">
        <f>IFERROR(VLOOKUP(ROWS($AS$4:AS834),$AR$4:$AS$2337,2,0),"")</f>
        <v>Kowal (pow. włocławski, woj. kujawsko-pomorskie)</v>
      </c>
      <c r="AV834" s="98">
        <v>0</v>
      </c>
      <c r="AW834" s="98">
        <f>IF(ISNUMBER(SEARCH('ankieta ESG'!$G$182,AX834)),MAX($AW$3:AW833)+1,0)</f>
        <v>831</v>
      </c>
      <c r="AX834" s="134" t="s">
        <v>4834</v>
      </c>
      <c r="AY834" s="98">
        <v>0</v>
      </c>
      <c r="AZ834" s="99" t="str">
        <f>IFERROR(VLOOKUP(ROWS($AX$4:AX834),$AW$4:$AX$2337,2,0),"")</f>
        <v>Kowal (pow. włocławski, woj. kujawsko-pomorskie)</v>
      </c>
      <c r="BA834" s="98">
        <v>0</v>
      </c>
      <c r="BB834" s="98">
        <f>IF(ISNUMBER(SEARCH('ankieta ESG'!$G$183,BC834)),MAX($BB$3:BB833)+1,0)</f>
        <v>831</v>
      </c>
      <c r="BC834" s="134" t="s">
        <v>4834</v>
      </c>
      <c r="BD834" s="98">
        <v>0</v>
      </c>
      <c r="BE834" s="99" t="str">
        <f>IFERROR(VLOOKUP(ROWS($BC$4:BC834),$BB$4:$BC$2337,2,0),"")</f>
        <v>Kowal (pow. włocławski, woj. kujawsko-pomorskie)</v>
      </c>
      <c r="BF834" s="98">
        <v>0</v>
      </c>
      <c r="BG834" s="98">
        <f>IF(ISNUMBER(SEARCH('ankieta ESG'!$G$184,BH834)),MAX($BG$3:BG833)+1,0)</f>
        <v>831</v>
      </c>
      <c r="BH834" s="134" t="s">
        <v>4834</v>
      </c>
      <c r="BI834" s="98">
        <v>0</v>
      </c>
      <c r="BJ834" s="99" t="str">
        <f>IFERROR(VLOOKUP(ROWS($BH$4:BH834),$BG$4:$BH$2337,2,0),"")</f>
        <v>Kowal (pow. włocławski, woj. kujawsko-pomorskie)</v>
      </c>
      <c r="BK834" s="98">
        <v>0</v>
      </c>
      <c r="BL834" s="98">
        <f>IF(ISNUMBER(SEARCH('ankieta ESG'!$G$185,BM834)),MAX($BL$3:BL833)+1,0)</f>
        <v>831</v>
      </c>
      <c r="BM834" s="134" t="s">
        <v>4834</v>
      </c>
      <c r="BN834" s="98">
        <v>0</v>
      </c>
      <c r="BO834" s="99" t="str">
        <f>IFERROR(VLOOKUP(ROWS($BM$4:BM834),$BL$4:$BM$2337,2,0),"")</f>
        <v>Kowal (pow. włocławski, woj. kujawsko-pomorskie)</v>
      </c>
      <c r="BP834" s="98">
        <v>0</v>
      </c>
      <c r="BQ834" s="98">
        <f>IF(ISNUMBER(SEARCH('ankieta ESG'!$G$186,BR834)),MAX($BQ$3:BQ833)+1,0)</f>
        <v>831</v>
      </c>
      <c r="BR834" s="134" t="s">
        <v>4834</v>
      </c>
      <c r="BS834" s="98">
        <v>0</v>
      </c>
      <c r="BT834" s="99" t="str">
        <f>IFERROR(VLOOKUP(ROWS($BR$4:BR834),$BQ$4:$BR$2337,2,0),"")</f>
        <v>Kowal (pow. włocławski, woj. kujawsko-pomorskie)</v>
      </c>
      <c r="BU834" s="98">
        <v>0</v>
      </c>
      <c r="BV834" s="98">
        <f>IF(ISNUMBER(SEARCH('ankieta ESG'!$G$187,BW834)),MAX($BV$3:BV833)+1,0)</f>
        <v>831</v>
      </c>
      <c r="BW834" s="134" t="s">
        <v>4834</v>
      </c>
      <c r="BX834" s="98">
        <v>0</v>
      </c>
      <c r="BY834" s="99" t="str">
        <f>IFERROR(VLOOKUP(ROWS($BW$4:BW834),$BV$4:$BW$2337,2,0),"")</f>
        <v>Kowal (pow. włocławski, woj. kujawsko-pomorskie)</v>
      </c>
      <c r="BZ834" s="98">
        <v>0</v>
      </c>
      <c r="CA834" s="98">
        <f>IF(ISNUMBER(SEARCH('ankieta ESG'!$G$188,CB834)),MAX($CA$3:CA833)+1,0)</f>
        <v>831</v>
      </c>
      <c r="CB834" s="134" t="s">
        <v>4834</v>
      </c>
      <c r="CC834" s="98">
        <v>0</v>
      </c>
      <c r="CD834" s="99" t="str">
        <f>IFERROR(VLOOKUP(ROWS($CB$4:CB834),$CA$4:$CB$2337,2,0),"")</f>
        <v>Kowal (pow. włocławski, woj. kujawsko-pomorskie)</v>
      </c>
      <c r="CE834" s="98">
        <v>0</v>
      </c>
      <c r="CF834" s="98">
        <f>IF(ISNUMBER(SEARCH('ankieta ESG'!$G$189,CG834)),MAX($CF$3:CF833)+1,0)</f>
        <v>831</v>
      </c>
      <c r="CG834" s="134" t="s">
        <v>4834</v>
      </c>
      <c r="CH834" s="98">
        <v>0</v>
      </c>
      <c r="CI834" s="99" t="str">
        <f>IFERROR(VLOOKUP(ROWS($CG$4:CG834),$CF$4:$CG$2337,2,0),"")</f>
        <v>Kowal (pow. włocławski, woj. kujawsko-pomorskie)</v>
      </c>
      <c r="CJ834" s="98">
        <v>0</v>
      </c>
    </row>
    <row r="835" spans="2:88">
      <c r="B835" s="98">
        <f>IF(ISNUMBER(SEARCH('ankieta ESG'!$E$11,C835)),MAX(B$3:$B834)+1,0)</f>
        <v>832</v>
      </c>
      <c r="C835" s="99" t="s">
        <v>876</v>
      </c>
      <c r="D835" s="98">
        <v>0</v>
      </c>
      <c r="E835" s="99" t="str">
        <f>IFERROR(VLOOKUP(ROWS($C$4:C835),$B$4:$C$1385,2,0),"")</f>
        <v>23.61.Z Produkcja wyrobów budowlanych z betonu (PKD 2025)</v>
      </c>
      <c r="F835" s="98">
        <v>0</v>
      </c>
      <c r="AM835" s="98">
        <f>IF(ISNUMBER(SEARCH('ankieta ESG'!$G$180,AN835)),MAX(AM$3:$AM834)+1,0)</f>
        <v>832</v>
      </c>
      <c r="AN835" s="134" t="s">
        <v>4835</v>
      </c>
      <c r="AO835" s="98">
        <v>0</v>
      </c>
      <c r="AP835" s="99" t="str">
        <f>IFERROR(VLOOKUP(ROWS($AN$4:AN835),$AM$4:$AN$2337,2,0),"")</f>
        <v>Kowala (pow. radomski, woj. mazowieckie)</v>
      </c>
      <c r="AQ835" s="98">
        <v>0</v>
      </c>
      <c r="AR835" s="98">
        <f>IF(ISNUMBER(SEARCH('ankieta ESG'!$G$181,AS835)),MAX($AR$3:AR834)+1,0)</f>
        <v>832</v>
      </c>
      <c r="AS835" s="134" t="s">
        <v>4835</v>
      </c>
      <c r="AT835" s="98">
        <v>0</v>
      </c>
      <c r="AU835" s="99" t="str">
        <f>IFERROR(VLOOKUP(ROWS($AS$4:AS835),$AR$4:$AS$2337,2,0),"")</f>
        <v>Kowala (pow. radomski, woj. mazowieckie)</v>
      </c>
      <c r="AV835" s="98">
        <v>0</v>
      </c>
      <c r="AW835" s="98">
        <f>IF(ISNUMBER(SEARCH('ankieta ESG'!$G$182,AX835)),MAX($AW$3:AW834)+1,0)</f>
        <v>832</v>
      </c>
      <c r="AX835" s="134" t="s">
        <v>4835</v>
      </c>
      <c r="AY835" s="98">
        <v>0</v>
      </c>
      <c r="AZ835" s="99" t="str">
        <f>IFERROR(VLOOKUP(ROWS($AX$4:AX835),$AW$4:$AX$2337,2,0),"")</f>
        <v>Kowala (pow. radomski, woj. mazowieckie)</v>
      </c>
      <c r="BA835" s="98">
        <v>0</v>
      </c>
      <c r="BB835" s="98">
        <f>IF(ISNUMBER(SEARCH('ankieta ESG'!$G$183,BC835)),MAX($BB$3:BB834)+1,0)</f>
        <v>832</v>
      </c>
      <c r="BC835" s="134" t="s">
        <v>4835</v>
      </c>
      <c r="BD835" s="98">
        <v>0</v>
      </c>
      <c r="BE835" s="99" t="str">
        <f>IFERROR(VLOOKUP(ROWS($BC$4:BC835),$BB$4:$BC$2337,2,0),"")</f>
        <v>Kowala (pow. radomski, woj. mazowieckie)</v>
      </c>
      <c r="BF835" s="98">
        <v>0</v>
      </c>
      <c r="BG835" s="98">
        <f>IF(ISNUMBER(SEARCH('ankieta ESG'!$G$184,BH835)),MAX($BG$3:BG834)+1,0)</f>
        <v>832</v>
      </c>
      <c r="BH835" s="134" t="s">
        <v>4835</v>
      </c>
      <c r="BI835" s="98">
        <v>0</v>
      </c>
      <c r="BJ835" s="99" t="str">
        <f>IFERROR(VLOOKUP(ROWS($BH$4:BH835),$BG$4:$BH$2337,2,0),"")</f>
        <v>Kowala (pow. radomski, woj. mazowieckie)</v>
      </c>
      <c r="BK835" s="98">
        <v>0</v>
      </c>
      <c r="BL835" s="98">
        <f>IF(ISNUMBER(SEARCH('ankieta ESG'!$G$185,BM835)),MAX($BL$3:BL834)+1,0)</f>
        <v>832</v>
      </c>
      <c r="BM835" s="134" t="s">
        <v>4835</v>
      </c>
      <c r="BN835" s="98">
        <v>0</v>
      </c>
      <c r="BO835" s="99" t="str">
        <f>IFERROR(VLOOKUP(ROWS($BM$4:BM835),$BL$4:$BM$2337,2,0),"")</f>
        <v>Kowala (pow. radomski, woj. mazowieckie)</v>
      </c>
      <c r="BP835" s="98">
        <v>0</v>
      </c>
      <c r="BQ835" s="98">
        <f>IF(ISNUMBER(SEARCH('ankieta ESG'!$G$186,BR835)),MAX($BQ$3:BQ834)+1,0)</f>
        <v>832</v>
      </c>
      <c r="BR835" s="134" t="s">
        <v>4835</v>
      </c>
      <c r="BS835" s="98">
        <v>0</v>
      </c>
      <c r="BT835" s="99" t="str">
        <f>IFERROR(VLOOKUP(ROWS($BR$4:BR835),$BQ$4:$BR$2337,2,0),"")</f>
        <v>Kowala (pow. radomski, woj. mazowieckie)</v>
      </c>
      <c r="BU835" s="98">
        <v>0</v>
      </c>
      <c r="BV835" s="98">
        <f>IF(ISNUMBER(SEARCH('ankieta ESG'!$G$187,BW835)),MAX($BV$3:BV834)+1,0)</f>
        <v>832</v>
      </c>
      <c r="BW835" s="134" t="s">
        <v>4835</v>
      </c>
      <c r="BX835" s="98">
        <v>0</v>
      </c>
      <c r="BY835" s="99" t="str">
        <f>IFERROR(VLOOKUP(ROWS($BW$4:BW835),$BV$4:$BW$2337,2,0),"")</f>
        <v>Kowala (pow. radomski, woj. mazowieckie)</v>
      </c>
      <c r="BZ835" s="98">
        <v>0</v>
      </c>
      <c r="CA835" s="98">
        <f>IF(ISNUMBER(SEARCH('ankieta ESG'!$G$188,CB835)),MAX($CA$3:CA834)+1,0)</f>
        <v>832</v>
      </c>
      <c r="CB835" s="134" t="s">
        <v>4835</v>
      </c>
      <c r="CC835" s="98">
        <v>0</v>
      </c>
      <c r="CD835" s="99" t="str">
        <f>IFERROR(VLOOKUP(ROWS($CB$4:CB835),$CA$4:$CB$2337,2,0),"")</f>
        <v>Kowala (pow. radomski, woj. mazowieckie)</v>
      </c>
      <c r="CE835" s="98">
        <v>0</v>
      </c>
      <c r="CF835" s="98">
        <f>IF(ISNUMBER(SEARCH('ankieta ESG'!$G$189,CG835)),MAX($CF$3:CF834)+1,0)</f>
        <v>832</v>
      </c>
      <c r="CG835" s="134" t="s">
        <v>4835</v>
      </c>
      <c r="CH835" s="98">
        <v>0</v>
      </c>
      <c r="CI835" s="99" t="str">
        <f>IFERROR(VLOOKUP(ROWS($CG$4:CG835),$CF$4:$CG$2337,2,0),"")</f>
        <v>Kowala (pow. radomski, woj. mazowieckie)</v>
      </c>
      <c r="CJ835" s="98">
        <v>0</v>
      </c>
    </row>
    <row r="836" spans="2:88">
      <c r="B836" s="98">
        <f>IF(ISNUMBER(SEARCH('ankieta ESG'!$E$11,C836)),MAX(B$3:$B835)+1,0)</f>
        <v>833</v>
      </c>
      <c r="C836" s="99" t="s">
        <v>877</v>
      </c>
      <c r="D836" s="98">
        <v>0</v>
      </c>
      <c r="E836" s="99" t="str">
        <f>IFERROR(VLOOKUP(ROWS($C$4:C836),$B$4:$C$1385,2,0),"")</f>
        <v>23.62.Z Produkcja wyrobów budowlanych z gipsu (PKD 2025)</v>
      </c>
      <c r="F836" s="98">
        <v>0</v>
      </c>
      <c r="AM836" s="98">
        <f>IF(ISNUMBER(SEARCH('ankieta ESG'!$G$180,AN836)),MAX(AM$3:$AM835)+1,0)</f>
        <v>833</v>
      </c>
      <c r="AN836" s="134" t="s">
        <v>4836</v>
      </c>
      <c r="AO836" s="98">
        <v>0</v>
      </c>
      <c r="AP836" s="99" t="str">
        <f>IFERROR(VLOOKUP(ROWS($AN$4:AN836),$AM$4:$AN$2337,2,0),"")</f>
        <v>Kowale Oleckie (pow. olecki, woj. warmińsko-mazurskie)</v>
      </c>
      <c r="AQ836" s="98">
        <v>0</v>
      </c>
      <c r="AR836" s="98">
        <f>IF(ISNUMBER(SEARCH('ankieta ESG'!$G$181,AS836)),MAX($AR$3:AR835)+1,0)</f>
        <v>833</v>
      </c>
      <c r="AS836" s="134" t="s">
        <v>4836</v>
      </c>
      <c r="AT836" s="98">
        <v>0</v>
      </c>
      <c r="AU836" s="99" t="str">
        <f>IFERROR(VLOOKUP(ROWS($AS$4:AS836),$AR$4:$AS$2337,2,0),"")</f>
        <v>Kowale Oleckie (pow. olecki, woj. warmińsko-mazurskie)</v>
      </c>
      <c r="AV836" s="98">
        <v>0</v>
      </c>
      <c r="AW836" s="98">
        <f>IF(ISNUMBER(SEARCH('ankieta ESG'!$G$182,AX836)),MAX($AW$3:AW835)+1,0)</f>
        <v>833</v>
      </c>
      <c r="AX836" s="134" t="s">
        <v>4836</v>
      </c>
      <c r="AY836" s="98">
        <v>0</v>
      </c>
      <c r="AZ836" s="99" t="str">
        <f>IFERROR(VLOOKUP(ROWS($AX$4:AX836),$AW$4:$AX$2337,2,0),"")</f>
        <v>Kowale Oleckie (pow. olecki, woj. warmińsko-mazurskie)</v>
      </c>
      <c r="BA836" s="98">
        <v>0</v>
      </c>
      <c r="BB836" s="98">
        <f>IF(ISNUMBER(SEARCH('ankieta ESG'!$G$183,BC836)),MAX($BB$3:BB835)+1,0)</f>
        <v>833</v>
      </c>
      <c r="BC836" s="134" t="s">
        <v>4836</v>
      </c>
      <c r="BD836" s="98">
        <v>0</v>
      </c>
      <c r="BE836" s="99" t="str">
        <f>IFERROR(VLOOKUP(ROWS($BC$4:BC836),$BB$4:$BC$2337,2,0),"")</f>
        <v>Kowale Oleckie (pow. olecki, woj. warmińsko-mazurskie)</v>
      </c>
      <c r="BF836" s="98">
        <v>0</v>
      </c>
      <c r="BG836" s="98">
        <f>IF(ISNUMBER(SEARCH('ankieta ESG'!$G$184,BH836)),MAX($BG$3:BG835)+1,0)</f>
        <v>833</v>
      </c>
      <c r="BH836" s="134" t="s">
        <v>4836</v>
      </c>
      <c r="BI836" s="98">
        <v>0</v>
      </c>
      <c r="BJ836" s="99" t="str">
        <f>IFERROR(VLOOKUP(ROWS($BH$4:BH836),$BG$4:$BH$2337,2,0),"")</f>
        <v>Kowale Oleckie (pow. olecki, woj. warmińsko-mazurskie)</v>
      </c>
      <c r="BK836" s="98">
        <v>0</v>
      </c>
      <c r="BL836" s="98">
        <f>IF(ISNUMBER(SEARCH('ankieta ESG'!$G$185,BM836)),MAX($BL$3:BL835)+1,0)</f>
        <v>833</v>
      </c>
      <c r="BM836" s="134" t="s">
        <v>4836</v>
      </c>
      <c r="BN836" s="98">
        <v>0</v>
      </c>
      <c r="BO836" s="99" t="str">
        <f>IFERROR(VLOOKUP(ROWS($BM$4:BM836),$BL$4:$BM$2337,2,0),"")</f>
        <v>Kowale Oleckie (pow. olecki, woj. warmińsko-mazurskie)</v>
      </c>
      <c r="BP836" s="98">
        <v>0</v>
      </c>
      <c r="BQ836" s="98">
        <f>IF(ISNUMBER(SEARCH('ankieta ESG'!$G$186,BR836)),MAX($BQ$3:BQ835)+1,0)</f>
        <v>833</v>
      </c>
      <c r="BR836" s="134" t="s">
        <v>4836</v>
      </c>
      <c r="BS836" s="98">
        <v>0</v>
      </c>
      <c r="BT836" s="99" t="str">
        <f>IFERROR(VLOOKUP(ROWS($BR$4:BR836),$BQ$4:$BR$2337,2,0),"")</f>
        <v>Kowale Oleckie (pow. olecki, woj. warmińsko-mazurskie)</v>
      </c>
      <c r="BU836" s="98">
        <v>0</v>
      </c>
      <c r="BV836" s="98">
        <f>IF(ISNUMBER(SEARCH('ankieta ESG'!$G$187,BW836)),MAX($BV$3:BV835)+1,0)</f>
        <v>833</v>
      </c>
      <c r="BW836" s="134" t="s">
        <v>4836</v>
      </c>
      <c r="BX836" s="98">
        <v>0</v>
      </c>
      <c r="BY836" s="99" t="str">
        <f>IFERROR(VLOOKUP(ROWS($BW$4:BW836),$BV$4:$BW$2337,2,0),"")</f>
        <v>Kowale Oleckie (pow. olecki, woj. warmińsko-mazurskie)</v>
      </c>
      <c r="BZ836" s="98">
        <v>0</v>
      </c>
      <c r="CA836" s="98">
        <f>IF(ISNUMBER(SEARCH('ankieta ESG'!$G$188,CB836)),MAX($CA$3:CA835)+1,0)</f>
        <v>833</v>
      </c>
      <c r="CB836" s="134" t="s">
        <v>4836</v>
      </c>
      <c r="CC836" s="98">
        <v>0</v>
      </c>
      <c r="CD836" s="99" t="str">
        <f>IFERROR(VLOOKUP(ROWS($CB$4:CB836),$CA$4:$CB$2337,2,0),"")</f>
        <v>Kowale Oleckie (pow. olecki, woj. warmińsko-mazurskie)</v>
      </c>
      <c r="CE836" s="98">
        <v>0</v>
      </c>
      <c r="CF836" s="98">
        <f>IF(ISNUMBER(SEARCH('ankieta ESG'!$G$189,CG836)),MAX($CF$3:CF835)+1,0)</f>
        <v>833</v>
      </c>
      <c r="CG836" s="134" t="s">
        <v>4836</v>
      </c>
      <c r="CH836" s="98">
        <v>0</v>
      </c>
      <c r="CI836" s="99" t="str">
        <f>IFERROR(VLOOKUP(ROWS($CG$4:CG836),$CF$4:$CG$2337,2,0),"")</f>
        <v>Kowale Oleckie (pow. olecki, woj. warmińsko-mazurskie)</v>
      </c>
      <c r="CJ836" s="98">
        <v>0</v>
      </c>
    </row>
    <row r="837" spans="2:88">
      <c r="B837" s="98">
        <f>IF(ISNUMBER(SEARCH('ankieta ESG'!$E$11,C837)),MAX(B$3:$B836)+1,0)</f>
        <v>834</v>
      </c>
      <c r="C837" s="99" t="s">
        <v>878</v>
      </c>
      <c r="D837" s="98">
        <v>0</v>
      </c>
      <c r="E837" s="99" t="str">
        <f>IFERROR(VLOOKUP(ROWS($C$4:C837),$B$4:$C$1385,2,0),"")</f>
        <v>23.63.Z Produkcja masy betonowej prefabrykowanej (PKD 2025)</v>
      </c>
      <c r="F837" s="98">
        <v>0</v>
      </c>
      <c r="AM837" s="98">
        <f>IF(ISNUMBER(SEARCH('ankieta ESG'!$G$180,AN837)),MAX(AM$3:$AM836)+1,0)</f>
        <v>834</v>
      </c>
      <c r="AN837" s="134" t="s">
        <v>4837</v>
      </c>
      <c r="AO837" s="98">
        <v>0</v>
      </c>
      <c r="AP837" s="99" t="str">
        <f>IFERROR(VLOOKUP(ROWS($AN$4:AN837),$AM$4:$AN$2337,2,0),"")</f>
        <v>Kowalewo Pomorskie (pow. golubsko-dobrzyński, woj. kujawsko-pomorskie)</v>
      </c>
      <c r="AQ837" s="98">
        <v>0</v>
      </c>
      <c r="AR837" s="98">
        <f>IF(ISNUMBER(SEARCH('ankieta ESG'!$G$181,AS837)),MAX($AR$3:AR836)+1,0)</f>
        <v>834</v>
      </c>
      <c r="AS837" s="134" t="s">
        <v>4837</v>
      </c>
      <c r="AT837" s="98">
        <v>0</v>
      </c>
      <c r="AU837" s="99" t="str">
        <f>IFERROR(VLOOKUP(ROWS($AS$4:AS837),$AR$4:$AS$2337,2,0),"")</f>
        <v>Kowalewo Pomorskie (pow. golubsko-dobrzyński, woj. kujawsko-pomorskie)</v>
      </c>
      <c r="AV837" s="98">
        <v>0</v>
      </c>
      <c r="AW837" s="98">
        <f>IF(ISNUMBER(SEARCH('ankieta ESG'!$G$182,AX837)),MAX($AW$3:AW836)+1,0)</f>
        <v>834</v>
      </c>
      <c r="AX837" s="134" t="s">
        <v>4837</v>
      </c>
      <c r="AY837" s="98">
        <v>0</v>
      </c>
      <c r="AZ837" s="99" t="str">
        <f>IFERROR(VLOOKUP(ROWS($AX$4:AX837),$AW$4:$AX$2337,2,0),"")</f>
        <v>Kowalewo Pomorskie (pow. golubsko-dobrzyński, woj. kujawsko-pomorskie)</v>
      </c>
      <c r="BA837" s="98">
        <v>0</v>
      </c>
      <c r="BB837" s="98">
        <f>IF(ISNUMBER(SEARCH('ankieta ESG'!$G$183,BC837)),MAX($BB$3:BB836)+1,0)</f>
        <v>834</v>
      </c>
      <c r="BC837" s="134" t="s">
        <v>4837</v>
      </c>
      <c r="BD837" s="98">
        <v>0</v>
      </c>
      <c r="BE837" s="99" t="str">
        <f>IFERROR(VLOOKUP(ROWS($BC$4:BC837),$BB$4:$BC$2337,2,0),"")</f>
        <v>Kowalewo Pomorskie (pow. golubsko-dobrzyński, woj. kujawsko-pomorskie)</v>
      </c>
      <c r="BF837" s="98">
        <v>0</v>
      </c>
      <c r="BG837" s="98">
        <f>IF(ISNUMBER(SEARCH('ankieta ESG'!$G$184,BH837)),MAX($BG$3:BG836)+1,0)</f>
        <v>834</v>
      </c>
      <c r="BH837" s="134" t="s">
        <v>4837</v>
      </c>
      <c r="BI837" s="98">
        <v>0</v>
      </c>
      <c r="BJ837" s="99" t="str">
        <f>IFERROR(VLOOKUP(ROWS($BH$4:BH837),$BG$4:$BH$2337,2,0),"")</f>
        <v>Kowalewo Pomorskie (pow. golubsko-dobrzyński, woj. kujawsko-pomorskie)</v>
      </c>
      <c r="BK837" s="98">
        <v>0</v>
      </c>
      <c r="BL837" s="98">
        <f>IF(ISNUMBER(SEARCH('ankieta ESG'!$G$185,BM837)),MAX($BL$3:BL836)+1,0)</f>
        <v>834</v>
      </c>
      <c r="BM837" s="134" t="s">
        <v>4837</v>
      </c>
      <c r="BN837" s="98">
        <v>0</v>
      </c>
      <c r="BO837" s="99" t="str">
        <f>IFERROR(VLOOKUP(ROWS($BM$4:BM837),$BL$4:$BM$2337,2,0),"")</f>
        <v>Kowalewo Pomorskie (pow. golubsko-dobrzyński, woj. kujawsko-pomorskie)</v>
      </c>
      <c r="BP837" s="98">
        <v>0</v>
      </c>
      <c r="BQ837" s="98">
        <f>IF(ISNUMBER(SEARCH('ankieta ESG'!$G$186,BR837)),MAX($BQ$3:BQ836)+1,0)</f>
        <v>834</v>
      </c>
      <c r="BR837" s="134" t="s">
        <v>4837</v>
      </c>
      <c r="BS837" s="98">
        <v>0</v>
      </c>
      <c r="BT837" s="99" t="str">
        <f>IFERROR(VLOOKUP(ROWS($BR$4:BR837),$BQ$4:$BR$2337,2,0),"")</f>
        <v>Kowalewo Pomorskie (pow. golubsko-dobrzyński, woj. kujawsko-pomorskie)</v>
      </c>
      <c r="BU837" s="98">
        <v>0</v>
      </c>
      <c r="BV837" s="98">
        <f>IF(ISNUMBER(SEARCH('ankieta ESG'!$G$187,BW837)),MAX($BV$3:BV836)+1,0)</f>
        <v>834</v>
      </c>
      <c r="BW837" s="134" t="s">
        <v>4837</v>
      </c>
      <c r="BX837" s="98">
        <v>0</v>
      </c>
      <c r="BY837" s="99" t="str">
        <f>IFERROR(VLOOKUP(ROWS($BW$4:BW837),$BV$4:$BW$2337,2,0),"")</f>
        <v>Kowalewo Pomorskie (pow. golubsko-dobrzyński, woj. kujawsko-pomorskie)</v>
      </c>
      <c r="BZ837" s="98">
        <v>0</v>
      </c>
      <c r="CA837" s="98">
        <f>IF(ISNUMBER(SEARCH('ankieta ESG'!$G$188,CB837)),MAX($CA$3:CA836)+1,0)</f>
        <v>834</v>
      </c>
      <c r="CB837" s="134" t="s">
        <v>4837</v>
      </c>
      <c r="CC837" s="98">
        <v>0</v>
      </c>
      <c r="CD837" s="99" t="str">
        <f>IFERROR(VLOOKUP(ROWS($CB$4:CB837),$CA$4:$CB$2337,2,0),"")</f>
        <v>Kowalewo Pomorskie (pow. golubsko-dobrzyński, woj. kujawsko-pomorskie)</v>
      </c>
      <c r="CE837" s="98">
        <v>0</v>
      </c>
      <c r="CF837" s="98">
        <f>IF(ISNUMBER(SEARCH('ankieta ESG'!$G$189,CG837)),MAX($CF$3:CF836)+1,0)</f>
        <v>834</v>
      </c>
      <c r="CG837" s="134" t="s">
        <v>4837</v>
      </c>
      <c r="CH837" s="98">
        <v>0</v>
      </c>
      <c r="CI837" s="99" t="str">
        <f>IFERROR(VLOOKUP(ROWS($CG$4:CG837),$CF$4:$CG$2337,2,0),"")</f>
        <v>Kowalewo Pomorskie (pow. golubsko-dobrzyński, woj. kujawsko-pomorskie)</v>
      </c>
      <c r="CJ837" s="98">
        <v>0</v>
      </c>
    </row>
    <row r="838" spans="2:88">
      <c r="B838" s="98">
        <f>IF(ISNUMBER(SEARCH('ankieta ESG'!$E$11,C838)),MAX(B$3:$B837)+1,0)</f>
        <v>835</v>
      </c>
      <c r="C838" s="99" t="s">
        <v>879</v>
      </c>
      <c r="D838" s="98">
        <v>0</v>
      </c>
      <c r="E838" s="99" t="str">
        <f>IFERROR(VLOOKUP(ROWS($C$4:C838),$B$4:$C$1385,2,0),"")</f>
        <v>23.64.Z Produkcja zaprawy murarskiej (PKD 2025)</v>
      </c>
      <c r="F838" s="98">
        <v>0</v>
      </c>
      <c r="AM838" s="98">
        <f>IF(ISNUMBER(SEARCH('ankieta ESG'!$G$180,AN838)),MAX(AM$3:$AM837)+1,0)</f>
        <v>835</v>
      </c>
      <c r="AN838" s="134" t="s">
        <v>4838</v>
      </c>
      <c r="AO838" s="98">
        <v>0</v>
      </c>
      <c r="AP838" s="99" t="str">
        <f>IFERROR(VLOOKUP(ROWS($AN$4:AN838),$AM$4:$AN$2337,2,0),"")</f>
        <v>Kowary (pow. karkonoski, woj. dolnośląskie)</v>
      </c>
      <c r="AQ838" s="98">
        <v>0</v>
      </c>
      <c r="AR838" s="98">
        <f>IF(ISNUMBER(SEARCH('ankieta ESG'!$G$181,AS838)),MAX($AR$3:AR837)+1,0)</f>
        <v>835</v>
      </c>
      <c r="AS838" s="134" t="s">
        <v>4838</v>
      </c>
      <c r="AT838" s="98">
        <v>0</v>
      </c>
      <c r="AU838" s="99" t="str">
        <f>IFERROR(VLOOKUP(ROWS($AS$4:AS838),$AR$4:$AS$2337,2,0),"")</f>
        <v>Kowary (pow. karkonoski, woj. dolnośląskie)</v>
      </c>
      <c r="AV838" s="98">
        <v>0</v>
      </c>
      <c r="AW838" s="98">
        <f>IF(ISNUMBER(SEARCH('ankieta ESG'!$G$182,AX838)),MAX($AW$3:AW837)+1,0)</f>
        <v>835</v>
      </c>
      <c r="AX838" s="134" t="s">
        <v>4838</v>
      </c>
      <c r="AY838" s="98">
        <v>0</v>
      </c>
      <c r="AZ838" s="99" t="str">
        <f>IFERROR(VLOOKUP(ROWS($AX$4:AX838),$AW$4:$AX$2337,2,0),"")</f>
        <v>Kowary (pow. karkonoski, woj. dolnośląskie)</v>
      </c>
      <c r="BA838" s="98">
        <v>0</v>
      </c>
      <c r="BB838" s="98">
        <f>IF(ISNUMBER(SEARCH('ankieta ESG'!$G$183,BC838)),MAX($BB$3:BB837)+1,0)</f>
        <v>835</v>
      </c>
      <c r="BC838" s="134" t="s">
        <v>4838</v>
      </c>
      <c r="BD838" s="98">
        <v>0</v>
      </c>
      <c r="BE838" s="99" t="str">
        <f>IFERROR(VLOOKUP(ROWS($BC$4:BC838),$BB$4:$BC$2337,2,0),"")</f>
        <v>Kowary (pow. karkonoski, woj. dolnośląskie)</v>
      </c>
      <c r="BF838" s="98">
        <v>0</v>
      </c>
      <c r="BG838" s="98">
        <f>IF(ISNUMBER(SEARCH('ankieta ESG'!$G$184,BH838)),MAX($BG$3:BG837)+1,0)</f>
        <v>835</v>
      </c>
      <c r="BH838" s="134" t="s">
        <v>4838</v>
      </c>
      <c r="BI838" s="98">
        <v>0</v>
      </c>
      <c r="BJ838" s="99" t="str">
        <f>IFERROR(VLOOKUP(ROWS($BH$4:BH838),$BG$4:$BH$2337,2,0),"")</f>
        <v>Kowary (pow. karkonoski, woj. dolnośląskie)</v>
      </c>
      <c r="BK838" s="98">
        <v>0</v>
      </c>
      <c r="BL838" s="98">
        <f>IF(ISNUMBER(SEARCH('ankieta ESG'!$G$185,BM838)),MAX($BL$3:BL837)+1,0)</f>
        <v>835</v>
      </c>
      <c r="BM838" s="134" t="s">
        <v>4838</v>
      </c>
      <c r="BN838" s="98">
        <v>0</v>
      </c>
      <c r="BO838" s="99" t="str">
        <f>IFERROR(VLOOKUP(ROWS($BM$4:BM838),$BL$4:$BM$2337,2,0),"")</f>
        <v>Kowary (pow. karkonoski, woj. dolnośląskie)</v>
      </c>
      <c r="BP838" s="98">
        <v>0</v>
      </c>
      <c r="BQ838" s="98">
        <f>IF(ISNUMBER(SEARCH('ankieta ESG'!$G$186,BR838)),MAX($BQ$3:BQ837)+1,0)</f>
        <v>835</v>
      </c>
      <c r="BR838" s="134" t="s">
        <v>4838</v>
      </c>
      <c r="BS838" s="98">
        <v>0</v>
      </c>
      <c r="BT838" s="99" t="str">
        <f>IFERROR(VLOOKUP(ROWS($BR$4:BR838),$BQ$4:$BR$2337,2,0),"")</f>
        <v>Kowary (pow. karkonoski, woj. dolnośląskie)</v>
      </c>
      <c r="BU838" s="98">
        <v>0</v>
      </c>
      <c r="BV838" s="98">
        <f>IF(ISNUMBER(SEARCH('ankieta ESG'!$G$187,BW838)),MAX($BV$3:BV837)+1,0)</f>
        <v>835</v>
      </c>
      <c r="BW838" s="134" t="s">
        <v>4838</v>
      </c>
      <c r="BX838" s="98">
        <v>0</v>
      </c>
      <c r="BY838" s="99" t="str">
        <f>IFERROR(VLOOKUP(ROWS($BW$4:BW838),$BV$4:$BW$2337,2,0),"")</f>
        <v>Kowary (pow. karkonoski, woj. dolnośląskie)</v>
      </c>
      <c r="BZ838" s="98">
        <v>0</v>
      </c>
      <c r="CA838" s="98">
        <f>IF(ISNUMBER(SEARCH('ankieta ESG'!$G$188,CB838)),MAX($CA$3:CA837)+1,0)</f>
        <v>835</v>
      </c>
      <c r="CB838" s="134" t="s">
        <v>4838</v>
      </c>
      <c r="CC838" s="98">
        <v>0</v>
      </c>
      <c r="CD838" s="99" t="str">
        <f>IFERROR(VLOOKUP(ROWS($CB$4:CB838),$CA$4:$CB$2337,2,0),"")</f>
        <v>Kowary (pow. karkonoski, woj. dolnośląskie)</v>
      </c>
      <c r="CE838" s="98">
        <v>0</v>
      </c>
      <c r="CF838" s="98">
        <f>IF(ISNUMBER(SEARCH('ankieta ESG'!$G$189,CG838)),MAX($CF$3:CF837)+1,0)</f>
        <v>835</v>
      </c>
      <c r="CG838" s="134" t="s">
        <v>4838</v>
      </c>
      <c r="CH838" s="98">
        <v>0</v>
      </c>
      <c r="CI838" s="99" t="str">
        <f>IFERROR(VLOOKUP(ROWS($CG$4:CG838),$CF$4:$CG$2337,2,0),"")</f>
        <v>Kowary (pow. karkonoski, woj. dolnośląskie)</v>
      </c>
      <c r="CJ838" s="98">
        <v>0</v>
      </c>
    </row>
    <row r="839" spans="2:88">
      <c r="B839" s="98">
        <f>IF(ISNUMBER(SEARCH('ankieta ESG'!$E$11,C839)),MAX(B$3:$B838)+1,0)</f>
        <v>836</v>
      </c>
      <c r="C839" s="99" t="s">
        <v>880</v>
      </c>
      <c r="D839" s="98">
        <v>0</v>
      </c>
      <c r="E839" s="99" t="str">
        <f>IFERROR(VLOOKUP(ROWS($C$4:C839),$B$4:$C$1385,2,0),"")</f>
        <v>23.65.Z Produkcja cementu wzmocnionego włóknem (PKD 2025)</v>
      </c>
      <c r="F839" s="98">
        <v>0</v>
      </c>
      <c r="AM839" s="98">
        <f>IF(ISNUMBER(SEARCH('ankieta ESG'!$G$180,AN839)),MAX(AM$3:$AM838)+1,0)</f>
        <v>836</v>
      </c>
      <c r="AN839" s="134" t="s">
        <v>4839</v>
      </c>
      <c r="AO839" s="98">
        <v>0</v>
      </c>
      <c r="AP839" s="99" t="str">
        <f>IFERROR(VLOOKUP(ROWS($AN$4:AN839),$AM$4:$AN$2337,2,0),"")</f>
        <v>Kowiesy (pow. skierniewicki, woj. łódzkie)</v>
      </c>
      <c r="AQ839" s="98">
        <v>0</v>
      </c>
      <c r="AR839" s="98">
        <f>IF(ISNUMBER(SEARCH('ankieta ESG'!$G$181,AS839)),MAX($AR$3:AR838)+1,0)</f>
        <v>836</v>
      </c>
      <c r="AS839" s="134" t="s">
        <v>4839</v>
      </c>
      <c r="AT839" s="98">
        <v>0</v>
      </c>
      <c r="AU839" s="99" t="str">
        <f>IFERROR(VLOOKUP(ROWS($AS$4:AS839),$AR$4:$AS$2337,2,0),"")</f>
        <v>Kowiesy (pow. skierniewicki, woj. łódzkie)</v>
      </c>
      <c r="AV839" s="98">
        <v>0</v>
      </c>
      <c r="AW839" s="98">
        <f>IF(ISNUMBER(SEARCH('ankieta ESG'!$G$182,AX839)),MAX($AW$3:AW838)+1,0)</f>
        <v>836</v>
      </c>
      <c r="AX839" s="134" t="s">
        <v>4839</v>
      </c>
      <c r="AY839" s="98">
        <v>0</v>
      </c>
      <c r="AZ839" s="99" t="str">
        <f>IFERROR(VLOOKUP(ROWS($AX$4:AX839),$AW$4:$AX$2337,2,0),"")</f>
        <v>Kowiesy (pow. skierniewicki, woj. łódzkie)</v>
      </c>
      <c r="BA839" s="98">
        <v>0</v>
      </c>
      <c r="BB839" s="98">
        <f>IF(ISNUMBER(SEARCH('ankieta ESG'!$G$183,BC839)),MAX($BB$3:BB838)+1,0)</f>
        <v>836</v>
      </c>
      <c r="BC839" s="134" t="s">
        <v>4839</v>
      </c>
      <c r="BD839" s="98">
        <v>0</v>
      </c>
      <c r="BE839" s="99" t="str">
        <f>IFERROR(VLOOKUP(ROWS($BC$4:BC839),$BB$4:$BC$2337,2,0),"")</f>
        <v>Kowiesy (pow. skierniewicki, woj. łódzkie)</v>
      </c>
      <c r="BF839" s="98">
        <v>0</v>
      </c>
      <c r="BG839" s="98">
        <f>IF(ISNUMBER(SEARCH('ankieta ESG'!$G$184,BH839)),MAX($BG$3:BG838)+1,0)</f>
        <v>836</v>
      </c>
      <c r="BH839" s="134" t="s">
        <v>4839</v>
      </c>
      <c r="BI839" s="98">
        <v>0</v>
      </c>
      <c r="BJ839" s="99" t="str">
        <f>IFERROR(VLOOKUP(ROWS($BH$4:BH839),$BG$4:$BH$2337,2,0),"")</f>
        <v>Kowiesy (pow. skierniewicki, woj. łódzkie)</v>
      </c>
      <c r="BK839" s="98">
        <v>0</v>
      </c>
      <c r="BL839" s="98">
        <f>IF(ISNUMBER(SEARCH('ankieta ESG'!$G$185,BM839)),MAX($BL$3:BL838)+1,0)</f>
        <v>836</v>
      </c>
      <c r="BM839" s="134" t="s">
        <v>4839</v>
      </c>
      <c r="BN839" s="98">
        <v>0</v>
      </c>
      <c r="BO839" s="99" t="str">
        <f>IFERROR(VLOOKUP(ROWS($BM$4:BM839),$BL$4:$BM$2337,2,0),"")</f>
        <v>Kowiesy (pow. skierniewicki, woj. łódzkie)</v>
      </c>
      <c r="BP839" s="98">
        <v>0</v>
      </c>
      <c r="BQ839" s="98">
        <f>IF(ISNUMBER(SEARCH('ankieta ESG'!$G$186,BR839)),MAX($BQ$3:BQ838)+1,0)</f>
        <v>836</v>
      </c>
      <c r="BR839" s="134" t="s">
        <v>4839</v>
      </c>
      <c r="BS839" s="98">
        <v>0</v>
      </c>
      <c r="BT839" s="99" t="str">
        <f>IFERROR(VLOOKUP(ROWS($BR$4:BR839),$BQ$4:$BR$2337,2,0),"")</f>
        <v>Kowiesy (pow. skierniewicki, woj. łódzkie)</v>
      </c>
      <c r="BU839" s="98">
        <v>0</v>
      </c>
      <c r="BV839" s="98">
        <f>IF(ISNUMBER(SEARCH('ankieta ESG'!$G$187,BW839)),MAX($BV$3:BV838)+1,0)</f>
        <v>836</v>
      </c>
      <c r="BW839" s="134" t="s">
        <v>4839</v>
      </c>
      <c r="BX839" s="98">
        <v>0</v>
      </c>
      <c r="BY839" s="99" t="str">
        <f>IFERROR(VLOOKUP(ROWS($BW$4:BW839),$BV$4:$BW$2337,2,0),"")</f>
        <v>Kowiesy (pow. skierniewicki, woj. łódzkie)</v>
      </c>
      <c r="BZ839" s="98">
        <v>0</v>
      </c>
      <c r="CA839" s="98">
        <f>IF(ISNUMBER(SEARCH('ankieta ESG'!$G$188,CB839)),MAX($CA$3:CA838)+1,0)</f>
        <v>836</v>
      </c>
      <c r="CB839" s="134" t="s">
        <v>4839</v>
      </c>
      <c r="CC839" s="98">
        <v>0</v>
      </c>
      <c r="CD839" s="99" t="str">
        <f>IFERROR(VLOOKUP(ROWS($CB$4:CB839),$CA$4:$CB$2337,2,0),"")</f>
        <v>Kowiesy (pow. skierniewicki, woj. łódzkie)</v>
      </c>
      <c r="CE839" s="98">
        <v>0</v>
      </c>
      <c r="CF839" s="98">
        <f>IF(ISNUMBER(SEARCH('ankieta ESG'!$G$189,CG839)),MAX($CF$3:CF838)+1,0)</f>
        <v>836</v>
      </c>
      <c r="CG839" s="134" t="s">
        <v>4839</v>
      </c>
      <c r="CH839" s="98">
        <v>0</v>
      </c>
      <c r="CI839" s="99" t="str">
        <f>IFERROR(VLOOKUP(ROWS($CG$4:CG839),$CF$4:$CG$2337,2,0),"")</f>
        <v>Kowiesy (pow. skierniewicki, woj. łódzkie)</v>
      </c>
      <c r="CJ839" s="98">
        <v>0</v>
      </c>
    </row>
    <row r="840" spans="2:88">
      <c r="B840" s="98">
        <f>IF(ISNUMBER(SEARCH('ankieta ESG'!$E$11,C840)),MAX(B$3:$B839)+1,0)</f>
        <v>837</v>
      </c>
      <c r="C840" s="99" t="s">
        <v>881</v>
      </c>
      <c r="D840" s="98">
        <v>0</v>
      </c>
      <c r="E840" s="99" t="str">
        <f>IFERROR(VLOOKUP(ROWS($C$4:C840),$B$4:$C$1385,2,0),"")</f>
        <v>23.66.Z Produkcja pozostałych wyrobów z betonu, cementu i gipsu (PKD 2025)</v>
      </c>
      <c r="F840" s="98">
        <v>0</v>
      </c>
      <c r="AM840" s="98">
        <f>IF(ISNUMBER(SEARCH('ankieta ESG'!$G$180,AN840)),MAX(AM$3:$AM839)+1,0)</f>
        <v>837</v>
      </c>
      <c r="AN840" s="134" t="s">
        <v>4840</v>
      </c>
      <c r="AO840" s="98">
        <v>0</v>
      </c>
      <c r="AP840" s="99" t="str">
        <f>IFERROR(VLOOKUP(ROWS($AN$4:AN840),$AM$4:$AN$2337,2,0),"")</f>
        <v>Koziegłowy (pow. myszkowski, woj. śląskie)</v>
      </c>
      <c r="AQ840" s="98">
        <v>0</v>
      </c>
      <c r="AR840" s="98">
        <f>IF(ISNUMBER(SEARCH('ankieta ESG'!$G$181,AS840)),MAX($AR$3:AR839)+1,0)</f>
        <v>837</v>
      </c>
      <c r="AS840" s="134" t="s">
        <v>4840</v>
      </c>
      <c r="AT840" s="98">
        <v>0</v>
      </c>
      <c r="AU840" s="99" t="str">
        <f>IFERROR(VLOOKUP(ROWS($AS$4:AS840),$AR$4:$AS$2337,2,0),"")</f>
        <v>Koziegłowy (pow. myszkowski, woj. śląskie)</v>
      </c>
      <c r="AV840" s="98">
        <v>0</v>
      </c>
      <c r="AW840" s="98">
        <f>IF(ISNUMBER(SEARCH('ankieta ESG'!$G$182,AX840)),MAX($AW$3:AW839)+1,0)</f>
        <v>837</v>
      </c>
      <c r="AX840" s="134" t="s">
        <v>4840</v>
      </c>
      <c r="AY840" s="98">
        <v>0</v>
      </c>
      <c r="AZ840" s="99" t="str">
        <f>IFERROR(VLOOKUP(ROWS($AX$4:AX840),$AW$4:$AX$2337,2,0),"")</f>
        <v>Koziegłowy (pow. myszkowski, woj. śląskie)</v>
      </c>
      <c r="BA840" s="98">
        <v>0</v>
      </c>
      <c r="BB840" s="98">
        <f>IF(ISNUMBER(SEARCH('ankieta ESG'!$G$183,BC840)),MAX($BB$3:BB839)+1,0)</f>
        <v>837</v>
      </c>
      <c r="BC840" s="134" t="s">
        <v>4840</v>
      </c>
      <c r="BD840" s="98">
        <v>0</v>
      </c>
      <c r="BE840" s="99" t="str">
        <f>IFERROR(VLOOKUP(ROWS($BC$4:BC840),$BB$4:$BC$2337,2,0),"")</f>
        <v>Koziegłowy (pow. myszkowski, woj. śląskie)</v>
      </c>
      <c r="BF840" s="98">
        <v>0</v>
      </c>
      <c r="BG840" s="98">
        <f>IF(ISNUMBER(SEARCH('ankieta ESG'!$G$184,BH840)),MAX($BG$3:BG839)+1,0)</f>
        <v>837</v>
      </c>
      <c r="BH840" s="134" t="s">
        <v>4840</v>
      </c>
      <c r="BI840" s="98">
        <v>0</v>
      </c>
      <c r="BJ840" s="99" t="str">
        <f>IFERROR(VLOOKUP(ROWS($BH$4:BH840),$BG$4:$BH$2337,2,0),"")</f>
        <v>Koziegłowy (pow. myszkowski, woj. śląskie)</v>
      </c>
      <c r="BK840" s="98">
        <v>0</v>
      </c>
      <c r="BL840" s="98">
        <f>IF(ISNUMBER(SEARCH('ankieta ESG'!$G$185,BM840)),MAX($BL$3:BL839)+1,0)</f>
        <v>837</v>
      </c>
      <c r="BM840" s="134" t="s">
        <v>4840</v>
      </c>
      <c r="BN840" s="98">
        <v>0</v>
      </c>
      <c r="BO840" s="99" t="str">
        <f>IFERROR(VLOOKUP(ROWS($BM$4:BM840),$BL$4:$BM$2337,2,0),"")</f>
        <v>Koziegłowy (pow. myszkowski, woj. śląskie)</v>
      </c>
      <c r="BP840" s="98">
        <v>0</v>
      </c>
      <c r="BQ840" s="98">
        <f>IF(ISNUMBER(SEARCH('ankieta ESG'!$G$186,BR840)),MAX($BQ$3:BQ839)+1,0)</f>
        <v>837</v>
      </c>
      <c r="BR840" s="134" t="s">
        <v>4840</v>
      </c>
      <c r="BS840" s="98">
        <v>0</v>
      </c>
      <c r="BT840" s="99" t="str">
        <f>IFERROR(VLOOKUP(ROWS($BR$4:BR840),$BQ$4:$BR$2337,2,0),"")</f>
        <v>Koziegłowy (pow. myszkowski, woj. śląskie)</v>
      </c>
      <c r="BU840" s="98">
        <v>0</v>
      </c>
      <c r="BV840" s="98">
        <f>IF(ISNUMBER(SEARCH('ankieta ESG'!$G$187,BW840)),MAX($BV$3:BV839)+1,0)</f>
        <v>837</v>
      </c>
      <c r="BW840" s="134" t="s">
        <v>4840</v>
      </c>
      <c r="BX840" s="98">
        <v>0</v>
      </c>
      <c r="BY840" s="99" t="str">
        <f>IFERROR(VLOOKUP(ROWS($BW$4:BW840),$BV$4:$BW$2337,2,0),"")</f>
        <v>Koziegłowy (pow. myszkowski, woj. śląskie)</v>
      </c>
      <c r="BZ840" s="98">
        <v>0</v>
      </c>
      <c r="CA840" s="98">
        <f>IF(ISNUMBER(SEARCH('ankieta ESG'!$G$188,CB840)),MAX($CA$3:CA839)+1,0)</f>
        <v>837</v>
      </c>
      <c r="CB840" s="134" t="s">
        <v>4840</v>
      </c>
      <c r="CC840" s="98">
        <v>0</v>
      </c>
      <c r="CD840" s="99" t="str">
        <f>IFERROR(VLOOKUP(ROWS($CB$4:CB840),$CA$4:$CB$2337,2,0),"")</f>
        <v>Koziegłowy (pow. myszkowski, woj. śląskie)</v>
      </c>
      <c r="CE840" s="98">
        <v>0</v>
      </c>
      <c r="CF840" s="98">
        <f>IF(ISNUMBER(SEARCH('ankieta ESG'!$G$189,CG840)),MAX($CF$3:CF839)+1,0)</f>
        <v>837</v>
      </c>
      <c r="CG840" s="134" t="s">
        <v>4840</v>
      </c>
      <c r="CH840" s="98">
        <v>0</v>
      </c>
      <c r="CI840" s="99" t="str">
        <f>IFERROR(VLOOKUP(ROWS($CG$4:CG840),$CF$4:$CG$2337,2,0),"")</f>
        <v>Koziegłowy (pow. myszkowski, woj. śląskie)</v>
      </c>
      <c r="CJ840" s="98">
        <v>0</v>
      </c>
    </row>
    <row r="841" spans="2:88">
      <c r="B841" s="98">
        <f>IF(ISNUMBER(SEARCH('ankieta ESG'!$E$11,C841)),MAX(B$3:$B840)+1,0)</f>
        <v>838</v>
      </c>
      <c r="C841" s="99" t="s">
        <v>882</v>
      </c>
      <c r="D841" s="98">
        <v>0</v>
      </c>
      <c r="E841" s="99" t="str">
        <f>IFERROR(VLOOKUP(ROWS($C$4:C841),$B$4:$C$1385,2,0),"")</f>
        <v>23.70.A Produkcja nagrobków, grobowców i płyt nagrobnych z kamienia (PKD 2025)</v>
      </c>
      <c r="F841" s="98">
        <v>0</v>
      </c>
      <c r="AM841" s="98">
        <f>IF(ISNUMBER(SEARCH('ankieta ESG'!$G$180,AN841)),MAX(AM$3:$AM840)+1,0)</f>
        <v>838</v>
      </c>
      <c r="AN841" s="134" t="s">
        <v>4841</v>
      </c>
      <c r="AO841" s="98">
        <v>0</v>
      </c>
      <c r="AP841" s="99" t="str">
        <f>IFERROR(VLOOKUP(ROWS($AN$4:AN841),$AM$4:$AN$2337,2,0),"")</f>
        <v>Kozielice (pow. pyrzycki, woj. zachodniopomorskie)</v>
      </c>
      <c r="AQ841" s="98">
        <v>0</v>
      </c>
      <c r="AR841" s="98">
        <f>IF(ISNUMBER(SEARCH('ankieta ESG'!$G$181,AS841)),MAX($AR$3:AR840)+1,0)</f>
        <v>838</v>
      </c>
      <c r="AS841" s="134" t="s">
        <v>4841</v>
      </c>
      <c r="AT841" s="98">
        <v>0</v>
      </c>
      <c r="AU841" s="99" t="str">
        <f>IFERROR(VLOOKUP(ROWS($AS$4:AS841),$AR$4:$AS$2337,2,0),"")</f>
        <v>Kozielice (pow. pyrzycki, woj. zachodniopomorskie)</v>
      </c>
      <c r="AV841" s="98">
        <v>0</v>
      </c>
      <c r="AW841" s="98">
        <f>IF(ISNUMBER(SEARCH('ankieta ESG'!$G$182,AX841)),MAX($AW$3:AW840)+1,0)</f>
        <v>838</v>
      </c>
      <c r="AX841" s="134" t="s">
        <v>4841</v>
      </c>
      <c r="AY841" s="98">
        <v>0</v>
      </c>
      <c r="AZ841" s="99" t="str">
        <f>IFERROR(VLOOKUP(ROWS($AX$4:AX841),$AW$4:$AX$2337,2,0),"")</f>
        <v>Kozielice (pow. pyrzycki, woj. zachodniopomorskie)</v>
      </c>
      <c r="BA841" s="98">
        <v>0</v>
      </c>
      <c r="BB841" s="98">
        <f>IF(ISNUMBER(SEARCH('ankieta ESG'!$G$183,BC841)),MAX($BB$3:BB840)+1,0)</f>
        <v>838</v>
      </c>
      <c r="BC841" s="134" t="s">
        <v>4841</v>
      </c>
      <c r="BD841" s="98">
        <v>0</v>
      </c>
      <c r="BE841" s="99" t="str">
        <f>IFERROR(VLOOKUP(ROWS($BC$4:BC841),$BB$4:$BC$2337,2,0),"")</f>
        <v>Kozielice (pow. pyrzycki, woj. zachodniopomorskie)</v>
      </c>
      <c r="BF841" s="98">
        <v>0</v>
      </c>
      <c r="BG841" s="98">
        <f>IF(ISNUMBER(SEARCH('ankieta ESG'!$G$184,BH841)),MAX($BG$3:BG840)+1,0)</f>
        <v>838</v>
      </c>
      <c r="BH841" s="134" t="s">
        <v>4841</v>
      </c>
      <c r="BI841" s="98">
        <v>0</v>
      </c>
      <c r="BJ841" s="99" t="str">
        <f>IFERROR(VLOOKUP(ROWS($BH$4:BH841),$BG$4:$BH$2337,2,0),"")</f>
        <v>Kozielice (pow. pyrzycki, woj. zachodniopomorskie)</v>
      </c>
      <c r="BK841" s="98">
        <v>0</v>
      </c>
      <c r="BL841" s="98">
        <f>IF(ISNUMBER(SEARCH('ankieta ESG'!$G$185,BM841)),MAX($BL$3:BL840)+1,0)</f>
        <v>838</v>
      </c>
      <c r="BM841" s="134" t="s">
        <v>4841</v>
      </c>
      <c r="BN841" s="98">
        <v>0</v>
      </c>
      <c r="BO841" s="99" t="str">
        <f>IFERROR(VLOOKUP(ROWS($BM$4:BM841),$BL$4:$BM$2337,2,0),"")</f>
        <v>Kozielice (pow. pyrzycki, woj. zachodniopomorskie)</v>
      </c>
      <c r="BP841" s="98">
        <v>0</v>
      </c>
      <c r="BQ841" s="98">
        <f>IF(ISNUMBER(SEARCH('ankieta ESG'!$G$186,BR841)),MAX($BQ$3:BQ840)+1,0)</f>
        <v>838</v>
      </c>
      <c r="BR841" s="134" t="s">
        <v>4841</v>
      </c>
      <c r="BS841" s="98">
        <v>0</v>
      </c>
      <c r="BT841" s="99" t="str">
        <f>IFERROR(VLOOKUP(ROWS($BR$4:BR841),$BQ$4:$BR$2337,2,0),"")</f>
        <v>Kozielice (pow. pyrzycki, woj. zachodniopomorskie)</v>
      </c>
      <c r="BU841" s="98">
        <v>0</v>
      </c>
      <c r="BV841" s="98">
        <f>IF(ISNUMBER(SEARCH('ankieta ESG'!$G$187,BW841)),MAX($BV$3:BV840)+1,0)</f>
        <v>838</v>
      </c>
      <c r="BW841" s="134" t="s">
        <v>4841</v>
      </c>
      <c r="BX841" s="98">
        <v>0</v>
      </c>
      <c r="BY841" s="99" t="str">
        <f>IFERROR(VLOOKUP(ROWS($BW$4:BW841),$BV$4:$BW$2337,2,0),"")</f>
        <v>Kozielice (pow. pyrzycki, woj. zachodniopomorskie)</v>
      </c>
      <c r="BZ841" s="98">
        <v>0</v>
      </c>
      <c r="CA841" s="98">
        <f>IF(ISNUMBER(SEARCH('ankieta ESG'!$G$188,CB841)),MAX($CA$3:CA840)+1,0)</f>
        <v>838</v>
      </c>
      <c r="CB841" s="134" t="s">
        <v>4841</v>
      </c>
      <c r="CC841" s="98">
        <v>0</v>
      </c>
      <c r="CD841" s="99" t="str">
        <f>IFERROR(VLOOKUP(ROWS($CB$4:CB841),$CA$4:$CB$2337,2,0),"")</f>
        <v>Kozielice (pow. pyrzycki, woj. zachodniopomorskie)</v>
      </c>
      <c r="CE841" s="98">
        <v>0</v>
      </c>
      <c r="CF841" s="98">
        <f>IF(ISNUMBER(SEARCH('ankieta ESG'!$G$189,CG841)),MAX($CF$3:CF840)+1,0)</f>
        <v>838</v>
      </c>
      <c r="CG841" s="134" t="s">
        <v>4841</v>
      </c>
      <c r="CH841" s="98">
        <v>0</v>
      </c>
      <c r="CI841" s="99" t="str">
        <f>IFERROR(VLOOKUP(ROWS($CG$4:CG841),$CF$4:$CG$2337,2,0),"")</f>
        <v>Kozielice (pow. pyrzycki, woj. zachodniopomorskie)</v>
      </c>
      <c r="CJ841" s="98">
        <v>0</v>
      </c>
    </row>
    <row r="842" spans="2:88">
      <c r="B842" s="98">
        <f>IF(ISNUMBER(SEARCH('ankieta ESG'!$E$11,C842)),MAX(B$3:$B841)+1,0)</f>
        <v>839</v>
      </c>
      <c r="C842" s="99" t="s">
        <v>883</v>
      </c>
      <c r="D842" s="98">
        <v>0</v>
      </c>
      <c r="E842" s="99" t="str">
        <f>IFERROR(VLOOKUP(ROWS($C$4:C842),$B$4:$C$1385,2,0),"")</f>
        <v>23.70.B Produkcja pozostałych wyrobów z kamienia oraz cięcie, formowanie i wykończanie kamienia (PKD 2025)</v>
      </c>
      <c r="F842" s="98">
        <v>0</v>
      </c>
      <c r="AM842" s="98">
        <f>IF(ISNUMBER(SEARCH('ankieta ESG'!$G$180,AN842)),MAX(AM$3:$AM841)+1,0)</f>
        <v>839</v>
      </c>
      <c r="AN842" s="134" t="s">
        <v>4842</v>
      </c>
      <c r="AO842" s="98">
        <v>0</v>
      </c>
      <c r="AP842" s="99" t="str">
        <f>IFERROR(VLOOKUP(ROWS($AN$4:AN842),$AM$4:$AN$2337,2,0),"")</f>
        <v>Kozienice (pow. kozienicki, woj. mazowieckie)</v>
      </c>
      <c r="AQ842" s="98">
        <v>0</v>
      </c>
      <c r="AR842" s="98">
        <f>IF(ISNUMBER(SEARCH('ankieta ESG'!$G$181,AS842)),MAX($AR$3:AR841)+1,0)</f>
        <v>839</v>
      </c>
      <c r="AS842" s="134" t="s">
        <v>4842</v>
      </c>
      <c r="AT842" s="98">
        <v>0</v>
      </c>
      <c r="AU842" s="99" t="str">
        <f>IFERROR(VLOOKUP(ROWS($AS$4:AS842),$AR$4:$AS$2337,2,0),"")</f>
        <v>Kozienice (pow. kozienicki, woj. mazowieckie)</v>
      </c>
      <c r="AV842" s="98">
        <v>0</v>
      </c>
      <c r="AW842" s="98">
        <f>IF(ISNUMBER(SEARCH('ankieta ESG'!$G$182,AX842)),MAX($AW$3:AW841)+1,0)</f>
        <v>839</v>
      </c>
      <c r="AX842" s="134" t="s">
        <v>4842</v>
      </c>
      <c r="AY842" s="98">
        <v>0</v>
      </c>
      <c r="AZ842" s="99" t="str">
        <f>IFERROR(VLOOKUP(ROWS($AX$4:AX842),$AW$4:$AX$2337,2,0),"")</f>
        <v>Kozienice (pow. kozienicki, woj. mazowieckie)</v>
      </c>
      <c r="BA842" s="98">
        <v>0</v>
      </c>
      <c r="BB842" s="98">
        <f>IF(ISNUMBER(SEARCH('ankieta ESG'!$G$183,BC842)),MAX($BB$3:BB841)+1,0)</f>
        <v>839</v>
      </c>
      <c r="BC842" s="134" t="s">
        <v>4842</v>
      </c>
      <c r="BD842" s="98">
        <v>0</v>
      </c>
      <c r="BE842" s="99" t="str">
        <f>IFERROR(VLOOKUP(ROWS($BC$4:BC842),$BB$4:$BC$2337,2,0),"")</f>
        <v>Kozienice (pow. kozienicki, woj. mazowieckie)</v>
      </c>
      <c r="BF842" s="98">
        <v>0</v>
      </c>
      <c r="BG842" s="98">
        <f>IF(ISNUMBER(SEARCH('ankieta ESG'!$G$184,BH842)),MAX($BG$3:BG841)+1,0)</f>
        <v>839</v>
      </c>
      <c r="BH842" s="134" t="s">
        <v>4842</v>
      </c>
      <c r="BI842" s="98">
        <v>0</v>
      </c>
      <c r="BJ842" s="99" t="str">
        <f>IFERROR(VLOOKUP(ROWS($BH$4:BH842),$BG$4:$BH$2337,2,0),"")</f>
        <v>Kozienice (pow. kozienicki, woj. mazowieckie)</v>
      </c>
      <c r="BK842" s="98">
        <v>0</v>
      </c>
      <c r="BL842" s="98">
        <f>IF(ISNUMBER(SEARCH('ankieta ESG'!$G$185,BM842)),MAX($BL$3:BL841)+1,0)</f>
        <v>839</v>
      </c>
      <c r="BM842" s="134" t="s">
        <v>4842</v>
      </c>
      <c r="BN842" s="98">
        <v>0</v>
      </c>
      <c r="BO842" s="99" t="str">
        <f>IFERROR(VLOOKUP(ROWS($BM$4:BM842),$BL$4:$BM$2337,2,0),"")</f>
        <v>Kozienice (pow. kozienicki, woj. mazowieckie)</v>
      </c>
      <c r="BP842" s="98">
        <v>0</v>
      </c>
      <c r="BQ842" s="98">
        <f>IF(ISNUMBER(SEARCH('ankieta ESG'!$G$186,BR842)),MAX($BQ$3:BQ841)+1,0)</f>
        <v>839</v>
      </c>
      <c r="BR842" s="134" t="s">
        <v>4842</v>
      </c>
      <c r="BS842" s="98">
        <v>0</v>
      </c>
      <c r="BT842" s="99" t="str">
        <f>IFERROR(VLOOKUP(ROWS($BR$4:BR842),$BQ$4:$BR$2337,2,0),"")</f>
        <v>Kozienice (pow. kozienicki, woj. mazowieckie)</v>
      </c>
      <c r="BU842" s="98">
        <v>0</v>
      </c>
      <c r="BV842" s="98">
        <f>IF(ISNUMBER(SEARCH('ankieta ESG'!$G$187,BW842)),MAX($BV$3:BV841)+1,0)</f>
        <v>839</v>
      </c>
      <c r="BW842" s="134" t="s">
        <v>4842</v>
      </c>
      <c r="BX842" s="98">
        <v>0</v>
      </c>
      <c r="BY842" s="99" t="str">
        <f>IFERROR(VLOOKUP(ROWS($BW$4:BW842),$BV$4:$BW$2337,2,0),"")</f>
        <v>Kozienice (pow. kozienicki, woj. mazowieckie)</v>
      </c>
      <c r="BZ842" s="98">
        <v>0</v>
      </c>
      <c r="CA842" s="98">
        <f>IF(ISNUMBER(SEARCH('ankieta ESG'!$G$188,CB842)),MAX($CA$3:CA841)+1,0)</f>
        <v>839</v>
      </c>
      <c r="CB842" s="134" t="s">
        <v>4842</v>
      </c>
      <c r="CC842" s="98">
        <v>0</v>
      </c>
      <c r="CD842" s="99" t="str">
        <f>IFERROR(VLOOKUP(ROWS($CB$4:CB842),$CA$4:$CB$2337,2,0),"")</f>
        <v>Kozienice (pow. kozienicki, woj. mazowieckie)</v>
      </c>
      <c r="CE842" s="98">
        <v>0</v>
      </c>
      <c r="CF842" s="98">
        <f>IF(ISNUMBER(SEARCH('ankieta ESG'!$G$189,CG842)),MAX($CF$3:CF841)+1,0)</f>
        <v>839</v>
      </c>
      <c r="CG842" s="134" t="s">
        <v>4842</v>
      </c>
      <c r="CH842" s="98">
        <v>0</v>
      </c>
      <c r="CI842" s="99" t="str">
        <f>IFERROR(VLOOKUP(ROWS($CG$4:CG842),$CF$4:$CG$2337,2,0),"")</f>
        <v>Kozienice (pow. kozienicki, woj. mazowieckie)</v>
      </c>
      <c r="CJ842" s="98">
        <v>0</v>
      </c>
    </row>
    <row r="843" spans="2:88">
      <c r="B843" s="98">
        <f>IF(ISNUMBER(SEARCH('ankieta ESG'!$E$11,C843)),MAX(B$3:$B842)+1,0)</f>
        <v>840</v>
      </c>
      <c r="C843" s="99" t="s">
        <v>884</v>
      </c>
      <c r="D843" s="98">
        <v>0</v>
      </c>
      <c r="E843" s="99" t="str">
        <f>IFERROR(VLOOKUP(ROWS($C$4:C843),$B$4:$C$1385,2,0),"")</f>
        <v>23.91.Z Produkcja wyrobów ściernych (PKD 2025)</v>
      </c>
      <c r="F843" s="98">
        <v>0</v>
      </c>
      <c r="AM843" s="98">
        <f>IF(ISNUMBER(SEARCH('ankieta ESG'!$G$180,AN843)),MAX(AM$3:$AM842)+1,0)</f>
        <v>840</v>
      </c>
      <c r="AN843" s="134" t="s">
        <v>4843</v>
      </c>
      <c r="AO843" s="98">
        <v>0</v>
      </c>
      <c r="AP843" s="99" t="str">
        <f>IFERROR(VLOOKUP(ROWS($AN$4:AN843),$AM$4:$AN$2337,2,0),"")</f>
        <v>Kozłowo (pow. nidzicki, woj. warmińsko-mazurskie)</v>
      </c>
      <c r="AQ843" s="98">
        <v>0</v>
      </c>
      <c r="AR843" s="98">
        <f>IF(ISNUMBER(SEARCH('ankieta ESG'!$G$181,AS843)),MAX($AR$3:AR842)+1,0)</f>
        <v>840</v>
      </c>
      <c r="AS843" s="134" t="s">
        <v>4843</v>
      </c>
      <c r="AT843" s="98">
        <v>0</v>
      </c>
      <c r="AU843" s="99" t="str">
        <f>IFERROR(VLOOKUP(ROWS($AS$4:AS843),$AR$4:$AS$2337,2,0),"")</f>
        <v>Kozłowo (pow. nidzicki, woj. warmińsko-mazurskie)</v>
      </c>
      <c r="AV843" s="98">
        <v>0</v>
      </c>
      <c r="AW843" s="98">
        <f>IF(ISNUMBER(SEARCH('ankieta ESG'!$G$182,AX843)),MAX($AW$3:AW842)+1,0)</f>
        <v>840</v>
      </c>
      <c r="AX843" s="134" t="s">
        <v>4843</v>
      </c>
      <c r="AY843" s="98">
        <v>0</v>
      </c>
      <c r="AZ843" s="99" t="str">
        <f>IFERROR(VLOOKUP(ROWS($AX$4:AX843),$AW$4:$AX$2337,2,0),"")</f>
        <v>Kozłowo (pow. nidzicki, woj. warmińsko-mazurskie)</v>
      </c>
      <c r="BA843" s="98">
        <v>0</v>
      </c>
      <c r="BB843" s="98">
        <f>IF(ISNUMBER(SEARCH('ankieta ESG'!$G$183,BC843)),MAX($BB$3:BB842)+1,0)</f>
        <v>840</v>
      </c>
      <c r="BC843" s="134" t="s">
        <v>4843</v>
      </c>
      <c r="BD843" s="98">
        <v>0</v>
      </c>
      <c r="BE843" s="99" t="str">
        <f>IFERROR(VLOOKUP(ROWS($BC$4:BC843),$BB$4:$BC$2337,2,0),"")</f>
        <v>Kozłowo (pow. nidzicki, woj. warmińsko-mazurskie)</v>
      </c>
      <c r="BF843" s="98">
        <v>0</v>
      </c>
      <c r="BG843" s="98">
        <f>IF(ISNUMBER(SEARCH('ankieta ESG'!$G$184,BH843)),MAX($BG$3:BG842)+1,0)</f>
        <v>840</v>
      </c>
      <c r="BH843" s="134" t="s">
        <v>4843</v>
      </c>
      <c r="BI843" s="98">
        <v>0</v>
      </c>
      <c r="BJ843" s="99" t="str">
        <f>IFERROR(VLOOKUP(ROWS($BH$4:BH843),$BG$4:$BH$2337,2,0),"")</f>
        <v>Kozłowo (pow. nidzicki, woj. warmińsko-mazurskie)</v>
      </c>
      <c r="BK843" s="98">
        <v>0</v>
      </c>
      <c r="BL843" s="98">
        <f>IF(ISNUMBER(SEARCH('ankieta ESG'!$G$185,BM843)),MAX($BL$3:BL842)+1,0)</f>
        <v>840</v>
      </c>
      <c r="BM843" s="134" t="s">
        <v>4843</v>
      </c>
      <c r="BN843" s="98">
        <v>0</v>
      </c>
      <c r="BO843" s="99" t="str">
        <f>IFERROR(VLOOKUP(ROWS($BM$4:BM843),$BL$4:$BM$2337,2,0),"")</f>
        <v>Kozłowo (pow. nidzicki, woj. warmińsko-mazurskie)</v>
      </c>
      <c r="BP843" s="98">
        <v>0</v>
      </c>
      <c r="BQ843" s="98">
        <f>IF(ISNUMBER(SEARCH('ankieta ESG'!$G$186,BR843)),MAX($BQ$3:BQ842)+1,0)</f>
        <v>840</v>
      </c>
      <c r="BR843" s="134" t="s">
        <v>4843</v>
      </c>
      <c r="BS843" s="98">
        <v>0</v>
      </c>
      <c r="BT843" s="99" t="str">
        <f>IFERROR(VLOOKUP(ROWS($BR$4:BR843),$BQ$4:$BR$2337,2,0),"")</f>
        <v>Kozłowo (pow. nidzicki, woj. warmińsko-mazurskie)</v>
      </c>
      <c r="BU843" s="98">
        <v>0</v>
      </c>
      <c r="BV843" s="98">
        <f>IF(ISNUMBER(SEARCH('ankieta ESG'!$G$187,BW843)),MAX($BV$3:BV842)+1,0)</f>
        <v>840</v>
      </c>
      <c r="BW843" s="134" t="s">
        <v>4843</v>
      </c>
      <c r="BX843" s="98">
        <v>0</v>
      </c>
      <c r="BY843" s="99" t="str">
        <f>IFERROR(VLOOKUP(ROWS($BW$4:BW843),$BV$4:$BW$2337,2,0),"")</f>
        <v>Kozłowo (pow. nidzicki, woj. warmińsko-mazurskie)</v>
      </c>
      <c r="BZ843" s="98">
        <v>0</v>
      </c>
      <c r="CA843" s="98">
        <f>IF(ISNUMBER(SEARCH('ankieta ESG'!$G$188,CB843)),MAX($CA$3:CA842)+1,0)</f>
        <v>840</v>
      </c>
      <c r="CB843" s="134" t="s">
        <v>4843</v>
      </c>
      <c r="CC843" s="98">
        <v>0</v>
      </c>
      <c r="CD843" s="99" t="str">
        <f>IFERROR(VLOOKUP(ROWS($CB$4:CB843),$CA$4:$CB$2337,2,0),"")</f>
        <v>Kozłowo (pow. nidzicki, woj. warmińsko-mazurskie)</v>
      </c>
      <c r="CE843" s="98">
        <v>0</v>
      </c>
      <c r="CF843" s="98">
        <f>IF(ISNUMBER(SEARCH('ankieta ESG'!$G$189,CG843)),MAX($CF$3:CF842)+1,0)</f>
        <v>840</v>
      </c>
      <c r="CG843" s="134" t="s">
        <v>4843</v>
      </c>
      <c r="CH843" s="98">
        <v>0</v>
      </c>
      <c r="CI843" s="99" t="str">
        <f>IFERROR(VLOOKUP(ROWS($CG$4:CG843),$CF$4:$CG$2337,2,0),"")</f>
        <v>Kozłowo (pow. nidzicki, woj. warmińsko-mazurskie)</v>
      </c>
      <c r="CJ843" s="98">
        <v>0</v>
      </c>
    </row>
    <row r="844" spans="2:88">
      <c r="B844" s="98">
        <f>IF(ISNUMBER(SEARCH('ankieta ESG'!$E$11,C844)),MAX(B$3:$B843)+1,0)</f>
        <v>841</v>
      </c>
      <c r="C844" s="99" t="s">
        <v>885</v>
      </c>
      <c r="D844" s="98">
        <v>0</v>
      </c>
      <c r="E844" s="99" t="str">
        <f>IFERROR(VLOOKUP(ROWS($C$4:C844),$B$4:$C$1385,2,0),"")</f>
        <v>23.99.Z Produkcja pozostałych wyrobów z mineralnych surowców niemetalicznych, gdzie indziej niesklasyfikowana (PKD 2025)</v>
      </c>
      <c r="F844" s="98">
        <v>0</v>
      </c>
      <c r="AM844" s="98">
        <f>IF(ISNUMBER(SEARCH('ankieta ESG'!$G$180,AN844)),MAX(AM$3:$AM843)+1,0)</f>
        <v>841</v>
      </c>
      <c r="AN844" s="134" t="s">
        <v>4844</v>
      </c>
      <c r="AO844" s="98">
        <v>0</v>
      </c>
      <c r="AP844" s="99" t="str">
        <f>IFERROR(VLOOKUP(ROWS($AN$4:AN844),$AM$4:$AN$2337,2,0),"")</f>
        <v>Kozłów (pow. miechowski, woj. małopolskie)</v>
      </c>
      <c r="AQ844" s="98">
        <v>0</v>
      </c>
      <c r="AR844" s="98">
        <f>IF(ISNUMBER(SEARCH('ankieta ESG'!$G$181,AS844)),MAX($AR$3:AR843)+1,0)</f>
        <v>841</v>
      </c>
      <c r="AS844" s="134" t="s">
        <v>4844</v>
      </c>
      <c r="AT844" s="98">
        <v>0</v>
      </c>
      <c r="AU844" s="99" t="str">
        <f>IFERROR(VLOOKUP(ROWS($AS$4:AS844),$AR$4:$AS$2337,2,0),"")</f>
        <v>Kozłów (pow. miechowski, woj. małopolskie)</v>
      </c>
      <c r="AV844" s="98">
        <v>0</v>
      </c>
      <c r="AW844" s="98">
        <f>IF(ISNUMBER(SEARCH('ankieta ESG'!$G$182,AX844)),MAX($AW$3:AW843)+1,0)</f>
        <v>841</v>
      </c>
      <c r="AX844" s="134" t="s">
        <v>4844</v>
      </c>
      <c r="AY844" s="98">
        <v>0</v>
      </c>
      <c r="AZ844" s="99" t="str">
        <f>IFERROR(VLOOKUP(ROWS($AX$4:AX844),$AW$4:$AX$2337,2,0),"")</f>
        <v>Kozłów (pow. miechowski, woj. małopolskie)</v>
      </c>
      <c r="BA844" s="98">
        <v>0</v>
      </c>
      <c r="BB844" s="98">
        <f>IF(ISNUMBER(SEARCH('ankieta ESG'!$G$183,BC844)),MAX($BB$3:BB843)+1,0)</f>
        <v>841</v>
      </c>
      <c r="BC844" s="134" t="s">
        <v>4844</v>
      </c>
      <c r="BD844" s="98">
        <v>0</v>
      </c>
      <c r="BE844" s="99" t="str">
        <f>IFERROR(VLOOKUP(ROWS($BC$4:BC844),$BB$4:$BC$2337,2,0),"")</f>
        <v>Kozłów (pow. miechowski, woj. małopolskie)</v>
      </c>
      <c r="BF844" s="98">
        <v>0</v>
      </c>
      <c r="BG844" s="98">
        <f>IF(ISNUMBER(SEARCH('ankieta ESG'!$G$184,BH844)),MAX($BG$3:BG843)+1,0)</f>
        <v>841</v>
      </c>
      <c r="BH844" s="134" t="s">
        <v>4844</v>
      </c>
      <c r="BI844" s="98">
        <v>0</v>
      </c>
      <c r="BJ844" s="99" t="str">
        <f>IFERROR(VLOOKUP(ROWS($BH$4:BH844),$BG$4:$BH$2337,2,0),"")</f>
        <v>Kozłów (pow. miechowski, woj. małopolskie)</v>
      </c>
      <c r="BK844" s="98">
        <v>0</v>
      </c>
      <c r="BL844" s="98">
        <f>IF(ISNUMBER(SEARCH('ankieta ESG'!$G$185,BM844)),MAX($BL$3:BL843)+1,0)</f>
        <v>841</v>
      </c>
      <c r="BM844" s="134" t="s">
        <v>4844</v>
      </c>
      <c r="BN844" s="98">
        <v>0</v>
      </c>
      <c r="BO844" s="99" t="str">
        <f>IFERROR(VLOOKUP(ROWS($BM$4:BM844),$BL$4:$BM$2337,2,0),"")</f>
        <v>Kozłów (pow. miechowski, woj. małopolskie)</v>
      </c>
      <c r="BP844" s="98">
        <v>0</v>
      </c>
      <c r="BQ844" s="98">
        <f>IF(ISNUMBER(SEARCH('ankieta ESG'!$G$186,BR844)),MAX($BQ$3:BQ843)+1,0)</f>
        <v>841</v>
      </c>
      <c r="BR844" s="134" t="s">
        <v>4844</v>
      </c>
      <c r="BS844" s="98">
        <v>0</v>
      </c>
      <c r="BT844" s="99" t="str">
        <f>IFERROR(VLOOKUP(ROWS($BR$4:BR844),$BQ$4:$BR$2337,2,0),"")</f>
        <v>Kozłów (pow. miechowski, woj. małopolskie)</v>
      </c>
      <c r="BU844" s="98">
        <v>0</v>
      </c>
      <c r="BV844" s="98">
        <f>IF(ISNUMBER(SEARCH('ankieta ESG'!$G$187,BW844)),MAX($BV$3:BV843)+1,0)</f>
        <v>841</v>
      </c>
      <c r="BW844" s="134" t="s">
        <v>4844</v>
      </c>
      <c r="BX844" s="98">
        <v>0</v>
      </c>
      <c r="BY844" s="99" t="str">
        <f>IFERROR(VLOOKUP(ROWS($BW$4:BW844),$BV$4:$BW$2337,2,0),"")</f>
        <v>Kozłów (pow. miechowski, woj. małopolskie)</v>
      </c>
      <c r="BZ844" s="98">
        <v>0</v>
      </c>
      <c r="CA844" s="98">
        <f>IF(ISNUMBER(SEARCH('ankieta ESG'!$G$188,CB844)),MAX($CA$3:CA843)+1,0)</f>
        <v>841</v>
      </c>
      <c r="CB844" s="134" t="s">
        <v>4844</v>
      </c>
      <c r="CC844" s="98">
        <v>0</v>
      </c>
      <c r="CD844" s="99" t="str">
        <f>IFERROR(VLOOKUP(ROWS($CB$4:CB844),$CA$4:$CB$2337,2,0),"")</f>
        <v>Kozłów (pow. miechowski, woj. małopolskie)</v>
      </c>
      <c r="CE844" s="98">
        <v>0</v>
      </c>
      <c r="CF844" s="98">
        <f>IF(ISNUMBER(SEARCH('ankieta ESG'!$G$189,CG844)),MAX($CF$3:CF843)+1,0)</f>
        <v>841</v>
      </c>
      <c r="CG844" s="134" t="s">
        <v>4844</v>
      </c>
      <c r="CH844" s="98">
        <v>0</v>
      </c>
      <c r="CI844" s="99" t="str">
        <f>IFERROR(VLOOKUP(ROWS($CG$4:CG844),$CF$4:$CG$2337,2,0),"")</f>
        <v>Kozłów (pow. miechowski, woj. małopolskie)</v>
      </c>
      <c r="CJ844" s="98">
        <v>0</v>
      </c>
    </row>
    <row r="845" spans="2:88">
      <c r="B845" s="98">
        <f>IF(ISNUMBER(SEARCH('ankieta ESG'!$E$11,C845)),MAX(B$3:$B844)+1,0)</f>
        <v>842</v>
      </c>
      <c r="C845" s="99" t="s">
        <v>886</v>
      </c>
      <c r="D845" s="98">
        <v>0</v>
      </c>
      <c r="E845" s="99" t="str">
        <f>IFERROR(VLOOKUP(ROWS($C$4:C845),$B$4:$C$1385,2,0),"")</f>
        <v>24.10.Z Produkcja surówki, żelazostopów, żeliwa i stali oraz wyrobów hutniczych (PKD 2025)</v>
      </c>
      <c r="F845" s="98">
        <v>0</v>
      </c>
      <c r="AM845" s="98">
        <f>IF(ISNUMBER(SEARCH('ankieta ESG'!$G$180,AN845)),MAX(AM$3:$AM844)+1,0)</f>
        <v>842</v>
      </c>
      <c r="AN845" s="134" t="s">
        <v>4845</v>
      </c>
      <c r="AO845" s="98">
        <v>0</v>
      </c>
      <c r="AP845" s="99" t="str">
        <f>IFERROR(VLOOKUP(ROWS($AN$4:AN845),$AM$4:$AN$2337,2,0),"")</f>
        <v>Kozy (pow. bielski, woj. śląskie)</v>
      </c>
      <c r="AQ845" s="98">
        <v>0</v>
      </c>
      <c r="AR845" s="98">
        <f>IF(ISNUMBER(SEARCH('ankieta ESG'!$G$181,AS845)),MAX($AR$3:AR844)+1,0)</f>
        <v>842</v>
      </c>
      <c r="AS845" s="134" t="s">
        <v>4845</v>
      </c>
      <c r="AT845" s="98">
        <v>0</v>
      </c>
      <c r="AU845" s="99" t="str">
        <f>IFERROR(VLOOKUP(ROWS($AS$4:AS845),$AR$4:$AS$2337,2,0),"")</f>
        <v>Kozy (pow. bielski, woj. śląskie)</v>
      </c>
      <c r="AV845" s="98">
        <v>0</v>
      </c>
      <c r="AW845" s="98">
        <f>IF(ISNUMBER(SEARCH('ankieta ESG'!$G$182,AX845)),MAX($AW$3:AW844)+1,0)</f>
        <v>842</v>
      </c>
      <c r="AX845" s="134" t="s">
        <v>4845</v>
      </c>
      <c r="AY845" s="98">
        <v>0</v>
      </c>
      <c r="AZ845" s="99" t="str">
        <f>IFERROR(VLOOKUP(ROWS($AX$4:AX845),$AW$4:$AX$2337,2,0),"")</f>
        <v>Kozy (pow. bielski, woj. śląskie)</v>
      </c>
      <c r="BA845" s="98">
        <v>0</v>
      </c>
      <c r="BB845" s="98">
        <f>IF(ISNUMBER(SEARCH('ankieta ESG'!$G$183,BC845)),MAX($BB$3:BB844)+1,0)</f>
        <v>842</v>
      </c>
      <c r="BC845" s="134" t="s">
        <v>4845</v>
      </c>
      <c r="BD845" s="98">
        <v>0</v>
      </c>
      <c r="BE845" s="99" t="str">
        <f>IFERROR(VLOOKUP(ROWS($BC$4:BC845),$BB$4:$BC$2337,2,0),"")</f>
        <v>Kozy (pow. bielski, woj. śląskie)</v>
      </c>
      <c r="BF845" s="98">
        <v>0</v>
      </c>
      <c r="BG845" s="98">
        <f>IF(ISNUMBER(SEARCH('ankieta ESG'!$G$184,BH845)),MAX($BG$3:BG844)+1,0)</f>
        <v>842</v>
      </c>
      <c r="BH845" s="134" t="s">
        <v>4845</v>
      </c>
      <c r="BI845" s="98">
        <v>0</v>
      </c>
      <c r="BJ845" s="99" t="str">
        <f>IFERROR(VLOOKUP(ROWS($BH$4:BH845),$BG$4:$BH$2337,2,0),"")</f>
        <v>Kozy (pow. bielski, woj. śląskie)</v>
      </c>
      <c r="BK845" s="98">
        <v>0</v>
      </c>
      <c r="BL845" s="98">
        <f>IF(ISNUMBER(SEARCH('ankieta ESG'!$G$185,BM845)),MAX($BL$3:BL844)+1,0)</f>
        <v>842</v>
      </c>
      <c r="BM845" s="134" t="s">
        <v>4845</v>
      </c>
      <c r="BN845" s="98">
        <v>0</v>
      </c>
      <c r="BO845" s="99" t="str">
        <f>IFERROR(VLOOKUP(ROWS($BM$4:BM845),$BL$4:$BM$2337,2,0),"")</f>
        <v>Kozy (pow. bielski, woj. śląskie)</v>
      </c>
      <c r="BP845" s="98">
        <v>0</v>
      </c>
      <c r="BQ845" s="98">
        <f>IF(ISNUMBER(SEARCH('ankieta ESG'!$G$186,BR845)),MAX($BQ$3:BQ844)+1,0)</f>
        <v>842</v>
      </c>
      <c r="BR845" s="134" t="s">
        <v>4845</v>
      </c>
      <c r="BS845" s="98">
        <v>0</v>
      </c>
      <c r="BT845" s="99" t="str">
        <f>IFERROR(VLOOKUP(ROWS($BR$4:BR845),$BQ$4:$BR$2337,2,0),"")</f>
        <v>Kozy (pow. bielski, woj. śląskie)</v>
      </c>
      <c r="BU845" s="98">
        <v>0</v>
      </c>
      <c r="BV845" s="98">
        <f>IF(ISNUMBER(SEARCH('ankieta ESG'!$G$187,BW845)),MAX($BV$3:BV844)+1,0)</f>
        <v>842</v>
      </c>
      <c r="BW845" s="134" t="s">
        <v>4845</v>
      </c>
      <c r="BX845" s="98">
        <v>0</v>
      </c>
      <c r="BY845" s="99" t="str">
        <f>IFERROR(VLOOKUP(ROWS($BW$4:BW845),$BV$4:$BW$2337,2,0),"")</f>
        <v>Kozy (pow. bielski, woj. śląskie)</v>
      </c>
      <c r="BZ845" s="98">
        <v>0</v>
      </c>
      <c r="CA845" s="98">
        <f>IF(ISNUMBER(SEARCH('ankieta ESG'!$G$188,CB845)),MAX($CA$3:CA844)+1,0)</f>
        <v>842</v>
      </c>
      <c r="CB845" s="134" t="s">
        <v>4845</v>
      </c>
      <c r="CC845" s="98">
        <v>0</v>
      </c>
      <c r="CD845" s="99" t="str">
        <f>IFERROR(VLOOKUP(ROWS($CB$4:CB845),$CA$4:$CB$2337,2,0),"")</f>
        <v>Kozy (pow. bielski, woj. śląskie)</v>
      </c>
      <c r="CE845" s="98">
        <v>0</v>
      </c>
      <c r="CF845" s="98">
        <f>IF(ISNUMBER(SEARCH('ankieta ESG'!$G$189,CG845)),MAX($CF$3:CF844)+1,0)</f>
        <v>842</v>
      </c>
      <c r="CG845" s="134" t="s">
        <v>4845</v>
      </c>
      <c r="CH845" s="98">
        <v>0</v>
      </c>
      <c r="CI845" s="99" t="str">
        <f>IFERROR(VLOOKUP(ROWS($CG$4:CG845),$CF$4:$CG$2337,2,0),"")</f>
        <v>Kozy (pow. bielski, woj. śląskie)</v>
      </c>
      <c r="CJ845" s="98">
        <v>0</v>
      </c>
    </row>
    <row r="846" spans="2:88">
      <c r="B846" s="98">
        <f>IF(ISNUMBER(SEARCH('ankieta ESG'!$E$11,C846)),MAX(B$3:$B845)+1,0)</f>
        <v>843</v>
      </c>
      <c r="C846" s="99" t="s">
        <v>887</v>
      </c>
      <c r="D846" s="98">
        <v>0</v>
      </c>
      <c r="E846" s="99" t="str">
        <f>IFERROR(VLOOKUP(ROWS($C$4:C846),$B$4:$C$1385,2,0),"")</f>
        <v>24.20.Z Produkcja rur, przewodów, kształtowników zamkniętych i łączników, ze stali (PKD 2025)</v>
      </c>
      <c r="F846" s="98">
        <v>0</v>
      </c>
      <c r="AM846" s="98">
        <f>IF(ISNUMBER(SEARCH('ankieta ESG'!$G$180,AN846)),MAX(AM$3:$AM845)+1,0)</f>
        <v>843</v>
      </c>
      <c r="AN846" s="134" t="s">
        <v>4846</v>
      </c>
      <c r="AO846" s="98">
        <v>0</v>
      </c>
      <c r="AP846" s="99" t="str">
        <f>IFERROR(VLOOKUP(ROWS($AN$4:AN846),$AM$4:$AN$2337,2,0),"")</f>
        <v>Koźmin Wielkopolski (pow. krotoszyński, woj. wielkopolskie)</v>
      </c>
      <c r="AQ846" s="98">
        <v>0</v>
      </c>
      <c r="AR846" s="98">
        <f>IF(ISNUMBER(SEARCH('ankieta ESG'!$G$181,AS846)),MAX($AR$3:AR845)+1,0)</f>
        <v>843</v>
      </c>
      <c r="AS846" s="134" t="s">
        <v>4846</v>
      </c>
      <c r="AT846" s="98">
        <v>0</v>
      </c>
      <c r="AU846" s="99" t="str">
        <f>IFERROR(VLOOKUP(ROWS($AS$4:AS846),$AR$4:$AS$2337,2,0),"")</f>
        <v>Koźmin Wielkopolski (pow. krotoszyński, woj. wielkopolskie)</v>
      </c>
      <c r="AV846" s="98">
        <v>0</v>
      </c>
      <c r="AW846" s="98">
        <f>IF(ISNUMBER(SEARCH('ankieta ESG'!$G$182,AX846)),MAX($AW$3:AW845)+1,0)</f>
        <v>843</v>
      </c>
      <c r="AX846" s="134" t="s">
        <v>4846</v>
      </c>
      <c r="AY846" s="98">
        <v>0</v>
      </c>
      <c r="AZ846" s="99" t="str">
        <f>IFERROR(VLOOKUP(ROWS($AX$4:AX846),$AW$4:$AX$2337,2,0),"")</f>
        <v>Koźmin Wielkopolski (pow. krotoszyński, woj. wielkopolskie)</v>
      </c>
      <c r="BA846" s="98">
        <v>0</v>
      </c>
      <c r="BB846" s="98">
        <f>IF(ISNUMBER(SEARCH('ankieta ESG'!$G$183,BC846)),MAX($BB$3:BB845)+1,0)</f>
        <v>843</v>
      </c>
      <c r="BC846" s="134" t="s">
        <v>4846</v>
      </c>
      <c r="BD846" s="98">
        <v>0</v>
      </c>
      <c r="BE846" s="99" t="str">
        <f>IFERROR(VLOOKUP(ROWS($BC$4:BC846),$BB$4:$BC$2337,2,0),"")</f>
        <v>Koźmin Wielkopolski (pow. krotoszyński, woj. wielkopolskie)</v>
      </c>
      <c r="BF846" s="98">
        <v>0</v>
      </c>
      <c r="BG846" s="98">
        <f>IF(ISNUMBER(SEARCH('ankieta ESG'!$G$184,BH846)),MAX($BG$3:BG845)+1,0)</f>
        <v>843</v>
      </c>
      <c r="BH846" s="134" t="s">
        <v>4846</v>
      </c>
      <c r="BI846" s="98">
        <v>0</v>
      </c>
      <c r="BJ846" s="99" t="str">
        <f>IFERROR(VLOOKUP(ROWS($BH$4:BH846),$BG$4:$BH$2337,2,0),"")</f>
        <v>Koźmin Wielkopolski (pow. krotoszyński, woj. wielkopolskie)</v>
      </c>
      <c r="BK846" s="98">
        <v>0</v>
      </c>
      <c r="BL846" s="98">
        <f>IF(ISNUMBER(SEARCH('ankieta ESG'!$G$185,BM846)),MAX($BL$3:BL845)+1,0)</f>
        <v>843</v>
      </c>
      <c r="BM846" s="134" t="s">
        <v>4846</v>
      </c>
      <c r="BN846" s="98">
        <v>0</v>
      </c>
      <c r="BO846" s="99" t="str">
        <f>IFERROR(VLOOKUP(ROWS($BM$4:BM846),$BL$4:$BM$2337,2,0),"")</f>
        <v>Koźmin Wielkopolski (pow. krotoszyński, woj. wielkopolskie)</v>
      </c>
      <c r="BP846" s="98">
        <v>0</v>
      </c>
      <c r="BQ846" s="98">
        <f>IF(ISNUMBER(SEARCH('ankieta ESG'!$G$186,BR846)),MAX($BQ$3:BQ845)+1,0)</f>
        <v>843</v>
      </c>
      <c r="BR846" s="134" t="s">
        <v>4846</v>
      </c>
      <c r="BS846" s="98">
        <v>0</v>
      </c>
      <c r="BT846" s="99" t="str">
        <f>IFERROR(VLOOKUP(ROWS($BR$4:BR846),$BQ$4:$BR$2337,2,0),"")</f>
        <v>Koźmin Wielkopolski (pow. krotoszyński, woj. wielkopolskie)</v>
      </c>
      <c r="BU846" s="98">
        <v>0</v>
      </c>
      <c r="BV846" s="98">
        <f>IF(ISNUMBER(SEARCH('ankieta ESG'!$G$187,BW846)),MAX($BV$3:BV845)+1,0)</f>
        <v>843</v>
      </c>
      <c r="BW846" s="134" t="s">
        <v>4846</v>
      </c>
      <c r="BX846" s="98">
        <v>0</v>
      </c>
      <c r="BY846" s="99" t="str">
        <f>IFERROR(VLOOKUP(ROWS($BW$4:BW846),$BV$4:$BW$2337,2,0),"")</f>
        <v>Koźmin Wielkopolski (pow. krotoszyński, woj. wielkopolskie)</v>
      </c>
      <c r="BZ846" s="98">
        <v>0</v>
      </c>
      <c r="CA846" s="98">
        <f>IF(ISNUMBER(SEARCH('ankieta ESG'!$G$188,CB846)),MAX($CA$3:CA845)+1,0)</f>
        <v>843</v>
      </c>
      <c r="CB846" s="134" t="s">
        <v>4846</v>
      </c>
      <c r="CC846" s="98">
        <v>0</v>
      </c>
      <c r="CD846" s="99" t="str">
        <f>IFERROR(VLOOKUP(ROWS($CB$4:CB846),$CA$4:$CB$2337,2,0),"")</f>
        <v>Koźmin Wielkopolski (pow. krotoszyński, woj. wielkopolskie)</v>
      </c>
      <c r="CE846" s="98">
        <v>0</v>
      </c>
      <c r="CF846" s="98">
        <f>IF(ISNUMBER(SEARCH('ankieta ESG'!$G$189,CG846)),MAX($CF$3:CF845)+1,0)</f>
        <v>843</v>
      </c>
      <c r="CG846" s="134" t="s">
        <v>4846</v>
      </c>
      <c r="CH846" s="98">
        <v>0</v>
      </c>
      <c r="CI846" s="99" t="str">
        <f>IFERROR(VLOOKUP(ROWS($CG$4:CG846),$CF$4:$CG$2337,2,0),"")</f>
        <v>Koźmin Wielkopolski (pow. krotoszyński, woj. wielkopolskie)</v>
      </c>
      <c r="CJ846" s="98">
        <v>0</v>
      </c>
    </row>
    <row r="847" spans="2:88">
      <c r="B847" s="98">
        <f>IF(ISNUMBER(SEARCH('ankieta ESG'!$E$11,C847)),MAX(B$3:$B846)+1,0)</f>
        <v>844</v>
      </c>
      <c r="C847" s="99" t="s">
        <v>888</v>
      </c>
      <c r="D847" s="98">
        <v>0</v>
      </c>
      <c r="E847" s="99" t="str">
        <f>IFERROR(VLOOKUP(ROWS($C$4:C847),$B$4:$C$1385,2,0),"")</f>
        <v>24.31.Z Produkcja prętów ciągnionych na zimno (PKD 2025)</v>
      </c>
      <c r="F847" s="98">
        <v>0</v>
      </c>
      <c r="AM847" s="98">
        <f>IF(ISNUMBER(SEARCH('ankieta ESG'!$G$180,AN847)),MAX(AM$3:$AM846)+1,0)</f>
        <v>844</v>
      </c>
      <c r="AN847" s="134" t="s">
        <v>4847</v>
      </c>
      <c r="AO847" s="98">
        <v>0</v>
      </c>
      <c r="AP847" s="99" t="str">
        <f>IFERROR(VLOOKUP(ROWS($AN$4:AN847),$AM$4:$AN$2337,2,0),"")</f>
        <v>Koźminek (pow. kaliski, woj. wielkopolskie)</v>
      </c>
      <c r="AQ847" s="98">
        <v>0</v>
      </c>
      <c r="AR847" s="98">
        <f>IF(ISNUMBER(SEARCH('ankieta ESG'!$G$181,AS847)),MAX($AR$3:AR846)+1,0)</f>
        <v>844</v>
      </c>
      <c r="AS847" s="134" t="s">
        <v>4847</v>
      </c>
      <c r="AT847" s="98">
        <v>0</v>
      </c>
      <c r="AU847" s="99" t="str">
        <f>IFERROR(VLOOKUP(ROWS($AS$4:AS847),$AR$4:$AS$2337,2,0),"")</f>
        <v>Koźminek (pow. kaliski, woj. wielkopolskie)</v>
      </c>
      <c r="AV847" s="98">
        <v>0</v>
      </c>
      <c r="AW847" s="98">
        <f>IF(ISNUMBER(SEARCH('ankieta ESG'!$G$182,AX847)),MAX($AW$3:AW846)+1,0)</f>
        <v>844</v>
      </c>
      <c r="AX847" s="134" t="s">
        <v>4847</v>
      </c>
      <c r="AY847" s="98">
        <v>0</v>
      </c>
      <c r="AZ847" s="99" t="str">
        <f>IFERROR(VLOOKUP(ROWS($AX$4:AX847),$AW$4:$AX$2337,2,0),"")</f>
        <v>Koźminek (pow. kaliski, woj. wielkopolskie)</v>
      </c>
      <c r="BA847" s="98">
        <v>0</v>
      </c>
      <c r="BB847" s="98">
        <f>IF(ISNUMBER(SEARCH('ankieta ESG'!$G$183,BC847)),MAX($BB$3:BB846)+1,0)</f>
        <v>844</v>
      </c>
      <c r="BC847" s="134" t="s">
        <v>4847</v>
      </c>
      <c r="BD847" s="98">
        <v>0</v>
      </c>
      <c r="BE847" s="99" t="str">
        <f>IFERROR(VLOOKUP(ROWS($BC$4:BC847),$BB$4:$BC$2337,2,0),"")</f>
        <v>Koźminek (pow. kaliski, woj. wielkopolskie)</v>
      </c>
      <c r="BF847" s="98">
        <v>0</v>
      </c>
      <c r="BG847" s="98">
        <f>IF(ISNUMBER(SEARCH('ankieta ESG'!$G$184,BH847)),MAX($BG$3:BG846)+1,0)</f>
        <v>844</v>
      </c>
      <c r="BH847" s="134" t="s">
        <v>4847</v>
      </c>
      <c r="BI847" s="98">
        <v>0</v>
      </c>
      <c r="BJ847" s="99" t="str">
        <f>IFERROR(VLOOKUP(ROWS($BH$4:BH847),$BG$4:$BH$2337,2,0),"")</f>
        <v>Koźminek (pow. kaliski, woj. wielkopolskie)</v>
      </c>
      <c r="BK847" s="98">
        <v>0</v>
      </c>
      <c r="BL847" s="98">
        <f>IF(ISNUMBER(SEARCH('ankieta ESG'!$G$185,BM847)),MAX($BL$3:BL846)+1,0)</f>
        <v>844</v>
      </c>
      <c r="BM847" s="134" t="s">
        <v>4847</v>
      </c>
      <c r="BN847" s="98">
        <v>0</v>
      </c>
      <c r="BO847" s="99" t="str">
        <f>IFERROR(VLOOKUP(ROWS($BM$4:BM847),$BL$4:$BM$2337,2,0),"")</f>
        <v>Koźminek (pow. kaliski, woj. wielkopolskie)</v>
      </c>
      <c r="BP847" s="98">
        <v>0</v>
      </c>
      <c r="BQ847" s="98">
        <f>IF(ISNUMBER(SEARCH('ankieta ESG'!$G$186,BR847)),MAX($BQ$3:BQ846)+1,0)</f>
        <v>844</v>
      </c>
      <c r="BR847" s="134" t="s">
        <v>4847</v>
      </c>
      <c r="BS847" s="98">
        <v>0</v>
      </c>
      <c r="BT847" s="99" t="str">
        <f>IFERROR(VLOOKUP(ROWS($BR$4:BR847),$BQ$4:$BR$2337,2,0),"")</f>
        <v>Koźminek (pow. kaliski, woj. wielkopolskie)</v>
      </c>
      <c r="BU847" s="98">
        <v>0</v>
      </c>
      <c r="BV847" s="98">
        <f>IF(ISNUMBER(SEARCH('ankieta ESG'!$G$187,BW847)),MAX($BV$3:BV846)+1,0)</f>
        <v>844</v>
      </c>
      <c r="BW847" s="134" t="s">
        <v>4847</v>
      </c>
      <c r="BX847" s="98">
        <v>0</v>
      </c>
      <c r="BY847" s="99" t="str">
        <f>IFERROR(VLOOKUP(ROWS($BW$4:BW847),$BV$4:$BW$2337,2,0),"")</f>
        <v>Koźminek (pow. kaliski, woj. wielkopolskie)</v>
      </c>
      <c r="BZ847" s="98">
        <v>0</v>
      </c>
      <c r="CA847" s="98">
        <f>IF(ISNUMBER(SEARCH('ankieta ESG'!$G$188,CB847)),MAX($CA$3:CA846)+1,0)</f>
        <v>844</v>
      </c>
      <c r="CB847" s="134" t="s">
        <v>4847</v>
      </c>
      <c r="CC847" s="98">
        <v>0</v>
      </c>
      <c r="CD847" s="99" t="str">
        <f>IFERROR(VLOOKUP(ROWS($CB$4:CB847),$CA$4:$CB$2337,2,0),"")</f>
        <v>Koźminek (pow. kaliski, woj. wielkopolskie)</v>
      </c>
      <c r="CE847" s="98">
        <v>0</v>
      </c>
      <c r="CF847" s="98">
        <f>IF(ISNUMBER(SEARCH('ankieta ESG'!$G$189,CG847)),MAX($CF$3:CF846)+1,0)</f>
        <v>844</v>
      </c>
      <c r="CG847" s="134" t="s">
        <v>4847</v>
      </c>
      <c r="CH847" s="98">
        <v>0</v>
      </c>
      <c r="CI847" s="99" t="str">
        <f>IFERROR(VLOOKUP(ROWS($CG$4:CG847),$CF$4:$CG$2337,2,0),"")</f>
        <v>Koźminek (pow. kaliski, woj. wielkopolskie)</v>
      </c>
      <c r="CJ847" s="98">
        <v>0</v>
      </c>
    </row>
    <row r="848" spans="2:88">
      <c r="B848" s="98">
        <f>IF(ISNUMBER(SEARCH('ankieta ESG'!$E$11,C848)),MAX(B$3:$B847)+1,0)</f>
        <v>845</v>
      </c>
      <c r="C848" s="99" t="s">
        <v>889</v>
      </c>
      <c r="D848" s="98">
        <v>0</v>
      </c>
      <c r="E848" s="99" t="str">
        <f>IFERROR(VLOOKUP(ROWS($C$4:C848),$B$4:$C$1385,2,0),"")</f>
        <v>24.32.Z Produkcja wyrobów płaskich walcowanych na zimno (PKD 2025)</v>
      </c>
      <c r="F848" s="98">
        <v>0</v>
      </c>
      <c r="AM848" s="98">
        <f>IF(ISNUMBER(SEARCH('ankieta ESG'!$G$180,AN848)),MAX(AM$3:$AM847)+1,0)</f>
        <v>845</v>
      </c>
      <c r="AN848" s="134" t="s">
        <v>4848</v>
      </c>
      <c r="AO848" s="98">
        <v>0</v>
      </c>
      <c r="AP848" s="99" t="str">
        <f>IFERROR(VLOOKUP(ROWS($AN$4:AN848),$AM$4:$AN$2337,2,0),"")</f>
        <v>Kożuchów (pow. nowosolski, woj. lubuskie)</v>
      </c>
      <c r="AQ848" s="98">
        <v>0</v>
      </c>
      <c r="AR848" s="98">
        <f>IF(ISNUMBER(SEARCH('ankieta ESG'!$G$181,AS848)),MAX($AR$3:AR847)+1,0)</f>
        <v>845</v>
      </c>
      <c r="AS848" s="134" t="s">
        <v>4848</v>
      </c>
      <c r="AT848" s="98">
        <v>0</v>
      </c>
      <c r="AU848" s="99" t="str">
        <f>IFERROR(VLOOKUP(ROWS($AS$4:AS848),$AR$4:$AS$2337,2,0),"")</f>
        <v>Kożuchów (pow. nowosolski, woj. lubuskie)</v>
      </c>
      <c r="AV848" s="98">
        <v>0</v>
      </c>
      <c r="AW848" s="98">
        <f>IF(ISNUMBER(SEARCH('ankieta ESG'!$G$182,AX848)),MAX($AW$3:AW847)+1,0)</f>
        <v>845</v>
      </c>
      <c r="AX848" s="134" t="s">
        <v>4848</v>
      </c>
      <c r="AY848" s="98">
        <v>0</v>
      </c>
      <c r="AZ848" s="99" t="str">
        <f>IFERROR(VLOOKUP(ROWS($AX$4:AX848),$AW$4:$AX$2337,2,0),"")</f>
        <v>Kożuchów (pow. nowosolski, woj. lubuskie)</v>
      </c>
      <c r="BA848" s="98">
        <v>0</v>
      </c>
      <c r="BB848" s="98">
        <f>IF(ISNUMBER(SEARCH('ankieta ESG'!$G$183,BC848)),MAX($BB$3:BB847)+1,0)</f>
        <v>845</v>
      </c>
      <c r="BC848" s="134" t="s">
        <v>4848</v>
      </c>
      <c r="BD848" s="98">
        <v>0</v>
      </c>
      <c r="BE848" s="99" t="str">
        <f>IFERROR(VLOOKUP(ROWS($BC$4:BC848),$BB$4:$BC$2337,2,0),"")</f>
        <v>Kożuchów (pow. nowosolski, woj. lubuskie)</v>
      </c>
      <c r="BF848" s="98">
        <v>0</v>
      </c>
      <c r="BG848" s="98">
        <f>IF(ISNUMBER(SEARCH('ankieta ESG'!$G$184,BH848)),MAX($BG$3:BG847)+1,0)</f>
        <v>845</v>
      </c>
      <c r="BH848" s="134" t="s">
        <v>4848</v>
      </c>
      <c r="BI848" s="98">
        <v>0</v>
      </c>
      <c r="BJ848" s="99" t="str">
        <f>IFERROR(VLOOKUP(ROWS($BH$4:BH848),$BG$4:$BH$2337,2,0),"")</f>
        <v>Kożuchów (pow. nowosolski, woj. lubuskie)</v>
      </c>
      <c r="BK848" s="98">
        <v>0</v>
      </c>
      <c r="BL848" s="98">
        <f>IF(ISNUMBER(SEARCH('ankieta ESG'!$G$185,BM848)),MAX($BL$3:BL847)+1,0)</f>
        <v>845</v>
      </c>
      <c r="BM848" s="134" t="s">
        <v>4848</v>
      </c>
      <c r="BN848" s="98">
        <v>0</v>
      </c>
      <c r="BO848" s="99" t="str">
        <f>IFERROR(VLOOKUP(ROWS($BM$4:BM848),$BL$4:$BM$2337,2,0),"")</f>
        <v>Kożuchów (pow. nowosolski, woj. lubuskie)</v>
      </c>
      <c r="BP848" s="98">
        <v>0</v>
      </c>
      <c r="BQ848" s="98">
        <f>IF(ISNUMBER(SEARCH('ankieta ESG'!$G$186,BR848)),MAX($BQ$3:BQ847)+1,0)</f>
        <v>845</v>
      </c>
      <c r="BR848" s="134" t="s">
        <v>4848</v>
      </c>
      <c r="BS848" s="98">
        <v>0</v>
      </c>
      <c r="BT848" s="99" t="str">
        <f>IFERROR(VLOOKUP(ROWS($BR$4:BR848),$BQ$4:$BR$2337,2,0),"")</f>
        <v>Kożuchów (pow. nowosolski, woj. lubuskie)</v>
      </c>
      <c r="BU848" s="98">
        <v>0</v>
      </c>
      <c r="BV848" s="98">
        <f>IF(ISNUMBER(SEARCH('ankieta ESG'!$G$187,BW848)),MAX($BV$3:BV847)+1,0)</f>
        <v>845</v>
      </c>
      <c r="BW848" s="134" t="s">
        <v>4848</v>
      </c>
      <c r="BX848" s="98">
        <v>0</v>
      </c>
      <c r="BY848" s="99" t="str">
        <f>IFERROR(VLOOKUP(ROWS($BW$4:BW848),$BV$4:$BW$2337,2,0),"")</f>
        <v>Kożuchów (pow. nowosolski, woj. lubuskie)</v>
      </c>
      <c r="BZ848" s="98">
        <v>0</v>
      </c>
      <c r="CA848" s="98">
        <f>IF(ISNUMBER(SEARCH('ankieta ESG'!$G$188,CB848)),MAX($CA$3:CA847)+1,0)</f>
        <v>845</v>
      </c>
      <c r="CB848" s="134" t="s">
        <v>4848</v>
      </c>
      <c r="CC848" s="98">
        <v>0</v>
      </c>
      <c r="CD848" s="99" t="str">
        <f>IFERROR(VLOOKUP(ROWS($CB$4:CB848),$CA$4:$CB$2337,2,0),"")</f>
        <v>Kożuchów (pow. nowosolski, woj. lubuskie)</v>
      </c>
      <c r="CE848" s="98">
        <v>0</v>
      </c>
      <c r="CF848" s="98">
        <f>IF(ISNUMBER(SEARCH('ankieta ESG'!$G$189,CG848)),MAX($CF$3:CF847)+1,0)</f>
        <v>845</v>
      </c>
      <c r="CG848" s="134" t="s">
        <v>4848</v>
      </c>
      <c r="CH848" s="98">
        <v>0</v>
      </c>
      <c r="CI848" s="99" t="str">
        <f>IFERROR(VLOOKUP(ROWS($CG$4:CG848),$CF$4:$CG$2337,2,0),"")</f>
        <v>Kożuchów (pow. nowosolski, woj. lubuskie)</v>
      </c>
      <c r="CJ848" s="98">
        <v>0</v>
      </c>
    </row>
    <row r="849" spans="2:88">
      <c r="B849" s="98">
        <f>IF(ISNUMBER(SEARCH('ankieta ESG'!$E$11,C849)),MAX(B$3:$B848)+1,0)</f>
        <v>846</v>
      </c>
      <c r="C849" s="99" t="s">
        <v>890</v>
      </c>
      <c r="D849" s="98">
        <v>0</v>
      </c>
      <c r="E849" s="99" t="str">
        <f>IFERROR(VLOOKUP(ROWS($C$4:C849),$B$4:$C$1385,2,0),"")</f>
        <v>24.33.Z Produkcja wyrobów formowanych na zimno (PKD 2025)</v>
      </c>
      <c r="F849" s="98">
        <v>0</v>
      </c>
      <c r="AM849" s="98">
        <f>IF(ISNUMBER(SEARCH('ankieta ESG'!$G$180,AN849)),MAX(AM$3:$AM848)+1,0)</f>
        <v>846</v>
      </c>
      <c r="AN849" s="134" t="s">
        <v>4849</v>
      </c>
      <c r="AO849" s="98">
        <v>0</v>
      </c>
      <c r="AP849" s="99" t="str">
        <f>IFERROR(VLOOKUP(ROWS($AN$4:AN849),$AM$4:$AN$2337,2,0),"")</f>
        <v>Kórnik (pow. poznański, woj. wielkopolskie)</v>
      </c>
      <c r="AQ849" s="98">
        <v>0</v>
      </c>
      <c r="AR849" s="98">
        <f>IF(ISNUMBER(SEARCH('ankieta ESG'!$G$181,AS849)),MAX($AR$3:AR848)+1,0)</f>
        <v>846</v>
      </c>
      <c r="AS849" s="134" t="s">
        <v>4849</v>
      </c>
      <c r="AT849" s="98">
        <v>0</v>
      </c>
      <c r="AU849" s="99" t="str">
        <f>IFERROR(VLOOKUP(ROWS($AS$4:AS849),$AR$4:$AS$2337,2,0),"")</f>
        <v>Kórnik (pow. poznański, woj. wielkopolskie)</v>
      </c>
      <c r="AV849" s="98">
        <v>0</v>
      </c>
      <c r="AW849" s="98">
        <f>IF(ISNUMBER(SEARCH('ankieta ESG'!$G$182,AX849)),MAX($AW$3:AW848)+1,0)</f>
        <v>846</v>
      </c>
      <c r="AX849" s="134" t="s">
        <v>4849</v>
      </c>
      <c r="AY849" s="98">
        <v>0</v>
      </c>
      <c r="AZ849" s="99" t="str">
        <f>IFERROR(VLOOKUP(ROWS($AX$4:AX849),$AW$4:$AX$2337,2,0),"")</f>
        <v>Kórnik (pow. poznański, woj. wielkopolskie)</v>
      </c>
      <c r="BA849" s="98">
        <v>0</v>
      </c>
      <c r="BB849" s="98">
        <f>IF(ISNUMBER(SEARCH('ankieta ESG'!$G$183,BC849)),MAX($BB$3:BB848)+1,0)</f>
        <v>846</v>
      </c>
      <c r="BC849" s="134" t="s">
        <v>4849</v>
      </c>
      <c r="BD849" s="98">
        <v>0</v>
      </c>
      <c r="BE849" s="99" t="str">
        <f>IFERROR(VLOOKUP(ROWS($BC$4:BC849),$BB$4:$BC$2337,2,0),"")</f>
        <v>Kórnik (pow. poznański, woj. wielkopolskie)</v>
      </c>
      <c r="BF849" s="98">
        <v>0</v>
      </c>
      <c r="BG849" s="98">
        <f>IF(ISNUMBER(SEARCH('ankieta ESG'!$G$184,BH849)),MAX($BG$3:BG848)+1,0)</f>
        <v>846</v>
      </c>
      <c r="BH849" s="134" t="s">
        <v>4849</v>
      </c>
      <c r="BI849" s="98">
        <v>0</v>
      </c>
      <c r="BJ849" s="99" t="str">
        <f>IFERROR(VLOOKUP(ROWS($BH$4:BH849),$BG$4:$BH$2337,2,0),"")</f>
        <v>Kórnik (pow. poznański, woj. wielkopolskie)</v>
      </c>
      <c r="BK849" s="98">
        <v>0</v>
      </c>
      <c r="BL849" s="98">
        <f>IF(ISNUMBER(SEARCH('ankieta ESG'!$G$185,BM849)),MAX($BL$3:BL848)+1,0)</f>
        <v>846</v>
      </c>
      <c r="BM849" s="134" t="s">
        <v>4849</v>
      </c>
      <c r="BN849" s="98">
        <v>0</v>
      </c>
      <c r="BO849" s="99" t="str">
        <f>IFERROR(VLOOKUP(ROWS($BM$4:BM849),$BL$4:$BM$2337,2,0),"")</f>
        <v>Kórnik (pow. poznański, woj. wielkopolskie)</v>
      </c>
      <c r="BP849" s="98">
        <v>0</v>
      </c>
      <c r="BQ849" s="98">
        <f>IF(ISNUMBER(SEARCH('ankieta ESG'!$G$186,BR849)),MAX($BQ$3:BQ848)+1,0)</f>
        <v>846</v>
      </c>
      <c r="BR849" s="134" t="s">
        <v>4849</v>
      </c>
      <c r="BS849" s="98">
        <v>0</v>
      </c>
      <c r="BT849" s="99" t="str">
        <f>IFERROR(VLOOKUP(ROWS($BR$4:BR849),$BQ$4:$BR$2337,2,0),"")</f>
        <v>Kórnik (pow. poznański, woj. wielkopolskie)</v>
      </c>
      <c r="BU849" s="98">
        <v>0</v>
      </c>
      <c r="BV849" s="98">
        <f>IF(ISNUMBER(SEARCH('ankieta ESG'!$G$187,BW849)),MAX($BV$3:BV848)+1,0)</f>
        <v>846</v>
      </c>
      <c r="BW849" s="134" t="s">
        <v>4849</v>
      </c>
      <c r="BX849" s="98">
        <v>0</v>
      </c>
      <c r="BY849" s="99" t="str">
        <f>IFERROR(VLOOKUP(ROWS($BW$4:BW849),$BV$4:$BW$2337,2,0),"")</f>
        <v>Kórnik (pow. poznański, woj. wielkopolskie)</v>
      </c>
      <c r="BZ849" s="98">
        <v>0</v>
      </c>
      <c r="CA849" s="98">
        <f>IF(ISNUMBER(SEARCH('ankieta ESG'!$G$188,CB849)),MAX($CA$3:CA848)+1,0)</f>
        <v>846</v>
      </c>
      <c r="CB849" s="134" t="s">
        <v>4849</v>
      </c>
      <c r="CC849" s="98">
        <v>0</v>
      </c>
      <c r="CD849" s="99" t="str">
        <f>IFERROR(VLOOKUP(ROWS($CB$4:CB849),$CA$4:$CB$2337,2,0),"")</f>
        <v>Kórnik (pow. poznański, woj. wielkopolskie)</v>
      </c>
      <c r="CE849" s="98">
        <v>0</v>
      </c>
      <c r="CF849" s="98">
        <f>IF(ISNUMBER(SEARCH('ankieta ESG'!$G$189,CG849)),MAX($CF$3:CF848)+1,0)</f>
        <v>846</v>
      </c>
      <c r="CG849" s="134" t="s">
        <v>4849</v>
      </c>
      <c r="CH849" s="98">
        <v>0</v>
      </c>
      <c r="CI849" s="99" t="str">
        <f>IFERROR(VLOOKUP(ROWS($CG$4:CG849),$CF$4:$CG$2337,2,0),"")</f>
        <v>Kórnik (pow. poznański, woj. wielkopolskie)</v>
      </c>
      <c r="CJ849" s="98">
        <v>0</v>
      </c>
    </row>
    <row r="850" spans="2:88">
      <c r="B850" s="98">
        <f>IF(ISNUMBER(SEARCH('ankieta ESG'!$E$11,C850)),MAX(B$3:$B849)+1,0)</f>
        <v>847</v>
      </c>
      <c r="C850" s="99" t="s">
        <v>891</v>
      </c>
      <c r="D850" s="98">
        <v>0</v>
      </c>
      <c r="E850" s="99" t="str">
        <f>IFERROR(VLOOKUP(ROWS($C$4:C850),$B$4:$C$1385,2,0),"")</f>
        <v>24.34.Z Produkcja drutu (PKD 2025)</v>
      </c>
      <c r="F850" s="98">
        <v>0</v>
      </c>
      <c r="AM850" s="98">
        <f>IF(ISNUMBER(SEARCH('ankieta ESG'!$G$180,AN850)),MAX(AM$3:$AM849)+1,0)</f>
        <v>847</v>
      </c>
      <c r="AN850" s="134" t="s">
        <v>4850</v>
      </c>
      <c r="AO850" s="98">
        <v>0</v>
      </c>
      <c r="AP850" s="99" t="str">
        <f>IFERROR(VLOOKUP(ROWS($AN$4:AN850),$AM$4:$AN$2337,2,0),"")</f>
        <v>Krajenka (pow. złotowski, woj. wielkopolskie)</v>
      </c>
      <c r="AQ850" s="98">
        <v>0</v>
      </c>
      <c r="AR850" s="98">
        <f>IF(ISNUMBER(SEARCH('ankieta ESG'!$G$181,AS850)),MAX($AR$3:AR849)+1,0)</f>
        <v>847</v>
      </c>
      <c r="AS850" s="134" t="s">
        <v>4850</v>
      </c>
      <c r="AT850" s="98">
        <v>0</v>
      </c>
      <c r="AU850" s="99" t="str">
        <f>IFERROR(VLOOKUP(ROWS($AS$4:AS850),$AR$4:$AS$2337,2,0),"")</f>
        <v>Krajenka (pow. złotowski, woj. wielkopolskie)</v>
      </c>
      <c r="AV850" s="98">
        <v>0</v>
      </c>
      <c r="AW850" s="98">
        <f>IF(ISNUMBER(SEARCH('ankieta ESG'!$G$182,AX850)),MAX($AW$3:AW849)+1,0)</f>
        <v>847</v>
      </c>
      <c r="AX850" s="134" t="s">
        <v>4850</v>
      </c>
      <c r="AY850" s="98">
        <v>0</v>
      </c>
      <c r="AZ850" s="99" t="str">
        <f>IFERROR(VLOOKUP(ROWS($AX$4:AX850),$AW$4:$AX$2337,2,0),"")</f>
        <v>Krajenka (pow. złotowski, woj. wielkopolskie)</v>
      </c>
      <c r="BA850" s="98">
        <v>0</v>
      </c>
      <c r="BB850" s="98">
        <f>IF(ISNUMBER(SEARCH('ankieta ESG'!$G$183,BC850)),MAX($BB$3:BB849)+1,0)</f>
        <v>847</v>
      </c>
      <c r="BC850" s="134" t="s">
        <v>4850</v>
      </c>
      <c r="BD850" s="98">
        <v>0</v>
      </c>
      <c r="BE850" s="99" t="str">
        <f>IFERROR(VLOOKUP(ROWS($BC$4:BC850),$BB$4:$BC$2337,2,0),"")</f>
        <v>Krajenka (pow. złotowski, woj. wielkopolskie)</v>
      </c>
      <c r="BF850" s="98">
        <v>0</v>
      </c>
      <c r="BG850" s="98">
        <f>IF(ISNUMBER(SEARCH('ankieta ESG'!$G$184,BH850)),MAX($BG$3:BG849)+1,0)</f>
        <v>847</v>
      </c>
      <c r="BH850" s="134" t="s">
        <v>4850</v>
      </c>
      <c r="BI850" s="98">
        <v>0</v>
      </c>
      <c r="BJ850" s="99" t="str">
        <f>IFERROR(VLOOKUP(ROWS($BH$4:BH850),$BG$4:$BH$2337,2,0),"")</f>
        <v>Krajenka (pow. złotowski, woj. wielkopolskie)</v>
      </c>
      <c r="BK850" s="98">
        <v>0</v>
      </c>
      <c r="BL850" s="98">
        <f>IF(ISNUMBER(SEARCH('ankieta ESG'!$G$185,BM850)),MAX($BL$3:BL849)+1,0)</f>
        <v>847</v>
      </c>
      <c r="BM850" s="134" t="s">
        <v>4850</v>
      </c>
      <c r="BN850" s="98">
        <v>0</v>
      </c>
      <c r="BO850" s="99" t="str">
        <f>IFERROR(VLOOKUP(ROWS($BM$4:BM850),$BL$4:$BM$2337,2,0),"")</f>
        <v>Krajenka (pow. złotowski, woj. wielkopolskie)</v>
      </c>
      <c r="BP850" s="98">
        <v>0</v>
      </c>
      <c r="BQ850" s="98">
        <f>IF(ISNUMBER(SEARCH('ankieta ESG'!$G$186,BR850)),MAX($BQ$3:BQ849)+1,0)</f>
        <v>847</v>
      </c>
      <c r="BR850" s="134" t="s">
        <v>4850</v>
      </c>
      <c r="BS850" s="98">
        <v>0</v>
      </c>
      <c r="BT850" s="99" t="str">
        <f>IFERROR(VLOOKUP(ROWS($BR$4:BR850),$BQ$4:$BR$2337,2,0),"")</f>
        <v>Krajenka (pow. złotowski, woj. wielkopolskie)</v>
      </c>
      <c r="BU850" s="98">
        <v>0</v>
      </c>
      <c r="BV850" s="98">
        <f>IF(ISNUMBER(SEARCH('ankieta ESG'!$G$187,BW850)),MAX($BV$3:BV849)+1,0)</f>
        <v>847</v>
      </c>
      <c r="BW850" s="134" t="s">
        <v>4850</v>
      </c>
      <c r="BX850" s="98">
        <v>0</v>
      </c>
      <c r="BY850" s="99" t="str">
        <f>IFERROR(VLOOKUP(ROWS($BW$4:BW850),$BV$4:$BW$2337,2,0),"")</f>
        <v>Krajenka (pow. złotowski, woj. wielkopolskie)</v>
      </c>
      <c r="BZ850" s="98">
        <v>0</v>
      </c>
      <c r="CA850" s="98">
        <f>IF(ISNUMBER(SEARCH('ankieta ESG'!$G$188,CB850)),MAX($CA$3:CA849)+1,0)</f>
        <v>847</v>
      </c>
      <c r="CB850" s="134" t="s">
        <v>4850</v>
      </c>
      <c r="CC850" s="98">
        <v>0</v>
      </c>
      <c r="CD850" s="99" t="str">
        <f>IFERROR(VLOOKUP(ROWS($CB$4:CB850),$CA$4:$CB$2337,2,0),"")</f>
        <v>Krajenka (pow. złotowski, woj. wielkopolskie)</v>
      </c>
      <c r="CE850" s="98">
        <v>0</v>
      </c>
      <c r="CF850" s="98">
        <f>IF(ISNUMBER(SEARCH('ankieta ESG'!$G$189,CG850)),MAX($CF$3:CF849)+1,0)</f>
        <v>847</v>
      </c>
      <c r="CG850" s="134" t="s">
        <v>4850</v>
      </c>
      <c r="CH850" s="98">
        <v>0</v>
      </c>
      <c r="CI850" s="99" t="str">
        <f>IFERROR(VLOOKUP(ROWS($CG$4:CG850),$CF$4:$CG$2337,2,0),"")</f>
        <v>Krajenka (pow. złotowski, woj. wielkopolskie)</v>
      </c>
      <c r="CJ850" s="98">
        <v>0</v>
      </c>
    </row>
    <row r="851" spans="2:88">
      <c r="B851" s="98">
        <f>IF(ISNUMBER(SEARCH('ankieta ESG'!$E$11,C851)),MAX(B$3:$B850)+1,0)</f>
        <v>848</v>
      </c>
      <c r="C851" s="99" t="s">
        <v>892</v>
      </c>
      <c r="D851" s="98">
        <v>0</v>
      </c>
      <c r="E851" s="99" t="str">
        <f>IFERROR(VLOOKUP(ROWS($C$4:C851),$B$4:$C$1385,2,0),"")</f>
        <v>24.41.Z Produkcja metali szlachetnych (PKD 2025)</v>
      </c>
      <c r="F851" s="98">
        <v>0</v>
      </c>
      <c r="AM851" s="98">
        <f>IF(ISNUMBER(SEARCH('ankieta ESG'!$G$180,AN851)),MAX(AM$3:$AM850)+1,0)</f>
        <v>848</v>
      </c>
      <c r="AN851" s="134" t="s">
        <v>4851</v>
      </c>
      <c r="AO851" s="98">
        <v>0</v>
      </c>
      <c r="AP851" s="99" t="str">
        <f>IFERROR(VLOOKUP(ROWS($AN$4:AN851),$AM$4:$AN$2337,2,0),"")</f>
        <v>Kraków (pow. Kraków, woj. małopolskie)</v>
      </c>
      <c r="AQ851" s="98">
        <v>0</v>
      </c>
      <c r="AR851" s="98">
        <f>IF(ISNUMBER(SEARCH('ankieta ESG'!$G$181,AS851)),MAX($AR$3:AR850)+1,0)</f>
        <v>848</v>
      </c>
      <c r="AS851" s="134" t="s">
        <v>4851</v>
      </c>
      <c r="AT851" s="98">
        <v>0</v>
      </c>
      <c r="AU851" s="99" t="str">
        <f>IFERROR(VLOOKUP(ROWS($AS$4:AS851),$AR$4:$AS$2337,2,0),"")</f>
        <v>Kraków (pow. Kraków, woj. małopolskie)</v>
      </c>
      <c r="AV851" s="98">
        <v>0</v>
      </c>
      <c r="AW851" s="98">
        <f>IF(ISNUMBER(SEARCH('ankieta ESG'!$G$182,AX851)),MAX($AW$3:AW850)+1,0)</f>
        <v>848</v>
      </c>
      <c r="AX851" s="134" t="s">
        <v>4851</v>
      </c>
      <c r="AY851" s="98">
        <v>0</v>
      </c>
      <c r="AZ851" s="99" t="str">
        <f>IFERROR(VLOOKUP(ROWS($AX$4:AX851),$AW$4:$AX$2337,2,0),"")</f>
        <v>Kraków (pow. Kraków, woj. małopolskie)</v>
      </c>
      <c r="BA851" s="98">
        <v>0</v>
      </c>
      <c r="BB851" s="98">
        <f>IF(ISNUMBER(SEARCH('ankieta ESG'!$G$183,BC851)),MAX($BB$3:BB850)+1,0)</f>
        <v>848</v>
      </c>
      <c r="BC851" s="134" t="s">
        <v>4851</v>
      </c>
      <c r="BD851" s="98">
        <v>0</v>
      </c>
      <c r="BE851" s="99" t="str">
        <f>IFERROR(VLOOKUP(ROWS($BC$4:BC851),$BB$4:$BC$2337,2,0),"")</f>
        <v>Kraków (pow. Kraków, woj. małopolskie)</v>
      </c>
      <c r="BF851" s="98">
        <v>0</v>
      </c>
      <c r="BG851" s="98">
        <f>IF(ISNUMBER(SEARCH('ankieta ESG'!$G$184,BH851)),MAX($BG$3:BG850)+1,0)</f>
        <v>848</v>
      </c>
      <c r="BH851" s="134" t="s">
        <v>4851</v>
      </c>
      <c r="BI851" s="98">
        <v>0</v>
      </c>
      <c r="BJ851" s="99" t="str">
        <f>IFERROR(VLOOKUP(ROWS($BH$4:BH851),$BG$4:$BH$2337,2,0),"")</f>
        <v>Kraków (pow. Kraków, woj. małopolskie)</v>
      </c>
      <c r="BK851" s="98">
        <v>0</v>
      </c>
      <c r="BL851" s="98">
        <f>IF(ISNUMBER(SEARCH('ankieta ESG'!$G$185,BM851)),MAX($BL$3:BL850)+1,0)</f>
        <v>848</v>
      </c>
      <c r="BM851" s="134" t="s">
        <v>4851</v>
      </c>
      <c r="BN851" s="98">
        <v>0</v>
      </c>
      <c r="BO851" s="99" t="str">
        <f>IFERROR(VLOOKUP(ROWS($BM$4:BM851),$BL$4:$BM$2337,2,0),"")</f>
        <v>Kraków (pow. Kraków, woj. małopolskie)</v>
      </c>
      <c r="BP851" s="98">
        <v>0</v>
      </c>
      <c r="BQ851" s="98">
        <f>IF(ISNUMBER(SEARCH('ankieta ESG'!$G$186,BR851)),MAX($BQ$3:BQ850)+1,0)</f>
        <v>848</v>
      </c>
      <c r="BR851" s="134" t="s">
        <v>4851</v>
      </c>
      <c r="BS851" s="98">
        <v>0</v>
      </c>
      <c r="BT851" s="99" t="str">
        <f>IFERROR(VLOOKUP(ROWS($BR$4:BR851),$BQ$4:$BR$2337,2,0),"")</f>
        <v>Kraków (pow. Kraków, woj. małopolskie)</v>
      </c>
      <c r="BU851" s="98">
        <v>0</v>
      </c>
      <c r="BV851" s="98">
        <f>IF(ISNUMBER(SEARCH('ankieta ESG'!$G$187,BW851)),MAX($BV$3:BV850)+1,0)</f>
        <v>848</v>
      </c>
      <c r="BW851" s="134" t="s">
        <v>4851</v>
      </c>
      <c r="BX851" s="98">
        <v>0</v>
      </c>
      <c r="BY851" s="99" t="str">
        <f>IFERROR(VLOOKUP(ROWS($BW$4:BW851),$BV$4:$BW$2337,2,0),"")</f>
        <v>Kraków (pow. Kraków, woj. małopolskie)</v>
      </c>
      <c r="BZ851" s="98">
        <v>0</v>
      </c>
      <c r="CA851" s="98">
        <f>IF(ISNUMBER(SEARCH('ankieta ESG'!$G$188,CB851)),MAX($CA$3:CA850)+1,0)</f>
        <v>848</v>
      </c>
      <c r="CB851" s="134" t="s">
        <v>4851</v>
      </c>
      <c r="CC851" s="98">
        <v>0</v>
      </c>
      <c r="CD851" s="99" t="str">
        <f>IFERROR(VLOOKUP(ROWS($CB$4:CB851),$CA$4:$CB$2337,2,0),"")</f>
        <v>Kraków (pow. Kraków, woj. małopolskie)</v>
      </c>
      <c r="CE851" s="98">
        <v>0</v>
      </c>
      <c r="CF851" s="98">
        <f>IF(ISNUMBER(SEARCH('ankieta ESG'!$G$189,CG851)),MAX($CF$3:CF850)+1,0)</f>
        <v>848</v>
      </c>
      <c r="CG851" s="134" t="s">
        <v>4851</v>
      </c>
      <c r="CH851" s="98">
        <v>0</v>
      </c>
      <c r="CI851" s="99" t="str">
        <f>IFERROR(VLOOKUP(ROWS($CG$4:CG851),$CF$4:$CG$2337,2,0),"")</f>
        <v>Kraków (pow. Kraków, woj. małopolskie)</v>
      </c>
      <c r="CJ851" s="98">
        <v>0</v>
      </c>
    </row>
    <row r="852" spans="2:88">
      <c r="B852" s="98">
        <f>IF(ISNUMBER(SEARCH('ankieta ESG'!$E$11,C852)),MAX(B$3:$B851)+1,0)</f>
        <v>849</v>
      </c>
      <c r="C852" s="99" t="s">
        <v>893</v>
      </c>
      <c r="D852" s="98">
        <v>0</v>
      </c>
      <c r="E852" s="99" t="str">
        <f>IFERROR(VLOOKUP(ROWS($C$4:C852),$B$4:$C$1385,2,0),"")</f>
        <v>24.42.A Produkcja aluminium hutniczego (PKD 2025)</v>
      </c>
      <c r="F852" s="98">
        <v>0</v>
      </c>
      <c r="AM852" s="98">
        <f>IF(ISNUMBER(SEARCH('ankieta ESG'!$G$180,AN852)),MAX(AM$3:$AM851)+1,0)</f>
        <v>849</v>
      </c>
      <c r="AN852" s="134" t="s">
        <v>4852</v>
      </c>
      <c r="AO852" s="98">
        <v>0</v>
      </c>
      <c r="AP852" s="99" t="str">
        <f>IFERROR(VLOOKUP(ROWS($AN$4:AN852),$AM$4:$AN$2337,2,0),"")</f>
        <v>Kramsk (pow. koniński, woj. wielkopolskie)</v>
      </c>
      <c r="AQ852" s="98">
        <v>0</v>
      </c>
      <c r="AR852" s="98">
        <f>IF(ISNUMBER(SEARCH('ankieta ESG'!$G$181,AS852)),MAX($AR$3:AR851)+1,0)</f>
        <v>849</v>
      </c>
      <c r="AS852" s="134" t="s">
        <v>4852</v>
      </c>
      <c r="AT852" s="98">
        <v>0</v>
      </c>
      <c r="AU852" s="99" t="str">
        <f>IFERROR(VLOOKUP(ROWS($AS$4:AS852),$AR$4:$AS$2337,2,0),"")</f>
        <v>Kramsk (pow. koniński, woj. wielkopolskie)</v>
      </c>
      <c r="AV852" s="98">
        <v>0</v>
      </c>
      <c r="AW852" s="98">
        <f>IF(ISNUMBER(SEARCH('ankieta ESG'!$G$182,AX852)),MAX($AW$3:AW851)+1,0)</f>
        <v>849</v>
      </c>
      <c r="AX852" s="134" t="s">
        <v>4852</v>
      </c>
      <c r="AY852" s="98">
        <v>0</v>
      </c>
      <c r="AZ852" s="99" t="str">
        <f>IFERROR(VLOOKUP(ROWS($AX$4:AX852),$AW$4:$AX$2337,2,0),"")</f>
        <v>Kramsk (pow. koniński, woj. wielkopolskie)</v>
      </c>
      <c r="BA852" s="98">
        <v>0</v>
      </c>
      <c r="BB852" s="98">
        <f>IF(ISNUMBER(SEARCH('ankieta ESG'!$G$183,BC852)),MAX($BB$3:BB851)+1,0)</f>
        <v>849</v>
      </c>
      <c r="BC852" s="134" t="s">
        <v>4852</v>
      </c>
      <c r="BD852" s="98">
        <v>0</v>
      </c>
      <c r="BE852" s="99" t="str">
        <f>IFERROR(VLOOKUP(ROWS($BC$4:BC852),$BB$4:$BC$2337,2,0),"")</f>
        <v>Kramsk (pow. koniński, woj. wielkopolskie)</v>
      </c>
      <c r="BF852" s="98">
        <v>0</v>
      </c>
      <c r="BG852" s="98">
        <f>IF(ISNUMBER(SEARCH('ankieta ESG'!$G$184,BH852)),MAX($BG$3:BG851)+1,0)</f>
        <v>849</v>
      </c>
      <c r="BH852" s="134" t="s">
        <v>4852</v>
      </c>
      <c r="BI852" s="98">
        <v>0</v>
      </c>
      <c r="BJ852" s="99" t="str">
        <f>IFERROR(VLOOKUP(ROWS($BH$4:BH852),$BG$4:$BH$2337,2,0),"")</f>
        <v>Kramsk (pow. koniński, woj. wielkopolskie)</v>
      </c>
      <c r="BK852" s="98">
        <v>0</v>
      </c>
      <c r="BL852" s="98">
        <f>IF(ISNUMBER(SEARCH('ankieta ESG'!$G$185,BM852)),MAX($BL$3:BL851)+1,0)</f>
        <v>849</v>
      </c>
      <c r="BM852" s="134" t="s">
        <v>4852</v>
      </c>
      <c r="BN852" s="98">
        <v>0</v>
      </c>
      <c r="BO852" s="99" t="str">
        <f>IFERROR(VLOOKUP(ROWS($BM$4:BM852),$BL$4:$BM$2337,2,0),"")</f>
        <v>Kramsk (pow. koniński, woj. wielkopolskie)</v>
      </c>
      <c r="BP852" s="98">
        <v>0</v>
      </c>
      <c r="BQ852" s="98">
        <f>IF(ISNUMBER(SEARCH('ankieta ESG'!$G$186,BR852)),MAX($BQ$3:BQ851)+1,0)</f>
        <v>849</v>
      </c>
      <c r="BR852" s="134" t="s">
        <v>4852</v>
      </c>
      <c r="BS852" s="98">
        <v>0</v>
      </c>
      <c r="BT852" s="99" t="str">
        <f>IFERROR(VLOOKUP(ROWS($BR$4:BR852),$BQ$4:$BR$2337,2,0),"")</f>
        <v>Kramsk (pow. koniński, woj. wielkopolskie)</v>
      </c>
      <c r="BU852" s="98">
        <v>0</v>
      </c>
      <c r="BV852" s="98">
        <f>IF(ISNUMBER(SEARCH('ankieta ESG'!$G$187,BW852)),MAX($BV$3:BV851)+1,0)</f>
        <v>849</v>
      </c>
      <c r="BW852" s="134" t="s">
        <v>4852</v>
      </c>
      <c r="BX852" s="98">
        <v>0</v>
      </c>
      <c r="BY852" s="99" t="str">
        <f>IFERROR(VLOOKUP(ROWS($BW$4:BW852),$BV$4:$BW$2337,2,0),"")</f>
        <v>Kramsk (pow. koniński, woj. wielkopolskie)</v>
      </c>
      <c r="BZ852" s="98">
        <v>0</v>
      </c>
      <c r="CA852" s="98">
        <f>IF(ISNUMBER(SEARCH('ankieta ESG'!$G$188,CB852)),MAX($CA$3:CA851)+1,0)</f>
        <v>849</v>
      </c>
      <c r="CB852" s="134" t="s">
        <v>4852</v>
      </c>
      <c r="CC852" s="98">
        <v>0</v>
      </c>
      <c r="CD852" s="99" t="str">
        <f>IFERROR(VLOOKUP(ROWS($CB$4:CB852),$CA$4:$CB$2337,2,0),"")</f>
        <v>Kramsk (pow. koniński, woj. wielkopolskie)</v>
      </c>
      <c r="CE852" s="98">
        <v>0</v>
      </c>
      <c r="CF852" s="98">
        <f>IF(ISNUMBER(SEARCH('ankieta ESG'!$G$189,CG852)),MAX($CF$3:CF851)+1,0)</f>
        <v>849</v>
      </c>
      <c r="CG852" s="134" t="s">
        <v>4852</v>
      </c>
      <c r="CH852" s="98">
        <v>0</v>
      </c>
      <c r="CI852" s="99" t="str">
        <f>IFERROR(VLOOKUP(ROWS($CG$4:CG852),$CF$4:$CG$2337,2,0),"")</f>
        <v>Kramsk (pow. koniński, woj. wielkopolskie)</v>
      </c>
      <c r="CJ852" s="98">
        <v>0</v>
      </c>
    </row>
    <row r="853" spans="2:88">
      <c r="B853" s="98">
        <f>IF(ISNUMBER(SEARCH('ankieta ESG'!$E$11,C853)),MAX(B$3:$B852)+1,0)</f>
        <v>850</v>
      </c>
      <c r="C853" s="99" t="s">
        <v>894</v>
      </c>
      <c r="D853" s="98">
        <v>0</v>
      </c>
      <c r="E853" s="99" t="str">
        <f>IFERROR(VLOOKUP(ROWS($C$4:C853),$B$4:$C$1385,2,0),"")</f>
        <v>24.42.B Produkcja wyrobów z aluminium i stopów aluminium (PKD 2025)</v>
      </c>
      <c r="F853" s="98">
        <v>0</v>
      </c>
      <c r="AM853" s="98">
        <f>IF(ISNUMBER(SEARCH('ankieta ESG'!$G$180,AN853)),MAX(AM$3:$AM852)+1,0)</f>
        <v>850</v>
      </c>
      <c r="AN853" s="134" t="s">
        <v>4853</v>
      </c>
      <c r="AO853" s="98">
        <v>0</v>
      </c>
      <c r="AP853" s="99" t="str">
        <f>IFERROR(VLOOKUP(ROWS($AN$4:AN853),$AM$4:$AN$2337,2,0),"")</f>
        <v>Krapkowice (pow. krapkowicki, woj. opolskie)</v>
      </c>
      <c r="AQ853" s="98">
        <v>0</v>
      </c>
      <c r="AR853" s="98">
        <f>IF(ISNUMBER(SEARCH('ankieta ESG'!$G$181,AS853)),MAX($AR$3:AR852)+1,0)</f>
        <v>850</v>
      </c>
      <c r="AS853" s="134" t="s">
        <v>4853</v>
      </c>
      <c r="AT853" s="98">
        <v>0</v>
      </c>
      <c r="AU853" s="99" t="str">
        <f>IFERROR(VLOOKUP(ROWS($AS$4:AS853),$AR$4:$AS$2337,2,0),"")</f>
        <v>Krapkowice (pow. krapkowicki, woj. opolskie)</v>
      </c>
      <c r="AV853" s="98">
        <v>0</v>
      </c>
      <c r="AW853" s="98">
        <f>IF(ISNUMBER(SEARCH('ankieta ESG'!$G$182,AX853)),MAX($AW$3:AW852)+1,0)</f>
        <v>850</v>
      </c>
      <c r="AX853" s="134" t="s">
        <v>4853</v>
      </c>
      <c r="AY853" s="98">
        <v>0</v>
      </c>
      <c r="AZ853" s="99" t="str">
        <f>IFERROR(VLOOKUP(ROWS($AX$4:AX853),$AW$4:$AX$2337,2,0),"")</f>
        <v>Krapkowice (pow. krapkowicki, woj. opolskie)</v>
      </c>
      <c r="BA853" s="98">
        <v>0</v>
      </c>
      <c r="BB853" s="98">
        <f>IF(ISNUMBER(SEARCH('ankieta ESG'!$G$183,BC853)),MAX($BB$3:BB852)+1,0)</f>
        <v>850</v>
      </c>
      <c r="BC853" s="134" t="s">
        <v>4853</v>
      </c>
      <c r="BD853" s="98">
        <v>0</v>
      </c>
      <c r="BE853" s="99" t="str">
        <f>IFERROR(VLOOKUP(ROWS($BC$4:BC853),$BB$4:$BC$2337,2,0),"")</f>
        <v>Krapkowice (pow. krapkowicki, woj. opolskie)</v>
      </c>
      <c r="BF853" s="98">
        <v>0</v>
      </c>
      <c r="BG853" s="98">
        <f>IF(ISNUMBER(SEARCH('ankieta ESG'!$G$184,BH853)),MAX($BG$3:BG852)+1,0)</f>
        <v>850</v>
      </c>
      <c r="BH853" s="134" t="s">
        <v>4853</v>
      </c>
      <c r="BI853" s="98">
        <v>0</v>
      </c>
      <c r="BJ853" s="99" t="str">
        <f>IFERROR(VLOOKUP(ROWS($BH$4:BH853),$BG$4:$BH$2337,2,0),"")</f>
        <v>Krapkowice (pow. krapkowicki, woj. opolskie)</v>
      </c>
      <c r="BK853" s="98">
        <v>0</v>
      </c>
      <c r="BL853" s="98">
        <f>IF(ISNUMBER(SEARCH('ankieta ESG'!$G$185,BM853)),MAX($BL$3:BL852)+1,0)</f>
        <v>850</v>
      </c>
      <c r="BM853" s="134" t="s">
        <v>4853</v>
      </c>
      <c r="BN853" s="98">
        <v>0</v>
      </c>
      <c r="BO853" s="99" t="str">
        <f>IFERROR(VLOOKUP(ROWS($BM$4:BM853),$BL$4:$BM$2337,2,0),"")</f>
        <v>Krapkowice (pow. krapkowicki, woj. opolskie)</v>
      </c>
      <c r="BP853" s="98">
        <v>0</v>
      </c>
      <c r="BQ853" s="98">
        <f>IF(ISNUMBER(SEARCH('ankieta ESG'!$G$186,BR853)),MAX($BQ$3:BQ852)+1,0)</f>
        <v>850</v>
      </c>
      <c r="BR853" s="134" t="s">
        <v>4853</v>
      </c>
      <c r="BS853" s="98">
        <v>0</v>
      </c>
      <c r="BT853" s="99" t="str">
        <f>IFERROR(VLOOKUP(ROWS($BR$4:BR853),$BQ$4:$BR$2337,2,0),"")</f>
        <v>Krapkowice (pow. krapkowicki, woj. opolskie)</v>
      </c>
      <c r="BU853" s="98">
        <v>0</v>
      </c>
      <c r="BV853" s="98">
        <f>IF(ISNUMBER(SEARCH('ankieta ESG'!$G$187,BW853)),MAX($BV$3:BV852)+1,0)</f>
        <v>850</v>
      </c>
      <c r="BW853" s="134" t="s">
        <v>4853</v>
      </c>
      <c r="BX853" s="98">
        <v>0</v>
      </c>
      <c r="BY853" s="99" t="str">
        <f>IFERROR(VLOOKUP(ROWS($BW$4:BW853),$BV$4:$BW$2337,2,0),"")</f>
        <v>Krapkowice (pow. krapkowicki, woj. opolskie)</v>
      </c>
      <c r="BZ853" s="98">
        <v>0</v>
      </c>
      <c r="CA853" s="98">
        <f>IF(ISNUMBER(SEARCH('ankieta ESG'!$G$188,CB853)),MAX($CA$3:CA852)+1,0)</f>
        <v>850</v>
      </c>
      <c r="CB853" s="134" t="s">
        <v>4853</v>
      </c>
      <c r="CC853" s="98">
        <v>0</v>
      </c>
      <c r="CD853" s="99" t="str">
        <f>IFERROR(VLOOKUP(ROWS($CB$4:CB853),$CA$4:$CB$2337,2,0),"")</f>
        <v>Krapkowice (pow. krapkowicki, woj. opolskie)</v>
      </c>
      <c r="CE853" s="98">
        <v>0</v>
      </c>
      <c r="CF853" s="98">
        <f>IF(ISNUMBER(SEARCH('ankieta ESG'!$G$189,CG853)),MAX($CF$3:CF852)+1,0)</f>
        <v>850</v>
      </c>
      <c r="CG853" s="134" t="s">
        <v>4853</v>
      </c>
      <c r="CH853" s="98">
        <v>0</v>
      </c>
      <c r="CI853" s="99" t="str">
        <f>IFERROR(VLOOKUP(ROWS($CG$4:CG853),$CF$4:$CG$2337,2,0),"")</f>
        <v>Krapkowice (pow. krapkowicki, woj. opolskie)</v>
      </c>
      <c r="CJ853" s="98">
        <v>0</v>
      </c>
    </row>
    <row r="854" spans="2:88">
      <c r="B854" s="98">
        <f>IF(ISNUMBER(SEARCH('ankieta ESG'!$E$11,C854)),MAX(B$3:$B853)+1,0)</f>
        <v>851</v>
      </c>
      <c r="C854" s="99" t="s">
        <v>895</v>
      </c>
      <c r="D854" s="98">
        <v>0</v>
      </c>
      <c r="E854" s="99" t="str">
        <f>IFERROR(VLOOKUP(ROWS($C$4:C854),$B$4:$C$1385,2,0),"")</f>
        <v>24.43.Z Produkcja ołowiu, cynku i cyny (PKD 2025)</v>
      </c>
      <c r="F854" s="98">
        <v>0</v>
      </c>
      <c r="AM854" s="98">
        <f>IF(ISNUMBER(SEARCH('ankieta ESG'!$G$180,AN854)),MAX(AM$3:$AM853)+1,0)</f>
        <v>851</v>
      </c>
      <c r="AN854" s="134" t="s">
        <v>4854</v>
      </c>
      <c r="AO854" s="98">
        <v>0</v>
      </c>
      <c r="AP854" s="99" t="str">
        <f>IFERROR(VLOOKUP(ROWS($AN$4:AN854),$AM$4:$AN$2337,2,0),"")</f>
        <v>Krasiczyn (pow. przemyski, woj. podkarpackie)</v>
      </c>
      <c r="AQ854" s="98">
        <v>0</v>
      </c>
      <c r="AR854" s="98">
        <f>IF(ISNUMBER(SEARCH('ankieta ESG'!$G$181,AS854)),MAX($AR$3:AR853)+1,0)</f>
        <v>851</v>
      </c>
      <c r="AS854" s="134" t="s">
        <v>4854</v>
      </c>
      <c r="AT854" s="98">
        <v>0</v>
      </c>
      <c r="AU854" s="99" t="str">
        <f>IFERROR(VLOOKUP(ROWS($AS$4:AS854),$AR$4:$AS$2337,2,0),"")</f>
        <v>Krasiczyn (pow. przemyski, woj. podkarpackie)</v>
      </c>
      <c r="AV854" s="98">
        <v>0</v>
      </c>
      <c r="AW854" s="98">
        <f>IF(ISNUMBER(SEARCH('ankieta ESG'!$G$182,AX854)),MAX($AW$3:AW853)+1,0)</f>
        <v>851</v>
      </c>
      <c r="AX854" s="134" t="s">
        <v>4854</v>
      </c>
      <c r="AY854" s="98">
        <v>0</v>
      </c>
      <c r="AZ854" s="99" t="str">
        <f>IFERROR(VLOOKUP(ROWS($AX$4:AX854),$AW$4:$AX$2337,2,0),"")</f>
        <v>Krasiczyn (pow. przemyski, woj. podkarpackie)</v>
      </c>
      <c r="BA854" s="98">
        <v>0</v>
      </c>
      <c r="BB854" s="98">
        <f>IF(ISNUMBER(SEARCH('ankieta ESG'!$G$183,BC854)),MAX($BB$3:BB853)+1,0)</f>
        <v>851</v>
      </c>
      <c r="BC854" s="134" t="s">
        <v>4854</v>
      </c>
      <c r="BD854" s="98">
        <v>0</v>
      </c>
      <c r="BE854" s="99" t="str">
        <f>IFERROR(VLOOKUP(ROWS($BC$4:BC854),$BB$4:$BC$2337,2,0),"")</f>
        <v>Krasiczyn (pow. przemyski, woj. podkarpackie)</v>
      </c>
      <c r="BF854" s="98">
        <v>0</v>
      </c>
      <c r="BG854" s="98">
        <f>IF(ISNUMBER(SEARCH('ankieta ESG'!$G$184,BH854)),MAX($BG$3:BG853)+1,0)</f>
        <v>851</v>
      </c>
      <c r="BH854" s="134" t="s">
        <v>4854</v>
      </c>
      <c r="BI854" s="98">
        <v>0</v>
      </c>
      <c r="BJ854" s="99" t="str">
        <f>IFERROR(VLOOKUP(ROWS($BH$4:BH854),$BG$4:$BH$2337,2,0),"")</f>
        <v>Krasiczyn (pow. przemyski, woj. podkarpackie)</v>
      </c>
      <c r="BK854" s="98">
        <v>0</v>
      </c>
      <c r="BL854" s="98">
        <f>IF(ISNUMBER(SEARCH('ankieta ESG'!$G$185,BM854)),MAX($BL$3:BL853)+1,0)</f>
        <v>851</v>
      </c>
      <c r="BM854" s="134" t="s">
        <v>4854</v>
      </c>
      <c r="BN854" s="98">
        <v>0</v>
      </c>
      <c r="BO854" s="99" t="str">
        <f>IFERROR(VLOOKUP(ROWS($BM$4:BM854),$BL$4:$BM$2337,2,0),"")</f>
        <v>Krasiczyn (pow. przemyski, woj. podkarpackie)</v>
      </c>
      <c r="BP854" s="98">
        <v>0</v>
      </c>
      <c r="BQ854" s="98">
        <f>IF(ISNUMBER(SEARCH('ankieta ESG'!$G$186,BR854)),MAX($BQ$3:BQ853)+1,0)</f>
        <v>851</v>
      </c>
      <c r="BR854" s="134" t="s">
        <v>4854</v>
      </c>
      <c r="BS854" s="98">
        <v>0</v>
      </c>
      <c r="BT854" s="99" t="str">
        <f>IFERROR(VLOOKUP(ROWS($BR$4:BR854),$BQ$4:$BR$2337,2,0),"")</f>
        <v>Krasiczyn (pow. przemyski, woj. podkarpackie)</v>
      </c>
      <c r="BU854" s="98">
        <v>0</v>
      </c>
      <c r="BV854" s="98">
        <f>IF(ISNUMBER(SEARCH('ankieta ESG'!$G$187,BW854)),MAX($BV$3:BV853)+1,0)</f>
        <v>851</v>
      </c>
      <c r="BW854" s="134" t="s">
        <v>4854</v>
      </c>
      <c r="BX854" s="98">
        <v>0</v>
      </c>
      <c r="BY854" s="99" t="str">
        <f>IFERROR(VLOOKUP(ROWS($BW$4:BW854),$BV$4:$BW$2337,2,0),"")</f>
        <v>Krasiczyn (pow. przemyski, woj. podkarpackie)</v>
      </c>
      <c r="BZ854" s="98">
        <v>0</v>
      </c>
      <c r="CA854" s="98">
        <f>IF(ISNUMBER(SEARCH('ankieta ESG'!$G$188,CB854)),MAX($CA$3:CA853)+1,0)</f>
        <v>851</v>
      </c>
      <c r="CB854" s="134" t="s">
        <v>4854</v>
      </c>
      <c r="CC854" s="98">
        <v>0</v>
      </c>
      <c r="CD854" s="99" t="str">
        <f>IFERROR(VLOOKUP(ROWS($CB$4:CB854),$CA$4:$CB$2337,2,0),"")</f>
        <v>Krasiczyn (pow. przemyski, woj. podkarpackie)</v>
      </c>
      <c r="CE854" s="98">
        <v>0</v>
      </c>
      <c r="CF854" s="98">
        <f>IF(ISNUMBER(SEARCH('ankieta ESG'!$G$189,CG854)),MAX($CF$3:CF853)+1,0)</f>
        <v>851</v>
      </c>
      <c r="CG854" s="134" t="s">
        <v>4854</v>
      </c>
      <c r="CH854" s="98">
        <v>0</v>
      </c>
      <c r="CI854" s="99" t="str">
        <f>IFERROR(VLOOKUP(ROWS($CG$4:CG854),$CF$4:$CG$2337,2,0),"")</f>
        <v>Krasiczyn (pow. przemyski, woj. podkarpackie)</v>
      </c>
      <c r="CJ854" s="98">
        <v>0</v>
      </c>
    </row>
    <row r="855" spans="2:88">
      <c r="B855" s="98">
        <f>IF(ISNUMBER(SEARCH('ankieta ESG'!$E$11,C855)),MAX(B$3:$B854)+1,0)</f>
        <v>852</v>
      </c>
      <c r="C855" s="99" t="s">
        <v>896</v>
      </c>
      <c r="D855" s="98">
        <v>0</v>
      </c>
      <c r="E855" s="99" t="str">
        <f>IFERROR(VLOOKUP(ROWS($C$4:C855),$B$4:$C$1385,2,0),"")</f>
        <v>24.44.Z Produkcja miedzi (PKD 2025)</v>
      </c>
      <c r="F855" s="98">
        <v>0</v>
      </c>
      <c r="AM855" s="98">
        <f>IF(ISNUMBER(SEARCH('ankieta ESG'!$G$180,AN855)),MAX(AM$3:$AM854)+1,0)</f>
        <v>852</v>
      </c>
      <c r="AN855" s="134" t="s">
        <v>4855</v>
      </c>
      <c r="AO855" s="98">
        <v>0</v>
      </c>
      <c r="AP855" s="99" t="str">
        <f>IFERROR(VLOOKUP(ROWS($AN$4:AN855),$AM$4:$AN$2337,2,0),"")</f>
        <v>Krasne (pow. przasnyski, woj. mazowieckie)</v>
      </c>
      <c r="AQ855" s="98">
        <v>0</v>
      </c>
      <c r="AR855" s="98">
        <f>IF(ISNUMBER(SEARCH('ankieta ESG'!$G$181,AS855)),MAX($AR$3:AR854)+1,0)</f>
        <v>852</v>
      </c>
      <c r="AS855" s="134" t="s">
        <v>4855</v>
      </c>
      <c r="AT855" s="98">
        <v>0</v>
      </c>
      <c r="AU855" s="99" t="str">
        <f>IFERROR(VLOOKUP(ROWS($AS$4:AS855),$AR$4:$AS$2337,2,0),"")</f>
        <v>Krasne (pow. przasnyski, woj. mazowieckie)</v>
      </c>
      <c r="AV855" s="98">
        <v>0</v>
      </c>
      <c r="AW855" s="98">
        <f>IF(ISNUMBER(SEARCH('ankieta ESG'!$G$182,AX855)),MAX($AW$3:AW854)+1,0)</f>
        <v>852</v>
      </c>
      <c r="AX855" s="134" t="s">
        <v>4855</v>
      </c>
      <c r="AY855" s="98">
        <v>0</v>
      </c>
      <c r="AZ855" s="99" t="str">
        <f>IFERROR(VLOOKUP(ROWS($AX$4:AX855),$AW$4:$AX$2337,2,0),"")</f>
        <v>Krasne (pow. przasnyski, woj. mazowieckie)</v>
      </c>
      <c r="BA855" s="98">
        <v>0</v>
      </c>
      <c r="BB855" s="98">
        <f>IF(ISNUMBER(SEARCH('ankieta ESG'!$G$183,BC855)),MAX($BB$3:BB854)+1,0)</f>
        <v>852</v>
      </c>
      <c r="BC855" s="134" t="s">
        <v>4855</v>
      </c>
      <c r="BD855" s="98">
        <v>0</v>
      </c>
      <c r="BE855" s="99" t="str">
        <f>IFERROR(VLOOKUP(ROWS($BC$4:BC855),$BB$4:$BC$2337,2,0),"")</f>
        <v>Krasne (pow. przasnyski, woj. mazowieckie)</v>
      </c>
      <c r="BF855" s="98">
        <v>0</v>
      </c>
      <c r="BG855" s="98">
        <f>IF(ISNUMBER(SEARCH('ankieta ESG'!$G$184,BH855)),MAX($BG$3:BG854)+1,0)</f>
        <v>852</v>
      </c>
      <c r="BH855" s="134" t="s">
        <v>4855</v>
      </c>
      <c r="BI855" s="98">
        <v>0</v>
      </c>
      <c r="BJ855" s="99" t="str">
        <f>IFERROR(VLOOKUP(ROWS($BH$4:BH855),$BG$4:$BH$2337,2,0),"")</f>
        <v>Krasne (pow. przasnyski, woj. mazowieckie)</v>
      </c>
      <c r="BK855" s="98">
        <v>0</v>
      </c>
      <c r="BL855" s="98">
        <f>IF(ISNUMBER(SEARCH('ankieta ESG'!$G$185,BM855)),MAX($BL$3:BL854)+1,0)</f>
        <v>852</v>
      </c>
      <c r="BM855" s="134" t="s">
        <v>4855</v>
      </c>
      <c r="BN855" s="98">
        <v>0</v>
      </c>
      <c r="BO855" s="99" t="str">
        <f>IFERROR(VLOOKUP(ROWS($BM$4:BM855),$BL$4:$BM$2337,2,0),"")</f>
        <v>Krasne (pow. przasnyski, woj. mazowieckie)</v>
      </c>
      <c r="BP855" s="98">
        <v>0</v>
      </c>
      <c r="BQ855" s="98">
        <f>IF(ISNUMBER(SEARCH('ankieta ESG'!$G$186,BR855)),MAX($BQ$3:BQ854)+1,0)</f>
        <v>852</v>
      </c>
      <c r="BR855" s="134" t="s">
        <v>4855</v>
      </c>
      <c r="BS855" s="98">
        <v>0</v>
      </c>
      <c r="BT855" s="99" t="str">
        <f>IFERROR(VLOOKUP(ROWS($BR$4:BR855),$BQ$4:$BR$2337,2,0),"")</f>
        <v>Krasne (pow. przasnyski, woj. mazowieckie)</v>
      </c>
      <c r="BU855" s="98">
        <v>0</v>
      </c>
      <c r="BV855" s="98">
        <f>IF(ISNUMBER(SEARCH('ankieta ESG'!$G$187,BW855)),MAX($BV$3:BV854)+1,0)</f>
        <v>852</v>
      </c>
      <c r="BW855" s="134" t="s">
        <v>4855</v>
      </c>
      <c r="BX855" s="98">
        <v>0</v>
      </c>
      <c r="BY855" s="99" t="str">
        <f>IFERROR(VLOOKUP(ROWS($BW$4:BW855),$BV$4:$BW$2337,2,0),"")</f>
        <v>Krasne (pow. przasnyski, woj. mazowieckie)</v>
      </c>
      <c r="BZ855" s="98">
        <v>0</v>
      </c>
      <c r="CA855" s="98">
        <f>IF(ISNUMBER(SEARCH('ankieta ESG'!$G$188,CB855)),MAX($CA$3:CA854)+1,0)</f>
        <v>852</v>
      </c>
      <c r="CB855" s="134" t="s">
        <v>4855</v>
      </c>
      <c r="CC855" s="98">
        <v>0</v>
      </c>
      <c r="CD855" s="99" t="str">
        <f>IFERROR(VLOOKUP(ROWS($CB$4:CB855),$CA$4:$CB$2337,2,0),"")</f>
        <v>Krasne (pow. przasnyski, woj. mazowieckie)</v>
      </c>
      <c r="CE855" s="98">
        <v>0</v>
      </c>
      <c r="CF855" s="98">
        <f>IF(ISNUMBER(SEARCH('ankieta ESG'!$G$189,CG855)),MAX($CF$3:CF854)+1,0)</f>
        <v>852</v>
      </c>
      <c r="CG855" s="134" t="s">
        <v>4855</v>
      </c>
      <c r="CH855" s="98">
        <v>0</v>
      </c>
      <c r="CI855" s="99" t="str">
        <f>IFERROR(VLOOKUP(ROWS($CG$4:CG855),$CF$4:$CG$2337,2,0),"")</f>
        <v>Krasne (pow. przasnyski, woj. mazowieckie)</v>
      </c>
      <c r="CJ855" s="98">
        <v>0</v>
      </c>
    </row>
    <row r="856" spans="2:88">
      <c r="B856" s="98">
        <f>IF(ISNUMBER(SEARCH('ankieta ESG'!$E$11,C856)),MAX(B$3:$B855)+1,0)</f>
        <v>853</v>
      </c>
      <c r="C856" s="99" t="s">
        <v>897</v>
      </c>
      <c r="D856" s="98">
        <v>0</v>
      </c>
      <c r="E856" s="99" t="str">
        <f>IFERROR(VLOOKUP(ROWS($C$4:C856),$B$4:$C$1385,2,0),"")</f>
        <v>24.45.Z Produkcja pozostałych metali nieżelaznych (PKD 2025)</v>
      </c>
      <c r="F856" s="98">
        <v>0</v>
      </c>
      <c r="AM856" s="98">
        <f>IF(ISNUMBER(SEARCH('ankieta ESG'!$G$180,AN856)),MAX(AM$3:$AM855)+1,0)</f>
        <v>853</v>
      </c>
      <c r="AN856" s="134" t="s">
        <v>4856</v>
      </c>
      <c r="AO856" s="98">
        <v>0</v>
      </c>
      <c r="AP856" s="99" t="str">
        <f>IFERROR(VLOOKUP(ROWS($AN$4:AN856),$AM$4:$AN$2337,2,0),"")</f>
        <v>Krasne (pow. rzeszowski, woj. podkarpackie)</v>
      </c>
      <c r="AQ856" s="98">
        <v>0</v>
      </c>
      <c r="AR856" s="98">
        <f>IF(ISNUMBER(SEARCH('ankieta ESG'!$G$181,AS856)),MAX($AR$3:AR855)+1,0)</f>
        <v>853</v>
      </c>
      <c r="AS856" s="134" t="s">
        <v>4856</v>
      </c>
      <c r="AT856" s="98">
        <v>0</v>
      </c>
      <c r="AU856" s="99" t="str">
        <f>IFERROR(VLOOKUP(ROWS($AS$4:AS856),$AR$4:$AS$2337,2,0),"")</f>
        <v>Krasne (pow. rzeszowski, woj. podkarpackie)</v>
      </c>
      <c r="AV856" s="98">
        <v>0</v>
      </c>
      <c r="AW856" s="98">
        <f>IF(ISNUMBER(SEARCH('ankieta ESG'!$G$182,AX856)),MAX($AW$3:AW855)+1,0)</f>
        <v>853</v>
      </c>
      <c r="AX856" s="134" t="s">
        <v>4856</v>
      </c>
      <c r="AY856" s="98">
        <v>0</v>
      </c>
      <c r="AZ856" s="99" t="str">
        <f>IFERROR(VLOOKUP(ROWS($AX$4:AX856),$AW$4:$AX$2337,2,0),"")</f>
        <v>Krasne (pow. rzeszowski, woj. podkarpackie)</v>
      </c>
      <c r="BA856" s="98">
        <v>0</v>
      </c>
      <c r="BB856" s="98">
        <f>IF(ISNUMBER(SEARCH('ankieta ESG'!$G$183,BC856)),MAX($BB$3:BB855)+1,0)</f>
        <v>853</v>
      </c>
      <c r="BC856" s="134" t="s">
        <v>4856</v>
      </c>
      <c r="BD856" s="98">
        <v>0</v>
      </c>
      <c r="BE856" s="99" t="str">
        <f>IFERROR(VLOOKUP(ROWS($BC$4:BC856),$BB$4:$BC$2337,2,0),"")</f>
        <v>Krasne (pow. rzeszowski, woj. podkarpackie)</v>
      </c>
      <c r="BF856" s="98">
        <v>0</v>
      </c>
      <c r="BG856" s="98">
        <f>IF(ISNUMBER(SEARCH('ankieta ESG'!$G$184,BH856)),MAX($BG$3:BG855)+1,0)</f>
        <v>853</v>
      </c>
      <c r="BH856" s="134" t="s">
        <v>4856</v>
      </c>
      <c r="BI856" s="98">
        <v>0</v>
      </c>
      <c r="BJ856" s="99" t="str">
        <f>IFERROR(VLOOKUP(ROWS($BH$4:BH856),$BG$4:$BH$2337,2,0),"")</f>
        <v>Krasne (pow. rzeszowski, woj. podkarpackie)</v>
      </c>
      <c r="BK856" s="98">
        <v>0</v>
      </c>
      <c r="BL856" s="98">
        <f>IF(ISNUMBER(SEARCH('ankieta ESG'!$G$185,BM856)),MAX($BL$3:BL855)+1,0)</f>
        <v>853</v>
      </c>
      <c r="BM856" s="134" t="s">
        <v>4856</v>
      </c>
      <c r="BN856" s="98">
        <v>0</v>
      </c>
      <c r="BO856" s="99" t="str">
        <f>IFERROR(VLOOKUP(ROWS($BM$4:BM856),$BL$4:$BM$2337,2,0),"")</f>
        <v>Krasne (pow. rzeszowski, woj. podkarpackie)</v>
      </c>
      <c r="BP856" s="98">
        <v>0</v>
      </c>
      <c r="BQ856" s="98">
        <f>IF(ISNUMBER(SEARCH('ankieta ESG'!$G$186,BR856)),MAX($BQ$3:BQ855)+1,0)</f>
        <v>853</v>
      </c>
      <c r="BR856" s="134" t="s">
        <v>4856</v>
      </c>
      <c r="BS856" s="98">
        <v>0</v>
      </c>
      <c r="BT856" s="99" t="str">
        <f>IFERROR(VLOOKUP(ROWS($BR$4:BR856),$BQ$4:$BR$2337,2,0),"")</f>
        <v>Krasne (pow. rzeszowski, woj. podkarpackie)</v>
      </c>
      <c r="BU856" s="98">
        <v>0</v>
      </c>
      <c r="BV856" s="98">
        <f>IF(ISNUMBER(SEARCH('ankieta ESG'!$G$187,BW856)),MAX($BV$3:BV855)+1,0)</f>
        <v>853</v>
      </c>
      <c r="BW856" s="134" t="s">
        <v>4856</v>
      </c>
      <c r="BX856" s="98">
        <v>0</v>
      </c>
      <c r="BY856" s="99" t="str">
        <f>IFERROR(VLOOKUP(ROWS($BW$4:BW856),$BV$4:$BW$2337,2,0),"")</f>
        <v>Krasne (pow. rzeszowski, woj. podkarpackie)</v>
      </c>
      <c r="BZ856" s="98">
        <v>0</v>
      </c>
      <c r="CA856" s="98">
        <f>IF(ISNUMBER(SEARCH('ankieta ESG'!$G$188,CB856)),MAX($CA$3:CA855)+1,0)</f>
        <v>853</v>
      </c>
      <c r="CB856" s="134" t="s">
        <v>4856</v>
      </c>
      <c r="CC856" s="98">
        <v>0</v>
      </c>
      <c r="CD856" s="99" t="str">
        <f>IFERROR(VLOOKUP(ROWS($CB$4:CB856),$CA$4:$CB$2337,2,0),"")</f>
        <v>Krasne (pow. rzeszowski, woj. podkarpackie)</v>
      </c>
      <c r="CE856" s="98">
        <v>0</v>
      </c>
      <c r="CF856" s="98">
        <f>IF(ISNUMBER(SEARCH('ankieta ESG'!$G$189,CG856)),MAX($CF$3:CF855)+1,0)</f>
        <v>853</v>
      </c>
      <c r="CG856" s="134" t="s">
        <v>4856</v>
      </c>
      <c r="CH856" s="98">
        <v>0</v>
      </c>
      <c r="CI856" s="99" t="str">
        <f>IFERROR(VLOOKUP(ROWS($CG$4:CG856),$CF$4:$CG$2337,2,0),"")</f>
        <v>Krasne (pow. rzeszowski, woj. podkarpackie)</v>
      </c>
      <c r="CJ856" s="98">
        <v>0</v>
      </c>
    </row>
    <row r="857" spans="2:88">
      <c r="B857" s="98">
        <f>IF(ISNUMBER(SEARCH('ankieta ESG'!$E$11,C857)),MAX(B$3:$B856)+1,0)</f>
        <v>854</v>
      </c>
      <c r="C857" s="99" t="s">
        <v>898</v>
      </c>
      <c r="D857" s="98">
        <v>0</v>
      </c>
      <c r="E857" s="99" t="str">
        <f>IFERROR(VLOOKUP(ROWS($C$4:C857),$B$4:$C$1385,2,0),"")</f>
        <v>24.46.Z Wytwarzanie paliw jądrowych (PKD 2025)</v>
      </c>
      <c r="F857" s="98">
        <v>0</v>
      </c>
      <c r="AM857" s="98">
        <f>IF(ISNUMBER(SEARCH('ankieta ESG'!$G$180,AN857)),MAX(AM$3:$AM856)+1,0)</f>
        <v>854</v>
      </c>
      <c r="AN857" s="134" t="s">
        <v>4857</v>
      </c>
      <c r="AO857" s="98">
        <v>0</v>
      </c>
      <c r="AP857" s="99" t="str">
        <f>IFERROR(VLOOKUP(ROWS($AN$4:AN857),$AM$4:$AN$2337,2,0),"")</f>
        <v>Krasnobród (pow. zamojski, woj. lubelskie)</v>
      </c>
      <c r="AQ857" s="98">
        <v>0</v>
      </c>
      <c r="AR857" s="98">
        <f>IF(ISNUMBER(SEARCH('ankieta ESG'!$G$181,AS857)),MAX($AR$3:AR856)+1,0)</f>
        <v>854</v>
      </c>
      <c r="AS857" s="134" t="s">
        <v>4857</v>
      </c>
      <c r="AT857" s="98">
        <v>0</v>
      </c>
      <c r="AU857" s="99" t="str">
        <f>IFERROR(VLOOKUP(ROWS($AS$4:AS857),$AR$4:$AS$2337,2,0),"")</f>
        <v>Krasnobród (pow. zamojski, woj. lubelskie)</v>
      </c>
      <c r="AV857" s="98">
        <v>0</v>
      </c>
      <c r="AW857" s="98">
        <f>IF(ISNUMBER(SEARCH('ankieta ESG'!$G$182,AX857)),MAX($AW$3:AW856)+1,0)</f>
        <v>854</v>
      </c>
      <c r="AX857" s="134" t="s">
        <v>4857</v>
      </c>
      <c r="AY857" s="98">
        <v>0</v>
      </c>
      <c r="AZ857" s="99" t="str">
        <f>IFERROR(VLOOKUP(ROWS($AX$4:AX857),$AW$4:$AX$2337,2,0),"")</f>
        <v>Krasnobród (pow. zamojski, woj. lubelskie)</v>
      </c>
      <c r="BA857" s="98">
        <v>0</v>
      </c>
      <c r="BB857" s="98">
        <f>IF(ISNUMBER(SEARCH('ankieta ESG'!$G$183,BC857)),MAX($BB$3:BB856)+1,0)</f>
        <v>854</v>
      </c>
      <c r="BC857" s="134" t="s">
        <v>4857</v>
      </c>
      <c r="BD857" s="98">
        <v>0</v>
      </c>
      <c r="BE857" s="99" t="str">
        <f>IFERROR(VLOOKUP(ROWS($BC$4:BC857),$BB$4:$BC$2337,2,0),"")</f>
        <v>Krasnobród (pow. zamojski, woj. lubelskie)</v>
      </c>
      <c r="BF857" s="98">
        <v>0</v>
      </c>
      <c r="BG857" s="98">
        <f>IF(ISNUMBER(SEARCH('ankieta ESG'!$G$184,BH857)),MAX($BG$3:BG856)+1,0)</f>
        <v>854</v>
      </c>
      <c r="BH857" s="134" t="s">
        <v>4857</v>
      </c>
      <c r="BI857" s="98">
        <v>0</v>
      </c>
      <c r="BJ857" s="99" t="str">
        <f>IFERROR(VLOOKUP(ROWS($BH$4:BH857),$BG$4:$BH$2337,2,0),"")</f>
        <v>Krasnobród (pow. zamojski, woj. lubelskie)</v>
      </c>
      <c r="BK857" s="98">
        <v>0</v>
      </c>
      <c r="BL857" s="98">
        <f>IF(ISNUMBER(SEARCH('ankieta ESG'!$G$185,BM857)),MAX($BL$3:BL856)+1,0)</f>
        <v>854</v>
      </c>
      <c r="BM857" s="134" t="s">
        <v>4857</v>
      </c>
      <c r="BN857" s="98">
        <v>0</v>
      </c>
      <c r="BO857" s="99" t="str">
        <f>IFERROR(VLOOKUP(ROWS($BM$4:BM857),$BL$4:$BM$2337,2,0),"")</f>
        <v>Krasnobród (pow. zamojski, woj. lubelskie)</v>
      </c>
      <c r="BP857" s="98">
        <v>0</v>
      </c>
      <c r="BQ857" s="98">
        <f>IF(ISNUMBER(SEARCH('ankieta ESG'!$G$186,BR857)),MAX($BQ$3:BQ856)+1,0)</f>
        <v>854</v>
      </c>
      <c r="BR857" s="134" t="s">
        <v>4857</v>
      </c>
      <c r="BS857" s="98">
        <v>0</v>
      </c>
      <c r="BT857" s="99" t="str">
        <f>IFERROR(VLOOKUP(ROWS($BR$4:BR857),$BQ$4:$BR$2337,2,0),"")</f>
        <v>Krasnobród (pow. zamojski, woj. lubelskie)</v>
      </c>
      <c r="BU857" s="98">
        <v>0</v>
      </c>
      <c r="BV857" s="98">
        <f>IF(ISNUMBER(SEARCH('ankieta ESG'!$G$187,BW857)),MAX($BV$3:BV856)+1,0)</f>
        <v>854</v>
      </c>
      <c r="BW857" s="134" t="s">
        <v>4857</v>
      </c>
      <c r="BX857" s="98">
        <v>0</v>
      </c>
      <c r="BY857" s="99" t="str">
        <f>IFERROR(VLOOKUP(ROWS($BW$4:BW857),$BV$4:$BW$2337,2,0),"")</f>
        <v>Krasnobród (pow. zamojski, woj. lubelskie)</v>
      </c>
      <c r="BZ857" s="98">
        <v>0</v>
      </c>
      <c r="CA857" s="98">
        <f>IF(ISNUMBER(SEARCH('ankieta ESG'!$G$188,CB857)),MAX($CA$3:CA856)+1,0)</f>
        <v>854</v>
      </c>
      <c r="CB857" s="134" t="s">
        <v>4857</v>
      </c>
      <c r="CC857" s="98">
        <v>0</v>
      </c>
      <c r="CD857" s="99" t="str">
        <f>IFERROR(VLOOKUP(ROWS($CB$4:CB857),$CA$4:$CB$2337,2,0),"")</f>
        <v>Krasnobród (pow. zamojski, woj. lubelskie)</v>
      </c>
      <c r="CE857" s="98">
        <v>0</v>
      </c>
      <c r="CF857" s="98">
        <f>IF(ISNUMBER(SEARCH('ankieta ESG'!$G$189,CG857)),MAX($CF$3:CF856)+1,0)</f>
        <v>854</v>
      </c>
      <c r="CG857" s="134" t="s">
        <v>4857</v>
      </c>
      <c r="CH857" s="98">
        <v>0</v>
      </c>
      <c r="CI857" s="99" t="str">
        <f>IFERROR(VLOOKUP(ROWS($CG$4:CG857),$CF$4:$CG$2337,2,0),"")</f>
        <v>Krasnobród (pow. zamojski, woj. lubelskie)</v>
      </c>
      <c r="CJ857" s="98">
        <v>0</v>
      </c>
    </row>
    <row r="858" spans="2:88">
      <c r="B858" s="98">
        <f>IF(ISNUMBER(SEARCH('ankieta ESG'!$E$11,C858)),MAX(B$3:$B857)+1,0)</f>
        <v>855</v>
      </c>
      <c r="C858" s="99" t="s">
        <v>899</v>
      </c>
      <c r="D858" s="98">
        <v>0</v>
      </c>
      <c r="E858" s="99" t="str">
        <f>IFERROR(VLOOKUP(ROWS($C$4:C858),$B$4:$C$1385,2,0),"")</f>
        <v>24.51.Z Odlewnictwo żeliwa (PKD 2025)</v>
      </c>
      <c r="F858" s="98">
        <v>0</v>
      </c>
      <c r="AM858" s="98">
        <f>IF(ISNUMBER(SEARCH('ankieta ESG'!$G$180,AN858)),MAX(AM$3:$AM857)+1,0)</f>
        <v>855</v>
      </c>
      <c r="AN858" s="134" t="s">
        <v>4858</v>
      </c>
      <c r="AO858" s="98">
        <v>0</v>
      </c>
      <c r="AP858" s="99" t="str">
        <f>IFERROR(VLOOKUP(ROWS($AN$4:AN858),$AM$4:$AN$2337,2,0),"")</f>
        <v>Krasnopol (pow. sejneński, woj. podlaskie)</v>
      </c>
      <c r="AQ858" s="98">
        <v>0</v>
      </c>
      <c r="AR858" s="98">
        <f>IF(ISNUMBER(SEARCH('ankieta ESG'!$G$181,AS858)),MAX($AR$3:AR857)+1,0)</f>
        <v>855</v>
      </c>
      <c r="AS858" s="134" t="s">
        <v>4858</v>
      </c>
      <c r="AT858" s="98">
        <v>0</v>
      </c>
      <c r="AU858" s="99" t="str">
        <f>IFERROR(VLOOKUP(ROWS($AS$4:AS858),$AR$4:$AS$2337,2,0),"")</f>
        <v>Krasnopol (pow. sejneński, woj. podlaskie)</v>
      </c>
      <c r="AV858" s="98">
        <v>0</v>
      </c>
      <c r="AW858" s="98">
        <f>IF(ISNUMBER(SEARCH('ankieta ESG'!$G$182,AX858)),MAX($AW$3:AW857)+1,0)</f>
        <v>855</v>
      </c>
      <c r="AX858" s="134" t="s">
        <v>4858</v>
      </c>
      <c r="AY858" s="98">
        <v>0</v>
      </c>
      <c r="AZ858" s="99" t="str">
        <f>IFERROR(VLOOKUP(ROWS($AX$4:AX858),$AW$4:$AX$2337,2,0),"")</f>
        <v>Krasnopol (pow. sejneński, woj. podlaskie)</v>
      </c>
      <c r="BA858" s="98">
        <v>0</v>
      </c>
      <c r="BB858" s="98">
        <f>IF(ISNUMBER(SEARCH('ankieta ESG'!$G$183,BC858)),MAX($BB$3:BB857)+1,0)</f>
        <v>855</v>
      </c>
      <c r="BC858" s="134" t="s">
        <v>4858</v>
      </c>
      <c r="BD858" s="98">
        <v>0</v>
      </c>
      <c r="BE858" s="99" t="str">
        <f>IFERROR(VLOOKUP(ROWS($BC$4:BC858),$BB$4:$BC$2337,2,0),"")</f>
        <v>Krasnopol (pow. sejneński, woj. podlaskie)</v>
      </c>
      <c r="BF858" s="98">
        <v>0</v>
      </c>
      <c r="BG858" s="98">
        <f>IF(ISNUMBER(SEARCH('ankieta ESG'!$G$184,BH858)),MAX($BG$3:BG857)+1,0)</f>
        <v>855</v>
      </c>
      <c r="BH858" s="134" t="s">
        <v>4858</v>
      </c>
      <c r="BI858" s="98">
        <v>0</v>
      </c>
      <c r="BJ858" s="99" t="str">
        <f>IFERROR(VLOOKUP(ROWS($BH$4:BH858),$BG$4:$BH$2337,2,0),"")</f>
        <v>Krasnopol (pow. sejneński, woj. podlaskie)</v>
      </c>
      <c r="BK858" s="98">
        <v>0</v>
      </c>
      <c r="BL858" s="98">
        <f>IF(ISNUMBER(SEARCH('ankieta ESG'!$G$185,BM858)),MAX($BL$3:BL857)+1,0)</f>
        <v>855</v>
      </c>
      <c r="BM858" s="134" t="s">
        <v>4858</v>
      </c>
      <c r="BN858" s="98">
        <v>0</v>
      </c>
      <c r="BO858" s="99" t="str">
        <f>IFERROR(VLOOKUP(ROWS($BM$4:BM858),$BL$4:$BM$2337,2,0),"")</f>
        <v>Krasnopol (pow. sejneński, woj. podlaskie)</v>
      </c>
      <c r="BP858" s="98">
        <v>0</v>
      </c>
      <c r="BQ858" s="98">
        <f>IF(ISNUMBER(SEARCH('ankieta ESG'!$G$186,BR858)),MAX($BQ$3:BQ857)+1,0)</f>
        <v>855</v>
      </c>
      <c r="BR858" s="134" t="s">
        <v>4858</v>
      </c>
      <c r="BS858" s="98">
        <v>0</v>
      </c>
      <c r="BT858" s="99" t="str">
        <f>IFERROR(VLOOKUP(ROWS($BR$4:BR858),$BQ$4:$BR$2337,2,0),"")</f>
        <v>Krasnopol (pow. sejneński, woj. podlaskie)</v>
      </c>
      <c r="BU858" s="98">
        <v>0</v>
      </c>
      <c r="BV858" s="98">
        <f>IF(ISNUMBER(SEARCH('ankieta ESG'!$G$187,BW858)),MAX($BV$3:BV857)+1,0)</f>
        <v>855</v>
      </c>
      <c r="BW858" s="134" t="s">
        <v>4858</v>
      </c>
      <c r="BX858" s="98">
        <v>0</v>
      </c>
      <c r="BY858" s="99" t="str">
        <f>IFERROR(VLOOKUP(ROWS($BW$4:BW858),$BV$4:$BW$2337,2,0),"")</f>
        <v>Krasnopol (pow. sejneński, woj. podlaskie)</v>
      </c>
      <c r="BZ858" s="98">
        <v>0</v>
      </c>
      <c r="CA858" s="98">
        <f>IF(ISNUMBER(SEARCH('ankieta ESG'!$G$188,CB858)),MAX($CA$3:CA857)+1,0)</f>
        <v>855</v>
      </c>
      <c r="CB858" s="134" t="s">
        <v>4858</v>
      </c>
      <c r="CC858" s="98">
        <v>0</v>
      </c>
      <c r="CD858" s="99" t="str">
        <f>IFERROR(VLOOKUP(ROWS($CB$4:CB858),$CA$4:$CB$2337,2,0),"")</f>
        <v>Krasnopol (pow. sejneński, woj. podlaskie)</v>
      </c>
      <c r="CE858" s="98">
        <v>0</v>
      </c>
      <c r="CF858" s="98">
        <f>IF(ISNUMBER(SEARCH('ankieta ESG'!$G$189,CG858)),MAX($CF$3:CF857)+1,0)</f>
        <v>855</v>
      </c>
      <c r="CG858" s="134" t="s">
        <v>4858</v>
      </c>
      <c r="CH858" s="98">
        <v>0</v>
      </c>
      <c r="CI858" s="99" t="str">
        <f>IFERROR(VLOOKUP(ROWS($CG$4:CG858),$CF$4:$CG$2337,2,0),"")</f>
        <v>Krasnopol (pow. sejneński, woj. podlaskie)</v>
      </c>
      <c r="CJ858" s="98">
        <v>0</v>
      </c>
    </row>
    <row r="859" spans="2:88">
      <c r="B859" s="98">
        <f>IF(ISNUMBER(SEARCH('ankieta ESG'!$E$11,C859)),MAX(B$3:$B858)+1,0)</f>
        <v>856</v>
      </c>
      <c r="C859" s="99" t="s">
        <v>900</v>
      </c>
      <c r="D859" s="98">
        <v>0</v>
      </c>
      <c r="E859" s="99" t="str">
        <f>IFERROR(VLOOKUP(ROWS($C$4:C859),$B$4:$C$1385,2,0),"")</f>
        <v>24.52.Z Odlewnictwo staliwa (PKD 2025)</v>
      </c>
      <c r="F859" s="98">
        <v>0</v>
      </c>
      <c r="AM859" s="98">
        <f>IF(ISNUMBER(SEARCH('ankieta ESG'!$G$180,AN859)),MAX(AM$3:$AM858)+1,0)</f>
        <v>856</v>
      </c>
      <c r="AN859" s="134" t="s">
        <v>4859</v>
      </c>
      <c r="AO859" s="98">
        <v>0</v>
      </c>
      <c r="AP859" s="99" t="str">
        <f>IFERROR(VLOOKUP(ROWS($AN$4:AN859),$AM$4:$AN$2337,2,0),"")</f>
        <v>Krasnosielc (pow. makowski, woj. mazowieckie)</v>
      </c>
      <c r="AQ859" s="98">
        <v>0</v>
      </c>
      <c r="AR859" s="98">
        <f>IF(ISNUMBER(SEARCH('ankieta ESG'!$G$181,AS859)),MAX($AR$3:AR858)+1,0)</f>
        <v>856</v>
      </c>
      <c r="AS859" s="134" t="s">
        <v>4859</v>
      </c>
      <c r="AT859" s="98">
        <v>0</v>
      </c>
      <c r="AU859" s="99" t="str">
        <f>IFERROR(VLOOKUP(ROWS($AS$4:AS859),$AR$4:$AS$2337,2,0),"")</f>
        <v>Krasnosielc (pow. makowski, woj. mazowieckie)</v>
      </c>
      <c r="AV859" s="98">
        <v>0</v>
      </c>
      <c r="AW859" s="98">
        <f>IF(ISNUMBER(SEARCH('ankieta ESG'!$G$182,AX859)),MAX($AW$3:AW858)+1,0)</f>
        <v>856</v>
      </c>
      <c r="AX859" s="134" t="s">
        <v>4859</v>
      </c>
      <c r="AY859" s="98">
        <v>0</v>
      </c>
      <c r="AZ859" s="99" t="str">
        <f>IFERROR(VLOOKUP(ROWS($AX$4:AX859),$AW$4:$AX$2337,2,0),"")</f>
        <v>Krasnosielc (pow. makowski, woj. mazowieckie)</v>
      </c>
      <c r="BA859" s="98">
        <v>0</v>
      </c>
      <c r="BB859" s="98">
        <f>IF(ISNUMBER(SEARCH('ankieta ESG'!$G$183,BC859)),MAX($BB$3:BB858)+1,0)</f>
        <v>856</v>
      </c>
      <c r="BC859" s="134" t="s">
        <v>4859</v>
      </c>
      <c r="BD859" s="98">
        <v>0</v>
      </c>
      <c r="BE859" s="99" t="str">
        <f>IFERROR(VLOOKUP(ROWS($BC$4:BC859),$BB$4:$BC$2337,2,0),"")</f>
        <v>Krasnosielc (pow. makowski, woj. mazowieckie)</v>
      </c>
      <c r="BF859" s="98">
        <v>0</v>
      </c>
      <c r="BG859" s="98">
        <f>IF(ISNUMBER(SEARCH('ankieta ESG'!$G$184,BH859)),MAX($BG$3:BG858)+1,0)</f>
        <v>856</v>
      </c>
      <c r="BH859" s="134" t="s">
        <v>4859</v>
      </c>
      <c r="BI859" s="98">
        <v>0</v>
      </c>
      <c r="BJ859" s="99" t="str">
        <f>IFERROR(VLOOKUP(ROWS($BH$4:BH859),$BG$4:$BH$2337,2,0),"")</f>
        <v>Krasnosielc (pow. makowski, woj. mazowieckie)</v>
      </c>
      <c r="BK859" s="98">
        <v>0</v>
      </c>
      <c r="BL859" s="98">
        <f>IF(ISNUMBER(SEARCH('ankieta ESG'!$G$185,BM859)),MAX($BL$3:BL858)+1,0)</f>
        <v>856</v>
      </c>
      <c r="BM859" s="134" t="s">
        <v>4859</v>
      </c>
      <c r="BN859" s="98">
        <v>0</v>
      </c>
      <c r="BO859" s="99" t="str">
        <f>IFERROR(VLOOKUP(ROWS($BM$4:BM859),$BL$4:$BM$2337,2,0),"")</f>
        <v>Krasnosielc (pow. makowski, woj. mazowieckie)</v>
      </c>
      <c r="BP859" s="98">
        <v>0</v>
      </c>
      <c r="BQ859" s="98">
        <f>IF(ISNUMBER(SEARCH('ankieta ESG'!$G$186,BR859)),MAX($BQ$3:BQ858)+1,0)</f>
        <v>856</v>
      </c>
      <c r="BR859" s="134" t="s">
        <v>4859</v>
      </c>
      <c r="BS859" s="98">
        <v>0</v>
      </c>
      <c r="BT859" s="99" t="str">
        <f>IFERROR(VLOOKUP(ROWS($BR$4:BR859),$BQ$4:$BR$2337,2,0),"")</f>
        <v>Krasnosielc (pow. makowski, woj. mazowieckie)</v>
      </c>
      <c r="BU859" s="98">
        <v>0</v>
      </c>
      <c r="BV859" s="98">
        <f>IF(ISNUMBER(SEARCH('ankieta ESG'!$G$187,BW859)),MAX($BV$3:BV858)+1,0)</f>
        <v>856</v>
      </c>
      <c r="BW859" s="134" t="s">
        <v>4859</v>
      </c>
      <c r="BX859" s="98">
        <v>0</v>
      </c>
      <c r="BY859" s="99" t="str">
        <f>IFERROR(VLOOKUP(ROWS($BW$4:BW859),$BV$4:$BW$2337,2,0),"")</f>
        <v>Krasnosielc (pow. makowski, woj. mazowieckie)</v>
      </c>
      <c r="BZ859" s="98">
        <v>0</v>
      </c>
      <c r="CA859" s="98">
        <f>IF(ISNUMBER(SEARCH('ankieta ESG'!$G$188,CB859)),MAX($CA$3:CA858)+1,0)</f>
        <v>856</v>
      </c>
      <c r="CB859" s="134" t="s">
        <v>4859</v>
      </c>
      <c r="CC859" s="98">
        <v>0</v>
      </c>
      <c r="CD859" s="99" t="str">
        <f>IFERROR(VLOOKUP(ROWS($CB$4:CB859),$CA$4:$CB$2337,2,0),"")</f>
        <v>Krasnosielc (pow. makowski, woj. mazowieckie)</v>
      </c>
      <c r="CE859" s="98">
        <v>0</v>
      </c>
      <c r="CF859" s="98">
        <f>IF(ISNUMBER(SEARCH('ankieta ESG'!$G$189,CG859)),MAX($CF$3:CF858)+1,0)</f>
        <v>856</v>
      </c>
      <c r="CG859" s="134" t="s">
        <v>4859</v>
      </c>
      <c r="CH859" s="98">
        <v>0</v>
      </c>
      <c r="CI859" s="99" t="str">
        <f>IFERROR(VLOOKUP(ROWS($CG$4:CG859),$CF$4:$CG$2337,2,0),"")</f>
        <v>Krasnosielc (pow. makowski, woj. mazowieckie)</v>
      </c>
      <c r="CJ859" s="98">
        <v>0</v>
      </c>
    </row>
    <row r="860" spans="2:88">
      <c r="B860" s="98">
        <f>IF(ISNUMBER(SEARCH('ankieta ESG'!$E$11,C860)),MAX(B$3:$B859)+1,0)</f>
        <v>857</v>
      </c>
      <c r="C860" s="99" t="s">
        <v>901</v>
      </c>
      <c r="D860" s="98">
        <v>0</v>
      </c>
      <c r="E860" s="99" t="str">
        <f>IFERROR(VLOOKUP(ROWS($C$4:C860),$B$4:$C$1385,2,0),"")</f>
        <v>24.53.Z Odlewnictwo metali lekkich (PKD 2025)</v>
      </c>
      <c r="F860" s="98">
        <v>0</v>
      </c>
      <c r="AM860" s="98">
        <f>IF(ISNUMBER(SEARCH('ankieta ESG'!$G$180,AN860)),MAX(AM$3:$AM859)+1,0)</f>
        <v>857</v>
      </c>
      <c r="AN860" s="134" t="s">
        <v>4860</v>
      </c>
      <c r="AO860" s="98">
        <v>0</v>
      </c>
      <c r="AP860" s="99" t="str">
        <f>IFERROR(VLOOKUP(ROWS($AN$4:AN860),$AM$4:$AN$2337,2,0),"")</f>
        <v>Krasnystaw (pow. krasnostawski, woj. lubelskie)</v>
      </c>
      <c r="AQ860" s="98">
        <v>0</v>
      </c>
      <c r="AR860" s="98">
        <f>IF(ISNUMBER(SEARCH('ankieta ESG'!$G$181,AS860)),MAX($AR$3:AR859)+1,0)</f>
        <v>857</v>
      </c>
      <c r="AS860" s="134" t="s">
        <v>4860</v>
      </c>
      <c r="AT860" s="98">
        <v>0</v>
      </c>
      <c r="AU860" s="99" t="str">
        <f>IFERROR(VLOOKUP(ROWS($AS$4:AS860),$AR$4:$AS$2337,2,0),"")</f>
        <v>Krasnystaw (pow. krasnostawski, woj. lubelskie)</v>
      </c>
      <c r="AV860" s="98">
        <v>0</v>
      </c>
      <c r="AW860" s="98">
        <f>IF(ISNUMBER(SEARCH('ankieta ESG'!$G$182,AX860)),MAX($AW$3:AW859)+1,0)</f>
        <v>857</v>
      </c>
      <c r="AX860" s="134" t="s">
        <v>4860</v>
      </c>
      <c r="AY860" s="98">
        <v>0</v>
      </c>
      <c r="AZ860" s="99" t="str">
        <f>IFERROR(VLOOKUP(ROWS($AX$4:AX860),$AW$4:$AX$2337,2,0),"")</f>
        <v>Krasnystaw (pow. krasnostawski, woj. lubelskie)</v>
      </c>
      <c r="BA860" s="98">
        <v>0</v>
      </c>
      <c r="BB860" s="98">
        <f>IF(ISNUMBER(SEARCH('ankieta ESG'!$G$183,BC860)),MAX($BB$3:BB859)+1,0)</f>
        <v>857</v>
      </c>
      <c r="BC860" s="134" t="s">
        <v>4860</v>
      </c>
      <c r="BD860" s="98">
        <v>0</v>
      </c>
      <c r="BE860" s="99" t="str">
        <f>IFERROR(VLOOKUP(ROWS($BC$4:BC860),$BB$4:$BC$2337,2,0),"")</f>
        <v>Krasnystaw (pow. krasnostawski, woj. lubelskie)</v>
      </c>
      <c r="BF860" s="98">
        <v>0</v>
      </c>
      <c r="BG860" s="98">
        <f>IF(ISNUMBER(SEARCH('ankieta ESG'!$G$184,BH860)),MAX($BG$3:BG859)+1,0)</f>
        <v>857</v>
      </c>
      <c r="BH860" s="134" t="s">
        <v>4860</v>
      </c>
      <c r="BI860" s="98">
        <v>0</v>
      </c>
      <c r="BJ860" s="99" t="str">
        <f>IFERROR(VLOOKUP(ROWS($BH$4:BH860),$BG$4:$BH$2337,2,0),"")</f>
        <v>Krasnystaw (pow. krasnostawski, woj. lubelskie)</v>
      </c>
      <c r="BK860" s="98">
        <v>0</v>
      </c>
      <c r="BL860" s="98">
        <f>IF(ISNUMBER(SEARCH('ankieta ESG'!$G$185,BM860)),MAX($BL$3:BL859)+1,0)</f>
        <v>857</v>
      </c>
      <c r="BM860" s="134" t="s">
        <v>4860</v>
      </c>
      <c r="BN860" s="98">
        <v>0</v>
      </c>
      <c r="BO860" s="99" t="str">
        <f>IFERROR(VLOOKUP(ROWS($BM$4:BM860),$BL$4:$BM$2337,2,0),"")</f>
        <v>Krasnystaw (pow. krasnostawski, woj. lubelskie)</v>
      </c>
      <c r="BP860" s="98">
        <v>0</v>
      </c>
      <c r="BQ860" s="98">
        <f>IF(ISNUMBER(SEARCH('ankieta ESG'!$G$186,BR860)),MAX($BQ$3:BQ859)+1,0)</f>
        <v>857</v>
      </c>
      <c r="BR860" s="134" t="s">
        <v>4860</v>
      </c>
      <c r="BS860" s="98">
        <v>0</v>
      </c>
      <c r="BT860" s="99" t="str">
        <f>IFERROR(VLOOKUP(ROWS($BR$4:BR860),$BQ$4:$BR$2337,2,0),"")</f>
        <v>Krasnystaw (pow. krasnostawski, woj. lubelskie)</v>
      </c>
      <c r="BU860" s="98">
        <v>0</v>
      </c>
      <c r="BV860" s="98">
        <f>IF(ISNUMBER(SEARCH('ankieta ESG'!$G$187,BW860)),MAX($BV$3:BV859)+1,0)</f>
        <v>857</v>
      </c>
      <c r="BW860" s="134" t="s">
        <v>4860</v>
      </c>
      <c r="BX860" s="98">
        <v>0</v>
      </c>
      <c r="BY860" s="99" t="str">
        <f>IFERROR(VLOOKUP(ROWS($BW$4:BW860),$BV$4:$BW$2337,2,0),"")</f>
        <v>Krasnystaw (pow. krasnostawski, woj. lubelskie)</v>
      </c>
      <c r="BZ860" s="98">
        <v>0</v>
      </c>
      <c r="CA860" s="98">
        <f>IF(ISNUMBER(SEARCH('ankieta ESG'!$G$188,CB860)),MAX($CA$3:CA859)+1,0)</f>
        <v>857</v>
      </c>
      <c r="CB860" s="134" t="s">
        <v>4860</v>
      </c>
      <c r="CC860" s="98">
        <v>0</v>
      </c>
      <c r="CD860" s="99" t="str">
        <f>IFERROR(VLOOKUP(ROWS($CB$4:CB860),$CA$4:$CB$2337,2,0),"")</f>
        <v>Krasnystaw (pow. krasnostawski, woj. lubelskie)</v>
      </c>
      <c r="CE860" s="98">
        <v>0</v>
      </c>
      <c r="CF860" s="98">
        <f>IF(ISNUMBER(SEARCH('ankieta ESG'!$G$189,CG860)),MAX($CF$3:CF859)+1,0)</f>
        <v>857</v>
      </c>
      <c r="CG860" s="134" t="s">
        <v>4860</v>
      </c>
      <c r="CH860" s="98">
        <v>0</v>
      </c>
      <c r="CI860" s="99" t="str">
        <f>IFERROR(VLOOKUP(ROWS($CG$4:CG860),$CF$4:$CG$2337,2,0),"")</f>
        <v>Krasnystaw (pow. krasnostawski, woj. lubelskie)</v>
      </c>
      <c r="CJ860" s="98">
        <v>0</v>
      </c>
    </row>
    <row r="861" spans="2:88">
      <c r="B861" s="98">
        <f>IF(ISNUMBER(SEARCH('ankieta ESG'!$E$11,C861)),MAX(B$3:$B860)+1,0)</f>
        <v>858</v>
      </c>
      <c r="C861" s="99" t="s">
        <v>902</v>
      </c>
      <c r="D861" s="98">
        <v>0</v>
      </c>
      <c r="E861" s="99" t="str">
        <f>IFERROR(VLOOKUP(ROWS($C$4:C861),$B$4:$C$1385,2,0),"")</f>
        <v>24.54.A Odlewnictwo miedzi i stopów miedzi (PKD 2025)</v>
      </c>
      <c r="F861" s="98">
        <v>0</v>
      </c>
      <c r="AM861" s="98">
        <f>IF(ISNUMBER(SEARCH('ankieta ESG'!$G$180,AN861)),MAX(AM$3:$AM860)+1,0)</f>
        <v>858</v>
      </c>
      <c r="AN861" s="134" t="s">
        <v>4861</v>
      </c>
      <c r="AO861" s="98">
        <v>0</v>
      </c>
      <c r="AP861" s="99" t="str">
        <f>IFERROR(VLOOKUP(ROWS($AN$4:AN861),$AM$4:$AN$2337,2,0),"")</f>
        <v>Krasocin (pow. włoszczowski, woj. świętokrzyskie)</v>
      </c>
      <c r="AQ861" s="98">
        <v>0</v>
      </c>
      <c r="AR861" s="98">
        <f>IF(ISNUMBER(SEARCH('ankieta ESG'!$G$181,AS861)),MAX($AR$3:AR860)+1,0)</f>
        <v>858</v>
      </c>
      <c r="AS861" s="134" t="s">
        <v>4861</v>
      </c>
      <c r="AT861" s="98">
        <v>0</v>
      </c>
      <c r="AU861" s="99" t="str">
        <f>IFERROR(VLOOKUP(ROWS($AS$4:AS861),$AR$4:$AS$2337,2,0),"")</f>
        <v>Krasocin (pow. włoszczowski, woj. świętokrzyskie)</v>
      </c>
      <c r="AV861" s="98">
        <v>0</v>
      </c>
      <c r="AW861" s="98">
        <f>IF(ISNUMBER(SEARCH('ankieta ESG'!$G$182,AX861)),MAX($AW$3:AW860)+1,0)</f>
        <v>858</v>
      </c>
      <c r="AX861" s="134" t="s">
        <v>4861</v>
      </c>
      <c r="AY861" s="98">
        <v>0</v>
      </c>
      <c r="AZ861" s="99" t="str">
        <f>IFERROR(VLOOKUP(ROWS($AX$4:AX861),$AW$4:$AX$2337,2,0),"")</f>
        <v>Krasocin (pow. włoszczowski, woj. świętokrzyskie)</v>
      </c>
      <c r="BA861" s="98">
        <v>0</v>
      </c>
      <c r="BB861" s="98">
        <f>IF(ISNUMBER(SEARCH('ankieta ESG'!$G$183,BC861)),MAX($BB$3:BB860)+1,0)</f>
        <v>858</v>
      </c>
      <c r="BC861" s="134" t="s">
        <v>4861</v>
      </c>
      <c r="BD861" s="98">
        <v>0</v>
      </c>
      <c r="BE861" s="99" t="str">
        <f>IFERROR(VLOOKUP(ROWS($BC$4:BC861),$BB$4:$BC$2337,2,0),"")</f>
        <v>Krasocin (pow. włoszczowski, woj. świętokrzyskie)</v>
      </c>
      <c r="BF861" s="98">
        <v>0</v>
      </c>
      <c r="BG861" s="98">
        <f>IF(ISNUMBER(SEARCH('ankieta ESG'!$G$184,BH861)),MAX($BG$3:BG860)+1,0)</f>
        <v>858</v>
      </c>
      <c r="BH861" s="134" t="s">
        <v>4861</v>
      </c>
      <c r="BI861" s="98">
        <v>0</v>
      </c>
      <c r="BJ861" s="99" t="str">
        <f>IFERROR(VLOOKUP(ROWS($BH$4:BH861),$BG$4:$BH$2337,2,0),"")</f>
        <v>Krasocin (pow. włoszczowski, woj. świętokrzyskie)</v>
      </c>
      <c r="BK861" s="98">
        <v>0</v>
      </c>
      <c r="BL861" s="98">
        <f>IF(ISNUMBER(SEARCH('ankieta ESG'!$G$185,BM861)),MAX($BL$3:BL860)+1,0)</f>
        <v>858</v>
      </c>
      <c r="BM861" s="134" t="s">
        <v>4861</v>
      </c>
      <c r="BN861" s="98">
        <v>0</v>
      </c>
      <c r="BO861" s="99" t="str">
        <f>IFERROR(VLOOKUP(ROWS($BM$4:BM861),$BL$4:$BM$2337,2,0),"")</f>
        <v>Krasocin (pow. włoszczowski, woj. świętokrzyskie)</v>
      </c>
      <c r="BP861" s="98">
        <v>0</v>
      </c>
      <c r="BQ861" s="98">
        <f>IF(ISNUMBER(SEARCH('ankieta ESG'!$G$186,BR861)),MAX($BQ$3:BQ860)+1,0)</f>
        <v>858</v>
      </c>
      <c r="BR861" s="134" t="s">
        <v>4861</v>
      </c>
      <c r="BS861" s="98">
        <v>0</v>
      </c>
      <c r="BT861" s="99" t="str">
        <f>IFERROR(VLOOKUP(ROWS($BR$4:BR861),$BQ$4:$BR$2337,2,0),"")</f>
        <v>Krasocin (pow. włoszczowski, woj. świętokrzyskie)</v>
      </c>
      <c r="BU861" s="98">
        <v>0</v>
      </c>
      <c r="BV861" s="98">
        <f>IF(ISNUMBER(SEARCH('ankieta ESG'!$G$187,BW861)),MAX($BV$3:BV860)+1,0)</f>
        <v>858</v>
      </c>
      <c r="BW861" s="134" t="s">
        <v>4861</v>
      </c>
      <c r="BX861" s="98">
        <v>0</v>
      </c>
      <c r="BY861" s="99" t="str">
        <f>IFERROR(VLOOKUP(ROWS($BW$4:BW861),$BV$4:$BW$2337,2,0),"")</f>
        <v>Krasocin (pow. włoszczowski, woj. świętokrzyskie)</v>
      </c>
      <c r="BZ861" s="98">
        <v>0</v>
      </c>
      <c r="CA861" s="98">
        <f>IF(ISNUMBER(SEARCH('ankieta ESG'!$G$188,CB861)),MAX($CA$3:CA860)+1,0)</f>
        <v>858</v>
      </c>
      <c r="CB861" s="134" t="s">
        <v>4861</v>
      </c>
      <c r="CC861" s="98">
        <v>0</v>
      </c>
      <c r="CD861" s="99" t="str">
        <f>IFERROR(VLOOKUP(ROWS($CB$4:CB861),$CA$4:$CB$2337,2,0),"")</f>
        <v>Krasocin (pow. włoszczowski, woj. świętokrzyskie)</v>
      </c>
      <c r="CE861" s="98">
        <v>0</v>
      </c>
      <c r="CF861" s="98">
        <f>IF(ISNUMBER(SEARCH('ankieta ESG'!$G$189,CG861)),MAX($CF$3:CF860)+1,0)</f>
        <v>858</v>
      </c>
      <c r="CG861" s="134" t="s">
        <v>4861</v>
      </c>
      <c r="CH861" s="98">
        <v>0</v>
      </c>
      <c r="CI861" s="99" t="str">
        <f>IFERROR(VLOOKUP(ROWS($CG$4:CG861),$CF$4:$CG$2337,2,0),"")</f>
        <v>Krasocin (pow. włoszczowski, woj. świętokrzyskie)</v>
      </c>
      <c r="CJ861" s="98">
        <v>0</v>
      </c>
    </row>
    <row r="862" spans="2:88">
      <c r="B862" s="98">
        <f>IF(ISNUMBER(SEARCH('ankieta ESG'!$E$11,C862)),MAX(B$3:$B861)+1,0)</f>
        <v>859</v>
      </c>
      <c r="C862" s="99" t="s">
        <v>903</v>
      </c>
      <c r="D862" s="98">
        <v>0</v>
      </c>
      <c r="E862" s="99" t="str">
        <f>IFERROR(VLOOKUP(ROWS($C$4:C862),$B$4:$C$1385,2,0),"")</f>
        <v>24.54.B Odlewnictwo pozostałych metali nieżelaznych, gdzie indziej niesklasyfikowane (PKD 2025)</v>
      </c>
      <c r="F862" s="98">
        <v>0</v>
      </c>
      <c r="AM862" s="98">
        <f>IF(ISNUMBER(SEARCH('ankieta ESG'!$G$180,AN862)),MAX(AM$3:$AM861)+1,0)</f>
        <v>859</v>
      </c>
      <c r="AN862" s="134" t="s">
        <v>4862</v>
      </c>
      <c r="AO862" s="98">
        <v>0</v>
      </c>
      <c r="AP862" s="99" t="str">
        <f>IFERROR(VLOOKUP(ROWS($AN$4:AN862),$AM$4:$AN$2337,2,0),"")</f>
        <v>Kraszewice (pow. ostrzeszowski, woj. wielkopolskie)</v>
      </c>
      <c r="AQ862" s="98">
        <v>0</v>
      </c>
      <c r="AR862" s="98">
        <f>IF(ISNUMBER(SEARCH('ankieta ESG'!$G$181,AS862)),MAX($AR$3:AR861)+1,0)</f>
        <v>859</v>
      </c>
      <c r="AS862" s="134" t="s">
        <v>4862</v>
      </c>
      <c r="AT862" s="98">
        <v>0</v>
      </c>
      <c r="AU862" s="99" t="str">
        <f>IFERROR(VLOOKUP(ROWS($AS$4:AS862),$AR$4:$AS$2337,2,0),"")</f>
        <v>Kraszewice (pow. ostrzeszowski, woj. wielkopolskie)</v>
      </c>
      <c r="AV862" s="98">
        <v>0</v>
      </c>
      <c r="AW862" s="98">
        <f>IF(ISNUMBER(SEARCH('ankieta ESG'!$G$182,AX862)),MAX($AW$3:AW861)+1,0)</f>
        <v>859</v>
      </c>
      <c r="AX862" s="134" t="s">
        <v>4862</v>
      </c>
      <c r="AY862" s="98">
        <v>0</v>
      </c>
      <c r="AZ862" s="99" t="str">
        <f>IFERROR(VLOOKUP(ROWS($AX$4:AX862),$AW$4:$AX$2337,2,0),"")</f>
        <v>Kraszewice (pow. ostrzeszowski, woj. wielkopolskie)</v>
      </c>
      <c r="BA862" s="98">
        <v>0</v>
      </c>
      <c r="BB862" s="98">
        <f>IF(ISNUMBER(SEARCH('ankieta ESG'!$G$183,BC862)),MAX($BB$3:BB861)+1,0)</f>
        <v>859</v>
      </c>
      <c r="BC862" s="134" t="s">
        <v>4862</v>
      </c>
      <c r="BD862" s="98">
        <v>0</v>
      </c>
      <c r="BE862" s="99" t="str">
        <f>IFERROR(VLOOKUP(ROWS($BC$4:BC862),$BB$4:$BC$2337,2,0),"")</f>
        <v>Kraszewice (pow. ostrzeszowski, woj. wielkopolskie)</v>
      </c>
      <c r="BF862" s="98">
        <v>0</v>
      </c>
      <c r="BG862" s="98">
        <f>IF(ISNUMBER(SEARCH('ankieta ESG'!$G$184,BH862)),MAX($BG$3:BG861)+1,0)</f>
        <v>859</v>
      </c>
      <c r="BH862" s="134" t="s">
        <v>4862</v>
      </c>
      <c r="BI862" s="98">
        <v>0</v>
      </c>
      <c r="BJ862" s="99" t="str">
        <f>IFERROR(VLOOKUP(ROWS($BH$4:BH862),$BG$4:$BH$2337,2,0),"")</f>
        <v>Kraszewice (pow. ostrzeszowski, woj. wielkopolskie)</v>
      </c>
      <c r="BK862" s="98">
        <v>0</v>
      </c>
      <c r="BL862" s="98">
        <f>IF(ISNUMBER(SEARCH('ankieta ESG'!$G$185,BM862)),MAX($BL$3:BL861)+1,0)</f>
        <v>859</v>
      </c>
      <c r="BM862" s="134" t="s">
        <v>4862</v>
      </c>
      <c r="BN862" s="98">
        <v>0</v>
      </c>
      <c r="BO862" s="99" t="str">
        <f>IFERROR(VLOOKUP(ROWS($BM$4:BM862),$BL$4:$BM$2337,2,0),"")</f>
        <v>Kraszewice (pow. ostrzeszowski, woj. wielkopolskie)</v>
      </c>
      <c r="BP862" s="98">
        <v>0</v>
      </c>
      <c r="BQ862" s="98">
        <f>IF(ISNUMBER(SEARCH('ankieta ESG'!$G$186,BR862)),MAX($BQ$3:BQ861)+1,0)</f>
        <v>859</v>
      </c>
      <c r="BR862" s="134" t="s">
        <v>4862</v>
      </c>
      <c r="BS862" s="98">
        <v>0</v>
      </c>
      <c r="BT862" s="99" t="str">
        <f>IFERROR(VLOOKUP(ROWS($BR$4:BR862),$BQ$4:$BR$2337,2,0),"")</f>
        <v>Kraszewice (pow. ostrzeszowski, woj. wielkopolskie)</v>
      </c>
      <c r="BU862" s="98">
        <v>0</v>
      </c>
      <c r="BV862" s="98">
        <f>IF(ISNUMBER(SEARCH('ankieta ESG'!$G$187,BW862)),MAX($BV$3:BV861)+1,0)</f>
        <v>859</v>
      </c>
      <c r="BW862" s="134" t="s">
        <v>4862</v>
      </c>
      <c r="BX862" s="98">
        <v>0</v>
      </c>
      <c r="BY862" s="99" t="str">
        <f>IFERROR(VLOOKUP(ROWS($BW$4:BW862),$BV$4:$BW$2337,2,0),"")</f>
        <v>Kraszewice (pow. ostrzeszowski, woj. wielkopolskie)</v>
      </c>
      <c r="BZ862" s="98">
        <v>0</v>
      </c>
      <c r="CA862" s="98">
        <f>IF(ISNUMBER(SEARCH('ankieta ESG'!$G$188,CB862)),MAX($CA$3:CA861)+1,0)</f>
        <v>859</v>
      </c>
      <c r="CB862" s="134" t="s">
        <v>4862</v>
      </c>
      <c r="CC862" s="98">
        <v>0</v>
      </c>
      <c r="CD862" s="99" t="str">
        <f>IFERROR(VLOOKUP(ROWS($CB$4:CB862),$CA$4:$CB$2337,2,0),"")</f>
        <v>Kraszewice (pow. ostrzeszowski, woj. wielkopolskie)</v>
      </c>
      <c r="CE862" s="98">
        <v>0</v>
      </c>
      <c r="CF862" s="98">
        <f>IF(ISNUMBER(SEARCH('ankieta ESG'!$G$189,CG862)),MAX($CF$3:CF861)+1,0)</f>
        <v>859</v>
      </c>
      <c r="CG862" s="134" t="s">
        <v>4862</v>
      </c>
      <c r="CH862" s="98">
        <v>0</v>
      </c>
      <c r="CI862" s="99" t="str">
        <f>IFERROR(VLOOKUP(ROWS($CG$4:CG862),$CF$4:$CG$2337,2,0),"")</f>
        <v>Kraszewice (pow. ostrzeszowski, woj. wielkopolskie)</v>
      </c>
      <c r="CJ862" s="98">
        <v>0</v>
      </c>
    </row>
    <row r="863" spans="2:88">
      <c r="B863" s="98">
        <f>IF(ISNUMBER(SEARCH('ankieta ESG'!$E$11,C863)),MAX(B$3:$B862)+1,0)</f>
        <v>860</v>
      </c>
      <c r="C863" s="99" t="s">
        <v>904</v>
      </c>
      <c r="D863" s="98">
        <v>0</v>
      </c>
      <c r="E863" s="99" t="str">
        <f>IFERROR(VLOOKUP(ROWS($C$4:C863),$B$4:$C$1385,2,0),"")</f>
        <v>25.11.Z Produkcja konstrukcji metalowych i ich części (PKD 2025)</v>
      </c>
      <c r="F863" s="98">
        <v>0</v>
      </c>
      <c r="AM863" s="98">
        <f>IF(ISNUMBER(SEARCH('ankieta ESG'!$G$180,AN863)),MAX(AM$3:$AM862)+1,0)</f>
        <v>860</v>
      </c>
      <c r="AN863" s="134" t="s">
        <v>4863</v>
      </c>
      <c r="AO863" s="98">
        <v>0</v>
      </c>
      <c r="AP863" s="99" t="str">
        <f>IFERROR(VLOOKUP(ROWS($AN$4:AN863),$AM$4:$AN$2337,2,0),"")</f>
        <v>Kraśniczyn (pow. krasnostawski, woj. lubelskie)</v>
      </c>
      <c r="AQ863" s="98">
        <v>0</v>
      </c>
      <c r="AR863" s="98">
        <f>IF(ISNUMBER(SEARCH('ankieta ESG'!$G$181,AS863)),MAX($AR$3:AR862)+1,0)</f>
        <v>860</v>
      </c>
      <c r="AS863" s="134" t="s">
        <v>4863</v>
      </c>
      <c r="AT863" s="98">
        <v>0</v>
      </c>
      <c r="AU863" s="99" t="str">
        <f>IFERROR(VLOOKUP(ROWS($AS$4:AS863),$AR$4:$AS$2337,2,0),"")</f>
        <v>Kraśniczyn (pow. krasnostawski, woj. lubelskie)</v>
      </c>
      <c r="AV863" s="98">
        <v>0</v>
      </c>
      <c r="AW863" s="98">
        <f>IF(ISNUMBER(SEARCH('ankieta ESG'!$G$182,AX863)),MAX($AW$3:AW862)+1,0)</f>
        <v>860</v>
      </c>
      <c r="AX863" s="134" t="s">
        <v>4863</v>
      </c>
      <c r="AY863" s="98">
        <v>0</v>
      </c>
      <c r="AZ863" s="99" t="str">
        <f>IFERROR(VLOOKUP(ROWS($AX$4:AX863),$AW$4:$AX$2337,2,0),"")</f>
        <v>Kraśniczyn (pow. krasnostawski, woj. lubelskie)</v>
      </c>
      <c r="BA863" s="98">
        <v>0</v>
      </c>
      <c r="BB863" s="98">
        <f>IF(ISNUMBER(SEARCH('ankieta ESG'!$G$183,BC863)),MAX($BB$3:BB862)+1,0)</f>
        <v>860</v>
      </c>
      <c r="BC863" s="134" t="s">
        <v>4863</v>
      </c>
      <c r="BD863" s="98">
        <v>0</v>
      </c>
      <c r="BE863" s="99" t="str">
        <f>IFERROR(VLOOKUP(ROWS($BC$4:BC863),$BB$4:$BC$2337,2,0),"")</f>
        <v>Kraśniczyn (pow. krasnostawski, woj. lubelskie)</v>
      </c>
      <c r="BF863" s="98">
        <v>0</v>
      </c>
      <c r="BG863" s="98">
        <f>IF(ISNUMBER(SEARCH('ankieta ESG'!$G$184,BH863)),MAX($BG$3:BG862)+1,0)</f>
        <v>860</v>
      </c>
      <c r="BH863" s="134" t="s">
        <v>4863</v>
      </c>
      <c r="BI863" s="98">
        <v>0</v>
      </c>
      <c r="BJ863" s="99" t="str">
        <f>IFERROR(VLOOKUP(ROWS($BH$4:BH863),$BG$4:$BH$2337,2,0),"")</f>
        <v>Kraśniczyn (pow. krasnostawski, woj. lubelskie)</v>
      </c>
      <c r="BK863" s="98">
        <v>0</v>
      </c>
      <c r="BL863" s="98">
        <f>IF(ISNUMBER(SEARCH('ankieta ESG'!$G$185,BM863)),MAX($BL$3:BL862)+1,0)</f>
        <v>860</v>
      </c>
      <c r="BM863" s="134" t="s">
        <v>4863</v>
      </c>
      <c r="BN863" s="98">
        <v>0</v>
      </c>
      <c r="BO863" s="99" t="str">
        <f>IFERROR(VLOOKUP(ROWS($BM$4:BM863),$BL$4:$BM$2337,2,0),"")</f>
        <v>Kraśniczyn (pow. krasnostawski, woj. lubelskie)</v>
      </c>
      <c r="BP863" s="98">
        <v>0</v>
      </c>
      <c r="BQ863" s="98">
        <f>IF(ISNUMBER(SEARCH('ankieta ESG'!$G$186,BR863)),MAX($BQ$3:BQ862)+1,0)</f>
        <v>860</v>
      </c>
      <c r="BR863" s="134" t="s">
        <v>4863</v>
      </c>
      <c r="BS863" s="98">
        <v>0</v>
      </c>
      <c r="BT863" s="99" t="str">
        <f>IFERROR(VLOOKUP(ROWS($BR$4:BR863),$BQ$4:$BR$2337,2,0),"")</f>
        <v>Kraśniczyn (pow. krasnostawski, woj. lubelskie)</v>
      </c>
      <c r="BU863" s="98">
        <v>0</v>
      </c>
      <c r="BV863" s="98">
        <f>IF(ISNUMBER(SEARCH('ankieta ESG'!$G$187,BW863)),MAX($BV$3:BV862)+1,0)</f>
        <v>860</v>
      </c>
      <c r="BW863" s="134" t="s">
        <v>4863</v>
      </c>
      <c r="BX863" s="98">
        <v>0</v>
      </c>
      <c r="BY863" s="99" t="str">
        <f>IFERROR(VLOOKUP(ROWS($BW$4:BW863),$BV$4:$BW$2337,2,0),"")</f>
        <v>Kraśniczyn (pow. krasnostawski, woj. lubelskie)</v>
      </c>
      <c r="BZ863" s="98">
        <v>0</v>
      </c>
      <c r="CA863" s="98">
        <f>IF(ISNUMBER(SEARCH('ankieta ESG'!$G$188,CB863)),MAX($CA$3:CA862)+1,0)</f>
        <v>860</v>
      </c>
      <c r="CB863" s="134" t="s">
        <v>4863</v>
      </c>
      <c r="CC863" s="98">
        <v>0</v>
      </c>
      <c r="CD863" s="99" t="str">
        <f>IFERROR(VLOOKUP(ROWS($CB$4:CB863),$CA$4:$CB$2337,2,0),"")</f>
        <v>Kraśniczyn (pow. krasnostawski, woj. lubelskie)</v>
      </c>
      <c r="CE863" s="98">
        <v>0</v>
      </c>
      <c r="CF863" s="98">
        <f>IF(ISNUMBER(SEARCH('ankieta ESG'!$G$189,CG863)),MAX($CF$3:CF862)+1,0)</f>
        <v>860</v>
      </c>
      <c r="CG863" s="134" t="s">
        <v>4863</v>
      </c>
      <c r="CH863" s="98">
        <v>0</v>
      </c>
      <c r="CI863" s="99" t="str">
        <f>IFERROR(VLOOKUP(ROWS($CG$4:CG863),$CF$4:$CG$2337,2,0),"")</f>
        <v>Kraśniczyn (pow. krasnostawski, woj. lubelskie)</v>
      </c>
      <c r="CJ863" s="98">
        <v>0</v>
      </c>
    </row>
    <row r="864" spans="2:88">
      <c r="B864" s="98">
        <f>IF(ISNUMBER(SEARCH('ankieta ESG'!$E$11,C864)),MAX(B$3:$B863)+1,0)</f>
        <v>861</v>
      </c>
      <c r="C864" s="99" t="s">
        <v>905</v>
      </c>
      <c r="D864" s="98">
        <v>0</v>
      </c>
      <c r="E864" s="99" t="str">
        <f>IFERROR(VLOOKUP(ROWS($C$4:C864),$B$4:$C$1385,2,0),"")</f>
        <v>25.12.Z Produkcja drzwi i okien z metalu (PKD 2025)</v>
      </c>
      <c r="F864" s="98">
        <v>0</v>
      </c>
      <c r="AM864" s="98">
        <f>IF(ISNUMBER(SEARCH('ankieta ESG'!$G$180,AN864)),MAX(AM$3:$AM863)+1,0)</f>
        <v>861</v>
      </c>
      <c r="AN864" s="134" t="s">
        <v>4864</v>
      </c>
      <c r="AO864" s="98">
        <v>0</v>
      </c>
      <c r="AP864" s="99" t="str">
        <f>IFERROR(VLOOKUP(ROWS($AN$4:AN864),$AM$4:$AN$2337,2,0),"")</f>
        <v>Kraśnik (pow. kraśnicki, woj. lubelskie)</v>
      </c>
      <c r="AQ864" s="98">
        <v>0</v>
      </c>
      <c r="AR864" s="98">
        <f>IF(ISNUMBER(SEARCH('ankieta ESG'!$G$181,AS864)),MAX($AR$3:AR863)+1,0)</f>
        <v>861</v>
      </c>
      <c r="AS864" s="134" t="s">
        <v>4864</v>
      </c>
      <c r="AT864" s="98">
        <v>0</v>
      </c>
      <c r="AU864" s="99" t="str">
        <f>IFERROR(VLOOKUP(ROWS($AS$4:AS864),$AR$4:$AS$2337,2,0),"")</f>
        <v>Kraśnik (pow. kraśnicki, woj. lubelskie)</v>
      </c>
      <c r="AV864" s="98">
        <v>0</v>
      </c>
      <c r="AW864" s="98">
        <f>IF(ISNUMBER(SEARCH('ankieta ESG'!$G$182,AX864)),MAX($AW$3:AW863)+1,0)</f>
        <v>861</v>
      </c>
      <c r="AX864" s="134" t="s">
        <v>4864</v>
      </c>
      <c r="AY864" s="98">
        <v>0</v>
      </c>
      <c r="AZ864" s="99" t="str">
        <f>IFERROR(VLOOKUP(ROWS($AX$4:AX864),$AW$4:$AX$2337,2,0),"")</f>
        <v>Kraśnik (pow. kraśnicki, woj. lubelskie)</v>
      </c>
      <c r="BA864" s="98">
        <v>0</v>
      </c>
      <c r="BB864" s="98">
        <f>IF(ISNUMBER(SEARCH('ankieta ESG'!$G$183,BC864)),MAX($BB$3:BB863)+1,0)</f>
        <v>861</v>
      </c>
      <c r="BC864" s="134" t="s">
        <v>4864</v>
      </c>
      <c r="BD864" s="98">
        <v>0</v>
      </c>
      <c r="BE864" s="99" t="str">
        <f>IFERROR(VLOOKUP(ROWS($BC$4:BC864),$BB$4:$BC$2337,2,0),"")</f>
        <v>Kraśnik (pow. kraśnicki, woj. lubelskie)</v>
      </c>
      <c r="BF864" s="98">
        <v>0</v>
      </c>
      <c r="BG864" s="98">
        <f>IF(ISNUMBER(SEARCH('ankieta ESG'!$G$184,BH864)),MAX($BG$3:BG863)+1,0)</f>
        <v>861</v>
      </c>
      <c r="BH864" s="134" t="s">
        <v>4864</v>
      </c>
      <c r="BI864" s="98">
        <v>0</v>
      </c>
      <c r="BJ864" s="99" t="str">
        <f>IFERROR(VLOOKUP(ROWS($BH$4:BH864),$BG$4:$BH$2337,2,0),"")</f>
        <v>Kraśnik (pow. kraśnicki, woj. lubelskie)</v>
      </c>
      <c r="BK864" s="98">
        <v>0</v>
      </c>
      <c r="BL864" s="98">
        <f>IF(ISNUMBER(SEARCH('ankieta ESG'!$G$185,BM864)),MAX($BL$3:BL863)+1,0)</f>
        <v>861</v>
      </c>
      <c r="BM864" s="134" t="s">
        <v>4864</v>
      </c>
      <c r="BN864" s="98">
        <v>0</v>
      </c>
      <c r="BO864" s="99" t="str">
        <f>IFERROR(VLOOKUP(ROWS($BM$4:BM864),$BL$4:$BM$2337,2,0),"")</f>
        <v>Kraśnik (pow. kraśnicki, woj. lubelskie)</v>
      </c>
      <c r="BP864" s="98">
        <v>0</v>
      </c>
      <c r="BQ864" s="98">
        <f>IF(ISNUMBER(SEARCH('ankieta ESG'!$G$186,BR864)),MAX($BQ$3:BQ863)+1,0)</f>
        <v>861</v>
      </c>
      <c r="BR864" s="134" t="s">
        <v>4864</v>
      </c>
      <c r="BS864" s="98">
        <v>0</v>
      </c>
      <c r="BT864" s="99" t="str">
        <f>IFERROR(VLOOKUP(ROWS($BR$4:BR864),$BQ$4:$BR$2337,2,0),"")</f>
        <v>Kraśnik (pow. kraśnicki, woj. lubelskie)</v>
      </c>
      <c r="BU864" s="98">
        <v>0</v>
      </c>
      <c r="BV864" s="98">
        <f>IF(ISNUMBER(SEARCH('ankieta ESG'!$G$187,BW864)),MAX($BV$3:BV863)+1,0)</f>
        <v>861</v>
      </c>
      <c r="BW864" s="134" t="s">
        <v>4864</v>
      </c>
      <c r="BX864" s="98">
        <v>0</v>
      </c>
      <c r="BY864" s="99" t="str">
        <f>IFERROR(VLOOKUP(ROWS($BW$4:BW864),$BV$4:$BW$2337,2,0),"")</f>
        <v>Kraśnik (pow. kraśnicki, woj. lubelskie)</v>
      </c>
      <c r="BZ864" s="98">
        <v>0</v>
      </c>
      <c r="CA864" s="98">
        <f>IF(ISNUMBER(SEARCH('ankieta ESG'!$G$188,CB864)),MAX($CA$3:CA863)+1,0)</f>
        <v>861</v>
      </c>
      <c r="CB864" s="134" t="s">
        <v>4864</v>
      </c>
      <c r="CC864" s="98">
        <v>0</v>
      </c>
      <c r="CD864" s="99" t="str">
        <f>IFERROR(VLOOKUP(ROWS($CB$4:CB864),$CA$4:$CB$2337,2,0),"")</f>
        <v>Kraśnik (pow. kraśnicki, woj. lubelskie)</v>
      </c>
      <c r="CE864" s="98">
        <v>0</v>
      </c>
      <c r="CF864" s="98">
        <f>IF(ISNUMBER(SEARCH('ankieta ESG'!$G$189,CG864)),MAX($CF$3:CF863)+1,0)</f>
        <v>861</v>
      </c>
      <c r="CG864" s="134" t="s">
        <v>4864</v>
      </c>
      <c r="CH864" s="98">
        <v>0</v>
      </c>
      <c r="CI864" s="99" t="str">
        <f>IFERROR(VLOOKUP(ROWS($CG$4:CG864),$CF$4:$CG$2337,2,0),"")</f>
        <v>Kraśnik (pow. kraśnicki, woj. lubelskie)</v>
      </c>
      <c r="CJ864" s="98">
        <v>0</v>
      </c>
    </row>
    <row r="865" spans="2:88">
      <c r="B865" s="98">
        <f>IF(ISNUMBER(SEARCH('ankieta ESG'!$E$11,C865)),MAX(B$3:$B864)+1,0)</f>
        <v>862</v>
      </c>
      <c r="C865" s="99" t="s">
        <v>906</v>
      </c>
      <c r="D865" s="98">
        <v>0</v>
      </c>
      <c r="E865" s="99" t="str">
        <f>IFERROR(VLOOKUP(ROWS($C$4:C865),$B$4:$C$1385,2,0),"")</f>
        <v>25.21.Z Produkcja grzejników centralnego ogrzewania, wytwornic pary i kotłów (PKD 2025)</v>
      </c>
      <c r="F865" s="98">
        <v>0</v>
      </c>
      <c r="AM865" s="98">
        <f>IF(ISNUMBER(SEARCH('ankieta ESG'!$G$180,AN865)),MAX(AM$3:$AM864)+1,0)</f>
        <v>862</v>
      </c>
      <c r="AN865" s="134" t="s">
        <v>4865</v>
      </c>
      <c r="AO865" s="98">
        <v>0</v>
      </c>
      <c r="AP865" s="99" t="str">
        <f>IFERROR(VLOOKUP(ROWS($AN$4:AN865),$AM$4:$AN$2337,2,0),"")</f>
        <v>Krempna (pow. jasielski, woj. podkarpackie)</v>
      </c>
      <c r="AQ865" s="98">
        <v>0</v>
      </c>
      <c r="AR865" s="98">
        <f>IF(ISNUMBER(SEARCH('ankieta ESG'!$G$181,AS865)),MAX($AR$3:AR864)+1,0)</f>
        <v>862</v>
      </c>
      <c r="AS865" s="134" t="s">
        <v>4865</v>
      </c>
      <c r="AT865" s="98">
        <v>0</v>
      </c>
      <c r="AU865" s="99" t="str">
        <f>IFERROR(VLOOKUP(ROWS($AS$4:AS865),$AR$4:$AS$2337,2,0),"")</f>
        <v>Krempna (pow. jasielski, woj. podkarpackie)</v>
      </c>
      <c r="AV865" s="98">
        <v>0</v>
      </c>
      <c r="AW865" s="98">
        <f>IF(ISNUMBER(SEARCH('ankieta ESG'!$G$182,AX865)),MAX($AW$3:AW864)+1,0)</f>
        <v>862</v>
      </c>
      <c r="AX865" s="134" t="s">
        <v>4865</v>
      </c>
      <c r="AY865" s="98">
        <v>0</v>
      </c>
      <c r="AZ865" s="99" t="str">
        <f>IFERROR(VLOOKUP(ROWS($AX$4:AX865),$AW$4:$AX$2337,2,0),"")</f>
        <v>Krempna (pow. jasielski, woj. podkarpackie)</v>
      </c>
      <c r="BA865" s="98">
        <v>0</v>
      </c>
      <c r="BB865" s="98">
        <f>IF(ISNUMBER(SEARCH('ankieta ESG'!$G$183,BC865)),MAX($BB$3:BB864)+1,0)</f>
        <v>862</v>
      </c>
      <c r="BC865" s="134" t="s">
        <v>4865</v>
      </c>
      <c r="BD865" s="98">
        <v>0</v>
      </c>
      <c r="BE865" s="99" t="str">
        <f>IFERROR(VLOOKUP(ROWS($BC$4:BC865),$BB$4:$BC$2337,2,0),"")</f>
        <v>Krempna (pow. jasielski, woj. podkarpackie)</v>
      </c>
      <c r="BF865" s="98">
        <v>0</v>
      </c>
      <c r="BG865" s="98">
        <f>IF(ISNUMBER(SEARCH('ankieta ESG'!$G$184,BH865)),MAX($BG$3:BG864)+1,0)</f>
        <v>862</v>
      </c>
      <c r="BH865" s="134" t="s">
        <v>4865</v>
      </c>
      <c r="BI865" s="98">
        <v>0</v>
      </c>
      <c r="BJ865" s="99" t="str">
        <f>IFERROR(VLOOKUP(ROWS($BH$4:BH865),$BG$4:$BH$2337,2,0),"")</f>
        <v>Krempna (pow. jasielski, woj. podkarpackie)</v>
      </c>
      <c r="BK865" s="98">
        <v>0</v>
      </c>
      <c r="BL865" s="98">
        <f>IF(ISNUMBER(SEARCH('ankieta ESG'!$G$185,BM865)),MAX($BL$3:BL864)+1,0)</f>
        <v>862</v>
      </c>
      <c r="BM865" s="134" t="s">
        <v>4865</v>
      </c>
      <c r="BN865" s="98">
        <v>0</v>
      </c>
      <c r="BO865" s="99" t="str">
        <f>IFERROR(VLOOKUP(ROWS($BM$4:BM865),$BL$4:$BM$2337,2,0),"")</f>
        <v>Krempna (pow. jasielski, woj. podkarpackie)</v>
      </c>
      <c r="BP865" s="98">
        <v>0</v>
      </c>
      <c r="BQ865" s="98">
        <f>IF(ISNUMBER(SEARCH('ankieta ESG'!$G$186,BR865)),MAX($BQ$3:BQ864)+1,0)</f>
        <v>862</v>
      </c>
      <c r="BR865" s="134" t="s">
        <v>4865</v>
      </c>
      <c r="BS865" s="98">
        <v>0</v>
      </c>
      <c r="BT865" s="99" t="str">
        <f>IFERROR(VLOOKUP(ROWS($BR$4:BR865),$BQ$4:$BR$2337,2,0),"")</f>
        <v>Krempna (pow. jasielski, woj. podkarpackie)</v>
      </c>
      <c r="BU865" s="98">
        <v>0</v>
      </c>
      <c r="BV865" s="98">
        <f>IF(ISNUMBER(SEARCH('ankieta ESG'!$G$187,BW865)),MAX($BV$3:BV864)+1,0)</f>
        <v>862</v>
      </c>
      <c r="BW865" s="134" t="s">
        <v>4865</v>
      </c>
      <c r="BX865" s="98">
        <v>0</v>
      </c>
      <c r="BY865" s="99" t="str">
        <f>IFERROR(VLOOKUP(ROWS($BW$4:BW865),$BV$4:$BW$2337,2,0),"")</f>
        <v>Krempna (pow. jasielski, woj. podkarpackie)</v>
      </c>
      <c r="BZ865" s="98">
        <v>0</v>
      </c>
      <c r="CA865" s="98">
        <f>IF(ISNUMBER(SEARCH('ankieta ESG'!$G$188,CB865)),MAX($CA$3:CA864)+1,0)</f>
        <v>862</v>
      </c>
      <c r="CB865" s="134" t="s">
        <v>4865</v>
      </c>
      <c r="CC865" s="98">
        <v>0</v>
      </c>
      <c r="CD865" s="99" t="str">
        <f>IFERROR(VLOOKUP(ROWS($CB$4:CB865),$CA$4:$CB$2337,2,0),"")</f>
        <v>Krempna (pow. jasielski, woj. podkarpackie)</v>
      </c>
      <c r="CE865" s="98">
        <v>0</v>
      </c>
      <c r="CF865" s="98">
        <f>IF(ISNUMBER(SEARCH('ankieta ESG'!$G$189,CG865)),MAX($CF$3:CF864)+1,0)</f>
        <v>862</v>
      </c>
      <c r="CG865" s="134" t="s">
        <v>4865</v>
      </c>
      <c r="CH865" s="98">
        <v>0</v>
      </c>
      <c r="CI865" s="99" t="str">
        <f>IFERROR(VLOOKUP(ROWS($CG$4:CG865),$CF$4:$CG$2337,2,0),"")</f>
        <v>Krempna (pow. jasielski, woj. podkarpackie)</v>
      </c>
      <c r="CJ865" s="98">
        <v>0</v>
      </c>
    </row>
    <row r="866" spans="2:88">
      <c r="B866" s="98">
        <f>IF(ISNUMBER(SEARCH('ankieta ESG'!$E$11,C866)),MAX(B$3:$B865)+1,0)</f>
        <v>863</v>
      </c>
      <c r="C866" s="99" t="s">
        <v>907</v>
      </c>
      <c r="D866" s="98">
        <v>0</v>
      </c>
      <c r="E866" s="99" t="str">
        <f>IFERROR(VLOOKUP(ROWS($C$4:C866),$B$4:$C$1385,2,0),"")</f>
        <v>25.22.Z Produkcja pozostałych zbiorników, cystern i pojemników metalowych (PKD 2025)</v>
      </c>
      <c r="F866" s="98">
        <v>0</v>
      </c>
      <c r="AM866" s="98">
        <f>IF(ISNUMBER(SEARCH('ankieta ESG'!$G$180,AN866)),MAX(AM$3:$AM865)+1,0)</f>
        <v>863</v>
      </c>
      <c r="AN866" s="134" t="s">
        <v>4866</v>
      </c>
      <c r="AO866" s="98">
        <v>0</v>
      </c>
      <c r="AP866" s="99" t="str">
        <f>IFERROR(VLOOKUP(ROWS($AN$4:AN866),$AM$4:$AN$2337,2,0),"")</f>
        <v>Krobia (pow. gostyński, woj. wielkopolskie)</v>
      </c>
      <c r="AQ866" s="98">
        <v>0</v>
      </c>
      <c r="AR866" s="98">
        <f>IF(ISNUMBER(SEARCH('ankieta ESG'!$G$181,AS866)),MAX($AR$3:AR865)+1,0)</f>
        <v>863</v>
      </c>
      <c r="AS866" s="134" t="s">
        <v>4866</v>
      </c>
      <c r="AT866" s="98">
        <v>0</v>
      </c>
      <c r="AU866" s="99" t="str">
        <f>IFERROR(VLOOKUP(ROWS($AS$4:AS866),$AR$4:$AS$2337,2,0),"")</f>
        <v>Krobia (pow. gostyński, woj. wielkopolskie)</v>
      </c>
      <c r="AV866" s="98">
        <v>0</v>
      </c>
      <c r="AW866" s="98">
        <f>IF(ISNUMBER(SEARCH('ankieta ESG'!$G$182,AX866)),MAX($AW$3:AW865)+1,0)</f>
        <v>863</v>
      </c>
      <c r="AX866" s="134" t="s">
        <v>4866</v>
      </c>
      <c r="AY866" s="98">
        <v>0</v>
      </c>
      <c r="AZ866" s="99" t="str">
        <f>IFERROR(VLOOKUP(ROWS($AX$4:AX866),$AW$4:$AX$2337,2,0),"")</f>
        <v>Krobia (pow. gostyński, woj. wielkopolskie)</v>
      </c>
      <c r="BA866" s="98">
        <v>0</v>
      </c>
      <c r="BB866" s="98">
        <f>IF(ISNUMBER(SEARCH('ankieta ESG'!$G$183,BC866)),MAX($BB$3:BB865)+1,0)</f>
        <v>863</v>
      </c>
      <c r="BC866" s="134" t="s">
        <v>4866</v>
      </c>
      <c r="BD866" s="98">
        <v>0</v>
      </c>
      <c r="BE866" s="99" t="str">
        <f>IFERROR(VLOOKUP(ROWS($BC$4:BC866),$BB$4:$BC$2337,2,0),"")</f>
        <v>Krobia (pow. gostyński, woj. wielkopolskie)</v>
      </c>
      <c r="BF866" s="98">
        <v>0</v>
      </c>
      <c r="BG866" s="98">
        <f>IF(ISNUMBER(SEARCH('ankieta ESG'!$G$184,BH866)),MAX($BG$3:BG865)+1,0)</f>
        <v>863</v>
      </c>
      <c r="BH866" s="134" t="s">
        <v>4866</v>
      </c>
      <c r="BI866" s="98">
        <v>0</v>
      </c>
      <c r="BJ866" s="99" t="str">
        <f>IFERROR(VLOOKUP(ROWS($BH$4:BH866),$BG$4:$BH$2337,2,0),"")</f>
        <v>Krobia (pow. gostyński, woj. wielkopolskie)</v>
      </c>
      <c r="BK866" s="98">
        <v>0</v>
      </c>
      <c r="BL866" s="98">
        <f>IF(ISNUMBER(SEARCH('ankieta ESG'!$G$185,BM866)),MAX($BL$3:BL865)+1,0)</f>
        <v>863</v>
      </c>
      <c r="BM866" s="134" t="s">
        <v>4866</v>
      </c>
      <c r="BN866" s="98">
        <v>0</v>
      </c>
      <c r="BO866" s="99" t="str">
        <f>IFERROR(VLOOKUP(ROWS($BM$4:BM866),$BL$4:$BM$2337,2,0),"")</f>
        <v>Krobia (pow. gostyński, woj. wielkopolskie)</v>
      </c>
      <c r="BP866" s="98">
        <v>0</v>
      </c>
      <c r="BQ866" s="98">
        <f>IF(ISNUMBER(SEARCH('ankieta ESG'!$G$186,BR866)),MAX($BQ$3:BQ865)+1,0)</f>
        <v>863</v>
      </c>
      <c r="BR866" s="134" t="s">
        <v>4866</v>
      </c>
      <c r="BS866" s="98">
        <v>0</v>
      </c>
      <c r="BT866" s="99" t="str">
        <f>IFERROR(VLOOKUP(ROWS($BR$4:BR866),$BQ$4:$BR$2337,2,0),"")</f>
        <v>Krobia (pow. gostyński, woj. wielkopolskie)</v>
      </c>
      <c r="BU866" s="98">
        <v>0</v>
      </c>
      <c r="BV866" s="98">
        <f>IF(ISNUMBER(SEARCH('ankieta ESG'!$G$187,BW866)),MAX($BV$3:BV865)+1,0)</f>
        <v>863</v>
      </c>
      <c r="BW866" s="134" t="s">
        <v>4866</v>
      </c>
      <c r="BX866" s="98">
        <v>0</v>
      </c>
      <c r="BY866" s="99" t="str">
        <f>IFERROR(VLOOKUP(ROWS($BW$4:BW866),$BV$4:$BW$2337,2,0),"")</f>
        <v>Krobia (pow. gostyński, woj. wielkopolskie)</v>
      </c>
      <c r="BZ866" s="98">
        <v>0</v>
      </c>
      <c r="CA866" s="98">
        <f>IF(ISNUMBER(SEARCH('ankieta ESG'!$G$188,CB866)),MAX($CA$3:CA865)+1,0)</f>
        <v>863</v>
      </c>
      <c r="CB866" s="134" t="s">
        <v>4866</v>
      </c>
      <c r="CC866" s="98">
        <v>0</v>
      </c>
      <c r="CD866" s="99" t="str">
        <f>IFERROR(VLOOKUP(ROWS($CB$4:CB866),$CA$4:$CB$2337,2,0),"")</f>
        <v>Krobia (pow. gostyński, woj. wielkopolskie)</v>
      </c>
      <c r="CE866" s="98">
        <v>0</v>
      </c>
      <c r="CF866" s="98">
        <f>IF(ISNUMBER(SEARCH('ankieta ESG'!$G$189,CG866)),MAX($CF$3:CF865)+1,0)</f>
        <v>863</v>
      </c>
      <c r="CG866" s="134" t="s">
        <v>4866</v>
      </c>
      <c r="CH866" s="98">
        <v>0</v>
      </c>
      <c r="CI866" s="99" t="str">
        <f>IFERROR(VLOOKUP(ROWS($CG$4:CG866),$CF$4:$CG$2337,2,0),"")</f>
        <v>Krobia (pow. gostyński, woj. wielkopolskie)</v>
      </c>
      <c r="CJ866" s="98">
        <v>0</v>
      </c>
    </row>
    <row r="867" spans="2:88">
      <c r="B867" s="98">
        <f>IF(ISNUMBER(SEARCH('ankieta ESG'!$E$11,C867)),MAX(B$3:$B866)+1,0)</f>
        <v>864</v>
      </c>
      <c r="C867" s="99" t="s">
        <v>908</v>
      </c>
      <c r="D867" s="98">
        <v>0</v>
      </c>
      <c r="E867" s="99" t="str">
        <f>IFERROR(VLOOKUP(ROWS($C$4:C867),$B$4:$C$1385,2,0),"")</f>
        <v>25.30.Z Produkcja broni i amunicji (PKD 2025)</v>
      </c>
      <c r="F867" s="98">
        <v>0</v>
      </c>
      <c r="AM867" s="98">
        <f>IF(ISNUMBER(SEARCH('ankieta ESG'!$G$180,AN867)),MAX(AM$3:$AM866)+1,0)</f>
        <v>864</v>
      </c>
      <c r="AN867" s="134" t="s">
        <v>4867</v>
      </c>
      <c r="AO867" s="98">
        <v>0</v>
      </c>
      <c r="AP867" s="99" t="str">
        <f>IFERROR(VLOOKUP(ROWS($AN$4:AN867),$AM$4:$AN$2337,2,0),"")</f>
        <v>Kroczyce (pow. zawierciański, woj. śląskie)</v>
      </c>
      <c r="AQ867" s="98">
        <v>0</v>
      </c>
      <c r="AR867" s="98">
        <f>IF(ISNUMBER(SEARCH('ankieta ESG'!$G$181,AS867)),MAX($AR$3:AR866)+1,0)</f>
        <v>864</v>
      </c>
      <c r="AS867" s="134" t="s">
        <v>4867</v>
      </c>
      <c r="AT867" s="98">
        <v>0</v>
      </c>
      <c r="AU867" s="99" t="str">
        <f>IFERROR(VLOOKUP(ROWS($AS$4:AS867),$AR$4:$AS$2337,2,0),"")</f>
        <v>Kroczyce (pow. zawierciański, woj. śląskie)</v>
      </c>
      <c r="AV867" s="98">
        <v>0</v>
      </c>
      <c r="AW867" s="98">
        <f>IF(ISNUMBER(SEARCH('ankieta ESG'!$G$182,AX867)),MAX($AW$3:AW866)+1,0)</f>
        <v>864</v>
      </c>
      <c r="AX867" s="134" t="s">
        <v>4867</v>
      </c>
      <c r="AY867" s="98">
        <v>0</v>
      </c>
      <c r="AZ867" s="99" t="str">
        <f>IFERROR(VLOOKUP(ROWS($AX$4:AX867),$AW$4:$AX$2337,2,0),"")</f>
        <v>Kroczyce (pow. zawierciański, woj. śląskie)</v>
      </c>
      <c r="BA867" s="98">
        <v>0</v>
      </c>
      <c r="BB867" s="98">
        <f>IF(ISNUMBER(SEARCH('ankieta ESG'!$G$183,BC867)),MAX($BB$3:BB866)+1,0)</f>
        <v>864</v>
      </c>
      <c r="BC867" s="134" t="s">
        <v>4867</v>
      </c>
      <c r="BD867" s="98">
        <v>0</v>
      </c>
      <c r="BE867" s="99" t="str">
        <f>IFERROR(VLOOKUP(ROWS($BC$4:BC867),$BB$4:$BC$2337,2,0),"")</f>
        <v>Kroczyce (pow. zawierciański, woj. śląskie)</v>
      </c>
      <c r="BF867" s="98">
        <v>0</v>
      </c>
      <c r="BG867" s="98">
        <f>IF(ISNUMBER(SEARCH('ankieta ESG'!$G$184,BH867)),MAX($BG$3:BG866)+1,0)</f>
        <v>864</v>
      </c>
      <c r="BH867" s="134" t="s">
        <v>4867</v>
      </c>
      <c r="BI867" s="98">
        <v>0</v>
      </c>
      <c r="BJ867" s="99" t="str">
        <f>IFERROR(VLOOKUP(ROWS($BH$4:BH867),$BG$4:$BH$2337,2,0),"")</f>
        <v>Kroczyce (pow. zawierciański, woj. śląskie)</v>
      </c>
      <c r="BK867" s="98">
        <v>0</v>
      </c>
      <c r="BL867" s="98">
        <f>IF(ISNUMBER(SEARCH('ankieta ESG'!$G$185,BM867)),MAX($BL$3:BL866)+1,0)</f>
        <v>864</v>
      </c>
      <c r="BM867" s="134" t="s">
        <v>4867</v>
      </c>
      <c r="BN867" s="98">
        <v>0</v>
      </c>
      <c r="BO867" s="99" t="str">
        <f>IFERROR(VLOOKUP(ROWS($BM$4:BM867),$BL$4:$BM$2337,2,0),"")</f>
        <v>Kroczyce (pow. zawierciański, woj. śląskie)</v>
      </c>
      <c r="BP867" s="98">
        <v>0</v>
      </c>
      <c r="BQ867" s="98">
        <f>IF(ISNUMBER(SEARCH('ankieta ESG'!$G$186,BR867)),MAX($BQ$3:BQ866)+1,0)</f>
        <v>864</v>
      </c>
      <c r="BR867" s="134" t="s">
        <v>4867</v>
      </c>
      <c r="BS867" s="98">
        <v>0</v>
      </c>
      <c r="BT867" s="99" t="str">
        <f>IFERROR(VLOOKUP(ROWS($BR$4:BR867),$BQ$4:$BR$2337,2,0),"")</f>
        <v>Kroczyce (pow. zawierciański, woj. śląskie)</v>
      </c>
      <c r="BU867" s="98">
        <v>0</v>
      </c>
      <c r="BV867" s="98">
        <f>IF(ISNUMBER(SEARCH('ankieta ESG'!$G$187,BW867)),MAX($BV$3:BV866)+1,0)</f>
        <v>864</v>
      </c>
      <c r="BW867" s="134" t="s">
        <v>4867</v>
      </c>
      <c r="BX867" s="98">
        <v>0</v>
      </c>
      <c r="BY867" s="99" t="str">
        <f>IFERROR(VLOOKUP(ROWS($BW$4:BW867),$BV$4:$BW$2337,2,0),"")</f>
        <v>Kroczyce (pow. zawierciański, woj. śląskie)</v>
      </c>
      <c r="BZ867" s="98">
        <v>0</v>
      </c>
      <c r="CA867" s="98">
        <f>IF(ISNUMBER(SEARCH('ankieta ESG'!$G$188,CB867)),MAX($CA$3:CA866)+1,0)</f>
        <v>864</v>
      </c>
      <c r="CB867" s="134" t="s">
        <v>4867</v>
      </c>
      <c r="CC867" s="98">
        <v>0</v>
      </c>
      <c r="CD867" s="99" t="str">
        <f>IFERROR(VLOOKUP(ROWS($CB$4:CB867),$CA$4:$CB$2337,2,0),"")</f>
        <v>Kroczyce (pow. zawierciański, woj. śląskie)</v>
      </c>
      <c r="CE867" s="98">
        <v>0</v>
      </c>
      <c r="CF867" s="98">
        <f>IF(ISNUMBER(SEARCH('ankieta ESG'!$G$189,CG867)),MAX($CF$3:CF866)+1,0)</f>
        <v>864</v>
      </c>
      <c r="CG867" s="134" t="s">
        <v>4867</v>
      </c>
      <c r="CH867" s="98">
        <v>0</v>
      </c>
      <c r="CI867" s="99" t="str">
        <f>IFERROR(VLOOKUP(ROWS($CG$4:CG867),$CF$4:$CG$2337,2,0),"")</f>
        <v>Kroczyce (pow. zawierciański, woj. śląskie)</v>
      </c>
      <c r="CJ867" s="98">
        <v>0</v>
      </c>
    </row>
    <row r="868" spans="2:88">
      <c r="B868" s="98">
        <f>IF(ISNUMBER(SEARCH('ankieta ESG'!$E$11,C868)),MAX(B$3:$B867)+1,0)</f>
        <v>865</v>
      </c>
      <c r="C868" s="99" t="s">
        <v>909</v>
      </c>
      <c r="D868" s="98">
        <v>0</v>
      </c>
      <c r="E868" s="99" t="str">
        <f>IFERROR(VLOOKUP(ROWS($C$4:C868),$B$4:$C$1385,2,0),"")</f>
        <v>25.40.Z Kucie i formowanie metali oraz metalurgia proszków (PKD 2025)</v>
      </c>
      <c r="F868" s="98">
        <v>0</v>
      </c>
      <c r="AM868" s="98">
        <f>IF(ISNUMBER(SEARCH('ankieta ESG'!$G$180,AN868)),MAX(AM$3:$AM867)+1,0)</f>
        <v>865</v>
      </c>
      <c r="AN868" s="134" t="s">
        <v>4868</v>
      </c>
      <c r="AO868" s="98">
        <v>0</v>
      </c>
      <c r="AP868" s="99" t="str">
        <f>IFERROR(VLOOKUP(ROWS($AN$4:AN868),$AM$4:$AN$2337,2,0),"")</f>
        <v>Krokowa (pow. pucki, woj. pomorskie)</v>
      </c>
      <c r="AQ868" s="98">
        <v>0</v>
      </c>
      <c r="AR868" s="98">
        <f>IF(ISNUMBER(SEARCH('ankieta ESG'!$G$181,AS868)),MAX($AR$3:AR867)+1,0)</f>
        <v>865</v>
      </c>
      <c r="AS868" s="134" t="s">
        <v>4868</v>
      </c>
      <c r="AT868" s="98">
        <v>0</v>
      </c>
      <c r="AU868" s="99" t="str">
        <f>IFERROR(VLOOKUP(ROWS($AS$4:AS868),$AR$4:$AS$2337,2,0),"")</f>
        <v>Krokowa (pow. pucki, woj. pomorskie)</v>
      </c>
      <c r="AV868" s="98">
        <v>0</v>
      </c>
      <c r="AW868" s="98">
        <f>IF(ISNUMBER(SEARCH('ankieta ESG'!$G$182,AX868)),MAX($AW$3:AW867)+1,0)</f>
        <v>865</v>
      </c>
      <c r="AX868" s="134" t="s">
        <v>4868</v>
      </c>
      <c r="AY868" s="98">
        <v>0</v>
      </c>
      <c r="AZ868" s="99" t="str">
        <f>IFERROR(VLOOKUP(ROWS($AX$4:AX868),$AW$4:$AX$2337,2,0),"")</f>
        <v>Krokowa (pow. pucki, woj. pomorskie)</v>
      </c>
      <c r="BA868" s="98">
        <v>0</v>
      </c>
      <c r="BB868" s="98">
        <f>IF(ISNUMBER(SEARCH('ankieta ESG'!$G$183,BC868)),MAX($BB$3:BB867)+1,0)</f>
        <v>865</v>
      </c>
      <c r="BC868" s="134" t="s">
        <v>4868</v>
      </c>
      <c r="BD868" s="98">
        <v>0</v>
      </c>
      <c r="BE868" s="99" t="str">
        <f>IFERROR(VLOOKUP(ROWS($BC$4:BC868),$BB$4:$BC$2337,2,0),"")</f>
        <v>Krokowa (pow. pucki, woj. pomorskie)</v>
      </c>
      <c r="BF868" s="98">
        <v>0</v>
      </c>
      <c r="BG868" s="98">
        <f>IF(ISNUMBER(SEARCH('ankieta ESG'!$G$184,BH868)),MAX($BG$3:BG867)+1,0)</f>
        <v>865</v>
      </c>
      <c r="BH868" s="134" t="s">
        <v>4868</v>
      </c>
      <c r="BI868" s="98">
        <v>0</v>
      </c>
      <c r="BJ868" s="99" t="str">
        <f>IFERROR(VLOOKUP(ROWS($BH$4:BH868),$BG$4:$BH$2337,2,0),"")</f>
        <v>Krokowa (pow. pucki, woj. pomorskie)</v>
      </c>
      <c r="BK868" s="98">
        <v>0</v>
      </c>
      <c r="BL868" s="98">
        <f>IF(ISNUMBER(SEARCH('ankieta ESG'!$G$185,BM868)),MAX($BL$3:BL867)+1,0)</f>
        <v>865</v>
      </c>
      <c r="BM868" s="134" t="s">
        <v>4868</v>
      </c>
      <c r="BN868" s="98">
        <v>0</v>
      </c>
      <c r="BO868" s="99" t="str">
        <f>IFERROR(VLOOKUP(ROWS($BM$4:BM868),$BL$4:$BM$2337,2,0),"")</f>
        <v>Krokowa (pow. pucki, woj. pomorskie)</v>
      </c>
      <c r="BP868" s="98">
        <v>0</v>
      </c>
      <c r="BQ868" s="98">
        <f>IF(ISNUMBER(SEARCH('ankieta ESG'!$G$186,BR868)),MAX($BQ$3:BQ867)+1,0)</f>
        <v>865</v>
      </c>
      <c r="BR868" s="134" t="s">
        <v>4868</v>
      </c>
      <c r="BS868" s="98">
        <v>0</v>
      </c>
      <c r="BT868" s="99" t="str">
        <f>IFERROR(VLOOKUP(ROWS($BR$4:BR868),$BQ$4:$BR$2337,2,0),"")</f>
        <v>Krokowa (pow. pucki, woj. pomorskie)</v>
      </c>
      <c r="BU868" s="98">
        <v>0</v>
      </c>
      <c r="BV868" s="98">
        <f>IF(ISNUMBER(SEARCH('ankieta ESG'!$G$187,BW868)),MAX($BV$3:BV867)+1,0)</f>
        <v>865</v>
      </c>
      <c r="BW868" s="134" t="s">
        <v>4868</v>
      </c>
      <c r="BX868" s="98">
        <v>0</v>
      </c>
      <c r="BY868" s="99" t="str">
        <f>IFERROR(VLOOKUP(ROWS($BW$4:BW868),$BV$4:$BW$2337,2,0),"")</f>
        <v>Krokowa (pow. pucki, woj. pomorskie)</v>
      </c>
      <c r="BZ868" s="98">
        <v>0</v>
      </c>
      <c r="CA868" s="98">
        <f>IF(ISNUMBER(SEARCH('ankieta ESG'!$G$188,CB868)),MAX($CA$3:CA867)+1,0)</f>
        <v>865</v>
      </c>
      <c r="CB868" s="134" t="s">
        <v>4868</v>
      </c>
      <c r="CC868" s="98">
        <v>0</v>
      </c>
      <c r="CD868" s="99" t="str">
        <f>IFERROR(VLOOKUP(ROWS($CB$4:CB868),$CA$4:$CB$2337,2,0),"")</f>
        <v>Krokowa (pow. pucki, woj. pomorskie)</v>
      </c>
      <c r="CE868" s="98">
        <v>0</v>
      </c>
      <c r="CF868" s="98">
        <f>IF(ISNUMBER(SEARCH('ankieta ESG'!$G$189,CG868)),MAX($CF$3:CF867)+1,0)</f>
        <v>865</v>
      </c>
      <c r="CG868" s="134" t="s">
        <v>4868</v>
      </c>
      <c r="CH868" s="98">
        <v>0</v>
      </c>
      <c r="CI868" s="99" t="str">
        <f>IFERROR(VLOOKUP(ROWS($CG$4:CG868),$CF$4:$CG$2337,2,0),"")</f>
        <v>Krokowa (pow. pucki, woj. pomorskie)</v>
      </c>
      <c r="CJ868" s="98">
        <v>0</v>
      </c>
    </row>
    <row r="869" spans="2:88">
      <c r="B869" s="98">
        <f>IF(ISNUMBER(SEARCH('ankieta ESG'!$E$11,C869)),MAX(B$3:$B868)+1,0)</f>
        <v>866</v>
      </c>
      <c r="C869" s="99" t="s">
        <v>910</v>
      </c>
      <c r="D869" s="98">
        <v>0</v>
      </c>
      <c r="E869" s="99" t="str">
        <f>IFERROR(VLOOKUP(ROWS($C$4:C869),$B$4:$C$1385,2,0),"")</f>
        <v>25.51.Z Nakładanie powłok na metale (PKD 2025)</v>
      </c>
      <c r="F869" s="98">
        <v>0</v>
      </c>
      <c r="AM869" s="98">
        <f>IF(ISNUMBER(SEARCH('ankieta ESG'!$G$180,AN869)),MAX(AM$3:$AM868)+1,0)</f>
        <v>866</v>
      </c>
      <c r="AN869" s="134" t="s">
        <v>4869</v>
      </c>
      <c r="AO869" s="98">
        <v>0</v>
      </c>
      <c r="AP869" s="99" t="str">
        <f>IFERROR(VLOOKUP(ROWS($AN$4:AN869),$AM$4:$AN$2337,2,0),"")</f>
        <v>Krosno (pow. Krosno, woj. podkarpackie)</v>
      </c>
      <c r="AQ869" s="98">
        <v>0</v>
      </c>
      <c r="AR869" s="98">
        <f>IF(ISNUMBER(SEARCH('ankieta ESG'!$G$181,AS869)),MAX($AR$3:AR868)+1,0)</f>
        <v>866</v>
      </c>
      <c r="AS869" s="134" t="s">
        <v>4869</v>
      </c>
      <c r="AT869" s="98">
        <v>0</v>
      </c>
      <c r="AU869" s="99" t="str">
        <f>IFERROR(VLOOKUP(ROWS($AS$4:AS869),$AR$4:$AS$2337,2,0),"")</f>
        <v>Krosno (pow. Krosno, woj. podkarpackie)</v>
      </c>
      <c r="AV869" s="98">
        <v>0</v>
      </c>
      <c r="AW869" s="98">
        <f>IF(ISNUMBER(SEARCH('ankieta ESG'!$G$182,AX869)),MAX($AW$3:AW868)+1,0)</f>
        <v>866</v>
      </c>
      <c r="AX869" s="134" t="s">
        <v>4869</v>
      </c>
      <c r="AY869" s="98">
        <v>0</v>
      </c>
      <c r="AZ869" s="99" t="str">
        <f>IFERROR(VLOOKUP(ROWS($AX$4:AX869),$AW$4:$AX$2337,2,0),"")</f>
        <v>Krosno (pow. Krosno, woj. podkarpackie)</v>
      </c>
      <c r="BA869" s="98">
        <v>0</v>
      </c>
      <c r="BB869" s="98">
        <f>IF(ISNUMBER(SEARCH('ankieta ESG'!$G$183,BC869)),MAX($BB$3:BB868)+1,0)</f>
        <v>866</v>
      </c>
      <c r="BC869" s="134" t="s">
        <v>4869</v>
      </c>
      <c r="BD869" s="98">
        <v>0</v>
      </c>
      <c r="BE869" s="99" t="str">
        <f>IFERROR(VLOOKUP(ROWS($BC$4:BC869),$BB$4:$BC$2337,2,0),"")</f>
        <v>Krosno (pow. Krosno, woj. podkarpackie)</v>
      </c>
      <c r="BF869" s="98">
        <v>0</v>
      </c>
      <c r="BG869" s="98">
        <f>IF(ISNUMBER(SEARCH('ankieta ESG'!$G$184,BH869)),MAX($BG$3:BG868)+1,0)</f>
        <v>866</v>
      </c>
      <c r="BH869" s="134" t="s">
        <v>4869</v>
      </c>
      <c r="BI869" s="98">
        <v>0</v>
      </c>
      <c r="BJ869" s="99" t="str">
        <f>IFERROR(VLOOKUP(ROWS($BH$4:BH869),$BG$4:$BH$2337,2,0),"")</f>
        <v>Krosno (pow. Krosno, woj. podkarpackie)</v>
      </c>
      <c r="BK869" s="98">
        <v>0</v>
      </c>
      <c r="BL869" s="98">
        <f>IF(ISNUMBER(SEARCH('ankieta ESG'!$G$185,BM869)),MAX($BL$3:BL868)+1,0)</f>
        <v>866</v>
      </c>
      <c r="BM869" s="134" t="s">
        <v>4869</v>
      </c>
      <c r="BN869" s="98">
        <v>0</v>
      </c>
      <c r="BO869" s="99" t="str">
        <f>IFERROR(VLOOKUP(ROWS($BM$4:BM869),$BL$4:$BM$2337,2,0),"")</f>
        <v>Krosno (pow. Krosno, woj. podkarpackie)</v>
      </c>
      <c r="BP869" s="98">
        <v>0</v>
      </c>
      <c r="BQ869" s="98">
        <f>IF(ISNUMBER(SEARCH('ankieta ESG'!$G$186,BR869)),MAX($BQ$3:BQ868)+1,0)</f>
        <v>866</v>
      </c>
      <c r="BR869" s="134" t="s">
        <v>4869</v>
      </c>
      <c r="BS869" s="98">
        <v>0</v>
      </c>
      <c r="BT869" s="99" t="str">
        <f>IFERROR(VLOOKUP(ROWS($BR$4:BR869),$BQ$4:$BR$2337,2,0),"")</f>
        <v>Krosno (pow. Krosno, woj. podkarpackie)</v>
      </c>
      <c r="BU869" s="98">
        <v>0</v>
      </c>
      <c r="BV869" s="98">
        <f>IF(ISNUMBER(SEARCH('ankieta ESG'!$G$187,BW869)),MAX($BV$3:BV868)+1,0)</f>
        <v>866</v>
      </c>
      <c r="BW869" s="134" t="s">
        <v>4869</v>
      </c>
      <c r="BX869" s="98">
        <v>0</v>
      </c>
      <c r="BY869" s="99" t="str">
        <f>IFERROR(VLOOKUP(ROWS($BW$4:BW869),$BV$4:$BW$2337,2,0),"")</f>
        <v>Krosno (pow. Krosno, woj. podkarpackie)</v>
      </c>
      <c r="BZ869" s="98">
        <v>0</v>
      </c>
      <c r="CA869" s="98">
        <f>IF(ISNUMBER(SEARCH('ankieta ESG'!$G$188,CB869)),MAX($CA$3:CA868)+1,0)</f>
        <v>866</v>
      </c>
      <c r="CB869" s="134" t="s">
        <v>4869</v>
      </c>
      <c r="CC869" s="98">
        <v>0</v>
      </c>
      <c r="CD869" s="99" t="str">
        <f>IFERROR(VLOOKUP(ROWS($CB$4:CB869),$CA$4:$CB$2337,2,0),"")</f>
        <v>Krosno (pow. Krosno, woj. podkarpackie)</v>
      </c>
      <c r="CE869" s="98">
        <v>0</v>
      </c>
      <c r="CF869" s="98">
        <f>IF(ISNUMBER(SEARCH('ankieta ESG'!$G$189,CG869)),MAX($CF$3:CF868)+1,0)</f>
        <v>866</v>
      </c>
      <c r="CG869" s="134" t="s">
        <v>4869</v>
      </c>
      <c r="CH869" s="98">
        <v>0</v>
      </c>
      <c r="CI869" s="99" t="str">
        <f>IFERROR(VLOOKUP(ROWS($CG$4:CG869),$CF$4:$CG$2337,2,0),"")</f>
        <v>Krosno (pow. Krosno, woj. podkarpackie)</v>
      </c>
      <c r="CJ869" s="98">
        <v>0</v>
      </c>
    </row>
    <row r="870" spans="2:88">
      <c r="B870" s="98">
        <f>IF(ISNUMBER(SEARCH('ankieta ESG'!$E$11,C870)),MAX(B$3:$B869)+1,0)</f>
        <v>867</v>
      </c>
      <c r="C870" s="99" t="s">
        <v>911</v>
      </c>
      <c r="D870" s="98">
        <v>0</v>
      </c>
      <c r="E870" s="99" t="str">
        <f>IFERROR(VLOOKUP(ROWS($C$4:C870),$B$4:$C$1385,2,0),"")</f>
        <v>25.52.Z Obróbka cieplna metali (PKD 2025)</v>
      </c>
      <c r="F870" s="98">
        <v>0</v>
      </c>
      <c r="AM870" s="98">
        <f>IF(ISNUMBER(SEARCH('ankieta ESG'!$G$180,AN870)),MAX(AM$3:$AM869)+1,0)</f>
        <v>867</v>
      </c>
      <c r="AN870" s="134" t="s">
        <v>4870</v>
      </c>
      <c r="AO870" s="98">
        <v>0</v>
      </c>
      <c r="AP870" s="99" t="str">
        <f>IFERROR(VLOOKUP(ROWS($AN$4:AN870),$AM$4:$AN$2337,2,0),"")</f>
        <v>Krosno Odrzańskie (pow. krośnieński, woj. lubuskie)</v>
      </c>
      <c r="AQ870" s="98">
        <v>0</v>
      </c>
      <c r="AR870" s="98">
        <f>IF(ISNUMBER(SEARCH('ankieta ESG'!$G$181,AS870)),MAX($AR$3:AR869)+1,0)</f>
        <v>867</v>
      </c>
      <c r="AS870" s="134" t="s">
        <v>4870</v>
      </c>
      <c r="AT870" s="98">
        <v>0</v>
      </c>
      <c r="AU870" s="99" t="str">
        <f>IFERROR(VLOOKUP(ROWS($AS$4:AS870),$AR$4:$AS$2337,2,0),"")</f>
        <v>Krosno Odrzańskie (pow. krośnieński, woj. lubuskie)</v>
      </c>
      <c r="AV870" s="98">
        <v>0</v>
      </c>
      <c r="AW870" s="98">
        <f>IF(ISNUMBER(SEARCH('ankieta ESG'!$G$182,AX870)),MAX($AW$3:AW869)+1,0)</f>
        <v>867</v>
      </c>
      <c r="AX870" s="134" t="s">
        <v>4870</v>
      </c>
      <c r="AY870" s="98">
        <v>0</v>
      </c>
      <c r="AZ870" s="99" t="str">
        <f>IFERROR(VLOOKUP(ROWS($AX$4:AX870),$AW$4:$AX$2337,2,0),"")</f>
        <v>Krosno Odrzańskie (pow. krośnieński, woj. lubuskie)</v>
      </c>
      <c r="BA870" s="98">
        <v>0</v>
      </c>
      <c r="BB870" s="98">
        <f>IF(ISNUMBER(SEARCH('ankieta ESG'!$G$183,BC870)),MAX($BB$3:BB869)+1,0)</f>
        <v>867</v>
      </c>
      <c r="BC870" s="134" t="s">
        <v>4870</v>
      </c>
      <c r="BD870" s="98">
        <v>0</v>
      </c>
      <c r="BE870" s="99" t="str">
        <f>IFERROR(VLOOKUP(ROWS($BC$4:BC870),$BB$4:$BC$2337,2,0),"")</f>
        <v>Krosno Odrzańskie (pow. krośnieński, woj. lubuskie)</v>
      </c>
      <c r="BF870" s="98">
        <v>0</v>
      </c>
      <c r="BG870" s="98">
        <f>IF(ISNUMBER(SEARCH('ankieta ESG'!$G$184,BH870)),MAX($BG$3:BG869)+1,0)</f>
        <v>867</v>
      </c>
      <c r="BH870" s="134" t="s">
        <v>4870</v>
      </c>
      <c r="BI870" s="98">
        <v>0</v>
      </c>
      <c r="BJ870" s="99" t="str">
        <f>IFERROR(VLOOKUP(ROWS($BH$4:BH870),$BG$4:$BH$2337,2,0),"")</f>
        <v>Krosno Odrzańskie (pow. krośnieński, woj. lubuskie)</v>
      </c>
      <c r="BK870" s="98">
        <v>0</v>
      </c>
      <c r="BL870" s="98">
        <f>IF(ISNUMBER(SEARCH('ankieta ESG'!$G$185,BM870)),MAX($BL$3:BL869)+1,0)</f>
        <v>867</v>
      </c>
      <c r="BM870" s="134" t="s">
        <v>4870</v>
      </c>
      <c r="BN870" s="98">
        <v>0</v>
      </c>
      <c r="BO870" s="99" t="str">
        <f>IFERROR(VLOOKUP(ROWS($BM$4:BM870),$BL$4:$BM$2337,2,0),"")</f>
        <v>Krosno Odrzańskie (pow. krośnieński, woj. lubuskie)</v>
      </c>
      <c r="BP870" s="98">
        <v>0</v>
      </c>
      <c r="BQ870" s="98">
        <f>IF(ISNUMBER(SEARCH('ankieta ESG'!$G$186,BR870)),MAX($BQ$3:BQ869)+1,0)</f>
        <v>867</v>
      </c>
      <c r="BR870" s="134" t="s">
        <v>4870</v>
      </c>
      <c r="BS870" s="98">
        <v>0</v>
      </c>
      <c r="BT870" s="99" t="str">
        <f>IFERROR(VLOOKUP(ROWS($BR$4:BR870),$BQ$4:$BR$2337,2,0),"")</f>
        <v>Krosno Odrzańskie (pow. krośnieński, woj. lubuskie)</v>
      </c>
      <c r="BU870" s="98">
        <v>0</v>
      </c>
      <c r="BV870" s="98">
        <f>IF(ISNUMBER(SEARCH('ankieta ESG'!$G$187,BW870)),MAX($BV$3:BV869)+1,0)</f>
        <v>867</v>
      </c>
      <c r="BW870" s="134" t="s">
        <v>4870</v>
      </c>
      <c r="BX870" s="98">
        <v>0</v>
      </c>
      <c r="BY870" s="99" t="str">
        <f>IFERROR(VLOOKUP(ROWS($BW$4:BW870),$BV$4:$BW$2337,2,0),"")</f>
        <v>Krosno Odrzańskie (pow. krośnieński, woj. lubuskie)</v>
      </c>
      <c r="BZ870" s="98">
        <v>0</v>
      </c>
      <c r="CA870" s="98">
        <f>IF(ISNUMBER(SEARCH('ankieta ESG'!$G$188,CB870)),MAX($CA$3:CA869)+1,0)</f>
        <v>867</v>
      </c>
      <c r="CB870" s="134" t="s">
        <v>4870</v>
      </c>
      <c r="CC870" s="98">
        <v>0</v>
      </c>
      <c r="CD870" s="99" t="str">
        <f>IFERROR(VLOOKUP(ROWS($CB$4:CB870),$CA$4:$CB$2337,2,0),"")</f>
        <v>Krosno Odrzańskie (pow. krośnieński, woj. lubuskie)</v>
      </c>
      <c r="CE870" s="98">
        <v>0</v>
      </c>
      <c r="CF870" s="98">
        <f>IF(ISNUMBER(SEARCH('ankieta ESG'!$G$189,CG870)),MAX($CF$3:CF869)+1,0)</f>
        <v>867</v>
      </c>
      <c r="CG870" s="134" t="s">
        <v>4870</v>
      </c>
      <c r="CH870" s="98">
        <v>0</v>
      </c>
      <c r="CI870" s="99" t="str">
        <f>IFERROR(VLOOKUP(ROWS($CG$4:CG870),$CF$4:$CG$2337,2,0),"")</f>
        <v>Krosno Odrzańskie (pow. krośnieński, woj. lubuskie)</v>
      </c>
      <c r="CJ870" s="98">
        <v>0</v>
      </c>
    </row>
    <row r="871" spans="2:88">
      <c r="B871" s="98">
        <f>IF(ISNUMBER(SEARCH('ankieta ESG'!$E$11,C871)),MAX(B$3:$B870)+1,0)</f>
        <v>868</v>
      </c>
      <c r="C871" s="99" t="s">
        <v>912</v>
      </c>
      <c r="D871" s="98">
        <v>0</v>
      </c>
      <c r="E871" s="99" t="str">
        <f>IFERROR(VLOOKUP(ROWS($C$4:C871),$B$4:$C$1385,2,0),"")</f>
        <v>25.53.Z Obróbka mechaniczna elementów metalowych (PKD 2025)</v>
      </c>
      <c r="F871" s="98">
        <v>0</v>
      </c>
      <c r="AM871" s="98">
        <f>IF(ISNUMBER(SEARCH('ankieta ESG'!$G$180,AN871)),MAX(AM$3:$AM870)+1,0)</f>
        <v>868</v>
      </c>
      <c r="AN871" s="134" t="s">
        <v>4871</v>
      </c>
      <c r="AO871" s="98">
        <v>0</v>
      </c>
      <c r="AP871" s="99" t="str">
        <f>IFERROR(VLOOKUP(ROWS($AN$4:AN871),$AM$4:$AN$2337,2,0),"")</f>
        <v>Krościenko nad Dunajcem (pow. nowotarski, woj. małopolskie)</v>
      </c>
      <c r="AQ871" s="98">
        <v>0</v>
      </c>
      <c r="AR871" s="98">
        <f>IF(ISNUMBER(SEARCH('ankieta ESG'!$G$181,AS871)),MAX($AR$3:AR870)+1,0)</f>
        <v>868</v>
      </c>
      <c r="AS871" s="134" t="s">
        <v>4871</v>
      </c>
      <c r="AT871" s="98">
        <v>0</v>
      </c>
      <c r="AU871" s="99" t="str">
        <f>IFERROR(VLOOKUP(ROWS($AS$4:AS871),$AR$4:$AS$2337,2,0),"")</f>
        <v>Krościenko nad Dunajcem (pow. nowotarski, woj. małopolskie)</v>
      </c>
      <c r="AV871" s="98">
        <v>0</v>
      </c>
      <c r="AW871" s="98">
        <f>IF(ISNUMBER(SEARCH('ankieta ESG'!$G$182,AX871)),MAX($AW$3:AW870)+1,0)</f>
        <v>868</v>
      </c>
      <c r="AX871" s="134" t="s">
        <v>4871</v>
      </c>
      <c r="AY871" s="98">
        <v>0</v>
      </c>
      <c r="AZ871" s="99" t="str">
        <f>IFERROR(VLOOKUP(ROWS($AX$4:AX871),$AW$4:$AX$2337,2,0),"")</f>
        <v>Krościenko nad Dunajcem (pow. nowotarski, woj. małopolskie)</v>
      </c>
      <c r="BA871" s="98">
        <v>0</v>
      </c>
      <c r="BB871" s="98">
        <f>IF(ISNUMBER(SEARCH('ankieta ESG'!$G$183,BC871)),MAX($BB$3:BB870)+1,0)</f>
        <v>868</v>
      </c>
      <c r="BC871" s="134" t="s">
        <v>4871</v>
      </c>
      <c r="BD871" s="98">
        <v>0</v>
      </c>
      <c r="BE871" s="99" t="str">
        <f>IFERROR(VLOOKUP(ROWS($BC$4:BC871),$BB$4:$BC$2337,2,0),"")</f>
        <v>Krościenko nad Dunajcem (pow. nowotarski, woj. małopolskie)</v>
      </c>
      <c r="BF871" s="98">
        <v>0</v>
      </c>
      <c r="BG871" s="98">
        <f>IF(ISNUMBER(SEARCH('ankieta ESG'!$G$184,BH871)),MAX($BG$3:BG870)+1,0)</f>
        <v>868</v>
      </c>
      <c r="BH871" s="134" t="s">
        <v>4871</v>
      </c>
      <c r="BI871" s="98">
        <v>0</v>
      </c>
      <c r="BJ871" s="99" t="str">
        <f>IFERROR(VLOOKUP(ROWS($BH$4:BH871),$BG$4:$BH$2337,2,0),"")</f>
        <v>Krościenko nad Dunajcem (pow. nowotarski, woj. małopolskie)</v>
      </c>
      <c r="BK871" s="98">
        <v>0</v>
      </c>
      <c r="BL871" s="98">
        <f>IF(ISNUMBER(SEARCH('ankieta ESG'!$G$185,BM871)),MAX($BL$3:BL870)+1,0)</f>
        <v>868</v>
      </c>
      <c r="BM871" s="134" t="s">
        <v>4871</v>
      </c>
      <c r="BN871" s="98">
        <v>0</v>
      </c>
      <c r="BO871" s="99" t="str">
        <f>IFERROR(VLOOKUP(ROWS($BM$4:BM871),$BL$4:$BM$2337,2,0),"")</f>
        <v>Krościenko nad Dunajcem (pow. nowotarski, woj. małopolskie)</v>
      </c>
      <c r="BP871" s="98">
        <v>0</v>
      </c>
      <c r="BQ871" s="98">
        <f>IF(ISNUMBER(SEARCH('ankieta ESG'!$G$186,BR871)),MAX($BQ$3:BQ870)+1,0)</f>
        <v>868</v>
      </c>
      <c r="BR871" s="134" t="s">
        <v>4871</v>
      </c>
      <c r="BS871" s="98">
        <v>0</v>
      </c>
      <c r="BT871" s="99" t="str">
        <f>IFERROR(VLOOKUP(ROWS($BR$4:BR871),$BQ$4:$BR$2337,2,0),"")</f>
        <v>Krościenko nad Dunajcem (pow. nowotarski, woj. małopolskie)</v>
      </c>
      <c r="BU871" s="98">
        <v>0</v>
      </c>
      <c r="BV871" s="98">
        <f>IF(ISNUMBER(SEARCH('ankieta ESG'!$G$187,BW871)),MAX($BV$3:BV870)+1,0)</f>
        <v>868</v>
      </c>
      <c r="BW871" s="134" t="s">
        <v>4871</v>
      </c>
      <c r="BX871" s="98">
        <v>0</v>
      </c>
      <c r="BY871" s="99" t="str">
        <f>IFERROR(VLOOKUP(ROWS($BW$4:BW871),$BV$4:$BW$2337,2,0),"")</f>
        <v>Krościenko nad Dunajcem (pow. nowotarski, woj. małopolskie)</v>
      </c>
      <c r="BZ871" s="98">
        <v>0</v>
      </c>
      <c r="CA871" s="98">
        <f>IF(ISNUMBER(SEARCH('ankieta ESG'!$G$188,CB871)),MAX($CA$3:CA870)+1,0)</f>
        <v>868</v>
      </c>
      <c r="CB871" s="134" t="s">
        <v>4871</v>
      </c>
      <c r="CC871" s="98">
        <v>0</v>
      </c>
      <c r="CD871" s="99" t="str">
        <f>IFERROR(VLOOKUP(ROWS($CB$4:CB871),$CA$4:$CB$2337,2,0),"")</f>
        <v>Krościenko nad Dunajcem (pow. nowotarski, woj. małopolskie)</v>
      </c>
      <c r="CE871" s="98">
        <v>0</v>
      </c>
      <c r="CF871" s="98">
        <f>IF(ISNUMBER(SEARCH('ankieta ESG'!$G$189,CG871)),MAX($CF$3:CF870)+1,0)</f>
        <v>868</v>
      </c>
      <c r="CG871" s="134" t="s">
        <v>4871</v>
      </c>
      <c r="CH871" s="98">
        <v>0</v>
      </c>
      <c r="CI871" s="99" t="str">
        <f>IFERROR(VLOOKUP(ROWS($CG$4:CG871),$CF$4:$CG$2337,2,0),"")</f>
        <v>Krościenko nad Dunajcem (pow. nowotarski, woj. małopolskie)</v>
      </c>
      <c r="CJ871" s="98">
        <v>0</v>
      </c>
    </row>
    <row r="872" spans="2:88">
      <c r="B872" s="98">
        <f>IF(ISNUMBER(SEARCH('ankieta ESG'!$E$11,C872)),MAX(B$3:$B871)+1,0)</f>
        <v>869</v>
      </c>
      <c r="C872" s="99" t="s">
        <v>913</v>
      </c>
      <c r="D872" s="98">
        <v>0</v>
      </c>
      <c r="E872" s="99" t="str">
        <f>IFERROR(VLOOKUP(ROWS($C$4:C872),$B$4:$C$1385,2,0),"")</f>
        <v>25.61.Z Produkcja wyrobów nożowniczych i sztućców (PKD 2025)</v>
      </c>
      <c r="F872" s="98">
        <v>0</v>
      </c>
      <c r="AM872" s="98">
        <f>IF(ISNUMBER(SEARCH('ankieta ESG'!$G$180,AN872)),MAX(AM$3:$AM871)+1,0)</f>
        <v>869</v>
      </c>
      <c r="AN872" s="134" t="s">
        <v>4872</v>
      </c>
      <c r="AO872" s="98">
        <v>0</v>
      </c>
      <c r="AP872" s="99" t="str">
        <f>IFERROR(VLOOKUP(ROWS($AN$4:AN872),$AM$4:$AN$2337,2,0),"")</f>
        <v>Krościenko Wyżne (pow. krośnieński, woj. podkarpackie)</v>
      </c>
      <c r="AQ872" s="98">
        <v>0</v>
      </c>
      <c r="AR872" s="98">
        <f>IF(ISNUMBER(SEARCH('ankieta ESG'!$G$181,AS872)),MAX($AR$3:AR871)+1,0)</f>
        <v>869</v>
      </c>
      <c r="AS872" s="134" t="s">
        <v>4872</v>
      </c>
      <c r="AT872" s="98">
        <v>0</v>
      </c>
      <c r="AU872" s="99" t="str">
        <f>IFERROR(VLOOKUP(ROWS($AS$4:AS872),$AR$4:$AS$2337,2,0),"")</f>
        <v>Krościenko Wyżne (pow. krośnieński, woj. podkarpackie)</v>
      </c>
      <c r="AV872" s="98">
        <v>0</v>
      </c>
      <c r="AW872" s="98">
        <f>IF(ISNUMBER(SEARCH('ankieta ESG'!$G$182,AX872)),MAX($AW$3:AW871)+1,0)</f>
        <v>869</v>
      </c>
      <c r="AX872" s="134" t="s">
        <v>4872</v>
      </c>
      <c r="AY872" s="98">
        <v>0</v>
      </c>
      <c r="AZ872" s="99" t="str">
        <f>IFERROR(VLOOKUP(ROWS($AX$4:AX872),$AW$4:$AX$2337,2,0),"")</f>
        <v>Krościenko Wyżne (pow. krośnieński, woj. podkarpackie)</v>
      </c>
      <c r="BA872" s="98">
        <v>0</v>
      </c>
      <c r="BB872" s="98">
        <f>IF(ISNUMBER(SEARCH('ankieta ESG'!$G$183,BC872)),MAX($BB$3:BB871)+1,0)</f>
        <v>869</v>
      </c>
      <c r="BC872" s="134" t="s">
        <v>4872</v>
      </c>
      <c r="BD872" s="98">
        <v>0</v>
      </c>
      <c r="BE872" s="99" t="str">
        <f>IFERROR(VLOOKUP(ROWS($BC$4:BC872),$BB$4:$BC$2337,2,0),"")</f>
        <v>Krościenko Wyżne (pow. krośnieński, woj. podkarpackie)</v>
      </c>
      <c r="BF872" s="98">
        <v>0</v>
      </c>
      <c r="BG872" s="98">
        <f>IF(ISNUMBER(SEARCH('ankieta ESG'!$G$184,BH872)),MAX($BG$3:BG871)+1,0)</f>
        <v>869</v>
      </c>
      <c r="BH872" s="134" t="s">
        <v>4872</v>
      </c>
      <c r="BI872" s="98">
        <v>0</v>
      </c>
      <c r="BJ872" s="99" t="str">
        <f>IFERROR(VLOOKUP(ROWS($BH$4:BH872),$BG$4:$BH$2337,2,0),"")</f>
        <v>Krościenko Wyżne (pow. krośnieński, woj. podkarpackie)</v>
      </c>
      <c r="BK872" s="98">
        <v>0</v>
      </c>
      <c r="BL872" s="98">
        <f>IF(ISNUMBER(SEARCH('ankieta ESG'!$G$185,BM872)),MAX($BL$3:BL871)+1,0)</f>
        <v>869</v>
      </c>
      <c r="BM872" s="134" t="s">
        <v>4872</v>
      </c>
      <c r="BN872" s="98">
        <v>0</v>
      </c>
      <c r="BO872" s="99" t="str">
        <f>IFERROR(VLOOKUP(ROWS($BM$4:BM872),$BL$4:$BM$2337,2,0),"")</f>
        <v>Krościenko Wyżne (pow. krośnieński, woj. podkarpackie)</v>
      </c>
      <c r="BP872" s="98">
        <v>0</v>
      </c>
      <c r="BQ872" s="98">
        <f>IF(ISNUMBER(SEARCH('ankieta ESG'!$G$186,BR872)),MAX($BQ$3:BQ871)+1,0)</f>
        <v>869</v>
      </c>
      <c r="BR872" s="134" t="s">
        <v>4872</v>
      </c>
      <c r="BS872" s="98">
        <v>0</v>
      </c>
      <c r="BT872" s="99" t="str">
        <f>IFERROR(VLOOKUP(ROWS($BR$4:BR872),$BQ$4:$BR$2337,2,0),"")</f>
        <v>Krościenko Wyżne (pow. krośnieński, woj. podkarpackie)</v>
      </c>
      <c r="BU872" s="98">
        <v>0</v>
      </c>
      <c r="BV872" s="98">
        <f>IF(ISNUMBER(SEARCH('ankieta ESG'!$G$187,BW872)),MAX($BV$3:BV871)+1,0)</f>
        <v>869</v>
      </c>
      <c r="BW872" s="134" t="s">
        <v>4872</v>
      </c>
      <c r="BX872" s="98">
        <v>0</v>
      </c>
      <c r="BY872" s="99" t="str">
        <f>IFERROR(VLOOKUP(ROWS($BW$4:BW872),$BV$4:$BW$2337,2,0),"")</f>
        <v>Krościenko Wyżne (pow. krośnieński, woj. podkarpackie)</v>
      </c>
      <c r="BZ872" s="98">
        <v>0</v>
      </c>
      <c r="CA872" s="98">
        <f>IF(ISNUMBER(SEARCH('ankieta ESG'!$G$188,CB872)),MAX($CA$3:CA871)+1,0)</f>
        <v>869</v>
      </c>
      <c r="CB872" s="134" t="s">
        <v>4872</v>
      </c>
      <c r="CC872" s="98">
        <v>0</v>
      </c>
      <c r="CD872" s="99" t="str">
        <f>IFERROR(VLOOKUP(ROWS($CB$4:CB872),$CA$4:$CB$2337,2,0),"")</f>
        <v>Krościenko Wyżne (pow. krośnieński, woj. podkarpackie)</v>
      </c>
      <c r="CE872" s="98">
        <v>0</v>
      </c>
      <c r="CF872" s="98">
        <f>IF(ISNUMBER(SEARCH('ankieta ESG'!$G$189,CG872)),MAX($CF$3:CF871)+1,0)</f>
        <v>869</v>
      </c>
      <c r="CG872" s="134" t="s">
        <v>4872</v>
      </c>
      <c r="CH872" s="98">
        <v>0</v>
      </c>
      <c r="CI872" s="99" t="str">
        <f>IFERROR(VLOOKUP(ROWS($CG$4:CG872),$CF$4:$CG$2337,2,0),"")</f>
        <v>Krościenko Wyżne (pow. krośnieński, woj. podkarpackie)</v>
      </c>
      <c r="CJ872" s="98">
        <v>0</v>
      </c>
    </row>
    <row r="873" spans="2:88">
      <c r="B873" s="98">
        <f>IF(ISNUMBER(SEARCH('ankieta ESG'!$E$11,C873)),MAX(B$3:$B872)+1,0)</f>
        <v>870</v>
      </c>
      <c r="C873" s="99" t="s">
        <v>914</v>
      </c>
      <c r="D873" s="98">
        <v>0</v>
      </c>
      <c r="E873" s="99" t="str">
        <f>IFERROR(VLOOKUP(ROWS($C$4:C873),$B$4:$C$1385,2,0),"")</f>
        <v>25.62.Z Produkcja zamków i zawiasów (PKD 2025)</v>
      </c>
      <c r="F873" s="98">
        <v>0</v>
      </c>
      <c r="AM873" s="98">
        <f>IF(ISNUMBER(SEARCH('ankieta ESG'!$G$180,AN873)),MAX(AM$3:$AM872)+1,0)</f>
        <v>870</v>
      </c>
      <c r="AN873" s="134" t="s">
        <v>4873</v>
      </c>
      <c r="AO873" s="98">
        <v>0</v>
      </c>
      <c r="AP873" s="99" t="str">
        <f>IFERROR(VLOOKUP(ROWS($AN$4:AN873),$AM$4:$AN$2337,2,0),"")</f>
        <v>Krośnice (pow. milicki, woj. dolnośląskie)</v>
      </c>
      <c r="AQ873" s="98">
        <v>0</v>
      </c>
      <c r="AR873" s="98">
        <f>IF(ISNUMBER(SEARCH('ankieta ESG'!$G$181,AS873)),MAX($AR$3:AR872)+1,0)</f>
        <v>870</v>
      </c>
      <c r="AS873" s="134" t="s">
        <v>4873</v>
      </c>
      <c r="AT873" s="98">
        <v>0</v>
      </c>
      <c r="AU873" s="99" t="str">
        <f>IFERROR(VLOOKUP(ROWS($AS$4:AS873),$AR$4:$AS$2337,2,0),"")</f>
        <v>Krośnice (pow. milicki, woj. dolnośląskie)</v>
      </c>
      <c r="AV873" s="98">
        <v>0</v>
      </c>
      <c r="AW873" s="98">
        <f>IF(ISNUMBER(SEARCH('ankieta ESG'!$G$182,AX873)),MAX($AW$3:AW872)+1,0)</f>
        <v>870</v>
      </c>
      <c r="AX873" s="134" t="s">
        <v>4873</v>
      </c>
      <c r="AY873" s="98">
        <v>0</v>
      </c>
      <c r="AZ873" s="99" t="str">
        <f>IFERROR(VLOOKUP(ROWS($AX$4:AX873),$AW$4:$AX$2337,2,0),"")</f>
        <v>Krośnice (pow. milicki, woj. dolnośląskie)</v>
      </c>
      <c r="BA873" s="98">
        <v>0</v>
      </c>
      <c r="BB873" s="98">
        <f>IF(ISNUMBER(SEARCH('ankieta ESG'!$G$183,BC873)),MAX($BB$3:BB872)+1,0)</f>
        <v>870</v>
      </c>
      <c r="BC873" s="134" t="s">
        <v>4873</v>
      </c>
      <c r="BD873" s="98">
        <v>0</v>
      </c>
      <c r="BE873" s="99" t="str">
        <f>IFERROR(VLOOKUP(ROWS($BC$4:BC873),$BB$4:$BC$2337,2,0),"")</f>
        <v>Krośnice (pow. milicki, woj. dolnośląskie)</v>
      </c>
      <c r="BF873" s="98">
        <v>0</v>
      </c>
      <c r="BG873" s="98">
        <f>IF(ISNUMBER(SEARCH('ankieta ESG'!$G$184,BH873)),MAX($BG$3:BG872)+1,0)</f>
        <v>870</v>
      </c>
      <c r="BH873" s="134" t="s">
        <v>4873</v>
      </c>
      <c r="BI873" s="98">
        <v>0</v>
      </c>
      <c r="BJ873" s="99" t="str">
        <f>IFERROR(VLOOKUP(ROWS($BH$4:BH873),$BG$4:$BH$2337,2,0),"")</f>
        <v>Krośnice (pow. milicki, woj. dolnośląskie)</v>
      </c>
      <c r="BK873" s="98">
        <v>0</v>
      </c>
      <c r="BL873" s="98">
        <f>IF(ISNUMBER(SEARCH('ankieta ESG'!$G$185,BM873)),MAX($BL$3:BL872)+1,0)</f>
        <v>870</v>
      </c>
      <c r="BM873" s="134" t="s">
        <v>4873</v>
      </c>
      <c r="BN873" s="98">
        <v>0</v>
      </c>
      <c r="BO873" s="99" t="str">
        <f>IFERROR(VLOOKUP(ROWS($BM$4:BM873),$BL$4:$BM$2337,2,0),"")</f>
        <v>Krośnice (pow. milicki, woj. dolnośląskie)</v>
      </c>
      <c r="BP873" s="98">
        <v>0</v>
      </c>
      <c r="BQ873" s="98">
        <f>IF(ISNUMBER(SEARCH('ankieta ESG'!$G$186,BR873)),MAX($BQ$3:BQ872)+1,0)</f>
        <v>870</v>
      </c>
      <c r="BR873" s="134" t="s">
        <v>4873</v>
      </c>
      <c r="BS873" s="98">
        <v>0</v>
      </c>
      <c r="BT873" s="99" t="str">
        <f>IFERROR(VLOOKUP(ROWS($BR$4:BR873),$BQ$4:$BR$2337,2,0),"")</f>
        <v>Krośnice (pow. milicki, woj. dolnośląskie)</v>
      </c>
      <c r="BU873" s="98">
        <v>0</v>
      </c>
      <c r="BV873" s="98">
        <f>IF(ISNUMBER(SEARCH('ankieta ESG'!$G$187,BW873)),MAX($BV$3:BV872)+1,0)</f>
        <v>870</v>
      </c>
      <c r="BW873" s="134" t="s">
        <v>4873</v>
      </c>
      <c r="BX873" s="98">
        <v>0</v>
      </c>
      <c r="BY873" s="99" t="str">
        <f>IFERROR(VLOOKUP(ROWS($BW$4:BW873),$BV$4:$BW$2337,2,0),"")</f>
        <v>Krośnice (pow. milicki, woj. dolnośląskie)</v>
      </c>
      <c r="BZ873" s="98">
        <v>0</v>
      </c>
      <c r="CA873" s="98">
        <f>IF(ISNUMBER(SEARCH('ankieta ESG'!$G$188,CB873)),MAX($CA$3:CA872)+1,0)</f>
        <v>870</v>
      </c>
      <c r="CB873" s="134" t="s">
        <v>4873</v>
      </c>
      <c r="CC873" s="98">
        <v>0</v>
      </c>
      <c r="CD873" s="99" t="str">
        <f>IFERROR(VLOOKUP(ROWS($CB$4:CB873),$CA$4:$CB$2337,2,0),"")</f>
        <v>Krośnice (pow. milicki, woj. dolnośląskie)</v>
      </c>
      <c r="CE873" s="98">
        <v>0</v>
      </c>
      <c r="CF873" s="98">
        <f>IF(ISNUMBER(SEARCH('ankieta ESG'!$G$189,CG873)),MAX($CF$3:CF872)+1,0)</f>
        <v>870</v>
      </c>
      <c r="CG873" s="134" t="s">
        <v>4873</v>
      </c>
      <c r="CH873" s="98">
        <v>0</v>
      </c>
      <c r="CI873" s="99" t="str">
        <f>IFERROR(VLOOKUP(ROWS($CG$4:CG873),$CF$4:$CG$2337,2,0),"")</f>
        <v>Krośnice (pow. milicki, woj. dolnośląskie)</v>
      </c>
      <c r="CJ873" s="98">
        <v>0</v>
      </c>
    </row>
    <row r="874" spans="2:88">
      <c r="B874" s="98">
        <f>IF(ISNUMBER(SEARCH('ankieta ESG'!$E$11,C874)),MAX(B$3:$B873)+1,0)</f>
        <v>871</v>
      </c>
      <c r="C874" s="99" t="s">
        <v>915</v>
      </c>
      <c r="D874" s="98">
        <v>0</v>
      </c>
      <c r="E874" s="99" t="str">
        <f>IFERROR(VLOOKUP(ROWS($C$4:C874),$B$4:$C$1385,2,0),"")</f>
        <v>25.63.Z Produkcja narzędzi (PKD 2025)</v>
      </c>
      <c r="F874" s="98">
        <v>0</v>
      </c>
      <c r="AM874" s="98">
        <f>IF(ISNUMBER(SEARCH('ankieta ESG'!$G$180,AN874)),MAX(AM$3:$AM873)+1,0)</f>
        <v>871</v>
      </c>
      <c r="AN874" s="134" t="s">
        <v>4874</v>
      </c>
      <c r="AO874" s="98">
        <v>0</v>
      </c>
      <c r="AP874" s="99" t="str">
        <f>IFERROR(VLOOKUP(ROWS($AN$4:AN874),$AM$4:$AN$2337,2,0),"")</f>
        <v>Krośniewice (pow. kutnowski, woj. łódzkie)</v>
      </c>
      <c r="AQ874" s="98">
        <v>0</v>
      </c>
      <c r="AR874" s="98">
        <f>IF(ISNUMBER(SEARCH('ankieta ESG'!$G$181,AS874)),MAX($AR$3:AR873)+1,0)</f>
        <v>871</v>
      </c>
      <c r="AS874" s="134" t="s">
        <v>4874</v>
      </c>
      <c r="AT874" s="98">
        <v>0</v>
      </c>
      <c r="AU874" s="99" t="str">
        <f>IFERROR(VLOOKUP(ROWS($AS$4:AS874),$AR$4:$AS$2337,2,0),"")</f>
        <v>Krośniewice (pow. kutnowski, woj. łódzkie)</v>
      </c>
      <c r="AV874" s="98">
        <v>0</v>
      </c>
      <c r="AW874" s="98">
        <f>IF(ISNUMBER(SEARCH('ankieta ESG'!$G$182,AX874)),MAX($AW$3:AW873)+1,0)</f>
        <v>871</v>
      </c>
      <c r="AX874" s="134" t="s">
        <v>4874</v>
      </c>
      <c r="AY874" s="98">
        <v>0</v>
      </c>
      <c r="AZ874" s="99" t="str">
        <f>IFERROR(VLOOKUP(ROWS($AX$4:AX874),$AW$4:$AX$2337,2,0),"")</f>
        <v>Krośniewice (pow. kutnowski, woj. łódzkie)</v>
      </c>
      <c r="BA874" s="98">
        <v>0</v>
      </c>
      <c r="BB874" s="98">
        <f>IF(ISNUMBER(SEARCH('ankieta ESG'!$G$183,BC874)),MAX($BB$3:BB873)+1,0)</f>
        <v>871</v>
      </c>
      <c r="BC874" s="134" t="s">
        <v>4874</v>
      </c>
      <c r="BD874" s="98">
        <v>0</v>
      </c>
      <c r="BE874" s="99" t="str">
        <f>IFERROR(VLOOKUP(ROWS($BC$4:BC874),$BB$4:$BC$2337,2,0),"")</f>
        <v>Krośniewice (pow. kutnowski, woj. łódzkie)</v>
      </c>
      <c r="BF874" s="98">
        <v>0</v>
      </c>
      <c r="BG874" s="98">
        <f>IF(ISNUMBER(SEARCH('ankieta ESG'!$G$184,BH874)),MAX($BG$3:BG873)+1,0)</f>
        <v>871</v>
      </c>
      <c r="BH874" s="134" t="s">
        <v>4874</v>
      </c>
      <c r="BI874" s="98">
        <v>0</v>
      </c>
      <c r="BJ874" s="99" t="str">
        <f>IFERROR(VLOOKUP(ROWS($BH$4:BH874),$BG$4:$BH$2337,2,0),"")</f>
        <v>Krośniewice (pow. kutnowski, woj. łódzkie)</v>
      </c>
      <c r="BK874" s="98">
        <v>0</v>
      </c>
      <c r="BL874" s="98">
        <f>IF(ISNUMBER(SEARCH('ankieta ESG'!$G$185,BM874)),MAX($BL$3:BL873)+1,0)</f>
        <v>871</v>
      </c>
      <c r="BM874" s="134" t="s">
        <v>4874</v>
      </c>
      <c r="BN874" s="98">
        <v>0</v>
      </c>
      <c r="BO874" s="99" t="str">
        <f>IFERROR(VLOOKUP(ROWS($BM$4:BM874),$BL$4:$BM$2337,2,0),"")</f>
        <v>Krośniewice (pow. kutnowski, woj. łódzkie)</v>
      </c>
      <c r="BP874" s="98">
        <v>0</v>
      </c>
      <c r="BQ874" s="98">
        <f>IF(ISNUMBER(SEARCH('ankieta ESG'!$G$186,BR874)),MAX($BQ$3:BQ873)+1,0)</f>
        <v>871</v>
      </c>
      <c r="BR874" s="134" t="s">
        <v>4874</v>
      </c>
      <c r="BS874" s="98">
        <v>0</v>
      </c>
      <c r="BT874" s="99" t="str">
        <f>IFERROR(VLOOKUP(ROWS($BR$4:BR874),$BQ$4:$BR$2337,2,0),"")</f>
        <v>Krośniewice (pow. kutnowski, woj. łódzkie)</v>
      </c>
      <c r="BU874" s="98">
        <v>0</v>
      </c>
      <c r="BV874" s="98">
        <f>IF(ISNUMBER(SEARCH('ankieta ESG'!$G$187,BW874)),MAX($BV$3:BV873)+1,0)</f>
        <v>871</v>
      </c>
      <c r="BW874" s="134" t="s">
        <v>4874</v>
      </c>
      <c r="BX874" s="98">
        <v>0</v>
      </c>
      <c r="BY874" s="99" t="str">
        <f>IFERROR(VLOOKUP(ROWS($BW$4:BW874),$BV$4:$BW$2337,2,0),"")</f>
        <v>Krośniewice (pow. kutnowski, woj. łódzkie)</v>
      </c>
      <c r="BZ874" s="98">
        <v>0</v>
      </c>
      <c r="CA874" s="98">
        <f>IF(ISNUMBER(SEARCH('ankieta ESG'!$G$188,CB874)),MAX($CA$3:CA873)+1,0)</f>
        <v>871</v>
      </c>
      <c r="CB874" s="134" t="s">
        <v>4874</v>
      </c>
      <c r="CC874" s="98">
        <v>0</v>
      </c>
      <c r="CD874" s="99" t="str">
        <f>IFERROR(VLOOKUP(ROWS($CB$4:CB874),$CA$4:$CB$2337,2,0),"")</f>
        <v>Krośniewice (pow. kutnowski, woj. łódzkie)</v>
      </c>
      <c r="CE874" s="98">
        <v>0</v>
      </c>
      <c r="CF874" s="98">
        <f>IF(ISNUMBER(SEARCH('ankieta ESG'!$G$189,CG874)),MAX($CF$3:CF873)+1,0)</f>
        <v>871</v>
      </c>
      <c r="CG874" s="134" t="s">
        <v>4874</v>
      </c>
      <c r="CH874" s="98">
        <v>0</v>
      </c>
      <c r="CI874" s="99" t="str">
        <f>IFERROR(VLOOKUP(ROWS($CG$4:CG874),$CF$4:$CG$2337,2,0),"")</f>
        <v>Krośniewice (pow. kutnowski, woj. łódzkie)</v>
      </c>
      <c r="CJ874" s="98">
        <v>0</v>
      </c>
    </row>
    <row r="875" spans="2:88">
      <c r="B875" s="98">
        <f>IF(ISNUMBER(SEARCH('ankieta ESG'!$E$11,C875)),MAX(B$3:$B874)+1,0)</f>
        <v>872</v>
      </c>
      <c r="C875" s="99" t="s">
        <v>916</v>
      </c>
      <c r="D875" s="98">
        <v>0</v>
      </c>
      <c r="E875" s="99" t="str">
        <f>IFERROR(VLOOKUP(ROWS($C$4:C875),$B$4:$C$1385,2,0),"")</f>
        <v>25.91.Z Produkcja pojemników metalowych (PKD 2025)</v>
      </c>
      <c r="F875" s="98">
        <v>0</v>
      </c>
      <c r="AM875" s="98">
        <f>IF(ISNUMBER(SEARCH('ankieta ESG'!$G$180,AN875)),MAX(AM$3:$AM874)+1,0)</f>
        <v>872</v>
      </c>
      <c r="AN875" s="134" t="s">
        <v>4875</v>
      </c>
      <c r="AO875" s="98">
        <v>0</v>
      </c>
      <c r="AP875" s="99" t="str">
        <f>IFERROR(VLOOKUP(ROWS($AN$4:AN875),$AM$4:$AN$2337,2,0),"")</f>
        <v>Krotoszyce (pow. legnicki, woj. dolnośląskie)</v>
      </c>
      <c r="AQ875" s="98">
        <v>0</v>
      </c>
      <c r="AR875" s="98">
        <f>IF(ISNUMBER(SEARCH('ankieta ESG'!$G$181,AS875)),MAX($AR$3:AR874)+1,0)</f>
        <v>872</v>
      </c>
      <c r="AS875" s="134" t="s">
        <v>4875</v>
      </c>
      <c r="AT875" s="98">
        <v>0</v>
      </c>
      <c r="AU875" s="99" t="str">
        <f>IFERROR(VLOOKUP(ROWS($AS$4:AS875),$AR$4:$AS$2337,2,0),"")</f>
        <v>Krotoszyce (pow. legnicki, woj. dolnośląskie)</v>
      </c>
      <c r="AV875" s="98">
        <v>0</v>
      </c>
      <c r="AW875" s="98">
        <f>IF(ISNUMBER(SEARCH('ankieta ESG'!$G$182,AX875)),MAX($AW$3:AW874)+1,0)</f>
        <v>872</v>
      </c>
      <c r="AX875" s="134" t="s">
        <v>4875</v>
      </c>
      <c r="AY875" s="98">
        <v>0</v>
      </c>
      <c r="AZ875" s="99" t="str">
        <f>IFERROR(VLOOKUP(ROWS($AX$4:AX875),$AW$4:$AX$2337,2,0),"")</f>
        <v>Krotoszyce (pow. legnicki, woj. dolnośląskie)</v>
      </c>
      <c r="BA875" s="98">
        <v>0</v>
      </c>
      <c r="BB875" s="98">
        <f>IF(ISNUMBER(SEARCH('ankieta ESG'!$G$183,BC875)),MAX($BB$3:BB874)+1,0)</f>
        <v>872</v>
      </c>
      <c r="BC875" s="134" t="s">
        <v>4875</v>
      </c>
      <c r="BD875" s="98">
        <v>0</v>
      </c>
      <c r="BE875" s="99" t="str">
        <f>IFERROR(VLOOKUP(ROWS($BC$4:BC875),$BB$4:$BC$2337,2,0),"")</f>
        <v>Krotoszyce (pow. legnicki, woj. dolnośląskie)</v>
      </c>
      <c r="BF875" s="98">
        <v>0</v>
      </c>
      <c r="BG875" s="98">
        <f>IF(ISNUMBER(SEARCH('ankieta ESG'!$G$184,BH875)),MAX($BG$3:BG874)+1,0)</f>
        <v>872</v>
      </c>
      <c r="BH875" s="134" t="s">
        <v>4875</v>
      </c>
      <c r="BI875" s="98">
        <v>0</v>
      </c>
      <c r="BJ875" s="99" t="str">
        <f>IFERROR(VLOOKUP(ROWS($BH$4:BH875),$BG$4:$BH$2337,2,0),"")</f>
        <v>Krotoszyce (pow. legnicki, woj. dolnośląskie)</v>
      </c>
      <c r="BK875" s="98">
        <v>0</v>
      </c>
      <c r="BL875" s="98">
        <f>IF(ISNUMBER(SEARCH('ankieta ESG'!$G$185,BM875)),MAX($BL$3:BL874)+1,0)</f>
        <v>872</v>
      </c>
      <c r="BM875" s="134" t="s">
        <v>4875</v>
      </c>
      <c r="BN875" s="98">
        <v>0</v>
      </c>
      <c r="BO875" s="99" t="str">
        <f>IFERROR(VLOOKUP(ROWS($BM$4:BM875),$BL$4:$BM$2337,2,0),"")</f>
        <v>Krotoszyce (pow. legnicki, woj. dolnośląskie)</v>
      </c>
      <c r="BP875" s="98">
        <v>0</v>
      </c>
      <c r="BQ875" s="98">
        <f>IF(ISNUMBER(SEARCH('ankieta ESG'!$G$186,BR875)),MAX($BQ$3:BQ874)+1,0)</f>
        <v>872</v>
      </c>
      <c r="BR875" s="134" t="s">
        <v>4875</v>
      </c>
      <c r="BS875" s="98">
        <v>0</v>
      </c>
      <c r="BT875" s="99" t="str">
        <f>IFERROR(VLOOKUP(ROWS($BR$4:BR875),$BQ$4:$BR$2337,2,0),"")</f>
        <v>Krotoszyce (pow. legnicki, woj. dolnośląskie)</v>
      </c>
      <c r="BU875" s="98">
        <v>0</v>
      </c>
      <c r="BV875" s="98">
        <f>IF(ISNUMBER(SEARCH('ankieta ESG'!$G$187,BW875)),MAX($BV$3:BV874)+1,0)</f>
        <v>872</v>
      </c>
      <c r="BW875" s="134" t="s">
        <v>4875</v>
      </c>
      <c r="BX875" s="98">
        <v>0</v>
      </c>
      <c r="BY875" s="99" t="str">
        <f>IFERROR(VLOOKUP(ROWS($BW$4:BW875),$BV$4:$BW$2337,2,0),"")</f>
        <v>Krotoszyce (pow. legnicki, woj. dolnośląskie)</v>
      </c>
      <c r="BZ875" s="98">
        <v>0</v>
      </c>
      <c r="CA875" s="98">
        <f>IF(ISNUMBER(SEARCH('ankieta ESG'!$G$188,CB875)),MAX($CA$3:CA874)+1,0)</f>
        <v>872</v>
      </c>
      <c r="CB875" s="134" t="s">
        <v>4875</v>
      </c>
      <c r="CC875" s="98">
        <v>0</v>
      </c>
      <c r="CD875" s="99" t="str">
        <f>IFERROR(VLOOKUP(ROWS($CB$4:CB875),$CA$4:$CB$2337,2,0),"")</f>
        <v>Krotoszyce (pow. legnicki, woj. dolnośląskie)</v>
      </c>
      <c r="CE875" s="98">
        <v>0</v>
      </c>
      <c r="CF875" s="98">
        <f>IF(ISNUMBER(SEARCH('ankieta ESG'!$G$189,CG875)),MAX($CF$3:CF874)+1,0)</f>
        <v>872</v>
      </c>
      <c r="CG875" s="134" t="s">
        <v>4875</v>
      </c>
      <c r="CH875" s="98">
        <v>0</v>
      </c>
      <c r="CI875" s="99" t="str">
        <f>IFERROR(VLOOKUP(ROWS($CG$4:CG875),$CF$4:$CG$2337,2,0),"")</f>
        <v>Krotoszyce (pow. legnicki, woj. dolnośląskie)</v>
      </c>
      <c r="CJ875" s="98">
        <v>0</v>
      </c>
    </row>
    <row r="876" spans="2:88">
      <c r="B876" s="98">
        <f>IF(ISNUMBER(SEARCH('ankieta ESG'!$E$11,C876)),MAX(B$3:$B875)+1,0)</f>
        <v>873</v>
      </c>
      <c r="C876" s="99" t="s">
        <v>917</v>
      </c>
      <c r="D876" s="98">
        <v>0</v>
      </c>
      <c r="E876" s="99" t="str">
        <f>IFERROR(VLOOKUP(ROWS($C$4:C876),$B$4:$C$1385,2,0),"")</f>
        <v>25.92.Z Produkcja lekkich opakowań metalowych (PKD 2025)</v>
      </c>
      <c r="F876" s="98">
        <v>0</v>
      </c>
      <c r="AM876" s="98">
        <f>IF(ISNUMBER(SEARCH('ankieta ESG'!$G$180,AN876)),MAX(AM$3:$AM875)+1,0)</f>
        <v>873</v>
      </c>
      <c r="AN876" s="134" t="s">
        <v>4876</v>
      </c>
      <c r="AO876" s="98">
        <v>0</v>
      </c>
      <c r="AP876" s="99" t="str">
        <f>IFERROR(VLOOKUP(ROWS($AN$4:AN876),$AM$4:$AN$2337,2,0),"")</f>
        <v>Krotoszyn (pow. krotoszyński, woj. wielkopolskie)</v>
      </c>
      <c r="AQ876" s="98">
        <v>0</v>
      </c>
      <c r="AR876" s="98">
        <f>IF(ISNUMBER(SEARCH('ankieta ESG'!$G$181,AS876)),MAX($AR$3:AR875)+1,0)</f>
        <v>873</v>
      </c>
      <c r="AS876" s="134" t="s">
        <v>4876</v>
      </c>
      <c r="AT876" s="98">
        <v>0</v>
      </c>
      <c r="AU876" s="99" t="str">
        <f>IFERROR(VLOOKUP(ROWS($AS$4:AS876),$AR$4:$AS$2337,2,0),"")</f>
        <v>Krotoszyn (pow. krotoszyński, woj. wielkopolskie)</v>
      </c>
      <c r="AV876" s="98">
        <v>0</v>
      </c>
      <c r="AW876" s="98">
        <f>IF(ISNUMBER(SEARCH('ankieta ESG'!$G$182,AX876)),MAX($AW$3:AW875)+1,0)</f>
        <v>873</v>
      </c>
      <c r="AX876" s="134" t="s">
        <v>4876</v>
      </c>
      <c r="AY876" s="98">
        <v>0</v>
      </c>
      <c r="AZ876" s="99" t="str">
        <f>IFERROR(VLOOKUP(ROWS($AX$4:AX876),$AW$4:$AX$2337,2,0),"")</f>
        <v>Krotoszyn (pow. krotoszyński, woj. wielkopolskie)</v>
      </c>
      <c r="BA876" s="98">
        <v>0</v>
      </c>
      <c r="BB876" s="98">
        <f>IF(ISNUMBER(SEARCH('ankieta ESG'!$G$183,BC876)),MAX($BB$3:BB875)+1,0)</f>
        <v>873</v>
      </c>
      <c r="BC876" s="134" t="s">
        <v>4876</v>
      </c>
      <c r="BD876" s="98">
        <v>0</v>
      </c>
      <c r="BE876" s="99" t="str">
        <f>IFERROR(VLOOKUP(ROWS($BC$4:BC876),$BB$4:$BC$2337,2,0),"")</f>
        <v>Krotoszyn (pow. krotoszyński, woj. wielkopolskie)</v>
      </c>
      <c r="BF876" s="98">
        <v>0</v>
      </c>
      <c r="BG876" s="98">
        <f>IF(ISNUMBER(SEARCH('ankieta ESG'!$G$184,BH876)),MAX($BG$3:BG875)+1,0)</f>
        <v>873</v>
      </c>
      <c r="BH876" s="134" t="s">
        <v>4876</v>
      </c>
      <c r="BI876" s="98">
        <v>0</v>
      </c>
      <c r="BJ876" s="99" t="str">
        <f>IFERROR(VLOOKUP(ROWS($BH$4:BH876),$BG$4:$BH$2337,2,0),"")</f>
        <v>Krotoszyn (pow. krotoszyński, woj. wielkopolskie)</v>
      </c>
      <c r="BK876" s="98">
        <v>0</v>
      </c>
      <c r="BL876" s="98">
        <f>IF(ISNUMBER(SEARCH('ankieta ESG'!$G$185,BM876)),MAX($BL$3:BL875)+1,0)</f>
        <v>873</v>
      </c>
      <c r="BM876" s="134" t="s">
        <v>4876</v>
      </c>
      <c r="BN876" s="98">
        <v>0</v>
      </c>
      <c r="BO876" s="99" t="str">
        <f>IFERROR(VLOOKUP(ROWS($BM$4:BM876),$BL$4:$BM$2337,2,0),"")</f>
        <v>Krotoszyn (pow. krotoszyński, woj. wielkopolskie)</v>
      </c>
      <c r="BP876" s="98">
        <v>0</v>
      </c>
      <c r="BQ876" s="98">
        <f>IF(ISNUMBER(SEARCH('ankieta ESG'!$G$186,BR876)),MAX($BQ$3:BQ875)+1,0)</f>
        <v>873</v>
      </c>
      <c r="BR876" s="134" t="s">
        <v>4876</v>
      </c>
      <c r="BS876" s="98">
        <v>0</v>
      </c>
      <c r="BT876" s="99" t="str">
        <f>IFERROR(VLOOKUP(ROWS($BR$4:BR876),$BQ$4:$BR$2337,2,0),"")</f>
        <v>Krotoszyn (pow. krotoszyński, woj. wielkopolskie)</v>
      </c>
      <c r="BU876" s="98">
        <v>0</v>
      </c>
      <c r="BV876" s="98">
        <f>IF(ISNUMBER(SEARCH('ankieta ESG'!$G$187,BW876)),MAX($BV$3:BV875)+1,0)</f>
        <v>873</v>
      </c>
      <c r="BW876" s="134" t="s">
        <v>4876</v>
      </c>
      <c r="BX876" s="98">
        <v>0</v>
      </c>
      <c r="BY876" s="99" t="str">
        <f>IFERROR(VLOOKUP(ROWS($BW$4:BW876),$BV$4:$BW$2337,2,0),"")</f>
        <v>Krotoszyn (pow. krotoszyński, woj. wielkopolskie)</v>
      </c>
      <c r="BZ876" s="98">
        <v>0</v>
      </c>
      <c r="CA876" s="98">
        <f>IF(ISNUMBER(SEARCH('ankieta ESG'!$G$188,CB876)),MAX($CA$3:CA875)+1,0)</f>
        <v>873</v>
      </c>
      <c r="CB876" s="134" t="s">
        <v>4876</v>
      </c>
      <c r="CC876" s="98">
        <v>0</v>
      </c>
      <c r="CD876" s="99" t="str">
        <f>IFERROR(VLOOKUP(ROWS($CB$4:CB876),$CA$4:$CB$2337,2,0),"")</f>
        <v>Krotoszyn (pow. krotoszyński, woj. wielkopolskie)</v>
      </c>
      <c r="CE876" s="98">
        <v>0</v>
      </c>
      <c r="CF876" s="98">
        <f>IF(ISNUMBER(SEARCH('ankieta ESG'!$G$189,CG876)),MAX($CF$3:CF875)+1,0)</f>
        <v>873</v>
      </c>
      <c r="CG876" s="134" t="s">
        <v>4876</v>
      </c>
      <c r="CH876" s="98">
        <v>0</v>
      </c>
      <c r="CI876" s="99" t="str">
        <f>IFERROR(VLOOKUP(ROWS($CG$4:CG876),$CF$4:$CG$2337,2,0),"")</f>
        <v>Krotoszyn (pow. krotoszyński, woj. wielkopolskie)</v>
      </c>
      <c r="CJ876" s="98">
        <v>0</v>
      </c>
    </row>
    <row r="877" spans="2:88">
      <c r="B877" s="98">
        <f>IF(ISNUMBER(SEARCH('ankieta ESG'!$E$11,C877)),MAX(B$3:$B876)+1,0)</f>
        <v>874</v>
      </c>
      <c r="C877" s="99" t="s">
        <v>918</v>
      </c>
      <c r="D877" s="98">
        <v>0</v>
      </c>
      <c r="E877" s="99" t="str">
        <f>IFERROR(VLOOKUP(ROWS($C$4:C877),$B$4:$C$1385,2,0),"")</f>
        <v>25.93.Z Produkcja wyrobów z drutu, łańcuchów i sprężyn (PKD 2025)</v>
      </c>
      <c r="F877" s="98">
        <v>0</v>
      </c>
      <c r="AM877" s="98">
        <f>IF(ISNUMBER(SEARCH('ankieta ESG'!$G$180,AN877)),MAX(AM$3:$AM876)+1,0)</f>
        <v>874</v>
      </c>
      <c r="AN877" s="134" t="s">
        <v>4877</v>
      </c>
      <c r="AO877" s="98">
        <v>0</v>
      </c>
      <c r="AP877" s="99" t="str">
        <f>IFERROR(VLOOKUP(ROWS($AN$4:AN877),$AM$4:$AN$2337,2,0),"")</f>
        <v>Kruklanki (pow. giżycki, woj. warmińsko-mazurskie)</v>
      </c>
      <c r="AQ877" s="98">
        <v>0</v>
      </c>
      <c r="AR877" s="98">
        <f>IF(ISNUMBER(SEARCH('ankieta ESG'!$G$181,AS877)),MAX($AR$3:AR876)+1,0)</f>
        <v>874</v>
      </c>
      <c r="AS877" s="134" t="s">
        <v>4877</v>
      </c>
      <c r="AT877" s="98">
        <v>0</v>
      </c>
      <c r="AU877" s="99" t="str">
        <f>IFERROR(VLOOKUP(ROWS($AS$4:AS877),$AR$4:$AS$2337,2,0),"")</f>
        <v>Kruklanki (pow. giżycki, woj. warmińsko-mazurskie)</v>
      </c>
      <c r="AV877" s="98">
        <v>0</v>
      </c>
      <c r="AW877" s="98">
        <f>IF(ISNUMBER(SEARCH('ankieta ESG'!$G$182,AX877)),MAX($AW$3:AW876)+1,0)</f>
        <v>874</v>
      </c>
      <c r="AX877" s="134" t="s">
        <v>4877</v>
      </c>
      <c r="AY877" s="98">
        <v>0</v>
      </c>
      <c r="AZ877" s="99" t="str">
        <f>IFERROR(VLOOKUP(ROWS($AX$4:AX877),$AW$4:$AX$2337,2,0),"")</f>
        <v>Kruklanki (pow. giżycki, woj. warmińsko-mazurskie)</v>
      </c>
      <c r="BA877" s="98">
        <v>0</v>
      </c>
      <c r="BB877" s="98">
        <f>IF(ISNUMBER(SEARCH('ankieta ESG'!$G$183,BC877)),MAX($BB$3:BB876)+1,0)</f>
        <v>874</v>
      </c>
      <c r="BC877" s="134" t="s">
        <v>4877</v>
      </c>
      <c r="BD877" s="98">
        <v>0</v>
      </c>
      <c r="BE877" s="99" t="str">
        <f>IFERROR(VLOOKUP(ROWS($BC$4:BC877),$BB$4:$BC$2337,2,0),"")</f>
        <v>Kruklanki (pow. giżycki, woj. warmińsko-mazurskie)</v>
      </c>
      <c r="BF877" s="98">
        <v>0</v>
      </c>
      <c r="BG877" s="98">
        <f>IF(ISNUMBER(SEARCH('ankieta ESG'!$G$184,BH877)),MAX($BG$3:BG876)+1,0)</f>
        <v>874</v>
      </c>
      <c r="BH877" s="134" t="s">
        <v>4877</v>
      </c>
      <c r="BI877" s="98">
        <v>0</v>
      </c>
      <c r="BJ877" s="99" t="str">
        <f>IFERROR(VLOOKUP(ROWS($BH$4:BH877),$BG$4:$BH$2337,2,0),"")</f>
        <v>Kruklanki (pow. giżycki, woj. warmińsko-mazurskie)</v>
      </c>
      <c r="BK877" s="98">
        <v>0</v>
      </c>
      <c r="BL877" s="98">
        <f>IF(ISNUMBER(SEARCH('ankieta ESG'!$G$185,BM877)),MAX($BL$3:BL876)+1,0)</f>
        <v>874</v>
      </c>
      <c r="BM877" s="134" t="s">
        <v>4877</v>
      </c>
      <c r="BN877" s="98">
        <v>0</v>
      </c>
      <c r="BO877" s="99" t="str">
        <f>IFERROR(VLOOKUP(ROWS($BM$4:BM877),$BL$4:$BM$2337,2,0),"")</f>
        <v>Kruklanki (pow. giżycki, woj. warmińsko-mazurskie)</v>
      </c>
      <c r="BP877" s="98">
        <v>0</v>
      </c>
      <c r="BQ877" s="98">
        <f>IF(ISNUMBER(SEARCH('ankieta ESG'!$G$186,BR877)),MAX($BQ$3:BQ876)+1,0)</f>
        <v>874</v>
      </c>
      <c r="BR877" s="134" t="s">
        <v>4877</v>
      </c>
      <c r="BS877" s="98">
        <v>0</v>
      </c>
      <c r="BT877" s="99" t="str">
        <f>IFERROR(VLOOKUP(ROWS($BR$4:BR877),$BQ$4:$BR$2337,2,0),"")</f>
        <v>Kruklanki (pow. giżycki, woj. warmińsko-mazurskie)</v>
      </c>
      <c r="BU877" s="98">
        <v>0</v>
      </c>
      <c r="BV877" s="98">
        <f>IF(ISNUMBER(SEARCH('ankieta ESG'!$G$187,BW877)),MAX($BV$3:BV876)+1,0)</f>
        <v>874</v>
      </c>
      <c r="BW877" s="134" t="s">
        <v>4877</v>
      </c>
      <c r="BX877" s="98">
        <v>0</v>
      </c>
      <c r="BY877" s="99" t="str">
        <f>IFERROR(VLOOKUP(ROWS($BW$4:BW877),$BV$4:$BW$2337,2,0),"")</f>
        <v>Kruklanki (pow. giżycki, woj. warmińsko-mazurskie)</v>
      </c>
      <c r="BZ877" s="98">
        <v>0</v>
      </c>
      <c r="CA877" s="98">
        <f>IF(ISNUMBER(SEARCH('ankieta ESG'!$G$188,CB877)),MAX($CA$3:CA876)+1,0)</f>
        <v>874</v>
      </c>
      <c r="CB877" s="134" t="s">
        <v>4877</v>
      </c>
      <c r="CC877" s="98">
        <v>0</v>
      </c>
      <c r="CD877" s="99" t="str">
        <f>IFERROR(VLOOKUP(ROWS($CB$4:CB877),$CA$4:$CB$2337,2,0),"")</f>
        <v>Kruklanki (pow. giżycki, woj. warmińsko-mazurskie)</v>
      </c>
      <c r="CE877" s="98">
        <v>0</v>
      </c>
      <c r="CF877" s="98">
        <f>IF(ISNUMBER(SEARCH('ankieta ESG'!$G$189,CG877)),MAX($CF$3:CF876)+1,0)</f>
        <v>874</v>
      </c>
      <c r="CG877" s="134" t="s">
        <v>4877</v>
      </c>
      <c r="CH877" s="98">
        <v>0</v>
      </c>
      <c r="CI877" s="99" t="str">
        <f>IFERROR(VLOOKUP(ROWS($CG$4:CG877),$CF$4:$CG$2337,2,0),"")</f>
        <v>Kruklanki (pow. giżycki, woj. warmińsko-mazurskie)</v>
      </c>
      <c r="CJ877" s="98">
        <v>0</v>
      </c>
    </row>
    <row r="878" spans="2:88">
      <c r="B878" s="98">
        <f>IF(ISNUMBER(SEARCH('ankieta ESG'!$E$11,C878)),MAX(B$3:$B877)+1,0)</f>
        <v>875</v>
      </c>
      <c r="C878" s="99" t="s">
        <v>919</v>
      </c>
      <c r="D878" s="98">
        <v>0</v>
      </c>
      <c r="E878" s="99" t="str">
        <f>IFERROR(VLOOKUP(ROWS($C$4:C878),$B$4:$C$1385,2,0),"")</f>
        <v>25.94.Z Produkcja złączy i śrub (PKD 2025)</v>
      </c>
      <c r="F878" s="98">
        <v>0</v>
      </c>
      <c r="AM878" s="98">
        <f>IF(ISNUMBER(SEARCH('ankieta ESG'!$G$180,AN878)),MAX(AM$3:$AM877)+1,0)</f>
        <v>875</v>
      </c>
      <c r="AN878" s="134" t="s">
        <v>4878</v>
      </c>
      <c r="AO878" s="98">
        <v>0</v>
      </c>
      <c r="AP878" s="99" t="str">
        <f>IFERROR(VLOOKUP(ROWS($AN$4:AN878),$AM$4:$AN$2337,2,0),"")</f>
        <v>Krupski Młyn (pow. tarnogórski, woj. śląskie)</v>
      </c>
      <c r="AQ878" s="98">
        <v>0</v>
      </c>
      <c r="AR878" s="98">
        <f>IF(ISNUMBER(SEARCH('ankieta ESG'!$G$181,AS878)),MAX($AR$3:AR877)+1,0)</f>
        <v>875</v>
      </c>
      <c r="AS878" s="134" t="s">
        <v>4878</v>
      </c>
      <c r="AT878" s="98">
        <v>0</v>
      </c>
      <c r="AU878" s="99" t="str">
        <f>IFERROR(VLOOKUP(ROWS($AS$4:AS878),$AR$4:$AS$2337,2,0),"")</f>
        <v>Krupski Młyn (pow. tarnogórski, woj. śląskie)</v>
      </c>
      <c r="AV878" s="98">
        <v>0</v>
      </c>
      <c r="AW878" s="98">
        <f>IF(ISNUMBER(SEARCH('ankieta ESG'!$G$182,AX878)),MAX($AW$3:AW877)+1,0)</f>
        <v>875</v>
      </c>
      <c r="AX878" s="134" t="s">
        <v>4878</v>
      </c>
      <c r="AY878" s="98">
        <v>0</v>
      </c>
      <c r="AZ878" s="99" t="str">
        <f>IFERROR(VLOOKUP(ROWS($AX$4:AX878),$AW$4:$AX$2337,2,0),"")</f>
        <v>Krupski Młyn (pow. tarnogórski, woj. śląskie)</v>
      </c>
      <c r="BA878" s="98">
        <v>0</v>
      </c>
      <c r="BB878" s="98">
        <f>IF(ISNUMBER(SEARCH('ankieta ESG'!$G$183,BC878)),MAX($BB$3:BB877)+1,0)</f>
        <v>875</v>
      </c>
      <c r="BC878" s="134" t="s">
        <v>4878</v>
      </c>
      <c r="BD878" s="98">
        <v>0</v>
      </c>
      <c r="BE878" s="99" t="str">
        <f>IFERROR(VLOOKUP(ROWS($BC$4:BC878),$BB$4:$BC$2337,2,0),"")</f>
        <v>Krupski Młyn (pow. tarnogórski, woj. śląskie)</v>
      </c>
      <c r="BF878" s="98">
        <v>0</v>
      </c>
      <c r="BG878" s="98">
        <f>IF(ISNUMBER(SEARCH('ankieta ESG'!$G$184,BH878)),MAX($BG$3:BG877)+1,0)</f>
        <v>875</v>
      </c>
      <c r="BH878" s="134" t="s">
        <v>4878</v>
      </c>
      <c r="BI878" s="98">
        <v>0</v>
      </c>
      <c r="BJ878" s="99" t="str">
        <f>IFERROR(VLOOKUP(ROWS($BH$4:BH878),$BG$4:$BH$2337,2,0),"")</f>
        <v>Krupski Młyn (pow. tarnogórski, woj. śląskie)</v>
      </c>
      <c r="BK878" s="98">
        <v>0</v>
      </c>
      <c r="BL878" s="98">
        <f>IF(ISNUMBER(SEARCH('ankieta ESG'!$G$185,BM878)),MAX($BL$3:BL877)+1,0)</f>
        <v>875</v>
      </c>
      <c r="BM878" s="134" t="s">
        <v>4878</v>
      </c>
      <c r="BN878" s="98">
        <v>0</v>
      </c>
      <c r="BO878" s="99" t="str">
        <f>IFERROR(VLOOKUP(ROWS($BM$4:BM878),$BL$4:$BM$2337,2,0),"")</f>
        <v>Krupski Młyn (pow. tarnogórski, woj. śląskie)</v>
      </c>
      <c r="BP878" s="98">
        <v>0</v>
      </c>
      <c r="BQ878" s="98">
        <f>IF(ISNUMBER(SEARCH('ankieta ESG'!$G$186,BR878)),MAX($BQ$3:BQ877)+1,0)</f>
        <v>875</v>
      </c>
      <c r="BR878" s="134" t="s">
        <v>4878</v>
      </c>
      <c r="BS878" s="98">
        <v>0</v>
      </c>
      <c r="BT878" s="99" t="str">
        <f>IFERROR(VLOOKUP(ROWS($BR$4:BR878),$BQ$4:$BR$2337,2,0),"")</f>
        <v>Krupski Młyn (pow. tarnogórski, woj. śląskie)</v>
      </c>
      <c r="BU878" s="98">
        <v>0</v>
      </c>
      <c r="BV878" s="98">
        <f>IF(ISNUMBER(SEARCH('ankieta ESG'!$G$187,BW878)),MAX($BV$3:BV877)+1,0)</f>
        <v>875</v>
      </c>
      <c r="BW878" s="134" t="s">
        <v>4878</v>
      </c>
      <c r="BX878" s="98">
        <v>0</v>
      </c>
      <c r="BY878" s="99" t="str">
        <f>IFERROR(VLOOKUP(ROWS($BW$4:BW878),$BV$4:$BW$2337,2,0),"")</f>
        <v>Krupski Młyn (pow. tarnogórski, woj. śląskie)</v>
      </c>
      <c r="BZ878" s="98">
        <v>0</v>
      </c>
      <c r="CA878" s="98">
        <f>IF(ISNUMBER(SEARCH('ankieta ESG'!$G$188,CB878)),MAX($CA$3:CA877)+1,0)</f>
        <v>875</v>
      </c>
      <c r="CB878" s="134" t="s">
        <v>4878</v>
      </c>
      <c r="CC878" s="98">
        <v>0</v>
      </c>
      <c r="CD878" s="99" t="str">
        <f>IFERROR(VLOOKUP(ROWS($CB$4:CB878),$CA$4:$CB$2337,2,0),"")</f>
        <v>Krupski Młyn (pow. tarnogórski, woj. śląskie)</v>
      </c>
      <c r="CE878" s="98">
        <v>0</v>
      </c>
      <c r="CF878" s="98">
        <f>IF(ISNUMBER(SEARCH('ankieta ESG'!$G$189,CG878)),MAX($CF$3:CF877)+1,0)</f>
        <v>875</v>
      </c>
      <c r="CG878" s="134" t="s">
        <v>4878</v>
      </c>
      <c r="CH878" s="98">
        <v>0</v>
      </c>
      <c r="CI878" s="99" t="str">
        <f>IFERROR(VLOOKUP(ROWS($CG$4:CG878),$CF$4:$CG$2337,2,0),"")</f>
        <v>Krupski Młyn (pow. tarnogórski, woj. śląskie)</v>
      </c>
      <c r="CJ878" s="98">
        <v>0</v>
      </c>
    </row>
    <row r="879" spans="2:88">
      <c r="B879" s="98">
        <f>IF(ISNUMBER(SEARCH('ankieta ESG'!$E$11,C879)),MAX(B$3:$B878)+1,0)</f>
        <v>876</v>
      </c>
      <c r="C879" s="99" t="s">
        <v>920</v>
      </c>
      <c r="D879" s="98">
        <v>0</v>
      </c>
      <c r="E879" s="99" t="str">
        <f>IFERROR(VLOOKUP(ROWS($C$4:C879),$B$4:$C$1385,2,0),"")</f>
        <v>25.99.Z Produkcja pozostałych gotowych wyrobów metalowych, gdzie indziej niesklasyfikowana (PKD 2025)</v>
      </c>
      <c r="F879" s="98">
        <v>0</v>
      </c>
      <c r="AM879" s="98">
        <f>IF(ISNUMBER(SEARCH('ankieta ESG'!$G$180,AN879)),MAX(AM$3:$AM878)+1,0)</f>
        <v>876</v>
      </c>
      <c r="AN879" s="134" t="s">
        <v>4879</v>
      </c>
      <c r="AO879" s="98">
        <v>0</v>
      </c>
      <c r="AP879" s="99" t="str">
        <f>IFERROR(VLOOKUP(ROWS($AN$4:AN879),$AM$4:$AN$2337,2,0),"")</f>
        <v>Kruszwica (pow. inowrocławski, woj. kujawsko-pomorskie)</v>
      </c>
      <c r="AQ879" s="98">
        <v>0</v>
      </c>
      <c r="AR879" s="98">
        <f>IF(ISNUMBER(SEARCH('ankieta ESG'!$G$181,AS879)),MAX($AR$3:AR878)+1,0)</f>
        <v>876</v>
      </c>
      <c r="AS879" s="134" t="s">
        <v>4879</v>
      </c>
      <c r="AT879" s="98">
        <v>0</v>
      </c>
      <c r="AU879" s="99" t="str">
        <f>IFERROR(VLOOKUP(ROWS($AS$4:AS879),$AR$4:$AS$2337,2,0),"")</f>
        <v>Kruszwica (pow. inowrocławski, woj. kujawsko-pomorskie)</v>
      </c>
      <c r="AV879" s="98">
        <v>0</v>
      </c>
      <c r="AW879" s="98">
        <f>IF(ISNUMBER(SEARCH('ankieta ESG'!$G$182,AX879)),MAX($AW$3:AW878)+1,0)</f>
        <v>876</v>
      </c>
      <c r="AX879" s="134" t="s">
        <v>4879</v>
      </c>
      <c r="AY879" s="98">
        <v>0</v>
      </c>
      <c r="AZ879" s="99" t="str">
        <f>IFERROR(VLOOKUP(ROWS($AX$4:AX879),$AW$4:$AX$2337,2,0),"")</f>
        <v>Kruszwica (pow. inowrocławski, woj. kujawsko-pomorskie)</v>
      </c>
      <c r="BA879" s="98">
        <v>0</v>
      </c>
      <c r="BB879" s="98">
        <f>IF(ISNUMBER(SEARCH('ankieta ESG'!$G$183,BC879)),MAX($BB$3:BB878)+1,0)</f>
        <v>876</v>
      </c>
      <c r="BC879" s="134" t="s">
        <v>4879</v>
      </c>
      <c r="BD879" s="98">
        <v>0</v>
      </c>
      <c r="BE879" s="99" t="str">
        <f>IFERROR(VLOOKUP(ROWS($BC$4:BC879),$BB$4:$BC$2337,2,0),"")</f>
        <v>Kruszwica (pow. inowrocławski, woj. kujawsko-pomorskie)</v>
      </c>
      <c r="BF879" s="98">
        <v>0</v>
      </c>
      <c r="BG879" s="98">
        <f>IF(ISNUMBER(SEARCH('ankieta ESG'!$G$184,BH879)),MAX($BG$3:BG878)+1,0)</f>
        <v>876</v>
      </c>
      <c r="BH879" s="134" t="s">
        <v>4879</v>
      </c>
      <c r="BI879" s="98">
        <v>0</v>
      </c>
      <c r="BJ879" s="99" t="str">
        <f>IFERROR(VLOOKUP(ROWS($BH$4:BH879),$BG$4:$BH$2337,2,0),"")</f>
        <v>Kruszwica (pow. inowrocławski, woj. kujawsko-pomorskie)</v>
      </c>
      <c r="BK879" s="98">
        <v>0</v>
      </c>
      <c r="BL879" s="98">
        <f>IF(ISNUMBER(SEARCH('ankieta ESG'!$G$185,BM879)),MAX($BL$3:BL878)+1,0)</f>
        <v>876</v>
      </c>
      <c r="BM879" s="134" t="s">
        <v>4879</v>
      </c>
      <c r="BN879" s="98">
        <v>0</v>
      </c>
      <c r="BO879" s="99" t="str">
        <f>IFERROR(VLOOKUP(ROWS($BM$4:BM879),$BL$4:$BM$2337,2,0),"")</f>
        <v>Kruszwica (pow. inowrocławski, woj. kujawsko-pomorskie)</v>
      </c>
      <c r="BP879" s="98">
        <v>0</v>
      </c>
      <c r="BQ879" s="98">
        <f>IF(ISNUMBER(SEARCH('ankieta ESG'!$G$186,BR879)),MAX($BQ$3:BQ878)+1,0)</f>
        <v>876</v>
      </c>
      <c r="BR879" s="134" t="s">
        <v>4879</v>
      </c>
      <c r="BS879" s="98">
        <v>0</v>
      </c>
      <c r="BT879" s="99" t="str">
        <f>IFERROR(VLOOKUP(ROWS($BR$4:BR879),$BQ$4:$BR$2337,2,0),"")</f>
        <v>Kruszwica (pow. inowrocławski, woj. kujawsko-pomorskie)</v>
      </c>
      <c r="BU879" s="98">
        <v>0</v>
      </c>
      <c r="BV879" s="98">
        <f>IF(ISNUMBER(SEARCH('ankieta ESG'!$G$187,BW879)),MAX($BV$3:BV878)+1,0)</f>
        <v>876</v>
      </c>
      <c r="BW879" s="134" t="s">
        <v>4879</v>
      </c>
      <c r="BX879" s="98">
        <v>0</v>
      </c>
      <c r="BY879" s="99" t="str">
        <f>IFERROR(VLOOKUP(ROWS($BW$4:BW879),$BV$4:$BW$2337,2,0),"")</f>
        <v>Kruszwica (pow. inowrocławski, woj. kujawsko-pomorskie)</v>
      </c>
      <c r="BZ879" s="98">
        <v>0</v>
      </c>
      <c r="CA879" s="98">
        <f>IF(ISNUMBER(SEARCH('ankieta ESG'!$G$188,CB879)),MAX($CA$3:CA878)+1,0)</f>
        <v>876</v>
      </c>
      <c r="CB879" s="134" t="s">
        <v>4879</v>
      </c>
      <c r="CC879" s="98">
        <v>0</v>
      </c>
      <c r="CD879" s="99" t="str">
        <f>IFERROR(VLOOKUP(ROWS($CB$4:CB879),$CA$4:$CB$2337,2,0),"")</f>
        <v>Kruszwica (pow. inowrocławski, woj. kujawsko-pomorskie)</v>
      </c>
      <c r="CE879" s="98">
        <v>0</v>
      </c>
      <c r="CF879" s="98">
        <f>IF(ISNUMBER(SEARCH('ankieta ESG'!$G$189,CG879)),MAX($CF$3:CF878)+1,0)</f>
        <v>876</v>
      </c>
      <c r="CG879" s="134" t="s">
        <v>4879</v>
      </c>
      <c r="CH879" s="98">
        <v>0</v>
      </c>
      <c r="CI879" s="99" t="str">
        <f>IFERROR(VLOOKUP(ROWS($CG$4:CG879),$CF$4:$CG$2337,2,0),"")</f>
        <v>Kruszwica (pow. inowrocławski, woj. kujawsko-pomorskie)</v>
      </c>
      <c r="CJ879" s="98">
        <v>0</v>
      </c>
    </row>
    <row r="880" spans="2:88">
      <c r="B880" s="98">
        <f>IF(ISNUMBER(SEARCH('ankieta ESG'!$E$11,C880)),MAX(B$3:$B879)+1,0)</f>
        <v>877</v>
      </c>
      <c r="C880" s="99" t="s">
        <v>921</v>
      </c>
      <c r="D880" s="98">
        <v>0</v>
      </c>
      <c r="E880" s="99" t="str">
        <f>IFERROR(VLOOKUP(ROWS($C$4:C880),$B$4:$C$1385,2,0),"")</f>
        <v>26.11.Z Produkcja elementów elektronicznych (PKD 2025)</v>
      </c>
      <c r="F880" s="98">
        <v>0</v>
      </c>
      <c r="AM880" s="98">
        <f>IF(ISNUMBER(SEARCH('ankieta ESG'!$G$180,AN880)),MAX(AM$3:$AM879)+1,0)</f>
        <v>877</v>
      </c>
      <c r="AN880" s="134" t="s">
        <v>4880</v>
      </c>
      <c r="AO880" s="98">
        <v>0</v>
      </c>
      <c r="AP880" s="99" t="str">
        <f>IFERROR(VLOOKUP(ROWS($AN$4:AN880),$AM$4:$AN$2337,2,0),"")</f>
        <v>Kruszyna (pow. częstochowski, woj. śląskie)</v>
      </c>
      <c r="AQ880" s="98">
        <v>0</v>
      </c>
      <c r="AR880" s="98">
        <f>IF(ISNUMBER(SEARCH('ankieta ESG'!$G$181,AS880)),MAX($AR$3:AR879)+1,0)</f>
        <v>877</v>
      </c>
      <c r="AS880" s="134" t="s">
        <v>4880</v>
      </c>
      <c r="AT880" s="98">
        <v>0</v>
      </c>
      <c r="AU880" s="99" t="str">
        <f>IFERROR(VLOOKUP(ROWS($AS$4:AS880),$AR$4:$AS$2337,2,0),"")</f>
        <v>Kruszyna (pow. częstochowski, woj. śląskie)</v>
      </c>
      <c r="AV880" s="98">
        <v>0</v>
      </c>
      <c r="AW880" s="98">
        <f>IF(ISNUMBER(SEARCH('ankieta ESG'!$G$182,AX880)),MAX($AW$3:AW879)+1,0)</f>
        <v>877</v>
      </c>
      <c r="AX880" s="134" t="s">
        <v>4880</v>
      </c>
      <c r="AY880" s="98">
        <v>0</v>
      </c>
      <c r="AZ880" s="99" t="str">
        <f>IFERROR(VLOOKUP(ROWS($AX$4:AX880),$AW$4:$AX$2337,2,0),"")</f>
        <v>Kruszyna (pow. częstochowski, woj. śląskie)</v>
      </c>
      <c r="BA880" s="98">
        <v>0</v>
      </c>
      <c r="BB880" s="98">
        <f>IF(ISNUMBER(SEARCH('ankieta ESG'!$G$183,BC880)),MAX($BB$3:BB879)+1,0)</f>
        <v>877</v>
      </c>
      <c r="BC880" s="134" t="s">
        <v>4880</v>
      </c>
      <c r="BD880" s="98">
        <v>0</v>
      </c>
      <c r="BE880" s="99" t="str">
        <f>IFERROR(VLOOKUP(ROWS($BC$4:BC880),$BB$4:$BC$2337,2,0),"")</f>
        <v>Kruszyna (pow. częstochowski, woj. śląskie)</v>
      </c>
      <c r="BF880" s="98">
        <v>0</v>
      </c>
      <c r="BG880" s="98">
        <f>IF(ISNUMBER(SEARCH('ankieta ESG'!$G$184,BH880)),MAX($BG$3:BG879)+1,0)</f>
        <v>877</v>
      </c>
      <c r="BH880" s="134" t="s">
        <v>4880</v>
      </c>
      <c r="BI880" s="98">
        <v>0</v>
      </c>
      <c r="BJ880" s="99" t="str">
        <f>IFERROR(VLOOKUP(ROWS($BH$4:BH880),$BG$4:$BH$2337,2,0),"")</f>
        <v>Kruszyna (pow. częstochowski, woj. śląskie)</v>
      </c>
      <c r="BK880" s="98">
        <v>0</v>
      </c>
      <c r="BL880" s="98">
        <f>IF(ISNUMBER(SEARCH('ankieta ESG'!$G$185,BM880)),MAX($BL$3:BL879)+1,0)</f>
        <v>877</v>
      </c>
      <c r="BM880" s="134" t="s">
        <v>4880</v>
      </c>
      <c r="BN880" s="98">
        <v>0</v>
      </c>
      <c r="BO880" s="99" t="str">
        <f>IFERROR(VLOOKUP(ROWS($BM$4:BM880),$BL$4:$BM$2337,2,0),"")</f>
        <v>Kruszyna (pow. częstochowski, woj. śląskie)</v>
      </c>
      <c r="BP880" s="98">
        <v>0</v>
      </c>
      <c r="BQ880" s="98">
        <f>IF(ISNUMBER(SEARCH('ankieta ESG'!$G$186,BR880)),MAX($BQ$3:BQ879)+1,0)</f>
        <v>877</v>
      </c>
      <c r="BR880" s="134" t="s">
        <v>4880</v>
      </c>
      <c r="BS880" s="98">
        <v>0</v>
      </c>
      <c r="BT880" s="99" t="str">
        <f>IFERROR(VLOOKUP(ROWS($BR$4:BR880),$BQ$4:$BR$2337,2,0),"")</f>
        <v>Kruszyna (pow. częstochowski, woj. śląskie)</v>
      </c>
      <c r="BU880" s="98">
        <v>0</v>
      </c>
      <c r="BV880" s="98">
        <f>IF(ISNUMBER(SEARCH('ankieta ESG'!$G$187,BW880)),MAX($BV$3:BV879)+1,0)</f>
        <v>877</v>
      </c>
      <c r="BW880" s="134" t="s">
        <v>4880</v>
      </c>
      <c r="BX880" s="98">
        <v>0</v>
      </c>
      <c r="BY880" s="99" t="str">
        <f>IFERROR(VLOOKUP(ROWS($BW$4:BW880),$BV$4:$BW$2337,2,0),"")</f>
        <v>Kruszyna (pow. częstochowski, woj. śląskie)</v>
      </c>
      <c r="BZ880" s="98">
        <v>0</v>
      </c>
      <c r="CA880" s="98">
        <f>IF(ISNUMBER(SEARCH('ankieta ESG'!$G$188,CB880)),MAX($CA$3:CA879)+1,0)</f>
        <v>877</v>
      </c>
      <c r="CB880" s="134" t="s">
        <v>4880</v>
      </c>
      <c r="CC880" s="98">
        <v>0</v>
      </c>
      <c r="CD880" s="99" t="str">
        <f>IFERROR(VLOOKUP(ROWS($CB$4:CB880),$CA$4:$CB$2337,2,0),"")</f>
        <v>Kruszyna (pow. częstochowski, woj. śląskie)</v>
      </c>
      <c r="CE880" s="98">
        <v>0</v>
      </c>
      <c r="CF880" s="98">
        <f>IF(ISNUMBER(SEARCH('ankieta ESG'!$G$189,CG880)),MAX($CF$3:CF879)+1,0)</f>
        <v>877</v>
      </c>
      <c r="CG880" s="134" t="s">
        <v>4880</v>
      </c>
      <c r="CH880" s="98">
        <v>0</v>
      </c>
      <c r="CI880" s="99" t="str">
        <f>IFERROR(VLOOKUP(ROWS($CG$4:CG880),$CF$4:$CG$2337,2,0),"")</f>
        <v>Kruszyna (pow. częstochowski, woj. śląskie)</v>
      </c>
      <c r="CJ880" s="98">
        <v>0</v>
      </c>
    </row>
    <row r="881" spans="2:88">
      <c r="B881" s="98">
        <f>IF(ISNUMBER(SEARCH('ankieta ESG'!$E$11,C881)),MAX(B$3:$B880)+1,0)</f>
        <v>878</v>
      </c>
      <c r="C881" s="99" t="s">
        <v>922</v>
      </c>
      <c r="D881" s="98">
        <v>0</v>
      </c>
      <c r="E881" s="99" t="str">
        <f>IFERROR(VLOOKUP(ROWS($C$4:C881),$B$4:$C$1385,2,0),"")</f>
        <v>26.12.Z Produkcja elektronicznych obwodów drukowanych (PKD 2025)</v>
      </c>
      <c r="F881" s="98">
        <v>0</v>
      </c>
      <c r="AM881" s="98">
        <f>IF(ISNUMBER(SEARCH('ankieta ESG'!$G$180,AN881)),MAX(AM$3:$AM880)+1,0)</f>
        <v>878</v>
      </c>
      <c r="AN881" s="134" t="s">
        <v>4881</v>
      </c>
      <c r="AO881" s="98">
        <v>0</v>
      </c>
      <c r="AP881" s="99" t="str">
        <f>IFERROR(VLOOKUP(ROWS($AN$4:AN881),$AM$4:$AN$2337,2,0),"")</f>
        <v>Krynica (pow. nowosądecki, woj. małopolskie)</v>
      </c>
      <c r="AQ881" s="98">
        <v>0</v>
      </c>
      <c r="AR881" s="98">
        <f>IF(ISNUMBER(SEARCH('ankieta ESG'!$G$181,AS881)),MAX($AR$3:AR880)+1,0)</f>
        <v>878</v>
      </c>
      <c r="AS881" s="134" t="s">
        <v>4881</v>
      </c>
      <c r="AT881" s="98">
        <v>0</v>
      </c>
      <c r="AU881" s="99" t="str">
        <f>IFERROR(VLOOKUP(ROWS($AS$4:AS881),$AR$4:$AS$2337,2,0),"")</f>
        <v>Krynica (pow. nowosądecki, woj. małopolskie)</v>
      </c>
      <c r="AV881" s="98">
        <v>0</v>
      </c>
      <c r="AW881" s="98">
        <f>IF(ISNUMBER(SEARCH('ankieta ESG'!$G$182,AX881)),MAX($AW$3:AW880)+1,0)</f>
        <v>878</v>
      </c>
      <c r="AX881" s="134" t="s">
        <v>4881</v>
      </c>
      <c r="AY881" s="98">
        <v>0</v>
      </c>
      <c r="AZ881" s="99" t="str">
        <f>IFERROR(VLOOKUP(ROWS($AX$4:AX881),$AW$4:$AX$2337,2,0),"")</f>
        <v>Krynica (pow. nowosądecki, woj. małopolskie)</v>
      </c>
      <c r="BA881" s="98">
        <v>0</v>
      </c>
      <c r="BB881" s="98">
        <f>IF(ISNUMBER(SEARCH('ankieta ESG'!$G$183,BC881)),MAX($BB$3:BB880)+1,0)</f>
        <v>878</v>
      </c>
      <c r="BC881" s="134" t="s">
        <v>4881</v>
      </c>
      <c r="BD881" s="98">
        <v>0</v>
      </c>
      <c r="BE881" s="99" t="str">
        <f>IFERROR(VLOOKUP(ROWS($BC$4:BC881),$BB$4:$BC$2337,2,0),"")</f>
        <v>Krynica (pow. nowosądecki, woj. małopolskie)</v>
      </c>
      <c r="BF881" s="98">
        <v>0</v>
      </c>
      <c r="BG881" s="98">
        <f>IF(ISNUMBER(SEARCH('ankieta ESG'!$G$184,BH881)),MAX($BG$3:BG880)+1,0)</f>
        <v>878</v>
      </c>
      <c r="BH881" s="134" t="s">
        <v>4881</v>
      </c>
      <c r="BI881" s="98">
        <v>0</v>
      </c>
      <c r="BJ881" s="99" t="str">
        <f>IFERROR(VLOOKUP(ROWS($BH$4:BH881),$BG$4:$BH$2337,2,0),"")</f>
        <v>Krynica (pow. nowosądecki, woj. małopolskie)</v>
      </c>
      <c r="BK881" s="98">
        <v>0</v>
      </c>
      <c r="BL881" s="98">
        <f>IF(ISNUMBER(SEARCH('ankieta ESG'!$G$185,BM881)),MAX($BL$3:BL880)+1,0)</f>
        <v>878</v>
      </c>
      <c r="BM881" s="134" t="s">
        <v>4881</v>
      </c>
      <c r="BN881" s="98">
        <v>0</v>
      </c>
      <c r="BO881" s="99" t="str">
        <f>IFERROR(VLOOKUP(ROWS($BM$4:BM881),$BL$4:$BM$2337,2,0),"")</f>
        <v>Krynica (pow. nowosądecki, woj. małopolskie)</v>
      </c>
      <c r="BP881" s="98">
        <v>0</v>
      </c>
      <c r="BQ881" s="98">
        <f>IF(ISNUMBER(SEARCH('ankieta ESG'!$G$186,BR881)),MAX($BQ$3:BQ880)+1,0)</f>
        <v>878</v>
      </c>
      <c r="BR881" s="134" t="s">
        <v>4881</v>
      </c>
      <c r="BS881" s="98">
        <v>0</v>
      </c>
      <c r="BT881" s="99" t="str">
        <f>IFERROR(VLOOKUP(ROWS($BR$4:BR881),$BQ$4:$BR$2337,2,0),"")</f>
        <v>Krynica (pow. nowosądecki, woj. małopolskie)</v>
      </c>
      <c r="BU881" s="98">
        <v>0</v>
      </c>
      <c r="BV881" s="98">
        <f>IF(ISNUMBER(SEARCH('ankieta ESG'!$G$187,BW881)),MAX($BV$3:BV880)+1,0)</f>
        <v>878</v>
      </c>
      <c r="BW881" s="134" t="s">
        <v>4881</v>
      </c>
      <c r="BX881" s="98">
        <v>0</v>
      </c>
      <c r="BY881" s="99" t="str">
        <f>IFERROR(VLOOKUP(ROWS($BW$4:BW881),$BV$4:$BW$2337,2,0),"")</f>
        <v>Krynica (pow. nowosądecki, woj. małopolskie)</v>
      </c>
      <c r="BZ881" s="98">
        <v>0</v>
      </c>
      <c r="CA881" s="98">
        <f>IF(ISNUMBER(SEARCH('ankieta ESG'!$G$188,CB881)),MAX($CA$3:CA880)+1,0)</f>
        <v>878</v>
      </c>
      <c r="CB881" s="134" t="s">
        <v>4881</v>
      </c>
      <c r="CC881" s="98">
        <v>0</v>
      </c>
      <c r="CD881" s="99" t="str">
        <f>IFERROR(VLOOKUP(ROWS($CB$4:CB881),$CA$4:$CB$2337,2,0),"")</f>
        <v>Krynica (pow. nowosądecki, woj. małopolskie)</v>
      </c>
      <c r="CE881" s="98">
        <v>0</v>
      </c>
      <c r="CF881" s="98">
        <f>IF(ISNUMBER(SEARCH('ankieta ESG'!$G$189,CG881)),MAX($CF$3:CF880)+1,0)</f>
        <v>878</v>
      </c>
      <c r="CG881" s="134" t="s">
        <v>4881</v>
      </c>
      <c r="CH881" s="98">
        <v>0</v>
      </c>
      <c r="CI881" s="99" t="str">
        <f>IFERROR(VLOOKUP(ROWS($CG$4:CG881),$CF$4:$CG$2337,2,0),"")</f>
        <v>Krynica (pow. nowosądecki, woj. małopolskie)</v>
      </c>
      <c r="CJ881" s="98">
        <v>0</v>
      </c>
    </row>
    <row r="882" spans="2:88">
      <c r="B882" s="98">
        <f>IF(ISNUMBER(SEARCH('ankieta ESG'!$E$11,C882)),MAX(B$3:$B881)+1,0)</f>
        <v>879</v>
      </c>
      <c r="C882" s="99" t="s">
        <v>923</v>
      </c>
      <c r="D882" s="98">
        <v>0</v>
      </c>
      <c r="E882" s="99" t="str">
        <f>IFERROR(VLOOKUP(ROWS($C$4:C882),$B$4:$C$1385,2,0),"")</f>
        <v>26.20.Z Produkcja komputerów i urządzeń peryferyjnych (PKD 2025)</v>
      </c>
      <c r="F882" s="98">
        <v>0</v>
      </c>
      <c r="AM882" s="98">
        <f>IF(ISNUMBER(SEARCH('ankieta ESG'!$G$180,AN882)),MAX(AM$3:$AM881)+1,0)</f>
        <v>879</v>
      </c>
      <c r="AN882" s="134" t="s">
        <v>4882</v>
      </c>
      <c r="AO882" s="98">
        <v>0</v>
      </c>
      <c r="AP882" s="99" t="str">
        <f>IFERROR(VLOOKUP(ROWS($AN$4:AN882),$AM$4:$AN$2337,2,0),"")</f>
        <v>Krynica Morska (pow. nowodworski, woj. pomorskie)</v>
      </c>
      <c r="AQ882" s="98">
        <v>0</v>
      </c>
      <c r="AR882" s="98">
        <f>IF(ISNUMBER(SEARCH('ankieta ESG'!$G$181,AS882)),MAX($AR$3:AR881)+1,0)</f>
        <v>879</v>
      </c>
      <c r="AS882" s="134" t="s">
        <v>4882</v>
      </c>
      <c r="AT882" s="98">
        <v>0</v>
      </c>
      <c r="AU882" s="99" t="str">
        <f>IFERROR(VLOOKUP(ROWS($AS$4:AS882),$AR$4:$AS$2337,2,0),"")</f>
        <v>Krynica Morska (pow. nowodworski, woj. pomorskie)</v>
      </c>
      <c r="AV882" s="98">
        <v>0</v>
      </c>
      <c r="AW882" s="98">
        <f>IF(ISNUMBER(SEARCH('ankieta ESG'!$G$182,AX882)),MAX($AW$3:AW881)+1,0)</f>
        <v>879</v>
      </c>
      <c r="AX882" s="134" t="s">
        <v>4882</v>
      </c>
      <c r="AY882" s="98">
        <v>0</v>
      </c>
      <c r="AZ882" s="99" t="str">
        <f>IFERROR(VLOOKUP(ROWS($AX$4:AX882),$AW$4:$AX$2337,2,0),"")</f>
        <v>Krynica Morska (pow. nowodworski, woj. pomorskie)</v>
      </c>
      <c r="BA882" s="98">
        <v>0</v>
      </c>
      <c r="BB882" s="98">
        <f>IF(ISNUMBER(SEARCH('ankieta ESG'!$G$183,BC882)),MAX($BB$3:BB881)+1,0)</f>
        <v>879</v>
      </c>
      <c r="BC882" s="134" t="s">
        <v>4882</v>
      </c>
      <c r="BD882" s="98">
        <v>0</v>
      </c>
      <c r="BE882" s="99" t="str">
        <f>IFERROR(VLOOKUP(ROWS($BC$4:BC882),$BB$4:$BC$2337,2,0),"")</f>
        <v>Krynica Morska (pow. nowodworski, woj. pomorskie)</v>
      </c>
      <c r="BF882" s="98">
        <v>0</v>
      </c>
      <c r="BG882" s="98">
        <f>IF(ISNUMBER(SEARCH('ankieta ESG'!$G$184,BH882)),MAX($BG$3:BG881)+1,0)</f>
        <v>879</v>
      </c>
      <c r="BH882" s="134" t="s">
        <v>4882</v>
      </c>
      <c r="BI882" s="98">
        <v>0</v>
      </c>
      <c r="BJ882" s="99" t="str">
        <f>IFERROR(VLOOKUP(ROWS($BH$4:BH882),$BG$4:$BH$2337,2,0),"")</f>
        <v>Krynica Morska (pow. nowodworski, woj. pomorskie)</v>
      </c>
      <c r="BK882" s="98">
        <v>0</v>
      </c>
      <c r="BL882" s="98">
        <f>IF(ISNUMBER(SEARCH('ankieta ESG'!$G$185,BM882)),MAX($BL$3:BL881)+1,0)</f>
        <v>879</v>
      </c>
      <c r="BM882" s="134" t="s">
        <v>4882</v>
      </c>
      <c r="BN882" s="98">
        <v>0</v>
      </c>
      <c r="BO882" s="99" t="str">
        <f>IFERROR(VLOOKUP(ROWS($BM$4:BM882),$BL$4:$BM$2337,2,0),"")</f>
        <v>Krynica Morska (pow. nowodworski, woj. pomorskie)</v>
      </c>
      <c r="BP882" s="98">
        <v>0</v>
      </c>
      <c r="BQ882" s="98">
        <f>IF(ISNUMBER(SEARCH('ankieta ESG'!$G$186,BR882)),MAX($BQ$3:BQ881)+1,0)</f>
        <v>879</v>
      </c>
      <c r="BR882" s="134" t="s">
        <v>4882</v>
      </c>
      <c r="BS882" s="98">
        <v>0</v>
      </c>
      <c r="BT882" s="99" t="str">
        <f>IFERROR(VLOOKUP(ROWS($BR$4:BR882),$BQ$4:$BR$2337,2,0),"")</f>
        <v>Krynica Morska (pow. nowodworski, woj. pomorskie)</v>
      </c>
      <c r="BU882" s="98">
        <v>0</v>
      </c>
      <c r="BV882" s="98">
        <f>IF(ISNUMBER(SEARCH('ankieta ESG'!$G$187,BW882)),MAX($BV$3:BV881)+1,0)</f>
        <v>879</v>
      </c>
      <c r="BW882" s="134" t="s">
        <v>4882</v>
      </c>
      <c r="BX882" s="98">
        <v>0</v>
      </c>
      <c r="BY882" s="99" t="str">
        <f>IFERROR(VLOOKUP(ROWS($BW$4:BW882),$BV$4:$BW$2337,2,0),"")</f>
        <v>Krynica Morska (pow. nowodworski, woj. pomorskie)</v>
      </c>
      <c r="BZ882" s="98">
        <v>0</v>
      </c>
      <c r="CA882" s="98">
        <f>IF(ISNUMBER(SEARCH('ankieta ESG'!$G$188,CB882)),MAX($CA$3:CA881)+1,0)</f>
        <v>879</v>
      </c>
      <c r="CB882" s="134" t="s">
        <v>4882</v>
      </c>
      <c r="CC882" s="98">
        <v>0</v>
      </c>
      <c r="CD882" s="99" t="str">
        <f>IFERROR(VLOOKUP(ROWS($CB$4:CB882),$CA$4:$CB$2337,2,0),"")</f>
        <v>Krynica Morska (pow. nowodworski, woj. pomorskie)</v>
      </c>
      <c r="CE882" s="98">
        <v>0</v>
      </c>
      <c r="CF882" s="98">
        <f>IF(ISNUMBER(SEARCH('ankieta ESG'!$G$189,CG882)),MAX($CF$3:CF881)+1,0)</f>
        <v>879</v>
      </c>
      <c r="CG882" s="134" t="s">
        <v>4882</v>
      </c>
      <c r="CH882" s="98">
        <v>0</v>
      </c>
      <c r="CI882" s="99" t="str">
        <f>IFERROR(VLOOKUP(ROWS($CG$4:CG882),$CF$4:$CG$2337,2,0),"")</f>
        <v>Krynica Morska (pow. nowodworski, woj. pomorskie)</v>
      </c>
      <c r="CJ882" s="98">
        <v>0</v>
      </c>
    </row>
    <row r="883" spans="2:88">
      <c r="B883" s="98">
        <f>IF(ISNUMBER(SEARCH('ankieta ESG'!$E$11,C883)),MAX(B$3:$B882)+1,0)</f>
        <v>880</v>
      </c>
      <c r="C883" s="99" t="s">
        <v>924</v>
      </c>
      <c r="D883" s="98">
        <v>0</v>
      </c>
      <c r="E883" s="99" t="str">
        <f>IFERROR(VLOOKUP(ROWS($C$4:C883),$B$4:$C$1385,2,0),"")</f>
        <v>26.30.Z Produkcja sprzętu (tele)komunikacyjnego (PKD 2025)</v>
      </c>
      <c r="F883" s="98">
        <v>0</v>
      </c>
      <c r="AM883" s="98">
        <f>IF(ISNUMBER(SEARCH('ankieta ESG'!$G$180,AN883)),MAX(AM$3:$AM882)+1,0)</f>
        <v>880</v>
      </c>
      <c r="AN883" s="134" t="s">
        <v>4883</v>
      </c>
      <c r="AO883" s="98">
        <v>0</v>
      </c>
      <c r="AP883" s="99" t="str">
        <f>IFERROR(VLOOKUP(ROWS($AN$4:AN883),$AM$4:$AN$2337,2,0),"")</f>
        <v>Krynice (pow. tomaszowski, woj. lubelskie)</v>
      </c>
      <c r="AQ883" s="98">
        <v>0</v>
      </c>
      <c r="AR883" s="98">
        <f>IF(ISNUMBER(SEARCH('ankieta ESG'!$G$181,AS883)),MAX($AR$3:AR882)+1,0)</f>
        <v>880</v>
      </c>
      <c r="AS883" s="134" t="s">
        <v>4883</v>
      </c>
      <c r="AT883" s="98">
        <v>0</v>
      </c>
      <c r="AU883" s="99" t="str">
        <f>IFERROR(VLOOKUP(ROWS($AS$4:AS883),$AR$4:$AS$2337,2,0),"")</f>
        <v>Krynice (pow. tomaszowski, woj. lubelskie)</v>
      </c>
      <c r="AV883" s="98">
        <v>0</v>
      </c>
      <c r="AW883" s="98">
        <f>IF(ISNUMBER(SEARCH('ankieta ESG'!$G$182,AX883)),MAX($AW$3:AW882)+1,0)</f>
        <v>880</v>
      </c>
      <c r="AX883" s="134" t="s">
        <v>4883</v>
      </c>
      <c r="AY883" s="98">
        <v>0</v>
      </c>
      <c r="AZ883" s="99" t="str">
        <f>IFERROR(VLOOKUP(ROWS($AX$4:AX883),$AW$4:$AX$2337,2,0),"")</f>
        <v>Krynice (pow. tomaszowski, woj. lubelskie)</v>
      </c>
      <c r="BA883" s="98">
        <v>0</v>
      </c>
      <c r="BB883" s="98">
        <f>IF(ISNUMBER(SEARCH('ankieta ESG'!$G$183,BC883)),MAX($BB$3:BB882)+1,0)</f>
        <v>880</v>
      </c>
      <c r="BC883" s="134" t="s">
        <v>4883</v>
      </c>
      <c r="BD883" s="98">
        <v>0</v>
      </c>
      <c r="BE883" s="99" t="str">
        <f>IFERROR(VLOOKUP(ROWS($BC$4:BC883),$BB$4:$BC$2337,2,0),"")</f>
        <v>Krynice (pow. tomaszowski, woj. lubelskie)</v>
      </c>
      <c r="BF883" s="98">
        <v>0</v>
      </c>
      <c r="BG883" s="98">
        <f>IF(ISNUMBER(SEARCH('ankieta ESG'!$G$184,BH883)),MAX($BG$3:BG882)+1,0)</f>
        <v>880</v>
      </c>
      <c r="BH883" s="134" t="s">
        <v>4883</v>
      </c>
      <c r="BI883" s="98">
        <v>0</v>
      </c>
      <c r="BJ883" s="99" t="str">
        <f>IFERROR(VLOOKUP(ROWS($BH$4:BH883),$BG$4:$BH$2337,2,0),"")</f>
        <v>Krynice (pow. tomaszowski, woj. lubelskie)</v>
      </c>
      <c r="BK883" s="98">
        <v>0</v>
      </c>
      <c r="BL883" s="98">
        <f>IF(ISNUMBER(SEARCH('ankieta ESG'!$G$185,BM883)),MAX($BL$3:BL882)+1,0)</f>
        <v>880</v>
      </c>
      <c r="BM883" s="134" t="s">
        <v>4883</v>
      </c>
      <c r="BN883" s="98">
        <v>0</v>
      </c>
      <c r="BO883" s="99" t="str">
        <f>IFERROR(VLOOKUP(ROWS($BM$4:BM883),$BL$4:$BM$2337,2,0),"")</f>
        <v>Krynice (pow. tomaszowski, woj. lubelskie)</v>
      </c>
      <c r="BP883" s="98">
        <v>0</v>
      </c>
      <c r="BQ883" s="98">
        <f>IF(ISNUMBER(SEARCH('ankieta ESG'!$G$186,BR883)),MAX($BQ$3:BQ882)+1,0)</f>
        <v>880</v>
      </c>
      <c r="BR883" s="134" t="s">
        <v>4883</v>
      </c>
      <c r="BS883" s="98">
        <v>0</v>
      </c>
      <c r="BT883" s="99" t="str">
        <f>IFERROR(VLOOKUP(ROWS($BR$4:BR883),$BQ$4:$BR$2337,2,0),"")</f>
        <v>Krynice (pow. tomaszowski, woj. lubelskie)</v>
      </c>
      <c r="BU883" s="98">
        <v>0</v>
      </c>
      <c r="BV883" s="98">
        <f>IF(ISNUMBER(SEARCH('ankieta ESG'!$G$187,BW883)),MAX($BV$3:BV882)+1,0)</f>
        <v>880</v>
      </c>
      <c r="BW883" s="134" t="s">
        <v>4883</v>
      </c>
      <c r="BX883" s="98">
        <v>0</v>
      </c>
      <c r="BY883" s="99" t="str">
        <f>IFERROR(VLOOKUP(ROWS($BW$4:BW883),$BV$4:$BW$2337,2,0),"")</f>
        <v>Krynice (pow. tomaszowski, woj. lubelskie)</v>
      </c>
      <c r="BZ883" s="98">
        <v>0</v>
      </c>
      <c r="CA883" s="98">
        <f>IF(ISNUMBER(SEARCH('ankieta ESG'!$G$188,CB883)),MAX($CA$3:CA882)+1,0)</f>
        <v>880</v>
      </c>
      <c r="CB883" s="134" t="s">
        <v>4883</v>
      </c>
      <c r="CC883" s="98">
        <v>0</v>
      </c>
      <c r="CD883" s="99" t="str">
        <f>IFERROR(VLOOKUP(ROWS($CB$4:CB883),$CA$4:$CB$2337,2,0),"")</f>
        <v>Krynice (pow. tomaszowski, woj. lubelskie)</v>
      </c>
      <c r="CE883" s="98">
        <v>0</v>
      </c>
      <c r="CF883" s="98">
        <f>IF(ISNUMBER(SEARCH('ankieta ESG'!$G$189,CG883)),MAX($CF$3:CF882)+1,0)</f>
        <v>880</v>
      </c>
      <c r="CG883" s="134" t="s">
        <v>4883</v>
      </c>
      <c r="CH883" s="98">
        <v>0</v>
      </c>
      <c r="CI883" s="99" t="str">
        <f>IFERROR(VLOOKUP(ROWS($CG$4:CG883),$CF$4:$CG$2337,2,0),"")</f>
        <v>Krynice (pow. tomaszowski, woj. lubelskie)</v>
      </c>
      <c r="CJ883" s="98">
        <v>0</v>
      </c>
    </row>
    <row r="884" spans="2:88">
      <c r="B884" s="98">
        <f>IF(ISNUMBER(SEARCH('ankieta ESG'!$E$11,C884)),MAX(B$3:$B883)+1,0)</f>
        <v>881</v>
      </c>
      <c r="C884" s="99" t="s">
        <v>925</v>
      </c>
      <c r="D884" s="98">
        <v>0</v>
      </c>
      <c r="E884" s="99" t="str">
        <f>IFERROR(VLOOKUP(ROWS($C$4:C884),$B$4:$C$1385,2,0),"")</f>
        <v>26.40.Z Produkcja elektronicznego sprzętu powszechnego użytku (PKD 2025)</v>
      </c>
      <c r="F884" s="98">
        <v>0</v>
      </c>
      <c r="AM884" s="98">
        <f>IF(ISNUMBER(SEARCH('ankieta ESG'!$G$180,AN884)),MAX(AM$3:$AM883)+1,0)</f>
        <v>881</v>
      </c>
      <c r="AN884" s="134" t="s">
        <v>4884</v>
      </c>
      <c r="AO884" s="98">
        <v>0</v>
      </c>
      <c r="AP884" s="99" t="str">
        <f>IFERROR(VLOOKUP(ROWS($AN$4:AN884),$AM$4:$AN$2337,2,0),"")</f>
        <v>Krynki (pow. sokólski, woj. podlaskie)</v>
      </c>
      <c r="AQ884" s="98">
        <v>0</v>
      </c>
      <c r="AR884" s="98">
        <f>IF(ISNUMBER(SEARCH('ankieta ESG'!$G$181,AS884)),MAX($AR$3:AR883)+1,0)</f>
        <v>881</v>
      </c>
      <c r="AS884" s="134" t="s">
        <v>4884</v>
      </c>
      <c r="AT884" s="98">
        <v>0</v>
      </c>
      <c r="AU884" s="99" t="str">
        <f>IFERROR(VLOOKUP(ROWS($AS$4:AS884),$AR$4:$AS$2337,2,0),"")</f>
        <v>Krynki (pow. sokólski, woj. podlaskie)</v>
      </c>
      <c r="AV884" s="98">
        <v>0</v>
      </c>
      <c r="AW884" s="98">
        <f>IF(ISNUMBER(SEARCH('ankieta ESG'!$G$182,AX884)),MAX($AW$3:AW883)+1,0)</f>
        <v>881</v>
      </c>
      <c r="AX884" s="134" t="s">
        <v>4884</v>
      </c>
      <c r="AY884" s="98">
        <v>0</v>
      </c>
      <c r="AZ884" s="99" t="str">
        <f>IFERROR(VLOOKUP(ROWS($AX$4:AX884),$AW$4:$AX$2337,2,0),"")</f>
        <v>Krynki (pow. sokólski, woj. podlaskie)</v>
      </c>
      <c r="BA884" s="98">
        <v>0</v>
      </c>
      <c r="BB884" s="98">
        <f>IF(ISNUMBER(SEARCH('ankieta ESG'!$G$183,BC884)),MAX($BB$3:BB883)+1,0)</f>
        <v>881</v>
      </c>
      <c r="BC884" s="134" t="s">
        <v>4884</v>
      </c>
      <c r="BD884" s="98">
        <v>0</v>
      </c>
      <c r="BE884" s="99" t="str">
        <f>IFERROR(VLOOKUP(ROWS($BC$4:BC884),$BB$4:$BC$2337,2,0),"")</f>
        <v>Krynki (pow. sokólski, woj. podlaskie)</v>
      </c>
      <c r="BF884" s="98">
        <v>0</v>
      </c>
      <c r="BG884" s="98">
        <f>IF(ISNUMBER(SEARCH('ankieta ESG'!$G$184,BH884)),MAX($BG$3:BG883)+1,0)</f>
        <v>881</v>
      </c>
      <c r="BH884" s="134" t="s">
        <v>4884</v>
      </c>
      <c r="BI884" s="98">
        <v>0</v>
      </c>
      <c r="BJ884" s="99" t="str">
        <f>IFERROR(VLOOKUP(ROWS($BH$4:BH884),$BG$4:$BH$2337,2,0),"")</f>
        <v>Krynki (pow. sokólski, woj. podlaskie)</v>
      </c>
      <c r="BK884" s="98">
        <v>0</v>
      </c>
      <c r="BL884" s="98">
        <f>IF(ISNUMBER(SEARCH('ankieta ESG'!$G$185,BM884)),MAX($BL$3:BL883)+1,0)</f>
        <v>881</v>
      </c>
      <c r="BM884" s="134" t="s">
        <v>4884</v>
      </c>
      <c r="BN884" s="98">
        <v>0</v>
      </c>
      <c r="BO884" s="99" t="str">
        <f>IFERROR(VLOOKUP(ROWS($BM$4:BM884),$BL$4:$BM$2337,2,0),"")</f>
        <v>Krynki (pow. sokólski, woj. podlaskie)</v>
      </c>
      <c r="BP884" s="98">
        <v>0</v>
      </c>
      <c r="BQ884" s="98">
        <f>IF(ISNUMBER(SEARCH('ankieta ESG'!$G$186,BR884)),MAX($BQ$3:BQ883)+1,0)</f>
        <v>881</v>
      </c>
      <c r="BR884" s="134" t="s">
        <v>4884</v>
      </c>
      <c r="BS884" s="98">
        <v>0</v>
      </c>
      <c r="BT884" s="99" t="str">
        <f>IFERROR(VLOOKUP(ROWS($BR$4:BR884),$BQ$4:$BR$2337,2,0),"")</f>
        <v>Krynki (pow. sokólski, woj. podlaskie)</v>
      </c>
      <c r="BU884" s="98">
        <v>0</v>
      </c>
      <c r="BV884" s="98">
        <f>IF(ISNUMBER(SEARCH('ankieta ESG'!$G$187,BW884)),MAX($BV$3:BV883)+1,0)</f>
        <v>881</v>
      </c>
      <c r="BW884" s="134" t="s">
        <v>4884</v>
      </c>
      <c r="BX884" s="98">
        <v>0</v>
      </c>
      <c r="BY884" s="99" t="str">
        <f>IFERROR(VLOOKUP(ROWS($BW$4:BW884),$BV$4:$BW$2337,2,0),"")</f>
        <v>Krynki (pow. sokólski, woj. podlaskie)</v>
      </c>
      <c r="BZ884" s="98">
        <v>0</v>
      </c>
      <c r="CA884" s="98">
        <f>IF(ISNUMBER(SEARCH('ankieta ESG'!$G$188,CB884)),MAX($CA$3:CA883)+1,0)</f>
        <v>881</v>
      </c>
      <c r="CB884" s="134" t="s">
        <v>4884</v>
      </c>
      <c r="CC884" s="98">
        <v>0</v>
      </c>
      <c r="CD884" s="99" t="str">
        <f>IFERROR(VLOOKUP(ROWS($CB$4:CB884),$CA$4:$CB$2337,2,0),"")</f>
        <v>Krynki (pow. sokólski, woj. podlaskie)</v>
      </c>
      <c r="CE884" s="98">
        <v>0</v>
      </c>
      <c r="CF884" s="98">
        <f>IF(ISNUMBER(SEARCH('ankieta ESG'!$G$189,CG884)),MAX($CF$3:CF883)+1,0)</f>
        <v>881</v>
      </c>
      <c r="CG884" s="134" t="s">
        <v>4884</v>
      </c>
      <c r="CH884" s="98">
        <v>0</v>
      </c>
      <c r="CI884" s="99" t="str">
        <f>IFERROR(VLOOKUP(ROWS($CG$4:CG884),$CF$4:$CG$2337,2,0),"")</f>
        <v>Krynki (pow. sokólski, woj. podlaskie)</v>
      </c>
      <c r="CJ884" s="98">
        <v>0</v>
      </c>
    </row>
    <row r="885" spans="2:88">
      <c r="B885" s="98">
        <f>IF(ISNUMBER(SEARCH('ankieta ESG'!$E$11,C885)),MAX(B$3:$B884)+1,0)</f>
        <v>882</v>
      </c>
      <c r="C885" s="99" t="s">
        <v>926</v>
      </c>
      <c r="D885" s="98">
        <v>0</v>
      </c>
      <c r="E885" s="99" t="str">
        <f>IFERROR(VLOOKUP(ROWS($C$4:C885),$B$4:$C$1385,2,0),"")</f>
        <v>26.51.Z Produkcja instrumentów i przyrządów pomiarowych, kontrolnych i nawigacyjnych (PKD 2025)</v>
      </c>
      <c r="F885" s="98">
        <v>0</v>
      </c>
      <c r="AM885" s="98">
        <f>IF(ISNUMBER(SEARCH('ankieta ESG'!$G$180,AN885)),MAX(AM$3:$AM884)+1,0)</f>
        <v>882</v>
      </c>
      <c r="AN885" s="134" t="s">
        <v>4885</v>
      </c>
      <c r="AO885" s="98">
        <v>0</v>
      </c>
      <c r="AP885" s="99" t="str">
        <f>IFERROR(VLOOKUP(ROWS($AN$4:AN885),$AM$4:$AN$2337,2,0),"")</f>
        <v>Krypno (pow. moniecki, woj. podlaskie)</v>
      </c>
      <c r="AQ885" s="98">
        <v>0</v>
      </c>
      <c r="AR885" s="98">
        <f>IF(ISNUMBER(SEARCH('ankieta ESG'!$G$181,AS885)),MAX($AR$3:AR884)+1,0)</f>
        <v>882</v>
      </c>
      <c r="AS885" s="134" t="s">
        <v>4885</v>
      </c>
      <c r="AT885" s="98">
        <v>0</v>
      </c>
      <c r="AU885" s="99" t="str">
        <f>IFERROR(VLOOKUP(ROWS($AS$4:AS885),$AR$4:$AS$2337,2,0),"")</f>
        <v>Krypno (pow. moniecki, woj. podlaskie)</v>
      </c>
      <c r="AV885" s="98">
        <v>0</v>
      </c>
      <c r="AW885" s="98">
        <f>IF(ISNUMBER(SEARCH('ankieta ESG'!$G$182,AX885)),MAX($AW$3:AW884)+1,0)</f>
        <v>882</v>
      </c>
      <c r="AX885" s="134" t="s">
        <v>4885</v>
      </c>
      <c r="AY885" s="98">
        <v>0</v>
      </c>
      <c r="AZ885" s="99" t="str">
        <f>IFERROR(VLOOKUP(ROWS($AX$4:AX885),$AW$4:$AX$2337,2,0),"")</f>
        <v>Krypno (pow. moniecki, woj. podlaskie)</v>
      </c>
      <c r="BA885" s="98">
        <v>0</v>
      </c>
      <c r="BB885" s="98">
        <f>IF(ISNUMBER(SEARCH('ankieta ESG'!$G$183,BC885)),MAX($BB$3:BB884)+1,0)</f>
        <v>882</v>
      </c>
      <c r="BC885" s="134" t="s">
        <v>4885</v>
      </c>
      <c r="BD885" s="98">
        <v>0</v>
      </c>
      <c r="BE885" s="99" t="str">
        <f>IFERROR(VLOOKUP(ROWS($BC$4:BC885),$BB$4:$BC$2337,2,0),"")</f>
        <v>Krypno (pow. moniecki, woj. podlaskie)</v>
      </c>
      <c r="BF885" s="98">
        <v>0</v>
      </c>
      <c r="BG885" s="98">
        <f>IF(ISNUMBER(SEARCH('ankieta ESG'!$G$184,BH885)),MAX($BG$3:BG884)+1,0)</f>
        <v>882</v>
      </c>
      <c r="BH885" s="134" t="s">
        <v>4885</v>
      </c>
      <c r="BI885" s="98">
        <v>0</v>
      </c>
      <c r="BJ885" s="99" t="str">
        <f>IFERROR(VLOOKUP(ROWS($BH$4:BH885),$BG$4:$BH$2337,2,0),"")</f>
        <v>Krypno (pow. moniecki, woj. podlaskie)</v>
      </c>
      <c r="BK885" s="98">
        <v>0</v>
      </c>
      <c r="BL885" s="98">
        <f>IF(ISNUMBER(SEARCH('ankieta ESG'!$G$185,BM885)),MAX($BL$3:BL884)+1,0)</f>
        <v>882</v>
      </c>
      <c r="BM885" s="134" t="s">
        <v>4885</v>
      </c>
      <c r="BN885" s="98">
        <v>0</v>
      </c>
      <c r="BO885" s="99" t="str">
        <f>IFERROR(VLOOKUP(ROWS($BM$4:BM885),$BL$4:$BM$2337,2,0),"")</f>
        <v>Krypno (pow. moniecki, woj. podlaskie)</v>
      </c>
      <c r="BP885" s="98">
        <v>0</v>
      </c>
      <c r="BQ885" s="98">
        <f>IF(ISNUMBER(SEARCH('ankieta ESG'!$G$186,BR885)),MAX($BQ$3:BQ884)+1,0)</f>
        <v>882</v>
      </c>
      <c r="BR885" s="134" t="s">
        <v>4885</v>
      </c>
      <c r="BS885" s="98">
        <v>0</v>
      </c>
      <c r="BT885" s="99" t="str">
        <f>IFERROR(VLOOKUP(ROWS($BR$4:BR885),$BQ$4:$BR$2337,2,0),"")</f>
        <v>Krypno (pow. moniecki, woj. podlaskie)</v>
      </c>
      <c r="BU885" s="98">
        <v>0</v>
      </c>
      <c r="BV885" s="98">
        <f>IF(ISNUMBER(SEARCH('ankieta ESG'!$G$187,BW885)),MAX($BV$3:BV884)+1,0)</f>
        <v>882</v>
      </c>
      <c r="BW885" s="134" t="s">
        <v>4885</v>
      </c>
      <c r="BX885" s="98">
        <v>0</v>
      </c>
      <c r="BY885" s="99" t="str">
        <f>IFERROR(VLOOKUP(ROWS($BW$4:BW885),$BV$4:$BW$2337,2,0),"")</f>
        <v>Krypno (pow. moniecki, woj. podlaskie)</v>
      </c>
      <c r="BZ885" s="98">
        <v>0</v>
      </c>
      <c r="CA885" s="98">
        <f>IF(ISNUMBER(SEARCH('ankieta ESG'!$G$188,CB885)),MAX($CA$3:CA884)+1,0)</f>
        <v>882</v>
      </c>
      <c r="CB885" s="134" t="s">
        <v>4885</v>
      </c>
      <c r="CC885" s="98">
        <v>0</v>
      </c>
      <c r="CD885" s="99" t="str">
        <f>IFERROR(VLOOKUP(ROWS($CB$4:CB885),$CA$4:$CB$2337,2,0),"")</f>
        <v>Krypno (pow. moniecki, woj. podlaskie)</v>
      </c>
      <c r="CE885" s="98">
        <v>0</v>
      </c>
      <c r="CF885" s="98">
        <f>IF(ISNUMBER(SEARCH('ankieta ESG'!$G$189,CG885)),MAX($CF$3:CF884)+1,0)</f>
        <v>882</v>
      </c>
      <c r="CG885" s="134" t="s">
        <v>4885</v>
      </c>
      <c r="CH885" s="98">
        <v>0</v>
      </c>
      <c r="CI885" s="99" t="str">
        <f>IFERROR(VLOOKUP(ROWS($CG$4:CG885),$CF$4:$CG$2337,2,0),"")</f>
        <v>Krypno (pow. moniecki, woj. podlaskie)</v>
      </c>
      <c r="CJ885" s="98">
        <v>0</v>
      </c>
    </row>
    <row r="886" spans="2:88">
      <c r="B886" s="98">
        <f>IF(ISNUMBER(SEARCH('ankieta ESG'!$E$11,C886)),MAX(B$3:$B885)+1,0)</f>
        <v>883</v>
      </c>
      <c r="C886" s="99" t="s">
        <v>927</v>
      </c>
      <c r="D886" s="98">
        <v>0</v>
      </c>
      <c r="E886" s="99" t="str">
        <f>IFERROR(VLOOKUP(ROWS($C$4:C886),$B$4:$C$1385,2,0),"")</f>
        <v>26.52.Z Produkcja zegarków i zegarów (PKD 2025)</v>
      </c>
      <c r="F886" s="98">
        <v>0</v>
      </c>
      <c r="AM886" s="98">
        <f>IF(ISNUMBER(SEARCH('ankieta ESG'!$G$180,AN886)),MAX(AM$3:$AM885)+1,0)</f>
        <v>883</v>
      </c>
      <c r="AN886" s="134" t="s">
        <v>4886</v>
      </c>
      <c r="AO886" s="98">
        <v>0</v>
      </c>
      <c r="AP886" s="99" t="str">
        <f>IFERROR(VLOOKUP(ROWS($AN$4:AN886),$AM$4:$AN$2337,2,0),"")</f>
        <v>Krzanowice (pow. raciborski, woj. śląskie)</v>
      </c>
      <c r="AQ886" s="98">
        <v>0</v>
      </c>
      <c r="AR886" s="98">
        <f>IF(ISNUMBER(SEARCH('ankieta ESG'!$G$181,AS886)),MAX($AR$3:AR885)+1,0)</f>
        <v>883</v>
      </c>
      <c r="AS886" s="134" t="s">
        <v>4886</v>
      </c>
      <c r="AT886" s="98">
        <v>0</v>
      </c>
      <c r="AU886" s="99" t="str">
        <f>IFERROR(VLOOKUP(ROWS($AS$4:AS886),$AR$4:$AS$2337,2,0),"")</f>
        <v>Krzanowice (pow. raciborski, woj. śląskie)</v>
      </c>
      <c r="AV886" s="98">
        <v>0</v>
      </c>
      <c r="AW886" s="98">
        <f>IF(ISNUMBER(SEARCH('ankieta ESG'!$G$182,AX886)),MAX($AW$3:AW885)+1,0)</f>
        <v>883</v>
      </c>
      <c r="AX886" s="134" t="s">
        <v>4886</v>
      </c>
      <c r="AY886" s="98">
        <v>0</v>
      </c>
      <c r="AZ886" s="99" t="str">
        <f>IFERROR(VLOOKUP(ROWS($AX$4:AX886),$AW$4:$AX$2337,2,0),"")</f>
        <v>Krzanowice (pow. raciborski, woj. śląskie)</v>
      </c>
      <c r="BA886" s="98">
        <v>0</v>
      </c>
      <c r="BB886" s="98">
        <f>IF(ISNUMBER(SEARCH('ankieta ESG'!$G$183,BC886)),MAX($BB$3:BB885)+1,0)</f>
        <v>883</v>
      </c>
      <c r="BC886" s="134" t="s">
        <v>4886</v>
      </c>
      <c r="BD886" s="98">
        <v>0</v>
      </c>
      <c r="BE886" s="99" t="str">
        <f>IFERROR(VLOOKUP(ROWS($BC$4:BC886),$BB$4:$BC$2337,2,0),"")</f>
        <v>Krzanowice (pow. raciborski, woj. śląskie)</v>
      </c>
      <c r="BF886" s="98">
        <v>0</v>
      </c>
      <c r="BG886" s="98">
        <f>IF(ISNUMBER(SEARCH('ankieta ESG'!$G$184,BH886)),MAX($BG$3:BG885)+1,0)</f>
        <v>883</v>
      </c>
      <c r="BH886" s="134" t="s">
        <v>4886</v>
      </c>
      <c r="BI886" s="98">
        <v>0</v>
      </c>
      <c r="BJ886" s="99" t="str">
        <f>IFERROR(VLOOKUP(ROWS($BH$4:BH886),$BG$4:$BH$2337,2,0),"")</f>
        <v>Krzanowice (pow. raciborski, woj. śląskie)</v>
      </c>
      <c r="BK886" s="98">
        <v>0</v>
      </c>
      <c r="BL886" s="98">
        <f>IF(ISNUMBER(SEARCH('ankieta ESG'!$G$185,BM886)),MAX($BL$3:BL885)+1,0)</f>
        <v>883</v>
      </c>
      <c r="BM886" s="134" t="s">
        <v>4886</v>
      </c>
      <c r="BN886" s="98">
        <v>0</v>
      </c>
      <c r="BO886" s="99" t="str">
        <f>IFERROR(VLOOKUP(ROWS($BM$4:BM886),$BL$4:$BM$2337,2,0),"")</f>
        <v>Krzanowice (pow. raciborski, woj. śląskie)</v>
      </c>
      <c r="BP886" s="98">
        <v>0</v>
      </c>
      <c r="BQ886" s="98">
        <f>IF(ISNUMBER(SEARCH('ankieta ESG'!$G$186,BR886)),MAX($BQ$3:BQ885)+1,0)</f>
        <v>883</v>
      </c>
      <c r="BR886" s="134" t="s">
        <v>4886</v>
      </c>
      <c r="BS886" s="98">
        <v>0</v>
      </c>
      <c r="BT886" s="99" t="str">
        <f>IFERROR(VLOOKUP(ROWS($BR$4:BR886),$BQ$4:$BR$2337,2,0),"")</f>
        <v>Krzanowice (pow. raciborski, woj. śląskie)</v>
      </c>
      <c r="BU886" s="98">
        <v>0</v>
      </c>
      <c r="BV886" s="98">
        <f>IF(ISNUMBER(SEARCH('ankieta ESG'!$G$187,BW886)),MAX($BV$3:BV885)+1,0)</f>
        <v>883</v>
      </c>
      <c r="BW886" s="134" t="s">
        <v>4886</v>
      </c>
      <c r="BX886" s="98">
        <v>0</v>
      </c>
      <c r="BY886" s="99" t="str">
        <f>IFERROR(VLOOKUP(ROWS($BW$4:BW886),$BV$4:$BW$2337,2,0),"")</f>
        <v>Krzanowice (pow. raciborski, woj. śląskie)</v>
      </c>
      <c r="BZ886" s="98">
        <v>0</v>
      </c>
      <c r="CA886" s="98">
        <f>IF(ISNUMBER(SEARCH('ankieta ESG'!$G$188,CB886)),MAX($CA$3:CA885)+1,0)</f>
        <v>883</v>
      </c>
      <c r="CB886" s="134" t="s">
        <v>4886</v>
      </c>
      <c r="CC886" s="98">
        <v>0</v>
      </c>
      <c r="CD886" s="99" t="str">
        <f>IFERROR(VLOOKUP(ROWS($CB$4:CB886),$CA$4:$CB$2337,2,0),"")</f>
        <v>Krzanowice (pow. raciborski, woj. śląskie)</v>
      </c>
      <c r="CE886" s="98">
        <v>0</v>
      </c>
      <c r="CF886" s="98">
        <f>IF(ISNUMBER(SEARCH('ankieta ESG'!$G$189,CG886)),MAX($CF$3:CF885)+1,0)</f>
        <v>883</v>
      </c>
      <c r="CG886" s="134" t="s">
        <v>4886</v>
      </c>
      <c r="CH886" s="98">
        <v>0</v>
      </c>
      <c r="CI886" s="99" t="str">
        <f>IFERROR(VLOOKUP(ROWS($CG$4:CG886),$CF$4:$CG$2337,2,0),"")</f>
        <v>Krzanowice (pow. raciborski, woj. śląskie)</v>
      </c>
      <c r="CJ886" s="98">
        <v>0</v>
      </c>
    </row>
    <row r="887" spans="2:88">
      <c r="B887" s="98">
        <f>IF(ISNUMBER(SEARCH('ankieta ESG'!$E$11,C887)),MAX(B$3:$B886)+1,0)</f>
        <v>884</v>
      </c>
      <c r="C887" s="99" t="s">
        <v>928</v>
      </c>
      <c r="D887" s="98">
        <v>0</v>
      </c>
      <c r="E887" s="99" t="str">
        <f>IFERROR(VLOOKUP(ROWS($C$4:C887),$B$4:$C$1385,2,0),"")</f>
        <v>26.60.Z Produkcja urządzeń napromieniowujących, sprzętu elektromedycznego i elektroterapeutycznego (PKD 2025)</v>
      </c>
      <c r="F887" s="98">
        <v>0</v>
      </c>
      <c r="AM887" s="98">
        <f>IF(ISNUMBER(SEARCH('ankieta ESG'!$G$180,AN887)),MAX(AM$3:$AM886)+1,0)</f>
        <v>884</v>
      </c>
      <c r="AN887" s="134" t="s">
        <v>4887</v>
      </c>
      <c r="AO887" s="98">
        <v>0</v>
      </c>
      <c r="AP887" s="99" t="str">
        <f>IFERROR(VLOOKUP(ROWS($AN$4:AN887),$AM$4:$AN$2337,2,0),"")</f>
        <v>Krzczonów (pow. lubelski, woj. lubelskie)</v>
      </c>
      <c r="AQ887" s="98">
        <v>0</v>
      </c>
      <c r="AR887" s="98">
        <f>IF(ISNUMBER(SEARCH('ankieta ESG'!$G$181,AS887)),MAX($AR$3:AR886)+1,0)</f>
        <v>884</v>
      </c>
      <c r="AS887" s="134" t="s">
        <v>4887</v>
      </c>
      <c r="AT887" s="98">
        <v>0</v>
      </c>
      <c r="AU887" s="99" t="str">
        <f>IFERROR(VLOOKUP(ROWS($AS$4:AS887),$AR$4:$AS$2337,2,0),"")</f>
        <v>Krzczonów (pow. lubelski, woj. lubelskie)</v>
      </c>
      <c r="AV887" s="98">
        <v>0</v>
      </c>
      <c r="AW887" s="98">
        <f>IF(ISNUMBER(SEARCH('ankieta ESG'!$G$182,AX887)),MAX($AW$3:AW886)+1,0)</f>
        <v>884</v>
      </c>
      <c r="AX887" s="134" t="s">
        <v>4887</v>
      </c>
      <c r="AY887" s="98">
        <v>0</v>
      </c>
      <c r="AZ887" s="99" t="str">
        <f>IFERROR(VLOOKUP(ROWS($AX$4:AX887),$AW$4:$AX$2337,2,0),"")</f>
        <v>Krzczonów (pow. lubelski, woj. lubelskie)</v>
      </c>
      <c r="BA887" s="98">
        <v>0</v>
      </c>
      <c r="BB887" s="98">
        <f>IF(ISNUMBER(SEARCH('ankieta ESG'!$G$183,BC887)),MAX($BB$3:BB886)+1,0)</f>
        <v>884</v>
      </c>
      <c r="BC887" s="134" t="s">
        <v>4887</v>
      </c>
      <c r="BD887" s="98">
        <v>0</v>
      </c>
      <c r="BE887" s="99" t="str">
        <f>IFERROR(VLOOKUP(ROWS($BC$4:BC887),$BB$4:$BC$2337,2,0),"")</f>
        <v>Krzczonów (pow. lubelski, woj. lubelskie)</v>
      </c>
      <c r="BF887" s="98">
        <v>0</v>
      </c>
      <c r="BG887" s="98">
        <f>IF(ISNUMBER(SEARCH('ankieta ESG'!$G$184,BH887)),MAX($BG$3:BG886)+1,0)</f>
        <v>884</v>
      </c>
      <c r="BH887" s="134" t="s">
        <v>4887</v>
      </c>
      <c r="BI887" s="98">
        <v>0</v>
      </c>
      <c r="BJ887" s="99" t="str">
        <f>IFERROR(VLOOKUP(ROWS($BH$4:BH887),$BG$4:$BH$2337,2,0),"")</f>
        <v>Krzczonów (pow. lubelski, woj. lubelskie)</v>
      </c>
      <c r="BK887" s="98">
        <v>0</v>
      </c>
      <c r="BL887" s="98">
        <f>IF(ISNUMBER(SEARCH('ankieta ESG'!$G$185,BM887)),MAX($BL$3:BL886)+1,0)</f>
        <v>884</v>
      </c>
      <c r="BM887" s="134" t="s">
        <v>4887</v>
      </c>
      <c r="BN887" s="98">
        <v>0</v>
      </c>
      <c r="BO887" s="99" t="str">
        <f>IFERROR(VLOOKUP(ROWS($BM$4:BM887),$BL$4:$BM$2337,2,0),"")</f>
        <v>Krzczonów (pow. lubelski, woj. lubelskie)</v>
      </c>
      <c r="BP887" s="98">
        <v>0</v>
      </c>
      <c r="BQ887" s="98">
        <f>IF(ISNUMBER(SEARCH('ankieta ESG'!$G$186,BR887)),MAX($BQ$3:BQ886)+1,0)</f>
        <v>884</v>
      </c>
      <c r="BR887" s="134" t="s">
        <v>4887</v>
      </c>
      <c r="BS887" s="98">
        <v>0</v>
      </c>
      <c r="BT887" s="99" t="str">
        <f>IFERROR(VLOOKUP(ROWS($BR$4:BR887),$BQ$4:$BR$2337,2,0),"")</f>
        <v>Krzczonów (pow. lubelski, woj. lubelskie)</v>
      </c>
      <c r="BU887" s="98">
        <v>0</v>
      </c>
      <c r="BV887" s="98">
        <f>IF(ISNUMBER(SEARCH('ankieta ESG'!$G$187,BW887)),MAX($BV$3:BV886)+1,0)</f>
        <v>884</v>
      </c>
      <c r="BW887" s="134" t="s">
        <v>4887</v>
      </c>
      <c r="BX887" s="98">
        <v>0</v>
      </c>
      <c r="BY887" s="99" t="str">
        <f>IFERROR(VLOOKUP(ROWS($BW$4:BW887),$BV$4:$BW$2337,2,0),"")</f>
        <v>Krzczonów (pow. lubelski, woj. lubelskie)</v>
      </c>
      <c r="BZ887" s="98">
        <v>0</v>
      </c>
      <c r="CA887" s="98">
        <f>IF(ISNUMBER(SEARCH('ankieta ESG'!$G$188,CB887)),MAX($CA$3:CA886)+1,0)</f>
        <v>884</v>
      </c>
      <c r="CB887" s="134" t="s">
        <v>4887</v>
      </c>
      <c r="CC887" s="98">
        <v>0</v>
      </c>
      <c r="CD887" s="99" t="str">
        <f>IFERROR(VLOOKUP(ROWS($CB$4:CB887),$CA$4:$CB$2337,2,0),"")</f>
        <v>Krzczonów (pow. lubelski, woj. lubelskie)</v>
      </c>
      <c r="CE887" s="98">
        <v>0</v>
      </c>
      <c r="CF887" s="98">
        <f>IF(ISNUMBER(SEARCH('ankieta ESG'!$G$189,CG887)),MAX($CF$3:CF886)+1,0)</f>
        <v>884</v>
      </c>
      <c r="CG887" s="134" t="s">
        <v>4887</v>
      </c>
      <c r="CH887" s="98">
        <v>0</v>
      </c>
      <c r="CI887" s="99" t="str">
        <f>IFERROR(VLOOKUP(ROWS($CG$4:CG887),$CF$4:$CG$2337,2,0),"")</f>
        <v>Krzczonów (pow. lubelski, woj. lubelskie)</v>
      </c>
      <c r="CJ887" s="98">
        <v>0</v>
      </c>
    </row>
    <row r="888" spans="2:88">
      <c r="B888" s="98">
        <f>IF(ISNUMBER(SEARCH('ankieta ESG'!$E$11,C888)),MAX(B$3:$B887)+1,0)</f>
        <v>885</v>
      </c>
      <c r="C888" s="99" t="s">
        <v>929</v>
      </c>
      <c r="D888" s="98">
        <v>0</v>
      </c>
      <c r="E888" s="99" t="str">
        <f>IFERROR(VLOOKUP(ROWS($C$4:C888),$B$4:$C$1385,2,0),"")</f>
        <v>26.70.Z Produkcja instrumentów optycznych, niezapisanych magnetycznych i optycznych nośników informacji oraz sprzętu fotograficznego (PKD 2025)</v>
      </c>
      <c r="F888" s="98">
        <v>0</v>
      </c>
      <c r="AM888" s="98">
        <f>IF(ISNUMBER(SEARCH('ankieta ESG'!$G$180,AN888)),MAX(AM$3:$AM887)+1,0)</f>
        <v>885</v>
      </c>
      <c r="AN888" s="134" t="s">
        <v>4888</v>
      </c>
      <c r="AO888" s="98">
        <v>0</v>
      </c>
      <c r="AP888" s="99" t="str">
        <f>IFERROR(VLOOKUP(ROWS($AN$4:AN888),$AM$4:$AN$2337,2,0),"")</f>
        <v>Krzemieniewo (pow. leszczyński, woj. wielkopolskie)</v>
      </c>
      <c r="AQ888" s="98">
        <v>0</v>
      </c>
      <c r="AR888" s="98">
        <f>IF(ISNUMBER(SEARCH('ankieta ESG'!$G$181,AS888)),MAX($AR$3:AR887)+1,0)</f>
        <v>885</v>
      </c>
      <c r="AS888" s="134" t="s">
        <v>4888</v>
      </c>
      <c r="AT888" s="98">
        <v>0</v>
      </c>
      <c r="AU888" s="99" t="str">
        <f>IFERROR(VLOOKUP(ROWS($AS$4:AS888),$AR$4:$AS$2337,2,0),"")</f>
        <v>Krzemieniewo (pow. leszczyński, woj. wielkopolskie)</v>
      </c>
      <c r="AV888" s="98">
        <v>0</v>
      </c>
      <c r="AW888" s="98">
        <f>IF(ISNUMBER(SEARCH('ankieta ESG'!$G$182,AX888)),MAX($AW$3:AW887)+1,0)</f>
        <v>885</v>
      </c>
      <c r="AX888" s="134" t="s">
        <v>4888</v>
      </c>
      <c r="AY888" s="98">
        <v>0</v>
      </c>
      <c r="AZ888" s="99" t="str">
        <f>IFERROR(VLOOKUP(ROWS($AX$4:AX888),$AW$4:$AX$2337,2,0),"")</f>
        <v>Krzemieniewo (pow. leszczyński, woj. wielkopolskie)</v>
      </c>
      <c r="BA888" s="98">
        <v>0</v>
      </c>
      <c r="BB888" s="98">
        <f>IF(ISNUMBER(SEARCH('ankieta ESG'!$G$183,BC888)),MAX($BB$3:BB887)+1,0)</f>
        <v>885</v>
      </c>
      <c r="BC888" s="134" t="s">
        <v>4888</v>
      </c>
      <c r="BD888" s="98">
        <v>0</v>
      </c>
      <c r="BE888" s="99" t="str">
        <f>IFERROR(VLOOKUP(ROWS($BC$4:BC888),$BB$4:$BC$2337,2,0),"")</f>
        <v>Krzemieniewo (pow. leszczyński, woj. wielkopolskie)</v>
      </c>
      <c r="BF888" s="98">
        <v>0</v>
      </c>
      <c r="BG888" s="98">
        <f>IF(ISNUMBER(SEARCH('ankieta ESG'!$G$184,BH888)),MAX($BG$3:BG887)+1,0)</f>
        <v>885</v>
      </c>
      <c r="BH888" s="134" t="s">
        <v>4888</v>
      </c>
      <c r="BI888" s="98">
        <v>0</v>
      </c>
      <c r="BJ888" s="99" t="str">
        <f>IFERROR(VLOOKUP(ROWS($BH$4:BH888),$BG$4:$BH$2337,2,0),"")</f>
        <v>Krzemieniewo (pow. leszczyński, woj. wielkopolskie)</v>
      </c>
      <c r="BK888" s="98">
        <v>0</v>
      </c>
      <c r="BL888" s="98">
        <f>IF(ISNUMBER(SEARCH('ankieta ESG'!$G$185,BM888)),MAX($BL$3:BL887)+1,0)</f>
        <v>885</v>
      </c>
      <c r="BM888" s="134" t="s">
        <v>4888</v>
      </c>
      <c r="BN888" s="98">
        <v>0</v>
      </c>
      <c r="BO888" s="99" t="str">
        <f>IFERROR(VLOOKUP(ROWS($BM$4:BM888),$BL$4:$BM$2337,2,0),"")</f>
        <v>Krzemieniewo (pow. leszczyński, woj. wielkopolskie)</v>
      </c>
      <c r="BP888" s="98">
        <v>0</v>
      </c>
      <c r="BQ888" s="98">
        <f>IF(ISNUMBER(SEARCH('ankieta ESG'!$G$186,BR888)),MAX($BQ$3:BQ887)+1,0)</f>
        <v>885</v>
      </c>
      <c r="BR888" s="134" t="s">
        <v>4888</v>
      </c>
      <c r="BS888" s="98">
        <v>0</v>
      </c>
      <c r="BT888" s="99" t="str">
        <f>IFERROR(VLOOKUP(ROWS($BR$4:BR888),$BQ$4:$BR$2337,2,0),"")</f>
        <v>Krzemieniewo (pow. leszczyński, woj. wielkopolskie)</v>
      </c>
      <c r="BU888" s="98">
        <v>0</v>
      </c>
      <c r="BV888" s="98">
        <f>IF(ISNUMBER(SEARCH('ankieta ESG'!$G$187,BW888)),MAX($BV$3:BV887)+1,0)</f>
        <v>885</v>
      </c>
      <c r="BW888" s="134" t="s">
        <v>4888</v>
      </c>
      <c r="BX888" s="98">
        <v>0</v>
      </c>
      <c r="BY888" s="99" t="str">
        <f>IFERROR(VLOOKUP(ROWS($BW$4:BW888),$BV$4:$BW$2337,2,0),"")</f>
        <v>Krzemieniewo (pow. leszczyński, woj. wielkopolskie)</v>
      </c>
      <c r="BZ888" s="98">
        <v>0</v>
      </c>
      <c r="CA888" s="98">
        <f>IF(ISNUMBER(SEARCH('ankieta ESG'!$G$188,CB888)),MAX($CA$3:CA887)+1,0)</f>
        <v>885</v>
      </c>
      <c r="CB888" s="134" t="s">
        <v>4888</v>
      </c>
      <c r="CC888" s="98">
        <v>0</v>
      </c>
      <c r="CD888" s="99" t="str">
        <f>IFERROR(VLOOKUP(ROWS($CB$4:CB888),$CA$4:$CB$2337,2,0),"")</f>
        <v>Krzemieniewo (pow. leszczyński, woj. wielkopolskie)</v>
      </c>
      <c r="CE888" s="98">
        <v>0</v>
      </c>
      <c r="CF888" s="98">
        <f>IF(ISNUMBER(SEARCH('ankieta ESG'!$G$189,CG888)),MAX($CF$3:CF887)+1,0)</f>
        <v>885</v>
      </c>
      <c r="CG888" s="134" t="s">
        <v>4888</v>
      </c>
      <c r="CH888" s="98">
        <v>0</v>
      </c>
      <c r="CI888" s="99" t="str">
        <f>IFERROR(VLOOKUP(ROWS($CG$4:CG888),$CF$4:$CG$2337,2,0),"")</f>
        <v>Krzemieniewo (pow. leszczyński, woj. wielkopolskie)</v>
      </c>
      <c r="CJ888" s="98">
        <v>0</v>
      </c>
    </row>
    <row r="889" spans="2:88">
      <c r="B889" s="98">
        <f>IF(ISNUMBER(SEARCH('ankieta ESG'!$E$11,C889)),MAX(B$3:$B888)+1,0)</f>
        <v>886</v>
      </c>
      <c r="C889" s="99" t="s">
        <v>930</v>
      </c>
      <c r="D889" s="98">
        <v>0</v>
      </c>
      <c r="E889" s="99" t="str">
        <f>IFERROR(VLOOKUP(ROWS($C$4:C889),$B$4:$C$1385,2,0),"")</f>
        <v>27.11.Z Produkcja elektrycznych silników, prądnic i transformatorów (PKD 2025)</v>
      </c>
      <c r="F889" s="98">
        <v>0</v>
      </c>
      <c r="AM889" s="98">
        <f>IF(ISNUMBER(SEARCH('ankieta ESG'!$G$180,AN889)),MAX(AM$3:$AM888)+1,0)</f>
        <v>886</v>
      </c>
      <c r="AN889" s="134" t="s">
        <v>4889</v>
      </c>
      <c r="AO889" s="98">
        <v>0</v>
      </c>
      <c r="AP889" s="99" t="str">
        <f>IFERROR(VLOOKUP(ROWS($AN$4:AN889),$AM$4:$AN$2337,2,0),"")</f>
        <v>Krzepice (pow. kłobucki, woj. śląskie)</v>
      </c>
      <c r="AQ889" s="98">
        <v>0</v>
      </c>
      <c r="AR889" s="98">
        <f>IF(ISNUMBER(SEARCH('ankieta ESG'!$G$181,AS889)),MAX($AR$3:AR888)+1,0)</f>
        <v>886</v>
      </c>
      <c r="AS889" s="134" t="s">
        <v>4889</v>
      </c>
      <c r="AT889" s="98">
        <v>0</v>
      </c>
      <c r="AU889" s="99" t="str">
        <f>IFERROR(VLOOKUP(ROWS($AS$4:AS889),$AR$4:$AS$2337,2,0),"")</f>
        <v>Krzepice (pow. kłobucki, woj. śląskie)</v>
      </c>
      <c r="AV889" s="98">
        <v>0</v>
      </c>
      <c r="AW889" s="98">
        <f>IF(ISNUMBER(SEARCH('ankieta ESG'!$G$182,AX889)),MAX($AW$3:AW888)+1,0)</f>
        <v>886</v>
      </c>
      <c r="AX889" s="134" t="s">
        <v>4889</v>
      </c>
      <c r="AY889" s="98">
        <v>0</v>
      </c>
      <c r="AZ889" s="99" t="str">
        <f>IFERROR(VLOOKUP(ROWS($AX$4:AX889),$AW$4:$AX$2337,2,0),"")</f>
        <v>Krzepice (pow. kłobucki, woj. śląskie)</v>
      </c>
      <c r="BA889" s="98">
        <v>0</v>
      </c>
      <c r="BB889" s="98">
        <f>IF(ISNUMBER(SEARCH('ankieta ESG'!$G$183,BC889)),MAX($BB$3:BB888)+1,0)</f>
        <v>886</v>
      </c>
      <c r="BC889" s="134" t="s">
        <v>4889</v>
      </c>
      <c r="BD889" s="98">
        <v>0</v>
      </c>
      <c r="BE889" s="99" t="str">
        <f>IFERROR(VLOOKUP(ROWS($BC$4:BC889),$BB$4:$BC$2337,2,0),"")</f>
        <v>Krzepice (pow. kłobucki, woj. śląskie)</v>
      </c>
      <c r="BF889" s="98">
        <v>0</v>
      </c>
      <c r="BG889" s="98">
        <f>IF(ISNUMBER(SEARCH('ankieta ESG'!$G$184,BH889)),MAX($BG$3:BG888)+1,0)</f>
        <v>886</v>
      </c>
      <c r="BH889" s="134" t="s">
        <v>4889</v>
      </c>
      <c r="BI889" s="98">
        <v>0</v>
      </c>
      <c r="BJ889" s="99" t="str">
        <f>IFERROR(VLOOKUP(ROWS($BH$4:BH889),$BG$4:$BH$2337,2,0),"")</f>
        <v>Krzepice (pow. kłobucki, woj. śląskie)</v>
      </c>
      <c r="BK889" s="98">
        <v>0</v>
      </c>
      <c r="BL889" s="98">
        <f>IF(ISNUMBER(SEARCH('ankieta ESG'!$G$185,BM889)),MAX($BL$3:BL888)+1,0)</f>
        <v>886</v>
      </c>
      <c r="BM889" s="134" t="s">
        <v>4889</v>
      </c>
      <c r="BN889" s="98">
        <v>0</v>
      </c>
      <c r="BO889" s="99" t="str">
        <f>IFERROR(VLOOKUP(ROWS($BM$4:BM889),$BL$4:$BM$2337,2,0),"")</f>
        <v>Krzepice (pow. kłobucki, woj. śląskie)</v>
      </c>
      <c r="BP889" s="98">
        <v>0</v>
      </c>
      <c r="BQ889" s="98">
        <f>IF(ISNUMBER(SEARCH('ankieta ESG'!$G$186,BR889)),MAX($BQ$3:BQ888)+1,0)</f>
        <v>886</v>
      </c>
      <c r="BR889" s="134" t="s">
        <v>4889</v>
      </c>
      <c r="BS889" s="98">
        <v>0</v>
      </c>
      <c r="BT889" s="99" t="str">
        <f>IFERROR(VLOOKUP(ROWS($BR$4:BR889),$BQ$4:$BR$2337,2,0),"")</f>
        <v>Krzepice (pow. kłobucki, woj. śląskie)</v>
      </c>
      <c r="BU889" s="98">
        <v>0</v>
      </c>
      <c r="BV889" s="98">
        <f>IF(ISNUMBER(SEARCH('ankieta ESG'!$G$187,BW889)),MAX($BV$3:BV888)+1,0)</f>
        <v>886</v>
      </c>
      <c r="BW889" s="134" t="s">
        <v>4889</v>
      </c>
      <c r="BX889" s="98">
        <v>0</v>
      </c>
      <c r="BY889" s="99" t="str">
        <f>IFERROR(VLOOKUP(ROWS($BW$4:BW889),$BV$4:$BW$2337,2,0),"")</f>
        <v>Krzepice (pow. kłobucki, woj. śląskie)</v>
      </c>
      <c r="BZ889" s="98">
        <v>0</v>
      </c>
      <c r="CA889" s="98">
        <f>IF(ISNUMBER(SEARCH('ankieta ESG'!$G$188,CB889)),MAX($CA$3:CA888)+1,0)</f>
        <v>886</v>
      </c>
      <c r="CB889" s="134" t="s">
        <v>4889</v>
      </c>
      <c r="CC889" s="98">
        <v>0</v>
      </c>
      <c r="CD889" s="99" t="str">
        <f>IFERROR(VLOOKUP(ROWS($CB$4:CB889),$CA$4:$CB$2337,2,0),"")</f>
        <v>Krzepice (pow. kłobucki, woj. śląskie)</v>
      </c>
      <c r="CE889" s="98">
        <v>0</v>
      </c>
      <c r="CF889" s="98">
        <f>IF(ISNUMBER(SEARCH('ankieta ESG'!$G$189,CG889)),MAX($CF$3:CF888)+1,0)</f>
        <v>886</v>
      </c>
      <c r="CG889" s="134" t="s">
        <v>4889</v>
      </c>
      <c r="CH889" s="98">
        <v>0</v>
      </c>
      <c r="CI889" s="99" t="str">
        <f>IFERROR(VLOOKUP(ROWS($CG$4:CG889),$CF$4:$CG$2337,2,0),"")</f>
        <v>Krzepice (pow. kłobucki, woj. śląskie)</v>
      </c>
      <c r="CJ889" s="98">
        <v>0</v>
      </c>
    </row>
    <row r="890" spans="2:88">
      <c r="B890" s="98">
        <f>IF(ISNUMBER(SEARCH('ankieta ESG'!$E$11,C890)),MAX(B$3:$B889)+1,0)</f>
        <v>887</v>
      </c>
      <c r="C890" s="99" t="s">
        <v>931</v>
      </c>
      <c r="D890" s="98">
        <v>0</v>
      </c>
      <c r="E890" s="99" t="str">
        <f>IFERROR(VLOOKUP(ROWS($C$4:C890),$B$4:$C$1385,2,0),"")</f>
        <v>27.12.Z Produkcja aparatury rozdzielczej i sterowniczej energii elektrycznej (PKD 2025)</v>
      </c>
      <c r="F890" s="98">
        <v>0</v>
      </c>
      <c r="AM890" s="98">
        <f>IF(ISNUMBER(SEARCH('ankieta ESG'!$G$180,AN890)),MAX(AM$3:$AM889)+1,0)</f>
        <v>887</v>
      </c>
      <c r="AN890" s="134" t="s">
        <v>4890</v>
      </c>
      <c r="AO890" s="98">
        <v>0</v>
      </c>
      <c r="AP890" s="99" t="str">
        <f>IFERROR(VLOOKUP(ROWS($AN$4:AN890),$AM$4:$AN$2337,2,0),"")</f>
        <v>Krzeszowice (pow. krakowski, woj. małopolskie)</v>
      </c>
      <c r="AQ890" s="98">
        <v>0</v>
      </c>
      <c r="AR890" s="98">
        <f>IF(ISNUMBER(SEARCH('ankieta ESG'!$G$181,AS890)),MAX($AR$3:AR889)+1,0)</f>
        <v>887</v>
      </c>
      <c r="AS890" s="134" t="s">
        <v>4890</v>
      </c>
      <c r="AT890" s="98">
        <v>0</v>
      </c>
      <c r="AU890" s="99" t="str">
        <f>IFERROR(VLOOKUP(ROWS($AS$4:AS890),$AR$4:$AS$2337,2,0),"")</f>
        <v>Krzeszowice (pow. krakowski, woj. małopolskie)</v>
      </c>
      <c r="AV890" s="98">
        <v>0</v>
      </c>
      <c r="AW890" s="98">
        <f>IF(ISNUMBER(SEARCH('ankieta ESG'!$G$182,AX890)),MAX($AW$3:AW889)+1,0)</f>
        <v>887</v>
      </c>
      <c r="AX890" s="134" t="s">
        <v>4890</v>
      </c>
      <c r="AY890" s="98">
        <v>0</v>
      </c>
      <c r="AZ890" s="99" t="str">
        <f>IFERROR(VLOOKUP(ROWS($AX$4:AX890),$AW$4:$AX$2337,2,0),"")</f>
        <v>Krzeszowice (pow. krakowski, woj. małopolskie)</v>
      </c>
      <c r="BA890" s="98">
        <v>0</v>
      </c>
      <c r="BB890" s="98">
        <f>IF(ISNUMBER(SEARCH('ankieta ESG'!$G$183,BC890)),MAX($BB$3:BB889)+1,0)</f>
        <v>887</v>
      </c>
      <c r="BC890" s="134" t="s">
        <v>4890</v>
      </c>
      <c r="BD890" s="98">
        <v>0</v>
      </c>
      <c r="BE890" s="99" t="str">
        <f>IFERROR(VLOOKUP(ROWS($BC$4:BC890),$BB$4:$BC$2337,2,0),"")</f>
        <v>Krzeszowice (pow. krakowski, woj. małopolskie)</v>
      </c>
      <c r="BF890" s="98">
        <v>0</v>
      </c>
      <c r="BG890" s="98">
        <f>IF(ISNUMBER(SEARCH('ankieta ESG'!$G$184,BH890)),MAX($BG$3:BG889)+1,0)</f>
        <v>887</v>
      </c>
      <c r="BH890" s="134" t="s">
        <v>4890</v>
      </c>
      <c r="BI890" s="98">
        <v>0</v>
      </c>
      <c r="BJ890" s="99" t="str">
        <f>IFERROR(VLOOKUP(ROWS($BH$4:BH890),$BG$4:$BH$2337,2,0),"")</f>
        <v>Krzeszowice (pow. krakowski, woj. małopolskie)</v>
      </c>
      <c r="BK890" s="98">
        <v>0</v>
      </c>
      <c r="BL890" s="98">
        <f>IF(ISNUMBER(SEARCH('ankieta ESG'!$G$185,BM890)),MAX($BL$3:BL889)+1,0)</f>
        <v>887</v>
      </c>
      <c r="BM890" s="134" t="s">
        <v>4890</v>
      </c>
      <c r="BN890" s="98">
        <v>0</v>
      </c>
      <c r="BO890" s="99" t="str">
        <f>IFERROR(VLOOKUP(ROWS($BM$4:BM890),$BL$4:$BM$2337,2,0),"")</f>
        <v>Krzeszowice (pow. krakowski, woj. małopolskie)</v>
      </c>
      <c r="BP890" s="98">
        <v>0</v>
      </c>
      <c r="BQ890" s="98">
        <f>IF(ISNUMBER(SEARCH('ankieta ESG'!$G$186,BR890)),MAX($BQ$3:BQ889)+1,0)</f>
        <v>887</v>
      </c>
      <c r="BR890" s="134" t="s">
        <v>4890</v>
      </c>
      <c r="BS890" s="98">
        <v>0</v>
      </c>
      <c r="BT890" s="99" t="str">
        <f>IFERROR(VLOOKUP(ROWS($BR$4:BR890),$BQ$4:$BR$2337,2,0),"")</f>
        <v>Krzeszowice (pow. krakowski, woj. małopolskie)</v>
      </c>
      <c r="BU890" s="98">
        <v>0</v>
      </c>
      <c r="BV890" s="98">
        <f>IF(ISNUMBER(SEARCH('ankieta ESG'!$G$187,BW890)),MAX($BV$3:BV889)+1,0)</f>
        <v>887</v>
      </c>
      <c r="BW890" s="134" t="s">
        <v>4890</v>
      </c>
      <c r="BX890" s="98">
        <v>0</v>
      </c>
      <c r="BY890" s="99" t="str">
        <f>IFERROR(VLOOKUP(ROWS($BW$4:BW890),$BV$4:$BW$2337,2,0),"")</f>
        <v>Krzeszowice (pow. krakowski, woj. małopolskie)</v>
      </c>
      <c r="BZ890" s="98">
        <v>0</v>
      </c>
      <c r="CA890" s="98">
        <f>IF(ISNUMBER(SEARCH('ankieta ESG'!$G$188,CB890)),MAX($CA$3:CA889)+1,0)</f>
        <v>887</v>
      </c>
      <c r="CB890" s="134" t="s">
        <v>4890</v>
      </c>
      <c r="CC890" s="98">
        <v>0</v>
      </c>
      <c r="CD890" s="99" t="str">
        <f>IFERROR(VLOOKUP(ROWS($CB$4:CB890),$CA$4:$CB$2337,2,0),"")</f>
        <v>Krzeszowice (pow. krakowski, woj. małopolskie)</v>
      </c>
      <c r="CE890" s="98">
        <v>0</v>
      </c>
      <c r="CF890" s="98">
        <f>IF(ISNUMBER(SEARCH('ankieta ESG'!$G$189,CG890)),MAX($CF$3:CF889)+1,0)</f>
        <v>887</v>
      </c>
      <c r="CG890" s="134" t="s">
        <v>4890</v>
      </c>
      <c r="CH890" s="98">
        <v>0</v>
      </c>
      <c r="CI890" s="99" t="str">
        <f>IFERROR(VLOOKUP(ROWS($CG$4:CG890),$CF$4:$CG$2337,2,0),"")</f>
        <v>Krzeszowice (pow. krakowski, woj. małopolskie)</v>
      </c>
      <c r="CJ890" s="98">
        <v>0</v>
      </c>
    </row>
    <row r="891" spans="2:88">
      <c r="B891" s="98">
        <f>IF(ISNUMBER(SEARCH('ankieta ESG'!$E$11,C891)),MAX(B$3:$B890)+1,0)</f>
        <v>888</v>
      </c>
      <c r="C891" s="99" t="s">
        <v>932</v>
      </c>
      <c r="D891" s="98">
        <v>0</v>
      </c>
      <c r="E891" s="99" t="str">
        <f>IFERROR(VLOOKUP(ROWS($C$4:C891),$B$4:$C$1385,2,0),"")</f>
        <v>27.20.Z Produkcja baterii i akumulatorów (PKD 2025)</v>
      </c>
      <c r="F891" s="98">
        <v>0</v>
      </c>
      <c r="AM891" s="98">
        <f>IF(ISNUMBER(SEARCH('ankieta ESG'!$G$180,AN891)),MAX(AM$3:$AM890)+1,0)</f>
        <v>888</v>
      </c>
      <c r="AN891" s="134" t="s">
        <v>4891</v>
      </c>
      <c r="AO891" s="98">
        <v>0</v>
      </c>
      <c r="AP891" s="99" t="str">
        <f>IFERROR(VLOOKUP(ROWS($AN$4:AN891),$AM$4:$AN$2337,2,0),"")</f>
        <v>Krzeszów (pow. niżański, woj. podkarpackie)</v>
      </c>
      <c r="AQ891" s="98">
        <v>0</v>
      </c>
      <c r="AR891" s="98">
        <f>IF(ISNUMBER(SEARCH('ankieta ESG'!$G$181,AS891)),MAX($AR$3:AR890)+1,0)</f>
        <v>888</v>
      </c>
      <c r="AS891" s="134" t="s">
        <v>4891</v>
      </c>
      <c r="AT891" s="98">
        <v>0</v>
      </c>
      <c r="AU891" s="99" t="str">
        <f>IFERROR(VLOOKUP(ROWS($AS$4:AS891),$AR$4:$AS$2337,2,0),"")</f>
        <v>Krzeszów (pow. niżański, woj. podkarpackie)</v>
      </c>
      <c r="AV891" s="98">
        <v>0</v>
      </c>
      <c r="AW891" s="98">
        <f>IF(ISNUMBER(SEARCH('ankieta ESG'!$G$182,AX891)),MAX($AW$3:AW890)+1,0)</f>
        <v>888</v>
      </c>
      <c r="AX891" s="134" t="s">
        <v>4891</v>
      </c>
      <c r="AY891" s="98">
        <v>0</v>
      </c>
      <c r="AZ891" s="99" t="str">
        <f>IFERROR(VLOOKUP(ROWS($AX$4:AX891),$AW$4:$AX$2337,2,0),"")</f>
        <v>Krzeszów (pow. niżański, woj. podkarpackie)</v>
      </c>
      <c r="BA891" s="98">
        <v>0</v>
      </c>
      <c r="BB891" s="98">
        <f>IF(ISNUMBER(SEARCH('ankieta ESG'!$G$183,BC891)),MAX($BB$3:BB890)+1,0)</f>
        <v>888</v>
      </c>
      <c r="BC891" s="134" t="s">
        <v>4891</v>
      </c>
      <c r="BD891" s="98">
        <v>0</v>
      </c>
      <c r="BE891" s="99" t="str">
        <f>IFERROR(VLOOKUP(ROWS($BC$4:BC891),$BB$4:$BC$2337,2,0),"")</f>
        <v>Krzeszów (pow. niżański, woj. podkarpackie)</v>
      </c>
      <c r="BF891" s="98">
        <v>0</v>
      </c>
      <c r="BG891" s="98">
        <f>IF(ISNUMBER(SEARCH('ankieta ESG'!$G$184,BH891)),MAX($BG$3:BG890)+1,0)</f>
        <v>888</v>
      </c>
      <c r="BH891" s="134" t="s">
        <v>4891</v>
      </c>
      <c r="BI891" s="98">
        <v>0</v>
      </c>
      <c r="BJ891" s="99" t="str">
        <f>IFERROR(VLOOKUP(ROWS($BH$4:BH891),$BG$4:$BH$2337,2,0),"")</f>
        <v>Krzeszów (pow. niżański, woj. podkarpackie)</v>
      </c>
      <c r="BK891" s="98">
        <v>0</v>
      </c>
      <c r="BL891" s="98">
        <f>IF(ISNUMBER(SEARCH('ankieta ESG'!$G$185,BM891)),MAX($BL$3:BL890)+1,0)</f>
        <v>888</v>
      </c>
      <c r="BM891" s="134" t="s">
        <v>4891</v>
      </c>
      <c r="BN891" s="98">
        <v>0</v>
      </c>
      <c r="BO891" s="99" t="str">
        <f>IFERROR(VLOOKUP(ROWS($BM$4:BM891),$BL$4:$BM$2337,2,0),"")</f>
        <v>Krzeszów (pow. niżański, woj. podkarpackie)</v>
      </c>
      <c r="BP891" s="98">
        <v>0</v>
      </c>
      <c r="BQ891" s="98">
        <f>IF(ISNUMBER(SEARCH('ankieta ESG'!$G$186,BR891)),MAX($BQ$3:BQ890)+1,0)</f>
        <v>888</v>
      </c>
      <c r="BR891" s="134" t="s">
        <v>4891</v>
      </c>
      <c r="BS891" s="98">
        <v>0</v>
      </c>
      <c r="BT891" s="99" t="str">
        <f>IFERROR(VLOOKUP(ROWS($BR$4:BR891),$BQ$4:$BR$2337,2,0),"")</f>
        <v>Krzeszów (pow. niżański, woj. podkarpackie)</v>
      </c>
      <c r="BU891" s="98">
        <v>0</v>
      </c>
      <c r="BV891" s="98">
        <f>IF(ISNUMBER(SEARCH('ankieta ESG'!$G$187,BW891)),MAX($BV$3:BV890)+1,0)</f>
        <v>888</v>
      </c>
      <c r="BW891" s="134" t="s">
        <v>4891</v>
      </c>
      <c r="BX891" s="98">
        <v>0</v>
      </c>
      <c r="BY891" s="99" t="str">
        <f>IFERROR(VLOOKUP(ROWS($BW$4:BW891),$BV$4:$BW$2337,2,0),"")</f>
        <v>Krzeszów (pow. niżański, woj. podkarpackie)</v>
      </c>
      <c r="BZ891" s="98">
        <v>0</v>
      </c>
      <c r="CA891" s="98">
        <f>IF(ISNUMBER(SEARCH('ankieta ESG'!$G$188,CB891)),MAX($CA$3:CA890)+1,0)</f>
        <v>888</v>
      </c>
      <c r="CB891" s="134" t="s">
        <v>4891</v>
      </c>
      <c r="CC891" s="98">
        <v>0</v>
      </c>
      <c r="CD891" s="99" t="str">
        <f>IFERROR(VLOOKUP(ROWS($CB$4:CB891),$CA$4:$CB$2337,2,0),"")</f>
        <v>Krzeszów (pow. niżański, woj. podkarpackie)</v>
      </c>
      <c r="CE891" s="98">
        <v>0</v>
      </c>
      <c r="CF891" s="98">
        <f>IF(ISNUMBER(SEARCH('ankieta ESG'!$G$189,CG891)),MAX($CF$3:CF890)+1,0)</f>
        <v>888</v>
      </c>
      <c r="CG891" s="134" t="s">
        <v>4891</v>
      </c>
      <c r="CH891" s="98">
        <v>0</v>
      </c>
      <c r="CI891" s="99" t="str">
        <f>IFERROR(VLOOKUP(ROWS($CG$4:CG891),$CF$4:$CG$2337,2,0),"")</f>
        <v>Krzeszów (pow. niżański, woj. podkarpackie)</v>
      </c>
      <c r="CJ891" s="98">
        <v>0</v>
      </c>
    </row>
    <row r="892" spans="2:88">
      <c r="B892" s="98">
        <f>IF(ISNUMBER(SEARCH('ankieta ESG'!$E$11,C892)),MAX(B$3:$B891)+1,0)</f>
        <v>889</v>
      </c>
      <c r="C892" s="99" t="s">
        <v>933</v>
      </c>
      <c r="D892" s="98">
        <v>0</v>
      </c>
      <c r="E892" s="99" t="str">
        <f>IFERROR(VLOOKUP(ROWS($C$4:C892),$B$4:$C$1385,2,0),"")</f>
        <v>27.31.Z Produkcja kabli światłowodowych (PKD 2025)</v>
      </c>
      <c r="F892" s="98">
        <v>0</v>
      </c>
      <c r="AM892" s="98">
        <f>IF(ISNUMBER(SEARCH('ankieta ESG'!$G$180,AN892)),MAX(AM$3:$AM891)+1,0)</f>
        <v>889</v>
      </c>
      <c r="AN892" s="134" t="s">
        <v>4892</v>
      </c>
      <c r="AO892" s="98">
        <v>0</v>
      </c>
      <c r="AP892" s="99" t="str">
        <f>IFERROR(VLOOKUP(ROWS($AN$4:AN892),$AM$4:$AN$2337,2,0),"")</f>
        <v>Krzeszyce (pow. sulęciński, woj. lubuskie)</v>
      </c>
      <c r="AQ892" s="98">
        <v>0</v>
      </c>
      <c r="AR892" s="98">
        <f>IF(ISNUMBER(SEARCH('ankieta ESG'!$G$181,AS892)),MAX($AR$3:AR891)+1,0)</f>
        <v>889</v>
      </c>
      <c r="AS892" s="134" t="s">
        <v>4892</v>
      </c>
      <c r="AT892" s="98">
        <v>0</v>
      </c>
      <c r="AU892" s="99" t="str">
        <f>IFERROR(VLOOKUP(ROWS($AS$4:AS892),$AR$4:$AS$2337,2,0),"")</f>
        <v>Krzeszyce (pow. sulęciński, woj. lubuskie)</v>
      </c>
      <c r="AV892" s="98">
        <v>0</v>
      </c>
      <c r="AW892" s="98">
        <f>IF(ISNUMBER(SEARCH('ankieta ESG'!$G$182,AX892)),MAX($AW$3:AW891)+1,0)</f>
        <v>889</v>
      </c>
      <c r="AX892" s="134" t="s">
        <v>4892</v>
      </c>
      <c r="AY892" s="98">
        <v>0</v>
      </c>
      <c r="AZ892" s="99" t="str">
        <f>IFERROR(VLOOKUP(ROWS($AX$4:AX892),$AW$4:$AX$2337,2,0),"")</f>
        <v>Krzeszyce (pow. sulęciński, woj. lubuskie)</v>
      </c>
      <c r="BA892" s="98">
        <v>0</v>
      </c>
      <c r="BB892" s="98">
        <f>IF(ISNUMBER(SEARCH('ankieta ESG'!$G$183,BC892)),MAX($BB$3:BB891)+1,0)</f>
        <v>889</v>
      </c>
      <c r="BC892" s="134" t="s">
        <v>4892</v>
      </c>
      <c r="BD892" s="98">
        <v>0</v>
      </c>
      <c r="BE892" s="99" t="str">
        <f>IFERROR(VLOOKUP(ROWS($BC$4:BC892),$BB$4:$BC$2337,2,0),"")</f>
        <v>Krzeszyce (pow. sulęciński, woj. lubuskie)</v>
      </c>
      <c r="BF892" s="98">
        <v>0</v>
      </c>
      <c r="BG892" s="98">
        <f>IF(ISNUMBER(SEARCH('ankieta ESG'!$G$184,BH892)),MAX($BG$3:BG891)+1,0)</f>
        <v>889</v>
      </c>
      <c r="BH892" s="134" t="s">
        <v>4892</v>
      </c>
      <c r="BI892" s="98">
        <v>0</v>
      </c>
      <c r="BJ892" s="99" t="str">
        <f>IFERROR(VLOOKUP(ROWS($BH$4:BH892),$BG$4:$BH$2337,2,0),"")</f>
        <v>Krzeszyce (pow. sulęciński, woj. lubuskie)</v>
      </c>
      <c r="BK892" s="98">
        <v>0</v>
      </c>
      <c r="BL892" s="98">
        <f>IF(ISNUMBER(SEARCH('ankieta ESG'!$G$185,BM892)),MAX($BL$3:BL891)+1,0)</f>
        <v>889</v>
      </c>
      <c r="BM892" s="134" t="s">
        <v>4892</v>
      </c>
      <c r="BN892" s="98">
        <v>0</v>
      </c>
      <c r="BO892" s="99" t="str">
        <f>IFERROR(VLOOKUP(ROWS($BM$4:BM892),$BL$4:$BM$2337,2,0),"")</f>
        <v>Krzeszyce (pow. sulęciński, woj. lubuskie)</v>
      </c>
      <c r="BP892" s="98">
        <v>0</v>
      </c>
      <c r="BQ892" s="98">
        <f>IF(ISNUMBER(SEARCH('ankieta ESG'!$G$186,BR892)),MAX($BQ$3:BQ891)+1,0)</f>
        <v>889</v>
      </c>
      <c r="BR892" s="134" t="s">
        <v>4892</v>
      </c>
      <c r="BS892" s="98">
        <v>0</v>
      </c>
      <c r="BT892" s="99" t="str">
        <f>IFERROR(VLOOKUP(ROWS($BR$4:BR892),$BQ$4:$BR$2337,2,0),"")</f>
        <v>Krzeszyce (pow. sulęciński, woj. lubuskie)</v>
      </c>
      <c r="BU892" s="98">
        <v>0</v>
      </c>
      <c r="BV892" s="98">
        <f>IF(ISNUMBER(SEARCH('ankieta ESG'!$G$187,BW892)),MAX($BV$3:BV891)+1,0)</f>
        <v>889</v>
      </c>
      <c r="BW892" s="134" t="s">
        <v>4892</v>
      </c>
      <c r="BX892" s="98">
        <v>0</v>
      </c>
      <c r="BY892" s="99" t="str">
        <f>IFERROR(VLOOKUP(ROWS($BW$4:BW892),$BV$4:$BW$2337,2,0),"")</f>
        <v>Krzeszyce (pow. sulęciński, woj. lubuskie)</v>
      </c>
      <c r="BZ892" s="98">
        <v>0</v>
      </c>
      <c r="CA892" s="98">
        <f>IF(ISNUMBER(SEARCH('ankieta ESG'!$G$188,CB892)),MAX($CA$3:CA891)+1,0)</f>
        <v>889</v>
      </c>
      <c r="CB892" s="134" t="s">
        <v>4892</v>
      </c>
      <c r="CC892" s="98">
        <v>0</v>
      </c>
      <c r="CD892" s="99" t="str">
        <f>IFERROR(VLOOKUP(ROWS($CB$4:CB892),$CA$4:$CB$2337,2,0),"")</f>
        <v>Krzeszyce (pow. sulęciński, woj. lubuskie)</v>
      </c>
      <c r="CE892" s="98">
        <v>0</v>
      </c>
      <c r="CF892" s="98">
        <f>IF(ISNUMBER(SEARCH('ankieta ESG'!$G$189,CG892)),MAX($CF$3:CF891)+1,0)</f>
        <v>889</v>
      </c>
      <c r="CG892" s="134" t="s">
        <v>4892</v>
      </c>
      <c r="CH892" s="98">
        <v>0</v>
      </c>
      <c r="CI892" s="99" t="str">
        <f>IFERROR(VLOOKUP(ROWS($CG$4:CG892),$CF$4:$CG$2337,2,0),"")</f>
        <v>Krzeszyce (pow. sulęciński, woj. lubuskie)</v>
      </c>
      <c r="CJ892" s="98">
        <v>0</v>
      </c>
    </row>
    <row r="893" spans="2:88">
      <c r="B893" s="98">
        <f>IF(ISNUMBER(SEARCH('ankieta ESG'!$E$11,C893)),MAX(B$3:$B892)+1,0)</f>
        <v>890</v>
      </c>
      <c r="C893" s="99" t="s">
        <v>934</v>
      </c>
      <c r="D893" s="98">
        <v>0</v>
      </c>
      <c r="E893" s="99" t="str">
        <f>IFERROR(VLOOKUP(ROWS($C$4:C893),$B$4:$C$1385,2,0),"")</f>
        <v>27.32.Z Produkcja pozostałych elektronicznych i elektrycznych przewodów i kabli (PKD 2025)</v>
      </c>
      <c r="F893" s="98">
        <v>0</v>
      </c>
      <c r="AM893" s="98">
        <f>IF(ISNUMBER(SEARCH('ankieta ESG'!$G$180,AN893)),MAX(AM$3:$AM892)+1,0)</f>
        <v>890</v>
      </c>
      <c r="AN893" s="134" t="s">
        <v>4893</v>
      </c>
      <c r="AO893" s="98">
        <v>0</v>
      </c>
      <c r="AP893" s="99" t="str">
        <f>IFERROR(VLOOKUP(ROWS($AN$4:AN893),$AM$4:$AN$2337,2,0),"")</f>
        <v>Krzęcin (pow. choszczeński, woj. zachodniopomorskie)</v>
      </c>
      <c r="AQ893" s="98">
        <v>0</v>
      </c>
      <c r="AR893" s="98">
        <f>IF(ISNUMBER(SEARCH('ankieta ESG'!$G$181,AS893)),MAX($AR$3:AR892)+1,0)</f>
        <v>890</v>
      </c>
      <c r="AS893" s="134" t="s">
        <v>4893</v>
      </c>
      <c r="AT893" s="98">
        <v>0</v>
      </c>
      <c r="AU893" s="99" t="str">
        <f>IFERROR(VLOOKUP(ROWS($AS$4:AS893),$AR$4:$AS$2337,2,0),"")</f>
        <v>Krzęcin (pow. choszczeński, woj. zachodniopomorskie)</v>
      </c>
      <c r="AV893" s="98">
        <v>0</v>
      </c>
      <c r="AW893" s="98">
        <f>IF(ISNUMBER(SEARCH('ankieta ESG'!$G$182,AX893)),MAX($AW$3:AW892)+1,0)</f>
        <v>890</v>
      </c>
      <c r="AX893" s="134" t="s">
        <v>4893</v>
      </c>
      <c r="AY893" s="98">
        <v>0</v>
      </c>
      <c r="AZ893" s="99" t="str">
        <f>IFERROR(VLOOKUP(ROWS($AX$4:AX893),$AW$4:$AX$2337,2,0),"")</f>
        <v>Krzęcin (pow. choszczeński, woj. zachodniopomorskie)</v>
      </c>
      <c r="BA893" s="98">
        <v>0</v>
      </c>
      <c r="BB893" s="98">
        <f>IF(ISNUMBER(SEARCH('ankieta ESG'!$G$183,BC893)),MAX($BB$3:BB892)+1,0)</f>
        <v>890</v>
      </c>
      <c r="BC893" s="134" t="s">
        <v>4893</v>
      </c>
      <c r="BD893" s="98">
        <v>0</v>
      </c>
      <c r="BE893" s="99" t="str">
        <f>IFERROR(VLOOKUP(ROWS($BC$4:BC893),$BB$4:$BC$2337,2,0),"")</f>
        <v>Krzęcin (pow. choszczeński, woj. zachodniopomorskie)</v>
      </c>
      <c r="BF893" s="98">
        <v>0</v>
      </c>
      <c r="BG893" s="98">
        <f>IF(ISNUMBER(SEARCH('ankieta ESG'!$G$184,BH893)),MAX($BG$3:BG892)+1,0)</f>
        <v>890</v>
      </c>
      <c r="BH893" s="134" t="s">
        <v>4893</v>
      </c>
      <c r="BI893" s="98">
        <v>0</v>
      </c>
      <c r="BJ893" s="99" t="str">
        <f>IFERROR(VLOOKUP(ROWS($BH$4:BH893),$BG$4:$BH$2337,2,0),"")</f>
        <v>Krzęcin (pow. choszczeński, woj. zachodniopomorskie)</v>
      </c>
      <c r="BK893" s="98">
        <v>0</v>
      </c>
      <c r="BL893" s="98">
        <f>IF(ISNUMBER(SEARCH('ankieta ESG'!$G$185,BM893)),MAX($BL$3:BL892)+1,0)</f>
        <v>890</v>
      </c>
      <c r="BM893" s="134" t="s">
        <v>4893</v>
      </c>
      <c r="BN893" s="98">
        <v>0</v>
      </c>
      <c r="BO893" s="99" t="str">
        <f>IFERROR(VLOOKUP(ROWS($BM$4:BM893),$BL$4:$BM$2337,2,0),"")</f>
        <v>Krzęcin (pow. choszczeński, woj. zachodniopomorskie)</v>
      </c>
      <c r="BP893" s="98">
        <v>0</v>
      </c>
      <c r="BQ893" s="98">
        <f>IF(ISNUMBER(SEARCH('ankieta ESG'!$G$186,BR893)),MAX($BQ$3:BQ892)+1,0)</f>
        <v>890</v>
      </c>
      <c r="BR893" s="134" t="s">
        <v>4893</v>
      </c>
      <c r="BS893" s="98">
        <v>0</v>
      </c>
      <c r="BT893" s="99" t="str">
        <f>IFERROR(VLOOKUP(ROWS($BR$4:BR893),$BQ$4:$BR$2337,2,0),"")</f>
        <v>Krzęcin (pow. choszczeński, woj. zachodniopomorskie)</v>
      </c>
      <c r="BU893" s="98">
        <v>0</v>
      </c>
      <c r="BV893" s="98">
        <f>IF(ISNUMBER(SEARCH('ankieta ESG'!$G$187,BW893)),MAX($BV$3:BV892)+1,0)</f>
        <v>890</v>
      </c>
      <c r="BW893" s="134" t="s">
        <v>4893</v>
      </c>
      <c r="BX893" s="98">
        <v>0</v>
      </c>
      <c r="BY893" s="99" t="str">
        <f>IFERROR(VLOOKUP(ROWS($BW$4:BW893),$BV$4:$BW$2337,2,0),"")</f>
        <v>Krzęcin (pow. choszczeński, woj. zachodniopomorskie)</v>
      </c>
      <c r="BZ893" s="98">
        <v>0</v>
      </c>
      <c r="CA893" s="98">
        <f>IF(ISNUMBER(SEARCH('ankieta ESG'!$G$188,CB893)),MAX($CA$3:CA892)+1,0)</f>
        <v>890</v>
      </c>
      <c r="CB893" s="134" t="s">
        <v>4893</v>
      </c>
      <c r="CC893" s="98">
        <v>0</v>
      </c>
      <c r="CD893" s="99" t="str">
        <f>IFERROR(VLOOKUP(ROWS($CB$4:CB893),$CA$4:$CB$2337,2,0),"")</f>
        <v>Krzęcin (pow. choszczeński, woj. zachodniopomorskie)</v>
      </c>
      <c r="CE893" s="98">
        <v>0</v>
      </c>
      <c r="CF893" s="98">
        <f>IF(ISNUMBER(SEARCH('ankieta ESG'!$G$189,CG893)),MAX($CF$3:CF892)+1,0)</f>
        <v>890</v>
      </c>
      <c r="CG893" s="134" t="s">
        <v>4893</v>
      </c>
      <c r="CH893" s="98">
        <v>0</v>
      </c>
      <c r="CI893" s="99" t="str">
        <f>IFERROR(VLOOKUP(ROWS($CG$4:CG893),$CF$4:$CG$2337,2,0),"")</f>
        <v>Krzęcin (pow. choszczeński, woj. zachodniopomorskie)</v>
      </c>
      <c r="CJ893" s="98">
        <v>0</v>
      </c>
    </row>
    <row r="894" spans="2:88">
      <c r="B894" s="98">
        <f>IF(ISNUMBER(SEARCH('ankieta ESG'!$E$11,C894)),MAX(B$3:$B893)+1,0)</f>
        <v>891</v>
      </c>
      <c r="C894" s="99" t="s">
        <v>935</v>
      </c>
      <c r="D894" s="98">
        <v>0</v>
      </c>
      <c r="E894" s="99" t="str">
        <f>IFERROR(VLOOKUP(ROWS($C$4:C894),$B$4:$C$1385,2,0),"")</f>
        <v>27.33.Z Produkcja sprzętu instalacyjnego (PKD 2025)</v>
      </c>
      <c r="F894" s="98">
        <v>0</v>
      </c>
      <c r="AM894" s="98">
        <f>IF(ISNUMBER(SEARCH('ankieta ESG'!$G$180,AN894)),MAX(AM$3:$AM893)+1,0)</f>
        <v>891</v>
      </c>
      <c r="AN894" s="134" t="s">
        <v>4894</v>
      </c>
      <c r="AO894" s="98">
        <v>0</v>
      </c>
      <c r="AP894" s="99" t="str">
        <f>IFERROR(VLOOKUP(ROWS($AN$4:AN894),$AM$4:$AN$2337,2,0),"")</f>
        <v>Krzykosy (pow. średzki, woj. wielkopolskie)</v>
      </c>
      <c r="AQ894" s="98">
        <v>0</v>
      </c>
      <c r="AR894" s="98">
        <f>IF(ISNUMBER(SEARCH('ankieta ESG'!$G$181,AS894)),MAX($AR$3:AR893)+1,0)</f>
        <v>891</v>
      </c>
      <c r="AS894" s="134" t="s">
        <v>4894</v>
      </c>
      <c r="AT894" s="98">
        <v>0</v>
      </c>
      <c r="AU894" s="99" t="str">
        <f>IFERROR(VLOOKUP(ROWS($AS$4:AS894),$AR$4:$AS$2337,2,0),"")</f>
        <v>Krzykosy (pow. średzki, woj. wielkopolskie)</v>
      </c>
      <c r="AV894" s="98">
        <v>0</v>
      </c>
      <c r="AW894" s="98">
        <f>IF(ISNUMBER(SEARCH('ankieta ESG'!$G$182,AX894)),MAX($AW$3:AW893)+1,0)</f>
        <v>891</v>
      </c>
      <c r="AX894" s="134" t="s">
        <v>4894</v>
      </c>
      <c r="AY894" s="98">
        <v>0</v>
      </c>
      <c r="AZ894" s="99" t="str">
        <f>IFERROR(VLOOKUP(ROWS($AX$4:AX894),$AW$4:$AX$2337,2,0),"")</f>
        <v>Krzykosy (pow. średzki, woj. wielkopolskie)</v>
      </c>
      <c r="BA894" s="98">
        <v>0</v>
      </c>
      <c r="BB894" s="98">
        <f>IF(ISNUMBER(SEARCH('ankieta ESG'!$G$183,BC894)),MAX($BB$3:BB893)+1,0)</f>
        <v>891</v>
      </c>
      <c r="BC894" s="134" t="s">
        <v>4894</v>
      </c>
      <c r="BD894" s="98">
        <v>0</v>
      </c>
      <c r="BE894" s="99" t="str">
        <f>IFERROR(VLOOKUP(ROWS($BC$4:BC894),$BB$4:$BC$2337,2,0),"")</f>
        <v>Krzykosy (pow. średzki, woj. wielkopolskie)</v>
      </c>
      <c r="BF894" s="98">
        <v>0</v>
      </c>
      <c r="BG894" s="98">
        <f>IF(ISNUMBER(SEARCH('ankieta ESG'!$G$184,BH894)),MAX($BG$3:BG893)+1,0)</f>
        <v>891</v>
      </c>
      <c r="BH894" s="134" t="s">
        <v>4894</v>
      </c>
      <c r="BI894" s="98">
        <v>0</v>
      </c>
      <c r="BJ894" s="99" t="str">
        <f>IFERROR(VLOOKUP(ROWS($BH$4:BH894),$BG$4:$BH$2337,2,0),"")</f>
        <v>Krzykosy (pow. średzki, woj. wielkopolskie)</v>
      </c>
      <c r="BK894" s="98">
        <v>0</v>
      </c>
      <c r="BL894" s="98">
        <f>IF(ISNUMBER(SEARCH('ankieta ESG'!$G$185,BM894)),MAX($BL$3:BL893)+1,0)</f>
        <v>891</v>
      </c>
      <c r="BM894" s="134" t="s">
        <v>4894</v>
      </c>
      <c r="BN894" s="98">
        <v>0</v>
      </c>
      <c r="BO894" s="99" t="str">
        <f>IFERROR(VLOOKUP(ROWS($BM$4:BM894),$BL$4:$BM$2337,2,0),"")</f>
        <v>Krzykosy (pow. średzki, woj. wielkopolskie)</v>
      </c>
      <c r="BP894" s="98">
        <v>0</v>
      </c>
      <c r="BQ894" s="98">
        <f>IF(ISNUMBER(SEARCH('ankieta ESG'!$G$186,BR894)),MAX($BQ$3:BQ893)+1,0)</f>
        <v>891</v>
      </c>
      <c r="BR894" s="134" t="s">
        <v>4894</v>
      </c>
      <c r="BS894" s="98">
        <v>0</v>
      </c>
      <c r="BT894" s="99" t="str">
        <f>IFERROR(VLOOKUP(ROWS($BR$4:BR894),$BQ$4:$BR$2337,2,0),"")</f>
        <v>Krzykosy (pow. średzki, woj. wielkopolskie)</v>
      </c>
      <c r="BU894" s="98">
        <v>0</v>
      </c>
      <c r="BV894" s="98">
        <f>IF(ISNUMBER(SEARCH('ankieta ESG'!$G$187,BW894)),MAX($BV$3:BV893)+1,0)</f>
        <v>891</v>
      </c>
      <c r="BW894" s="134" t="s">
        <v>4894</v>
      </c>
      <c r="BX894" s="98">
        <v>0</v>
      </c>
      <c r="BY894" s="99" t="str">
        <f>IFERROR(VLOOKUP(ROWS($BW$4:BW894),$BV$4:$BW$2337,2,0),"")</f>
        <v>Krzykosy (pow. średzki, woj. wielkopolskie)</v>
      </c>
      <c r="BZ894" s="98">
        <v>0</v>
      </c>
      <c r="CA894" s="98">
        <f>IF(ISNUMBER(SEARCH('ankieta ESG'!$G$188,CB894)),MAX($CA$3:CA893)+1,0)</f>
        <v>891</v>
      </c>
      <c r="CB894" s="134" t="s">
        <v>4894</v>
      </c>
      <c r="CC894" s="98">
        <v>0</v>
      </c>
      <c r="CD894" s="99" t="str">
        <f>IFERROR(VLOOKUP(ROWS($CB$4:CB894),$CA$4:$CB$2337,2,0),"")</f>
        <v>Krzykosy (pow. średzki, woj. wielkopolskie)</v>
      </c>
      <c r="CE894" s="98">
        <v>0</v>
      </c>
      <c r="CF894" s="98">
        <f>IF(ISNUMBER(SEARCH('ankieta ESG'!$G$189,CG894)),MAX($CF$3:CF893)+1,0)</f>
        <v>891</v>
      </c>
      <c r="CG894" s="134" t="s">
        <v>4894</v>
      </c>
      <c r="CH894" s="98">
        <v>0</v>
      </c>
      <c r="CI894" s="99" t="str">
        <f>IFERROR(VLOOKUP(ROWS($CG$4:CG894),$CF$4:$CG$2337,2,0),"")</f>
        <v>Krzykosy (pow. średzki, woj. wielkopolskie)</v>
      </c>
      <c r="CJ894" s="98">
        <v>0</v>
      </c>
    </row>
    <row r="895" spans="2:88">
      <c r="B895" s="98">
        <f>IF(ISNUMBER(SEARCH('ankieta ESG'!$E$11,C895)),MAX(B$3:$B894)+1,0)</f>
        <v>892</v>
      </c>
      <c r="C895" s="99" t="s">
        <v>936</v>
      </c>
      <c r="D895" s="98">
        <v>0</v>
      </c>
      <c r="E895" s="99" t="str">
        <f>IFERROR(VLOOKUP(ROWS($C$4:C895),$B$4:$C$1385,2,0),"")</f>
        <v>27.40.Z Produkcja sprzętu oświetleniowego (PKD 2025)</v>
      </c>
      <c r="F895" s="98">
        <v>0</v>
      </c>
      <c r="AM895" s="98">
        <f>IF(ISNUMBER(SEARCH('ankieta ESG'!$G$180,AN895)),MAX(AM$3:$AM894)+1,0)</f>
        <v>892</v>
      </c>
      <c r="AN895" s="134" t="s">
        <v>4895</v>
      </c>
      <c r="AO895" s="98">
        <v>0</v>
      </c>
      <c r="AP895" s="99" t="str">
        <f>IFERROR(VLOOKUP(ROWS($AN$4:AN895),$AM$4:$AN$2337,2,0),"")</f>
        <v>Krzymów (pow. koniński, woj. wielkopolskie)</v>
      </c>
      <c r="AQ895" s="98">
        <v>0</v>
      </c>
      <c r="AR895" s="98">
        <f>IF(ISNUMBER(SEARCH('ankieta ESG'!$G$181,AS895)),MAX($AR$3:AR894)+1,0)</f>
        <v>892</v>
      </c>
      <c r="AS895" s="134" t="s">
        <v>4895</v>
      </c>
      <c r="AT895" s="98">
        <v>0</v>
      </c>
      <c r="AU895" s="99" t="str">
        <f>IFERROR(VLOOKUP(ROWS($AS$4:AS895),$AR$4:$AS$2337,2,0),"")</f>
        <v>Krzymów (pow. koniński, woj. wielkopolskie)</v>
      </c>
      <c r="AV895" s="98">
        <v>0</v>
      </c>
      <c r="AW895" s="98">
        <f>IF(ISNUMBER(SEARCH('ankieta ESG'!$G$182,AX895)),MAX($AW$3:AW894)+1,0)</f>
        <v>892</v>
      </c>
      <c r="AX895" s="134" t="s">
        <v>4895</v>
      </c>
      <c r="AY895" s="98">
        <v>0</v>
      </c>
      <c r="AZ895" s="99" t="str">
        <f>IFERROR(VLOOKUP(ROWS($AX$4:AX895),$AW$4:$AX$2337,2,0),"")</f>
        <v>Krzymów (pow. koniński, woj. wielkopolskie)</v>
      </c>
      <c r="BA895" s="98">
        <v>0</v>
      </c>
      <c r="BB895" s="98">
        <f>IF(ISNUMBER(SEARCH('ankieta ESG'!$G$183,BC895)),MAX($BB$3:BB894)+1,0)</f>
        <v>892</v>
      </c>
      <c r="BC895" s="134" t="s">
        <v>4895</v>
      </c>
      <c r="BD895" s="98">
        <v>0</v>
      </c>
      <c r="BE895" s="99" t="str">
        <f>IFERROR(VLOOKUP(ROWS($BC$4:BC895),$BB$4:$BC$2337,2,0),"")</f>
        <v>Krzymów (pow. koniński, woj. wielkopolskie)</v>
      </c>
      <c r="BF895" s="98">
        <v>0</v>
      </c>
      <c r="BG895" s="98">
        <f>IF(ISNUMBER(SEARCH('ankieta ESG'!$G$184,BH895)),MAX($BG$3:BG894)+1,0)</f>
        <v>892</v>
      </c>
      <c r="BH895" s="134" t="s">
        <v>4895</v>
      </c>
      <c r="BI895" s="98">
        <v>0</v>
      </c>
      <c r="BJ895" s="99" t="str">
        <f>IFERROR(VLOOKUP(ROWS($BH$4:BH895),$BG$4:$BH$2337,2,0),"")</f>
        <v>Krzymów (pow. koniński, woj. wielkopolskie)</v>
      </c>
      <c r="BK895" s="98">
        <v>0</v>
      </c>
      <c r="BL895" s="98">
        <f>IF(ISNUMBER(SEARCH('ankieta ESG'!$G$185,BM895)),MAX($BL$3:BL894)+1,0)</f>
        <v>892</v>
      </c>
      <c r="BM895" s="134" t="s">
        <v>4895</v>
      </c>
      <c r="BN895" s="98">
        <v>0</v>
      </c>
      <c r="BO895" s="99" t="str">
        <f>IFERROR(VLOOKUP(ROWS($BM$4:BM895),$BL$4:$BM$2337,2,0),"")</f>
        <v>Krzymów (pow. koniński, woj. wielkopolskie)</v>
      </c>
      <c r="BP895" s="98">
        <v>0</v>
      </c>
      <c r="BQ895" s="98">
        <f>IF(ISNUMBER(SEARCH('ankieta ESG'!$G$186,BR895)),MAX($BQ$3:BQ894)+1,0)</f>
        <v>892</v>
      </c>
      <c r="BR895" s="134" t="s">
        <v>4895</v>
      </c>
      <c r="BS895" s="98">
        <v>0</v>
      </c>
      <c r="BT895" s="99" t="str">
        <f>IFERROR(VLOOKUP(ROWS($BR$4:BR895),$BQ$4:$BR$2337,2,0),"")</f>
        <v>Krzymów (pow. koniński, woj. wielkopolskie)</v>
      </c>
      <c r="BU895" s="98">
        <v>0</v>
      </c>
      <c r="BV895" s="98">
        <f>IF(ISNUMBER(SEARCH('ankieta ESG'!$G$187,BW895)),MAX($BV$3:BV894)+1,0)</f>
        <v>892</v>
      </c>
      <c r="BW895" s="134" t="s">
        <v>4895</v>
      </c>
      <c r="BX895" s="98">
        <v>0</v>
      </c>
      <c r="BY895" s="99" t="str">
        <f>IFERROR(VLOOKUP(ROWS($BW$4:BW895),$BV$4:$BW$2337,2,0),"")</f>
        <v>Krzymów (pow. koniński, woj. wielkopolskie)</v>
      </c>
      <c r="BZ895" s="98">
        <v>0</v>
      </c>
      <c r="CA895" s="98">
        <f>IF(ISNUMBER(SEARCH('ankieta ESG'!$G$188,CB895)),MAX($CA$3:CA894)+1,0)</f>
        <v>892</v>
      </c>
      <c r="CB895" s="134" t="s">
        <v>4895</v>
      </c>
      <c r="CC895" s="98">
        <v>0</v>
      </c>
      <c r="CD895" s="99" t="str">
        <f>IFERROR(VLOOKUP(ROWS($CB$4:CB895),$CA$4:$CB$2337,2,0),"")</f>
        <v>Krzymów (pow. koniński, woj. wielkopolskie)</v>
      </c>
      <c r="CE895" s="98">
        <v>0</v>
      </c>
      <c r="CF895" s="98">
        <f>IF(ISNUMBER(SEARCH('ankieta ESG'!$G$189,CG895)),MAX($CF$3:CF894)+1,0)</f>
        <v>892</v>
      </c>
      <c r="CG895" s="134" t="s">
        <v>4895</v>
      </c>
      <c r="CH895" s="98">
        <v>0</v>
      </c>
      <c r="CI895" s="99" t="str">
        <f>IFERROR(VLOOKUP(ROWS($CG$4:CG895),$CF$4:$CG$2337,2,0),"")</f>
        <v>Krzymów (pow. koniński, woj. wielkopolskie)</v>
      </c>
      <c r="CJ895" s="98">
        <v>0</v>
      </c>
    </row>
    <row r="896" spans="2:88">
      <c r="B896" s="98">
        <f>IF(ISNUMBER(SEARCH('ankieta ESG'!$E$11,C896)),MAX(B$3:$B895)+1,0)</f>
        <v>893</v>
      </c>
      <c r="C896" s="99" t="s">
        <v>937</v>
      </c>
      <c r="D896" s="98">
        <v>0</v>
      </c>
      <c r="E896" s="99" t="str">
        <f>IFERROR(VLOOKUP(ROWS($C$4:C896),$B$4:$C$1385,2,0),"")</f>
        <v>27.51.Z Produkcja elektrycznego sprzętu gospodarstwa domowego (PKD 2025)</v>
      </c>
      <c r="F896" s="98">
        <v>0</v>
      </c>
      <c r="AM896" s="98">
        <f>IF(ISNUMBER(SEARCH('ankieta ESG'!$G$180,AN896)),MAX(AM$3:$AM895)+1,0)</f>
        <v>893</v>
      </c>
      <c r="AN896" s="134" t="s">
        <v>4896</v>
      </c>
      <c r="AO896" s="98">
        <v>0</v>
      </c>
      <c r="AP896" s="99" t="str">
        <f>IFERROR(VLOOKUP(ROWS($AN$4:AN896),$AM$4:$AN$2337,2,0),"")</f>
        <v>Krzynowłoga Mała (pow. przasnyski, woj. mazowieckie)</v>
      </c>
      <c r="AQ896" s="98">
        <v>0</v>
      </c>
      <c r="AR896" s="98">
        <f>IF(ISNUMBER(SEARCH('ankieta ESG'!$G$181,AS896)),MAX($AR$3:AR895)+1,0)</f>
        <v>893</v>
      </c>
      <c r="AS896" s="134" t="s">
        <v>4896</v>
      </c>
      <c r="AT896" s="98">
        <v>0</v>
      </c>
      <c r="AU896" s="99" t="str">
        <f>IFERROR(VLOOKUP(ROWS($AS$4:AS896),$AR$4:$AS$2337,2,0),"")</f>
        <v>Krzynowłoga Mała (pow. przasnyski, woj. mazowieckie)</v>
      </c>
      <c r="AV896" s="98">
        <v>0</v>
      </c>
      <c r="AW896" s="98">
        <f>IF(ISNUMBER(SEARCH('ankieta ESG'!$G$182,AX896)),MAX($AW$3:AW895)+1,0)</f>
        <v>893</v>
      </c>
      <c r="AX896" s="134" t="s">
        <v>4896</v>
      </c>
      <c r="AY896" s="98">
        <v>0</v>
      </c>
      <c r="AZ896" s="99" t="str">
        <f>IFERROR(VLOOKUP(ROWS($AX$4:AX896),$AW$4:$AX$2337,2,0),"")</f>
        <v>Krzynowłoga Mała (pow. przasnyski, woj. mazowieckie)</v>
      </c>
      <c r="BA896" s="98">
        <v>0</v>
      </c>
      <c r="BB896" s="98">
        <f>IF(ISNUMBER(SEARCH('ankieta ESG'!$G$183,BC896)),MAX($BB$3:BB895)+1,0)</f>
        <v>893</v>
      </c>
      <c r="BC896" s="134" t="s">
        <v>4896</v>
      </c>
      <c r="BD896" s="98">
        <v>0</v>
      </c>
      <c r="BE896" s="99" t="str">
        <f>IFERROR(VLOOKUP(ROWS($BC$4:BC896),$BB$4:$BC$2337,2,0),"")</f>
        <v>Krzynowłoga Mała (pow. przasnyski, woj. mazowieckie)</v>
      </c>
      <c r="BF896" s="98">
        <v>0</v>
      </c>
      <c r="BG896" s="98">
        <f>IF(ISNUMBER(SEARCH('ankieta ESG'!$G$184,BH896)),MAX($BG$3:BG895)+1,0)</f>
        <v>893</v>
      </c>
      <c r="BH896" s="134" t="s">
        <v>4896</v>
      </c>
      <c r="BI896" s="98">
        <v>0</v>
      </c>
      <c r="BJ896" s="99" t="str">
        <f>IFERROR(VLOOKUP(ROWS($BH$4:BH896),$BG$4:$BH$2337,2,0),"")</f>
        <v>Krzynowłoga Mała (pow. przasnyski, woj. mazowieckie)</v>
      </c>
      <c r="BK896" s="98">
        <v>0</v>
      </c>
      <c r="BL896" s="98">
        <f>IF(ISNUMBER(SEARCH('ankieta ESG'!$G$185,BM896)),MAX($BL$3:BL895)+1,0)</f>
        <v>893</v>
      </c>
      <c r="BM896" s="134" t="s">
        <v>4896</v>
      </c>
      <c r="BN896" s="98">
        <v>0</v>
      </c>
      <c r="BO896" s="99" t="str">
        <f>IFERROR(VLOOKUP(ROWS($BM$4:BM896),$BL$4:$BM$2337,2,0),"")</f>
        <v>Krzynowłoga Mała (pow. przasnyski, woj. mazowieckie)</v>
      </c>
      <c r="BP896" s="98">
        <v>0</v>
      </c>
      <c r="BQ896" s="98">
        <f>IF(ISNUMBER(SEARCH('ankieta ESG'!$G$186,BR896)),MAX($BQ$3:BQ895)+1,0)</f>
        <v>893</v>
      </c>
      <c r="BR896" s="134" t="s">
        <v>4896</v>
      </c>
      <c r="BS896" s="98">
        <v>0</v>
      </c>
      <c r="BT896" s="99" t="str">
        <f>IFERROR(VLOOKUP(ROWS($BR$4:BR896),$BQ$4:$BR$2337,2,0),"")</f>
        <v>Krzynowłoga Mała (pow. przasnyski, woj. mazowieckie)</v>
      </c>
      <c r="BU896" s="98">
        <v>0</v>
      </c>
      <c r="BV896" s="98">
        <f>IF(ISNUMBER(SEARCH('ankieta ESG'!$G$187,BW896)),MAX($BV$3:BV895)+1,0)</f>
        <v>893</v>
      </c>
      <c r="BW896" s="134" t="s">
        <v>4896</v>
      </c>
      <c r="BX896" s="98">
        <v>0</v>
      </c>
      <c r="BY896" s="99" t="str">
        <f>IFERROR(VLOOKUP(ROWS($BW$4:BW896),$BV$4:$BW$2337,2,0),"")</f>
        <v>Krzynowłoga Mała (pow. przasnyski, woj. mazowieckie)</v>
      </c>
      <c r="BZ896" s="98">
        <v>0</v>
      </c>
      <c r="CA896" s="98">
        <f>IF(ISNUMBER(SEARCH('ankieta ESG'!$G$188,CB896)),MAX($CA$3:CA895)+1,0)</f>
        <v>893</v>
      </c>
      <c r="CB896" s="134" t="s">
        <v>4896</v>
      </c>
      <c r="CC896" s="98">
        <v>0</v>
      </c>
      <c r="CD896" s="99" t="str">
        <f>IFERROR(VLOOKUP(ROWS($CB$4:CB896),$CA$4:$CB$2337,2,0),"")</f>
        <v>Krzynowłoga Mała (pow. przasnyski, woj. mazowieckie)</v>
      </c>
      <c r="CE896" s="98">
        <v>0</v>
      </c>
      <c r="CF896" s="98">
        <f>IF(ISNUMBER(SEARCH('ankieta ESG'!$G$189,CG896)),MAX($CF$3:CF895)+1,0)</f>
        <v>893</v>
      </c>
      <c r="CG896" s="134" t="s">
        <v>4896</v>
      </c>
      <c r="CH896" s="98">
        <v>0</v>
      </c>
      <c r="CI896" s="99" t="str">
        <f>IFERROR(VLOOKUP(ROWS($CG$4:CG896),$CF$4:$CG$2337,2,0),"")</f>
        <v>Krzynowłoga Mała (pow. przasnyski, woj. mazowieckie)</v>
      </c>
      <c r="CJ896" s="98">
        <v>0</v>
      </c>
    </row>
    <row r="897" spans="2:88">
      <c r="B897" s="98">
        <f>IF(ISNUMBER(SEARCH('ankieta ESG'!$E$11,C897)),MAX(B$3:$B896)+1,0)</f>
        <v>894</v>
      </c>
      <c r="C897" s="99" t="s">
        <v>938</v>
      </c>
      <c r="D897" s="98">
        <v>0</v>
      </c>
      <c r="E897" s="99" t="str">
        <f>IFERROR(VLOOKUP(ROWS($C$4:C897),$B$4:$C$1385,2,0),"")</f>
        <v>27.52.Z Produkcja nieelektrycznego sprzętu gospodarstwa domowego (PKD 2025)</v>
      </c>
      <c r="F897" s="98">
        <v>0</v>
      </c>
      <c r="AM897" s="98">
        <f>IF(ISNUMBER(SEARCH('ankieta ESG'!$G$180,AN897)),MAX(AM$3:$AM896)+1,0)</f>
        <v>894</v>
      </c>
      <c r="AN897" s="134" t="s">
        <v>4897</v>
      </c>
      <c r="AO897" s="98">
        <v>0</v>
      </c>
      <c r="AP897" s="99" t="str">
        <f>IFERROR(VLOOKUP(ROWS($AN$4:AN897),$AM$4:$AN$2337,2,0),"")</f>
        <v>Krzywcza (pow. przemyski, woj. podkarpackie)</v>
      </c>
      <c r="AQ897" s="98">
        <v>0</v>
      </c>
      <c r="AR897" s="98">
        <f>IF(ISNUMBER(SEARCH('ankieta ESG'!$G$181,AS897)),MAX($AR$3:AR896)+1,0)</f>
        <v>894</v>
      </c>
      <c r="AS897" s="134" t="s">
        <v>4897</v>
      </c>
      <c r="AT897" s="98">
        <v>0</v>
      </c>
      <c r="AU897" s="99" t="str">
        <f>IFERROR(VLOOKUP(ROWS($AS$4:AS897),$AR$4:$AS$2337,2,0),"")</f>
        <v>Krzywcza (pow. przemyski, woj. podkarpackie)</v>
      </c>
      <c r="AV897" s="98">
        <v>0</v>
      </c>
      <c r="AW897" s="98">
        <f>IF(ISNUMBER(SEARCH('ankieta ESG'!$G$182,AX897)),MAX($AW$3:AW896)+1,0)</f>
        <v>894</v>
      </c>
      <c r="AX897" s="134" t="s">
        <v>4897</v>
      </c>
      <c r="AY897" s="98">
        <v>0</v>
      </c>
      <c r="AZ897" s="99" t="str">
        <f>IFERROR(VLOOKUP(ROWS($AX$4:AX897),$AW$4:$AX$2337,2,0),"")</f>
        <v>Krzywcza (pow. przemyski, woj. podkarpackie)</v>
      </c>
      <c r="BA897" s="98">
        <v>0</v>
      </c>
      <c r="BB897" s="98">
        <f>IF(ISNUMBER(SEARCH('ankieta ESG'!$G$183,BC897)),MAX($BB$3:BB896)+1,0)</f>
        <v>894</v>
      </c>
      <c r="BC897" s="134" t="s">
        <v>4897</v>
      </c>
      <c r="BD897" s="98">
        <v>0</v>
      </c>
      <c r="BE897" s="99" t="str">
        <f>IFERROR(VLOOKUP(ROWS($BC$4:BC897),$BB$4:$BC$2337,2,0),"")</f>
        <v>Krzywcza (pow. przemyski, woj. podkarpackie)</v>
      </c>
      <c r="BF897" s="98">
        <v>0</v>
      </c>
      <c r="BG897" s="98">
        <f>IF(ISNUMBER(SEARCH('ankieta ESG'!$G$184,BH897)),MAX($BG$3:BG896)+1,0)</f>
        <v>894</v>
      </c>
      <c r="BH897" s="134" t="s">
        <v>4897</v>
      </c>
      <c r="BI897" s="98">
        <v>0</v>
      </c>
      <c r="BJ897" s="99" t="str">
        <f>IFERROR(VLOOKUP(ROWS($BH$4:BH897),$BG$4:$BH$2337,2,0),"")</f>
        <v>Krzywcza (pow. przemyski, woj. podkarpackie)</v>
      </c>
      <c r="BK897" s="98">
        <v>0</v>
      </c>
      <c r="BL897" s="98">
        <f>IF(ISNUMBER(SEARCH('ankieta ESG'!$G$185,BM897)),MAX($BL$3:BL896)+1,0)</f>
        <v>894</v>
      </c>
      <c r="BM897" s="134" t="s">
        <v>4897</v>
      </c>
      <c r="BN897" s="98">
        <v>0</v>
      </c>
      <c r="BO897" s="99" t="str">
        <f>IFERROR(VLOOKUP(ROWS($BM$4:BM897),$BL$4:$BM$2337,2,0),"")</f>
        <v>Krzywcza (pow. przemyski, woj. podkarpackie)</v>
      </c>
      <c r="BP897" s="98">
        <v>0</v>
      </c>
      <c r="BQ897" s="98">
        <f>IF(ISNUMBER(SEARCH('ankieta ESG'!$G$186,BR897)),MAX($BQ$3:BQ896)+1,0)</f>
        <v>894</v>
      </c>
      <c r="BR897" s="134" t="s">
        <v>4897</v>
      </c>
      <c r="BS897" s="98">
        <v>0</v>
      </c>
      <c r="BT897" s="99" t="str">
        <f>IFERROR(VLOOKUP(ROWS($BR$4:BR897),$BQ$4:$BR$2337,2,0),"")</f>
        <v>Krzywcza (pow. przemyski, woj. podkarpackie)</v>
      </c>
      <c r="BU897" s="98">
        <v>0</v>
      </c>
      <c r="BV897" s="98">
        <f>IF(ISNUMBER(SEARCH('ankieta ESG'!$G$187,BW897)),MAX($BV$3:BV896)+1,0)</f>
        <v>894</v>
      </c>
      <c r="BW897" s="134" t="s">
        <v>4897</v>
      </c>
      <c r="BX897" s="98">
        <v>0</v>
      </c>
      <c r="BY897" s="99" t="str">
        <f>IFERROR(VLOOKUP(ROWS($BW$4:BW897),$BV$4:$BW$2337,2,0),"")</f>
        <v>Krzywcza (pow. przemyski, woj. podkarpackie)</v>
      </c>
      <c r="BZ897" s="98">
        <v>0</v>
      </c>
      <c r="CA897" s="98">
        <f>IF(ISNUMBER(SEARCH('ankieta ESG'!$G$188,CB897)),MAX($CA$3:CA896)+1,0)</f>
        <v>894</v>
      </c>
      <c r="CB897" s="134" t="s">
        <v>4897</v>
      </c>
      <c r="CC897" s="98">
        <v>0</v>
      </c>
      <c r="CD897" s="99" t="str">
        <f>IFERROR(VLOOKUP(ROWS($CB$4:CB897),$CA$4:$CB$2337,2,0),"")</f>
        <v>Krzywcza (pow. przemyski, woj. podkarpackie)</v>
      </c>
      <c r="CE897" s="98">
        <v>0</v>
      </c>
      <c r="CF897" s="98">
        <f>IF(ISNUMBER(SEARCH('ankieta ESG'!$G$189,CG897)),MAX($CF$3:CF896)+1,0)</f>
        <v>894</v>
      </c>
      <c r="CG897" s="134" t="s">
        <v>4897</v>
      </c>
      <c r="CH897" s="98">
        <v>0</v>
      </c>
      <c r="CI897" s="99" t="str">
        <f>IFERROR(VLOOKUP(ROWS($CG$4:CG897),$CF$4:$CG$2337,2,0),"")</f>
        <v>Krzywcza (pow. przemyski, woj. podkarpackie)</v>
      </c>
      <c r="CJ897" s="98">
        <v>0</v>
      </c>
    </row>
    <row r="898" spans="2:88">
      <c r="B898" s="98">
        <f>IF(ISNUMBER(SEARCH('ankieta ESG'!$E$11,C898)),MAX(B$3:$B897)+1,0)</f>
        <v>895</v>
      </c>
      <c r="C898" s="99" t="s">
        <v>939</v>
      </c>
      <c r="D898" s="98">
        <v>0</v>
      </c>
      <c r="E898" s="99" t="str">
        <f>IFERROR(VLOOKUP(ROWS($C$4:C898),$B$4:$C$1385,2,0),"")</f>
        <v>27.90.Z Produkcja pozostałego sprzętu elektrycznego (PKD 2025)</v>
      </c>
      <c r="F898" s="98">
        <v>0</v>
      </c>
      <c r="AM898" s="98">
        <f>IF(ISNUMBER(SEARCH('ankieta ESG'!$G$180,AN898)),MAX(AM$3:$AM897)+1,0)</f>
        <v>895</v>
      </c>
      <c r="AN898" s="134" t="s">
        <v>4898</v>
      </c>
      <c r="AO898" s="98">
        <v>0</v>
      </c>
      <c r="AP898" s="99" t="str">
        <f>IFERROR(VLOOKUP(ROWS($AN$4:AN898),$AM$4:$AN$2337,2,0),"")</f>
        <v>Krzywda (pow. łukowski, woj. lubelskie)</v>
      </c>
      <c r="AQ898" s="98">
        <v>0</v>
      </c>
      <c r="AR898" s="98">
        <f>IF(ISNUMBER(SEARCH('ankieta ESG'!$G$181,AS898)),MAX($AR$3:AR897)+1,0)</f>
        <v>895</v>
      </c>
      <c r="AS898" s="134" t="s">
        <v>4898</v>
      </c>
      <c r="AT898" s="98">
        <v>0</v>
      </c>
      <c r="AU898" s="99" t="str">
        <f>IFERROR(VLOOKUP(ROWS($AS$4:AS898),$AR$4:$AS$2337,2,0),"")</f>
        <v>Krzywda (pow. łukowski, woj. lubelskie)</v>
      </c>
      <c r="AV898" s="98">
        <v>0</v>
      </c>
      <c r="AW898" s="98">
        <f>IF(ISNUMBER(SEARCH('ankieta ESG'!$G$182,AX898)),MAX($AW$3:AW897)+1,0)</f>
        <v>895</v>
      </c>
      <c r="AX898" s="134" t="s">
        <v>4898</v>
      </c>
      <c r="AY898" s="98">
        <v>0</v>
      </c>
      <c r="AZ898" s="99" t="str">
        <f>IFERROR(VLOOKUP(ROWS($AX$4:AX898),$AW$4:$AX$2337,2,0),"")</f>
        <v>Krzywda (pow. łukowski, woj. lubelskie)</v>
      </c>
      <c r="BA898" s="98">
        <v>0</v>
      </c>
      <c r="BB898" s="98">
        <f>IF(ISNUMBER(SEARCH('ankieta ESG'!$G$183,BC898)),MAX($BB$3:BB897)+1,0)</f>
        <v>895</v>
      </c>
      <c r="BC898" s="134" t="s">
        <v>4898</v>
      </c>
      <c r="BD898" s="98">
        <v>0</v>
      </c>
      <c r="BE898" s="99" t="str">
        <f>IFERROR(VLOOKUP(ROWS($BC$4:BC898),$BB$4:$BC$2337,2,0),"")</f>
        <v>Krzywda (pow. łukowski, woj. lubelskie)</v>
      </c>
      <c r="BF898" s="98">
        <v>0</v>
      </c>
      <c r="BG898" s="98">
        <f>IF(ISNUMBER(SEARCH('ankieta ESG'!$G$184,BH898)),MAX($BG$3:BG897)+1,0)</f>
        <v>895</v>
      </c>
      <c r="BH898" s="134" t="s">
        <v>4898</v>
      </c>
      <c r="BI898" s="98">
        <v>0</v>
      </c>
      <c r="BJ898" s="99" t="str">
        <f>IFERROR(VLOOKUP(ROWS($BH$4:BH898),$BG$4:$BH$2337,2,0),"")</f>
        <v>Krzywda (pow. łukowski, woj. lubelskie)</v>
      </c>
      <c r="BK898" s="98">
        <v>0</v>
      </c>
      <c r="BL898" s="98">
        <f>IF(ISNUMBER(SEARCH('ankieta ESG'!$G$185,BM898)),MAX($BL$3:BL897)+1,0)</f>
        <v>895</v>
      </c>
      <c r="BM898" s="134" t="s">
        <v>4898</v>
      </c>
      <c r="BN898" s="98">
        <v>0</v>
      </c>
      <c r="BO898" s="99" t="str">
        <f>IFERROR(VLOOKUP(ROWS($BM$4:BM898),$BL$4:$BM$2337,2,0),"")</f>
        <v>Krzywda (pow. łukowski, woj. lubelskie)</v>
      </c>
      <c r="BP898" s="98">
        <v>0</v>
      </c>
      <c r="BQ898" s="98">
        <f>IF(ISNUMBER(SEARCH('ankieta ESG'!$G$186,BR898)),MAX($BQ$3:BQ897)+1,0)</f>
        <v>895</v>
      </c>
      <c r="BR898" s="134" t="s">
        <v>4898</v>
      </c>
      <c r="BS898" s="98">
        <v>0</v>
      </c>
      <c r="BT898" s="99" t="str">
        <f>IFERROR(VLOOKUP(ROWS($BR$4:BR898),$BQ$4:$BR$2337,2,0),"")</f>
        <v>Krzywda (pow. łukowski, woj. lubelskie)</v>
      </c>
      <c r="BU898" s="98">
        <v>0</v>
      </c>
      <c r="BV898" s="98">
        <f>IF(ISNUMBER(SEARCH('ankieta ESG'!$G$187,BW898)),MAX($BV$3:BV897)+1,0)</f>
        <v>895</v>
      </c>
      <c r="BW898" s="134" t="s">
        <v>4898</v>
      </c>
      <c r="BX898" s="98">
        <v>0</v>
      </c>
      <c r="BY898" s="99" t="str">
        <f>IFERROR(VLOOKUP(ROWS($BW$4:BW898),$BV$4:$BW$2337,2,0),"")</f>
        <v>Krzywda (pow. łukowski, woj. lubelskie)</v>
      </c>
      <c r="BZ898" s="98">
        <v>0</v>
      </c>
      <c r="CA898" s="98">
        <f>IF(ISNUMBER(SEARCH('ankieta ESG'!$G$188,CB898)),MAX($CA$3:CA897)+1,0)</f>
        <v>895</v>
      </c>
      <c r="CB898" s="134" t="s">
        <v>4898</v>
      </c>
      <c r="CC898" s="98">
        <v>0</v>
      </c>
      <c r="CD898" s="99" t="str">
        <f>IFERROR(VLOOKUP(ROWS($CB$4:CB898),$CA$4:$CB$2337,2,0),"")</f>
        <v>Krzywda (pow. łukowski, woj. lubelskie)</v>
      </c>
      <c r="CE898" s="98">
        <v>0</v>
      </c>
      <c r="CF898" s="98">
        <f>IF(ISNUMBER(SEARCH('ankieta ESG'!$G$189,CG898)),MAX($CF$3:CF897)+1,0)</f>
        <v>895</v>
      </c>
      <c r="CG898" s="134" t="s">
        <v>4898</v>
      </c>
      <c r="CH898" s="98">
        <v>0</v>
      </c>
      <c r="CI898" s="99" t="str">
        <f>IFERROR(VLOOKUP(ROWS($CG$4:CG898),$CF$4:$CG$2337,2,0),"")</f>
        <v>Krzywda (pow. łukowski, woj. lubelskie)</v>
      </c>
      <c r="CJ898" s="98">
        <v>0</v>
      </c>
    </row>
    <row r="899" spans="2:88">
      <c r="B899" s="98">
        <f>IF(ISNUMBER(SEARCH('ankieta ESG'!$E$11,C899)),MAX(B$3:$B898)+1,0)</f>
        <v>896</v>
      </c>
      <c r="C899" s="99" t="s">
        <v>940</v>
      </c>
      <c r="D899" s="98">
        <v>0</v>
      </c>
      <c r="E899" s="99" t="str">
        <f>IFERROR(VLOOKUP(ROWS($C$4:C899),$B$4:$C$1385,2,0),"")</f>
        <v>28.11.Z Produkcja silników i turbin, z wyłączeniem silników lotniczych, samochodowych i motocyklowych (PKD 2025)</v>
      </c>
      <c r="F899" s="98">
        <v>0</v>
      </c>
      <c r="AM899" s="98">
        <f>IF(ISNUMBER(SEARCH('ankieta ESG'!$G$180,AN899)),MAX(AM$3:$AM898)+1,0)</f>
        <v>896</v>
      </c>
      <c r="AN899" s="134" t="s">
        <v>4899</v>
      </c>
      <c r="AO899" s="98">
        <v>0</v>
      </c>
      <c r="AP899" s="99" t="str">
        <f>IFERROR(VLOOKUP(ROWS($AN$4:AN899),$AM$4:$AN$2337,2,0),"")</f>
        <v>Krzywiń (pow. kościański, woj. wielkopolskie)</v>
      </c>
      <c r="AQ899" s="98">
        <v>0</v>
      </c>
      <c r="AR899" s="98">
        <f>IF(ISNUMBER(SEARCH('ankieta ESG'!$G$181,AS899)),MAX($AR$3:AR898)+1,0)</f>
        <v>896</v>
      </c>
      <c r="AS899" s="134" t="s">
        <v>4899</v>
      </c>
      <c r="AT899" s="98">
        <v>0</v>
      </c>
      <c r="AU899" s="99" t="str">
        <f>IFERROR(VLOOKUP(ROWS($AS$4:AS899),$AR$4:$AS$2337,2,0),"")</f>
        <v>Krzywiń (pow. kościański, woj. wielkopolskie)</v>
      </c>
      <c r="AV899" s="98">
        <v>0</v>
      </c>
      <c r="AW899" s="98">
        <f>IF(ISNUMBER(SEARCH('ankieta ESG'!$G$182,AX899)),MAX($AW$3:AW898)+1,0)</f>
        <v>896</v>
      </c>
      <c r="AX899" s="134" t="s">
        <v>4899</v>
      </c>
      <c r="AY899" s="98">
        <v>0</v>
      </c>
      <c r="AZ899" s="99" t="str">
        <f>IFERROR(VLOOKUP(ROWS($AX$4:AX899),$AW$4:$AX$2337,2,0),"")</f>
        <v>Krzywiń (pow. kościański, woj. wielkopolskie)</v>
      </c>
      <c r="BA899" s="98">
        <v>0</v>
      </c>
      <c r="BB899" s="98">
        <f>IF(ISNUMBER(SEARCH('ankieta ESG'!$G$183,BC899)),MAX($BB$3:BB898)+1,0)</f>
        <v>896</v>
      </c>
      <c r="BC899" s="134" t="s">
        <v>4899</v>
      </c>
      <c r="BD899" s="98">
        <v>0</v>
      </c>
      <c r="BE899" s="99" t="str">
        <f>IFERROR(VLOOKUP(ROWS($BC$4:BC899),$BB$4:$BC$2337,2,0),"")</f>
        <v>Krzywiń (pow. kościański, woj. wielkopolskie)</v>
      </c>
      <c r="BF899" s="98">
        <v>0</v>
      </c>
      <c r="BG899" s="98">
        <f>IF(ISNUMBER(SEARCH('ankieta ESG'!$G$184,BH899)),MAX($BG$3:BG898)+1,0)</f>
        <v>896</v>
      </c>
      <c r="BH899" s="134" t="s">
        <v>4899</v>
      </c>
      <c r="BI899" s="98">
        <v>0</v>
      </c>
      <c r="BJ899" s="99" t="str">
        <f>IFERROR(VLOOKUP(ROWS($BH$4:BH899),$BG$4:$BH$2337,2,0),"")</f>
        <v>Krzywiń (pow. kościański, woj. wielkopolskie)</v>
      </c>
      <c r="BK899" s="98">
        <v>0</v>
      </c>
      <c r="BL899" s="98">
        <f>IF(ISNUMBER(SEARCH('ankieta ESG'!$G$185,BM899)),MAX($BL$3:BL898)+1,0)</f>
        <v>896</v>
      </c>
      <c r="BM899" s="134" t="s">
        <v>4899</v>
      </c>
      <c r="BN899" s="98">
        <v>0</v>
      </c>
      <c r="BO899" s="99" t="str">
        <f>IFERROR(VLOOKUP(ROWS($BM$4:BM899),$BL$4:$BM$2337,2,0),"")</f>
        <v>Krzywiń (pow. kościański, woj. wielkopolskie)</v>
      </c>
      <c r="BP899" s="98">
        <v>0</v>
      </c>
      <c r="BQ899" s="98">
        <f>IF(ISNUMBER(SEARCH('ankieta ESG'!$G$186,BR899)),MAX($BQ$3:BQ898)+1,0)</f>
        <v>896</v>
      </c>
      <c r="BR899" s="134" t="s">
        <v>4899</v>
      </c>
      <c r="BS899" s="98">
        <v>0</v>
      </c>
      <c r="BT899" s="99" t="str">
        <f>IFERROR(VLOOKUP(ROWS($BR$4:BR899),$BQ$4:$BR$2337,2,0),"")</f>
        <v>Krzywiń (pow. kościański, woj. wielkopolskie)</v>
      </c>
      <c r="BU899" s="98">
        <v>0</v>
      </c>
      <c r="BV899" s="98">
        <f>IF(ISNUMBER(SEARCH('ankieta ESG'!$G$187,BW899)),MAX($BV$3:BV898)+1,0)</f>
        <v>896</v>
      </c>
      <c r="BW899" s="134" t="s">
        <v>4899</v>
      </c>
      <c r="BX899" s="98">
        <v>0</v>
      </c>
      <c r="BY899" s="99" t="str">
        <f>IFERROR(VLOOKUP(ROWS($BW$4:BW899),$BV$4:$BW$2337,2,0),"")</f>
        <v>Krzywiń (pow. kościański, woj. wielkopolskie)</v>
      </c>
      <c r="BZ899" s="98">
        <v>0</v>
      </c>
      <c r="CA899" s="98">
        <f>IF(ISNUMBER(SEARCH('ankieta ESG'!$G$188,CB899)),MAX($CA$3:CA898)+1,0)</f>
        <v>896</v>
      </c>
      <c r="CB899" s="134" t="s">
        <v>4899</v>
      </c>
      <c r="CC899" s="98">
        <v>0</v>
      </c>
      <c r="CD899" s="99" t="str">
        <f>IFERROR(VLOOKUP(ROWS($CB$4:CB899),$CA$4:$CB$2337,2,0),"")</f>
        <v>Krzywiń (pow. kościański, woj. wielkopolskie)</v>
      </c>
      <c r="CE899" s="98">
        <v>0</v>
      </c>
      <c r="CF899" s="98">
        <f>IF(ISNUMBER(SEARCH('ankieta ESG'!$G$189,CG899)),MAX($CF$3:CF898)+1,0)</f>
        <v>896</v>
      </c>
      <c r="CG899" s="134" t="s">
        <v>4899</v>
      </c>
      <c r="CH899" s="98">
        <v>0</v>
      </c>
      <c r="CI899" s="99" t="str">
        <f>IFERROR(VLOOKUP(ROWS($CG$4:CG899),$CF$4:$CG$2337,2,0),"")</f>
        <v>Krzywiń (pow. kościański, woj. wielkopolskie)</v>
      </c>
      <c r="CJ899" s="98">
        <v>0</v>
      </c>
    </row>
    <row r="900" spans="2:88">
      <c r="B900" s="98">
        <f>IF(ISNUMBER(SEARCH('ankieta ESG'!$E$11,C900)),MAX(B$3:$B899)+1,0)</f>
        <v>897</v>
      </c>
      <c r="C900" s="99" t="s">
        <v>941</v>
      </c>
      <c r="D900" s="98">
        <v>0</v>
      </c>
      <c r="E900" s="99" t="str">
        <f>IFERROR(VLOOKUP(ROWS($C$4:C900),$B$4:$C$1385,2,0),"")</f>
        <v>28.12.Z Produkcja sprzętu i wyposażenia do napędu hydraulicznego i pneumatycznego (PKD 2025)</v>
      </c>
      <c r="F900" s="98">
        <v>0</v>
      </c>
      <c r="AM900" s="98">
        <f>IF(ISNUMBER(SEARCH('ankieta ESG'!$G$180,AN900)),MAX(AM$3:$AM899)+1,0)</f>
        <v>897</v>
      </c>
      <c r="AN900" s="134" t="s">
        <v>4900</v>
      </c>
      <c r="AO900" s="98">
        <v>0</v>
      </c>
      <c r="AP900" s="99" t="str">
        <f>IFERROR(VLOOKUP(ROWS($AN$4:AN900),$AM$4:$AN$2337,2,0),"")</f>
        <v>Krzyż Wielkopolski (pow. czarnkowsko-trzcianecki, woj. wielkopolskie)</v>
      </c>
      <c r="AQ900" s="98">
        <v>0</v>
      </c>
      <c r="AR900" s="98">
        <f>IF(ISNUMBER(SEARCH('ankieta ESG'!$G$181,AS900)),MAX($AR$3:AR899)+1,0)</f>
        <v>897</v>
      </c>
      <c r="AS900" s="134" t="s">
        <v>4900</v>
      </c>
      <c r="AT900" s="98">
        <v>0</v>
      </c>
      <c r="AU900" s="99" t="str">
        <f>IFERROR(VLOOKUP(ROWS($AS$4:AS900),$AR$4:$AS$2337,2,0),"")</f>
        <v>Krzyż Wielkopolski (pow. czarnkowsko-trzcianecki, woj. wielkopolskie)</v>
      </c>
      <c r="AV900" s="98">
        <v>0</v>
      </c>
      <c r="AW900" s="98">
        <f>IF(ISNUMBER(SEARCH('ankieta ESG'!$G$182,AX900)),MAX($AW$3:AW899)+1,0)</f>
        <v>897</v>
      </c>
      <c r="AX900" s="134" t="s">
        <v>4900</v>
      </c>
      <c r="AY900" s="98">
        <v>0</v>
      </c>
      <c r="AZ900" s="99" t="str">
        <f>IFERROR(VLOOKUP(ROWS($AX$4:AX900),$AW$4:$AX$2337,2,0),"")</f>
        <v>Krzyż Wielkopolski (pow. czarnkowsko-trzcianecki, woj. wielkopolskie)</v>
      </c>
      <c r="BA900" s="98">
        <v>0</v>
      </c>
      <c r="BB900" s="98">
        <f>IF(ISNUMBER(SEARCH('ankieta ESG'!$G$183,BC900)),MAX($BB$3:BB899)+1,0)</f>
        <v>897</v>
      </c>
      <c r="BC900" s="134" t="s">
        <v>4900</v>
      </c>
      <c r="BD900" s="98">
        <v>0</v>
      </c>
      <c r="BE900" s="99" t="str">
        <f>IFERROR(VLOOKUP(ROWS($BC$4:BC900),$BB$4:$BC$2337,2,0),"")</f>
        <v>Krzyż Wielkopolski (pow. czarnkowsko-trzcianecki, woj. wielkopolskie)</v>
      </c>
      <c r="BF900" s="98">
        <v>0</v>
      </c>
      <c r="BG900" s="98">
        <f>IF(ISNUMBER(SEARCH('ankieta ESG'!$G$184,BH900)),MAX($BG$3:BG899)+1,0)</f>
        <v>897</v>
      </c>
      <c r="BH900" s="134" t="s">
        <v>4900</v>
      </c>
      <c r="BI900" s="98">
        <v>0</v>
      </c>
      <c r="BJ900" s="99" t="str">
        <f>IFERROR(VLOOKUP(ROWS($BH$4:BH900),$BG$4:$BH$2337,2,0),"")</f>
        <v>Krzyż Wielkopolski (pow. czarnkowsko-trzcianecki, woj. wielkopolskie)</v>
      </c>
      <c r="BK900" s="98">
        <v>0</v>
      </c>
      <c r="BL900" s="98">
        <f>IF(ISNUMBER(SEARCH('ankieta ESG'!$G$185,BM900)),MAX($BL$3:BL899)+1,0)</f>
        <v>897</v>
      </c>
      <c r="BM900" s="134" t="s">
        <v>4900</v>
      </c>
      <c r="BN900" s="98">
        <v>0</v>
      </c>
      <c r="BO900" s="99" t="str">
        <f>IFERROR(VLOOKUP(ROWS($BM$4:BM900),$BL$4:$BM$2337,2,0),"")</f>
        <v>Krzyż Wielkopolski (pow. czarnkowsko-trzcianecki, woj. wielkopolskie)</v>
      </c>
      <c r="BP900" s="98">
        <v>0</v>
      </c>
      <c r="BQ900" s="98">
        <f>IF(ISNUMBER(SEARCH('ankieta ESG'!$G$186,BR900)),MAX($BQ$3:BQ899)+1,0)</f>
        <v>897</v>
      </c>
      <c r="BR900" s="134" t="s">
        <v>4900</v>
      </c>
      <c r="BS900" s="98">
        <v>0</v>
      </c>
      <c r="BT900" s="99" t="str">
        <f>IFERROR(VLOOKUP(ROWS($BR$4:BR900),$BQ$4:$BR$2337,2,0),"")</f>
        <v>Krzyż Wielkopolski (pow. czarnkowsko-trzcianecki, woj. wielkopolskie)</v>
      </c>
      <c r="BU900" s="98">
        <v>0</v>
      </c>
      <c r="BV900" s="98">
        <f>IF(ISNUMBER(SEARCH('ankieta ESG'!$G$187,BW900)),MAX($BV$3:BV899)+1,0)</f>
        <v>897</v>
      </c>
      <c r="BW900" s="134" t="s">
        <v>4900</v>
      </c>
      <c r="BX900" s="98">
        <v>0</v>
      </c>
      <c r="BY900" s="99" t="str">
        <f>IFERROR(VLOOKUP(ROWS($BW$4:BW900),$BV$4:$BW$2337,2,0),"")</f>
        <v>Krzyż Wielkopolski (pow. czarnkowsko-trzcianecki, woj. wielkopolskie)</v>
      </c>
      <c r="BZ900" s="98">
        <v>0</v>
      </c>
      <c r="CA900" s="98">
        <f>IF(ISNUMBER(SEARCH('ankieta ESG'!$G$188,CB900)),MAX($CA$3:CA899)+1,0)</f>
        <v>897</v>
      </c>
      <c r="CB900" s="134" t="s">
        <v>4900</v>
      </c>
      <c r="CC900" s="98">
        <v>0</v>
      </c>
      <c r="CD900" s="99" t="str">
        <f>IFERROR(VLOOKUP(ROWS($CB$4:CB900),$CA$4:$CB$2337,2,0),"")</f>
        <v>Krzyż Wielkopolski (pow. czarnkowsko-trzcianecki, woj. wielkopolskie)</v>
      </c>
      <c r="CE900" s="98">
        <v>0</v>
      </c>
      <c r="CF900" s="98">
        <f>IF(ISNUMBER(SEARCH('ankieta ESG'!$G$189,CG900)),MAX($CF$3:CF899)+1,0)</f>
        <v>897</v>
      </c>
      <c r="CG900" s="134" t="s">
        <v>4900</v>
      </c>
      <c r="CH900" s="98">
        <v>0</v>
      </c>
      <c r="CI900" s="99" t="str">
        <f>IFERROR(VLOOKUP(ROWS($CG$4:CG900),$CF$4:$CG$2337,2,0),"")</f>
        <v>Krzyż Wielkopolski (pow. czarnkowsko-trzcianecki, woj. wielkopolskie)</v>
      </c>
      <c r="CJ900" s="98">
        <v>0</v>
      </c>
    </row>
    <row r="901" spans="2:88">
      <c r="B901" s="98">
        <f>IF(ISNUMBER(SEARCH('ankieta ESG'!$E$11,C901)),MAX(B$3:$B900)+1,0)</f>
        <v>898</v>
      </c>
      <c r="C901" s="99" t="s">
        <v>942</v>
      </c>
      <c r="D901" s="98">
        <v>0</v>
      </c>
      <c r="E901" s="99" t="str">
        <f>IFERROR(VLOOKUP(ROWS($C$4:C901),$B$4:$C$1385,2,0),"")</f>
        <v>28.13.Z Produkcja pozostałych pomp i sprężarek (PKD 2025)</v>
      </c>
      <c r="F901" s="98">
        <v>0</v>
      </c>
      <c r="AM901" s="98">
        <f>IF(ISNUMBER(SEARCH('ankieta ESG'!$G$180,AN901)),MAX(AM$3:$AM900)+1,0)</f>
        <v>898</v>
      </c>
      <c r="AN901" s="134" t="s">
        <v>4901</v>
      </c>
      <c r="AO901" s="98">
        <v>0</v>
      </c>
      <c r="AP901" s="99" t="str">
        <f>IFERROR(VLOOKUP(ROWS($AN$4:AN901),$AM$4:$AN$2337,2,0),"")</f>
        <v>Krzyżanowice (pow. raciborski, woj. śląskie)</v>
      </c>
      <c r="AQ901" s="98">
        <v>0</v>
      </c>
      <c r="AR901" s="98">
        <f>IF(ISNUMBER(SEARCH('ankieta ESG'!$G$181,AS901)),MAX($AR$3:AR900)+1,0)</f>
        <v>898</v>
      </c>
      <c r="AS901" s="134" t="s">
        <v>4901</v>
      </c>
      <c r="AT901" s="98">
        <v>0</v>
      </c>
      <c r="AU901" s="99" t="str">
        <f>IFERROR(VLOOKUP(ROWS($AS$4:AS901),$AR$4:$AS$2337,2,0),"")</f>
        <v>Krzyżanowice (pow. raciborski, woj. śląskie)</v>
      </c>
      <c r="AV901" s="98">
        <v>0</v>
      </c>
      <c r="AW901" s="98">
        <f>IF(ISNUMBER(SEARCH('ankieta ESG'!$G$182,AX901)),MAX($AW$3:AW900)+1,0)</f>
        <v>898</v>
      </c>
      <c r="AX901" s="134" t="s">
        <v>4901</v>
      </c>
      <c r="AY901" s="98">
        <v>0</v>
      </c>
      <c r="AZ901" s="99" t="str">
        <f>IFERROR(VLOOKUP(ROWS($AX$4:AX901),$AW$4:$AX$2337,2,0),"")</f>
        <v>Krzyżanowice (pow. raciborski, woj. śląskie)</v>
      </c>
      <c r="BA901" s="98">
        <v>0</v>
      </c>
      <c r="BB901" s="98">
        <f>IF(ISNUMBER(SEARCH('ankieta ESG'!$G$183,BC901)),MAX($BB$3:BB900)+1,0)</f>
        <v>898</v>
      </c>
      <c r="BC901" s="134" t="s">
        <v>4901</v>
      </c>
      <c r="BD901" s="98">
        <v>0</v>
      </c>
      <c r="BE901" s="99" t="str">
        <f>IFERROR(VLOOKUP(ROWS($BC$4:BC901),$BB$4:$BC$2337,2,0),"")</f>
        <v>Krzyżanowice (pow. raciborski, woj. śląskie)</v>
      </c>
      <c r="BF901" s="98">
        <v>0</v>
      </c>
      <c r="BG901" s="98">
        <f>IF(ISNUMBER(SEARCH('ankieta ESG'!$G$184,BH901)),MAX($BG$3:BG900)+1,0)</f>
        <v>898</v>
      </c>
      <c r="BH901" s="134" t="s">
        <v>4901</v>
      </c>
      <c r="BI901" s="98">
        <v>0</v>
      </c>
      <c r="BJ901" s="99" t="str">
        <f>IFERROR(VLOOKUP(ROWS($BH$4:BH901),$BG$4:$BH$2337,2,0),"")</f>
        <v>Krzyżanowice (pow. raciborski, woj. śląskie)</v>
      </c>
      <c r="BK901" s="98">
        <v>0</v>
      </c>
      <c r="BL901" s="98">
        <f>IF(ISNUMBER(SEARCH('ankieta ESG'!$G$185,BM901)),MAX($BL$3:BL900)+1,0)</f>
        <v>898</v>
      </c>
      <c r="BM901" s="134" t="s">
        <v>4901</v>
      </c>
      <c r="BN901" s="98">
        <v>0</v>
      </c>
      <c r="BO901" s="99" t="str">
        <f>IFERROR(VLOOKUP(ROWS($BM$4:BM901),$BL$4:$BM$2337,2,0),"")</f>
        <v>Krzyżanowice (pow. raciborski, woj. śląskie)</v>
      </c>
      <c r="BP901" s="98">
        <v>0</v>
      </c>
      <c r="BQ901" s="98">
        <f>IF(ISNUMBER(SEARCH('ankieta ESG'!$G$186,BR901)),MAX($BQ$3:BQ900)+1,0)</f>
        <v>898</v>
      </c>
      <c r="BR901" s="134" t="s">
        <v>4901</v>
      </c>
      <c r="BS901" s="98">
        <v>0</v>
      </c>
      <c r="BT901" s="99" t="str">
        <f>IFERROR(VLOOKUP(ROWS($BR$4:BR901),$BQ$4:$BR$2337,2,0),"")</f>
        <v>Krzyżanowice (pow. raciborski, woj. śląskie)</v>
      </c>
      <c r="BU901" s="98">
        <v>0</v>
      </c>
      <c r="BV901" s="98">
        <f>IF(ISNUMBER(SEARCH('ankieta ESG'!$G$187,BW901)),MAX($BV$3:BV900)+1,0)</f>
        <v>898</v>
      </c>
      <c r="BW901" s="134" t="s">
        <v>4901</v>
      </c>
      <c r="BX901" s="98">
        <v>0</v>
      </c>
      <c r="BY901" s="99" t="str">
        <f>IFERROR(VLOOKUP(ROWS($BW$4:BW901),$BV$4:$BW$2337,2,0),"")</f>
        <v>Krzyżanowice (pow. raciborski, woj. śląskie)</v>
      </c>
      <c r="BZ901" s="98">
        <v>0</v>
      </c>
      <c r="CA901" s="98">
        <f>IF(ISNUMBER(SEARCH('ankieta ESG'!$G$188,CB901)),MAX($CA$3:CA900)+1,0)</f>
        <v>898</v>
      </c>
      <c r="CB901" s="134" t="s">
        <v>4901</v>
      </c>
      <c r="CC901" s="98">
        <v>0</v>
      </c>
      <c r="CD901" s="99" t="str">
        <f>IFERROR(VLOOKUP(ROWS($CB$4:CB901),$CA$4:$CB$2337,2,0),"")</f>
        <v>Krzyżanowice (pow. raciborski, woj. śląskie)</v>
      </c>
      <c r="CE901" s="98">
        <v>0</v>
      </c>
      <c r="CF901" s="98">
        <f>IF(ISNUMBER(SEARCH('ankieta ESG'!$G$189,CG901)),MAX($CF$3:CF900)+1,0)</f>
        <v>898</v>
      </c>
      <c r="CG901" s="134" t="s">
        <v>4901</v>
      </c>
      <c r="CH901" s="98">
        <v>0</v>
      </c>
      <c r="CI901" s="99" t="str">
        <f>IFERROR(VLOOKUP(ROWS($CG$4:CG901),$CF$4:$CG$2337,2,0),"")</f>
        <v>Krzyżanowice (pow. raciborski, woj. śląskie)</v>
      </c>
      <c r="CJ901" s="98">
        <v>0</v>
      </c>
    </row>
    <row r="902" spans="2:88">
      <c r="B902" s="98">
        <f>IF(ISNUMBER(SEARCH('ankieta ESG'!$E$11,C902)),MAX(B$3:$B901)+1,0)</f>
        <v>899</v>
      </c>
      <c r="C902" s="99" t="s">
        <v>943</v>
      </c>
      <c r="D902" s="98">
        <v>0</v>
      </c>
      <c r="E902" s="99" t="str">
        <f>IFERROR(VLOOKUP(ROWS($C$4:C902),$B$4:$C$1385,2,0),"")</f>
        <v>28.14.Z Produkcja pozostałych kurków i zaworów (PKD 2025)</v>
      </c>
      <c r="F902" s="98">
        <v>0</v>
      </c>
      <c r="AM902" s="98">
        <f>IF(ISNUMBER(SEARCH('ankieta ESG'!$G$180,AN902)),MAX(AM$3:$AM901)+1,0)</f>
        <v>899</v>
      </c>
      <c r="AN902" s="134" t="s">
        <v>4902</v>
      </c>
      <c r="AO902" s="98">
        <v>0</v>
      </c>
      <c r="AP902" s="99" t="str">
        <f>IFERROR(VLOOKUP(ROWS($AN$4:AN902),$AM$4:$AN$2337,2,0),"")</f>
        <v>Krzyżanów (pow. kutnowski, woj. łódzkie)</v>
      </c>
      <c r="AQ902" s="98">
        <v>0</v>
      </c>
      <c r="AR902" s="98">
        <f>IF(ISNUMBER(SEARCH('ankieta ESG'!$G$181,AS902)),MAX($AR$3:AR901)+1,0)</f>
        <v>899</v>
      </c>
      <c r="AS902" s="134" t="s">
        <v>4902</v>
      </c>
      <c r="AT902" s="98">
        <v>0</v>
      </c>
      <c r="AU902" s="99" t="str">
        <f>IFERROR(VLOOKUP(ROWS($AS$4:AS902),$AR$4:$AS$2337,2,0),"")</f>
        <v>Krzyżanów (pow. kutnowski, woj. łódzkie)</v>
      </c>
      <c r="AV902" s="98">
        <v>0</v>
      </c>
      <c r="AW902" s="98">
        <f>IF(ISNUMBER(SEARCH('ankieta ESG'!$G$182,AX902)),MAX($AW$3:AW901)+1,0)</f>
        <v>899</v>
      </c>
      <c r="AX902" s="134" t="s">
        <v>4902</v>
      </c>
      <c r="AY902" s="98">
        <v>0</v>
      </c>
      <c r="AZ902" s="99" t="str">
        <f>IFERROR(VLOOKUP(ROWS($AX$4:AX902),$AW$4:$AX$2337,2,0),"")</f>
        <v>Krzyżanów (pow. kutnowski, woj. łódzkie)</v>
      </c>
      <c r="BA902" s="98">
        <v>0</v>
      </c>
      <c r="BB902" s="98">
        <f>IF(ISNUMBER(SEARCH('ankieta ESG'!$G$183,BC902)),MAX($BB$3:BB901)+1,0)</f>
        <v>899</v>
      </c>
      <c r="BC902" s="134" t="s">
        <v>4902</v>
      </c>
      <c r="BD902" s="98">
        <v>0</v>
      </c>
      <c r="BE902" s="99" t="str">
        <f>IFERROR(VLOOKUP(ROWS($BC$4:BC902),$BB$4:$BC$2337,2,0),"")</f>
        <v>Krzyżanów (pow. kutnowski, woj. łódzkie)</v>
      </c>
      <c r="BF902" s="98">
        <v>0</v>
      </c>
      <c r="BG902" s="98">
        <f>IF(ISNUMBER(SEARCH('ankieta ESG'!$G$184,BH902)),MAX($BG$3:BG901)+1,0)</f>
        <v>899</v>
      </c>
      <c r="BH902" s="134" t="s">
        <v>4902</v>
      </c>
      <c r="BI902" s="98">
        <v>0</v>
      </c>
      <c r="BJ902" s="99" t="str">
        <f>IFERROR(VLOOKUP(ROWS($BH$4:BH902),$BG$4:$BH$2337,2,0),"")</f>
        <v>Krzyżanów (pow. kutnowski, woj. łódzkie)</v>
      </c>
      <c r="BK902" s="98">
        <v>0</v>
      </c>
      <c r="BL902" s="98">
        <f>IF(ISNUMBER(SEARCH('ankieta ESG'!$G$185,BM902)),MAX($BL$3:BL901)+1,0)</f>
        <v>899</v>
      </c>
      <c r="BM902" s="134" t="s">
        <v>4902</v>
      </c>
      <c r="BN902" s="98">
        <v>0</v>
      </c>
      <c r="BO902" s="99" t="str">
        <f>IFERROR(VLOOKUP(ROWS($BM$4:BM902),$BL$4:$BM$2337,2,0),"")</f>
        <v>Krzyżanów (pow. kutnowski, woj. łódzkie)</v>
      </c>
      <c r="BP902" s="98">
        <v>0</v>
      </c>
      <c r="BQ902" s="98">
        <f>IF(ISNUMBER(SEARCH('ankieta ESG'!$G$186,BR902)),MAX($BQ$3:BQ901)+1,0)</f>
        <v>899</v>
      </c>
      <c r="BR902" s="134" t="s">
        <v>4902</v>
      </c>
      <c r="BS902" s="98">
        <v>0</v>
      </c>
      <c r="BT902" s="99" t="str">
        <f>IFERROR(VLOOKUP(ROWS($BR$4:BR902),$BQ$4:$BR$2337,2,0),"")</f>
        <v>Krzyżanów (pow. kutnowski, woj. łódzkie)</v>
      </c>
      <c r="BU902" s="98">
        <v>0</v>
      </c>
      <c r="BV902" s="98">
        <f>IF(ISNUMBER(SEARCH('ankieta ESG'!$G$187,BW902)),MAX($BV$3:BV901)+1,0)</f>
        <v>899</v>
      </c>
      <c r="BW902" s="134" t="s">
        <v>4902</v>
      </c>
      <c r="BX902" s="98">
        <v>0</v>
      </c>
      <c r="BY902" s="99" t="str">
        <f>IFERROR(VLOOKUP(ROWS($BW$4:BW902),$BV$4:$BW$2337,2,0),"")</f>
        <v>Krzyżanów (pow. kutnowski, woj. łódzkie)</v>
      </c>
      <c r="BZ902" s="98">
        <v>0</v>
      </c>
      <c r="CA902" s="98">
        <f>IF(ISNUMBER(SEARCH('ankieta ESG'!$G$188,CB902)),MAX($CA$3:CA901)+1,0)</f>
        <v>899</v>
      </c>
      <c r="CB902" s="134" t="s">
        <v>4902</v>
      </c>
      <c r="CC902" s="98">
        <v>0</v>
      </c>
      <c r="CD902" s="99" t="str">
        <f>IFERROR(VLOOKUP(ROWS($CB$4:CB902),$CA$4:$CB$2337,2,0),"")</f>
        <v>Krzyżanów (pow. kutnowski, woj. łódzkie)</v>
      </c>
      <c r="CE902" s="98">
        <v>0</v>
      </c>
      <c r="CF902" s="98">
        <f>IF(ISNUMBER(SEARCH('ankieta ESG'!$G$189,CG902)),MAX($CF$3:CF901)+1,0)</f>
        <v>899</v>
      </c>
      <c r="CG902" s="134" t="s">
        <v>4902</v>
      </c>
      <c r="CH902" s="98">
        <v>0</v>
      </c>
      <c r="CI902" s="99" t="str">
        <f>IFERROR(VLOOKUP(ROWS($CG$4:CG902),$CF$4:$CG$2337,2,0),"")</f>
        <v>Krzyżanów (pow. kutnowski, woj. łódzkie)</v>
      </c>
      <c r="CJ902" s="98">
        <v>0</v>
      </c>
    </row>
    <row r="903" spans="2:88">
      <c r="B903" s="98">
        <f>IF(ISNUMBER(SEARCH('ankieta ESG'!$E$11,C903)),MAX(B$3:$B902)+1,0)</f>
        <v>900</v>
      </c>
      <c r="C903" s="99" t="s">
        <v>944</v>
      </c>
      <c r="D903" s="98">
        <v>0</v>
      </c>
      <c r="E903" s="99" t="str">
        <f>IFERROR(VLOOKUP(ROWS($C$4:C903),$B$4:$C$1385,2,0),"")</f>
        <v>28.15.Z Produkcja łożysk, kół zębatych, przekładni zębatych i elementów napędowych (PKD 2025)</v>
      </c>
      <c r="F903" s="98">
        <v>0</v>
      </c>
      <c r="AM903" s="98">
        <f>IF(ISNUMBER(SEARCH('ankieta ESG'!$G$180,AN903)),MAX(AM$3:$AM902)+1,0)</f>
        <v>900</v>
      </c>
      <c r="AN903" s="134" t="s">
        <v>4903</v>
      </c>
      <c r="AO903" s="98">
        <v>0</v>
      </c>
      <c r="AP903" s="99" t="str">
        <f>IFERROR(VLOOKUP(ROWS($AN$4:AN903),$AM$4:$AN$2337,2,0),"")</f>
        <v>Ksawerów (pow. pabianicki, woj. łódzkie)</v>
      </c>
      <c r="AQ903" s="98">
        <v>0</v>
      </c>
      <c r="AR903" s="98">
        <f>IF(ISNUMBER(SEARCH('ankieta ESG'!$G$181,AS903)),MAX($AR$3:AR902)+1,0)</f>
        <v>900</v>
      </c>
      <c r="AS903" s="134" t="s">
        <v>4903</v>
      </c>
      <c r="AT903" s="98">
        <v>0</v>
      </c>
      <c r="AU903" s="99" t="str">
        <f>IFERROR(VLOOKUP(ROWS($AS$4:AS903),$AR$4:$AS$2337,2,0),"")</f>
        <v>Ksawerów (pow. pabianicki, woj. łódzkie)</v>
      </c>
      <c r="AV903" s="98">
        <v>0</v>
      </c>
      <c r="AW903" s="98">
        <f>IF(ISNUMBER(SEARCH('ankieta ESG'!$G$182,AX903)),MAX($AW$3:AW902)+1,0)</f>
        <v>900</v>
      </c>
      <c r="AX903" s="134" t="s">
        <v>4903</v>
      </c>
      <c r="AY903" s="98">
        <v>0</v>
      </c>
      <c r="AZ903" s="99" t="str">
        <f>IFERROR(VLOOKUP(ROWS($AX$4:AX903),$AW$4:$AX$2337,2,0),"")</f>
        <v>Ksawerów (pow. pabianicki, woj. łódzkie)</v>
      </c>
      <c r="BA903" s="98">
        <v>0</v>
      </c>
      <c r="BB903" s="98">
        <f>IF(ISNUMBER(SEARCH('ankieta ESG'!$G$183,BC903)),MAX($BB$3:BB902)+1,0)</f>
        <v>900</v>
      </c>
      <c r="BC903" s="134" t="s">
        <v>4903</v>
      </c>
      <c r="BD903" s="98">
        <v>0</v>
      </c>
      <c r="BE903" s="99" t="str">
        <f>IFERROR(VLOOKUP(ROWS($BC$4:BC903),$BB$4:$BC$2337,2,0),"")</f>
        <v>Ksawerów (pow. pabianicki, woj. łódzkie)</v>
      </c>
      <c r="BF903" s="98">
        <v>0</v>
      </c>
      <c r="BG903" s="98">
        <f>IF(ISNUMBER(SEARCH('ankieta ESG'!$G$184,BH903)),MAX($BG$3:BG902)+1,0)</f>
        <v>900</v>
      </c>
      <c r="BH903" s="134" t="s">
        <v>4903</v>
      </c>
      <c r="BI903" s="98">
        <v>0</v>
      </c>
      <c r="BJ903" s="99" t="str">
        <f>IFERROR(VLOOKUP(ROWS($BH$4:BH903),$BG$4:$BH$2337,2,0),"")</f>
        <v>Ksawerów (pow. pabianicki, woj. łódzkie)</v>
      </c>
      <c r="BK903" s="98">
        <v>0</v>
      </c>
      <c r="BL903" s="98">
        <f>IF(ISNUMBER(SEARCH('ankieta ESG'!$G$185,BM903)),MAX($BL$3:BL902)+1,0)</f>
        <v>900</v>
      </c>
      <c r="BM903" s="134" t="s">
        <v>4903</v>
      </c>
      <c r="BN903" s="98">
        <v>0</v>
      </c>
      <c r="BO903" s="99" t="str">
        <f>IFERROR(VLOOKUP(ROWS($BM$4:BM903),$BL$4:$BM$2337,2,0),"")</f>
        <v>Ksawerów (pow. pabianicki, woj. łódzkie)</v>
      </c>
      <c r="BP903" s="98">
        <v>0</v>
      </c>
      <c r="BQ903" s="98">
        <f>IF(ISNUMBER(SEARCH('ankieta ESG'!$G$186,BR903)),MAX($BQ$3:BQ902)+1,0)</f>
        <v>900</v>
      </c>
      <c r="BR903" s="134" t="s">
        <v>4903</v>
      </c>
      <c r="BS903" s="98">
        <v>0</v>
      </c>
      <c r="BT903" s="99" t="str">
        <f>IFERROR(VLOOKUP(ROWS($BR$4:BR903),$BQ$4:$BR$2337,2,0),"")</f>
        <v>Ksawerów (pow. pabianicki, woj. łódzkie)</v>
      </c>
      <c r="BU903" s="98">
        <v>0</v>
      </c>
      <c r="BV903" s="98">
        <f>IF(ISNUMBER(SEARCH('ankieta ESG'!$G$187,BW903)),MAX($BV$3:BV902)+1,0)</f>
        <v>900</v>
      </c>
      <c r="BW903" s="134" t="s">
        <v>4903</v>
      </c>
      <c r="BX903" s="98">
        <v>0</v>
      </c>
      <c r="BY903" s="99" t="str">
        <f>IFERROR(VLOOKUP(ROWS($BW$4:BW903),$BV$4:$BW$2337,2,0),"")</f>
        <v>Ksawerów (pow. pabianicki, woj. łódzkie)</v>
      </c>
      <c r="BZ903" s="98">
        <v>0</v>
      </c>
      <c r="CA903" s="98">
        <f>IF(ISNUMBER(SEARCH('ankieta ESG'!$G$188,CB903)),MAX($CA$3:CA902)+1,0)</f>
        <v>900</v>
      </c>
      <c r="CB903" s="134" t="s">
        <v>4903</v>
      </c>
      <c r="CC903" s="98">
        <v>0</v>
      </c>
      <c r="CD903" s="99" t="str">
        <f>IFERROR(VLOOKUP(ROWS($CB$4:CB903),$CA$4:$CB$2337,2,0),"")</f>
        <v>Ksawerów (pow. pabianicki, woj. łódzkie)</v>
      </c>
      <c r="CE903" s="98">
        <v>0</v>
      </c>
      <c r="CF903" s="98">
        <f>IF(ISNUMBER(SEARCH('ankieta ESG'!$G$189,CG903)),MAX($CF$3:CF902)+1,0)</f>
        <v>900</v>
      </c>
      <c r="CG903" s="134" t="s">
        <v>4903</v>
      </c>
      <c r="CH903" s="98">
        <v>0</v>
      </c>
      <c r="CI903" s="99" t="str">
        <f>IFERROR(VLOOKUP(ROWS($CG$4:CG903),$CF$4:$CG$2337,2,0),"")</f>
        <v>Ksawerów (pow. pabianicki, woj. łódzkie)</v>
      </c>
      <c r="CJ903" s="98">
        <v>0</v>
      </c>
    </row>
    <row r="904" spans="2:88">
      <c r="B904" s="98">
        <f>IF(ISNUMBER(SEARCH('ankieta ESG'!$E$11,C904)),MAX(B$3:$B903)+1,0)</f>
        <v>901</v>
      </c>
      <c r="C904" s="99" t="s">
        <v>945</v>
      </c>
      <c r="D904" s="98">
        <v>0</v>
      </c>
      <c r="E904" s="99" t="str">
        <f>IFERROR(VLOOKUP(ROWS($C$4:C904),$B$4:$C$1385,2,0),"")</f>
        <v>28.21.Z Produkcja pieców, palenisk i stałych urządzeń grzewczych dla gospodarstw domowych (PKD 2025)</v>
      </c>
      <c r="F904" s="98">
        <v>0</v>
      </c>
      <c r="AM904" s="98">
        <f>IF(ISNUMBER(SEARCH('ankieta ESG'!$G$180,AN904)),MAX(AM$3:$AM903)+1,0)</f>
        <v>901</v>
      </c>
      <c r="AN904" s="134" t="s">
        <v>4904</v>
      </c>
      <c r="AO904" s="98">
        <v>0</v>
      </c>
      <c r="AP904" s="99" t="str">
        <f>IFERROR(VLOOKUP(ROWS($AN$4:AN904),$AM$4:$AN$2337,2,0),"")</f>
        <v>Książ Wielki (pow. miechowski, woj. małopolskie)</v>
      </c>
      <c r="AQ904" s="98">
        <v>0</v>
      </c>
      <c r="AR904" s="98">
        <f>IF(ISNUMBER(SEARCH('ankieta ESG'!$G$181,AS904)),MAX($AR$3:AR903)+1,0)</f>
        <v>901</v>
      </c>
      <c r="AS904" s="134" t="s">
        <v>4904</v>
      </c>
      <c r="AT904" s="98">
        <v>0</v>
      </c>
      <c r="AU904" s="99" t="str">
        <f>IFERROR(VLOOKUP(ROWS($AS$4:AS904),$AR$4:$AS$2337,2,0),"")</f>
        <v>Książ Wielki (pow. miechowski, woj. małopolskie)</v>
      </c>
      <c r="AV904" s="98">
        <v>0</v>
      </c>
      <c r="AW904" s="98">
        <f>IF(ISNUMBER(SEARCH('ankieta ESG'!$G$182,AX904)),MAX($AW$3:AW903)+1,0)</f>
        <v>901</v>
      </c>
      <c r="AX904" s="134" t="s">
        <v>4904</v>
      </c>
      <c r="AY904" s="98">
        <v>0</v>
      </c>
      <c r="AZ904" s="99" t="str">
        <f>IFERROR(VLOOKUP(ROWS($AX$4:AX904),$AW$4:$AX$2337,2,0),"")</f>
        <v>Książ Wielki (pow. miechowski, woj. małopolskie)</v>
      </c>
      <c r="BA904" s="98">
        <v>0</v>
      </c>
      <c r="BB904" s="98">
        <f>IF(ISNUMBER(SEARCH('ankieta ESG'!$G$183,BC904)),MAX($BB$3:BB903)+1,0)</f>
        <v>901</v>
      </c>
      <c r="BC904" s="134" t="s">
        <v>4904</v>
      </c>
      <c r="BD904" s="98">
        <v>0</v>
      </c>
      <c r="BE904" s="99" t="str">
        <f>IFERROR(VLOOKUP(ROWS($BC$4:BC904),$BB$4:$BC$2337,2,0),"")</f>
        <v>Książ Wielki (pow. miechowski, woj. małopolskie)</v>
      </c>
      <c r="BF904" s="98">
        <v>0</v>
      </c>
      <c r="BG904" s="98">
        <f>IF(ISNUMBER(SEARCH('ankieta ESG'!$G$184,BH904)),MAX($BG$3:BG903)+1,0)</f>
        <v>901</v>
      </c>
      <c r="BH904" s="134" t="s">
        <v>4904</v>
      </c>
      <c r="BI904" s="98">
        <v>0</v>
      </c>
      <c r="BJ904" s="99" t="str">
        <f>IFERROR(VLOOKUP(ROWS($BH$4:BH904),$BG$4:$BH$2337,2,0),"")</f>
        <v>Książ Wielki (pow. miechowski, woj. małopolskie)</v>
      </c>
      <c r="BK904" s="98">
        <v>0</v>
      </c>
      <c r="BL904" s="98">
        <f>IF(ISNUMBER(SEARCH('ankieta ESG'!$G$185,BM904)),MAX($BL$3:BL903)+1,0)</f>
        <v>901</v>
      </c>
      <c r="BM904" s="134" t="s">
        <v>4904</v>
      </c>
      <c r="BN904" s="98">
        <v>0</v>
      </c>
      <c r="BO904" s="99" t="str">
        <f>IFERROR(VLOOKUP(ROWS($BM$4:BM904),$BL$4:$BM$2337,2,0),"")</f>
        <v>Książ Wielki (pow. miechowski, woj. małopolskie)</v>
      </c>
      <c r="BP904" s="98">
        <v>0</v>
      </c>
      <c r="BQ904" s="98">
        <f>IF(ISNUMBER(SEARCH('ankieta ESG'!$G$186,BR904)),MAX($BQ$3:BQ903)+1,0)</f>
        <v>901</v>
      </c>
      <c r="BR904" s="134" t="s">
        <v>4904</v>
      </c>
      <c r="BS904" s="98">
        <v>0</v>
      </c>
      <c r="BT904" s="99" t="str">
        <f>IFERROR(VLOOKUP(ROWS($BR$4:BR904),$BQ$4:$BR$2337,2,0),"")</f>
        <v>Książ Wielki (pow. miechowski, woj. małopolskie)</v>
      </c>
      <c r="BU904" s="98">
        <v>0</v>
      </c>
      <c r="BV904" s="98">
        <f>IF(ISNUMBER(SEARCH('ankieta ESG'!$G$187,BW904)),MAX($BV$3:BV903)+1,0)</f>
        <v>901</v>
      </c>
      <c r="BW904" s="134" t="s">
        <v>4904</v>
      </c>
      <c r="BX904" s="98">
        <v>0</v>
      </c>
      <c r="BY904" s="99" t="str">
        <f>IFERROR(VLOOKUP(ROWS($BW$4:BW904),$BV$4:$BW$2337,2,0),"")</f>
        <v>Książ Wielki (pow. miechowski, woj. małopolskie)</v>
      </c>
      <c r="BZ904" s="98">
        <v>0</v>
      </c>
      <c r="CA904" s="98">
        <f>IF(ISNUMBER(SEARCH('ankieta ESG'!$G$188,CB904)),MAX($CA$3:CA903)+1,0)</f>
        <v>901</v>
      </c>
      <c r="CB904" s="134" t="s">
        <v>4904</v>
      </c>
      <c r="CC904" s="98">
        <v>0</v>
      </c>
      <c r="CD904" s="99" t="str">
        <f>IFERROR(VLOOKUP(ROWS($CB$4:CB904),$CA$4:$CB$2337,2,0),"")</f>
        <v>Książ Wielki (pow. miechowski, woj. małopolskie)</v>
      </c>
      <c r="CE904" s="98">
        <v>0</v>
      </c>
      <c r="CF904" s="98">
        <f>IF(ISNUMBER(SEARCH('ankieta ESG'!$G$189,CG904)),MAX($CF$3:CF903)+1,0)</f>
        <v>901</v>
      </c>
      <c r="CG904" s="134" t="s">
        <v>4904</v>
      </c>
      <c r="CH904" s="98">
        <v>0</v>
      </c>
      <c r="CI904" s="99" t="str">
        <f>IFERROR(VLOOKUP(ROWS($CG$4:CG904),$CF$4:$CG$2337,2,0),"")</f>
        <v>Książ Wielki (pow. miechowski, woj. małopolskie)</v>
      </c>
      <c r="CJ904" s="98">
        <v>0</v>
      </c>
    </row>
    <row r="905" spans="2:88">
      <c r="B905" s="98">
        <f>IF(ISNUMBER(SEARCH('ankieta ESG'!$E$11,C905)),MAX(B$3:$B904)+1,0)</f>
        <v>902</v>
      </c>
      <c r="C905" s="99" t="s">
        <v>946</v>
      </c>
      <c r="D905" s="98">
        <v>0</v>
      </c>
      <c r="E905" s="99" t="str">
        <f>IFERROR(VLOOKUP(ROWS($C$4:C905),$B$4:$C$1385,2,0),"")</f>
        <v>28.22.Z Produkcja urządzeń podnośnikowych i przeładunkowych (PKD 2025)</v>
      </c>
      <c r="F905" s="98">
        <v>0</v>
      </c>
      <c r="AM905" s="98">
        <f>IF(ISNUMBER(SEARCH('ankieta ESG'!$G$180,AN905)),MAX(AM$3:$AM904)+1,0)</f>
        <v>902</v>
      </c>
      <c r="AN905" s="134" t="s">
        <v>4905</v>
      </c>
      <c r="AO905" s="98">
        <v>0</v>
      </c>
      <c r="AP905" s="99" t="str">
        <f>IFERROR(VLOOKUP(ROWS($AN$4:AN905),$AM$4:$AN$2337,2,0),"")</f>
        <v>Książ Wielkopolski (pow. śremski, woj. wielkopolskie)</v>
      </c>
      <c r="AQ905" s="98">
        <v>0</v>
      </c>
      <c r="AR905" s="98">
        <f>IF(ISNUMBER(SEARCH('ankieta ESG'!$G$181,AS905)),MAX($AR$3:AR904)+1,0)</f>
        <v>902</v>
      </c>
      <c r="AS905" s="134" t="s">
        <v>4905</v>
      </c>
      <c r="AT905" s="98">
        <v>0</v>
      </c>
      <c r="AU905" s="99" t="str">
        <f>IFERROR(VLOOKUP(ROWS($AS$4:AS905),$AR$4:$AS$2337,2,0),"")</f>
        <v>Książ Wielkopolski (pow. śremski, woj. wielkopolskie)</v>
      </c>
      <c r="AV905" s="98">
        <v>0</v>
      </c>
      <c r="AW905" s="98">
        <f>IF(ISNUMBER(SEARCH('ankieta ESG'!$G$182,AX905)),MAX($AW$3:AW904)+1,0)</f>
        <v>902</v>
      </c>
      <c r="AX905" s="134" t="s">
        <v>4905</v>
      </c>
      <c r="AY905" s="98">
        <v>0</v>
      </c>
      <c r="AZ905" s="99" t="str">
        <f>IFERROR(VLOOKUP(ROWS($AX$4:AX905),$AW$4:$AX$2337,2,0),"")</f>
        <v>Książ Wielkopolski (pow. śremski, woj. wielkopolskie)</v>
      </c>
      <c r="BA905" s="98">
        <v>0</v>
      </c>
      <c r="BB905" s="98">
        <f>IF(ISNUMBER(SEARCH('ankieta ESG'!$G$183,BC905)),MAX($BB$3:BB904)+1,0)</f>
        <v>902</v>
      </c>
      <c r="BC905" s="134" t="s">
        <v>4905</v>
      </c>
      <c r="BD905" s="98">
        <v>0</v>
      </c>
      <c r="BE905" s="99" t="str">
        <f>IFERROR(VLOOKUP(ROWS($BC$4:BC905),$BB$4:$BC$2337,2,0),"")</f>
        <v>Książ Wielkopolski (pow. śremski, woj. wielkopolskie)</v>
      </c>
      <c r="BF905" s="98">
        <v>0</v>
      </c>
      <c r="BG905" s="98">
        <f>IF(ISNUMBER(SEARCH('ankieta ESG'!$G$184,BH905)),MAX($BG$3:BG904)+1,0)</f>
        <v>902</v>
      </c>
      <c r="BH905" s="134" t="s">
        <v>4905</v>
      </c>
      <c r="BI905" s="98">
        <v>0</v>
      </c>
      <c r="BJ905" s="99" t="str">
        <f>IFERROR(VLOOKUP(ROWS($BH$4:BH905),$BG$4:$BH$2337,2,0),"")</f>
        <v>Książ Wielkopolski (pow. śremski, woj. wielkopolskie)</v>
      </c>
      <c r="BK905" s="98">
        <v>0</v>
      </c>
      <c r="BL905" s="98">
        <f>IF(ISNUMBER(SEARCH('ankieta ESG'!$G$185,BM905)),MAX($BL$3:BL904)+1,0)</f>
        <v>902</v>
      </c>
      <c r="BM905" s="134" t="s">
        <v>4905</v>
      </c>
      <c r="BN905" s="98">
        <v>0</v>
      </c>
      <c r="BO905" s="99" t="str">
        <f>IFERROR(VLOOKUP(ROWS($BM$4:BM905),$BL$4:$BM$2337,2,0),"")</f>
        <v>Książ Wielkopolski (pow. śremski, woj. wielkopolskie)</v>
      </c>
      <c r="BP905" s="98">
        <v>0</v>
      </c>
      <c r="BQ905" s="98">
        <f>IF(ISNUMBER(SEARCH('ankieta ESG'!$G$186,BR905)),MAX($BQ$3:BQ904)+1,0)</f>
        <v>902</v>
      </c>
      <c r="BR905" s="134" t="s">
        <v>4905</v>
      </c>
      <c r="BS905" s="98">
        <v>0</v>
      </c>
      <c r="BT905" s="99" t="str">
        <f>IFERROR(VLOOKUP(ROWS($BR$4:BR905),$BQ$4:$BR$2337,2,0),"")</f>
        <v>Książ Wielkopolski (pow. śremski, woj. wielkopolskie)</v>
      </c>
      <c r="BU905" s="98">
        <v>0</v>
      </c>
      <c r="BV905" s="98">
        <f>IF(ISNUMBER(SEARCH('ankieta ESG'!$G$187,BW905)),MAX($BV$3:BV904)+1,0)</f>
        <v>902</v>
      </c>
      <c r="BW905" s="134" t="s">
        <v>4905</v>
      </c>
      <c r="BX905" s="98">
        <v>0</v>
      </c>
      <c r="BY905" s="99" t="str">
        <f>IFERROR(VLOOKUP(ROWS($BW$4:BW905),$BV$4:$BW$2337,2,0),"")</f>
        <v>Książ Wielkopolski (pow. śremski, woj. wielkopolskie)</v>
      </c>
      <c r="BZ905" s="98">
        <v>0</v>
      </c>
      <c r="CA905" s="98">
        <f>IF(ISNUMBER(SEARCH('ankieta ESG'!$G$188,CB905)),MAX($CA$3:CA904)+1,0)</f>
        <v>902</v>
      </c>
      <c r="CB905" s="134" t="s">
        <v>4905</v>
      </c>
      <c r="CC905" s="98">
        <v>0</v>
      </c>
      <c r="CD905" s="99" t="str">
        <f>IFERROR(VLOOKUP(ROWS($CB$4:CB905),$CA$4:$CB$2337,2,0),"")</f>
        <v>Książ Wielkopolski (pow. śremski, woj. wielkopolskie)</v>
      </c>
      <c r="CE905" s="98">
        <v>0</v>
      </c>
      <c r="CF905" s="98">
        <f>IF(ISNUMBER(SEARCH('ankieta ESG'!$G$189,CG905)),MAX($CF$3:CF904)+1,0)</f>
        <v>902</v>
      </c>
      <c r="CG905" s="134" t="s">
        <v>4905</v>
      </c>
      <c r="CH905" s="98">
        <v>0</v>
      </c>
      <c r="CI905" s="99" t="str">
        <f>IFERROR(VLOOKUP(ROWS($CG$4:CG905),$CF$4:$CG$2337,2,0),"")</f>
        <v>Książ Wielkopolski (pow. śremski, woj. wielkopolskie)</v>
      </c>
      <c r="CJ905" s="98">
        <v>0</v>
      </c>
    </row>
    <row r="906" spans="2:88">
      <c r="B906" s="98">
        <f>IF(ISNUMBER(SEARCH('ankieta ESG'!$E$11,C906)),MAX(B$3:$B905)+1,0)</f>
        <v>903</v>
      </c>
      <c r="C906" s="99" t="s">
        <v>947</v>
      </c>
      <c r="D906" s="98">
        <v>0</v>
      </c>
      <c r="E906" s="99" t="str">
        <f>IFERROR(VLOOKUP(ROWS($C$4:C906),$B$4:$C$1385,2,0),"")</f>
        <v>28.23.Z Produkcja maszyn i sprzętu biurowego, z wyłączeniem komputerów i urządzeń peryferyjnych (PKD 2025)</v>
      </c>
      <c r="F906" s="98">
        <v>0</v>
      </c>
      <c r="AM906" s="98">
        <f>IF(ISNUMBER(SEARCH('ankieta ESG'!$G$180,AN906)),MAX(AM$3:$AM905)+1,0)</f>
        <v>903</v>
      </c>
      <c r="AN906" s="134" t="s">
        <v>4906</v>
      </c>
      <c r="AO906" s="98">
        <v>0</v>
      </c>
      <c r="AP906" s="99" t="str">
        <f>IFERROR(VLOOKUP(ROWS($AN$4:AN906),$AM$4:$AN$2337,2,0),"")</f>
        <v>Książki (pow. wąbrzeski, woj. kujawsko-pomorskie)</v>
      </c>
      <c r="AQ906" s="98">
        <v>0</v>
      </c>
      <c r="AR906" s="98">
        <f>IF(ISNUMBER(SEARCH('ankieta ESG'!$G$181,AS906)),MAX($AR$3:AR905)+1,0)</f>
        <v>903</v>
      </c>
      <c r="AS906" s="134" t="s">
        <v>4906</v>
      </c>
      <c r="AT906" s="98">
        <v>0</v>
      </c>
      <c r="AU906" s="99" t="str">
        <f>IFERROR(VLOOKUP(ROWS($AS$4:AS906),$AR$4:$AS$2337,2,0),"")</f>
        <v>Książki (pow. wąbrzeski, woj. kujawsko-pomorskie)</v>
      </c>
      <c r="AV906" s="98">
        <v>0</v>
      </c>
      <c r="AW906" s="98">
        <f>IF(ISNUMBER(SEARCH('ankieta ESG'!$G$182,AX906)),MAX($AW$3:AW905)+1,0)</f>
        <v>903</v>
      </c>
      <c r="AX906" s="134" t="s">
        <v>4906</v>
      </c>
      <c r="AY906" s="98">
        <v>0</v>
      </c>
      <c r="AZ906" s="99" t="str">
        <f>IFERROR(VLOOKUP(ROWS($AX$4:AX906),$AW$4:$AX$2337,2,0),"")</f>
        <v>Książki (pow. wąbrzeski, woj. kujawsko-pomorskie)</v>
      </c>
      <c r="BA906" s="98">
        <v>0</v>
      </c>
      <c r="BB906" s="98">
        <f>IF(ISNUMBER(SEARCH('ankieta ESG'!$G$183,BC906)),MAX($BB$3:BB905)+1,0)</f>
        <v>903</v>
      </c>
      <c r="BC906" s="134" t="s">
        <v>4906</v>
      </c>
      <c r="BD906" s="98">
        <v>0</v>
      </c>
      <c r="BE906" s="99" t="str">
        <f>IFERROR(VLOOKUP(ROWS($BC$4:BC906),$BB$4:$BC$2337,2,0),"")</f>
        <v>Książki (pow. wąbrzeski, woj. kujawsko-pomorskie)</v>
      </c>
      <c r="BF906" s="98">
        <v>0</v>
      </c>
      <c r="BG906" s="98">
        <f>IF(ISNUMBER(SEARCH('ankieta ESG'!$G$184,BH906)),MAX($BG$3:BG905)+1,0)</f>
        <v>903</v>
      </c>
      <c r="BH906" s="134" t="s">
        <v>4906</v>
      </c>
      <c r="BI906" s="98">
        <v>0</v>
      </c>
      <c r="BJ906" s="99" t="str">
        <f>IFERROR(VLOOKUP(ROWS($BH$4:BH906),$BG$4:$BH$2337,2,0),"")</f>
        <v>Książki (pow. wąbrzeski, woj. kujawsko-pomorskie)</v>
      </c>
      <c r="BK906" s="98">
        <v>0</v>
      </c>
      <c r="BL906" s="98">
        <f>IF(ISNUMBER(SEARCH('ankieta ESG'!$G$185,BM906)),MAX($BL$3:BL905)+1,0)</f>
        <v>903</v>
      </c>
      <c r="BM906" s="134" t="s">
        <v>4906</v>
      </c>
      <c r="BN906" s="98">
        <v>0</v>
      </c>
      <c r="BO906" s="99" t="str">
        <f>IFERROR(VLOOKUP(ROWS($BM$4:BM906),$BL$4:$BM$2337,2,0),"")</f>
        <v>Książki (pow. wąbrzeski, woj. kujawsko-pomorskie)</v>
      </c>
      <c r="BP906" s="98">
        <v>0</v>
      </c>
      <c r="BQ906" s="98">
        <f>IF(ISNUMBER(SEARCH('ankieta ESG'!$G$186,BR906)),MAX($BQ$3:BQ905)+1,0)</f>
        <v>903</v>
      </c>
      <c r="BR906" s="134" t="s">
        <v>4906</v>
      </c>
      <c r="BS906" s="98">
        <v>0</v>
      </c>
      <c r="BT906" s="99" t="str">
        <f>IFERROR(VLOOKUP(ROWS($BR$4:BR906),$BQ$4:$BR$2337,2,0),"")</f>
        <v>Książki (pow. wąbrzeski, woj. kujawsko-pomorskie)</v>
      </c>
      <c r="BU906" s="98">
        <v>0</v>
      </c>
      <c r="BV906" s="98">
        <f>IF(ISNUMBER(SEARCH('ankieta ESG'!$G$187,BW906)),MAX($BV$3:BV905)+1,0)</f>
        <v>903</v>
      </c>
      <c r="BW906" s="134" t="s">
        <v>4906</v>
      </c>
      <c r="BX906" s="98">
        <v>0</v>
      </c>
      <c r="BY906" s="99" t="str">
        <f>IFERROR(VLOOKUP(ROWS($BW$4:BW906),$BV$4:$BW$2337,2,0),"")</f>
        <v>Książki (pow. wąbrzeski, woj. kujawsko-pomorskie)</v>
      </c>
      <c r="BZ906" s="98">
        <v>0</v>
      </c>
      <c r="CA906" s="98">
        <f>IF(ISNUMBER(SEARCH('ankieta ESG'!$G$188,CB906)),MAX($CA$3:CA905)+1,0)</f>
        <v>903</v>
      </c>
      <c r="CB906" s="134" t="s">
        <v>4906</v>
      </c>
      <c r="CC906" s="98">
        <v>0</v>
      </c>
      <c r="CD906" s="99" t="str">
        <f>IFERROR(VLOOKUP(ROWS($CB$4:CB906),$CA$4:$CB$2337,2,0),"")</f>
        <v>Książki (pow. wąbrzeski, woj. kujawsko-pomorskie)</v>
      </c>
      <c r="CE906" s="98">
        <v>0</v>
      </c>
      <c r="CF906" s="98">
        <f>IF(ISNUMBER(SEARCH('ankieta ESG'!$G$189,CG906)),MAX($CF$3:CF905)+1,0)</f>
        <v>903</v>
      </c>
      <c r="CG906" s="134" t="s">
        <v>4906</v>
      </c>
      <c r="CH906" s="98">
        <v>0</v>
      </c>
      <c r="CI906" s="99" t="str">
        <f>IFERROR(VLOOKUP(ROWS($CG$4:CG906),$CF$4:$CG$2337,2,0),"")</f>
        <v>Książki (pow. wąbrzeski, woj. kujawsko-pomorskie)</v>
      </c>
      <c r="CJ906" s="98">
        <v>0</v>
      </c>
    </row>
    <row r="907" spans="2:88">
      <c r="B907" s="98">
        <f>IF(ISNUMBER(SEARCH('ankieta ESG'!$E$11,C907)),MAX(B$3:$B906)+1,0)</f>
        <v>904</v>
      </c>
      <c r="C907" s="99" t="s">
        <v>948</v>
      </c>
      <c r="D907" s="98">
        <v>0</v>
      </c>
      <c r="E907" s="99" t="str">
        <f>IFERROR(VLOOKUP(ROWS($C$4:C907),$B$4:$C$1385,2,0),"")</f>
        <v>28.24.Z Produkcja narzędzi ręcznych mechanicznych (PKD 2025)</v>
      </c>
      <c r="F907" s="98">
        <v>0</v>
      </c>
      <c r="AM907" s="98">
        <f>IF(ISNUMBER(SEARCH('ankieta ESG'!$G$180,AN907)),MAX(AM$3:$AM906)+1,0)</f>
        <v>904</v>
      </c>
      <c r="AN907" s="134" t="s">
        <v>4907</v>
      </c>
      <c r="AO907" s="98">
        <v>0</v>
      </c>
      <c r="AP907" s="99" t="str">
        <f>IFERROR(VLOOKUP(ROWS($AN$4:AN907),$AM$4:$AN$2337,2,0),"")</f>
        <v>Księżpol (pow. biłgorajski, woj. lubelskie)</v>
      </c>
      <c r="AQ907" s="98">
        <v>0</v>
      </c>
      <c r="AR907" s="98">
        <f>IF(ISNUMBER(SEARCH('ankieta ESG'!$G$181,AS907)),MAX($AR$3:AR906)+1,0)</f>
        <v>904</v>
      </c>
      <c r="AS907" s="134" t="s">
        <v>4907</v>
      </c>
      <c r="AT907" s="98">
        <v>0</v>
      </c>
      <c r="AU907" s="99" t="str">
        <f>IFERROR(VLOOKUP(ROWS($AS$4:AS907),$AR$4:$AS$2337,2,0),"")</f>
        <v>Księżpol (pow. biłgorajski, woj. lubelskie)</v>
      </c>
      <c r="AV907" s="98">
        <v>0</v>
      </c>
      <c r="AW907" s="98">
        <f>IF(ISNUMBER(SEARCH('ankieta ESG'!$G$182,AX907)),MAX($AW$3:AW906)+1,0)</f>
        <v>904</v>
      </c>
      <c r="AX907" s="134" t="s">
        <v>4907</v>
      </c>
      <c r="AY907" s="98">
        <v>0</v>
      </c>
      <c r="AZ907" s="99" t="str">
        <f>IFERROR(VLOOKUP(ROWS($AX$4:AX907),$AW$4:$AX$2337,2,0),"")</f>
        <v>Księżpol (pow. biłgorajski, woj. lubelskie)</v>
      </c>
      <c r="BA907" s="98">
        <v>0</v>
      </c>
      <c r="BB907" s="98">
        <f>IF(ISNUMBER(SEARCH('ankieta ESG'!$G$183,BC907)),MAX($BB$3:BB906)+1,0)</f>
        <v>904</v>
      </c>
      <c r="BC907" s="134" t="s">
        <v>4907</v>
      </c>
      <c r="BD907" s="98">
        <v>0</v>
      </c>
      <c r="BE907" s="99" t="str">
        <f>IFERROR(VLOOKUP(ROWS($BC$4:BC907),$BB$4:$BC$2337,2,0),"")</f>
        <v>Księżpol (pow. biłgorajski, woj. lubelskie)</v>
      </c>
      <c r="BF907" s="98">
        <v>0</v>
      </c>
      <c r="BG907" s="98">
        <f>IF(ISNUMBER(SEARCH('ankieta ESG'!$G$184,BH907)),MAX($BG$3:BG906)+1,0)</f>
        <v>904</v>
      </c>
      <c r="BH907" s="134" t="s">
        <v>4907</v>
      </c>
      <c r="BI907" s="98">
        <v>0</v>
      </c>
      <c r="BJ907" s="99" t="str">
        <f>IFERROR(VLOOKUP(ROWS($BH$4:BH907),$BG$4:$BH$2337,2,0),"")</f>
        <v>Księżpol (pow. biłgorajski, woj. lubelskie)</v>
      </c>
      <c r="BK907" s="98">
        <v>0</v>
      </c>
      <c r="BL907" s="98">
        <f>IF(ISNUMBER(SEARCH('ankieta ESG'!$G$185,BM907)),MAX($BL$3:BL906)+1,0)</f>
        <v>904</v>
      </c>
      <c r="BM907" s="134" t="s">
        <v>4907</v>
      </c>
      <c r="BN907" s="98">
        <v>0</v>
      </c>
      <c r="BO907" s="99" t="str">
        <f>IFERROR(VLOOKUP(ROWS($BM$4:BM907),$BL$4:$BM$2337,2,0),"")</f>
        <v>Księżpol (pow. biłgorajski, woj. lubelskie)</v>
      </c>
      <c r="BP907" s="98">
        <v>0</v>
      </c>
      <c r="BQ907" s="98">
        <f>IF(ISNUMBER(SEARCH('ankieta ESG'!$G$186,BR907)),MAX($BQ$3:BQ906)+1,0)</f>
        <v>904</v>
      </c>
      <c r="BR907" s="134" t="s">
        <v>4907</v>
      </c>
      <c r="BS907" s="98">
        <v>0</v>
      </c>
      <c r="BT907" s="99" t="str">
        <f>IFERROR(VLOOKUP(ROWS($BR$4:BR907),$BQ$4:$BR$2337,2,0),"")</f>
        <v>Księżpol (pow. biłgorajski, woj. lubelskie)</v>
      </c>
      <c r="BU907" s="98">
        <v>0</v>
      </c>
      <c r="BV907" s="98">
        <f>IF(ISNUMBER(SEARCH('ankieta ESG'!$G$187,BW907)),MAX($BV$3:BV906)+1,0)</f>
        <v>904</v>
      </c>
      <c r="BW907" s="134" t="s">
        <v>4907</v>
      </c>
      <c r="BX907" s="98">
        <v>0</v>
      </c>
      <c r="BY907" s="99" t="str">
        <f>IFERROR(VLOOKUP(ROWS($BW$4:BW907),$BV$4:$BW$2337,2,0),"")</f>
        <v>Księżpol (pow. biłgorajski, woj. lubelskie)</v>
      </c>
      <c r="BZ907" s="98">
        <v>0</v>
      </c>
      <c r="CA907" s="98">
        <f>IF(ISNUMBER(SEARCH('ankieta ESG'!$G$188,CB907)),MAX($CA$3:CA906)+1,0)</f>
        <v>904</v>
      </c>
      <c r="CB907" s="134" t="s">
        <v>4907</v>
      </c>
      <c r="CC907" s="98">
        <v>0</v>
      </c>
      <c r="CD907" s="99" t="str">
        <f>IFERROR(VLOOKUP(ROWS($CB$4:CB907),$CA$4:$CB$2337,2,0),"")</f>
        <v>Księżpol (pow. biłgorajski, woj. lubelskie)</v>
      </c>
      <c r="CE907" s="98">
        <v>0</v>
      </c>
      <c r="CF907" s="98">
        <f>IF(ISNUMBER(SEARCH('ankieta ESG'!$G$189,CG907)),MAX($CF$3:CF906)+1,0)</f>
        <v>904</v>
      </c>
      <c r="CG907" s="134" t="s">
        <v>4907</v>
      </c>
      <c r="CH907" s="98">
        <v>0</v>
      </c>
      <c r="CI907" s="99" t="str">
        <f>IFERROR(VLOOKUP(ROWS($CG$4:CG907),$CF$4:$CG$2337,2,0),"")</f>
        <v>Księżpol (pow. biłgorajski, woj. lubelskie)</v>
      </c>
      <c r="CJ907" s="98">
        <v>0</v>
      </c>
    </row>
    <row r="908" spans="2:88">
      <c r="B908" s="98">
        <f>IF(ISNUMBER(SEARCH('ankieta ESG'!$E$11,C908)),MAX(B$3:$B907)+1,0)</f>
        <v>905</v>
      </c>
      <c r="C908" s="99" t="s">
        <v>949</v>
      </c>
      <c r="D908" s="98">
        <v>0</v>
      </c>
      <c r="E908" s="99" t="str">
        <f>IFERROR(VLOOKUP(ROWS($C$4:C908),$B$4:$C$1385,2,0),"")</f>
        <v>28.25.Z Produkcja przemysłowych urządzeń chłodniczych, wentylacyjnych i klimatyzacyjnych (PKD 2025)</v>
      </c>
      <c r="F908" s="98">
        <v>0</v>
      </c>
      <c r="AM908" s="98">
        <f>IF(ISNUMBER(SEARCH('ankieta ESG'!$G$180,AN908)),MAX(AM$3:$AM907)+1,0)</f>
        <v>905</v>
      </c>
      <c r="AN908" s="134" t="s">
        <v>4908</v>
      </c>
      <c r="AO908" s="98">
        <v>0</v>
      </c>
      <c r="AP908" s="99" t="str">
        <f>IFERROR(VLOOKUP(ROWS($AN$4:AN908),$AM$4:$AN$2337,2,0),"")</f>
        <v>Kuczbork (pow. żuromiński, woj. mazowieckie)</v>
      </c>
      <c r="AQ908" s="98">
        <v>0</v>
      </c>
      <c r="AR908" s="98">
        <f>IF(ISNUMBER(SEARCH('ankieta ESG'!$G$181,AS908)),MAX($AR$3:AR907)+1,0)</f>
        <v>905</v>
      </c>
      <c r="AS908" s="134" t="s">
        <v>4908</v>
      </c>
      <c r="AT908" s="98">
        <v>0</v>
      </c>
      <c r="AU908" s="99" t="str">
        <f>IFERROR(VLOOKUP(ROWS($AS$4:AS908),$AR$4:$AS$2337,2,0),"")</f>
        <v>Kuczbork (pow. żuromiński, woj. mazowieckie)</v>
      </c>
      <c r="AV908" s="98">
        <v>0</v>
      </c>
      <c r="AW908" s="98">
        <f>IF(ISNUMBER(SEARCH('ankieta ESG'!$G$182,AX908)),MAX($AW$3:AW907)+1,0)</f>
        <v>905</v>
      </c>
      <c r="AX908" s="134" t="s">
        <v>4908</v>
      </c>
      <c r="AY908" s="98">
        <v>0</v>
      </c>
      <c r="AZ908" s="99" t="str">
        <f>IFERROR(VLOOKUP(ROWS($AX$4:AX908),$AW$4:$AX$2337,2,0),"")</f>
        <v>Kuczbork (pow. żuromiński, woj. mazowieckie)</v>
      </c>
      <c r="BA908" s="98">
        <v>0</v>
      </c>
      <c r="BB908" s="98">
        <f>IF(ISNUMBER(SEARCH('ankieta ESG'!$G$183,BC908)),MAX($BB$3:BB907)+1,0)</f>
        <v>905</v>
      </c>
      <c r="BC908" s="134" t="s">
        <v>4908</v>
      </c>
      <c r="BD908" s="98">
        <v>0</v>
      </c>
      <c r="BE908" s="99" t="str">
        <f>IFERROR(VLOOKUP(ROWS($BC$4:BC908),$BB$4:$BC$2337,2,0),"")</f>
        <v>Kuczbork (pow. żuromiński, woj. mazowieckie)</v>
      </c>
      <c r="BF908" s="98">
        <v>0</v>
      </c>
      <c r="BG908" s="98">
        <f>IF(ISNUMBER(SEARCH('ankieta ESG'!$G$184,BH908)),MAX($BG$3:BG907)+1,0)</f>
        <v>905</v>
      </c>
      <c r="BH908" s="134" t="s">
        <v>4908</v>
      </c>
      <c r="BI908" s="98">
        <v>0</v>
      </c>
      <c r="BJ908" s="99" t="str">
        <f>IFERROR(VLOOKUP(ROWS($BH$4:BH908),$BG$4:$BH$2337,2,0),"")</f>
        <v>Kuczbork (pow. żuromiński, woj. mazowieckie)</v>
      </c>
      <c r="BK908" s="98">
        <v>0</v>
      </c>
      <c r="BL908" s="98">
        <f>IF(ISNUMBER(SEARCH('ankieta ESG'!$G$185,BM908)),MAX($BL$3:BL907)+1,0)</f>
        <v>905</v>
      </c>
      <c r="BM908" s="134" t="s">
        <v>4908</v>
      </c>
      <c r="BN908" s="98">
        <v>0</v>
      </c>
      <c r="BO908" s="99" t="str">
        <f>IFERROR(VLOOKUP(ROWS($BM$4:BM908),$BL$4:$BM$2337,2,0),"")</f>
        <v>Kuczbork (pow. żuromiński, woj. mazowieckie)</v>
      </c>
      <c r="BP908" s="98">
        <v>0</v>
      </c>
      <c r="BQ908" s="98">
        <f>IF(ISNUMBER(SEARCH('ankieta ESG'!$G$186,BR908)),MAX($BQ$3:BQ907)+1,0)</f>
        <v>905</v>
      </c>
      <c r="BR908" s="134" t="s">
        <v>4908</v>
      </c>
      <c r="BS908" s="98">
        <v>0</v>
      </c>
      <c r="BT908" s="99" t="str">
        <f>IFERROR(VLOOKUP(ROWS($BR$4:BR908),$BQ$4:$BR$2337,2,0),"")</f>
        <v>Kuczbork (pow. żuromiński, woj. mazowieckie)</v>
      </c>
      <c r="BU908" s="98">
        <v>0</v>
      </c>
      <c r="BV908" s="98">
        <f>IF(ISNUMBER(SEARCH('ankieta ESG'!$G$187,BW908)),MAX($BV$3:BV907)+1,0)</f>
        <v>905</v>
      </c>
      <c r="BW908" s="134" t="s">
        <v>4908</v>
      </c>
      <c r="BX908" s="98">
        <v>0</v>
      </c>
      <c r="BY908" s="99" t="str">
        <f>IFERROR(VLOOKUP(ROWS($BW$4:BW908),$BV$4:$BW$2337,2,0),"")</f>
        <v>Kuczbork (pow. żuromiński, woj. mazowieckie)</v>
      </c>
      <c r="BZ908" s="98">
        <v>0</v>
      </c>
      <c r="CA908" s="98">
        <f>IF(ISNUMBER(SEARCH('ankieta ESG'!$G$188,CB908)),MAX($CA$3:CA907)+1,0)</f>
        <v>905</v>
      </c>
      <c r="CB908" s="134" t="s">
        <v>4908</v>
      </c>
      <c r="CC908" s="98">
        <v>0</v>
      </c>
      <c r="CD908" s="99" t="str">
        <f>IFERROR(VLOOKUP(ROWS($CB$4:CB908),$CA$4:$CB$2337,2,0),"")</f>
        <v>Kuczbork (pow. żuromiński, woj. mazowieckie)</v>
      </c>
      <c r="CE908" s="98">
        <v>0</v>
      </c>
      <c r="CF908" s="98">
        <f>IF(ISNUMBER(SEARCH('ankieta ESG'!$G$189,CG908)),MAX($CF$3:CF907)+1,0)</f>
        <v>905</v>
      </c>
      <c r="CG908" s="134" t="s">
        <v>4908</v>
      </c>
      <c r="CH908" s="98">
        <v>0</v>
      </c>
      <c r="CI908" s="99" t="str">
        <f>IFERROR(VLOOKUP(ROWS($CG$4:CG908),$CF$4:$CG$2337,2,0),"")</f>
        <v>Kuczbork (pow. żuromiński, woj. mazowieckie)</v>
      </c>
      <c r="CJ908" s="98">
        <v>0</v>
      </c>
    </row>
    <row r="909" spans="2:88">
      <c r="B909" s="98">
        <f>IF(ISNUMBER(SEARCH('ankieta ESG'!$E$11,C909)),MAX(B$3:$B908)+1,0)</f>
        <v>906</v>
      </c>
      <c r="C909" s="99" t="s">
        <v>950</v>
      </c>
      <c r="D909" s="98">
        <v>0</v>
      </c>
      <c r="E909" s="99" t="str">
        <f>IFERROR(VLOOKUP(ROWS($C$4:C909),$B$4:$C$1385,2,0),"")</f>
        <v>28.29.Z Produkcja pozostałych maszyn ogólnego przeznaczenia, gdzie indziej niesklasyfikowana (PKD 2025)</v>
      </c>
      <c r="F909" s="98">
        <v>0</v>
      </c>
      <c r="AM909" s="98">
        <f>IF(ISNUMBER(SEARCH('ankieta ESG'!$G$180,AN909)),MAX(AM$3:$AM908)+1,0)</f>
        <v>906</v>
      </c>
      <c r="AN909" s="134" t="s">
        <v>4909</v>
      </c>
      <c r="AO909" s="98">
        <v>0</v>
      </c>
      <c r="AP909" s="99" t="str">
        <f>IFERROR(VLOOKUP(ROWS($AN$4:AN909),$AM$4:$AN$2337,2,0),"")</f>
        <v>Kudowa (pow. kłodzki, woj. dolnośląskie)</v>
      </c>
      <c r="AQ909" s="98">
        <v>0</v>
      </c>
      <c r="AR909" s="98">
        <f>IF(ISNUMBER(SEARCH('ankieta ESG'!$G$181,AS909)),MAX($AR$3:AR908)+1,0)</f>
        <v>906</v>
      </c>
      <c r="AS909" s="134" t="s">
        <v>4909</v>
      </c>
      <c r="AT909" s="98">
        <v>0</v>
      </c>
      <c r="AU909" s="99" t="str">
        <f>IFERROR(VLOOKUP(ROWS($AS$4:AS909),$AR$4:$AS$2337,2,0),"")</f>
        <v>Kudowa (pow. kłodzki, woj. dolnośląskie)</v>
      </c>
      <c r="AV909" s="98">
        <v>0</v>
      </c>
      <c r="AW909" s="98">
        <f>IF(ISNUMBER(SEARCH('ankieta ESG'!$G$182,AX909)),MAX($AW$3:AW908)+1,0)</f>
        <v>906</v>
      </c>
      <c r="AX909" s="134" t="s">
        <v>4909</v>
      </c>
      <c r="AY909" s="98">
        <v>0</v>
      </c>
      <c r="AZ909" s="99" t="str">
        <f>IFERROR(VLOOKUP(ROWS($AX$4:AX909),$AW$4:$AX$2337,2,0),"")</f>
        <v>Kudowa (pow. kłodzki, woj. dolnośląskie)</v>
      </c>
      <c r="BA909" s="98">
        <v>0</v>
      </c>
      <c r="BB909" s="98">
        <f>IF(ISNUMBER(SEARCH('ankieta ESG'!$G$183,BC909)),MAX($BB$3:BB908)+1,0)</f>
        <v>906</v>
      </c>
      <c r="BC909" s="134" t="s">
        <v>4909</v>
      </c>
      <c r="BD909" s="98">
        <v>0</v>
      </c>
      <c r="BE909" s="99" t="str">
        <f>IFERROR(VLOOKUP(ROWS($BC$4:BC909),$BB$4:$BC$2337,2,0),"")</f>
        <v>Kudowa (pow. kłodzki, woj. dolnośląskie)</v>
      </c>
      <c r="BF909" s="98">
        <v>0</v>
      </c>
      <c r="BG909" s="98">
        <f>IF(ISNUMBER(SEARCH('ankieta ESG'!$G$184,BH909)),MAX($BG$3:BG908)+1,0)</f>
        <v>906</v>
      </c>
      <c r="BH909" s="134" t="s">
        <v>4909</v>
      </c>
      <c r="BI909" s="98">
        <v>0</v>
      </c>
      <c r="BJ909" s="99" t="str">
        <f>IFERROR(VLOOKUP(ROWS($BH$4:BH909),$BG$4:$BH$2337,2,0),"")</f>
        <v>Kudowa (pow. kłodzki, woj. dolnośląskie)</v>
      </c>
      <c r="BK909" s="98">
        <v>0</v>
      </c>
      <c r="BL909" s="98">
        <f>IF(ISNUMBER(SEARCH('ankieta ESG'!$G$185,BM909)),MAX($BL$3:BL908)+1,0)</f>
        <v>906</v>
      </c>
      <c r="BM909" s="134" t="s">
        <v>4909</v>
      </c>
      <c r="BN909" s="98">
        <v>0</v>
      </c>
      <c r="BO909" s="99" t="str">
        <f>IFERROR(VLOOKUP(ROWS($BM$4:BM909),$BL$4:$BM$2337,2,0),"")</f>
        <v>Kudowa (pow. kłodzki, woj. dolnośląskie)</v>
      </c>
      <c r="BP909" s="98">
        <v>0</v>
      </c>
      <c r="BQ909" s="98">
        <f>IF(ISNUMBER(SEARCH('ankieta ESG'!$G$186,BR909)),MAX($BQ$3:BQ908)+1,0)</f>
        <v>906</v>
      </c>
      <c r="BR909" s="134" t="s">
        <v>4909</v>
      </c>
      <c r="BS909" s="98">
        <v>0</v>
      </c>
      <c r="BT909" s="99" t="str">
        <f>IFERROR(VLOOKUP(ROWS($BR$4:BR909),$BQ$4:$BR$2337,2,0),"")</f>
        <v>Kudowa (pow. kłodzki, woj. dolnośląskie)</v>
      </c>
      <c r="BU909" s="98">
        <v>0</v>
      </c>
      <c r="BV909" s="98">
        <f>IF(ISNUMBER(SEARCH('ankieta ESG'!$G$187,BW909)),MAX($BV$3:BV908)+1,0)</f>
        <v>906</v>
      </c>
      <c r="BW909" s="134" t="s">
        <v>4909</v>
      </c>
      <c r="BX909" s="98">
        <v>0</v>
      </c>
      <c r="BY909" s="99" t="str">
        <f>IFERROR(VLOOKUP(ROWS($BW$4:BW909),$BV$4:$BW$2337,2,0),"")</f>
        <v>Kudowa (pow. kłodzki, woj. dolnośląskie)</v>
      </c>
      <c r="BZ909" s="98">
        <v>0</v>
      </c>
      <c r="CA909" s="98">
        <f>IF(ISNUMBER(SEARCH('ankieta ESG'!$G$188,CB909)),MAX($CA$3:CA908)+1,0)</f>
        <v>906</v>
      </c>
      <c r="CB909" s="134" t="s">
        <v>4909</v>
      </c>
      <c r="CC909" s="98">
        <v>0</v>
      </c>
      <c r="CD909" s="99" t="str">
        <f>IFERROR(VLOOKUP(ROWS($CB$4:CB909),$CA$4:$CB$2337,2,0),"")</f>
        <v>Kudowa (pow. kłodzki, woj. dolnośląskie)</v>
      </c>
      <c r="CE909" s="98">
        <v>0</v>
      </c>
      <c r="CF909" s="98">
        <f>IF(ISNUMBER(SEARCH('ankieta ESG'!$G$189,CG909)),MAX($CF$3:CF908)+1,0)</f>
        <v>906</v>
      </c>
      <c r="CG909" s="134" t="s">
        <v>4909</v>
      </c>
      <c r="CH909" s="98">
        <v>0</v>
      </c>
      <c r="CI909" s="99" t="str">
        <f>IFERROR(VLOOKUP(ROWS($CG$4:CG909),$CF$4:$CG$2337,2,0),"")</f>
        <v>Kudowa (pow. kłodzki, woj. dolnośląskie)</v>
      </c>
      <c r="CJ909" s="98">
        <v>0</v>
      </c>
    </row>
    <row r="910" spans="2:88">
      <c r="B910" s="98">
        <f>IF(ISNUMBER(SEARCH('ankieta ESG'!$E$11,C910)),MAX(B$3:$B909)+1,0)</f>
        <v>907</v>
      </c>
      <c r="C910" s="99" t="s">
        <v>951</v>
      </c>
      <c r="D910" s="98">
        <v>0</v>
      </c>
      <c r="E910" s="99" t="str">
        <f>IFERROR(VLOOKUP(ROWS($C$4:C910),$B$4:$C$1385,2,0),"")</f>
        <v>28.30.Z Produkcja maszyn dla rolnictwa i leśnictwa (PKD 2025)</v>
      </c>
      <c r="F910" s="98">
        <v>0</v>
      </c>
      <c r="AM910" s="98">
        <f>IF(ISNUMBER(SEARCH('ankieta ESG'!$G$180,AN910)),MAX(AM$3:$AM909)+1,0)</f>
        <v>907</v>
      </c>
      <c r="AN910" s="134" t="s">
        <v>4910</v>
      </c>
      <c r="AO910" s="98">
        <v>0</v>
      </c>
      <c r="AP910" s="99" t="str">
        <f>IFERROR(VLOOKUP(ROWS($AN$4:AN910),$AM$4:$AN$2337,2,0),"")</f>
        <v>Kulesze Kościelne (pow. wysokomazowiecki, woj. podlaskie)</v>
      </c>
      <c r="AQ910" s="98">
        <v>0</v>
      </c>
      <c r="AR910" s="98">
        <f>IF(ISNUMBER(SEARCH('ankieta ESG'!$G$181,AS910)),MAX($AR$3:AR909)+1,0)</f>
        <v>907</v>
      </c>
      <c r="AS910" s="134" t="s">
        <v>4910</v>
      </c>
      <c r="AT910" s="98">
        <v>0</v>
      </c>
      <c r="AU910" s="99" t="str">
        <f>IFERROR(VLOOKUP(ROWS($AS$4:AS910),$AR$4:$AS$2337,2,0),"")</f>
        <v>Kulesze Kościelne (pow. wysokomazowiecki, woj. podlaskie)</v>
      </c>
      <c r="AV910" s="98">
        <v>0</v>
      </c>
      <c r="AW910" s="98">
        <f>IF(ISNUMBER(SEARCH('ankieta ESG'!$G$182,AX910)),MAX($AW$3:AW909)+1,0)</f>
        <v>907</v>
      </c>
      <c r="AX910" s="134" t="s">
        <v>4910</v>
      </c>
      <c r="AY910" s="98">
        <v>0</v>
      </c>
      <c r="AZ910" s="99" t="str">
        <f>IFERROR(VLOOKUP(ROWS($AX$4:AX910),$AW$4:$AX$2337,2,0),"")</f>
        <v>Kulesze Kościelne (pow. wysokomazowiecki, woj. podlaskie)</v>
      </c>
      <c r="BA910" s="98">
        <v>0</v>
      </c>
      <c r="BB910" s="98">
        <f>IF(ISNUMBER(SEARCH('ankieta ESG'!$G$183,BC910)),MAX($BB$3:BB909)+1,0)</f>
        <v>907</v>
      </c>
      <c r="BC910" s="134" t="s">
        <v>4910</v>
      </c>
      <c r="BD910" s="98">
        <v>0</v>
      </c>
      <c r="BE910" s="99" t="str">
        <f>IFERROR(VLOOKUP(ROWS($BC$4:BC910),$BB$4:$BC$2337,2,0),"")</f>
        <v>Kulesze Kościelne (pow. wysokomazowiecki, woj. podlaskie)</v>
      </c>
      <c r="BF910" s="98">
        <v>0</v>
      </c>
      <c r="BG910" s="98">
        <f>IF(ISNUMBER(SEARCH('ankieta ESG'!$G$184,BH910)),MAX($BG$3:BG909)+1,0)</f>
        <v>907</v>
      </c>
      <c r="BH910" s="134" t="s">
        <v>4910</v>
      </c>
      <c r="BI910" s="98">
        <v>0</v>
      </c>
      <c r="BJ910" s="99" t="str">
        <f>IFERROR(VLOOKUP(ROWS($BH$4:BH910),$BG$4:$BH$2337,2,0),"")</f>
        <v>Kulesze Kościelne (pow. wysokomazowiecki, woj. podlaskie)</v>
      </c>
      <c r="BK910" s="98">
        <v>0</v>
      </c>
      <c r="BL910" s="98">
        <f>IF(ISNUMBER(SEARCH('ankieta ESG'!$G$185,BM910)),MAX($BL$3:BL909)+1,0)</f>
        <v>907</v>
      </c>
      <c r="BM910" s="134" t="s">
        <v>4910</v>
      </c>
      <c r="BN910" s="98">
        <v>0</v>
      </c>
      <c r="BO910" s="99" t="str">
        <f>IFERROR(VLOOKUP(ROWS($BM$4:BM910),$BL$4:$BM$2337,2,0),"")</f>
        <v>Kulesze Kościelne (pow. wysokomazowiecki, woj. podlaskie)</v>
      </c>
      <c r="BP910" s="98">
        <v>0</v>
      </c>
      <c r="BQ910" s="98">
        <f>IF(ISNUMBER(SEARCH('ankieta ESG'!$G$186,BR910)),MAX($BQ$3:BQ909)+1,0)</f>
        <v>907</v>
      </c>
      <c r="BR910" s="134" t="s">
        <v>4910</v>
      </c>
      <c r="BS910" s="98">
        <v>0</v>
      </c>
      <c r="BT910" s="99" t="str">
        <f>IFERROR(VLOOKUP(ROWS($BR$4:BR910),$BQ$4:$BR$2337,2,0),"")</f>
        <v>Kulesze Kościelne (pow. wysokomazowiecki, woj. podlaskie)</v>
      </c>
      <c r="BU910" s="98">
        <v>0</v>
      </c>
      <c r="BV910" s="98">
        <f>IF(ISNUMBER(SEARCH('ankieta ESG'!$G$187,BW910)),MAX($BV$3:BV909)+1,0)</f>
        <v>907</v>
      </c>
      <c r="BW910" s="134" t="s">
        <v>4910</v>
      </c>
      <c r="BX910" s="98">
        <v>0</v>
      </c>
      <c r="BY910" s="99" t="str">
        <f>IFERROR(VLOOKUP(ROWS($BW$4:BW910),$BV$4:$BW$2337,2,0),"")</f>
        <v>Kulesze Kościelne (pow. wysokomazowiecki, woj. podlaskie)</v>
      </c>
      <c r="BZ910" s="98">
        <v>0</v>
      </c>
      <c r="CA910" s="98">
        <f>IF(ISNUMBER(SEARCH('ankieta ESG'!$G$188,CB910)),MAX($CA$3:CA909)+1,0)</f>
        <v>907</v>
      </c>
      <c r="CB910" s="134" t="s">
        <v>4910</v>
      </c>
      <c r="CC910" s="98">
        <v>0</v>
      </c>
      <c r="CD910" s="99" t="str">
        <f>IFERROR(VLOOKUP(ROWS($CB$4:CB910),$CA$4:$CB$2337,2,0),"")</f>
        <v>Kulesze Kościelne (pow. wysokomazowiecki, woj. podlaskie)</v>
      </c>
      <c r="CE910" s="98">
        <v>0</v>
      </c>
      <c r="CF910" s="98">
        <f>IF(ISNUMBER(SEARCH('ankieta ESG'!$G$189,CG910)),MAX($CF$3:CF909)+1,0)</f>
        <v>907</v>
      </c>
      <c r="CG910" s="134" t="s">
        <v>4910</v>
      </c>
      <c r="CH910" s="98">
        <v>0</v>
      </c>
      <c r="CI910" s="99" t="str">
        <f>IFERROR(VLOOKUP(ROWS($CG$4:CG910),$CF$4:$CG$2337,2,0),"")</f>
        <v>Kulesze Kościelne (pow. wysokomazowiecki, woj. podlaskie)</v>
      </c>
      <c r="CJ910" s="98">
        <v>0</v>
      </c>
    </row>
    <row r="911" spans="2:88">
      <c r="B911" s="98">
        <f>IF(ISNUMBER(SEARCH('ankieta ESG'!$E$11,C911)),MAX(B$3:$B910)+1,0)</f>
        <v>908</v>
      </c>
      <c r="C911" s="99" t="s">
        <v>952</v>
      </c>
      <c r="D911" s="98">
        <v>0</v>
      </c>
      <c r="E911" s="99" t="str">
        <f>IFERROR(VLOOKUP(ROWS($C$4:C911),$B$4:$C$1385,2,0),"")</f>
        <v>28.41.Z Produkcja maszyn do formowania metalu i obrabiarek do metalu (PKD 2025)</v>
      </c>
      <c r="F911" s="98">
        <v>0</v>
      </c>
      <c r="AM911" s="98">
        <f>IF(ISNUMBER(SEARCH('ankieta ESG'!$G$180,AN911)),MAX(AM$3:$AM910)+1,0)</f>
        <v>908</v>
      </c>
      <c r="AN911" s="134" t="s">
        <v>4911</v>
      </c>
      <c r="AO911" s="98">
        <v>0</v>
      </c>
      <c r="AP911" s="99" t="str">
        <f>IFERROR(VLOOKUP(ROWS($AN$4:AN911),$AM$4:$AN$2337,2,0),"")</f>
        <v>Kunice (pow. legnicki, woj. dolnośląskie)</v>
      </c>
      <c r="AQ911" s="98">
        <v>0</v>
      </c>
      <c r="AR911" s="98">
        <f>IF(ISNUMBER(SEARCH('ankieta ESG'!$G$181,AS911)),MAX($AR$3:AR910)+1,0)</f>
        <v>908</v>
      </c>
      <c r="AS911" s="134" t="s">
        <v>4911</v>
      </c>
      <c r="AT911" s="98">
        <v>0</v>
      </c>
      <c r="AU911" s="99" t="str">
        <f>IFERROR(VLOOKUP(ROWS($AS$4:AS911),$AR$4:$AS$2337,2,0),"")</f>
        <v>Kunice (pow. legnicki, woj. dolnośląskie)</v>
      </c>
      <c r="AV911" s="98">
        <v>0</v>
      </c>
      <c r="AW911" s="98">
        <f>IF(ISNUMBER(SEARCH('ankieta ESG'!$G$182,AX911)),MAX($AW$3:AW910)+1,0)</f>
        <v>908</v>
      </c>
      <c r="AX911" s="134" t="s">
        <v>4911</v>
      </c>
      <c r="AY911" s="98">
        <v>0</v>
      </c>
      <c r="AZ911" s="99" t="str">
        <f>IFERROR(VLOOKUP(ROWS($AX$4:AX911),$AW$4:$AX$2337,2,0),"")</f>
        <v>Kunice (pow. legnicki, woj. dolnośląskie)</v>
      </c>
      <c r="BA911" s="98">
        <v>0</v>
      </c>
      <c r="BB911" s="98">
        <f>IF(ISNUMBER(SEARCH('ankieta ESG'!$G$183,BC911)),MAX($BB$3:BB910)+1,0)</f>
        <v>908</v>
      </c>
      <c r="BC911" s="134" t="s">
        <v>4911</v>
      </c>
      <c r="BD911" s="98">
        <v>0</v>
      </c>
      <c r="BE911" s="99" t="str">
        <f>IFERROR(VLOOKUP(ROWS($BC$4:BC911),$BB$4:$BC$2337,2,0),"")</f>
        <v>Kunice (pow. legnicki, woj. dolnośląskie)</v>
      </c>
      <c r="BF911" s="98">
        <v>0</v>
      </c>
      <c r="BG911" s="98">
        <f>IF(ISNUMBER(SEARCH('ankieta ESG'!$G$184,BH911)),MAX($BG$3:BG910)+1,0)</f>
        <v>908</v>
      </c>
      <c r="BH911" s="134" t="s">
        <v>4911</v>
      </c>
      <c r="BI911" s="98">
        <v>0</v>
      </c>
      <c r="BJ911" s="99" t="str">
        <f>IFERROR(VLOOKUP(ROWS($BH$4:BH911),$BG$4:$BH$2337,2,0),"")</f>
        <v>Kunice (pow. legnicki, woj. dolnośląskie)</v>
      </c>
      <c r="BK911" s="98">
        <v>0</v>
      </c>
      <c r="BL911" s="98">
        <f>IF(ISNUMBER(SEARCH('ankieta ESG'!$G$185,BM911)),MAX($BL$3:BL910)+1,0)</f>
        <v>908</v>
      </c>
      <c r="BM911" s="134" t="s">
        <v>4911</v>
      </c>
      <c r="BN911" s="98">
        <v>0</v>
      </c>
      <c r="BO911" s="99" t="str">
        <f>IFERROR(VLOOKUP(ROWS($BM$4:BM911),$BL$4:$BM$2337,2,0),"")</f>
        <v>Kunice (pow. legnicki, woj. dolnośląskie)</v>
      </c>
      <c r="BP911" s="98">
        <v>0</v>
      </c>
      <c r="BQ911" s="98">
        <f>IF(ISNUMBER(SEARCH('ankieta ESG'!$G$186,BR911)),MAX($BQ$3:BQ910)+1,0)</f>
        <v>908</v>
      </c>
      <c r="BR911" s="134" t="s">
        <v>4911</v>
      </c>
      <c r="BS911" s="98">
        <v>0</v>
      </c>
      <c r="BT911" s="99" t="str">
        <f>IFERROR(VLOOKUP(ROWS($BR$4:BR911),$BQ$4:$BR$2337,2,0),"")</f>
        <v>Kunice (pow. legnicki, woj. dolnośląskie)</v>
      </c>
      <c r="BU911" s="98">
        <v>0</v>
      </c>
      <c r="BV911" s="98">
        <f>IF(ISNUMBER(SEARCH('ankieta ESG'!$G$187,BW911)),MAX($BV$3:BV910)+1,0)</f>
        <v>908</v>
      </c>
      <c r="BW911" s="134" t="s">
        <v>4911</v>
      </c>
      <c r="BX911" s="98">
        <v>0</v>
      </c>
      <c r="BY911" s="99" t="str">
        <f>IFERROR(VLOOKUP(ROWS($BW$4:BW911),$BV$4:$BW$2337,2,0),"")</f>
        <v>Kunice (pow. legnicki, woj. dolnośląskie)</v>
      </c>
      <c r="BZ911" s="98">
        <v>0</v>
      </c>
      <c r="CA911" s="98">
        <f>IF(ISNUMBER(SEARCH('ankieta ESG'!$G$188,CB911)),MAX($CA$3:CA910)+1,0)</f>
        <v>908</v>
      </c>
      <c r="CB911" s="134" t="s">
        <v>4911</v>
      </c>
      <c r="CC911" s="98">
        <v>0</v>
      </c>
      <c r="CD911" s="99" t="str">
        <f>IFERROR(VLOOKUP(ROWS($CB$4:CB911),$CA$4:$CB$2337,2,0),"")</f>
        <v>Kunice (pow. legnicki, woj. dolnośląskie)</v>
      </c>
      <c r="CE911" s="98">
        <v>0</v>
      </c>
      <c r="CF911" s="98">
        <f>IF(ISNUMBER(SEARCH('ankieta ESG'!$G$189,CG911)),MAX($CF$3:CF910)+1,0)</f>
        <v>908</v>
      </c>
      <c r="CG911" s="134" t="s">
        <v>4911</v>
      </c>
      <c r="CH911" s="98">
        <v>0</v>
      </c>
      <c r="CI911" s="99" t="str">
        <f>IFERROR(VLOOKUP(ROWS($CG$4:CG911),$CF$4:$CG$2337,2,0),"")</f>
        <v>Kunice (pow. legnicki, woj. dolnośląskie)</v>
      </c>
      <c r="CJ911" s="98">
        <v>0</v>
      </c>
    </row>
    <row r="912" spans="2:88">
      <c r="B912" s="98">
        <f>IF(ISNUMBER(SEARCH('ankieta ESG'!$E$11,C912)),MAX(B$3:$B911)+1,0)</f>
        <v>909</v>
      </c>
      <c r="C912" s="99" t="s">
        <v>953</v>
      </c>
      <c r="D912" s="98">
        <v>0</v>
      </c>
      <c r="E912" s="99" t="str">
        <f>IFERROR(VLOOKUP(ROWS($C$4:C912),$B$4:$C$1385,2,0),"")</f>
        <v>28.42.Z Produkcja pozostałych narzędzi mechanicznych (PKD 2025)</v>
      </c>
      <c r="F912" s="98">
        <v>0</v>
      </c>
      <c r="AM912" s="98">
        <f>IF(ISNUMBER(SEARCH('ankieta ESG'!$G$180,AN912)),MAX(AM$3:$AM911)+1,0)</f>
        <v>909</v>
      </c>
      <c r="AN912" s="134" t="s">
        <v>4912</v>
      </c>
      <c r="AO912" s="98">
        <v>0</v>
      </c>
      <c r="AP912" s="99" t="str">
        <f>IFERROR(VLOOKUP(ROWS($AN$4:AN912),$AM$4:$AN$2337,2,0),"")</f>
        <v>Kunów (pow. ostrowiecki, woj. świętokrzyskie)</v>
      </c>
      <c r="AQ912" s="98">
        <v>0</v>
      </c>
      <c r="AR912" s="98">
        <f>IF(ISNUMBER(SEARCH('ankieta ESG'!$G$181,AS912)),MAX($AR$3:AR911)+1,0)</f>
        <v>909</v>
      </c>
      <c r="AS912" s="134" t="s">
        <v>4912</v>
      </c>
      <c r="AT912" s="98">
        <v>0</v>
      </c>
      <c r="AU912" s="99" t="str">
        <f>IFERROR(VLOOKUP(ROWS($AS$4:AS912),$AR$4:$AS$2337,2,0),"")</f>
        <v>Kunów (pow. ostrowiecki, woj. świętokrzyskie)</v>
      </c>
      <c r="AV912" s="98">
        <v>0</v>
      </c>
      <c r="AW912" s="98">
        <f>IF(ISNUMBER(SEARCH('ankieta ESG'!$G$182,AX912)),MAX($AW$3:AW911)+1,0)</f>
        <v>909</v>
      </c>
      <c r="AX912" s="134" t="s">
        <v>4912</v>
      </c>
      <c r="AY912" s="98">
        <v>0</v>
      </c>
      <c r="AZ912" s="99" t="str">
        <f>IFERROR(VLOOKUP(ROWS($AX$4:AX912),$AW$4:$AX$2337,2,0),"")</f>
        <v>Kunów (pow. ostrowiecki, woj. świętokrzyskie)</v>
      </c>
      <c r="BA912" s="98">
        <v>0</v>
      </c>
      <c r="BB912" s="98">
        <f>IF(ISNUMBER(SEARCH('ankieta ESG'!$G$183,BC912)),MAX($BB$3:BB911)+1,0)</f>
        <v>909</v>
      </c>
      <c r="BC912" s="134" t="s">
        <v>4912</v>
      </c>
      <c r="BD912" s="98">
        <v>0</v>
      </c>
      <c r="BE912" s="99" t="str">
        <f>IFERROR(VLOOKUP(ROWS($BC$4:BC912),$BB$4:$BC$2337,2,0),"")</f>
        <v>Kunów (pow. ostrowiecki, woj. świętokrzyskie)</v>
      </c>
      <c r="BF912" s="98">
        <v>0</v>
      </c>
      <c r="BG912" s="98">
        <f>IF(ISNUMBER(SEARCH('ankieta ESG'!$G$184,BH912)),MAX($BG$3:BG911)+1,0)</f>
        <v>909</v>
      </c>
      <c r="BH912" s="134" t="s">
        <v>4912</v>
      </c>
      <c r="BI912" s="98">
        <v>0</v>
      </c>
      <c r="BJ912" s="99" t="str">
        <f>IFERROR(VLOOKUP(ROWS($BH$4:BH912),$BG$4:$BH$2337,2,0),"")</f>
        <v>Kunów (pow. ostrowiecki, woj. świętokrzyskie)</v>
      </c>
      <c r="BK912" s="98">
        <v>0</v>
      </c>
      <c r="BL912" s="98">
        <f>IF(ISNUMBER(SEARCH('ankieta ESG'!$G$185,BM912)),MAX($BL$3:BL911)+1,0)</f>
        <v>909</v>
      </c>
      <c r="BM912" s="134" t="s">
        <v>4912</v>
      </c>
      <c r="BN912" s="98">
        <v>0</v>
      </c>
      <c r="BO912" s="99" t="str">
        <f>IFERROR(VLOOKUP(ROWS($BM$4:BM912),$BL$4:$BM$2337,2,0),"")</f>
        <v>Kunów (pow. ostrowiecki, woj. świętokrzyskie)</v>
      </c>
      <c r="BP912" s="98">
        <v>0</v>
      </c>
      <c r="BQ912" s="98">
        <f>IF(ISNUMBER(SEARCH('ankieta ESG'!$G$186,BR912)),MAX($BQ$3:BQ911)+1,0)</f>
        <v>909</v>
      </c>
      <c r="BR912" s="134" t="s">
        <v>4912</v>
      </c>
      <c r="BS912" s="98">
        <v>0</v>
      </c>
      <c r="BT912" s="99" t="str">
        <f>IFERROR(VLOOKUP(ROWS($BR$4:BR912),$BQ$4:$BR$2337,2,0),"")</f>
        <v>Kunów (pow. ostrowiecki, woj. świętokrzyskie)</v>
      </c>
      <c r="BU912" s="98">
        <v>0</v>
      </c>
      <c r="BV912" s="98">
        <f>IF(ISNUMBER(SEARCH('ankieta ESG'!$G$187,BW912)),MAX($BV$3:BV911)+1,0)</f>
        <v>909</v>
      </c>
      <c r="BW912" s="134" t="s">
        <v>4912</v>
      </c>
      <c r="BX912" s="98">
        <v>0</v>
      </c>
      <c r="BY912" s="99" t="str">
        <f>IFERROR(VLOOKUP(ROWS($BW$4:BW912),$BV$4:$BW$2337,2,0),"")</f>
        <v>Kunów (pow. ostrowiecki, woj. świętokrzyskie)</v>
      </c>
      <c r="BZ912" s="98">
        <v>0</v>
      </c>
      <c r="CA912" s="98">
        <f>IF(ISNUMBER(SEARCH('ankieta ESG'!$G$188,CB912)),MAX($CA$3:CA911)+1,0)</f>
        <v>909</v>
      </c>
      <c r="CB912" s="134" t="s">
        <v>4912</v>
      </c>
      <c r="CC912" s="98">
        <v>0</v>
      </c>
      <c r="CD912" s="99" t="str">
        <f>IFERROR(VLOOKUP(ROWS($CB$4:CB912),$CA$4:$CB$2337,2,0),"")</f>
        <v>Kunów (pow. ostrowiecki, woj. świętokrzyskie)</v>
      </c>
      <c r="CE912" s="98">
        <v>0</v>
      </c>
      <c r="CF912" s="98">
        <f>IF(ISNUMBER(SEARCH('ankieta ESG'!$G$189,CG912)),MAX($CF$3:CF911)+1,0)</f>
        <v>909</v>
      </c>
      <c r="CG912" s="134" t="s">
        <v>4912</v>
      </c>
      <c r="CH912" s="98">
        <v>0</v>
      </c>
      <c r="CI912" s="99" t="str">
        <f>IFERROR(VLOOKUP(ROWS($CG$4:CG912),$CF$4:$CG$2337,2,0),"")</f>
        <v>Kunów (pow. ostrowiecki, woj. świętokrzyskie)</v>
      </c>
      <c r="CJ912" s="98">
        <v>0</v>
      </c>
    </row>
    <row r="913" spans="2:88">
      <c r="B913" s="98">
        <f>IF(ISNUMBER(SEARCH('ankieta ESG'!$E$11,C913)),MAX(B$3:$B912)+1,0)</f>
        <v>910</v>
      </c>
      <c r="C913" s="99" t="s">
        <v>954</v>
      </c>
      <c r="D913" s="98">
        <v>0</v>
      </c>
      <c r="E913" s="99" t="str">
        <f>IFERROR(VLOOKUP(ROWS($C$4:C913),$B$4:$C$1385,2,0),"")</f>
        <v>28.91.Z Produkcja maszyn dla metalurgii (PKD 2025)</v>
      </c>
      <c r="F913" s="98">
        <v>0</v>
      </c>
      <c r="AM913" s="98">
        <f>IF(ISNUMBER(SEARCH('ankieta ESG'!$G$180,AN913)),MAX(AM$3:$AM912)+1,0)</f>
        <v>910</v>
      </c>
      <c r="AN913" s="134" t="s">
        <v>4913</v>
      </c>
      <c r="AO913" s="98">
        <v>0</v>
      </c>
      <c r="AP913" s="99" t="str">
        <f>IFERROR(VLOOKUP(ROWS($AN$4:AN913),$AM$4:$AN$2337,2,0),"")</f>
        <v>Kurów (pow. puławski, woj. lubelskie)</v>
      </c>
      <c r="AQ913" s="98">
        <v>0</v>
      </c>
      <c r="AR913" s="98">
        <f>IF(ISNUMBER(SEARCH('ankieta ESG'!$G$181,AS913)),MAX($AR$3:AR912)+1,0)</f>
        <v>910</v>
      </c>
      <c r="AS913" s="134" t="s">
        <v>4913</v>
      </c>
      <c r="AT913" s="98">
        <v>0</v>
      </c>
      <c r="AU913" s="99" t="str">
        <f>IFERROR(VLOOKUP(ROWS($AS$4:AS913),$AR$4:$AS$2337,2,0),"")</f>
        <v>Kurów (pow. puławski, woj. lubelskie)</v>
      </c>
      <c r="AV913" s="98">
        <v>0</v>
      </c>
      <c r="AW913" s="98">
        <f>IF(ISNUMBER(SEARCH('ankieta ESG'!$G$182,AX913)),MAX($AW$3:AW912)+1,0)</f>
        <v>910</v>
      </c>
      <c r="AX913" s="134" t="s">
        <v>4913</v>
      </c>
      <c r="AY913" s="98">
        <v>0</v>
      </c>
      <c r="AZ913" s="99" t="str">
        <f>IFERROR(VLOOKUP(ROWS($AX$4:AX913),$AW$4:$AX$2337,2,0),"")</f>
        <v>Kurów (pow. puławski, woj. lubelskie)</v>
      </c>
      <c r="BA913" s="98">
        <v>0</v>
      </c>
      <c r="BB913" s="98">
        <f>IF(ISNUMBER(SEARCH('ankieta ESG'!$G$183,BC913)),MAX($BB$3:BB912)+1,0)</f>
        <v>910</v>
      </c>
      <c r="BC913" s="134" t="s">
        <v>4913</v>
      </c>
      <c r="BD913" s="98">
        <v>0</v>
      </c>
      <c r="BE913" s="99" t="str">
        <f>IFERROR(VLOOKUP(ROWS($BC$4:BC913),$BB$4:$BC$2337,2,0),"")</f>
        <v>Kurów (pow. puławski, woj. lubelskie)</v>
      </c>
      <c r="BF913" s="98">
        <v>0</v>
      </c>
      <c r="BG913" s="98">
        <f>IF(ISNUMBER(SEARCH('ankieta ESG'!$G$184,BH913)),MAX($BG$3:BG912)+1,0)</f>
        <v>910</v>
      </c>
      <c r="BH913" s="134" t="s">
        <v>4913</v>
      </c>
      <c r="BI913" s="98">
        <v>0</v>
      </c>
      <c r="BJ913" s="99" t="str">
        <f>IFERROR(VLOOKUP(ROWS($BH$4:BH913),$BG$4:$BH$2337,2,0),"")</f>
        <v>Kurów (pow. puławski, woj. lubelskie)</v>
      </c>
      <c r="BK913" s="98">
        <v>0</v>
      </c>
      <c r="BL913" s="98">
        <f>IF(ISNUMBER(SEARCH('ankieta ESG'!$G$185,BM913)),MAX($BL$3:BL912)+1,0)</f>
        <v>910</v>
      </c>
      <c r="BM913" s="134" t="s">
        <v>4913</v>
      </c>
      <c r="BN913" s="98">
        <v>0</v>
      </c>
      <c r="BO913" s="99" t="str">
        <f>IFERROR(VLOOKUP(ROWS($BM$4:BM913),$BL$4:$BM$2337,2,0),"")</f>
        <v>Kurów (pow. puławski, woj. lubelskie)</v>
      </c>
      <c r="BP913" s="98">
        <v>0</v>
      </c>
      <c r="BQ913" s="98">
        <f>IF(ISNUMBER(SEARCH('ankieta ESG'!$G$186,BR913)),MAX($BQ$3:BQ912)+1,0)</f>
        <v>910</v>
      </c>
      <c r="BR913" s="134" t="s">
        <v>4913</v>
      </c>
      <c r="BS913" s="98">
        <v>0</v>
      </c>
      <c r="BT913" s="99" t="str">
        <f>IFERROR(VLOOKUP(ROWS($BR$4:BR913),$BQ$4:$BR$2337,2,0),"")</f>
        <v>Kurów (pow. puławski, woj. lubelskie)</v>
      </c>
      <c r="BU913" s="98">
        <v>0</v>
      </c>
      <c r="BV913" s="98">
        <f>IF(ISNUMBER(SEARCH('ankieta ESG'!$G$187,BW913)),MAX($BV$3:BV912)+1,0)</f>
        <v>910</v>
      </c>
      <c r="BW913" s="134" t="s">
        <v>4913</v>
      </c>
      <c r="BX913" s="98">
        <v>0</v>
      </c>
      <c r="BY913" s="99" t="str">
        <f>IFERROR(VLOOKUP(ROWS($BW$4:BW913),$BV$4:$BW$2337,2,0),"")</f>
        <v>Kurów (pow. puławski, woj. lubelskie)</v>
      </c>
      <c r="BZ913" s="98">
        <v>0</v>
      </c>
      <c r="CA913" s="98">
        <f>IF(ISNUMBER(SEARCH('ankieta ESG'!$G$188,CB913)),MAX($CA$3:CA912)+1,0)</f>
        <v>910</v>
      </c>
      <c r="CB913" s="134" t="s">
        <v>4913</v>
      </c>
      <c r="CC913" s="98">
        <v>0</v>
      </c>
      <c r="CD913" s="99" t="str">
        <f>IFERROR(VLOOKUP(ROWS($CB$4:CB913),$CA$4:$CB$2337,2,0),"")</f>
        <v>Kurów (pow. puławski, woj. lubelskie)</v>
      </c>
      <c r="CE913" s="98">
        <v>0</v>
      </c>
      <c r="CF913" s="98">
        <f>IF(ISNUMBER(SEARCH('ankieta ESG'!$G$189,CG913)),MAX($CF$3:CF912)+1,0)</f>
        <v>910</v>
      </c>
      <c r="CG913" s="134" t="s">
        <v>4913</v>
      </c>
      <c r="CH913" s="98">
        <v>0</v>
      </c>
      <c r="CI913" s="99" t="str">
        <f>IFERROR(VLOOKUP(ROWS($CG$4:CG913),$CF$4:$CG$2337,2,0),"")</f>
        <v>Kurów (pow. puławski, woj. lubelskie)</v>
      </c>
      <c r="CJ913" s="98">
        <v>0</v>
      </c>
    </row>
    <row r="914" spans="2:88">
      <c r="B914" s="98">
        <f>IF(ISNUMBER(SEARCH('ankieta ESG'!$E$11,C914)),MAX(B$3:$B913)+1,0)</f>
        <v>911</v>
      </c>
      <c r="C914" s="99" t="s">
        <v>955</v>
      </c>
      <c r="D914" s="98">
        <v>0</v>
      </c>
      <c r="E914" s="99" t="str">
        <f>IFERROR(VLOOKUP(ROWS($C$4:C914),$B$4:$C$1385,2,0),"")</f>
        <v>28.92.Z Produkcja maszyn dla górnictwa i do wydobywania oraz budownictwa (PKD 2025)</v>
      </c>
      <c r="F914" s="98">
        <v>0</v>
      </c>
      <c r="AM914" s="98">
        <f>IF(ISNUMBER(SEARCH('ankieta ESG'!$G$180,AN914)),MAX(AM$3:$AM913)+1,0)</f>
        <v>911</v>
      </c>
      <c r="AN914" s="134" t="s">
        <v>4914</v>
      </c>
      <c r="AO914" s="98">
        <v>0</v>
      </c>
      <c r="AP914" s="99" t="str">
        <f>IFERROR(VLOOKUP(ROWS($AN$4:AN914),$AM$4:$AN$2337,2,0),"")</f>
        <v>Kuryłówka (pow. leżajski, woj. podkarpackie)</v>
      </c>
      <c r="AQ914" s="98">
        <v>0</v>
      </c>
      <c r="AR914" s="98">
        <f>IF(ISNUMBER(SEARCH('ankieta ESG'!$G$181,AS914)),MAX($AR$3:AR913)+1,0)</f>
        <v>911</v>
      </c>
      <c r="AS914" s="134" t="s">
        <v>4914</v>
      </c>
      <c r="AT914" s="98">
        <v>0</v>
      </c>
      <c r="AU914" s="99" t="str">
        <f>IFERROR(VLOOKUP(ROWS($AS$4:AS914),$AR$4:$AS$2337,2,0),"")</f>
        <v>Kuryłówka (pow. leżajski, woj. podkarpackie)</v>
      </c>
      <c r="AV914" s="98">
        <v>0</v>
      </c>
      <c r="AW914" s="98">
        <f>IF(ISNUMBER(SEARCH('ankieta ESG'!$G$182,AX914)),MAX($AW$3:AW913)+1,0)</f>
        <v>911</v>
      </c>
      <c r="AX914" s="134" t="s">
        <v>4914</v>
      </c>
      <c r="AY914" s="98">
        <v>0</v>
      </c>
      <c r="AZ914" s="99" t="str">
        <f>IFERROR(VLOOKUP(ROWS($AX$4:AX914),$AW$4:$AX$2337,2,0),"")</f>
        <v>Kuryłówka (pow. leżajski, woj. podkarpackie)</v>
      </c>
      <c r="BA914" s="98">
        <v>0</v>
      </c>
      <c r="BB914" s="98">
        <f>IF(ISNUMBER(SEARCH('ankieta ESG'!$G$183,BC914)),MAX($BB$3:BB913)+1,0)</f>
        <v>911</v>
      </c>
      <c r="BC914" s="134" t="s">
        <v>4914</v>
      </c>
      <c r="BD914" s="98">
        <v>0</v>
      </c>
      <c r="BE914" s="99" t="str">
        <f>IFERROR(VLOOKUP(ROWS($BC$4:BC914),$BB$4:$BC$2337,2,0),"")</f>
        <v>Kuryłówka (pow. leżajski, woj. podkarpackie)</v>
      </c>
      <c r="BF914" s="98">
        <v>0</v>
      </c>
      <c r="BG914" s="98">
        <f>IF(ISNUMBER(SEARCH('ankieta ESG'!$G$184,BH914)),MAX($BG$3:BG913)+1,0)</f>
        <v>911</v>
      </c>
      <c r="BH914" s="134" t="s">
        <v>4914</v>
      </c>
      <c r="BI914" s="98">
        <v>0</v>
      </c>
      <c r="BJ914" s="99" t="str">
        <f>IFERROR(VLOOKUP(ROWS($BH$4:BH914),$BG$4:$BH$2337,2,0),"")</f>
        <v>Kuryłówka (pow. leżajski, woj. podkarpackie)</v>
      </c>
      <c r="BK914" s="98">
        <v>0</v>
      </c>
      <c r="BL914" s="98">
        <f>IF(ISNUMBER(SEARCH('ankieta ESG'!$G$185,BM914)),MAX($BL$3:BL913)+1,0)</f>
        <v>911</v>
      </c>
      <c r="BM914" s="134" t="s">
        <v>4914</v>
      </c>
      <c r="BN914" s="98">
        <v>0</v>
      </c>
      <c r="BO914" s="99" t="str">
        <f>IFERROR(VLOOKUP(ROWS($BM$4:BM914),$BL$4:$BM$2337,2,0),"")</f>
        <v>Kuryłówka (pow. leżajski, woj. podkarpackie)</v>
      </c>
      <c r="BP914" s="98">
        <v>0</v>
      </c>
      <c r="BQ914" s="98">
        <f>IF(ISNUMBER(SEARCH('ankieta ESG'!$G$186,BR914)),MAX($BQ$3:BQ913)+1,0)</f>
        <v>911</v>
      </c>
      <c r="BR914" s="134" t="s">
        <v>4914</v>
      </c>
      <c r="BS914" s="98">
        <v>0</v>
      </c>
      <c r="BT914" s="99" t="str">
        <f>IFERROR(VLOOKUP(ROWS($BR$4:BR914),$BQ$4:$BR$2337,2,0),"")</f>
        <v>Kuryłówka (pow. leżajski, woj. podkarpackie)</v>
      </c>
      <c r="BU914" s="98">
        <v>0</v>
      </c>
      <c r="BV914" s="98">
        <f>IF(ISNUMBER(SEARCH('ankieta ESG'!$G$187,BW914)),MAX($BV$3:BV913)+1,0)</f>
        <v>911</v>
      </c>
      <c r="BW914" s="134" t="s">
        <v>4914</v>
      </c>
      <c r="BX914" s="98">
        <v>0</v>
      </c>
      <c r="BY914" s="99" t="str">
        <f>IFERROR(VLOOKUP(ROWS($BW$4:BW914),$BV$4:$BW$2337,2,0),"")</f>
        <v>Kuryłówka (pow. leżajski, woj. podkarpackie)</v>
      </c>
      <c r="BZ914" s="98">
        <v>0</v>
      </c>
      <c r="CA914" s="98">
        <f>IF(ISNUMBER(SEARCH('ankieta ESG'!$G$188,CB914)),MAX($CA$3:CA913)+1,0)</f>
        <v>911</v>
      </c>
      <c r="CB914" s="134" t="s">
        <v>4914</v>
      </c>
      <c r="CC914" s="98">
        <v>0</v>
      </c>
      <c r="CD914" s="99" t="str">
        <f>IFERROR(VLOOKUP(ROWS($CB$4:CB914),$CA$4:$CB$2337,2,0),"")</f>
        <v>Kuryłówka (pow. leżajski, woj. podkarpackie)</v>
      </c>
      <c r="CE914" s="98">
        <v>0</v>
      </c>
      <c r="CF914" s="98">
        <f>IF(ISNUMBER(SEARCH('ankieta ESG'!$G$189,CG914)),MAX($CF$3:CF913)+1,0)</f>
        <v>911</v>
      </c>
      <c r="CG914" s="134" t="s">
        <v>4914</v>
      </c>
      <c r="CH914" s="98">
        <v>0</v>
      </c>
      <c r="CI914" s="99" t="str">
        <f>IFERROR(VLOOKUP(ROWS($CG$4:CG914),$CF$4:$CG$2337,2,0),"")</f>
        <v>Kuryłówka (pow. leżajski, woj. podkarpackie)</v>
      </c>
      <c r="CJ914" s="98">
        <v>0</v>
      </c>
    </row>
    <row r="915" spans="2:88">
      <c r="B915" s="98">
        <f>IF(ISNUMBER(SEARCH('ankieta ESG'!$E$11,C915)),MAX(B$3:$B914)+1,0)</f>
        <v>912</v>
      </c>
      <c r="C915" s="99" t="s">
        <v>956</v>
      </c>
      <c r="D915" s="98">
        <v>0</v>
      </c>
      <c r="E915" s="99" t="str">
        <f>IFERROR(VLOOKUP(ROWS($C$4:C915),$B$4:$C$1385,2,0),"")</f>
        <v>28.93.Z Produkcja maszyn stosowanych w przetwórstwie żywności, tytoniu i produkcji napojów (PKD 2025)</v>
      </c>
      <c r="F915" s="98">
        <v>0</v>
      </c>
      <c r="AM915" s="98">
        <f>IF(ISNUMBER(SEARCH('ankieta ESG'!$G$180,AN915)),MAX(AM$3:$AM914)+1,0)</f>
        <v>912</v>
      </c>
      <c r="AN915" s="134" t="s">
        <v>4915</v>
      </c>
      <c r="AO915" s="98">
        <v>0</v>
      </c>
      <c r="AP915" s="99" t="str">
        <f>IFERROR(VLOOKUP(ROWS($AN$4:AN915),$AM$4:$AN$2337,2,0),"")</f>
        <v>Kurzętnik (pow. nowomiejski, woj. warmińsko-mazurskie)</v>
      </c>
      <c r="AQ915" s="98">
        <v>0</v>
      </c>
      <c r="AR915" s="98">
        <f>IF(ISNUMBER(SEARCH('ankieta ESG'!$G$181,AS915)),MAX($AR$3:AR914)+1,0)</f>
        <v>912</v>
      </c>
      <c r="AS915" s="134" t="s">
        <v>4915</v>
      </c>
      <c r="AT915" s="98">
        <v>0</v>
      </c>
      <c r="AU915" s="99" t="str">
        <f>IFERROR(VLOOKUP(ROWS($AS$4:AS915),$AR$4:$AS$2337,2,0),"")</f>
        <v>Kurzętnik (pow. nowomiejski, woj. warmińsko-mazurskie)</v>
      </c>
      <c r="AV915" s="98">
        <v>0</v>
      </c>
      <c r="AW915" s="98">
        <f>IF(ISNUMBER(SEARCH('ankieta ESG'!$G$182,AX915)),MAX($AW$3:AW914)+1,0)</f>
        <v>912</v>
      </c>
      <c r="AX915" s="134" t="s">
        <v>4915</v>
      </c>
      <c r="AY915" s="98">
        <v>0</v>
      </c>
      <c r="AZ915" s="99" t="str">
        <f>IFERROR(VLOOKUP(ROWS($AX$4:AX915),$AW$4:$AX$2337,2,0),"")</f>
        <v>Kurzętnik (pow. nowomiejski, woj. warmińsko-mazurskie)</v>
      </c>
      <c r="BA915" s="98">
        <v>0</v>
      </c>
      <c r="BB915" s="98">
        <f>IF(ISNUMBER(SEARCH('ankieta ESG'!$G$183,BC915)),MAX($BB$3:BB914)+1,0)</f>
        <v>912</v>
      </c>
      <c r="BC915" s="134" t="s">
        <v>4915</v>
      </c>
      <c r="BD915" s="98">
        <v>0</v>
      </c>
      <c r="BE915" s="99" t="str">
        <f>IFERROR(VLOOKUP(ROWS($BC$4:BC915),$BB$4:$BC$2337,2,0),"")</f>
        <v>Kurzętnik (pow. nowomiejski, woj. warmińsko-mazurskie)</v>
      </c>
      <c r="BF915" s="98">
        <v>0</v>
      </c>
      <c r="BG915" s="98">
        <f>IF(ISNUMBER(SEARCH('ankieta ESG'!$G$184,BH915)),MAX($BG$3:BG914)+1,0)</f>
        <v>912</v>
      </c>
      <c r="BH915" s="134" t="s">
        <v>4915</v>
      </c>
      <c r="BI915" s="98">
        <v>0</v>
      </c>
      <c r="BJ915" s="99" t="str">
        <f>IFERROR(VLOOKUP(ROWS($BH$4:BH915),$BG$4:$BH$2337,2,0),"")</f>
        <v>Kurzętnik (pow. nowomiejski, woj. warmińsko-mazurskie)</v>
      </c>
      <c r="BK915" s="98">
        <v>0</v>
      </c>
      <c r="BL915" s="98">
        <f>IF(ISNUMBER(SEARCH('ankieta ESG'!$G$185,BM915)),MAX($BL$3:BL914)+1,0)</f>
        <v>912</v>
      </c>
      <c r="BM915" s="134" t="s">
        <v>4915</v>
      </c>
      <c r="BN915" s="98">
        <v>0</v>
      </c>
      <c r="BO915" s="99" t="str">
        <f>IFERROR(VLOOKUP(ROWS($BM$4:BM915),$BL$4:$BM$2337,2,0),"")</f>
        <v>Kurzętnik (pow. nowomiejski, woj. warmińsko-mazurskie)</v>
      </c>
      <c r="BP915" s="98">
        <v>0</v>
      </c>
      <c r="BQ915" s="98">
        <f>IF(ISNUMBER(SEARCH('ankieta ESG'!$G$186,BR915)),MAX($BQ$3:BQ914)+1,0)</f>
        <v>912</v>
      </c>
      <c r="BR915" s="134" t="s">
        <v>4915</v>
      </c>
      <c r="BS915" s="98">
        <v>0</v>
      </c>
      <c r="BT915" s="99" t="str">
        <f>IFERROR(VLOOKUP(ROWS($BR$4:BR915),$BQ$4:$BR$2337,2,0),"")</f>
        <v>Kurzętnik (pow. nowomiejski, woj. warmińsko-mazurskie)</v>
      </c>
      <c r="BU915" s="98">
        <v>0</v>
      </c>
      <c r="BV915" s="98">
        <f>IF(ISNUMBER(SEARCH('ankieta ESG'!$G$187,BW915)),MAX($BV$3:BV914)+1,0)</f>
        <v>912</v>
      </c>
      <c r="BW915" s="134" t="s">
        <v>4915</v>
      </c>
      <c r="BX915" s="98">
        <v>0</v>
      </c>
      <c r="BY915" s="99" t="str">
        <f>IFERROR(VLOOKUP(ROWS($BW$4:BW915),$BV$4:$BW$2337,2,0),"")</f>
        <v>Kurzętnik (pow. nowomiejski, woj. warmińsko-mazurskie)</v>
      </c>
      <c r="BZ915" s="98">
        <v>0</v>
      </c>
      <c r="CA915" s="98">
        <f>IF(ISNUMBER(SEARCH('ankieta ESG'!$G$188,CB915)),MAX($CA$3:CA914)+1,0)</f>
        <v>912</v>
      </c>
      <c r="CB915" s="134" t="s">
        <v>4915</v>
      </c>
      <c r="CC915" s="98">
        <v>0</v>
      </c>
      <c r="CD915" s="99" t="str">
        <f>IFERROR(VLOOKUP(ROWS($CB$4:CB915),$CA$4:$CB$2337,2,0),"")</f>
        <v>Kurzętnik (pow. nowomiejski, woj. warmińsko-mazurskie)</v>
      </c>
      <c r="CE915" s="98">
        <v>0</v>
      </c>
      <c r="CF915" s="98">
        <f>IF(ISNUMBER(SEARCH('ankieta ESG'!$G$189,CG915)),MAX($CF$3:CF914)+1,0)</f>
        <v>912</v>
      </c>
      <c r="CG915" s="134" t="s">
        <v>4915</v>
      </c>
      <c r="CH915" s="98">
        <v>0</v>
      </c>
      <c r="CI915" s="99" t="str">
        <f>IFERROR(VLOOKUP(ROWS($CG$4:CG915),$CF$4:$CG$2337,2,0),"")</f>
        <v>Kurzętnik (pow. nowomiejski, woj. warmińsko-mazurskie)</v>
      </c>
      <c r="CJ915" s="98">
        <v>0</v>
      </c>
    </row>
    <row r="916" spans="2:88">
      <c r="B916" s="98">
        <f>IF(ISNUMBER(SEARCH('ankieta ESG'!$E$11,C916)),MAX(B$3:$B915)+1,0)</f>
        <v>913</v>
      </c>
      <c r="C916" s="99" t="s">
        <v>957</v>
      </c>
      <c r="D916" s="98">
        <v>0</v>
      </c>
      <c r="E916" s="99" t="str">
        <f>IFERROR(VLOOKUP(ROWS($C$4:C916),$B$4:$C$1385,2,0),"")</f>
        <v>28.94.Z Produkcja maszyn dla przemysłu tekstylnego, odzieżowego i skórzanego (PKD 2025)</v>
      </c>
      <c r="F916" s="98">
        <v>0</v>
      </c>
      <c r="AM916" s="98">
        <f>IF(ISNUMBER(SEARCH('ankieta ESG'!$G$180,AN916)),MAX(AM$3:$AM915)+1,0)</f>
        <v>913</v>
      </c>
      <c r="AN916" s="134" t="s">
        <v>4916</v>
      </c>
      <c r="AO916" s="98">
        <v>0</v>
      </c>
      <c r="AP916" s="99" t="str">
        <f>IFERROR(VLOOKUP(ROWS($AN$4:AN916),$AM$4:$AN$2337,2,0),"")</f>
        <v>Kuślin (pow. nowotomyski, woj. wielkopolskie)</v>
      </c>
      <c r="AQ916" s="98">
        <v>0</v>
      </c>
      <c r="AR916" s="98">
        <f>IF(ISNUMBER(SEARCH('ankieta ESG'!$G$181,AS916)),MAX($AR$3:AR915)+1,0)</f>
        <v>913</v>
      </c>
      <c r="AS916" s="134" t="s">
        <v>4916</v>
      </c>
      <c r="AT916" s="98">
        <v>0</v>
      </c>
      <c r="AU916" s="99" t="str">
        <f>IFERROR(VLOOKUP(ROWS($AS$4:AS916),$AR$4:$AS$2337,2,0),"")</f>
        <v>Kuślin (pow. nowotomyski, woj. wielkopolskie)</v>
      </c>
      <c r="AV916" s="98">
        <v>0</v>
      </c>
      <c r="AW916" s="98">
        <f>IF(ISNUMBER(SEARCH('ankieta ESG'!$G$182,AX916)),MAX($AW$3:AW915)+1,0)</f>
        <v>913</v>
      </c>
      <c r="AX916" s="134" t="s">
        <v>4916</v>
      </c>
      <c r="AY916" s="98">
        <v>0</v>
      </c>
      <c r="AZ916" s="99" t="str">
        <f>IFERROR(VLOOKUP(ROWS($AX$4:AX916),$AW$4:$AX$2337,2,0),"")</f>
        <v>Kuślin (pow. nowotomyski, woj. wielkopolskie)</v>
      </c>
      <c r="BA916" s="98">
        <v>0</v>
      </c>
      <c r="BB916" s="98">
        <f>IF(ISNUMBER(SEARCH('ankieta ESG'!$G$183,BC916)),MAX($BB$3:BB915)+1,0)</f>
        <v>913</v>
      </c>
      <c r="BC916" s="134" t="s">
        <v>4916</v>
      </c>
      <c r="BD916" s="98">
        <v>0</v>
      </c>
      <c r="BE916" s="99" t="str">
        <f>IFERROR(VLOOKUP(ROWS($BC$4:BC916),$BB$4:$BC$2337,2,0),"")</f>
        <v>Kuślin (pow. nowotomyski, woj. wielkopolskie)</v>
      </c>
      <c r="BF916" s="98">
        <v>0</v>
      </c>
      <c r="BG916" s="98">
        <f>IF(ISNUMBER(SEARCH('ankieta ESG'!$G$184,BH916)),MAX($BG$3:BG915)+1,0)</f>
        <v>913</v>
      </c>
      <c r="BH916" s="134" t="s">
        <v>4916</v>
      </c>
      <c r="BI916" s="98">
        <v>0</v>
      </c>
      <c r="BJ916" s="99" t="str">
        <f>IFERROR(VLOOKUP(ROWS($BH$4:BH916),$BG$4:$BH$2337,2,0),"")</f>
        <v>Kuślin (pow. nowotomyski, woj. wielkopolskie)</v>
      </c>
      <c r="BK916" s="98">
        <v>0</v>
      </c>
      <c r="BL916" s="98">
        <f>IF(ISNUMBER(SEARCH('ankieta ESG'!$G$185,BM916)),MAX($BL$3:BL915)+1,0)</f>
        <v>913</v>
      </c>
      <c r="BM916" s="134" t="s">
        <v>4916</v>
      </c>
      <c r="BN916" s="98">
        <v>0</v>
      </c>
      <c r="BO916" s="99" t="str">
        <f>IFERROR(VLOOKUP(ROWS($BM$4:BM916),$BL$4:$BM$2337,2,0),"")</f>
        <v>Kuślin (pow. nowotomyski, woj. wielkopolskie)</v>
      </c>
      <c r="BP916" s="98">
        <v>0</v>
      </c>
      <c r="BQ916" s="98">
        <f>IF(ISNUMBER(SEARCH('ankieta ESG'!$G$186,BR916)),MAX($BQ$3:BQ915)+1,0)</f>
        <v>913</v>
      </c>
      <c r="BR916" s="134" t="s">
        <v>4916</v>
      </c>
      <c r="BS916" s="98">
        <v>0</v>
      </c>
      <c r="BT916" s="99" t="str">
        <f>IFERROR(VLOOKUP(ROWS($BR$4:BR916),$BQ$4:$BR$2337,2,0),"")</f>
        <v>Kuślin (pow. nowotomyski, woj. wielkopolskie)</v>
      </c>
      <c r="BU916" s="98">
        <v>0</v>
      </c>
      <c r="BV916" s="98">
        <f>IF(ISNUMBER(SEARCH('ankieta ESG'!$G$187,BW916)),MAX($BV$3:BV915)+1,0)</f>
        <v>913</v>
      </c>
      <c r="BW916" s="134" t="s">
        <v>4916</v>
      </c>
      <c r="BX916" s="98">
        <v>0</v>
      </c>
      <c r="BY916" s="99" t="str">
        <f>IFERROR(VLOOKUP(ROWS($BW$4:BW916),$BV$4:$BW$2337,2,0),"")</f>
        <v>Kuślin (pow. nowotomyski, woj. wielkopolskie)</v>
      </c>
      <c r="BZ916" s="98">
        <v>0</v>
      </c>
      <c r="CA916" s="98">
        <f>IF(ISNUMBER(SEARCH('ankieta ESG'!$G$188,CB916)),MAX($CA$3:CA915)+1,0)</f>
        <v>913</v>
      </c>
      <c r="CB916" s="134" t="s">
        <v>4916</v>
      </c>
      <c r="CC916" s="98">
        <v>0</v>
      </c>
      <c r="CD916" s="99" t="str">
        <f>IFERROR(VLOOKUP(ROWS($CB$4:CB916),$CA$4:$CB$2337,2,0),"")</f>
        <v>Kuślin (pow. nowotomyski, woj. wielkopolskie)</v>
      </c>
      <c r="CE916" s="98">
        <v>0</v>
      </c>
      <c r="CF916" s="98">
        <f>IF(ISNUMBER(SEARCH('ankieta ESG'!$G$189,CG916)),MAX($CF$3:CF915)+1,0)</f>
        <v>913</v>
      </c>
      <c r="CG916" s="134" t="s">
        <v>4916</v>
      </c>
      <c r="CH916" s="98">
        <v>0</v>
      </c>
      <c r="CI916" s="99" t="str">
        <f>IFERROR(VLOOKUP(ROWS($CG$4:CG916),$CF$4:$CG$2337,2,0),"")</f>
        <v>Kuślin (pow. nowotomyski, woj. wielkopolskie)</v>
      </c>
      <c r="CJ916" s="98">
        <v>0</v>
      </c>
    </row>
    <row r="917" spans="2:88">
      <c r="B917" s="98">
        <f>IF(ISNUMBER(SEARCH('ankieta ESG'!$E$11,C917)),MAX(B$3:$B916)+1,0)</f>
        <v>914</v>
      </c>
      <c r="C917" s="99" t="s">
        <v>958</v>
      </c>
      <c r="D917" s="98">
        <v>0</v>
      </c>
      <c r="E917" s="99" t="str">
        <f>IFERROR(VLOOKUP(ROWS($C$4:C917),$B$4:$C$1385,2,0),"")</f>
        <v>28.95.Z Produkcja maszyn dla przemysłu papierniczego (PKD 2025)</v>
      </c>
      <c r="F917" s="98">
        <v>0</v>
      </c>
      <c r="AM917" s="98">
        <f>IF(ISNUMBER(SEARCH('ankieta ESG'!$G$180,AN917)),MAX(AM$3:$AM916)+1,0)</f>
        <v>914</v>
      </c>
      <c r="AN917" s="134" t="s">
        <v>4917</v>
      </c>
      <c r="AO917" s="98">
        <v>0</v>
      </c>
      <c r="AP917" s="99" t="str">
        <f>IFERROR(VLOOKUP(ROWS($AN$4:AN917),$AM$4:$AN$2337,2,0),"")</f>
        <v>Kutno (pow. kutnowski, woj. łódzkie)</v>
      </c>
      <c r="AQ917" s="98">
        <v>0</v>
      </c>
      <c r="AR917" s="98">
        <f>IF(ISNUMBER(SEARCH('ankieta ESG'!$G$181,AS917)),MAX($AR$3:AR916)+1,0)</f>
        <v>914</v>
      </c>
      <c r="AS917" s="134" t="s">
        <v>4917</v>
      </c>
      <c r="AT917" s="98">
        <v>0</v>
      </c>
      <c r="AU917" s="99" t="str">
        <f>IFERROR(VLOOKUP(ROWS($AS$4:AS917),$AR$4:$AS$2337,2,0),"")</f>
        <v>Kutno (pow. kutnowski, woj. łódzkie)</v>
      </c>
      <c r="AV917" s="98">
        <v>0</v>
      </c>
      <c r="AW917" s="98">
        <f>IF(ISNUMBER(SEARCH('ankieta ESG'!$G$182,AX917)),MAX($AW$3:AW916)+1,0)</f>
        <v>914</v>
      </c>
      <c r="AX917" s="134" t="s">
        <v>4917</v>
      </c>
      <c r="AY917" s="98">
        <v>0</v>
      </c>
      <c r="AZ917" s="99" t="str">
        <f>IFERROR(VLOOKUP(ROWS($AX$4:AX917),$AW$4:$AX$2337,2,0),"")</f>
        <v>Kutno (pow. kutnowski, woj. łódzkie)</v>
      </c>
      <c r="BA917" s="98">
        <v>0</v>
      </c>
      <c r="BB917" s="98">
        <f>IF(ISNUMBER(SEARCH('ankieta ESG'!$G$183,BC917)),MAX($BB$3:BB916)+1,0)</f>
        <v>914</v>
      </c>
      <c r="BC917" s="134" t="s">
        <v>4917</v>
      </c>
      <c r="BD917" s="98">
        <v>0</v>
      </c>
      <c r="BE917" s="99" t="str">
        <f>IFERROR(VLOOKUP(ROWS($BC$4:BC917),$BB$4:$BC$2337,2,0),"")</f>
        <v>Kutno (pow. kutnowski, woj. łódzkie)</v>
      </c>
      <c r="BF917" s="98">
        <v>0</v>
      </c>
      <c r="BG917" s="98">
        <f>IF(ISNUMBER(SEARCH('ankieta ESG'!$G$184,BH917)),MAX($BG$3:BG916)+1,0)</f>
        <v>914</v>
      </c>
      <c r="BH917" s="134" t="s">
        <v>4917</v>
      </c>
      <c r="BI917" s="98">
        <v>0</v>
      </c>
      <c r="BJ917" s="99" t="str">
        <f>IFERROR(VLOOKUP(ROWS($BH$4:BH917),$BG$4:$BH$2337,2,0),"")</f>
        <v>Kutno (pow. kutnowski, woj. łódzkie)</v>
      </c>
      <c r="BK917" s="98">
        <v>0</v>
      </c>
      <c r="BL917" s="98">
        <f>IF(ISNUMBER(SEARCH('ankieta ESG'!$G$185,BM917)),MAX($BL$3:BL916)+1,0)</f>
        <v>914</v>
      </c>
      <c r="BM917" s="134" t="s">
        <v>4917</v>
      </c>
      <c r="BN917" s="98">
        <v>0</v>
      </c>
      <c r="BO917" s="99" t="str">
        <f>IFERROR(VLOOKUP(ROWS($BM$4:BM917),$BL$4:$BM$2337,2,0),"")</f>
        <v>Kutno (pow. kutnowski, woj. łódzkie)</v>
      </c>
      <c r="BP917" s="98">
        <v>0</v>
      </c>
      <c r="BQ917" s="98">
        <f>IF(ISNUMBER(SEARCH('ankieta ESG'!$G$186,BR917)),MAX($BQ$3:BQ916)+1,0)</f>
        <v>914</v>
      </c>
      <c r="BR917" s="134" t="s">
        <v>4917</v>
      </c>
      <c r="BS917" s="98">
        <v>0</v>
      </c>
      <c r="BT917" s="99" t="str">
        <f>IFERROR(VLOOKUP(ROWS($BR$4:BR917),$BQ$4:$BR$2337,2,0),"")</f>
        <v>Kutno (pow. kutnowski, woj. łódzkie)</v>
      </c>
      <c r="BU917" s="98">
        <v>0</v>
      </c>
      <c r="BV917" s="98">
        <f>IF(ISNUMBER(SEARCH('ankieta ESG'!$G$187,BW917)),MAX($BV$3:BV916)+1,0)</f>
        <v>914</v>
      </c>
      <c r="BW917" s="134" t="s">
        <v>4917</v>
      </c>
      <c r="BX917" s="98">
        <v>0</v>
      </c>
      <c r="BY917" s="99" t="str">
        <f>IFERROR(VLOOKUP(ROWS($BW$4:BW917),$BV$4:$BW$2337,2,0),"")</f>
        <v>Kutno (pow. kutnowski, woj. łódzkie)</v>
      </c>
      <c r="BZ917" s="98">
        <v>0</v>
      </c>
      <c r="CA917" s="98">
        <f>IF(ISNUMBER(SEARCH('ankieta ESG'!$G$188,CB917)),MAX($CA$3:CA916)+1,0)</f>
        <v>914</v>
      </c>
      <c r="CB917" s="134" t="s">
        <v>4917</v>
      </c>
      <c r="CC917" s="98">
        <v>0</v>
      </c>
      <c r="CD917" s="99" t="str">
        <f>IFERROR(VLOOKUP(ROWS($CB$4:CB917),$CA$4:$CB$2337,2,0),"")</f>
        <v>Kutno (pow. kutnowski, woj. łódzkie)</v>
      </c>
      <c r="CE917" s="98">
        <v>0</v>
      </c>
      <c r="CF917" s="98">
        <f>IF(ISNUMBER(SEARCH('ankieta ESG'!$G$189,CG917)),MAX($CF$3:CF916)+1,0)</f>
        <v>914</v>
      </c>
      <c r="CG917" s="134" t="s">
        <v>4917</v>
      </c>
      <c r="CH917" s="98">
        <v>0</v>
      </c>
      <c r="CI917" s="99" t="str">
        <f>IFERROR(VLOOKUP(ROWS($CG$4:CG917),$CF$4:$CG$2337,2,0),"")</f>
        <v>Kutno (pow. kutnowski, woj. łódzkie)</v>
      </c>
      <c r="CJ917" s="98">
        <v>0</v>
      </c>
    </row>
    <row r="918" spans="2:88">
      <c r="B918" s="98">
        <f>IF(ISNUMBER(SEARCH('ankieta ESG'!$E$11,C918)),MAX(B$3:$B917)+1,0)</f>
        <v>915</v>
      </c>
      <c r="C918" s="99" t="s">
        <v>959</v>
      </c>
      <c r="D918" s="98">
        <v>0</v>
      </c>
      <c r="E918" s="99" t="str">
        <f>IFERROR(VLOOKUP(ROWS($C$4:C918),$B$4:$C$1385,2,0),"")</f>
        <v>28.96.Z Produkcja maszyn do obróbki gumy lub tworzyw sztucznych (PKD 2025)</v>
      </c>
      <c r="F918" s="98">
        <v>0</v>
      </c>
      <c r="AM918" s="98">
        <f>IF(ISNUMBER(SEARCH('ankieta ESG'!$G$180,AN918)),MAX(AM$3:$AM917)+1,0)</f>
        <v>915</v>
      </c>
      <c r="AN918" s="134" t="s">
        <v>4918</v>
      </c>
      <c r="AO918" s="98">
        <v>0</v>
      </c>
      <c r="AP918" s="99" t="str">
        <f>IFERROR(VLOOKUP(ROWS($AN$4:AN918),$AM$4:$AN$2337,2,0),"")</f>
        <v>Kuźnia Raciborska (pow. raciborski, woj. śląskie)</v>
      </c>
      <c r="AQ918" s="98">
        <v>0</v>
      </c>
      <c r="AR918" s="98">
        <f>IF(ISNUMBER(SEARCH('ankieta ESG'!$G$181,AS918)),MAX($AR$3:AR917)+1,0)</f>
        <v>915</v>
      </c>
      <c r="AS918" s="134" t="s">
        <v>4918</v>
      </c>
      <c r="AT918" s="98">
        <v>0</v>
      </c>
      <c r="AU918" s="99" t="str">
        <f>IFERROR(VLOOKUP(ROWS($AS$4:AS918),$AR$4:$AS$2337,2,0),"")</f>
        <v>Kuźnia Raciborska (pow. raciborski, woj. śląskie)</v>
      </c>
      <c r="AV918" s="98">
        <v>0</v>
      </c>
      <c r="AW918" s="98">
        <f>IF(ISNUMBER(SEARCH('ankieta ESG'!$G$182,AX918)),MAX($AW$3:AW917)+1,0)</f>
        <v>915</v>
      </c>
      <c r="AX918" s="134" t="s">
        <v>4918</v>
      </c>
      <c r="AY918" s="98">
        <v>0</v>
      </c>
      <c r="AZ918" s="99" t="str">
        <f>IFERROR(VLOOKUP(ROWS($AX$4:AX918),$AW$4:$AX$2337,2,0),"")</f>
        <v>Kuźnia Raciborska (pow. raciborski, woj. śląskie)</v>
      </c>
      <c r="BA918" s="98">
        <v>0</v>
      </c>
      <c r="BB918" s="98">
        <f>IF(ISNUMBER(SEARCH('ankieta ESG'!$G$183,BC918)),MAX($BB$3:BB917)+1,0)</f>
        <v>915</v>
      </c>
      <c r="BC918" s="134" t="s">
        <v>4918</v>
      </c>
      <c r="BD918" s="98">
        <v>0</v>
      </c>
      <c r="BE918" s="99" t="str">
        <f>IFERROR(VLOOKUP(ROWS($BC$4:BC918),$BB$4:$BC$2337,2,0),"")</f>
        <v>Kuźnia Raciborska (pow. raciborski, woj. śląskie)</v>
      </c>
      <c r="BF918" s="98">
        <v>0</v>
      </c>
      <c r="BG918" s="98">
        <f>IF(ISNUMBER(SEARCH('ankieta ESG'!$G$184,BH918)),MAX($BG$3:BG917)+1,0)</f>
        <v>915</v>
      </c>
      <c r="BH918" s="134" t="s">
        <v>4918</v>
      </c>
      <c r="BI918" s="98">
        <v>0</v>
      </c>
      <c r="BJ918" s="99" t="str">
        <f>IFERROR(VLOOKUP(ROWS($BH$4:BH918),$BG$4:$BH$2337,2,0),"")</f>
        <v>Kuźnia Raciborska (pow. raciborski, woj. śląskie)</v>
      </c>
      <c r="BK918" s="98">
        <v>0</v>
      </c>
      <c r="BL918" s="98">
        <f>IF(ISNUMBER(SEARCH('ankieta ESG'!$G$185,BM918)),MAX($BL$3:BL917)+1,0)</f>
        <v>915</v>
      </c>
      <c r="BM918" s="134" t="s">
        <v>4918</v>
      </c>
      <c r="BN918" s="98">
        <v>0</v>
      </c>
      <c r="BO918" s="99" t="str">
        <f>IFERROR(VLOOKUP(ROWS($BM$4:BM918),$BL$4:$BM$2337,2,0),"")</f>
        <v>Kuźnia Raciborska (pow. raciborski, woj. śląskie)</v>
      </c>
      <c r="BP918" s="98">
        <v>0</v>
      </c>
      <c r="BQ918" s="98">
        <f>IF(ISNUMBER(SEARCH('ankieta ESG'!$G$186,BR918)),MAX($BQ$3:BQ917)+1,0)</f>
        <v>915</v>
      </c>
      <c r="BR918" s="134" t="s">
        <v>4918</v>
      </c>
      <c r="BS918" s="98">
        <v>0</v>
      </c>
      <c r="BT918" s="99" t="str">
        <f>IFERROR(VLOOKUP(ROWS($BR$4:BR918),$BQ$4:$BR$2337,2,0),"")</f>
        <v>Kuźnia Raciborska (pow. raciborski, woj. śląskie)</v>
      </c>
      <c r="BU918" s="98">
        <v>0</v>
      </c>
      <c r="BV918" s="98">
        <f>IF(ISNUMBER(SEARCH('ankieta ESG'!$G$187,BW918)),MAX($BV$3:BV917)+1,0)</f>
        <v>915</v>
      </c>
      <c r="BW918" s="134" t="s">
        <v>4918</v>
      </c>
      <c r="BX918" s="98">
        <v>0</v>
      </c>
      <c r="BY918" s="99" t="str">
        <f>IFERROR(VLOOKUP(ROWS($BW$4:BW918),$BV$4:$BW$2337,2,0),"")</f>
        <v>Kuźnia Raciborska (pow. raciborski, woj. śląskie)</v>
      </c>
      <c r="BZ918" s="98">
        <v>0</v>
      </c>
      <c r="CA918" s="98">
        <f>IF(ISNUMBER(SEARCH('ankieta ESG'!$G$188,CB918)),MAX($CA$3:CA917)+1,0)</f>
        <v>915</v>
      </c>
      <c r="CB918" s="134" t="s">
        <v>4918</v>
      </c>
      <c r="CC918" s="98">
        <v>0</v>
      </c>
      <c r="CD918" s="99" t="str">
        <f>IFERROR(VLOOKUP(ROWS($CB$4:CB918),$CA$4:$CB$2337,2,0),"")</f>
        <v>Kuźnia Raciborska (pow. raciborski, woj. śląskie)</v>
      </c>
      <c r="CE918" s="98">
        <v>0</v>
      </c>
      <c r="CF918" s="98">
        <f>IF(ISNUMBER(SEARCH('ankieta ESG'!$G$189,CG918)),MAX($CF$3:CF917)+1,0)</f>
        <v>915</v>
      </c>
      <c r="CG918" s="134" t="s">
        <v>4918</v>
      </c>
      <c r="CH918" s="98">
        <v>0</v>
      </c>
      <c r="CI918" s="99" t="str">
        <f>IFERROR(VLOOKUP(ROWS($CG$4:CG918),$CF$4:$CG$2337,2,0),"")</f>
        <v>Kuźnia Raciborska (pow. raciborski, woj. śląskie)</v>
      </c>
      <c r="CJ918" s="98">
        <v>0</v>
      </c>
    </row>
    <row r="919" spans="2:88">
      <c r="B919" s="98">
        <f>IF(ISNUMBER(SEARCH('ankieta ESG'!$E$11,C919)),MAX(B$3:$B918)+1,0)</f>
        <v>916</v>
      </c>
      <c r="C919" s="99" t="s">
        <v>960</v>
      </c>
      <c r="D919" s="98">
        <v>0</v>
      </c>
      <c r="E919" s="99" t="str">
        <f>IFERROR(VLOOKUP(ROWS($C$4:C919),$B$4:$C$1385,2,0),"")</f>
        <v>28.97.Z Produkcja maszyn do wytwarzania przyrostowego (PKD 2025)</v>
      </c>
      <c r="F919" s="98">
        <v>0</v>
      </c>
      <c r="AM919" s="98">
        <f>IF(ISNUMBER(SEARCH('ankieta ESG'!$G$180,AN919)),MAX(AM$3:$AM918)+1,0)</f>
        <v>916</v>
      </c>
      <c r="AN919" s="134" t="s">
        <v>4919</v>
      </c>
      <c r="AO919" s="98">
        <v>0</v>
      </c>
      <c r="AP919" s="99" t="str">
        <f>IFERROR(VLOOKUP(ROWS($AN$4:AN919),$AM$4:$AN$2337,2,0),"")</f>
        <v>Kuźnica (pow. sokólski, woj. podlaskie)</v>
      </c>
      <c r="AQ919" s="98">
        <v>0</v>
      </c>
      <c r="AR919" s="98">
        <f>IF(ISNUMBER(SEARCH('ankieta ESG'!$G$181,AS919)),MAX($AR$3:AR918)+1,0)</f>
        <v>916</v>
      </c>
      <c r="AS919" s="134" t="s">
        <v>4919</v>
      </c>
      <c r="AT919" s="98">
        <v>0</v>
      </c>
      <c r="AU919" s="99" t="str">
        <f>IFERROR(VLOOKUP(ROWS($AS$4:AS919),$AR$4:$AS$2337,2,0),"")</f>
        <v>Kuźnica (pow. sokólski, woj. podlaskie)</v>
      </c>
      <c r="AV919" s="98">
        <v>0</v>
      </c>
      <c r="AW919" s="98">
        <f>IF(ISNUMBER(SEARCH('ankieta ESG'!$G$182,AX919)),MAX($AW$3:AW918)+1,0)</f>
        <v>916</v>
      </c>
      <c r="AX919" s="134" t="s">
        <v>4919</v>
      </c>
      <c r="AY919" s="98">
        <v>0</v>
      </c>
      <c r="AZ919" s="99" t="str">
        <f>IFERROR(VLOOKUP(ROWS($AX$4:AX919),$AW$4:$AX$2337,2,0),"")</f>
        <v>Kuźnica (pow. sokólski, woj. podlaskie)</v>
      </c>
      <c r="BA919" s="98">
        <v>0</v>
      </c>
      <c r="BB919" s="98">
        <f>IF(ISNUMBER(SEARCH('ankieta ESG'!$G$183,BC919)),MAX($BB$3:BB918)+1,0)</f>
        <v>916</v>
      </c>
      <c r="BC919" s="134" t="s">
        <v>4919</v>
      </c>
      <c r="BD919" s="98">
        <v>0</v>
      </c>
      <c r="BE919" s="99" t="str">
        <f>IFERROR(VLOOKUP(ROWS($BC$4:BC919),$BB$4:$BC$2337,2,0),"")</f>
        <v>Kuźnica (pow. sokólski, woj. podlaskie)</v>
      </c>
      <c r="BF919" s="98">
        <v>0</v>
      </c>
      <c r="BG919" s="98">
        <f>IF(ISNUMBER(SEARCH('ankieta ESG'!$G$184,BH919)),MAX($BG$3:BG918)+1,0)</f>
        <v>916</v>
      </c>
      <c r="BH919" s="134" t="s">
        <v>4919</v>
      </c>
      <c r="BI919" s="98">
        <v>0</v>
      </c>
      <c r="BJ919" s="99" t="str">
        <f>IFERROR(VLOOKUP(ROWS($BH$4:BH919),$BG$4:$BH$2337,2,0),"")</f>
        <v>Kuźnica (pow. sokólski, woj. podlaskie)</v>
      </c>
      <c r="BK919" s="98">
        <v>0</v>
      </c>
      <c r="BL919" s="98">
        <f>IF(ISNUMBER(SEARCH('ankieta ESG'!$G$185,BM919)),MAX($BL$3:BL918)+1,0)</f>
        <v>916</v>
      </c>
      <c r="BM919" s="134" t="s">
        <v>4919</v>
      </c>
      <c r="BN919" s="98">
        <v>0</v>
      </c>
      <c r="BO919" s="99" t="str">
        <f>IFERROR(VLOOKUP(ROWS($BM$4:BM919),$BL$4:$BM$2337,2,0),"")</f>
        <v>Kuźnica (pow. sokólski, woj. podlaskie)</v>
      </c>
      <c r="BP919" s="98">
        <v>0</v>
      </c>
      <c r="BQ919" s="98">
        <f>IF(ISNUMBER(SEARCH('ankieta ESG'!$G$186,BR919)),MAX($BQ$3:BQ918)+1,0)</f>
        <v>916</v>
      </c>
      <c r="BR919" s="134" t="s">
        <v>4919</v>
      </c>
      <c r="BS919" s="98">
        <v>0</v>
      </c>
      <c r="BT919" s="99" t="str">
        <f>IFERROR(VLOOKUP(ROWS($BR$4:BR919),$BQ$4:$BR$2337,2,0),"")</f>
        <v>Kuźnica (pow. sokólski, woj. podlaskie)</v>
      </c>
      <c r="BU919" s="98">
        <v>0</v>
      </c>
      <c r="BV919" s="98">
        <f>IF(ISNUMBER(SEARCH('ankieta ESG'!$G$187,BW919)),MAX($BV$3:BV918)+1,0)</f>
        <v>916</v>
      </c>
      <c r="BW919" s="134" t="s">
        <v>4919</v>
      </c>
      <c r="BX919" s="98">
        <v>0</v>
      </c>
      <c r="BY919" s="99" t="str">
        <f>IFERROR(VLOOKUP(ROWS($BW$4:BW919),$BV$4:$BW$2337,2,0),"")</f>
        <v>Kuźnica (pow. sokólski, woj. podlaskie)</v>
      </c>
      <c r="BZ919" s="98">
        <v>0</v>
      </c>
      <c r="CA919" s="98">
        <f>IF(ISNUMBER(SEARCH('ankieta ESG'!$G$188,CB919)),MAX($CA$3:CA918)+1,0)</f>
        <v>916</v>
      </c>
      <c r="CB919" s="134" t="s">
        <v>4919</v>
      </c>
      <c r="CC919" s="98">
        <v>0</v>
      </c>
      <c r="CD919" s="99" t="str">
        <f>IFERROR(VLOOKUP(ROWS($CB$4:CB919),$CA$4:$CB$2337,2,0),"")</f>
        <v>Kuźnica (pow. sokólski, woj. podlaskie)</v>
      </c>
      <c r="CE919" s="98">
        <v>0</v>
      </c>
      <c r="CF919" s="98">
        <f>IF(ISNUMBER(SEARCH('ankieta ESG'!$G$189,CG919)),MAX($CF$3:CF918)+1,0)</f>
        <v>916</v>
      </c>
      <c r="CG919" s="134" t="s">
        <v>4919</v>
      </c>
      <c r="CH919" s="98">
        <v>0</v>
      </c>
      <c r="CI919" s="99" t="str">
        <f>IFERROR(VLOOKUP(ROWS($CG$4:CG919),$CF$4:$CG$2337,2,0),"")</f>
        <v>Kuźnica (pow. sokólski, woj. podlaskie)</v>
      </c>
      <c r="CJ919" s="98">
        <v>0</v>
      </c>
    </row>
    <row r="920" spans="2:88">
      <c r="B920" s="98">
        <f>IF(ISNUMBER(SEARCH('ankieta ESG'!$E$11,C920)),MAX(B$3:$B919)+1,0)</f>
        <v>917</v>
      </c>
      <c r="C920" s="99" t="s">
        <v>961</v>
      </c>
      <c r="D920" s="98">
        <v>0</v>
      </c>
      <c r="E920" s="99" t="str">
        <f>IFERROR(VLOOKUP(ROWS($C$4:C920),$B$4:$C$1385,2,0),"")</f>
        <v>28.99.Z Produkcja pozostałych maszyn specjalnego przeznaczenia, gdzie indziej niesklasyfikowana (PKD 2025)</v>
      </c>
      <c r="F920" s="98">
        <v>0</v>
      </c>
      <c r="AM920" s="98">
        <f>IF(ISNUMBER(SEARCH('ankieta ESG'!$G$180,AN920)),MAX(AM$3:$AM919)+1,0)</f>
        <v>917</v>
      </c>
      <c r="AN920" s="134" t="s">
        <v>4920</v>
      </c>
      <c r="AO920" s="98">
        <v>0</v>
      </c>
      <c r="AP920" s="99" t="str">
        <f>IFERROR(VLOOKUP(ROWS($AN$4:AN920),$AM$4:$AN$2337,2,0),"")</f>
        <v>Kwidzyn (pow. kwidzyński, woj. pomorskie)</v>
      </c>
      <c r="AQ920" s="98">
        <v>0</v>
      </c>
      <c r="AR920" s="98">
        <f>IF(ISNUMBER(SEARCH('ankieta ESG'!$G$181,AS920)),MAX($AR$3:AR919)+1,0)</f>
        <v>917</v>
      </c>
      <c r="AS920" s="134" t="s">
        <v>4920</v>
      </c>
      <c r="AT920" s="98">
        <v>0</v>
      </c>
      <c r="AU920" s="99" t="str">
        <f>IFERROR(VLOOKUP(ROWS($AS$4:AS920),$AR$4:$AS$2337,2,0),"")</f>
        <v>Kwidzyn (pow. kwidzyński, woj. pomorskie)</v>
      </c>
      <c r="AV920" s="98">
        <v>0</v>
      </c>
      <c r="AW920" s="98">
        <f>IF(ISNUMBER(SEARCH('ankieta ESG'!$G$182,AX920)),MAX($AW$3:AW919)+1,0)</f>
        <v>917</v>
      </c>
      <c r="AX920" s="134" t="s">
        <v>4920</v>
      </c>
      <c r="AY920" s="98">
        <v>0</v>
      </c>
      <c r="AZ920" s="99" t="str">
        <f>IFERROR(VLOOKUP(ROWS($AX$4:AX920),$AW$4:$AX$2337,2,0),"")</f>
        <v>Kwidzyn (pow. kwidzyński, woj. pomorskie)</v>
      </c>
      <c r="BA920" s="98">
        <v>0</v>
      </c>
      <c r="BB920" s="98">
        <f>IF(ISNUMBER(SEARCH('ankieta ESG'!$G$183,BC920)),MAX($BB$3:BB919)+1,0)</f>
        <v>917</v>
      </c>
      <c r="BC920" s="134" t="s">
        <v>4920</v>
      </c>
      <c r="BD920" s="98">
        <v>0</v>
      </c>
      <c r="BE920" s="99" t="str">
        <f>IFERROR(VLOOKUP(ROWS($BC$4:BC920),$BB$4:$BC$2337,2,0),"")</f>
        <v>Kwidzyn (pow. kwidzyński, woj. pomorskie)</v>
      </c>
      <c r="BF920" s="98">
        <v>0</v>
      </c>
      <c r="BG920" s="98">
        <f>IF(ISNUMBER(SEARCH('ankieta ESG'!$G$184,BH920)),MAX($BG$3:BG919)+1,0)</f>
        <v>917</v>
      </c>
      <c r="BH920" s="134" t="s">
        <v>4920</v>
      </c>
      <c r="BI920" s="98">
        <v>0</v>
      </c>
      <c r="BJ920" s="99" t="str">
        <f>IFERROR(VLOOKUP(ROWS($BH$4:BH920),$BG$4:$BH$2337,2,0),"")</f>
        <v>Kwidzyn (pow. kwidzyński, woj. pomorskie)</v>
      </c>
      <c r="BK920" s="98">
        <v>0</v>
      </c>
      <c r="BL920" s="98">
        <f>IF(ISNUMBER(SEARCH('ankieta ESG'!$G$185,BM920)),MAX($BL$3:BL919)+1,0)</f>
        <v>917</v>
      </c>
      <c r="BM920" s="134" t="s">
        <v>4920</v>
      </c>
      <c r="BN920" s="98">
        <v>0</v>
      </c>
      <c r="BO920" s="99" t="str">
        <f>IFERROR(VLOOKUP(ROWS($BM$4:BM920),$BL$4:$BM$2337,2,0),"")</f>
        <v>Kwidzyn (pow. kwidzyński, woj. pomorskie)</v>
      </c>
      <c r="BP920" s="98">
        <v>0</v>
      </c>
      <c r="BQ920" s="98">
        <f>IF(ISNUMBER(SEARCH('ankieta ESG'!$G$186,BR920)),MAX($BQ$3:BQ919)+1,0)</f>
        <v>917</v>
      </c>
      <c r="BR920" s="134" t="s">
        <v>4920</v>
      </c>
      <c r="BS920" s="98">
        <v>0</v>
      </c>
      <c r="BT920" s="99" t="str">
        <f>IFERROR(VLOOKUP(ROWS($BR$4:BR920),$BQ$4:$BR$2337,2,0),"")</f>
        <v>Kwidzyn (pow. kwidzyński, woj. pomorskie)</v>
      </c>
      <c r="BU920" s="98">
        <v>0</v>
      </c>
      <c r="BV920" s="98">
        <f>IF(ISNUMBER(SEARCH('ankieta ESG'!$G$187,BW920)),MAX($BV$3:BV919)+1,0)</f>
        <v>917</v>
      </c>
      <c r="BW920" s="134" t="s">
        <v>4920</v>
      </c>
      <c r="BX920" s="98">
        <v>0</v>
      </c>
      <c r="BY920" s="99" t="str">
        <f>IFERROR(VLOOKUP(ROWS($BW$4:BW920),$BV$4:$BW$2337,2,0),"")</f>
        <v>Kwidzyn (pow. kwidzyński, woj. pomorskie)</v>
      </c>
      <c r="BZ920" s="98">
        <v>0</v>
      </c>
      <c r="CA920" s="98">
        <f>IF(ISNUMBER(SEARCH('ankieta ESG'!$G$188,CB920)),MAX($CA$3:CA919)+1,0)</f>
        <v>917</v>
      </c>
      <c r="CB920" s="134" t="s">
        <v>4920</v>
      </c>
      <c r="CC920" s="98">
        <v>0</v>
      </c>
      <c r="CD920" s="99" t="str">
        <f>IFERROR(VLOOKUP(ROWS($CB$4:CB920),$CA$4:$CB$2337,2,0),"")</f>
        <v>Kwidzyn (pow. kwidzyński, woj. pomorskie)</v>
      </c>
      <c r="CE920" s="98">
        <v>0</v>
      </c>
      <c r="CF920" s="98">
        <f>IF(ISNUMBER(SEARCH('ankieta ESG'!$G$189,CG920)),MAX($CF$3:CF919)+1,0)</f>
        <v>917</v>
      </c>
      <c r="CG920" s="134" t="s">
        <v>4920</v>
      </c>
      <c r="CH920" s="98">
        <v>0</v>
      </c>
      <c r="CI920" s="99" t="str">
        <f>IFERROR(VLOOKUP(ROWS($CG$4:CG920),$CF$4:$CG$2337,2,0),"")</f>
        <v>Kwidzyn (pow. kwidzyński, woj. pomorskie)</v>
      </c>
      <c r="CJ920" s="98">
        <v>0</v>
      </c>
    </row>
    <row r="921" spans="2:88">
      <c r="B921" s="98">
        <f>IF(ISNUMBER(SEARCH('ankieta ESG'!$E$11,C921)),MAX(B$3:$B920)+1,0)</f>
        <v>918</v>
      </c>
      <c r="C921" s="99" t="s">
        <v>962</v>
      </c>
      <c r="D921" s="98">
        <v>0</v>
      </c>
      <c r="E921" s="99" t="str">
        <f>IFERROR(VLOOKUP(ROWS($C$4:C921),$B$4:$C$1385,2,0),"")</f>
        <v>29.10.A Produkcja silników do pojazdów silnikowych, z wyłączeniem motocykli (PKD 2025)</v>
      </c>
      <c r="F921" s="98">
        <v>0</v>
      </c>
      <c r="AM921" s="98">
        <f>IF(ISNUMBER(SEARCH('ankieta ESG'!$G$180,AN921)),MAX(AM$3:$AM920)+1,0)</f>
        <v>918</v>
      </c>
      <c r="AN921" s="134" t="s">
        <v>4921</v>
      </c>
      <c r="AO921" s="98">
        <v>0</v>
      </c>
      <c r="AP921" s="99" t="str">
        <f>IFERROR(VLOOKUP(ROWS($AN$4:AN921),$AM$4:$AN$2337,2,0),"")</f>
        <v>Kwilcz (pow. międzychodzki, woj. wielkopolskie)</v>
      </c>
      <c r="AQ921" s="98">
        <v>0</v>
      </c>
      <c r="AR921" s="98">
        <f>IF(ISNUMBER(SEARCH('ankieta ESG'!$G$181,AS921)),MAX($AR$3:AR920)+1,0)</f>
        <v>918</v>
      </c>
      <c r="AS921" s="134" t="s">
        <v>4921</v>
      </c>
      <c r="AT921" s="98">
        <v>0</v>
      </c>
      <c r="AU921" s="99" t="str">
        <f>IFERROR(VLOOKUP(ROWS($AS$4:AS921),$AR$4:$AS$2337,2,0),"")</f>
        <v>Kwilcz (pow. międzychodzki, woj. wielkopolskie)</v>
      </c>
      <c r="AV921" s="98">
        <v>0</v>
      </c>
      <c r="AW921" s="98">
        <f>IF(ISNUMBER(SEARCH('ankieta ESG'!$G$182,AX921)),MAX($AW$3:AW920)+1,0)</f>
        <v>918</v>
      </c>
      <c r="AX921" s="134" t="s">
        <v>4921</v>
      </c>
      <c r="AY921" s="98">
        <v>0</v>
      </c>
      <c r="AZ921" s="99" t="str">
        <f>IFERROR(VLOOKUP(ROWS($AX$4:AX921),$AW$4:$AX$2337,2,0),"")</f>
        <v>Kwilcz (pow. międzychodzki, woj. wielkopolskie)</v>
      </c>
      <c r="BA921" s="98">
        <v>0</v>
      </c>
      <c r="BB921" s="98">
        <f>IF(ISNUMBER(SEARCH('ankieta ESG'!$G$183,BC921)),MAX($BB$3:BB920)+1,0)</f>
        <v>918</v>
      </c>
      <c r="BC921" s="134" t="s">
        <v>4921</v>
      </c>
      <c r="BD921" s="98">
        <v>0</v>
      </c>
      <c r="BE921" s="99" t="str">
        <f>IFERROR(VLOOKUP(ROWS($BC$4:BC921),$BB$4:$BC$2337,2,0),"")</f>
        <v>Kwilcz (pow. międzychodzki, woj. wielkopolskie)</v>
      </c>
      <c r="BF921" s="98">
        <v>0</v>
      </c>
      <c r="BG921" s="98">
        <f>IF(ISNUMBER(SEARCH('ankieta ESG'!$G$184,BH921)),MAX($BG$3:BG920)+1,0)</f>
        <v>918</v>
      </c>
      <c r="BH921" s="134" t="s">
        <v>4921</v>
      </c>
      <c r="BI921" s="98">
        <v>0</v>
      </c>
      <c r="BJ921" s="99" t="str">
        <f>IFERROR(VLOOKUP(ROWS($BH$4:BH921),$BG$4:$BH$2337,2,0),"")</f>
        <v>Kwilcz (pow. międzychodzki, woj. wielkopolskie)</v>
      </c>
      <c r="BK921" s="98">
        <v>0</v>
      </c>
      <c r="BL921" s="98">
        <f>IF(ISNUMBER(SEARCH('ankieta ESG'!$G$185,BM921)),MAX($BL$3:BL920)+1,0)</f>
        <v>918</v>
      </c>
      <c r="BM921" s="134" t="s">
        <v>4921</v>
      </c>
      <c r="BN921" s="98">
        <v>0</v>
      </c>
      <c r="BO921" s="99" t="str">
        <f>IFERROR(VLOOKUP(ROWS($BM$4:BM921),$BL$4:$BM$2337,2,0),"")</f>
        <v>Kwilcz (pow. międzychodzki, woj. wielkopolskie)</v>
      </c>
      <c r="BP921" s="98">
        <v>0</v>
      </c>
      <c r="BQ921" s="98">
        <f>IF(ISNUMBER(SEARCH('ankieta ESG'!$G$186,BR921)),MAX($BQ$3:BQ920)+1,0)</f>
        <v>918</v>
      </c>
      <c r="BR921" s="134" t="s">
        <v>4921</v>
      </c>
      <c r="BS921" s="98">
        <v>0</v>
      </c>
      <c r="BT921" s="99" t="str">
        <f>IFERROR(VLOOKUP(ROWS($BR$4:BR921),$BQ$4:$BR$2337,2,0),"")</f>
        <v>Kwilcz (pow. międzychodzki, woj. wielkopolskie)</v>
      </c>
      <c r="BU921" s="98">
        <v>0</v>
      </c>
      <c r="BV921" s="98">
        <f>IF(ISNUMBER(SEARCH('ankieta ESG'!$G$187,BW921)),MAX($BV$3:BV920)+1,0)</f>
        <v>918</v>
      </c>
      <c r="BW921" s="134" t="s">
        <v>4921</v>
      </c>
      <c r="BX921" s="98">
        <v>0</v>
      </c>
      <c r="BY921" s="99" t="str">
        <f>IFERROR(VLOOKUP(ROWS($BW$4:BW921),$BV$4:$BW$2337,2,0),"")</f>
        <v>Kwilcz (pow. międzychodzki, woj. wielkopolskie)</v>
      </c>
      <c r="BZ921" s="98">
        <v>0</v>
      </c>
      <c r="CA921" s="98">
        <f>IF(ISNUMBER(SEARCH('ankieta ESG'!$G$188,CB921)),MAX($CA$3:CA920)+1,0)</f>
        <v>918</v>
      </c>
      <c r="CB921" s="134" t="s">
        <v>4921</v>
      </c>
      <c r="CC921" s="98">
        <v>0</v>
      </c>
      <c r="CD921" s="99" t="str">
        <f>IFERROR(VLOOKUP(ROWS($CB$4:CB921),$CA$4:$CB$2337,2,0),"")</f>
        <v>Kwilcz (pow. międzychodzki, woj. wielkopolskie)</v>
      </c>
      <c r="CE921" s="98">
        <v>0</v>
      </c>
      <c r="CF921" s="98">
        <f>IF(ISNUMBER(SEARCH('ankieta ESG'!$G$189,CG921)),MAX($CF$3:CF920)+1,0)</f>
        <v>918</v>
      </c>
      <c r="CG921" s="134" t="s">
        <v>4921</v>
      </c>
      <c r="CH921" s="98">
        <v>0</v>
      </c>
      <c r="CI921" s="99" t="str">
        <f>IFERROR(VLOOKUP(ROWS($CG$4:CG921),$CF$4:$CG$2337,2,0),"")</f>
        <v>Kwilcz (pow. międzychodzki, woj. wielkopolskie)</v>
      </c>
      <c r="CJ921" s="98">
        <v>0</v>
      </c>
    </row>
    <row r="922" spans="2:88">
      <c r="B922" s="98">
        <f>IF(ISNUMBER(SEARCH('ankieta ESG'!$E$11,C922)),MAX(B$3:$B921)+1,0)</f>
        <v>919</v>
      </c>
      <c r="C922" s="99" t="s">
        <v>963</v>
      </c>
      <c r="D922" s="98">
        <v>0</v>
      </c>
      <c r="E922" s="99" t="str">
        <f>IFERROR(VLOOKUP(ROWS($C$4:C922),$B$4:$C$1385,2,0),"")</f>
        <v>29.10.B Produkcja samochodów osobowych (PKD 2025)</v>
      </c>
      <c r="F922" s="98">
        <v>0</v>
      </c>
      <c r="AM922" s="98">
        <f>IF(ISNUMBER(SEARCH('ankieta ESG'!$G$180,AN922)),MAX(AM$3:$AM921)+1,0)</f>
        <v>919</v>
      </c>
      <c r="AN922" s="134" t="s">
        <v>4922</v>
      </c>
      <c r="AO922" s="98">
        <v>0</v>
      </c>
      <c r="AP922" s="99" t="str">
        <f>IFERROR(VLOOKUP(ROWS($AN$4:AN922),$AM$4:$AN$2337,2,0),"")</f>
        <v>Lanckorona (pow. wadowicki, woj. małopolskie)</v>
      </c>
      <c r="AQ922" s="98">
        <v>0</v>
      </c>
      <c r="AR922" s="98">
        <f>IF(ISNUMBER(SEARCH('ankieta ESG'!$G$181,AS922)),MAX($AR$3:AR921)+1,0)</f>
        <v>919</v>
      </c>
      <c r="AS922" s="134" t="s">
        <v>4922</v>
      </c>
      <c r="AT922" s="98">
        <v>0</v>
      </c>
      <c r="AU922" s="99" t="str">
        <f>IFERROR(VLOOKUP(ROWS($AS$4:AS922),$AR$4:$AS$2337,2,0),"")</f>
        <v>Lanckorona (pow. wadowicki, woj. małopolskie)</v>
      </c>
      <c r="AV922" s="98">
        <v>0</v>
      </c>
      <c r="AW922" s="98">
        <f>IF(ISNUMBER(SEARCH('ankieta ESG'!$G$182,AX922)),MAX($AW$3:AW921)+1,0)</f>
        <v>919</v>
      </c>
      <c r="AX922" s="134" t="s">
        <v>4922</v>
      </c>
      <c r="AY922" s="98">
        <v>0</v>
      </c>
      <c r="AZ922" s="99" t="str">
        <f>IFERROR(VLOOKUP(ROWS($AX$4:AX922),$AW$4:$AX$2337,2,0),"")</f>
        <v>Lanckorona (pow. wadowicki, woj. małopolskie)</v>
      </c>
      <c r="BA922" s="98">
        <v>0</v>
      </c>
      <c r="BB922" s="98">
        <f>IF(ISNUMBER(SEARCH('ankieta ESG'!$G$183,BC922)),MAX($BB$3:BB921)+1,0)</f>
        <v>919</v>
      </c>
      <c r="BC922" s="134" t="s">
        <v>4922</v>
      </c>
      <c r="BD922" s="98">
        <v>0</v>
      </c>
      <c r="BE922" s="99" t="str">
        <f>IFERROR(VLOOKUP(ROWS($BC$4:BC922),$BB$4:$BC$2337,2,0),"")</f>
        <v>Lanckorona (pow. wadowicki, woj. małopolskie)</v>
      </c>
      <c r="BF922" s="98">
        <v>0</v>
      </c>
      <c r="BG922" s="98">
        <f>IF(ISNUMBER(SEARCH('ankieta ESG'!$G$184,BH922)),MAX($BG$3:BG921)+1,0)</f>
        <v>919</v>
      </c>
      <c r="BH922" s="134" t="s">
        <v>4922</v>
      </c>
      <c r="BI922" s="98">
        <v>0</v>
      </c>
      <c r="BJ922" s="99" t="str">
        <f>IFERROR(VLOOKUP(ROWS($BH$4:BH922),$BG$4:$BH$2337,2,0),"")</f>
        <v>Lanckorona (pow. wadowicki, woj. małopolskie)</v>
      </c>
      <c r="BK922" s="98">
        <v>0</v>
      </c>
      <c r="BL922" s="98">
        <f>IF(ISNUMBER(SEARCH('ankieta ESG'!$G$185,BM922)),MAX($BL$3:BL921)+1,0)</f>
        <v>919</v>
      </c>
      <c r="BM922" s="134" t="s">
        <v>4922</v>
      </c>
      <c r="BN922" s="98">
        <v>0</v>
      </c>
      <c r="BO922" s="99" t="str">
        <f>IFERROR(VLOOKUP(ROWS($BM$4:BM922),$BL$4:$BM$2337,2,0),"")</f>
        <v>Lanckorona (pow. wadowicki, woj. małopolskie)</v>
      </c>
      <c r="BP922" s="98">
        <v>0</v>
      </c>
      <c r="BQ922" s="98">
        <f>IF(ISNUMBER(SEARCH('ankieta ESG'!$G$186,BR922)),MAX($BQ$3:BQ921)+1,0)</f>
        <v>919</v>
      </c>
      <c r="BR922" s="134" t="s">
        <v>4922</v>
      </c>
      <c r="BS922" s="98">
        <v>0</v>
      </c>
      <c r="BT922" s="99" t="str">
        <f>IFERROR(VLOOKUP(ROWS($BR$4:BR922),$BQ$4:$BR$2337,2,0),"")</f>
        <v>Lanckorona (pow. wadowicki, woj. małopolskie)</v>
      </c>
      <c r="BU922" s="98">
        <v>0</v>
      </c>
      <c r="BV922" s="98">
        <f>IF(ISNUMBER(SEARCH('ankieta ESG'!$G$187,BW922)),MAX($BV$3:BV921)+1,0)</f>
        <v>919</v>
      </c>
      <c r="BW922" s="134" t="s">
        <v>4922</v>
      </c>
      <c r="BX922" s="98">
        <v>0</v>
      </c>
      <c r="BY922" s="99" t="str">
        <f>IFERROR(VLOOKUP(ROWS($BW$4:BW922),$BV$4:$BW$2337,2,0),"")</f>
        <v>Lanckorona (pow. wadowicki, woj. małopolskie)</v>
      </c>
      <c r="BZ922" s="98">
        <v>0</v>
      </c>
      <c r="CA922" s="98">
        <f>IF(ISNUMBER(SEARCH('ankieta ESG'!$G$188,CB922)),MAX($CA$3:CA921)+1,0)</f>
        <v>919</v>
      </c>
      <c r="CB922" s="134" t="s">
        <v>4922</v>
      </c>
      <c r="CC922" s="98">
        <v>0</v>
      </c>
      <c r="CD922" s="99" t="str">
        <f>IFERROR(VLOOKUP(ROWS($CB$4:CB922),$CA$4:$CB$2337,2,0),"")</f>
        <v>Lanckorona (pow. wadowicki, woj. małopolskie)</v>
      </c>
      <c r="CE922" s="98">
        <v>0</v>
      </c>
      <c r="CF922" s="98">
        <f>IF(ISNUMBER(SEARCH('ankieta ESG'!$G$189,CG922)),MAX($CF$3:CF921)+1,0)</f>
        <v>919</v>
      </c>
      <c r="CG922" s="134" t="s">
        <v>4922</v>
      </c>
      <c r="CH922" s="98">
        <v>0</v>
      </c>
      <c r="CI922" s="99" t="str">
        <f>IFERROR(VLOOKUP(ROWS($CG$4:CG922),$CF$4:$CG$2337,2,0),"")</f>
        <v>Lanckorona (pow. wadowicki, woj. małopolskie)</v>
      </c>
      <c r="CJ922" s="98">
        <v>0</v>
      </c>
    </row>
    <row r="923" spans="2:88">
      <c r="B923" s="98">
        <f>IF(ISNUMBER(SEARCH('ankieta ESG'!$E$11,C923)),MAX(B$3:$B922)+1,0)</f>
        <v>920</v>
      </c>
      <c r="C923" s="99" t="s">
        <v>964</v>
      </c>
      <c r="D923" s="98">
        <v>0</v>
      </c>
      <c r="E923" s="99" t="str">
        <f>IFERROR(VLOOKUP(ROWS($C$4:C923),$B$4:$C$1385,2,0),"")</f>
        <v>29.10.C Produkcja autobusów (PKD 2025)</v>
      </c>
      <c r="F923" s="98">
        <v>0</v>
      </c>
      <c r="AM923" s="98">
        <f>IF(ISNUMBER(SEARCH('ankieta ESG'!$G$180,AN923)),MAX(AM$3:$AM922)+1,0)</f>
        <v>920</v>
      </c>
      <c r="AN923" s="134" t="s">
        <v>4923</v>
      </c>
      <c r="AO923" s="98">
        <v>0</v>
      </c>
      <c r="AP923" s="99" t="str">
        <f>IFERROR(VLOOKUP(ROWS($AN$4:AN923),$AM$4:$AN$2337,2,0),"")</f>
        <v>Laskowa (pow. limanowski, woj. małopolskie)</v>
      </c>
      <c r="AQ923" s="98">
        <v>0</v>
      </c>
      <c r="AR923" s="98">
        <f>IF(ISNUMBER(SEARCH('ankieta ESG'!$G$181,AS923)),MAX($AR$3:AR922)+1,0)</f>
        <v>920</v>
      </c>
      <c r="AS923" s="134" t="s">
        <v>4923</v>
      </c>
      <c r="AT923" s="98">
        <v>0</v>
      </c>
      <c r="AU923" s="99" t="str">
        <f>IFERROR(VLOOKUP(ROWS($AS$4:AS923),$AR$4:$AS$2337,2,0),"")</f>
        <v>Laskowa (pow. limanowski, woj. małopolskie)</v>
      </c>
      <c r="AV923" s="98">
        <v>0</v>
      </c>
      <c r="AW923" s="98">
        <f>IF(ISNUMBER(SEARCH('ankieta ESG'!$G$182,AX923)),MAX($AW$3:AW922)+1,0)</f>
        <v>920</v>
      </c>
      <c r="AX923" s="134" t="s">
        <v>4923</v>
      </c>
      <c r="AY923" s="98">
        <v>0</v>
      </c>
      <c r="AZ923" s="99" t="str">
        <f>IFERROR(VLOOKUP(ROWS($AX$4:AX923),$AW$4:$AX$2337,2,0),"")</f>
        <v>Laskowa (pow. limanowski, woj. małopolskie)</v>
      </c>
      <c r="BA923" s="98">
        <v>0</v>
      </c>
      <c r="BB923" s="98">
        <f>IF(ISNUMBER(SEARCH('ankieta ESG'!$G$183,BC923)),MAX($BB$3:BB922)+1,0)</f>
        <v>920</v>
      </c>
      <c r="BC923" s="134" t="s">
        <v>4923</v>
      </c>
      <c r="BD923" s="98">
        <v>0</v>
      </c>
      <c r="BE923" s="99" t="str">
        <f>IFERROR(VLOOKUP(ROWS($BC$4:BC923),$BB$4:$BC$2337,2,0),"")</f>
        <v>Laskowa (pow. limanowski, woj. małopolskie)</v>
      </c>
      <c r="BF923" s="98">
        <v>0</v>
      </c>
      <c r="BG923" s="98">
        <f>IF(ISNUMBER(SEARCH('ankieta ESG'!$G$184,BH923)),MAX($BG$3:BG922)+1,0)</f>
        <v>920</v>
      </c>
      <c r="BH923" s="134" t="s">
        <v>4923</v>
      </c>
      <c r="BI923" s="98">
        <v>0</v>
      </c>
      <c r="BJ923" s="99" t="str">
        <f>IFERROR(VLOOKUP(ROWS($BH$4:BH923),$BG$4:$BH$2337,2,0),"")</f>
        <v>Laskowa (pow. limanowski, woj. małopolskie)</v>
      </c>
      <c r="BK923" s="98">
        <v>0</v>
      </c>
      <c r="BL923" s="98">
        <f>IF(ISNUMBER(SEARCH('ankieta ESG'!$G$185,BM923)),MAX($BL$3:BL922)+1,0)</f>
        <v>920</v>
      </c>
      <c r="BM923" s="134" t="s">
        <v>4923</v>
      </c>
      <c r="BN923" s="98">
        <v>0</v>
      </c>
      <c r="BO923" s="99" t="str">
        <f>IFERROR(VLOOKUP(ROWS($BM$4:BM923),$BL$4:$BM$2337,2,0),"")</f>
        <v>Laskowa (pow. limanowski, woj. małopolskie)</v>
      </c>
      <c r="BP923" s="98">
        <v>0</v>
      </c>
      <c r="BQ923" s="98">
        <f>IF(ISNUMBER(SEARCH('ankieta ESG'!$G$186,BR923)),MAX($BQ$3:BQ922)+1,0)</f>
        <v>920</v>
      </c>
      <c r="BR923" s="134" t="s">
        <v>4923</v>
      </c>
      <c r="BS923" s="98">
        <v>0</v>
      </c>
      <c r="BT923" s="99" t="str">
        <f>IFERROR(VLOOKUP(ROWS($BR$4:BR923),$BQ$4:$BR$2337,2,0),"")</f>
        <v>Laskowa (pow. limanowski, woj. małopolskie)</v>
      </c>
      <c r="BU923" s="98">
        <v>0</v>
      </c>
      <c r="BV923" s="98">
        <f>IF(ISNUMBER(SEARCH('ankieta ESG'!$G$187,BW923)),MAX($BV$3:BV922)+1,0)</f>
        <v>920</v>
      </c>
      <c r="BW923" s="134" t="s">
        <v>4923</v>
      </c>
      <c r="BX923" s="98">
        <v>0</v>
      </c>
      <c r="BY923" s="99" t="str">
        <f>IFERROR(VLOOKUP(ROWS($BW$4:BW923),$BV$4:$BW$2337,2,0),"")</f>
        <v>Laskowa (pow. limanowski, woj. małopolskie)</v>
      </c>
      <c r="BZ923" s="98">
        <v>0</v>
      </c>
      <c r="CA923" s="98">
        <f>IF(ISNUMBER(SEARCH('ankieta ESG'!$G$188,CB923)),MAX($CA$3:CA922)+1,0)</f>
        <v>920</v>
      </c>
      <c r="CB923" s="134" t="s">
        <v>4923</v>
      </c>
      <c r="CC923" s="98">
        <v>0</v>
      </c>
      <c r="CD923" s="99" t="str">
        <f>IFERROR(VLOOKUP(ROWS($CB$4:CB923),$CA$4:$CB$2337,2,0),"")</f>
        <v>Laskowa (pow. limanowski, woj. małopolskie)</v>
      </c>
      <c r="CE923" s="98">
        <v>0</v>
      </c>
      <c r="CF923" s="98">
        <f>IF(ISNUMBER(SEARCH('ankieta ESG'!$G$189,CG923)),MAX($CF$3:CF922)+1,0)</f>
        <v>920</v>
      </c>
      <c r="CG923" s="134" t="s">
        <v>4923</v>
      </c>
      <c r="CH923" s="98">
        <v>0</v>
      </c>
      <c r="CI923" s="99" t="str">
        <f>IFERROR(VLOOKUP(ROWS($CG$4:CG923),$CF$4:$CG$2337,2,0),"")</f>
        <v>Laskowa (pow. limanowski, woj. małopolskie)</v>
      </c>
      <c r="CJ923" s="98">
        <v>0</v>
      </c>
    </row>
    <row r="924" spans="2:88">
      <c r="B924" s="98">
        <f>IF(ISNUMBER(SEARCH('ankieta ESG'!$E$11,C924)),MAX(B$3:$B923)+1,0)</f>
        <v>921</v>
      </c>
      <c r="C924" s="99" t="s">
        <v>965</v>
      </c>
      <c r="D924" s="98">
        <v>0</v>
      </c>
      <c r="E924" s="99" t="str">
        <f>IFERROR(VLOOKUP(ROWS($C$4:C924),$B$4:$C$1385,2,0),"")</f>
        <v>29.10.D Produkcja pojazdów silnikowych przeznaczonych do przewozu towarów (PKD 2025)</v>
      </c>
      <c r="F924" s="98">
        <v>0</v>
      </c>
      <c r="AM924" s="98">
        <f>IF(ISNUMBER(SEARCH('ankieta ESG'!$G$180,AN924)),MAX(AM$3:$AM923)+1,0)</f>
        <v>921</v>
      </c>
      <c r="AN924" s="134" t="s">
        <v>4924</v>
      </c>
      <c r="AO924" s="98">
        <v>0</v>
      </c>
      <c r="AP924" s="99" t="str">
        <f>IFERROR(VLOOKUP(ROWS($AN$4:AN924),$AM$4:$AN$2337,2,0),"")</f>
        <v>Lasowice Wielkie (pow. kluczborski, woj. opolskie)</v>
      </c>
      <c r="AQ924" s="98">
        <v>0</v>
      </c>
      <c r="AR924" s="98">
        <f>IF(ISNUMBER(SEARCH('ankieta ESG'!$G$181,AS924)),MAX($AR$3:AR923)+1,0)</f>
        <v>921</v>
      </c>
      <c r="AS924" s="134" t="s">
        <v>4924</v>
      </c>
      <c r="AT924" s="98">
        <v>0</v>
      </c>
      <c r="AU924" s="99" t="str">
        <f>IFERROR(VLOOKUP(ROWS($AS$4:AS924),$AR$4:$AS$2337,2,0),"")</f>
        <v>Lasowice Wielkie (pow. kluczborski, woj. opolskie)</v>
      </c>
      <c r="AV924" s="98">
        <v>0</v>
      </c>
      <c r="AW924" s="98">
        <f>IF(ISNUMBER(SEARCH('ankieta ESG'!$G$182,AX924)),MAX($AW$3:AW923)+1,0)</f>
        <v>921</v>
      </c>
      <c r="AX924" s="134" t="s">
        <v>4924</v>
      </c>
      <c r="AY924" s="98">
        <v>0</v>
      </c>
      <c r="AZ924" s="99" t="str">
        <f>IFERROR(VLOOKUP(ROWS($AX$4:AX924),$AW$4:$AX$2337,2,0),"")</f>
        <v>Lasowice Wielkie (pow. kluczborski, woj. opolskie)</v>
      </c>
      <c r="BA924" s="98">
        <v>0</v>
      </c>
      <c r="BB924" s="98">
        <f>IF(ISNUMBER(SEARCH('ankieta ESG'!$G$183,BC924)),MAX($BB$3:BB923)+1,0)</f>
        <v>921</v>
      </c>
      <c r="BC924" s="134" t="s">
        <v>4924</v>
      </c>
      <c r="BD924" s="98">
        <v>0</v>
      </c>
      <c r="BE924" s="99" t="str">
        <f>IFERROR(VLOOKUP(ROWS($BC$4:BC924),$BB$4:$BC$2337,2,0),"")</f>
        <v>Lasowice Wielkie (pow. kluczborski, woj. opolskie)</v>
      </c>
      <c r="BF924" s="98">
        <v>0</v>
      </c>
      <c r="BG924" s="98">
        <f>IF(ISNUMBER(SEARCH('ankieta ESG'!$G$184,BH924)),MAX($BG$3:BG923)+1,0)</f>
        <v>921</v>
      </c>
      <c r="BH924" s="134" t="s">
        <v>4924</v>
      </c>
      <c r="BI924" s="98">
        <v>0</v>
      </c>
      <c r="BJ924" s="99" t="str">
        <f>IFERROR(VLOOKUP(ROWS($BH$4:BH924),$BG$4:$BH$2337,2,0),"")</f>
        <v>Lasowice Wielkie (pow. kluczborski, woj. opolskie)</v>
      </c>
      <c r="BK924" s="98">
        <v>0</v>
      </c>
      <c r="BL924" s="98">
        <f>IF(ISNUMBER(SEARCH('ankieta ESG'!$G$185,BM924)),MAX($BL$3:BL923)+1,0)</f>
        <v>921</v>
      </c>
      <c r="BM924" s="134" t="s">
        <v>4924</v>
      </c>
      <c r="BN924" s="98">
        <v>0</v>
      </c>
      <c r="BO924" s="99" t="str">
        <f>IFERROR(VLOOKUP(ROWS($BM$4:BM924),$BL$4:$BM$2337,2,0),"")</f>
        <v>Lasowice Wielkie (pow. kluczborski, woj. opolskie)</v>
      </c>
      <c r="BP924" s="98">
        <v>0</v>
      </c>
      <c r="BQ924" s="98">
        <f>IF(ISNUMBER(SEARCH('ankieta ESG'!$G$186,BR924)),MAX($BQ$3:BQ923)+1,0)</f>
        <v>921</v>
      </c>
      <c r="BR924" s="134" t="s">
        <v>4924</v>
      </c>
      <c r="BS924" s="98">
        <v>0</v>
      </c>
      <c r="BT924" s="99" t="str">
        <f>IFERROR(VLOOKUP(ROWS($BR$4:BR924),$BQ$4:$BR$2337,2,0),"")</f>
        <v>Lasowice Wielkie (pow. kluczborski, woj. opolskie)</v>
      </c>
      <c r="BU924" s="98">
        <v>0</v>
      </c>
      <c r="BV924" s="98">
        <f>IF(ISNUMBER(SEARCH('ankieta ESG'!$G$187,BW924)),MAX($BV$3:BV923)+1,0)</f>
        <v>921</v>
      </c>
      <c r="BW924" s="134" t="s">
        <v>4924</v>
      </c>
      <c r="BX924" s="98">
        <v>0</v>
      </c>
      <c r="BY924" s="99" t="str">
        <f>IFERROR(VLOOKUP(ROWS($BW$4:BW924),$BV$4:$BW$2337,2,0),"")</f>
        <v>Lasowice Wielkie (pow. kluczborski, woj. opolskie)</v>
      </c>
      <c r="BZ924" s="98">
        <v>0</v>
      </c>
      <c r="CA924" s="98">
        <f>IF(ISNUMBER(SEARCH('ankieta ESG'!$G$188,CB924)),MAX($CA$3:CA923)+1,0)</f>
        <v>921</v>
      </c>
      <c r="CB924" s="134" t="s">
        <v>4924</v>
      </c>
      <c r="CC924" s="98">
        <v>0</v>
      </c>
      <c r="CD924" s="99" t="str">
        <f>IFERROR(VLOOKUP(ROWS($CB$4:CB924),$CA$4:$CB$2337,2,0),"")</f>
        <v>Lasowice Wielkie (pow. kluczborski, woj. opolskie)</v>
      </c>
      <c r="CE924" s="98">
        <v>0</v>
      </c>
      <c r="CF924" s="98">
        <f>IF(ISNUMBER(SEARCH('ankieta ESG'!$G$189,CG924)),MAX($CF$3:CF923)+1,0)</f>
        <v>921</v>
      </c>
      <c r="CG924" s="134" t="s">
        <v>4924</v>
      </c>
      <c r="CH924" s="98">
        <v>0</v>
      </c>
      <c r="CI924" s="99" t="str">
        <f>IFERROR(VLOOKUP(ROWS($CG$4:CG924),$CF$4:$CG$2337,2,0),"")</f>
        <v>Lasowice Wielkie (pow. kluczborski, woj. opolskie)</v>
      </c>
      <c r="CJ924" s="98">
        <v>0</v>
      </c>
    </row>
    <row r="925" spans="2:88">
      <c r="B925" s="98">
        <f>IF(ISNUMBER(SEARCH('ankieta ESG'!$E$11,C925)),MAX(B$3:$B924)+1,0)</f>
        <v>922</v>
      </c>
      <c r="C925" s="99" t="s">
        <v>966</v>
      </c>
      <c r="D925" s="98">
        <v>0</v>
      </c>
      <c r="E925" s="99" t="str">
        <f>IFERROR(VLOOKUP(ROWS($C$4:C925),$B$4:$C$1385,2,0),"")</f>
        <v>29.10.E Produkcja pozostałych pojazdów silnikowych, z wyłączeniem motocykli (PKD 2025)</v>
      </c>
      <c r="F925" s="98">
        <v>0</v>
      </c>
      <c r="AM925" s="98">
        <f>IF(ISNUMBER(SEARCH('ankieta ESG'!$G$180,AN925)),MAX(AM$3:$AM924)+1,0)</f>
        <v>922</v>
      </c>
      <c r="AN925" s="134" t="s">
        <v>4925</v>
      </c>
      <c r="AO925" s="98">
        <v>0</v>
      </c>
      <c r="AP925" s="99" t="str">
        <f>IFERROR(VLOOKUP(ROWS($AN$4:AN925),$AM$4:$AN$2337,2,0),"")</f>
        <v>Laszki (pow. jarosławski, woj. podkarpackie)</v>
      </c>
      <c r="AQ925" s="98">
        <v>0</v>
      </c>
      <c r="AR925" s="98">
        <f>IF(ISNUMBER(SEARCH('ankieta ESG'!$G$181,AS925)),MAX($AR$3:AR924)+1,0)</f>
        <v>922</v>
      </c>
      <c r="AS925" s="134" t="s">
        <v>4925</v>
      </c>
      <c r="AT925" s="98">
        <v>0</v>
      </c>
      <c r="AU925" s="99" t="str">
        <f>IFERROR(VLOOKUP(ROWS($AS$4:AS925),$AR$4:$AS$2337,2,0),"")</f>
        <v>Laszki (pow. jarosławski, woj. podkarpackie)</v>
      </c>
      <c r="AV925" s="98">
        <v>0</v>
      </c>
      <c r="AW925" s="98">
        <f>IF(ISNUMBER(SEARCH('ankieta ESG'!$G$182,AX925)),MAX($AW$3:AW924)+1,0)</f>
        <v>922</v>
      </c>
      <c r="AX925" s="134" t="s">
        <v>4925</v>
      </c>
      <c r="AY925" s="98">
        <v>0</v>
      </c>
      <c r="AZ925" s="99" t="str">
        <f>IFERROR(VLOOKUP(ROWS($AX$4:AX925),$AW$4:$AX$2337,2,0),"")</f>
        <v>Laszki (pow. jarosławski, woj. podkarpackie)</v>
      </c>
      <c r="BA925" s="98">
        <v>0</v>
      </c>
      <c r="BB925" s="98">
        <f>IF(ISNUMBER(SEARCH('ankieta ESG'!$G$183,BC925)),MAX($BB$3:BB924)+1,0)</f>
        <v>922</v>
      </c>
      <c r="BC925" s="134" t="s">
        <v>4925</v>
      </c>
      <c r="BD925" s="98">
        <v>0</v>
      </c>
      <c r="BE925" s="99" t="str">
        <f>IFERROR(VLOOKUP(ROWS($BC$4:BC925),$BB$4:$BC$2337,2,0),"")</f>
        <v>Laszki (pow. jarosławski, woj. podkarpackie)</v>
      </c>
      <c r="BF925" s="98">
        <v>0</v>
      </c>
      <c r="BG925" s="98">
        <f>IF(ISNUMBER(SEARCH('ankieta ESG'!$G$184,BH925)),MAX($BG$3:BG924)+1,0)</f>
        <v>922</v>
      </c>
      <c r="BH925" s="134" t="s">
        <v>4925</v>
      </c>
      <c r="BI925" s="98">
        <v>0</v>
      </c>
      <c r="BJ925" s="99" t="str">
        <f>IFERROR(VLOOKUP(ROWS($BH$4:BH925),$BG$4:$BH$2337,2,0),"")</f>
        <v>Laszki (pow. jarosławski, woj. podkarpackie)</v>
      </c>
      <c r="BK925" s="98">
        <v>0</v>
      </c>
      <c r="BL925" s="98">
        <f>IF(ISNUMBER(SEARCH('ankieta ESG'!$G$185,BM925)),MAX($BL$3:BL924)+1,0)</f>
        <v>922</v>
      </c>
      <c r="BM925" s="134" t="s">
        <v>4925</v>
      </c>
      <c r="BN925" s="98">
        <v>0</v>
      </c>
      <c r="BO925" s="99" t="str">
        <f>IFERROR(VLOOKUP(ROWS($BM$4:BM925),$BL$4:$BM$2337,2,0),"")</f>
        <v>Laszki (pow. jarosławski, woj. podkarpackie)</v>
      </c>
      <c r="BP925" s="98">
        <v>0</v>
      </c>
      <c r="BQ925" s="98">
        <f>IF(ISNUMBER(SEARCH('ankieta ESG'!$G$186,BR925)),MAX($BQ$3:BQ924)+1,0)</f>
        <v>922</v>
      </c>
      <c r="BR925" s="134" t="s">
        <v>4925</v>
      </c>
      <c r="BS925" s="98">
        <v>0</v>
      </c>
      <c r="BT925" s="99" t="str">
        <f>IFERROR(VLOOKUP(ROWS($BR$4:BR925),$BQ$4:$BR$2337,2,0),"")</f>
        <v>Laszki (pow. jarosławski, woj. podkarpackie)</v>
      </c>
      <c r="BU925" s="98">
        <v>0</v>
      </c>
      <c r="BV925" s="98">
        <f>IF(ISNUMBER(SEARCH('ankieta ESG'!$G$187,BW925)),MAX($BV$3:BV924)+1,0)</f>
        <v>922</v>
      </c>
      <c r="BW925" s="134" t="s">
        <v>4925</v>
      </c>
      <c r="BX925" s="98">
        <v>0</v>
      </c>
      <c r="BY925" s="99" t="str">
        <f>IFERROR(VLOOKUP(ROWS($BW$4:BW925),$BV$4:$BW$2337,2,0),"")</f>
        <v>Laszki (pow. jarosławski, woj. podkarpackie)</v>
      </c>
      <c r="BZ925" s="98">
        <v>0</v>
      </c>
      <c r="CA925" s="98">
        <f>IF(ISNUMBER(SEARCH('ankieta ESG'!$G$188,CB925)),MAX($CA$3:CA924)+1,0)</f>
        <v>922</v>
      </c>
      <c r="CB925" s="134" t="s">
        <v>4925</v>
      </c>
      <c r="CC925" s="98">
        <v>0</v>
      </c>
      <c r="CD925" s="99" t="str">
        <f>IFERROR(VLOOKUP(ROWS($CB$4:CB925),$CA$4:$CB$2337,2,0),"")</f>
        <v>Laszki (pow. jarosławski, woj. podkarpackie)</v>
      </c>
      <c r="CE925" s="98">
        <v>0</v>
      </c>
      <c r="CF925" s="98">
        <f>IF(ISNUMBER(SEARCH('ankieta ESG'!$G$189,CG925)),MAX($CF$3:CF924)+1,0)</f>
        <v>922</v>
      </c>
      <c r="CG925" s="134" t="s">
        <v>4925</v>
      </c>
      <c r="CH925" s="98">
        <v>0</v>
      </c>
      <c r="CI925" s="99" t="str">
        <f>IFERROR(VLOOKUP(ROWS($CG$4:CG925),$CF$4:$CG$2337,2,0),"")</f>
        <v>Laszki (pow. jarosławski, woj. podkarpackie)</v>
      </c>
      <c r="CJ925" s="98">
        <v>0</v>
      </c>
    </row>
    <row r="926" spans="2:88">
      <c r="B926" s="98">
        <f>IF(ISNUMBER(SEARCH('ankieta ESG'!$E$11,C926)),MAX(B$3:$B925)+1,0)</f>
        <v>923</v>
      </c>
      <c r="C926" s="99" t="s">
        <v>967</v>
      </c>
      <c r="D926" s="98">
        <v>0</v>
      </c>
      <c r="E926" s="99" t="str">
        <f>IFERROR(VLOOKUP(ROWS($C$4:C926),$B$4:$C$1385,2,0),"")</f>
        <v>29.20.Z Produkcja nadwozi do pojazdów silnikowych, z wyłączeniem motocykli; produkcja przyczep i naczep (PKD 2025)</v>
      </c>
      <c r="F926" s="98">
        <v>0</v>
      </c>
      <c r="AM926" s="98">
        <f>IF(ISNUMBER(SEARCH('ankieta ESG'!$G$180,AN926)),MAX(AM$3:$AM925)+1,0)</f>
        <v>923</v>
      </c>
      <c r="AN926" s="134" t="s">
        <v>4926</v>
      </c>
      <c r="AO926" s="98">
        <v>0</v>
      </c>
      <c r="AP926" s="99" t="str">
        <f>IFERROR(VLOOKUP(ROWS($AN$4:AN926),$AM$4:$AN$2337,2,0),"")</f>
        <v>Latowicz (pow. miński, woj. mazowieckie)</v>
      </c>
      <c r="AQ926" s="98">
        <v>0</v>
      </c>
      <c r="AR926" s="98">
        <f>IF(ISNUMBER(SEARCH('ankieta ESG'!$G$181,AS926)),MAX($AR$3:AR925)+1,0)</f>
        <v>923</v>
      </c>
      <c r="AS926" s="134" t="s">
        <v>4926</v>
      </c>
      <c r="AT926" s="98">
        <v>0</v>
      </c>
      <c r="AU926" s="99" t="str">
        <f>IFERROR(VLOOKUP(ROWS($AS$4:AS926),$AR$4:$AS$2337,2,0),"")</f>
        <v>Latowicz (pow. miński, woj. mazowieckie)</v>
      </c>
      <c r="AV926" s="98">
        <v>0</v>
      </c>
      <c r="AW926" s="98">
        <f>IF(ISNUMBER(SEARCH('ankieta ESG'!$G$182,AX926)),MAX($AW$3:AW925)+1,0)</f>
        <v>923</v>
      </c>
      <c r="AX926" s="134" t="s">
        <v>4926</v>
      </c>
      <c r="AY926" s="98">
        <v>0</v>
      </c>
      <c r="AZ926" s="99" t="str">
        <f>IFERROR(VLOOKUP(ROWS($AX$4:AX926),$AW$4:$AX$2337,2,0),"")</f>
        <v>Latowicz (pow. miński, woj. mazowieckie)</v>
      </c>
      <c r="BA926" s="98">
        <v>0</v>
      </c>
      <c r="BB926" s="98">
        <f>IF(ISNUMBER(SEARCH('ankieta ESG'!$G$183,BC926)),MAX($BB$3:BB925)+1,0)</f>
        <v>923</v>
      </c>
      <c r="BC926" s="134" t="s">
        <v>4926</v>
      </c>
      <c r="BD926" s="98">
        <v>0</v>
      </c>
      <c r="BE926" s="99" t="str">
        <f>IFERROR(VLOOKUP(ROWS($BC$4:BC926),$BB$4:$BC$2337,2,0),"")</f>
        <v>Latowicz (pow. miński, woj. mazowieckie)</v>
      </c>
      <c r="BF926" s="98">
        <v>0</v>
      </c>
      <c r="BG926" s="98">
        <f>IF(ISNUMBER(SEARCH('ankieta ESG'!$G$184,BH926)),MAX($BG$3:BG925)+1,0)</f>
        <v>923</v>
      </c>
      <c r="BH926" s="134" t="s">
        <v>4926</v>
      </c>
      <c r="BI926" s="98">
        <v>0</v>
      </c>
      <c r="BJ926" s="99" t="str">
        <f>IFERROR(VLOOKUP(ROWS($BH$4:BH926),$BG$4:$BH$2337,2,0),"")</f>
        <v>Latowicz (pow. miński, woj. mazowieckie)</v>
      </c>
      <c r="BK926" s="98">
        <v>0</v>
      </c>
      <c r="BL926" s="98">
        <f>IF(ISNUMBER(SEARCH('ankieta ESG'!$G$185,BM926)),MAX($BL$3:BL925)+1,0)</f>
        <v>923</v>
      </c>
      <c r="BM926" s="134" t="s">
        <v>4926</v>
      </c>
      <c r="BN926" s="98">
        <v>0</v>
      </c>
      <c r="BO926" s="99" t="str">
        <f>IFERROR(VLOOKUP(ROWS($BM$4:BM926),$BL$4:$BM$2337,2,0),"")</f>
        <v>Latowicz (pow. miński, woj. mazowieckie)</v>
      </c>
      <c r="BP926" s="98">
        <v>0</v>
      </c>
      <c r="BQ926" s="98">
        <f>IF(ISNUMBER(SEARCH('ankieta ESG'!$G$186,BR926)),MAX($BQ$3:BQ925)+1,0)</f>
        <v>923</v>
      </c>
      <c r="BR926" s="134" t="s">
        <v>4926</v>
      </c>
      <c r="BS926" s="98">
        <v>0</v>
      </c>
      <c r="BT926" s="99" t="str">
        <f>IFERROR(VLOOKUP(ROWS($BR$4:BR926),$BQ$4:$BR$2337,2,0),"")</f>
        <v>Latowicz (pow. miński, woj. mazowieckie)</v>
      </c>
      <c r="BU926" s="98">
        <v>0</v>
      </c>
      <c r="BV926" s="98">
        <f>IF(ISNUMBER(SEARCH('ankieta ESG'!$G$187,BW926)),MAX($BV$3:BV925)+1,0)</f>
        <v>923</v>
      </c>
      <c r="BW926" s="134" t="s">
        <v>4926</v>
      </c>
      <c r="BX926" s="98">
        <v>0</v>
      </c>
      <c r="BY926" s="99" t="str">
        <f>IFERROR(VLOOKUP(ROWS($BW$4:BW926),$BV$4:$BW$2337,2,0),"")</f>
        <v>Latowicz (pow. miński, woj. mazowieckie)</v>
      </c>
      <c r="BZ926" s="98">
        <v>0</v>
      </c>
      <c r="CA926" s="98">
        <f>IF(ISNUMBER(SEARCH('ankieta ESG'!$G$188,CB926)),MAX($CA$3:CA925)+1,0)</f>
        <v>923</v>
      </c>
      <c r="CB926" s="134" t="s">
        <v>4926</v>
      </c>
      <c r="CC926" s="98">
        <v>0</v>
      </c>
      <c r="CD926" s="99" t="str">
        <f>IFERROR(VLOOKUP(ROWS($CB$4:CB926),$CA$4:$CB$2337,2,0),"")</f>
        <v>Latowicz (pow. miński, woj. mazowieckie)</v>
      </c>
      <c r="CE926" s="98">
        <v>0</v>
      </c>
      <c r="CF926" s="98">
        <f>IF(ISNUMBER(SEARCH('ankieta ESG'!$G$189,CG926)),MAX($CF$3:CF925)+1,0)</f>
        <v>923</v>
      </c>
      <c r="CG926" s="134" t="s">
        <v>4926</v>
      </c>
      <c r="CH926" s="98">
        <v>0</v>
      </c>
      <c r="CI926" s="99" t="str">
        <f>IFERROR(VLOOKUP(ROWS($CG$4:CG926),$CF$4:$CG$2337,2,0),"")</f>
        <v>Latowicz (pow. miński, woj. mazowieckie)</v>
      </c>
      <c r="CJ926" s="98">
        <v>0</v>
      </c>
    </row>
    <row r="927" spans="2:88">
      <c r="B927" s="98">
        <f>IF(ISNUMBER(SEARCH('ankieta ESG'!$E$11,C927)),MAX(B$3:$B926)+1,0)</f>
        <v>924</v>
      </c>
      <c r="C927" s="99" t="s">
        <v>968</v>
      </c>
      <c r="D927" s="98">
        <v>0</v>
      </c>
      <c r="E927" s="99" t="str">
        <f>IFERROR(VLOOKUP(ROWS($C$4:C927),$B$4:$C$1385,2,0),"")</f>
        <v>29.31.Z Produkcja wyposażenia elektrycznego i elektronicznego do pojazdów silnikowych (PKD 2025)</v>
      </c>
      <c r="F927" s="98">
        <v>0</v>
      </c>
      <c r="AM927" s="98">
        <f>IF(ISNUMBER(SEARCH('ankieta ESG'!$G$180,AN927)),MAX(AM$3:$AM926)+1,0)</f>
        <v>924</v>
      </c>
      <c r="AN927" s="134" t="s">
        <v>4927</v>
      </c>
      <c r="AO927" s="98">
        <v>0</v>
      </c>
      <c r="AP927" s="99" t="str">
        <f>IFERROR(VLOOKUP(ROWS($AN$4:AN927),$AM$4:$AN$2337,2,0),"")</f>
        <v>Lądek (pow. kłodzki, woj. dolnośląskie)</v>
      </c>
      <c r="AQ927" s="98">
        <v>0</v>
      </c>
      <c r="AR927" s="98">
        <f>IF(ISNUMBER(SEARCH('ankieta ESG'!$G$181,AS927)),MAX($AR$3:AR926)+1,0)</f>
        <v>924</v>
      </c>
      <c r="AS927" s="134" t="s">
        <v>4927</v>
      </c>
      <c r="AT927" s="98">
        <v>0</v>
      </c>
      <c r="AU927" s="99" t="str">
        <f>IFERROR(VLOOKUP(ROWS($AS$4:AS927),$AR$4:$AS$2337,2,0),"")</f>
        <v>Lądek (pow. kłodzki, woj. dolnośląskie)</v>
      </c>
      <c r="AV927" s="98">
        <v>0</v>
      </c>
      <c r="AW927" s="98">
        <f>IF(ISNUMBER(SEARCH('ankieta ESG'!$G$182,AX927)),MAX($AW$3:AW926)+1,0)</f>
        <v>924</v>
      </c>
      <c r="AX927" s="134" t="s">
        <v>4927</v>
      </c>
      <c r="AY927" s="98">
        <v>0</v>
      </c>
      <c r="AZ927" s="99" t="str">
        <f>IFERROR(VLOOKUP(ROWS($AX$4:AX927),$AW$4:$AX$2337,2,0),"")</f>
        <v>Lądek (pow. kłodzki, woj. dolnośląskie)</v>
      </c>
      <c r="BA927" s="98">
        <v>0</v>
      </c>
      <c r="BB927" s="98">
        <f>IF(ISNUMBER(SEARCH('ankieta ESG'!$G$183,BC927)),MAX($BB$3:BB926)+1,0)</f>
        <v>924</v>
      </c>
      <c r="BC927" s="134" t="s">
        <v>4927</v>
      </c>
      <c r="BD927" s="98">
        <v>0</v>
      </c>
      <c r="BE927" s="99" t="str">
        <f>IFERROR(VLOOKUP(ROWS($BC$4:BC927),$BB$4:$BC$2337,2,0),"")</f>
        <v>Lądek (pow. kłodzki, woj. dolnośląskie)</v>
      </c>
      <c r="BF927" s="98">
        <v>0</v>
      </c>
      <c r="BG927" s="98">
        <f>IF(ISNUMBER(SEARCH('ankieta ESG'!$G$184,BH927)),MAX($BG$3:BG926)+1,0)</f>
        <v>924</v>
      </c>
      <c r="BH927" s="134" t="s">
        <v>4927</v>
      </c>
      <c r="BI927" s="98">
        <v>0</v>
      </c>
      <c r="BJ927" s="99" t="str">
        <f>IFERROR(VLOOKUP(ROWS($BH$4:BH927),$BG$4:$BH$2337,2,0),"")</f>
        <v>Lądek (pow. kłodzki, woj. dolnośląskie)</v>
      </c>
      <c r="BK927" s="98">
        <v>0</v>
      </c>
      <c r="BL927" s="98">
        <f>IF(ISNUMBER(SEARCH('ankieta ESG'!$G$185,BM927)),MAX($BL$3:BL926)+1,0)</f>
        <v>924</v>
      </c>
      <c r="BM927" s="134" t="s">
        <v>4927</v>
      </c>
      <c r="BN927" s="98">
        <v>0</v>
      </c>
      <c r="BO927" s="99" t="str">
        <f>IFERROR(VLOOKUP(ROWS($BM$4:BM927),$BL$4:$BM$2337,2,0),"")</f>
        <v>Lądek (pow. kłodzki, woj. dolnośląskie)</v>
      </c>
      <c r="BP927" s="98">
        <v>0</v>
      </c>
      <c r="BQ927" s="98">
        <f>IF(ISNUMBER(SEARCH('ankieta ESG'!$G$186,BR927)),MAX($BQ$3:BQ926)+1,0)</f>
        <v>924</v>
      </c>
      <c r="BR927" s="134" t="s">
        <v>4927</v>
      </c>
      <c r="BS927" s="98">
        <v>0</v>
      </c>
      <c r="BT927" s="99" t="str">
        <f>IFERROR(VLOOKUP(ROWS($BR$4:BR927),$BQ$4:$BR$2337,2,0),"")</f>
        <v>Lądek (pow. kłodzki, woj. dolnośląskie)</v>
      </c>
      <c r="BU927" s="98">
        <v>0</v>
      </c>
      <c r="BV927" s="98">
        <f>IF(ISNUMBER(SEARCH('ankieta ESG'!$G$187,BW927)),MAX($BV$3:BV926)+1,0)</f>
        <v>924</v>
      </c>
      <c r="BW927" s="134" t="s">
        <v>4927</v>
      </c>
      <c r="BX927" s="98">
        <v>0</v>
      </c>
      <c r="BY927" s="99" t="str">
        <f>IFERROR(VLOOKUP(ROWS($BW$4:BW927),$BV$4:$BW$2337,2,0),"")</f>
        <v>Lądek (pow. kłodzki, woj. dolnośląskie)</v>
      </c>
      <c r="BZ927" s="98">
        <v>0</v>
      </c>
      <c r="CA927" s="98">
        <f>IF(ISNUMBER(SEARCH('ankieta ESG'!$G$188,CB927)),MAX($CA$3:CA926)+1,0)</f>
        <v>924</v>
      </c>
      <c r="CB927" s="134" t="s">
        <v>4927</v>
      </c>
      <c r="CC927" s="98">
        <v>0</v>
      </c>
      <c r="CD927" s="99" t="str">
        <f>IFERROR(VLOOKUP(ROWS($CB$4:CB927),$CA$4:$CB$2337,2,0),"")</f>
        <v>Lądek (pow. kłodzki, woj. dolnośląskie)</v>
      </c>
      <c r="CE927" s="98">
        <v>0</v>
      </c>
      <c r="CF927" s="98">
        <f>IF(ISNUMBER(SEARCH('ankieta ESG'!$G$189,CG927)),MAX($CF$3:CF926)+1,0)</f>
        <v>924</v>
      </c>
      <c r="CG927" s="134" t="s">
        <v>4927</v>
      </c>
      <c r="CH927" s="98">
        <v>0</v>
      </c>
      <c r="CI927" s="99" t="str">
        <f>IFERROR(VLOOKUP(ROWS($CG$4:CG927),$CF$4:$CG$2337,2,0),"")</f>
        <v>Lądek (pow. kłodzki, woj. dolnośląskie)</v>
      </c>
      <c r="CJ927" s="98">
        <v>0</v>
      </c>
    </row>
    <row r="928" spans="2:88">
      <c r="B928" s="98">
        <f>IF(ISNUMBER(SEARCH('ankieta ESG'!$E$11,C928)),MAX(B$3:$B927)+1,0)</f>
        <v>925</v>
      </c>
      <c r="C928" s="99" t="s">
        <v>969</v>
      </c>
      <c r="D928" s="98">
        <v>0</v>
      </c>
      <c r="E928" s="99" t="str">
        <f>IFERROR(VLOOKUP(ROWS($C$4:C928),$B$4:$C$1385,2,0),"")</f>
        <v>29.32.Z Produkcja pozostałych części i akcesoriów do pojazdów silnikowych, z wyłączeniem motocykli (PKD 2025)</v>
      </c>
      <c r="F928" s="98">
        <v>0</v>
      </c>
      <c r="AM928" s="98">
        <f>IF(ISNUMBER(SEARCH('ankieta ESG'!$G$180,AN928)),MAX(AM$3:$AM927)+1,0)</f>
        <v>925</v>
      </c>
      <c r="AN928" s="134" t="s">
        <v>4928</v>
      </c>
      <c r="AO928" s="98">
        <v>0</v>
      </c>
      <c r="AP928" s="99" t="str">
        <f>IFERROR(VLOOKUP(ROWS($AN$4:AN928),$AM$4:$AN$2337,2,0),"")</f>
        <v>Lądek (pow. słupecki, woj. wielkopolskie)</v>
      </c>
      <c r="AQ928" s="98">
        <v>0</v>
      </c>
      <c r="AR928" s="98">
        <f>IF(ISNUMBER(SEARCH('ankieta ESG'!$G$181,AS928)),MAX($AR$3:AR927)+1,0)</f>
        <v>925</v>
      </c>
      <c r="AS928" s="134" t="s">
        <v>4928</v>
      </c>
      <c r="AT928" s="98">
        <v>0</v>
      </c>
      <c r="AU928" s="99" t="str">
        <f>IFERROR(VLOOKUP(ROWS($AS$4:AS928),$AR$4:$AS$2337,2,0),"")</f>
        <v>Lądek (pow. słupecki, woj. wielkopolskie)</v>
      </c>
      <c r="AV928" s="98">
        <v>0</v>
      </c>
      <c r="AW928" s="98">
        <f>IF(ISNUMBER(SEARCH('ankieta ESG'!$G$182,AX928)),MAX($AW$3:AW927)+1,0)</f>
        <v>925</v>
      </c>
      <c r="AX928" s="134" t="s">
        <v>4928</v>
      </c>
      <c r="AY928" s="98">
        <v>0</v>
      </c>
      <c r="AZ928" s="99" t="str">
        <f>IFERROR(VLOOKUP(ROWS($AX$4:AX928),$AW$4:$AX$2337,2,0),"")</f>
        <v>Lądek (pow. słupecki, woj. wielkopolskie)</v>
      </c>
      <c r="BA928" s="98">
        <v>0</v>
      </c>
      <c r="BB928" s="98">
        <f>IF(ISNUMBER(SEARCH('ankieta ESG'!$G$183,BC928)),MAX($BB$3:BB927)+1,0)</f>
        <v>925</v>
      </c>
      <c r="BC928" s="134" t="s">
        <v>4928</v>
      </c>
      <c r="BD928" s="98">
        <v>0</v>
      </c>
      <c r="BE928" s="99" t="str">
        <f>IFERROR(VLOOKUP(ROWS($BC$4:BC928),$BB$4:$BC$2337,2,0),"")</f>
        <v>Lądek (pow. słupecki, woj. wielkopolskie)</v>
      </c>
      <c r="BF928" s="98">
        <v>0</v>
      </c>
      <c r="BG928" s="98">
        <f>IF(ISNUMBER(SEARCH('ankieta ESG'!$G$184,BH928)),MAX($BG$3:BG927)+1,0)</f>
        <v>925</v>
      </c>
      <c r="BH928" s="134" t="s">
        <v>4928</v>
      </c>
      <c r="BI928" s="98">
        <v>0</v>
      </c>
      <c r="BJ928" s="99" t="str">
        <f>IFERROR(VLOOKUP(ROWS($BH$4:BH928),$BG$4:$BH$2337,2,0),"")</f>
        <v>Lądek (pow. słupecki, woj. wielkopolskie)</v>
      </c>
      <c r="BK928" s="98">
        <v>0</v>
      </c>
      <c r="BL928" s="98">
        <f>IF(ISNUMBER(SEARCH('ankieta ESG'!$G$185,BM928)),MAX($BL$3:BL927)+1,0)</f>
        <v>925</v>
      </c>
      <c r="BM928" s="134" t="s">
        <v>4928</v>
      </c>
      <c r="BN928" s="98">
        <v>0</v>
      </c>
      <c r="BO928" s="99" t="str">
        <f>IFERROR(VLOOKUP(ROWS($BM$4:BM928),$BL$4:$BM$2337,2,0),"")</f>
        <v>Lądek (pow. słupecki, woj. wielkopolskie)</v>
      </c>
      <c r="BP928" s="98">
        <v>0</v>
      </c>
      <c r="BQ928" s="98">
        <f>IF(ISNUMBER(SEARCH('ankieta ESG'!$G$186,BR928)),MAX($BQ$3:BQ927)+1,0)</f>
        <v>925</v>
      </c>
      <c r="BR928" s="134" t="s">
        <v>4928</v>
      </c>
      <c r="BS928" s="98">
        <v>0</v>
      </c>
      <c r="BT928" s="99" t="str">
        <f>IFERROR(VLOOKUP(ROWS($BR$4:BR928),$BQ$4:$BR$2337,2,0),"")</f>
        <v>Lądek (pow. słupecki, woj. wielkopolskie)</v>
      </c>
      <c r="BU928" s="98">
        <v>0</v>
      </c>
      <c r="BV928" s="98">
        <f>IF(ISNUMBER(SEARCH('ankieta ESG'!$G$187,BW928)),MAX($BV$3:BV927)+1,0)</f>
        <v>925</v>
      </c>
      <c r="BW928" s="134" t="s">
        <v>4928</v>
      </c>
      <c r="BX928" s="98">
        <v>0</v>
      </c>
      <c r="BY928" s="99" t="str">
        <f>IFERROR(VLOOKUP(ROWS($BW$4:BW928),$BV$4:$BW$2337,2,0),"")</f>
        <v>Lądek (pow. słupecki, woj. wielkopolskie)</v>
      </c>
      <c r="BZ928" s="98">
        <v>0</v>
      </c>
      <c r="CA928" s="98">
        <f>IF(ISNUMBER(SEARCH('ankieta ESG'!$G$188,CB928)),MAX($CA$3:CA927)+1,0)</f>
        <v>925</v>
      </c>
      <c r="CB928" s="134" t="s">
        <v>4928</v>
      </c>
      <c r="CC928" s="98">
        <v>0</v>
      </c>
      <c r="CD928" s="99" t="str">
        <f>IFERROR(VLOOKUP(ROWS($CB$4:CB928),$CA$4:$CB$2337,2,0),"")</f>
        <v>Lądek (pow. słupecki, woj. wielkopolskie)</v>
      </c>
      <c r="CE928" s="98">
        <v>0</v>
      </c>
      <c r="CF928" s="98">
        <f>IF(ISNUMBER(SEARCH('ankieta ESG'!$G$189,CG928)),MAX($CF$3:CF927)+1,0)</f>
        <v>925</v>
      </c>
      <c r="CG928" s="134" t="s">
        <v>4928</v>
      </c>
      <c r="CH928" s="98">
        <v>0</v>
      </c>
      <c r="CI928" s="99" t="str">
        <f>IFERROR(VLOOKUP(ROWS($CG$4:CG928),$CF$4:$CG$2337,2,0),"")</f>
        <v>Lądek (pow. słupecki, woj. wielkopolskie)</v>
      </c>
      <c r="CJ928" s="98">
        <v>0</v>
      </c>
    </row>
    <row r="929" spans="2:88">
      <c r="B929" s="98">
        <f>IF(ISNUMBER(SEARCH('ankieta ESG'!$E$11,C929)),MAX(B$3:$B928)+1,0)</f>
        <v>926</v>
      </c>
      <c r="C929" s="99" t="s">
        <v>970</v>
      </c>
      <c r="D929" s="98">
        <v>0</v>
      </c>
      <c r="E929" s="99" t="str">
        <f>IFERROR(VLOOKUP(ROWS($C$4:C929),$B$4:$C$1385,2,0),"")</f>
        <v>30.11.Z Produkcja cywilnych statków i konstrukcji pływających (PKD 2025)</v>
      </c>
      <c r="F929" s="98">
        <v>0</v>
      </c>
      <c r="AM929" s="98">
        <f>IF(ISNUMBER(SEARCH('ankieta ESG'!$G$180,AN929)),MAX(AM$3:$AM928)+1,0)</f>
        <v>926</v>
      </c>
      <c r="AN929" s="134" t="s">
        <v>4929</v>
      </c>
      <c r="AO929" s="98">
        <v>0</v>
      </c>
      <c r="AP929" s="99" t="str">
        <f>IFERROR(VLOOKUP(ROWS($AN$4:AN929),$AM$4:$AN$2337,2,0),"")</f>
        <v>Legionowo (pow. legionowski, woj. mazowieckie)</v>
      </c>
      <c r="AQ929" s="98">
        <v>0</v>
      </c>
      <c r="AR929" s="98">
        <f>IF(ISNUMBER(SEARCH('ankieta ESG'!$G$181,AS929)),MAX($AR$3:AR928)+1,0)</f>
        <v>926</v>
      </c>
      <c r="AS929" s="134" t="s">
        <v>4929</v>
      </c>
      <c r="AT929" s="98">
        <v>0</v>
      </c>
      <c r="AU929" s="99" t="str">
        <f>IFERROR(VLOOKUP(ROWS($AS$4:AS929),$AR$4:$AS$2337,2,0),"")</f>
        <v>Legionowo (pow. legionowski, woj. mazowieckie)</v>
      </c>
      <c r="AV929" s="98">
        <v>0</v>
      </c>
      <c r="AW929" s="98">
        <f>IF(ISNUMBER(SEARCH('ankieta ESG'!$G$182,AX929)),MAX($AW$3:AW928)+1,0)</f>
        <v>926</v>
      </c>
      <c r="AX929" s="134" t="s">
        <v>4929</v>
      </c>
      <c r="AY929" s="98">
        <v>0</v>
      </c>
      <c r="AZ929" s="99" t="str">
        <f>IFERROR(VLOOKUP(ROWS($AX$4:AX929),$AW$4:$AX$2337,2,0),"")</f>
        <v>Legionowo (pow. legionowski, woj. mazowieckie)</v>
      </c>
      <c r="BA929" s="98">
        <v>0</v>
      </c>
      <c r="BB929" s="98">
        <f>IF(ISNUMBER(SEARCH('ankieta ESG'!$G$183,BC929)),MAX($BB$3:BB928)+1,0)</f>
        <v>926</v>
      </c>
      <c r="BC929" s="134" t="s">
        <v>4929</v>
      </c>
      <c r="BD929" s="98">
        <v>0</v>
      </c>
      <c r="BE929" s="99" t="str">
        <f>IFERROR(VLOOKUP(ROWS($BC$4:BC929),$BB$4:$BC$2337,2,0),"")</f>
        <v>Legionowo (pow. legionowski, woj. mazowieckie)</v>
      </c>
      <c r="BF929" s="98">
        <v>0</v>
      </c>
      <c r="BG929" s="98">
        <f>IF(ISNUMBER(SEARCH('ankieta ESG'!$G$184,BH929)),MAX($BG$3:BG928)+1,0)</f>
        <v>926</v>
      </c>
      <c r="BH929" s="134" t="s">
        <v>4929</v>
      </c>
      <c r="BI929" s="98">
        <v>0</v>
      </c>
      <c r="BJ929" s="99" t="str">
        <f>IFERROR(VLOOKUP(ROWS($BH$4:BH929),$BG$4:$BH$2337,2,0),"")</f>
        <v>Legionowo (pow. legionowski, woj. mazowieckie)</v>
      </c>
      <c r="BK929" s="98">
        <v>0</v>
      </c>
      <c r="BL929" s="98">
        <f>IF(ISNUMBER(SEARCH('ankieta ESG'!$G$185,BM929)),MAX($BL$3:BL928)+1,0)</f>
        <v>926</v>
      </c>
      <c r="BM929" s="134" t="s">
        <v>4929</v>
      </c>
      <c r="BN929" s="98">
        <v>0</v>
      </c>
      <c r="BO929" s="99" t="str">
        <f>IFERROR(VLOOKUP(ROWS($BM$4:BM929),$BL$4:$BM$2337,2,0),"")</f>
        <v>Legionowo (pow. legionowski, woj. mazowieckie)</v>
      </c>
      <c r="BP929" s="98">
        <v>0</v>
      </c>
      <c r="BQ929" s="98">
        <f>IF(ISNUMBER(SEARCH('ankieta ESG'!$G$186,BR929)),MAX($BQ$3:BQ928)+1,0)</f>
        <v>926</v>
      </c>
      <c r="BR929" s="134" t="s">
        <v>4929</v>
      </c>
      <c r="BS929" s="98">
        <v>0</v>
      </c>
      <c r="BT929" s="99" t="str">
        <f>IFERROR(VLOOKUP(ROWS($BR$4:BR929),$BQ$4:$BR$2337,2,0),"")</f>
        <v>Legionowo (pow. legionowski, woj. mazowieckie)</v>
      </c>
      <c r="BU929" s="98">
        <v>0</v>
      </c>
      <c r="BV929" s="98">
        <f>IF(ISNUMBER(SEARCH('ankieta ESG'!$G$187,BW929)),MAX($BV$3:BV928)+1,0)</f>
        <v>926</v>
      </c>
      <c r="BW929" s="134" t="s">
        <v>4929</v>
      </c>
      <c r="BX929" s="98">
        <v>0</v>
      </c>
      <c r="BY929" s="99" t="str">
        <f>IFERROR(VLOOKUP(ROWS($BW$4:BW929),$BV$4:$BW$2337,2,0),"")</f>
        <v>Legionowo (pow. legionowski, woj. mazowieckie)</v>
      </c>
      <c r="BZ929" s="98">
        <v>0</v>
      </c>
      <c r="CA929" s="98">
        <f>IF(ISNUMBER(SEARCH('ankieta ESG'!$G$188,CB929)),MAX($CA$3:CA928)+1,0)</f>
        <v>926</v>
      </c>
      <c r="CB929" s="134" t="s">
        <v>4929</v>
      </c>
      <c r="CC929" s="98">
        <v>0</v>
      </c>
      <c r="CD929" s="99" t="str">
        <f>IFERROR(VLOOKUP(ROWS($CB$4:CB929),$CA$4:$CB$2337,2,0),"")</f>
        <v>Legionowo (pow. legionowski, woj. mazowieckie)</v>
      </c>
      <c r="CE929" s="98">
        <v>0</v>
      </c>
      <c r="CF929" s="98">
        <f>IF(ISNUMBER(SEARCH('ankieta ESG'!$G$189,CG929)),MAX($CF$3:CF928)+1,0)</f>
        <v>926</v>
      </c>
      <c r="CG929" s="134" t="s">
        <v>4929</v>
      </c>
      <c r="CH929" s="98">
        <v>0</v>
      </c>
      <c r="CI929" s="99" t="str">
        <f>IFERROR(VLOOKUP(ROWS($CG$4:CG929),$CF$4:$CG$2337,2,0),"")</f>
        <v>Legionowo (pow. legionowski, woj. mazowieckie)</v>
      </c>
      <c r="CJ929" s="98">
        <v>0</v>
      </c>
    </row>
    <row r="930" spans="2:88">
      <c r="B930" s="98">
        <f>IF(ISNUMBER(SEARCH('ankieta ESG'!$E$11,C930)),MAX(B$3:$B929)+1,0)</f>
        <v>927</v>
      </c>
      <c r="C930" s="99" t="s">
        <v>971</v>
      </c>
      <c r="D930" s="98">
        <v>0</v>
      </c>
      <c r="E930" s="99" t="str">
        <f>IFERROR(VLOOKUP(ROWS($C$4:C930),$B$4:$C$1385,2,0),"")</f>
        <v>30.12.Z Produkcja łodzi wypoczynkowych i sportowych (PKD 2025)</v>
      </c>
      <c r="F930" s="98">
        <v>0</v>
      </c>
      <c r="AM930" s="98">
        <f>IF(ISNUMBER(SEARCH('ankieta ESG'!$G$180,AN930)),MAX(AM$3:$AM929)+1,0)</f>
        <v>927</v>
      </c>
      <c r="AN930" s="134" t="s">
        <v>4930</v>
      </c>
      <c r="AO930" s="98">
        <v>0</v>
      </c>
      <c r="AP930" s="99" t="str">
        <f>IFERROR(VLOOKUP(ROWS($AN$4:AN930),$AM$4:$AN$2337,2,0),"")</f>
        <v>Legnica (pow. Legnica, woj. dolnośląskie)</v>
      </c>
      <c r="AQ930" s="98">
        <v>0</v>
      </c>
      <c r="AR930" s="98">
        <f>IF(ISNUMBER(SEARCH('ankieta ESG'!$G$181,AS930)),MAX($AR$3:AR929)+1,0)</f>
        <v>927</v>
      </c>
      <c r="AS930" s="134" t="s">
        <v>4930</v>
      </c>
      <c r="AT930" s="98">
        <v>0</v>
      </c>
      <c r="AU930" s="99" t="str">
        <f>IFERROR(VLOOKUP(ROWS($AS$4:AS930),$AR$4:$AS$2337,2,0),"")</f>
        <v>Legnica (pow. Legnica, woj. dolnośląskie)</v>
      </c>
      <c r="AV930" s="98">
        <v>0</v>
      </c>
      <c r="AW930" s="98">
        <f>IF(ISNUMBER(SEARCH('ankieta ESG'!$G$182,AX930)),MAX($AW$3:AW929)+1,0)</f>
        <v>927</v>
      </c>
      <c r="AX930" s="134" t="s">
        <v>4930</v>
      </c>
      <c r="AY930" s="98">
        <v>0</v>
      </c>
      <c r="AZ930" s="99" t="str">
        <f>IFERROR(VLOOKUP(ROWS($AX$4:AX930),$AW$4:$AX$2337,2,0),"")</f>
        <v>Legnica (pow. Legnica, woj. dolnośląskie)</v>
      </c>
      <c r="BA930" s="98">
        <v>0</v>
      </c>
      <c r="BB930" s="98">
        <f>IF(ISNUMBER(SEARCH('ankieta ESG'!$G$183,BC930)),MAX($BB$3:BB929)+1,0)</f>
        <v>927</v>
      </c>
      <c r="BC930" s="134" t="s">
        <v>4930</v>
      </c>
      <c r="BD930" s="98">
        <v>0</v>
      </c>
      <c r="BE930" s="99" t="str">
        <f>IFERROR(VLOOKUP(ROWS($BC$4:BC930),$BB$4:$BC$2337,2,0),"")</f>
        <v>Legnica (pow. Legnica, woj. dolnośląskie)</v>
      </c>
      <c r="BF930" s="98">
        <v>0</v>
      </c>
      <c r="BG930" s="98">
        <f>IF(ISNUMBER(SEARCH('ankieta ESG'!$G$184,BH930)),MAX($BG$3:BG929)+1,0)</f>
        <v>927</v>
      </c>
      <c r="BH930" s="134" t="s">
        <v>4930</v>
      </c>
      <c r="BI930" s="98">
        <v>0</v>
      </c>
      <c r="BJ930" s="99" t="str">
        <f>IFERROR(VLOOKUP(ROWS($BH$4:BH930),$BG$4:$BH$2337,2,0),"")</f>
        <v>Legnica (pow. Legnica, woj. dolnośląskie)</v>
      </c>
      <c r="BK930" s="98">
        <v>0</v>
      </c>
      <c r="BL930" s="98">
        <f>IF(ISNUMBER(SEARCH('ankieta ESG'!$G$185,BM930)),MAX($BL$3:BL929)+1,0)</f>
        <v>927</v>
      </c>
      <c r="BM930" s="134" t="s">
        <v>4930</v>
      </c>
      <c r="BN930" s="98">
        <v>0</v>
      </c>
      <c r="BO930" s="99" t="str">
        <f>IFERROR(VLOOKUP(ROWS($BM$4:BM930),$BL$4:$BM$2337,2,0),"")</f>
        <v>Legnica (pow. Legnica, woj. dolnośląskie)</v>
      </c>
      <c r="BP930" s="98">
        <v>0</v>
      </c>
      <c r="BQ930" s="98">
        <f>IF(ISNUMBER(SEARCH('ankieta ESG'!$G$186,BR930)),MAX($BQ$3:BQ929)+1,0)</f>
        <v>927</v>
      </c>
      <c r="BR930" s="134" t="s">
        <v>4930</v>
      </c>
      <c r="BS930" s="98">
        <v>0</v>
      </c>
      <c r="BT930" s="99" t="str">
        <f>IFERROR(VLOOKUP(ROWS($BR$4:BR930),$BQ$4:$BR$2337,2,0),"")</f>
        <v>Legnica (pow. Legnica, woj. dolnośląskie)</v>
      </c>
      <c r="BU930" s="98">
        <v>0</v>
      </c>
      <c r="BV930" s="98">
        <f>IF(ISNUMBER(SEARCH('ankieta ESG'!$G$187,BW930)),MAX($BV$3:BV929)+1,0)</f>
        <v>927</v>
      </c>
      <c r="BW930" s="134" t="s">
        <v>4930</v>
      </c>
      <c r="BX930" s="98">
        <v>0</v>
      </c>
      <c r="BY930" s="99" t="str">
        <f>IFERROR(VLOOKUP(ROWS($BW$4:BW930),$BV$4:$BW$2337,2,0),"")</f>
        <v>Legnica (pow. Legnica, woj. dolnośląskie)</v>
      </c>
      <c r="BZ930" s="98">
        <v>0</v>
      </c>
      <c r="CA930" s="98">
        <f>IF(ISNUMBER(SEARCH('ankieta ESG'!$G$188,CB930)),MAX($CA$3:CA929)+1,0)</f>
        <v>927</v>
      </c>
      <c r="CB930" s="134" t="s">
        <v>4930</v>
      </c>
      <c r="CC930" s="98">
        <v>0</v>
      </c>
      <c r="CD930" s="99" t="str">
        <f>IFERROR(VLOOKUP(ROWS($CB$4:CB930),$CA$4:$CB$2337,2,0),"")</f>
        <v>Legnica (pow. Legnica, woj. dolnośląskie)</v>
      </c>
      <c r="CE930" s="98">
        <v>0</v>
      </c>
      <c r="CF930" s="98">
        <f>IF(ISNUMBER(SEARCH('ankieta ESG'!$G$189,CG930)),MAX($CF$3:CF929)+1,0)</f>
        <v>927</v>
      </c>
      <c r="CG930" s="134" t="s">
        <v>4930</v>
      </c>
      <c r="CH930" s="98">
        <v>0</v>
      </c>
      <c r="CI930" s="99" t="str">
        <f>IFERROR(VLOOKUP(ROWS($CG$4:CG930),$CF$4:$CG$2337,2,0),"")</f>
        <v>Legnica (pow. Legnica, woj. dolnośląskie)</v>
      </c>
      <c r="CJ930" s="98">
        <v>0</v>
      </c>
    </row>
    <row r="931" spans="2:88">
      <c r="B931" s="98">
        <f>IF(ISNUMBER(SEARCH('ankieta ESG'!$E$11,C931)),MAX(B$3:$B930)+1,0)</f>
        <v>928</v>
      </c>
      <c r="C931" s="99" t="s">
        <v>972</v>
      </c>
      <c r="D931" s="98">
        <v>0</v>
      </c>
      <c r="E931" s="99" t="str">
        <f>IFERROR(VLOOKUP(ROWS($C$4:C931),$B$4:$C$1385,2,0),"")</f>
        <v>30.13.Z Produkcja wojskowych okrętów i jednostek pływających (PKD 2025)</v>
      </c>
      <c r="F931" s="98">
        <v>0</v>
      </c>
      <c r="AM931" s="98">
        <f>IF(ISNUMBER(SEARCH('ankieta ESG'!$G$180,AN931)),MAX(AM$3:$AM930)+1,0)</f>
        <v>928</v>
      </c>
      <c r="AN931" s="134" t="s">
        <v>4931</v>
      </c>
      <c r="AO931" s="98">
        <v>0</v>
      </c>
      <c r="AP931" s="99" t="str">
        <f>IFERROR(VLOOKUP(ROWS($AN$4:AN931),$AM$4:$AN$2337,2,0),"")</f>
        <v>Legnickie Pole (pow. legnicki, woj. dolnośląskie)</v>
      </c>
      <c r="AQ931" s="98">
        <v>0</v>
      </c>
      <c r="AR931" s="98">
        <f>IF(ISNUMBER(SEARCH('ankieta ESG'!$G$181,AS931)),MAX($AR$3:AR930)+1,0)</f>
        <v>928</v>
      </c>
      <c r="AS931" s="134" t="s">
        <v>4931</v>
      </c>
      <c r="AT931" s="98">
        <v>0</v>
      </c>
      <c r="AU931" s="99" t="str">
        <f>IFERROR(VLOOKUP(ROWS($AS$4:AS931),$AR$4:$AS$2337,2,0),"")</f>
        <v>Legnickie Pole (pow. legnicki, woj. dolnośląskie)</v>
      </c>
      <c r="AV931" s="98">
        <v>0</v>
      </c>
      <c r="AW931" s="98">
        <f>IF(ISNUMBER(SEARCH('ankieta ESG'!$G$182,AX931)),MAX($AW$3:AW930)+1,0)</f>
        <v>928</v>
      </c>
      <c r="AX931" s="134" t="s">
        <v>4931</v>
      </c>
      <c r="AY931" s="98">
        <v>0</v>
      </c>
      <c r="AZ931" s="99" t="str">
        <f>IFERROR(VLOOKUP(ROWS($AX$4:AX931),$AW$4:$AX$2337,2,0),"")</f>
        <v>Legnickie Pole (pow. legnicki, woj. dolnośląskie)</v>
      </c>
      <c r="BA931" s="98">
        <v>0</v>
      </c>
      <c r="BB931" s="98">
        <f>IF(ISNUMBER(SEARCH('ankieta ESG'!$G$183,BC931)),MAX($BB$3:BB930)+1,0)</f>
        <v>928</v>
      </c>
      <c r="BC931" s="134" t="s">
        <v>4931</v>
      </c>
      <c r="BD931" s="98">
        <v>0</v>
      </c>
      <c r="BE931" s="99" t="str">
        <f>IFERROR(VLOOKUP(ROWS($BC$4:BC931),$BB$4:$BC$2337,2,0),"")</f>
        <v>Legnickie Pole (pow. legnicki, woj. dolnośląskie)</v>
      </c>
      <c r="BF931" s="98">
        <v>0</v>
      </c>
      <c r="BG931" s="98">
        <f>IF(ISNUMBER(SEARCH('ankieta ESG'!$G$184,BH931)),MAX($BG$3:BG930)+1,0)</f>
        <v>928</v>
      </c>
      <c r="BH931" s="134" t="s">
        <v>4931</v>
      </c>
      <c r="BI931" s="98">
        <v>0</v>
      </c>
      <c r="BJ931" s="99" t="str">
        <f>IFERROR(VLOOKUP(ROWS($BH$4:BH931),$BG$4:$BH$2337,2,0),"")</f>
        <v>Legnickie Pole (pow. legnicki, woj. dolnośląskie)</v>
      </c>
      <c r="BK931" s="98">
        <v>0</v>
      </c>
      <c r="BL931" s="98">
        <f>IF(ISNUMBER(SEARCH('ankieta ESG'!$G$185,BM931)),MAX($BL$3:BL930)+1,0)</f>
        <v>928</v>
      </c>
      <c r="BM931" s="134" t="s">
        <v>4931</v>
      </c>
      <c r="BN931" s="98">
        <v>0</v>
      </c>
      <c r="BO931" s="99" t="str">
        <f>IFERROR(VLOOKUP(ROWS($BM$4:BM931),$BL$4:$BM$2337,2,0),"")</f>
        <v>Legnickie Pole (pow. legnicki, woj. dolnośląskie)</v>
      </c>
      <c r="BP931" s="98">
        <v>0</v>
      </c>
      <c r="BQ931" s="98">
        <f>IF(ISNUMBER(SEARCH('ankieta ESG'!$G$186,BR931)),MAX($BQ$3:BQ930)+1,0)</f>
        <v>928</v>
      </c>
      <c r="BR931" s="134" t="s">
        <v>4931</v>
      </c>
      <c r="BS931" s="98">
        <v>0</v>
      </c>
      <c r="BT931" s="99" t="str">
        <f>IFERROR(VLOOKUP(ROWS($BR$4:BR931),$BQ$4:$BR$2337,2,0),"")</f>
        <v>Legnickie Pole (pow. legnicki, woj. dolnośląskie)</v>
      </c>
      <c r="BU931" s="98">
        <v>0</v>
      </c>
      <c r="BV931" s="98">
        <f>IF(ISNUMBER(SEARCH('ankieta ESG'!$G$187,BW931)),MAX($BV$3:BV930)+1,0)</f>
        <v>928</v>
      </c>
      <c r="BW931" s="134" t="s">
        <v>4931</v>
      </c>
      <c r="BX931" s="98">
        <v>0</v>
      </c>
      <c r="BY931" s="99" t="str">
        <f>IFERROR(VLOOKUP(ROWS($BW$4:BW931),$BV$4:$BW$2337,2,0),"")</f>
        <v>Legnickie Pole (pow. legnicki, woj. dolnośląskie)</v>
      </c>
      <c r="BZ931" s="98">
        <v>0</v>
      </c>
      <c r="CA931" s="98">
        <f>IF(ISNUMBER(SEARCH('ankieta ESG'!$G$188,CB931)),MAX($CA$3:CA930)+1,0)</f>
        <v>928</v>
      </c>
      <c r="CB931" s="134" t="s">
        <v>4931</v>
      </c>
      <c r="CC931" s="98">
        <v>0</v>
      </c>
      <c r="CD931" s="99" t="str">
        <f>IFERROR(VLOOKUP(ROWS($CB$4:CB931),$CA$4:$CB$2337,2,0),"")</f>
        <v>Legnickie Pole (pow. legnicki, woj. dolnośląskie)</v>
      </c>
      <c r="CE931" s="98">
        <v>0</v>
      </c>
      <c r="CF931" s="98">
        <f>IF(ISNUMBER(SEARCH('ankieta ESG'!$G$189,CG931)),MAX($CF$3:CF930)+1,0)</f>
        <v>928</v>
      </c>
      <c r="CG931" s="134" t="s">
        <v>4931</v>
      </c>
      <c r="CH931" s="98">
        <v>0</v>
      </c>
      <c r="CI931" s="99" t="str">
        <f>IFERROR(VLOOKUP(ROWS($CG$4:CG931),$CF$4:$CG$2337,2,0),"")</f>
        <v>Legnickie Pole (pow. legnicki, woj. dolnośląskie)</v>
      </c>
      <c r="CJ931" s="98">
        <v>0</v>
      </c>
    </row>
    <row r="932" spans="2:88">
      <c r="B932" s="98">
        <f>IF(ISNUMBER(SEARCH('ankieta ESG'!$E$11,C932)),MAX(B$3:$B931)+1,0)</f>
        <v>929</v>
      </c>
      <c r="C932" s="99" t="s">
        <v>973</v>
      </c>
      <c r="D932" s="98">
        <v>0</v>
      </c>
      <c r="E932" s="99" t="str">
        <f>IFERROR(VLOOKUP(ROWS($C$4:C932),$B$4:$C$1385,2,0),"")</f>
        <v>30.20.Z Produkcja lokomotyw kolejowych oraz taboru szynowego (PKD 2025)</v>
      </c>
      <c r="F932" s="98">
        <v>0</v>
      </c>
      <c r="AM932" s="98">
        <f>IF(ISNUMBER(SEARCH('ankieta ESG'!$G$180,AN932)),MAX(AM$3:$AM931)+1,0)</f>
        <v>929</v>
      </c>
      <c r="AN932" s="134" t="s">
        <v>4932</v>
      </c>
      <c r="AO932" s="98">
        <v>0</v>
      </c>
      <c r="AP932" s="99" t="str">
        <f>IFERROR(VLOOKUP(ROWS($AN$4:AN932),$AM$4:$AN$2337,2,0),"")</f>
        <v>Lelis (pow. ostrołęcki, woj. mazowieckie)</v>
      </c>
      <c r="AQ932" s="98">
        <v>0</v>
      </c>
      <c r="AR932" s="98">
        <f>IF(ISNUMBER(SEARCH('ankieta ESG'!$G$181,AS932)),MAX($AR$3:AR931)+1,0)</f>
        <v>929</v>
      </c>
      <c r="AS932" s="134" t="s">
        <v>4932</v>
      </c>
      <c r="AT932" s="98">
        <v>0</v>
      </c>
      <c r="AU932" s="99" t="str">
        <f>IFERROR(VLOOKUP(ROWS($AS$4:AS932),$AR$4:$AS$2337,2,0),"")</f>
        <v>Lelis (pow. ostrołęcki, woj. mazowieckie)</v>
      </c>
      <c r="AV932" s="98">
        <v>0</v>
      </c>
      <c r="AW932" s="98">
        <f>IF(ISNUMBER(SEARCH('ankieta ESG'!$G$182,AX932)),MAX($AW$3:AW931)+1,0)</f>
        <v>929</v>
      </c>
      <c r="AX932" s="134" t="s">
        <v>4932</v>
      </c>
      <c r="AY932" s="98">
        <v>0</v>
      </c>
      <c r="AZ932" s="99" t="str">
        <f>IFERROR(VLOOKUP(ROWS($AX$4:AX932),$AW$4:$AX$2337,2,0),"")</f>
        <v>Lelis (pow. ostrołęcki, woj. mazowieckie)</v>
      </c>
      <c r="BA932" s="98">
        <v>0</v>
      </c>
      <c r="BB932" s="98">
        <f>IF(ISNUMBER(SEARCH('ankieta ESG'!$G$183,BC932)),MAX($BB$3:BB931)+1,0)</f>
        <v>929</v>
      </c>
      <c r="BC932" s="134" t="s">
        <v>4932</v>
      </c>
      <c r="BD932" s="98">
        <v>0</v>
      </c>
      <c r="BE932" s="99" t="str">
        <f>IFERROR(VLOOKUP(ROWS($BC$4:BC932),$BB$4:$BC$2337,2,0),"")</f>
        <v>Lelis (pow. ostrołęcki, woj. mazowieckie)</v>
      </c>
      <c r="BF932" s="98">
        <v>0</v>
      </c>
      <c r="BG932" s="98">
        <f>IF(ISNUMBER(SEARCH('ankieta ESG'!$G$184,BH932)),MAX($BG$3:BG931)+1,0)</f>
        <v>929</v>
      </c>
      <c r="BH932" s="134" t="s">
        <v>4932</v>
      </c>
      <c r="BI932" s="98">
        <v>0</v>
      </c>
      <c r="BJ932" s="99" t="str">
        <f>IFERROR(VLOOKUP(ROWS($BH$4:BH932),$BG$4:$BH$2337,2,0),"")</f>
        <v>Lelis (pow. ostrołęcki, woj. mazowieckie)</v>
      </c>
      <c r="BK932" s="98">
        <v>0</v>
      </c>
      <c r="BL932" s="98">
        <f>IF(ISNUMBER(SEARCH('ankieta ESG'!$G$185,BM932)),MAX($BL$3:BL931)+1,0)</f>
        <v>929</v>
      </c>
      <c r="BM932" s="134" t="s">
        <v>4932</v>
      </c>
      <c r="BN932" s="98">
        <v>0</v>
      </c>
      <c r="BO932" s="99" t="str">
        <f>IFERROR(VLOOKUP(ROWS($BM$4:BM932),$BL$4:$BM$2337,2,0),"")</f>
        <v>Lelis (pow. ostrołęcki, woj. mazowieckie)</v>
      </c>
      <c r="BP932" s="98">
        <v>0</v>
      </c>
      <c r="BQ932" s="98">
        <f>IF(ISNUMBER(SEARCH('ankieta ESG'!$G$186,BR932)),MAX($BQ$3:BQ931)+1,0)</f>
        <v>929</v>
      </c>
      <c r="BR932" s="134" t="s">
        <v>4932</v>
      </c>
      <c r="BS932" s="98">
        <v>0</v>
      </c>
      <c r="BT932" s="99" t="str">
        <f>IFERROR(VLOOKUP(ROWS($BR$4:BR932),$BQ$4:$BR$2337,2,0),"")</f>
        <v>Lelis (pow. ostrołęcki, woj. mazowieckie)</v>
      </c>
      <c r="BU932" s="98">
        <v>0</v>
      </c>
      <c r="BV932" s="98">
        <f>IF(ISNUMBER(SEARCH('ankieta ESG'!$G$187,BW932)),MAX($BV$3:BV931)+1,0)</f>
        <v>929</v>
      </c>
      <c r="BW932" s="134" t="s">
        <v>4932</v>
      </c>
      <c r="BX932" s="98">
        <v>0</v>
      </c>
      <c r="BY932" s="99" t="str">
        <f>IFERROR(VLOOKUP(ROWS($BW$4:BW932),$BV$4:$BW$2337,2,0),"")</f>
        <v>Lelis (pow. ostrołęcki, woj. mazowieckie)</v>
      </c>
      <c r="BZ932" s="98">
        <v>0</v>
      </c>
      <c r="CA932" s="98">
        <f>IF(ISNUMBER(SEARCH('ankieta ESG'!$G$188,CB932)),MAX($CA$3:CA931)+1,0)</f>
        <v>929</v>
      </c>
      <c r="CB932" s="134" t="s">
        <v>4932</v>
      </c>
      <c r="CC932" s="98">
        <v>0</v>
      </c>
      <c r="CD932" s="99" t="str">
        <f>IFERROR(VLOOKUP(ROWS($CB$4:CB932),$CA$4:$CB$2337,2,0),"")</f>
        <v>Lelis (pow. ostrołęcki, woj. mazowieckie)</v>
      </c>
      <c r="CE932" s="98">
        <v>0</v>
      </c>
      <c r="CF932" s="98">
        <f>IF(ISNUMBER(SEARCH('ankieta ESG'!$G$189,CG932)),MAX($CF$3:CF931)+1,0)</f>
        <v>929</v>
      </c>
      <c r="CG932" s="134" t="s">
        <v>4932</v>
      </c>
      <c r="CH932" s="98">
        <v>0</v>
      </c>
      <c r="CI932" s="99" t="str">
        <f>IFERROR(VLOOKUP(ROWS($CG$4:CG932),$CF$4:$CG$2337,2,0),"")</f>
        <v>Lelis (pow. ostrołęcki, woj. mazowieckie)</v>
      </c>
      <c r="CJ932" s="98">
        <v>0</v>
      </c>
    </row>
    <row r="933" spans="2:88">
      <c r="B933" s="98">
        <f>IF(ISNUMBER(SEARCH('ankieta ESG'!$E$11,C933)),MAX(B$3:$B932)+1,0)</f>
        <v>930</v>
      </c>
      <c r="C933" s="99" t="s">
        <v>974</v>
      </c>
      <c r="D933" s="98">
        <v>0</v>
      </c>
      <c r="E933" s="99" t="str">
        <f>IFERROR(VLOOKUP(ROWS($C$4:C933),$B$4:$C$1385,2,0),"")</f>
        <v>30.31.Z Produkcja cywilnych statków powietrznych, statków kosmicznych i podobnych maszyn (PKD 2025)</v>
      </c>
      <c r="F933" s="98">
        <v>0</v>
      </c>
      <c r="AM933" s="98">
        <f>IF(ISNUMBER(SEARCH('ankieta ESG'!$G$180,AN933)),MAX(AM$3:$AM932)+1,0)</f>
        <v>930</v>
      </c>
      <c r="AN933" s="134" t="s">
        <v>4933</v>
      </c>
      <c r="AO933" s="98">
        <v>0</v>
      </c>
      <c r="AP933" s="99" t="str">
        <f>IFERROR(VLOOKUP(ROWS($AN$4:AN933),$AM$4:$AN$2337,2,0),"")</f>
        <v>Lelkowo (pow. braniewski, woj. warmińsko-mazurskie)</v>
      </c>
      <c r="AQ933" s="98">
        <v>0</v>
      </c>
      <c r="AR933" s="98">
        <f>IF(ISNUMBER(SEARCH('ankieta ESG'!$G$181,AS933)),MAX($AR$3:AR932)+1,0)</f>
        <v>930</v>
      </c>
      <c r="AS933" s="134" t="s">
        <v>4933</v>
      </c>
      <c r="AT933" s="98">
        <v>0</v>
      </c>
      <c r="AU933" s="99" t="str">
        <f>IFERROR(VLOOKUP(ROWS($AS$4:AS933),$AR$4:$AS$2337,2,0),"")</f>
        <v>Lelkowo (pow. braniewski, woj. warmińsko-mazurskie)</v>
      </c>
      <c r="AV933" s="98">
        <v>0</v>
      </c>
      <c r="AW933" s="98">
        <f>IF(ISNUMBER(SEARCH('ankieta ESG'!$G$182,AX933)),MAX($AW$3:AW932)+1,0)</f>
        <v>930</v>
      </c>
      <c r="AX933" s="134" t="s">
        <v>4933</v>
      </c>
      <c r="AY933" s="98">
        <v>0</v>
      </c>
      <c r="AZ933" s="99" t="str">
        <f>IFERROR(VLOOKUP(ROWS($AX$4:AX933),$AW$4:$AX$2337,2,0),"")</f>
        <v>Lelkowo (pow. braniewski, woj. warmińsko-mazurskie)</v>
      </c>
      <c r="BA933" s="98">
        <v>0</v>
      </c>
      <c r="BB933" s="98">
        <f>IF(ISNUMBER(SEARCH('ankieta ESG'!$G$183,BC933)),MAX($BB$3:BB932)+1,0)</f>
        <v>930</v>
      </c>
      <c r="BC933" s="134" t="s">
        <v>4933</v>
      </c>
      <c r="BD933" s="98">
        <v>0</v>
      </c>
      <c r="BE933" s="99" t="str">
        <f>IFERROR(VLOOKUP(ROWS($BC$4:BC933),$BB$4:$BC$2337,2,0),"")</f>
        <v>Lelkowo (pow. braniewski, woj. warmińsko-mazurskie)</v>
      </c>
      <c r="BF933" s="98">
        <v>0</v>
      </c>
      <c r="BG933" s="98">
        <f>IF(ISNUMBER(SEARCH('ankieta ESG'!$G$184,BH933)),MAX($BG$3:BG932)+1,0)</f>
        <v>930</v>
      </c>
      <c r="BH933" s="134" t="s">
        <v>4933</v>
      </c>
      <c r="BI933" s="98">
        <v>0</v>
      </c>
      <c r="BJ933" s="99" t="str">
        <f>IFERROR(VLOOKUP(ROWS($BH$4:BH933),$BG$4:$BH$2337,2,0),"")</f>
        <v>Lelkowo (pow. braniewski, woj. warmińsko-mazurskie)</v>
      </c>
      <c r="BK933" s="98">
        <v>0</v>
      </c>
      <c r="BL933" s="98">
        <f>IF(ISNUMBER(SEARCH('ankieta ESG'!$G$185,BM933)),MAX($BL$3:BL932)+1,0)</f>
        <v>930</v>
      </c>
      <c r="BM933" s="134" t="s">
        <v>4933</v>
      </c>
      <c r="BN933" s="98">
        <v>0</v>
      </c>
      <c r="BO933" s="99" t="str">
        <f>IFERROR(VLOOKUP(ROWS($BM$4:BM933),$BL$4:$BM$2337,2,0),"")</f>
        <v>Lelkowo (pow. braniewski, woj. warmińsko-mazurskie)</v>
      </c>
      <c r="BP933" s="98">
        <v>0</v>
      </c>
      <c r="BQ933" s="98">
        <f>IF(ISNUMBER(SEARCH('ankieta ESG'!$G$186,BR933)),MAX($BQ$3:BQ932)+1,0)</f>
        <v>930</v>
      </c>
      <c r="BR933" s="134" t="s">
        <v>4933</v>
      </c>
      <c r="BS933" s="98">
        <v>0</v>
      </c>
      <c r="BT933" s="99" t="str">
        <f>IFERROR(VLOOKUP(ROWS($BR$4:BR933),$BQ$4:$BR$2337,2,0),"")</f>
        <v>Lelkowo (pow. braniewski, woj. warmińsko-mazurskie)</v>
      </c>
      <c r="BU933" s="98">
        <v>0</v>
      </c>
      <c r="BV933" s="98">
        <f>IF(ISNUMBER(SEARCH('ankieta ESG'!$G$187,BW933)),MAX($BV$3:BV932)+1,0)</f>
        <v>930</v>
      </c>
      <c r="BW933" s="134" t="s">
        <v>4933</v>
      </c>
      <c r="BX933" s="98">
        <v>0</v>
      </c>
      <c r="BY933" s="99" t="str">
        <f>IFERROR(VLOOKUP(ROWS($BW$4:BW933),$BV$4:$BW$2337,2,0),"")</f>
        <v>Lelkowo (pow. braniewski, woj. warmińsko-mazurskie)</v>
      </c>
      <c r="BZ933" s="98">
        <v>0</v>
      </c>
      <c r="CA933" s="98">
        <f>IF(ISNUMBER(SEARCH('ankieta ESG'!$G$188,CB933)),MAX($CA$3:CA932)+1,0)</f>
        <v>930</v>
      </c>
      <c r="CB933" s="134" t="s">
        <v>4933</v>
      </c>
      <c r="CC933" s="98">
        <v>0</v>
      </c>
      <c r="CD933" s="99" t="str">
        <f>IFERROR(VLOOKUP(ROWS($CB$4:CB933),$CA$4:$CB$2337,2,0),"")</f>
        <v>Lelkowo (pow. braniewski, woj. warmińsko-mazurskie)</v>
      </c>
      <c r="CE933" s="98">
        <v>0</v>
      </c>
      <c r="CF933" s="98">
        <f>IF(ISNUMBER(SEARCH('ankieta ESG'!$G$189,CG933)),MAX($CF$3:CF932)+1,0)</f>
        <v>930</v>
      </c>
      <c r="CG933" s="134" t="s">
        <v>4933</v>
      </c>
      <c r="CH933" s="98">
        <v>0</v>
      </c>
      <c r="CI933" s="99" t="str">
        <f>IFERROR(VLOOKUP(ROWS($CG$4:CG933),$CF$4:$CG$2337,2,0),"")</f>
        <v>Lelkowo (pow. braniewski, woj. warmińsko-mazurskie)</v>
      </c>
      <c r="CJ933" s="98">
        <v>0</v>
      </c>
    </row>
    <row r="934" spans="2:88">
      <c r="B934" s="98">
        <f>IF(ISNUMBER(SEARCH('ankieta ESG'!$E$11,C934)),MAX(B$3:$B933)+1,0)</f>
        <v>931</v>
      </c>
      <c r="C934" s="99" t="s">
        <v>975</v>
      </c>
      <c r="D934" s="98">
        <v>0</v>
      </c>
      <c r="E934" s="99" t="str">
        <f>IFERROR(VLOOKUP(ROWS($C$4:C934),$B$4:$C$1385,2,0),"")</f>
        <v>30.32.Z Produkcja wojskowych statków powietrznych, statków kosmicznych i podobnych maszyn (PKD 2025)</v>
      </c>
      <c r="F934" s="98">
        <v>0</v>
      </c>
      <c r="AM934" s="98">
        <f>IF(ISNUMBER(SEARCH('ankieta ESG'!$G$180,AN934)),MAX(AM$3:$AM933)+1,0)</f>
        <v>931</v>
      </c>
      <c r="AN934" s="134" t="s">
        <v>4934</v>
      </c>
      <c r="AO934" s="98">
        <v>0</v>
      </c>
      <c r="AP934" s="99" t="str">
        <f>IFERROR(VLOOKUP(ROWS($AN$4:AN934),$AM$4:$AN$2337,2,0),"")</f>
        <v>Lelów (pow. częstochowski, woj. śląskie)</v>
      </c>
      <c r="AQ934" s="98">
        <v>0</v>
      </c>
      <c r="AR934" s="98">
        <f>IF(ISNUMBER(SEARCH('ankieta ESG'!$G$181,AS934)),MAX($AR$3:AR933)+1,0)</f>
        <v>931</v>
      </c>
      <c r="AS934" s="134" t="s">
        <v>4934</v>
      </c>
      <c r="AT934" s="98">
        <v>0</v>
      </c>
      <c r="AU934" s="99" t="str">
        <f>IFERROR(VLOOKUP(ROWS($AS$4:AS934),$AR$4:$AS$2337,2,0),"")</f>
        <v>Lelów (pow. częstochowski, woj. śląskie)</v>
      </c>
      <c r="AV934" s="98">
        <v>0</v>
      </c>
      <c r="AW934" s="98">
        <f>IF(ISNUMBER(SEARCH('ankieta ESG'!$G$182,AX934)),MAX($AW$3:AW933)+1,0)</f>
        <v>931</v>
      </c>
      <c r="AX934" s="134" t="s">
        <v>4934</v>
      </c>
      <c r="AY934" s="98">
        <v>0</v>
      </c>
      <c r="AZ934" s="99" t="str">
        <f>IFERROR(VLOOKUP(ROWS($AX$4:AX934),$AW$4:$AX$2337,2,0),"")</f>
        <v>Lelów (pow. częstochowski, woj. śląskie)</v>
      </c>
      <c r="BA934" s="98">
        <v>0</v>
      </c>
      <c r="BB934" s="98">
        <f>IF(ISNUMBER(SEARCH('ankieta ESG'!$G$183,BC934)),MAX($BB$3:BB933)+1,0)</f>
        <v>931</v>
      </c>
      <c r="BC934" s="134" t="s">
        <v>4934</v>
      </c>
      <c r="BD934" s="98">
        <v>0</v>
      </c>
      <c r="BE934" s="99" t="str">
        <f>IFERROR(VLOOKUP(ROWS($BC$4:BC934),$BB$4:$BC$2337,2,0),"")</f>
        <v>Lelów (pow. częstochowski, woj. śląskie)</v>
      </c>
      <c r="BF934" s="98">
        <v>0</v>
      </c>
      <c r="BG934" s="98">
        <f>IF(ISNUMBER(SEARCH('ankieta ESG'!$G$184,BH934)),MAX($BG$3:BG933)+1,0)</f>
        <v>931</v>
      </c>
      <c r="BH934" s="134" t="s">
        <v>4934</v>
      </c>
      <c r="BI934" s="98">
        <v>0</v>
      </c>
      <c r="BJ934" s="99" t="str">
        <f>IFERROR(VLOOKUP(ROWS($BH$4:BH934),$BG$4:$BH$2337,2,0),"")</f>
        <v>Lelów (pow. częstochowski, woj. śląskie)</v>
      </c>
      <c r="BK934" s="98">
        <v>0</v>
      </c>
      <c r="BL934" s="98">
        <f>IF(ISNUMBER(SEARCH('ankieta ESG'!$G$185,BM934)),MAX($BL$3:BL933)+1,0)</f>
        <v>931</v>
      </c>
      <c r="BM934" s="134" t="s">
        <v>4934</v>
      </c>
      <c r="BN934" s="98">
        <v>0</v>
      </c>
      <c r="BO934" s="99" t="str">
        <f>IFERROR(VLOOKUP(ROWS($BM$4:BM934),$BL$4:$BM$2337,2,0),"")</f>
        <v>Lelów (pow. częstochowski, woj. śląskie)</v>
      </c>
      <c r="BP934" s="98">
        <v>0</v>
      </c>
      <c r="BQ934" s="98">
        <f>IF(ISNUMBER(SEARCH('ankieta ESG'!$G$186,BR934)),MAX($BQ$3:BQ933)+1,0)</f>
        <v>931</v>
      </c>
      <c r="BR934" s="134" t="s">
        <v>4934</v>
      </c>
      <c r="BS934" s="98">
        <v>0</v>
      </c>
      <c r="BT934" s="99" t="str">
        <f>IFERROR(VLOOKUP(ROWS($BR$4:BR934),$BQ$4:$BR$2337,2,0),"")</f>
        <v>Lelów (pow. częstochowski, woj. śląskie)</v>
      </c>
      <c r="BU934" s="98">
        <v>0</v>
      </c>
      <c r="BV934" s="98">
        <f>IF(ISNUMBER(SEARCH('ankieta ESG'!$G$187,BW934)),MAX($BV$3:BV933)+1,0)</f>
        <v>931</v>
      </c>
      <c r="BW934" s="134" t="s">
        <v>4934</v>
      </c>
      <c r="BX934" s="98">
        <v>0</v>
      </c>
      <c r="BY934" s="99" t="str">
        <f>IFERROR(VLOOKUP(ROWS($BW$4:BW934),$BV$4:$BW$2337,2,0),"")</f>
        <v>Lelów (pow. częstochowski, woj. śląskie)</v>
      </c>
      <c r="BZ934" s="98">
        <v>0</v>
      </c>
      <c r="CA934" s="98">
        <f>IF(ISNUMBER(SEARCH('ankieta ESG'!$G$188,CB934)),MAX($CA$3:CA933)+1,0)</f>
        <v>931</v>
      </c>
      <c r="CB934" s="134" t="s">
        <v>4934</v>
      </c>
      <c r="CC934" s="98">
        <v>0</v>
      </c>
      <c r="CD934" s="99" t="str">
        <f>IFERROR(VLOOKUP(ROWS($CB$4:CB934),$CA$4:$CB$2337,2,0),"")</f>
        <v>Lelów (pow. częstochowski, woj. śląskie)</v>
      </c>
      <c r="CE934" s="98">
        <v>0</v>
      </c>
      <c r="CF934" s="98">
        <f>IF(ISNUMBER(SEARCH('ankieta ESG'!$G$189,CG934)),MAX($CF$3:CF933)+1,0)</f>
        <v>931</v>
      </c>
      <c r="CG934" s="134" t="s">
        <v>4934</v>
      </c>
      <c r="CH934" s="98">
        <v>0</v>
      </c>
      <c r="CI934" s="99" t="str">
        <f>IFERROR(VLOOKUP(ROWS($CG$4:CG934),$CF$4:$CG$2337,2,0),"")</f>
        <v>Lelów (pow. częstochowski, woj. śląskie)</v>
      </c>
      <c r="CJ934" s="98">
        <v>0</v>
      </c>
    </row>
    <row r="935" spans="2:88">
      <c r="B935" s="98">
        <f>IF(ISNUMBER(SEARCH('ankieta ESG'!$E$11,C935)),MAX(B$3:$B934)+1,0)</f>
        <v>932</v>
      </c>
      <c r="C935" s="99" t="s">
        <v>976</v>
      </c>
      <c r="D935" s="98">
        <v>0</v>
      </c>
      <c r="E935" s="99" t="str">
        <f>IFERROR(VLOOKUP(ROWS($C$4:C935),$B$4:$C$1385,2,0),"")</f>
        <v>30.40.Z Produkcja wojskowych pojazdów bojowych (PKD 2025)</v>
      </c>
      <c r="F935" s="98">
        <v>0</v>
      </c>
      <c r="AM935" s="98">
        <f>IF(ISNUMBER(SEARCH('ankieta ESG'!$G$180,AN935)),MAX(AM$3:$AM934)+1,0)</f>
        <v>932</v>
      </c>
      <c r="AN935" s="134" t="s">
        <v>4935</v>
      </c>
      <c r="AO935" s="98">
        <v>0</v>
      </c>
      <c r="AP935" s="99" t="str">
        <f>IFERROR(VLOOKUP(ROWS($AN$4:AN935),$AM$4:$AN$2337,2,0),"")</f>
        <v>Leoncin (pow. nowodworski, woj. mazowieckie)</v>
      </c>
      <c r="AQ935" s="98">
        <v>0</v>
      </c>
      <c r="AR935" s="98">
        <f>IF(ISNUMBER(SEARCH('ankieta ESG'!$G$181,AS935)),MAX($AR$3:AR934)+1,0)</f>
        <v>932</v>
      </c>
      <c r="AS935" s="134" t="s">
        <v>4935</v>
      </c>
      <c r="AT935" s="98">
        <v>0</v>
      </c>
      <c r="AU935" s="99" t="str">
        <f>IFERROR(VLOOKUP(ROWS($AS$4:AS935),$AR$4:$AS$2337,2,0),"")</f>
        <v>Leoncin (pow. nowodworski, woj. mazowieckie)</v>
      </c>
      <c r="AV935" s="98">
        <v>0</v>
      </c>
      <c r="AW935" s="98">
        <f>IF(ISNUMBER(SEARCH('ankieta ESG'!$G$182,AX935)),MAX($AW$3:AW934)+1,0)</f>
        <v>932</v>
      </c>
      <c r="AX935" s="134" t="s">
        <v>4935</v>
      </c>
      <c r="AY935" s="98">
        <v>0</v>
      </c>
      <c r="AZ935" s="99" t="str">
        <f>IFERROR(VLOOKUP(ROWS($AX$4:AX935),$AW$4:$AX$2337,2,0),"")</f>
        <v>Leoncin (pow. nowodworski, woj. mazowieckie)</v>
      </c>
      <c r="BA935" s="98">
        <v>0</v>
      </c>
      <c r="BB935" s="98">
        <f>IF(ISNUMBER(SEARCH('ankieta ESG'!$G$183,BC935)),MAX($BB$3:BB934)+1,0)</f>
        <v>932</v>
      </c>
      <c r="BC935" s="134" t="s">
        <v>4935</v>
      </c>
      <c r="BD935" s="98">
        <v>0</v>
      </c>
      <c r="BE935" s="99" t="str">
        <f>IFERROR(VLOOKUP(ROWS($BC$4:BC935),$BB$4:$BC$2337,2,0),"")</f>
        <v>Leoncin (pow. nowodworski, woj. mazowieckie)</v>
      </c>
      <c r="BF935" s="98">
        <v>0</v>
      </c>
      <c r="BG935" s="98">
        <f>IF(ISNUMBER(SEARCH('ankieta ESG'!$G$184,BH935)),MAX($BG$3:BG934)+1,0)</f>
        <v>932</v>
      </c>
      <c r="BH935" s="134" t="s">
        <v>4935</v>
      </c>
      <c r="BI935" s="98">
        <v>0</v>
      </c>
      <c r="BJ935" s="99" t="str">
        <f>IFERROR(VLOOKUP(ROWS($BH$4:BH935),$BG$4:$BH$2337,2,0),"")</f>
        <v>Leoncin (pow. nowodworski, woj. mazowieckie)</v>
      </c>
      <c r="BK935" s="98">
        <v>0</v>
      </c>
      <c r="BL935" s="98">
        <f>IF(ISNUMBER(SEARCH('ankieta ESG'!$G$185,BM935)),MAX($BL$3:BL934)+1,0)</f>
        <v>932</v>
      </c>
      <c r="BM935" s="134" t="s">
        <v>4935</v>
      </c>
      <c r="BN935" s="98">
        <v>0</v>
      </c>
      <c r="BO935" s="99" t="str">
        <f>IFERROR(VLOOKUP(ROWS($BM$4:BM935),$BL$4:$BM$2337,2,0),"")</f>
        <v>Leoncin (pow. nowodworski, woj. mazowieckie)</v>
      </c>
      <c r="BP935" s="98">
        <v>0</v>
      </c>
      <c r="BQ935" s="98">
        <f>IF(ISNUMBER(SEARCH('ankieta ESG'!$G$186,BR935)),MAX($BQ$3:BQ934)+1,0)</f>
        <v>932</v>
      </c>
      <c r="BR935" s="134" t="s">
        <v>4935</v>
      </c>
      <c r="BS935" s="98">
        <v>0</v>
      </c>
      <c r="BT935" s="99" t="str">
        <f>IFERROR(VLOOKUP(ROWS($BR$4:BR935),$BQ$4:$BR$2337,2,0),"")</f>
        <v>Leoncin (pow. nowodworski, woj. mazowieckie)</v>
      </c>
      <c r="BU935" s="98">
        <v>0</v>
      </c>
      <c r="BV935" s="98">
        <f>IF(ISNUMBER(SEARCH('ankieta ESG'!$G$187,BW935)),MAX($BV$3:BV934)+1,0)</f>
        <v>932</v>
      </c>
      <c r="BW935" s="134" t="s">
        <v>4935</v>
      </c>
      <c r="BX935" s="98">
        <v>0</v>
      </c>
      <c r="BY935" s="99" t="str">
        <f>IFERROR(VLOOKUP(ROWS($BW$4:BW935),$BV$4:$BW$2337,2,0),"")</f>
        <v>Leoncin (pow. nowodworski, woj. mazowieckie)</v>
      </c>
      <c r="BZ935" s="98">
        <v>0</v>
      </c>
      <c r="CA935" s="98">
        <f>IF(ISNUMBER(SEARCH('ankieta ESG'!$G$188,CB935)),MAX($CA$3:CA934)+1,0)</f>
        <v>932</v>
      </c>
      <c r="CB935" s="134" t="s">
        <v>4935</v>
      </c>
      <c r="CC935" s="98">
        <v>0</v>
      </c>
      <c r="CD935" s="99" t="str">
        <f>IFERROR(VLOOKUP(ROWS($CB$4:CB935),$CA$4:$CB$2337,2,0),"")</f>
        <v>Leoncin (pow. nowodworski, woj. mazowieckie)</v>
      </c>
      <c r="CE935" s="98">
        <v>0</v>
      </c>
      <c r="CF935" s="98">
        <f>IF(ISNUMBER(SEARCH('ankieta ESG'!$G$189,CG935)),MAX($CF$3:CF934)+1,0)</f>
        <v>932</v>
      </c>
      <c r="CG935" s="134" t="s">
        <v>4935</v>
      </c>
      <c r="CH935" s="98">
        <v>0</v>
      </c>
      <c r="CI935" s="99" t="str">
        <f>IFERROR(VLOOKUP(ROWS($CG$4:CG935),$CF$4:$CG$2337,2,0),"")</f>
        <v>Leoncin (pow. nowodworski, woj. mazowieckie)</v>
      </c>
      <c r="CJ935" s="98">
        <v>0</v>
      </c>
    </row>
    <row r="936" spans="2:88">
      <c r="B936" s="98">
        <f>IF(ISNUMBER(SEARCH('ankieta ESG'!$E$11,C936)),MAX(B$3:$B935)+1,0)</f>
        <v>933</v>
      </c>
      <c r="C936" s="99" t="s">
        <v>977</v>
      </c>
      <c r="D936" s="98">
        <v>0</v>
      </c>
      <c r="E936" s="99" t="str">
        <f>IFERROR(VLOOKUP(ROWS($C$4:C936),$B$4:$C$1385,2,0),"")</f>
        <v>30.91.Z Produkcja motocykli (PKD 2025)</v>
      </c>
      <c r="F936" s="98">
        <v>0</v>
      </c>
      <c r="AM936" s="98">
        <f>IF(ISNUMBER(SEARCH('ankieta ESG'!$G$180,AN936)),MAX(AM$3:$AM935)+1,0)</f>
        <v>933</v>
      </c>
      <c r="AN936" s="134" t="s">
        <v>4936</v>
      </c>
      <c r="AO936" s="98">
        <v>0</v>
      </c>
      <c r="AP936" s="99" t="str">
        <f>IFERROR(VLOOKUP(ROWS($AN$4:AN936),$AM$4:$AN$2337,2,0),"")</f>
        <v>Lesko (pow. leski, woj. podkarpackie)</v>
      </c>
      <c r="AQ936" s="98">
        <v>0</v>
      </c>
      <c r="AR936" s="98">
        <f>IF(ISNUMBER(SEARCH('ankieta ESG'!$G$181,AS936)),MAX($AR$3:AR935)+1,0)</f>
        <v>933</v>
      </c>
      <c r="AS936" s="134" t="s">
        <v>4936</v>
      </c>
      <c r="AT936" s="98">
        <v>0</v>
      </c>
      <c r="AU936" s="99" t="str">
        <f>IFERROR(VLOOKUP(ROWS($AS$4:AS936),$AR$4:$AS$2337,2,0),"")</f>
        <v>Lesko (pow. leski, woj. podkarpackie)</v>
      </c>
      <c r="AV936" s="98">
        <v>0</v>
      </c>
      <c r="AW936" s="98">
        <f>IF(ISNUMBER(SEARCH('ankieta ESG'!$G$182,AX936)),MAX($AW$3:AW935)+1,0)</f>
        <v>933</v>
      </c>
      <c r="AX936" s="134" t="s">
        <v>4936</v>
      </c>
      <c r="AY936" s="98">
        <v>0</v>
      </c>
      <c r="AZ936" s="99" t="str">
        <f>IFERROR(VLOOKUP(ROWS($AX$4:AX936),$AW$4:$AX$2337,2,0),"")</f>
        <v>Lesko (pow. leski, woj. podkarpackie)</v>
      </c>
      <c r="BA936" s="98">
        <v>0</v>
      </c>
      <c r="BB936" s="98">
        <f>IF(ISNUMBER(SEARCH('ankieta ESG'!$G$183,BC936)),MAX($BB$3:BB935)+1,0)</f>
        <v>933</v>
      </c>
      <c r="BC936" s="134" t="s">
        <v>4936</v>
      </c>
      <c r="BD936" s="98">
        <v>0</v>
      </c>
      <c r="BE936" s="99" t="str">
        <f>IFERROR(VLOOKUP(ROWS($BC$4:BC936),$BB$4:$BC$2337,2,0),"")</f>
        <v>Lesko (pow. leski, woj. podkarpackie)</v>
      </c>
      <c r="BF936" s="98">
        <v>0</v>
      </c>
      <c r="BG936" s="98">
        <f>IF(ISNUMBER(SEARCH('ankieta ESG'!$G$184,BH936)),MAX($BG$3:BG935)+1,0)</f>
        <v>933</v>
      </c>
      <c r="BH936" s="134" t="s">
        <v>4936</v>
      </c>
      <c r="BI936" s="98">
        <v>0</v>
      </c>
      <c r="BJ936" s="99" t="str">
        <f>IFERROR(VLOOKUP(ROWS($BH$4:BH936),$BG$4:$BH$2337,2,0),"")</f>
        <v>Lesko (pow. leski, woj. podkarpackie)</v>
      </c>
      <c r="BK936" s="98">
        <v>0</v>
      </c>
      <c r="BL936" s="98">
        <f>IF(ISNUMBER(SEARCH('ankieta ESG'!$G$185,BM936)),MAX($BL$3:BL935)+1,0)</f>
        <v>933</v>
      </c>
      <c r="BM936" s="134" t="s">
        <v>4936</v>
      </c>
      <c r="BN936" s="98">
        <v>0</v>
      </c>
      <c r="BO936" s="99" t="str">
        <f>IFERROR(VLOOKUP(ROWS($BM$4:BM936),$BL$4:$BM$2337,2,0),"")</f>
        <v>Lesko (pow. leski, woj. podkarpackie)</v>
      </c>
      <c r="BP936" s="98">
        <v>0</v>
      </c>
      <c r="BQ936" s="98">
        <f>IF(ISNUMBER(SEARCH('ankieta ESG'!$G$186,BR936)),MAX($BQ$3:BQ935)+1,0)</f>
        <v>933</v>
      </c>
      <c r="BR936" s="134" t="s">
        <v>4936</v>
      </c>
      <c r="BS936" s="98">
        <v>0</v>
      </c>
      <c r="BT936" s="99" t="str">
        <f>IFERROR(VLOOKUP(ROWS($BR$4:BR936),$BQ$4:$BR$2337,2,0),"")</f>
        <v>Lesko (pow. leski, woj. podkarpackie)</v>
      </c>
      <c r="BU936" s="98">
        <v>0</v>
      </c>
      <c r="BV936" s="98">
        <f>IF(ISNUMBER(SEARCH('ankieta ESG'!$G$187,BW936)),MAX($BV$3:BV935)+1,0)</f>
        <v>933</v>
      </c>
      <c r="BW936" s="134" t="s">
        <v>4936</v>
      </c>
      <c r="BX936" s="98">
        <v>0</v>
      </c>
      <c r="BY936" s="99" t="str">
        <f>IFERROR(VLOOKUP(ROWS($BW$4:BW936),$BV$4:$BW$2337,2,0),"")</f>
        <v>Lesko (pow. leski, woj. podkarpackie)</v>
      </c>
      <c r="BZ936" s="98">
        <v>0</v>
      </c>
      <c r="CA936" s="98">
        <f>IF(ISNUMBER(SEARCH('ankieta ESG'!$G$188,CB936)),MAX($CA$3:CA935)+1,0)</f>
        <v>933</v>
      </c>
      <c r="CB936" s="134" t="s">
        <v>4936</v>
      </c>
      <c r="CC936" s="98">
        <v>0</v>
      </c>
      <c r="CD936" s="99" t="str">
        <f>IFERROR(VLOOKUP(ROWS($CB$4:CB936),$CA$4:$CB$2337,2,0),"")</f>
        <v>Lesko (pow. leski, woj. podkarpackie)</v>
      </c>
      <c r="CE936" s="98">
        <v>0</v>
      </c>
      <c r="CF936" s="98">
        <f>IF(ISNUMBER(SEARCH('ankieta ESG'!$G$189,CG936)),MAX($CF$3:CF935)+1,0)</f>
        <v>933</v>
      </c>
      <c r="CG936" s="134" t="s">
        <v>4936</v>
      </c>
      <c r="CH936" s="98">
        <v>0</v>
      </c>
      <c r="CI936" s="99" t="str">
        <f>IFERROR(VLOOKUP(ROWS($CG$4:CG936),$CF$4:$CG$2337,2,0),"")</f>
        <v>Lesko (pow. leski, woj. podkarpackie)</v>
      </c>
      <c r="CJ936" s="98">
        <v>0</v>
      </c>
    </row>
    <row r="937" spans="2:88">
      <c r="B937" s="98">
        <f>IF(ISNUMBER(SEARCH('ankieta ESG'!$E$11,C937)),MAX(B$3:$B936)+1,0)</f>
        <v>934</v>
      </c>
      <c r="C937" s="99" t="s">
        <v>978</v>
      </c>
      <c r="D937" s="98">
        <v>0</v>
      </c>
      <c r="E937" s="99" t="str">
        <f>IFERROR(VLOOKUP(ROWS($C$4:C937),$B$4:$C$1385,2,0),"")</f>
        <v>30.99.Z Produkcja pozostałego sprzętu transportowego, gdzie indziej niesklasyfikowana (PKD 2025)</v>
      </c>
      <c r="F937" s="98">
        <v>0</v>
      </c>
      <c r="AM937" s="98">
        <f>IF(ISNUMBER(SEARCH('ankieta ESG'!$G$180,AN937)),MAX(AM$3:$AM936)+1,0)</f>
        <v>934</v>
      </c>
      <c r="AN937" s="134" t="s">
        <v>4937</v>
      </c>
      <c r="AO937" s="98">
        <v>0</v>
      </c>
      <c r="AP937" s="99" t="str">
        <f>IFERROR(VLOOKUP(ROWS($AN$4:AN937),$AM$4:$AN$2337,2,0),"")</f>
        <v>Leszno (pow. Leszno, woj. wielkopolskie)</v>
      </c>
      <c r="AQ937" s="98">
        <v>0</v>
      </c>
      <c r="AR937" s="98">
        <f>IF(ISNUMBER(SEARCH('ankieta ESG'!$G$181,AS937)),MAX($AR$3:AR936)+1,0)</f>
        <v>934</v>
      </c>
      <c r="AS937" s="134" t="s">
        <v>4937</v>
      </c>
      <c r="AT937" s="98">
        <v>0</v>
      </c>
      <c r="AU937" s="99" t="str">
        <f>IFERROR(VLOOKUP(ROWS($AS$4:AS937),$AR$4:$AS$2337,2,0),"")</f>
        <v>Leszno (pow. Leszno, woj. wielkopolskie)</v>
      </c>
      <c r="AV937" s="98">
        <v>0</v>
      </c>
      <c r="AW937" s="98">
        <f>IF(ISNUMBER(SEARCH('ankieta ESG'!$G$182,AX937)),MAX($AW$3:AW936)+1,0)</f>
        <v>934</v>
      </c>
      <c r="AX937" s="134" t="s">
        <v>4937</v>
      </c>
      <c r="AY937" s="98">
        <v>0</v>
      </c>
      <c r="AZ937" s="99" t="str">
        <f>IFERROR(VLOOKUP(ROWS($AX$4:AX937),$AW$4:$AX$2337,2,0),"")</f>
        <v>Leszno (pow. Leszno, woj. wielkopolskie)</v>
      </c>
      <c r="BA937" s="98">
        <v>0</v>
      </c>
      <c r="BB937" s="98">
        <f>IF(ISNUMBER(SEARCH('ankieta ESG'!$G$183,BC937)),MAX($BB$3:BB936)+1,0)</f>
        <v>934</v>
      </c>
      <c r="BC937" s="134" t="s">
        <v>4937</v>
      </c>
      <c r="BD937" s="98">
        <v>0</v>
      </c>
      <c r="BE937" s="99" t="str">
        <f>IFERROR(VLOOKUP(ROWS($BC$4:BC937),$BB$4:$BC$2337,2,0),"")</f>
        <v>Leszno (pow. Leszno, woj. wielkopolskie)</v>
      </c>
      <c r="BF937" s="98">
        <v>0</v>
      </c>
      <c r="BG937" s="98">
        <f>IF(ISNUMBER(SEARCH('ankieta ESG'!$G$184,BH937)),MAX($BG$3:BG936)+1,0)</f>
        <v>934</v>
      </c>
      <c r="BH937" s="134" t="s">
        <v>4937</v>
      </c>
      <c r="BI937" s="98">
        <v>0</v>
      </c>
      <c r="BJ937" s="99" t="str">
        <f>IFERROR(VLOOKUP(ROWS($BH$4:BH937),$BG$4:$BH$2337,2,0),"")</f>
        <v>Leszno (pow. Leszno, woj. wielkopolskie)</v>
      </c>
      <c r="BK937" s="98">
        <v>0</v>
      </c>
      <c r="BL937" s="98">
        <f>IF(ISNUMBER(SEARCH('ankieta ESG'!$G$185,BM937)),MAX($BL$3:BL936)+1,0)</f>
        <v>934</v>
      </c>
      <c r="BM937" s="134" t="s">
        <v>4937</v>
      </c>
      <c r="BN937" s="98">
        <v>0</v>
      </c>
      <c r="BO937" s="99" t="str">
        <f>IFERROR(VLOOKUP(ROWS($BM$4:BM937),$BL$4:$BM$2337,2,0),"")</f>
        <v>Leszno (pow. Leszno, woj. wielkopolskie)</v>
      </c>
      <c r="BP937" s="98">
        <v>0</v>
      </c>
      <c r="BQ937" s="98">
        <f>IF(ISNUMBER(SEARCH('ankieta ESG'!$G$186,BR937)),MAX($BQ$3:BQ936)+1,0)</f>
        <v>934</v>
      </c>
      <c r="BR937" s="134" t="s">
        <v>4937</v>
      </c>
      <c r="BS937" s="98">
        <v>0</v>
      </c>
      <c r="BT937" s="99" t="str">
        <f>IFERROR(VLOOKUP(ROWS($BR$4:BR937),$BQ$4:$BR$2337,2,0),"")</f>
        <v>Leszno (pow. Leszno, woj. wielkopolskie)</v>
      </c>
      <c r="BU937" s="98">
        <v>0</v>
      </c>
      <c r="BV937" s="98">
        <f>IF(ISNUMBER(SEARCH('ankieta ESG'!$G$187,BW937)),MAX($BV$3:BV936)+1,0)</f>
        <v>934</v>
      </c>
      <c r="BW937" s="134" t="s">
        <v>4937</v>
      </c>
      <c r="BX937" s="98">
        <v>0</v>
      </c>
      <c r="BY937" s="99" t="str">
        <f>IFERROR(VLOOKUP(ROWS($BW$4:BW937),$BV$4:$BW$2337,2,0),"")</f>
        <v>Leszno (pow. Leszno, woj. wielkopolskie)</v>
      </c>
      <c r="BZ937" s="98">
        <v>0</v>
      </c>
      <c r="CA937" s="98">
        <f>IF(ISNUMBER(SEARCH('ankieta ESG'!$G$188,CB937)),MAX($CA$3:CA936)+1,0)</f>
        <v>934</v>
      </c>
      <c r="CB937" s="134" t="s">
        <v>4937</v>
      </c>
      <c r="CC937" s="98">
        <v>0</v>
      </c>
      <c r="CD937" s="99" t="str">
        <f>IFERROR(VLOOKUP(ROWS($CB$4:CB937),$CA$4:$CB$2337,2,0),"")</f>
        <v>Leszno (pow. Leszno, woj. wielkopolskie)</v>
      </c>
      <c r="CE937" s="98">
        <v>0</v>
      </c>
      <c r="CF937" s="98">
        <f>IF(ISNUMBER(SEARCH('ankieta ESG'!$G$189,CG937)),MAX($CF$3:CF936)+1,0)</f>
        <v>934</v>
      </c>
      <c r="CG937" s="134" t="s">
        <v>4937</v>
      </c>
      <c r="CH937" s="98">
        <v>0</v>
      </c>
      <c r="CI937" s="99" t="str">
        <f>IFERROR(VLOOKUP(ROWS($CG$4:CG937),$CF$4:$CG$2337,2,0),"")</f>
        <v>Leszno (pow. Leszno, woj. wielkopolskie)</v>
      </c>
      <c r="CJ937" s="98">
        <v>0</v>
      </c>
    </row>
    <row r="938" spans="2:88">
      <c r="B938" s="98">
        <f>IF(ISNUMBER(SEARCH('ankieta ESG'!$E$11,C938)),MAX(B$3:$B937)+1,0)</f>
        <v>935</v>
      </c>
      <c r="C938" s="99" t="s">
        <v>979</v>
      </c>
      <c r="D938" s="98">
        <v>0</v>
      </c>
      <c r="E938" s="99" t="str">
        <f>IFERROR(VLOOKUP(ROWS($C$4:C938),$B$4:$C$1385,2,0),"")</f>
        <v>31.00.Z Produkcja mebli (PKD 2025)</v>
      </c>
      <c r="F938" s="98">
        <v>0</v>
      </c>
      <c r="AM938" s="98">
        <f>IF(ISNUMBER(SEARCH('ankieta ESG'!$G$180,AN938)),MAX(AM$3:$AM937)+1,0)</f>
        <v>935</v>
      </c>
      <c r="AN938" s="134" t="s">
        <v>4938</v>
      </c>
      <c r="AO938" s="98">
        <v>0</v>
      </c>
      <c r="AP938" s="99" t="str">
        <f>IFERROR(VLOOKUP(ROWS($AN$4:AN938),$AM$4:$AN$2337,2,0),"")</f>
        <v>Leszno (pow. warszawski zachodni, woj. mazowieckie)</v>
      </c>
      <c r="AQ938" s="98">
        <v>0</v>
      </c>
      <c r="AR938" s="98">
        <f>IF(ISNUMBER(SEARCH('ankieta ESG'!$G$181,AS938)),MAX($AR$3:AR937)+1,0)</f>
        <v>935</v>
      </c>
      <c r="AS938" s="134" t="s">
        <v>4938</v>
      </c>
      <c r="AT938" s="98">
        <v>0</v>
      </c>
      <c r="AU938" s="99" t="str">
        <f>IFERROR(VLOOKUP(ROWS($AS$4:AS938),$AR$4:$AS$2337,2,0),"")</f>
        <v>Leszno (pow. warszawski zachodni, woj. mazowieckie)</v>
      </c>
      <c r="AV938" s="98">
        <v>0</v>
      </c>
      <c r="AW938" s="98">
        <f>IF(ISNUMBER(SEARCH('ankieta ESG'!$G$182,AX938)),MAX($AW$3:AW937)+1,0)</f>
        <v>935</v>
      </c>
      <c r="AX938" s="134" t="s">
        <v>4938</v>
      </c>
      <c r="AY938" s="98">
        <v>0</v>
      </c>
      <c r="AZ938" s="99" t="str">
        <f>IFERROR(VLOOKUP(ROWS($AX$4:AX938),$AW$4:$AX$2337,2,0),"")</f>
        <v>Leszno (pow. warszawski zachodni, woj. mazowieckie)</v>
      </c>
      <c r="BA938" s="98">
        <v>0</v>
      </c>
      <c r="BB938" s="98">
        <f>IF(ISNUMBER(SEARCH('ankieta ESG'!$G$183,BC938)),MAX($BB$3:BB937)+1,0)</f>
        <v>935</v>
      </c>
      <c r="BC938" s="134" t="s">
        <v>4938</v>
      </c>
      <c r="BD938" s="98">
        <v>0</v>
      </c>
      <c r="BE938" s="99" t="str">
        <f>IFERROR(VLOOKUP(ROWS($BC$4:BC938),$BB$4:$BC$2337,2,0),"")</f>
        <v>Leszno (pow. warszawski zachodni, woj. mazowieckie)</v>
      </c>
      <c r="BF938" s="98">
        <v>0</v>
      </c>
      <c r="BG938" s="98">
        <f>IF(ISNUMBER(SEARCH('ankieta ESG'!$G$184,BH938)),MAX($BG$3:BG937)+1,0)</f>
        <v>935</v>
      </c>
      <c r="BH938" s="134" t="s">
        <v>4938</v>
      </c>
      <c r="BI938" s="98">
        <v>0</v>
      </c>
      <c r="BJ938" s="99" t="str">
        <f>IFERROR(VLOOKUP(ROWS($BH$4:BH938),$BG$4:$BH$2337,2,0),"")</f>
        <v>Leszno (pow. warszawski zachodni, woj. mazowieckie)</v>
      </c>
      <c r="BK938" s="98">
        <v>0</v>
      </c>
      <c r="BL938" s="98">
        <f>IF(ISNUMBER(SEARCH('ankieta ESG'!$G$185,BM938)),MAX($BL$3:BL937)+1,0)</f>
        <v>935</v>
      </c>
      <c r="BM938" s="134" t="s">
        <v>4938</v>
      </c>
      <c r="BN938" s="98">
        <v>0</v>
      </c>
      <c r="BO938" s="99" t="str">
        <f>IFERROR(VLOOKUP(ROWS($BM$4:BM938),$BL$4:$BM$2337,2,0),"")</f>
        <v>Leszno (pow. warszawski zachodni, woj. mazowieckie)</v>
      </c>
      <c r="BP938" s="98">
        <v>0</v>
      </c>
      <c r="BQ938" s="98">
        <f>IF(ISNUMBER(SEARCH('ankieta ESG'!$G$186,BR938)),MAX($BQ$3:BQ937)+1,0)</f>
        <v>935</v>
      </c>
      <c r="BR938" s="134" t="s">
        <v>4938</v>
      </c>
      <c r="BS938" s="98">
        <v>0</v>
      </c>
      <c r="BT938" s="99" t="str">
        <f>IFERROR(VLOOKUP(ROWS($BR$4:BR938),$BQ$4:$BR$2337,2,0),"")</f>
        <v>Leszno (pow. warszawski zachodni, woj. mazowieckie)</v>
      </c>
      <c r="BU938" s="98">
        <v>0</v>
      </c>
      <c r="BV938" s="98">
        <f>IF(ISNUMBER(SEARCH('ankieta ESG'!$G$187,BW938)),MAX($BV$3:BV937)+1,0)</f>
        <v>935</v>
      </c>
      <c r="BW938" s="134" t="s">
        <v>4938</v>
      </c>
      <c r="BX938" s="98">
        <v>0</v>
      </c>
      <c r="BY938" s="99" t="str">
        <f>IFERROR(VLOOKUP(ROWS($BW$4:BW938),$BV$4:$BW$2337,2,0),"")</f>
        <v>Leszno (pow. warszawski zachodni, woj. mazowieckie)</v>
      </c>
      <c r="BZ938" s="98">
        <v>0</v>
      </c>
      <c r="CA938" s="98">
        <f>IF(ISNUMBER(SEARCH('ankieta ESG'!$G$188,CB938)),MAX($CA$3:CA937)+1,0)</f>
        <v>935</v>
      </c>
      <c r="CB938" s="134" t="s">
        <v>4938</v>
      </c>
      <c r="CC938" s="98">
        <v>0</v>
      </c>
      <c r="CD938" s="99" t="str">
        <f>IFERROR(VLOOKUP(ROWS($CB$4:CB938),$CA$4:$CB$2337,2,0),"")</f>
        <v>Leszno (pow. warszawski zachodni, woj. mazowieckie)</v>
      </c>
      <c r="CE938" s="98">
        <v>0</v>
      </c>
      <c r="CF938" s="98">
        <f>IF(ISNUMBER(SEARCH('ankieta ESG'!$G$189,CG938)),MAX($CF$3:CF937)+1,0)</f>
        <v>935</v>
      </c>
      <c r="CG938" s="134" t="s">
        <v>4938</v>
      </c>
      <c r="CH938" s="98">
        <v>0</v>
      </c>
      <c r="CI938" s="99" t="str">
        <f>IFERROR(VLOOKUP(ROWS($CG$4:CG938),$CF$4:$CG$2337,2,0),"")</f>
        <v>Leszno (pow. warszawski zachodni, woj. mazowieckie)</v>
      </c>
      <c r="CJ938" s="98">
        <v>0</v>
      </c>
    </row>
    <row r="939" spans="2:88">
      <c r="B939" s="98">
        <f>IF(ISNUMBER(SEARCH('ankieta ESG'!$E$11,C939)),MAX(B$3:$B938)+1,0)</f>
        <v>936</v>
      </c>
      <c r="C939" s="99" t="s">
        <v>980</v>
      </c>
      <c r="D939" s="98">
        <v>0</v>
      </c>
      <c r="E939" s="99" t="str">
        <f>IFERROR(VLOOKUP(ROWS($C$4:C939),$B$4:$C$1385,2,0),"")</f>
        <v>32.11.Z Produkcja monet (PKD 2025)</v>
      </c>
      <c r="F939" s="98">
        <v>0</v>
      </c>
      <c r="AM939" s="98">
        <f>IF(ISNUMBER(SEARCH('ankieta ESG'!$G$180,AN939)),MAX(AM$3:$AM938)+1,0)</f>
        <v>936</v>
      </c>
      <c r="AN939" s="134" t="s">
        <v>4939</v>
      </c>
      <c r="AO939" s="98">
        <v>0</v>
      </c>
      <c r="AP939" s="99" t="str">
        <f>IFERROR(VLOOKUP(ROWS($AN$4:AN939),$AM$4:$AN$2337,2,0),"")</f>
        <v>Lesznowola (pow. piaseczyński, woj. mazowieckie)</v>
      </c>
      <c r="AQ939" s="98">
        <v>0</v>
      </c>
      <c r="AR939" s="98">
        <f>IF(ISNUMBER(SEARCH('ankieta ESG'!$G$181,AS939)),MAX($AR$3:AR938)+1,0)</f>
        <v>936</v>
      </c>
      <c r="AS939" s="134" t="s">
        <v>4939</v>
      </c>
      <c r="AT939" s="98">
        <v>0</v>
      </c>
      <c r="AU939" s="99" t="str">
        <f>IFERROR(VLOOKUP(ROWS($AS$4:AS939),$AR$4:$AS$2337,2,0),"")</f>
        <v>Lesznowola (pow. piaseczyński, woj. mazowieckie)</v>
      </c>
      <c r="AV939" s="98">
        <v>0</v>
      </c>
      <c r="AW939" s="98">
        <f>IF(ISNUMBER(SEARCH('ankieta ESG'!$G$182,AX939)),MAX($AW$3:AW938)+1,0)</f>
        <v>936</v>
      </c>
      <c r="AX939" s="134" t="s">
        <v>4939</v>
      </c>
      <c r="AY939" s="98">
        <v>0</v>
      </c>
      <c r="AZ939" s="99" t="str">
        <f>IFERROR(VLOOKUP(ROWS($AX$4:AX939),$AW$4:$AX$2337,2,0),"")</f>
        <v>Lesznowola (pow. piaseczyński, woj. mazowieckie)</v>
      </c>
      <c r="BA939" s="98">
        <v>0</v>
      </c>
      <c r="BB939" s="98">
        <f>IF(ISNUMBER(SEARCH('ankieta ESG'!$G$183,BC939)),MAX($BB$3:BB938)+1,0)</f>
        <v>936</v>
      </c>
      <c r="BC939" s="134" t="s">
        <v>4939</v>
      </c>
      <c r="BD939" s="98">
        <v>0</v>
      </c>
      <c r="BE939" s="99" t="str">
        <f>IFERROR(VLOOKUP(ROWS($BC$4:BC939),$BB$4:$BC$2337,2,0),"")</f>
        <v>Lesznowola (pow. piaseczyński, woj. mazowieckie)</v>
      </c>
      <c r="BF939" s="98">
        <v>0</v>
      </c>
      <c r="BG939" s="98">
        <f>IF(ISNUMBER(SEARCH('ankieta ESG'!$G$184,BH939)),MAX($BG$3:BG938)+1,0)</f>
        <v>936</v>
      </c>
      <c r="BH939" s="134" t="s">
        <v>4939</v>
      </c>
      <c r="BI939" s="98">
        <v>0</v>
      </c>
      <c r="BJ939" s="99" t="str">
        <f>IFERROR(VLOOKUP(ROWS($BH$4:BH939),$BG$4:$BH$2337,2,0),"")</f>
        <v>Lesznowola (pow. piaseczyński, woj. mazowieckie)</v>
      </c>
      <c r="BK939" s="98">
        <v>0</v>
      </c>
      <c r="BL939" s="98">
        <f>IF(ISNUMBER(SEARCH('ankieta ESG'!$G$185,BM939)),MAX($BL$3:BL938)+1,0)</f>
        <v>936</v>
      </c>
      <c r="BM939" s="134" t="s">
        <v>4939</v>
      </c>
      <c r="BN939" s="98">
        <v>0</v>
      </c>
      <c r="BO939" s="99" t="str">
        <f>IFERROR(VLOOKUP(ROWS($BM$4:BM939),$BL$4:$BM$2337,2,0),"")</f>
        <v>Lesznowola (pow. piaseczyński, woj. mazowieckie)</v>
      </c>
      <c r="BP939" s="98">
        <v>0</v>
      </c>
      <c r="BQ939" s="98">
        <f>IF(ISNUMBER(SEARCH('ankieta ESG'!$G$186,BR939)),MAX($BQ$3:BQ938)+1,0)</f>
        <v>936</v>
      </c>
      <c r="BR939" s="134" t="s">
        <v>4939</v>
      </c>
      <c r="BS939" s="98">
        <v>0</v>
      </c>
      <c r="BT939" s="99" t="str">
        <f>IFERROR(VLOOKUP(ROWS($BR$4:BR939),$BQ$4:$BR$2337,2,0),"")</f>
        <v>Lesznowola (pow. piaseczyński, woj. mazowieckie)</v>
      </c>
      <c r="BU939" s="98">
        <v>0</v>
      </c>
      <c r="BV939" s="98">
        <f>IF(ISNUMBER(SEARCH('ankieta ESG'!$G$187,BW939)),MAX($BV$3:BV938)+1,0)</f>
        <v>936</v>
      </c>
      <c r="BW939" s="134" t="s">
        <v>4939</v>
      </c>
      <c r="BX939" s="98">
        <v>0</v>
      </c>
      <c r="BY939" s="99" t="str">
        <f>IFERROR(VLOOKUP(ROWS($BW$4:BW939),$BV$4:$BW$2337,2,0),"")</f>
        <v>Lesznowola (pow. piaseczyński, woj. mazowieckie)</v>
      </c>
      <c r="BZ939" s="98">
        <v>0</v>
      </c>
      <c r="CA939" s="98">
        <f>IF(ISNUMBER(SEARCH('ankieta ESG'!$G$188,CB939)),MAX($CA$3:CA938)+1,0)</f>
        <v>936</v>
      </c>
      <c r="CB939" s="134" t="s">
        <v>4939</v>
      </c>
      <c r="CC939" s="98">
        <v>0</v>
      </c>
      <c r="CD939" s="99" t="str">
        <f>IFERROR(VLOOKUP(ROWS($CB$4:CB939),$CA$4:$CB$2337,2,0),"")</f>
        <v>Lesznowola (pow. piaseczyński, woj. mazowieckie)</v>
      </c>
      <c r="CE939" s="98">
        <v>0</v>
      </c>
      <c r="CF939" s="98">
        <f>IF(ISNUMBER(SEARCH('ankieta ESG'!$G$189,CG939)),MAX($CF$3:CF938)+1,0)</f>
        <v>936</v>
      </c>
      <c r="CG939" s="134" t="s">
        <v>4939</v>
      </c>
      <c r="CH939" s="98">
        <v>0</v>
      </c>
      <c r="CI939" s="99" t="str">
        <f>IFERROR(VLOOKUP(ROWS($CG$4:CG939),$CF$4:$CG$2337,2,0),"")</f>
        <v>Lesznowola (pow. piaseczyński, woj. mazowieckie)</v>
      </c>
      <c r="CJ939" s="98">
        <v>0</v>
      </c>
    </row>
    <row r="940" spans="2:88">
      <c r="B940" s="98">
        <f>IF(ISNUMBER(SEARCH('ankieta ESG'!$E$11,C940)),MAX(B$3:$B939)+1,0)</f>
        <v>937</v>
      </c>
      <c r="C940" s="99" t="s">
        <v>981</v>
      </c>
      <c r="D940" s="98">
        <v>0</v>
      </c>
      <c r="E940" s="99" t="str">
        <f>IFERROR(VLOOKUP(ROWS($C$4:C940),$B$4:$C$1385,2,0),"")</f>
        <v>32.12.Z Produkcja wyrobów jubilerskich i podobnych (PKD 2025)</v>
      </c>
      <c r="F940" s="98">
        <v>0</v>
      </c>
      <c r="AM940" s="98">
        <f>IF(ISNUMBER(SEARCH('ankieta ESG'!$G$180,AN940)),MAX(AM$3:$AM939)+1,0)</f>
        <v>937</v>
      </c>
      <c r="AN940" s="134" t="s">
        <v>4940</v>
      </c>
      <c r="AO940" s="98">
        <v>0</v>
      </c>
      <c r="AP940" s="99" t="str">
        <f>IFERROR(VLOOKUP(ROWS($AN$4:AN940),$AM$4:$AN$2337,2,0),"")</f>
        <v>Leśna (pow. lubański, woj. dolnośląskie)</v>
      </c>
      <c r="AQ940" s="98">
        <v>0</v>
      </c>
      <c r="AR940" s="98">
        <f>IF(ISNUMBER(SEARCH('ankieta ESG'!$G$181,AS940)),MAX($AR$3:AR939)+1,0)</f>
        <v>937</v>
      </c>
      <c r="AS940" s="134" t="s">
        <v>4940</v>
      </c>
      <c r="AT940" s="98">
        <v>0</v>
      </c>
      <c r="AU940" s="99" t="str">
        <f>IFERROR(VLOOKUP(ROWS($AS$4:AS940),$AR$4:$AS$2337,2,0),"")</f>
        <v>Leśna (pow. lubański, woj. dolnośląskie)</v>
      </c>
      <c r="AV940" s="98">
        <v>0</v>
      </c>
      <c r="AW940" s="98">
        <f>IF(ISNUMBER(SEARCH('ankieta ESG'!$G$182,AX940)),MAX($AW$3:AW939)+1,0)</f>
        <v>937</v>
      </c>
      <c r="AX940" s="134" t="s">
        <v>4940</v>
      </c>
      <c r="AY940" s="98">
        <v>0</v>
      </c>
      <c r="AZ940" s="99" t="str">
        <f>IFERROR(VLOOKUP(ROWS($AX$4:AX940),$AW$4:$AX$2337,2,0),"")</f>
        <v>Leśna (pow. lubański, woj. dolnośląskie)</v>
      </c>
      <c r="BA940" s="98">
        <v>0</v>
      </c>
      <c r="BB940" s="98">
        <f>IF(ISNUMBER(SEARCH('ankieta ESG'!$G$183,BC940)),MAX($BB$3:BB939)+1,0)</f>
        <v>937</v>
      </c>
      <c r="BC940" s="134" t="s">
        <v>4940</v>
      </c>
      <c r="BD940" s="98">
        <v>0</v>
      </c>
      <c r="BE940" s="99" t="str">
        <f>IFERROR(VLOOKUP(ROWS($BC$4:BC940),$BB$4:$BC$2337,2,0),"")</f>
        <v>Leśna (pow. lubański, woj. dolnośląskie)</v>
      </c>
      <c r="BF940" s="98">
        <v>0</v>
      </c>
      <c r="BG940" s="98">
        <f>IF(ISNUMBER(SEARCH('ankieta ESG'!$G$184,BH940)),MAX($BG$3:BG939)+1,0)</f>
        <v>937</v>
      </c>
      <c r="BH940" s="134" t="s">
        <v>4940</v>
      </c>
      <c r="BI940" s="98">
        <v>0</v>
      </c>
      <c r="BJ940" s="99" t="str">
        <f>IFERROR(VLOOKUP(ROWS($BH$4:BH940),$BG$4:$BH$2337,2,0),"")</f>
        <v>Leśna (pow. lubański, woj. dolnośląskie)</v>
      </c>
      <c r="BK940" s="98">
        <v>0</v>
      </c>
      <c r="BL940" s="98">
        <f>IF(ISNUMBER(SEARCH('ankieta ESG'!$G$185,BM940)),MAX($BL$3:BL939)+1,0)</f>
        <v>937</v>
      </c>
      <c r="BM940" s="134" t="s">
        <v>4940</v>
      </c>
      <c r="BN940" s="98">
        <v>0</v>
      </c>
      <c r="BO940" s="99" t="str">
        <f>IFERROR(VLOOKUP(ROWS($BM$4:BM940),$BL$4:$BM$2337,2,0),"")</f>
        <v>Leśna (pow. lubański, woj. dolnośląskie)</v>
      </c>
      <c r="BP940" s="98">
        <v>0</v>
      </c>
      <c r="BQ940" s="98">
        <f>IF(ISNUMBER(SEARCH('ankieta ESG'!$G$186,BR940)),MAX($BQ$3:BQ939)+1,0)</f>
        <v>937</v>
      </c>
      <c r="BR940" s="134" t="s">
        <v>4940</v>
      </c>
      <c r="BS940" s="98">
        <v>0</v>
      </c>
      <c r="BT940" s="99" t="str">
        <f>IFERROR(VLOOKUP(ROWS($BR$4:BR940),$BQ$4:$BR$2337,2,0),"")</f>
        <v>Leśna (pow. lubański, woj. dolnośląskie)</v>
      </c>
      <c r="BU940" s="98">
        <v>0</v>
      </c>
      <c r="BV940" s="98">
        <f>IF(ISNUMBER(SEARCH('ankieta ESG'!$G$187,BW940)),MAX($BV$3:BV939)+1,0)</f>
        <v>937</v>
      </c>
      <c r="BW940" s="134" t="s">
        <v>4940</v>
      </c>
      <c r="BX940" s="98">
        <v>0</v>
      </c>
      <c r="BY940" s="99" t="str">
        <f>IFERROR(VLOOKUP(ROWS($BW$4:BW940),$BV$4:$BW$2337,2,0),"")</f>
        <v>Leśna (pow. lubański, woj. dolnośląskie)</v>
      </c>
      <c r="BZ940" s="98">
        <v>0</v>
      </c>
      <c r="CA940" s="98">
        <f>IF(ISNUMBER(SEARCH('ankieta ESG'!$G$188,CB940)),MAX($CA$3:CA939)+1,0)</f>
        <v>937</v>
      </c>
      <c r="CB940" s="134" t="s">
        <v>4940</v>
      </c>
      <c r="CC940" s="98">
        <v>0</v>
      </c>
      <c r="CD940" s="99" t="str">
        <f>IFERROR(VLOOKUP(ROWS($CB$4:CB940),$CA$4:$CB$2337,2,0),"")</f>
        <v>Leśna (pow. lubański, woj. dolnośląskie)</v>
      </c>
      <c r="CE940" s="98">
        <v>0</v>
      </c>
      <c r="CF940" s="98">
        <f>IF(ISNUMBER(SEARCH('ankieta ESG'!$G$189,CG940)),MAX($CF$3:CF939)+1,0)</f>
        <v>937</v>
      </c>
      <c r="CG940" s="134" t="s">
        <v>4940</v>
      </c>
      <c r="CH940" s="98">
        <v>0</v>
      </c>
      <c r="CI940" s="99" t="str">
        <f>IFERROR(VLOOKUP(ROWS($CG$4:CG940),$CF$4:$CG$2337,2,0),"")</f>
        <v>Leśna (pow. lubański, woj. dolnośląskie)</v>
      </c>
      <c r="CJ940" s="98">
        <v>0</v>
      </c>
    </row>
    <row r="941" spans="2:88">
      <c r="B941" s="98">
        <f>IF(ISNUMBER(SEARCH('ankieta ESG'!$E$11,C941)),MAX(B$3:$B940)+1,0)</f>
        <v>938</v>
      </c>
      <c r="C941" s="99" t="s">
        <v>982</v>
      </c>
      <c r="D941" s="98">
        <v>0</v>
      </c>
      <c r="E941" s="99" t="str">
        <f>IFERROR(VLOOKUP(ROWS($C$4:C941),$B$4:$C$1385,2,0),"")</f>
        <v>32.13.Z Produkcja sztucznej biżuterii i wyrobów podobnych (PKD 2025)</v>
      </c>
      <c r="F941" s="98">
        <v>0</v>
      </c>
      <c r="AM941" s="98">
        <f>IF(ISNUMBER(SEARCH('ankieta ESG'!$G$180,AN941)),MAX(AM$3:$AM940)+1,0)</f>
        <v>938</v>
      </c>
      <c r="AN941" s="134" t="s">
        <v>4941</v>
      </c>
      <c r="AO941" s="98">
        <v>0</v>
      </c>
      <c r="AP941" s="99" t="str">
        <f>IFERROR(VLOOKUP(ROWS($AN$4:AN941),$AM$4:$AN$2337,2,0),"")</f>
        <v>Leśna Podlaska (pow. bialski, woj. lubelskie)</v>
      </c>
      <c r="AQ941" s="98">
        <v>0</v>
      </c>
      <c r="AR941" s="98">
        <f>IF(ISNUMBER(SEARCH('ankieta ESG'!$G$181,AS941)),MAX($AR$3:AR940)+1,0)</f>
        <v>938</v>
      </c>
      <c r="AS941" s="134" t="s">
        <v>4941</v>
      </c>
      <c r="AT941" s="98">
        <v>0</v>
      </c>
      <c r="AU941" s="99" t="str">
        <f>IFERROR(VLOOKUP(ROWS($AS$4:AS941),$AR$4:$AS$2337,2,0),"")</f>
        <v>Leśna Podlaska (pow. bialski, woj. lubelskie)</v>
      </c>
      <c r="AV941" s="98">
        <v>0</v>
      </c>
      <c r="AW941" s="98">
        <f>IF(ISNUMBER(SEARCH('ankieta ESG'!$G$182,AX941)),MAX($AW$3:AW940)+1,0)</f>
        <v>938</v>
      </c>
      <c r="AX941" s="134" t="s">
        <v>4941</v>
      </c>
      <c r="AY941" s="98">
        <v>0</v>
      </c>
      <c r="AZ941" s="99" t="str">
        <f>IFERROR(VLOOKUP(ROWS($AX$4:AX941),$AW$4:$AX$2337,2,0),"")</f>
        <v>Leśna Podlaska (pow. bialski, woj. lubelskie)</v>
      </c>
      <c r="BA941" s="98">
        <v>0</v>
      </c>
      <c r="BB941" s="98">
        <f>IF(ISNUMBER(SEARCH('ankieta ESG'!$G$183,BC941)),MAX($BB$3:BB940)+1,0)</f>
        <v>938</v>
      </c>
      <c r="BC941" s="134" t="s">
        <v>4941</v>
      </c>
      <c r="BD941" s="98">
        <v>0</v>
      </c>
      <c r="BE941" s="99" t="str">
        <f>IFERROR(VLOOKUP(ROWS($BC$4:BC941),$BB$4:$BC$2337,2,0),"")</f>
        <v>Leśna Podlaska (pow. bialski, woj. lubelskie)</v>
      </c>
      <c r="BF941" s="98">
        <v>0</v>
      </c>
      <c r="BG941" s="98">
        <f>IF(ISNUMBER(SEARCH('ankieta ESG'!$G$184,BH941)),MAX($BG$3:BG940)+1,0)</f>
        <v>938</v>
      </c>
      <c r="BH941" s="134" t="s">
        <v>4941</v>
      </c>
      <c r="BI941" s="98">
        <v>0</v>
      </c>
      <c r="BJ941" s="99" t="str">
        <f>IFERROR(VLOOKUP(ROWS($BH$4:BH941),$BG$4:$BH$2337,2,0),"")</f>
        <v>Leśna Podlaska (pow. bialski, woj. lubelskie)</v>
      </c>
      <c r="BK941" s="98">
        <v>0</v>
      </c>
      <c r="BL941" s="98">
        <f>IF(ISNUMBER(SEARCH('ankieta ESG'!$G$185,BM941)),MAX($BL$3:BL940)+1,0)</f>
        <v>938</v>
      </c>
      <c r="BM941" s="134" t="s">
        <v>4941</v>
      </c>
      <c r="BN941" s="98">
        <v>0</v>
      </c>
      <c r="BO941" s="99" t="str">
        <f>IFERROR(VLOOKUP(ROWS($BM$4:BM941),$BL$4:$BM$2337,2,0),"")</f>
        <v>Leśna Podlaska (pow. bialski, woj. lubelskie)</v>
      </c>
      <c r="BP941" s="98">
        <v>0</v>
      </c>
      <c r="BQ941" s="98">
        <f>IF(ISNUMBER(SEARCH('ankieta ESG'!$G$186,BR941)),MAX($BQ$3:BQ940)+1,0)</f>
        <v>938</v>
      </c>
      <c r="BR941" s="134" t="s">
        <v>4941</v>
      </c>
      <c r="BS941" s="98">
        <v>0</v>
      </c>
      <c r="BT941" s="99" t="str">
        <f>IFERROR(VLOOKUP(ROWS($BR$4:BR941),$BQ$4:$BR$2337,2,0),"")</f>
        <v>Leśna Podlaska (pow. bialski, woj. lubelskie)</v>
      </c>
      <c r="BU941" s="98">
        <v>0</v>
      </c>
      <c r="BV941" s="98">
        <f>IF(ISNUMBER(SEARCH('ankieta ESG'!$G$187,BW941)),MAX($BV$3:BV940)+1,0)</f>
        <v>938</v>
      </c>
      <c r="BW941" s="134" t="s">
        <v>4941</v>
      </c>
      <c r="BX941" s="98">
        <v>0</v>
      </c>
      <c r="BY941" s="99" t="str">
        <f>IFERROR(VLOOKUP(ROWS($BW$4:BW941),$BV$4:$BW$2337,2,0),"")</f>
        <v>Leśna Podlaska (pow. bialski, woj. lubelskie)</v>
      </c>
      <c r="BZ941" s="98">
        <v>0</v>
      </c>
      <c r="CA941" s="98">
        <f>IF(ISNUMBER(SEARCH('ankieta ESG'!$G$188,CB941)),MAX($CA$3:CA940)+1,0)</f>
        <v>938</v>
      </c>
      <c r="CB941" s="134" t="s">
        <v>4941</v>
      </c>
      <c r="CC941" s="98">
        <v>0</v>
      </c>
      <c r="CD941" s="99" t="str">
        <f>IFERROR(VLOOKUP(ROWS($CB$4:CB941),$CA$4:$CB$2337,2,0),"")</f>
        <v>Leśna Podlaska (pow. bialski, woj. lubelskie)</v>
      </c>
      <c r="CE941" s="98">
        <v>0</v>
      </c>
      <c r="CF941" s="98">
        <f>IF(ISNUMBER(SEARCH('ankieta ESG'!$G$189,CG941)),MAX($CF$3:CF940)+1,0)</f>
        <v>938</v>
      </c>
      <c r="CG941" s="134" t="s">
        <v>4941</v>
      </c>
      <c r="CH941" s="98">
        <v>0</v>
      </c>
      <c r="CI941" s="99" t="str">
        <f>IFERROR(VLOOKUP(ROWS($CG$4:CG941),$CF$4:$CG$2337,2,0),"")</f>
        <v>Leśna Podlaska (pow. bialski, woj. lubelskie)</v>
      </c>
      <c r="CJ941" s="98">
        <v>0</v>
      </c>
    </row>
    <row r="942" spans="2:88">
      <c r="B942" s="98">
        <f>IF(ISNUMBER(SEARCH('ankieta ESG'!$E$11,C942)),MAX(B$3:$B941)+1,0)</f>
        <v>939</v>
      </c>
      <c r="C942" s="99" t="s">
        <v>983</v>
      </c>
      <c r="D942" s="98">
        <v>0</v>
      </c>
      <c r="E942" s="99" t="str">
        <f>IFERROR(VLOOKUP(ROWS($C$4:C942),$B$4:$C$1385,2,0),"")</f>
        <v>32.20.Z Produkcja instrumentów muzycznych (PKD 2025)</v>
      </c>
      <c r="F942" s="98">
        <v>0</v>
      </c>
      <c r="AM942" s="98">
        <f>IF(ISNUMBER(SEARCH('ankieta ESG'!$G$180,AN942)),MAX(AM$3:$AM941)+1,0)</f>
        <v>939</v>
      </c>
      <c r="AN942" s="134" t="s">
        <v>4942</v>
      </c>
      <c r="AO942" s="98">
        <v>0</v>
      </c>
      <c r="AP942" s="99" t="str">
        <f>IFERROR(VLOOKUP(ROWS($AN$4:AN942),$AM$4:$AN$2337,2,0),"")</f>
        <v>Leśnica (pow. strzelecki, woj. opolskie)</v>
      </c>
      <c r="AQ942" s="98">
        <v>0</v>
      </c>
      <c r="AR942" s="98">
        <f>IF(ISNUMBER(SEARCH('ankieta ESG'!$G$181,AS942)),MAX($AR$3:AR941)+1,0)</f>
        <v>939</v>
      </c>
      <c r="AS942" s="134" t="s">
        <v>4942</v>
      </c>
      <c r="AT942" s="98">
        <v>0</v>
      </c>
      <c r="AU942" s="99" t="str">
        <f>IFERROR(VLOOKUP(ROWS($AS$4:AS942),$AR$4:$AS$2337,2,0),"")</f>
        <v>Leśnica (pow. strzelecki, woj. opolskie)</v>
      </c>
      <c r="AV942" s="98">
        <v>0</v>
      </c>
      <c r="AW942" s="98">
        <f>IF(ISNUMBER(SEARCH('ankieta ESG'!$G$182,AX942)),MAX($AW$3:AW941)+1,0)</f>
        <v>939</v>
      </c>
      <c r="AX942" s="134" t="s">
        <v>4942</v>
      </c>
      <c r="AY942" s="98">
        <v>0</v>
      </c>
      <c r="AZ942" s="99" t="str">
        <f>IFERROR(VLOOKUP(ROWS($AX$4:AX942),$AW$4:$AX$2337,2,0),"")</f>
        <v>Leśnica (pow. strzelecki, woj. opolskie)</v>
      </c>
      <c r="BA942" s="98">
        <v>0</v>
      </c>
      <c r="BB942" s="98">
        <f>IF(ISNUMBER(SEARCH('ankieta ESG'!$G$183,BC942)),MAX($BB$3:BB941)+1,0)</f>
        <v>939</v>
      </c>
      <c r="BC942" s="134" t="s">
        <v>4942</v>
      </c>
      <c r="BD942" s="98">
        <v>0</v>
      </c>
      <c r="BE942" s="99" t="str">
        <f>IFERROR(VLOOKUP(ROWS($BC$4:BC942),$BB$4:$BC$2337,2,0),"")</f>
        <v>Leśnica (pow. strzelecki, woj. opolskie)</v>
      </c>
      <c r="BF942" s="98">
        <v>0</v>
      </c>
      <c r="BG942" s="98">
        <f>IF(ISNUMBER(SEARCH('ankieta ESG'!$G$184,BH942)),MAX($BG$3:BG941)+1,0)</f>
        <v>939</v>
      </c>
      <c r="BH942" s="134" t="s">
        <v>4942</v>
      </c>
      <c r="BI942" s="98">
        <v>0</v>
      </c>
      <c r="BJ942" s="99" t="str">
        <f>IFERROR(VLOOKUP(ROWS($BH$4:BH942),$BG$4:$BH$2337,2,0),"")</f>
        <v>Leśnica (pow. strzelecki, woj. opolskie)</v>
      </c>
      <c r="BK942" s="98">
        <v>0</v>
      </c>
      <c r="BL942" s="98">
        <f>IF(ISNUMBER(SEARCH('ankieta ESG'!$G$185,BM942)),MAX($BL$3:BL941)+1,0)</f>
        <v>939</v>
      </c>
      <c r="BM942" s="134" t="s">
        <v>4942</v>
      </c>
      <c r="BN942" s="98">
        <v>0</v>
      </c>
      <c r="BO942" s="99" t="str">
        <f>IFERROR(VLOOKUP(ROWS($BM$4:BM942),$BL$4:$BM$2337,2,0),"")</f>
        <v>Leśnica (pow. strzelecki, woj. opolskie)</v>
      </c>
      <c r="BP942" s="98">
        <v>0</v>
      </c>
      <c r="BQ942" s="98">
        <f>IF(ISNUMBER(SEARCH('ankieta ESG'!$G$186,BR942)),MAX($BQ$3:BQ941)+1,0)</f>
        <v>939</v>
      </c>
      <c r="BR942" s="134" t="s">
        <v>4942</v>
      </c>
      <c r="BS942" s="98">
        <v>0</v>
      </c>
      <c r="BT942" s="99" t="str">
        <f>IFERROR(VLOOKUP(ROWS($BR$4:BR942),$BQ$4:$BR$2337,2,0),"")</f>
        <v>Leśnica (pow. strzelecki, woj. opolskie)</v>
      </c>
      <c r="BU942" s="98">
        <v>0</v>
      </c>
      <c r="BV942" s="98">
        <f>IF(ISNUMBER(SEARCH('ankieta ESG'!$G$187,BW942)),MAX($BV$3:BV941)+1,0)</f>
        <v>939</v>
      </c>
      <c r="BW942" s="134" t="s">
        <v>4942</v>
      </c>
      <c r="BX942" s="98">
        <v>0</v>
      </c>
      <c r="BY942" s="99" t="str">
        <f>IFERROR(VLOOKUP(ROWS($BW$4:BW942),$BV$4:$BW$2337,2,0),"")</f>
        <v>Leśnica (pow. strzelecki, woj. opolskie)</v>
      </c>
      <c r="BZ942" s="98">
        <v>0</v>
      </c>
      <c r="CA942" s="98">
        <f>IF(ISNUMBER(SEARCH('ankieta ESG'!$G$188,CB942)),MAX($CA$3:CA941)+1,0)</f>
        <v>939</v>
      </c>
      <c r="CB942" s="134" t="s">
        <v>4942</v>
      </c>
      <c r="CC942" s="98">
        <v>0</v>
      </c>
      <c r="CD942" s="99" t="str">
        <f>IFERROR(VLOOKUP(ROWS($CB$4:CB942),$CA$4:$CB$2337,2,0),"")</f>
        <v>Leśnica (pow. strzelecki, woj. opolskie)</v>
      </c>
      <c r="CE942" s="98">
        <v>0</v>
      </c>
      <c r="CF942" s="98">
        <f>IF(ISNUMBER(SEARCH('ankieta ESG'!$G$189,CG942)),MAX($CF$3:CF941)+1,0)</f>
        <v>939</v>
      </c>
      <c r="CG942" s="134" t="s">
        <v>4942</v>
      </c>
      <c r="CH942" s="98">
        <v>0</v>
      </c>
      <c r="CI942" s="99" t="str">
        <f>IFERROR(VLOOKUP(ROWS($CG$4:CG942),$CF$4:$CG$2337,2,0),"")</f>
        <v>Leśnica (pow. strzelecki, woj. opolskie)</v>
      </c>
      <c r="CJ942" s="98">
        <v>0</v>
      </c>
    </row>
    <row r="943" spans="2:88">
      <c r="B943" s="98">
        <f>IF(ISNUMBER(SEARCH('ankieta ESG'!$E$11,C943)),MAX(B$3:$B942)+1,0)</f>
        <v>940</v>
      </c>
      <c r="C943" s="99" t="s">
        <v>984</v>
      </c>
      <c r="D943" s="98">
        <v>0</v>
      </c>
      <c r="E943" s="99" t="str">
        <f>IFERROR(VLOOKUP(ROWS($C$4:C943),$B$4:$C$1385,2,0),"")</f>
        <v>32.30.Z Produkcja sprzętu sportowego (PKD 2025)</v>
      </c>
      <c r="F943" s="98">
        <v>0</v>
      </c>
      <c r="AM943" s="98">
        <f>IF(ISNUMBER(SEARCH('ankieta ESG'!$G$180,AN943)),MAX(AM$3:$AM942)+1,0)</f>
        <v>940</v>
      </c>
      <c r="AN943" s="134" t="s">
        <v>4943</v>
      </c>
      <c r="AO943" s="98">
        <v>0</v>
      </c>
      <c r="AP943" s="99" t="str">
        <f>IFERROR(VLOOKUP(ROWS($AN$4:AN943),$AM$4:$AN$2337,2,0),"")</f>
        <v>Leśniowice (pow. chełmski, woj. lubelskie)</v>
      </c>
      <c r="AQ943" s="98">
        <v>0</v>
      </c>
      <c r="AR943" s="98">
        <f>IF(ISNUMBER(SEARCH('ankieta ESG'!$G$181,AS943)),MAX($AR$3:AR942)+1,0)</f>
        <v>940</v>
      </c>
      <c r="AS943" s="134" t="s">
        <v>4943</v>
      </c>
      <c r="AT943" s="98">
        <v>0</v>
      </c>
      <c r="AU943" s="99" t="str">
        <f>IFERROR(VLOOKUP(ROWS($AS$4:AS943),$AR$4:$AS$2337,2,0),"")</f>
        <v>Leśniowice (pow. chełmski, woj. lubelskie)</v>
      </c>
      <c r="AV943" s="98">
        <v>0</v>
      </c>
      <c r="AW943" s="98">
        <f>IF(ISNUMBER(SEARCH('ankieta ESG'!$G$182,AX943)),MAX($AW$3:AW942)+1,0)</f>
        <v>940</v>
      </c>
      <c r="AX943" s="134" t="s">
        <v>4943</v>
      </c>
      <c r="AY943" s="98">
        <v>0</v>
      </c>
      <c r="AZ943" s="99" t="str">
        <f>IFERROR(VLOOKUP(ROWS($AX$4:AX943),$AW$4:$AX$2337,2,0),"")</f>
        <v>Leśniowice (pow. chełmski, woj. lubelskie)</v>
      </c>
      <c r="BA943" s="98">
        <v>0</v>
      </c>
      <c r="BB943" s="98">
        <f>IF(ISNUMBER(SEARCH('ankieta ESG'!$G$183,BC943)),MAX($BB$3:BB942)+1,0)</f>
        <v>940</v>
      </c>
      <c r="BC943" s="134" t="s">
        <v>4943</v>
      </c>
      <c r="BD943" s="98">
        <v>0</v>
      </c>
      <c r="BE943" s="99" t="str">
        <f>IFERROR(VLOOKUP(ROWS($BC$4:BC943),$BB$4:$BC$2337,2,0),"")</f>
        <v>Leśniowice (pow. chełmski, woj. lubelskie)</v>
      </c>
      <c r="BF943" s="98">
        <v>0</v>
      </c>
      <c r="BG943" s="98">
        <f>IF(ISNUMBER(SEARCH('ankieta ESG'!$G$184,BH943)),MAX($BG$3:BG942)+1,0)</f>
        <v>940</v>
      </c>
      <c r="BH943" s="134" t="s">
        <v>4943</v>
      </c>
      <c r="BI943" s="98">
        <v>0</v>
      </c>
      <c r="BJ943" s="99" t="str">
        <f>IFERROR(VLOOKUP(ROWS($BH$4:BH943),$BG$4:$BH$2337,2,0),"")</f>
        <v>Leśniowice (pow. chełmski, woj. lubelskie)</v>
      </c>
      <c r="BK943" s="98">
        <v>0</v>
      </c>
      <c r="BL943" s="98">
        <f>IF(ISNUMBER(SEARCH('ankieta ESG'!$G$185,BM943)),MAX($BL$3:BL942)+1,0)</f>
        <v>940</v>
      </c>
      <c r="BM943" s="134" t="s">
        <v>4943</v>
      </c>
      <c r="BN943" s="98">
        <v>0</v>
      </c>
      <c r="BO943" s="99" t="str">
        <f>IFERROR(VLOOKUP(ROWS($BM$4:BM943),$BL$4:$BM$2337,2,0),"")</f>
        <v>Leśniowice (pow. chełmski, woj. lubelskie)</v>
      </c>
      <c r="BP943" s="98">
        <v>0</v>
      </c>
      <c r="BQ943" s="98">
        <f>IF(ISNUMBER(SEARCH('ankieta ESG'!$G$186,BR943)),MAX($BQ$3:BQ942)+1,0)</f>
        <v>940</v>
      </c>
      <c r="BR943" s="134" t="s">
        <v>4943</v>
      </c>
      <c r="BS943" s="98">
        <v>0</v>
      </c>
      <c r="BT943" s="99" t="str">
        <f>IFERROR(VLOOKUP(ROWS($BR$4:BR943),$BQ$4:$BR$2337,2,0),"")</f>
        <v>Leśniowice (pow. chełmski, woj. lubelskie)</v>
      </c>
      <c r="BU943" s="98">
        <v>0</v>
      </c>
      <c r="BV943" s="98">
        <f>IF(ISNUMBER(SEARCH('ankieta ESG'!$G$187,BW943)),MAX($BV$3:BV942)+1,0)</f>
        <v>940</v>
      </c>
      <c r="BW943" s="134" t="s">
        <v>4943</v>
      </c>
      <c r="BX943" s="98">
        <v>0</v>
      </c>
      <c r="BY943" s="99" t="str">
        <f>IFERROR(VLOOKUP(ROWS($BW$4:BW943),$BV$4:$BW$2337,2,0),"")</f>
        <v>Leśniowice (pow. chełmski, woj. lubelskie)</v>
      </c>
      <c r="BZ943" s="98">
        <v>0</v>
      </c>
      <c r="CA943" s="98">
        <f>IF(ISNUMBER(SEARCH('ankieta ESG'!$G$188,CB943)),MAX($CA$3:CA942)+1,0)</f>
        <v>940</v>
      </c>
      <c r="CB943" s="134" t="s">
        <v>4943</v>
      </c>
      <c r="CC943" s="98">
        <v>0</v>
      </c>
      <c r="CD943" s="99" t="str">
        <f>IFERROR(VLOOKUP(ROWS($CB$4:CB943),$CA$4:$CB$2337,2,0),"")</f>
        <v>Leśniowice (pow. chełmski, woj. lubelskie)</v>
      </c>
      <c r="CE943" s="98">
        <v>0</v>
      </c>
      <c r="CF943" s="98">
        <f>IF(ISNUMBER(SEARCH('ankieta ESG'!$G$189,CG943)),MAX($CF$3:CF942)+1,0)</f>
        <v>940</v>
      </c>
      <c r="CG943" s="134" t="s">
        <v>4943</v>
      </c>
      <c r="CH943" s="98">
        <v>0</v>
      </c>
      <c r="CI943" s="99" t="str">
        <f>IFERROR(VLOOKUP(ROWS($CG$4:CG943),$CF$4:$CG$2337,2,0),"")</f>
        <v>Leśniowice (pow. chełmski, woj. lubelskie)</v>
      </c>
      <c r="CJ943" s="98">
        <v>0</v>
      </c>
    </row>
    <row r="944" spans="2:88">
      <c r="B944" s="98">
        <f>IF(ISNUMBER(SEARCH('ankieta ESG'!$E$11,C944)),MAX(B$3:$B943)+1,0)</f>
        <v>941</v>
      </c>
      <c r="C944" s="99" t="s">
        <v>985</v>
      </c>
      <c r="D944" s="98">
        <v>0</v>
      </c>
      <c r="E944" s="99" t="str">
        <f>IFERROR(VLOOKUP(ROWS($C$4:C944),$B$4:$C$1385,2,0),"")</f>
        <v>32.40.Z Produkcja gier i zabawek (PKD 2025)</v>
      </c>
      <c r="F944" s="98">
        <v>0</v>
      </c>
      <c r="AM944" s="98">
        <f>IF(ISNUMBER(SEARCH('ankieta ESG'!$G$180,AN944)),MAX(AM$3:$AM943)+1,0)</f>
        <v>941</v>
      </c>
      <c r="AN944" s="134" t="s">
        <v>4944</v>
      </c>
      <c r="AO944" s="98">
        <v>0</v>
      </c>
      <c r="AP944" s="99" t="str">
        <f>IFERROR(VLOOKUP(ROWS($AN$4:AN944),$AM$4:$AN$2337,2,0),"")</f>
        <v>Lewin Brzeski (pow. brzeski, woj. opolskie)</v>
      </c>
      <c r="AQ944" s="98">
        <v>0</v>
      </c>
      <c r="AR944" s="98">
        <f>IF(ISNUMBER(SEARCH('ankieta ESG'!$G$181,AS944)),MAX($AR$3:AR943)+1,0)</f>
        <v>941</v>
      </c>
      <c r="AS944" s="134" t="s">
        <v>4944</v>
      </c>
      <c r="AT944" s="98">
        <v>0</v>
      </c>
      <c r="AU944" s="99" t="str">
        <f>IFERROR(VLOOKUP(ROWS($AS$4:AS944),$AR$4:$AS$2337,2,0),"")</f>
        <v>Lewin Brzeski (pow. brzeski, woj. opolskie)</v>
      </c>
      <c r="AV944" s="98">
        <v>0</v>
      </c>
      <c r="AW944" s="98">
        <f>IF(ISNUMBER(SEARCH('ankieta ESG'!$G$182,AX944)),MAX($AW$3:AW943)+1,0)</f>
        <v>941</v>
      </c>
      <c r="AX944" s="134" t="s">
        <v>4944</v>
      </c>
      <c r="AY944" s="98">
        <v>0</v>
      </c>
      <c r="AZ944" s="99" t="str">
        <f>IFERROR(VLOOKUP(ROWS($AX$4:AX944),$AW$4:$AX$2337,2,0),"")</f>
        <v>Lewin Brzeski (pow. brzeski, woj. opolskie)</v>
      </c>
      <c r="BA944" s="98">
        <v>0</v>
      </c>
      <c r="BB944" s="98">
        <f>IF(ISNUMBER(SEARCH('ankieta ESG'!$G$183,BC944)),MAX($BB$3:BB943)+1,0)</f>
        <v>941</v>
      </c>
      <c r="BC944" s="134" t="s">
        <v>4944</v>
      </c>
      <c r="BD944" s="98">
        <v>0</v>
      </c>
      <c r="BE944" s="99" t="str">
        <f>IFERROR(VLOOKUP(ROWS($BC$4:BC944),$BB$4:$BC$2337,2,0),"")</f>
        <v>Lewin Brzeski (pow. brzeski, woj. opolskie)</v>
      </c>
      <c r="BF944" s="98">
        <v>0</v>
      </c>
      <c r="BG944" s="98">
        <f>IF(ISNUMBER(SEARCH('ankieta ESG'!$G$184,BH944)),MAX($BG$3:BG943)+1,0)</f>
        <v>941</v>
      </c>
      <c r="BH944" s="134" t="s">
        <v>4944</v>
      </c>
      <c r="BI944" s="98">
        <v>0</v>
      </c>
      <c r="BJ944" s="99" t="str">
        <f>IFERROR(VLOOKUP(ROWS($BH$4:BH944),$BG$4:$BH$2337,2,0),"")</f>
        <v>Lewin Brzeski (pow. brzeski, woj. opolskie)</v>
      </c>
      <c r="BK944" s="98">
        <v>0</v>
      </c>
      <c r="BL944" s="98">
        <f>IF(ISNUMBER(SEARCH('ankieta ESG'!$G$185,BM944)),MAX($BL$3:BL943)+1,0)</f>
        <v>941</v>
      </c>
      <c r="BM944" s="134" t="s">
        <v>4944</v>
      </c>
      <c r="BN944" s="98">
        <v>0</v>
      </c>
      <c r="BO944" s="99" t="str">
        <f>IFERROR(VLOOKUP(ROWS($BM$4:BM944),$BL$4:$BM$2337,2,0),"")</f>
        <v>Lewin Brzeski (pow. brzeski, woj. opolskie)</v>
      </c>
      <c r="BP944" s="98">
        <v>0</v>
      </c>
      <c r="BQ944" s="98">
        <f>IF(ISNUMBER(SEARCH('ankieta ESG'!$G$186,BR944)),MAX($BQ$3:BQ943)+1,0)</f>
        <v>941</v>
      </c>
      <c r="BR944" s="134" t="s">
        <v>4944</v>
      </c>
      <c r="BS944" s="98">
        <v>0</v>
      </c>
      <c r="BT944" s="99" t="str">
        <f>IFERROR(VLOOKUP(ROWS($BR$4:BR944),$BQ$4:$BR$2337,2,0),"")</f>
        <v>Lewin Brzeski (pow. brzeski, woj. opolskie)</v>
      </c>
      <c r="BU944" s="98">
        <v>0</v>
      </c>
      <c r="BV944" s="98">
        <f>IF(ISNUMBER(SEARCH('ankieta ESG'!$G$187,BW944)),MAX($BV$3:BV943)+1,0)</f>
        <v>941</v>
      </c>
      <c r="BW944" s="134" t="s">
        <v>4944</v>
      </c>
      <c r="BX944" s="98">
        <v>0</v>
      </c>
      <c r="BY944" s="99" t="str">
        <f>IFERROR(VLOOKUP(ROWS($BW$4:BW944),$BV$4:$BW$2337,2,0),"")</f>
        <v>Lewin Brzeski (pow. brzeski, woj. opolskie)</v>
      </c>
      <c r="BZ944" s="98">
        <v>0</v>
      </c>
      <c r="CA944" s="98">
        <f>IF(ISNUMBER(SEARCH('ankieta ESG'!$G$188,CB944)),MAX($CA$3:CA943)+1,0)</f>
        <v>941</v>
      </c>
      <c r="CB944" s="134" t="s">
        <v>4944</v>
      </c>
      <c r="CC944" s="98">
        <v>0</v>
      </c>
      <c r="CD944" s="99" t="str">
        <f>IFERROR(VLOOKUP(ROWS($CB$4:CB944),$CA$4:$CB$2337,2,0),"")</f>
        <v>Lewin Brzeski (pow. brzeski, woj. opolskie)</v>
      </c>
      <c r="CE944" s="98">
        <v>0</v>
      </c>
      <c r="CF944" s="98">
        <f>IF(ISNUMBER(SEARCH('ankieta ESG'!$G$189,CG944)),MAX($CF$3:CF943)+1,0)</f>
        <v>941</v>
      </c>
      <c r="CG944" s="134" t="s">
        <v>4944</v>
      </c>
      <c r="CH944" s="98">
        <v>0</v>
      </c>
      <c r="CI944" s="99" t="str">
        <f>IFERROR(VLOOKUP(ROWS($CG$4:CG944),$CF$4:$CG$2337,2,0),"")</f>
        <v>Lewin Brzeski (pow. brzeski, woj. opolskie)</v>
      </c>
      <c r="CJ944" s="98">
        <v>0</v>
      </c>
    </row>
    <row r="945" spans="2:88">
      <c r="B945" s="98">
        <f>IF(ISNUMBER(SEARCH('ankieta ESG'!$E$11,C945)),MAX(B$3:$B944)+1,0)</f>
        <v>942</v>
      </c>
      <c r="C945" s="99" t="s">
        <v>986</v>
      </c>
      <c r="D945" s="98">
        <v>0</v>
      </c>
      <c r="E945" s="99" t="str">
        <f>IFERROR(VLOOKUP(ROWS($C$4:C945),$B$4:$C$1385,2,0),"")</f>
        <v>32.50.A Produkcja urządzeń, instrumentów oraz wyrobów dentystycznych (PKD 2025)</v>
      </c>
      <c r="F945" s="98">
        <v>0</v>
      </c>
      <c r="AM945" s="98">
        <f>IF(ISNUMBER(SEARCH('ankieta ESG'!$G$180,AN945)),MAX(AM$3:$AM944)+1,0)</f>
        <v>942</v>
      </c>
      <c r="AN945" s="134" t="s">
        <v>4945</v>
      </c>
      <c r="AO945" s="98">
        <v>0</v>
      </c>
      <c r="AP945" s="99" t="str">
        <f>IFERROR(VLOOKUP(ROWS($AN$4:AN945),$AM$4:$AN$2337,2,0),"")</f>
        <v>Lewin Kłodzki (pow. kłodzki, woj. dolnośląskie)</v>
      </c>
      <c r="AQ945" s="98">
        <v>0</v>
      </c>
      <c r="AR945" s="98">
        <f>IF(ISNUMBER(SEARCH('ankieta ESG'!$G$181,AS945)),MAX($AR$3:AR944)+1,0)</f>
        <v>942</v>
      </c>
      <c r="AS945" s="134" t="s">
        <v>4945</v>
      </c>
      <c r="AT945" s="98">
        <v>0</v>
      </c>
      <c r="AU945" s="99" t="str">
        <f>IFERROR(VLOOKUP(ROWS($AS$4:AS945),$AR$4:$AS$2337,2,0),"")</f>
        <v>Lewin Kłodzki (pow. kłodzki, woj. dolnośląskie)</v>
      </c>
      <c r="AV945" s="98">
        <v>0</v>
      </c>
      <c r="AW945" s="98">
        <f>IF(ISNUMBER(SEARCH('ankieta ESG'!$G$182,AX945)),MAX($AW$3:AW944)+1,0)</f>
        <v>942</v>
      </c>
      <c r="AX945" s="134" t="s">
        <v>4945</v>
      </c>
      <c r="AY945" s="98">
        <v>0</v>
      </c>
      <c r="AZ945" s="99" t="str">
        <f>IFERROR(VLOOKUP(ROWS($AX$4:AX945),$AW$4:$AX$2337,2,0),"")</f>
        <v>Lewin Kłodzki (pow. kłodzki, woj. dolnośląskie)</v>
      </c>
      <c r="BA945" s="98">
        <v>0</v>
      </c>
      <c r="BB945" s="98">
        <f>IF(ISNUMBER(SEARCH('ankieta ESG'!$G$183,BC945)),MAX($BB$3:BB944)+1,0)</f>
        <v>942</v>
      </c>
      <c r="BC945" s="134" t="s">
        <v>4945</v>
      </c>
      <c r="BD945" s="98">
        <v>0</v>
      </c>
      <c r="BE945" s="99" t="str">
        <f>IFERROR(VLOOKUP(ROWS($BC$4:BC945),$BB$4:$BC$2337,2,0),"")</f>
        <v>Lewin Kłodzki (pow. kłodzki, woj. dolnośląskie)</v>
      </c>
      <c r="BF945" s="98">
        <v>0</v>
      </c>
      <c r="BG945" s="98">
        <f>IF(ISNUMBER(SEARCH('ankieta ESG'!$G$184,BH945)),MAX($BG$3:BG944)+1,0)</f>
        <v>942</v>
      </c>
      <c r="BH945" s="134" t="s">
        <v>4945</v>
      </c>
      <c r="BI945" s="98">
        <v>0</v>
      </c>
      <c r="BJ945" s="99" t="str">
        <f>IFERROR(VLOOKUP(ROWS($BH$4:BH945),$BG$4:$BH$2337,2,0),"")</f>
        <v>Lewin Kłodzki (pow. kłodzki, woj. dolnośląskie)</v>
      </c>
      <c r="BK945" s="98">
        <v>0</v>
      </c>
      <c r="BL945" s="98">
        <f>IF(ISNUMBER(SEARCH('ankieta ESG'!$G$185,BM945)),MAX($BL$3:BL944)+1,0)</f>
        <v>942</v>
      </c>
      <c r="BM945" s="134" t="s">
        <v>4945</v>
      </c>
      <c r="BN945" s="98">
        <v>0</v>
      </c>
      <c r="BO945" s="99" t="str">
        <f>IFERROR(VLOOKUP(ROWS($BM$4:BM945),$BL$4:$BM$2337,2,0),"")</f>
        <v>Lewin Kłodzki (pow. kłodzki, woj. dolnośląskie)</v>
      </c>
      <c r="BP945" s="98">
        <v>0</v>
      </c>
      <c r="BQ945" s="98">
        <f>IF(ISNUMBER(SEARCH('ankieta ESG'!$G$186,BR945)),MAX($BQ$3:BQ944)+1,0)</f>
        <v>942</v>
      </c>
      <c r="BR945" s="134" t="s">
        <v>4945</v>
      </c>
      <c r="BS945" s="98">
        <v>0</v>
      </c>
      <c r="BT945" s="99" t="str">
        <f>IFERROR(VLOOKUP(ROWS($BR$4:BR945),$BQ$4:$BR$2337,2,0),"")</f>
        <v>Lewin Kłodzki (pow. kłodzki, woj. dolnośląskie)</v>
      </c>
      <c r="BU945" s="98">
        <v>0</v>
      </c>
      <c r="BV945" s="98">
        <f>IF(ISNUMBER(SEARCH('ankieta ESG'!$G$187,BW945)),MAX($BV$3:BV944)+1,0)</f>
        <v>942</v>
      </c>
      <c r="BW945" s="134" t="s">
        <v>4945</v>
      </c>
      <c r="BX945" s="98">
        <v>0</v>
      </c>
      <c r="BY945" s="99" t="str">
        <f>IFERROR(VLOOKUP(ROWS($BW$4:BW945),$BV$4:$BW$2337,2,0),"")</f>
        <v>Lewin Kłodzki (pow. kłodzki, woj. dolnośląskie)</v>
      </c>
      <c r="BZ945" s="98">
        <v>0</v>
      </c>
      <c r="CA945" s="98">
        <f>IF(ISNUMBER(SEARCH('ankieta ESG'!$G$188,CB945)),MAX($CA$3:CA944)+1,0)</f>
        <v>942</v>
      </c>
      <c r="CB945" s="134" t="s">
        <v>4945</v>
      </c>
      <c r="CC945" s="98">
        <v>0</v>
      </c>
      <c r="CD945" s="99" t="str">
        <f>IFERROR(VLOOKUP(ROWS($CB$4:CB945),$CA$4:$CB$2337,2,0),"")</f>
        <v>Lewin Kłodzki (pow. kłodzki, woj. dolnośląskie)</v>
      </c>
      <c r="CE945" s="98">
        <v>0</v>
      </c>
      <c r="CF945" s="98">
        <f>IF(ISNUMBER(SEARCH('ankieta ESG'!$G$189,CG945)),MAX($CF$3:CF944)+1,0)</f>
        <v>942</v>
      </c>
      <c r="CG945" s="134" t="s">
        <v>4945</v>
      </c>
      <c r="CH945" s="98">
        <v>0</v>
      </c>
      <c r="CI945" s="99" t="str">
        <f>IFERROR(VLOOKUP(ROWS($CG$4:CG945),$CF$4:$CG$2337,2,0),"")</f>
        <v>Lewin Kłodzki (pow. kłodzki, woj. dolnośląskie)</v>
      </c>
      <c r="CJ945" s="98">
        <v>0</v>
      </c>
    </row>
    <row r="946" spans="2:88">
      <c r="B946" s="98">
        <f>IF(ISNUMBER(SEARCH('ankieta ESG'!$E$11,C946)),MAX(B$3:$B945)+1,0)</f>
        <v>943</v>
      </c>
      <c r="C946" s="99" t="s">
        <v>987</v>
      </c>
      <c r="D946" s="98">
        <v>0</v>
      </c>
      <c r="E946" s="99" t="str">
        <f>IFERROR(VLOOKUP(ROWS($C$4:C946),$B$4:$C$1385,2,0),"")</f>
        <v>32.50.B Pozostała produkcja urządzeń, instrumentów oraz wyrobów medycznych (PKD 2025)</v>
      </c>
      <c r="F946" s="98">
        <v>0</v>
      </c>
      <c r="AM946" s="98">
        <f>IF(ISNUMBER(SEARCH('ankieta ESG'!$G$180,AN946)),MAX(AM$3:$AM945)+1,0)</f>
        <v>943</v>
      </c>
      <c r="AN946" s="134" t="s">
        <v>4946</v>
      </c>
      <c r="AO946" s="98">
        <v>0</v>
      </c>
      <c r="AP946" s="99" t="str">
        <f>IFERROR(VLOOKUP(ROWS($AN$4:AN946),$AM$4:$AN$2337,2,0),"")</f>
        <v>Leżajsk (pow. leżajski, woj. podkarpackie)</v>
      </c>
      <c r="AQ946" s="98">
        <v>0</v>
      </c>
      <c r="AR946" s="98">
        <f>IF(ISNUMBER(SEARCH('ankieta ESG'!$G$181,AS946)),MAX($AR$3:AR945)+1,0)</f>
        <v>943</v>
      </c>
      <c r="AS946" s="134" t="s">
        <v>4946</v>
      </c>
      <c r="AT946" s="98">
        <v>0</v>
      </c>
      <c r="AU946" s="99" t="str">
        <f>IFERROR(VLOOKUP(ROWS($AS$4:AS946),$AR$4:$AS$2337,2,0),"")</f>
        <v>Leżajsk (pow. leżajski, woj. podkarpackie)</v>
      </c>
      <c r="AV946" s="98">
        <v>0</v>
      </c>
      <c r="AW946" s="98">
        <f>IF(ISNUMBER(SEARCH('ankieta ESG'!$G$182,AX946)),MAX($AW$3:AW945)+1,0)</f>
        <v>943</v>
      </c>
      <c r="AX946" s="134" t="s">
        <v>4946</v>
      </c>
      <c r="AY946" s="98">
        <v>0</v>
      </c>
      <c r="AZ946" s="99" t="str">
        <f>IFERROR(VLOOKUP(ROWS($AX$4:AX946),$AW$4:$AX$2337,2,0),"")</f>
        <v>Leżajsk (pow. leżajski, woj. podkarpackie)</v>
      </c>
      <c r="BA946" s="98">
        <v>0</v>
      </c>
      <c r="BB946" s="98">
        <f>IF(ISNUMBER(SEARCH('ankieta ESG'!$G$183,BC946)),MAX($BB$3:BB945)+1,0)</f>
        <v>943</v>
      </c>
      <c r="BC946" s="134" t="s">
        <v>4946</v>
      </c>
      <c r="BD946" s="98">
        <v>0</v>
      </c>
      <c r="BE946" s="99" t="str">
        <f>IFERROR(VLOOKUP(ROWS($BC$4:BC946),$BB$4:$BC$2337,2,0),"")</f>
        <v>Leżajsk (pow. leżajski, woj. podkarpackie)</v>
      </c>
      <c r="BF946" s="98">
        <v>0</v>
      </c>
      <c r="BG946" s="98">
        <f>IF(ISNUMBER(SEARCH('ankieta ESG'!$G$184,BH946)),MAX($BG$3:BG945)+1,0)</f>
        <v>943</v>
      </c>
      <c r="BH946" s="134" t="s">
        <v>4946</v>
      </c>
      <c r="BI946" s="98">
        <v>0</v>
      </c>
      <c r="BJ946" s="99" t="str">
        <f>IFERROR(VLOOKUP(ROWS($BH$4:BH946),$BG$4:$BH$2337,2,0),"")</f>
        <v>Leżajsk (pow. leżajski, woj. podkarpackie)</v>
      </c>
      <c r="BK946" s="98">
        <v>0</v>
      </c>
      <c r="BL946" s="98">
        <f>IF(ISNUMBER(SEARCH('ankieta ESG'!$G$185,BM946)),MAX($BL$3:BL945)+1,0)</f>
        <v>943</v>
      </c>
      <c r="BM946" s="134" t="s">
        <v>4946</v>
      </c>
      <c r="BN946" s="98">
        <v>0</v>
      </c>
      <c r="BO946" s="99" t="str">
        <f>IFERROR(VLOOKUP(ROWS($BM$4:BM946),$BL$4:$BM$2337,2,0),"")</f>
        <v>Leżajsk (pow. leżajski, woj. podkarpackie)</v>
      </c>
      <c r="BP946" s="98">
        <v>0</v>
      </c>
      <c r="BQ946" s="98">
        <f>IF(ISNUMBER(SEARCH('ankieta ESG'!$G$186,BR946)),MAX($BQ$3:BQ945)+1,0)</f>
        <v>943</v>
      </c>
      <c r="BR946" s="134" t="s">
        <v>4946</v>
      </c>
      <c r="BS946" s="98">
        <v>0</v>
      </c>
      <c r="BT946" s="99" t="str">
        <f>IFERROR(VLOOKUP(ROWS($BR$4:BR946),$BQ$4:$BR$2337,2,0),"")</f>
        <v>Leżajsk (pow. leżajski, woj. podkarpackie)</v>
      </c>
      <c r="BU946" s="98">
        <v>0</v>
      </c>
      <c r="BV946" s="98">
        <f>IF(ISNUMBER(SEARCH('ankieta ESG'!$G$187,BW946)),MAX($BV$3:BV945)+1,0)</f>
        <v>943</v>
      </c>
      <c r="BW946" s="134" t="s">
        <v>4946</v>
      </c>
      <c r="BX946" s="98">
        <v>0</v>
      </c>
      <c r="BY946" s="99" t="str">
        <f>IFERROR(VLOOKUP(ROWS($BW$4:BW946),$BV$4:$BW$2337,2,0),"")</f>
        <v>Leżajsk (pow. leżajski, woj. podkarpackie)</v>
      </c>
      <c r="BZ946" s="98">
        <v>0</v>
      </c>
      <c r="CA946" s="98">
        <f>IF(ISNUMBER(SEARCH('ankieta ESG'!$G$188,CB946)),MAX($CA$3:CA945)+1,0)</f>
        <v>943</v>
      </c>
      <c r="CB946" s="134" t="s">
        <v>4946</v>
      </c>
      <c r="CC946" s="98">
        <v>0</v>
      </c>
      <c r="CD946" s="99" t="str">
        <f>IFERROR(VLOOKUP(ROWS($CB$4:CB946),$CA$4:$CB$2337,2,0),"")</f>
        <v>Leżajsk (pow. leżajski, woj. podkarpackie)</v>
      </c>
      <c r="CE946" s="98">
        <v>0</v>
      </c>
      <c r="CF946" s="98">
        <f>IF(ISNUMBER(SEARCH('ankieta ESG'!$G$189,CG946)),MAX($CF$3:CF945)+1,0)</f>
        <v>943</v>
      </c>
      <c r="CG946" s="134" t="s">
        <v>4946</v>
      </c>
      <c r="CH946" s="98">
        <v>0</v>
      </c>
      <c r="CI946" s="99" t="str">
        <f>IFERROR(VLOOKUP(ROWS($CG$4:CG946),$CF$4:$CG$2337,2,0),"")</f>
        <v>Leżajsk (pow. leżajski, woj. podkarpackie)</v>
      </c>
      <c r="CJ946" s="98">
        <v>0</v>
      </c>
    </row>
    <row r="947" spans="2:88">
      <c r="B947" s="98">
        <f>IF(ISNUMBER(SEARCH('ankieta ESG'!$E$11,C947)),MAX(B$3:$B946)+1,0)</f>
        <v>944</v>
      </c>
      <c r="C947" s="99" t="s">
        <v>988</v>
      </c>
      <c r="D947" s="98">
        <v>0</v>
      </c>
      <c r="E947" s="99" t="str">
        <f>IFERROR(VLOOKUP(ROWS($C$4:C947),$B$4:$C$1385,2,0),"")</f>
        <v>32.91.Z Produkcja mioteł, szczotek i pędzli (PKD 2025)</v>
      </c>
      <c r="F947" s="98">
        <v>0</v>
      </c>
      <c r="AM947" s="98">
        <f>IF(ISNUMBER(SEARCH('ankieta ESG'!$G$180,AN947)),MAX(AM$3:$AM946)+1,0)</f>
        <v>944</v>
      </c>
      <c r="AN947" s="134" t="s">
        <v>4947</v>
      </c>
      <c r="AO947" s="98">
        <v>0</v>
      </c>
      <c r="AP947" s="99" t="str">
        <f>IFERROR(VLOOKUP(ROWS($AN$4:AN947),$AM$4:$AN$2337,2,0),"")</f>
        <v>Lębork (pow. lęborski, woj. pomorskie)</v>
      </c>
      <c r="AQ947" s="98">
        <v>0</v>
      </c>
      <c r="AR947" s="98">
        <f>IF(ISNUMBER(SEARCH('ankieta ESG'!$G$181,AS947)),MAX($AR$3:AR946)+1,0)</f>
        <v>944</v>
      </c>
      <c r="AS947" s="134" t="s">
        <v>4947</v>
      </c>
      <c r="AT947" s="98">
        <v>0</v>
      </c>
      <c r="AU947" s="99" t="str">
        <f>IFERROR(VLOOKUP(ROWS($AS$4:AS947),$AR$4:$AS$2337,2,0),"")</f>
        <v>Lębork (pow. lęborski, woj. pomorskie)</v>
      </c>
      <c r="AV947" s="98">
        <v>0</v>
      </c>
      <c r="AW947" s="98">
        <f>IF(ISNUMBER(SEARCH('ankieta ESG'!$G$182,AX947)),MAX($AW$3:AW946)+1,0)</f>
        <v>944</v>
      </c>
      <c r="AX947" s="134" t="s">
        <v>4947</v>
      </c>
      <c r="AY947" s="98">
        <v>0</v>
      </c>
      <c r="AZ947" s="99" t="str">
        <f>IFERROR(VLOOKUP(ROWS($AX$4:AX947),$AW$4:$AX$2337,2,0),"")</f>
        <v>Lębork (pow. lęborski, woj. pomorskie)</v>
      </c>
      <c r="BA947" s="98">
        <v>0</v>
      </c>
      <c r="BB947" s="98">
        <f>IF(ISNUMBER(SEARCH('ankieta ESG'!$G$183,BC947)),MAX($BB$3:BB946)+1,0)</f>
        <v>944</v>
      </c>
      <c r="BC947" s="134" t="s">
        <v>4947</v>
      </c>
      <c r="BD947" s="98">
        <v>0</v>
      </c>
      <c r="BE947" s="99" t="str">
        <f>IFERROR(VLOOKUP(ROWS($BC$4:BC947),$BB$4:$BC$2337,2,0),"")</f>
        <v>Lębork (pow. lęborski, woj. pomorskie)</v>
      </c>
      <c r="BF947" s="98">
        <v>0</v>
      </c>
      <c r="BG947" s="98">
        <f>IF(ISNUMBER(SEARCH('ankieta ESG'!$G$184,BH947)),MAX($BG$3:BG946)+1,0)</f>
        <v>944</v>
      </c>
      <c r="BH947" s="134" t="s">
        <v>4947</v>
      </c>
      <c r="BI947" s="98">
        <v>0</v>
      </c>
      <c r="BJ947" s="99" t="str">
        <f>IFERROR(VLOOKUP(ROWS($BH$4:BH947),$BG$4:$BH$2337,2,0),"")</f>
        <v>Lębork (pow. lęborski, woj. pomorskie)</v>
      </c>
      <c r="BK947" s="98">
        <v>0</v>
      </c>
      <c r="BL947" s="98">
        <f>IF(ISNUMBER(SEARCH('ankieta ESG'!$G$185,BM947)),MAX($BL$3:BL946)+1,0)</f>
        <v>944</v>
      </c>
      <c r="BM947" s="134" t="s">
        <v>4947</v>
      </c>
      <c r="BN947" s="98">
        <v>0</v>
      </c>
      <c r="BO947" s="99" t="str">
        <f>IFERROR(VLOOKUP(ROWS($BM$4:BM947),$BL$4:$BM$2337,2,0),"")</f>
        <v>Lębork (pow. lęborski, woj. pomorskie)</v>
      </c>
      <c r="BP947" s="98">
        <v>0</v>
      </c>
      <c r="BQ947" s="98">
        <f>IF(ISNUMBER(SEARCH('ankieta ESG'!$G$186,BR947)),MAX($BQ$3:BQ946)+1,0)</f>
        <v>944</v>
      </c>
      <c r="BR947" s="134" t="s">
        <v>4947</v>
      </c>
      <c r="BS947" s="98">
        <v>0</v>
      </c>
      <c r="BT947" s="99" t="str">
        <f>IFERROR(VLOOKUP(ROWS($BR$4:BR947),$BQ$4:$BR$2337,2,0),"")</f>
        <v>Lębork (pow. lęborski, woj. pomorskie)</v>
      </c>
      <c r="BU947" s="98">
        <v>0</v>
      </c>
      <c r="BV947" s="98">
        <f>IF(ISNUMBER(SEARCH('ankieta ESG'!$G$187,BW947)),MAX($BV$3:BV946)+1,0)</f>
        <v>944</v>
      </c>
      <c r="BW947" s="134" t="s">
        <v>4947</v>
      </c>
      <c r="BX947" s="98">
        <v>0</v>
      </c>
      <c r="BY947" s="99" t="str">
        <f>IFERROR(VLOOKUP(ROWS($BW$4:BW947),$BV$4:$BW$2337,2,0),"")</f>
        <v>Lębork (pow. lęborski, woj. pomorskie)</v>
      </c>
      <c r="BZ947" s="98">
        <v>0</v>
      </c>
      <c r="CA947" s="98">
        <f>IF(ISNUMBER(SEARCH('ankieta ESG'!$G$188,CB947)),MAX($CA$3:CA946)+1,0)</f>
        <v>944</v>
      </c>
      <c r="CB947" s="134" t="s">
        <v>4947</v>
      </c>
      <c r="CC947" s="98">
        <v>0</v>
      </c>
      <c r="CD947" s="99" t="str">
        <f>IFERROR(VLOOKUP(ROWS($CB$4:CB947),$CA$4:$CB$2337,2,0),"")</f>
        <v>Lębork (pow. lęborski, woj. pomorskie)</v>
      </c>
      <c r="CE947" s="98">
        <v>0</v>
      </c>
      <c r="CF947" s="98">
        <f>IF(ISNUMBER(SEARCH('ankieta ESG'!$G$189,CG947)),MAX($CF$3:CF946)+1,0)</f>
        <v>944</v>
      </c>
      <c r="CG947" s="134" t="s">
        <v>4947</v>
      </c>
      <c r="CH947" s="98">
        <v>0</v>
      </c>
      <c r="CI947" s="99" t="str">
        <f>IFERROR(VLOOKUP(ROWS($CG$4:CG947),$CF$4:$CG$2337,2,0),"")</f>
        <v>Lębork (pow. lęborski, woj. pomorskie)</v>
      </c>
      <c r="CJ947" s="98">
        <v>0</v>
      </c>
    </row>
    <row r="948" spans="2:88">
      <c r="B948" s="98">
        <f>IF(ISNUMBER(SEARCH('ankieta ESG'!$E$11,C948)),MAX(B$3:$B947)+1,0)</f>
        <v>945</v>
      </c>
      <c r="C948" s="99" t="s">
        <v>989</v>
      </c>
      <c r="D948" s="98">
        <v>0</v>
      </c>
      <c r="E948" s="99" t="str">
        <f>IFERROR(VLOOKUP(ROWS($C$4:C948),$B$4:$C$1385,2,0),"")</f>
        <v>32.99.Z Produkcja pozostałych wyrobów, gdzie indziej niesklasyfikowana (PKD 2025)</v>
      </c>
      <c r="F948" s="98">
        <v>0</v>
      </c>
      <c r="AM948" s="98">
        <f>IF(ISNUMBER(SEARCH('ankieta ESG'!$G$180,AN948)),MAX(AM$3:$AM947)+1,0)</f>
        <v>945</v>
      </c>
      <c r="AN948" s="134" t="s">
        <v>4948</v>
      </c>
      <c r="AO948" s="98">
        <v>0</v>
      </c>
      <c r="AP948" s="99" t="str">
        <f>IFERROR(VLOOKUP(ROWS($AN$4:AN948),$AM$4:$AN$2337,2,0),"")</f>
        <v>Lędziny (pow. bieruńsko-lędziński, woj. śląskie)</v>
      </c>
      <c r="AQ948" s="98">
        <v>0</v>
      </c>
      <c r="AR948" s="98">
        <f>IF(ISNUMBER(SEARCH('ankieta ESG'!$G$181,AS948)),MAX($AR$3:AR947)+1,0)</f>
        <v>945</v>
      </c>
      <c r="AS948" s="134" t="s">
        <v>4948</v>
      </c>
      <c r="AT948" s="98">
        <v>0</v>
      </c>
      <c r="AU948" s="99" t="str">
        <f>IFERROR(VLOOKUP(ROWS($AS$4:AS948),$AR$4:$AS$2337,2,0),"")</f>
        <v>Lędziny (pow. bieruńsko-lędziński, woj. śląskie)</v>
      </c>
      <c r="AV948" s="98">
        <v>0</v>
      </c>
      <c r="AW948" s="98">
        <f>IF(ISNUMBER(SEARCH('ankieta ESG'!$G$182,AX948)),MAX($AW$3:AW947)+1,0)</f>
        <v>945</v>
      </c>
      <c r="AX948" s="134" t="s">
        <v>4948</v>
      </c>
      <c r="AY948" s="98">
        <v>0</v>
      </c>
      <c r="AZ948" s="99" t="str">
        <f>IFERROR(VLOOKUP(ROWS($AX$4:AX948),$AW$4:$AX$2337,2,0),"")</f>
        <v>Lędziny (pow. bieruńsko-lędziński, woj. śląskie)</v>
      </c>
      <c r="BA948" s="98">
        <v>0</v>
      </c>
      <c r="BB948" s="98">
        <f>IF(ISNUMBER(SEARCH('ankieta ESG'!$G$183,BC948)),MAX($BB$3:BB947)+1,0)</f>
        <v>945</v>
      </c>
      <c r="BC948" s="134" t="s">
        <v>4948</v>
      </c>
      <c r="BD948" s="98">
        <v>0</v>
      </c>
      <c r="BE948" s="99" t="str">
        <f>IFERROR(VLOOKUP(ROWS($BC$4:BC948),$BB$4:$BC$2337,2,0),"")</f>
        <v>Lędziny (pow. bieruńsko-lędziński, woj. śląskie)</v>
      </c>
      <c r="BF948" s="98">
        <v>0</v>
      </c>
      <c r="BG948" s="98">
        <f>IF(ISNUMBER(SEARCH('ankieta ESG'!$G$184,BH948)),MAX($BG$3:BG947)+1,0)</f>
        <v>945</v>
      </c>
      <c r="BH948" s="134" t="s">
        <v>4948</v>
      </c>
      <c r="BI948" s="98">
        <v>0</v>
      </c>
      <c r="BJ948" s="99" t="str">
        <f>IFERROR(VLOOKUP(ROWS($BH$4:BH948),$BG$4:$BH$2337,2,0),"")</f>
        <v>Lędziny (pow. bieruńsko-lędziński, woj. śląskie)</v>
      </c>
      <c r="BK948" s="98">
        <v>0</v>
      </c>
      <c r="BL948" s="98">
        <f>IF(ISNUMBER(SEARCH('ankieta ESG'!$G$185,BM948)),MAX($BL$3:BL947)+1,0)</f>
        <v>945</v>
      </c>
      <c r="BM948" s="134" t="s">
        <v>4948</v>
      </c>
      <c r="BN948" s="98">
        <v>0</v>
      </c>
      <c r="BO948" s="99" t="str">
        <f>IFERROR(VLOOKUP(ROWS($BM$4:BM948),$BL$4:$BM$2337,2,0),"")</f>
        <v>Lędziny (pow. bieruńsko-lędziński, woj. śląskie)</v>
      </c>
      <c r="BP948" s="98">
        <v>0</v>
      </c>
      <c r="BQ948" s="98">
        <f>IF(ISNUMBER(SEARCH('ankieta ESG'!$G$186,BR948)),MAX($BQ$3:BQ947)+1,0)</f>
        <v>945</v>
      </c>
      <c r="BR948" s="134" t="s">
        <v>4948</v>
      </c>
      <c r="BS948" s="98">
        <v>0</v>
      </c>
      <c r="BT948" s="99" t="str">
        <f>IFERROR(VLOOKUP(ROWS($BR$4:BR948),$BQ$4:$BR$2337,2,0),"")</f>
        <v>Lędziny (pow. bieruńsko-lędziński, woj. śląskie)</v>
      </c>
      <c r="BU948" s="98">
        <v>0</v>
      </c>
      <c r="BV948" s="98">
        <f>IF(ISNUMBER(SEARCH('ankieta ESG'!$G$187,BW948)),MAX($BV$3:BV947)+1,0)</f>
        <v>945</v>
      </c>
      <c r="BW948" s="134" t="s">
        <v>4948</v>
      </c>
      <c r="BX948" s="98">
        <v>0</v>
      </c>
      <c r="BY948" s="99" t="str">
        <f>IFERROR(VLOOKUP(ROWS($BW$4:BW948),$BV$4:$BW$2337,2,0),"")</f>
        <v>Lędziny (pow. bieruńsko-lędziński, woj. śląskie)</v>
      </c>
      <c r="BZ948" s="98">
        <v>0</v>
      </c>
      <c r="CA948" s="98">
        <f>IF(ISNUMBER(SEARCH('ankieta ESG'!$G$188,CB948)),MAX($CA$3:CA947)+1,0)</f>
        <v>945</v>
      </c>
      <c r="CB948" s="134" t="s">
        <v>4948</v>
      </c>
      <c r="CC948" s="98">
        <v>0</v>
      </c>
      <c r="CD948" s="99" t="str">
        <f>IFERROR(VLOOKUP(ROWS($CB$4:CB948),$CA$4:$CB$2337,2,0),"")</f>
        <v>Lędziny (pow. bieruńsko-lędziński, woj. śląskie)</v>
      </c>
      <c r="CE948" s="98">
        <v>0</v>
      </c>
      <c r="CF948" s="98">
        <f>IF(ISNUMBER(SEARCH('ankieta ESG'!$G$189,CG948)),MAX($CF$3:CF947)+1,0)</f>
        <v>945</v>
      </c>
      <c r="CG948" s="134" t="s">
        <v>4948</v>
      </c>
      <c r="CH948" s="98">
        <v>0</v>
      </c>
      <c r="CI948" s="99" t="str">
        <f>IFERROR(VLOOKUP(ROWS($CG$4:CG948),$CF$4:$CG$2337,2,0),"")</f>
        <v>Lędziny (pow. bieruńsko-lędziński, woj. śląskie)</v>
      </c>
      <c r="CJ948" s="98">
        <v>0</v>
      </c>
    </row>
    <row r="949" spans="2:88">
      <c r="B949" s="98">
        <f>IF(ISNUMBER(SEARCH('ankieta ESG'!$E$11,C949)),MAX(B$3:$B948)+1,0)</f>
        <v>946</v>
      </c>
      <c r="C949" s="99" t="s">
        <v>990</v>
      </c>
      <c r="D949" s="98">
        <v>0</v>
      </c>
      <c r="E949" s="99" t="str">
        <f>IFERROR(VLOOKUP(ROWS($C$4:C949),$B$4:$C$1385,2,0),"")</f>
        <v>33.11.Z Naprawa i konserwacja metalowych wyrobów gotowych (PKD 2025)</v>
      </c>
      <c r="F949" s="98">
        <v>0</v>
      </c>
      <c r="AM949" s="98">
        <f>IF(ISNUMBER(SEARCH('ankieta ESG'!$G$180,AN949)),MAX(AM$3:$AM948)+1,0)</f>
        <v>946</v>
      </c>
      <c r="AN949" s="134" t="s">
        <v>4949</v>
      </c>
      <c r="AO949" s="98">
        <v>0</v>
      </c>
      <c r="AP949" s="99" t="str">
        <f>IFERROR(VLOOKUP(ROWS($AN$4:AN949),$AM$4:$AN$2337,2,0),"")</f>
        <v>Lgota Wielka (pow. radomszczański, woj. łódzkie)</v>
      </c>
      <c r="AQ949" s="98">
        <v>0</v>
      </c>
      <c r="AR949" s="98">
        <f>IF(ISNUMBER(SEARCH('ankieta ESG'!$G$181,AS949)),MAX($AR$3:AR948)+1,0)</f>
        <v>946</v>
      </c>
      <c r="AS949" s="134" t="s">
        <v>4949</v>
      </c>
      <c r="AT949" s="98">
        <v>0</v>
      </c>
      <c r="AU949" s="99" t="str">
        <f>IFERROR(VLOOKUP(ROWS($AS$4:AS949),$AR$4:$AS$2337,2,0),"")</f>
        <v>Lgota Wielka (pow. radomszczański, woj. łódzkie)</v>
      </c>
      <c r="AV949" s="98">
        <v>0</v>
      </c>
      <c r="AW949" s="98">
        <f>IF(ISNUMBER(SEARCH('ankieta ESG'!$G$182,AX949)),MAX($AW$3:AW948)+1,0)</f>
        <v>946</v>
      </c>
      <c r="AX949" s="134" t="s">
        <v>4949</v>
      </c>
      <c r="AY949" s="98">
        <v>0</v>
      </c>
      <c r="AZ949" s="99" t="str">
        <f>IFERROR(VLOOKUP(ROWS($AX$4:AX949),$AW$4:$AX$2337,2,0),"")</f>
        <v>Lgota Wielka (pow. radomszczański, woj. łódzkie)</v>
      </c>
      <c r="BA949" s="98">
        <v>0</v>
      </c>
      <c r="BB949" s="98">
        <f>IF(ISNUMBER(SEARCH('ankieta ESG'!$G$183,BC949)),MAX($BB$3:BB948)+1,0)</f>
        <v>946</v>
      </c>
      <c r="BC949" s="134" t="s">
        <v>4949</v>
      </c>
      <c r="BD949" s="98">
        <v>0</v>
      </c>
      <c r="BE949" s="99" t="str">
        <f>IFERROR(VLOOKUP(ROWS($BC$4:BC949),$BB$4:$BC$2337,2,0),"")</f>
        <v>Lgota Wielka (pow. radomszczański, woj. łódzkie)</v>
      </c>
      <c r="BF949" s="98">
        <v>0</v>
      </c>
      <c r="BG949" s="98">
        <f>IF(ISNUMBER(SEARCH('ankieta ESG'!$G$184,BH949)),MAX($BG$3:BG948)+1,0)</f>
        <v>946</v>
      </c>
      <c r="BH949" s="134" t="s">
        <v>4949</v>
      </c>
      <c r="BI949" s="98">
        <v>0</v>
      </c>
      <c r="BJ949" s="99" t="str">
        <f>IFERROR(VLOOKUP(ROWS($BH$4:BH949),$BG$4:$BH$2337,2,0),"")</f>
        <v>Lgota Wielka (pow. radomszczański, woj. łódzkie)</v>
      </c>
      <c r="BK949" s="98">
        <v>0</v>
      </c>
      <c r="BL949" s="98">
        <f>IF(ISNUMBER(SEARCH('ankieta ESG'!$G$185,BM949)),MAX($BL$3:BL948)+1,0)</f>
        <v>946</v>
      </c>
      <c r="BM949" s="134" t="s">
        <v>4949</v>
      </c>
      <c r="BN949" s="98">
        <v>0</v>
      </c>
      <c r="BO949" s="99" t="str">
        <f>IFERROR(VLOOKUP(ROWS($BM$4:BM949),$BL$4:$BM$2337,2,0),"")</f>
        <v>Lgota Wielka (pow. radomszczański, woj. łódzkie)</v>
      </c>
      <c r="BP949" s="98">
        <v>0</v>
      </c>
      <c r="BQ949" s="98">
        <f>IF(ISNUMBER(SEARCH('ankieta ESG'!$G$186,BR949)),MAX($BQ$3:BQ948)+1,0)</f>
        <v>946</v>
      </c>
      <c r="BR949" s="134" t="s">
        <v>4949</v>
      </c>
      <c r="BS949" s="98">
        <v>0</v>
      </c>
      <c r="BT949" s="99" t="str">
        <f>IFERROR(VLOOKUP(ROWS($BR$4:BR949),$BQ$4:$BR$2337,2,0),"")</f>
        <v>Lgota Wielka (pow. radomszczański, woj. łódzkie)</v>
      </c>
      <c r="BU949" s="98">
        <v>0</v>
      </c>
      <c r="BV949" s="98">
        <f>IF(ISNUMBER(SEARCH('ankieta ESG'!$G$187,BW949)),MAX($BV$3:BV948)+1,0)</f>
        <v>946</v>
      </c>
      <c r="BW949" s="134" t="s">
        <v>4949</v>
      </c>
      <c r="BX949" s="98">
        <v>0</v>
      </c>
      <c r="BY949" s="99" t="str">
        <f>IFERROR(VLOOKUP(ROWS($BW$4:BW949),$BV$4:$BW$2337,2,0),"")</f>
        <v>Lgota Wielka (pow. radomszczański, woj. łódzkie)</v>
      </c>
      <c r="BZ949" s="98">
        <v>0</v>
      </c>
      <c r="CA949" s="98">
        <f>IF(ISNUMBER(SEARCH('ankieta ESG'!$G$188,CB949)),MAX($CA$3:CA948)+1,0)</f>
        <v>946</v>
      </c>
      <c r="CB949" s="134" t="s">
        <v>4949</v>
      </c>
      <c r="CC949" s="98">
        <v>0</v>
      </c>
      <c r="CD949" s="99" t="str">
        <f>IFERROR(VLOOKUP(ROWS($CB$4:CB949),$CA$4:$CB$2337,2,0),"")</f>
        <v>Lgota Wielka (pow. radomszczański, woj. łódzkie)</v>
      </c>
      <c r="CE949" s="98">
        <v>0</v>
      </c>
      <c r="CF949" s="98">
        <f>IF(ISNUMBER(SEARCH('ankieta ESG'!$G$189,CG949)),MAX($CF$3:CF948)+1,0)</f>
        <v>946</v>
      </c>
      <c r="CG949" s="134" t="s">
        <v>4949</v>
      </c>
      <c r="CH949" s="98">
        <v>0</v>
      </c>
      <c r="CI949" s="99" t="str">
        <f>IFERROR(VLOOKUP(ROWS($CG$4:CG949),$CF$4:$CG$2337,2,0),"")</f>
        <v>Lgota Wielka (pow. radomszczański, woj. łódzkie)</v>
      </c>
      <c r="CJ949" s="98">
        <v>0</v>
      </c>
    </row>
    <row r="950" spans="2:88">
      <c r="B950" s="98">
        <f>IF(ISNUMBER(SEARCH('ankieta ESG'!$E$11,C950)),MAX(B$3:$B949)+1,0)</f>
        <v>947</v>
      </c>
      <c r="C950" s="99" t="s">
        <v>991</v>
      </c>
      <c r="D950" s="98">
        <v>0</v>
      </c>
      <c r="E950" s="99" t="str">
        <f>IFERROR(VLOOKUP(ROWS($C$4:C950),$B$4:$C$1385,2,0),"")</f>
        <v>33.12.Z Naprawa i konserwacja maszyn (PKD 2025)</v>
      </c>
      <c r="F950" s="98">
        <v>0</v>
      </c>
      <c r="AM950" s="98">
        <f>IF(ISNUMBER(SEARCH('ankieta ESG'!$G$180,AN950)),MAX(AM$3:$AM949)+1,0)</f>
        <v>947</v>
      </c>
      <c r="AN950" s="134" t="s">
        <v>4950</v>
      </c>
      <c r="AO950" s="98">
        <v>0</v>
      </c>
      <c r="AP950" s="99" t="str">
        <f>IFERROR(VLOOKUP(ROWS($AN$4:AN950),$AM$4:$AN$2337,2,0),"")</f>
        <v>Libiąż (pow. chrzanowski, woj. małopolskie)</v>
      </c>
      <c r="AQ950" s="98">
        <v>0</v>
      </c>
      <c r="AR950" s="98">
        <f>IF(ISNUMBER(SEARCH('ankieta ESG'!$G$181,AS950)),MAX($AR$3:AR949)+1,0)</f>
        <v>947</v>
      </c>
      <c r="AS950" s="134" t="s">
        <v>4950</v>
      </c>
      <c r="AT950" s="98">
        <v>0</v>
      </c>
      <c r="AU950" s="99" t="str">
        <f>IFERROR(VLOOKUP(ROWS($AS$4:AS950),$AR$4:$AS$2337,2,0),"")</f>
        <v>Libiąż (pow. chrzanowski, woj. małopolskie)</v>
      </c>
      <c r="AV950" s="98">
        <v>0</v>
      </c>
      <c r="AW950" s="98">
        <f>IF(ISNUMBER(SEARCH('ankieta ESG'!$G$182,AX950)),MAX($AW$3:AW949)+1,0)</f>
        <v>947</v>
      </c>
      <c r="AX950" s="134" t="s">
        <v>4950</v>
      </c>
      <c r="AY950" s="98">
        <v>0</v>
      </c>
      <c r="AZ950" s="99" t="str">
        <f>IFERROR(VLOOKUP(ROWS($AX$4:AX950),$AW$4:$AX$2337,2,0),"")</f>
        <v>Libiąż (pow. chrzanowski, woj. małopolskie)</v>
      </c>
      <c r="BA950" s="98">
        <v>0</v>
      </c>
      <c r="BB950" s="98">
        <f>IF(ISNUMBER(SEARCH('ankieta ESG'!$G$183,BC950)),MAX($BB$3:BB949)+1,0)</f>
        <v>947</v>
      </c>
      <c r="BC950" s="134" t="s">
        <v>4950</v>
      </c>
      <c r="BD950" s="98">
        <v>0</v>
      </c>
      <c r="BE950" s="99" t="str">
        <f>IFERROR(VLOOKUP(ROWS($BC$4:BC950),$BB$4:$BC$2337,2,0),"")</f>
        <v>Libiąż (pow. chrzanowski, woj. małopolskie)</v>
      </c>
      <c r="BF950" s="98">
        <v>0</v>
      </c>
      <c r="BG950" s="98">
        <f>IF(ISNUMBER(SEARCH('ankieta ESG'!$G$184,BH950)),MAX($BG$3:BG949)+1,0)</f>
        <v>947</v>
      </c>
      <c r="BH950" s="134" t="s">
        <v>4950</v>
      </c>
      <c r="BI950" s="98">
        <v>0</v>
      </c>
      <c r="BJ950" s="99" t="str">
        <f>IFERROR(VLOOKUP(ROWS($BH$4:BH950),$BG$4:$BH$2337,2,0),"")</f>
        <v>Libiąż (pow. chrzanowski, woj. małopolskie)</v>
      </c>
      <c r="BK950" s="98">
        <v>0</v>
      </c>
      <c r="BL950" s="98">
        <f>IF(ISNUMBER(SEARCH('ankieta ESG'!$G$185,BM950)),MAX($BL$3:BL949)+1,0)</f>
        <v>947</v>
      </c>
      <c r="BM950" s="134" t="s">
        <v>4950</v>
      </c>
      <c r="BN950" s="98">
        <v>0</v>
      </c>
      <c r="BO950" s="99" t="str">
        <f>IFERROR(VLOOKUP(ROWS($BM$4:BM950),$BL$4:$BM$2337,2,0),"")</f>
        <v>Libiąż (pow. chrzanowski, woj. małopolskie)</v>
      </c>
      <c r="BP950" s="98">
        <v>0</v>
      </c>
      <c r="BQ950" s="98">
        <f>IF(ISNUMBER(SEARCH('ankieta ESG'!$G$186,BR950)),MAX($BQ$3:BQ949)+1,0)</f>
        <v>947</v>
      </c>
      <c r="BR950" s="134" t="s">
        <v>4950</v>
      </c>
      <c r="BS950" s="98">
        <v>0</v>
      </c>
      <c r="BT950" s="99" t="str">
        <f>IFERROR(VLOOKUP(ROWS($BR$4:BR950),$BQ$4:$BR$2337,2,0),"")</f>
        <v>Libiąż (pow. chrzanowski, woj. małopolskie)</v>
      </c>
      <c r="BU950" s="98">
        <v>0</v>
      </c>
      <c r="BV950" s="98">
        <f>IF(ISNUMBER(SEARCH('ankieta ESG'!$G$187,BW950)),MAX($BV$3:BV949)+1,0)</f>
        <v>947</v>
      </c>
      <c r="BW950" s="134" t="s">
        <v>4950</v>
      </c>
      <c r="BX950" s="98">
        <v>0</v>
      </c>
      <c r="BY950" s="99" t="str">
        <f>IFERROR(VLOOKUP(ROWS($BW$4:BW950),$BV$4:$BW$2337,2,0),"")</f>
        <v>Libiąż (pow. chrzanowski, woj. małopolskie)</v>
      </c>
      <c r="BZ950" s="98">
        <v>0</v>
      </c>
      <c r="CA950" s="98">
        <f>IF(ISNUMBER(SEARCH('ankieta ESG'!$G$188,CB950)),MAX($CA$3:CA949)+1,0)</f>
        <v>947</v>
      </c>
      <c r="CB950" s="134" t="s">
        <v>4950</v>
      </c>
      <c r="CC950" s="98">
        <v>0</v>
      </c>
      <c r="CD950" s="99" t="str">
        <f>IFERROR(VLOOKUP(ROWS($CB$4:CB950),$CA$4:$CB$2337,2,0),"")</f>
        <v>Libiąż (pow. chrzanowski, woj. małopolskie)</v>
      </c>
      <c r="CE950" s="98">
        <v>0</v>
      </c>
      <c r="CF950" s="98">
        <f>IF(ISNUMBER(SEARCH('ankieta ESG'!$G$189,CG950)),MAX($CF$3:CF949)+1,0)</f>
        <v>947</v>
      </c>
      <c r="CG950" s="134" t="s">
        <v>4950</v>
      </c>
      <c r="CH950" s="98">
        <v>0</v>
      </c>
      <c r="CI950" s="99" t="str">
        <f>IFERROR(VLOOKUP(ROWS($CG$4:CG950),$CF$4:$CG$2337,2,0),"")</f>
        <v>Libiąż (pow. chrzanowski, woj. małopolskie)</v>
      </c>
      <c r="CJ950" s="98">
        <v>0</v>
      </c>
    </row>
    <row r="951" spans="2:88">
      <c r="B951" s="98">
        <f>IF(ISNUMBER(SEARCH('ankieta ESG'!$E$11,C951)),MAX(B$3:$B950)+1,0)</f>
        <v>948</v>
      </c>
      <c r="C951" s="99" t="s">
        <v>992</v>
      </c>
      <c r="D951" s="98">
        <v>0</v>
      </c>
      <c r="E951" s="99" t="str">
        <f>IFERROR(VLOOKUP(ROWS($C$4:C951),$B$4:$C$1385,2,0),"")</f>
        <v>33.13.Z Naprawa i konserwacja urządzeń elektronicznych i optycznych (PKD 2025)</v>
      </c>
      <c r="F951" s="98">
        <v>0</v>
      </c>
      <c r="AM951" s="98">
        <f>IF(ISNUMBER(SEARCH('ankieta ESG'!$G$180,AN951)),MAX(AM$3:$AM950)+1,0)</f>
        <v>948</v>
      </c>
      <c r="AN951" s="134" t="s">
        <v>4951</v>
      </c>
      <c r="AO951" s="98">
        <v>0</v>
      </c>
      <c r="AP951" s="99" t="str">
        <f>IFERROR(VLOOKUP(ROWS($AN$4:AN951),$AM$4:$AN$2337,2,0),"")</f>
        <v>Lichnowy (pow. malborski, woj. pomorskie)</v>
      </c>
      <c r="AQ951" s="98">
        <v>0</v>
      </c>
      <c r="AR951" s="98">
        <f>IF(ISNUMBER(SEARCH('ankieta ESG'!$G$181,AS951)),MAX($AR$3:AR950)+1,0)</f>
        <v>948</v>
      </c>
      <c r="AS951" s="134" t="s">
        <v>4951</v>
      </c>
      <c r="AT951" s="98">
        <v>0</v>
      </c>
      <c r="AU951" s="99" t="str">
        <f>IFERROR(VLOOKUP(ROWS($AS$4:AS951),$AR$4:$AS$2337,2,0),"")</f>
        <v>Lichnowy (pow. malborski, woj. pomorskie)</v>
      </c>
      <c r="AV951" s="98">
        <v>0</v>
      </c>
      <c r="AW951" s="98">
        <f>IF(ISNUMBER(SEARCH('ankieta ESG'!$G$182,AX951)),MAX($AW$3:AW950)+1,0)</f>
        <v>948</v>
      </c>
      <c r="AX951" s="134" t="s">
        <v>4951</v>
      </c>
      <c r="AY951" s="98">
        <v>0</v>
      </c>
      <c r="AZ951" s="99" t="str">
        <f>IFERROR(VLOOKUP(ROWS($AX$4:AX951),$AW$4:$AX$2337,2,0),"")</f>
        <v>Lichnowy (pow. malborski, woj. pomorskie)</v>
      </c>
      <c r="BA951" s="98">
        <v>0</v>
      </c>
      <c r="BB951" s="98">
        <f>IF(ISNUMBER(SEARCH('ankieta ESG'!$G$183,BC951)),MAX($BB$3:BB950)+1,0)</f>
        <v>948</v>
      </c>
      <c r="BC951" s="134" t="s">
        <v>4951</v>
      </c>
      <c r="BD951" s="98">
        <v>0</v>
      </c>
      <c r="BE951" s="99" t="str">
        <f>IFERROR(VLOOKUP(ROWS($BC$4:BC951),$BB$4:$BC$2337,2,0),"")</f>
        <v>Lichnowy (pow. malborski, woj. pomorskie)</v>
      </c>
      <c r="BF951" s="98">
        <v>0</v>
      </c>
      <c r="BG951" s="98">
        <f>IF(ISNUMBER(SEARCH('ankieta ESG'!$G$184,BH951)),MAX($BG$3:BG950)+1,0)</f>
        <v>948</v>
      </c>
      <c r="BH951" s="134" t="s">
        <v>4951</v>
      </c>
      <c r="BI951" s="98">
        <v>0</v>
      </c>
      <c r="BJ951" s="99" t="str">
        <f>IFERROR(VLOOKUP(ROWS($BH$4:BH951),$BG$4:$BH$2337,2,0),"")</f>
        <v>Lichnowy (pow. malborski, woj. pomorskie)</v>
      </c>
      <c r="BK951" s="98">
        <v>0</v>
      </c>
      <c r="BL951" s="98">
        <f>IF(ISNUMBER(SEARCH('ankieta ESG'!$G$185,BM951)),MAX($BL$3:BL950)+1,0)</f>
        <v>948</v>
      </c>
      <c r="BM951" s="134" t="s">
        <v>4951</v>
      </c>
      <c r="BN951" s="98">
        <v>0</v>
      </c>
      <c r="BO951" s="99" t="str">
        <f>IFERROR(VLOOKUP(ROWS($BM$4:BM951),$BL$4:$BM$2337,2,0),"")</f>
        <v>Lichnowy (pow. malborski, woj. pomorskie)</v>
      </c>
      <c r="BP951" s="98">
        <v>0</v>
      </c>
      <c r="BQ951" s="98">
        <f>IF(ISNUMBER(SEARCH('ankieta ESG'!$G$186,BR951)),MAX($BQ$3:BQ950)+1,0)</f>
        <v>948</v>
      </c>
      <c r="BR951" s="134" t="s">
        <v>4951</v>
      </c>
      <c r="BS951" s="98">
        <v>0</v>
      </c>
      <c r="BT951" s="99" t="str">
        <f>IFERROR(VLOOKUP(ROWS($BR$4:BR951),$BQ$4:$BR$2337,2,0),"")</f>
        <v>Lichnowy (pow. malborski, woj. pomorskie)</v>
      </c>
      <c r="BU951" s="98">
        <v>0</v>
      </c>
      <c r="BV951" s="98">
        <f>IF(ISNUMBER(SEARCH('ankieta ESG'!$G$187,BW951)),MAX($BV$3:BV950)+1,0)</f>
        <v>948</v>
      </c>
      <c r="BW951" s="134" t="s">
        <v>4951</v>
      </c>
      <c r="BX951" s="98">
        <v>0</v>
      </c>
      <c r="BY951" s="99" t="str">
        <f>IFERROR(VLOOKUP(ROWS($BW$4:BW951),$BV$4:$BW$2337,2,0),"")</f>
        <v>Lichnowy (pow. malborski, woj. pomorskie)</v>
      </c>
      <c r="BZ951" s="98">
        <v>0</v>
      </c>
      <c r="CA951" s="98">
        <f>IF(ISNUMBER(SEARCH('ankieta ESG'!$G$188,CB951)),MAX($CA$3:CA950)+1,0)</f>
        <v>948</v>
      </c>
      <c r="CB951" s="134" t="s">
        <v>4951</v>
      </c>
      <c r="CC951" s="98">
        <v>0</v>
      </c>
      <c r="CD951" s="99" t="str">
        <f>IFERROR(VLOOKUP(ROWS($CB$4:CB951),$CA$4:$CB$2337,2,0),"")</f>
        <v>Lichnowy (pow. malborski, woj. pomorskie)</v>
      </c>
      <c r="CE951" s="98">
        <v>0</v>
      </c>
      <c r="CF951" s="98">
        <f>IF(ISNUMBER(SEARCH('ankieta ESG'!$G$189,CG951)),MAX($CF$3:CF950)+1,0)</f>
        <v>948</v>
      </c>
      <c r="CG951" s="134" t="s">
        <v>4951</v>
      </c>
      <c r="CH951" s="98">
        <v>0</v>
      </c>
      <c r="CI951" s="99" t="str">
        <f>IFERROR(VLOOKUP(ROWS($CG$4:CG951),$CF$4:$CG$2337,2,0),"")</f>
        <v>Lichnowy (pow. malborski, woj. pomorskie)</v>
      </c>
      <c r="CJ951" s="98">
        <v>0</v>
      </c>
    </row>
    <row r="952" spans="2:88">
      <c r="B952" s="98">
        <f>IF(ISNUMBER(SEARCH('ankieta ESG'!$E$11,C952)),MAX(B$3:$B951)+1,0)</f>
        <v>949</v>
      </c>
      <c r="C952" s="99" t="s">
        <v>993</v>
      </c>
      <c r="D952" s="98">
        <v>0</v>
      </c>
      <c r="E952" s="99" t="str">
        <f>IFERROR(VLOOKUP(ROWS($C$4:C952),$B$4:$C$1385,2,0),"")</f>
        <v>33.14.Z Naprawa i konserwacja urządzeń elektrycznych (PKD 2025)</v>
      </c>
      <c r="F952" s="98">
        <v>0</v>
      </c>
      <c r="AM952" s="98">
        <f>IF(ISNUMBER(SEARCH('ankieta ESG'!$G$180,AN952)),MAX(AM$3:$AM951)+1,0)</f>
        <v>949</v>
      </c>
      <c r="AN952" s="134" t="s">
        <v>4952</v>
      </c>
      <c r="AO952" s="98">
        <v>0</v>
      </c>
      <c r="AP952" s="99" t="str">
        <f>IFERROR(VLOOKUP(ROWS($AN$4:AN952),$AM$4:$AN$2337,2,0),"")</f>
        <v>Lidzbark (pow. działdowski, woj. warmińsko-mazurskie)</v>
      </c>
      <c r="AQ952" s="98">
        <v>0</v>
      </c>
      <c r="AR952" s="98">
        <f>IF(ISNUMBER(SEARCH('ankieta ESG'!$G$181,AS952)),MAX($AR$3:AR951)+1,0)</f>
        <v>949</v>
      </c>
      <c r="AS952" s="134" t="s">
        <v>4952</v>
      </c>
      <c r="AT952" s="98">
        <v>0</v>
      </c>
      <c r="AU952" s="99" t="str">
        <f>IFERROR(VLOOKUP(ROWS($AS$4:AS952),$AR$4:$AS$2337,2,0),"")</f>
        <v>Lidzbark (pow. działdowski, woj. warmińsko-mazurskie)</v>
      </c>
      <c r="AV952" s="98">
        <v>0</v>
      </c>
      <c r="AW952" s="98">
        <f>IF(ISNUMBER(SEARCH('ankieta ESG'!$G$182,AX952)),MAX($AW$3:AW951)+1,0)</f>
        <v>949</v>
      </c>
      <c r="AX952" s="134" t="s">
        <v>4952</v>
      </c>
      <c r="AY952" s="98">
        <v>0</v>
      </c>
      <c r="AZ952" s="99" t="str">
        <f>IFERROR(VLOOKUP(ROWS($AX$4:AX952),$AW$4:$AX$2337,2,0),"")</f>
        <v>Lidzbark (pow. działdowski, woj. warmińsko-mazurskie)</v>
      </c>
      <c r="BA952" s="98">
        <v>0</v>
      </c>
      <c r="BB952" s="98">
        <f>IF(ISNUMBER(SEARCH('ankieta ESG'!$G$183,BC952)),MAX($BB$3:BB951)+1,0)</f>
        <v>949</v>
      </c>
      <c r="BC952" s="134" t="s">
        <v>4952</v>
      </c>
      <c r="BD952" s="98">
        <v>0</v>
      </c>
      <c r="BE952" s="99" t="str">
        <f>IFERROR(VLOOKUP(ROWS($BC$4:BC952),$BB$4:$BC$2337,2,0),"")</f>
        <v>Lidzbark (pow. działdowski, woj. warmińsko-mazurskie)</v>
      </c>
      <c r="BF952" s="98">
        <v>0</v>
      </c>
      <c r="BG952" s="98">
        <f>IF(ISNUMBER(SEARCH('ankieta ESG'!$G$184,BH952)),MAX($BG$3:BG951)+1,0)</f>
        <v>949</v>
      </c>
      <c r="BH952" s="134" t="s">
        <v>4952</v>
      </c>
      <c r="BI952" s="98">
        <v>0</v>
      </c>
      <c r="BJ952" s="99" t="str">
        <f>IFERROR(VLOOKUP(ROWS($BH$4:BH952),$BG$4:$BH$2337,2,0),"")</f>
        <v>Lidzbark (pow. działdowski, woj. warmińsko-mazurskie)</v>
      </c>
      <c r="BK952" s="98">
        <v>0</v>
      </c>
      <c r="BL952" s="98">
        <f>IF(ISNUMBER(SEARCH('ankieta ESG'!$G$185,BM952)),MAX($BL$3:BL951)+1,0)</f>
        <v>949</v>
      </c>
      <c r="BM952" s="134" t="s">
        <v>4952</v>
      </c>
      <c r="BN952" s="98">
        <v>0</v>
      </c>
      <c r="BO952" s="99" t="str">
        <f>IFERROR(VLOOKUP(ROWS($BM$4:BM952),$BL$4:$BM$2337,2,0),"")</f>
        <v>Lidzbark (pow. działdowski, woj. warmińsko-mazurskie)</v>
      </c>
      <c r="BP952" s="98">
        <v>0</v>
      </c>
      <c r="BQ952" s="98">
        <f>IF(ISNUMBER(SEARCH('ankieta ESG'!$G$186,BR952)),MAX($BQ$3:BQ951)+1,0)</f>
        <v>949</v>
      </c>
      <c r="BR952" s="134" t="s">
        <v>4952</v>
      </c>
      <c r="BS952" s="98">
        <v>0</v>
      </c>
      <c r="BT952" s="99" t="str">
        <f>IFERROR(VLOOKUP(ROWS($BR$4:BR952),$BQ$4:$BR$2337,2,0),"")</f>
        <v>Lidzbark (pow. działdowski, woj. warmińsko-mazurskie)</v>
      </c>
      <c r="BU952" s="98">
        <v>0</v>
      </c>
      <c r="BV952" s="98">
        <f>IF(ISNUMBER(SEARCH('ankieta ESG'!$G$187,BW952)),MAX($BV$3:BV951)+1,0)</f>
        <v>949</v>
      </c>
      <c r="BW952" s="134" t="s">
        <v>4952</v>
      </c>
      <c r="BX952" s="98">
        <v>0</v>
      </c>
      <c r="BY952" s="99" t="str">
        <f>IFERROR(VLOOKUP(ROWS($BW$4:BW952),$BV$4:$BW$2337,2,0),"")</f>
        <v>Lidzbark (pow. działdowski, woj. warmińsko-mazurskie)</v>
      </c>
      <c r="BZ952" s="98">
        <v>0</v>
      </c>
      <c r="CA952" s="98">
        <f>IF(ISNUMBER(SEARCH('ankieta ESG'!$G$188,CB952)),MAX($CA$3:CA951)+1,0)</f>
        <v>949</v>
      </c>
      <c r="CB952" s="134" t="s">
        <v>4952</v>
      </c>
      <c r="CC952" s="98">
        <v>0</v>
      </c>
      <c r="CD952" s="99" t="str">
        <f>IFERROR(VLOOKUP(ROWS($CB$4:CB952),$CA$4:$CB$2337,2,0),"")</f>
        <v>Lidzbark (pow. działdowski, woj. warmińsko-mazurskie)</v>
      </c>
      <c r="CE952" s="98">
        <v>0</v>
      </c>
      <c r="CF952" s="98">
        <f>IF(ISNUMBER(SEARCH('ankieta ESG'!$G$189,CG952)),MAX($CF$3:CF951)+1,0)</f>
        <v>949</v>
      </c>
      <c r="CG952" s="134" t="s">
        <v>4952</v>
      </c>
      <c r="CH952" s="98">
        <v>0</v>
      </c>
      <c r="CI952" s="99" t="str">
        <f>IFERROR(VLOOKUP(ROWS($CG$4:CG952),$CF$4:$CG$2337,2,0),"")</f>
        <v>Lidzbark (pow. działdowski, woj. warmińsko-mazurskie)</v>
      </c>
      <c r="CJ952" s="98">
        <v>0</v>
      </c>
    </row>
    <row r="953" spans="2:88">
      <c r="B953" s="98">
        <f>IF(ISNUMBER(SEARCH('ankieta ESG'!$E$11,C953)),MAX(B$3:$B952)+1,0)</f>
        <v>950</v>
      </c>
      <c r="C953" s="99" t="s">
        <v>994</v>
      </c>
      <c r="D953" s="98">
        <v>0</v>
      </c>
      <c r="E953" s="99" t="str">
        <f>IFERROR(VLOOKUP(ROWS($C$4:C953),$B$4:$C$1385,2,0),"")</f>
        <v>33.15.Z Naprawa i konserwacja cywilnych statków i łodzi (PKD 2025)</v>
      </c>
      <c r="F953" s="98">
        <v>0</v>
      </c>
      <c r="AM953" s="98">
        <f>IF(ISNUMBER(SEARCH('ankieta ESG'!$G$180,AN953)),MAX(AM$3:$AM952)+1,0)</f>
        <v>950</v>
      </c>
      <c r="AN953" s="134" t="s">
        <v>4953</v>
      </c>
      <c r="AO953" s="98">
        <v>0</v>
      </c>
      <c r="AP953" s="99" t="str">
        <f>IFERROR(VLOOKUP(ROWS($AN$4:AN953),$AM$4:$AN$2337,2,0),"")</f>
        <v>Lidzbark Warmiński (pow. lidzbarski, woj. warmińsko-mazurskie)</v>
      </c>
      <c r="AQ953" s="98">
        <v>0</v>
      </c>
      <c r="AR953" s="98">
        <f>IF(ISNUMBER(SEARCH('ankieta ESG'!$G$181,AS953)),MAX($AR$3:AR952)+1,0)</f>
        <v>950</v>
      </c>
      <c r="AS953" s="134" t="s">
        <v>4953</v>
      </c>
      <c r="AT953" s="98">
        <v>0</v>
      </c>
      <c r="AU953" s="99" t="str">
        <f>IFERROR(VLOOKUP(ROWS($AS$4:AS953),$AR$4:$AS$2337,2,0),"")</f>
        <v>Lidzbark Warmiński (pow. lidzbarski, woj. warmińsko-mazurskie)</v>
      </c>
      <c r="AV953" s="98">
        <v>0</v>
      </c>
      <c r="AW953" s="98">
        <f>IF(ISNUMBER(SEARCH('ankieta ESG'!$G$182,AX953)),MAX($AW$3:AW952)+1,0)</f>
        <v>950</v>
      </c>
      <c r="AX953" s="134" t="s">
        <v>4953</v>
      </c>
      <c r="AY953" s="98">
        <v>0</v>
      </c>
      <c r="AZ953" s="99" t="str">
        <f>IFERROR(VLOOKUP(ROWS($AX$4:AX953),$AW$4:$AX$2337,2,0),"")</f>
        <v>Lidzbark Warmiński (pow. lidzbarski, woj. warmińsko-mazurskie)</v>
      </c>
      <c r="BA953" s="98">
        <v>0</v>
      </c>
      <c r="BB953" s="98">
        <f>IF(ISNUMBER(SEARCH('ankieta ESG'!$G$183,BC953)),MAX($BB$3:BB952)+1,0)</f>
        <v>950</v>
      </c>
      <c r="BC953" s="134" t="s">
        <v>4953</v>
      </c>
      <c r="BD953" s="98">
        <v>0</v>
      </c>
      <c r="BE953" s="99" t="str">
        <f>IFERROR(VLOOKUP(ROWS($BC$4:BC953),$BB$4:$BC$2337,2,0),"")</f>
        <v>Lidzbark Warmiński (pow. lidzbarski, woj. warmińsko-mazurskie)</v>
      </c>
      <c r="BF953" s="98">
        <v>0</v>
      </c>
      <c r="BG953" s="98">
        <f>IF(ISNUMBER(SEARCH('ankieta ESG'!$G$184,BH953)),MAX($BG$3:BG952)+1,0)</f>
        <v>950</v>
      </c>
      <c r="BH953" s="134" t="s">
        <v>4953</v>
      </c>
      <c r="BI953" s="98">
        <v>0</v>
      </c>
      <c r="BJ953" s="99" t="str">
        <f>IFERROR(VLOOKUP(ROWS($BH$4:BH953),$BG$4:$BH$2337,2,0),"")</f>
        <v>Lidzbark Warmiński (pow. lidzbarski, woj. warmińsko-mazurskie)</v>
      </c>
      <c r="BK953" s="98">
        <v>0</v>
      </c>
      <c r="BL953" s="98">
        <f>IF(ISNUMBER(SEARCH('ankieta ESG'!$G$185,BM953)),MAX($BL$3:BL952)+1,0)</f>
        <v>950</v>
      </c>
      <c r="BM953" s="134" t="s">
        <v>4953</v>
      </c>
      <c r="BN953" s="98">
        <v>0</v>
      </c>
      <c r="BO953" s="99" t="str">
        <f>IFERROR(VLOOKUP(ROWS($BM$4:BM953),$BL$4:$BM$2337,2,0),"")</f>
        <v>Lidzbark Warmiński (pow. lidzbarski, woj. warmińsko-mazurskie)</v>
      </c>
      <c r="BP953" s="98">
        <v>0</v>
      </c>
      <c r="BQ953" s="98">
        <f>IF(ISNUMBER(SEARCH('ankieta ESG'!$G$186,BR953)),MAX($BQ$3:BQ952)+1,0)</f>
        <v>950</v>
      </c>
      <c r="BR953" s="134" t="s">
        <v>4953</v>
      </c>
      <c r="BS953" s="98">
        <v>0</v>
      </c>
      <c r="BT953" s="99" t="str">
        <f>IFERROR(VLOOKUP(ROWS($BR$4:BR953),$BQ$4:$BR$2337,2,0),"")</f>
        <v>Lidzbark Warmiński (pow. lidzbarski, woj. warmińsko-mazurskie)</v>
      </c>
      <c r="BU953" s="98">
        <v>0</v>
      </c>
      <c r="BV953" s="98">
        <f>IF(ISNUMBER(SEARCH('ankieta ESG'!$G$187,BW953)),MAX($BV$3:BV952)+1,0)</f>
        <v>950</v>
      </c>
      <c r="BW953" s="134" t="s">
        <v>4953</v>
      </c>
      <c r="BX953" s="98">
        <v>0</v>
      </c>
      <c r="BY953" s="99" t="str">
        <f>IFERROR(VLOOKUP(ROWS($BW$4:BW953),$BV$4:$BW$2337,2,0),"")</f>
        <v>Lidzbark Warmiński (pow. lidzbarski, woj. warmińsko-mazurskie)</v>
      </c>
      <c r="BZ953" s="98">
        <v>0</v>
      </c>
      <c r="CA953" s="98">
        <f>IF(ISNUMBER(SEARCH('ankieta ESG'!$G$188,CB953)),MAX($CA$3:CA952)+1,0)</f>
        <v>950</v>
      </c>
      <c r="CB953" s="134" t="s">
        <v>4953</v>
      </c>
      <c r="CC953" s="98">
        <v>0</v>
      </c>
      <c r="CD953" s="99" t="str">
        <f>IFERROR(VLOOKUP(ROWS($CB$4:CB953),$CA$4:$CB$2337,2,0),"")</f>
        <v>Lidzbark Warmiński (pow. lidzbarski, woj. warmińsko-mazurskie)</v>
      </c>
      <c r="CE953" s="98">
        <v>0</v>
      </c>
      <c r="CF953" s="98">
        <f>IF(ISNUMBER(SEARCH('ankieta ESG'!$G$189,CG953)),MAX($CF$3:CF952)+1,0)</f>
        <v>950</v>
      </c>
      <c r="CG953" s="134" t="s">
        <v>4953</v>
      </c>
      <c r="CH953" s="98">
        <v>0</v>
      </c>
      <c r="CI953" s="99" t="str">
        <f>IFERROR(VLOOKUP(ROWS($CG$4:CG953),$CF$4:$CG$2337,2,0),"")</f>
        <v>Lidzbark Warmiński (pow. lidzbarski, woj. warmińsko-mazurskie)</v>
      </c>
      <c r="CJ953" s="98">
        <v>0</v>
      </c>
    </row>
    <row r="954" spans="2:88">
      <c r="B954" s="98">
        <f>IF(ISNUMBER(SEARCH('ankieta ESG'!$E$11,C954)),MAX(B$3:$B953)+1,0)</f>
        <v>951</v>
      </c>
      <c r="C954" s="99" t="s">
        <v>995</v>
      </c>
      <c r="D954" s="98">
        <v>0</v>
      </c>
      <c r="E954" s="99" t="str">
        <f>IFERROR(VLOOKUP(ROWS($C$4:C954),$B$4:$C$1385,2,0),"")</f>
        <v>33.16.Z Naprawa i konserwacja cywilnych statków powietrznych i statków kosmicznych (PKD 2025)</v>
      </c>
      <c r="F954" s="98">
        <v>0</v>
      </c>
      <c r="AM954" s="98">
        <f>IF(ISNUMBER(SEARCH('ankieta ESG'!$G$180,AN954)),MAX(AM$3:$AM953)+1,0)</f>
        <v>951</v>
      </c>
      <c r="AN954" s="134" t="s">
        <v>4954</v>
      </c>
      <c r="AO954" s="98">
        <v>0</v>
      </c>
      <c r="AP954" s="99" t="str">
        <f>IFERROR(VLOOKUP(ROWS($AN$4:AN954),$AM$4:$AN$2337,2,0),"")</f>
        <v>Limanowa (pow. limanowski, woj. małopolskie)</v>
      </c>
      <c r="AQ954" s="98">
        <v>0</v>
      </c>
      <c r="AR954" s="98">
        <f>IF(ISNUMBER(SEARCH('ankieta ESG'!$G$181,AS954)),MAX($AR$3:AR953)+1,0)</f>
        <v>951</v>
      </c>
      <c r="AS954" s="134" t="s">
        <v>4954</v>
      </c>
      <c r="AT954" s="98">
        <v>0</v>
      </c>
      <c r="AU954" s="99" t="str">
        <f>IFERROR(VLOOKUP(ROWS($AS$4:AS954),$AR$4:$AS$2337,2,0),"")</f>
        <v>Limanowa (pow. limanowski, woj. małopolskie)</v>
      </c>
      <c r="AV954" s="98">
        <v>0</v>
      </c>
      <c r="AW954" s="98">
        <f>IF(ISNUMBER(SEARCH('ankieta ESG'!$G$182,AX954)),MAX($AW$3:AW953)+1,0)</f>
        <v>951</v>
      </c>
      <c r="AX954" s="134" t="s">
        <v>4954</v>
      </c>
      <c r="AY954" s="98">
        <v>0</v>
      </c>
      <c r="AZ954" s="99" t="str">
        <f>IFERROR(VLOOKUP(ROWS($AX$4:AX954),$AW$4:$AX$2337,2,0),"")</f>
        <v>Limanowa (pow. limanowski, woj. małopolskie)</v>
      </c>
      <c r="BA954" s="98">
        <v>0</v>
      </c>
      <c r="BB954" s="98">
        <f>IF(ISNUMBER(SEARCH('ankieta ESG'!$G$183,BC954)),MAX($BB$3:BB953)+1,0)</f>
        <v>951</v>
      </c>
      <c r="BC954" s="134" t="s">
        <v>4954</v>
      </c>
      <c r="BD954" s="98">
        <v>0</v>
      </c>
      <c r="BE954" s="99" t="str">
        <f>IFERROR(VLOOKUP(ROWS($BC$4:BC954),$BB$4:$BC$2337,2,0),"")</f>
        <v>Limanowa (pow. limanowski, woj. małopolskie)</v>
      </c>
      <c r="BF954" s="98">
        <v>0</v>
      </c>
      <c r="BG954" s="98">
        <f>IF(ISNUMBER(SEARCH('ankieta ESG'!$G$184,BH954)),MAX($BG$3:BG953)+1,0)</f>
        <v>951</v>
      </c>
      <c r="BH954" s="134" t="s">
        <v>4954</v>
      </c>
      <c r="BI954" s="98">
        <v>0</v>
      </c>
      <c r="BJ954" s="99" t="str">
        <f>IFERROR(VLOOKUP(ROWS($BH$4:BH954),$BG$4:$BH$2337,2,0),"")</f>
        <v>Limanowa (pow. limanowski, woj. małopolskie)</v>
      </c>
      <c r="BK954" s="98">
        <v>0</v>
      </c>
      <c r="BL954" s="98">
        <f>IF(ISNUMBER(SEARCH('ankieta ESG'!$G$185,BM954)),MAX($BL$3:BL953)+1,0)</f>
        <v>951</v>
      </c>
      <c r="BM954" s="134" t="s">
        <v>4954</v>
      </c>
      <c r="BN954" s="98">
        <v>0</v>
      </c>
      <c r="BO954" s="99" t="str">
        <f>IFERROR(VLOOKUP(ROWS($BM$4:BM954),$BL$4:$BM$2337,2,0),"")</f>
        <v>Limanowa (pow. limanowski, woj. małopolskie)</v>
      </c>
      <c r="BP954" s="98">
        <v>0</v>
      </c>
      <c r="BQ954" s="98">
        <f>IF(ISNUMBER(SEARCH('ankieta ESG'!$G$186,BR954)),MAX($BQ$3:BQ953)+1,0)</f>
        <v>951</v>
      </c>
      <c r="BR954" s="134" t="s">
        <v>4954</v>
      </c>
      <c r="BS954" s="98">
        <v>0</v>
      </c>
      <c r="BT954" s="99" t="str">
        <f>IFERROR(VLOOKUP(ROWS($BR$4:BR954),$BQ$4:$BR$2337,2,0),"")</f>
        <v>Limanowa (pow. limanowski, woj. małopolskie)</v>
      </c>
      <c r="BU954" s="98">
        <v>0</v>
      </c>
      <c r="BV954" s="98">
        <f>IF(ISNUMBER(SEARCH('ankieta ESG'!$G$187,BW954)),MAX($BV$3:BV953)+1,0)</f>
        <v>951</v>
      </c>
      <c r="BW954" s="134" t="s">
        <v>4954</v>
      </c>
      <c r="BX954" s="98">
        <v>0</v>
      </c>
      <c r="BY954" s="99" t="str">
        <f>IFERROR(VLOOKUP(ROWS($BW$4:BW954),$BV$4:$BW$2337,2,0),"")</f>
        <v>Limanowa (pow. limanowski, woj. małopolskie)</v>
      </c>
      <c r="BZ954" s="98">
        <v>0</v>
      </c>
      <c r="CA954" s="98">
        <f>IF(ISNUMBER(SEARCH('ankieta ESG'!$G$188,CB954)),MAX($CA$3:CA953)+1,0)</f>
        <v>951</v>
      </c>
      <c r="CB954" s="134" t="s">
        <v>4954</v>
      </c>
      <c r="CC954" s="98">
        <v>0</v>
      </c>
      <c r="CD954" s="99" t="str">
        <f>IFERROR(VLOOKUP(ROWS($CB$4:CB954),$CA$4:$CB$2337,2,0),"")</f>
        <v>Limanowa (pow. limanowski, woj. małopolskie)</v>
      </c>
      <c r="CE954" s="98">
        <v>0</v>
      </c>
      <c r="CF954" s="98">
        <f>IF(ISNUMBER(SEARCH('ankieta ESG'!$G$189,CG954)),MAX($CF$3:CF953)+1,0)</f>
        <v>951</v>
      </c>
      <c r="CG954" s="134" t="s">
        <v>4954</v>
      </c>
      <c r="CH954" s="98">
        <v>0</v>
      </c>
      <c r="CI954" s="99" t="str">
        <f>IFERROR(VLOOKUP(ROWS($CG$4:CG954),$CF$4:$CG$2337,2,0),"")</f>
        <v>Limanowa (pow. limanowski, woj. małopolskie)</v>
      </c>
      <c r="CJ954" s="98">
        <v>0</v>
      </c>
    </row>
    <row r="955" spans="2:88">
      <c r="B955" s="98">
        <f>IF(ISNUMBER(SEARCH('ankieta ESG'!$E$11,C955)),MAX(B$3:$B954)+1,0)</f>
        <v>952</v>
      </c>
      <c r="C955" s="99" t="s">
        <v>996</v>
      </c>
      <c r="D955" s="98">
        <v>0</v>
      </c>
      <c r="E955" s="99" t="str">
        <f>IFERROR(VLOOKUP(ROWS($C$4:C955),$B$4:$C$1385,2,0),"")</f>
        <v>33.17.Z Naprawa i konserwacja pozostałego cywilnego sprzętu transportowego (PKD 2025)</v>
      </c>
      <c r="F955" s="98">
        <v>0</v>
      </c>
      <c r="AM955" s="98">
        <f>IF(ISNUMBER(SEARCH('ankieta ESG'!$G$180,AN955)),MAX(AM$3:$AM954)+1,0)</f>
        <v>952</v>
      </c>
      <c r="AN955" s="134" t="s">
        <v>4955</v>
      </c>
      <c r="AO955" s="98">
        <v>0</v>
      </c>
      <c r="AP955" s="99" t="str">
        <f>IFERROR(VLOOKUP(ROWS($AN$4:AN955),$AM$4:$AN$2337,2,0),"")</f>
        <v>Linia (pow. wejherowski, woj. pomorskie)</v>
      </c>
      <c r="AQ955" s="98">
        <v>0</v>
      </c>
      <c r="AR955" s="98">
        <f>IF(ISNUMBER(SEARCH('ankieta ESG'!$G$181,AS955)),MAX($AR$3:AR954)+1,0)</f>
        <v>952</v>
      </c>
      <c r="AS955" s="134" t="s">
        <v>4955</v>
      </c>
      <c r="AT955" s="98">
        <v>0</v>
      </c>
      <c r="AU955" s="99" t="str">
        <f>IFERROR(VLOOKUP(ROWS($AS$4:AS955),$AR$4:$AS$2337,2,0),"")</f>
        <v>Linia (pow. wejherowski, woj. pomorskie)</v>
      </c>
      <c r="AV955" s="98">
        <v>0</v>
      </c>
      <c r="AW955" s="98">
        <f>IF(ISNUMBER(SEARCH('ankieta ESG'!$G$182,AX955)),MAX($AW$3:AW954)+1,0)</f>
        <v>952</v>
      </c>
      <c r="AX955" s="134" t="s">
        <v>4955</v>
      </c>
      <c r="AY955" s="98">
        <v>0</v>
      </c>
      <c r="AZ955" s="99" t="str">
        <f>IFERROR(VLOOKUP(ROWS($AX$4:AX955),$AW$4:$AX$2337,2,0),"")</f>
        <v>Linia (pow. wejherowski, woj. pomorskie)</v>
      </c>
      <c r="BA955" s="98">
        <v>0</v>
      </c>
      <c r="BB955" s="98">
        <f>IF(ISNUMBER(SEARCH('ankieta ESG'!$G$183,BC955)),MAX($BB$3:BB954)+1,0)</f>
        <v>952</v>
      </c>
      <c r="BC955" s="134" t="s">
        <v>4955</v>
      </c>
      <c r="BD955" s="98">
        <v>0</v>
      </c>
      <c r="BE955" s="99" t="str">
        <f>IFERROR(VLOOKUP(ROWS($BC$4:BC955),$BB$4:$BC$2337,2,0),"")</f>
        <v>Linia (pow. wejherowski, woj. pomorskie)</v>
      </c>
      <c r="BF955" s="98">
        <v>0</v>
      </c>
      <c r="BG955" s="98">
        <f>IF(ISNUMBER(SEARCH('ankieta ESG'!$G$184,BH955)),MAX($BG$3:BG954)+1,0)</f>
        <v>952</v>
      </c>
      <c r="BH955" s="134" t="s">
        <v>4955</v>
      </c>
      <c r="BI955" s="98">
        <v>0</v>
      </c>
      <c r="BJ955" s="99" t="str">
        <f>IFERROR(VLOOKUP(ROWS($BH$4:BH955),$BG$4:$BH$2337,2,0),"")</f>
        <v>Linia (pow. wejherowski, woj. pomorskie)</v>
      </c>
      <c r="BK955" s="98">
        <v>0</v>
      </c>
      <c r="BL955" s="98">
        <f>IF(ISNUMBER(SEARCH('ankieta ESG'!$G$185,BM955)),MAX($BL$3:BL954)+1,0)</f>
        <v>952</v>
      </c>
      <c r="BM955" s="134" t="s">
        <v>4955</v>
      </c>
      <c r="BN955" s="98">
        <v>0</v>
      </c>
      <c r="BO955" s="99" t="str">
        <f>IFERROR(VLOOKUP(ROWS($BM$4:BM955),$BL$4:$BM$2337,2,0),"")</f>
        <v>Linia (pow. wejherowski, woj. pomorskie)</v>
      </c>
      <c r="BP955" s="98">
        <v>0</v>
      </c>
      <c r="BQ955" s="98">
        <f>IF(ISNUMBER(SEARCH('ankieta ESG'!$G$186,BR955)),MAX($BQ$3:BQ954)+1,0)</f>
        <v>952</v>
      </c>
      <c r="BR955" s="134" t="s">
        <v>4955</v>
      </c>
      <c r="BS955" s="98">
        <v>0</v>
      </c>
      <c r="BT955" s="99" t="str">
        <f>IFERROR(VLOOKUP(ROWS($BR$4:BR955),$BQ$4:$BR$2337,2,0),"")</f>
        <v>Linia (pow. wejherowski, woj. pomorskie)</v>
      </c>
      <c r="BU955" s="98">
        <v>0</v>
      </c>
      <c r="BV955" s="98">
        <f>IF(ISNUMBER(SEARCH('ankieta ESG'!$G$187,BW955)),MAX($BV$3:BV954)+1,0)</f>
        <v>952</v>
      </c>
      <c r="BW955" s="134" t="s">
        <v>4955</v>
      </c>
      <c r="BX955" s="98">
        <v>0</v>
      </c>
      <c r="BY955" s="99" t="str">
        <f>IFERROR(VLOOKUP(ROWS($BW$4:BW955),$BV$4:$BW$2337,2,0),"")</f>
        <v>Linia (pow. wejherowski, woj. pomorskie)</v>
      </c>
      <c r="BZ955" s="98">
        <v>0</v>
      </c>
      <c r="CA955" s="98">
        <f>IF(ISNUMBER(SEARCH('ankieta ESG'!$G$188,CB955)),MAX($CA$3:CA954)+1,0)</f>
        <v>952</v>
      </c>
      <c r="CB955" s="134" t="s">
        <v>4955</v>
      </c>
      <c r="CC955" s="98">
        <v>0</v>
      </c>
      <c r="CD955" s="99" t="str">
        <f>IFERROR(VLOOKUP(ROWS($CB$4:CB955),$CA$4:$CB$2337,2,0),"")</f>
        <v>Linia (pow. wejherowski, woj. pomorskie)</v>
      </c>
      <c r="CE955" s="98">
        <v>0</v>
      </c>
      <c r="CF955" s="98">
        <f>IF(ISNUMBER(SEARCH('ankieta ESG'!$G$189,CG955)),MAX($CF$3:CF954)+1,0)</f>
        <v>952</v>
      </c>
      <c r="CG955" s="134" t="s">
        <v>4955</v>
      </c>
      <c r="CH955" s="98">
        <v>0</v>
      </c>
      <c r="CI955" s="99" t="str">
        <f>IFERROR(VLOOKUP(ROWS($CG$4:CG955),$CF$4:$CG$2337,2,0),"")</f>
        <v>Linia (pow. wejherowski, woj. pomorskie)</v>
      </c>
      <c r="CJ955" s="98">
        <v>0</v>
      </c>
    </row>
    <row r="956" spans="2:88">
      <c r="B956" s="98">
        <f>IF(ISNUMBER(SEARCH('ankieta ESG'!$E$11,C956)),MAX(B$3:$B955)+1,0)</f>
        <v>953</v>
      </c>
      <c r="C956" s="99" t="s">
        <v>997</v>
      </c>
      <c r="D956" s="98">
        <v>0</v>
      </c>
      <c r="E956" s="99" t="str">
        <f>IFERROR(VLOOKUP(ROWS($C$4:C956),$B$4:$C$1385,2,0),"")</f>
        <v>33.18.Z Naprawa i konserwacja wojskowych pojazdów bojowych, okrętów, łodzi, statków powietrznych i statków kosmicznych (PKD 2025)</v>
      </c>
      <c r="F956" s="98">
        <v>0</v>
      </c>
      <c r="AM956" s="98">
        <f>IF(ISNUMBER(SEARCH('ankieta ESG'!$G$180,AN956)),MAX(AM$3:$AM955)+1,0)</f>
        <v>953</v>
      </c>
      <c r="AN956" s="134" t="s">
        <v>4956</v>
      </c>
      <c r="AO956" s="98">
        <v>0</v>
      </c>
      <c r="AP956" s="99" t="str">
        <f>IFERROR(VLOOKUP(ROWS($AN$4:AN956),$AM$4:$AN$2337,2,0),"")</f>
        <v>Liniewo (pow. kościerski, woj. pomorskie)</v>
      </c>
      <c r="AQ956" s="98">
        <v>0</v>
      </c>
      <c r="AR956" s="98">
        <f>IF(ISNUMBER(SEARCH('ankieta ESG'!$G$181,AS956)),MAX($AR$3:AR955)+1,0)</f>
        <v>953</v>
      </c>
      <c r="AS956" s="134" t="s">
        <v>4956</v>
      </c>
      <c r="AT956" s="98">
        <v>0</v>
      </c>
      <c r="AU956" s="99" t="str">
        <f>IFERROR(VLOOKUP(ROWS($AS$4:AS956),$AR$4:$AS$2337,2,0),"")</f>
        <v>Liniewo (pow. kościerski, woj. pomorskie)</v>
      </c>
      <c r="AV956" s="98">
        <v>0</v>
      </c>
      <c r="AW956" s="98">
        <f>IF(ISNUMBER(SEARCH('ankieta ESG'!$G$182,AX956)),MAX($AW$3:AW955)+1,0)</f>
        <v>953</v>
      </c>
      <c r="AX956" s="134" t="s">
        <v>4956</v>
      </c>
      <c r="AY956" s="98">
        <v>0</v>
      </c>
      <c r="AZ956" s="99" t="str">
        <f>IFERROR(VLOOKUP(ROWS($AX$4:AX956),$AW$4:$AX$2337,2,0),"")</f>
        <v>Liniewo (pow. kościerski, woj. pomorskie)</v>
      </c>
      <c r="BA956" s="98">
        <v>0</v>
      </c>
      <c r="BB956" s="98">
        <f>IF(ISNUMBER(SEARCH('ankieta ESG'!$G$183,BC956)),MAX($BB$3:BB955)+1,0)</f>
        <v>953</v>
      </c>
      <c r="BC956" s="134" t="s">
        <v>4956</v>
      </c>
      <c r="BD956" s="98">
        <v>0</v>
      </c>
      <c r="BE956" s="99" t="str">
        <f>IFERROR(VLOOKUP(ROWS($BC$4:BC956),$BB$4:$BC$2337,2,0),"")</f>
        <v>Liniewo (pow. kościerski, woj. pomorskie)</v>
      </c>
      <c r="BF956" s="98">
        <v>0</v>
      </c>
      <c r="BG956" s="98">
        <f>IF(ISNUMBER(SEARCH('ankieta ESG'!$G$184,BH956)),MAX($BG$3:BG955)+1,0)</f>
        <v>953</v>
      </c>
      <c r="BH956" s="134" t="s">
        <v>4956</v>
      </c>
      <c r="BI956" s="98">
        <v>0</v>
      </c>
      <c r="BJ956" s="99" t="str">
        <f>IFERROR(VLOOKUP(ROWS($BH$4:BH956),$BG$4:$BH$2337,2,0),"")</f>
        <v>Liniewo (pow. kościerski, woj. pomorskie)</v>
      </c>
      <c r="BK956" s="98">
        <v>0</v>
      </c>
      <c r="BL956" s="98">
        <f>IF(ISNUMBER(SEARCH('ankieta ESG'!$G$185,BM956)),MAX($BL$3:BL955)+1,0)</f>
        <v>953</v>
      </c>
      <c r="BM956" s="134" t="s">
        <v>4956</v>
      </c>
      <c r="BN956" s="98">
        <v>0</v>
      </c>
      <c r="BO956" s="99" t="str">
        <f>IFERROR(VLOOKUP(ROWS($BM$4:BM956),$BL$4:$BM$2337,2,0),"")</f>
        <v>Liniewo (pow. kościerski, woj. pomorskie)</v>
      </c>
      <c r="BP956" s="98">
        <v>0</v>
      </c>
      <c r="BQ956" s="98">
        <f>IF(ISNUMBER(SEARCH('ankieta ESG'!$G$186,BR956)),MAX($BQ$3:BQ955)+1,0)</f>
        <v>953</v>
      </c>
      <c r="BR956" s="134" t="s">
        <v>4956</v>
      </c>
      <c r="BS956" s="98">
        <v>0</v>
      </c>
      <c r="BT956" s="99" t="str">
        <f>IFERROR(VLOOKUP(ROWS($BR$4:BR956),$BQ$4:$BR$2337,2,0),"")</f>
        <v>Liniewo (pow. kościerski, woj. pomorskie)</v>
      </c>
      <c r="BU956" s="98">
        <v>0</v>
      </c>
      <c r="BV956" s="98">
        <f>IF(ISNUMBER(SEARCH('ankieta ESG'!$G$187,BW956)),MAX($BV$3:BV955)+1,0)</f>
        <v>953</v>
      </c>
      <c r="BW956" s="134" t="s">
        <v>4956</v>
      </c>
      <c r="BX956" s="98">
        <v>0</v>
      </c>
      <c r="BY956" s="99" t="str">
        <f>IFERROR(VLOOKUP(ROWS($BW$4:BW956),$BV$4:$BW$2337,2,0),"")</f>
        <v>Liniewo (pow. kościerski, woj. pomorskie)</v>
      </c>
      <c r="BZ956" s="98">
        <v>0</v>
      </c>
      <c r="CA956" s="98">
        <f>IF(ISNUMBER(SEARCH('ankieta ESG'!$G$188,CB956)),MAX($CA$3:CA955)+1,0)</f>
        <v>953</v>
      </c>
      <c r="CB956" s="134" t="s">
        <v>4956</v>
      </c>
      <c r="CC956" s="98">
        <v>0</v>
      </c>
      <c r="CD956" s="99" t="str">
        <f>IFERROR(VLOOKUP(ROWS($CB$4:CB956),$CA$4:$CB$2337,2,0),"")</f>
        <v>Liniewo (pow. kościerski, woj. pomorskie)</v>
      </c>
      <c r="CE956" s="98">
        <v>0</v>
      </c>
      <c r="CF956" s="98">
        <f>IF(ISNUMBER(SEARCH('ankieta ESG'!$G$189,CG956)),MAX($CF$3:CF955)+1,0)</f>
        <v>953</v>
      </c>
      <c r="CG956" s="134" t="s">
        <v>4956</v>
      </c>
      <c r="CH956" s="98">
        <v>0</v>
      </c>
      <c r="CI956" s="99" t="str">
        <f>IFERROR(VLOOKUP(ROWS($CG$4:CG956),$CF$4:$CG$2337,2,0),"")</f>
        <v>Liniewo (pow. kościerski, woj. pomorskie)</v>
      </c>
      <c r="CJ956" s="98">
        <v>0</v>
      </c>
    </row>
    <row r="957" spans="2:88">
      <c r="B957" s="98">
        <f>IF(ISNUMBER(SEARCH('ankieta ESG'!$E$11,C957)),MAX(B$3:$B956)+1,0)</f>
        <v>954</v>
      </c>
      <c r="C957" s="99" t="s">
        <v>998</v>
      </c>
      <c r="D957" s="98">
        <v>0</v>
      </c>
      <c r="E957" s="99" t="str">
        <f>IFERROR(VLOOKUP(ROWS($C$4:C957),$B$4:$C$1385,2,0),"")</f>
        <v>33.19.Z Naprawa i konserwacja pozostałego sprzętu i wyposażenia (PKD 2025)</v>
      </c>
      <c r="F957" s="98">
        <v>0</v>
      </c>
      <c r="AM957" s="98">
        <f>IF(ISNUMBER(SEARCH('ankieta ESG'!$G$180,AN957)),MAX(AM$3:$AM956)+1,0)</f>
        <v>954</v>
      </c>
      <c r="AN957" s="134" t="s">
        <v>4957</v>
      </c>
      <c r="AO957" s="98">
        <v>0</v>
      </c>
      <c r="AP957" s="99" t="str">
        <f>IFERROR(VLOOKUP(ROWS($AN$4:AN957),$AM$4:$AN$2337,2,0),"")</f>
        <v>Lipce Reymontowskie (pow. skierniewicki, woj. łódzkie)</v>
      </c>
      <c r="AQ957" s="98">
        <v>0</v>
      </c>
      <c r="AR957" s="98">
        <f>IF(ISNUMBER(SEARCH('ankieta ESG'!$G$181,AS957)),MAX($AR$3:AR956)+1,0)</f>
        <v>954</v>
      </c>
      <c r="AS957" s="134" t="s">
        <v>4957</v>
      </c>
      <c r="AT957" s="98">
        <v>0</v>
      </c>
      <c r="AU957" s="99" t="str">
        <f>IFERROR(VLOOKUP(ROWS($AS$4:AS957),$AR$4:$AS$2337,2,0),"")</f>
        <v>Lipce Reymontowskie (pow. skierniewicki, woj. łódzkie)</v>
      </c>
      <c r="AV957" s="98">
        <v>0</v>
      </c>
      <c r="AW957" s="98">
        <f>IF(ISNUMBER(SEARCH('ankieta ESG'!$G$182,AX957)),MAX($AW$3:AW956)+1,0)</f>
        <v>954</v>
      </c>
      <c r="AX957" s="134" t="s">
        <v>4957</v>
      </c>
      <c r="AY957" s="98">
        <v>0</v>
      </c>
      <c r="AZ957" s="99" t="str">
        <f>IFERROR(VLOOKUP(ROWS($AX$4:AX957),$AW$4:$AX$2337,2,0),"")</f>
        <v>Lipce Reymontowskie (pow. skierniewicki, woj. łódzkie)</v>
      </c>
      <c r="BA957" s="98">
        <v>0</v>
      </c>
      <c r="BB957" s="98">
        <f>IF(ISNUMBER(SEARCH('ankieta ESG'!$G$183,BC957)),MAX($BB$3:BB956)+1,0)</f>
        <v>954</v>
      </c>
      <c r="BC957" s="134" t="s">
        <v>4957</v>
      </c>
      <c r="BD957" s="98">
        <v>0</v>
      </c>
      <c r="BE957" s="99" t="str">
        <f>IFERROR(VLOOKUP(ROWS($BC$4:BC957),$BB$4:$BC$2337,2,0),"")</f>
        <v>Lipce Reymontowskie (pow. skierniewicki, woj. łódzkie)</v>
      </c>
      <c r="BF957" s="98">
        <v>0</v>
      </c>
      <c r="BG957" s="98">
        <f>IF(ISNUMBER(SEARCH('ankieta ESG'!$G$184,BH957)),MAX($BG$3:BG956)+1,0)</f>
        <v>954</v>
      </c>
      <c r="BH957" s="134" t="s">
        <v>4957</v>
      </c>
      <c r="BI957" s="98">
        <v>0</v>
      </c>
      <c r="BJ957" s="99" t="str">
        <f>IFERROR(VLOOKUP(ROWS($BH$4:BH957),$BG$4:$BH$2337,2,0),"")</f>
        <v>Lipce Reymontowskie (pow. skierniewicki, woj. łódzkie)</v>
      </c>
      <c r="BK957" s="98">
        <v>0</v>
      </c>
      <c r="BL957" s="98">
        <f>IF(ISNUMBER(SEARCH('ankieta ESG'!$G$185,BM957)),MAX($BL$3:BL956)+1,0)</f>
        <v>954</v>
      </c>
      <c r="BM957" s="134" t="s">
        <v>4957</v>
      </c>
      <c r="BN957" s="98">
        <v>0</v>
      </c>
      <c r="BO957" s="99" t="str">
        <f>IFERROR(VLOOKUP(ROWS($BM$4:BM957),$BL$4:$BM$2337,2,0),"")</f>
        <v>Lipce Reymontowskie (pow. skierniewicki, woj. łódzkie)</v>
      </c>
      <c r="BP957" s="98">
        <v>0</v>
      </c>
      <c r="BQ957" s="98">
        <f>IF(ISNUMBER(SEARCH('ankieta ESG'!$G$186,BR957)),MAX($BQ$3:BQ956)+1,0)</f>
        <v>954</v>
      </c>
      <c r="BR957" s="134" t="s">
        <v>4957</v>
      </c>
      <c r="BS957" s="98">
        <v>0</v>
      </c>
      <c r="BT957" s="99" t="str">
        <f>IFERROR(VLOOKUP(ROWS($BR$4:BR957),$BQ$4:$BR$2337,2,0),"")</f>
        <v>Lipce Reymontowskie (pow. skierniewicki, woj. łódzkie)</v>
      </c>
      <c r="BU957" s="98">
        <v>0</v>
      </c>
      <c r="BV957" s="98">
        <f>IF(ISNUMBER(SEARCH('ankieta ESG'!$G$187,BW957)),MAX($BV$3:BV956)+1,0)</f>
        <v>954</v>
      </c>
      <c r="BW957" s="134" t="s">
        <v>4957</v>
      </c>
      <c r="BX957" s="98">
        <v>0</v>
      </c>
      <c r="BY957" s="99" t="str">
        <f>IFERROR(VLOOKUP(ROWS($BW$4:BW957),$BV$4:$BW$2337,2,0),"")</f>
        <v>Lipce Reymontowskie (pow. skierniewicki, woj. łódzkie)</v>
      </c>
      <c r="BZ957" s="98">
        <v>0</v>
      </c>
      <c r="CA957" s="98">
        <f>IF(ISNUMBER(SEARCH('ankieta ESG'!$G$188,CB957)),MAX($CA$3:CA956)+1,0)</f>
        <v>954</v>
      </c>
      <c r="CB957" s="134" t="s">
        <v>4957</v>
      </c>
      <c r="CC957" s="98">
        <v>0</v>
      </c>
      <c r="CD957" s="99" t="str">
        <f>IFERROR(VLOOKUP(ROWS($CB$4:CB957),$CA$4:$CB$2337,2,0),"")</f>
        <v>Lipce Reymontowskie (pow. skierniewicki, woj. łódzkie)</v>
      </c>
      <c r="CE957" s="98">
        <v>0</v>
      </c>
      <c r="CF957" s="98">
        <f>IF(ISNUMBER(SEARCH('ankieta ESG'!$G$189,CG957)),MAX($CF$3:CF956)+1,0)</f>
        <v>954</v>
      </c>
      <c r="CG957" s="134" t="s">
        <v>4957</v>
      </c>
      <c r="CH957" s="98">
        <v>0</v>
      </c>
      <c r="CI957" s="99" t="str">
        <f>IFERROR(VLOOKUP(ROWS($CG$4:CG957),$CF$4:$CG$2337,2,0),"")</f>
        <v>Lipce Reymontowskie (pow. skierniewicki, woj. łódzkie)</v>
      </c>
      <c r="CJ957" s="98">
        <v>0</v>
      </c>
    </row>
    <row r="958" spans="2:88">
      <c r="B958" s="98">
        <f>IF(ISNUMBER(SEARCH('ankieta ESG'!$E$11,C958)),MAX(B$3:$B957)+1,0)</f>
        <v>955</v>
      </c>
      <c r="C958" s="99" t="s">
        <v>999</v>
      </c>
      <c r="D958" s="98">
        <v>0</v>
      </c>
      <c r="E958" s="99" t="str">
        <f>IFERROR(VLOOKUP(ROWS($C$4:C958),$B$4:$C$1385,2,0),"")</f>
        <v>33.20.Z Instalowanie maszyn przemysłowych, sprzętu i wyposażenia (PKD 2025)</v>
      </c>
      <c r="F958" s="98">
        <v>0</v>
      </c>
      <c r="AM958" s="98">
        <f>IF(ISNUMBER(SEARCH('ankieta ESG'!$G$180,AN958)),MAX(AM$3:$AM957)+1,0)</f>
        <v>955</v>
      </c>
      <c r="AN958" s="134" t="s">
        <v>4958</v>
      </c>
      <c r="AO958" s="98">
        <v>0</v>
      </c>
      <c r="AP958" s="99" t="str">
        <f>IFERROR(VLOOKUP(ROWS($AN$4:AN958),$AM$4:$AN$2337,2,0),"")</f>
        <v>Lipiany (pow. pyrzycki, woj. zachodniopomorskie)</v>
      </c>
      <c r="AQ958" s="98">
        <v>0</v>
      </c>
      <c r="AR958" s="98">
        <f>IF(ISNUMBER(SEARCH('ankieta ESG'!$G$181,AS958)),MAX($AR$3:AR957)+1,0)</f>
        <v>955</v>
      </c>
      <c r="AS958" s="134" t="s">
        <v>4958</v>
      </c>
      <c r="AT958" s="98">
        <v>0</v>
      </c>
      <c r="AU958" s="99" t="str">
        <f>IFERROR(VLOOKUP(ROWS($AS$4:AS958),$AR$4:$AS$2337,2,0),"")</f>
        <v>Lipiany (pow. pyrzycki, woj. zachodniopomorskie)</v>
      </c>
      <c r="AV958" s="98">
        <v>0</v>
      </c>
      <c r="AW958" s="98">
        <f>IF(ISNUMBER(SEARCH('ankieta ESG'!$G$182,AX958)),MAX($AW$3:AW957)+1,0)</f>
        <v>955</v>
      </c>
      <c r="AX958" s="134" t="s">
        <v>4958</v>
      </c>
      <c r="AY958" s="98">
        <v>0</v>
      </c>
      <c r="AZ958" s="99" t="str">
        <f>IFERROR(VLOOKUP(ROWS($AX$4:AX958),$AW$4:$AX$2337,2,0),"")</f>
        <v>Lipiany (pow. pyrzycki, woj. zachodniopomorskie)</v>
      </c>
      <c r="BA958" s="98">
        <v>0</v>
      </c>
      <c r="BB958" s="98">
        <f>IF(ISNUMBER(SEARCH('ankieta ESG'!$G$183,BC958)),MAX($BB$3:BB957)+1,0)</f>
        <v>955</v>
      </c>
      <c r="BC958" s="134" t="s">
        <v>4958</v>
      </c>
      <c r="BD958" s="98">
        <v>0</v>
      </c>
      <c r="BE958" s="99" t="str">
        <f>IFERROR(VLOOKUP(ROWS($BC$4:BC958),$BB$4:$BC$2337,2,0),"")</f>
        <v>Lipiany (pow. pyrzycki, woj. zachodniopomorskie)</v>
      </c>
      <c r="BF958" s="98">
        <v>0</v>
      </c>
      <c r="BG958" s="98">
        <f>IF(ISNUMBER(SEARCH('ankieta ESG'!$G$184,BH958)),MAX($BG$3:BG957)+1,0)</f>
        <v>955</v>
      </c>
      <c r="BH958" s="134" t="s">
        <v>4958</v>
      </c>
      <c r="BI958" s="98">
        <v>0</v>
      </c>
      <c r="BJ958" s="99" t="str">
        <f>IFERROR(VLOOKUP(ROWS($BH$4:BH958),$BG$4:$BH$2337,2,0),"")</f>
        <v>Lipiany (pow. pyrzycki, woj. zachodniopomorskie)</v>
      </c>
      <c r="BK958" s="98">
        <v>0</v>
      </c>
      <c r="BL958" s="98">
        <f>IF(ISNUMBER(SEARCH('ankieta ESG'!$G$185,BM958)),MAX($BL$3:BL957)+1,0)</f>
        <v>955</v>
      </c>
      <c r="BM958" s="134" t="s">
        <v>4958</v>
      </c>
      <c r="BN958" s="98">
        <v>0</v>
      </c>
      <c r="BO958" s="99" t="str">
        <f>IFERROR(VLOOKUP(ROWS($BM$4:BM958),$BL$4:$BM$2337,2,0),"")</f>
        <v>Lipiany (pow. pyrzycki, woj. zachodniopomorskie)</v>
      </c>
      <c r="BP958" s="98">
        <v>0</v>
      </c>
      <c r="BQ958" s="98">
        <f>IF(ISNUMBER(SEARCH('ankieta ESG'!$G$186,BR958)),MAX($BQ$3:BQ957)+1,0)</f>
        <v>955</v>
      </c>
      <c r="BR958" s="134" t="s">
        <v>4958</v>
      </c>
      <c r="BS958" s="98">
        <v>0</v>
      </c>
      <c r="BT958" s="99" t="str">
        <f>IFERROR(VLOOKUP(ROWS($BR$4:BR958),$BQ$4:$BR$2337,2,0),"")</f>
        <v>Lipiany (pow. pyrzycki, woj. zachodniopomorskie)</v>
      </c>
      <c r="BU958" s="98">
        <v>0</v>
      </c>
      <c r="BV958" s="98">
        <f>IF(ISNUMBER(SEARCH('ankieta ESG'!$G$187,BW958)),MAX($BV$3:BV957)+1,0)</f>
        <v>955</v>
      </c>
      <c r="BW958" s="134" t="s">
        <v>4958</v>
      </c>
      <c r="BX958" s="98">
        <v>0</v>
      </c>
      <c r="BY958" s="99" t="str">
        <f>IFERROR(VLOOKUP(ROWS($BW$4:BW958),$BV$4:$BW$2337,2,0),"")</f>
        <v>Lipiany (pow. pyrzycki, woj. zachodniopomorskie)</v>
      </c>
      <c r="BZ958" s="98">
        <v>0</v>
      </c>
      <c r="CA958" s="98">
        <f>IF(ISNUMBER(SEARCH('ankieta ESG'!$G$188,CB958)),MAX($CA$3:CA957)+1,0)</f>
        <v>955</v>
      </c>
      <c r="CB958" s="134" t="s">
        <v>4958</v>
      </c>
      <c r="CC958" s="98">
        <v>0</v>
      </c>
      <c r="CD958" s="99" t="str">
        <f>IFERROR(VLOOKUP(ROWS($CB$4:CB958),$CA$4:$CB$2337,2,0),"")</f>
        <v>Lipiany (pow. pyrzycki, woj. zachodniopomorskie)</v>
      </c>
      <c r="CE958" s="98">
        <v>0</v>
      </c>
      <c r="CF958" s="98">
        <f>IF(ISNUMBER(SEARCH('ankieta ESG'!$G$189,CG958)),MAX($CF$3:CF957)+1,0)</f>
        <v>955</v>
      </c>
      <c r="CG958" s="134" t="s">
        <v>4958</v>
      </c>
      <c r="CH958" s="98">
        <v>0</v>
      </c>
      <c r="CI958" s="99" t="str">
        <f>IFERROR(VLOOKUP(ROWS($CG$4:CG958),$CF$4:$CG$2337,2,0),"")</f>
        <v>Lipiany (pow. pyrzycki, woj. zachodniopomorskie)</v>
      </c>
      <c r="CJ958" s="98">
        <v>0</v>
      </c>
    </row>
    <row r="959" spans="2:88">
      <c r="B959" s="98">
        <f>IF(ISNUMBER(SEARCH('ankieta ESG'!$E$11,C959)),MAX(B$3:$B958)+1,0)</f>
        <v>956</v>
      </c>
      <c r="C959" s="99" t="s">
        <v>1000</v>
      </c>
      <c r="D959" s="98">
        <v>0</v>
      </c>
      <c r="E959" s="99" t="str">
        <f>IFERROR(VLOOKUP(ROWS($C$4:C959),$B$4:$C$1385,2,0),"")</f>
        <v>35.11.Z Wytwarzanie energii elektrycznej ze źródeł nieodnawialnych (PKD 2025)</v>
      </c>
      <c r="F959" s="98">
        <v>0</v>
      </c>
      <c r="AM959" s="98">
        <f>IF(ISNUMBER(SEARCH('ankieta ESG'!$G$180,AN959)),MAX(AM$3:$AM958)+1,0)</f>
        <v>956</v>
      </c>
      <c r="AN959" s="134" t="s">
        <v>4959</v>
      </c>
      <c r="AO959" s="98">
        <v>0</v>
      </c>
      <c r="AP959" s="99" t="str">
        <f>IFERROR(VLOOKUP(ROWS($AN$4:AN959),$AM$4:$AN$2337,2,0),"")</f>
        <v>Lipie (pow. kłobucki, woj. śląskie)</v>
      </c>
      <c r="AQ959" s="98">
        <v>0</v>
      </c>
      <c r="AR959" s="98">
        <f>IF(ISNUMBER(SEARCH('ankieta ESG'!$G$181,AS959)),MAX($AR$3:AR958)+1,0)</f>
        <v>956</v>
      </c>
      <c r="AS959" s="134" t="s">
        <v>4959</v>
      </c>
      <c r="AT959" s="98">
        <v>0</v>
      </c>
      <c r="AU959" s="99" t="str">
        <f>IFERROR(VLOOKUP(ROWS($AS$4:AS959),$AR$4:$AS$2337,2,0),"")</f>
        <v>Lipie (pow. kłobucki, woj. śląskie)</v>
      </c>
      <c r="AV959" s="98">
        <v>0</v>
      </c>
      <c r="AW959" s="98">
        <f>IF(ISNUMBER(SEARCH('ankieta ESG'!$G$182,AX959)),MAX($AW$3:AW958)+1,0)</f>
        <v>956</v>
      </c>
      <c r="AX959" s="134" t="s">
        <v>4959</v>
      </c>
      <c r="AY959" s="98">
        <v>0</v>
      </c>
      <c r="AZ959" s="99" t="str">
        <f>IFERROR(VLOOKUP(ROWS($AX$4:AX959),$AW$4:$AX$2337,2,0),"")</f>
        <v>Lipie (pow. kłobucki, woj. śląskie)</v>
      </c>
      <c r="BA959" s="98">
        <v>0</v>
      </c>
      <c r="BB959" s="98">
        <f>IF(ISNUMBER(SEARCH('ankieta ESG'!$G$183,BC959)),MAX($BB$3:BB958)+1,0)</f>
        <v>956</v>
      </c>
      <c r="BC959" s="134" t="s">
        <v>4959</v>
      </c>
      <c r="BD959" s="98">
        <v>0</v>
      </c>
      <c r="BE959" s="99" t="str">
        <f>IFERROR(VLOOKUP(ROWS($BC$4:BC959),$BB$4:$BC$2337,2,0),"")</f>
        <v>Lipie (pow. kłobucki, woj. śląskie)</v>
      </c>
      <c r="BF959" s="98">
        <v>0</v>
      </c>
      <c r="BG959" s="98">
        <f>IF(ISNUMBER(SEARCH('ankieta ESG'!$G$184,BH959)),MAX($BG$3:BG958)+1,0)</f>
        <v>956</v>
      </c>
      <c r="BH959" s="134" t="s">
        <v>4959</v>
      </c>
      <c r="BI959" s="98">
        <v>0</v>
      </c>
      <c r="BJ959" s="99" t="str">
        <f>IFERROR(VLOOKUP(ROWS($BH$4:BH959),$BG$4:$BH$2337,2,0),"")</f>
        <v>Lipie (pow. kłobucki, woj. śląskie)</v>
      </c>
      <c r="BK959" s="98">
        <v>0</v>
      </c>
      <c r="BL959" s="98">
        <f>IF(ISNUMBER(SEARCH('ankieta ESG'!$G$185,BM959)),MAX($BL$3:BL958)+1,0)</f>
        <v>956</v>
      </c>
      <c r="BM959" s="134" t="s">
        <v>4959</v>
      </c>
      <c r="BN959" s="98">
        <v>0</v>
      </c>
      <c r="BO959" s="99" t="str">
        <f>IFERROR(VLOOKUP(ROWS($BM$4:BM959),$BL$4:$BM$2337,2,0),"")</f>
        <v>Lipie (pow. kłobucki, woj. śląskie)</v>
      </c>
      <c r="BP959" s="98">
        <v>0</v>
      </c>
      <c r="BQ959" s="98">
        <f>IF(ISNUMBER(SEARCH('ankieta ESG'!$G$186,BR959)),MAX($BQ$3:BQ958)+1,0)</f>
        <v>956</v>
      </c>
      <c r="BR959" s="134" t="s">
        <v>4959</v>
      </c>
      <c r="BS959" s="98">
        <v>0</v>
      </c>
      <c r="BT959" s="99" t="str">
        <f>IFERROR(VLOOKUP(ROWS($BR$4:BR959),$BQ$4:$BR$2337,2,0),"")</f>
        <v>Lipie (pow. kłobucki, woj. śląskie)</v>
      </c>
      <c r="BU959" s="98">
        <v>0</v>
      </c>
      <c r="BV959" s="98">
        <f>IF(ISNUMBER(SEARCH('ankieta ESG'!$G$187,BW959)),MAX($BV$3:BV958)+1,0)</f>
        <v>956</v>
      </c>
      <c r="BW959" s="134" t="s">
        <v>4959</v>
      </c>
      <c r="BX959" s="98">
        <v>0</v>
      </c>
      <c r="BY959" s="99" t="str">
        <f>IFERROR(VLOOKUP(ROWS($BW$4:BW959),$BV$4:$BW$2337,2,0),"")</f>
        <v>Lipie (pow. kłobucki, woj. śląskie)</v>
      </c>
      <c r="BZ959" s="98">
        <v>0</v>
      </c>
      <c r="CA959" s="98">
        <f>IF(ISNUMBER(SEARCH('ankieta ESG'!$G$188,CB959)),MAX($CA$3:CA958)+1,0)</f>
        <v>956</v>
      </c>
      <c r="CB959" s="134" t="s">
        <v>4959</v>
      </c>
      <c r="CC959" s="98">
        <v>0</v>
      </c>
      <c r="CD959" s="99" t="str">
        <f>IFERROR(VLOOKUP(ROWS($CB$4:CB959),$CA$4:$CB$2337,2,0),"")</f>
        <v>Lipie (pow. kłobucki, woj. śląskie)</v>
      </c>
      <c r="CE959" s="98">
        <v>0</v>
      </c>
      <c r="CF959" s="98">
        <f>IF(ISNUMBER(SEARCH('ankieta ESG'!$G$189,CG959)),MAX($CF$3:CF958)+1,0)</f>
        <v>956</v>
      </c>
      <c r="CG959" s="134" t="s">
        <v>4959</v>
      </c>
      <c r="CH959" s="98">
        <v>0</v>
      </c>
      <c r="CI959" s="99" t="str">
        <f>IFERROR(VLOOKUP(ROWS($CG$4:CG959),$CF$4:$CG$2337,2,0),"")</f>
        <v>Lipie (pow. kłobucki, woj. śląskie)</v>
      </c>
      <c r="CJ959" s="98">
        <v>0</v>
      </c>
    </row>
    <row r="960" spans="2:88">
      <c r="B960" s="98">
        <f>IF(ISNUMBER(SEARCH('ankieta ESG'!$E$11,C960)),MAX(B$3:$B959)+1,0)</f>
        <v>957</v>
      </c>
      <c r="C960" s="99" t="s">
        <v>1001</v>
      </c>
      <c r="D960" s="98">
        <v>0</v>
      </c>
      <c r="E960" s="99" t="str">
        <f>IFERROR(VLOOKUP(ROWS($C$4:C960),$B$4:$C$1385,2,0),"")</f>
        <v>35.12.A Energetyka wiatrowa (PKD 2025)</v>
      </c>
      <c r="F960" s="98">
        <v>0</v>
      </c>
      <c r="AM960" s="98">
        <f>IF(ISNUMBER(SEARCH('ankieta ESG'!$G$180,AN960)),MAX(AM$3:$AM959)+1,0)</f>
        <v>957</v>
      </c>
      <c r="AN960" s="134" t="s">
        <v>4960</v>
      </c>
      <c r="AO960" s="98">
        <v>0</v>
      </c>
      <c r="AP960" s="99" t="str">
        <f>IFERROR(VLOOKUP(ROWS($AN$4:AN960),$AM$4:$AN$2337,2,0),"")</f>
        <v>Lipinki (pow. gorlicki, woj. małopolskie)</v>
      </c>
      <c r="AQ960" s="98">
        <v>0</v>
      </c>
      <c r="AR960" s="98">
        <f>IF(ISNUMBER(SEARCH('ankieta ESG'!$G$181,AS960)),MAX($AR$3:AR959)+1,0)</f>
        <v>957</v>
      </c>
      <c r="AS960" s="134" t="s">
        <v>4960</v>
      </c>
      <c r="AT960" s="98">
        <v>0</v>
      </c>
      <c r="AU960" s="99" t="str">
        <f>IFERROR(VLOOKUP(ROWS($AS$4:AS960),$AR$4:$AS$2337,2,0),"")</f>
        <v>Lipinki (pow. gorlicki, woj. małopolskie)</v>
      </c>
      <c r="AV960" s="98">
        <v>0</v>
      </c>
      <c r="AW960" s="98">
        <f>IF(ISNUMBER(SEARCH('ankieta ESG'!$G$182,AX960)),MAX($AW$3:AW959)+1,0)</f>
        <v>957</v>
      </c>
      <c r="AX960" s="134" t="s">
        <v>4960</v>
      </c>
      <c r="AY960" s="98">
        <v>0</v>
      </c>
      <c r="AZ960" s="99" t="str">
        <f>IFERROR(VLOOKUP(ROWS($AX$4:AX960),$AW$4:$AX$2337,2,0),"")</f>
        <v>Lipinki (pow. gorlicki, woj. małopolskie)</v>
      </c>
      <c r="BA960" s="98">
        <v>0</v>
      </c>
      <c r="BB960" s="98">
        <f>IF(ISNUMBER(SEARCH('ankieta ESG'!$G$183,BC960)),MAX($BB$3:BB959)+1,0)</f>
        <v>957</v>
      </c>
      <c r="BC960" s="134" t="s">
        <v>4960</v>
      </c>
      <c r="BD960" s="98">
        <v>0</v>
      </c>
      <c r="BE960" s="99" t="str">
        <f>IFERROR(VLOOKUP(ROWS($BC$4:BC960),$BB$4:$BC$2337,2,0),"")</f>
        <v>Lipinki (pow. gorlicki, woj. małopolskie)</v>
      </c>
      <c r="BF960" s="98">
        <v>0</v>
      </c>
      <c r="BG960" s="98">
        <f>IF(ISNUMBER(SEARCH('ankieta ESG'!$G$184,BH960)),MAX($BG$3:BG959)+1,0)</f>
        <v>957</v>
      </c>
      <c r="BH960" s="134" t="s">
        <v>4960</v>
      </c>
      <c r="BI960" s="98">
        <v>0</v>
      </c>
      <c r="BJ960" s="99" t="str">
        <f>IFERROR(VLOOKUP(ROWS($BH$4:BH960),$BG$4:$BH$2337,2,0),"")</f>
        <v>Lipinki (pow. gorlicki, woj. małopolskie)</v>
      </c>
      <c r="BK960" s="98">
        <v>0</v>
      </c>
      <c r="BL960" s="98">
        <f>IF(ISNUMBER(SEARCH('ankieta ESG'!$G$185,BM960)),MAX($BL$3:BL959)+1,0)</f>
        <v>957</v>
      </c>
      <c r="BM960" s="134" t="s">
        <v>4960</v>
      </c>
      <c r="BN960" s="98">
        <v>0</v>
      </c>
      <c r="BO960" s="99" t="str">
        <f>IFERROR(VLOOKUP(ROWS($BM$4:BM960),$BL$4:$BM$2337,2,0),"")</f>
        <v>Lipinki (pow. gorlicki, woj. małopolskie)</v>
      </c>
      <c r="BP960" s="98">
        <v>0</v>
      </c>
      <c r="BQ960" s="98">
        <f>IF(ISNUMBER(SEARCH('ankieta ESG'!$G$186,BR960)),MAX($BQ$3:BQ959)+1,0)</f>
        <v>957</v>
      </c>
      <c r="BR960" s="134" t="s">
        <v>4960</v>
      </c>
      <c r="BS960" s="98">
        <v>0</v>
      </c>
      <c r="BT960" s="99" t="str">
        <f>IFERROR(VLOOKUP(ROWS($BR$4:BR960),$BQ$4:$BR$2337,2,0),"")</f>
        <v>Lipinki (pow. gorlicki, woj. małopolskie)</v>
      </c>
      <c r="BU960" s="98">
        <v>0</v>
      </c>
      <c r="BV960" s="98">
        <f>IF(ISNUMBER(SEARCH('ankieta ESG'!$G$187,BW960)),MAX($BV$3:BV959)+1,0)</f>
        <v>957</v>
      </c>
      <c r="BW960" s="134" t="s">
        <v>4960</v>
      </c>
      <c r="BX960" s="98">
        <v>0</v>
      </c>
      <c r="BY960" s="99" t="str">
        <f>IFERROR(VLOOKUP(ROWS($BW$4:BW960),$BV$4:$BW$2337,2,0),"")</f>
        <v>Lipinki (pow. gorlicki, woj. małopolskie)</v>
      </c>
      <c r="BZ960" s="98">
        <v>0</v>
      </c>
      <c r="CA960" s="98">
        <f>IF(ISNUMBER(SEARCH('ankieta ESG'!$G$188,CB960)),MAX($CA$3:CA959)+1,0)</f>
        <v>957</v>
      </c>
      <c r="CB960" s="134" t="s">
        <v>4960</v>
      </c>
      <c r="CC960" s="98">
        <v>0</v>
      </c>
      <c r="CD960" s="99" t="str">
        <f>IFERROR(VLOOKUP(ROWS($CB$4:CB960),$CA$4:$CB$2337,2,0),"")</f>
        <v>Lipinki (pow. gorlicki, woj. małopolskie)</v>
      </c>
      <c r="CE960" s="98">
        <v>0</v>
      </c>
      <c r="CF960" s="98">
        <f>IF(ISNUMBER(SEARCH('ankieta ESG'!$G$189,CG960)),MAX($CF$3:CF959)+1,0)</f>
        <v>957</v>
      </c>
      <c r="CG960" s="134" t="s">
        <v>4960</v>
      </c>
      <c r="CH960" s="98">
        <v>0</v>
      </c>
      <c r="CI960" s="99" t="str">
        <f>IFERROR(VLOOKUP(ROWS($CG$4:CG960),$CF$4:$CG$2337,2,0),"")</f>
        <v>Lipinki (pow. gorlicki, woj. małopolskie)</v>
      </c>
      <c r="CJ960" s="98">
        <v>0</v>
      </c>
    </row>
    <row r="961" spans="2:88">
      <c r="B961" s="98">
        <f>IF(ISNUMBER(SEARCH('ankieta ESG'!$E$11,C961)),MAX(B$3:$B960)+1,0)</f>
        <v>958</v>
      </c>
      <c r="C961" s="99" t="s">
        <v>1002</v>
      </c>
      <c r="D961" s="98">
        <v>0</v>
      </c>
      <c r="E961" s="99" t="str">
        <f>IFERROR(VLOOKUP(ROWS($C$4:C961),$B$4:$C$1385,2,0),"")</f>
        <v>35.12.B Energetyka słoneczna (PKD 2025)</v>
      </c>
      <c r="F961" s="98">
        <v>0</v>
      </c>
      <c r="AM961" s="98">
        <f>IF(ISNUMBER(SEARCH('ankieta ESG'!$G$180,AN961)),MAX(AM$3:$AM960)+1,0)</f>
        <v>958</v>
      </c>
      <c r="AN961" s="134" t="s">
        <v>4961</v>
      </c>
      <c r="AO961" s="98">
        <v>0</v>
      </c>
      <c r="AP961" s="99" t="str">
        <f>IFERROR(VLOOKUP(ROWS($AN$4:AN961),$AM$4:$AN$2337,2,0),"")</f>
        <v>Lipinki Łużyckie (pow. żarski, woj. lubuskie)</v>
      </c>
      <c r="AQ961" s="98">
        <v>0</v>
      </c>
      <c r="AR961" s="98">
        <f>IF(ISNUMBER(SEARCH('ankieta ESG'!$G$181,AS961)),MAX($AR$3:AR960)+1,0)</f>
        <v>958</v>
      </c>
      <c r="AS961" s="134" t="s">
        <v>4961</v>
      </c>
      <c r="AT961" s="98">
        <v>0</v>
      </c>
      <c r="AU961" s="99" t="str">
        <f>IFERROR(VLOOKUP(ROWS($AS$4:AS961),$AR$4:$AS$2337,2,0),"")</f>
        <v>Lipinki Łużyckie (pow. żarski, woj. lubuskie)</v>
      </c>
      <c r="AV961" s="98">
        <v>0</v>
      </c>
      <c r="AW961" s="98">
        <f>IF(ISNUMBER(SEARCH('ankieta ESG'!$G$182,AX961)),MAX($AW$3:AW960)+1,0)</f>
        <v>958</v>
      </c>
      <c r="AX961" s="134" t="s">
        <v>4961</v>
      </c>
      <c r="AY961" s="98">
        <v>0</v>
      </c>
      <c r="AZ961" s="99" t="str">
        <f>IFERROR(VLOOKUP(ROWS($AX$4:AX961),$AW$4:$AX$2337,2,0),"")</f>
        <v>Lipinki Łużyckie (pow. żarski, woj. lubuskie)</v>
      </c>
      <c r="BA961" s="98">
        <v>0</v>
      </c>
      <c r="BB961" s="98">
        <f>IF(ISNUMBER(SEARCH('ankieta ESG'!$G$183,BC961)),MAX($BB$3:BB960)+1,0)</f>
        <v>958</v>
      </c>
      <c r="BC961" s="134" t="s">
        <v>4961</v>
      </c>
      <c r="BD961" s="98">
        <v>0</v>
      </c>
      <c r="BE961" s="99" t="str">
        <f>IFERROR(VLOOKUP(ROWS($BC$4:BC961),$BB$4:$BC$2337,2,0),"")</f>
        <v>Lipinki Łużyckie (pow. żarski, woj. lubuskie)</v>
      </c>
      <c r="BF961" s="98">
        <v>0</v>
      </c>
      <c r="BG961" s="98">
        <f>IF(ISNUMBER(SEARCH('ankieta ESG'!$G$184,BH961)),MAX($BG$3:BG960)+1,0)</f>
        <v>958</v>
      </c>
      <c r="BH961" s="134" t="s">
        <v>4961</v>
      </c>
      <c r="BI961" s="98">
        <v>0</v>
      </c>
      <c r="BJ961" s="99" t="str">
        <f>IFERROR(VLOOKUP(ROWS($BH$4:BH961),$BG$4:$BH$2337,2,0),"")</f>
        <v>Lipinki Łużyckie (pow. żarski, woj. lubuskie)</v>
      </c>
      <c r="BK961" s="98">
        <v>0</v>
      </c>
      <c r="BL961" s="98">
        <f>IF(ISNUMBER(SEARCH('ankieta ESG'!$G$185,BM961)),MAX($BL$3:BL960)+1,0)</f>
        <v>958</v>
      </c>
      <c r="BM961" s="134" t="s">
        <v>4961</v>
      </c>
      <c r="BN961" s="98">
        <v>0</v>
      </c>
      <c r="BO961" s="99" t="str">
        <f>IFERROR(VLOOKUP(ROWS($BM$4:BM961),$BL$4:$BM$2337,2,0),"")</f>
        <v>Lipinki Łużyckie (pow. żarski, woj. lubuskie)</v>
      </c>
      <c r="BP961" s="98">
        <v>0</v>
      </c>
      <c r="BQ961" s="98">
        <f>IF(ISNUMBER(SEARCH('ankieta ESG'!$G$186,BR961)),MAX($BQ$3:BQ960)+1,0)</f>
        <v>958</v>
      </c>
      <c r="BR961" s="134" t="s">
        <v>4961</v>
      </c>
      <c r="BS961" s="98">
        <v>0</v>
      </c>
      <c r="BT961" s="99" t="str">
        <f>IFERROR(VLOOKUP(ROWS($BR$4:BR961),$BQ$4:$BR$2337,2,0),"")</f>
        <v>Lipinki Łużyckie (pow. żarski, woj. lubuskie)</v>
      </c>
      <c r="BU961" s="98">
        <v>0</v>
      </c>
      <c r="BV961" s="98">
        <f>IF(ISNUMBER(SEARCH('ankieta ESG'!$G$187,BW961)),MAX($BV$3:BV960)+1,0)</f>
        <v>958</v>
      </c>
      <c r="BW961" s="134" t="s">
        <v>4961</v>
      </c>
      <c r="BX961" s="98">
        <v>0</v>
      </c>
      <c r="BY961" s="99" t="str">
        <f>IFERROR(VLOOKUP(ROWS($BW$4:BW961),$BV$4:$BW$2337,2,0),"")</f>
        <v>Lipinki Łużyckie (pow. żarski, woj. lubuskie)</v>
      </c>
      <c r="BZ961" s="98">
        <v>0</v>
      </c>
      <c r="CA961" s="98">
        <f>IF(ISNUMBER(SEARCH('ankieta ESG'!$G$188,CB961)),MAX($CA$3:CA960)+1,0)</f>
        <v>958</v>
      </c>
      <c r="CB961" s="134" t="s">
        <v>4961</v>
      </c>
      <c r="CC961" s="98">
        <v>0</v>
      </c>
      <c r="CD961" s="99" t="str">
        <f>IFERROR(VLOOKUP(ROWS($CB$4:CB961),$CA$4:$CB$2337,2,0),"")</f>
        <v>Lipinki Łużyckie (pow. żarski, woj. lubuskie)</v>
      </c>
      <c r="CE961" s="98">
        <v>0</v>
      </c>
      <c r="CF961" s="98">
        <f>IF(ISNUMBER(SEARCH('ankieta ESG'!$G$189,CG961)),MAX($CF$3:CF960)+1,0)</f>
        <v>958</v>
      </c>
      <c r="CG961" s="134" t="s">
        <v>4961</v>
      </c>
      <c r="CH961" s="98">
        <v>0</v>
      </c>
      <c r="CI961" s="99" t="str">
        <f>IFERROR(VLOOKUP(ROWS($CG$4:CG961),$CF$4:$CG$2337,2,0),"")</f>
        <v>Lipinki Łużyckie (pow. żarski, woj. lubuskie)</v>
      </c>
      <c r="CJ961" s="98">
        <v>0</v>
      </c>
    </row>
    <row r="962" spans="2:88">
      <c r="B962" s="98">
        <f>IF(ISNUMBER(SEARCH('ankieta ESG'!$E$11,C962)),MAX(B$3:$B961)+1,0)</f>
        <v>959</v>
      </c>
      <c r="C962" s="99" t="s">
        <v>1003</v>
      </c>
      <c r="D962" s="98">
        <v>0</v>
      </c>
      <c r="E962" s="99" t="str">
        <f>IFERROR(VLOOKUP(ROWS($C$4:C962),$B$4:$C$1385,2,0),"")</f>
        <v>35.12.C Energetyka geotermalna (PKD 2025)</v>
      </c>
      <c r="F962" s="98">
        <v>0</v>
      </c>
      <c r="AM962" s="98">
        <f>IF(ISNUMBER(SEARCH('ankieta ESG'!$G$180,AN962)),MAX(AM$3:$AM961)+1,0)</f>
        <v>959</v>
      </c>
      <c r="AN962" s="134" t="s">
        <v>4962</v>
      </c>
      <c r="AO962" s="98">
        <v>0</v>
      </c>
      <c r="AP962" s="99" t="str">
        <f>IFERROR(VLOOKUP(ROWS($AN$4:AN962),$AM$4:$AN$2337,2,0),"")</f>
        <v>Lipka (pow. złotowski, woj. wielkopolskie)</v>
      </c>
      <c r="AQ962" s="98">
        <v>0</v>
      </c>
      <c r="AR962" s="98">
        <f>IF(ISNUMBER(SEARCH('ankieta ESG'!$G$181,AS962)),MAX($AR$3:AR961)+1,0)</f>
        <v>959</v>
      </c>
      <c r="AS962" s="134" t="s">
        <v>4962</v>
      </c>
      <c r="AT962" s="98">
        <v>0</v>
      </c>
      <c r="AU962" s="99" t="str">
        <f>IFERROR(VLOOKUP(ROWS($AS$4:AS962),$AR$4:$AS$2337,2,0),"")</f>
        <v>Lipka (pow. złotowski, woj. wielkopolskie)</v>
      </c>
      <c r="AV962" s="98">
        <v>0</v>
      </c>
      <c r="AW962" s="98">
        <f>IF(ISNUMBER(SEARCH('ankieta ESG'!$G$182,AX962)),MAX($AW$3:AW961)+1,0)</f>
        <v>959</v>
      </c>
      <c r="AX962" s="134" t="s">
        <v>4962</v>
      </c>
      <c r="AY962" s="98">
        <v>0</v>
      </c>
      <c r="AZ962" s="99" t="str">
        <f>IFERROR(VLOOKUP(ROWS($AX$4:AX962),$AW$4:$AX$2337,2,0),"")</f>
        <v>Lipka (pow. złotowski, woj. wielkopolskie)</v>
      </c>
      <c r="BA962" s="98">
        <v>0</v>
      </c>
      <c r="BB962" s="98">
        <f>IF(ISNUMBER(SEARCH('ankieta ESG'!$G$183,BC962)),MAX($BB$3:BB961)+1,0)</f>
        <v>959</v>
      </c>
      <c r="BC962" s="134" t="s">
        <v>4962</v>
      </c>
      <c r="BD962" s="98">
        <v>0</v>
      </c>
      <c r="BE962" s="99" t="str">
        <f>IFERROR(VLOOKUP(ROWS($BC$4:BC962),$BB$4:$BC$2337,2,0),"")</f>
        <v>Lipka (pow. złotowski, woj. wielkopolskie)</v>
      </c>
      <c r="BF962" s="98">
        <v>0</v>
      </c>
      <c r="BG962" s="98">
        <f>IF(ISNUMBER(SEARCH('ankieta ESG'!$G$184,BH962)),MAX($BG$3:BG961)+1,0)</f>
        <v>959</v>
      </c>
      <c r="BH962" s="134" t="s">
        <v>4962</v>
      </c>
      <c r="BI962" s="98">
        <v>0</v>
      </c>
      <c r="BJ962" s="99" t="str">
        <f>IFERROR(VLOOKUP(ROWS($BH$4:BH962),$BG$4:$BH$2337,2,0),"")</f>
        <v>Lipka (pow. złotowski, woj. wielkopolskie)</v>
      </c>
      <c r="BK962" s="98">
        <v>0</v>
      </c>
      <c r="BL962" s="98">
        <f>IF(ISNUMBER(SEARCH('ankieta ESG'!$G$185,BM962)),MAX($BL$3:BL961)+1,0)</f>
        <v>959</v>
      </c>
      <c r="BM962" s="134" t="s">
        <v>4962</v>
      </c>
      <c r="BN962" s="98">
        <v>0</v>
      </c>
      <c r="BO962" s="99" t="str">
        <f>IFERROR(VLOOKUP(ROWS($BM$4:BM962),$BL$4:$BM$2337,2,0),"")</f>
        <v>Lipka (pow. złotowski, woj. wielkopolskie)</v>
      </c>
      <c r="BP962" s="98">
        <v>0</v>
      </c>
      <c r="BQ962" s="98">
        <f>IF(ISNUMBER(SEARCH('ankieta ESG'!$G$186,BR962)),MAX($BQ$3:BQ961)+1,0)</f>
        <v>959</v>
      </c>
      <c r="BR962" s="134" t="s">
        <v>4962</v>
      </c>
      <c r="BS962" s="98">
        <v>0</v>
      </c>
      <c r="BT962" s="99" t="str">
        <f>IFERROR(VLOOKUP(ROWS($BR$4:BR962),$BQ$4:$BR$2337,2,0),"")</f>
        <v>Lipka (pow. złotowski, woj. wielkopolskie)</v>
      </c>
      <c r="BU962" s="98">
        <v>0</v>
      </c>
      <c r="BV962" s="98">
        <f>IF(ISNUMBER(SEARCH('ankieta ESG'!$G$187,BW962)),MAX($BV$3:BV961)+1,0)</f>
        <v>959</v>
      </c>
      <c r="BW962" s="134" t="s">
        <v>4962</v>
      </c>
      <c r="BX962" s="98">
        <v>0</v>
      </c>
      <c r="BY962" s="99" t="str">
        <f>IFERROR(VLOOKUP(ROWS($BW$4:BW962),$BV$4:$BW$2337,2,0),"")</f>
        <v>Lipka (pow. złotowski, woj. wielkopolskie)</v>
      </c>
      <c r="BZ962" s="98">
        <v>0</v>
      </c>
      <c r="CA962" s="98">
        <f>IF(ISNUMBER(SEARCH('ankieta ESG'!$G$188,CB962)),MAX($CA$3:CA961)+1,0)</f>
        <v>959</v>
      </c>
      <c r="CB962" s="134" t="s">
        <v>4962</v>
      </c>
      <c r="CC962" s="98">
        <v>0</v>
      </c>
      <c r="CD962" s="99" t="str">
        <f>IFERROR(VLOOKUP(ROWS($CB$4:CB962),$CA$4:$CB$2337,2,0),"")</f>
        <v>Lipka (pow. złotowski, woj. wielkopolskie)</v>
      </c>
      <c r="CE962" s="98">
        <v>0</v>
      </c>
      <c r="CF962" s="98">
        <f>IF(ISNUMBER(SEARCH('ankieta ESG'!$G$189,CG962)),MAX($CF$3:CF961)+1,0)</f>
        <v>959</v>
      </c>
      <c r="CG962" s="134" t="s">
        <v>4962</v>
      </c>
      <c r="CH962" s="98">
        <v>0</v>
      </c>
      <c r="CI962" s="99" t="str">
        <f>IFERROR(VLOOKUP(ROWS($CG$4:CG962),$CF$4:$CG$2337,2,0),"")</f>
        <v>Lipka (pow. złotowski, woj. wielkopolskie)</v>
      </c>
      <c r="CJ962" s="98">
        <v>0</v>
      </c>
    </row>
    <row r="963" spans="2:88">
      <c r="B963" s="98">
        <f>IF(ISNUMBER(SEARCH('ankieta ESG'!$E$11,C963)),MAX(B$3:$B962)+1,0)</f>
        <v>960</v>
      </c>
      <c r="C963" s="99" t="s">
        <v>1004</v>
      </c>
      <c r="D963" s="98">
        <v>0</v>
      </c>
      <c r="E963" s="99" t="str">
        <f>IFERROR(VLOOKUP(ROWS($C$4:C963),$B$4:$C$1385,2,0),"")</f>
        <v>35.12.D Energetyka biogazowa (PKD 2025)</v>
      </c>
      <c r="F963" s="98">
        <v>0</v>
      </c>
      <c r="AM963" s="98">
        <f>IF(ISNUMBER(SEARCH('ankieta ESG'!$G$180,AN963)),MAX(AM$3:$AM962)+1,0)</f>
        <v>960</v>
      </c>
      <c r="AN963" s="134" t="s">
        <v>4963</v>
      </c>
      <c r="AO963" s="98">
        <v>0</v>
      </c>
      <c r="AP963" s="99" t="str">
        <f>IFERROR(VLOOKUP(ROWS($AN$4:AN963),$AM$4:$AN$2337,2,0),"")</f>
        <v>Lipnica (pow. bytowski, woj. pomorskie)</v>
      </c>
      <c r="AQ963" s="98">
        <v>0</v>
      </c>
      <c r="AR963" s="98">
        <f>IF(ISNUMBER(SEARCH('ankieta ESG'!$G$181,AS963)),MAX($AR$3:AR962)+1,0)</f>
        <v>960</v>
      </c>
      <c r="AS963" s="134" t="s">
        <v>4963</v>
      </c>
      <c r="AT963" s="98">
        <v>0</v>
      </c>
      <c r="AU963" s="99" t="str">
        <f>IFERROR(VLOOKUP(ROWS($AS$4:AS963),$AR$4:$AS$2337,2,0),"")</f>
        <v>Lipnica (pow. bytowski, woj. pomorskie)</v>
      </c>
      <c r="AV963" s="98">
        <v>0</v>
      </c>
      <c r="AW963" s="98">
        <f>IF(ISNUMBER(SEARCH('ankieta ESG'!$G$182,AX963)),MAX($AW$3:AW962)+1,0)</f>
        <v>960</v>
      </c>
      <c r="AX963" s="134" t="s">
        <v>4963</v>
      </c>
      <c r="AY963" s="98">
        <v>0</v>
      </c>
      <c r="AZ963" s="99" t="str">
        <f>IFERROR(VLOOKUP(ROWS($AX$4:AX963),$AW$4:$AX$2337,2,0),"")</f>
        <v>Lipnica (pow. bytowski, woj. pomorskie)</v>
      </c>
      <c r="BA963" s="98">
        <v>0</v>
      </c>
      <c r="BB963" s="98">
        <f>IF(ISNUMBER(SEARCH('ankieta ESG'!$G$183,BC963)),MAX($BB$3:BB962)+1,0)</f>
        <v>960</v>
      </c>
      <c r="BC963" s="134" t="s">
        <v>4963</v>
      </c>
      <c r="BD963" s="98">
        <v>0</v>
      </c>
      <c r="BE963" s="99" t="str">
        <f>IFERROR(VLOOKUP(ROWS($BC$4:BC963),$BB$4:$BC$2337,2,0),"")</f>
        <v>Lipnica (pow. bytowski, woj. pomorskie)</v>
      </c>
      <c r="BF963" s="98">
        <v>0</v>
      </c>
      <c r="BG963" s="98">
        <f>IF(ISNUMBER(SEARCH('ankieta ESG'!$G$184,BH963)),MAX($BG$3:BG962)+1,0)</f>
        <v>960</v>
      </c>
      <c r="BH963" s="134" t="s">
        <v>4963</v>
      </c>
      <c r="BI963" s="98">
        <v>0</v>
      </c>
      <c r="BJ963" s="99" t="str">
        <f>IFERROR(VLOOKUP(ROWS($BH$4:BH963),$BG$4:$BH$2337,2,0),"")</f>
        <v>Lipnica (pow. bytowski, woj. pomorskie)</v>
      </c>
      <c r="BK963" s="98">
        <v>0</v>
      </c>
      <c r="BL963" s="98">
        <f>IF(ISNUMBER(SEARCH('ankieta ESG'!$G$185,BM963)),MAX($BL$3:BL962)+1,0)</f>
        <v>960</v>
      </c>
      <c r="BM963" s="134" t="s">
        <v>4963</v>
      </c>
      <c r="BN963" s="98">
        <v>0</v>
      </c>
      <c r="BO963" s="99" t="str">
        <f>IFERROR(VLOOKUP(ROWS($BM$4:BM963),$BL$4:$BM$2337,2,0),"")</f>
        <v>Lipnica (pow. bytowski, woj. pomorskie)</v>
      </c>
      <c r="BP963" s="98">
        <v>0</v>
      </c>
      <c r="BQ963" s="98">
        <f>IF(ISNUMBER(SEARCH('ankieta ESG'!$G$186,BR963)),MAX($BQ$3:BQ962)+1,0)</f>
        <v>960</v>
      </c>
      <c r="BR963" s="134" t="s">
        <v>4963</v>
      </c>
      <c r="BS963" s="98">
        <v>0</v>
      </c>
      <c r="BT963" s="99" t="str">
        <f>IFERROR(VLOOKUP(ROWS($BR$4:BR963),$BQ$4:$BR$2337,2,0),"")</f>
        <v>Lipnica (pow. bytowski, woj. pomorskie)</v>
      </c>
      <c r="BU963" s="98">
        <v>0</v>
      </c>
      <c r="BV963" s="98">
        <f>IF(ISNUMBER(SEARCH('ankieta ESG'!$G$187,BW963)),MAX($BV$3:BV962)+1,0)</f>
        <v>960</v>
      </c>
      <c r="BW963" s="134" t="s">
        <v>4963</v>
      </c>
      <c r="BX963" s="98">
        <v>0</v>
      </c>
      <c r="BY963" s="99" t="str">
        <f>IFERROR(VLOOKUP(ROWS($BW$4:BW963),$BV$4:$BW$2337,2,0),"")</f>
        <v>Lipnica (pow. bytowski, woj. pomorskie)</v>
      </c>
      <c r="BZ963" s="98">
        <v>0</v>
      </c>
      <c r="CA963" s="98">
        <f>IF(ISNUMBER(SEARCH('ankieta ESG'!$G$188,CB963)),MAX($CA$3:CA962)+1,0)</f>
        <v>960</v>
      </c>
      <c r="CB963" s="134" t="s">
        <v>4963</v>
      </c>
      <c r="CC963" s="98">
        <v>0</v>
      </c>
      <c r="CD963" s="99" t="str">
        <f>IFERROR(VLOOKUP(ROWS($CB$4:CB963),$CA$4:$CB$2337,2,0),"")</f>
        <v>Lipnica (pow. bytowski, woj. pomorskie)</v>
      </c>
      <c r="CE963" s="98">
        <v>0</v>
      </c>
      <c r="CF963" s="98">
        <f>IF(ISNUMBER(SEARCH('ankieta ESG'!$G$189,CG963)),MAX($CF$3:CF962)+1,0)</f>
        <v>960</v>
      </c>
      <c r="CG963" s="134" t="s">
        <v>4963</v>
      </c>
      <c r="CH963" s="98">
        <v>0</v>
      </c>
      <c r="CI963" s="99" t="str">
        <f>IFERROR(VLOOKUP(ROWS($CG$4:CG963),$CF$4:$CG$2337,2,0),"")</f>
        <v>Lipnica (pow. bytowski, woj. pomorskie)</v>
      </c>
      <c r="CJ963" s="98">
        <v>0</v>
      </c>
    </row>
    <row r="964" spans="2:88">
      <c r="B964" s="98">
        <f>IF(ISNUMBER(SEARCH('ankieta ESG'!$E$11,C964)),MAX(B$3:$B963)+1,0)</f>
        <v>961</v>
      </c>
      <c r="C964" s="99" t="s">
        <v>1005</v>
      </c>
      <c r="D964" s="98">
        <v>0</v>
      </c>
      <c r="E964" s="99" t="str">
        <f>IFERROR(VLOOKUP(ROWS($C$4:C964),$B$4:$C$1385,2,0),"")</f>
        <v>35.12.E Energetyka wodna (PKD 2025)</v>
      </c>
      <c r="F964" s="98">
        <v>0</v>
      </c>
      <c r="AM964" s="98">
        <f>IF(ISNUMBER(SEARCH('ankieta ESG'!$G$180,AN964)),MAX(AM$3:$AM963)+1,0)</f>
        <v>961</v>
      </c>
      <c r="AN964" s="134" t="s">
        <v>4964</v>
      </c>
      <c r="AO964" s="98">
        <v>0</v>
      </c>
      <c r="AP964" s="99" t="str">
        <f>IFERROR(VLOOKUP(ROWS($AN$4:AN964),$AM$4:$AN$2337,2,0),"")</f>
        <v>Lipnica Murowana (pow. bocheński, woj. małopolskie)</v>
      </c>
      <c r="AQ964" s="98">
        <v>0</v>
      </c>
      <c r="AR964" s="98">
        <f>IF(ISNUMBER(SEARCH('ankieta ESG'!$G$181,AS964)),MAX($AR$3:AR963)+1,0)</f>
        <v>961</v>
      </c>
      <c r="AS964" s="134" t="s">
        <v>4964</v>
      </c>
      <c r="AT964" s="98">
        <v>0</v>
      </c>
      <c r="AU964" s="99" t="str">
        <f>IFERROR(VLOOKUP(ROWS($AS$4:AS964),$AR$4:$AS$2337,2,0),"")</f>
        <v>Lipnica Murowana (pow. bocheński, woj. małopolskie)</v>
      </c>
      <c r="AV964" s="98">
        <v>0</v>
      </c>
      <c r="AW964" s="98">
        <f>IF(ISNUMBER(SEARCH('ankieta ESG'!$G$182,AX964)),MAX($AW$3:AW963)+1,0)</f>
        <v>961</v>
      </c>
      <c r="AX964" s="134" t="s">
        <v>4964</v>
      </c>
      <c r="AY964" s="98">
        <v>0</v>
      </c>
      <c r="AZ964" s="99" t="str">
        <f>IFERROR(VLOOKUP(ROWS($AX$4:AX964),$AW$4:$AX$2337,2,0),"")</f>
        <v>Lipnica Murowana (pow. bocheński, woj. małopolskie)</v>
      </c>
      <c r="BA964" s="98">
        <v>0</v>
      </c>
      <c r="BB964" s="98">
        <f>IF(ISNUMBER(SEARCH('ankieta ESG'!$G$183,BC964)),MAX($BB$3:BB963)+1,0)</f>
        <v>961</v>
      </c>
      <c r="BC964" s="134" t="s">
        <v>4964</v>
      </c>
      <c r="BD964" s="98">
        <v>0</v>
      </c>
      <c r="BE964" s="99" t="str">
        <f>IFERROR(VLOOKUP(ROWS($BC$4:BC964),$BB$4:$BC$2337,2,0),"")</f>
        <v>Lipnica Murowana (pow. bocheński, woj. małopolskie)</v>
      </c>
      <c r="BF964" s="98">
        <v>0</v>
      </c>
      <c r="BG964" s="98">
        <f>IF(ISNUMBER(SEARCH('ankieta ESG'!$G$184,BH964)),MAX($BG$3:BG963)+1,0)</f>
        <v>961</v>
      </c>
      <c r="BH964" s="134" t="s">
        <v>4964</v>
      </c>
      <c r="BI964" s="98">
        <v>0</v>
      </c>
      <c r="BJ964" s="99" t="str">
        <f>IFERROR(VLOOKUP(ROWS($BH$4:BH964),$BG$4:$BH$2337,2,0),"")</f>
        <v>Lipnica Murowana (pow. bocheński, woj. małopolskie)</v>
      </c>
      <c r="BK964" s="98">
        <v>0</v>
      </c>
      <c r="BL964" s="98">
        <f>IF(ISNUMBER(SEARCH('ankieta ESG'!$G$185,BM964)),MAX($BL$3:BL963)+1,0)</f>
        <v>961</v>
      </c>
      <c r="BM964" s="134" t="s">
        <v>4964</v>
      </c>
      <c r="BN964" s="98">
        <v>0</v>
      </c>
      <c r="BO964" s="99" t="str">
        <f>IFERROR(VLOOKUP(ROWS($BM$4:BM964),$BL$4:$BM$2337,2,0),"")</f>
        <v>Lipnica Murowana (pow. bocheński, woj. małopolskie)</v>
      </c>
      <c r="BP964" s="98">
        <v>0</v>
      </c>
      <c r="BQ964" s="98">
        <f>IF(ISNUMBER(SEARCH('ankieta ESG'!$G$186,BR964)),MAX($BQ$3:BQ963)+1,0)</f>
        <v>961</v>
      </c>
      <c r="BR964" s="134" t="s">
        <v>4964</v>
      </c>
      <c r="BS964" s="98">
        <v>0</v>
      </c>
      <c r="BT964" s="99" t="str">
        <f>IFERROR(VLOOKUP(ROWS($BR$4:BR964),$BQ$4:$BR$2337,2,0),"")</f>
        <v>Lipnica Murowana (pow. bocheński, woj. małopolskie)</v>
      </c>
      <c r="BU964" s="98">
        <v>0</v>
      </c>
      <c r="BV964" s="98">
        <f>IF(ISNUMBER(SEARCH('ankieta ESG'!$G$187,BW964)),MAX($BV$3:BV963)+1,0)</f>
        <v>961</v>
      </c>
      <c r="BW964" s="134" t="s">
        <v>4964</v>
      </c>
      <c r="BX964" s="98">
        <v>0</v>
      </c>
      <c r="BY964" s="99" t="str">
        <f>IFERROR(VLOOKUP(ROWS($BW$4:BW964),$BV$4:$BW$2337,2,0),"")</f>
        <v>Lipnica Murowana (pow. bocheński, woj. małopolskie)</v>
      </c>
      <c r="BZ964" s="98">
        <v>0</v>
      </c>
      <c r="CA964" s="98">
        <f>IF(ISNUMBER(SEARCH('ankieta ESG'!$G$188,CB964)),MAX($CA$3:CA963)+1,0)</f>
        <v>961</v>
      </c>
      <c r="CB964" s="134" t="s">
        <v>4964</v>
      </c>
      <c r="CC964" s="98">
        <v>0</v>
      </c>
      <c r="CD964" s="99" t="str">
        <f>IFERROR(VLOOKUP(ROWS($CB$4:CB964),$CA$4:$CB$2337,2,0),"")</f>
        <v>Lipnica Murowana (pow. bocheński, woj. małopolskie)</v>
      </c>
      <c r="CE964" s="98">
        <v>0</v>
      </c>
      <c r="CF964" s="98">
        <f>IF(ISNUMBER(SEARCH('ankieta ESG'!$G$189,CG964)),MAX($CF$3:CF963)+1,0)</f>
        <v>961</v>
      </c>
      <c r="CG964" s="134" t="s">
        <v>4964</v>
      </c>
      <c r="CH964" s="98">
        <v>0</v>
      </c>
      <c r="CI964" s="99" t="str">
        <f>IFERROR(VLOOKUP(ROWS($CG$4:CG964),$CF$4:$CG$2337,2,0),"")</f>
        <v>Lipnica Murowana (pow. bocheński, woj. małopolskie)</v>
      </c>
      <c r="CJ964" s="98">
        <v>0</v>
      </c>
    </row>
    <row r="965" spans="2:88">
      <c r="B965" s="98">
        <f>IF(ISNUMBER(SEARCH('ankieta ESG'!$E$11,C965)),MAX(B$3:$B964)+1,0)</f>
        <v>962</v>
      </c>
      <c r="C965" s="99" t="s">
        <v>1006</v>
      </c>
      <c r="D965" s="98">
        <v>0</v>
      </c>
      <c r="E965" s="99" t="str">
        <f>IFERROR(VLOOKUP(ROWS($C$4:C965),$B$4:$C$1385,2,0),"")</f>
        <v>35.12.F Wytwarzanie energii elektrycznej z pozostałych źródeł odnawialnych (PKD 2025)</v>
      </c>
      <c r="F965" s="98">
        <v>0</v>
      </c>
      <c r="AM965" s="98">
        <f>IF(ISNUMBER(SEARCH('ankieta ESG'!$G$180,AN965)),MAX(AM$3:$AM964)+1,0)</f>
        <v>962</v>
      </c>
      <c r="AN965" s="134" t="s">
        <v>4965</v>
      </c>
      <c r="AO965" s="98">
        <v>0</v>
      </c>
      <c r="AP965" s="99" t="str">
        <f>IFERROR(VLOOKUP(ROWS($AN$4:AN965),$AM$4:$AN$2337,2,0),"")</f>
        <v>Lipnica Wielka (pow. nowotarski, woj. małopolskie)</v>
      </c>
      <c r="AQ965" s="98">
        <v>0</v>
      </c>
      <c r="AR965" s="98">
        <f>IF(ISNUMBER(SEARCH('ankieta ESG'!$G$181,AS965)),MAX($AR$3:AR964)+1,0)</f>
        <v>962</v>
      </c>
      <c r="AS965" s="134" t="s">
        <v>4965</v>
      </c>
      <c r="AT965" s="98">
        <v>0</v>
      </c>
      <c r="AU965" s="99" t="str">
        <f>IFERROR(VLOOKUP(ROWS($AS$4:AS965),$AR$4:$AS$2337,2,0),"")</f>
        <v>Lipnica Wielka (pow. nowotarski, woj. małopolskie)</v>
      </c>
      <c r="AV965" s="98">
        <v>0</v>
      </c>
      <c r="AW965" s="98">
        <f>IF(ISNUMBER(SEARCH('ankieta ESG'!$G$182,AX965)),MAX($AW$3:AW964)+1,0)</f>
        <v>962</v>
      </c>
      <c r="AX965" s="134" t="s">
        <v>4965</v>
      </c>
      <c r="AY965" s="98">
        <v>0</v>
      </c>
      <c r="AZ965" s="99" t="str">
        <f>IFERROR(VLOOKUP(ROWS($AX$4:AX965),$AW$4:$AX$2337,2,0),"")</f>
        <v>Lipnica Wielka (pow. nowotarski, woj. małopolskie)</v>
      </c>
      <c r="BA965" s="98">
        <v>0</v>
      </c>
      <c r="BB965" s="98">
        <f>IF(ISNUMBER(SEARCH('ankieta ESG'!$G$183,BC965)),MAX($BB$3:BB964)+1,0)</f>
        <v>962</v>
      </c>
      <c r="BC965" s="134" t="s">
        <v>4965</v>
      </c>
      <c r="BD965" s="98">
        <v>0</v>
      </c>
      <c r="BE965" s="99" t="str">
        <f>IFERROR(VLOOKUP(ROWS($BC$4:BC965),$BB$4:$BC$2337,2,0),"")</f>
        <v>Lipnica Wielka (pow. nowotarski, woj. małopolskie)</v>
      </c>
      <c r="BF965" s="98">
        <v>0</v>
      </c>
      <c r="BG965" s="98">
        <f>IF(ISNUMBER(SEARCH('ankieta ESG'!$G$184,BH965)),MAX($BG$3:BG964)+1,0)</f>
        <v>962</v>
      </c>
      <c r="BH965" s="134" t="s">
        <v>4965</v>
      </c>
      <c r="BI965" s="98">
        <v>0</v>
      </c>
      <c r="BJ965" s="99" t="str">
        <f>IFERROR(VLOOKUP(ROWS($BH$4:BH965),$BG$4:$BH$2337,2,0),"")</f>
        <v>Lipnica Wielka (pow. nowotarski, woj. małopolskie)</v>
      </c>
      <c r="BK965" s="98">
        <v>0</v>
      </c>
      <c r="BL965" s="98">
        <f>IF(ISNUMBER(SEARCH('ankieta ESG'!$G$185,BM965)),MAX($BL$3:BL964)+1,0)</f>
        <v>962</v>
      </c>
      <c r="BM965" s="134" t="s">
        <v>4965</v>
      </c>
      <c r="BN965" s="98">
        <v>0</v>
      </c>
      <c r="BO965" s="99" t="str">
        <f>IFERROR(VLOOKUP(ROWS($BM$4:BM965),$BL$4:$BM$2337,2,0),"")</f>
        <v>Lipnica Wielka (pow. nowotarski, woj. małopolskie)</v>
      </c>
      <c r="BP965" s="98">
        <v>0</v>
      </c>
      <c r="BQ965" s="98">
        <f>IF(ISNUMBER(SEARCH('ankieta ESG'!$G$186,BR965)),MAX($BQ$3:BQ964)+1,0)</f>
        <v>962</v>
      </c>
      <c r="BR965" s="134" t="s">
        <v>4965</v>
      </c>
      <c r="BS965" s="98">
        <v>0</v>
      </c>
      <c r="BT965" s="99" t="str">
        <f>IFERROR(VLOOKUP(ROWS($BR$4:BR965),$BQ$4:$BR$2337,2,0),"")</f>
        <v>Lipnica Wielka (pow. nowotarski, woj. małopolskie)</v>
      </c>
      <c r="BU965" s="98">
        <v>0</v>
      </c>
      <c r="BV965" s="98">
        <f>IF(ISNUMBER(SEARCH('ankieta ESG'!$G$187,BW965)),MAX($BV$3:BV964)+1,0)</f>
        <v>962</v>
      </c>
      <c r="BW965" s="134" t="s">
        <v>4965</v>
      </c>
      <c r="BX965" s="98">
        <v>0</v>
      </c>
      <c r="BY965" s="99" t="str">
        <f>IFERROR(VLOOKUP(ROWS($BW$4:BW965),$BV$4:$BW$2337,2,0),"")</f>
        <v>Lipnica Wielka (pow. nowotarski, woj. małopolskie)</v>
      </c>
      <c r="BZ965" s="98">
        <v>0</v>
      </c>
      <c r="CA965" s="98">
        <f>IF(ISNUMBER(SEARCH('ankieta ESG'!$G$188,CB965)),MAX($CA$3:CA964)+1,0)</f>
        <v>962</v>
      </c>
      <c r="CB965" s="134" t="s">
        <v>4965</v>
      </c>
      <c r="CC965" s="98">
        <v>0</v>
      </c>
      <c r="CD965" s="99" t="str">
        <f>IFERROR(VLOOKUP(ROWS($CB$4:CB965),$CA$4:$CB$2337,2,0),"")</f>
        <v>Lipnica Wielka (pow. nowotarski, woj. małopolskie)</v>
      </c>
      <c r="CE965" s="98">
        <v>0</v>
      </c>
      <c r="CF965" s="98">
        <f>IF(ISNUMBER(SEARCH('ankieta ESG'!$G$189,CG965)),MAX($CF$3:CF964)+1,0)</f>
        <v>962</v>
      </c>
      <c r="CG965" s="134" t="s">
        <v>4965</v>
      </c>
      <c r="CH965" s="98">
        <v>0</v>
      </c>
      <c r="CI965" s="99" t="str">
        <f>IFERROR(VLOOKUP(ROWS($CG$4:CG965),$CF$4:$CG$2337,2,0),"")</f>
        <v>Lipnica Wielka (pow. nowotarski, woj. małopolskie)</v>
      </c>
      <c r="CJ965" s="98">
        <v>0</v>
      </c>
    </row>
    <row r="966" spans="2:88">
      <c r="B966" s="98">
        <f>IF(ISNUMBER(SEARCH('ankieta ESG'!$E$11,C966)),MAX(B$3:$B965)+1,0)</f>
        <v>963</v>
      </c>
      <c r="C966" s="99" t="s">
        <v>1007</v>
      </c>
      <c r="D966" s="98">
        <v>0</v>
      </c>
      <c r="E966" s="99" t="str">
        <f>IFERROR(VLOOKUP(ROWS($C$4:C966),$B$4:$C$1385,2,0),"")</f>
        <v>35.13.Z Przesyłanie energii elektrycznej (PKD 2025)</v>
      </c>
      <c r="F966" s="98">
        <v>0</v>
      </c>
      <c r="AM966" s="98">
        <f>IF(ISNUMBER(SEARCH('ankieta ESG'!$G$180,AN966)),MAX(AM$3:$AM965)+1,0)</f>
        <v>963</v>
      </c>
      <c r="AN966" s="134" t="s">
        <v>4966</v>
      </c>
      <c r="AO966" s="98">
        <v>0</v>
      </c>
      <c r="AP966" s="99" t="str">
        <f>IFERROR(VLOOKUP(ROWS($AN$4:AN966),$AM$4:$AN$2337,2,0),"")</f>
        <v>Lipnik (pow. opatowski, woj. świętokrzyskie)</v>
      </c>
      <c r="AQ966" s="98">
        <v>0</v>
      </c>
      <c r="AR966" s="98">
        <f>IF(ISNUMBER(SEARCH('ankieta ESG'!$G$181,AS966)),MAX($AR$3:AR965)+1,0)</f>
        <v>963</v>
      </c>
      <c r="AS966" s="134" t="s">
        <v>4966</v>
      </c>
      <c r="AT966" s="98">
        <v>0</v>
      </c>
      <c r="AU966" s="99" t="str">
        <f>IFERROR(VLOOKUP(ROWS($AS$4:AS966),$AR$4:$AS$2337,2,0),"")</f>
        <v>Lipnik (pow. opatowski, woj. świętokrzyskie)</v>
      </c>
      <c r="AV966" s="98">
        <v>0</v>
      </c>
      <c r="AW966" s="98">
        <f>IF(ISNUMBER(SEARCH('ankieta ESG'!$G$182,AX966)),MAX($AW$3:AW965)+1,0)</f>
        <v>963</v>
      </c>
      <c r="AX966" s="134" t="s">
        <v>4966</v>
      </c>
      <c r="AY966" s="98">
        <v>0</v>
      </c>
      <c r="AZ966" s="99" t="str">
        <f>IFERROR(VLOOKUP(ROWS($AX$4:AX966),$AW$4:$AX$2337,2,0),"")</f>
        <v>Lipnik (pow. opatowski, woj. świętokrzyskie)</v>
      </c>
      <c r="BA966" s="98">
        <v>0</v>
      </c>
      <c r="BB966" s="98">
        <f>IF(ISNUMBER(SEARCH('ankieta ESG'!$G$183,BC966)),MAX($BB$3:BB965)+1,0)</f>
        <v>963</v>
      </c>
      <c r="BC966" s="134" t="s">
        <v>4966</v>
      </c>
      <c r="BD966" s="98">
        <v>0</v>
      </c>
      <c r="BE966" s="99" t="str">
        <f>IFERROR(VLOOKUP(ROWS($BC$4:BC966),$BB$4:$BC$2337,2,0),"")</f>
        <v>Lipnik (pow. opatowski, woj. świętokrzyskie)</v>
      </c>
      <c r="BF966" s="98">
        <v>0</v>
      </c>
      <c r="BG966" s="98">
        <f>IF(ISNUMBER(SEARCH('ankieta ESG'!$G$184,BH966)),MAX($BG$3:BG965)+1,0)</f>
        <v>963</v>
      </c>
      <c r="BH966" s="134" t="s">
        <v>4966</v>
      </c>
      <c r="BI966" s="98">
        <v>0</v>
      </c>
      <c r="BJ966" s="99" t="str">
        <f>IFERROR(VLOOKUP(ROWS($BH$4:BH966),$BG$4:$BH$2337,2,0),"")</f>
        <v>Lipnik (pow. opatowski, woj. świętokrzyskie)</v>
      </c>
      <c r="BK966" s="98">
        <v>0</v>
      </c>
      <c r="BL966" s="98">
        <f>IF(ISNUMBER(SEARCH('ankieta ESG'!$G$185,BM966)),MAX($BL$3:BL965)+1,0)</f>
        <v>963</v>
      </c>
      <c r="BM966" s="134" t="s">
        <v>4966</v>
      </c>
      <c r="BN966" s="98">
        <v>0</v>
      </c>
      <c r="BO966" s="99" t="str">
        <f>IFERROR(VLOOKUP(ROWS($BM$4:BM966),$BL$4:$BM$2337,2,0),"")</f>
        <v>Lipnik (pow. opatowski, woj. świętokrzyskie)</v>
      </c>
      <c r="BP966" s="98">
        <v>0</v>
      </c>
      <c r="BQ966" s="98">
        <f>IF(ISNUMBER(SEARCH('ankieta ESG'!$G$186,BR966)),MAX($BQ$3:BQ965)+1,0)</f>
        <v>963</v>
      </c>
      <c r="BR966" s="134" t="s">
        <v>4966</v>
      </c>
      <c r="BS966" s="98">
        <v>0</v>
      </c>
      <c r="BT966" s="99" t="str">
        <f>IFERROR(VLOOKUP(ROWS($BR$4:BR966),$BQ$4:$BR$2337,2,0),"")</f>
        <v>Lipnik (pow. opatowski, woj. świętokrzyskie)</v>
      </c>
      <c r="BU966" s="98">
        <v>0</v>
      </c>
      <c r="BV966" s="98">
        <f>IF(ISNUMBER(SEARCH('ankieta ESG'!$G$187,BW966)),MAX($BV$3:BV965)+1,0)</f>
        <v>963</v>
      </c>
      <c r="BW966" s="134" t="s">
        <v>4966</v>
      </c>
      <c r="BX966" s="98">
        <v>0</v>
      </c>
      <c r="BY966" s="99" t="str">
        <f>IFERROR(VLOOKUP(ROWS($BW$4:BW966),$BV$4:$BW$2337,2,0),"")</f>
        <v>Lipnik (pow. opatowski, woj. świętokrzyskie)</v>
      </c>
      <c r="BZ966" s="98">
        <v>0</v>
      </c>
      <c r="CA966" s="98">
        <f>IF(ISNUMBER(SEARCH('ankieta ESG'!$G$188,CB966)),MAX($CA$3:CA965)+1,0)</f>
        <v>963</v>
      </c>
      <c r="CB966" s="134" t="s">
        <v>4966</v>
      </c>
      <c r="CC966" s="98">
        <v>0</v>
      </c>
      <c r="CD966" s="99" t="str">
        <f>IFERROR(VLOOKUP(ROWS($CB$4:CB966),$CA$4:$CB$2337,2,0),"")</f>
        <v>Lipnik (pow. opatowski, woj. świętokrzyskie)</v>
      </c>
      <c r="CE966" s="98">
        <v>0</v>
      </c>
      <c r="CF966" s="98">
        <f>IF(ISNUMBER(SEARCH('ankieta ESG'!$G$189,CG966)),MAX($CF$3:CF965)+1,0)</f>
        <v>963</v>
      </c>
      <c r="CG966" s="134" t="s">
        <v>4966</v>
      </c>
      <c r="CH966" s="98">
        <v>0</v>
      </c>
      <c r="CI966" s="99" t="str">
        <f>IFERROR(VLOOKUP(ROWS($CG$4:CG966),$CF$4:$CG$2337,2,0),"")</f>
        <v>Lipnik (pow. opatowski, woj. świętokrzyskie)</v>
      </c>
      <c r="CJ966" s="98">
        <v>0</v>
      </c>
    </row>
    <row r="967" spans="2:88">
      <c r="B967" s="98">
        <f>IF(ISNUMBER(SEARCH('ankieta ESG'!$E$11,C967)),MAX(B$3:$B966)+1,0)</f>
        <v>964</v>
      </c>
      <c r="C967" s="99" t="s">
        <v>1008</v>
      </c>
      <c r="D967" s="98">
        <v>0</v>
      </c>
      <c r="E967" s="99" t="str">
        <f>IFERROR(VLOOKUP(ROWS($C$4:C967),$B$4:$C$1385,2,0),"")</f>
        <v>35.14.Z Dystrybucja energii elektrycznej (PKD 2025)</v>
      </c>
      <c r="F967" s="98">
        <v>0</v>
      </c>
      <c r="AM967" s="98">
        <f>IF(ISNUMBER(SEARCH('ankieta ESG'!$G$180,AN967)),MAX(AM$3:$AM966)+1,0)</f>
        <v>964</v>
      </c>
      <c r="AN967" s="134" t="s">
        <v>4967</v>
      </c>
      <c r="AO967" s="98">
        <v>0</v>
      </c>
      <c r="AP967" s="99" t="str">
        <f>IFERROR(VLOOKUP(ROWS($AN$4:AN967),$AM$4:$AN$2337,2,0),"")</f>
        <v>Lipno (pow. leszczyński, woj. wielkopolskie)</v>
      </c>
      <c r="AQ967" s="98">
        <v>0</v>
      </c>
      <c r="AR967" s="98">
        <f>IF(ISNUMBER(SEARCH('ankieta ESG'!$G$181,AS967)),MAX($AR$3:AR966)+1,0)</f>
        <v>964</v>
      </c>
      <c r="AS967" s="134" t="s">
        <v>4967</v>
      </c>
      <c r="AT967" s="98">
        <v>0</v>
      </c>
      <c r="AU967" s="99" t="str">
        <f>IFERROR(VLOOKUP(ROWS($AS$4:AS967),$AR$4:$AS$2337,2,0),"")</f>
        <v>Lipno (pow. leszczyński, woj. wielkopolskie)</v>
      </c>
      <c r="AV967" s="98">
        <v>0</v>
      </c>
      <c r="AW967" s="98">
        <f>IF(ISNUMBER(SEARCH('ankieta ESG'!$G$182,AX967)),MAX($AW$3:AW966)+1,0)</f>
        <v>964</v>
      </c>
      <c r="AX967" s="134" t="s">
        <v>4967</v>
      </c>
      <c r="AY967" s="98">
        <v>0</v>
      </c>
      <c r="AZ967" s="99" t="str">
        <f>IFERROR(VLOOKUP(ROWS($AX$4:AX967),$AW$4:$AX$2337,2,0),"")</f>
        <v>Lipno (pow. leszczyński, woj. wielkopolskie)</v>
      </c>
      <c r="BA967" s="98">
        <v>0</v>
      </c>
      <c r="BB967" s="98">
        <f>IF(ISNUMBER(SEARCH('ankieta ESG'!$G$183,BC967)),MAX($BB$3:BB966)+1,0)</f>
        <v>964</v>
      </c>
      <c r="BC967" s="134" t="s">
        <v>4967</v>
      </c>
      <c r="BD967" s="98">
        <v>0</v>
      </c>
      <c r="BE967" s="99" t="str">
        <f>IFERROR(VLOOKUP(ROWS($BC$4:BC967),$BB$4:$BC$2337,2,0),"")</f>
        <v>Lipno (pow. leszczyński, woj. wielkopolskie)</v>
      </c>
      <c r="BF967" s="98">
        <v>0</v>
      </c>
      <c r="BG967" s="98">
        <f>IF(ISNUMBER(SEARCH('ankieta ESG'!$G$184,BH967)),MAX($BG$3:BG966)+1,0)</f>
        <v>964</v>
      </c>
      <c r="BH967" s="134" t="s">
        <v>4967</v>
      </c>
      <c r="BI967" s="98">
        <v>0</v>
      </c>
      <c r="BJ967" s="99" t="str">
        <f>IFERROR(VLOOKUP(ROWS($BH$4:BH967),$BG$4:$BH$2337,2,0),"")</f>
        <v>Lipno (pow. leszczyński, woj. wielkopolskie)</v>
      </c>
      <c r="BK967" s="98">
        <v>0</v>
      </c>
      <c r="BL967" s="98">
        <f>IF(ISNUMBER(SEARCH('ankieta ESG'!$G$185,BM967)),MAX($BL$3:BL966)+1,0)</f>
        <v>964</v>
      </c>
      <c r="BM967" s="134" t="s">
        <v>4967</v>
      </c>
      <c r="BN967" s="98">
        <v>0</v>
      </c>
      <c r="BO967" s="99" t="str">
        <f>IFERROR(VLOOKUP(ROWS($BM$4:BM967),$BL$4:$BM$2337,2,0),"")</f>
        <v>Lipno (pow. leszczyński, woj. wielkopolskie)</v>
      </c>
      <c r="BP967" s="98">
        <v>0</v>
      </c>
      <c r="BQ967" s="98">
        <f>IF(ISNUMBER(SEARCH('ankieta ESG'!$G$186,BR967)),MAX($BQ$3:BQ966)+1,0)</f>
        <v>964</v>
      </c>
      <c r="BR967" s="134" t="s">
        <v>4967</v>
      </c>
      <c r="BS967" s="98">
        <v>0</v>
      </c>
      <c r="BT967" s="99" t="str">
        <f>IFERROR(VLOOKUP(ROWS($BR$4:BR967),$BQ$4:$BR$2337,2,0),"")</f>
        <v>Lipno (pow. leszczyński, woj. wielkopolskie)</v>
      </c>
      <c r="BU967" s="98">
        <v>0</v>
      </c>
      <c r="BV967" s="98">
        <f>IF(ISNUMBER(SEARCH('ankieta ESG'!$G$187,BW967)),MAX($BV$3:BV966)+1,0)</f>
        <v>964</v>
      </c>
      <c r="BW967" s="134" t="s">
        <v>4967</v>
      </c>
      <c r="BX967" s="98">
        <v>0</v>
      </c>
      <c r="BY967" s="99" t="str">
        <f>IFERROR(VLOOKUP(ROWS($BW$4:BW967),$BV$4:$BW$2337,2,0),"")</f>
        <v>Lipno (pow. leszczyński, woj. wielkopolskie)</v>
      </c>
      <c r="BZ967" s="98">
        <v>0</v>
      </c>
      <c r="CA967" s="98">
        <f>IF(ISNUMBER(SEARCH('ankieta ESG'!$G$188,CB967)),MAX($CA$3:CA966)+1,0)</f>
        <v>964</v>
      </c>
      <c r="CB967" s="134" t="s">
        <v>4967</v>
      </c>
      <c r="CC967" s="98">
        <v>0</v>
      </c>
      <c r="CD967" s="99" t="str">
        <f>IFERROR(VLOOKUP(ROWS($CB$4:CB967),$CA$4:$CB$2337,2,0),"")</f>
        <v>Lipno (pow. leszczyński, woj. wielkopolskie)</v>
      </c>
      <c r="CE967" s="98">
        <v>0</v>
      </c>
      <c r="CF967" s="98">
        <f>IF(ISNUMBER(SEARCH('ankieta ESG'!$G$189,CG967)),MAX($CF$3:CF966)+1,0)</f>
        <v>964</v>
      </c>
      <c r="CG967" s="134" t="s">
        <v>4967</v>
      </c>
      <c r="CH967" s="98">
        <v>0</v>
      </c>
      <c r="CI967" s="99" t="str">
        <f>IFERROR(VLOOKUP(ROWS($CG$4:CG967),$CF$4:$CG$2337,2,0),"")</f>
        <v>Lipno (pow. leszczyński, woj. wielkopolskie)</v>
      </c>
      <c r="CJ967" s="98">
        <v>0</v>
      </c>
    </row>
    <row r="968" spans="2:88">
      <c r="B968" s="98">
        <f>IF(ISNUMBER(SEARCH('ankieta ESG'!$E$11,C968)),MAX(B$3:$B967)+1,0)</f>
        <v>965</v>
      </c>
      <c r="C968" s="99" t="s">
        <v>1009</v>
      </c>
      <c r="D968" s="98">
        <v>0</v>
      </c>
      <c r="E968" s="99" t="str">
        <f>IFERROR(VLOOKUP(ROWS($C$4:C968),$B$4:$C$1385,2,0),"")</f>
        <v>35.15.Z Handel energią elektryczną (PKD 2025)</v>
      </c>
      <c r="F968" s="98">
        <v>0</v>
      </c>
      <c r="AM968" s="98">
        <f>IF(ISNUMBER(SEARCH('ankieta ESG'!$G$180,AN968)),MAX(AM$3:$AM967)+1,0)</f>
        <v>965</v>
      </c>
      <c r="AN968" s="134" t="s">
        <v>4968</v>
      </c>
      <c r="AO968" s="98">
        <v>0</v>
      </c>
      <c r="AP968" s="99" t="str">
        <f>IFERROR(VLOOKUP(ROWS($AN$4:AN968),$AM$4:$AN$2337,2,0),"")</f>
        <v>Lipno (pow. lipnowski, woj. kujawsko-pomorskie)</v>
      </c>
      <c r="AQ968" s="98">
        <v>0</v>
      </c>
      <c r="AR968" s="98">
        <f>IF(ISNUMBER(SEARCH('ankieta ESG'!$G$181,AS968)),MAX($AR$3:AR967)+1,0)</f>
        <v>965</v>
      </c>
      <c r="AS968" s="134" t="s">
        <v>4968</v>
      </c>
      <c r="AT968" s="98">
        <v>0</v>
      </c>
      <c r="AU968" s="99" t="str">
        <f>IFERROR(VLOOKUP(ROWS($AS$4:AS968),$AR$4:$AS$2337,2,0),"")</f>
        <v>Lipno (pow. lipnowski, woj. kujawsko-pomorskie)</v>
      </c>
      <c r="AV968" s="98">
        <v>0</v>
      </c>
      <c r="AW968" s="98">
        <f>IF(ISNUMBER(SEARCH('ankieta ESG'!$G$182,AX968)),MAX($AW$3:AW967)+1,0)</f>
        <v>965</v>
      </c>
      <c r="AX968" s="134" t="s">
        <v>4968</v>
      </c>
      <c r="AY968" s="98">
        <v>0</v>
      </c>
      <c r="AZ968" s="99" t="str">
        <f>IFERROR(VLOOKUP(ROWS($AX$4:AX968),$AW$4:$AX$2337,2,0),"")</f>
        <v>Lipno (pow. lipnowski, woj. kujawsko-pomorskie)</v>
      </c>
      <c r="BA968" s="98">
        <v>0</v>
      </c>
      <c r="BB968" s="98">
        <f>IF(ISNUMBER(SEARCH('ankieta ESG'!$G$183,BC968)),MAX($BB$3:BB967)+1,0)</f>
        <v>965</v>
      </c>
      <c r="BC968" s="134" t="s">
        <v>4968</v>
      </c>
      <c r="BD968" s="98">
        <v>0</v>
      </c>
      <c r="BE968" s="99" t="str">
        <f>IFERROR(VLOOKUP(ROWS($BC$4:BC968),$BB$4:$BC$2337,2,0),"")</f>
        <v>Lipno (pow. lipnowski, woj. kujawsko-pomorskie)</v>
      </c>
      <c r="BF968" s="98">
        <v>0</v>
      </c>
      <c r="BG968" s="98">
        <f>IF(ISNUMBER(SEARCH('ankieta ESG'!$G$184,BH968)),MAX($BG$3:BG967)+1,0)</f>
        <v>965</v>
      </c>
      <c r="BH968" s="134" t="s">
        <v>4968</v>
      </c>
      <c r="BI968" s="98">
        <v>0</v>
      </c>
      <c r="BJ968" s="99" t="str">
        <f>IFERROR(VLOOKUP(ROWS($BH$4:BH968),$BG$4:$BH$2337,2,0),"")</f>
        <v>Lipno (pow. lipnowski, woj. kujawsko-pomorskie)</v>
      </c>
      <c r="BK968" s="98">
        <v>0</v>
      </c>
      <c r="BL968" s="98">
        <f>IF(ISNUMBER(SEARCH('ankieta ESG'!$G$185,BM968)),MAX($BL$3:BL967)+1,0)</f>
        <v>965</v>
      </c>
      <c r="BM968" s="134" t="s">
        <v>4968</v>
      </c>
      <c r="BN968" s="98">
        <v>0</v>
      </c>
      <c r="BO968" s="99" t="str">
        <f>IFERROR(VLOOKUP(ROWS($BM$4:BM968),$BL$4:$BM$2337,2,0),"")</f>
        <v>Lipno (pow. lipnowski, woj. kujawsko-pomorskie)</v>
      </c>
      <c r="BP968" s="98">
        <v>0</v>
      </c>
      <c r="BQ968" s="98">
        <f>IF(ISNUMBER(SEARCH('ankieta ESG'!$G$186,BR968)),MAX($BQ$3:BQ967)+1,0)</f>
        <v>965</v>
      </c>
      <c r="BR968" s="134" t="s">
        <v>4968</v>
      </c>
      <c r="BS968" s="98">
        <v>0</v>
      </c>
      <c r="BT968" s="99" t="str">
        <f>IFERROR(VLOOKUP(ROWS($BR$4:BR968),$BQ$4:$BR$2337,2,0),"")</f>
        <v>Lipno (pow. lipnowski, woj. kujawsko-pomorskie)</v>
      </c>
      <c r="BU968" s="98">
        <v>0</v>
      </c>
      <c r="BV968" s="98">
        <f>IF(ISNUMBER(SEARCH('ankieta ESG'!$G$187,BW968)),MAX($BV$3:BV967)+1,0)</f>
        <v>965</v>
      </c>
      <c r="BW968" s="134" t="s">
        <v>4968</v>
      </c>
      <c r="BX968" s="98">
        <v>0</v>
      </c>
      <c r="BY968" s="99" t="str">
        <f>IFERROR(VLOOKUP(ROWS($BW$4:BW968),$BV$4:$BW$2337,2,0),"")</f>
        <v>Lipno (pow. lipnowski, woj. kujawsko-pomorskie)</v>
      </c>
      <c r="BZ968" s="98">
        <v>0</v>
      </c>
      <c r="CA968" s="98">
        <f>IF(ISNUMBER(SEARCH('ankieta ESG'!$G$188,CB968)),MAX($CA$3:CA967)+1,0)</f>
        <v>965</v>
      </c>
      <c r="CB968" s="134" t="s">
        <v>4968</v>
      </c>
      <c r="CC968" s="98">
        <v>0</v>
      </c>
      <c r="CD968" s="99" t="str">
        <f>IFERROR(VLOOKUP(ROWS($CB$4:CB968),$CA$4:$CB$2337,2,0),"")</f>
        <v>Lipno (pow. lipnowski, woj. kujawsko-pomorskie)</v>
      </c>
      <c r="CE968" s="98">
        <v>0</v>
      </c>
      <c r="CF968" s="98">
        <f>IF(ISNUMBER(SEARCH('ankieta ESG'!$G$189,CG968)),MAX($CF$3:CF967)+1,0)</f>
        <v>965</v>
      </c>
      <c r="CG968" s="134" t="s">
        <v>4968</v>
      </c>
      <c r="CH968" s="98">
        <v>0</v>
      </c>
      <c r="CI968" s="99" t="str">
        <f>IFERROR(VLOOKUP(ROWS($CG$4:CG968),$CF$4:$CG$2337,2,0),"")</f>
        <v>Lipno (pow. lipnowski, woj. kujawsko-pomorskie)</v>
      </c>
      <c r="CJ968" s="98">
        <v>0</v>
      </c>
    </row>
    <row r="969" spans="2:88">
      <c r="B969" s="98">
        <f>IF(ISNUMBER(SEARCH('ankieta ESG'!$E$11,C969)),MAX(B$3:$B968)+1,0)</f>
        <v>966</v>
      </c>
      <c r="C969" s="99" t="s">
        <v>1010</v>
      </c>
      <c r="D969" s="98">
        <v>0</v>
      </c>
      <c r="E969" s="99" t="str">
        <f>IFERROR(VLOOKUP(ROWS($C$4:C969),$B$4:$C$1385,2,0),"")</f>
        <v>35.16.Z Magazynowanie energii elektrycznej (PKD 2025)</v>
      </c>
      <c r="F969" s="98">
        <v>0</v>
      </c>
      <c r="AM969" s="98">
        <f>IF(ISNUMBER(SEARCH('ankieta ESG'!$G$180,AN969)),MAX(AM$3:$AM968)+1,0)</f>
        <v>966</v>
      </c>
      <c r="AN969" s="134" t="s">
        <v>4969</v>
      </c>
      <c r="AO969" s="98">
        <v>0</v>
      </c>
      <c r="AP969" s="99" t="str">
        <f>IFERROR(VLOOKUP(ROWS($AN$4:AN969),$AM$4:$AN$2337,2,0),"")</f>
        <v>Lipowa (pow. żywiecki, woj. śląskie)</v>
      </c>
      <c r="AQ969" s="98">
        <v>0</v>
      </c>
      <c r="AR969" s="98">
        <f>IF(ISNUMBER(SEARCH('ankieta ESG'!$G$181,AS969)),MAX($AR$3:AR968)+1,0)</f>
        <v>966</v>
      </c>
      <c r="AS969" s="134" t="s">
        <v>4969</v>
      </c>
      <c r="AT969" s="98">
        <v>0</v>
      </c>
      <c r="AU969" s="99" t="str">
        <f>IFERROR(VLOOKUP(ROWS($AS$4:AS969),$AR$4:$AS$2337,2,0),"")</f>
        <v>Lipowa (pow. żywiecki, woj. śląskie)</v>
      </c>
      <c r="AV969" s="98">
        <v>0</v>
      </c>
      <c r="AW969" s="98">
        <f>IF(ISNUMBER(SEARCH('ankieta ESG'!$G$182,AX969)),MAX($AW$3:AW968)+1,0)</f>
        <v>966</v>
      </c>
      <c r="AX969" s="134" t="s">
        <v>4969</v>
      </c>
      <c r="AY969" s="98">
        <v>0</v>
      </c>
      <c r="AZ969" s="99" t="str">
        <f>IFERROR(VLOOKUP(ROWS($AX$4:AX969),$AW$4:$AX$2337,2,0),"")</f>
        <v>Lipowa (pow. żywiecki, woj. śląskie)</v>
      </c>
      <c r="BA969" s="98">
        <v>0</v>
      </c>
      <c r="BB969" s="98">
        <f>IF(ISNUMBER(SEARCH('ankieta ESG'!$G$183,BC969)),MAX($BB$3:BB968)+1,0)</f>
        <v>966</v>
      </c>
      <c r="BC969" s="134" t="s">
        <v>4969</v>
      </c>
      <c r="BD969" s="98">
        <v>0</v>
      </c>
      <c r="BE969" s="99" t="str">
        <f>IFERROR(VLOOKUP(ROWS($BC$4:BC969),$BB$4:$BC$2337,2,0),"")</f>
        <v>Lipowa (pow. żywiecki, woj. śląskie)</v>
      </c>
      <c r="BF969" s="98">
        <v>0</v>
      </c>
      <c r="BG969" s="98">
        <f>IF(ISNUMBER(SEARCH('ankieta ESG'!$G$184,BH969)),MAX($BG$3:BG968)+1,0)</f>
        <v>966</v>
      </c>
      <c r="BH969" s="134" t="s">
        <v>4969</v>
      </c>
      <c r="BI969" s="98">
        <v>0</v>
      </c>
      <c r="BJ969" s="99" t="str">
        <f>IFERROR(VLOOKUP(ROWS($BH$4:BH969),$BG$4:$BH$2337,2,0),"")</f>
        <v>Lipowa (pow. żywiecki, woj. śląskie)</v>
      </c>
      <c r="BK969" s="98">
        <v>0</v>
      </c>
      <c r="BL969" s="98">
        <f>IF(ISNUMBER(SEARCH('ankieta ESG'!$G$185,BM969)),MAX($BL$3:BL968)+1,0)</f>
        <v>966</v>
      </c>
      <c r="BM969" s="134" t="s">
        <v>4969</v>
      </c>
      <c r="BN969" s="98">
        <v>0</v>
      </c>
      <c r="BO969" s="99" t="str">
        <f>IFERROR(VLOOKUP(ROWS($BM$4:BM969),$BL$4:$BM$2337,2,0),"")</f>
        <v>Lipowa (pow. żywiecki, woj. śląskie)</v>
      </c>
      <c r="BP969" s="98">
        <v>0</v>
      </c>
      <c r="BQ969" s="98">
        <f>IF(ISNUMBER(SEARCH('ankieta ESG'!$G$186,BR969)),MAX($BQ$3:BQ968)+1,0)</f>
        <v>966</v>
      </c>
      <c r="BR969" s="134" t="s">
        <v>4969</v>
      </c>
      <c r="BS969" s="98">
        <v>0</v>
      </c>
      <c r="BT969" s="99" t="str">
        <f>IFERROR(VLOOKUP(ROWS($BR$4:BR969),$BQ$4:$BR$2337,2,0),"")</f>
        <v>Lipowa (pow. żywiecki, woj. śląskie)</v>
      </c>
      <c r="BU969" s="98">
        <v>0</v>
      </c>
      <c r="BV969" s="98">
        <f>IF(ISNUMBER(SEARCH('ankieta ESG'!$G$187,BW969)),MAX($BV$3:BV968)+1,0)</f>
        <v>966</v>
      </c>
      <c r="BW969" s="134" t="s">
        <v>4969</v>
      </c>
      <c r="BX969" s="98">
        <v>0</v>
      </c>
      <c r="BY969" s="99" t="str">
        <f>IFERROR(VLOOKUP(ROWS($BW$4:BW969),$BV$4:$BW$2337,2,0),"")</f>
        <v>Lipowa (pow. żywiecki, woj. śląskie)</v>
      </c>
      <c r="BZ969" s="98">
        <v>0</v>
      </c>
      <c r="CA969" s="98">
        <f>IF(ISNUMBER(SEARCH('ankieta ESG'!$G$188,CB969)),MAX($CA$3:CA968)+1,0)</f>
        <v>966</v>
      </c>
      <c r="CB969" s="134" t="s">
        <v>4969</v>
      </c>
      <c r="CC969" s="98">
        <v>0</v>
      </c>
      <c r="CD969" s="99" t="str">
        <f>IFERROR(VLOOKUP(ROWS($CB$4:CB969),$CA$4:$CB$2337,2,0),"")</f>
        <v>Lipowa (pow. żywiecki, woj. śląskie)</v>
      </c>
      <c r="CE969" s="98">
        <v>0</v>
      </c>
      <c r="CF969" s="98">
        <f>IF(ISNUMBER(SEARCH('ankieta ESG'!$G$189,CG969)),MAX($CF$3:CF968)+1,0)</f>
        <v>966</v>
      </c>
      <c r="CG969" s="134" t="s">
        <v>4969</v>
      </c>
      <c r="CH969" s="98">
        <v>0</v>
      </c>
      <c r="CI969" s="99" t="str">
        <f>IFERROR(VLOOKUP(ROWS($CG$4:CG969),$CF$4:$CG$2337,2,0),"")</f>
        <v>Lipowa (pow. żywiecki, woj. śląskie)</v>
      </c>
      <c r="CJ969" s="98">
        <v>0</v>
      </c>
    </row>
    <row r="970" spans="2:88">
      <c r="B970" s="98">
        <f>IF(ISNUMBER(SEARCH('ankieta ESG'!$E$11,C970)),MAX(B$3:$B969)+1,0)</f>
        <v>967</v>
      </c>
      <c r="C970" s="99" t="s">
        <v>1011</v>
      </c>
      <c r="D970" s="98">
        <v>0</v>
      </c>
      <c r="E970" s="99" t="str">
        <f>IFERROR(VLOOKUP(ROWS($C$4:C970),$B$4:$C$1385,2,0),"")</f>
        <v>35.21.Z Wytwarzanie paliw gazowych (PKD 2025)</v>
      </c>
      <c r="F970" s="98">
        <v>0</v>
      </c>
      <c r="AM970" s="98">
        <f>IF(ISNUMBER(SEARCH('ankieta ESG'!$G$180,AN970)),MAX(AM$3:$AM969)+1,0)</f>
        <v>967</v>
      </c>
      <c r="AN970" s="134" t="s">
        <v>4970</v>
      </c>
      <c r="AO970" s="98">
        <v>0</v>
      </c>
      <c r="AP970" s="99" t="str">
        <f>IFERROR(VLOOKUP(ROWS($AN$4:AN970),$AM$4:$AN$2337,2,0),"")</f>
        <v>Lipowiec Kościelny (pow. mławski, woj. mazowieckie)</v>
      </c>
      <c r="AQ970" s="98">
        <v>0</v>
      </c>
      <c r="AR970" s="98">
        <f>IF(ISNUMBER(SEARCH('ankieta ESG'!$G$181,AS970)),MAX($AR$3:AR969)+1,0)</f>
        <v>967</v>
      </c>
      <c r="AS970" s="134" t="s">
        <v>4970</v>
      </c>
      <c r="AT970" s="98">
        <v>0</v>
      </c>
      <c r="AU970" s="99" t="str">
        <f>IFERROR(VLOOKUP(ROWS($AS$4:AS970),$AR$4:$AS$2337,2,0),"")</f>
        <v>Lipowiec Kościelny (pow. mławski, woj. mazowieckie)</v>
      </c>
      <c r="AV970" s="98">
        <v>0</v>
      </c>
      <c r="AW970" s="98">
        <f>IF(ISNUMBER(SEARCH('ankieta ESG'!$G$182,AX970)),MAX($AW$3:AW969)+1,0)</f>
        <v>967</v>
      </c>
      <c r="AX970" s="134" t="s">
        <v>4970</v>
      </c>
      <c r="AY970" s="98">
        <v>0</v>
      </c>
      <c r="AZ970" s="99" t="str">
        <f>IFERROR(VLOOKUP(ROWS($AX$4:AX970),$AW$4:$AX$2337,2,0),"")</f>
        <v>Lipowiec Kościelny (pow. mławski, woj. mazowieckie)</v>
      </c>
      <c r="BA970" s="98">
        <v>0</v>
      </c>
      <c r="BB970" s="98">
        <f>IF(ISNUMBER(SEARCH('ankieta ESG'!$G$183,BC970)),MAX($BB$3:BB969)+1,0)</f>
        <v>967</v>
      </c>
      <c r="BC970" s="134" t="s">
        <v>4970</v>
      </c>
      <c r="BD970" s="98">
        <v>0</v>
      </c>
      <c r="BE970" s="99" t="str">
        <f>IFERROR(VLOOKUP(ROWS($BC$4:BC970),$BB$4:$BC$2337,2,0),"")</f>
        <v>Lipowiec Kościelny (pow. mławski, woj. mazowieckie)</v>
      </c>
      <c r="BF970" s="98">
        <v>0</v>
      </c>
      <c r="BG970" s="98">
        <f>IF(ISNUMBER(SEARCH('ankieta ESG'!$G$184,BH970)),MAX($BG$3:BG969)+1,0)</f>
        <v>967</v>
      </c>
      <c r="BH970" s="134" t="s">
        <v>4970</v>
      </c>
      <c r="BI970" s="98">
        <v>0</v>
      </c>
      <c r="BJ970" s="99" t="str">
        <f>IFERROR(VLOOKUP(ROWS($BH$4:BH970),$BG$4:$BH$2337,2,0),"")</f>
        <v>Lipowiec Kościelny (pow. mławski, woj. mazowieckie)</v>
      </c>
      <c r="BK970" s="98">
        <v>0</v>
      </c>
      <c r="BL970" s="98">
        <f>IF(ISNUMBER(SEARCH('ankieta ESG'!$G$185,BM970)),MAX($BL$3:BL969)+1,0)</f>
        <v>967</v>
      </c>
      <c r="BM970" s="134" t="s">
        <v>4970</v>
      </c>
      <c r="BN970" s="98">
        <v>0</v>
      </c>
      <c r="BO970" s="99" t="str">
        <f>IFERROR(VLOOKUP(ROWS($BM$4:BM970),$BL$4:$BM$2337,2,0),"")</f>
        <v>Lipowiec Kościelny (pow. mławski, woj. mazowieckie)</v>
      </c>
      <c r="BP970" s="98">
        <v>0</v>
      </c>
      <c r="BQ970" s="98">
        <f>IF(ISNUMBER(SEARCH('ankieta ESG'!$G$186,BR970)),MAX($BQ$3:BQ969)+1,0)</f>
        <v>967</v>
      </c>
      <c r="BR970" s="134" t="s">
        <v>4970</v>
      </c>
      <c r="BS970" s="98">
        <v>0</v>
      </c>
      <c r="BT970" s="99" t="str">
        <f>IFERROR(VLOOKUP(ROWS($BR$4:BR970),$BQ$4:$BR$2337,2,0),"")</f>
        <v>Lipowiec Kościelny (pow. mławski, woj. mazowieckie)</v>
      </c>
      <c r="BU970" s="98">
        <v>0</v>
      </c>
      <c r="BV970" s="98">
        <f>IF(ISNUMBER(SEARCH('ankieta ESG'!$G$187,BW970)),MAX($BV$3:BV969)+1,0)</f>
        <v>967</v>
      </c>
      <c r="BW970" s="134" t="s">
        <v>4970</v>
      </c>
      <c r="BX970" s="98">
        <v>0</v>
      </c>
      <c r="BY970" s="99" t="str">
        <f>IFERROR(VLOOKUP(ROWS($BW$4:BW970),$BV$4:$BW$2337,2,0),"")</f>
        <v>Lipowiec Kościelny (pow. mławski, woj. mazowieckie)</v>
      </c>
      <c r="BZ970" s="98">
        <v>0</v>
      </c>
      <c r="CA970" s="98">
        <f>IF(ISNUMBER(SEARCH('ankieta ESG'!$G$188,CB970)),MAX($CA$3:CA969)+1,0)</f>
        <v>967</v>
      </c>
      <c r="CB970" s="134" t="s">
        <v>4970</v>
      </c>
      <c r="CC970" s="98">
        <v>0</v>
      </c>
      <c r="CD970" s="99" t="str">
        <f>IFERROR(VLOOKUP(ROWS($CB$4:CB970),$CA$4:$CB$2337,2,0),"")</f>
        <v>Lipowiec Kościelny (pow. mławski, woj. mazowieckie)</v>
      </c>
      <c r="CE970" s="98">
        <v>0</v>
      </c>
      <c r="CF970" s="98">
        <f>IF(ISNUMBER(SEARCH('ankieta ESG'!$G$189,CG970)),MAX($CF$3:CF969)+1,0)</f>
        <v>967</v>
      </c>
      <c r="CG970" s="134" t="s">
        <v>4970</v>
      </c>
      <c r="CH970" s="98">
        <v>0</v>
      </c>
      <c r="CI970" s="99" t="str">
        <f>IFERROR(VLOOKUP(ROWS($CG$4:CG970),$CF$4:$CG$2337,2,0),"")</f>
        <v>Lipowiec Kościelny (pow. mławski, woj. mazowieckie)</v>
      </c>
      <c r="CJ970" s="98">
        <v>0</v>
      </c>
    </row>
    <row r="971" spans="2:88">
      <c r="B971" s="98">
        <f>IF(ISNUMBER(SEARCH('ankieta ESG'!$E$11,C971)),MAX(B$3:$B970)+1,0)</f>
        <v>968</v>
      </c>
      <c r="C971" s="99" t="s">
        <v>1012</v>
      </c>
      <c r="D971" s="98">
        <v>0</v>
      </c>
      <c r="E971" s="99" t="str">
        <f>IFERROR(VLOOKUP(ROWS($C$4:C971),$B$4:$C$1385,2,0),"")</f>
        <v>35.22.Z Dystrybucja paliw gazowych w systemie sieciowym (PKD 2025)</v>
      </c>
      <c r="F971" s="98">
        <v>0</v>
      </c>
      <c r="AM971" s="98">
        <f>IF(ISNUMBER(SEARCH('ankieta ESG'!$G$180,AN971)),MAX(AM$3:$AM970)+1,0)</f>
        <v>968</v>
      </c>
      <c r="AN971" s="134" t="s">
        <v>4971</v>
      </c>
      <c r="AO971" s="98">
        <v>0</v>
      </c>
      <c r="AP971" s="99" t="str">
        <f>IFERROR(VLOOKUP(ROWS($AN$4:AN971),$AM$4:$AN$2337,2,0),"")</f>
        <v>Lipsk (pow. augustowski, woj. podlaskie)</v>
      </c>
      <c r="AQ971" s="98">
        <v>0</v>
      </c>
      <c r="AR971" s="98">
        <f>IF(ISNUMBER(SEARCH('ankieta ESG'!$G$181,AS971)),MAX($AR$3:AR970)+1,0)</f>
        <v>968</v>
      </c>
      <c r="AS971" s="134" t="s">
        <v>4971</v>
      </c>
      <c r="AT971" s="98">
        <v>0</v>
      </c>
      <c r="AU971" s="99" t="str">
        <f>IFERROR(VLOOKUP(ROWS($AS$4:AS971),$AR$4:$AS$2337,2,0),"")</f>
        <v>Lipsk (pow. augustowski, woj. podlaskie)</v>
      </c>
      <c r="AV971" s="98">
        <v>0</v>
      </c>
      <c r="AW971" s="98">
        <f>IF(ISNUMBER(SEARCH('ankieta ESG'!$G$182,AX971)),MAX($AW$3:AW970)+1,0)</f>
        <v>968</v>
      </c>
      <c r="AX971" s="134" t="s">
        <v>4971</v>
      </c>
      <c r="AY971" s="98">
        <v>0</v>
      </c>
      <c r="AZ971" s="99" t="str">
        <f>IFERROR(VLOOKUP(ROWS($AX$4:AX971),$AW$4:$AX$2337,2,0),"")</f>
        <v>Lipsk (pow. augustowski, woj. podlaskie)</v>
      </c>
      <c r="BA971" s="98">
        <v>0</v>
      </c>
      <c r="BB971" s="98">
        <f>IF(ISNUMBER(SEARCH('ankieta ESG'!$G$183,BC971)),MAX($BB$3:BB970)+1,0)</f>
        <v>968</v>
      </c>
      <c r="BC971" s="134" t="s">
        <v>4971</v>
      </c>
      <c r="BD971" s="98">
        <v>0</v>
      </c>
      <c r="BE971" s="99" t="str">
        <f>IFERROR(VLOOKUP(ROWS($BC$4:BC971),$BB$4:$BC$2337,2,0),"")</f>
        <v>Lipsk (pow. augustowski, woj. podlaskie)</v>
      </c>
      <c r="BF971" s="98">
        <v>0</v>
      </c>
      <c r="BG971" s="98">
        <f>IF(ISNUMBER(SEARCH('ankieta ESG'!$G$184,BH971)),MAX($BG$3:BG970)+1,0)</f>
        <v>968</v>
      </c>
      <c r="BH971" s="134" t="s">
        <v>4971</v>
      </c>
      <c r="BI971" s="98">
        <v>0</v>
      </c>
      <c r="BJ971" s="99" t="str">
        <f>IFERROR(VLOOKUP(ROWS($BH$4:BH971),$BG$4:$BH$2337,2,0),"")</f>
        <v>Lipsk (pow. augustowski, woj. podlaskie)</v>
      </c>
      <c r="BK971" s="98">
        <v>0</v>
      </c>
      <c r="BL971" s="98">
        <f>IF(ISNUMBER(SEARCH('ankieta ESG'!$G$185,BM971)),MAX($BL$3:BL970)+1,0)</f>
        <v>968</v>
      </c>
      <c r="BM971" s="134" t="s">
        <v>4971</v>
      </c>
      <c r="BN971" s="98">
        <v>0</v>
      </c>
      <c r="BO971" s="99" t="str">
        <f>IFERROR(VLOOKUP(ROWS($BM$4:BM971),$BL$4:$BM$2337,2,0),"")</f>
        <v>Lipsk (pow. augustowski, woj. podlaskie)</v>
      </c>
      <c r="BP971" s="98">
        <v>0</v>
      </c>
      <c r="BQ971" s="98">
        <f>IF(ISNUMBER(SEARCH('ankieta ESG'!$G$186,BR971)),MAX($BQ$3:BQ970)+1,0)</f>
        <v>968</v>
      </c>
      <c r="BR971" s="134" t="s">
        <v>4971</v>
      </c>
      <c r="BS971" s="98">
        <v>0</v>
      </c>
      <c r="BT971" s="99" t="str">
        <f>IFERROR(VLOOKUP(ROWS($BR$4:BR971),$BQ$4:$BR$2337,2,0),"")</f>
        <v>Lipsk (pow. augustowski, woj. podlaskie)</v>
      </c>
      <c r="BU971" s="98">
        <v>0</v>
      </c>
      <c r="BV971" s="98">
        <f>IF(ISNUMBER(SEARCH('ankieta ESG'!$G$187,BW971)),MAX($BV$3:BV970)+1,0)</f>
        <v>968</v>
      </c>
      <c r="BW971" s="134" t="s">
        <v>4971</v>
      </c>
      <c r="BX971" s="98">
        <v>0</v>
      </c>
      <c r="BY971" s="99" t="str">
        <f>IFERROR(VLOOKUP(ROWS($BW$4:BW971),$BV$4:$BW$2337,2,0),"")</f>
        <v>Lipsk (pow. augustowski, woj. podlaskie)</v>
      </c>
      <c r="BZ971" s="98">
        <v>0</v>
      </c>
      <c r="CA971" s="98">
        <f>IF(ISNUMBER(SEARCH('ankieta ESG'!$G$188,CB971)),MAX($CA$3:CA970)+1,0)</f>
        <v>968</v>
      </c>
      <c r="CB971" s="134" t="s">
        <v>4971</v>
      </c>
      <c r="CC971" s="98">
        <v>0</v>
      </c>
      <c r="CD971" s="99" t="str">
        <f>IFERROR(VLOOKUP(ROWS($CB$4:CB971),$CA$4:$CB$2337,2,0),"")</f>
        <v>Lipsk (pow. augustowski, woj. podlaskie)</v>
      </c>
      <c r="CE971" s="98">
        <v>0</v>
      </c>
      <c r="CF971" s="98">
        <f>IF(ISNUMBER(SEARCH('ankieta ESG'!$G$189,CG971)),MAX($CF$3:CF970)+1,0)</f>
        <v>968</v>
      </c>
      <c r="CG971" s="134" t="s">
        <v>4971</v>
      </c>
      <c r="CH971" s="98">
        <v>0</v>
      </c>
      <c r="CI971" s="99" t="str">
        <f>IFERROR(VLOOKUP(ROWS($CG$4:CG971),$CF$4:$CG$2337,2,0),"")</f>
        <v>Lipsk (pow. augustowski, woj. podlaskie)</v>
      </c>
      <c r="CJ971" s="98">
        <v>0</v>
      </c>
    </row>
    <row r="972" spans="2:88">
      <c r="B972" s="98">
        <f>IF(ISNUMBER(SEARCH('ankieta ESG'!$E$11,C972)),MAX(B$3:$B971)+1,0)</f>
        <v>969</v>
      </c>
      <c r="C972" s="99" t="s">
        <v>1013</v>
      </c>
      <c r="D972" s="98">
        <v>0</v>
      </c>
      <c r="E972" s="99" t="str">
        <f>IFERROR(VLOOKUP(ROWS($C$4:C972),$B$4:$C$1385,2,0),"")</f>
        <v>35.23.Z Handel paliwami gazowymi w systemie sieciowym (PKD 2025)</v>
      </c>
      <c r="F972" s="98">
        <v>0</v>
      </c>
      <c r="AM972" s="98">
        <f>IF(ISNUMBER(SEARCH('ankieta ESG'!$G$180,AN972)),MAX(AM$3:$AM971)+1,0)</f>
        <v>969</v>
      </c>
      <c r="AN972" s="134" t="s">
        <v>4972</v>
      </c>
      <c r="AO972" s="98">
        <v>0</v>
      </c>
      <c r="AP972" s="99" t="str">
        <f>IFERROR(VLOOKUP(ROWS($AN$4:AN972),$AM$4:$AN$2337,2,0),"")</f>
        <v>Lipsko (pow. lipski, woj. mazowieckie)</v>
      </c>
      <c r="AQ972" s="98">
        <v>0</v>
      </c>
      <c r="AR972" s="98">
        <f>IF(ISNUMBER(SEARCH('ankieta ESG'!$G$181,AS972)),MAX($AR$3:AR971)+1,0)</f>
        <v>969</v>
      </c>
      <c r="AS972" s="134" t="s">
        <v>4972</v>
      </c>
      <c r="AT972" s="98">
        <v>0</v>
      </c>
      <c r="AU972" s="99" t="str">
        <f>IFERROR(VLOOKUP(ROWS($AS$4:AS972),$AR$4:$AS$2337,2,0),"")</f>
        <v>Lipsko (pow. lipski, woj. mazowieckie)</v>
      </c>
      <c r="AV972" s="98">
        <v>0</v>
      </c>
      <c r="AW972" s="98">
        <f>IF(ISNUMBER(SEARCH('ankieta ESG'!$G$182,AX972)),MAX($AW$3:AW971)+1,0)</f>
        <v>969</v>
      </c>
      <c r="AX972" s="134" t="s">
        <v>4972</v>
      </c>
      <c r="AY972" s="98">
        <v>0</v>
      </c>
      <c r="AZ972" s="99" t="str">
        <f>IFERROR(VLOOKUP(ROWS($AX$4:AX972),$AW$4:$AX$2337,2,0),"")</f>
        <v>Lipsko (pow. lipski, woj. mazowieckie)</v>
      </c>
      <c r="BA972" s="98">
        <v>0</v>
      </c>
      <c r="BB972" s="98">
        <f>IF(ISNUMBER(SEARCH('ankieta ESG'!$G$183,BC972)),MAX($BB$3:BB971)+1,0)</f>
        <v>969</v>
      </c>
      <c r="BC972" s="134" t="s">
        <v>4972</v>
      </c>
      <c r="BD972" s="98">
        <v>0</v>
      </c>
      <c r="BE972" s="99" t="str">
        <f>IFERROR(VLOOKUP(ROWS($BC$4:BC972),$BB$4:$BC$2337,2,0),"")</f>
        <v>Lipsko (pow. lipski, woj. mazowieckie)</v>
      </c>
      <c r="BF972" s="98">
        <v>0</v>
      </c>
      <c r="BG972" s="98">
        <f>IF(ISNUMBER(SEARCH('ankieta ESG'!$G$184,BH972)),MAX($BG$3:BG971)+1,0)</f>
        <v>969</v>
      </c>
      <c r="BH972" s="134" t="s">
        <v>4972</v>
      </c>
      <c r="BI972" s="98">
        <v>0</v>
      </c>
      <c r="BJ972" s="99" t="str">
        <f>IFERROR(VLOOKUP(ROWS($BH$4:BH972),$BG$4:$BH$2337,2,0),"")</f>
        <v>Lipsko (pow. lipski, woj. mazowieckie)</v>
      </c>
      <c r="BK972" s="98">
        <v>0</v>
      </c>
      <c r="BL972" s="98">
        <f>IF(ISNUMBER(SEARCH('ankieta ESG'!$G$185,BM972)),MAX($BL$3:BL971)+1,0)</f>
        <v>969</v>
      </c>
      <c r="BM972" s="134" t="s">
        <v>4972</v>
      </c>
      <c r="BN972" s="98">
        <v>0</v>
      </c>
      <c r="BO972" s="99" t="str">
        <f>IFERROR(VLOOKUP(ROWS($BM$4:BM972),$BL$4:$BM$2337,2,0),"")</f>
        <v>Lipsko (pow. lipski, woj. mazowieckie)</v>
      </c>
      <c r="BP972" s="98">
        <v>0</v>
      </c>
      <c r="BQ972" s="98">
        <f>IF(ISNUMBER(SEARCH('ankieta ESG'!$G$186,BR972)),MAX($BQ$3:BQ971)+1,0)</f>
        <v>969</v>
      </c>
      <c r="BR972" s="134" t="s">
        <v>4972</v>
      </c>
      <c r="BS972" s="98">
        <v>0</v>
      </c>
      <c r="BT972" s="99" t="str">
        <f>IFERROR(VLOOKUP(ROWS($BR$4:BR972),$BQ$4:$BR$2337,2,0),"")</f>
        <v>Lipsko (pow. lipski, woj. mazowieckie)</v>
      </c>
      <c r="BU972" s="98">
        <v>0</v>
      </c>
      <c r="BV972" s="98">
        <f>IF(ISNUMBER(SEARCH('ankieta ESG'!$G$187,BW972)),MAX($BV$3:BV971)+1,0)</f>
        <v>969</v>
      </c>
      <c r="BW972" s="134" t="s">
        <v>4972</v>
      </c>
      <c r="BX972" s="98">
        <v>0</v>
      </c>
      <c r="BY972" s="99" t="str">
        <f>IFERROR(VLOOKUP(ROWS($BW$4:BW972),$BV$4:$BW$2337,2,0),"")</f>
        <v>Lipsko (pow. lipski, woj. mazowieckie)</v>
      </c>
      <c r="BZ972" s="98">
        <v>0</v>
      </c>
      <c r="CA972" s="98">
        <f>IF(ISNUMBER(SEARCH('ankieta ESG'!$G$188,CB972)),MAX($CA$3:CA971)+1,0)</f>
        <v>969</v>
      </c>
      <c r="CB972" s="134" t="s">
        <v>4972</v>
      </c>
      <c r="CC972" s="98">
        <v>0</v>
      </c>
      <c r="CD972" s="99" t="str">
        <f>IFERROR(VLOOKUP(ROWS($CB$4:CB972),$CA$4:$CB$2337,2,0),"")</f>
        <v>Lipsko (pow. lipski, woj. mazowieckie)</v>
      </c>
      <c r="CE972" s="98">
        <v>0</v>
      </c>
      <c r="CF972" s="98">
        <f>IF(ISNUMBER(SEARCH('ankieta ESG'!$G$189,CG972)),MAX($CF$3:CF971)+1,0)</f>
        <v>969</v>
      </c>
      <c r="CG972" s="134" t="s">
        <v>4972</v>
      </c>
      <c r="CH972" s="98">
        <v>0</v>
      </c>
      <c r="CI972" s="99" t="str">
        <f>IFERROR(VLOOKUP(ROWS($CG$4:CG972),$CF$4:$CG$2337,2,0),"")</f>
        <v>Lipsko (pow. lipski, woj. mazowieckie)</v>
      </c>
      <c r="CJ972" s="98">
        <v>0</v>
      </c>
    </row>
    <row r="973" spans="2:88">
      <c r="B973" s="98">
        <f>IF(ISNUMBER(SEARCH('ankieta ESG'!$E$11,C973)),MAX(B$3:$B972)+1,0)</f>
        <v>970</v>
      </c>
      <c r="C973" s="99" t="s">
        <v>1014</v>
      </c>
      <c r="D973" s="98">
        <v>0</v>
      </c>
      <c r="E973" s="99" t="str">
        <f>IFERROR(VLOOKUP(ROWS($C$4:C973),$B$4:$C$1385,2,0),"")</f>
        <v>35.24.Z Magazynowanie paliw gazowych w ramach usług zaopatrzenia sieciowego (PKD 2025)</v>
      </c>
      <c r="F973" s="98">
        <v>0</v>
      </c>
      <c r="AM973" s="98">
        <f>IF(ISNUMBER(SEARCH('ankieta ESG'!$G$180,AN973)),MAX(AM$3:$AM972)+1,0)</f>
        <v>970</v>
      </c>
      <c r="AN973" s="134" t="s">
        <v>4973</v>
      </c>
      <c r="AO973" s="98">
        <v>0</v>
      </c>
      <c r="AP973" s="99" t="str">
        <f>IFERROR(VLOOKUP(ROWS($AN$4:AN973),$AM$4:$AN$2337,2,0),"")</f>
        <v>Lipusz (pow. kościerski, woj. pomorskie)</v>
      </c>
      <c r="AQ973" s="98">
        <v>0</v>
      </c>
      <c r="AR973" s="98">
        <f>IF(ISNUMBER(SEARCH('ankieta ESG'!$G$181,AS973)),MAX($AR$3:AR972)+1,0)</f>
        <v>970</v>
      </c>
      <c r="AS973" s="134" t="s">
        <v>4973</v>
      </c>
      <c r="AT973" s="98">
        <v>0</v>
      </c>
      <c r="AU973" s="99" t="str">
        <f>IFERROR(VLOOKUP(ROWS($AS$4:AS973),$AR$4:$AS$2337,2,0),"")</f>
        <v>Lipusz (pow. kościerski, woj. pomorskie)</v>
      </c>
      <c r="AV973" s="98">
        <v>0</v>
      </c>
      <c r="AW973" s="98">
        <f>IF(ISNUMBER(SEARCH('ankieta ESG'!$G$182,AX973)),MAX($AW$3:AW972)+1,0)</f>
        <v>970</v>
      </c>
      <c r="AX973" s="134" t="s">
        <v>4973</v>
      </c>
      <c r="AY973" s="98">
        <v>0</v>
      </c>
      <c r="AZ973" s="99" t="str">
        <f>IFERROR(VLOOKUP(ROWS($AX$4:AX973),$AW$4:$AX$2337,2,0),"")</f>
        <v>Lipusz (pow. kościerski, woj. pomorskie)</v>
      </c>
      <c r="BA973" s="98">
        <v>0</v>
      </c>
      <c r="BB973" s="98">
        <f>IF(ISNUMBER(SEARCH('ankieta ESG'!$G$183,BC973)),MAX($BB$3:BB972)+1,0)</f>
        <v>970</v>
      </c>
      <c r="BC973" s="134" t="s">
        <v>4973</v>
      </c>
      <c r="BD973" s="98">
        <v>0</v>
      </c>
      <c r="BE973" s="99" t="str">
        <f>IFERROR(VLOOKUP(ROWS($BC$4:BC973),$BB$4:$BC$2337,2,0),"")</f>
        <v>Lipusz (pow. kościerski, woj. pomorskie)</v>
      </c>
      <c r="BF973" s="98">
        <v>0</v>
      </c>
      <c r="BG973" s="98">
        <f>IF(ISNUMBER(SEARCH('ankieta ESG'!$G$184,BH973)),MAX($BG$3:BG972)+1,0)</f>
        <v>970</v>
      </c>
      <c r="BH973" s="134" t="s">
        <v>4973</v>
      </c>
      <c r="BI973" s="98">
        <v>0</v>
      </c>
      <c r="BJ973" s="99" t="str">
        <f>IFERROR(VLOOKUP(ROWS($BH$4:BH973),$BG$4:$BH$2337,2,0),"")</f>
        <v>Lipusz (pow. kościerski, woj. pomorskie)</v>
      </c>
      <c r="BK973" s="98">
        <v>0</v>
      </c>
      <c r="BL973" s="98">
        <f>IF(ISNUMBER(SEARCH('ankieta ESG'!$G$185,BM973)),MAX($BL$3:BL972)+1,0)</f>
        <v>970</v>
      </c>
      <c r="BM973" s="134" t="s">
        <v>4973</v>
      </c>
      <c r="BN973" s="98">
        <v>0</v>
      </c>
      <c r="BO973" s="99" t="str">
        <f>IFERROR(VLOOKUP(ROWS($BM$4:BM973),$BL$4:$BM$2337,2,0),"")</f>
        <v>Lipusz (pow. kościerski, woj. pomorskie)</v>
      </c>
      <c r="BP973" s="98">
        <v>0</v>
      </c>
      <c r="BQ973" s="98">
        <f>IF(ISNUMBER(SEARCH('ankieta ESG'!$G$186,BR973)),MAX($BQ$3:BQ972)+1,0)</f>
        <v>970</v>
      </c>
      <c r="BR973" s="134" t="s">
        <v>4973</v>
      </c>
      <c r="BS973" s="98">
        <v>0</v>
      </c>
      <c r="BT973" s="99" t="str">
        <f>IFERROR(VLOOKUP(ROWS($BR$4:BR973),$BQ$4:$BR$2337,2,0),"")</f>
        <v>Lipusz (pow. kościerski, woj. pomorskie)</v>
      </c>
      <c r="BU973" s="98">
        <v>0</v>
      </c>
      <c r="BV973" s="98">
        <f>IF(ISNUMBER(SEARCH('ankieta ESG'!$G$187,BW973)),MAX($BV$3:BV972)+1,0)</f>
        <v>970</v>
      </c>
      <c r="BW973" s="134" t="s">
        <v>4973</v>
      </c>
      <c r="BX973" s="98">
        <v>0</v>
      </c>
      <c r="BY973" s="99" t="str">
        <f>IFERROR(VLOOKUP(ROWS($BW$4:BW973),$BV$4:$BW$2337,2,0),"")</f>
        <v>Lipusz (pow. kościerski, woj. pomorskie)</v>
      </c>
      <c r="BZ973" s="98">
        <v>0</v>
      </c>
      <c r="CA973" s="98">
        <f>IF(ISNUMBER(SEARCH('ankieta ESG'!$G$188,CB973)),MAX($CA$3:CA972)+1,0)</f>
        <v>970</v>
      </c>
      <c r="CB973" s="134" t="s">
        <v>4973</v>
      </c>
      <c r="CC973" s="98">
        <v>0</v>
      </c>
      <c r="CD973" s="99" t="str">
        <f>IFERROR(VLOOKUP(ROWS($CB$4:CB973),$CA$4:$CB$2337,2,0),"")</f>
        <v>Lipusz (pow. kościerski, woj. pomorskie)</v>
      </c>
      <c r="CE973" s="98">
        <v>0</v>
      </c>
      <c r="CF973" s="98">
        <f>IF(ISNUMBER(SEARCH('ankieta ESG'!$G$189,CG973)),MAX($CF$3:CF972)+1,0)</f>
        <v>970</v>
      </c>
      <c r="CG973" s="134" t="s">
        <v>4973</v>
      </c>
      <c r="CH973" s="98">
        <v>0</v>
      </c>
      <c r="CI973" s="99" t="str">
        <f>IFERROR(VLOOKUP(ROWS($CG$4:CG973),$CF$4:$CG$2337,2,0),"")</f>
        <v>Lipusz (pow. kościerski, woj. pomorskie)</v>
      </c>
      <c r="CJ973" s="98">
        <v>0</v>
      </c>
    </row>
    <row r="974" spans="2:88">
      <c r="B974" s="98">
        <f>IF(ISNUMBER(SEARCH('ankieta ESG'!$E$11,C974)),MAX(B$3:$B973)+1,0)</f>
        <v>971</v>
      </c>
      <c r="C974" s="99" t="s">
        <v>1015</v>
      </c>
      <c r="D974" s="98">
        <v>0</v>
      </c>
      <c r="E974" s="99" t="str">
        <f>IFERROR(VLOOKUP(ROWS($C$4:C974),$B$4:$C$1385,2,0),"")</f>
        <v>35.30.Z Wytwarzanie i zaopatrywanie w parę wodną i powietrze do układów klimatyzacyjnych (PKD 2025)</v>
      </c>
      <c r="F974" s="98">
        <v>0</v>
      </c>
      <c r="AM974" s="98">
        <f>IF(ISNUMBER(SEARCH('ankieta ESG'!$G$180,AN974)),MAX(AM$3:$AM973)+1,0)</f>
        <v>971</v>
      </c>
      <c r="AN974" s="134" t="s">
        <v>4974</v>
      </c>
      <c r="AO974" s="98">
        <v>0</v>
      </c>
      <c r="AP974" s="99" t="str">
        <f>IFERROR(VLOOKUP(ROWS($AN$4:AN974),$AM$4:$AN$2337,2,0),"")</f>
        <v>Lisewo (pow. chełmiński, woj. kujawsko-pomorskie)</v>
      </c>
      <c r="AQ974" s="98">
        <v>0</v>
      </c>
      <c r="AR974" s="98">
        <f>IF(ISNUMBER(SEARCH('ankieta ESG'!$G$181,AS974)),MAX($AR$3:AR973)+1,0)</f>
        <v>971</v>
      </c>
      <c r="AS974" s="134" t="s">
        <v>4974</v>
      </c>
      <c r="AT974" s="98">
        <v>0</v>
      </c>
      <c r="AU974" s="99" t="str">
        <f>IFERROR(VLOOKUP(ROWS($AS$4:AS974),$AR$4:$AS$2337,2,0),"")</f>
        <v>Lisewo (pow. chełmiński, woj. kujawsko-pomorskie)</v>
      </c>
      <c r="AV974" s="98">
        <v>0</v>
      </c>
      <c r="AW974" s="98">
        <f>IF(ISNUMBER(SEARCH('ankieta ESG'!$G$182,AX974)),MAX($AW$3:AW973)+1,0)</f>
        <v>971</v>
      </c>
      <c r="AX974" s="134" t="s">
        <v>4974</v>
      </c>
      <c r="AY974" s="98">
        <v>0</v>
      </c>
      <c r="AZ974" s="99" t="str">
        <f>IFERROR(VLOOKUP(ROWS($AX$4:AX974),$AW$4:$AX$2337,2,0),"")</f>
        <v>Lisewo (pow. chełmiński, woj. kujawsko-pomorskie)</v>
      </c>
      <c r="BA974" s="98">
        <v>0</v>
      </c>
      <c r="BB974" s="98">
        <f>IF(ISNUMBER(SEARCH('ankieta ESG'!$G$183,BC974)),MAX($BB$3:BB973)+1,0)</f>
        <v>971</v>
      </c>
      <c r="BC974" s="134" t="s">
        <v>4974</v>
      </c>
      <c r="BD974" s="98">
        <v>0</v>
      </c>
      <c r="BE974" s="99" t="str">
        <f>IFERROR(VLOOKUP(ROWS($BC$4:BC974),$BB$4:$BC$2337,2,0),"")</f>
        <v>Lisewo (pow. chełmiński, woj. kujawsko-pomorskie)</v>
      </c>
      <c r="BF974" s="98">
        <v>0</v>
      </c>
      <c r="BG974" s="98">
        <f>IF(ISNUMBER(SEARCH('ankieta ESG'!$G$184,BH974)),MAX($BG$3:BG973)+1,0)</f>
        <v>971</v>
      </c>
      <c r="BH974" s="134" t="s">
        <v>4974</v>
      </c>
      <c r="BI974" s="98">
        <v>0</v>
      </c>
      <c r="BJ974" s="99" t="str">
        <f>IFERROR(VLOOKUP(ROWS($BH$4:BH974),$BG$4:$BH$2337,2,0),"")</f>
        <v>Lisewo (pow. chełmiński, woj. kujawsko-pomorskie)</v>
      </c>
      <c r="BK974" s="98">
        <v>0</v>
      </c>
      <c r="BL974" s="98">
        <f>IF(ISNUMBER(SEARCH('ankieta ESG'!$G$185,BM974)),MAX($BL$3:BL973)+1,0)</f>
        <v>971</v>
      </c>
      <c r="BM974" s="134" t="s">
        <v>4974</v>
      </c>
      <c r="BN974" s="98">
        <v>0</v>
      </c>
      <c r="BO974" s="99" t="str">
        <f>IFERROR(VLOOKUP(ROWS($BM$4:BM974),$BL$4:$BM$2337,2,0),"")</f>
        <v>Lisewo (pow. chełmiński, woj. kujawsko-pomorskie)</v>
      </c>
      <c r="BP974" s="98">
        <v>0</v>
      </c>
      <c r="BQ974" s="98">
        <f>IF(ISNUMBER(SEARCH('ankieta ESG'!$G$186,BR974)),MAX($BQ$3:BQ973)+1,0)</f>
        <v>971</v>
      </c>
      <c r="BR974" s="134" t="s">
        <v>4974</v>
      </c>
      <c r="BS974" s="98">
        <v>0</v>
      </c>
      <c r="BT974" s="99" t="str">
        <f>IFERROR(VLOOKUP(ROWS($BR$4:BR974),$BQ$4:$BR$2337,2,0),"")</f>
        <v>Lisewo (pow. chełmiński, woj. kujawsko-pomorskie)</v>
      </c>
      <c r="BU974" s="98">
        <v>0</v>
      </c>
      <c r="BV974" s="98">
        <f>IF(ISNUMBER(SEARCH('ankieta ESG'!$G$187,BW974)),MAX($BV$3:BV973)+1,0)</f>
        <v>971</v>
      </c>
      <c r="BW974" s="134" t="s">
        <v>4974</v>
      </c>
      <c r="BX974" s="98">
        <v>0</v>
      </c>
      <c r="BY974" s="99" t="str">
        <f>IFERROR(VLOOKUP(ROWS($BW$4:BW974),$BV$4:$BW$2337,2,0),"")</f>
        <v>Lisewo (pow. chełmiński, woj. kujawsko-pomorskie)</v>
      </c>
      <c r="BZ974" s="98">
        <v>0</v>
      </c>
      <c r="CA974" s="98">
        <f>IF(ISNUMBER(SEARCH('ankieta ESG'!$G$188,CB974)),MAX($CA$3:CA973)+1,0)</f>
        <v>971</v>
      </c>
      <c r="CB974" s="134" t="s">
        <v>4974</v>
      </c>
      <c r="CC974" s="98">
        <v>0</v>
      </c>
      <c r="CD974" s="99" t="str">
        <f>IFERROR(VLOOKUP(ROWS($CB$4:CB974),$CA$4:$CB$2337,2,0),"")</f>
        <v>Lisewo (pow. chełmiński, woj. kujawsko-pomorskie)</v>
      </c>
      <c r="CE974" s="98">
        <v>0</v>
      </c>
      <c r="CF974" s="98">
        <f>IF(ISNUMBER(SEARCH('ankieta ESG'!$G$189,CG974)),MAX($CF$3:CF973)+1,0)</f>
        <v>971</v>
      </c>
      <c r="CG974" s="134" t="s">
        <v>4974</v>
      </c>
      <c r="CH974" s="98">
        <v>0</v>
      </c>
      <c r="CI974" s="99" t="str">
        <f>IFERROR(VLOOKUP(ROWS($CG$4:CG974),$CF$4:$CG$2337,2,0),"")</f>
        <v>Lisewo (pow. chełmiński, woj. kujawsko-pomorskie)</v>
      </c>
      <c r="CJ974" s="98">
        <v>0</v>
      </c>
    </row>
    <row r="975" spans="2:88">
      <c r="B975" s="98">
        <f>IF(ISNUMBER(SEARCH('ankieta ESG'!$E$11,C975)),MAX(B$3:$B974)+1,0)</f>
        <v>972</v>
      </c>
      <c r="C975" s="99" t="s">
        <v>1016</v>
      </c>
      <c r="D975" s="98">
        <v>0</v>
      </c>
      <c r="E975" s="99" t="str">
        <f>IFERROR(VLOOKUP(ROWS($C$4:C975),$B$4:$C$1385,2,0),"")</f>
        <v>35.40.Z Działalność brokerów i agentów w zakresie energii elektrycznej i gazu ziemnego (PKD 2025)</v>
      </c>
      <c r="F975" s="98">
        <v>0</v>
      </c>
      <c r="AM975" s="98">
        <f>IF(ISNUMBER(SEARCH('ankieta ESG'!$G$180,AN975)),MAX(AM$3:$AM974)+1,0)</f>
        <v>972</v>
      </c>
      <c r="AN975" s="134" t="s">
        <v>4975</v>
      </c>
      <c r="AO975" s="98">
        <v>0</v>
      </c>
      <c r="AP975" s="99" t="str">
        <f>IFERROR(VLOOKUP(ROWS($AN$4:AN975),$AM$4:$AN$2337,2,0),"")</f>
        <v>Lisia Góra (pow. tarnowski, woj. małopolskie)</v>
      </c>
      <c r="AQ975" s="98">
        <v>0</v>
      </c>
      <c r="AR975" s="98">
        <f>IF(ISNUMBER(SEARCH('ankieta ESG'!$G$181,AS975)),MAX($AR$3:AR974)+1,0)</f>
        <v>972</v>
      </c>
      <c r="AS975" s="134" t="s">
        <v>4975</v>
      </c>
      <c r="AT975" s="98">
        <v>0</v>
      </c>
      <c r="AU975" s="99" t="str">
        <f>IFERROR(VLOOKUP(ROWS($AS$4:AS975),$AR$4:$AS$2337,2,0),"")</f>
        <v>Lisia Góra (pow. tarnowski, woj. małopolskie)</v>
      </c>
      <c r="AV975" s="98">
        <v>0</v>
      </c>
      <c r="AW975" s="98">
        <f>IF(ISNUMBER(SEARCH('ankieta ESG'!$G$182,AX975)),MAX($AW$3:AW974)+1,0)</f>
        <v>972</v>
      </c>
      <c r="AX975" s="134" t="s">
        <v>4975</v>
      </c>
      <c r="AY975" s="98">
        <v>0</v>
      </c>
      <c r="AZ975" s="99" t="str">
        <f>IFERROR(VLOOKUP(ROWS($AX$4:AX975),$AW$4:$AX$2337,2,0),"")</f>
        <v>Lisia Góra (pow. tarnowski, woj. małopolskie)</v>
      </c>
      <c r="BA975" s="98">
        <v>0</v>
      </c>
      <c r="BB975" s="98">
        <f>IF(ISNUMBER(SEARCH('ankieta ESG'!$G$183,BC975)),MAX($BB$3:BB974)+1,0)</f>
        <v>972</v>
      </c>
      <c r="BC975" s="134" t="s">
        <v>4975</v>
      </c>
      <c r="BD975" s="98">
        <v>0</v>
      </c>
      <c r="BE975" s="99" t="str">
        <f>IFERROR(VLOOKUP(ROWS($BC$4:BC975),$BB$4:$BC$2337,2,0),"")</f>
        <v>Lisia Góra (pow. tarnowski, woj. małopolskie)</v>
      </c>
      <c r="BF975" s="98">
        <v>0</v>
      </c>
      <c r="BG975" s="98">
        <f>IF(ISNUMBER(SEARCH('ankieta ESG'!$G$184,BH975)),MAX($BG$3:BG974)+1,0)</f>
        <v>972</v>
      </c>
      <c r="BH975" s="134" t="s">
        <v>4975</v>
      </c>
      <c r="BI975" s="98">
        <v>0</v>
      </c>
      <c r="BJ975" s="99" t="str">
        <f>IFERROR(VLOOKUP(ROWS($BH$4:BH975),$BG$4:$BH$2337,2,0),"")</f>
        <v>Lisia Góra (pow. tarnowski, woj. małopolskie)</v>
      </c>
      <c r="BK975" s="98">
        <v>0</v>
      </c>
      <c r="BL975" s="98">
        <f>IF(ISNUMBER(SEARCH('ankieta ESG'!$G$185,BM975)),MAX($BL$3:BL974)+1,0)</f>
        <v>972</v>
      </c>
      <c r="BM975" s="134" t="s">
        <v>4975</v>
      </c>
      <c r="BN975" s="98">
        <v>0</v>
      </c>
      <c r="BO975" s="99" t="str">
        <f>IFERROR(VLOOKUP(ROWS($BM$4:BM975),$BL$4:$BM$2337,2,0),"")</f>
        <v>Lisia Góra (pow. tarnowski, woj. małopolskie)</v>
      </c>
      <c r="BP975" s="98">
        <v>0</v>
      </c>
      <c r="BQ975" s="98">
        <f>IF(ISNUMBER(SEARCH('ankieta ESG'!$G$186,BR975)),MAX($BQ$3:BQ974)+1,0)</f>
        <v>972</v>
      </c>
      <c r="BR975" s="134" t="s">
        <v>4975</v>
      </c>
      <c r="BS975" s="98">
        <v>0</v>
      </c>
      <c r="BT975" s="99" t="str">
        <f>IFERROR(VLOOKUP(ROWS($BR$4:BR975),$BQ$4:$BR$2337,2,0),"")</f>
        <v>Lisia Góra (pow. tarnowski, woj. małopolskie)</v>
      </c>
      <c r="BU975" s="98">
        <v>0</v>
      </c>
      <c r="BV975" s="98">
        <f>IF(ISNUMBER(SEARCH('ankieta ESG'!$G$187,BW975)),MAX($BV$3:BV974)+1,0)</f>
        <v>972</v>
      </c>
      <c r="BW975" s="134" t="s">
        <v>4975</v>
      </c>
      <c r="BX975" s="98">
        <v>0</v>
      </c>
      <c r="BY975" s="99" t="str">
        <f>IFERROR(VLOOKUP(ROWS($BW$4:BW975),$BV$4:$BW$2337,2,0),"")</f>
        <v>Lisia Góra (pow. tarnowski, woj. małopolskie)</v>
      </c>
      <c r="BZ975" s="98">
        <v>0</v>
      </c>
      <c r="CA975" s="98">
        <f>IF(ISNUMBER(SEARCH('ankieta ESG'!$G$188,CB975)),MAX($CA$3:CA974)+1,0)</f>
        <v>972</v>
      </c>
      <c r="CB975" s="134" t="s">
        <v>4975</v>
      </c>
      <c r="CC975" s="98">
        <v>0</v>
      </c>
      <c r="CD975" s="99" t="str">
        <f>IFERROR(VLOOKUP(ROWS($CB$4:CB975),$CA$4:$CB$2337,2,0),"")</f>
        <v>Lisia Góra (pow. tarnowski, woj. małopolskie)</v>
      </c>
      <c r="CE975" s="98">
        <v>0</v>
      </c>
      <c r="CF975" s="98">
        <f>IF(ISNUMBER(SEARCH('ankieta ESG'!$G$189,CG975)),MAX($CF$3:CF974)+1,0)</f>
        <v>972</v>
      </c>
      <c r="CG975" s="134" t="s">
        <v>4975</v>
      </c>
      <c r="CH975" s="98">
        <v>0</v>
      </c>
      <c r="CI975" s="99" t="str">
        <f>IFERROR(VLOOKUP(ROWS($CG$4:CG975),$CF$4:$CG$2337,2,0),"")</f>
        <v>Lisia Góra (pow. tarnowski, woj. małopolskie)</v>
      </c>
      <c r="CJ975" s="98">
        <v>0</v>
      </c>
    </row>
    <row r="976" spans="2:88">
      <c r="B976" s="98">
        <f>IF(ISNUMBER(SEARCH('ankieta ESG'!$E$11,C976)),MAX(B$3:$B975)+1,0)</f>
        <v>973</v>
      </c>
      <c r="C976" s="99" t="s">
        <v>1017</v>
      </c>
      <c r="D976" s="98">
        <v>0</v>
      </c>
      <c r="E976" s="99" t="str">
        <f>IFERROR(VLOOKUP(ROWS($C$4:C976),$B$4:$C$1385,2,0),"")</f>
        <v>36.00.Z Pobór, uzdatnianie i dostarczanie wody (PKD 2025)</v>
      </c>
      <c r="F976" s="98">
        <v>0</v>
      </c>
      <c r="AM976" s="98">
        <f>IF(ISNUMBER(SEARCH('ankieta ESG'!$G$180,AN976)),MAX(AM$3:$AM975)+1,0)</f>
        <v>973</v>
      </c>
      <c r="AN976" s="134" t="s">
        <v>4976</v>
      </c>
      <c r="AO976" s="98">
        <v>0</v>
      </c>
      <c r="AP976" s="99" t="str">
        <f>IFERROR(VLOOKUP(ROWS($AN$4:AN976),$AM$4:$AN$2337,2,0),"")</f>
        <v>Lisków (pow. kaliski, woj. wielkopolskie)</v>
      </c>
      <c r="AQ976" s="98">
        <v>0</v>
      </c>
      <c r="AR976" s="98">
        <f>IF(ISNUMBER(SEARCH('ankieta ESG'!$G$181,AS976)),MAX($AR$3:AR975)+1,0)</f>
        <v>973</v>
      </c>
      <c r="AS976" s="134" t="s">
        <v>4976</v>
      </c>
      <c r="AT976" s="98">
        <v>0</v>
      </c>
      <c r="AU976" s="99" t="str">
        <f>IFERROR(VLOOKUP(ROWS($AS$4:AS976),$AR$4:$AS$2337,2,0),"")</f>
        <v>Lisków (pow. kaliski, woj. wielkopolskie)</v>
      </c>
      <c r="AV976" s="98">
        <v>0</v>
      </c>
      <c r="AW976" s="98">
        <f>IF(ISNUMBER(SEARCH('ankieta ESG'!$G$182,AX976)),MAX($AW$3:AW975)+1,0)</f>
        <v>973</v>
      </c>
      <c r="AX976" s="134" t="s">
        <v>4976</v>
      </c>
      <c r="AY976" s="98">
        <v>0</v>
      </c>
      <c r="AZ976" s="99" t="str">
        <f>IFERROR(VLOOKUP(ROWS($AX$4:AX976),$AW$4:$AX$2337,2,0),"")</f>
        <v>Lisków (pow. kaliski, woj. wielkopolskie)</v>
      </c>
      <c r="BA976" s="98">
        <v>0</v>
      </c>
      <c r="BB976" s="98">
        <f>IF(ISNUMBER(SEARCH('ankieta ESG'!$G$183,BC976)),MAX($BB$3:BB975)+1,0)</f>
        <v>973</v>
      </c>
      <c r="BC976" s="134" t="s">
        <v>4976</v>
      </c>
      <c r="BD976" s="98">
        <v>0</v>
      </c>
      <c r="BE976" s="99" t="str">
        <f>IFERROR(VLOOKUP(ROWS($BC$4:BC976),$BB$4:$BC$2337,2,0),"")</f>
        <v>Lisków (pow. kaliski, woj. wielkopolskie)</v>
      </c>
      <c r="BF976" s="98">
        <v>0</v>
      </c>
      <c r="BG976" s="98">
        <f>IF(ISNUMBER(SEARCH('ankieta ESG'!$G$184,BH976)),MAX($BG$3:BG975)+1,0)</f>
        <v>973</v>
      </c>
      <c r="BH976" s="134" t="s">
        <v>4976</v>
      </c>
      <c r="BI976" s="98">
        <v>0</v>
      </c>
      <c r="BJ976" s="99" t="str">
        <f>IFERROR(VLOOKUP(ROWS($BH$4:BH976),$BG$4:$BH$2337,2,0),"")</f>
        <v>Lisków (pow. kaliski, woj. wielkopolskie)</v>
      </c>
      <c r="BK976" s="98">
        <v>0</v>
      </c>
      <c r="BL976" s="98">
        <f>IF(ISNUMBER(SEARCH('ankieta ESG'!$G$185,BM976)),MAX($BL$3:BL975)+1,0)</f>
        <v>973</v>
      </c>
      <c r="BM976" s="134" t="s">
        <v>4976</v>
      </c>
      <c r="BN976" s="98">
        <v>0</v>
      </c>
      <c r="BO976" s="99" t="str">
        <f>IFERROR(VLOOKUP(ROWS($BM$4:BM976),$BL$4:$BM$2337,2,0),"")</f>
        <v>Lisków (pow. kaliski, woj. wielkopolskie)</v>
      </c>
      <c r="BP976" s="98">
        <v>0</v>
      </c>
      <c r="BQ976" s="98">
        <f>IF(ISNUMBER(SEARCH('ankieta ESG'!$G$186,BR976)),MAX($BQ$3:BQ975)+1,0)</f>
        <v>973</v>
      </c>
      <c r="BR976" s="134" t="s">
        <v>4976</v>
      </c>
      <c r="BS976" s="98">
        <v>0</v>
      </c>
      <c r="BT976" s="99" t="str">
        <f>IFERROR(VLOOKUP(ROWS($BR$4:BR976),$BQ$4:$BR$2337,2,0),"")</f>
        <v>Lisków (pow. kaliski, woj. wielkopolskie)</v>
      </c>
      <c r="BU976" s="98">
        <v>0</v>
      </c>
      <c r="BV976" s="98">
        <f>IF(ISNUMBER(SEARCH('ankieta ESG'!$G$187,BW976)),MAX($BV$3:BV975)+1,0)</f>
        <v>973</v>
      </c>
      <c r="BW976" s="134" t="s">
        <v>4976</v>
      </c>
      <c r="BX976" s="98">
        <v>0</v>
      </c>
      <c r="BY976" s="99" t="str">
        <f>IFERROR(VLOOKUP(ROWS($BW$4:BW976),$BV$4:$BW$2337,2,0),"")</f>
        <v>Lisków (pow. kaliski, woj. wielkopolskie)</v>
      </c>
      <c r="BZ976" s="98">
        <v>0</v>
      </c>
      <c r="CA976" s="98">
        <f>IF(ISNUMBER(SEARCH('ankieta ESG'!$G$188,CB976)),MAX($CA$3:CA975)+1,0)</f>
        <v>973</v>
      </c>
      <c r="CB976" s="134" t="s">
        <v>4976</v>
      </c>
      <c r="CC976" s="98">
        <v>0</v>
      </c>
      <c r="CD976" s="99" t="str">
        <f>IFERROR(VLOOKUP(ROWS($CB$4:CB976),$CA$4:$CB$2337,2,0),"")</f>
        <v>Lisków (pow. kaliski, woj. wielkopolskie)</v>
      </c>
      <c r="CE976" s="98">
        <v>0</v>
      </c>
      <c r="CF976" s="98">
        <f>IF(ISNUMBER(SEARCH('ankieta ESG'!$G$189,CG976)),MAX($CF$3:CF975)+1,0)</f>
        <v>973</v>
      </c>
      <c r="CG976" s="134" t="s">
        <v>4976</v>
      </c>
      <c r="CH976" s="98">
        <v>0</v>
      </c>
      <c r="CI976" s="99" t="str">
        <f>IFERROR(VLOOKUP(ROWS($CG$4:CG976),$CF$4:$CG$2337,2,0),"")</f>
        <v>Lisków (pow. kaliski, woj. wielkopolskie)</v>
      </c>
      <c r="CJ976" s="98">
        <v>0</v>
      </c>
    </row>
    <row r="977" spans="2:88">
      <c r="B977" s="98">
        <f>IF(ISNUMBER(SEARCH('ankieta ESG'!$E$11,C977)),MAX(B$3:$B976)+1,0)</f>
        <v>974</v>
      </c>
      <c r="C977" s="99" t="s">
        <v>1018</v>
      </c>
      <c r="D977" s="98">
        <v>0</v>
      </c>
      <c r="E977" s="99" t="str">
        <f>IFERROR(VLOOKUP(ROWS($C$4:C977),$B$4:$C$1385,2,0),"")</f>
        <v>37.00.Z Odprowadzanie i oczyszczanie ścieków (PKD 2025)</v>
      </c>
      <c r="F977" s="98">
        <v>0</v>
      </c>
      <c r="AM977" s="98">
        <f>IF(ISNUMBER(SEARCH('ankieta ESG'!$G$180,AN977)),MAX(AM$3:$AM976)+1,0)</f>
        <v>974</v>
      </c>
      <c r="AN977" s="134" t="s">
        <v>4977</v>
      </c>
      <c r="AO977" s="98">
        <v>0</v>
      </c>
      <c r="AP977" s="99" t="str">
        <f>IFERROR(VLOOKUP(ROWS($AN$4:AN977),$AM$4:$AN$2337,2,0),"")</f>
        <v>Liszki (pow. krakowski, woj. małopolskie)</v>
      </c>
      <c r="AQ977" s="98">
        <v>0</v>
      </c>
      <c r="AR977" s="98">
        <f>IF(ISNUMBER(SEARCH('ankieta ESG'!$G$181,AS977)),MAX($AR$3:AR976)+1,0)</f>
        <v>974</v>
      </c>
      <c r="AS977" s="134" t="s">
        <v>4977</v>
      </c>
      <c r="AT977" s="98">
        <v>0</v>
      </c>
      <c r="AU977" s="99" t="str">
        <f>IFERROR(VLOOKUP(ROWS($AS$4:AS977),$AR$4:$AS$2337,2,0),"")</f>
        <v>Liszki (pow. krakowski, woj. małopolskie)</v>
      </c>
      <c r="AV977" s="98">
        <v>0</v>
      </c>
      <c r="AW977" s="98">
        <f>IF(ISNUMBER(SEARCH('ankieta ESG'!$G$182,AX977)),MAX($AW$3:AW976)+1,0)</f>
        <v>974</v>
      </c>
      <c r="AX977" s="134" t="s">
        <v>4977</v>
      </c>
      <c r="AY977" s="98">
        <v>0</v>
      </c>
      <c r="AZ977" s="99" t="str">
        <f>IFERROR(VLOOKUP(ROWS($AX$4:AX977),$AW$4:$AX$2337,2,0),"")</f>
        <v>Liszki (pow. krakowski, woj. małopolskie)</v>
      </c>
      <c r="BA977" s="98">
        <v>0</v>
      </c>
      <c r="BB977" s="98">
        <f>IF(ISNUMBER(SEARCH('ankieta ESG'!$G$183,BC977)),MAX($BB$3:BB976)+1,0)</f>
        <v>974</v>
      </c>
      <c r="BC977" s="134" t="s">
        <v>4977</v>
      </c>
      <c r="BD977" s="98">
        <v>0</v>
      </c>
      <c r="BE977" s="99" t="str">
        <f>IFERROR(VLOOKUP(ROWS($BC$4:BC977),$BB$4:$BC$2337,2,0),"")</f>
        <v>Liszki (pow. krakowski, woj. małopolskie)</v>
      </c>
      <c r="BF977" s="98">
        <v>0</v>
      </c>
      <c r="BG977" s="98">
        <f>IF(ISNUMBER(SEARCH('ankieta ESG'!$G$184,BH977)),MAX($BG$3:BG976)+1,0)</f>
        <v>974</v>
      </c>
      <c r="BH977" s="134" t="s">
        <v>4977</v>
      </c>
      <c r="BI977" s="98">
        <v>0</v>
      </c>
      <c r="BJ977" s="99" t="str">
        <f>IFERROR(VLOOKUP(ROWS($BH$4:BH977),$BG$4:$BH$2337,2,0),"")</f>
        <v>Liszki (pow. krakowski, woj. małopolskie)</v>
      </c>
      <c r="BK977" s="98">
        <v>0</v>
      </c>
      <c r="BL977" s="98">
        <f>IF(ISNUMBER(SEARCH('ankieta ESG'!$G$185,BM977)),MAX($BL$3:BL976)+1,0)</f>
        <v>974</v>
      </c>
      <c r="BM977" s="134" t="s">
        <v>4977</v>
      </c>
      <c r="BN977" s="98">
        <v>0</v>
      </c>
      <c r="BO977" s="99" t="str">
        <f>IFERROR(VLOOKUP(ROWS($BM$4:BM977),$BL$4:$BM$2337,2,0),"")</f>
        <v>Liszki (pow. krakowski, woj. małopolskie)</v>
      </c>
      <c r="BP977" s="98">
        <v>0</v>
      </c>
      <c r="BQ977" s="98">
        <f>IF(ISNUMBER(SEARCH('ankieta ESG'!$G$186,BR977)),MAX($BQ$3:BQ976)+1,0)</f>
        <v>974</v>
      </c>
      <c r="BR977" s="134" t="s">
        <v>4977</v>
      </c>
      <c r="BS977" s="98">
        <v>0</v>
      </c>
      <c r="BT977" s="99" t="str">
        <f>IFERROR(VLOOKUP(ROWS($BR$4:BR977),$BQ$4:$BR$2337,2,0),"")</f>
        <v>Liszki (pow. krakowski, woj. małopolskie)</v>
      </c>
      <c r="BU977" s="98">
        <v>0</v>
      </c>
      <c r="BV977" s="98">
        <f>IF(ISNUMBER(SEARCH('ankieta ESG'!$G$187,BW977)),MAX($BV$3:BV976)+1,0)</f>
        <v>974</v>
      </c>
      <c r="BW977" s="134" t="s">
        <v>4977</v>
      </c>
      <c r="BX977" s="98">
        <v>0</v>
      </c>
      <c r="BY977" s="99" t="str">
        <f>IFERROR(VLOOKUP(ROWS($BW$4:BW977),$BV$4:$BW$2337,2,0),"")</f>
        <v>Liszki (pow. krakowski, woj. małopolskie)</v>
      </c>
      <c r="BZ977" s="98">
        <v>0</v>
      </c>
      <c r="CA977" s="98">
        <f>IF(ISNUMBER(SEARCH('ankieta ESG'!$G$188,CB977)),MAX($CA$3:CA976)+1,0)</f>
        <v>974</v>
      </c>
      <c r="CB977" s="134" t="s">
        <v>4977</v>
      </c>
      <c r="CC977" s="98">
        <v>0</v>
      </c>
      <c r="CD977" s="99" t="str">
        <f>IFERROR(VLOOKUP(ROWS($CB$4:CB977),$CA$4:$CB$2337,2,0),"")</f>
        <v>Liszki (pow. krakowski, woj. małopolskie)</v>
      </c>
      <c r="CE977" s="98">
        <v>0</v>
      </c>
      <c r="CF977" s="98">
        <f>IF(ISNUMBER(SEARCH('ankieta ESG'!$G$189,CG977)),MAX($CF$3:CF976)+1,0)</f>
        <v>974</v>
      </c>
      <c r="CG977" s="134" t="s">
        <v>4977</v>
      </c>
      <c r="CH977" s="98">
        <v>0</v>
      </c>
      <c r="CI977" s="99" t="str">
        <f>IFERROR(VLOOKUP(ROWS($CG$4:CG977),$CF$4:$CG$2337,2,0),"")</f>
        <v>Liszki (pow. krakowski, woj. małopolskie)</v>
      </c>
      <c r="CJ977" s="98">
        <v>0</v>
      </c>
    </row>
    <row r="978" spans="2:88">
      <c r="B978" s="98">
        <f>IF(ISNUMBER(SEARCH('ankieta ESG'!$E$11,C978)),MAX(B$3:$B977)+1,0)</f>
        <v>975</v>
      </c>
      <c r="C978" s="99" t="s">
        <v>1019</v>
      </c>
      <c r="D978" s="98">
        <v>0</v>
      </c>
      <c r="E978" s="99" t="str">
        <f>IFERROR(VLOOKUP(ROWS($C$4:C978),$B$4:$C$1385,2,0),"")</f>
        <v>38.11.Z Zbieranie odpadów innych niż niebezpieczne (PKD 2025)</v>
      </c>
      <c r="F978" s="98">
        <v>0</v>
      </c>
      <c r="AM978" s="98">
        <f>IF(ISNUMBER(SEARCH('ankieta ESG'!$G$180,AN978)),MAX(AM$3:$AM977)+1,0)</f>
        <v>975</v>
      </c>
      <c r="AN978" s="134" t="s">
        <v>4978</v>
      </c>
      <c r="AO978" s="98">
        <v>0</v>
      </c>
      <c r="AP978" s="99" t="str">
        <f>IFERROR(VLOOKUP(ROWS($AN$4:AN978),$AM$4:$AN$2337,2,0),"")</f>
        <v>Liw (pow. węgrowski, woj. mazowieckie)</v>
      </c>
      <c r="AQ978" s="98">
        <v>0</v>
      </c>
      <c r="AR978" s="98">
        <f>IF(ISNUMBER(SEARCH('ankieta ESG'!$G$181,AS978)),MAX($AR$3:AR977)+1,0)</f>
        <v>975</v>
      </c>
      <c r="AS978" s="134" t="s">
        <v>4978</v>
      </c>
      <c r="AT978" s="98">
        <v>0</v>
      </c>
      <c r="AU978" s="99" t="str">
        <f>IFERROR(VLOOKUP(ROWS($AS$4:AS978),$AR$4:$AS$2337,2,0),"")</f>
        <v>Liw (pow. węgrowski, woj. mazowieckie)</v>
      </c>
      <c r="AV978" s="98">
        <v>0</v>
      </c>
      <c r="AW978" s="98">
        <f>IF(ISNUMBER(SEARCH('ankieta ESG'!$G$182,AX978)),MAX($AW$3:AW977)+1,0)</f>
        <v>975</v>
      </c>
      <c r="AX978" s="134" t="s">
        <v>4978</v>
      </c>
      <c r="AY978" s="98">
        <v>0</v>
      </c>
      <c r="AZ978" s="99" t="str">
        <f>IFERROR(VLOOKUP(ROWS($AX$4:AX978),$AW$4:$AX$2337,2,0),"")</f>
        <v>Liw (pow. węgrowski, woj. mazowieckie)</v>
      </c>
      <c r="BA978" s="98">
        <v>0</v>
      </c>
      <c r="BB978" s="98">
        <f>IF(ISNUMBER(SEARCH('ankieta ESG'!$G$183,BC978)),MAX($BB$3:BB977)+1,0)</f>
        <v>975</v>
      </c>
      <c r="BC978" s="134" t="s">
        <v>4978</v>
      </c>
      <c r="BD978" s="98">
        <v>0</v>
      </c>
      <c r="BE978" s="99" t="str">
        <f>IFERROR(VLOOKUP(ROWS($BC$4:BC978),$BB$4:$BC$2337,2,0),"")</f>
        <v>Liw (pow. węgrowski, woj. mazowieckie)</v>
      </c>
      <c r="BF978" s="98">
        <v>0</v>
      </c>
      <c r="BG978" s="98">
        <f>IF(ISNUMBER(SEARCH('ankieta ESG'!$G$184,BH978)),MAX($BG$3:BG977)+1,0)</f>
        <v>975</v>
      </c>
      <c r="BH978" s="134" t="s">
        <v>4978</v>
      </c>
      <c r="BI978" s="98">
        <v>0</v>
      </c>
      <c r="BJ978" s="99" t="str">
        <f>IFERROR(VLOOKUP(ROWS($BH$4:BH978),$BG$4:$BH$2337,2,0),"")</f>
        <v>Liw (pow. węgrowski, woj. mazowieckie)</v>
      </c>
      <c r="BK978" s="98">
        <v>0</v>
      </c>
      <c r="BL978" s="98">
        <f>IF(ISNUMBER(SEARCH('ankieta ESG'!$G$185,BM978)),MAX($BL$3:BL977)+1,0)</f>
        <v>975</v>
      </c>
      <c r="BM978" s="134" t="s">
        <v>4978</v>
      </c>
      <c r="BN978" s="98">
        <v>0</v>
      </c>
      <c r="BO978" s="99" t="str">
        <f>IFERROR(VLOOKUP(ROWS($BM$4:BM978),$BL$4:$BM$2337,2,0),"")</f>
        <v>Liw (pow. węgrowski, woj. mazowieckie)</v>
      </c>
      <c r="BP978" s="98">
        <v>0</v>
      </c>
      <c r="BQ978" s="98">
        <f>IF(ISNUMBER(SEARCH('ankieta ESG'!$G$186,BR978)),MAX($BQ$3:BQ977)+1,0)</f>
        <v>975</v>
      </c>
      <c r="BR978" s="134" t="s">
        <v>4978</v>
      </c>
      <c r="BS978" s="98">
        <v>0</v>
      </c>
      <c r="BT978" s="99" t="str">
        <f>IFERROR(VLOOKUP(ROWS($BR$4:BR978),$BQ$4:$BR$2337,2,0),"")</f>
        <v>Liw (pow. węgrowski, woj. mazowieckie)</v>
      </c>
      <c r="BU978" s="98">
        <v>0</v>
      </c>
      <c r="BV978" s="98">
        <f>IF(ISNUMBER(SEARCH('ankieta ESG'!$G$187,BW978)),MAX($BV$3:BV977)+1,0)</f>
        <v>975</v>
      </c>
      <c r="BW978" s="134" t="s">
        <v>4978</v>
      </c>
      <c r="BX978" s="98">
        <v>0</v>
      </c>
      <c r="BY978" s="99" t="str">
        <f>IFERROR(VLOOKUP(ROWS($BW$4:BW978),$BV$4:$BW$2337,2,0),"")</f>
        <v>Liw (pow. węgrowski, woj. mazowieckie)</v>
      </c>
      <c r="BZ978" s="98">
        <v>0</v>
      </c>
      <c r="CA978" s="98">
        <f>IF(ISNUMBER(SEARCH('ankieta ESG'!$G$188,CB978)),MAX($CA$3:CA977)+1,0)</f>
        <v>975</v>
      </c>
      <c r="CB978" s="134" t="s">
        <v>4978</v>
      </c>
      <c r="CC978" s="98">
        <v>0</v>
      </c>
      <c r="CD978" s="99" t="str">
        <f>IFERROR(VLOOKUP(ROWS($CB$4:CB978),$CA$4:$CB$2337,2,0),"")</f>
        <v>Liw (pow. węgrowski, woj. mazowieckie)</v>
      </c>
      <c r="CE978" s="98">
        <v>0</v>
      </c>
      <c r="CF978" s="98">
        <f>IF(ISNUMBER(SEARCH('ankieta ESG'!$G$189,CG978)),MAX($CF$3:CF977)+1,0)</f>
        <v>975</v>
      </c>
      <c r="CG978" s="134" t="s">
        <v>4978</v>
      </c>
      <c r="CH978" s="98">
        <v>0</v>
      </c>
      <c r="CI978" s="99" t="str">
        <f>IFERROR(VLOOKUP(ROWS($CG$4:CG978),$CF$4:$CG$2337,2,0),"")</f>
        <v>Liw (pow. węgrowski, woj. mazowieckie)</v>
      </c>
      <c r="CJ978" s="98">
        <v>0</v>
      </c>
    </row>
    <row r="979" spans="2:88">
      <c r="B979" s="98">
        <f>IF(ISNUMBER(SEARCH('ankieta ESG'!$E$11,C979)),MAX(B$3:$B978)+1,0)</f>
        <v>976</v>
      </c>
      <c r="C979" s="99" t="s">
        <v>1020</v>
      </c>
      <c r="D979" s="98">
        <v>0</v>
      </c>
      <c r="E979" s="99" t="str">
        <f>IFERROR(VLOOKUP(ROWS($C$4:C979),$B$4:$C$1385,2,0),"")</f>
        <v>38.12.Z Zbieranie odpadów niebezpiecznych (PKD 2025)</v>
      </c>
      <c r="F979" s="98">
        <v>0</v>
      </c>
      <c r="AM979" s="98">
        <f>IF(ISNUMBER(SEARCH('ankieta ESG'!$G$180,AN979)),MAX(AM$3:$AM978)+1,0)</f>
        <v>976</v>
      </c>
      <c r="AN979" s="134" t="s">
        <v>4979</v>
      </c>
      <c r="AO979" s="98">
        <v>0</v>
      </c>
      <c r="AP979" s="99" t="str">
        <f>IFERROR(VLOOKUP(ROWS($AN$4:AN979),$AM$4:$AN$2337,2,0),"")</f>
        <v>Lniano (pow. świecki, woj. kujawsko-pomorskie)</v>
      </c>
      <c r="AQ979" s="98">
        <v>0</v>
      </c>
      <c r="AR979" s="98">
        <f>IF(ISNUMBER(SEARCH('ankieta ESG'!$G$181,AS979)),MAX($AR$3:AR978)+1,0)</f>
        <v>976</v>
      </c>
      <c r="AS979" s="134" t="s">
        <v>4979</v>
      </c>
      <c r="AT979" s="98">
        <v>0</v>
      </c>
      <c r="AU979" s="99" t="str">
        <f>IFERROR(VLOOKUP(ROWS($AS$4:AS979),$AR$4:$AS$2337,2,0),"")</f>
        <v>Lniano (pow. świecki, woj. kujawsko-pomorskie)</v>
      </c>
      <c r="AV979" s="98">
        <v>0</v>
      </c>
      <c r="AW979" s="98">
        <f>IF(ISNUMBER(SEARCH('ankieta ESG'!$G$182,AX979)),MAX($AW$3:AW978)+1,0)</f>
        <v>976</v>
      </c>
      <c r="AX979" s="134" t="s">
        <v>4979</v>
      </c>
      <c r="AY979" s="98">
        <v>0</v>
      </c>
      <c r="AZ979" s="99" t="str">
        <f>IFERROR(VLOOKUP(ROWS($AX$4:AX979),$AW$4:$AX$2337,2,0),"")</f>
        <v>Lniano (pow. świecki, woj. kujawsko-pomorskie)</v>
      </c>
      <c r="BA979" s="98">
        <v>0</v>
      </c>
      <c r="BB979" s="98">
        <f>IF(ISNUMBER(SEARCH('ankieta ESG'!$G$183,BC979)),MAX($BB$3:BB978)+1,0)</f>
        <v>976</v>
      </c>
      <c r="BC979" s="134" t="s">
        <v>4979</v>
      </c>
      <c r="BD979" s="98">
        <v>0</v>
      </c>
      <c r="BE979" s="99" t="str">
        <f>IFERROR(VLOOKUP(ROWS($BC$4:BC979),$BB$4:$BC$2337,2,0),"")</f>
        <v>Lniano (pow. świecki, woj. kujawsko-pomorskie)</v>
      </c>
      <c r="BF979" s="98">
        <v>0</v>
      </c>
      <c r="BG979" s="98">
        <f>IF(ISNUMBER(SEARCH('ankieta ESG'!$G$184,BH979)),MAX($BG$3:BG978)+1,0)</f>
        <v>976</v>
      </c>
      <c r="BH979" s="134" t="s">
        <v>4979</v>
      </c>
      <c r="BI979" s="98">
        <v>0</v>
      </c>
      <c r="BJ979" s="99" t="str">
        <f>IFERROR(VLOOKUP(ROWS($BH$4:BH979),$BG$4:$BH$2337,2,0),"")</f>
        <v>Lniano (pow. świecki, woj. kujawsko-pomorskie)</v>
      </c>
      <c r="BK979" s="98">
        <v>0</v>
      </c>
      <c r="BL979" s="98">
        <f>IF(ISNUMBER(SEARCH('ankieta ESG'!$G$185,BM979)),MAX($BL$3:BL978)+1,0)</f>
        <v>976</v>
      </c>
      <c r="BM979" s="134" t="s">
        <v>4979</v>
      </c>
      <c r="BN979" s="98">
        <v>0</v>
      </c>
      <c r="BO979" s="99" t="str">
        <f>IFERROR(VLOOKUP(ROWS($BM$4:BM979),$BL$4:$BM$2337,2,0),"")</f>
        <v>Lniano (pow. świecki, woj. kujawsko-pomorskie)</v>
      </c>
      <c r="BP979" s="98">
        <v>0</v>
      </c>
      <c r="BQ979" s="98">
        <f>IF(ISNUMBER(SEARCH('ankieta ESG'!$G$186,BR979)),MAX($BQ$3:BQ978)+1,0)</f>
        <v>976</v>
      </c>
      <c r="BR979" s="134" t="s">
        <v>4979</v>
      </c>
      <c r="BS979" s="98">
        <v>0</v>
      </c>
      <c r="BT979" s="99" t="str">
        <f>IFERROR(VLOOKUP(ROWS($BR$4:BR979),$BQ$4:$BR$2337,2,0),"")</f>
        <v>Lniano (pow. świecki, woj. kujawsko-pomorskie)</v>
      </c>
      <c r="BU979" s="98">
        <v>0</v>
      </c>
      <c r="BV979" s="98">
        <f>IF(ISNUMBER(SEARCH('ankieta ESG'!$G$187,BW979)),MAX($BV$3:BV978)+1,0)</f>
        <v>976</v>
      </c>
      <c r="BW979" s="134" t="s">
        <v>4979</v>
      </c>
      <c r="BX979" s="98">
        <v>0</v>
      </c>
      <c r="BY979" s="99" t="str">
        <f>IFERROR(VLOOKUP(ROWS($BW$4:BW979),$BV$4:$BW$2337,2,0),"")</f>
        <v>Lniano (pow. świecki, woj. kujawsko-pomorskie)</v>
      </c>
      <c r="BZ979" s="98">
        <v>0</v>
      </c>
      <c r="CA979" s="98">
        <f>IF(ISNUMBER(SEARCH('ankieta ESG'!$G$188,CB979)),MAX($CA$3:CA978)+1,0)</f>
        <v>976</v>
      </c>
      <c r="CB979" s="134" t="s">
        <v>4979</v>
      </c>
      <c r="CC979" s="98">
        <v>0</v>
      </c>
      <c r="CD979" s="99" t="str">
        <f>IFERROR(VLOOKUP(ROWS($CB$4:CB979),$CA$4:$CB$2337,2,0),"")</f>
        <v>Lniano (pow. świecki, woj. kujawsko-pomorskie)</v>
      </c>
      <c r="CE979" s="98">
        <v>0</v>
      </c>
      <c r="CF979" s="98">
        <f>IF(ISNUMBER(SEARCH('ankieta ESG'!$G$189,CG979)),MAX($CF$3:CF978)+1,0)</f>
        <v>976</v>
      </c>
      <c r="CG979" s="134" t="s">
        <v>4979</v>
      </c>
      <c r="CH979" s="98">
        <v>0</v>
      </c>
      <c r="CI979" s="99" t="str">
        <f>IFERROR(VLOOKUP(ROWS($CG$4:CG979),$CF$4:$CG$2337,2,0),"")</f>
        <v>Lniano (pow. świecki, woj. kujawsko-pomorskie)</v>
      </c>
      <c r="CJ979" s="98">
        <v>0</v>
      </c>
    </row>
    <row r="980" spans="2:88">
      <c r="B980" s="98">
        <f>IF(ISNUMBER(SEARCH('ankieta ESG'!$E$11,C980)),MAX(B$3:$B979)+1,0)</f>
        <v>977</v>
      </c>
      <c r="C980" s="99" t="s">
        <v>1021</v>
      </c>
      <c r="D980" s="98">
        <v>0</v>
      </c>
      <c r="E980" s="99" t="str">
        <f>IFERROR(VLOOKUP(ROWS($C$4:C980),$B$4:$C$1385,2,0),"")</f>
        <v>38.21.Z Odzysk surowców (PKD 2025)</v>
      </c>
      <c r="F980" s="98">
        <v>0</v>
      </c>
      <c r="AM980" s="98">
        <f>IF(ISNUMBER(SEARCH('ankieta ESG'!$G$180,AN980)),MAX(AM$3:$AM979)+1,0)</f>
        <v>977</v>
      </c>
      <c r="AN980" s="134" t="s">
        <v>4980</v>
      </c>
      <c r="AO980" s="98">
        <v>0</v>
      </c>
      <c r="AP980" s="99" t="str">
        <f>IFERROR(VLOOKUP(ROWS($AN$4:AN980),$AM$4:$AN$2337,2,0),"")</f>
        <v>Lubaczów (pow. lubaczowski, woj. podkarpackie)</v>
      </c>
      <c r="AQ980" s="98">
        <v>0</v>
      </c>
      <c r="AR980" s="98">
        <f>IF(ISNUMBER(SEARCH('ankieta ESG'!$G$181,AS980)),MAX($AR$3:AR979)+1,0)</f>
        <v>977</v>
      </c>
      <c r="AS980" s="134" t="s">
        <v>4980</v>
      </c>
      <c r="AT980" s="98">
        <v>0</v>
      </c>
      <c r="AU980" s="99" t="str">
        <f>IFERROR(VLOOKUP(ROWS($AS$4:AS980),$AR$4:$AS$2337,2,0),"")</f>
        <v>Lubaczów (pow. lubaczowski, woj. podkarpackie)</v>
      </c>
      <c r="AV980" s="98">
        <v>0</v>
      </c>
      <c r="AW980" s="98">
        <f>IF(ISNUMBER(SEARCH('ankieta ESG'!$G$182,AX980)),MAX($AW$3:AW979)+1,0)</f>
        <v>977</v>
      </c>
      <c r="AX980" s="134" t="s">
        <v>4980</v>
      </c>
      <c r="AY980" s="98">
        <v>0</v>
      </c>
      <c r="AZ980" s="99" t="str">
        <f>IFERROR(VLOOKUP(ROWS($AX$4:AX980),$AW$4:$AX$2337,2,0),"")</f>
        <v>Lubaczów (pow. lubaczowski, woj. podkarpackie)</v>
      </c>
      <c r="BA980" s="98">
        <v>0</v>
      </c>
      <c r="BB980" s="98">
        <f>IF(ISNUMBER(SEARCH('ankieta ESG'!$G$183,BC980)),MAX($BB$3:BB979)+1,0)</f>
        <v>977</v>
      </c>
      <c r="BC980" s="134" t="s">
        <v>4980</v>
      </c>
      <c r="BD980" s="98">
        <v>0</v>
      </c>
      <c r="BE980" s="99" t="str">
        <f>IFERROR(VLOOKUP(ROWS($BC$4:BC980),$BB$4:$BC$2337,2,0),"")</f>
        <v>Lubaczów (pow. lubaczowski, woj. podkarpackie)</v>
      </c>
      <c r="BF980" s="98">
        <v>0</v>
      </c>
      <c r="BG980" s="98">
        <f>IF(ISNUMBER(SEARCH('ankieta ESG'!$G$184,BH980)),MAX($BG$3:BG979)+1,0)</f>
        <v>977</v>
      </c>
      <c r="BH980" s="134" t="s">
        <v>4980</v>
      </c>
      <c r="BI980" s="98">
        <v>0</v>
      </c>
      <c r="BJ980" s="99" t="str">
        <f>IFERROR(VLOOKUP(ROWS($BH$4:BH980),$BG$4:$BH$2337,2,0),"")</f>
        <v>Lubaczów (pow. lubaczowski, woj. podkarpackie)</v>
      </c>
      <c r="BK980" s="98">
        <v>0</v>
      </c>
      <c r="BL980" s="98">
        <f>IF(ISNUMBER(SEARCH('ankieta ESG'!$G$185,BM980)),MAX($BL$3:BL979)+1,0)</f>
        <v>977</v>
      </c>
      <c r="BM980" s="134" t="s">
        <v>4980</v>
      </c>
      <c r="BN980" s="98">
        <v>0</v>
      </c>
      <c r="BO980" s="99" t="str">
        <f>IFERROR(VLOOKUP(ROWS($BM$4:BM980),$BL$4:$BM$2337,2,0),"")</f>
        <v>Lubaczów (pow. lubaczowski, woj. podkarpackie)</v>
      </c>
      <c r="BP980" s="98">
        <v>0</v>
      </c>
      <c r="BQ980" s="98">
        <f>IF(ISNUMBER(SEARCH('ankieta ESG'!$G$186,BR980)),MAX($BQ$3:BQ979)+1,0)</f>
        <v>977</v>
      </c>
      <c r="BR980" s="134" t="s">
        <v>4980</v>
      </c>
      <c r="BS980" s="98">
        <v>0</v>
      </c>
      <c r="BT980" s="99" t="str">
        <f>IFERROR(VLOOKUP(ROWS($BR$4:BR980),$BQ$4:$BR$2337,2,0),"")</f>
        <v>Lubaczów (pow. lubaczowski, woj. podkarpackie)</v>
      </c>
      <c r="BU980" s="98">
        <v>0</v>
      </c>
      <c r="BV980" s="98">
        <f>IF(ISNUMBER(SEARCH('ankieta ESG'!$G$187,BW980)),MAX($BV$3:BV979)+1,0)</f>
        <v>977</v>
      </c>
      <c r="BW980" s="134" t="s">
        <v>4980</v>
      </c>
      <c r="BX980" s="98">
        <v>0</v>
      </c>
      <c r="BY980" s="99" t="str">
        <f>IFERROR(VLOOKUP(ROWS($BW$4:BW980),$BV$4:$BW$2337,2,0),"")</f>
        <v>Lubaczów (pow. lubaczowski, woj. podkarpackie)</v>
      </c>
      <c r="BZ980" s="98">
        <v>0</v>
      </c>
      <c r="CA980" s="98">
        <f>IF(ISNUMBER(SEARCH('ankieta ESG'!$G$188,CB980)),MAX($CA$3:CA979)+1,0)</f>
        <v>977</v>
      </c>
      <c r="CB980" s="134" t="s">
        <v>4980</v>
      </c>
      <c r="CC980" s="98">
        <v>0</v>
      </c>
      <c r="CD980" s="99" t="str">
        <f>IFERROR(VLOOKUP(ROWS($CB$4:CB980),$CA$4:$CB$2337,2,0),"")</f>
        <v>Lubaczów (pow. lubaczowski, woj. podkarpackie)</v>
      </c>
      <c r="CE980" s="98">
        <v>0</v>
      </c>
      <c r="CF980" s="98">
        <f>IF(ISNUMBER(SEARCH('ankieta ESG'!$G$189,CG980)),MAX($CF$3:CF979)+1,0)</f>
        <v>977</v>
      </c>
      <c r="CG980" s="134" t="s">
        <v>4980</v>
      </c>
      <c r="CH980" s="98">
        <v>0</v>
      </c>
      <c r="CI980" s="99" t="str">
        <f>IFERROR(VLOOKUP(ROWS($CG$4:CG980),$CF$4:$CG$2337,2,0),"")</f>
        <v>Lubaczów (pow. lubaczowski, woj. podkarpackie)</v>
      </c>
      <c r="CJ980" s="98">
        <v>0</v>
      </c>
    </row>
    <row r="981" spans="2:88">
      <c r="B981" s="98">
        <f>IF(ISNUMBER(SEARCH('ankieta ESG'!$E$11,C981)),MAX(B$3:$B980)+1,0)</f>
        <v>978</v>
      </c>
      <c r="C981" s="99" t="s">
        <v>1022</v>
      </c>
      <c r="D981" s="98">
        <v>0</v>
      </c>
      <c r="E981" s="99" t="str">
        <f>IFERROR(VLOOKUP(ROWS($C$4:C981),$B$4:$C$1385,2,0),"")</f>
        <v>38.22.Z Odzysk energii (PKD 2025)</v>
      </c>
      <c r="F981" s="98">
        <v>0</v>
      </c>
      <c r="AM981" s="98">
        <f>IF(ISNUMBER(SEARCH('ankieta ESG'!$G$180,AN981)),MAX(AM$3:$AM980)+1,0)</f>
        <v>978</v>
      </c>
      <c r="AN981" s="134" t="s">
        <v>4981</v>
      </c>
      <c r="AO981" s="98">
        <v>0</v>
      </c>
      <c r="AP981" s="99" t="str">
        <f>IFERROR(VLOOKUP(ROWS($AN$4:AN981),$AM$4:$AN$2337,2,0),"")</f>
        <v>Lubanie (pow. włocławski, woj. kujawsko-pomorskie)</v>
      </c>
      <c r="AQ981" s="98">
        <v>0</v>
      </c>
      <c r="AR981" s="98">
        <f>IF(ISNUMBER(SEARCH('ankieta ESG'!$G$181,AS981)),MAX($AR$3:AR980)+1,0)</f>
        <v>978</v>
      </c>
      <c r="AS981" s="134" t="s">
        <v>4981</v>
      </c>
      <c r="AT981" s="98">
        <v>0</v>
      </c>
      <c r="AU981" s="99" t="str">
        <f>IFERROR(VLOOKUP(ROWS($AS$4:AS981),$AR$4:$AS$2337,2,0),"")</f>
        <v>Lubanie (pow. włocławski, woj. kujawsko-pomorskie)</v>
      </c>
      <c r="AV981" s="98">
        <v>0</v>
      </c>
      <c r="AW981" s="98">
        <f>IF(ISNUMBER(SEARCH('ankieta ESG'!$G$182,AX981)),MAX($AW$3:AW980)+1,0)</f>
        <v>978</v>
      </c>
      <c r="AX981" s="134" t="s">
        <v>4981</v>
      </c>
      <c r="AY981" s="98">
        <v>0</v>
      </c>
      <c r="AZ981" s="99" t="str">
        <f>IFERROR(VLOOKUP(ROWS($AX$4:AX981),$AW$4:$AX$2337,2,0),"")</f>
        <v>Lubanie (pow. włocławski, woj. kujawsko-pomorskie)</v>
      </c>
      <c r="BA981" s="98">
        <v>0</v>
      </c>
      <c r="BB981" s="98">
        <f>IF(ISNUMBER(SEARCH('ankieta ESG'!$G$183,BC981)),MAX($BB$3:BB980)+1,0)</f>
        <v>978</v>
      </c>
      <c r="BC981" s="134" t="s">
        <v>4981</v>
      </c>
      <c r="BD981" s="98">
        <v>0</v>
      </c>
      <c r="BE981" s="99" t="str">
        <f>IFERROR(VLOOKUP(ROWS($BC$4:BC981),$BB$4:$BC$2337,2,0),"")</f>
        <v>Lubanie (pow. włocławski, woj. kujawsko-pomorskie)</v>
      </c>
      <c r="BF981" s="98">
        <v>0</v>
      </c>
      <c r="BG981" s="98">
        <f>IF(ISNUMBER(SEARCH('ankieta ESG'!$G$184,BH981)),MAX($BG$3:BG980)+1,0)</f>
        <v>978</v>
      </c>
      <c r="BH981" s="134" t="s">
        <v>4981</v>
      </c>
      <c r="BI981" s="98">
        <v>0</v>
      </c>
      <c r="BJ981" s="99" t="str">
        <f>IFERROR(VLOOKUP(ROWS($BH$4:BH981),$BG$4:$BH$2337,2,0),"")</f>
        <v>Lubanie (pow. włocławski, woj. kujawsko-pomorskie)</v>
      </c>
      <c r="BK981" s="98">
        <v>0</v>
      </c>
      <c r="BL981" s="98">
        <f>IF(ISNUMBER(SEARCH('ankieta ESG'!$G$185,BM981)),MAX($BL$3:BL980)+1,0)</f>
        <v>978</v>
      </c>
      <c r="BM981" s="134" t="s">
        <v>4981</v>
      </c>
      <c r="BN981" s="98">
        <v>0</v>
      </c>
      <c r="BO981" s="99" t="str">
        <f>IFERROR(VLOOKUP(ROWS($BM$4:BM981),$BL$4:$BM$2337,2,0),"")</f>
        <v>Lubanie (pow. włocławski, woj. kujawsko-pomorskie)</v>
      </c>
      <c r="BP981" s="98">
        <v>0</v>
      </c>
      <c r="BQ981" s="98">
        <f>IF(ISNUMBER(SEARCH('ankieta ESG'!$G$186,BR981)),MAX($BQ$3:BQ980)+1,0)</f>
        <v>978</v>
      </c>
      <c r="BR981" s="134" t="s">
        <v>4981</v>
      </c>
      <c r="BS981" s="98">
        <v>0</v>
      </c>
      <c r="BT981" s="99" t="str">
        <f>IFERROR(VLOOKUP(ROWS($BR$4:BR981),$BQ$4:$BR$2337,2,0),"")</f>
        <v>Lubanie (pow. włocławski, woj. kujawsko-pomorskie)</v>
      </c>
      <c r="BU981" s="98">
        <v>0</v>
      </c>
      <c r="BV981" s="98">
        <f>IF(ISNUMBER(SEARCH('ankieta ESG'!$G$187,BW981)),MAX($BV$3:BV980)+1,0)</f>
        <v>978</v>
      </c>
      <c r="BW981" s="134" t="s">
        <v>4981</v>
      </c>
      <c r="BX981" s="98">
        <v>0</v>
      </c>
      <c r="BY981" s="99" t="str">
        <f>IFERROR(VLOOKUP(ROWS($BW$4:BW981),$BV$4:$BW$2337,2,0),"")</f>
        <v>Lubanie (pow. włocławski, woj. kujawsko-pomorskie)</v>
      </c>
      <c r="BZ981" s="98">
        <v>0</v>
      </c>
      <c r="CA981" s="98">
        <f>IF(ISNUMBER(SEARCH('ankieta ESG'!$G$188,CB981)),MAX($CA$3:CA980)+1,0)</f>
        <v>978</v>
      </c>
      <c r="CB981" s="134" t="s">
        <v>4981</v>
      </c>
      <c r="CC981" s="98">
        <v>0</v>
      </c>
      <c r="CD981" s="99" t="str">
        <f>IFERROR(VLOOKUP(ROWS($CB$4:CB981),$CA$4:$CB$2337,2,0),"")</f>
        <v>Lubanie (pow. włocławski, woj. kujawsko-pomorskie)</v>
      </c>
      <c r="CE981" s="98">
        <v>0</v>
      </c>
      <c r="CF981" s="98">
        <f>IF(ISNUMBER(SEARCH('ankieta ESG'!$G$189,CG981)),MAX($CF$3:CF980)+1,0)</f>
        <v>978</v>
      </c>
      <c r="CG981" s="134" t="s">
        <v>4981</v>
      </c>
      <c r="CH981" s="98">
        <v>0</v>
      </c>
      <c r="CI981" s="99" t="str">
        <f>IFERROR(VLOOKUP(ROWS($CG$4:CG981),$CF$4:$CG$2337,2,0),"")</f>
        <v>Lubanie (pow. włocławski, woj. kujawsko-pomorskie)</v>
      </c>
      <c r="CJ981" s="98">
        <v>0</v>
      </c>
    </row>
    <row r="982" spans="2:88">
      <c r="B982" s="98">
        <f>IF(ISNUMBER(SEARCH('ankieta ESG'!$E$11,C982)),MAX(B$3:$B981)+1,0)</f>
        <v>979</v>
      </c>
      <c r="C982" s="99" t="s">
        <v>1023</v>
      </c>
      <c r="D982" s="98">
        <v>0</v>
      </c>
      <c r="E982" s="99" t="str">
        <f>IFERROR(VLOOKUP(ROWS($C$4:C982),$B$4:$C$1385,2,0),"")</f>
        <v>38.23.Z Pozostały odzysk związany z odpadami (PKD 2025)</v>
      </c>
      <c r="F982" s="98">
        <v>0</v>
      </c>
      <c r="AM982" s="98">
        <f>IF(ISNUMBER(SEARCH('ankieta ESG'!$G$180,AN982)),MAX(AM$3:$AM981)+1,0)</f>
        <v>979</v>
      </c>
      <c r="AN982" s="134" t="s">
        <v>4982</v>
      </c>
      <c r="AO982" s="98">
        <v>0</v>
      </c>
      <c r="AP982" s="99" t="str">
        <f>IFERROR(VLOOKUP(ROWS($AN$4:AN982),$AM$4:$AN$2337,2,0),"")</f>
        <v>Lubań (pow. lubański, woj. dolnośląskie)</v>
      </c>
      <c r="AQ982" s="98">
        <v>0</v>
      </c>
      <c r="AR982" s="98">
        <f>IF(ISNUMBER(SEARCH('ankieta ESG'!$G$181,AS982)),MAX($AR$3:AR981)+1,0)</f>
        <v>979</v>
      </c>
      <c r="AS982" s="134" t="s">
        <v>4982</v>
      </c>
      <c r="AT982" s="98">
        <v>0</v>
      </c>
      <c r="AU982" s="99" t="str">
        <f>IFERROR(VLOOKUP(ROWS($AS$4:AS982),$AR$4:$AS$2337,2,0),"")</f>
        <v>Lubań (pow. lubański, woj. dolnośląskie)</v>
      </c>
      <c r="AV982" s="98">
        <v>0</v>
      </c>
      <c r="AW982" s="98">
        <f>IF(ISNUMBER(SEARCH('ankieta ESG'!$G$182,AX982)),MAX($AW$3:AW981)+1,0)</f>
        <v>979</v>
      </c>
      <c r="AX982" s="134" t="s">
        <v>4982</v>
      </c>
      <c r="AY982" s="98">
        <v>0</v>
      </c>
      <c r="AZ982" s="99" t="str">
        <f>IFERROR(VLOOKUP(ROWS($AX$4:AX982),$AW$4:$AX$2337,2,0),"")</f>
        <v>Lubań (pow. lubański, woj. dolnośląskie)</v>
      </c>
      <c r="BA982" s="98">
        <v>0</v>
      </c>
      <c r="BB982" s="98">
        <f>IF(ISNUMBER(SEARCH('ankieta ESG'!$G$183,BC982)),MAX($BB$3:BB981)+1,0)</f>
        <v>979</v>
      </c>
      <c r="BC982" s="134" t="s">
        <v>4982</v>
      </c>
      <c r="BD982" s="98">
        <v>0</v>
      </c>
      <c r="BE982" s="99" t="str">
        <f>IFERROR(VLOOKUP(ROWS($BC$4:BC982),$BB$4:$BC$2337,2,0),"")</f>
        <v>Lubań (pow. lubański, woj. dolnośląskie)</v>
      </c>
      <c r="BF982" s="98">
        <v>0</v>
      </c>
      <c r="BG982" s="98">
        <f>IF(ISNUMBER(SEARCH('ankieta ESG'!$G$184,BH982)),MAX($BG$3:BG981)+1,0)</f>
        <v>979</v>
      </c>
      <c r="BH982" s="134" t="s">
        <v>4982</v>
      </c>
      <c r="BI982" s="98">
        <v>0</v>
      </c>
      <c r="BJ982" s="99" t="str">
        <f>IFERROR(VLOOKUP(ROWS($BH$4:BH982),$BG$4:$BH$2337,2,0),"")</f>
        <v>Lubań (pow. lubański, woj. dolnośląskie)</v>
      </c>
      <c r="BK982" s="98">
        <v>0</v>
      </c>
      <c r="BL982" s="98">
        <f>IF(ISNUMBER(SEARCH('ankieta ESG'!$G$185,BM982)),MAX($BL$3:BL981)+1,0)</f>
        <v>979</v>
      </c>
      <c r="BM982" s="134" t="s">
        <v>4982</v>
      </c>
      <c r="BN982" s="98">
        <v>0</v>
      </c>
      <c r="BO982" s="99" t="str">
        <f>IFERROR(VLOOKUP(ROWS($BM$4:BM982),$BL$4:$BM$2337,2,0),"")</f>
        <v>Lubań (pow. lubański, woj. dolnośląskie)</v>
      </c>
      <c r="BP982" s="98">
        <v>0</v>
      </c>
      <c r="BQ982" s="98">
        <f>IF(ISNUMBER(SEARCH('ankieta ESG'!$G$186,BR982)),MAX($BQ$3:BQ981)+1,0)</f>
        <v>979</v>
      </c>
      <c r="BR982" s="134" t="s">
        <v>4982</v>
      </c>
      <c r="BS982" s="98">
        <v>0</v>
      </c>
      <c r="BT982" s="99" t="str">
        <f>IFERROR(VLOOKUP(ROWS($BR$4:BR982),$BQ$4:$BR$2337,2,0),"")</f>
        <v>Lubań (pow. lubański, woj. dolnośląskie)</v>
      </c>
      <c r="BU982" s="98">
        <v>0</v>
      </c>
      <c r="BV982" s="98">
        <f>IF(ISNUMBER(SEARCH('ankieta ESG'!$G$187,BW982)),MAX($BV$3:BV981)+1,0)</f>
        <v>979</v>
      </c>
      <c r="BW982" s="134" t="s">
        <v>4982</v>
      </c>
      <c r="BX982" s="98">
        <v>0</v>
      </c>
      <c r="BY982" s="99" t="str">
        <f>IFERROR(VLOOKUP(ROWS($BW$4:BW982),$BV$4:$BW$2337,2,0),"")</f>
        <v>Lubań (pow. lubański, woj. dolnośląskie)</v>
      </c>
      <c r="BZ982" s="98">
        <v>0</v>
      </c>
      <c r="CA982" s="98">
        <f>IF(ISNUMBER(SEARCH('ankieta ESG'!$G$188,CB982)),MAX($CA$3:CA981)+1,0)</f>
        <v>979</v>
      </c>
      <c r="CB982" s="134" t="s">
        <v>4982</v>
      </c>
      <c r="CC982" s="98">
        <v>0</v>
      </c>
      <c r="CD982" s="99" t="str">
        <f>IFERROR(VLOOKUP(ROWS($CB$4:CB982),$CA$4:$CB$2337,2,0),"")</f>
        <v>Lubań (pow. lubański, woj. dolnośląskie)</v>
      </c>
      <c r="CE982" s="98">
        <v>0</v>
      </c>
      <c r="CF982" s="98">
        <f>IF(ISNUMBER(SEARCH('ankieta ESG'!$G$189,CG982)),MAX($CF$3:CF981)+1,0)</f>
        <v>979</v>
      </c>
      <c r="CG982" s="134" t="s">
        <v>4982</v>
      </c>
      <c r="CH982" s="98">
        <v>0</v>
      </c>
      <c r="CI982" s="99" t="str">
        <f>IFERROR(VLOOKUP(ROWS($CG$4:CG982),$CF$4:$CG$2337,2,0),"")</f>
        <v>Lubań (pow. lubański, woj. dolnośląskie)</v>
      </c>
      <c r="CJ982" s="98">
        <v>0</v>
      </c>
    </row>
    <row r="983" spans="2:88">
      <c r="B983" s="98">
        <f>IF(ISNUMBER(SEARCH('ankieta ESG'!$E$11,C983)),MAX(B$3:$B982)+1,0)</f>
        <v>980</v>
      </c>
      <c r="C983" s="99" t="s">
        <v>1024</v>
      </c>
      <c r="D983" s="98">
        <v>0</v>
      </c>
      <c r="E983" s="99" t="str">
        <f>IFERROR(VLOOKUP(ROWS($C$4:C983),$B$4:$C$1385,2,0),"")</f>
        <v>38.31.Z Spalanie odpadów bez odzysku energii (PKD 2025)</v>
      </c>
      <c r="F983" s="98">
        <v>0</v>
      </c>
      <c r="AM983" s="98">
        <f>IF(ISNUMBER(SEARCH('ankieta ESG'!$G$180,AN983)),MAX(AM$3:$AM982)+1,0)</f>
        <v>980</v>
      </c>
      <c r="AN983" s="134" t="s">
        <v>4983</v>
      </c>
      <c r="AO983" s="98">
        <v>0</v>
      </c>
      <c r="AP983" s="99" t="str">
        <f>IFERROR(VLOOKUP(ROWS($AN$4:AN983),$AM$4:$AN$2337,2,0),"")</f>
        <v>Lubartów (pow. lubartowski, woj. lubelskie)</v>
      </c>
      <c r="AQ983" s="98">
        <v>0</v>
      </c>
      <c r="AR983" s="98">
        <f>IF(ISNUMBER(SEARCH('ankieta ESG'!$G$181,AS983)),MAX($AR$3:AR982)+1,0)</f>
        <v>980</v>
      </c>
      <c r="AS983" s="134" t="s">
        <v>4983</v>
      </c>
      <c r="AT983" s="98">
        <v>0</v>
      </c>
      <c r="AU983" s="99" t="str">
        <f>IFERROR(VLOOKUP(ROWS($AS$4:AS983),$AR$4:$AS$2337,2,0),"")</f>
        <v>Lubartów (pow. lubartowski, woj. lubelskie)</v>
      </c>
      <c r="AV983" s="98">
        <v>0</v>
      </c>
      <c r="AW983" s="98">
        <f>IF(ISNUMBER(SEARCH('ankieta ESG'!$G$182,AX983)),MAX($AW$3:AW982)+1,0)</f>
        <v>980</v>
      </c>
      <c r="AX983" s="134" t="s">
        <v>4983</v>
      </c>
      <c r="AY983" s="98">
        <v>0</v>
      </c>
      <c r="AZ983" s="99" t="str">
        <f>IFERROR(VLOOKUP(ROWS($AX$4:AX983),$AW$4:$AX$2337,2,0),"")</f>
        <v>Lubartów (pow. lubartowski, woj. lubelskie)</v>
      </c>
      <c r="BA983" s="98">
        <v>0</v>
      </c>
      <c r="BB983" s="98">
        <f>IF(ISNUMBER(SEARCH('ankieta ESG'!$G$183,BC983)),MAX($BB$3:BB982)+1,0)</f>
        <v>980</v>
      </c>
      <c r="BC983" s="134" t="s">
        <v>4983</v>
      </c>
      <c r="BD983" s="98">
        <v>0</v>
      </c>
      <c r="BE983" s="99" t="str">
        <f>IFERROR(VLOOKUP(ROWS($BC$4:BC983),$BB$4:$BC$2337,2,0),"")</f>
        <v>Lubartów (pow. lubartowski, woj. lubelskie)</v>
      </c>
      <c r="BF983" s="98">
        <v>0</v>
      </c>
      <c r="BG983" s="98">
        <f>IF(ISNUMBER(SEARCH('ankieta ESG'!$G$184,BH983)),MAX($BG$3:BG982)+1,0)</f>
        <v>980</v>
      </c>
      <c r="BH983" s="134" t="s">
        <v>4983</v>
      </c>
      <c r="BI983" s="98">
        <v>0</v>
      </c>
      <c r="BJ983" s="99" t="str">
        <f>IFERROR(VLOOKUP(ROWS($BH$4:BH983),$BG$4:$BH$2337,2,0),"")</f>
        <v>Lubartów (pow. lubartowski, woj. lubelskie)</v>
      </c>
      <c r="BK983" s="98">
        <v>0</v>
      </c>
      <c r="BL983" s="98">
        <f>IF(ISNUMBER(SEARCH('ankieta ESG'!$G$185,BM983)),MAX($BL$3:BL982)+1,0)</f>
        <v>980</v>
      </c>
      <c r="BM983" s="134" t="s">
        <v>4983</v>
      </c>
      <c r="BN983" s="98">
        <v>0</v>
      </c>
      <c r="BO983" s="99" t="str">
        <f>IFERROR(VLOOKUP(ROWS($BM$4:BM983),$BL$4:$BM$2337,2,0),"")</f>
        <v>Lubartów (pow. lubartowski, woj. lubelskie)</v>
      </c>
      <c r="BP983" s="98">
        <v>0</v>
      </c>
      <c r="BQ983" s="98">
        <f>IF(ISNUMBER(SEARCH('ankieta ESG'!$G$186,BR983)),MAX($BQ$3:BQ982)+1,0)</f>
        <v>980</v>
      </c>
      <c r="BR983" s="134" t="s">
        <v>4983</v>
      </c>
      <c r="BS983" s="98">
        <v>0</v>
      </c>
      <c r="BT983" s="99" t="str">
        <f>IFERROR(VLOOKUP(ROWS($BR$4:BR983),$BQ$4:$BR$2337,2,0),"")</f>
        <v>Lubartów (pow. lubartowski, woj. lubelskie)</v>
      </c>
      <c r="BU983" s="98">
        <v>0</v>
      </c>
      <c r="BV983" s="98">
        <f>IF(ISNUMBER(SEARCH('ankieta ESG'!$G$187,BW983)),MAX($BV$3:BV982)+1,0)</f>
        <v>980</v>
      </c>
      <c r="BW983" s="134" t="s">
        <v>4983</v>
      </c>
      <c r="BX983" s="98">
        <v>0</v>
      </c>
      <c r="BY983" s="99" t="str">
        <f>IFERROR(VLOOKUP(ROWS($BW$4:BW983),$BV$4:$BW$2337,2,0),"")</f>
        <v>Lubartów (pow. lubartowski, woj. lubelskie)</v>
      </c>
      <c r="BZ983" s="98">
        <v>0</v>
      </c>
      <c r="CA983" s="98">
        <f>IF(ISNUMBER(SEARCH('ankieta ESG'!$G$188,CB983)),MAX($CA$3:CA982)+1,0)</f>
        <v>980</v>
      </c>
      <c r="CB983" s="134" t="s">
        <v>4983</v>
      </c>
      <c r="CC983" s="98">
        <v>0</v>
      </c>
      <c r="CD983" s="99" t="str">
        <f>IFERROR(VLOOKUP(ROWS($CB$4:CB983),$CA$4:$CB$2337,2,0),"")</f>
        <v>Lubartów (pow. lubartowski, woj. lubelskie)</v>
      </c>
      <c r="CE983" s="98">
        <v>0</v>
      </c>
      <c r="CF983" s="98">
        <f>IF(ISNUMBER(SEARCH('ankieta ESG'!$G$189,CG983)),MAX($CF$3:CF982)+1,0)</f>
        <v>980</v>
      </c>
      <c r="CG983" s="134" t="s">
        <v>4983</v>
      </c>
      <c r="CH983" s="98">
        <v>0</v>
      </c>
      <c r="CI983" s="99" t="str">
        <f>IFERROR(VLOOKUP(ROWS($CG$4:CG983),$CF$4:$CG$2337,2,0),"")</f>
        <v>Lubartów (pow. lubartowski, woj. lubelskie)</v>
      </c>
      <c r="CJ983" s="98">
        <v>0</v>
      </c>
    </row>
    <row r="984" spans="2:88">
      <c r="B984" s="98">
        <f>IF(ISNUMBER(SEARCH('ankieta ESG'!$E$11,C984)),MAX(B$3:$B983)+1,0)</f>
        <v>981</v>
      </c>
      <c r="C984" s="99" t="s">
        <v>1025</v>
      </c>
      <c r="D984" s="98">
        <v>0</v>
      </c>
      <c r="E984" s="99" t="str">
        <f>IFERROR(VLOOKUP(ROWS($C$4:C984),$B$4:$C$1385,2,0),"")</f>
        <v>38.32.Z Składowanie odpadów (PKD 2025)</v>
      </c>
      <c r="F984" s="98">
        <v>0</v>
      </c>
      <c r="AM984" s="98">
        <f>IF(ISNUMBER(SEARCH('ankieta ESG'!$G$180,AN984)),MAX(AM$3:$AM983)+1,0)</f>
        <v>981</v>
      </c>
      <c r="AN984" s="134" t="s">
        <v>4984</v>
      </c>
      <c r="AO984" s="98">
        <v>0</v>
      </c>
      <c r="AP984" s="99" t="str">
        <f>IFERROR(VLOOKUP(ROWS($AN$4:AN984),$AM$4:$AN$2337,2,0),"")</f>
        <v>Lubasz (pow. czarnkowsko-trzcianecki, woj. wielkopolskie)</v>
      </c>
      <c r="AQ984" s="98">
        <v>0</v>
      </c>
      <c r="AR984" s="98">
        <f>IF(ISNUMBER(SEARCH('ankieta ESG'!$G$181,AS984)),MAX($AR$3:AR983)+1,0)</f>
        <v>981</v>
      </c>
      <c r="AS984" s="134" t="s">
        <v>4984</v>
      </c>
      <c r="AT984" s="98">
        <v>0</v>
      </c>
      <c r="AU984" s="99" t="str">
        <f>IFERROR(VLOOKUP(ROWS($AS$4:AS984),$AR$4:$AS$2337,2,0),"")</f>
        <v>Lubasz (pow. czarnkowsko-trzcianecki, woj. wielkopolskie)</v>
      </c>
      <c r="AV984" s="98">
        <v>0</v>
      </c>
      <c r="AW984" s="98">
        <f>IF(ISNUMBER(SEARCH('ankieta ESG'!$G$182,AX984)),MAX($AW$3:AW983)+1,0)</f>
        <v>981</v>
      </c>
      <c r="AX984" s="134" t="s">
        <v>4984</v>
      </c>
      <c r="AY984" s="98">
        <v>0</v>
      </c>
      <c r="AZ984" s="99" t="str">
        <f>IFERROR(VLOOKUP(ROWS($AX$4:AX984),$AW$4:$AX$2337,2,0),"")</f>
        <v>Lubasz (pow. czarnkowsko-trzcianecki, woj. wielkopolskie)</v>
      </c>
      <c r="BA984" s="98">
        <v>0</v>
      </c>
      <c r="BB984" s="98">
        <f>IF(ISNUMBER(SEARCH('ankieta ESG'!$G$183,BC984)),MAX($BB$3:BB983)+1,0)</f>
        <v>981</v>
      </c>
      <c r="BC984" s="134" t="s">
        <v>4984</v>
      </c>
      <c r="BD984" s="98">
        <v>0</v>
      </c>
      <c r="BE984" s="99" t="str">
        <f>IFERROR(VLOOKUP(ROWS($BC$4:BC984),$BB$4:$BC$2337,2,0),"")</f>
        <v>Lubasz (pow. czarnkowsko-trzcianecki, woj. wielkopolskie)</v>
      </c>
      <c r="BF984" s="98">
        <v>0</v>
      </c>
      <c r="BG984" s="98">
        <f>IF(ISNUMBER(SEARCH('ankieta ESG'!$G$184,BH984)),MAX($BG$3:BG983)+1,0)</f>
        <v>981</v>
      </c>
      <c r="BH984" s="134" t="s">
        <v>4984</v>
      </c>
      <c r="BI984" s="98">
        <v>0</v>
      </c>
      <c r="BJ984" s="99" t="str">
        <f>IFERROR(VLOOKUP(ROWS($BH$4:BH984),$BG$4:$BH$2337,2,0),"")</f>
        <v>Lubasz (pow. czarnkowsko-trzcianecki, woj. wielkopolskie)</v>
      </c>
      <c r="BK984" s="98">
        <v>0</v>
      </c>
      <c r="BL984" s="98">
        <f>IF(ISNUMBER(SEARCH('ankieta ESG'!$G$185,BM984)),MAX($BL$3:BL983)+1,0)</f>
        <v>981</v>
      </c>
      <c r="BM984" s="134" t="s">
        <v>4984</v>
      </c>
      <c r="BN984" s="98">
        <v>0</v>
      </c>
      <c r="BO984" s="99" t="str">
        <f>IFERROR(VLOOKUP(ROWS($BM$4:BM984),$BL$4:$BM$2337,2,0),"")</f>
        <v>Lubasz (pow. czarnkowsko-trzcianecki, woj. wielkopolskie)</v>
      </c>
      <c r="BP984" s="98">
        <v>0</v>
      </c>
      <c r="BQ984" s="98">
        <f>IF(ISNUMBER(SEARCH('ankieta ESG'!$G$186,BR984)),MAX($BQ$3:BQ983)+1,0)</f>
        <v>981</v>
      </c>
      <c r="BR984" s="134" t="s">
        <v>4984</v>
      </c>
      <c r="BS984" s="98">
        <v>0</v>
      </c>
      <c r="BT984" s="99" t="str">
        <f>IFERROR(VLOOKUP(ROWS($BR$4:BR984),$BQ$4:$BR$2337,2,0),"")</f>
        <v>Lubasz (pow. czarnkowsko-trzcianecki, woj. wielkopolskie)</v>
      </c>
      <c r="BU984" s="98">
        <v>0</v>
      </c>
      <c r="BV984" s="98">
        <f>IF(ISNUMBER(SEARCH('ankieta ESG'!$G$187,BW984)),MAX($BV$3:BV983)+1,0)</f>
        <v>981</v>
      </c>
      <c r="BW984" s="134" t="s">
        <v>4984</v>
      </c>
      <c r="BX984" s="98">
        <v>0</v>
      </c>
      <c r="BY984" s="99" t="str">
        <f>IFERROR(VLOOKUP(ROWS($BW$4:BW984),$BV$4:$BW$2337,2,0),"")</f>
        <v>Lubasz (pow. czarnkowsko-trzcianecki, woj. wielkopolskie)</v>
      </c>
      <c r="BZ984" s="98">
        <v>0</v>
      </c>
      <c r="CA984" s="98">
        <f>IF(ISNUMBER(SEARCH('ankieta ESG'!$G$188,CB984)),MAX($CA$3:CA983)+1,0)</f>
        <v>981</v>
      </c>
      <c r="CB984" s="134" t="s">
        <v>4984</v>
      </c>
      <c r="CC984" s="98">
        <v>0</v>
      </c>
      <c r="CD984" s="99" t="str">
        <f>IFERROR(VLOOKUP(ROWS($CB$4:CB984),$CA$4:$CB$2337,2,0),"")</f>
        <v>Lubasz (pow. czarnkowsko-trzcianecki, woj. wielkopolskie)</v>
      </c>
      <c r="CE984" s="98">
        <v>0</v>
      </c>
      <c r="CF984" s="98">
        <f>IF(ISNUMBER(SEARCH('ankieta ESG'!$G$189,CG984)),MAX($CF$3:CF983)+1,0)</f>
        <v>981</v>
      </c>
      <c r="CG984" s="134" t="s">
        <v>4984</v>
      </c>
      <c r="CH984" s="98">
        <v>0</v>
      </c>
      <c r="CI984" s="99" t="str">
        <f>IFERROR(VLOOKUP(ROWS($CG$4:CG984),$CF$4:$CG$2337,2,0),"")</f>
        <v>Lubasz (pow. czarnkowsko-trzcianecki, woj. wielkopolskie)</v>
      </c>
      <c r="CJ984" s="98">
        <v>0</v>
      </c>
    </row>
    <row r="985" spans="2:88">
      <c r="B985" s="98">
        <f>IF(ISNUMBER(SEARCH('ankieta ESG'!$E$11,C985)),MAX(B$3:$B984)+1,0)</f>
        <v>982</v>
      </c>
      <c r="C985" s="99" t="s">
        <v>1026</v>
      </c>
      <c r="D985" s="98">
        <v>0</v>
      </c>
      <c r="E985" s="99" t="str">
        <f>IFERROR(VLOOKUP(ROWS($C$4:C985),$B$4:$C$1385,2,0),"")</f>
        <v>38.33.Z Pozostałe unieszkodliwianie odpadów (PKD 2025)</v>
      </c>
      <c r="F985" s="98">
        <v>0</v>
      </c>
      <c r="AM985" s="98">
        <f>IF(ISNUMBER(SEARCH('ankieta ESG'!$G$180,AN985)),MAX(AM$3:$AM984)+1,0)</f>
        <v>982</v>
      </c>
      <c r="AN985" s="134" t="s">
        <v>4985</v>
      </c>
      <c r="AO985" s="98">
        <v>0</v>
      </c>
      <c r="AP985" s="99" t="str">
        <f>IFERROR(VLOOKUP(ROWS($AN$4:AN985),$AM$4:$AN$2337,2,0),"")</f>
        <v>Lubawa (pow. iławski, woj. warmińsko-mazurskie)</v>
      </c>
      <c r="AQ985" s="98">
        <v>0</v>
      </c>
      <c r="AR985" s="98">
        <f>IF(ISNUMBER(SEARCH('ankieta ESG'!$G$181,AS985)),MAX($AR$3:AR984)+1,0)</f>
        <v>982</v>
      </c>
      <c r="AS985" s="134" t="s">
        <v>4985</v>
      </c>
      <c r="AT985" s="98">
        <v>0</v>
      </c>
      <c r="AU985" s="99" t="str">
        <f>IFERROR(VLOOKUP(ROWS($AS$4:AS985),$AR$4:$AS$2337,2,0),"")</f>
        <v>Lubawa (pow. iławski, woj. warmińsko-mazurskie)</v>
      </c>
      <c r="AV985" s="98">
        <v>0</v>
      </c>
      <c r="AW985" s="98">
        <f>IF(ISNUMBER(SEARCH('ankieta ESG'!$G$182,AX985)),MAX($AW$3:AW984)+1,0)</f>
        <v>982</v>
      </c>
      <c r="AX985" s="134" t="s">
        <v>4985</v>
      </c>
      <c r="AY985" s="98">
        <v>0</v>
      </c>
      <c r="AZ985" s="99" t="str">
        <f>IFERROR(VLOOKUP(ROWS($AX$4:AX985),$AW$4:$AX$2337,2,0),"")</f>
        <v>Lubawa (pow. iławski, woj. warmińsko-mazurskie)</v>
      </c>
      <c r="BA985" s="98">
        <v>0</v>
      </c>
      <c r="BB985" s="98">
        <f>IF(ISNUMBER(SEARCH('ankieta ESG'!$G$183,BC985)),MAX($BB$3:BB984)+1,0)</f>
        <v>982</v>
      </c>
      <c r="BC985" s="134" t="s">
        <v>4985</v>
      </c>
      <c r="BD985" s="98">
        <v>0</v>
      </c>
      <c r="BE985" s="99" t="str">
        <f>IFERROR(VLOOKUP(ROWS($BC$4:BC985),$BB$4:$BC$2337,2,0),"")</f>
        <v>Lubawa (pow. iławski, woj. warmińsko-mazurskie)</v>
      </c>
      <c r="BF985" s="98">
        <v>0</v>
      </c>
      <c r="BG985" s="98">
        <f>IF(ISNUMBER(SEARCH('ankieta ESG'!$G$184,BH985)),MAX($BG$3:BG984)+1,0)</f>
        <v>982</v>
      </c>
      <c r="BH985" s="134" t="s">
        <v>4985</v>
      </c>
      <c r="BI985" s="98">
        <v>0</v>
      </c>
      <c r="BJ985" s="99" t="str">
        <f>IFERROR(VLOOKUP(ROWS($BH$4:BH985),$BG$4:$BH$2337,2,0),"")</f>
        <v>Lubawa (pow. iławski, woj. warmińsko-mazurskie)</v>
      </c>
      <c r="BK985" s="98">
        <v>0</v>
      </c>
      <c r="BL985" s="98">
        <f>IF(ISNUMBER(SEARCH('ankieta ESG'!$G$185,BM985)),MAX($BL$3:BL984)+1,0)</f>
        <v>982</v>
      </c>
      <c r="BM985" s="134" t="s">
        <v>4985</v>
      </c>
      <c r="BN985" s="98">
        <v>0</v>
      </c>
      <c r="BO985" s="99" t="str">
        <f>IFERROR(VLOOKUP(ROWS($BM$4:BM985),$BL$4:$BM$2337,2,0),"")</f>
        <v>Lubawa (pow. iławski, woj. warmińsko-mazurskie)</v>
      </c>
      <c r="BP985" s="98">
        <v>0</v>
      </c>
      <c r="BQ985" s="98">
        <f>IF(ISNUMBER(SEARCH('ankieta ESG'!$G$186,BR985)),MAX($BQ$3:BQ984)+1,0)</f>
        <v>982</v>
      </c>
      <c r="BR985" s="134" t="s">
        <v>4985</v>
      </c>
      <c r="BS985" s="98">
        <v>0</v>
      </c>
      <c r="BT985" s="99" t="str">
        <f>IFERROR(VLOOKUP(ROWS($BR$4:BR985),$BQ$4:$BR$2337,2,0),"")</f>
        <v>Lubawa (pow. iławski, woj. warmińsko-mazurskie)</v>
      </c>
      <c r="BU985" s="98">
        <v>0</v>
      </c>
      <c r="BV985" s="98">
        <f>IF(ISNUMBER(SEARCH('ankieta ESG'!$G$187,BW985)),MAX($BV$3:BV984)+1,0)</f>
        <v>982</v>
      </c>
      <c r="BW985" s="134" t="s">
        <v>4985</v>
      </c>
      <c r="BX985" s="98">
        <v>0</v>
      </c>
      <c r="BY985" s="99" t="str">
        <f>IFERROR(VLOOKUP(ROWS($BW$4:BW985),$BV$4:$BW$2337,2,0),"")</f>
        <v>Lubawa (pow. iławski, woj. warmińsko-mazurskie)</v>
      </c>
      <c r="BZ985" s="98">
        <v>0</v>
      </c>
      <c r="CA985" s="98">
        <f>IF(ISNUMBER(SEARCH('ankieta ESG'!$G$188,CB985)),MAX($CA$3:CA984)+1,0)</f>
        <v>982</v>
      </c>
      <c r="CB985" s="134" t="s">
        <v>4985</v>
      </c>
      <c r="CC985" s="98">
        <v>0</v>
      </c>
      <c r="CD985" s="99" t="str">
        <f>IFERROR(VLOOKUP(ROWS($CB$4:CB985),$CA$4:$CB$2337,2,0),"")</f>
        <v>Lubawa (pow. iławski, woj. warmińsko-mazurskie)</v>
      </c>
      <c r="CE985" s="98">
        <v>0</v>
      </c>
      <c r="CF985" s="98">
        <f>IF(ISNUMBER(SEARCH('ankieta ESG'!$G$189,CG985)),MAX($CF$3:CF984)+1,0)</f>
        <v>982</v>
      </c>
      <c r="CG985" s="134" t="s">
        <v>4985</v>
      </c>
      <c r="CH985" s="98">
        <v>0</v>
      </c>
      <c r="CI985" s="99" t="str">
        <f>IFERROR(VLOOKUP(ROWS($CG$4:CG985),$CF$4:$CG$2337,2,0),"")</f>
        <v>Lubawa (pow. iławski, woj. warmińsko-mazurskie)</v>
      </c>
      <c r="CJ985" s="98">
        <v>0</v>
      </c>
    </row>
    <row r="986" spans="2:88">
      <c r="B986" s="98">
        <f>IF(ISNUMBER(SEARCH('ankieta ESG'!$E$11,C986)),MAX(B$3:$B985)+1,0)</f>
        <v>983</v>
      </c>
      <c r="C986" s="99" t="s">
        <v>1027</v>
      </c>
      <c r="D986" s="98">
        <v>0</v>
      </c>
      <c r="E986" s="99" t="str">
        <f>IFERROR(VLOOKUP(ROWS($C$4:C986),$B$4:$C$1385,2,0),"")</f>
        <v>39.00.Z Działalność związana z rekultywacją i pozostała działalność usługowa związana z gospodarką odpadami (PKD 2025)</v>
      </c>
      <c r="F986" s="98">
        <v>0</v>
      </c>
      <c r="AM986" s="98">
        <f>IF(ISNUMBER(SEARCH('ankieta ESG'!$G$180,AN986)),MAX(AM$3:$AM985)+1,0)</f>
        <v>983</v>
      </c>
      <c r="AN986" s="134" t="s">
        <v>4986</v>
      </c>
      <c r="AO986" s="98">
        <v>0</v>
      </c>
      <c r="AP986" s="99" t="str">
        <f>IFERROR(VLOOKUP(ROWS($AN$4:AN986),$AM$4:$AN$2337,2,0),"")</f>
        <v>Lubawka (pow. kamiennogórski, woj. dolnośląskie)</v>
      </c>
      <c r="AQ986" s="98">
        <v>0</v>
      </c>
      <c r="AR986" s="98">
        <f>IF(ISNUMBER(SEARCH('ankieta ESG'!$G$181,AS986)),MAX($AR$3:AR985)+1,0)</f>
        <v>983</v>
      </c>
      <c r="AS986" s="134" t="s">
        <v>4986</v>
      </c>
      <c r="AT986" s="98">
        <v>0</v>
      </c>
      <c r="AU986" s="99" t="str">
        <f>IFERROR(VLOOKUP(ROWS($AS$4:AS986),$AR$4:$AS$2337,2,0),"")</f>
        <v>Lubawka (pow. kamiennogórski, woj. dolnośląskie)</v>
      </c>
      <c r="AV986" s="98">
        <v>0</v>
      </c>
      <c r="AW986" s="98">
        <f>IF(ISNUMBER(SEARCH('ankieta ESG'!$G$182,AX986)),MAX($AW$3:AW985)+1,0)</f>
        <v>983</v>
      </c>
      <c r="AX986" s="134" t="s">
        <v>4986</v>
      </c>
      <c r="AY986" s="98">
        <v>0</v>
      </c>
      <c r="AZ986" s="99" t="str">
        <f>IFERROR(VLOOKUP(ROWS($AX$4:AX986),$AW$4:$AX$2337,2,0),"")</f>
        <v>Lubawka (pow. kamiennogórski, woj. dolnośląskie)</v>
      </c>
      <c r="BA986" s="98">
        <v>0</v>
      </c>
      <c r="BB986" s="98">
        <f>IF(ISNUMBER(SEARCH('ankieta ESG'!$G$183,BC986)),MAX($BB$3:BB985)+1,0)</f>
        <v>983</v>
      </c>
      <c r="BC986" s="134" t="s">
        <v>4986</v>
      </c>
      <c r="BD986" s="98">
        <v>0</v>
      </c>
      <c r="BE986" s="99" t="str">
        <f>IFERROR(VLOOKUP(ROWS($BC$4:BC986),$BB$4:$BC$2337,2,0),"")</f>
        <v>Lubawka (pow. kamiennogórski, woj. dolnośląskie)</v>
      </c>
      <c r="BF986" s="98">
        <v>0</v>
      </c>
      <c r="BG986" s="98">
        <f>IF(ISNUMBER(SEARCH('ankieta ESG'!$G$184,BH986)),MAX($BG$3:BG985)+1,0)</f>
        <v>983</v>
      </c>
      <c r="BH986" s="134" t="s">
        <v>4986</v>
      </c>
      <c r="BI986" s="98">
        <v>0</v>
      </c>
      <c r="BJ986" s="99" t="str">
        <f>IFERROR(VLOOKUP(ROWS($BH$4:BH986),$BG$4:$BH$2337,2,0),"")</f>
        <v>Lubawka (pow. kamiennogórski, woj. dolnośląskie)</v>
      </c>
      <c r="BK986" s="98">
        <v>0</v>
      </c>
      <c r="BL986" s="98">
        <f>IF(ISNUMBER(SEARCH('ankieta ESG'!$G$185,BM986)),MAX($BL$3:BL985)+1,0)</f>
        <v>983</v>
      </c>
      <c r="BM986" s="134" t="s">
        <v>4986</v>
      </c>
      <c r="BN986" s="98">
        <v>0</v>
      </c>
      <c r="BO986" s="99" t="str">
        <f>IFERROR(VLOOKUP(ROWS($BM$4:BM986),$BL$4:$BM$2337,2,0),"")</f>
        <v>Lubawka (pow. kamiennogórski, woj. dolnośląskie)</v>
      </c>
      <c r="BP986" s="98">
        <v>0</v>
      </c>
      <c r="BQ986" s="98">
        <f>IF(ISNUMBER(SEARCH('ankieta ESG'!$G$186,BR986)),MAX($BQ$3:BQ985)+1,0)</f>
        <v>983</v>
      </c>
      <c r="BR986" s="134" t="s">
        <v>4986</v>
      </c>
      <c r="BS986" s="98">
        <v>0</v>
      </c>
      <c r="BT986" s="99" t="str">
        <f>IFERROR(VLOOKUP(ROWS($BR$4:BR986),$BQ$4:$BR$2337,2,0),"")</f>
        <v>Lubawka (pow. kamiennogórski, woj. dolnośląskie)</v>
      </c>
      <c r="BU986" s="98">
        <v>0</v>
      </c>
      <c r="BV986" s="98">
        <f>IF(ISNUMBER(SEARCH('ankieta ESG'!$G$187,BW986)),MAX($BV$3:BV985)+1,0)</f>
        <v>983</v>
      </c>
      <c r="BW986" s="134" t="s">
        <v>4986</v>
      </c>
      <c r="BX986" s="98">
        <v>0</v>
      </c>
      <c r="BY986" s="99" t="str">
        <f>IFERROR(VLOOKUP(ROWS($BW$4:BW986),$BV$4:$BW$2337,2,0),"")</f>
        <v>Lubawka (pow. kamiennogórski, woj. dolnośląskie)</v>
      </c>
      <c r="BZ986" s="98">
        <v>0</v>
      </c>
      <c r="CA986" s="98">
        <f>IF(ISNUMBER(SEARCH('ankieta ESG'!$G$188,CB986)),MAX($CA$3:CA985)+1,0)</f>
        <v>983</v>
      </c>
      <c r="CB986" s="134" t="s">
        <v>4986</v>
      </c>
      <c r="CC986" s="98">
        <v>0</v>
      </c>
      <c r="CD986" s="99" t="str">
        <f>IFERROR(VLOOKUP(ROWS($CB$4:CB986),$CA$4:$CB$2337,2,0),"")</f>
        <v>Lubawka (pow. kamiennogórski, woj. dolnośląskie)</v>
      </c>
      <c r="CE986" s="98">
        <v>0</v>
      </c>
      <c r="CF986" s="98">
        <f>IF(ISNUMBER(SEARCH('ankieta ESG'!$G$189,CG986)),MAX($CF$3:CF985)+1,0)</f>
        <v>983</v>
      </c>
      <c r="CG986" s="134" t="s">
        <v>4986</v>
      </c>
      <c r="CH986" s="98">
        <v>0</v>
      </c>
      <c r="CI986" s="99" t="str">
        <f>IFERROR(VLOOKUP(ROWS($CG$4:CG986),$CF$4:$CG$2337,2,0),"")</f>
        <v>Lubawka (pow. kamiennogórski, woj. dolnośląskie)</v>
      </c>
      <c r="CJ986" s="98">
        <v>0</v>
      </c>
    </row>
    <row r="987" spans="2:88">
      <c r="B987" s="98">
        <f>IF(ISNUMBER(SEARCH('ankieta ESG'!$E$11,C987)),MAX(B$3:$B986)+1,0)</f>
        <v>984</v>
      </c>
      <c r="C987" s="99" t="s">
        <v>1028</v>
      </c>
      <c r="D987" s="98">
        <v>0</v>
      </c>
      <c r="E987" s="99" t="str">
        <f>IFERROR(VLOOKUP(ROWS($C$4:C987),$B$4:$C$1385,2,0),"")</f>
        <v>41.00.A Roboty budowlane związane ze wznoszeniem budynków mieszkalnych (PKD 2025)</v>
      </c>
      <c r="F987" s="98">
        <v>0</v>
      </c>
      <c r="AM987" s="98">
        <f>IF(ISNUMBER(SEARCH('ankieta ESG'!$G$180,AN987)),MAX(AM$3:$AM986)+1,0)</f>
        <v>984</v>
      </c>
      <c r="AN987" s="134" t="s">
        <v>4987</v>
      </c>
      <c r="AO987" s="98">
        <v>0</v>
      </c>
      <c r="AP987" s="99" t="str">
        <f>IFERROR(VLOOKUP(ROWS($AN$4:AN987),$AM$4:$AN$2337,2,0),"")</f>
        <v>Lubenia (pow. rzeszowski, woj. podkarpackie)</v>
      </c>
      <c r="AQ987" s="98">
        <v>0</v>
      </c>
      <c r="AR987" s="98">
        <f>IF(ISNUMBER(SEARCH('ankieta ESG'!$G$181,AS987)),MAX($AR$3:AR986)+1,0)</f>
        <v>984</v>
      </c>
      <c r="AS987" s="134" t="s">
        <v>4987</v>
      </c>
      <c r="AT987" s="98">
        <v>0</v>
      </c>
      <c r="AU987" s="99" t="str">
        <f>IFERROR(VLOOKUP(ROWS($AS$4:AS987),$AR$4:$AS$2337,2,0),"")</f>
        <v>Lubenia (pow. rzeszowski, woj. podkarpackie)</v>
      </c>
      <c r="AV987" s="98">
        <v>0</v>
      </c>
      <c r="AW987" s="98">
        <f>IF(ISNUMBER(SEARCH('ankieta ESG'!$G$182,AX987)),MAX($AW$3:AW986)+1,0)</f>
        <v>984</v>
      </c>
      <c r="AX987" s="134" t="s">
        <v>4987</v>
      </c>
      <c r="AY987" s="98">
        <v>0</v>
      </c>
      <c r="AZ987" s="99" t="str">
        <f>IFERROR(VLOOKUP(ROWS($AX$4:AX987),$AW$4:$AX$2337,2,0),"")</f>
        <v>Lubenia (pow. rzeszowski, woj. podkarpackie)</v>
      </c>
      <c r="BA987" s="98">
        <v>0</v>
      </c>
      <c r="BB987" s="98">
        <f>IF(ISNUMBER(SEARCH('ankieta ESG'!$G$183,BC987)),MAX($BB$3:BB986)+1,0)</f>
        <v>984</v>
      </c>
      <c r="BC987" s="134" t="s">
        <v>4987</v>
      </c>
      <c r="BD987" s="98">
        <v>0</v>
      </c>
      <c r="BE987" s="99" t="str">
        <f>IFERROR(VLOOKUP(ROWS($BC$4:BC987),$BB$4:$BC$2337,2,0),"")</f>
        <v>Lubenia (pow. rzeszowski, woj. podkarpackie)</v>
      </c>
      <c r="BF987" s="98">
        <v>0</v>
      </c>
      <c r="BG987" s="98">
        <f>IF(ISNUMBER(SEARCH('ankieta ESG'!$G$184,BH987)),MAX($BG$3:BG986)+1,0)</f>
        <v>984</v>
      </c>
      <c r="BH987" s="134" t="s">
        <v>4987</v>
      </c>
      <c r="BI987" s="98">
        <v>0</v>
      </c>
      <c r="BJ987" s="99" t="str">
        <f>IFERROR(VLOOKUP(ROWS($BH$4:BH987),$BG$4:$BH$2337,2,0),"")</f>
        <v>Lubenia (pow. rzeszowski, woj. podkarpackie)</v>
      </c>
      <c r="BK987" s="98">
        <v>0</v>
      </c>
      <c r="BL987" s="98">
        <f>IF(ISNUMBER(SEARCH('ankieta ESG'!$G$185,BM987)),MAX($BL$3:BL986)+1,0)</f>
        <v>984</v>
      </c>
      <c r="BM987" s="134" t="s">
        <v>4987</v>
      </c>
      <c r="BN987" s="98">
        <v>0</v>
      </c>
      <c r="BO987" s="99" t="str">
        <f>IFERROR(VLOOKUP(ROWS($BM$4:BM987),$BL$4:$BM$2337,2,0),"")</f>
        <v>Lubenia (pow. rzeszowski, woj. podkarpackie)</v>
      </c>
      <c r="BP987" s="98">
        <v>0</v>
      </c>
      <c r="BQ987" s="98">
        <f>IF(ISNUMBER(SEARCH('ankieta ESG'!$G$186,BR987)),MAX($BQ$3:BQ986)+1,0)</f>
        <v>984</v>
      </c>
      <c r="BR987" s="134" t="s">
        <v>4987</v>
      </c>
      <c r="BS987" s="98">
        <v>0</v>
      </c>
      <c r="BT987" s="99" t="str">
        <f>IFERROR(VLOOKUP(ROWS($BR$4:BR987),$BQ$4:$BR$2337,2,0),"")</f>
        <v>Lubenia (pow. rzeszowski, woj. podkarpackie)</v>
      </c>
      <c r="BU987" s="98">
        <v>0</v>
      </c>
      <c r="BV987" s="98">
        <f>IF(ISNUMBER(SEARCH('ankieta ESG'!$G$187,BW987)),MAX($BV$3:BV986)+1,0)</f>
        <v>984</v>
      </c>
      <c r="BW987" s="134" t="s">
        <v>4987</v>
      </c>
      <c r="BX987" s="98">
        <v>0</v>
      </c>
      <c r="BY987" s="99" t="str">
        <f>IFERROR(VLOOKUP(ROWS($BW$4:BW987),$BV$4:$BW$2337,2,0),"")</f>
        <v>Lubenia (pow. rzeszowski, woj. podkarpackie)</v>
      </c>
      <c r="BZ987" s="98">
        <v>0</v>
      </c>
      <c r="CA987" s="98">
        <f>IF(ISNUMBER(SEARCH('ankieta ESG'!$G$188,CB987)),MAX($CA$3:CA986)+1,0)</f>
        <v>984</v>
      </c>
      <c r="CB987" s="134" t="s">
        <v>4987</v>
      </c>
      <c r="CC987" s="98">
        <v>0</v>
      </c>
      <c r="CD987" s="99" t="str">
        <f>IFERROR(VLOOKUP(ROWS($CB$4:CB987),$CA$4:$CB$2337,2,0),"")</f>
        <v>Lubenia (pow. rzeszowski, woj. podkarpackie)</v>
      </c>
      <c r="CE987" s="98">
        <v>0</v>
      </c>
      <c r="CF987" s="98">
        <f>IF(ISNUMBER(SEARCH('ankieta ESG'!$G$189,CG987)),MAX($CF$3:CF986)+1,0)</f>
        <v>984</v>
      </c>
      <c r="CG987" s="134" t="s">
        <v>4987</v>
      </c>
      <c r="CH987" s="98">
        <v>0</v>
      </c>
      <c r="CI987" s="99" t="str">
        <f>IFERROR(VLOOKUP(ROWS($CG$4:CG987),$CF$4:$CG$2337,2,0),"")</f>
        <v>Lubenia (pow. rzeszowski, woj. podkarpackie)</v>
      </c>
      <c r="CJ987" s="98">
        <v>0</v>
      </c>
    </row>
    <row r="988" spans="2:88">
      <c r="B988" s="98">
        <f>IF(ISNUMBER(SEARCH('ankieta ESG'!$E$11,C988)),MAX(B$3:$B987)+1,0)</f>
        <v>985</v>
      </c>
      <c r="C988" s="99" t="s">
        <v>1029</v>
      </c>
      <c r="D988" s="98">
        <v>0</v>
      </c>
      <c r="E988" s="99" t="str">
        <f>IFERROR(VLOOKUP(ROWS($C$4:C988),$B$4:$C$1385,2,0),"")</f>
        <v>41.00.B Roboty budowlane związane ze wznoszeniem budynków niemieszkalnych (PKD 2025)</v>
      </c>
      <c r="F988" s="98">
        <v>0</v>
      </c>
      <c r="AM988" s="98">
        <f>IF(ISNUMBER(SEARCH('ankieta ESG'!$G$180,AN988)),MAX(AM$3:$AM987)+1,0)</f>
        <v>985</v>
      </c>
      <c r="AN988" s="134" t="s">
        <v>4988</v>
      </c>
      <c r="AO988" s="98">
        <v>0</v>
      </c>
      <c r="AP988" s="99" t="str">
        <f>IFERROR(VLOOKUP(ROWS($AN$4:AN988),$AM$4:$AN$2337,2,0),"")</f>
        <v>Lubichowo (pow. starogardzki, woj. pomorskie)</v>
      </c>
      <c r="AQ988" s="98">
        <v>0</v>
      </c>
      <c r="AR988" s="98">
        <f>IF(ISNUMBER(SEARCH('ankieta ESG'!$G$181,AS988)),MAX($AR$3:AR987)+1,0)</f>
        <v>985</v>
      </c>
      <c r="AS988" s="134" t="s">
        <v>4988</v>
      </c>
      <c r="AT988" s="98">
        <v>0</v>
      </c>
      <c r="AU988" s="99" t="str">
        <f>IFERROR(VLOOKUP(ROWS($AS$4:AS988),$AR$4:$AS$2337,2,0),"")</f>
        <v>Lubichowo (pow. starogardzki, woj. pomorskie)</v>
      </c>
      <c r="AV988" s="98">
        <v>0</v>
      </c>
      <c r="AW988" s="98">
        <f>IF(ISNUMBER(SEARCH('ankieta ESG'!$G$182,AX988)),MAX($AW$3:AW987)+1,0)</f>
        <v>985</v>
      </c>
      <c r="AX988" s="134" t="s">
        <v>4988</v>
      </c>
      <c r="AY988" s="98">
        <v>0</v>
      </c>
      <c r="AZ988" s="99" t="str">
        <f>IFERROR(VLOOKUP(ROWS($AX$4:AX988),$AW$4:$AX$2337,2,0),"")</f>
        <v>Lubichowo (pow. starogardzki, woj. pomorskie)</v>
      </c>
      <c r="BA988" s="98">
        <v>0</v>
      </c>
      <c r="BB988" s="98">
        <f>IF(ISNUMBER(SEARCH('ankieta ESG'!$G$183,BC988)),MAX($BB$3:BB987)+1,0)</f>
        <v>985</v>
      </c>
      <c r="BC988" s="134" t="s">
        <v>4988</v>
      </c>
      <c r="BD988" s="98">
        <v>0</v>
      </c>
      <c r="BE988" s="99" t="str">
        <f>IFERROR(VLOOKUP(ROWS($BC$4:BC988),$BB$4:$BC$2337,2,0),"")</f>
        <v>Lubichowo (pow. starogardzki, woj. pomorskie)</v>
      </c>
      <c r="BF988" s="98">
        <v>0</v>
      </c>
      <c r="BG988" s="98">
        <f>IF(ISNUMBER(SEARCH('ankieta ESG'!$G$184,BH988)),MAX($BG$3:BG987)+1,0)</f>
        <v>985</v>
      </c>
      <c r="BH988" s="134" t="s">
        <v>4988</v>
      </c>
      <c r="BI988" s="98">
        <v>0</v>
      </c>
      <c r="BJ988" s="99" t="str">
        <f>IFERROR(VLOOKUP(ROWS($BH$4:BH988),$BG$4:$BH$2337,2,0),"")</f>
        <v>Lubichowo (pow. starogardzki, woj. pomorskie)</v>
      </c>
      <c r="BK988" s="98">
        <v>0</v>
      </c>
      <c r="BL988" s="98">
        <f>IF(ISNUMBER(SEARCH('ankieta ESG'!$G$185,BM988)),MAX($BL$3:BL987)+1,0)</f>
        <v>985</v>
      </c>
      <c r="BM988" s="134" t="s">
        <v>4988</v>
      </c>
      <c r="BN988" s="98">
        <v>0</v>
      </c>
      <c r="BO988" s="99" t="str">
        <f>IFERROR(VLOOKUP(ROWS($BM$4:BM988),$BL$4:$BM$2337,2,0),"")</f>
        <v>Lubichowo (pow. starogardzki, woj. pomorskie)</v>
      </c>
      <c r="BP988" s="98">
        <v>0</v>
      </c>
      <c r="BQ988" s="98">
        <f>IF(ISNUMBER(SEARCH('ankieta ESG'!$G$186,BR988)),MAX($BQ$3:BQ987)+1,0)</f>
        <v>985</v>
      </c>
      <c r="BR988" s="134" t="s">
        <v>4988</v>
      </c>
      <c r="BS988" s="98">
        <v>0</v>
      </c>
      <c r="BT988" s="99" t="str">
        <f>IFERROR(VLOOKUP(ROWS($BR$4:BR988),$BQ$4:$BR$2337,2,0),"")</f>
        <v>Lubichowo (pow. starogardzki, woj. pomorskie)</v>
      </c>
      <c r="BU988" s="98">
        <v>0</v>
      </c>
      <c r="BV988" s="98">
        <f>IF(ISNUMBER(SEARCH('ankieta ESG'!$G$187,BW988)),MAX($BV$3:BV987)+1,0)</f>
        <v>985</v>
      </c>
      <c r="BW988" s="134" t="s">
        <v>4988</v>
      </c>
      <c r="BX988" s="98">
        <v>0</v>
      </c>
      <c r="BY988" s="99" t="str">
        <f>IFERROR(VLOOKUP(ROWS($BW$4:BW988),$BV$4:$BW$2337,2,0),"")</f>
        <v>Lubichowo (pow. starogardzki, woj. pomorskie)</v>
      </c>
      <c r="BZ988" s="98">
        <v>0</v>
      </c>
      <c r="CA988" s="98">
        <f>IF(ISNUMBER(SEARCH('ankieta ESG'!$G$188,CB988)),MAX($CA$3:CA987)+1,0)</f>
        <v>985</v>
      </c>
      <c r="CB988" s="134" t="s">
        <v>4988</v>
      </c>
      <c r="CC988" s="98">
        <v>0</v>
      </c>
      <c r="CD988" s="99" t="str">
        <f>IFERROR(VLOOKUP(ROWS($CB$4:CB988),$CA$4:$CB$2337,2,0),"")</f>
        <v>Lubichowo (pow. starogardzki, woj. pomorskie)</v>
      </c>
      <c r="CE988" s="98">
        <v>0</v>
      </c>
      <c r="CF988" s="98">
        <f>IF(ISNUMBER(SEARCH('ankieta ESG'!$G$189,CG988)),MAX($CF$3:CF987)+1,0)</f>
        <v>985</v>
      </c>
      <c r="CG988" s="134" t="s">
        <v>4988</v>
      </c>
      <c r="CH988" s="98">
        <v>0</v>
      </c>
      <c r="CI988" s="99" t="str">
        <f>IFERROR(VLOOKUP(ROWS($CG$4:CG988),$CF$4:$CG$2337,2,0),"")</f>
        <v>Lubichowo (pow. starogardzki, woj. pomorskie)</v>
      </c>
      <c r="CJ988" s="98">
        <v>0</v>
      </c>
    </row>
    <row r="989" spans="2:88">
      <c r="B989" s="98">
        <f>IF(ISNUMBER(SEARCH('ankieta ESG'!$E$11,C989)),MAX(B$3:$B988)+1,0)</f>
        <v>986</v>
      </c>
      <c r="C989" s="99" t="s">
        <v>1030</v>
      </c>
      <c r="D989" s="98">
        <v>0</v>
      </c>
      <c r="E989" s="99" t="str">
        <f>IFERROR(VLOOKUP(ROWS($C$4:C989),$B$4:$C$1385,2,0),"")</f>
        <v>42.11.Z Roboty związane z budową dróg i autostrad (PKD 2025)</v>
      </c>
      <c r="F989" s="98">
        <v>0</v>
      </c>
      <c r="AM989" s="98">
        <f>IF(ISNUMBER(SEARCH('ankieta ESG'!$G$180,AN989)),MAX(AM$3:$AM988)+1,0)</f>
        <v>986</v>
      </c>
      <c r="AN989" s="134" t="s">
        <v>4989</v>
      </c>
      <c r="AO989" s="98">
        <v>0</v>
      </c>
      <c r="AP989" s="99" t="str">
        <f>IFERROR(VLOOKUP(ROWS($AN$4:AN989),$AM$4:$AN$2337,2,0),"")</f>
        <v>Lubicz (pow. toruński, woj. kujawsko-pomorskie)</v>
      </c>
      <c r="AQ989" s="98">
        <v>0</v>
      </c>
      <c r="AR989" s="98">
        <f>IF(ISNUMBER(SEARCH('ankieta ESG'!$G$181,AS989)),MAX($AR$3:AR988)+1,0)</f>
        <v>986</v>
      </c>
      <c r="AS989" s="134" t="s">
        <v>4989</v>
      </c>
      <c r="AT989" s="98">
        <v>0</v>
      </c>
      <c r="AU989" s="99" t="str">
        <f>IFERROR(VLOOKUP(ROWS($AS$4:AS989),$AR$4:$AS$2337,2,0),"")</f>
        <v>Lubicz (pow. toruński, woj. kujawsko-pomorskie)</v>
      </c>
      <c r="AV989" s="98">
        <v>0</v>
      </c>
      <c r="AW989" s="98">
        <f>IF(ISNUMBER(SEARCH('ankieta ESG'!$G$182,AX989)),MAX($AW$3:AW988)+1,0)</f>
        <v>986</v>
      </c>
      <c r="AX989" s="134" t="s">
        <v>4989</v>
      </c>
      <c r="AY989" s="98">
        <v>0</v>
      </c>
      <c r="AZ989" s="99" t="str">
        <f>IFERROR(VLOOKUP(ROWS($AX$4:AX989),$AW$4:$AX$2337,2,0),"")</f>
        <v>Lubicz (pow. toruński, woj. kujawsko-pomorskie)</v>
      </c>
      <c r="BA989" s="98">
        <v>0</v>
      </c>
      <c r="BB989" s="98">
        <f>IF(ISNUMBER(SEARCH('ankieta ESG'!$G$183,BC989)),MAX($BB$3:BB988)+1,0)</f>
        <v>986</v>
      </c>
      <c r="BC989" s="134" t="s">
        <v>4989</v>
      </c>
      <c r="BD989" s="98">
        <v>0</v>
      </c>
      <c r="BE989" s="99" t="str">
        <f>IFERROR(VLOOKUP(ROWS($BC$4:BC989),$BB$4:$BC$2337,2,0),"")</f>
        <v>Lubicz (pow. toruński, woj. kujawsko-pomorskie)</v>
      </c>
      <c r="BF989" s="98">
        <v>0</v>
      </c>
      <c r="BG989" s="98">
        <f>IF(ISNUMBER(SEARCH('ankieta ESG'!$G$184,BH989)),MAX($BG$3:BG988)+1,0)</f>
        <v>986</v>
      </c>
      <c r="BH989" s="134" t="s">
        <v>4989</v>
      </c>
      <c r="BI989" s="98">
        <v>0</v>
      </c>
      <c r="BJ989" s="99" t="str">
        <f>IFERROR(VLOOKUP(ROWS($BH$4:BH989),$BG$4:$BH$2337,2,0),"")</f>
        <v>Lubicz (pow. toruński, woj. kujawsko-pomorskie)</v>
      </c>
      <c r="BK989" s="98">
        <v>0</v>
      </c>
      <c r="BL989" s="98">
        <f>IF(ISNUMBER(SEARCH('ankieta ESG'!$G$185,BM989)),MAX($BL$3:BL988)+1,0)</f>
        <v>986</v>
      </c>
      <c r="BM989" s="134" t="s">
        <v>4989</v>
      </c>
      <c r="BN989" s="98">
        <v>0</v>
      </c>
      <c r="BO989" s="99" t="str">
        <f>IFERROR(VLOOKUP(ROWS($BM$4:BM989),$BL$4:$BM$2337,2,0),"")</f>
        <v>Lubicz (pow. toruński, woj. kujawsko-pomorskie)</v>
      </c>
      <c r="BP989" s="98">
        <v>0</v>
      </c>
      <c r="BQ989" s="98">
        <f>IF(ISNUMBER(SEARCH('ankieta ESG'!$G$186,BR989)),MAX($BQ$3:BQ988)+1,0)</f>
        <v>986</v>
      </c>
      <c r="BR989" s="134" t="s">
        <v>4989</v>
      </c>
      <c r="BS989" s="98">
        <v>0</v>
      </c>
      <c r="BT989" s="99" t="str">
        <f>IFERROR(VLOOKUP(ROWS($BR$4:BR989),$BQ$4:$BR$2337,2,0),"")</f>
        <v>Lubicz (pow. toruński, woj. kujawsko-pomorskie)</v>
      </c>
      <c r="BU989" s="98">
        <v>0</v>
      </c>
      <c r="BV989" s="98">
        <f>IF(ISNUMBER(SEARCH('ankieta ESG'!$G$187,BW989)),MAX($BV$3:BV988)+1,0)</f>
        <v>986</v>
      </c>
      <c r="BW989" s="134" t="s">
        <v>4989</v>
      </c>
      <c r="BX989" s="98">
        <v>0</v>
      </c>
      <c r="BY989" s="99" t="str">
        <f>IFERROR(VLOOKUP(ROWS($BW$4:BW989),$BV$4:$BW$2337,2,0),"")</f>
        <v>Lubicz (pow. toruński, woj. kujawsko-pomorskie)</v>
      </c>
      <c r="BZ989" s="98">
        <v>0</v>
      </c>
      <c r="CA989" s="98">
        <f>IF(ISNUMBER(SEARCH('ankieta ESG'!$G$188,CB989)),MAX($CA$3:CA988)+1,0)</f>
        <v>986</v>
      </c>
      <c r="CB989" s="134" t="s">
        <v>4989</v>
      </c>
      <c r="CC989" s="98">
        <v>0</v>
      </c>
      <c r="CD989" s="99" t="str">
        <f>IFERROR(VLOOKUP(ROWS($CB$4:CB989),$CA$4:$CB$2337,2,0),"")</f>
        <v>Lubicz (pow. toruński, woj. kujawsko-pomorskie)</v>
      </c>
      <c r="CE989" s="98">
        <v>0</v>
      </c>
      <c r="CF989" s="98">
        <f>IF(ISNUMBER(SEARCH('ankieta ESG'!$G$189,CG989)),MAX($CF$3:CF988)+1,0)</f>
        <v>986</v>
      </c>
      <c r="CG989" s="134" t="s">
        <v>4989</v>
      </c>
      <c r="CH989" s="98">
        <v>0</v>
      </c>
      <c r="CI989" s="99" t="str">
        <f>IFERROR(VLOOKUP(ROWS($CG$4:CG989),$CF$4:$CG$2337,2,0),"")</f>
        <v>Lubicz (pow. toruński, woj. kujawsko-pomorskie)</v>
      </c>
      <c r="CJ989" s="98">
        <v>0</v>
      </c>
    </row>
    <row r="990" spans="2:88">
      <c r="B990" s="98">
        <f>IF(ISNUMBER(SEARCH('ankieta ESG'!$E$11,C990)),MAX(B$3:$B989)+1,0)</f>
        <v>987</v>
      </c>
      <c r="C990" s="99" t="s">
        <v>1031</v>
      </c>
      <c r="D990" s="98">
        <v>0</v>
      </c>
      <c r="E990" s="99" t="str">
        <f>IFERROR(VLOOKUP(ROWS($C$4:C990),$B$4:$C$1385,2,0),"")</f>
        <v>42.12.Z Roboty związane z budową dróg szynowych i kolei podziemnej (PKD 2025)</v>
      </c>
      <c r="F990" s="98">
        <v>0</v>
      </c>
      <c r="AM990" s="98">
        <f>IF(ISNUMBER(SEARCH('ankieta ESG'!$G$180,AN990)),MAX(AM$3:$AM989)+1,0)</f>
        <v>987</v>
      </c>
      <c r="AN990" s="134" t="s">
        <v>4990</v>
      </c>
      <c r="AO990" s="98">
        <v>0</v>
      </c>
      <c r="AP990" s="99" t="str">
        <f>IFERROR(VLOOKUP(ROWS($AN$4:AN990),$AM$4:$AN$2337,2,0),"")</f>
        <v>Lubień (pow. myślenicki, woj. małopolskie)</v>
      </c>
      <c r="AQ990" s="98">
        <v>0</v>
      </c>
      <c r="AR990" s="98">
        <f>IF(ISNUMBER(SEARCH('ankieta ESG'!$G$181,AS990)),MAX($AR$3:AR989)+1,0)</f>
        <v>987</v>
      </c>
      <c r="AS990" s="134" t="s">
        <v>4990</v>
      </c>
      <c r="AT990" s="98">
        <v>0</v>
      </c>
      <c r="AU990" s="99" t="str">
        <f>IFERROR(VLOOKUP(ROWS($AS$4:AS990),$AR$4:$AS$2337,2,0),"")</f>
        <v>Lubień (pow. myślenicki, woj. małopolskie)</v>
      </c>
      <c r="AV990" s="98">
        <v>0</v>
      </c>
      <c r="AW990" s="98">
        <f>IF(ISNUMBER(SEARCH('ankieta ESG'!$G$182,AX990)),MAX($AW$3:AW989)+1,0)</f>
        <v>987</v>
      </c>
      <c r="AX990" s="134" t="s">
        <v>4990</v>
      </c>
      <c r="AY990" s="98">
        <v>0</v>
      </c>
      <c r="AZ990" s="99" t="str">
        <f>IFERROR(VLOOKUP(ROWS($AX$4:AX990),$AW$4:$AX$2337,2,0),"")</f>
        <v>Lubień (pow. myślenicki, woj. małopolskie)</v>
      </c>
      <c r="BA990" s="98">
        <v>0</v>
      </c>
      <c r="BB990" s="98">
        <f>IF(ISNUMBER(SEARCH('ankieta ESG'!$G$183,BC990)),MAX($BB$3:BB989)+1,0)</f>
        <v>987</v>
      </c>
      <c r="BC990" s="134" t="s">
        <v>4990</v>
      </c>
      <c r="BD990" s="98">
        <v>0</v>
      </c>
      <c r="BE990" s="99" t="str">
        <f>IFERROR(VLOOKUP(ROWS($BC$4:BC990),$BB$4:$BC$2337,2,0),"")</f>
        <v>Lubień (pow. myślenicki, woj. małopolskie)</v>
      </c>
      <c r="BF990" s="98">
        <v>0</v>
      </c>
      <c r="BG990" s="98">
        <f>IF(ISNUMBER(SEARCH('ankieta ESG'!$G$184,BH990)),MAX($BG$3:BG989)+1,0)</f>
        <v>987</v>
      </c>
      <c r="BH990" s="134" t="s">
        <v>4990</v>
      </c>
      <c r="BI990" s="98">
        <v>0</v>
      </c>
      <c r="BJ990" s="99" t="str">
        <f>IFERROR(VLOOKUP(ROWS($BH$4:BH990),$BG$4:$BH$2337,2,0),"")</f>
        <v>Lubień (pow. myślenicki, woj. małopolskie)</v>
      </c>
      <c r="BK990" s="98">
        <v>0</v>
      </c>
      <c r="BL990" s="98">
        <f>IF(ISNUMBER(SEARCH('ankieta ESG'!$G$185,BM990)),MAX($BL$3:BL989)+1,0)</f>
        <v>987</v>
      </c>
      <c r="BM990" s="134" t="s">
        <v>4990</v>
      </c>
      <c r="BN990" s="98">
        <v>0</v>
      </c>
      <c r="BO990" s="99" t="str">
        <f>IFERROR(VLOOKUP(ROWS($BM$4:BM990),$BL$4:$BM$2337,2,0),"")</f>
        <v>Lubień (pow. myślenicki, woj. małopolskie)</v>
      </c>
      <c r="BP990" s="98">
        <v>0</v>
      </c>
      <c r="BQ990" s="98">
        <f>IF(ISNUMBER(SEARCH('ankieta ESG'!$G$186,BR990)),MAX($BQ$3:BQ989)+1,0)</f>
        <v>987</v>
      </c>
      <c r="BR990" s="134" t="s">
        <v>4990</v>
      </c>
      <c r="BS990" s="98">
        <v>0</v>
      </c>
      <c r="BT990" s="99" t="str">
        <f>IFERROR(VLOOKUP(ROWS($BR$4:BR990),$BQ$4:$BR$2337,2,0),"")</f>
        <v>Lubień (pow. myślenicki, woj. małopolskie)</v>
      </c>
      <c r="BU990" s="98">
        <v>0</v>
      </c>
      <c r="BV990" s="98">
        <f>IF(ISNUMBER(SEARCH('ankieta ESG'!$G$187,BW990)),MAX($BV$3:BV989)+1,0)</f>
        <v>987</v>
      </c>
      <c r="BW990" s="134" t="s">
        <v>4990</v>
      </c>
      <c r="BX990" s="98">
        <v>0</v>
      </c>
      <c r="BY990" s="99" t="str">
        <f>IFERROR(VLOOKUP(ROWS($BW$4:BW990),$BV$4:$BW$2337,2,0),"")</f>
        <v>Lubień (pow. myślenicki, woj. małopolskie)</v>
      </c>
      <c r="BZ990" s="98">
        <v>0</v>
      </c>
      <c r="CA990" s="98">
        <f>IF(ISNUMBER(SEARCH('ankieta ESG'!$G$188,CB990)),MAX($CA$3:CA989)+1,0)</f>
        <v>987</v>
      </c>
      <c r="CB990" s="134" t="s">
        <v>4990</v>
      </c>
      <c r="CC990" s="98">
        <v>0</v>
      </c>
      <c r="CD990" s="99" t="str">
        <f>IFERROR(VLOOKUP(ROWS($CB$4:CB990),$CA$4:$CB$2337,2,0),"")</f>
        <v>Lubień (pow. myślenicki, woj. małopolskie)</v>
      </c>
      <c r="CE990" s="98">
        <v>0</v>
      </c>
      <c r="CF990" s="98">
        <f>IF(ISNUMBER(SEARCH('ankieta ESG'!$G$189,CG990)),MAX($CF$3:CF989)+1,0)</f>
        <v>987</v>
      </c>
      <c r="CG990" s="134" t="s">
        <v>4990</v>
      </c>
      <c r="CH990" s="98">
        <v>0</v>
      </c>
      <c r="CI990" s="99" t="str">
        <f>IFERROR(VLOOKUP(ROWS($CG$4:CG990),$CF$4:$CG$2337,2,0),"")</f>
        <v>Lubień (pow. myślenicki, woj. małopolskie)</v>
      </c>
      <c r="CJ990" s="98">
        <v>0</v>
      </c>
    </row>
    <row r="991" spans="2:88">
      <c r="B991" s="98">
        <f>IF(ISNUMBER(SEARCH('ankieta ESG'!$E$11,C991)),MAX(B$3:$B990)+1,0)</f>
        <v>988</v>
      </c>
      <c r="C991" s="99" t="s">
        <v>1032</v>
      </c>
      <c r="D991" s="98">
        <v>0</v>
      </c>
      <c r="E991" s="99" t="str">
        <f>IFERROR(VLOOKUP(ROWS($C$4:C991),$B$4:$C$1385,2,0),"")</f>
        <v>42.13.Z Roboty związane z budową mostów i tuneli (PKD 2025)</v>
      </c>
      <c r="F991" s="98">
        <v>0</v>
      </c>
      <c r="AM991" s="98">
        <f>IF(ISNUMBER(SEARCH('ankieta ESG'!$G$180,AN991)),MAX(AM$3:$AM990)+1,0)</f>
        <v>988</v>
      </c>
      <c r="AN991" s="134" t="s">
        <v>4991</v>
      </c>
      <c r="AO991" s="98">
        <v>0</v>
      </c>
      <c r="AP991" s="99" t="str">
        <f>IFERROR(VLOOKUP(ROWS($AN$4:AN991),$AM$4:$AN$2337,2,0),"")</f>
        <v>Lubień Kujawski (pow. włocławski, woj. kujawsko-pomorskie)</v>
      </c>
      <c r="AQ991" s="98">
        <v>0</v>
      </c>
      <c r="AR991" s="98">
        <f>IF(ISNUMBER(SEARCH('ankieta ESG'!$G$181,AS991)),MAX($AR$3:AR990)+1,0)</f>
        <v>988</v>
      </c>
      <c r="AS991" s="134" t="s">
        <v>4991</v>
      </c>
      <c r="AT991" s="98">
        <v>0</v>
      </c>
      <c r="AU991" s="99" t="str">
        <f>IFERROR(VLOOKUP(ROWS($AS$4:AS991),$AR$4:$AS$2337,2,0),"")</f>
        <v>Lubień Kujawski (pow. włocławski, woj. kujawsko-pomorskie)</v>
      </c>
      <c r="AV991" s="98">
        <v>0</v>
      </c>
      <c r="AW991" s="98">
        <f>IF(ISNUMBER(SEARCH('ankieta ESG'!$G$182,AX991)),MAX($AW$3:AW990)+1,0)</f>
        <v>988</v>
      </c>
      <c r="AX991" s="134" t="s">
        <v>4991</v>
      </c>
      <c r="AY991" s="98">
        <v>0</v>
      </c>
      <c r="AZ991" s="99" t="str">
        <f>IFERROR(VLOOKUP(ROWS($AX$4:AX991),$AW$4:$AX$2337,2,0),"")</f>
        <v>Lubień Kujawski (pow. włocławski, woj. kujawsko-pomorskie)</v>
      </c>
      <c r="BA991" s="98">
        <v>0</v>
      </c>
      <c r="BB991" s="98">
        <f>IF(ISNUMBER(SEARCH('ankieta ESG'!$G$183,BC991)),MAX($BB$3:BB990)+1,0)</f>
        <v>988</v>
      </c>
      <c r="BC991" s="134" t="s">
        <v>4991</v>
      </c>
      <c r="BD991" s="98">
        <v>0</v>
      </c>
      <c r="BE991" s="99" t="str">
        <f>IFERROR(VLOOKUP(ROWS($BC$4:BC991),$BB$4:$BC$2337,2,0),"")</f>
        <v>Lubień Kujawski (pow. włocławski, woj. kujawsko-pomorskie)</v>
      </c>
      <c r="BF991" s="98">
        <v>0</v>
      </c>
      <c r="BG991" s="98">
        <f>IF(ISNUMBER(SEARCH('ankieta ESG'!$G$184,BH991)),MAX($BG$3:BG990)+1,0)</f>
        <v>988</v>
      </c>
      <c r="BH991" s="134" t="s">
        <v>4991</v>
      </c>
      <c r="BI991" s="98">
        <v>0</v>
      </c>
      <c r="BJ991" s="99" t="str">
        <f>IFERROR(VLOOKUP(ROWS($BH$4:BH991),$BG$4:$BH$2337,2,0),"")</f>
        <v>Lubień Kujawski (pow. włocławski, woj. kujawsko-pomorskie)</v>
      </c>
      <c r="BK991" s="98">
        <v>0</v>
      </c>
      <c r="BL991" s="98">
        <f>IF(ISNUMBER(SEARCH('ankieta ESG'!$G$185,BM991)),MAX($BL$3:BL990)+1,0)</f>
        <v>988</v>
      </c>
      <c r="BM991" s="134" t="s">
        <v>4991</v>
      </c>
      <c r="BN991" s="98">
        <v>0</v>
      </c>
      <c r="BO991" s="99" t="str">
        <f>IFERROR(VLOOKUP(ROWS($BM$4:BM991),$BL$4:$BM$2337,2,0),"")</f>
        <v>Lubień Kujawski (pow. włocławski, woj. kujawsko-pomorskie)</v>
      </c>
      <c r="BP991" s="98">
        <v>0</v>
      </c>
      <c r="BQ991" s="98">
        <f>IF(ISNUMBER(SEARCH('ankieta ESG'!$G$186,BR991)),MAX($BQ$3:BQ990)+1,0)</f>
        <v>988</v>
      </c>
      <c r="BR991" s="134" t="s">
        <v>4991</v>
      </c>
      <c r="BS991" s="98">
        <v>0</v>
      </c>
      <c r="BT991" s="99" t="str">
        <f>IFERROR(VLOOKUP(ROWS($BR$4:BR991),$BQ$4:$BR$2337,2,0),"")</f>
        <v>Lubień Kujawski (pow. włocławski, woj. kujawsko-pomorskie)</v>
      </c>
      <c r="BU991" s="98">
        <v>0</v>
      </c>
      <c r="BV991" s="98">
        <f>IF(ISNUMBER(SEARCH('ankieta ESG'!$G$187,BW991)),MAX($BV$3:BV990)+1,0)</f>
        <v>988</v>
      </c>
      <c r="BW991" s="134" t="s">
        <v>4991</v>
      </c>
      <c r="BX991" s="98">
        <v>0</v>
      </c>
      <c r="BY991" s="99" t="str">
        <f>IFERROR(VLOOKUP(ROWS($BW$4:BW991),$BV$4:$BW$2337,2,0),"")</f>
        <v>Lubień Kujawski (pow. włocławski, woj. kujawsko-pomorskie)</v>
      </c>
      <c r="BZ991" s="98">
        <v>0</v>
      </c>
      <c r="CA991" s="98">
        <f>IF(ISNUMBER(SEARCH('ankieta ESG'!$G$188,CB991)),MAX($CA$3:CA990)+1,0)</f>
        <v>988</v>
      </c>
      <c r="CB991" s="134" t="s">
        <v>4991</v>
      </c>
      <c r="CC991" s="98">
        <v>0</v>
      </c>
      <c r="CD991" s="99" t="str">
        <f>IFERROR(VLOOKUP(ROWS($CB$4:CB991),$CA$4:$CB$2337,2,0),"")</f>
        <v>Lubień Kujawski (pow. włocławski, woj. kujawsko-pomorskie)</v>
      </c>
      <c r="CE991" s="98">
        <v>0</v>
      </c>
      <c r="CF991" s="98">
        <f>IF(ISNUMBER(SEARCH('ankieta ESG'!$G$189,CG991)),MAX($CF$3:CF990)+1,0)</f>
        <v>988</v>
      </c>
      <c r="CG991" s="134" t="s">
        <v>4991</v>
      </c>
      <c r="CH991" s="98">
        <v>0</v>
      </c>
      <c r="CI991" s="99" t="str">
        <f>IFERROR(VLOOKUP(ROWS($CG$4:CG991),$CF$4:$CG$2337,2,0),"")</f>
        <v>Lubień Kujawski (pow. włocławski, woj. kujawsko-pomorskie)</v>
      </c>
      <c r="CJ991" s="98">
        <v>0</v>
      </c>
    </row>
    <row r="992" spans="2:88">
      <c r="B992" s="98">
        <f>IF(ISNUMBER(SEARCH('ankieta ESG'!$E$11,C992)),MAX(B$3:$B991)+1,0)</f>
        <v>989</v>
      </c>
      <c r="C992" s="99" t="s">
        <v>1033</v>
      </c>
      <c r="D992" s="98">
        <v>0</v>
      </c>
      <c r="E992" s="99" t="str">
        <f>IFERROR(VLOOKUP(ROWS($C$4:C992),$B$4:$C$1385,2,0),"")</f>
        <v>42.21.Z Roboty związane z budową rurociągów przesyłowych i sieci rozdzielczych (PKD 2025)</v>
      </c>
      <c r="F992" s="98">
        <v>0</v>
      </c>
      <c r="AM992" s="98">
        <f>IF(ISNUMBER(SEARCH('ankieta ESG'!$G$180,AN992)),MAX(AM$3:$AM991)+1,0)</f>
        <v>989</v>
      </c>
      <c r="AN992" s="134" t="s">
        <v>4992</v>
      </c>
      <c r="AO992" s="98">
        <v>0</v>
      </c>
      <c r="AP992" s="99" t="str">
        <f>IFERROR(VLOOKUP(ROWS($AN$4:AN992),$AM$4:$AN$2337,2,0),"")</f>
        <v>Lubiewo (pow. tucholski, woj. kujawsko-pomorskie)</v>
      </c>
      <c r="AQ992" s="98">
        <v>0</v>
      </c>
      <c r="AR992" s="98">
        <f>IF(ISNUMBER(SEARCH('ankieta ESG'!$G$181,AS992)),MAX($AR$3:AR991)+1,0)</f>
        <v>989</v>
      </c>
      <c r="AS992" s="134" t="s">
        <v>4992</v>
      </c>
      <c r="AT992" s="98">
        <v>0</v>
      </c>
      <c r="AU992" s="99" t="str">
        <f>IFERROR(VLOOKUP(ROWS($AS$4:AS992),$AR$4:$AS$2337,2,0),"")</f>
        <v>Lubiewo (pow. tucholski, woj. kujawsko-pomorskie)</v>
      </c>
      <c r="AV992" s="98">
        <v>0</v>
      </c>
      <c r="AW992" s="98">
        <f>IF(ISNUMBER(SEARCH('ankieta ESG'!$G$182,AX992)),MAX($AW$3:AW991)+1,0)</f>
        <v>989</v>
      </c>
      <c r="AX992" s="134" t="s">
        <v>4992</v>
      </c>
      <c r="AY992" s="98">
        <v>0</v>
      </c>
      <c r="AZ992" s="99" t="str">
        <f>IFERROR(VLOOKUP(ROWS($AX$4:AX992),$AW$4:$AX$2337,2,0),"")</f>
        <v>Lubiewo (pow. tucholski, woj. kujawsko-pomorskie)</v>
      </c>
      <c r="BA992" s="98">
        <v>0</v>
      </c>
      <c r="BB992" s="98">
        <f>IF(ISNUMBER(SEARCH('ankieta ESG'!$G$183,BC992)),MAX($BB$3:BB991)+1,0)</f>
        <v>989</v>
      </c>
      <c r="BC992" s="134" t="s">
        <v>4992</v>
      </c>
      <c r="BD992" s="98">
        <v>0</v>
      </c>
      <c r="BE992" s="99" t="str">
        <f>IFERROR(VLOOKUP(ROWS($BC$4:BC992),$BB$4:$BC$2337,2,0),"")</f>
        <v>Lubiewo (pow. tucholski, woj. kujawsko-pomorskie)</v>
      </c>
      <c r="BF992" s="98">
        <v>0</v>
      </c>
      <c r="BG992" s="98">
        <f>IF(ISNUMBER(SEARCH('ankieta ESG'!$G$184,BH992)),MAX($BG$3:BG991)+1,0)</f>
        <v>989</v>
      </c>
      <c r="BH992" s="134" t="s">
        <v>4992</v>
      </c>
      <c r="BI992" s="98">
        <v>0</v>
      </c>
      <c r="BJ992" s="99" t="str">
        <f>IFERROR(VLOOKUP(ROWS($BH$4:BH992),$BG$4:$BH$2337,2,0),"")</f>
        <v>Lubiewo (pow. tucholski, woj. kujawsko-pomorskie)</v>
      </c>
      <c r="BK992" s="98">
        <v>0</v>
      </c>
      <c r="BL992" s="98">
        <f>IF(ISNUMBER(SEARCH('ankieta ESG'!$G$185,BM992)),MAX($BL$3:BL991)+1,0)</f>
        <v>989</v>
      </c>
      <c r="BM992" s="134" t="s">
        <v>4992</v>
      </c>
      <c r="BN992" s="98">
        <v>0</v>
      </c>
      <c r="BO992" s="99" t="str">
        <f>IFERROR(VLOOKUP(ROWS($BM$4:BM992),$BL$4:$BM$2337,2,0),"")</f>
        <v>Lubiewo (pow. tucholski, woj. kujawsko-pomorskie)</v>
      </c>
      <c r="BP992" s="98">
        <v>0</v>
      </c>
      <c r="BQ992" s="98">
        <f>IF(ISNUMBER(SEARCH('ankieta ESG'!$G$186,BR992)),MAX($BQ$3:BQ991)+1,0)</f>
        <v>989</v>
      </c>
      <c r="BR992" s="134" t="s">
        <v>4992</v>
      </c>
      <c r="BS992" s="98">
        <v>0</v>
      </c>
      <c r="BT992" s="99" t="str">
        <f>IFERROR(VLOOKUP(ROWS($BR$4:BR992),$BQ$4:$BR$2337,2,0),"")</f>
        <v>Lubiewo (pow. tucholski, woj. kujawsko-pomorskie)</v>
      </c>
      <c r="BU992" s="98">
        <v>0</v>
      </c>
      <c r="BV992" s="98">
        <f>IF(ISNUMBER(SEARCH('ankieta ESG'!$G$187,BW992)),MAX($BV$3:BV991)+1,0)</f>
        <v>989</v>
      </c>
      <c r="BW992" s="134" t="s">
        <v>4992</v>
      </c>
      <c r="BX992" s="98">
        <v>0</v>
      </c>
      <c r="BY992" s="99" t="str">
        <f>IFERROR(VLOOKUP(ROWS($BW$4:BW992),$BV$4:$BW$2337,2,0),"")</f>
        <v>Lubiewo (pow. tucholski, woj. kujawsko-pomorskie)</v>
      </c>
      <c r="BZ992" s="98">
        <v>0</v>
      </c>
      <c r="CA992" s="98">
        <f>IF(ISNUMBER(SEARCH('ankieta ESG'!$G$188,CB992)),MAX($CA$3:CA991)+1,0)</f>
        <v>989</v>
      </c>
      <c r="CB992" s="134" t="s">
        <v>4992</v>
      </c>
      <c r="CC992" s="98">
        <v>0</v>
      </c>
      <c r="CD992" s="99" t="str">
        <f>IFERROR(VLOOKUP(ROWS($CB$4:CB992),$CA$4:$CB$2337,2,0),"")</f>
        <v>Lubiewo (pow. tucholski, woj. kujawsko-pomorskie)</v>
      </c>
      <c r="CE992" s="98">
        <v>0</v>
      </c>
      <c r="CF992" s="98">
        <f>IF(ISNUMBER(SEARCH('ankieta ESG'!$G$189,CG992)),MAX($CF$3:CF991)+1,0)</f>
        <v>989</v>
      </c>
      <c r="CG992" s="134" t="s">
        <v>4992</v>
      </c>
      <c r="CH992" s="98">
        <v>0</v>
      </c>
      <c r="CI992" s="99" t="str">
        <f>IFERROR(VLOOKUP(ROWS($CG$4:CG992),$CF$4:$CG$2337,2,0),"")</f>
        <v>Lubiewo (pow. tucholski, woj. kujawsko-pomorskie)</v>
      </c>
      <c r="CJ992" s="98">
        <v>0</v>
      </c>
    </row>
    <row r="993" spans="2:88">
      <c r="B993" s="98">
        <f>IF(ISNUMBER(SEARCH('ankieta ESG'!$E$11,C993)),MAX(B$3:$B992)+1,0)</f>
        <v>990</v>
      </c>
      <c r="C993" s="99" t="s">
        <v>1034</v>
      </c>
      <c r="D993" s="98">
        <v>0</v>
      </c>
      <c r="E993" s="99" t="str">
        <f>IFERROR(VLOOKUP(ROWS($C$4:C993),$B$4:$C$1385,2,0),"")</f>
        <v>42.22.Z Roboty związane z budową linii telekomunikacyjnych i elektroenergetycznych (PKD 2025)</v>
      </c>
      <c r="F993" s="98">
        <v>0</v>
      </c>
      <c r="AM993" s="98">
        <f>IF(ISNUMBER(SEARCH('ankieta ESG'!$G$180,AN993)),MAX(AM$3:$AM992)+1,0)</f>
        <v>990</v>
      </c>
      <c r="AN993" s="134" t="s">
        <v>4993</v>
      </c>
      <c r="AO993" s="98">
        <v>0</v>
      </c>
      <c r="AP993" s="99" t="str">
        <f>IFERROR(VLOOKUP(ROWS($AN$4:AN993),$AM$4:$AN$2337,2,0),"")</f>
        <v>Lubin (pow. lubiński, woj. dolnośląskie)</v>
      </c>
      <c r="AQ993" s="98">
        <v>0</v>
      </c>
      <c r="AR993" s="98">
        <f>IF(ISNUMBER(SEARCH('ankieta ESG'!$G$181,AS993)),MAX($AR$3:AR992)+1,0)</f>
        <v>990</v>
      </c>
      <c r="AS993" s="134" t="s">
        <v>4993</v>
      </c>
      <c r="AT993" s="98">
        <v>0</v>
      </c>
      <c r="AU993" s="99" t="str">
        <f>IFERROR(VLOOKUP(ROWS($AS$4:AS993),$AR$4:$AS$2337,2,0),"")</f>
        <v>Lubin (pow. lubiński, woj. dolnośląskie)</v>
      </c>
      <c r="AV993" s="98">
        <v>0</v>
      </c>
      <c r="AW993" s="98">
        <f>IF(ISNUMBER(SEARCH('ankieta ESG'!$G$182,AX993)),MAX($AW$3:AW992)+1,0)</f>
        <v>990</v>
      </c>
      <c r="AX993" s="134" t="s">
        <v>4993</v>
      </c>
      <c r="AY993" s="98">
        <v>0</v>
      </c>
      <c r="AZ993" s="99" t="str">
        <f>IFERROR(VLOOKUP(ROWS($AX$4:AX993),$AW$4:$AX$2337,2,0),"")</f>
        <v>Lubin (pow. lubiński, woj. dolnośląskie)</v>
      </c>
      <c r="BA993" s="98">
        <v>0</v>
      </c>
      <c r="BB993" s="98">
        <f>IF(ISNUMBER(SEARCH('ankieta ESG'!$G$183,BC993)),MAX($BB$3:BB992)+1,0)</f>
        <v>990</v>
      </c>
      <c r="BC993" s="134" t="s">
        <v>4993</v>
      </c>
      <c r="BD993" s="98">
        <v>0</v>
      </c>
      <c r="BE993" s="99" t="str">
        <f>IFERROR(VLOOKUP(ROWS($BC$4:BC993),$BB$4:$BC$2337,2,0),"")</f>
        <v>Lubin (pow. lubiński, woj. dolnośląskie)</v>
      </c>
      <c r="BF993" s="98">
        <v>0</v>
      </c>
      <c r="BG993" s="98">
        <f>IF(ISNUMBER(SEARCH('ankieta ESG'!$G$184,BH993)),MAX($BG$3:BG992)+1,0)</f>
        <v>990</v>
      </c>
      <c r="BH993" s="134" t="s">
        <v>4993</v>
      </c>
      <c r="BI993" s="98">
        <v>0</v>
      </c>
      <c r="BJ993" s="99" t="str">
        <f>IFERROR(VLOOKUP(ROWS($BH$4:BH993),$BG$4:$BH$2337,2,0),"")</f>
        <v>Lubin (pow. lubiński, woj. dolnośląskie)</v>
      </c>
      <c r="BK993" s="98">
        <v>0</v>
      </c>
      <c r="BL993" s="98">
        <f>IF(ISNUMBER(SEARCH('ankieta ESG'!$G$185,BM993)),MAX($BL$3:BL992)+1,0)</f>
        <v>990</v>
      </c>
      <c r="BM993" s="134" t="s">
        <v>4993</v>
      </c>
      <c r="BN993" s="98">
        <v>0</v>
      </c>
      <c r="BO993" s="99" t="str">
        <f>IFERROR(VLOOKUP(ROWS($BM$4:BM993),$BL$4:$BM$2337,2,0),"")</f>
        <v>Lubin (pow. lubiński, woj. dolnośląskie)</v>
      </c>
      <c r="BP993" s="98">
        <v>0</v>
      </c>
      <c r="BQ993" s="98">
        <f>IF(ISNUMBER(SEARCH('ankieta ESG'!$G$186,BR993)),MAX($BQ$3:BQ992)+1,0)</f>
        <v>990</v>
      </c>
      <c r="BR993" s="134" t="s">
        <v>4993</v>
      </c>
      <c r="BS993" s="98">
        <v>0</v>
      </c>
      <c r="BT993" s="99" t="str">
        <f>IFERROR(VLOOKUP(ROWS($BR$4:BR993),$BQ$4:$BR$2337,2,0),"")</f>
        <v>Lubin (pow. lubiński, woj. dolnośląskie)</v>
      </c>
      <c r="BU993" s="98">
        <v>0</v>
      </c>
      <c r="BV993" s="98">
        <f>IF(ISNUMBER(SEARCH('ankieta ESG'!$G$187,BW993)),MAX($BV$3:BV992)+1,0)</f>
        <v>990</v>
      </c>
      <c r="BW993" s="134" t="s">
        <v>4993</v>
      </c>
      <c r="BX993" s="98">
        <v>0</v>
      </c>
      <c r="BY993" s="99" t="str">
        <f>IFERROR(VLOOKUP(ROWS($BW$4:BW993),$BV$4:$BW$2337,2,0),"")</f>
        <v>Lubin (pow. lubiński, woj. dolnośląskie)</v>
      </c>
      <c r="BZ993" s="98">
        <v>0</v>
      </c>
      <c r="CA993" s="98">
        <f>IF(ISNUMBER(SEARCH('ankieta ESG'!$G$188,CB993)),MAX($CA$3:CA992)+1,0)</f>
        <v>990</v>
      </c>
      <c r="CB993" s="134" t="s">
        <v>4993</v>
      </c>
      <c r="CC993" s="98">
        <v>0</v>
      </c>
      <c r="CD993" s="99" t="str">
        <f>IFERROR(VLOOKUP(ROWS($CB$4:CB993),$CA$4:$CB$2337,2,0),"")</f>
        <v>Lubin (pow. lubiński, woj. dolnośląskie)</v>
      </c>
      <c r="CE993" s="98">
        <v>0</v>
      </c>
      <c r="CF993" s="98">
        <f>IF(ISNUMBER(SEARCH('ankieta ESG'!$G$189,CG993)),MAX($CF$3:CF992)+1,0)</f>
        <v>990</v>
      </c>
      <c r="CG993" s="134" t="s">
        <v>4993</v>
      </c>
      <c r="CH993" s="98">
        <v>0</v>
      </c>
      <c r="CI993" s="99" t="str">
        <f>IFERROR(VLOOKUP(ROWS($CG$4:CG993),$CF$4:$CG$2337,2,0),"")</f>
        <v>Lubin (pow. lubiński, woj. dolnośląskie)</v>
      </c>
      <c r="CJ993" s="98">
        <v>0</v>
      </c>
    </row>
    <row r="994" spans="2:88">
      <c r="B994" s="98">
        <f>IF(ISNUMBER(SEARCH('ankieta ESG'!$E$11,C994)),MAX(B$3:$B993)+1,0)</f>
        <v>991</v>
      </c>
      <c r="C994" s="99" t="s">
        <v>1035</v>
      </c>
      <c r="D994" s="98">
        <v>0</v>
      </c>
      <c r="E994" s="99" t="str">
        <f>IFERROR(VLOOKUP(ROWS($C$4:C994),$B$4:$C$1385,2,0),"")</f>
        <v>42.91.Z Roboty związane z budową obiektów inżynierii wodnej (PKD 2025)</v>
      </c>
      <c r="F994" s="98">
        <v>0</v>
      </c>
      <c r="AM994" s="98">
        <f>IF(ISNUMBER(SEARCH('ankieta ESG'!$G$180,AN994)),MAX(AM$3:$AM993)+1,0)</f>
        <v>991</v>
      </c>
      <c r="AN994" s="134" t="s">
        <v>4994</v>
      </c>
      <c r="AO994" s="98">
        <v>0</v>
      </c>
      <c r="AP994" s="99" t="str">
        <f>IFERROR(VLOOKUP(ROWS($AN$4:AN994),$AM$4:$AN$2337,2,0),"")</f>
        <v>Lubiszyn (pow. gorzowski, woj. lubuskie)</v>
      </c>
      <c r="AQ994" s="98">
        <v>0</v>
      </c>
      <c r="AR994" s="98">
        <f>IF(ISNUMBER(SEARCH('ankieta ESG'!$G$181,AS994)),MAX($AR$3:AR993)+1,0)</f>
        <v>991</v>
      </c>
      <c r="AS994" s="134" t="s">
        <v>4994</v>
      </c>
      <c r="AT994" s="98">
        <v>0</v>
      </c>
      <c r="AU994" s="99" t="str">
        <f>IFERROR(VLOOKUP(ROWS($AS$4:AS994),$AR$4:$AS$2337,2,0),"")</f>
        <v>Lubiszyn (pow. gorzowski, woj. lubuskie)</v>
      </c>
      <c r="AV994" s="98">
        <v>0</v>
      </c>
      <c r="AW994" s="98">
        <f>IF(ISNUMBER(SEARCH('ankieta ESG'!$G$182,AX994)),MAX($AW$3:AW993)+1,0)</f>
        <v>991</v>
      </c>
      <c r="AX994" s="134" t="s">
        <v>4994</v>
      </c>
      <c r="AY994" s="98">
        <v>0</v>
      </c>
      <c r="AZ994" s="99" t="str">
        <f>IFERROR(VLOOKUP(ROWS($AX$4:AX994),$AW$4:$AX$2337,2,0),"")</f>
        <v>Lubiszyn (pow. gorzowski, woj. lubuskie)</v>
      </c>
      <c r="BA994" s="98">
        <v>0</v>
      </c>
      <c r="BB994" s="98">
        <f>IF(ISNUMBER(SEARCH('ankieta ESG'!$G$183,BC994)),MAX($BB$3:BB993)+1,0)</f>
        <v>991</v>
      </c>
      <c r="BC994" s="134" t="s">
        <v>4994</v>
      </c>
      <c r="BD994" s="98">
        <v>0</v>
      </c>
      <c r="BE994" s="99" t="str">
        <f>IFERROR(VLOOKUP(ROWS($BC$4:BC994),$BB$4:$BC$2337,2,0),"")</f>
        <v>Lubiszyn (pow. gorzowski, woj. lubuskie)</v>
      </c>
      <c r="BF994" s="98">
        <v>0</v>
      </c>
      <c r="BG994" s="98">
        <f>IF(ISNUMBER(SEARCH('ankieta ESG'!$G$184,BH994)),MAX($BG$3:BG993)+1,0)</f>
        <v>991</v>
      </c>
      <c r="BH994" s="134" t="s">
        <v>4994</v>
      </c>
      <c r="BI994" s="98">
        <v>0</v>
      </c>
      <c r="BJ994" s="99" t="str">
        <f>IFERROR(VLOOKUP(ROWS($BH$4:BH994),$BG$4:$BH$2337,2,0),"")</f>
        <v>Lubiszyn (pow. gorzowski, woj. lubuskie)</v>
      </c>
      <c r="BK994" s="98">
        <v>0</v>
      </c>
      <c r="BL994" s="98">
        <f>IF(ISNUMBER(SEARCH('ankieta ESG'!$G$185,BM994)),MAX($BL$3:BL993)+1,0)</f>
        <v>991</v>
      </c>
      <c r="BM994" s="134" t="s">
        <v>4994</v>
      </c>
      <c r="BN994" s="98">
        <v>0</v>
      </c>
      <c r="BO994" s="99" t="str">
        <f>IFERROR(VLOOKUP(ROWS($BM$4:BM994),$BL$4:$BM$2337,2,0),"")</f>
        <v>Lubiszyn (pow. gorzowski, woj. lubuskie)</v>
      </c>
      <c r="BP994" s="98">
        <v>0</v>
      </c>
      <c r="BQ994" s="98">
        <f>IF(ISNUMBER(SEARCH('ankieta ESG'!$G$186,BR994)),MAX($BQ$3:BQ993)+1,0)</f>
        <v>991</v>
      </c>
      <c r="BR994" s="134" t="s">
        <v>4994</v>
      </c>
      <c r="BS994" s="98">
        <v>0</v>
      </c>
      <c r="BT994" s="99" t="str">
        <f>IFERROR(VLOOKUP(ROWS($BR$4:BR994),$BQ$4:$BR$2337,2,0),"")</f>
        <v>Lubiszyn (pow. gorzowski, woj. lubuskie)</v>
      </c>
      <c r="BU994" s="98">
        <v>0</v>
      </c>
      <c r="BV994" s="98">
        <f>IF(ISNUMBER(SEARCH('ankieta ESG'!$G$187,BW994)),MAX($BV$3:BV993)+1,0)</f>
        <v>991</v>
      </c>
      <c r="BW994" s="134" t="s">
        <v>4994</v>
      </c>
      <c r="BX994" s="98">
        <v>0</v>
      </c>
      <c r="BY994" s="99" t="str">
        <f>IFERROR(VLOOKUP(ROWS($BW$4:BW994),$BV$4:$BW$2337,2,0),"")</f>
        <v>Lubiszyn (pow. gorzowski, woj. lubuskie)</v>
      </c>
      <c r="BZ994" s="98">
        <v>0</v>
      </c>
      <c r="CA994" s="98">
        <f>IF(ISNUMBER(SEARCH('ankieta ESG'!$G$188,CB994)),MAX($CA$3:CA993)+1,0)</f>
        <v>991</v>
      </c>
      <c r="CB994" s="134" t="s">
        <v>4994</v>
      </c>
      <c r="CC994" s="98">
        <v>0</v>
      </c>
      <c r="CD994" s="99" t="str">
        <f>IFERROR(VLOOKUP(ROWS($CB$4:CB994),$CA$4:$CB$2337,2,0),"")</f>
        <v>Lubiszyn (pow. gorzowski, woj. lubuskie)</v>
      </c>
      <c r="CE994" s="98">
        <v>0</v>
      </c>
      <c r="CF994" s="98">
        <f>IF(ISNUMBER(SEARCH('ankieta ESG'!$G$189,CG994)),MAX($CF$3:CF993)+1,0)</f>
        <v>991</v>
      </c>
      <c r="CG994" s="134" t="s">
        <v>4994</v>
      </c>
      <c r="CH994" s="98">
        <v>0</v>
      </c>
      <c r="CI994" s="99" t="str">
        <f>IFERROR(VLOOKUP(ROWS($CG$4:CG994),$CF$4:$CG$2337,2,0),"")</f>
        <v>Lubiszyn (pow. gorzowski, woj. lubuskie)</v>
      </c>
      <c r="CJ994" s="98">
        <v>0</v>
      </c>
    </row>
    <row r="995" spans="2:88">
      <c r="B995" s="98">
        <f>IF(ISNUMBER(SEARCH('ankieta ESG'!$E$11,C995)),MAX(B$3:$B994)+1,0)</f>
        <v>992</v>
      </c>
      <c r="C995" s="99" t="s">
        <v>1036</v>
      </c>
      <c r="D995" s="98">
        <v>0</v>
      </c>
      <c r="E995" s="99" t="str">
        <f>IFERROR(VLOOKUP(ROWS($C$4:C995),$B$4:$C$1385,2,0),"")</f>
        <v>42.99.Z Roboty związane z budową pozostałych obiektów inżynierii lądowej i wodnej, gdzie indziej niesklasyfikowane (PKD 2025)</v>
      </c>
      <c r="F995" s="98">
        <v>0</v>
      </c>
      <c r="AM995" s="98">
        <f>IF(ISNUMBER(SEARCH('ankieta ESG'!$G$180,AN995)),MAX(AM$3:$AM994)+1,0)</f>
        <v>992</v>
      </c>
      <c r="AN995" s="134" t="s">
        <v>4995</v>
      </c>
      <c r="AO995" s="98">
        <v>0</v>
      </c>
      <c r="AP995" s="99" t="str">
        <f>IFERROR(VLOOKUP(ROWS($AN$4:AN995),$AM$4:$AN$2337,2,0),"")</f>
        <v>Lublin (pow. Lublin, woj. lubelskie)</v>
      </c>
      <c r="AQ995" s="98">
        <v>0</v>
      </c>
      <c r="AR995" s="98">
        <f>IF(ISNUMBER(SEARCH('ankieta ESG'!$G$181,AS995)),MAX($AR$3:AR994)+1,0)</f>
        <v>992</v>
      </c>
      <c r="AS995" s="134" t="s">
        <v>4995</v>
      </c>
      <c r="AT995" s="98">
        <v>0</v>
      </c>
      <c r="AU995" s="99" t="str">
        <f>IFERROR(VLOOKUP(ROWS($AS$4:AS995),$AR$4:$AS$2337,2,0),"")</f>
        <v>Lublin (pow. Lublin, woj. lubelskie)</v>
      </c>
      <c r="AV995" s="98">
        <v>0</v>
      </c>
      <c r="AW995" s="98">
        <f>IF(ISNUMBER(SEARCH('ankieta ESG'!$G$182,AX995)),MAX($AW$3:AW994)+1,0)</f>
        <v>992</v>
      </c>
      <c r="AX995" s="134" t="s">
        <v>4995</v>
      </c>
      <c r="AY995" s="98">
        <v>0</v>
      </c>
      <c r="AZ995" s="99" t="str">
        <f>IFERROR(VLOOKUP(ROWS($AX$4:AX995),$AW$4:$AX$2337,2,0),"")</f>
        <v>Lublin (pow. Lublin, woj. lubelskie)</v>
      </c>
      <c r="BA995" s="98">
        <v>0</v>
      </c>
      <c r="BB995" s="98">
        <f>IF(ISNUMBER(SEARCH('ankieta ESG'!$G$183,BC995)),MAX($BB$3:BB994)+1,0)</f>
        <v>992</v>
      </c>
      <c r="BC995" s="134" t="s">
        <v>4995</v>
      </c>
      <c r="BD995" s="98">
        <v>0</v>
      </c>
      <c r="BE995" s="99" t="str">
        <f>IFERROR(VLOOKUP(ROWS($BC$4:BC995),$BB$4:$BC$2337,2,0),"")</f>
        <v>Lublin (pow. Lublin, woj. lubelskie)</v>
      </c>
      <c r="BF995" s="98">
        <v>0</v>
      </c>
      <c r="BG995" s="98">
        <f>IF(ISNUMBER(SEARCH('ankieta ESG'!$G$184,BH995)),MAX($BG$3:BG994)+1,0)</f>
        <v>992</v>
      </c>
      <c r="BH995" s="134" t="s">
        <v>4995</v>
      </c>
      <c r="BI995" s="98">
        <v>0</v>
      </c>
      <c r="BJ995" s="99" t="str">
        <f>IFERROR(VLOOKUP(ROWS($BH$4:BH995),$BG$4:$BH$2337,2,0),"")</f>
        <v>Lublin (pow. Lublin, woj. lubelskie)</v>
      </c>
      <c r="BK995" s="98">
        <v>0</v>
      </c>
      <c r="BL995" s="98">
        <f>IF(ISNUMBER(SEARCH('ankieta ESG'!$G$185,BM995)),MAX($BL$3:BL994)+1,0)</f>
        <v>992</v>
      </c>
      <c r="BM995" s="134" t="s">
        <v>4995</v>
      </c>
      <c r="BN995" s="98">
        <v>0</v>
      </c>
      <c r="BO995" s="99" t="str">
        <f>IFERROR(VLOOKUP(ROWS($BM$4:BM995),$BL$4:$BM$2337,2,0),"")</f>
        <v>Lublin (pow. Lublin, woj. lubelskie)</v>
      </c>
      <c r="BP995" s="98">
        <v>0</v>
      </c>
      <c r="BQ995" s="98">
        <f>IF(ISNUMBER(SEARCH('ankieta ESG'!$G$186,BR995)),MAX($BQ$3:BQ994)+1,0)</f>
        <v>992</v>
      </c>
      <c r="BR995" s="134" t="s">
        <v>4995</v>
      </c>
      <c r="BS995" s="98">
        <v>0</v>
      </c>
      <c r="BT995" s="99" t="str">
        <f>IFERROR(VLOOKUP(ROWS($BR$4:BR995),$BQ$4:$BR$2337,2,0),"")</f>
        <v>Lublin (pow. Lublin, woj. lubelskie)</v>
      </c>
      <c r="BU995" s="98">
        <v>0</v>
      </c>
      <c r="BV995" s="98">
        <f>IF(ISNUMBER(SEARCH('ankieta ESG'!$G$187,BW995)),MAX($BV$3:BV994)+1,0)</f>
        <v>992</v>
      </c>
      <c r="BW995" s="134" t="s">
        <v>4995</v>
      </c>
      <c r="BX995" s="98">
        <v>0</v>
      </c>
      <c r="BY995" s="99" t="str">
        <f>IFERROR(VLOOKUP(ROWS($BW$4:BW995),$BV$4:$BW$2337,2,0),"")</f>
        <v>Lublin (pow. Lublin, woj. lubelskie)</v>
      </c>
      <c r="BZ995" s="98">
        <v>0</v>
      </c>
      <c r="CA995" s="98">
        <f>IF(ISNUMBER(SEARCH('ankieta ESG'!$G$188,CB995)),MAX($CA$3:CA994)+1,0)</f>
        <v>992</v>
      </c>
      <c r="CB995" s="134" t="s">
        <v>4995</v>
      </c>
      <c r="CC995" s="98">
        <v>0</v>
      </c>
      <c r="CD995" s="99" t="str">
        <f>IFERROR(VLOOKUP(ROWS($CB$4:CB995),$CA$4:$CB$2337,2,0),"")</f>
        <v>Lublin (pow. Lublin, woj. lubelskie)</v>
      </c>
      <c r="CE995" s="98">
        <v>0</v>
      </c>
      <c r="CF995" s="98">
        <f>IF(ISNUMBER(SEARCH('ankieta ESG'!$G$189,CG995)),MAX($CF$3:CF994)+1,0)</f>
        <v>992</v>
      </c>
      <c r="CG995" s="134" t="s">
        <v>4995</v>
      </c>
      <c r="CH995" s="98">
        <v>0</v>
      </c>
      <c r="CI995" s="99" t="str">
        <f>IFERROR(VLOOKUP(ROWS($CG$4:CG995),$CF$4:$CG$2337,2,0),"")</f>
        <v>Lublin (pow. Lublin, woj. lubelskie)</v>
      </c>
      <c r="CJ995" s="98">
        <v>0</v>
      </c>
    </row>
    <row r="996" spans="2:88">
      <c r="B996" s="98">
        <f>IF(ISNUMBER(SEARCH('ankieta ESG'!$E$11,C996)),MAX(B$3:$B995)+1,0)</f>
        <v>993</v>
      </c>
      <c r="C996" s="99" t="s">
        <v>1037</v>
      </c>
      <c r="D996" s="98">
        <v>0</v>
      </c>
      <c r="E996" s="99" t="str">
        <f>IFERROR(VLOOKUP(ROWS($C$4:C996),$B$4:$C$1385,2,0),"")</f>
        <v>43.11.Z Rozbiórka i burzenie obiektów budowlanych (PKD 2025)</v>
      </c>
      <c r="F996" s="98">
        <v>0</v>
      </c>
      <c r="AM996" s="98">
        <f>IF(ISNUMBER(SEARCH('ankieta ESG'!$G$180,AN996)),MAX(AM$3:$AM995)+1,0)</f>
        <v>993</v>
      </c>
      <c r="AN996" s="134" t="s">
        <v>4996</v>
      </c>
      <c r="AO996" s="98">
        <v>0</v>
      </c>
      <c r="AP996" s="99" t="str">
        <f>IFERROR(VLOOKUP(ROWS($AN$4:AN996),$AM$4:$AN$2337,2,0),"")</f>
        <v>Lubliniec (pow. lubliniecki, woj. śląskie)</v>
      </c>
      <c r="AQ996" s="98">
        <v>0</v>
      </c>
      <c r="AR996" s="98">
        <f>IF(ISNUMBER(SEARCH('ankieta ESG'!$G$181,AS996)),MAX($AR$3:AR995)+1,0)</f>
        <v>993</v>
      </c>
      <c r="AS996" s="134" t="s">
        <v>4996</v>
      </c>
      <c r="AT996" s="98">
        <v>0</v>
      </c>
      <c r="AU996" s="99" t="str">
        <f>IFERROR(VLOOKUP(ROWS($AS$4:AS996),$AR$4:$AS$2337,2,0),"")</f>
        <v>Lubliniec (pow. lubliniecki, woj. śląskie)</v>
      </c>
      <c r="AV996" s="98">
        <v>0</v>
      </c>
      <c r="AW996" s="98">
        <f>IF(ISNUMBER(SEARCH('ankieta ESG'!$G$182,AX996)),MAX($AW$3:AW995)+1,0)</f>
        <v>993</v>
      </c>
      <c r="AX996" s="134" t="s">
        <v>4996</v>
      </c>
      <c r="AY996" s="98">
        <v>0</v>
      </c>
      <c r="AZ996" s="99" t="str">
        <f>IFERROR(VLOOKUP(ROWS($AX$4:AX996),$AW$4:$AX$2337,2,0),"")</f>
        <v>Lubliniec (pow. lubliniecki, woj. śląskie)</v>
      </c>
      <c r="BA996" s="98">
        <v>0</v>
      </c>
      <c r="BB996" s="98">
        <f>IF(ISNUMBER(SEARCH('ankieta ESG'!$G$183,BC996)),MAX($BB$3:BB995)+1,0)</f>
        <v>993</v>
      </c>
      <c r="BC996" s="134" t="s">
        <v>4996</v>
      </c>
      <c r="BD996" s="98">
        <v>0</v>
      </c>
      <c r="BE996" s="99" t="str">
        <f>IFERROR(VLOOKUP(ROWS($BC$4:BC996),$BB$4:$BC$2337,2,0),"")</f>
        <v>Lubliniec (pow. lubliniecki, woj. śląskie)</v>
      </c>
      <c r="BF996" s="98">
        <v>0</v>
      </c>
      <c r="BG996" s="98">
        <f>IF(ISNUMBER(SEARCH('ankieta ESG'!$G$184,BH996)),MAX($BG$3:BG995)+1,0)</f>
        <v>993</v>
      </c>
      <c r="BH996" s="134" t="s">
        <v>4996</v>
      </c>
      <c r="BI996" s="98">
        <v>0</v>
      </c>
      <c r="BJ996" s="99" t="str">
        <f>IFERROR(VLOOKUP(ROWS($BH$4:BH996),$BG$4:$BH$2337,2,0),"")</f>
        <v>Lubliniec (pow. lubliniecki, woj. śląskie)</v>
      </c>
      <c r="BK996" s="98">
        <v>0</v>
      </c>
      <c r="BL996" s="98">
        <f>IF(ISNUMBER(SEARCH('ankieta ESG'!$G$185,BM996)),MAX($BL$3:BL995)+1,0)</f>
        <v>993</v>
      </c>
      <c r="BM996" s="134" t="s">
        <v>4996</v>
      </c>
      <c r="BN996" s="98">
        <v>0</v>
      </c>
      <c r="BO996" s="99" t="str">
        <f>IFERROR(VLOOKUP(ROWS($BM$4:BM996),$BL$4:$BM$2337,2,0),"")</f>
        <v>Lubliniec (pow. lubliniecki, woj. śląskie)</v>
      </c>
      <c r="BP996" s="98">
        <v>0</v>
      </c>
      <c r="BQ996" s="98">
        <f>IF(ISNUMBER(SEARCH('ankieta ESG'!$G$186,BR996)),MAX($BQ$3:BQ995)+1,0)</f>
        <v>993</v>
      </c>
      <c r="BR996" s="134" t="s">
        <v>4996</v>
      </c>
      <c r="BS996" s="98">
        <v>0</v>
      </c>
      <c r="BT996" s="99" t="str">
        <f>IFERROR(VLOOKUP(ROWS($BR$4:BR996),$BQ$4:$BR$2337,2,0),"")</f>
        <v>Lubliniec (pow. lubliniecki, woj. śląskie)</v>
      </c>
      <c r="BU996" s="98">
        <v>0</v>
      </c>
      <c r="BV996" s="98">
        <f>IF(ISNUMBER(SEARCH('ankieta ESG'!$G$187,BW996)),MAX($BV$3:BV995)+1,0)</f>
        <v>993</v>
      </c>
      <c r="BW996" s="134" t="s">
        <v>4996</v>
      </c>
      <c r="BX996" s="98">
        <v>0</v>
      </c>
      <c r="BY996" s="99" t="str">
        <f>IFERROR(VLOOKUP(ROWS($BW$4:BW996),$BV$4:$BW$2337,2,0),"")</f>
        <v>Lubliniec (pow. lubliniecki, woj. śląskie)</v>
      </c>
      <c r="BZ996" s="98">
        <v>0</v>
      </c>
      <c r="CA996" s="98">
        <f>IF(ISNUMBER(SEARCH('ankieta ESG'!$G$188,CB996)),MAX($CA$3:CA995)+1,0)</f>
        <v>993</v>
      </c>
      <c r="CB996" s="134" t="s">
        <v>4996</v>
      </c>
      <c r="CC996" s="98">
        <v>0</v>
      </c>
      <c r="CD996" s="99" t="str">
        <f>IFERROR(VLOOKUP(ROWS($CB$4:CB996),$CA$4:$CB$2337,2,0),"")</f>
        <v>Lubliniec (pow. lubliniecki, woj. śląskie)</v>
      </c>
      <c r="CE996" s="98">
        <v>0</v>
      </c>
      <c r="CF996" s="98">
        <f>IF(ISNUMBER(SEARCH('ankieta ESG'!$G$189,CG996)),MAX($CF$3:CF995)+1,0)</f>
        <v>993</v>
      </c>
      <c r="CG996" s="134" t="s">
        <v>4996</v>
      </c>
      <c r="CH996" s="98">
        <v>0</v>
      </c>
      <c r="CI996" s="99" t="str">
        <f>IFERROR(VLOOKUP(ROWS($CG$4:CG996),$CF$4:$CG$2337,2,0),"")</f>
        <v>Lubliniec (pow. lubliniecki, woj. śląskie)</v>
      </c>
      <c r="CJ996" s="98">
        <v>0</v>
      </c>
    </row>
    <row r="997" spans="2:88">
      <c r="B997" s="98">
        <f>IF(ISNUMBER(SEARCH('ankieta ESG'!$E$11,C997)),MAX(B$3:$B996)+1,0)</f>
        <v>994</v>
      </c>
      <c r="C997" s="99" t="s">
        <v>1038</v>
      </c>
      <c r="D997" s="98">
        <v>0</v>
      </c>
      <c r="E997" s="99" t="str">
        <f>IFERROR(VLOOKUP(ROWS($C$4:C997),$B$4:$C$1385,2,0),"")</f>
        <v>43.12.Z Przygotowanie terenu pod budowę (PKD 2025)</v>
      </c>
      <c r="F997" s="98">
        <v>0</v>
      </c>
      <c r="AM997" s="98">
        <f>IF(ISNUMBER(SEARCH('ankieta ESG'!$G$180,AN997)),MAX(AM$3:$AM996)+1,0)</f>
        <v>994</v>
      </c>
      <c r="AN997" s="134" t="s">
        <v>4997</v>
      </c>
      <c r="AO997" s="98">
        <v>0</v>
      </c>
      <c r="AP997" s="99" t="str">
        <f>IFERROR(VLOOKUP(ROWS($AN$4:AN997),$AM$4:$AN$2337,2,0),"")</f>
        <v>Lubniewice (pow. sulęciński, woj. lubuskie)</v>
      </c>
      <c r="AQ997" s="98">
        <v>0</v>
      </c>
      <c r="AR997" s="98">
        <f>IF(ISNUMBER(SEARCH('ankieta ESG'!$G$181,AS997)),MAX($AR$3:AR996)+1,0)</f>
        <v>994</v>
      </c>
      <c r="AS997" s="134" t="s">
        <v>4997</v>
      </c>
      <c r="AT997" s="98">
        <v>0</v>
      </c>
      <c r="AU997" s="99" t="str">
        <f>IFERROR(VLOOKUP(ROWS($AS$4:AS997),$AR$4:$AS$2337,2,0),"")</f>
        <v>Lubniewice (pow. sulęciński, woj. lubuskie)</v>
      </c>
      <c r="AV997" s="98">
        <v>0</v>
      </c>
      <c r="AW997" s="98">
        <f>IF(ISNUMBER(SEARCH('ankieta ESG'!$G$182,AX997)),MAX($AW$3:AW996)+1,0)</f>
        <v>994</v>
      </c>
      <c r="AX997" s="134" t="s">
        <v>4997</v>
      </c>
      <c r="AY997" s="98">
        <v>0</v>
      </c>
      <c r="AZ997" s="99" t="str">
        <f>IFERROR(VLOOKUP(ROWS($AX$4:AX997),$AW$4:$AX$2337,2,0),"")</f>
        <v>Lubniewice (pow. sulęciński, woj. lubuskie)</v>
      </c>
      <c r="BA997" s="98">
        <v>0</v>
      </c>
      <c r="BB997" s="98">
        <f>IF(ISNUMBER(SEARCH('ankieta ESG'!$G$183,BC997)),MAX($BB$3:BB996)+1,0)</f>
        <v>994</v>
      </c>
      <c r="BC997" s="134" t="s">
        <v>4997</v>
      </c>
      <c r="BD997" s="98">
        <v>0</v>
      </c>
      <c r="BE997" s="99" t="str">
        <f>IFERROR(VLOOKUP(ROWS($BC$4:BC997),$BB$4:$BC$2337,2,0),"")</f>
        <v>Lubniewice (pow. sulęciński, woj. lubuskie)</v>
      </c>
      <c r="BF997" s="98">
        <v>0</v>
      </c>
      <c r="BG997" s="98">
        <f>IF(ISNUMBER(SEARCH('ankieta ESG'!$G$184,BH997)),MAX($BG$3:BG996)+1,0)</f>
        <v>994</v>
      </c>
      <c r="BH997" s="134" t="s">
        <v>4997</v>
      </c>
      <c r="BI997" s="98">
        <v>0</v>
      </c>
      <c r="BJ997" s="99" t="str">
        <f>IFERROR(VLOOKUP(ROWS($BH$4:BH997),$BG$4:$BH$2337,2,0),"")</f>
        <v>Lubniewice (pow. sulęciński, woj. lubuskie)</v>
      </c>
      <c r="BK997" s="98">
        <v>0</v>
      </c>
      <c r="BL997" s="98">
        <f>IF(ISNUMBER(SEARCH('ankieta ESG'!$G$185,BM997)),MAX($BL$3:BL996)+1,0)</f>
        <v>994</v>
      </c>
      <c r="BM997" s="134" t="s">
        <v>4997</v>
      </c>
      <c r="BN997" s="98">
        <v>0</v>
      </c>
      <c r="BO997" s="99" t="str">
        <f>IFERROR(VLOOKUP(ROWS($BM$4:BM997),$BL$4:$BM$2337,2,0),"")</f>
        <v>Lubniewice (pow. sulęciński, woj. lubuskie)</v>
      </c>
      <c r="BP997" s="98">
        <v>0</v>
      </c>
      <c r="BQ997" s="98">
        <f>IF(ISNUMBER(SEARCH('ankieta ESG'!$G$186,BR997)),MAX($BQ$3:BQ996)+1,0)</f>
        <v>994</v>
      </c>
      <c r="BR997" s="134" t="s">
        <v>4997</v>
      </c>
      <c r="BS997" s="98">
        <v>0</v>
      </c>
      <c r="BT997" s="99" t="str">
        <f>IFERROR(VLOOKUP(ROWS($BR$4:BR997),$BQ$4:$BR$2337,2,0),"")</f>
        <v>Lubniewice (pow. sulęciński, woj. lubuskie)</v>
      </c>
      <c r="BU997" s="98">
        <v>0</v>
      </c>
      <c r="BV997" s="98">
        <f>IF(ISNUMBER(SEARCH('ankieta ESG'!$G$187,BW997)),MAX($BV$3:BV996)+1,0)</f>
        <v>994</v>
      </c>
      <c r="BW997" s="134" t="s">
        <v>4997</v>
      </c>
      <c r="BX997" s="98">
        <v>0</v>
      </c>
      <c r="BY997" s="99" t="str">
        <f>IFERROR(VLOOKUP(ROWS($BW$4:BW997),$BV$4:$BW$2337,2,0),"")</f>
        <v>Lubniewice (pow. sulęciński, woj. lubuskie)</v>
      </c>
      <c r="BZ997" s="98">
        <v>0</v>
      </c>
      <c r="CA997" s="98">
        <f>IF(ISNUMBER(SEARCH('ankieta ESG'!$G$188,CB997)),MAX($CA$3:CA996)+1,0)</f>
        <v>994</v>
      </c>
      <c r="CB997" s="134" t="s">
        <v>4997</v>
      </c>
      <c r="CC997" s="98">
        <v>0</v>
      </c>
      <c r="CD997" s="99" t="str">
        <f>IFERROR(VLOOKUP(ROWS($CB$4:CB997),$CA$4:$CB$2337,2,0),"")</f>
        <v>Lubniewice (pow. sulęciński, woj. lubuskie)</v>
      </c>
      <c r="CE997" s="98">
        <v>0</v>
      </c>
      <c r="CF997" s="98">
        <f>IF(ISNUMBER(SEARCH('ankieta ESG'!$G$189,CG997)),MAX($CF$3:CF996)+1,0)</f>
        <v>994</v>
      </c>
      <c r="CG997" s="134" t="s">
        <v>4997</v>
      </c>
      <c r="CH997" s="98">
        <v>0</v>
      </c>
      <c r="CI997" s="99" t="str">
        <f>IFERROR(VLOOKUP(ROWS($CG$4:CG997),$CF$4:$CG$2337,2,0),"")</f>
        <v>Lubniewice (pow. sulęciński, woj. lubuskie)</v>
      </c>
      <c r="CJ997" s="98">
        <v>0</v>
      </c>
    </row>
    <row r="998" spans="2:88">
      <c r="B998" s="98">
        <f>IF(ISNUMBER(SEARCH('ankieta ESG'!$E$11,C998)),MAX(B$3:$B997)+1,0)</f>
        <v>995</v>
      </c>
      <c r="C998" s="99" t="s">
        <v>1039</v>
      </c>
      <c r="D998" s="98">
        <v>0</v>
      </c>
      <c r="E998" s="99" t="str">
        <f>IFERROR(VLOOKUP(ROWS($C$4:C998),$B$4:$C$1385,2,0),"")</f>
        <v>43.13.Z Wykonywanie wykopów i wierceń geologiczno-inżynierskich (PKD 2025)</v>
      </c>
      <c r="F998" s="98">
        <v>0</v>
      </c>
      <c r="AM998" s="98">
        <f>IF(ISNUMBER(SEARCH('ankieta ESG'!$G$180,AN998)),MAX(AM$3:$AM997)+1,0)</f>
        <v>995</v>
      </c>
      <c r="AN998" s="134" t="s">
        <v>4998</v>
      </c>
      <c r="AO998" s="98">
        <v>0</v>
      </c>
      <c r="AP998" s="99" t="str">
        <f>IFERROR(VLOOKUP(ROWS($AN$4:AN998),$AM$4:$AN$2337,2,0),"")</f>
        <v>Lubochnia (pow. tomaszowski, woj. łódzkie)</v>
      </c>
      <c r="AQ998" s="98">
        <v>0</v>
      </c>
      <c r="AR998" s="98">
        <f>IF(ISNUMBER(SEARCH('ankieta ESG'!$G$181,AS998)),MAX($AR$3:AR997)+1,0)</f>
        <v>995</v>
      </c>
      <c r="AS998" s="134" t="s">
        <v>4998</v>
      </c>
      <c r="AT998" s="98">
        <v>0</v>
      </c>
      <c r="AU998" s="99" t="str">
        <f>IFERROR(VLOOKUP(ROWS($AS$4:AS998),$AR$4:$AS$2337,2,0),"")</f>
        <v>Lubochnia (pow. tomaszowski, woj. łódzkie)</v>
      </c>
      <c r="AV998" s="98">
        <v>0</v>
      </c>
      <c r="AW998" s="98">
        <f>IF(ISNUMBER(SEARCH('ankieta ESG'!$G$182,AX998)),MAX($AW$3:AW997)+1,0)</f>
        <v>995</v>
      </c>
      <c r="AX998" s="134" t="s">
        <v>4998</v>
      </c>
      <c r="AY998" s="98">
        <v>0</v>
      </c>
      <c r="AZ998" s="99" t="str">
        <f>IFERROR(VLOOKUP(ROWS($AX$4:AX998),$AW$4:$AX$2337,2,0),"")</f>
        <v>Lubochnia (pow. tomaszowski, woj. łódzkie)</v>
      </c>
      <c r="BA998" s="98">
        <v>0</v>
      </c>
      <c r="BB998" s="98">
        <f>IF(ISNUMBER(SEARCH('ankieta ESG'!$G$183,BC998)),MAX($BB$3:BB997)+1,0)</f>
        <v>995</v>
      </c>
      <c r="BC998" s="134" t="s">
        <v>4998</v>
      </c>
      <c r="BD998" s="98">
        <v>0</v>
      </c>
      <c r="BE998" s="99" t="str">
        <f>IFERROR(VLOOKUP(ROWS($BC$4:BC998),$BB$4:$BC$2337,2,0),"")</f>
        <v>Lubochnia (pow. tomaszowski, woj. łódzkie)</v>
      </c>
      <c r="BF998" s="98">
        <v>0</v>
      </c>
      <c r="BG998" s="98">
        <f>IF(ISNUMBER(SEARCH('ankieta ESG'!$G$184,BH998)),MAX($BG$3:BG997)+1,0)</f>
        <v>995</v>
      </c>
      <c r="BH998" s="134" t="s">
        <v>4998</v>
      </c>
      <c r="BI998" s="98">
        <v>0</v>
      </c>
      <c r="BJ998" s="99" t="str">
        <f>IFERROR(VLOOKUP(ROWS($BH$4:BH998),$BG$4:$BH$2337,2,0),"")</f>
        <v>Lubochnia (pow. tomaszowski, woj. łódzkie)</v>
      </c>
      <c r="BK998" s="98">
        <v>0</v>
      </c>
      <c r="BL998" s="98">
        <f>IF(ISNUMBER(SEARCH('ankieta ESG'!$G$185,BM998)),MAX($BL$3:BL997)+1,0)</f>
        <v>995</v>
      </c>
      <c r="BM998" s="134" t="s">
        <v>4998</v>
      </c>
      <c r="BN998" s="98">
        <v>0</v>
      </c>
      <c r="BO998" s="99" t="str">
        <f>IFERROR(VLOOKUP(ROWS($BM$4:BM998),$BL$4:$BM$2337,2,0),"")</f>
        <v>Lubochnia (pow. tomaszowski, woj. łódzkie)</v>
      </c>
      <c r="BP998" s="98">
        <v>0</v>
      </c>
      <c r="BQ998" s="98">
        <f>IF(ISNUMBER(SEARCH('ankieta ESG'!$G$186,BR998)),MAX($BQ$3:BQ997)+1,0)</f>
        <v>995</v>
      </c>
      <c r="BR998" s="134" t="s">
        <v>4998</v>
      </c>
      <c r="BS998" s="98">
        <v>0</v>
      </c>
      <c r="BT998" s="99" t="str">
        <f>IFERROR(VLOOKUP(ROWS($BR$4:BR998),$BQ$4:$BR$2337,2,0),"")</f>
        <v>Lubochnia (pow. tomaszowski, woj. łódzkie)</v>
      </c>
      <c r="BU998" s="98">
        <v>0</v>
      </c>
      <c r="BV998" s="98">
        <f>IF(ISNUMBER(SEARCH('ankieta ESG'!$G$187,BW998)),MAX($BV$3:BV997)+1,0)</f>
        <v>995</v>
      </c>
      <c r="BW998" s="134" t="s">
        <v>4998</v>
      </c>
      <c r="BX998" s="98">
        <v>0</v>
      </c>
      <c r="BY998" s="99" t="str">
        <f>IFERROR(VLOOKUP(ROWS($BW$4:BW998),$BV$4:$BW$2337,2,0),"")</f>
        <v>Lubochnia (pow. tomaszowski, woj. łódzkie)</v>
      </c>
      <c r="BZ998" s="98">
        <v>0</v>
      </c>
      <c r="CA998" s="98">
        <f>IF(ISNUMBER(SEARCH('ankieta ESG'!$G$188,CB998)),MAX($CA$3:CA997)+1,0)</f>
        <v>995</v>
      </c>
      <c r="CB998" s="134" t="s">
        <v>4998</v>
      </c>
      <c r="CC998" s="98">
        <v>0</v>
      </c>
      <c r="CD998" s="99" t="str">
        <f>IFERROR(VLOOKUP(ROWS($CB$4:CB998),$CA$4:$CB$2337,2,0),"")</f>
        <v>Lubochnia (pow. tomaszowski, woj. łódzkie)</v>
      </c>
      <c r="CE998" s="98">
        <v>0</v>
      </c>
      <c r="CF998" s="98">
        <f>IF(ISNUMBER(SEARCH('ankieta ESG'!$G$189,CG998)),MAX($CF$3:CF997)+1,0)</f>
        <v>995</v>
      </c>
      <c r="CG998" s="134" t="s">
        <v>4998</v>
      </c>
      <c r="CH998" s="98">
        <v>0</v>
      </c>
      <c r="CI998" s="99" t="str">
        <f>IFERROR(VLOOKUP(ROWS($CG$4:CG998),$CF$4:$CG$2337,2,0),"")</f>
        <v>Lubochnia (pow. tomaszowski, woj. łódzkie)</v>
      </c>
      <c r="CJ998" s="98">
        <v>0</v>
      </c>
    </row>
    <row r="999" spans="2:88">
      <c r="B999" s="98">
        <f>IF(ISNUMBER(SEARCH('ankieta ESG'!$E$11,C999)),MAX(B$3:$B998)+1,0)</f>
        <v>996</v>
      </c>
      <c r="C999" s="99" t="s">
        <v>1040</v>
      </c>
      <c r="D999" s="98">
        <v>0</v>
      </c>
      <c r="E999" s="99" t="str">
        <f>IFERROR(VLOOKUP(ROWS($C$4:C999),$B$4:$C$1385,2,0),"")</f>
        <v>43.21.Z Wykonywanie instalacji elektrycznych (PKD 2025)</v>
      </c>
      <c r="F999" s="98">
        <v>0</v>
      </c>
      <c r="AM999" s="98">
        <f>IF(ISNUMBER(SEARCH('ankieta ESG'!$G$180,AN999)),MAX(AM$3:$AM998)+1,0)</f>
        <v>996</v>
      </c>
      <c r="AN999" s="134" t="s">
        <v>4999</v>
      </c>
      <c r="AO999" s="98">
        <v>0</v>
      </c>
      <c r="AP999" s="99" t="str">
        <f>IFERROR(VLOOKUP(ROWS($AN$4:AN999),$AM$4:$AN$2337,2,0),"")</f>
        <v>Lubomia (pow. wodzisławski, woj. śląskie)</v>
      </c>
      <c r="AQ999" s="98">
        <v>0</v>
      </c>
      <c r="AR999" s="98">
        <f>IF(ISNUMBER(SEARCH('ankieta ESG'!$G$181,AS999)),MAX($AR$3:AR998)+1,0)</f>
        <v>996</v>
      </c>
      <c r="AS999" s="134" t="s">
        <v>4999</v>
      </c>
      <c r="AT999" s="98">
        <v>0</v>
      </c>
      <c r="AU999" s="99" t="str">
        <f>IFERROR(VLOOKUP(ROWS($AS$4:AS999),$AR$4:$AS$2337,2,0),"")</f>
        <v>Lubomia (pow. wodzisławski, woj. śląskie)</v>
      </c>
      <c r="AV999" s="98">
        <v>0</v>
      </c>
      <c r="AW999" s="98">
        <f>IF(ISNUMBER(SEARCH('ankieta ESG'!$G$182,AX999)),MAX($AW$3:AW998)+1,0)</f>
        <v>996</v>
      </c>
      <c r="AX999" s="134" t="s">
        <v>4999</v>
      </c>
      <c r="AY999" s="98">
        <v>0</v>
      </c>
      <c r="AZ999" s="99" t="str">
        <f>IFERROR(VLOOKUP(ROWS($AX$4:AX999),$AW$4:$AX$2337,2,0),"")</f>
        <v>Lubomia (pow. wodzisławski, woj. śląskie)</v>
      </c>
      <c r="BA999" s="98">
        <v>0</v>
      </c>
      <c r="BB999" s="98">
        <f>IF(ISNUMBER(SEARCH('ankieta ESG'!$G$183,BC999)),MAX($BB$3:BB998)+1,0)</f>
        <v>996</v>
      </c>
      <c r="BC999" s="134" t="s">
        <v>4999</v>
      </c>
      <c r="BD999" s="98">
        <v>0</v>
      </c>
      <c r="BE999" s="99" t="str">
        <f>IFERROR(VLOOKUP(ROWS($BC$4:BC999),$BB$4:$BC$2337,2,0),"")</f>
        <v>Lubomia (pow. wodzisławski, woj. śląskie)</v>
      </c>
      <c r="BF999" s="98">
        <v>0</v>
      </c>
      <c r="BG999" s="98">
        <f>IF(ISNUMBER(SEARCH('ankieta ESG'!$G$184,BH999)),MAX($BG$3:BG998)+1,0)</f>
        <v>996</v>
      </c>
      <c r="BH999" s="134" t="s">
        <v>4999</v>
      </c>
      <c r="BI999" s="98">
        <v>0</v>
      </c>
      <c r="BJ999" s="99" t="str">
        <f>IFERROR(VLOOKUP(ROWS($BH$4:BH999),$BG$4:$BH$2337,2,0),"")</f>
        <v>Lubomia (pow. wodzisławski, woj. śląskie)</v>
      </c>
      <c r="BK999" s="98">
        <v>0</v>
      </c>
      <c r="BL999" s="98">
        <f>IF(ISNUMBER(SEARCH('ankieta ESG'!$G$185,BM999)),MAX($BL$3:BL998)+1,0)</f>
        <v>996</v>
      </c>
      <c r="BM999" s="134" t="s">
        <v>4999</v>
      </c>
      <c r="BN999" s="98">
        <v>0</v>
      </c>
      <c r="BO999" s="99" t="str">
        <f>IFERROR(VLOOKUP(ROWS($BM$4:BM999),$BL$4:$BM$2337,2,0),"")</f>
        <v>Lubomia (pow. wodzisławski, woj. śląskie)</v>
      </c>
      <c r="BP999" s="98">
        <v>0</v>
      </c>
      <c r="BQ999" s="98">
        <f>IF(ISNUMBER(SEARCH('ankieta ESG'!$G$186,BR999)),MAX($BQ$3:BQ998)+1,0)</f>
        <v>996</v>
      </c>
      <c r="BR999" s="134" t="s">
        <v>4999</v>
      </c>
      <c r="BS999" s="98">
        <v>0</v>
      </c>
      <c r="BT999" s="99" t="str">
        <f>IFERROR(VLOOKUP(ROWS($BR$4:BR999),$BQ$4:$BR$2337,2,0),"")</f>
        <v>Lubomia (pow. wodzisławski, woj. śląskie)</v>
      </c>
      <c r="BU999" s="98">
        <v>0</v>
      </c>
      <c r="BV999" s="98">
        <f>IF(ISNUMBER(SEARCH('ankieta ESG'!$G$187,BW999)),MAX($BV$3:BV998)+1,0)</f>
        <v>996</v>
      </c>
      <c r="BW999" s="134" t="s">
        <v>4999</v>
      </c>
      <c r="BX999" s="98">
        <v>0</v>
      </c>
      <c r="BY999" s="99" t="str">
        <f>IFERROR(VLOOKUP(ROWS($BW$4:BW999),$BV$4:$BW$2337,2,0),"")</f>
        <v>Lubomia (pow. wodzisławski, woj. śląskie)</v>
      </c>
      <c r="BZ999" s="98">
        <v>0</v>
      </c>
      <c r="CA999" s="98">
        <f>IF(ISNUMBER(SEARCH('ankieta ESG'!$G$188,CB999)),MAX($CA$3:CA998)+1,0)</f>
        <v>996</v>
      </c>
      <c r="CB999" s="134" t="s">
        <v>4999</v>
      </c>
      <c r="CC999" s="98">
        <v>0</v>
      </c>
      <c r="CD999" s="99" t="str">
        <f>IFERROR(VLOOKUP(ROWS($CB$4:CB999),$CA$4:$CB$2337,2,0),"")</f>
        <v>Lubomia (pow. wodzisławski, woj. śląskie)</v>
      </c>
      <c r="CE999" s="98">
        <v>0</v>
      </c>
      <c r="CF999" s="98">
        <f>IF(ISNUMBER(SEARCH('ankieta ESG'!$G$189,CG999)),MAX($CF$3:CF998)+1,0)</f>
        <v>996</v>
      </c>
      <c r="CG999" s="134" t="s">
        <v>4999</v>
      </c>
      <c r="CH999" s="98">
        <v>0</v>
      </c>
      <c r="CI999" s="99" t="str">
        <f>IFERROR(VLOOKUP(ROWS($CG$4:CG999),$CF$4:$CG$2337,2,0),"")</f>
        <v>Lubomia (pow. wodzisławski, woj. śląskie)</v>
      </c>
      <c r="CJ999" s="98">
        <v>0</v>
      </c>
    </row>
    <row r="1000" spans="2:88">
      <c r="B1000" s="98">
        <f>IF(ISNUMBER(SEARCH('ankieta ESG'!$E$11,C1000)),MAX(B$3:$B999)+1,0)</f>
        <v>997</v>
      </c>
      <c r="C1000" s="99" t="s">
        <v>1041</v>
      </c>
      <c r="D1000" s="98">
        <v>0</v>
      </c>
      <c r="E1000" s="99" t="str">
        <f>IFERROR(VLOOKUP(ROWS($C$4:C1000),$B$4:$C$1385,2,0),"")</f>
        <v>43.22.Z Wykonywanie instalacji wodno-kanalizacyjnych, cieplnych i klimatyzacyjnych (PKD 2025)</v>
      </c>
      <c r="F1000" s="98">
        <v>0</v>
      </c>
      <c r="AM1000" s="98">
        <f>IF(ISNUMBER(SEARCH('ankieta ESG'!$G$180,AN1000)),MAX(AM$3:$AM999)+1,0)</f>
        <v>997</v>
      </c>
      <c r="AN1000" s="134" t="s">
        <v>5000</v>
      </c>
      <c r="AO1000" s="98">
        <v>0</v>
      </c>
      <c r="AP1000" s="99" t="str">
        <f>IFERROR(VLOOKUP(ROWS($AN$4:AN1000),$AM$4:$AN$2337,2,0),"")</f>
        <v>Lubomierz (pow. lwówecki, woj. dolnośląskie)</v>
      </c>
      <c r="AQ1000" s="98">
        <v>0</v>
      </c>
      <c r="AR1000" s="98">
        <f>IF(ISNUMBER(SEARCH('ankieta ESG'!$G$181,AS1000)),MAX($AR$3:AR999)+1,0)</f>
        <v>997</v>
      </c>
      <c r="AS1000" s="134" t="s">
        <v>5000</v>
      </c>
      <c r="AT1000" s="98">
        <v>0</v>
      </c>
      <c r="AU1000" s="99" t="str">
        <f>IFERROR(VLOOKUP(ROWS($AS$4:AS1000),$AR$4:$AS$2337,2,0),"")</f>
        <v>Lubomierz (pow. lwówecki, woj. dolnośląskie)</v>
      </c>
      <c r="AV1000" s="98">
        <v>0</v>
      </c>
      <c r="AW1000" s="98">
        <f>IF(ISNUMBER(SEARCH('ankieta ESG'!$G$182,AX1000)),MAX($AW$3:AW999)+1,0)</f>
        <v>997</v>
      </c>
      <c r="AX1000" s="134" t="s">
        <v>5000</v>
      </c>
      <c r="AY1000" s="98">
        <v>0</v>
      </c>
      <c r="AZ1000" s="99" t="str">
        <f>IFERROR(VLOOKUP(ROWS($AX$4:AX1000),$AW$4:$AX$2337,2,0),"")</f>
        <v>Lubomierz (pow. lwówecki, woj. dolnośląskie)</v>
      </c>
      <c r="BA1000" s="98">
        <v>0</v>
      </c>
      <c r="BB1000" s="98">
        <f>IF(ISNUMBER(SEARCH('ankieta ESG'!$G$183,BC1000)),MAX($BB$3:BB999)+1,0)</f>
        <v>997</v>
      </c>
      <c r="BC1000" s="134" t="s">
        <v>5000</v>
      </c>
      <c r="BD1000" s="98">
        <v>0</v>
      </c>
      <c r="BE1000" s="99" t="str">
        <f>IFERROR(VLOOKUP(ROWS($BC$4:BC1000),$BB$4:$BC$2337,2,0),"")</f>
        <v>Lubomierz (pow. lwówecki, woj. dolnośląskie)</v>
      </c>
      <c r="BF1000" s="98">
        <v>0</v>
      </c>
      <c r="BG1000" s="98">
        <f>IF(ISNUMBER(SEARCH('ankieta ESG'!$G$184,BH1000)),MAX($BG$3:BG999)+1,0)</f>
        <v>997</v>
      </c>
      <c r="BH1000" s="134" t="s">
        <v>5000</v>
      </c>
      <c r="BI1000" s="98">
        <v>0</v>
      </c>
      <c r="BJ1000" s="99" t="str">
        <f>IFERROR(VLOOKUP(ROWS($BH$4:BH1000),$BG$4:$BH$2337,2,0),"")</f>
        <v>Lubomierz (pow. lwówecki, woj. dolnośląskie)</v>
      </c>
      <c r="BK1000" s="98">
        <v>0</v>
      </c>
      <c r="BL1000" s="98">
        <f>IF(ISNUMBER(SEARCH('ankieta ESG'!$G$185,BM1000)),MAX($BL$3:BL999)+1,0)</f>
        <v>997</v>
      </c>
      <c r="BM1000" s="134" t="s">
        <v>5000</v>
      </c>
      <c r="BN1000" s="98">
        <v>0</v>
      </c>
      <c r="BO1000" s="99" t="str">
        <f>IFERROR(VLOOKUP(ROWS($BM$4:BM1000),$BL$4:$BM$2337,2,0),"")</f>
        <v>Lubomierz (pow. lwówecki, woj. dolnośląskie)</v>
      </c>
      <c r="BP1000" s="98">
        <v>0</v>
      </c>
      <c r="BQ1000" s="98">
        <f>IF(ISNUMBER(SEARCH('ankieta ESG'!$G$186,BR1000)),MAX($BQ$3:BQ999)+1,0)</f>
        <v>997</v>
      </c>
      <c r="BR1000" s="134" t="s">
        <v>5000</v>
      </c>
      <c r="BS1000" s="98">
        <v>0</v>
      </c>
      <c r="BT1000" s="99" t="str">
        <f>IFERROR(VLOOKUP(ROWS($BR$4:BR1000),$BQ$4:$BR$2337,2,0),"")</f>
        <v>Lubomierz (pow. lwówecki, woj. dolnośląskie)</v>
      </c>
      <c r="BU1000" s="98">
        <v>0</v>
      </c>
      <c r="BV1000" s="98">
        <f>IF(ISNUMBER(SEARCH('ankieta ESG'!$G$187,BW1000)),MAX($BV$3:BV999)+1,0)</f>
        <v>997</v>
      </c>
      <c r="BW1000" s="134" t="s">
        <v>5000</v>
      </c>
      <c r="BX1000" s="98">
        <v>0</v>
      </c>
      <c r="BY1000" s="99" t="str">
        <f>IFERROR(VLOOKUP(ROWS($BW$4:BW1000),$BV$4:$BW$2337,2,0),"")</f>
        <v>Lubomierz (pow. lwówecki, woj. dolnośląskie)</v>
      </c>
      <c r="BZ1000" s="98">
        <v>0</v>
      </c>
      <c r="CA1000" s="98">
        <f>IF(ISNUMBER(SEARCH('ankieta ESG'!$G$188,CB1000)),MAX($CA$3:CA999)+1,0)</f>
        <v>997</v>
      </c>
      <c r="CB1000" s="134" t="s">
        <v>5000</v>
      </c>
      <c r="CC1000" s="98">
        <v>0</v>
      </c>
      <c r="CD1000" s="99" t="str">
        <f>IFERROR(VLOOKUP(ROWS($CB$4:CB1000),$CA$4:$CB$2337,2,0),"")</f>
        <v>Lubomierz (pow. lwówecki, woj. dolnośląskie)</v>
      </c>
      <c r="CE1000" s="98">
        <v>0</v>
      </c>
      <c r="CF1000" s="98">
        <f>IF(ISNUMBER(SEARCH('ankieta ESG'!$G$189,CG1000)),MAX($CF$3:CF999)+1,0)</f>
        <v>997</v>
      </c>
      <c r="CG1000" s="134" t="s">
        <v>5000</v>
      </c>
      <c r="CH1000" s="98">
        <v>0</v>
      </c>
      <c r="CI1000" s="99" t="str">
        <f>IFERROR(VLOOKUP(ROWS($CG$4:CG1000),$CF$4:$CG$2337,2,0),"")</f>
        <v>Lubomierz (pow. lwówecki, woj. dolnośląskie)</v>
      </c>
      <c r="CJ1000" s="98">
        <v>0</v>
      </c>
    </row>
    <row r="1001" spans="2:88">
      <c r="B1001" s="98">
        <f>IF(ISNUMBER(SEARCH('ankieta ESG'!$E$11,C1001)),MAX(B$3:$B1000)+1,0)</f>
        <v>998</v>
      </c>
      <c r="C1001" s="99" t="s">
        <v>1042</v>
      </c>
      <c r="D1001" s="98">
        <v>0</v>
      </c>
      <c r="E1001" s="99" t="str">
        <f>IFERROR(VLOOKUP(ROWS($C$4:C1001),$B$4:$C$1385,2,0),"")</f>
        <v>43.23.Z Montaż izolacji (PKD 2025)</v>
      </c>
      <c r="F1001" s="98">
        <v>0</v>
      </c>
      <c r="AM1001" s="98">
        <f>IF(ISNUMBER(SEARCH('ankieta ESG'!$G$180,AN1001)),MAX(AM$3:$AM1000)+1,0)</f>
        <v>998</v>
      </c>
      <c r="AN1001" s="134" t="s">
        <v>5001</v>
      </c>
      <c r="AO1001" s="98">
        <v>0</v>
      </c>
      <c r="AP1001" s="99" t="str">
        <f>IFERROR(VLOOKUP(ROWS($AN$4:AN1001),$AM$4:$AN$2337,2,0),"")</f>
        <v>Lubomino (pow. lidzbarski, woj. warmińsko-mazurskie)</v>
      </c>
      <c r="AQ1001" s="98">
        <v>0</v>
      </c>
      <c r="AR1001" s="98">
        <f>IF(ISNUMBER(SEARCH('ankieta ESG'!$G$181,AS1001)),MAX($AR$3:AR1000)+1,0)</f>
        <v>998</v>
      </c>
      <c r="AS1001" s="134" t="s">
        <v>5001</v>
      </c>
      <c r="AT1001" s="98">
        <v>0</v>
      </c>
      <c r="AU1001" s="99" t="str">
        <f>IFERROR(VLOOKUP(ROWS($AS$4:AS1001),$AR$4:$AS$2337,2,0),"")</f>
        <v>Lubomino (pow. lidzbarski, woj. warmińsko-mazurskie)</v>
      </c>
      <c r="AV1001" s="98">
        <v>0</v>
      </c>
      <c r="AW1001" s="98">
        <f>IF(ISNUMBER(SEARCH('ankieta ESG'!$G$182,AX1001)),MAX($AW$3:AW1000)+1,0)</f>
        <v>998</v>
      </c>
      <c r="AX1001" s="134" t="s">
        <v>5001</v>
      </c>
      <c r="AY1001" s="98">
        <v>0</v>
      </c>
      <c r="AZ1001" s="99" t="str">
        <f>IFERROR(VLOOKUP(ROWS($AX$4:AX1001),$AW$4:$AX$2337,2,0),"")</f>
        <v>Lubomino (pow. lidzbarski, woj. warmińsko-mazurskie)</v>
      </c>
      <c r="BA1001" s="98">
        <v>0</v>
      </c>
      <c r="BB1001" s="98">
        <f>IF(ISNUMBER(SEARCH('ankieta ESG'!$G$183,BC1001)),MAX($BB$3:BB1000)+1,0)</f>
        <v>998</v>
      </c>
      <c r="BC1001" s="134" t="s">
        <v>5001</v>
      </c>
      <c r="BD1001" s="98">
        <v>0</v>
      </c>
      <c r="BE1001" s="99" t="str">
        <f>IFERROR(VLOOKUP(ROWS($BC$4:BC1001),$BB$4:$BC$2337,2,0),"")</f>
        <v>Lubomino (pow. lidzbarski, woj. warmińsko-mazurskie)</v>
      </c>
      <c r="BF1001" s="98">
        <v>0</v>
      </c>
      <c r="BG1001" s="98">
        <f>IF(ISNUMBER(SEARCH('ankieta ESG'!$G$184,BH1001)),MAX($BG$3:BG1000)+1,0)</f>
        <v>998</v>
      </c>
      <c r="BH1001" s="134" t="s">
        <v>5001</v>
      </c>
      <c r="BI1001" s="98">
        <v>0</v>
      </c>
      <c r="BJ1001" s="99" t="str">
        <f>IFERROR(VLOOKUP(ROWS($BH$4:BH1001),$BG$4:$BH$2337,2,0),"")</f>
        <v>Lubomino (pow. lidzbarski, woj. warmińsko-mazurskie)</v>
      </c>
      <c r="BK1001" s="98">
        <v>0</v>
      </c>
      <c r="BL1001" s="98">
        <f>IF(ISNUMBER(SEARCH('ankieta ESG'!$G$185,BM1001)),MAX($BL$3:BL1000)+1,0)</f>
        <v>998</v>
      </c>
      <c r="BM1001" s="134" t="s">
        <v>5001</v>
      </c>
      <c r="BN1001" s="98">
        <v>0</v>
      </c>
      <c r="BO1001" s="99" t="str">
        <f>IFERROR(VLOOKUP(ROWS($BM$4:BM1001),$BL$4:$BM$2337,2,0),"")</f>
        <v>Lubomino (pow. lidzbarski, woj. warmińsko-mazurskie)</v>
      </c>
      <c r="BP1001" s="98">
        <v>0</v>
      </c>
      <c r="BQ1001" s="98">
        <f>IF(ISNUMBER(SEARCH('ankieta ESG'!$G$186,BR1001)),MAX($BQ$3:BQ1000)+1,0)</f>
        <v>998</v>
      </c>
      <c r="BR1001" s="134" t="s">
        <v>5001</v>
      </c>
      <c r="BS1001" s="98">
        <v>0</v>
      </c>
      <c r="BT1001" s="99" t="str">
        <f>IFERROR(VLOOKUP(ROWS($BR$4:BR1001),$BQ$4:$BR$2337,2,0),"")</f>
        <v>Lubomino (pow. lidzbarski, woj. warmińsko-mazurskie)</v>
      </c>
      <c r="BU1001" s="98">
        <v>0</v>
      </c>
      <c r="BV1001" s="98">
        <f>IF(ISNUMBER(SEARCH('ankieta ESG'!$G$187,BW1001)),MAX($BV$3:BV1000)+1,0)</f>
        <v>998</v>
      </c>
      <c r="BW1001" s="134" t="s">
        <v>5001</v>
      </c>
      <c r="BX1001" s="98">
        <v>0</v>
      </c>
      <c r="BY1001" s="99" t="str">
        <f>IFERROR(VLOOKUP(ROWS($BW$4:BW1001),$BV$4:$BW$2337,2,0),"")</f>
        <v>Lubomino (pow. lidzbarski, woj. warmińsko-mazurskie)</v>
      </c>
      <c r="BZ1001" s="98">
        <v>0</v>
      </c>
      <c r="CA1001" s="98">
        <f>IF(ISNUMBER(SEARCH('ankieta ESG'!$G$188,CB1001)),MAX($CA$3:CA1000)+1,0)</f>
        <v>998</v>
      </c>
      <c r="CB1001" s="134" t="s">
        <v>5001</v>
      </c>
      <c r="CC1001" s="98">
        <v>0</v>
      </c>
      <c r="CD1001" s="99" t="str">
        <f>IFERROR(VLOOKUP(ROWS($CB$4:CB1001),$CA$4:$CB$2337,2,0),"")</f>
        <v>Lubomino (pow. lidzbarski, woj. warmińsko-mazurskie)</v>
      </c>
      <c r="CE1001" s="98">
        <v>0</v>
      </c>
      <c r="CF1001" s="98">
        <f>IF(ISNUMBER(SEARCH('ankieta ESG'!$G$189,CG1001)),MAX($CF$3:CF1000)+1,0)</f>
        <v>998</v>
      </c>
      <c r="CG1001" s="134" t="s">
        <v>5001</v>
      </c>
      <c r="CH1001" s="98">
        <v>0</v>
      </c>
      <c r="CI1001" s="99" t="str">
        <f>IFERROR(VLOOKUP(ROWS($CG$4:CG1001),$CF$4:$CG$2337,2,0),"")</f>
        <v>Lubomino (pow. lidzbarski, woj. warmińsko-mazurskie)</v>
      </c>
      <c r="CJ1001" s="98">
        <v>0</v>
      </c>
    </row>
    <row r="1002" spans="2:88">
      <c r="B1002" s="98">
        <f>IF(ISNUMBER(SEARCH('ankieta ESG'!$E$11,C1002)),MAX(B$3:$B1001)+1,0)</f>
        <v>999</v>
      </c>
      <c r="C1002" s="99" t="s">
        <v>1043</v>
      </c>
      <c r="D1002" s="98">
        <v>0</v>
      </c>
      <c r="E1002" s="99" t="str">
        <f>IFERROR(VLOOKUP(ROWS($C$4:C1002),$B$4:$C$1385,2,0),"")</f>
        <v>43.24.Z Wykonywanie pozostałych instalacji budowlanych (PKD 2025)</v>
      </c>
      <c r="F1002" s="98">
        <v>0</v>
      </c>
      <c r="AM1002" s="98">
        <f>IF(ISNUMBER(SEARCH('ankieta ESG'!$G$180,AN1002)),MAX(AM$3:$AM1001)+1,0)</f>
        <v>999</v>
      </c>
      <c r="AN1002" s="134" t="s">
        <v>5002</v>
      </c>
      <c r="AO1002" s="98">
        <v>0</v>
      </c>
      <c r="AP1002" s="99" t="str">
        <f>IFERROR(VLOOKUP(ROWS($AN$4:AN1002),$AM$4:$AN$2337,2,0),"")</f>
        <v>Luboń (pow. poznański, woj. wielkopolskie)</v>
      </c>
      <c r="AQ1002" s="98">
        <v>0</v>
      </c>
      <c r="AR1002" s="98">
        <f>IF(ISNUMBER(SEARCH('ankieta ESG'!$G$181,AS1002)),MAX($AR$3:AR1001)+1,0)</f>
        <v>999</v>
      </c>
      <c r="AS1002" s="134" t="s">
        <v>5002</v>
      </c>
      <c r="AT1002" s="98">
        <v>0</v>
      </c>
      <c r="AU1002" s="99" t="str">
        <f>IFERROR(VLOOKUP(ROWS($AS$4:AS1002),$AR$4:$AS$2337,2,0),"")</f>
        <v>Luboń (pow. poznański, woj. wielkopolskie)</v>
      </c>
      <c r="AV1002" s="98">
        <v>0</v>
      </c>
      <c r="AW1002" s="98">
        <f>IF(ISNUMBER(SEARCH('ankieta ESG'!$G$182,AX1002)),MAX($AW$3:AW1001)+1,0)</f>
        <v>999</v>
      </c>
      <c r="AX1002" s="134" t="s">
        <v>5002</v>
      </c>
      <c r="AY1002" s="98">
        <v>0</v>
      </c>
      <c r="AZ1002" s="99" t="str">
        <f>IFERROR(VLOOKUP(ROWS($AX$4:AX1002),$AW$4:$AX$2337,2,0),"")</f>
        <v>Luboń (pow. poznański, woj. wielkopolskie)</v>
      </c>
      <c r="BA1002" s="98">
        <v>0</v>
      </c>
      <c r="BB1002" s="98">
        <f>IF(ISNUMBER(SEARCH('ankieta ESG'!$G$183,BC1002)),MAX($BB$3:BB1001)+1,0)</f>
        <v>999</v>
      </c>
      <c r="BC1002" s="134" t="s">
        <v>5002</v>
      </c>
      <c r="BD1002" s="98">
        <v>0</v>
      </c>
      <c r="BE1002" s="99" t="str">
        <f>IFERROR(VLOOKUP(ROWS($BC$4:BC1002),$BB$4:$BC$2337,2,0),"")</f>
        <v>Luboń (pow. poznański, woj. wielkopolskie)</v>
      </c>
      <c r="BF1002" s="98">
        <v>0</v>
      </c>
      <c r="BG1002" s="98">
        <f>IF(ISNUMBER(SEARCH('ankieta ESG'!$G$184,BH1002)),MAX($BG$3:BG1001)+1,0)</f>
        <v>999</v>
      </c>
      <c r="BH1002" s="134" t="s">
        <v>5002</v>
      </c>
      <c r="BI1002" s="98">
        <v>0</v>
      </c>
      <c r="BJ1002" s="99" t="str">
        <f>IFERROR(VLOOKUP(ROWS($BH$4:BH1002),$BG$4:$BH$2337,2,0),"")</f>
        <v>Luboń (pow. poznański, woj. wielkopolskie)</v>
      </c>
      <c r="BK1002" s="98">
        <v>0</v>
      </c>
      <c r="BL1002" s="98">
        <f>IF(ISNUMBER(SEARCH('ankieta ESG'!$G$185,BM1002)),MAX($BL$3:BL1001)+1,0)</f>
        <v>999</v>
      </c>
      <c r="BM1002" s="134" t="s">
        <v>5002</v>
      </c>
      <c r="BN1002" s="98">
        <v>0</v>
      </c>
      <c r="BO1002" s="99" t="str">
        <f>IFERROR(VLOOKUP(ROWS($BM$4:BM1002),$BL$4:$BM$2337,2,0),"")</f>
        <v>Luboń (pow. poznański, woj. wielkopolskie)</v>
      </c>
      <c r="BP1002" s="98">
        <v>0</v>
      </c>
      <c r="BQ1002" s="98">
        <f>IF(ISNUMBER(SEARCH('ankieta ESG'!$G$186,BR1002)),MAX($BQ$3:BQ1001)+1,0)</f>
        <v>999</v>
      </c>
      <c r="BR1002" s="134" t="s">
        <v>5002</v>
      </c>
      <c r="BS1002" s="98">
        <v>0</v>
      </c>
      <c r="BT1002" s="99" t="str">
        <f>IFERROR(VLOOKUP(ROWS($BR$4:BR1002),$BQ$4:$BR$2337,2,0),"")</f>
        <v>Luboń (pow. poznański, woj. wielkopolskie)</v>
      </c>
      <c r="BU1002" s="98">
        <v>0</v>
      </c>
      <c r="BV1002" s="98">
        <f>IF(ISNUMBER(SEARCH('ankieta ESG'!$G$187,BW1002)),MAX($BV$3:BV1001)+1,0)</f>
        <v>999</v>
      </c>
      <c r="BW1002" s="134" t="s">
        <v>5002</v>
      </c>
      <c r="BX1002" s="98">
        <v>0</v>
      </c>
      <c r="BY1002" s="99" t="str">
        <f>IFERROR(VLOOKUP(ROWS($BW$4:BW1002),$BV$4:$BW$2337,2,0),"")</f>
        <v>Luboń (pow. poznański, woj. wielkopolskie)</v>
      </c>
      <c r="BZ1002" s="98">
        <v>0</v>
      </c>
      <c r="CA1002" s="98">
        <f>IF(ISNUMBER(SEARCH('ankieta ESG'!$G$188,CB1002)),MAX($CA$3:CA1001)+1,0)</f>
        <v>999</v>
      </c>
      <c r="CB1002" s="134" t="s">
        <v>5002</v>
      </c>
      <c r="CC1002" s="98">
        <v>0</v>
      </c>
      <c r="CD1002" s="99" t="str">
        <f>IFERROR(VLOOKUP(ROWS($CB$4:CB1002),$CA$4:$CB$2337,2,0),"")</f>
        <v>Luboń (pow. poznański, woj. wielkopolskie)</v>
      </c>
      <c r="CE1002" s="98">
        <v>0</v>
      </c>
      <c r="CF1002" s="98">
        <f>IF(ISNUMBER(SEARCH('ankieta ESG'!$G$189,CG1002)),MAX($CF$3:CF1001)+1,0)</f>
        <v>999</v>
      </c>
      <c r="CG1002" s="134" t="s">
        <v>5002</v>
      </c>
      <c r="CH1002" s="98">
        <v>0</v>
      </c>
      <c r="CI1002" s="99" t="str">
        <f>IFERROR(VLOOKUP(ROWS($CG$4:CG1002),$CF$4:$CG$2337,2,0),"")</f>
        <v>Luboń (pow. poznański, woj. wielkopolskie)</v>
      </c>
      <c r="CJ1002" s="98">
        <v>0</v>
      </c>
    </row>
    <row r="1003" spans="2:88">
      <c r="B1003" s="98">
        <f>IF(ISNUMBER(SEARCH('ankieta ESG'!$E$11,C1003)),MAX(B$3:$B1002)+1,0)</f>
        <v>1000</v>
      </c>
      <c r="C1003" s="99" t="s">
        <v>1044</v>
      </c>
      <c r="D1003" s="98">
        <v>0</v>
      </c>
      <c r="E1003" s="99" t="str">
        <f>IFERROR(VLOOKUP(ROWS($C$4:C1003),$B$4:$C$1385,2,0),"")</f>
        <v>43.31.Z Tynkowanie (PKD 2025)</v>
      </c>
      <c r="F1003" s="98">
        <v>0</v>
      </c>
      <c r="AM1003" s="98">
        <f>IF(ISNUMBER(SEARCH('ankieta ESG'!$G$180,AN1003)),MAX(AM$3:$AM1002)+1,0)</f>
        <v>1000</v>
      </c>
      <c r="AN1003" s="134" t="s">
        <v>5003</v>
      </c>
      <c r="AO1003" s="98">
        <v>0</v>
      </c>
      <c r="AP1003" s="99" t="str">
        <f>IFERROR(VLOOKUP(ROWS($AN$4:AN1003),$AM$4:$AN$2337,2,0),"")</f>
        <v>Lubowidz (pow. żuromiński, woj. mazowieckie)</v>
      </c>
      <c r="AQ1003" s="98">
        <v>0</v>
      </c>
      <c r="AR1003" s="98">
        <f>IF(ISNUMBER(SEARCH('ankieta ESG'!$G$181,AS1003)),MAX($AR$3:AR1002)+1,0)</f>
        <v>1000</v>
      </c>
      <c r="AS1003" s="134" t="s">
        <v>5003</v>
      </c>
      <c r="AT1003" s="98">
        <v>0</v>
      </c>
      <c r="AU1003" s="99" t="str">
        <f>IFERROR(VLOOKUP(ROWS($AS$4:AS1003),$AR$4:$AS$2337,2,0),"")</f>
        <v>Lubowidz (pow. żuromiński, woj. mazowieckie)</v>
      </c>
      <c r="AV1003" s="98">
        <v>0</v>
      </c>
      <c r="AW1003" s="98">
        <f>IF(ISNUMBER(SEARCH('ankieta ESG'!$G$182,AX1003)),MAX($AW$3:AW1002)+1,0)</f>
        <v>1000</v>
      </c>
      <c r="AX1003" s="134" t="s">
        <v>5003</v>
      </c>
      <c r="AY1003" s="98">
        <v>0</v>
      </c>
      <c r="AZ1003" s="99" t="str">
        <f>IFERROR(VLOOKUP(ROWS($AX$4:AX1003),$AW$4:$AX$2337,2,0),"")</f>
        <v>Lubowidz (pow. żuromiński, woj. mazowieckie)</v>
      </c>
      <c r="BA1003" s="98">
        <v>0</v>
      </c>
      <c r="BB1003" s="98">
        <f>IF(ISNUMBER(SEARCH('ankieta ESG'!$G$183,BC1003)),MAX($BB$3:BB1002)+1,0)</f>
        <v>1000</v>
      </c>
      <c r="BC1003" s="134" t="s">
        <v>5003</v>
      </c>
      <c r="BD1003" s="98">
        <v>0</v>
      </c>
      <c r="BE1003" s="99" t="str">
        <f>IFERROR(VLOOKUP(ROWS($BC$4:BC1003),$BB$4:$BC$2337,2,0),"")</f>
        <v>Lubowidz (pow. żuromiński, woj. mazowieckie)</v>
      </c>
      <c r="BF1003" s="98">
        <v>0</v>
      </c>
      <c r="BG1003" s="98">
        <f>IF(ISNUMBER(SEARCH('ankieta ESG'!$G$184,BH1003)),MAX($BG$3:BG1002)+1,0)</f>
        <v>1000</v>
      </c>
      <c r="BH1003" s="134" t="s">
        <v>5003</v>
      </c>
      <c r="BI1003" s="98">
        <v>0</v>
      </c>
      <c r="BJ1003" s="99" t="str">
        <f>IFERROR(VLOOKUP(ROWS($BH$4:BH1003),$BG$4:$BH$2337,2,0),"")</f>
        <v>Lubowidz (pow. żuromiński, woj. mazowieckie)</v>
      </c>
      <c r="BK1003" s="98">
        <v>0</v>
      </c>
      <c r="BL1003" s="98">
        <f>IF(ISNUMBER(SEARCH('ankieta ESG'!$G$185,BM1003)),MAX($BL$3:BL1002)+1,0)</f>
        <v>1000</v>
      </c>
      <c r="BM1003" s="134" t="s">
        <v>5003</v>
      </c>
      <c r="BN1003" s="98">
        <v>0</v>
      </c>
      <c r="BO1003" s="99" t="str">
        <f>IFERROR(VLOOKUP(ROWS($BM$4:BM1003),$BL$4:$BM$2337,2,0),"")</f>
        <v>Lubowidz (pow. żuromiński, woj. mazowieckie)</v>
      </c>
      <c r="BP1003" s="98">
        <v>0</v>
      </c>
      <c r="BQ1003" s="98">
        <f>IF(ISNUMBER(SEARCH('ankieta ESG'!$G$186,BR1003)),MAX($BQ$3:BQ1002)+1,0)</f>
        <v>1000</v>
      </c>
      <c r="BR1003" s="134" t="s">
        <v>5003</v>
      </c>
      <c r="BS1003" s="98">
        <v>0</v>
      </c>
      <c r="BT1003" s="99" t="str">
        <f>IFERROR(VLOOKUP(ROWS($BR$4:BR1003),$BQ$4:$BR$2337,2,0),"")</f>
        <v>Lubowidz (pow. żuromiński, woj. mazowieckie)</v>
      </c>
      <c r="BU1003" s="98">
        <v>0</v>
      </c>
      <c r="BV1003" s="98">
        <f>IF(ISNUMBER(SEARCH('ankieta ESG'!$G$187,BW1003)),MAX($BV$3:BV1002)+1,0)</f>
        <v>1000</v>
      </c>
      <c r="BW1003" s="134" t="s">
        <v>5003</v>
      </c>
      <c r="BX1003" s="98">
        <v>0</v>
      </c>
      <c r="BY1003" s="99" t="str">
        <f>IFERROR(VLOOKUP(ROWS($BW$4:BW1003),$BV$4:$BW$2337,2,0),"")</f>
        <v>Lubowidz (pow. żuromiński, woj. mazowieckie)</v>
      </c>
      <c r="BZ1003" s="98">
        <v>0</v>
      </c>
      <c r="CA1003" s="98">
        <f>IF(ISNUMBER(SEARCH('ankieta ESG'!$G$188,CB1003)),MAX($CA$3:CA1002)+1,0)</f>
        <v>1000</v>
      </c>
      <c r="CB1003" s="134" t="s">
        <v>5003</v>
      </c>
      <c r="CC1003" s="98">
        <v>0</v>
      </c>
      <c r="CD1003" s="99" t="str">
        <f>IFERROR(VLOOKUP(ROWS($CB$4:CB1003),$CA$4:$CB$2337,2,0),"")</f>
        <v>Lubowidz (pow. żuromiński, woj. mazowieckie)</v>
      </c>
      <c r="CE1003" s="98">
        <v>0</v>
      </c>
      <c r="CF1003" s="98">
        <f>IF(ISNUMBER(SEARCH('ankieta ESG'!$G$189,CG1003)),MAX($CF$3:CF1002)+1,0)</f>
        <v>1000</v>
      </c>
      <c r="CG1003" s="134" t="s">
        <v>5003</v>
      </c>
      <c r="CH1003" s="98">
        <v>0</v>
      </c>
      <c r="CI1003" s="99" t="str">
        <f>IFERROR(VLOOKUP(ROWS($CG$4:CG1003),$CF$4:$CG$2337,2,0),"")</f>
        <v>Lubowidz (pow. żuromiński, woj. mazowieckie)</v>
      </c>
      <c r="CJ1003" s="98">
        <v>0</v>
      </c>
    </row>
    <row r="1004" spans="2:88">
      <c r="B1004" s="98">
        <f>IF(ISNUMBER(SEARCH('ankieta ESG'!$E$11,C1004)),MAX(B$3:$B1003)+1,0)</f>
        <v>1001</v>
      </c>
      <c r="C1004" s="99" t="s">
        <v>1045</v>
      </c>
      <c r="D1004" s="98">
        <v>0</v>
      </c>
      <c r="E1004" s="99" t="str">
        <f>IFERROR(VLOOKUP(ROWS($C$4:C1004),$B$4:$C$1385,2,0),"")</f>
        <v>43.32.Z Zakładanie stolarki budowlanej (PKD 2025)</v>
      </c>
      <c r="F1004" s="98">
        <v>0</v>
      </c>
      <c r="AM1004" s="98">
        <f>IF(ISNUMBER(SEARCH('ankieta ESG'!$G$180,AN1004)),MAX(AM$3:$AM1003)+1,0)</f>
        <v>1001</v>
      </c>
      <c r="AN1004" s="134" t="s">
        <v>5004</v>
      </c>
      <c r="AO1004" s="98">
        <v>0</v>
      </c>
      <c r="AP1004" s="99" t="str">
        <f>IFERROR(VLOOKUP(ROWS($AN$4:AN1004),$AM$4:$AN$2337,2,0),"")</f>
        <v>Lubraniec (pow. włocławski, woj. kujawsko-pomorskie)</v>
      </c>
      <c r="AQ1004" s="98">
        <v>0</v>
      </c>
      <c r="AR1004" s="98">
        <f>IF(ISNUMBER(SEARCH('ankieta ESG'!$G$181,AS1004)),MAX($AR$3:AR1003)+1,0)</f>
        <v>1001</v>
      </c>
      <c r="AS1004" s="134" t="s">
        <v>5004</v>
      </c>
      <c r="AT1004" s="98">
        <v>0</v>
      </c>
      <c r="AU1004" s="99" t="str">
        <f>IFERROR(VLOOKUP(ROWS($AS$4:AS1004),$AR$4:$AS$2337,2,0),"")</f>
        <v>Lubraniec (pow. włocławski, woj. kujawsko-pomorskie)</v>
      </c>
      <c r="AV1004" s="98">
        <v>0</v>
      </c>
      <c r="AW1004" s="98">
        <f>IF(ISNUMBER(SEARCH('ankieta ESG'!$G$182,AX1004)),MAX($AW$3:AW1003)+1,0)</f>
        <v>1001</v>
      </c>
      <c r="AX1004" s="134" t="s">
        <v>5004</v>
      </c>
      <c r="AY1004" s="98">
        <v>0</v>
      </c>
      <c r="AZ1004" s="99" t="str">
        <f>IFERROR(VLOOKUP(ROWS($AX$4:AX1004),$AW$4:$AX$2337,2,0),"")</f>
        <v>Lubraniec (pow. włocławski, woj. kujawsko-pomorskie)</v>
      </c>
      <c r="BA1004" s="98">
        <v>0</v>
      </c>
      <c r="BB1004" s="98">
        <f>IF(ISNUMBER(SEARCH('ankieta ESG'!$G$183,BC1004)),MAX($BB$3:BB1003)+1,0)</f>
        <v>1001</v>
      </c>
      <c r="BC1004" s="134" t="s">
        <v>5004</v>
      </c>
      <c r="BD1004" s="98">
        <v>0</v>
      </c>
      <c r="BE1004" s="99" t="str">
        <f>IFERROR(VLOOKUP(ROWS($BC$4:BC1004),$BB$4:$BC$2337,2,0),"")</f>
        <v>Lubraniec (pow. włocławski, woj. kujawsko-pomorskie)</v>
      </c>
      <c r="BF1004" s="98">
        <v>0</v>
      </c>
      <c r="BG1004" s="98">
        <f>IF(ISNUMBER(SEARCH('ankieta ESG'!$G$184,BH1004)),MAX($BG$3:BG1003)+1,0)</f>
        <v>1001</v>
      </c>
      <c r="BH1004" s="134" t="s">
        <v>5004</v>
      </c>
      <c r="BI1004" s="98">
        <v>0</v>
      </c>
      <c r="BJ1004" s="99" t="str">
        <f>IFERROR(VLOOKUP(ROWS($BH$4:BH1004),$BG$4:$BH$2337,2,0),"")</f>
        <v>Lubraniec (pow. włocławski, woj. kujawsko-pomorskie)</v>
      </c>
      <c r="BK1004" s="98">
        <v>0</v>
      </c>
      <c r="BL1004" s="98">
        <f>IF(ISNUMBER(SEARCH('ankieta ESG'!$G$185,BM1004)),MAX($BL$3:BL1003)+1,0)</f>
        <v>1001</v>
      </c>
      <c r="BM1004" s="134" t="s">
        <v>5004</v>
      </c>
      <c r="BN1004" s="98">
        <v>0</v>
      </c>
      <c r="BO1004" s="99" t="str">
        <f>IFERROR(VLOOKUP(ROWS($BM$4:BM1004),$BL$4:$BM$2337,2,0),"")</f>
        <v>Lubraniec (pow. włocławski, woj. kujawsko-pomorskie)</v>
      </c>
      <c r="BP1004" s="98">
        <v>0</v>
      </c>
      <c r="BQ1004" s="98">
        <f>IF(ISNUMBER(SEARCH('ankieta ESG'!$G$186,BR1004)),MAX($BQ$3:BQ1003)+1,0)</f>
        <v>1001</v>
      </c>
      <c r="BR1004" s="134" t="s">
        <v>5004</v>
      </c>
      <c r="BS1004" s="98">
        <v>0</v>
      </c>
      <c r="BT1004" s="99" t="str">
        <f>IFERROR(VLOOKUP(ROWS($BR$4:BR1004),$BQ$4:$BR$2337,2,0),"")</f>
        <v>Lubraniec (pow. włocławski, woj. kujawsko-pomorskie)</v>
      </c>
      <c r="BU1004" s="98">
        <v>0</v>
      </c>
      <c r="BV1004" s="98">
        <f>IF(ISNUMBER(SEARCH('ankieta ESG'!$G$187,BW1004)),MAX($BV$3:BV1003)+1,0)</f>
        <v>1001</v>
      </c>
      <c r="BW1004" s="134" t="s">
        <v>5004</v>
      </c>
      <c r="BX1004" s="98">
        <v>0</v>
      </c>
      <c r="BY1004" s="99" t="str">
        <f>IFERROR(VLOOKUP(ROWS($BW$4:BW1004),$BV$4:$BW$2337,2,0),"")</f>
        <v>Lubraniec (pow. włocławski, woj. kujawsko-pomorskie)</v>
      </c>
      <c r="BZ1004" s="98">
        <v>0</v>
      </c>
      <c r="CA1004" s="98">
        <f>IF(ISNUMBER(SEARCH('ankieta ESG'!$G$188,CB1004)),MAX($CA$3:CA1003)+1,0)</f>
        <v>1001</v>
      </c>
      <c r="CB1004" s="134" t="s">
        <v>5004</v>
      </c>
      <c r="CC1004" s="98">
        <v>0</v>
      </c>
      <c r="CD1004" s="99" t="str">
        <f>IFERROR(VLOOKUP(ROWS($CB$4:CB1004),$CA$4:$CB$2337,2,0),"")</f>
        <v>Lubraniec (pow. włocławski, woj. kujawsko-pomorskie)</v>
      </c>
      <c r="CE1004" s="98">
        <v>0</v>
      </c>
      <c r="CF1004" s="98">
        <f>IF(ISNUMBER(SEARCH('ankieta ESG'!$G$189,CG1004)),MAX($CF$3:CF1003)+1,0)</f>
        <v>1001</v>
      </c>
      <c r="CG1004" s="134" t="s">
        <v>5004</v>
      </c>
      <c r="CH1004" s="98">
        <v>0</v>
      </c>
      <c r="CI1004" s="99" t="str">
        <f>IFERROR(VLOOKUP(ROWS($CG$4:CG1004),$CF$4:$CG$2337,2,0),"")</f>
        <v>Lubraniec (pow. włocławski, woj. kujawsko-pomorskie)</v>
      </c>
      <c r="CJ1004" s="98">
        <v>0</v>
      </c>
    </row>
    <row r="1005" spans="2:88">
      <c r="B1005" s="98">
        <f>IF(ISNUMBER(SEARCH('ankieta ESG'!$E$11,C1005)),MAX(B$3:$B1004)+1,0)</f>
        <v>1002</v>
      </c>
      <c r="C1005" s="99" t="s">
        <v>1046</v>
      </c>
      <c r="D1005" s="98">
        <v>0</v>
      </c>
      <c r="E1005" s="99" t="str">
        <f>IFERROR(VLOOKUP(ROWS($C$4:C1005),$B$4:$C$1385,2,0),"")</f>
        <v>43.33.Z Posadzkarstwo; tapetowanie i oblicowywanie ścian (PKD 2025)</v>
      </c>
      <c r="F1005" s="98">
        <v>0</v>
      </c>
      <c r="AM1005" s="98">
        <f>IF(ISNUMBER(SEARCH('ankieta ESG'!$G$180,AN1005)),MAX(AM$3:$AM1004)+1,0)</f>
        <v>1002</v>
      </c>
      <c r="AN1005" s="134" t="s">
        <v>5005</v>
      </c>
      <c r="AO1005" s="98">
        <v>0</v>
      </c>
      <c r="AP1005" s="99" t="str">
        <f>IFERROR(VLOOKUP(ROWS($AN$4:AN1005),$AM$4:$AN$2337,2,0),"")</f>
        <v>Lubrza (pow. prudnicki, woj. opolskie)</v>
      </c>
      <c r="AQ1005" s="98">
        <v>0</v>
      </c>
      <c r="AR1005" s="98">
        <f>IF(ISNUMBER(SEARCH('ankieta ESG'!$G$181,AS1005)),MAX($AR$3:AR1004)+1,0)</f>
        <v>1002</v>
      </c>
      <c r="AS1005" s="134" t="s">
        <v>5005</v>
      </c>
      <c r="AT1005" s="98">
        <v>0</v>
      </c>
      <c r="AU1005" s="99" t="str">
        <f>IFERROR(VLOOKUP(ROWS($AS$4:AS1005),$AR$4:$AS$2337,2,0),"")</f>
        <v>Lubrza (pow. prudnicki, woj. opolskie)</v>
      </c>
      <c r="AV1005" s="98">
        <v>0</v>
      </c>
      <c r="AW1005" s="98">
        <f>IF(ISNUMBER(SEARCH('ankieta ESG'!$G$182,AX1005)),MAX($AW$3:AW1004)+1,0)</f>
        <v>1002</v>
      </c>
      <c r="AX1005" s="134" t="s">
        <v>5005</v>
      </c>
      <c r="AY1005" s="98">
        <v>0</v>
      </c>
      <c r="AZ1005" s="99" t="str">
        <f>IFERROR(VLOOKUP(ROWS($AX$4:AX1005),$AW$4:$AX$2337,2,0),"")</f>
        <v>Lubrza (pow. prudnicki, woj. opolskie)</v>
      </c>
      <c r="BA1005" s="98">
        <v>0</v>
      </c>
      <c r="BB1005" s="98">
        <f>IF(ISNUMBER(SEARCH('ankieta ESG'!$G$183,BC1005)),MAX($BB$3:BB1004)+1,0)</f>
        <v>1002</v>
      </c>
      <c r="BC1005" s="134" t="s">
        <v>5005</v>
      </c>
      <c r="BD1005" s="98">
        <v>0</v>
      </c>
      <c r="BE1005" s="99" t="str">
        <f>IFERROR(VLOOKUP(ROWS($BC$4:BC1005),$BB$4:$BC$2337,2,0),"")</f>
        <v>Lubrza (pow. prudnicki, woj. opolskie)</v>
      </c>
      <c r="BF1005" s="98">
        <v>0</v>
      </c>
      <c r="BG1005" s="98">
        <f>IF(ISNUMBER(SEARCH('ankieta ESG'!$G$184,BH1005)),MAX($BG$3:BG1004)+1,0)</f>
        <v>1002</v>
      </c>
      <c r="BH1005" s="134" t="s">
        <v>5005</v>
      </c>
      <c r="BI1005" s="98">
        <v>0</v>
      </c>
      <c r="BJ1005" s="99" t="str">
        <f>IFERROR(VLOOKUP(ROWS($BH$4:BH1005),$BG$4:$BH$2337,2,0),"")</f>
        <v>Lubrza (pow. prudnicki, woj. opolskie)</v>
      </c>
      <c r="BK1005" s="98">
        <v>0</v>
      </c>
      <c r="BL1005" s="98">
        <f>IF(ISNUMBER(SEARCH('ankieta ESG'!$G$185,BM1005)),MAX($BL$3:BL1004)+1,0)</f>
        <v>1002</v>
      </c>
      <c r="BM1005" s="134" t="s">
        <v>5005</v>
      </c>
      <c r="BN1005" s="98">
        <v>0</v>
      </c>
      <c r="BO1005" s="99" t="str">
        <f>IFERROR(VLOOKUP(ROWS($BM$4:BM1005),$BL$4:$BM$2337,2,0),"")</f>
        <v>Lubrza (pow. prudnicki, woj. opolskie)</v>
      </c>
      <c r="BP1005" s="98">
        <v>0</v>
      </c>
      <c r="BQ1005" s="98">
        <f>IF(ISNUMBER(SEARCH('ankieta ESG'!$G$186,BR1005)),MAX($BQ$3:BQ1004)+1,0)</f>
        <v>1002</v>
      </c>
      <c r="BR1005" s="134" t="s">
        <v>5005</v>
      </c>
      <c r="BS1005" s="98">
        <v>0</v>
      </c>
      <c r="BT1005" s="99" t="str">
        <f>IFERROR(VLOOKUP(ROWS($BR$4:BR1005),$BQ$4:$BR$2337,2,0),"")</f>
        <v>Lubrza (pow. prudnicki, woj. opolskie)</v>
      </c>
      <c r="BU1005" s="98">
        <v>0</v>
      </c>
      <c r="BV1005" s="98">
        <f>IF(ISNUMBER(SEARCH('ankieta ESG'!$G$187,BW1005)),MAX($BV$3:BV1004)+1,0)</f>
        <v>1002</v>
      </c>
      <c r="BW1005" s="134" t="s">
        <v>5005</v>
      </c>
      <c r="BX1005" s="98">
        <v>0</v>
      </c>
      <c r="BY1005" s="99" t="str">
        <f>IFERROR(VLOOKUP(ROWS($BW$4:BW1005),$BV$4:$BW$2337,2,0),"")</f>
        <v>Lubrza (pow. prudnicki, woj. opolskie)</v>
      </c>
      <c r="BZ1005" s="98">
        <v>0</v>
      </c>
      <c r="CA1005" s="98">
        <f>IF(ISNUMBER(SEARCH('ankieta ESG'!$G$188,CB1005)),MAX($CA$3:CA1004)+1,0)</f>
        <v>1002</v>
      </c>
      <c r="CB1005" s="134" t="s">
        <v>5005</v>
      </c>
      <c r="CC1005" s="98">
        <v>0</v>
      </c>
      <c r="CD1005" s="99" t="str">
        <f>IFERROR(VLOOKUP(ROWS($CB$4:CB1005),$CA$4:$CB$2337,2,0),"")</f>
        <v>Lubrza (pow. prudnicki, woj. opolskie)</v>
      </c>
      <c r="CE1005" s="98">
        <v>0</v>
      </c>
      <c r="CF1005" s="98">
        <f>IF(ISNUMBER(SEARCH('ankieta ESG'!$G$189,CG1005)),MAX($CF$3:CF1004)+1,0)</f>
        <v>1002</v>
      </c>
      <c r="CG1005" s="134" t="s">
        <v>5005</v>
      </c>
      <c r="CH1005" s="98">
        <v>0</v>
      </c>
      <c r="CI1005" s="99" t="str">
        <f>IFERROR(VLOOKUP(ROWS($CG$4:CG1005),$CF$4:$CG$2337,2,0),"")</f>
        <v>Lubrza (pow. prudnicki, woj. opolskie)</v>
      </c>
      <c r="CJ1005" s="98">
        <v>0</v>
      </c>
    </row>
    <row r="1006" spans="2:88">
      <c r="B1006" s="98">
        <f>IF(ISNUMBER(SEARCH('ankieta ESG'!$E$11,C1006)),MAX(B$3:$B1005)+1,0)</f>
        <v>1003</v>
      </c>
      <c r="C1006" s="99" t="s">
        <v>1047</v>
      </c>
      <c r="D1006" s="98">
        <v>0</v>
      </c>
      <c r="E1006" s="99" t="str">
        <f>IFERROR(VLOOKUP(ROWS($C$4:C1006),$B$4:$C$1385,2,0),"")</f>
        <v>43.34.Z Malowanie i szklenie (PKD 2025)</v>
      </c>
      <c r="F1006" s="98">
        <v>0</v>
      </c>
      <c r="AM1006" s="98">
        <f>IF(ISNUMBER(SEARCH('ankieta ESG'!$G$180,AN1006)),MAX(AM$3:$AM1005)+1,0)</f>
        <v>1003</v>
      </c>
      <c r="AN1006" s="134" t="s">
        <v>5006</v>
      </c>
      <c r="AO1006" s="98">
        <v>0</v>
      </c>
      <c r="AP1006" s="99" t="str">
        <f>IFERROR(VLOOKUP(ROWS($AN$4:AN1006),$AM$4:$AN$2337,2,0),"")</f>
        <v>Lubrza (pow. świebodziński, woj. lubuskie)</v>
      </c>
      <c r="AQ1006" s="98">
        <v>0</v>
      </c>
      <c r="AR1006" s="98">
        <f>IF(ISNUMBER(SEARCH('ankieta ESG'!$G$181,AS1006)),MAX($AR$3:AR1005)+1,0)</f>
        <v>1003</v>
      </c>
      <c r="AS1006" s="134" t="s">
        <v>5006</v>
      </c>
      <c r="AT1006" s="98">
        <v>0</v>
      </c>
      <c r="AU1006" s="99" t="str">
        <f>IFERROR(VLOOKUP(ROWS($AS$4:AS1006),$AR$4:$AS$2337,2,0),"")</f>
        <v>Lubrza (pow. świebodziński, woj. lubuskie)</v>
      </c>
      <c r="AV1006" s="98">
        <v>0</v>
      </c>
      <c r="AW1006" s="98">
        <f>IF(ISNUMBER(SEARCH('ankieta ESG'!$G$182,AX1006)),MAX($AW$3:AW1005)+1,0)</f>
        <v>1003</v>
      </c>
      <c r="AX1006" s="134" t="s">
        <v>5006</v>
      </c>
      <c r="AY1006" s="98">
        <v>0</v>
      </c>
      <c r="AZ1006" s="99" t="str">
        <f>IFERROR(VLOOKUP(ROWS($AX$4:AX1006),$AW$4:$AX$2337,2,0),"")</f>
        <v>Lubrza (pow. świebodziński, woj. lubuskie)</v>
      </c>
      <c r="BA1006" s="98">
        <v>0</v>
      </c>
      <c r="BB1006" s="98">
        <f>IF(ISNUMBER(SEARCH('ankieta ESG'!$G$183,BC1006)),MAX($BB$3:BB1005)+1,0)</f>
        <v>1003</v>
      </c>
      <c r="BC1006" s="134" t="s">
        <v>5006</v>
      </c>
      <c r="BD1006" s="98">
        <v>0</v>
      </c>
      <c r="BE1006" s="99" t="str">
        <f>IFERROR(VLOOKUP(ROWS($BC$4:BC1006),$BB$4:$BC$2337,2,0),"")</f>
        <v>Lubrza (pow. świebodziński, woj. lubuskie)</v>
      </c>
      <c r="BF1006" s="98">
        <v>0</v>
      </c>
      <c r="BG1006" s="98">
        <f>IF(ISNUMBER(SEARCH('ankieta ESG'!$G$184,BH1006)),MAX($BG$3:BG1005)+1,0)</f>
        <v>1003</v>
      </c>
      <c r="BH1006" s="134" t="s">
        <v>5006</v>
      </c>
      <c r="BI1006" s="98">
        <v>0</v>
      </c>
      <c r="BJ1006" s="99" t="str">
        <f>IFERROR(VLOOKUP(ROWS($BH$4:BH1006),$BG$4:$BH$2337,2,0),"")</f>
        <v>Lubrza (pow. świebodziński, woj. lubuskie)</v>
      </c>
      <c r="BK1006" s="98">
        <v>0</v>
      </c>
      <c r="BL1006" s="98">
        <f>IF(ISNUMBER(SEARCH('ankieta ESG'!$G$185,BM1006)),MAX($BL$3:BL1005)+1,0)</f>
        <v>1003</v>
      </c>
      <c r="BM1006" s="134" t="s">
        <v>5006</v>
      </c>
      <c r="BN1006" s="98">
        <v>0</v>
      </c>
      <c r="BO1006" s="99" t="str">
        <f>IFERROR(VLOOKUP(ROWS($BM$4:BM1006),$BL$4:$BM$2337,2,0),"")</f>
        <v>Lubrza (pow. świebodziński, woj. lubuskie)</v>
      </c>
      <c r="BP1006" s="98">
        <v>0</v>
      </c>
      <c r="BQ1006" s="98">
        <f>IF(ISNUMBER(SEARCH('ankieta ESG'!$G$186,BR1006)),MAX($BQ$3:BQ1005)+1,0)</f>
        <v>1003</v>
      </c>
      <c r="BR1006" s="134" t="s">
        <v>5006</v>
      </c>
      <c r="BS1006" s="98">
        <v>0</v>
      </c>
      <c r="BT1006" s="99" t="str">
        <f>IFERROR(VLOOKUP(ROWS($BR$4:BR1006),$BQ$4:$BR$2337,2,0),"")</f>
        <v>Lubrza (pow. świebodziński, woj. lubuskie)</v>
      </c>
      <c r="BU1006" s="98">
        <v>0</v>
      </c>
      <c r="BV1006" s="98">
        <f>IF(ISNUMBER(SEARCH('ankieta ESG'!$G$187,BW1006)),MAX($BV$3:BV1005)+1,0)</f>
        <v>1003</v>
      </c>
      <c r="BW1006" s="134" t="s">
        <v>5006</v>
      </c>
      <c r="BX1006" s="98">
        <v>0</v>
      </c>
      <c r="BY1006" s="99" t="str">
        <f>IFERROR(VLOOKUP(ROWS($BW$4:BW1006),$BV$4:$BW$2337,2,0),"")</f>
        <v>Lubrza (pow. świebodziński, woj. lubuskie)</v>
      </c>
      <c r="BZ1006" s="98">
        <v>0</v>
      </c>
      <c r="CA1006" s="98">
        <f>IF(ISNUMBER(SEARCH('ankieta ESG'!$G$188,CB1006)),MAX($CA$3:CA1005)+1,0)</f>
        <v>1003</v>
      </c>
      <c r="CB1006" s="134" t="s">
        <v>5006</v>
      </c>
      <c r="CC1006" s="98">
        <v>0</v>
      </c>
      <c r="CD1006" s="99" t="str">
        <f>IFERROR(VLOOKUP(ROWS($CB$4:CB1006),$CA$4:$CB$2337,2,0),"")</f>
        <v>Lubrza (pow. świebodziński, woj. lubuskie)</v>
      </c>
      <c r="CE1006" s="98">
        <v>0</v>
      </c>
      <c r="CF1006" s="98">
        <f>IF(ISNUMBER(SEARCH('ankieta ESG'!$G$189,CG1006)),MAX($CF$3:CF1005)+1,0)</f>
        <v>1003</v>
      </c>
      <c r="CG1006" s="134" t="s">
        <v>5006</v>
      </c>
      <c r="CH1006" s="98">
        <v>0</v>
      </c>
      <c r="CI1006" s="99" t="str">
        <f>IFERROR(VLOOKUP(ROWS($CG$4:CG1006),$CF$4:$CG$2337,2,0),"")</f>
        <v>Lubrza (pow. świebodziński, woj. lubuskie)</v>
      </c>
      <c r="CJ1006" s="98">
        <v>0</v>
      </c>
    </row>
    <row r="1007" spans="2:88">
      <c r="B1007" s="98">
        <f>IF(ISNUMBER(SEARCH('ankieta ESG'!$E$11,C1007)),MAX(B$3:$B1006)+1,0)</f>
        <v>1004</v>
      </c>
      <c r="C1007" s="99" t="s">
        <v>1048</v>
      </c>
      <c r="D1007" s="98">
        <v>0</v>
      </c>
      <c r="E1007" s="99" t="str">
        <f>IFERROR(VLOOKUP(ROWS($C$4:C1007),$B$4:$C$1385,2,0),"")</f>
        <v>43.35.Z Wykonywanie pozostałych robót budowlanych wykończeniowych (PKD 2025)</v>
      </c>
      <c r="F1007" s="98">
        <v>0</v>
      </c>
      <c r="AM1007" s="98">
        <f>IF(ISNUMBER(SEARCH('ankieta ESG'!$G$180,AN1007)),MAX(AM$3:$AM1006)+1,0)</f>
        <v>1004</v>
      </c>
      <c r="AN1007" s="134" t="s">
        <v>5007</v>
      </c>
      <c r="AO1007" s="98">
        <v>0</v>
      </c>
      <c r="AP1007" s="99" t="str">
        <f>IFERROR(VLOOKUP(ROWS($AN$4:AN1007),$AM$4:$AN$2337,2,0),"")</f>
        <v>Lubsko (pow. żarski, woj. lubuskie)</v>
      </c>
      <c r="AQ1007" s="98">
        <v>0</v>
      </c>
      <c r="AR1007" s="98">
        <f>IF(ISNUMBER(SEARCH('ankieta ESG'!$G$181,AS1007)),MAX($AR$3:AR1006)+1,0)</f>
        <v>1004</v>
      </c>
      <c r="AS1007" s="134" t="s">
        <v>5007</v>
      </c>
      <c r="AT1007" s="98">
        <v>0</v>
      </c>
      <c r="AU1007" s="99" t="str">
        <f>IFERROR(VLOOKUP(ROWS($AS$4:AS1007),$AR$4:$AS$2337,2,0),"")</f>
        <v>Lubsko (pow. żarski, woj. lubuskie)</v>
      </c>
      <c r="AV1007" s="98">
        <v>0</v>
      </c>
      <c r="AW1007" s="98">
        <f>IF(ISNUMBER(SEARCH('ankieta ESG'!$G$182,AX1007)),MAX($AW$3:AW1006)+1,0)</f>
        <v>1004</v>
      </c>
      <c r="AX1007" s="134" t="s">
        <v>5007</v>
      </c>
      <c r="AY1007" s="98">
        <v>0</v>
      </c>
      <c r="AZ1007" s="99" t="str">
        <f>IFERROR(VLOOKUP(ROWS($AX$4:AX1007),$AW$4:$AX$2337,2,0),"")</f>
        <v>Lubsko (pow. żarski, woj. lubuskie)</v>
      </c>
      <c r="BA1007" s="98">
        <v>0</v>
      </c>
      <c r="BB1007" s="98">
        <f>IF(ISNUMBER(SEARCH('ankieta ESG'!$G$183,BC1007)),MAX($BB$3:BB1006)+1,0)</f>
        <v>1004</v>
      </c>
      <c r="BC1007" s="134" t="s">
        <v>5007</v>
      </c>
      <c r="BD1007" s="98">
        <v>0</v>
      </c>
      <c r="BE1007" s="99" t="str">
        <f>IFERROR(VLOOKUP(ROWS($BC$4:BC1007),$BB$4:$BC$2337,2,0),"")</f>
        <v>Lubsko (pow. żarski, woj. lubuskie)</v>
      </c>
      <c r="BF1007" s="98">
        <v>0</v>
      </c>
      <c r="BG1007" s="98">
        <f>IF(ISNUMBER(SEARCH('ankieta ESG'!$G$184,BH1007)),MAX($BG$3:BG1006)+1,0)</f>
        <v>1004</v>
      </c>
      <c r="BH1007" s="134" t="s">
        <v>5007</v>
      </c>
      <c r="BI1007" s="98">
        <v>0</v>
      </c>
      <c r="BJ1007" s="99" t="str">
        <f>IFERROR(VLOOKUP(ROWS($BH$4:BH1007),$BG$4:$BH$2337,2,0),"")</f>
        <v>Lubsko (pow. żarski, woj. lubuskie)</v>
      </c>
      <c r="BK1007" s="98">
        <v>0</v>
      </c>
      <c r="BL1007" s="98">
        <f>IF(ISNUMBER(SEARCH('ankieta ESG'!$G$185,BM1007)),MAX($BL$3:BL1006)+1,0)</f>
        <v>1004</v>
      </c>
      <c r="BM1007" s="134" t="s">
        <v>5007</v>
      </c>
      <c r="BN1007" s="98">
        <v>0</v>
      </c>
      <c r="BO1007" s="99" t="str">
        <f>IFERROR(VLOOKUP(ROWS($BM$4:BM1007),$BL$4:$BM$2337,2,0),"")</f>
        <v>Lubsko (pow. żarski, woj. lubuskie)</v>
      </c>
      <c r="BP1007" s="98">
        <v>0</v>
      </c>
      <c r="BQ1007" s="98">
        <f>IF(ISNUMBER(SEARCH('ankieta ESG'!$G$186,BR1007)),MAX($BQ$3:BQ1006)+1,0)</f>
        <v>1004</v>
      </c>
      <c r="BR1007" s="134" t="s">
        <v>5007</v>
      </c>
      <c r="BS1007" s="98">
        <v>0</v>
      </c>
      <c r="BT1007" s="99" t="str">
        <f>IFERROR(VLOOKUP(ROWS($BR$4:BR1007),$BQ$4:$BR$2337,2,0),"")</f>
        <v>Lubsko (pow. żarski, woj. lubuskie)</v>
      </c>
      <c r="BU1007" s="98">
        <v>0</v>
      </c>
      <c r="BV1007" s="98">
        <f>IF(ISNUMBER(SEARCH('ankieta ESG'!$G$187,BW1007)),MAX($BV$3:BV1006)+1,0)</f>
        <v>1004</v>
      </c>
      <c r="BW1007" s="134" t="s">
        <v>5007</v>
      </c>
      <c r="BX1007" s="98">
        <v>0</v>
      </c>
      <c r="BY1007" s="99" t="str">
        <f>IFERROR(VLOOKUP(ROWS($BW$4:BW1007),$BV$4:$BW$2337,2,0),"")</f>
        <v>Lubsko (pow. żarski, woj. lubuskie)</v>
      </c>
      <c r="BZ1007" s="98">
        <v>0</v>
      </c>
      <c r="CA1007" s="98">
        <f>IF(ISNUMBER(SEARCH('ankieta ESG'!$G$188,CB1007)),MAX($CA$3:CA1006)+1,0)</f>
        <v>1004</v>
      </c>
      <c r="CB1007" s="134" t="s">
        <v>5007</v>
      </c>
      <c r="CC1007" s="98">
        <v>0</v>
      </c>
      <c r="CD1007" s="99" t="str">
        <f>IFERROR(VLOOKUP(ROWS($CB$4:CB1007),$CA$4:$CB$2337,2,0),"")</f>
        <v>Lubsko (pow. żarski, woj. lubuskie)</v>
      </c>
      <c r="CE1007" s="98">
        <v>0</v>
      </c>
      <c r="CF1007" s="98">
        <f>IF(ISNUMBER(SEARCH('ankieta ESG'!$G$189,CG1007)),MAX($CF$3:CF1006)+1,0)</f>
        <v>1004</v>
      </c>
      <c r="CG1007" s="134" t="s">
        <v>5007</v>
      </c>
      <c r="CH1007" s="98">
        <v>0</v>
      </c>
      <c r="CI1007" s="99" t="str">
        <f>IFERROR(VLOOKUP(ROWS($CG$4:CG1007),$CF$4:$CG$2337,2,0),"")</f>
        <v>Lubsko (pow. żarski, woj. lubuskie)</v>
      </c>
      <c r="CJ1007" s="98">
        <v>0</v>
      </c>
    </row>
    <row r="1008" spans="2:88">
      <c r="B1008" s="98">
        <f>IF(ISNUMBER(SEARCH('ankieta ESG'!$E$11,C1008)),MAX(B$3:$B1007)+1,0)</f>
        <v>1005</v>
      </c>
      <c r="C1008" s="99" t="s">
        <v>1049</v>
      </c>
      <c r="D1008" s="98">
        <v>0</v>
      </c>
      <c r="E1008" s="99" t="str">
        <f>IFERROR(VLOOKUP(ROWS($C$4:C1008),$B$4:$C$1385,2,0),"")</f>
        <v>43.41.Z Wykonywanie konstrukcji i pokryć dachowych (PKD 2025)</v>
      </c>
      <c r="F1008" s="98">
        <v>0</v>
      </c>
      <c r="AM1008" s="98">
        <f>IF(ISNUMBER(SEARCH('ankieta ESG'!$G$180,AN1008)),MAX(AM$3:$AM1007)+1,0)</f>
        <v>1005</v>
      </c>
      <c r="AN1008" s="134" t="s">
        <v>5008</v>
      </c>
      <c r="AO1008" s="98">
        <v>0</v>
      </c>
      <c r="AP1008" s="99" t="str">
        <f>IFERROR(VLOOKUP(ROWS($AN$4:AN1008),$AM$4:$AN$2337,2,0),"")</f>
        <v>Lubsza (pow. brzeski, woj. opolskie)</v>
      </c>
      <c r="AQ1008" s="98">
        <v>0</v>
      </c>
      <c r="AR1008" s="98">
        <f>IF(ISNUMBER(SEARCH('ankieta ESG'!$G$181,AS1008)),MAX($AR$3:AR1007)+1,0)</f>
        <v>1005</v>
      </c>
      <c r="AS1008" s="134" t="s">
        <v>5008</v>
      </c>
      <c r="AT1008" s="98">
        <v>0</v>
      </c>
      <c r="AU1008" s="99" t="str">
        <f>IFERROR(VLOOKUP(ROWS($AS$4:AS1008),$AR$4:$AS$2337,2,0),"")</f>
        <v>Lubsza (pow. brzeski, woj. opolskie)</v>
      </c>
      <c r="AV1008" s="98">
        <v>0</v>
      </c>
      <c r="AW1008" s="98">
        <f>IF(ISNUMBER(SEARCH('ankieta ESG'!$G$182,AX1008)),MAX($AW$3:AW1007)+1,0)</f>
        <v>1005</v>
      </c>
      <c r="AX1008" s="134" t="s">
        <v>5008</v>
      </c>
      <c r="AY1008" s="98">
        <v>0</v>
      </c>
      <c r="AZ1008" s="99" t="str">
        <f>IFERROR(VLOOKUP(ROWS($AX$4:AX1008),$AW$4:$AX$2337,2,0),"")</f>
        <v>Lubsza (pow. brzeski, woj. opolskie)</v>
      </c>
      <c r="BA1008" s="98">
        <v>0</v>
      </c>
      <c r="BB1008" s="98">
        <f>IF(ISNUMBER(SEARCH('ankieta ESG'!$G$183,BC1008)),MAX($BB$3:BB1007)+1,0)</f>
        <v>1005</v>
      </c>
      <c r="BC1008" s="134" t="s">
        <v>5008</v>
      </c>
      <c r="BD1008" s="98">
        <v>0</v>
      </c>
      <c r="BE1008" s="99" t="str">
        <f>IFERROR(VLOOKUP(ROWS($BC$4:BC1008),$BB$4:$BC$2337,2,0),"")</f>
        <v>Lubsza (pow. brzeski, woj. opolskie)</v>
      </c>
      <c r="BF1008" s="98">
        <v>0</v>
      </c>
      <c r="BG1008" s="98">
        <f>IF(ISNUMBER(SEARCH('ankieta ESG'!$G$184,BH1008)),MAX($BG$3:BG1007)+1,0)</f>
        <v>1005</v>
      </c>
      <c r="BH1008" s="134" t="s">
        <v>5008</v>
      </c>
      <c r="BI1008" s="98">
        <v>0</v>
      </c>
      <c r="BJ1008" s="99" t="str">
        <f>IFERROR(VLOOKUP(ROWS($BH$4:BH1008),$BG$4:$BH$2337,2,0),"")</f>
        <v>Lubsza (pow. brzeski, woj. opolskie)</v>
      </c>
      <c r="BK1008" s="98">
        <v>0</v>
      </c>
      <c r="BL1008" s="98">
        <f>IF(ISNUMBER(SEARCH('ankieta ESG'!$G$185,BM1008)),MAX($BL$3:BL1007)+1,0)</f>
        <v>1005</v>
      </c>
      <c r="BM1008" s="134" t="s">
        <v>5008</v>
      </c>
      <c r="BN1008" s="98">
        <v>0</v>
      </c>
      <c r="BO1008" s="99" t="str">
        <f>IFERROR(VLOOKUP(ROWS($BM$4:BM1008),$BL$4:$BM$2337,2,0),"")</f>
        <v>Lubsza (pow. brzeski, woj. opolskie)</v>
      </c>
      <c r="BP1008" s="98">
        <v>0</v>
      </c>
      <c r="BQ1008" s="98">
        <f>IF(ISNUMBER(SEARCH('ankieta ESG'!$G$186,BR1008)),MAX($BQ$3:BQ1007)+1,0)</f>
        <v>1005</v>
      </c>
      <c r="BR1008" s="134" t="s">
        <v>5008</v>
      </c>
      <c r="BS1008" s="98">
        <v>0</v>
      </c>
      <c r="BT1008" s="99" t="str">
        <f>IFERROR(VLOOKUP(ROWS($BR$4:BR1008),$BQ$4:$BR$2337,2,0),"")</f>
        <v>Lubsza (pow. brzeski, woj. opolskie)</v>
      </c>
      <c r="BU1008" s="98">
        <v>0</v>
      </c>
      <c r="BV1008" s="98">
        <f>IF(ISNUMBER(SEARCH('ankieta ESG'!$G$187,BW1008)),MAX($BV$3:BV1007)+1,0)</f>
        <v>1005</v>
      </c>
      <c r="BW1008" s="134" t="s">
        <v>5008</v>
      </c>
      <c r="BX1008" s="98">
        <v>0</v>
      </c>
      <c r="BY1008" s="99" t="str">
        <f>IFERROR(VLOOKUP(ROWS($BW$4:BW1008),$BV$4:$BW$2337,2,0),"")</f>
        <v>Lubsza (pow. brzeski, woj. opolskie)</v>
      </c>
      <c r="BZ1008" s="98">
        <v>0</v>
      </c>
      <c r="CA1008" s="98">
        <f>IF(ISNUMBER(SEARCH('ankieta ESG'!$G$188,CB1008)),MAX($CA$3:CA1007)+1,0)</f>
        <v>1005</v>
      </c>
      <c r="CB1008" s="134" t="s">
        <v>5008</v>
      </c>
      <c r="CC1008" s="98">
        <v>0</v>
      </c>
      <c r="CD1008" s="99" t="str">
        <f>IFERROR(VLOOKUP(ROWS($CB$4:CB1008),$CA$4:$CB$2337,2,0),"")</f>
        <v>Lubsza (pow. brzeski, woj. opolskie)</v>
      </c>
      <c r="CE1008" s="98">
        <v>0</v>
      </c>
      <c r="CF1008" s="98">
        <f>IF(ISNUMBER(SEARCH('ankieta ESG'!$G$189,CG1008)),MAX($CF$3:CF1007)+1,0)</f>
        <v>1005</v>
      </c>
      <c r="CG1008" s="134" t="s">
        <v>5008</v>
      </c>
      <c r="CH1008" s="98">
        <v>0</v>
      </c>
      <c r="CI1008" s="99" t="str">
        <f>IFERROR(VLOOKUP(ROWS($CG$4:CG1008),$CF$4:$CG$2337,2,0),"")</f>
        <v>Lubsza (pow. brzeski, woj. opolskie)</v>
      </c>
      <c r="CJ1008" s="98">
        <v>0</v>
      </c>
    </row>
    <row r="1009" spans="2:88">
      <c r="B1009" s="98">
        <f>IF(ISNUMBER(SEARCH('ankieta ESG'!$E$11,C1009)),MAX(B$3:$B1008)+1,0)</f>
        <v>1006</v>
      </c>
      <c r="C1009" s="99" t="s">
        <v>1050</v>
      </c>
      <c r="D1009" s="98">
        <v>0</v>
      </c>
      <c r="E1009" s="99" t="str">
        <f>IFERROR(VLOOKUP(ROWS($C$4:C1009),$B$4:$C$1385,2,0),"")</f>
        <v>43.42.Z Wykonywanie pozostałych specjalistycznych robót budowlanych w zakresie budowy budynków (PKD 2025)</v>
      </c>
      <c r="F1009" s="98">
        <v>0</v>
      </c>
      <c r="AM1009" s="98">
        <f>IF(ISNUMBER(SEARCH('ankieta ESG'!$G$180,AN1009)),MAX(AM$3:$AM1008)+1,0)</f>
        <v>1006</v>
      </c>
      <c r="AN1009" s="134" t="s">
        <v>5009</v>
      </c>
      <c r="AO1009" s="98">
        <v>0</v>
      </c>
      <c r="AP1009" s="99" t="str">
        <f>IFERROR(VLOOKUP(ROWS($AN$4:AN1009),$AM$4:$AN$2337,2,0),"")</f>
        <v>Lubycza Królewska (pow. tomaszowski, woj. lubelskie)</v>
      </c>
      <c r="AQ1009" s="98">
        <v>0</v>
      </c>
      <c r="AR1009" s="98">
        <f>IF(ISNUMBER(SEARCH('ankieta ESG'!$G$181,AS1009)),MAX($AR$3:AR1008)+1,0)</f>
        <v>1006</v>
      </c>
      <c r="AS1009" s="134" t="s">
        <v>5009</v>
      </c>
      <c r="AT1009" s="98">
        <v>0</v>
      </c>
      <c r="AU1009" s="99" t="str">
        <f>IFERROR(VLOOKUP(ROWS($AS$4:AS1009),$AR$4:$AS$2337,2,0),"")</f>
        <v>Lubycza Królewska (pow. tomaszowski, woj. lubelskie)</v>
      </c>
      <c r="AV1009" s="98">
        <v>0</v>
      </c>
      <c r="AW1009" s="98">
        <f>IF(ISNUMBER(SEARCH('ankieta ESG'!$G$182,AX1009)),MAX($AW$3:AW1008)+1,0)</f>
        <v>1006</v>
      </c>
      <c r="AX1009" s="134" t="s">
        <v>5009</v>
      </c>
      <c r="AY1009" s="98">
        <v>0</v>
      </c>
      <c r="AZ1009" s="99" t="str">
        <f>IFERROR(VLOOKUP(ROWS($AX$4:AX1009),$AW$4:$AX$2337,2,0),"")</f>
        <v>Lubycza Królewska (pow. tomaszowski, woj. lubelskie)</v>
      </c>
      <c r="BA1009" s="98">
        <v>0</v>
      </c>
      <c r="BB1009" s="98">
        <f>IF(ISNUMBER(SEARCH('ankieta ESG'!$G$183,BC1009)),MAX($BB$3:BB1008)+1,0)</f>
        <v>1006</v>
      </c>
      <c r="BC1009" s="134" t="s">
        <v>5009</v>
      </c>
      <c r="BD1009" s="98">
        <v>0</v>
      </c>
      <c r="BE1009" s="99" t="str">
        <f>IFERROR(VLOOKUP(ROWS($BC$4:BC1009),$BB$4:$BC$2337,2,0),"")</f>
        <v>Lubycza Królewska (pow. tomaszowski, woj. lubelskie)</v>
      </c>
      <c r="BF1009" s="98">
        <v>0</v>
      </c>
      <c r="BG1009" s="98">
        <f>IF(ISNUMBER(SEARCH('ankieta ESG'!$G$184,BH1009)),MAX($BG$3:BG1008)+1,0)</f>
        <v>1006</v>
      </c>
      <c r="BH1009" s="134" t="s">
        <v>5009</v>
      </c>
      <c r="BI1009" s="98">
        <v>0</v>
      </c>
      <c r="BJ1009" s="99" t="str">
        <f>IFERROR(VLOOKUP(ROWS($BH$4:BH1009),$BG$4:$BH$2337,2,0),"")</f>
        <v>Lubycza Królewska (pow. tomaszowski, woj. lubelskie)</v>
      </c>
      <c r="BK1009" s="98">
        <v>0</v>
      </c>
      <c r="BL1009" s="98">
        <f>IF(ISNUMBER(SEARCH('ankieta ESG'!$G$185,BM1009)),MAX($BL$3:BL1008)+1,0)</f>
        <v>1006</v>
      </c>
      <c r="BM1009" s="134" t="s">
        <v>5009</v>
      </c>
      <c r="BN1009" s="98">
        <v>0</v>
      </c>
      <c r="BO1009" s="99" t="str">
        <f>IFERROR(VLOOKUP(ROWS($BM$4:BM1009),$BL$4:$BM$2337,2,0),"")</f>
        <v>Lubycza Królewska (pow. tomaszowski, woj. lubelskie)</v>
      </c>
      <c r="BP1009" s="98">
        <v>0</v>
      </c>
      <c r="BQ1009" s="98">
        <f>IF(ISNUMBER(SEARCH('ankieta ESG'!$G$186,BR1009)),MAX($BQ$3:BQ1008)+1,0)</f>
        <v>1006</v>
      </c>
      <c r="BR1009" s="134" t="s">
        <v>5009</v>
      </c>
      <c r="BS1009" s="98">
        <v>0</v>
      </c>
      <c r="BT1009" s="99" t="str">
        <f>IFERROR(VLOOKUP(ROWS($BR$4:BR1009),$BQ$4:$BR$2337,2,0),"")</f>
        <v>Lubycza Królewska (pow. tomaszowski, woj. lubelskie)</v>
      </c>
      <c r="BU1009" s="98">
        <v>0</v>
      </c>
      <c r="BV1009" s="98">
        <f>IF(ISNUMBER(SEARCH('ankieta ESG'!$G$187,BW1009)),MAX($BV$3:BV1008)+1,0)</f>
        <v>1006</v>
      </c>
      <c r="BW1009" s="134" t="s">
        <v>5009</v>
      </c>
      <c r="BX1009" s="98">
        <v>0</v>
      </c>
      <c r="BY1009" s="99" t="str">
        <f>IFERROR(VLOOKUP(ROWS($BW$4:BW1009),$BV$4:$BW$2337,2,0),"")</f>
        <v>Lubycza Królewska (pow. tomaszowski, woj. lubelskie)</v>
      </c>
      <c r="BZ1009" s="98">
        <v>0</v>
      </c>
      <c r="CA1009" s="98">
        <f>IF(ISNUMBER(SEARCH('ankieta ESG'!$G$188,CB1009)),MAX($CA$3:CA1008)+1,0)</f>
        <v>1006</v>
      </c>
      <c r="CB1009" s="134" t="s">
        <v>5009</v>
      </c>
      <c r="CC1009" s="98">
        <v>0</v>
      </c>
      <c r="CD1009" s="99" t="str">
        <f>IFERROR(VLOOKUP(ROWS($CB$4:CB1009),$CA$4:$CB$2337,2,0),"")</f>
        <v>Lubycza Królewska (pow. tomaszowski, woj. lubelskie)</v>
      </c>
      <c r="CE1009" s="98">
        <v>0</v>
      </c>
      <c r="CF1009" s="98">
        <f>IF(ISNUMBER(SEARCH('ankieta ESG'!$G$189,CG1009)),MAX($CF$3:CF1008)+1,0)</f>
        <v>1006</v>
      </c>
      <c r="CG1009" s="134" t="s">
        <v>5009</v>
      </c>
      <c r="CH1009" s="98">
        <v>0</v>
      </c>
      <c r="CI1009" s="99" t="str">
        <f>IFERROR(VLOOKUP(ROWS($CG$4:CG1009),$CF$4:$CG$2337,2,0),"")</f>
        <v>Lubycza Królewska (pow. tomaszowski, woj. lubelskie)</v>
      </c>
      <c r="CJ1009" s="98">
        <v>0</v>
      </c>
    </row>
    <row r="1010" spans="2:88">
      <c r="B1010" s="98">
        <f>IF(ISNUMBER(SEARCH('ankieta ESG'!$E$11,C1010)),MAX(B$3:$B1009)+1,0)</f>
        <v>1007</v>
      </c>
      <c r="C1010" s="99" t="s">
        <v>1051</v>
      </c>
      <c r="D1010" s="98">
        <v>0</v>
      </c>
      <c r="E1010" s="99" t="str">
        <f>IFERROR(VLOOKUP(ROWS($C$4:C1010),$B$4:$C$1385,2,0),"")</f>
        <v>43.50.Z Roboty budowlane specjalistyczne w zakresie inżynierii lądowej i wodnej (PKD 2025)</v>
      </c>
      <c r="F1010" s="98">
        <v>0</v>
      </c>
      <c r="AM1010" s="98">
        <f>IF(ISNUMBER(SEARCH('ankieta ESG'!$G$180,AN1010)),MAX(AM$3:$AM1009)+1,0)</f>
        <v>1007</v>
      </c>
      <c r="AN1010" s="134" t="s">
        <v>5010</v>
      </c>
      <c r="AO1010" s="98">
        <v>0</v>
      </c>
      <c r="AP1010" s="99" t="str">
        <f>IFERROR(VLOOKUP(ROWS($AN$4:AN1010),$AM$4:$AN$2337,2,0),"")</f>
        <v>Ludwin (pow. łęczyński, woj. lubelskie)</v>
      </c>
      <c r="AQ1010" s="98">
        <v>0</v>
      </c>
      <c r="AR1010" s="98">
        <f>IF(ISNUMBER(SEARCH('ankieta ESG'!$G$181,AS1010)),MAX($AR$3:AR1009)+1,0)</f>
        <v>1007</v>
      </c>
      <c r="AS1010" s="134" t="s">
        <v>5010</v>
      </c>
      <c r="AT1010" s="98">
        <v>0</v>
      </c>
      <c r="AU1010" s="99" t="str">
        <f>IFERROR(VLOOKUP(ROWS($AS$4:AS1010),$AR$4:$AS$2337,2,0),"")</f>
        <v>Ludwin (pow. łęczyński, woj. lubelskie)</v>
      </c>
      <c r="AV1010" s="98">
        <v>0</v>
      </c>
      <c r="AW1010" s="98">
        <f>IF(ISNUMBER(SEARCH('ankieta ESG'!$G$182,AX1010)),MAX($AW$3:AW1009)+1,0)</f>
        <v>1007</v>
      </c>
      <c r="AX1010" s="134" t="s">
        <v>5010</v>
      </c>
      <c r="AY1010" s="98">
        <v>0</v>
      </c>
      <c r="AZ1010" s="99" t="str">
        <f>IFERROR(VLOOKUP(ROWS($AX$4:AX1010),$AW$4:$AX$2337,2,0),"")</f>
        <v>Ludwin (pow. łęczyński, woj. lubelskie)</v>
      </c>
      <c r="BA1010" s="98">
        <v>0</v>
      </c>
      <c r="BB1010" s="98">
        <f>IF(ISNUMBER(SEARCH('ankieta ESG'!$G$183,BC1010)),MAX($BB$3:BB1009)+1,0)</f>
        <v>1007</v>
      </c>
      <c r="BC1010" s="134" t="s">
        <v>5010</v>
      </c>
      <c r="BD1010" s="98">
        <v>0</v>
      </c>
      <c r="BE1010" s="99" t="str">
        <f>IFERROR(VLOOKUP(ROWS($BC$4:BC1010),$BB$4:$BC$2337,2,0),"")</f>
        <v>Ludwin (pow. łęczyński, woj. lubelskie)</v>
      </c>
      <c r="BF1010" s="98">
        <v>0</v>
      </c>
      <c r="BG1010" s="98">
        <f>IF(ISNUMBER(SEARCH('ankieta ESG'!$G$184,BH1010)),MAX($BG$3:BG1009)+1,0)</f>
        <v>1007</v>
      </c>
      <c r="BH1010" s="134" t="s">
        <v>5010</v>
      </c>
      <c r="BI1010" s="98">
        <v>0</v>
      </c>
      <c r="BJ1010" s="99" t="str">
        <f>IFERROR(VLOOKUP(ROWS($BH$4:BH1010),$BG$4:$BH$2337,2,0),"")</f>
        <v>Ludwin (pow. łęczyński, woj. lubelskie)</v>
      </c>
      <c r="BK1010" s="98">
        <v>0</v>
      </c>
      <c r="BL1010" s="98">
        <f>IF(ISNUMBER(SEARCH('ankieta ESG'!$G$185,BM1010)),MAX($BL$3:BL1009)+1,0)</f>
        <v>1007</v>
      </c>
      <c r="BM1010" s="134" t="s">
        <v>5010</v>
      </c>
      <c r="BN1010" s="98">
        <v>0</v>
      </c>
      <c r="BO1010" s="99" t="str">
        <f>IFERROR(VLOOKUP(ROWS($BM$4:BM1010),$BL$4:$BM$2337,2,0),"")</f>
        <v>Ludwin (pow. łęczyński, woj. lubelskie)</v>
      </c>
      <c r="BP1010" s="98">
        <v>0</v>
      </c>
      <c r="BQ1010" s="98">
        <f>IF(ISNUMBER(SEARCH('ankieta ESG'!$G$186,BR1010)),MAX($BQ$3:BQ1009)+1,0)</f>
        <v>1007</v>
      </c>
      <c r="BR1010" s="134" t="s">
        <v>5010</v>
      </c>
      <c r="BS1010" s="98">
        <v>0</v>
      </c>
      <c r="BT1010" s="99" t="str">
        <f>IFERROR(VLOOKUP(ROWS($BR$4:BR1010),$BQ$4:$BR$2337,2,0),"")</f>
        <v>Ludwin (pow. łęczyński, woj. lubelskie)</v>
      </c>
      <c r="BU1010" s="98">
        <v>0</v>
      </c>
      <c r="BV1010" s="98">
        <f>IF(ISNUMBER(SEARCH('ankieta ESG'!$G$187,BW1010)),MAX($BV$3:BV1009)+1,0)</f>
        <v>1007</v>
      </c>
      <c r="BW1010" s="134" t="s">
        <v>5010</v>
      </c>
      <c r="BX1010" s="98">
        <v>0</v>
      </c>
      <c r="BY1010" s="99" t="str">
        <f>IFERROR(VLOOKUP(ROWS($BW$4:BW1010),$BV$4:$BW$2337,2,0),"")</f>
        <v>Ludwin (pow. łęczyński, woj. lubelskie)</v>
      </c>
      <c r="BZ1010" s="98">
        <v>0</v>
      </c>
      <c r="CA1010" s="98">
        <f>IF(ISNUMBER(SEARCH('ankieta ESG'!$G$188,CB1010)),MAX($CA$3:CA1009)+1,0)</f>
        <v>1007</v>
      </c>
      <c r="CB1010" s="134" t="s">
        <v>5010</v>
      </c>
      <c r="CC1010" s="98">
        <v>0</v>
      </c>
      <c r="CD1010" s="99" t="str">
        <f>IFERROR(VLOOKUP(ROWS($CB$4:CB1010),$CA$4:$CB$2337,2,0),"")</f>
        <v>Ludwin (pow. łęczyński, woj. lubelskie)</v>
      </c>
      <c r="CE1010" s="98">
        <v>0</v>
      </c>
      <c r="CF1010" s="98">
        <f>IF(ISNUMBER(SEARCH('ankieta ESG'!$G$189,CG1010)),MAX($CF$3:CF1009)+1,0)</f>
        <v>1007</v>
      </c>
      <c r="CG1010" s="134" t="s">
        <v>5010</v>
      </c>
      <c r="CH1010" s="98">
        <v>0</v>
      </c>
      <c r="CI1010" s="99" t="str">
        <f>IFERROR(VLOOKUP(ROWS($CG$4:CG1010),$CF$4:$CG$2337,2,0),"")</f>
        <v>Ludwin (pow. łęczyński, woj. lubelskie)</v>
      </c>
      <c r="CJ1010" s="98">
        <v>0</v>
      </c>
    </row>
    <row r="1011" spans="2:88">
      <c r="B1011" s="98">
        <f>IF(ISNUMBER(SEARCH('ankieta ESG'!$E$11,C1011)),MAX(B$3:$B1010)+1,0)</f>
        <v>1008</v>
      </c>
      <c r="C1011" s="99" t="s">
        <v>1052</v>
      </c>
      <c r="D1011" s="98">
        <v>0</v>
      </c>
      <c r="E1011" s="99" t="str">
        <f>IFERROR(VLOOKUP(ROWS($C$4:C1011),$B$4:$C$1385,2,0),"")</f>
        <v>43.60.Z Pośrednictwo w zakresie specjalistycznych usług budowlanych (PKD 2025)</v>
      </c>
      <c r="F1011" s="98">
        <v>0</v>
      </c>
      <c r="AM1011" s="98">
        <f>IF(ISNUMBER(SEARCH('ankieta ESG'!$G$180,AN1011)),MAX(AM$3:$AM1010)+1,0)</f>
        <v>1008</v>
      </c>
      <c r="AN1011" s="134" t="s">
        <v>5011</v>
      </c>
      <c r="AO1011" s="98">
        <v>0</v>
      </c>
      <c r="AP1011" s="99" t="str">
        <f>IFERROR(VLOOKUP(ROWS($AN$4:AN1011),$AM$4:$AN$2337,2,0),"")</f>
        <v>Lutocin (pow. żuromiński, woj. mazowieckie)</v>
      </c>
      <c r="AQ1011" s="98">
        <v>0</v>
      </c>
      <c r="AR1011" s="98">
        <f>IF(ISNUMBER(SEARCH('ankieta ESG'!$G$181,AS1011)),MAX($AR$3:AR1010)+1,0)</f>
        <v>1008</v>
      </c>
      <c r="AS1011" s="134" t="s">
        <v>5011</v>
      </c>
      <c r="AT1011" s="98">
        <v>0</v>
      </c>
      <c r="AU1011" s="99" t="str">
        <f>IFERROR(VLOOKUP(ROWS($AS$4:AS1011),$AR$4:$AS$2337,2,0),"")</f>
        <v>Lutocin (pow. żuromiński, woj. mazowieckie)</v>
      </c>
      <c r="AV1011" s="98">
        <v>0</v>
      </c>
      <c r="AW1011" s="98">
        <f>IF(ISNUMBER(SEARCH('ankieta ESG'!$G$182,AX1011)),MAX($AW$3:AW1010)+1,0)</f>
        <v>1008</v>
      </c>
      <c r="AX1011" s="134" t="s">
        <v>5011</v>
      </c>
      <c r="AY1011" s="98">
        <v>0</v>
      </c>
      <c r="AZ1011" s="99" t="str">
        <f>IFERROR(VLOOKUP(ROWS($AX$4:AX1011),$AW$4:$AX$2337,2,0),"")</f>
        <v>Lutocin (pow. żuromiński, woj. mazowieckie)</v>
      </c>
      <c r="BA1011" s="98">
        <v>0</v>
      </c>
      <c r="BB1011" s="98">
        <f>IF(ISNUMBER(SEARCH('ankieta ESG'!$G$183,BC1011)),MAX($BB$3:BB1010)+1,0)</f>
        <v>1008</v>
      </c>
      <c r="BC1011" s="134" t="s">
        <v>5011</v>
      </c>
      <c r="BD1011" s="98">
        <v>0</v>
      </c>
      <c r="BE1011" s="99" t="str">
        <f>IFERROR(VLOOKUP(ROWS($BC$4:BC1011),$BB$4:$BC$2337,2,0),"")</f>
        <v>Lutocin (pow. żuromiński, woj. mazowieckie)</v>
      </c>
      <c r="BF1011" s="98">
        <v>0</v>
      </c>
      <c r="BG1011" s="98">
        <f>IF(ISNUMBER(SEARCH('ankieta ESG'!$G$184,BH1011)),MAX($BG$3:BG1010)+1,0)</f>
        <v>1008</v>
      </c>
      <c r="BH1011" s="134" t="s">
        <v>5011</v>
      </c>
      <c r="BI1011" s="98">
        <v>0</v>
      </c>
      <c r="BJ1011" s="99" t="str">
        <f>IFERROR(VLOOKUP(ROWS($BH$4:BH1011),$BG$4:$BH$2337,2,0),"")</f>
        <v>Lutocin (pow. żuromiński, woj. mazowieckie)</v>
      </c>
      <c r="BK1011" s="98">
        <v>0</v>
      </c>
      <c r="BL1011" s="98">
        <f>IF(ISNUMBER(SEARCH('ankieta ESG'!$G$185,BM1011)),MAX($BL$3:BL1010)+1,0)</f>
        <v>1008</v>
      </c>
      <c r="BM1011" s="134" t="s">
        <v>5011</v>
      </c>
      <c r="BN1011" s="98">
        <v>0</v>
      </c>
      <c r="BO1011" s="99" t="str">
        <f>IFERROR(VLOOKUP(ROWS($BM$4:BM1011),$BL$4:$BM$2337,2,0),"")</f>
        <v>Lutocin (pow. żuromiński, woj. mazowieckie)</v>
      </c>
      <c r="BP1011" s="98">
        <v>0</v>
      </c>
      <c r="BQ1011" s="98">
        <f>IF(ISNUMBER(SEARCH('ankieta ESG'!$G$186,BR1011)),MAX($BQ$3:BQ1010)+1,0)</f>
        <v>1008</v>
      </c>
      <c r="BR1011" s="134" t="s">
        <v>5011</v>
      </c>
      <c r="BS1011" s="98">
        <v>0</v>
      </c>
      <c r="BT1011" s="99" t="str">
        <f>IFERROR(VLOOKUP(ROWS($BR$4:BR1011),$BQ$4:$BR$2337,2,0),"")</f>
        <v>Lutocin (pow. żuromiński, woj. mazowieckie)</v>
      </c>
      <c r="BU1011" s="98">
        <v>0</v>
      </c>
      <c r="BV1011" s="98">
        <f>IF(ISNUMBER(SEARCH('ankieta ESG'!$G$187,BW1011)),MAX($BV$3:BV1010)+1,0)</f>
        <v>1008</v>
      </c>
      <c r="BW1011" s="134" t="s">
        <v>5011</v>
      </c>
      <c r="BX1011" s="98">
        <v>0</v>
      </c>
      <c r="BY1011" s="99" t="str">
        <f>IFERROR(VLOOKUP(ROWS($BW$4:BW1011),$BV$4:$BW$2337,2,0),"")</f>
        <v>Lutocin (pow. żuromiński, woj. mazowieckie)</v>
      </c>
      <c r="BZ1011" s="98">
        <v>0</v>
      </c>
      <c r="CA1011" s="98">
        <f>IF(ISNUMBER(SEARCH('ankieta ESG'!$G$188,CB1011)),MAX($CA$3:CA1010)+1,0)</f>
        <v>1008</v>
      </c>
      <c r="CB1011" s="134" t="s">
        <v>5011</v>
      </c>
      <c r="CC1011" s="98">
        <v>0</v>
      </c>
      <c r="CD1011" s="99" t="str">
        <f>IFERROR(VLOOKUP(ROWS($CB$4:CB1011),$CA$4:$CB$2337,2,0),"")</f>
        <v>Lutocin (pow. żuromiński, woj. mazowieckie)</v>
      </c>
      <c r="CE1011" s="98">
        <v>0</v>
      </c>
      <c r="CF1011" s="98">
        <f>IF(ISNUMBER(SEARCH('ankieta ESG'!$G$189,CG1011)),MAX($CF$3:CF1010)+1,0)</f>
        <v>1008</v>
      </c>
      <c r="CG1011" s="134" t="s">
        <v>5011</v>
      </c>
      <c r="CH1011" s="98">
        <v>0</v>
      </c>
      <c r="CI1011" s="99" t="str">
        <f>IFERROR(VLOOKUP(ROWS($CG$4:CG1011),$CF$4:$CG$2337,2,0),"")</f>
        <v>Lutocin (pow. żuromiński, woj. mazowieckie)</v>
      </c>
      <c r="CJ1011" s="98">
        <v>0</v>
      </c>
    </row>
    <row r="1012" spans="2:88">
      <c r="B1012" s="98">
        <f>IF(ISNUMBER(SEARCH('ankieta ESG'!$E$11,C1012)),MAX(B$3:$B1011)+1,0)</f>
        <v>1009</v>
      </c>
      <c r="C1012" s="99" t="s">
        <v>1053</v>
      </c>
      <c r="D1012" s="98">
        <v>0</v>
      </c>
      <c r="E1012" s="99" t="str">
        <f>IFERROR(VLOOKUP(ROWS($C$4:C1012),$B$4:$C$1385,2,0),"")</f>
        <v>43.91.Z Roboty murarskie (PKD 2025)</v>
      </c>
      <c r="F1012" s="98">
        <v>0</v>
      </c>
      <c r="AM1012" s="98">
        <f>IF(ISNUMBER(SEARCH('ankieta ESG'!$G$180,AN1012)),MAX(AM$3:$AM1011)+1,0)</f>
        <v>1009</v>
      </c>
      <c r="AN1012" s="134" t="s">
        <v>5012</v>
      </c>
      <c r="AO1012" s="98">
        <v>0</v>
      </c>
      <c r="AP1012" s="99" t="str">
        <f>IFERROR(VLOOKUP(ROWS($AN$4:AN1012),$AM$4:$AN$2337,2,0),"")</f>
        <v>Lutomiersk (pow. pabianicki, woj. łódzkie)</v>
      </c>
      <c r="AQ1012" s="98">
        <v>0</v>
      </c>
      <c r="AR1012" s="98">
        <f>IF(ISNUMBER(SEARCH('ankieta ESG'!$G$181,AS1012)),MAX($AR$3:AR1011)+1,0)</f>
        <v>1009</v>
      </c>
      <c r="AS1012" s="134" t="s">
        <v>5012</v>
      </c>
      <c r="AT1012" s="98">
        <v>0</v>
      </c>
      <c r="AU1012" s="99" t="str">
        <f>IFERROR(VLOOKUP(ROWS($AS$4:AS1012),$AR$4:$AS$2337,2,0),"")</f>
        <v>Lutomiersk (pow. pabianicki, woj. łódzkie)</v>
      </c>
      <c r="AV1012" s="98">
        <v>0</v>
      </c>
      <c r="AW1012" s="98">
        <f>IF(ISNUMBER(SEARCH('ankieta ESG'!$G$182,AX1012)),MAX($AW$3:AW1011)+1,0)</f>
        <v>1009</v>
      </c>
      <c r="AX1012" s="134" t="s">
        <v>5012</v>
      </c>
      <c r="AY1012" s="98">
        <v>0</v>
      </c>
      <c r="AZ1012" s="99" t="str">
        <f>IFERROR(VLOOKUP(ROWS($AX$4:AX1012),$AW$4:$AX$2337,2,0),"")</f>
        <v>Lutomiersk (pow. pabianicki, woj. łódzkie)</v>
      </c>
      <c r="BA1012" s="98">
        <v>0</v>
      </c>
      <c r="BB1012" s="98">
        <f>IF(ISNUMBER(SEARCH('ankieta ESG'!$G$183,BC1012)),MAX($BB$3:BB1011)+1,0)</f>
        <v>1009</v>
      </c>
      <c r="BC1012" s="134" t="s">
        <v>5012</v>
      </c>
      <c r="BD1012" s="98">
        <v>0</v>
      </c>
      <c r="BE1012" s="99" t="str">
        <f>IFERROR(VLOOKUP(ROWS($BC$4:BC1012),$BB$4:$BC$2337,2,0),"")</f>
        <v>Lutomiersk (pow. pabianicki, woj. łódzkie)</v>
      </c>
      <c r="BF1012" s="98">
        <v>0</v>
      </c>
      <c r="BG1012" s="98">
        <f>IF(ISNUMBER(SEARCH('ankieta ESG'!$G$184,BH1012)),MAX($BG$3:BG1011)+1,0)</f>
        <v>1009</v>
      </c>
      <c r="BH1012" s="134" t="s">
        <v>5012</v>
      </c>
      <c r="BI1012" s="98">
        <v>0</v>
      </c>
      <c r="BJ1012" s="99" t="str">
        <f>IFERROR(VLOOKUP(ROWS($BH$4:BH1012),$BG$4:$BH$2337,2,0),"")</f>
        <v>Lutomiersk (pow. pabianicki, woj. łódzkie)</v>
      </c>
      <c r="BK1012" s="98">
        <v>0</v>
      </c>
      <c r="BL1012" s="98">
        <f>IF(ISNUMBER(SEARCH('ankieta ESG'!$G$185,BM1012)),MAX($BL$3:BL1011)+1,0)</f>
        <v>1009</v>
      </c>
      <c r="BM1012" s="134" t="s">
        <v>5012</v>
      </c>
      <c r="BN1012" s="98">
        <v>0</v>
      </c>
      <c r="BO1012" s="99" t="str">
        <f>IFERROR(VLOOKUP(ROWS($BM$4:BM1012),$BL$4:$BM$2337,2,0),"")</f>
        <v>Lutomiersk (pow. pabianicki, woj. łódzkie)</v>
      </c>
      <c r="BP1012" s="98">
        <v>0</v>
      </c>
      <c r="BQ1012" s="98">
        <f>IF(ISNUMBER(SEARCH('ankieta ESG'!$G$186,BR1012)),MAX($BQ$3:BQ1011)+1,0)</f>
        <v>1009</v>
      </c>
      <c r="BR1012" s="134" t="s">
        <v>5012</v>
      </c>
      <c r="BS1012" s="98">
        <v>0</v>
      </c>
      <c r="BT1012" s="99" t="str">
        <f>IFERROR(VLOOKUP(ROWS($BR$4:BR1012),$BQ$4:$BR$2337,2,0),"")</f>
        <v>Lutomiersk (pow. pabianicki, woj. łódzkie)</v>
      </c>
      <c r="BU1012" s="98">
        <v>0</v>
      </c>
      <c r="BV1012" s="98">
        <f>IF(ISNUMBER(SEARCH('ankieta ESG'!$G$187,BW1012)),MAX($BV$3:BV1011)+1,0)</f>
        <v>1009</v>
      </c>
      <c r="BW1012" s="134" t="s">
        <v>5012</v>
      </c>
      <c r="BX1012" s="98">
        <v>0</v>
      </c>
      <c r="BY1012" s="99" t="str">
        <f>IFERROR(VLOOKUP(ROWS($BW$4:BW1012),$BV$4:$BW$2337,2,0),"")</f>
        <v>Lutomiersk (pow. pabianicki, woj. łódzkie)</v>
      </c>
      <c r="BZ1012" s="98">
        <v>0</v>
      </c>
      <c r="CA1012" s="98">
        <f>IF(ISNUMBER(SEARCH('ankieta ESG'!$G$188,CB1012)),MAX($CA$3:CA1011)+1,0)</f>
        <v>1009</v>
      </c>
      <c r="CB1012" s="134" t="s">
        <v>5012</v>
      </c>
      <c r="CC1012" s="98">
        <v>0</v>
      </c>
      <c r="CD1012" s="99" t="str">
        <f>IFERROR(VLOOKUP(ROWS($CB$4:CB1012),$CA$4:$CB$2337,2,0),"")</f>
        <v>Lutomiersk (pow. pabianicki, woj. łódzkie)</v>
      </c>
      <c r="CE1012" s="98">
        <v>0</v>
      </c>
      <c r="CF1012" s="98">
        <f>IF(ISNUMBER(SEARCH('ankieta ESG'!$G$189,CG1012)),MAX($CF$3:CF1011)+1,0)</f>
        <v>1009</v>
      </c>
      <c r="CG1012" s="134" t="s">
        <v>5012</v>
      </c>
      <c r="CH1012" s="98">
        <v>0</v>
      </c>
      <c r="CI1012" s="99" t="str">
        <f>IFERROR(VLOOKUP(ROWS($CG$4:CG1012),$CF$4:$CG$2337,2,0),"")</f>
        <v>Lutomiersk (pow. pabianicki, woj. łódzkie)</v>
      </c>
      <c r="CJ1012" s="98">
        <v>0</v>
      </c>
    </row>
    <row r="1013" spans="2:88">
      <c r="B1013" s="98">
        <f>IF(ISNUMBER(SEARCH('ankieta ESG'!$E$11,C1013)),MAX(B$3:$B1012)+1,0)</f>
        <v>1010</v>
      </c>
      <c r="C1013" s="99" t="s">
        <v>1054</v>
      </c>
      <c r="D1013" s="98">
        <v>0</v>
      </c>
      <c r="E1013" s="99" t="str">
        <f>IFERROR(VLOOKUP(ROWS($C$4:C1013),$B$4:$C$1385,2,0),"")</f>
        <v>43.99.Z Pozostałe specjalistyczne roboty budowlane, gdzie indziej niesklasyfikowane (PKD 2025)</v>
      </c>
      <c r="F1013" s="98">
        <v>0</v>
      </c>
      <c r="AM1013" s="98">
        <f>IF(ISNUMBER(SEARCH('ankieta ESG'!$G$180,AN1013)),MAX(AM$3:$AM1012)+1,0)</f>
        <v>1010</v>
      </c>
      <c r="AN1013" s="134" t="s">
        <v>5013</v>
      </c>
      <c r="AO1013" s="98">
        <v>0</v>
      </c>
      <c r="AP1013" s="99" t="str">
        <f>IFERROR(VLOOKUP(ROWS($AN$4:AN1013),$AM$4:$AN$2337,2,0),"")</f>
        <v>Lutowiska (pow. bieszczadzki, woj. podkarpackie)</v>
      </c>
      <c r="AQ1013" s="98">
        <v>0</v>
      </c>
      <c r="AR1013" s="98">
        <f>IF(ISNUMBER(SEARCH('ankieta ESG'!$G$181,AS1013)),MAX($AR$3:AR1012)+1,0)</f>
        <v>1010</v>
      </c>
      <c r="AS1013" s="134" t="s">
        <v>5013</v>
      </c>
      <c r="AT1013" s="98">
        <v>0</v>
      </c>
      <c r="AU1013" s="99" t="str">
        <f>IFERROR(VLOOKUP(ROWS($AS$4:AS1013),$AR$4:$AS$2337,2,0),"")</f>
        <v>Lutowiska (pow. bieszczadzki, woj. podkarpackie)</v>
      </c>
      <c r="AV1013" s="98">
        <v>0</v>
      </c>
      <c r="AW1013" s="98">
        <f>IF(ISNUMBER(SEARCH('ankieta ESG'!$G$182,AX1013)),MAX($AW$3:AW1012)+1,0)</f>
        <v>1010</v>
      </c>
      <c r="AX1013" s="134" t="s">
        <v>5013</v>
      </c>
      <c r="AY1013" s="98">
        <v>0</v>
      </c>
      <c r="AZ1013" s="99" t="str">
        <f>IFERROR(VLOOKUP(ROWS($AX$4:AX1013),$AW$4:$AX$2337,2,0),"")</f>
        <v>Lutowiska (pow. bieszczadzki, woj. podkarpackie)</v>
      </c>
      <c r="BA1013" s="98">
        <v>0</v>
      </c>
      <c r="BB1013" s="98">
        <f>IF(ISNUMBER(SEARCH('ankieta ESG'!$G$183,BC1013)),MAX($BB$3:BB1012)+1,0)</f>
        <v>1010</v>
      </c>
      <c r="BC1013" s="134" t="s">
        <v>5013</v>
      </c>
      <c r="BD1013" s="98">
        <v>0</v>
      </c>
      <c r="BE1013" s="99" t="str">
        <f>IFERROR(VLOOKUP(ROWS($BC$4:BC1013),$BB$4:$BC$2337,2,0),"")</f>
        <v>Lutowiska (pow. bieszczadzki, woj. podkarpackie)</v>
      </c>
      <c r="BF1013" s="98">
        <v>0</v>
      </c>
      <c r="BG1013" s="98">
        <f>IF(ISNUMBER(SEARCH('ankieta ESG'!$G$184,BH1013)),MAX($BG$3:BG1012)+1,0)</f>
        <v>1010</v>
      </c>
      <c r="BH1013" s="134" t="s">
        <v>5013</v>
      </c>
      <c r="BI1013" s="98">
        <v>0</v>
      </c>
      <c r="BJ1013" s="99" t="str">
        <f>IFERROR(VLOOKUP(ROWS($BH$4:BH1013),$BG$4:$BH$2337,2,0),"")</f>
        <v>Lutowiska (pow. bieszczadzki, woj. podkarpackie)</v>
      </c>
      <c r="BK1013" s="98">
        <v>0</v>
      </c>
      <c r="BL1013" s="98">
        <f>IF(ISNUMBER(SEARCH('ankieta ESG'!$G$185,BM1013)),MAX($BL$3:BL1012)+1,0)</f>
        <v>1010</v>
      </c>
      <c r="BM1013" s="134" t="s">
        <v>5013</v>
      </c>
      <c r="BN1013" s="98">
        <v>0</v>
      </c>
      <c r="BO1013" s="99" t="str">
        <f>IFERROR(VLOOKUP(ROWS($BM$4:BM1013),$BL$4:$BM$2337,2,0),"")</f>
        <v>Lutowiska (pow. bieszczadzki, woj. podkarpackie)</v>
      </c>
      <c r="BP1013" s="98">
        <v>0</v>
      </c>
      <c r="BQ1013" s="98">
        <f>IF(ISNUMBER(SEARCH('ankieta ESG'!$G$186,BR1013)),MAX($BQ$3:BQ1012)+1,0)</f>
        <v>1010</v>
      </c>
      <c r="BR1013" s="134" t="s">
        <v>5013</v>
      </c>
      <c r="BS1013" s="98">
        <v>0</v>
      </c>
      <c r="BT1013" s="99" t="str">
        <f>IFERROR(VLOOKUP(ROWS($BR$4:BR1013),$BQ$4:$BR$2337,2,0),"")</f>
        <v>Lutowiska (pow. bieszczadzki, woj. podkarpackie)</v>
      </c>
      <c r="BU1013" s="98">
        <v>0</v>
      </c>
      <c r="BV1013" s="98">
        <f>IF(ISNUMBER(SEARCH('ankieta ESG'!$G$187,BW1013)),MAX($BV$3:BV1012)+1,0)</f>
        <v>1010</v>
      </c>
      <c r="BW1013" s="134" t="s">
        <v>5013</v>
      </c>
      <c r="BX1013" s="98">
        <v>0</v>
      </c>
      <c r="BY1013" s="99" t="str">
        <f>IFERROR(VLOOKUP(ROWS($BW$4:BW1013),$BV$4:$BW$2337,2,0),"")</f>
        <v>Lutowiska (pow. bieszczadzki, woj. podkarpackie)</v>
      </c>
      <c r="BZ1013" s="98">
        <v>0</v>
      </c>
      <c r="CA1013" s="98">
        <f>IF(ISNUMBER(SEARCH('ankieta ESG'!$G$188,CB1013)),MAX($CA$3:CA1012)+1,0)</f>
        <v>1010</v>
      </c>
      <c r="CB1013" s="134" t="s">
        <v>5013</v>
      </c>
      <c r="CC1013" s="98">
        <v>0</v>
      </c>
      <c r="CD1013" s="99" t="str">
        <f>IFERROR(VLOOKUP(ROWS($CB$4:CB1013),$CA$4:$CB$2337,2,0),"")</f>
        <v>Lutowiska (pow. bieszczadzki, woj. podkarpackie)</v>
      </c>
      <c r="CE1013" s="98">
        <v>0</v>
      </c>
      <c r="CF1013" s="98">
        <f>IF(ISNUMBER(SEARCH('ankieta ESG'!$G$189,CG1013)),MAX($CF$3:CF1012)+1,0)</f>
        <v>1010</v>
      </c>
      <c r="CG1013" s="134" t="s">
        <v>5013</v>
      </c>
      <c r="CH1013" s="98">
        <v>0</v>
      </c>
      <c r="CI1013" s="99" t="str">
        <f>IFERROR(VLOOKUP(ROWS($CG$4:CG1013),$CF$4:$CG$2337,2,0),"")</f>
        <v>Lutowiska (pow. bieszczadzki, woj. podkarpackie)</v>
      </c>
      <c r="CJ1013" s="98">
        <v>0</v>
      </c>
    </row>
    <row r="1014" spans="2:88">
      <c r="B1014" s="98">
        <f>IF(ISNUMBER(SEARCH('ankieta ESG'!$E$11,C1014)),MAX(B$3:$B1013)+1,0)</f>
        <v>1011</v>
      </c>
      <c r="C1014" s="99" t="s">
        <v>1055</v>
      </c>
      <c r="D1014" s="98">
        <v>0</v>
      </c>
      <c r="E1014" s="99" t="str">
        <f>IFERROR(VLOOKUP(ROWS($C$4:C1014),$B$4:$C$1385,2,0),"")</f>
        <v>46.11.A Działalność agentów zajmujących się sprzedażą hurtową zbóż i nasion oleistych (PKD 2025)</v>
      </c>
      <c r="F1014" s="98">
        <v>0</v>
      </c>
      <c r="AM1014" s="98">
        <f>IF(ISNUMBER(SEARCH('ankieta ESG'!$G$180,AN1014)),MAX(AM$3:$AM1013)+1,0)</f>
        <v>1011</v>
      </c>
      <c r="AN1014" s="134" t="s">
        <v>5014</v>
      </c>
      <c r="AO1014" s="98">
        <v>0</v>
      </c>
      <c r="AP1014" s="99" t="str">
        <f>IFERROR(VLOOKUP(ROWS($AN$4:AN1014),$AM$4:$AN$2337,2,0),"")</f>
        <v>Lututów (pow. wieruszowski, woj. łódzkie)</v>
      </c>
      <c r="AQ1014" s="98">
        <v>0</v>
      </c>
      <c r="AR1014" s="98">
        <f>IF(ISNUMBER(SEARCH('ankieta ESG'!$G$181,AS1014)),MAX($AR$3:AR1013)+1,0)</f>
        <v>1011</v>
      </c>
      <c r="AS1014" s="134" t="s">
        <v>5014</v>
      </c>
      <c r="AT1014" s="98">
        <v>0</v>
      </c>
      <c r="AU1014" s="99" t="str">
        <f>IFERROR(VLOOKUP(ROWS($AS$4:AS1014),$AR$4:$AS$2337,2,0),"")</f>
        <v>Lututów (pow. wieruszowski, woj. łódzkie)</v>
      </c>
      <c r="AV1014" s="98">
        <v>0</v>
      </c>
      <c r="AW1014" s="98">
        <f>IF(ISNUMBER(SEARCH('ankieta ESG'!$G$182,AX1014)),MAX($AW$3:AW1013)+1,0)</f>
        <v>1011</v>
      </c>
      <c r="AX1014" s="134" t="s">
        <v>5014</v>
      </c>
      <c r="AY1014" s="98">
        <v>0</v>
      </c>
      <c r="AZ1014" s="99" t="str">
        <f>IFERROR(VLOOKUP(ROWS($AX$4:AX1014),$AW$4:$AX$2337,2,0),"")</f>
        <v>Lututów (pow. wieruszowski, woj. łódzkie)</v>
      </c>
      <c r="BA1014" s="98">
        <v>0</v>
      </c>
      <c r="BB1014" s="98">
        <f>IF(ISNUMBER(SEARCH('ankieta ESG'!$G$183,BC1014)),MAX($BB$3:BB1013)+1,0)</f>
        <v>1011</v>
      </c>
      <c r="BC1014" s="134" t="s">
        <v>5014</v>
      </c>
      <c r="BD1014" s="98">
        <v>0</v>
      </c>
      <c r="BE1014" s="99" t="str">
        <f>IFERROR(VLOOKUP(ROWS($BC$4:BC1014),$BB$4:$BC$2337,2,0),"")</f>
        <v>Lututów (pow. wieruszowski, woj. łódzkie)</v>
      </c>
      <c r="BF1014" s="98">
        <v>0</v>
      </c>
      <c r="BG1014" s="98">
        <f>IF(ISNUMBER(SEARCH('ankieta ESG'!$G$184,BH1014)),MAX($BG$3:BG1013)+1,0)</f>
        <v>1011</v>
      </c>
      <c r="BH1014" s="134" t="s">
        <v>5014</v>
      </c>
      <c r="BI1014" s="98">
        <v>0</v>
      </c>
      <c r="BJ1014" s="99" t="str">
        <f>IFERROR(VLOOKUP(ROWS($BH$4:BH1014),$BG$4:$BH$2337,2,0),"")</f>
        <v>Lututów (pow. wieruszowski, woj. łódzkie)</v>
      </c>
      <c r="BK1014" s="98">
        <v>0</v>
      </c>
      <c r="BL1014" s="98">
        <f>IF(ISNUMBER(SEARCH('ankieta ESG'!$G$185,BM1014)),MAX($BL$3:BL1013)+1,0)</f>
        <v>1011</v>
      </c>
      <c r="BM1014" s="134" t="s">
        <v>5014</v>
      </c>
      <c r="BN1014" s="98">
        <v>0</v>
      </c>
      <c r="BO1014" s="99" t="str">
        <f>IFERROR(VLOOKUP(ROWS($BM$4:BM1014),$BL$4:$BM$2337,2,0),"")</f>
        <v>Lututów (pow. wieruszowski, woj. łódzkie)</v>
      </c>
      <c r="BP1014" s="98">
        <v>0</v>
      </c>
      <c r="BQ1014" s="98">
        <f>IF(ISNUMBER(SEARCH('ankieta ESG'!$G$186,BR1014)),MAX($BQ$3:BQ1013)+1,0)</f>
        <v>1011</v>
      </c>
      <c r="BR1014" s="134" t="s">
        <v>5014</v>
      </c>
      <c r="BS1014" s="98">
        <v>0</v>
      </c>
      <c r="BT1014" s="99" t="str">
        <f>IFERROR(VLOOKUP(ROWS($BR$4:BR1014),$BQ$4:$BR$2337,2,0),"")</f>
        <v>Lututów (pow. wieruszowski, woj. łódzkie)</v>
      </c>
      <c r="BU1014" s="98">
        <v>0</v>
      </c>
      <c r="BV1014" s="98">
        <f>IF(ISNUMBER(SEARCH('ankieta ESG'!$G$187,BW1014)),MAX($BV$3:BV1013)+1,0)</f>
        <v>1011</v>
      </c>
      <c r="BW1014" s="134" t="s">
        <v>5014</v>
      </c>
      <c r="BX1014" s="98">
        <v>0</v>
      </c>
      <c r="BY1014" s="99" t="str">
        <f>IFERROR(VLOOKUP(ROWS($BW$4:BW1014),$BV$4:$BW$2337,2,0),"")</f>
        <v>Lututów (pow. wieruszowski, woj. łódzkie)</v>
      </c>
      <c r="BZ1014" s="98">
        <v>0</v>
      </c>
      <c r="CA1014" s="98">
        <f>IF(ISNUMBER(SEARCH('ankieta ESG'!$G$188,CB1014)),MAX($CA$3:CA1013)+1,0)</f>
        <v>1011</v>
      </c>
      <c r="CB1014" s="134" t="s">
        <v>5014</v>
      </c>
      <c r="CC1014" s="98">
        <v>0</v>
      </c>
      <c r="CD1014" s="99" t="str">
        <f>IFERROR(VLOOKUP(ROWS($CB$4:CB1014),$CA$4:$CB$2337,2,0),"")</f>
        <v>Lututów (pow. wieruszowski, woj. łódzkie)</v>
      </c>
      <c r="CE1014" s="98">
        <v>0</v>
      </c>
      <c r="CF1014" s="98">
        <f>IF(ISNUMBER(SEARCH('ankieta ESG'!$G$189,CG1014)),MAX($CF$3:CF1013)+1,0)</f>
        <v>1011</v>
      </c>
      <c r="CG1014" s="134" t="s">
        <v>5014</v>
      </c>
      <c r="CH1014" s="98">
        <v>0</v>
      </c>
      <c r="CI1014" s="99" t="str">
        <f>IFERROR(VLOOKUP(ROWS($CG$4:CG1014),$CF$4:$CG$2337,2,0),"")</f>
        <v>Lututów (pow. wieruszowski, woj. łódzkie)</v>
      </c>
      <c r="CJ1014" s="98">
        <v>0</v>
      </c>
    </row>
    <row r="1015" spans="2:88">
      <c r="B1015" s="98">
        <f>IF(ISNUMBER(SEARCH('ankieta ESG'!$E$11,C1015)),MAX(B$3:$B1014)+1,0)</f>
        <v>1012</v>
      </c>
      <c r="C1015" s="99" t="s">
        <v>1056</v>
      </c>
      <c r="D1015" s="98">
        <v>0</v>
      </c>
      <c r="E1015" s="99" t="str">
        <f>IFERROR(VLOOKUP(ROWS($C$4:C1015),$B$4:$C$1385,2,0),"")</f>
        <v>46.11.B Działalność agentów zajmujących się sprzedażą hurtową pozostałych płodów rolnych, żywych zwierząt, surowców dla przemysłu tekstylnego i półproduktów (PKD 2025)</v>
      </c>
      <c r="F1015" s="98">
        <v>0</v>
      </c>
      <c r="AM1015" s="98">
        <f>IF(ISNUMBER(SEARCH('ankieta ESG'!$G$180,AN1015)),MAX(AM$3:$AM1014)+1,0)</f>
        <v>1012</v>
      </c>
      <c r="AN1015" s="134" t="s">
        <v>5015</v>
      </c>
      <c r="AO1015" s="98">
        <v>0</v>
      </c>
      <c r="AP1015" s="99" t="str">
        <f>IFERROR(VLOOKUP(ROWS($AN$4:AN1015),$AM$4:$AN$2337,2,0),"")</f>
        <v>Luzino (pow. wejherowski, woj. pomorskie)</v>
      </c>
      <c r="AQ1015" s="98">
        <v>0</v>
      </c>
      <c r="AR1015" s="98">
        <f>IF(ISNUMBER(SEARCH('ankieta ESG'!$G$181,AS1015)),MAX($AR$3:AR1014)+1,0)</f>
        <v>1012</v>
      </c>
      <c r="AS1015" s="134" t="s">
        <v>5015</v>
      </c>
      <c r="AT1015" s="98">
        <v>0</v>
      </c>
      <c r="AU1015" s="99" t="str">
        <f>IFERROR(VLOOKUP(ROWS($AS$4:AS1015),$AR$4:$AS$2337,2,0),"")</f>
        <v>Luzino (pow. wejherowski, woj. pomorskie)</v>
      </c>
      <c r="AV1015" s="98">
        <v>0</v>
      </c>
      <c r="AW1015" s="98">
        <f>IF(ISNUMBER(SEARCH('ankieta ESG'!$G$182,AX1015)),MAX($AW$3:AW1014)+1,0)</f>
        <v>1012</v>
      </c>
      <c r="AX1015" s="134" t="s">
        <v>5015</v>
      </c>
      <c r="AY1015" s="98">
        <v>0</v>
      </c>
      <c r="AZ1015" s="99" t="str">
        <f>IFERROR(VLOOKUP(ROWS($AX$4:AX1015),$AW$4:$AX$2337,2,0),"")</f>
        <v>Luzino (pow. wejherowski, woj. pomorskie)</v>
      </c>
      <c r="BA1015" s="98">
        <v>0</v>
      </c>
      <c r="BB1015" s="98">
        <f>IF(ISNUMBER(SEARCH('ankieta ESG'!$G$183,BC1015)),MAX($BB$3:BB1014)+1,0)</f>
        <v>1012</v>
      </c>
      <c r="BC1015" s="134" t="s">
        <v>5015</v>
      </c>
      <c r="BD1015" s="98">
        <v>0</v>
      </c>
      <c r="BE1015" s="99" t="str">
        <f>IFERROR(VLOOKUP(ROWS($BC$4:BC1015),$BB$4:$BC$2337,2,0),"")</f>
        <v>Luzino (pow. wejherowski, woj. pomorskie)</v>
      </c>
      <c r="BF1015" s="98">
        <v>0</v>
      </c>
      <c r="BG1015" s="98">
        <f>IF(ISNUMBER(SEARCH('ankieta ESG'!$G$184,BH1015)),MAX($BG$3:BG1014)+1,0)</f>
        <v>1012</v>
      </c>
      <c r="BH1015" s="134" t="s">
        <v>5015</v>
      </c>
      <c r="BI1015" s="98">
        <v>0</v>
      </c>
      <c r="BJ1015" s="99" t="str">
        <f>IFERROR(VLOOKUP(ROWS($BH$4:BH1015),$BG$4:$BH$2337,2,0),"")</f>
        <v>Luzino (pow. wejherowski, woj. pomorskie)</v>
      </c>
      <c r="BK1015" s="98">
        <v>0</v>
      </c>
      <c r="BL1015" s="98">
        <f>IF(ISNUMBER(SEARCH('ankieta ESG'!$G$185,BM1015)),MAX($BL$3:BL1014)+1,0)</f>
        <v>1012</v>
      </c>
      <c r="BM1015" s="134" t="s">
        <v>5015</v>
      </c>
      <c r="BN1015" s="98">
        <v>0</v>
      </c>
      <c r="BO1015" s="99" t="str">
        <f>IFERROR(VLOOKUP(ROWS($BM$4:BM1015),$BL$4:$BM$2337,2,0),"")</f>
        <v>Luzino (pow. wejherowski, woj. pomorskie)</v>
      </c>
      <c r="BP1015" s="98">
        <v>0</v>
      </c>
      <c r="BQ1015" s="98">
        <f>IF(ISNUMBER(SEARCH('ankieta ESG'!$G$186,BR1015)),MAX($BQ$3:BQ1014)+1,0)</f>
        <v>1012</v>
      </c>
      <c r="BR1015" s="134" t="s">
        <v>5015</v>
      </c>
      <c r="BS1015" s="98">
        <v>0</v>
      </c>
      <c r="BT1015" s="99" t="str">
        <f>IFERROR(VLOOKUP(ROWS($BR$4:BR1015),$BQ$4:$BR$2337,2,0),"")</f>
        <v>Luzino (pow. wejherowski, woj. pomorskie)</v>
      </c>
      <c r="BU1015" s="98">
        <v>0</v>
      </c>
      <c r="BV1015" s="98">
        <f>IF(ISNUMBER(SEARCH('ankieta ESG'!$G$187,BW1015)),MAX($BV$3:BV1014)+1,0)</f>
        <v>1012</v>
      </c>
      <c r="BW1015" s="134" t="s">
        <v>5015</v>
      </c>
      <c r="BX1015" s="98">
        <v>0</v>
      </c>
      <c r="BY1015" s="99" t="str">
        <f>IFERROR(VLOOKUP(ROWS($BW$4:BW1015),$BV$4:$BW$2337,2,0),"")</f>
        <v>Luzino (pow. wejherowski, woj. pomorskie)</v>
      </c>
      <c r="BZ1015" s="98">
        <v>0</v>
      </c>
      <c r="CA1015" s="98">
        <f>IF(ISNUMBER(SEARCH('ankieta ESG'!$G$188,CB1015)),MAX($CA$3:CA1014)+1,0)</f>
        <v>1012</v>
      </c>
      <c r="CB1015" s="134" t="s">
        <v>5015</v>
      </c>
      <c r="CC1015" s="98">
        <v>0</v>
      </c>
      <c r="CD1015" s="99" t="str">
        <f>IFERROR(VLOOKUP(ROWS($CB$4:CB1015),$CA$4:$CB$2337,2,0),"")</f>
        <v>Luzino (pow. wejherowski, woj. pomorskie)</v>
      </c>
      <c r="CE1015" s="98">
        <v>0</v>
      </c>
      <c r="CF1015" s="98">
        <f>IF(ISNUMBER(SEARCH('ankieta ESG'!$G$189,CG1015)),MAX($CF$3:CF1014)+1,0)</f>
        <v>1012</v>
      </c>
      <c r="CG1015" s="134" t="s">
        <v>5015</v>
      </c>
      <c r="CH1015" s="98">
        <v>0</v>
      </c>
      <c r="CI1015" s="99" t="str">
        <f>IFERROR(VLOOKUP(ROWS($CG$4:CG1015),$CF$4:$CG$2337,2,0),"")</f>
        <v>Luzino (pow. wejherowski, woj. pomorskie)</v>
      </c>
      <c r="CJ1015" s="98">
        <v>0</v>
      </c>
    </row>
    <row r="1016" spans="2:88">
      <c r="B1016" s="98">
        <f>IF(ISNUMBER(SEARCH('ankieta ESG'!$E$11,C1016)),MAX(B$3:$B1015)+1,0)</f>
        <v>1013</v>
      </c>
      <c r="C1016" s="99" t="s">
        <v>1057</v>
      </c>
      <c r="D1016" s="98">
        <v>0</v>
      </c>
      <c r="E1016" s="99" t="str">
        <f>IFERROR(VLOOKUP(ROWS($C$4:C1016),$B$4:$C$1385,2,0),"")</f>
        <v>46.12.Z Działalność agentów zajmujących się sprzedażą hurtową paliw, rud, metali i chemikaliów przemysłowych (PKD 2025)</v>
      </c>
      <c r="F1016" s="98">
        <v>0</v>
      </c>
      <c r="AM1016" s="98">
        <f>IF(ISNUMBER(SEARCH('ankieta ESG'!$G$180,AN1016)),MAX(AM$3:$AM1015)+1,0)</f>
        <v>1013</v>
      </c>
      <c r="AN1016" s="134" t="s">
        <v>5016</v>
      </c>
      <c r="AO1016" s="98">
        <v>0</v>
      </c>
      <c r="AP1016" s="99" t="str">
        <f>IFERROR(VLOOKUP(ROWS($AN$4:AN1016),$AM$4:$AN$2337,2,0),"")</f>
        <v>Lwówek (pow. nowotomyski, woj. wielkopolskie)</v>
      </c>
      <c r="AQ1016" s="98">
        <v>0</v>
      </c>
      <c r="AR1016" s="98">
        <f>IF(ISNUMBER(SEARCH('ankieta ESG'!$G$181,AS1016)),MAX($AR$3:AR1015)+1,0)</f>
        <v>1013</v>
      </c>
      <c r="AS1016" s="134" t="s">
        <v>5016</v>
      </c>
      <c r="AT1016" s="98">
        <v>0</v>
      </c>
      <c r="AU1016" s="99" t="str">
        <f>IFERROR(VLOOKUP(ROWS($AS$4:AS1016),$AR$4:$AS$2337,2,0),"")</f>
        <v>Lwówek (pow. nowotomyski, woj. wielkopolskie)</v>
      </c>
      <c r="AV1016" s="98">
        <v>0</v>
      </c>
      <c r="AW1016" s="98">
        <f>IF(ISNUMBER(SEARCH('ankieta ESG'!$G$182,AX1016)),MAX($AW$3:AW1015)+1,0)</f>
        <v>1013</v>
      </c>
      <c r="AX1016" s="134" t="s">
        <v>5016</v>
      </c>
      <c r="AY1016" s="98">
        <v>0</v>
      </c>
      <c r="AZ1016" s="99" t="str">
        <f>IFERROR(VLOOKUP(ROWS($AX$4:AX1016),$AW$4:$AX$2337,2,0),"")</f>
        <v>Lwówek (pow. nowotomyski, woj. wielkopolskie)</v>
      </c>
      <c r="BA1016" s="98">
        <v>0</v>
      </c>
      <c r="BB1016" s="98">
        <f>IF(ISNUMBER(SEARCH('ankieta ESG'!$G$183,BC1016)),MAX($BB$3:BB1015)+1,0)</f>
        <v>1013</v>
      </c>
      <c r="BC1016" s="134" t="s">
        <v>5016</v>
      </c>
      <c r="BD1016" s="98">
        <v>0</v>
      </c>
      <c r="BE1016" s="99" t="str">
        <f>IFERROR(VLOOKUP(ROWS($BC$4:BC1016),$BB$4:$BC$2337,2,0),"")</f>
        <v>Lwówek (pow. nowotomyski, woj. wielkopolskie)</v>
      </c>
      <c r="BF1016" s="98">
        <v>0</v>
      </c>
      <c r="BG1016" s="98">
        <f>IF(ISNUMBER(SEARCH('ankieta ESG'!$G$184,BH1016)),MAX($BG$3:BG1015)+1,0)</f>
        <v>1013</v>
      </c>
      <c r="BH1016" s="134" t="s">
        <v>5016</v>
      </c>
      <c r="BI1016" s="98">
        <v>0</v>
      </c>
      <c r="BJ1016" s="99" t="str">
        <f>IFERROR(VLOOKUP(ROWS($BH$4:BH1016),$BG$4:$BH$2337,2,0),"")</f>
        <v>Lwówek (pow. nowotomyski, woj. wielkopolskie)</v>
      </c>
      <c r="BK1016" s="98">
        <v>0</v>
      </c>
      <c r="BL1016" s="98">
        <f>IF(ISNUMBER(SEARCH('ankieta ESG'!$G$185,BM1016)),MAX($BL$3:BL1015)+1,0)</f>
        <v>1013</v>
      </c>
      <c r="BM1016" s="134" t="s">
        <v>5016</v>
      </c>
      <c r="BN1016" s="98">
        <v>0</v>
      </c>
      <c r="BO1016" s="99" t="str">
        <f>IFERROR(VLOOKUP(ROWS($BM$4:BM1016),$BL$4:$BM$2337,2,0),"")</f>
        <v>Lwówek (pow. nowotomyski, woj. wielkopolskie)</v>
      </c>
      <c r="BP1016" s="98">
        <v>0</v>
      </c>
      <c r="BQ1016" s="98">
        <f>IF(ISNUMBER(SEARCH('ankieta ESG'!$G$186,BR1016)),MAX($BQ$3:BQ1015)+1,0)</f>
        <v>1013</v>
      </c>
      <c r="BR1016" s="134" t="s">
        <v>5016</v>
      </c>
      <c r="BS1016" s="98">
        <v>0</v>
      </c>
      <c r="BT1016" s="99" t="str">
        <f>IFERROR(VLOOKUP(ROWS($BR$4:BR1016),$BQ$4:$BR$2337,2,0),"")</f>
        <v>Lwówek (pow. nowotomyski, woj. wielkopolskie)</v>
      </c>
      <c r="BU1016" s="98">
        <v>0</v>
      </c>
      <c r="BV1016" s="98">
        <f>IF(ISNUMBER(SEARCH('ankieta ESG'!$G$187,BW1016)),MAX($BV$3:BV1015)+1,0)</f>
        <v>1013</v>
      </c>
      <c r="BW1016" s="134" t="s">
        <v>5016</v>
      </c>
      <c r="BX1016" s="98">
        <v>0</v>
      </c>
      <c r="BY1016" s="99" t="str">
        <f>IFERROR(VLOOKUP(ROWS($BW$4:BW1016),$BV$4:$BW$2337,2,0),"")</f>
        <v>Lwówek (pow. nowotomyski, woj. wielkopolskie)</v>
      </c>
      <c r="BZ1016" s="98">
        <v>0</v>
      </c>
      <c r="CA1016" s="98">
        <f>IF(ISNUMBER(SEARCH('ankieta ESG'!$G$188,CB1016)),MAX($CA$3:CA1015)+1,0)</f>
        <v>1013</v>
      </c>
      <c r="CB1016" s="134" t="s">
        <v>5016</v>
      </c>
      <c r="CC1016" s="98">
        <v>0</v>
      </c>
      <c r="CD1016" s="99" t="str">
        <f>IFERROR(VLOOKUP(ROWS($CB$4:CB1016),$CA$4:$CB$2337,2,0),"")</f>
        <v>Lwówek (pow. nowotomyski, woj. wielkopolskie)</v>
      </c>
      <c r="CE1016" s="98">
        <v>0</v>
      </c>
      <c r="CF1016" s="98">
        <f>IF(ISNUMBER(SEARCH('ankieta ESG'!$G$189,CG1016)),MAX($CF$3:CF1015)+1,0)</f>
        <v>1013</v>
      </c>
      <c r="CG1016" s="134" t="s">
        <v>5016</v>
      </c>
      <c r="CH1016" s="98">
        <v>0</v>
      </c>
      <c r="CI1016" s="99" t="str">
        <f>IFERROR(VLOOKUP(ROWS($CG$4:CG1016),$CF$4:$CG$2337,2,0),"")</f>
        <v>Lwówek (pow. nowotomyski, woj. wielkopolskie)</v>
      </c>
      <c r="CJ1016" s="98">
        <v>0</v>
      </c>
    </row>
    <row r="1017" spans="2:88">
      <c r="B1017" s="98">
        <f>IF(ISNUMBER(SEARCH('ankieta ESG'!$E$11,C1017)),MAX(B$3:$B1016)+1,0)</f>
        <v>1014</v>
      </c>
      <c r="C1017" s="99" t="s">
        <v>1058</v>
      </c>
      <c r="D1017" s="98">
        <v>0</v>
      </c>
      <c r="E1017" s="99" t="str">
        <f>IFERROR(VLOOKUP(ROWS($C$4:C1017),$B$4:$C$1385,2,0),"")</f>
        <v>46.13.Z Działalność agentów zajmujących się sprzedażą hurtową drewna i materiałów budowlanych (PKD 2025)</v>
      </c>
      <c r="F1017" s="98">
        <v>0</v>
      </c>
      <c r="AM1017" s="98">
        <f>IF(ISNUMBER(SEARCH('ankieta ESG'!$G$180,AN1017)),MAX(AM$3:$AM1016)+1,0)</f>
        <v>1014</v>
      </c>
      <c r="AN1017" s="134" t="s">
        <v>5017</v>
      </c>
      <c r="AO1017" s="98">
        <v>0</v>
      </c>
      <c r="AP1017" s="99" t="str">
        <f>IFERROR(VLOOKUP(ROWS($AN$4:AN1017),$AM$4:$AN$2337,2,0),"")</f>
        <v>Lwówek Śląski (pow. lwówecki, woj. dolnośląskie)</v>
      </c>
      <c r="AQ1017" s="98">
        <v>0</v>
      </c>
      <c r="AR1017" s="98">
        <f>IF(ISNUMBER(SEARCH('ankieta ESG'!$G$181,AS1017)),MAX($AR$3:AR1016)+1,0)</f>
        <v>1014</v>
      </c>
      <c r="AS1017" s="134" t="s">
        <v>5017</v>
      </c>
      <c r="AT1017" s="98">
        <v>0</v>
      </c>
      <c r="AU1017" s="99" t="str">
        <f>IFERROR(VLOOKUP(ROWS($AS$4:AS1017),$AR$4:$AS$2337,2,0),"")</f>
        <v>Lwówek Śląski (pow. lwówecki, woj. dolnośląskie)</v>
      </c>
      <c r="AV1017" s="98">
        <v>0</v>
      </c>
      <c r="AW1017" s="98">
        <f>IF(ISNUMBER(SEARCH('ankieta ESG'!$G$182,AX1017)),MAX($AW$3:AW1016)+1,0)</f>
        <v>1014</v>
      </c>
      <c r="AX1017" s="134" t="s">
        <v>5017</v>
      </c>
      <c r="AY1017" s="98">
        <v>0</v>
      </c>
      <c r="AZ1017" s="99" t="str">
        <f>IFERROR(VLOOKUP(ROWS($AX$4:AX1017),$AW$4:$AX$2337,2,0),"")</f>
        <v>Lwówek Śląski (pow. lwówecki, woj. dolnośląskie)</v>
      </c>
      <c r="BA1017" s="98">
        <v>0</v>
      </c>
      <c r="BB1017" s="98">
        <f>IF(ISNUMBER(SEARCH('ankieta ESG'!$G$183,BC1017)),MAX($BB$3:BB1016)+1,0)</f>
        <v>1014</v>
      </c>
      <c r="BC1017" s="134" t="s">
        <v>5017</v>
      </c>
      <c r="BD1017" s="98">
        <v>0</v>
      </c>
      <c r="BE1017" s="99" t="str">
        <f>IFERROR(VLOOKUP(ROWS($BC$4:BC1017),$BB$4:$BC$2337,2,0),"")</f>
        <v>Lwówek Śląski (pow. lwówecki, woj. dolnośląskie)</v>
      </c>
      <c r="BF1017" s="98">
        <v>0</v>
      </c>
      <c r="BG1017" s="98">
        <f>IF(ISNUMBER(SEARCH('ankieta ESG'!$G$184,BH1017)),MAX($BG$3:BG1016)+1,0)</f>
        <v>1014</v>
      </c>
      <c r="BH1017" s="134" t="s">
        <v>5017</v>
      </c>
      <c r="BI1017" s="98">
        <v>0</v>
      </c>
      <c r="BJ1017" s="99" t="str">
        <f>IFERROR(VLOOKUP(ROWS($BH$4:BH1017),$BG$4:$BH$2337,2,0),"")</f>
        <v>Lwówek Śląski (pow. lwówecki, woj. dolnośląskie)</v>
      </c>
      <c r="BK1017" s="98">
        <v>0</v>
      </c>
      <c r="BL1017" s="98">
        <f>IF(ISNUMBER(SEARCH('ankieta ESG'!$G$185,BM1017)),MAX($BL$3:BL1016)+1,0)</f>
        <v>1014</v>
      </c>
      <c r="BM1017" s="134" t="s">
        <v>5017</v>
      </c>
      <c r="BN1017" s="98">
        <v>0</v>
      </c>
      <c r="BO1017" s="99" t="str">
        <f>IFERROR(VLOOKUP(ROWS($BM$4:BM1017),$BL$4:$BM$2337,2,0),"")</f>
        <v>Lwówek Śląski (pow. lwówecki, woj. dolnośląskie)</v>
      </c>
      <c r="BP1017" s="98">
        <v>0</v>
      </c>
      <c r="BQ1017" s="98">
        <f>IF(ISNUMBER(SEARCH('ankieta ESG'!$G$186,BR1017)),MAX($BQ$3:BQ1016)+1,0)</f>
        <v>1014</v>
      </c>
      <c r="BR1017" s="134" t="s">
        <v>5017</v>
      </c>
      <c r="BS1017" s="98">
        <v>0</v>
      </c>
      <c r="BT1017" s="99" t="str">
        <f>IFERROR(VLOOKUP(ROWS($BR$4:BR1017),$BQ$4:$BR$2337,2,0),"")</f>
        <v>Lwówek Śląski (pow. lwówecki, woj. dolnośląskie)</v>
      </c>
      <c r="BU1017" s="98">
        <v>0</v>
      </c>
      <c r="BV1017" s="98">
        <f>IF(ISNUMBER(SEARCH('ankieta ESG'!$G$187,BW1017)),MAX($BV$3:BV1016)+1,0)</f>
        <v>1014</v>
      </c>
      <c r="BW1017" s="134" t="s">
        <v>5017</v>
      </c>
      <c r="BX1017" s="98">
        <v>0</v>
      </c>
      <c r="BY1017" s="99" t="str">
        <f>IFERROR(VLOOKUP(ROWS($BW$4:BW1017),$BV$4:$BW$2337,2,0),"")</f>
        <v>Lwówek Śląski (pow. lwówecki, woj. dolnośląskie)</v>
      </c>
      <c r="BZ1017" s="98">
        <v>0</v>
      </c>
      <c r="CA1017" s="98">
        <f>IF(ISNUMBER(SEARCH('ankieta ESG'!$G$188,CB1017)),MAX($CA$3:CA1016)+1,0)</f>
        <v>1014</v>
      </c>
      <c r="CB1017" s="134" t="s">
        <v>5017</v>
      </c>
      <c r="CC1017" s="98">
        <v>0</v>
      </c>
      <c r="CD1017" s="99" t="str">
        <f>IFERROR(VLOOKUP(ROWS($CB$4:CB1017),$CA$4:$CB$2337,2,0),"")</f>
        <v>Lwówek Śląski (pow. lwówecki, woj. dolnośląskie)</v>
      </c>
      <c r="CE1017" s="98">
        <v>0</v>
      </c>
      <c r="CF1017" s="98">
        <f>IF(ISNUMBER(SEARCH('ankieta ESG'!$G$189,CG1017)),MAX($CF$3:CF1016)+1,0)</f>
        <v>1014</v>
      </c>
      <c r="CG1017" s="134" t="s">
        <v>5017</v>
      </c>
      <c r="CH1017" s="98">
        <v>0</v>
      </c>
      <c r="CI1017" s="99" t="str">
        <f>IFERROR(VLOOKUP(ROWS($CG$4:CG1017),$CF$4:$CG$2337,2,0),"")</f>
        <v>Lwówek Śląski (pow. lwówecki, woj. dolnośląskie)</v>
      </c>
      <c r="CJ1017" s="98">
        <v>0</v>
      </c>
    </row>
    <row r="1018" spans="2:88">
      <c r="B1018" s="98">
        <f>IF(ISNUMBER(SEARCH('ankieta ESG'!$E$11,C1018)),MAX(B$3:$B1017)+1,0)</f>
        <v>1015</v>
      </c>
      <c r="C1018" s="99" t="s">
        <v>1059</v>
      </c>
      <c r="D1018" s="98">
        <v>0</v>
      </c>
      <c r="E1018" s="99" t="str">
        <f>IFERROR(VLOOKUP(ROWS($C$4:C1018),$B$4:$C$1385,2,0),"")</f>
        <v>46.14.Z Działalność agentów zajmujących się sprzedażą hurtową maszyn, urządzeń przemysłowych, statków i samolotów (PKD 2025)</v>
      </c>
      <c r="F1018" s="98">
        <v>0</v>
      </c>
      <c r="AM1018" s="98">
        <f>IF(ISNUMBER(SEARCH('ankieta ESG'!$G$180,AN1018)),MAX(AM$3:$AM1017)+1,0)</f>
        <v>1015</v>
      </c>
      <c r="AN1018" s="134" t="s">
        <v>5018</v>
      </c>
      <c r="AO1018" s="98">
        <v>0</v>
      </c>
      <c r="AP1018" s="99" t="str">
        <f>IFERROR(VLOOKUP(ROWS($AN$4:AN1018),$AM$4:$AN$2337,2,0),"")</f>
        <v>Lyski (pow. rybnicki, woj. śląskie)</v>
      </c>
      <c r="AQ1018" s="98">
        <v>0</v>
      </c>
      <c r="AR1018" s="98">
        <f>IF(ISNUMBER(SEARCH('ankieta ESG'!$G$181,AS1018)),MAX($AR$3:AR1017)+1,0)</f>
        <v>1015</v>
      </c>
      <c r="AS1018" s="134" t="s">
        <v>5018</v>
      </c>
      <c r="AT1018" s="98">
        <v>0</v>
      </c>
      <c r="AU1018" s="99" t="str">
        <f>IFERROR(VLOOKUP(ROWS($AS$4:AS1018),$AR$4:$AS$2337,2,0),"")</f>
        <v>Lyski (pow. rybnicki, woj. śląskie)</v>
      </c>
      <c r="AV1018" s="98">
        <v>0</v>
      </c>
      <c r="AW1018" s="98">
        <f>IF(ISNUMBER(SEARCH('ankieta ESG'!$G$182,AX1018)),MAX($AW$3:AW1017)+1,0)</f>
        <v>1015</v>
      </c>
      <c r="AX1018" s="134" t="s">
        <v>5018</v>
      </c>
      <c r="AY1018" s="98">
        <v>0</v>
      </c>
      <c r="AZ1018" s="99" t="str">
        <f>IFERROR(VLOOKUP(ROWS($AX$4:AX1018),$AW$4:$AX$2337,2,0),"")</f>
        <v>Lyski (pow. rybnicki, woj. śląskie)</v>
      </c>
      <c r="BA1018" s="98">
        <v>0</v>
      </c>
      <c r="BB1018" s="98">
        <f>IF(ISNUMBER(SEARCH('ankieta ESG'!$G$183,BC1018)),MAX($BB$3:BB1017)+1,0)</f>
        <v>1015</v>
      </c>
      <c r="BC1018" s="134" t="s">
        <v>5018</v>
      </c>
      <c r="BD1018" s="98">
        <v>0</v>
      </c>
      <c r="BE1018" s="99" t="str">
        <f>IFERROR(VLOOKUP(ROWS($BC$4:BC1018),$BB$4:$BC$2337,2,0),"")</f>
        <v>Lyski (pow. rybnicki, woj. śląskie)</v>
      </c>
      <c r="BF1018" s="98">
        <v>0</v>
      </c>
      <c r="BG1018" s="98">
        <f>IF(ISNUMBER(SEARCH('ankieta ESG'!$G$184,BH1018)),MAX($BG$3:BG1017)+1,0)</f>
        <v>1015</v>
      </c>
      <c r="BH1018" s="134" t="s">
        <v>5018</v>
      </c>
      <c r="BI1018" s="98">
        <v>0</v>
      </c>
      <c r="BJ1018" s="99" t="str">
        <f>IFERROR(VLOOKUP(ROWS($BH$4:BH1018),$BG$4:$BH$2337,2,0),"")</f>
        <v>Lyski (pow. rybnicki, woj. śląskie)</v>
      </c>
      <c r="BK1018" s="98">
        <v>0</v>
      </c>
      <c r="BL1018" s="98">
        <f>IF(ISNUMBER(SEARCH('ankieta ESG'!$G$185,BM1018)),MAX($BL$3:BL1017)+1,0)</f>
        <v>1015</v>
      </c>
      <c r="BM1018" s="134" t="s">
        <v>5018</v>
      </c>
      <c r="BN1018" s="98">
        <v>0</v>
      </c>
      <c r="BO1018" s="99" t="str">
        <f>IFERROR(VLOOKUP(ROWS($BM$4:BM1018),$BL$4:$BM$2337,2,0),"")</f>
        <v>Lyski (pow. rybnicki, woj. śląskie)</v>
      </c>
      <c r="BP1018" s="98">
        <v>0</v>
      </c>
      <c r="BQ1018" s="98">
        <f>IF(ISNUMBER(SEARCH('ankieta ESG'!$G$186,BR1018)),MAX($BQ$3:BQ1017)+1,0)</f>
        <v>1015</v>
      </c>
      <c r="BR1018" s="134" t="s">
        <v>5018</v>
      </c>
      <c r="BS1018" s="98">
        <v>0</v>
      </c>
      <c r="BT1018" s="99" t="str">
        <f>IFERROR(VLOOKUP(ROWS($BR$4:BR1018),$BQ$4:$BR$2337,2,0),"")</f>
        <v>Lyski (pow. rybnicki, woj. śląskie)</v>
      </c>
      <c r="BU1018" s="98">
        <v>0</v>
      </c>
      <c r="BV1018" s="98">
        <f>IF(ISNUMBER(SEARCH('ankieta ESG'!$G$187,BW1018)),MAX($BV$3:BV1017)+1,0)</f>
        <v>1015</v>
      </c>
      <c r="BW1018" s="134" t="s">
        <v>5018</v>
      </c>
      <c r="BX1018" s="98">
        <v>0</v>
      </c>
      <c r="BY1018" s="99" t="str">
        <f>IFERROR(VLOOKUP(ROWS($BW$4:BW1018),$BV$4:$BW$2337,2,0),"")</f>
        <v>Lyski (pow. rybnicki, woj. śląskie)</v>
      </c>
      <c r="BZ1018" s="98">
        <v>0</v>
      </c>
      <c r="CA1018" s="98">
        <f>IF(ISNUMBER(SEARCH('ankieta ESG'!$G$188,CB1018)),MAX($CA$3:CA1017)+1,0)</f>
        <v>1015</v>
      </c>
      <c r="CB1018" s="134" t="s">
        <v>5018</v>
      </c>
      <c r="CC1018" s="98">
        <v>0</v>
      </c>
      <c r="CD1018" s="99" t="str">
        <f>IFERROR(VLOOKUP(ROWS($CB$4:CB1018),$CA$4:$CB$2337,2,0),"")</f>
        <v>Lyski (pow. rybnicki, woj. śląskie)</v>
      </c>
      <c r="CE1018" s="98">
        <v>0</v>
      </c>
      <c r="CF1018" s="98">
        <f>IF(ISNUMBER(SEARCH('ankieta ESG'!$G$189,CG1018)),MAX($CF$3:CF1017)+1,0)</f>
        <v>1015</v>
      </c>
      <c r="CG1018" s="134" t="s">
        <v>5018</v>
      </c>
      <c r="CH1018" s="98">
        <v>0</v>
      </c>
      <c r="CI1018" s="99" t="str">
        <f>IFERROR(VLOOKUP(ROWS($CG$4:CG1018),$CF$4:$CG$2337,2,0),"")</f>
        <v>Lyski (pow. rybnicki, woj. śląskie)</v>
      </c>
      <c r="CJ1018" s="98">
        <v>0</v>
      </c>
    </row>
    <row r="1019" spans="2:88">
      <c r="B1019" s="98">
        <f>IF(ISNUMBER(SEARCH('ankieta ESG'!$E$11,C1019)),MAX(B$3:$B1018)+1,0)</f>
        <v>1016</v>
      </c>
      <c r="C1019" s="99" t="s">
        <v>1060</v>
      </c>
      <c r="D1019" s="98">
        <v>0</v>
      </c>
      <c r="E1019" s="99" t="str">
        <f>IFERROR(VLOOKUP(ROWS($C$4:C1019),$B$4:$C$1385,2,0),"")</f>
        <v>46.15.Z Działalność agentów zajmujących się sprzedażą hurtową mebli, artykułów gospodarstwa domowego i drobnych wyrobów metalowych (PKD 2025)</v>
      </c>
      <c r="F1019" s="98">
        <v>0</v>
      </c>
      <c r="AM1019" s="98">
        <f>IF(ISNUMBER(SEARCH('ankieta ESG'!$G$180,AN1019)),MAX(AM$3:$AM1018)+1,0)</f>
        <v>1016</v>
      </c>
      <c r="AN1019" s="134" t="s">
        <v>5019</v>
      </c>
      <c r="AO1019" s="98">
        <v>0</v>
      </c>
      <c r="AP1019" s="99" t="str">
        <f>IFERROR(VLOOKUP(ROWS($AN$4:AN1019),$AM$4:$AN$2337,2,0),"")</f>
        <v>Łabiszyn (pow. żniński, woj. kujawsko-pomorskie)</v>
      </c>
      <c r="AQ1019" s="98">
        <v>0</v>
      </c>
      <c r="AR1019" s="98">
        <f>IF(ISNUMBER(SEARCH('ankieta ESG'!$G$181,AS1019)),MAX($AR$3:AR1018)+1,0)</f>
        <v>1016</v>
      </c>
      <c r="AS1019" s="134" t="s">
        <v>5019</v>
      </c>
      <c r="AT1019" s="98">
        <v>0</v>
      </c>
      <c r="AU1019" s="99" t="str">
        <f>IFERROR(VLOOKUP(ROWS($AS$4:AS1019),$AR$4:$AS$2337,2,0),"")</f>
        <v>Łabiszyn (pow. żniński, woj. kujawsko-pomorskie)</v>
      </c>
      <c r="AV1019" s="98">
        <v>0</v>
      </c>
      <c r="AW1019" s="98">
        <f>IF(ISNUMBER(SEARCH('ankieta ESG'!$G$182,AX1019)),MAX($AW$3:AW1018)+1,0)</f>
        <v>1016</v>
      </c>
      <c r="AX1019" s="134" t="s">
        <v>5019</v>
      </c>
      <c r="AY1019" s="98">
        <v>0</v>
      </c>
      <c r="AZ1019" s="99" t="str">
        <f>IFERROR(VLOOKUP(ROWS($AX$4:AX1019),$AW$4:$AX$2337,2,0),"")</f>
        <v>Łabiszyn (pow. żniński, woj. kujawsko-pomorskie)</v>
      </c>
      <c r="BA1019" s="98">
        <v>0</v>
      </c>
      <c r="BB1019" s="98">
        <f>IF(ISNUMBER(SEARCH('ankieta ESG'!$G$183,BC1019)),MAX($BB$3:BB1018)+1,0)</f>
        <v>1016</v>
      </c>
      <c r="BC1019" s="134" t="s">
        <v>5019</v>
      </c>
      <c r="BD1019" s="98">
        <v>0</v>
      </c>
      <c r="BE1019" s="99" t="str">
        <f>IFERROR(VLOOKUP(ROWS($BC$4:BC1019),$BB$4:$BC$2337,2,0),"")</f>
        <v>Łabiszyn (pow. żniński, woj. kujawsko-pomorskie)</v>
      </c>
      <c r="BF1019" s="98">
        <v>0</v>
      </c>
      <c r="BG1019" s="98">
        <f>IF(ISNUMBER(SEARCH('ankieta ESG'!$G$184,BH1019)),MAX($BG$3:BG1018)+1,0)</f>
        <v>1016</v>
      </c>
      <c r="BH1019" s="134" t="s">
        <v>5019</v>
      </c>
      <c r="BI1019" s="98">
        <v>0</v>
      </c>
      <c r="BJ1019" s="99" t="str">
        <f>IFERROR(VLOOKUP(ROWS($BH$4:BH1019),$BG$4:$BH$2337,2,0),"")</f>
        <v>Łabiszyn (pow. żniński, woj. kujawsko-pomorskie)</v>
      </c>
      <c r="BK1019" s="98">
        <v>0</v>
      </c>
      <c r="BL1019" s="98">
        <f>IF(ISNUMBER(SEARCH('ankieta ESG'!$G$185,BM1019)),MAX($BL$3:BL1018)+1,0)</f>
        <v>1016</v>
      </c>
      <c r="BM1019" s="134" t="s">
        <v>5019</v>
      </c>
      <c r="BN1019" s="98">
        <v>0</v>
      </c>
      <c r="BO1019" s="99" t="str">
        <f>IFERROR(VLOOKUP(ROWS($BM$4:BM1019),$BL$4:$BM$2337,2,0),"")</f>
        <v>Łabiszyn (pow. żniński, woj. kujawsko-pomorskie)</v>
      </c>
      <c r="BP1019" s="98">
        <v>0</v>
      </c>
      <c r="BQ1019" s="98">
        <f>IF(ISNUMBER(SEARCH('ankieta ESG'!$G$186,BR1019)),MAX($BQ$3:BQ1018)+1,0)</f>
        <v>1016</v>
      </c>
      <c r="BR1019" s="134" t="s">
        <v>5019</v>
      </c>
      <c r="BS1019" s="98">
        <v>0</v>
      </c>
      <c r="BT1019" s="99" t="str">
        <f>IFERROR(VLOOKUP(ROWS($BR$4:BR1019),$BQ$4:$BR$2337,2,0),"")</f>
        <v>Łabiszyn (pow. żniński, woj. kujawsko-pomorskie)</v>
      </c>
      <c r="BU1019" s="98">
        <v>0</v>
      </c>
      <c r="BV1019" s="98">
        <f>IF(ISNUMBER(SEARCH('ankieta ESG'!$G$187,BW1019)),MAX($BV$3:BV1018)+1,0)</f>
        <v>1016</v>
      </c>
      <c r="BW1019" s="134" t="s">
        <v>5019</v>
      </c>
      <c r="BX1019" s="98">
        <v>0</v>
      </c>
      <c r="BY1019" s="99" t="str">
        <f>IFERROR(VLOOKUP(ROWS($BW$4:BW1019),$BV$4:$BW$2337,2,0),"")</f>
        <v>Łabiszyn (pow. żniński, woj. kujawsko-pomorskie)</v>
      </c>
      <c r="BZ1019" s="98">
        <v>0</v>
      </c>
      <c r="CA1019" s="98">
        <f>IF(ISNUMBER(SEARCH('ankieta ESG'!$G$188,CB1019)),MAX($CA$3:CA1018)+1,0)</f>
        <v>1016</v>
      </c>
      <c r="CB1019" s="134" t="s">
        <v>5019</v>
      </c>
      <c r="CC1019" s="98">
        <v>0</v>
      </c>
      <c r="CD1019" s="99" t="str">
        <f>IFERROR(VLOOKUP(ROWS($CB$4:CB1019),$CA$4:$CB$2337,2,0),"")</f>
        <v>Łabiszyn (pow. żniński, woj. kujawsko-pomorskie)</v>
      </c>
      <c r="CE1019" s="98">
        <v>0</v>
      </c>
      <c r="CF1019" s="98">
        <f>IF(ISNUMBER(SEARCH('ankieta ESG'!$G$189,CG1019)),MAX($CF$3:CF1018)+1,0)</f>
        <v>1016</v>
      </c>
      <c r="CG1019" s="134" t="s">
        <v>5019</v>
      </c>
      <c r="CH1019" s="98">
        <v>0</v>
      </c>
      <c r="CI1019" s="99" t="str">
        <f>IFERROR(VLOOKUP(ROWS($CG$4:CG1019),$CF$4:$CG$2337,2,0),"")</f>
        <v>Łabiszyn (pow. żniński, woj. kujawsko-pomorskie)</v>
      </c>
      <c r="CJ1019" s="98">
        <v>0</v>
      </c>
    </row>
    <row r="1020" spans="2:88">
      <c r="B1020" s="98">
        <f>IF(ISNUMBER(SEARCH('ankieta ESG'!$E$11,C1020)),MAX(B$3:$B1019)+1,0)</f>
        <v>1017</v>
      </c>
      <c r="C1020" s="99" t="s">
        <v>1061</v>
      </c>
      <c r="D1020" s="98">
        <v>0</v>
      </c>
      <c r="E1020" s="99" t="str">
        <f>IFERROR(VLOOKUP(ROWS($C$4:C1020),$B$4:$C$1385,2,0),"")</f>
        <v>46.16.Z Działalność agentów zajmujących się sprzedażą hurtową wyrobów tekstylnych, odzieży, wyrobów futrzarskich, obuwia i artykułów skórzanych (PKD 2025)</v>
      </c>
      <c r="F1020" s="98">
        <v>0</v>
      </c>
      <c r="AM1020" s="98">
        <f>IF(ISNUMBER(SEARCH('ankieta ESG'!$G$180,AN1020)),MAX(AM$3:$AM1019)+1,0)</f>
        <v>1017</v>
      </c>
      <c r="AN1020" s="134" t="s">
        <v>5020</v>
      </c>
      <c r="AO1020" s="98">
        <v>0</v>
      </c>
      <c r="AP1020" s="99" t="str">
        <f>IFERROR(VLOOKUP(ROWS($AN$4:AN1020),$AM$4:$AN$2337,2,0),"")</f>
        <v>Łabowa (pow. nowosądecki, woj. małopolskie)</v>
      </c>
      <c r="AQ1020" s="98">
        <v>0</v>
      </c>
      <c r="AR1020" s="98">
        <f>IF(ISNUMBER(SEARCH('ankieta ESG'!$G$181,AS1020)),MAX($AR$3:AR1019)+1,0)</f>
        <v>1017</v>
      </c>
      <c r="AS1020" s="134" t="s">
        <v>5020</v>
      </c>
      <c r="AT1020" s="98">
        <v>0</v>
      </c>
      <c r="AU1020" s="99" t="str">
        <f>IFERROR(VLOOKUP(ROWS($AS$4:AS1020),$AR$4:$AS$2337,2,0),"")</f>
        <v>Łabowa (pow. nowosądecki, woj. małopolskie)</v>
      </c>
      <c r="AV1020" s="98">
        <v>0</v>
      </c>
      <c r="AW1020" s="98">
        <f>IF(ISNUMBER(SEARCH('ankieta ESG'!$G$182,AX1020)),MAX($AW$3:AW1019)+1,0)</f>
        <v>1017</v>
      </c>
      <c r="AX1020" s="134" t="s">
        <v>5020</v>
      </c>
      <c r="AY1020" s="98">
        <v>0</v>
      </c>
      <c r="AZ1020" s="99" t="str">
        <f>IFERROR(VLOOKUP(ROWS($AX$4:AX1020),$AW$4:$AX$2337,2,0),"")</f>
        <v>Łabowa (pow. nowosądecki, woj. małopolskie)</v>
      </c>
      <c r="BA1020" s="98">
        <v>0</v>
      </c>
      <c r="BB1020" s="98">
        <f>IF(ISNUMBER(SEARCH('ankieta ESG'!$G$183,BC1020)),MAX($BB$3:BB1019)+1,0)</f>
        <v>1017</v>
      </c>
      <c r="BC1020" s="134" t="s">
        <v>5020</v>
      </c>
      <c r="BD1020" s="98">
        <v>0</v>
      </c>
      <c r="BE1020" s="99" t="str">
        <f>IFERROR(VLOOKUP(ROWS($BC$4:BC1020),$BB$4:$BC$2337,2,0),"")</f>
        <v>Łabowa (pow. nowosądecki, woj. małopolskie)</v>
      </c>
      <c r="BF1020" s="98">
        <v>0</v>
      </c>
      <c r="BG1020" s="98">
        <f>IF(ISNUMBER(SEARCH('ankieta ESG'!$G$184,BH1020)),MAX($BG$3:BG1019)+1,0)</f>
        <v>1017</v>
      </c>
      <c r="BH1020" s="134" t="s">
        <v>5020</v>
      </c>
      <c r="BI1020" s="98">
        <v>0</v>
      </c>
      <c r="BJ1020" s="99" t="str">
        <f>IFERROR(VLOOKUP(ROWS($BH$4:BH1020),$BG$4:$BH$2337,2,0),"")</f>
        <v>Łabowa (pow. nowosądecki, woj. małopolskie)</v>
      </c>
      <c r="BK1020" s="98">
        <v>0</v>
      </c>
      <c r="BL1020" s="98">
        <f>IF(ISNUMBER(SEARCH('ankieta ESG'!$G$185,BM1020)),MAX($BL$3:BL1019)+1,0)</f>
        <v>1017</v>
      </c>
      <c r="BM1020" s="134" t="s">
        <v>5020</v>
      </c>
      <c r="BN1020" s="98">
        <v>0</v>
      </c>
      <c r="BO1020" s="99" t="str">
        <f>IFERROR(VLOOKUP(ROWS($BM$4:BM1020),$BL$4:$BM$2337,2,0),"")</f>
        <v>Łabowa (pow. nowosądecki, woj. małopolskie)</v>
      </c>
      <c r="BP1020" s="98">
        <v>0</v>
      </c>
      <c r="BQ1020" s="98">
        <f>IF(ISNUMBER(SEARCH('ankieta ESG'!$G$186,BR1020)),MAX($BQ$3:BQ1019)+1,0)</f>
        <v>1017</v>
      </c>
      <c r="BR1020" s="134" t="s">
        <v>5020</v>
      </c>
      <c r="BS1020" s="98">
        <v>0</v>
      </c>
      <c r="BT1020" s="99" t="str">
        <f>IFERROR(VLOOKUP(ROWS($BR$4:BR1020),$BQ$4:$BR$2337,2,0),"")</f>
        <v>Łabowa (pow. nowosądecki, woj. małopolskie)</v>
      </c>
      <c r="BU1020" s="98">
        <v>0</v>
      </c>
      <c r="BV1020" s="98">
        <f>IF(ISNUMBER(SEARCH('ankieta ESG'!$G$187,BW1020)),MAX($BV$3:BV1019)+1,0)</f>
        <v>1017</v>
      </c>
      <c r="BW1020" s="134" t="s">
        <v>5020</v>
      </c>
      <c r="BX1020" s="98">
        <v>0</v>
      </c>
      <c r="BY1020" s="99" t="str">
        <f>IFERROR(VLOOKUP(ROWS($BW$4:BW1020),$BV$4:$BW$2337,2,0),"")</f>
        <v>Łabowa (pow. nowosądecki, woj. małopolskie)</v>
      </c>
      <c r="BZ1020" s="98">
        <v>0</v>
      </c>
      <c r="CA1020" s="98">
        <f>IF(ISNUMBER(SEARCH('ankieta ESG'!$G$188,CB1020)),MAX($CA$3:CA1019)+1,0)</f>
        <v>1017</v>
      </c>
      <c r="CB1020" s="134" t="s">
        <v>5020</v>
      </c>
      <c r="CC1020" s="98">
        <v>0</v>
      </c>
      <c r="CD1020" s="99" t="str">
        <f>IFERROR(VLOOKUP(ROWS($CB$4:CB1020),$CA$4:$CB$2337,2,0),"")</f>
        <v>Łabowa (pow. nowosądecki, woj. małopolskie)</v>
      </c>
      <c r="CE1020" s="98">
        <v>0</v>
      </c>
      <c r="CF1020" s="98">
        <f>IF(ISNUMBER(SEARCH('ankieta ESG'!$G$189,CG1020)),MAX($CF$3:CF1019)+1,0)</f>
        <v>1017</v>
      </c>
      <c r="CG1020" s="134" t="s">
        <v>5020</v>
      </c>
      <c r="CH1020" s="98">
        <v>0</v>
      </c>
      <c r="CI1020" s="99" t="str">
        <f>IFERROR(VLOOKUP(ROWS($CG$4:CG1020),$CF$4:$CG$2337,2,0),"")</f>
        <v>Łabowa (pow. nowosądecki, woj. małopolskie)</v>
      </c>
      <c r="CJ1020" s="98">
        <v>0</v>
      </c>
    </row>
    <row r="1021" spans="2:88">
      <c r="B1021" s="98">
        <f>IF(ISNUMBER(SEARCH('ankieta ESG'!$E$11,C1021)),MAX(B$3:$B1020)+1,0)</f>
        <v>1018</v>
      </c>
      <c r="C1021" s="99" t="s">
        <v>1062</v>
      </c>
      <c r="D1021" s="98">
        <v>0</v>
      </c>
      <c r="E1021" s="99" t="str">
        <f>IFERROR(VLOOKUP(ROWS($C$4:C1021),$B$4:$C$1385,2,0),"")</f>
        <v>46.17.Z Działalność agentów zajmujących się sprzedażą hurtową żywności, napojów i wyrobów tytoniowych (PKD 2025)</v>
      </c>
      <c r="F1021" s="98">
        <v>0</v>
      </c>
      <c r="AM1021" s="98">
        <f>IF(ISNUMBER(SEARCH('ankieta ESG'!$G$180,AN1021)),MAX(AM$3:$AM1020)+1,0)</f>
        <v>1018</v>
      </c>
      <c r="AN1021" s="134" t="s">
        <v>5021</v>
      </c>
      <c r="AO1021" s="98">
        <v>0</v>
      </c>
      <c r="AP1021" s="99" t="str">
        <f>IFERROR(VLOOKUP(ROWS($AN$4:AN1021),$AM$4:$AN$2337,2,0),"")</f>
        <v>Łabunie (pow. zamojski, woj. lubelskie)</v>
      </c>
      <c r="AQ1021" s="98">
        <v>0</v>
      </c>
      <c r="AR1021" s="98">
        <f>IF(ISNUMBER(SEARCH('ankieta ESG'!$G$181,AS1021)),MAX($AR$3:AR1020)+1,0)</f>
        <v>1018</v>
      </c>
      <c r="AS1021" s="134" t="s">
        <v>5021</v>
      </c>
      <c r="AT1021" s="98">
        <v>0</v>
      </c>
      <c r="AU1021" s="99" t="str">
        <f>IFERROR(VLOOKUP(ROWS($AS$4:AS1021),$AR$4:$AS$2337,2,0),"")</f>
        <v>Łabunie (pow. zamojski, woj. lubelskie)</v>
      </c>
      <c r="AV1021" s="98">
        <v>0</v>
      </c>
      <c r="AW1021" s="98">
        <f>IF(ISNUMBER(SEARCH('ankieta ESG'!$G$182,AX1021)),MAX($AW$3:AW1020)+1,0)</f>
        <v>1018</v>
      </c>
      <c r="AX1021" s="134" t="s">
        <v>5021</v>
      </c>
      <c r="AY1021" s="98">
        <v>0</v>
      </c>
      <c r="AZ1021" s="99" t="str">
        <f>IFERROR(VLOOKUP(ROWS($AX$4:AX1021),$AW$4:$AX$2337,2,0),"")</f>
        <v>Łabunie (pow. zamojski, woj. lubelskie)</v>
      </c>
      <c r="BA1021" s="98">
        <v>0</v>
      </c>
      <c r="BB1021" s="98">
        <f>IF(ISNUMBER(SEARCH('ankieta ESG'!$G$183,BC1021)),MAX($BB$3:BB1020)+1,0)</f>
        <v>1018</v>
      </c>
      <c r="BC1021" s="134" t="s">
        <v>5021</v>
      </c>
      <c r="BD1021" s="98">
        <v>0</v>
      </c>
      <c r="BE1021" s="99" t="str">
        <f>IFERROR(VLOOKUP(ROWS($BC$4:BC1021),$BB$4:$BC$2337,2,0),"")</f>
        <v>Łabunie (pow. zamojski, woj. lubelskie)</v>
      </c>
      <c r="BF1021" s="98">
        <v>0</v>
      </c>
      <c r="BG1021" s="98">
        <f>IF(ISNUMBER(SEARCH('ankieta ESG'!$G$184,BH1021)),MAX($BG$3:BG1020)+1,0)</f>
        <v>1018</v>
      </c>
      <c r="BH1021" s="134" t="s">
        <v>5021</v>
      </c>
      <c r="BI1021" s="98">
        <v>0</v>
      </c>
      <c r="BJ1021" s="99" t="str">
        <f>IFERROR(VLOOKUP(ROWS($BH$4:BH1021),$BG$4:$BH$2337,2,0),"")</f>
        <v>Łabunie (pow. zamojski, woj. lubelskie)</v>
      </c>
      <c r="BK1021" s="98">
        <v>0</v>
      </c>
      <c r="BL1021" s="98">
        <f>IF(ISNUMBER(SEARCH('ankieta ESG'!$G$185,BM1021)),MAX($BL$3:BL1020)+1,0)</f>
        <v>1018</v>
      </c>
      <c r="BM1021" s="134" t="s">
        <v>5021</v>
      </c>
      <c r="BN1021" s="98">
        <v>0</v>
      </c>
      <c r="BO1021" s="99" t="str">
        <f>IFERROR(VLOOKUP(ROWS($BM$4:BM1021),$BL$4:$BM$2337,2,0),"")</f>
        <v>Łabunie (pow. zamojski, woj. lubelskie)</v>
      </c>
      <c r="BP1021" s="98">
        <v>0</v>
      </c>
      <c r="BQ1021" s="98">
        <f>IF(ISNUMBER(SEARCH('ankieta ESG'!$G$186,BR1021)),MAX($BQ$3:BQ1020)+1,0)</f>
        <v>1018</v>
      </c>
      <c r="BR1021" s="134" t="s">
        <v>5021</v>
      </c>
      <c r="BS1021" s="98">
        <v>0</v>
      </c>
      <c r="BT1021" s="99" t="str">
        <f>IFERROR(VLOOKUP(ROWS($BR$4:BR1021),$BQ$4:$BR$2337,2,0),"")</f>
        <v>Łabunie (pow. zamojski, woj. lubelskie)</v>
      </c>
      <c r="BU1021" s="98">
        <v>0</v>
      </c>
      <c r="BV1021" s="98">
        <f>IF(ISNUMBER(SEARCH('ankieta ESG'!$G$187,BW1021)),MAX($BV$3:BV1020)+1,0)</f>
        <v>1018</v>
      </c>
      <c r="BW1021" s="134" t="s">
        <v>5021</v>
      </c>
      <c r="BX1021" s="98">
        <v>0</v>
      </c>
      <c r="BY1021" s="99" t="str">
        <f>IFERROR(VLOOKUP(ROWS($BW$4:BW1021),$BV$4:$BW$2337,2,0),"")</f>
        <v>Łabunie (pow. zamojski, woj. lubelskie)</v>
      </c>
      <c r="BZ1021" s="98">
        <v>0</v>
      </c>
      <c r="CA1021" s="98">
        <f>IF(ISNUMBER(SEARCH('ankieta ESG'!$G$188,CB1021)),MAX($CA$3:CA1020)+1,0)</f>
        <v>1018</v>
      </c>
      <c r="CB1021" s="134" t="s">
        <v>5021</v>
      </c>
      <c r="CC1021" s="98">
        <v>0</v>
      </c>
      <c r="CD1021" s="99" t="str">
        <f>IFERROR(VLOOKUP(ROWS($CB$4:CB1021),$CA$4:$CB$2337,2,0),"")</f>
        <v>Łabunie (pow. zamojski, woj. lubelskie)</v>
      </c>
      <c r="CE1021" s="98">
        <v>0</v>
      </c>
      <c r="CF1021" s="98">
        <f>IF(ISNUMBER(SEARCH('ankieta ESG'!$G$189,CG1021)),MAX($CF$3:CF1020)+1,0)</f>
        <v>1018</v>
      </c>
      <c r="CG1021" s="134" t="s">
        <v>5021</v>
      </c>
      <c r="CH1021" s="98">
        <v>0</v>
      </c>
      <c r="CI1021" s="99" t="str">
        <f>IFERROR(VLOOKUP(ROWS($CG$4:CG1021),$CF$4:$CG$2337,2,0),"")</f>
        <v>Łabunie (pow. zamojski, woj. lubelskie)</v>
      </c>
      <c r="CJ1021" s="98">
        <v>0</v>
      </c>
    </row>
    <row r="1022" spans="2:88">
      <c r="B1022" s="98">
        <f>IF(ISNUMBER(SEARCH('ankieta ESG'!$E$11,C1022)),MAX(B$3:$B1021)+1,0)</f>
        <v>1019</v>
      </c>
      <c r="C1022" s="99" t="s">
        <v>1063</v>
      </c>
      <c r="D1022" s="98">
        <v>0</v>
      </c>
      <c r="E1022" s="99" t="str">
        <f>IFERROR(VLOOKUP(ROWS($C$4:C1022),$B$4:$C$1385,2,0),"")</f>
        <v>46.18.Z Działalność agentów zajmujących się sprzedażą hurtową wyspecjalizowaną pozostałych towarów (PKD 2025)</v>
      </c>
      <c r="F1022" s="98">
        <v>0</v>
      </c>
      <c r="AM1022" s="98">
        <f>IF(ISNUMBER(SEARCH('ankieta ESG'!$G$180,AN1022)),MAX(AM$3:$AM1021)+1,0)</f>
        <v>1019</v>
      </c>
      <c r="AN1022" s="134" t="s">
        <v>5022</v>
      </c>
      <c r="AO1022" s="98">
        <v>0</v>
      </c>
      <c r="AP1022" s="99" t="str">
        <f>IFERROR(VLOOKUP(ROWS($AN$4:AN1022),$AM$4:$AN$2337,2,0),"")</f>
        <v>Ładzice (pow. radomszczański, woj. łódzkie)</v>
      </c>
      <c r="AQ1022" s="98">
        <v>0</v>
      </c>
      <c r="AR1022" s="98">
        <f>IF(ISNUMBER(SEARCH('ankieta ESG'!$G$181,AS1022)),MAX($AR$3:AR1021)+1,0)</f>
        <v>1019</v>
      </c>
      <c r="AS1022" s="134" t="s">
        <v>5022</v>
      </c>
      <c r="AT1022" s="98">
        <v>0</v>
      </c>
      <c r="AU1022" s="99" t="str">
        <f>IFERROR(VLOOKUP(ROWS($AS$4:AS1022),$AR$4:$AS$2337,2,0),"")</f>
        <v>Ładzice (pow. radomszczański, woj. łódzkie)</v>
      </c>
      <c r="AV1022" s="98">
        <v>0</v>
      </c>
      <c r="AW1022" s="98">
        <f>IF(ISNUMBER(SEARCH('ankieta ESG'!$G$182,AX1022)),MAX($AW$3:AW1021)+1,0)</f>
        <v>1019</v>
      </c>
      <c r="AX1022" s="134" t="s">
        <v>5022</v>
      </c>
      <c r="AY1022" s="98">
        <v>0</v>
      </c>
      <c r="AZ1022" s="99" t="str">
        <f>IFERROR(VLOOKUP(ROWS($AX$4:AX1022),$AW$4:$AX$2337,2,0),"")</f>
        <v>Ładzice (pow. radomszczański, woj. łódzkie)</v>
      </c>
      <c r="BA1022" s="98">
        <v>0</v>
      </c>
      <c r="BB1022" s="98">
        <f>IF(ISNUMBER(SEARCH('ankieta ESG'!$G$183,BC1022)),MAX($BB$3:BB1021)+1,0)</f>
        <v>1019</v>
      </c>
      <c r="BC1022" s="134" t="s">
        <v>5022</v>
      </c>
      <c r="BD1022" s="98">
        <v>0</v>
      </c>
      <c r="BE1022" s="99" t="str">
        <f>IFERROR(VLOOKUP(ROWS($BC$4:BC1022),$BB$4:$BC$2337,2,0),"")</f>
        <v>Ładzice (pow. radomszczański, woj. łódzkie)</v>
      </c>
      <c r="BF1022" s="98">
        <v>0</v>
      </c>
      <c r="BG1022" s="98">
        <f>IF(ISNUMBER(SEARCH('ankieta ESG'!$G$184,BH1022)),MAX($BG$3:BG1021)+1,0)</f>
        <v>1019</v>
      </c>
      <c r="BH1022" s="134" t="s">
        <v>5022</v>
      </c>
      <c r="BI1022" s="98">
        <v>0</v>
      </c>
      <c r="BJ1022" s="99" t="str">
        <f>IFERROR(VLOOKUP(ROWS($BH$4:BH1022),$BG$4:$BH$2337,2,0),"")</f>
        <v>Ładzice (pow. radomszczański, woj. łódzkie)</v>
      </c>
      <c r="BK1022" s="98">
        <v>0</v>
      </c>
      <c r="BL1022" s="98">
        <f>IF(ISNUMBER(SEARCH('ankieta ESG'!$G$185,BM1022)),MAX($BL$3:BL1021)+1,0)</f>
        <v>1019</v>
      </c>
      <c r="BM1022" s="134" t="s">
        <v>5022</v>
      </c>
      <c r="BN1022" s="98">
        <v>0</v>
      </c>
      <c r="BO1022" s="99" t="str">
        <f>IFERROR(VLOOKUP(ROWS($BM$4:BM1022),$BL$4:$BM$2337,2,0),"")</f>
        <v>Ładzice (pow. radomszczański, woj. łódzkie)</v>
      </c>
      <c r="BP1022" s="98">
        <v>0</v>
      </c>
      <c r="BQ1022" s="98">
        <f>IF(ISNUMBER(SEARCH('ankieta ESG'!$G$186,BR1022)),MAX($BQ$3:BQ1021)+1,0)</f>
        <v>1019</v>
      </c>
      <c r="BR1022" s="134" t="s">
        <v>5022</v>
      </c>
      <c r="BS1022" s="98">
        <v>0</v>
      </c>
      <c r="BT1022" s="99" t="str">
        <f>IFERROR(VLOOKUP(ROWS($BR$4:BR1022),$BQ$4:$BR$2337,2,0),"")</f>
        <v>Ładzice (pow. radomszczański, woj. łódzkie)</v>
      </c>
      <c r="BU1022" s="98">
        <v>0</v>
      </c>
      <c r="BV1022" s="98">
        <f>IF(ISNUMBER(SEARCH('ankieta ESG'!$G$187,BW1022)),MAX($BV$3:BV1021)+1,0)</f>
        <v>1019</v>
      </c>
      <c r="BW1022" s="134" t="s">
        <v>5022</v>
      </c>
      <c r="BX1022" s="98">
        <v>0</v>
      </c>
      <c r="BY1022" s="99" t="str">
        <f>IFERROR(VLOOKUP(ROWS($BW$4:BW1022),$BV$4:$BW$2337,2,0),"")</f>
        <v>Ładzice (pow. radomszczański, woj. łódzkie)</v>
      </c>
      <c r="BZ1022" s="98">
        <v>0</v>
      </c>
      <c r="CA1022" s="98">
        <f>IF(ISNUMBER(SEARCH('ankieta ESG'!$G$188,CB1022)),MAX($CA$3:CA1021)+1,0)</f>
        <v>1019</v>
      </c>
      <c r="CB1022" s="134" t="s">
        <v>5022</v>
      </c>
      <c r="CC1022" s="98">
        <v>0</v>
      </c>
      <c r="CD1022" s="99" t="str">
        <f>IFERROR(VLOOKUP(ROWS($CB$4:CB1022),$CA$4:$CB$2337,2,0),"")</f>
        <v>Ładzice (pow. radomszczański, woj. łódzkie)</v>
      </c>
      <c r="CE1022" s="98">
        <v>0</v>
      </c>
      <c r="CF1022" s="98">
        <f>IF(ISNUMBER(SEARCH('ankieta ESG'!$G$189,CG1022)),MAX($CF$3:CF1021)+1,0)</f>
        <v>1019</v>
      </c>
      <c r="CG1022" s="134" t="s">
        <v>5022</v>
      </c>
      <c r="CH1022" s="98">
        <v>0</v>
      </c>
      <c r="CI1022" s="99" t="str">
        <f>IFERROR(VLOOKUP(ROWS($CG$4:CG1022),$CF$4:$CG$2337,2,0),"")</f>
        <v>Ładzice (pow. radomszczański, woj. łódzkie)</v>
      </c>
      <c r="CJ1022" s="98">
        <v>0</v>
      </c>
    </row>
    <row r="1023" spans="2:88">
      <c r="B1023" s="98">
        <f>IF(ISNUMBER(SEARCH('ankieta ESG'!$E$11,C1023)),MAX(B$3:$B1022)+1,0)</f>
        <v>1020</v>
      </c>
      <c r="C1023" s="99" t="s">
        <v>1064</v>
      </c>
      <c r="D1023" s="98">
        <v>0</v>
      </c>
      <c r="E1023" s="99" t="str">
        <f>IFERROR(VLOOKUP(ROWS($C$4:C1023),$B$4:$C$1385,2,0),"")</f>
        <v>46.19.Z Działalność agentów zajmujących się sprzedażą hurtową niewyspecjalizowaną (PKD 2025)</v>
      </c>
      <c r="F1023" s="98">
        <v>0</v>
      </c>
      <c r="AM1023" s="98">
        <f>IF(ISNUMBER(SEARCH('ankieta ESG'!$G$180,AN1023)),MAX(AM$3:$AM1022)+1,0)</f>
        <v>1020</v>
      </c>
      <c r="AN1023" s="134" t="s">
        <v>5023</v>
      </c>
      <c r="AO1023" s="98">
        <v>0</v>
      </c>
      <c r="AP1023" s="99" t="str">
        <f>IFERROR(VLOOKUP(ROWS($AN$4:AN1023),$AM$4:$AN$2337,2,0),"")</f>
        <v>Łagiewniki (pow. dzierżoniowski, woj. dolnośląskie)</v>
      </c>
      <c r="AQ1023" s="98">
        <v>0</v>
      </c>
      <c r="AR1023" s="98">
        <f>IF(ISNUMBER(SEARCH('ankieta ESG'!$G$181,AS1023)),MAX($AR$3:AR1022)+1,0)</f>
        <v>1020</v>
      </c>
      <c r="AS1023" s="134" t="s">
        <v>5023</v>
      </c>
      <c r="AT1023" s="98">
        <v>0</v>
      </c>
      <c r="AU1023" s="99" t="str">
        <f>IFERROR(VLOOKUP(ROWS($AS$4:AS1023),$AR$4:$AS$2337,2,0),"")</f>
        <v>Łagiewniki (pow. dzierżoniowski, woj. dolnośląskie)</v>
      </c>
      <c r="AV1023" s="98">
        <v>0</v>
      </c>
      <c r="AW1023" s="98">
        <f>IF(ISNUMBER(SEARCH('ankieta ESG'!$G$182,AX1023)),MAX($AW$3:AW1022)+1,0)</f>
        <v>1020</v>
      </c>
      <c r="AX1023" s="134" t="s">
        <v>5023</v>
      </c>
      <c r="AY1023" s="98">
        <v>0</v>
      </c>
      <c r="AZ1023" s="99" t="str">
        <f>IFERROR(VLOOKUP(ROWS($AX$4:AX1023),$AW$4:$AX$2337,2,0),"")</f>
        <v>Łagiewniki (pow. dzierżoniowski, woj. dolnośląskie)</v>
      </c>
      <c r="BA1023" s="98">
        <v>0</v>
      </c>
      <c r="BB1023" s="98">
        <f>IF(ISNUMBER(SEARCH('ankieta ESG'!$G$183,BC1023)),MAX($BB$3:BB1022)+1,0)</f>
        <v>1020</v>
      </c>
      <c r="BC1023" s="134" t="s">
        <v>5023</v>
      </c>
      <c r="BD1023" s="98">
        <v>0</v>
      </c>
      <c r="BE1023" s="99" t="str">
        <f>IFERROR(VLOOKUP(ROWS($BC$4:BC1023),$BB$4:$BC$2337,2,0),"")</f>
        <v>Łagiewniki (pow. dzierżoniowski, woj. dolnośląskie)</v>
      </c>
      <c r="BF1023" s="98">
        <v>0</v>
      </c>
      <c r="BG1023" s="98">
        <f>IF(ISNUMBER(SEARCH('ankieta ESG'!$G$184,BH1023)),MAX($BG$3:BG1022)+1,0)</f>
        <v>1020</v>
      </c>
      <c r="BH1023" s="134" t="s">
        <v>5023</v>
      </c>
      <c r="BI1023" s="98">
        <v>0</v>
      </c>
      <c r="BJ1023" s="99" t="str">
        <f>IFERROR(VLOOKUP(ROWS($BH$4:BH1023),$BG$4:$BH$2337,2,0),"")</f>
        <v>Łagiewniki (pow. dzierżoniowski, woj. dolnośląskie)</v>
      </c>
      <c r="BK1023" s="98">
        <v>0</v>
      </c>
      <c r="BL1023" s="98">
        <f>IF(ISNUMBER(SEARCH('ankieta ESG'!$G$185,BM1023)),MAX($BL$3:BL1022)+1,0)</f>
        <v>1020</v>
      </c>
      <c r="BM1023" s="134" t="s">
        <v>5023</v>
      </c>
      <c r="BN1023" s="98">
        <v>0</v>
      </c>
      <c r="BO1023" s="99" t="str">
        <f>IFERROR(VLOOKUP(ROWS($BM$4:BM1023),$BL$4:$BM$2337,2,0),"")</f>
        <v>Łagiewniki (pow. dzierżoniowski, woj. dolnośląskie)</v>
      </c>
      <c r="BP1023" s="98">
        <v>0</v>
      </c>
      <c r="BQ1023" s="98">
        <f>IF(ISNUMBER(SEARCH('ankieta ESG'!$G$186,BR1023)),MAX($BQ$3:BQ1022)+1,0)</f>
        <v>1020</v>
      </c>
      <c r="BR1023" s="134" t="s">
        <v>5023</v>
      </c>
      <c r="BS1023" s="98">
        <v>0</v>
      </c>
      <c r="BT1023" s="99" t="str">
        <f>IFERROR(VLOOKUP(ROWS($BR$4:BR1023),$BQ$4:$BR$2337,2,0),"")</f>
        <v>Łagiewniki (pow. dzierżoniowski, woj. dolnośląskie)</v>
      </c>
      <c r="BU1023" s="98">
        <v>0</v>
      </c>
      <c r="BV1023" s="98">
        <f>IF(ISNUMBER(SEARCH('ankieta ESG'!$G$187,BW1023)),MAX($BV$3:BV1022)+1,0)</f>
        <v>1020</v>
      </c>
      <c r="BW1023" s="134" t="s">
        <v>5023</v>
      </c>
      <c r="BX1023" s="98">
        <v>0</v>
      </c>
      <c r="BY1023" s="99" t="str">
        <f>IFERROR(VLOOKUP(ROWS($BW$4:BW1023),$BV$4:$BW$2337,2,0),"")</f>
        <v>Łagiewniki (pow. dzierżoniowski, woj. dolnośląskie)</v>
      </c>
      <c r="BZ1023" s="98">
        <v>0</v>
      </c>
      <c r="CA1023" s="98">
        <f>IF(ISNUMBER(SEARCH('ankieta ESG'!$G$188,CB1023)),MAX($CA$3:CA1022)+1,0)</f>
        <v>1020</v>
      </c>
      <c r="CB1023" s="134" t="s">
        <v>5023</v>
      </c>
      <c r="CC1023" s="98">
        <v>0</v>
      </c>
      <c r="CD1023" s="99" t="str">
        <f>IFERROR(VLOOKUP(ROWS($CB$4:CB1023),$CA$4:$CB$2337,2,0),"")</f>
        <v>Łagiewniki (pow. dzierżoniowski, woj. dolnośląskie)</v>
      </c>
      <c r="CE1023" s="98">
        <v>0</v>
      </c>
      <c r="CF1023" s="98">
        <f>IF(ISNUMBER(SEARCH('ankieta ESG'!$G$189,CG1023)),MAX($CF$3:CF1022)+1,0)</f>
        <v>1020</v>
      </c>
      <c r="CG1023" s="134" t="s">
        <v>5023</v>
      </c>
      <c r="CH1023" s="98">
        <v>0</v>
      </c>
      <c r="CI1023" s="99" t="str">
        <f>IFERROR(VLOOKUP(ROWS($CG$4:CG1023),$CF$4:$CG$2337,2,0),"")</f>
        <v>Łagiewniki (pow. dzierżoniowski, woj. dolnośląskie)</v>
      </c>
      <c r="CJ1023" s="98">
        <v>0</v>
      </c>
    </row>
    <row r="1024" spans="2:88">
      <c r="B1024" s="98">
        <f>IF(ISNUMBER(SEARCH('ankieta ESG'!$E$11,C1024)),MAX(B$3:$B1023)+1,0)</f>
        <v>1021</v>
      </c>
      <c r="C1024" s="99" t="s">
        <v>1065</v>
      </c>
      <c r="D1024" s="98">
        <v>0</v>
      </c>
      <c r="E1024" s="99" t="str">
        <f>IFERROR(VLOOKUP(ROWS($C$4:C1024),$B$4:$C$1385,2,0),"")</f>
        <v>46.21.A Sprzedaż hurtowa zboża i nasion roślin oleistych (PKD 2025)</v>
      </c>
      <c r="F1024" s="98">
        <v>0</v>
      </c>
      <c r="AM1024" s="98">
        <f>IF(ISNUMBER(SEARCH('ankieta ESG'!$G$180,AN1024)),MAX(AM$3:$AM1023)+1,0)</f>
        <v>1021</v>
      </c>
      <c r="AN1024" s="134" t="s">
        <v>5024</v>
      </c>
      <c r="AO1024" s="98">
        <v>0</v>
      </c>
      <c r="AP1024" s="99" t="str">
        <f>IFERROR(VLOOKUP(ROWS($AN$4:AN1024),$AM$4:$AN$2337,2,0),"")</f>
        <v>Łagów (pow. kielecki, woj. świętokrzyskie)</v>
      </c>
      <c r="AQ1024" s="98">
        <v>0</v>
      </c>
      <c r="AR1024" s="98">
        <f>IF(ISNUMBER(SEARCH('ankieta ESG'!$G$181,AS1024)),MAX($AR$3:AR1023)+1,0)</f>
        <v>1021</v>
      </c>
      <c r="AS1024" s="134" t="s">
        <v>5024</v>
      </c>
      <c r="AT1024" s="98">
        <v>0</v>
      </c>
      <c r="AU1024" s="99" t="str">
        <f>IFERROR(VLOOKUP(ROWS($AS$4:AS1024),$AR$4:$AS$2337,2,0),"")</f>
        <v>Łagów (pow. kielecki, woj. świętokrzyskie)</v>
      </c>
      <c r="AV1024" s="98">
        <v>0</v>
      </c>
      <c r="AW1024" s="98">
        <f>IF(ISNUMBER(SEARCH('ankieta ESG'!$G$182,AX1024)),MAX($AW$3:AW1023)+1,0)</f>
        <v>1021</v>
      </c>
      <c r="AX1024" s="134" t="s">
        <v>5024</v>
      </c>
      <c r="AY1024" s="98">
        <v>0</v>
      </c>
      <c r="AZ1024" s="99" t="str">
        <f>IFERROR(VLOOKUP(ROWS($AX$4:AX1024),$AW$4:$AX$2337,2,0),"")</f>
        <v>Łagów (pow. kielecki, woj. świętokrzyskie)</v>
      </c>
      <c r="BA1024" s="98">
        <v>0</v>
      </c>
      <c r="BB1024" s="98">
        <f>IF(ISNUMBER(SEARCH('ankieta ESG'!$G$183,BC1024)),MAX($BB$3:BB1023)+1,0)</f>
        <v>1021</v>
      </c>
      <c r="BC1024" s="134" t="s">
        <v>5024</v>
      </c>
      <c r="BD1024" s="98">
        <v>0</v>
      </c>
      <c r="BE1024" s="99" t="str">
        <f>IFERROR(VLOOKUP(ROWS($BC$4:BC1024),$BB$4:$BC$2337,2,0),"")</f>
        <v>Łagów (pow. kielecki, woj. świętokrzyskie)</v>
      </c>
      <c r="BF1024" s="98">
        <v>0</v>
      </c>
      <c r="BG1024" s="98">
        <f>IF(ISNUMBER(SEARCH('ankieta ESG'!$G$184,BH1024)),MAX($BG$3:BG1023)+1,0)</f>
        <v>1021</v>
      </c>
      <c r="BH1024" s="134" t="s">
        <v>5024</v>
      </c>
      <c r="BI1024" s="98">
        <v>0</v>
      </c>
      <c r="BJ1024" s="99" t="str">
        <f>IFERROR(VLOOKUP(ROWS($BH$4:BH1024),$BG$4:$BH$2337,2,0),"")</f>
        <v>Łagów (pow. kielecki, woj. świętokrzyskie)</v>
      </c>
      <c r="BK1024" s="98">
        <v>0</v>
      </c>
      <c r="BL1024" s="98">
        <f>IF(ISNUMBER(SEARCH('ankieta ESG'!$G$185,BM1024)),MAX($BL$3:BL1023)+1,0)</f>
        <v>1021</v>
      </c>
      <c r="BM1024" s="134" t="s">
        <v>5024</v>
      </c>
      <c r="BN1024" s="98">
        <v>0</v>
      </c>
      <c r="BO1024" s="99" t="str">
        <f>IFERROR(VLOOKUP(ROWS($BM$4:BM1024),$BL$4:$BM$2337,2,0),"")</f>
        <v>Łagów (pow. kielecki, woj. świętokrzyskie)</v>
      </c>
      <c r="BP1024" s="98">
        <v>0</v>
      </c>
      <c r="BQ1024" s="98">
        <f>IF(ISNUMBER(SEARCH('ankieta ESG'!$G$186,BR1024)),MAX($BQ$3:BQ1023)+1,0)</f>
        <v>1021</v>
      </c>
      <c r="BR1024" s="134" t="s">
        <v>5024</v>
      </c>
      <c r="BS1024" s="98">
        <v>0</v>
      </c>
      <c r="BT1024" s="99" t="str">
        <f>IFERROR(VLOOKUP(ROWS($BR$4:BR1024),$BQ$4:$BR$2337,2,0),"")</f>
        <v>Łagów (pow. kielecki, woj. świętokrzyskie)</v>
      </c>
      <c r="BU1024" s="98">
        <v>0</v>
      </c>
      <c r="BV1024" s="98">
        <f>IF(ISNUMBER(SEARCH('ankieta ESG'!$G$187,BW1024)),MAX($BV$3:BV1023)+1,0)</f>
        <v>1021</v>
      </c>
      <c r="BW1024" s="134" t="s">
        <v>5024</v>
      </c>
      <c r="BX1024" s="98">
        <v>0</v>
      </c>
      <c r="BY1024" s="99" t="str">
        <f>IFERROR(VLOOKUP(ROWS($BW$4:BW1024),$BV$4:$BW$2337,2,0),"")</f>
        <v>Łagów (pow. kielecki, woj. świętokrzyskie)</v>
      </c>
      <c r="BZ1024" s="98">
        <v>0</v>
      </c>
      <c r="CA1024" s="98">
        <f>IF(ISNUMBER(SEARCH('ankieta ESG'!$G$188,CB1024)),MAX($CA$3:CA1023)+1,0)</f>
        <v>1021</v>
      </c>
      <c r="CB1024" s="134" t="s">
        <v>5024</v>
      </c>
      <c r="CC1024" s="98">
        <v>0</v>
      </c>
      <c r="CD1024" s="99" t="str">
        <f>IFERROR(VLOOKUP(ROWS($CB$4:CB1024),$CA$4:$CB$2337,2,0),"")</f>
        <v>Łagów (pow. kielecki, woj. świętokrzyskie)</v>
      </c>
      <c r="CE1024" s="98">
        <v>0</v>
      </c>
      <c r="CF1024" s="98">
        <f>IF(ISNUMBER(SEARCH('ankieta ESG'!$G$189,CG1024)),MAX($CF$3:CF1023)+1,0)</f>
        <v>1021</v>
      </c>
      <c r="CG1024" s="134" t="s">
        <v>5024</v>
      </c>
      <c r="CH1024" s="98">
        <v>0</v>
      </c>
      <c r="CI1024" s="99" t="str">
        <f>IFERROR(VLOOKUP(ROWS($CG$4:CG1024),$CF$4:$CG$2337,2,0),"")</f>
        <v>Łagów (pow. kielecki, woj. świętokrzyskie)</v>
      </c>
      <c r="CJ1024" s="98">
        <v>0</v>
      </c>
    </row>
    <row r="1025" spans="2:88">
      <c r="B1025" s="98">
        <f>IF(ISNUMBER(SEARCH('ankieta ESG'!$E$11,C1025)),MAX(B$3:$B1024)+1,0)</f>
        <v>1022</v>
      </c>
      <c r="C1025" s="99" t="s">
        <v>1066</v>
      </c>
      <c r="D1025" s="98">
        <v>0</v>
      </c>
      <c r="E1025" s="99" t="str">
        <f>IFERROR(VLOOKUP(ROWS($C$4:C1025),$B$4:$C$1385,2,0),"")</f>
        <v>46.21.B Sprzedaż hurtowa nieprzetworzonego tytoniu i pasz dla zwierząt (PKD 2025)</v>
      </c>
      <c r="F1025" s="98">
        <v>0</v>
      </c>
      <c r="AM1025" s="98">
        <f>IF(ISNUMBER(SEARCH('ankieta ESG'!$G$180,AN1025)),MAX(AM$3:$AM1024)+1,0)</f>
        <v>1022</v>
      </c>
      <c r="AN1025" s="134" t="s">
        <v>5025</v>
      </c>
      <c r="AO1025" s="98">
        <v>0</v>
      </c>
      <c r="AP1025" s="99" t="str">
        <f>IFERROR(VLOOKUP(ROWS($AN$4:AN1025),$AM$4:$AN$2337,2,0),"")</f>
        <v>Łagów (pow. świebodziński, woj. lubuskie)</v>
      </c>
      <c r="AQ1025" s="98">
        <v>0</v>
      </c>
      <c r="AR1025" s="98">
        <f>IF(ISNUMBER(SEARCH('ankieta ESG'!$G$181,AS1025)),MAX($AR$3:AR1024)+1,0)</f>
        <v>1022</v>
      </c>
      <c r="AS1025" s="134" t="s">
        <v>5025</v>
      </c>
      <c r="AT1025" s="98">
        <v>0</v>
      </c>
      <c r="AU1025" s="99" t="str">
        <f>IFERROR(VLOOKUP(ROWS($AS$4:AS1025),$AR$4:$AS$2337,2,0),"")</f>
        <v>Łagów (pow. świebodziński, woj. lubuskie)</v>
      </c>
      <c r="AV1025" s="98">
        <v>0</v>
      </c>
      <c r="AW1025" s="98">
        <f>IF(ISNUMBER(SEARCH('ankieta ESG'!$G$182,AX1025)),MAX($AW$3:AW1024)+1,0)</f>
        <v>1022</v>
      </c>
      <c r="AX1025" s="134" t="s">
        <v>5025</v>
      </c>
      <c r="AY1025" s="98">
        <v>0</v>
      </c>
      <c r="AZ1025" s="99" t="str">
        <f>IFERROR(VLOOKUP(ROWS($AX$4:AX1025),$AW$4:$AX$2337,2,0),"")</f>
        <v>Łagów (pow. świebodziński, woj. lubuskie)</v>
      </c>
      <c r="BA1025" s="98">
        <v>0</v>
      </c>
      <c r="BB1025" s="98">
        <f>IF(ISNUMBER(SEARCH('ankieta ESG'!$G$183,BC1025)),MAX($BB$3:BB1024)+1,0)</f>
        <v>1022</v>
      </c>
      <c r="BC1025" s="134" t="s">
        <v>5025</v>
      </c>
      <c r="BD1025" s="98">
        <v>0</v>
      </c>
      <c r="BE1025" s="99" t="str">
        <f>IFERROR(VLOOKUP(ROWS($BC$4:BC1025),$BB$4:$BC$2337,2,0),"")</f>
        <v>Łagów (pow. świebodziński, woj. lubuskie)</v>
      </c>
      <c r="BF1025" s="98">
        <v>0</v>
      </c>
      <c r="BG1025" s="98">
        <f>IF(ISNUMBER(SEARCH('ankieta ESG'!$G$184,BH1025)),MAX($BG$3:BG1024)+1,0)</f>
        <v>1022</v>
      </c>
      <c r="BH1025" s="134" t="s">
        <v>5025</v>
      </c>
      <c r="BI1025" s="98">
        <v>0</v>
      </c>
      <c r="BJ1025" s="99" t="str">
        <f>IFERROR(VLOOKUP(ROWS($BH$4:BH1025),$BG$4:$BH$2337,2,0),"")</f>
        <v>Łagów (pow. świebodziński, woj. lubuskie)</v>
      </c>
      <c r="BK1025" s="98">
        <v>0</v>
      </c>
      <c r="BL1025" s="98">
        <f>IF(ISNUMBER(SEARCH('ankieta ESG'!$G$185,BM1025)),MAX($BL$3:BL1024)+1,0)</f>
        <v>1022</v>
      </c>
      <c r="BM1025" s="134" t="s">
        <v>5025</v>
      </c>
      <c r="BN1025" s="98">
        <v>0</v>
      </c>
      <c r="BO1025" s="99" t="str">
        <f>IFERROR(VLOOKUP(ROWS($BM$4:BM1025),$BL$4:$BM$2337,2,0),"")</f>
        <v>Łagów (pow. świebodziński, woj. lubuskie)</v>
      </c>
      <c r="BP1025" s="98">
        <v>0</v>
      </c>
      <c r="BQ1025" s="98">
        <f>IF(ISNUMBER(SEARCH('ankieta ESG'!$G$186,BR1025)),MAX($BQ$3:BQ1024)+1,0)</f>
        <v>1022</v>
      </c>
      <c r="BR1025" s="134" t="s">
        <v>5025</v>
      </c>
      <c r="BS1025" s="98">
        <v>0</v>
      </c>
      <c r="BT1025" s="99" t="str">
        <f>IFERROR(VLOOKUP(ROWS($BR$4:BR1025),$BQ$4:$BR$2337,2,0),"")</f>
        <v>Łagów (pow. świebodziński, woj. lubuskie)</v>
      </c>
      <c r="BU1025" s="98">
        <v>0</v>
      </c>
      <c r="BV1025" s="98">
        <f>IF(ISNUMBER(SEARCH('ankieta ESG'!$G$187,BW1025)),MAX($BV$3:BV1024)+1,0)</f>
        <v>1022</v>
      </c>
      <c r="BW1025" s="134" t="s">
        <v>5025</v>
      </c>
      <c r="BX1025" s="98">
        <v>0</v>
      </c>
      <c r="BY1025" s="99" t="str">
        <f>IFERROR(VLOOKUP(ROWS($BW$4:BW1025),$BV$4:$BW$2337,2,0),"")</f>
        <v>Łagów (pow. świebodziński, woj. lubuskie)</v>
      </c>
      <c r="BZ1025" s="98">
        <v>0</v>
      </c>
      <c r="CA1025" s="98">
        <f>IF(ISNUMBER(SEARCH('ankieta ESG'!$G$188,CB1025)),MAX($CA$3:CA1024)+1,0)</f>
        <v>1022</v>
      </c>
      <c r="CB1025" s="134" t="s">
        <v>5025</v>
      </c>
      <c r="CC1025" s="98">
        <v>0</v>
      </c>
      <c r="CD1025" s="99" t="str">
        <f>IFERROR(VLOOKUP(ROWS($CB$4:CB1025),$CA$4:$CB$2337,2,0),"")</f>
        <v>Łagów (pow. świebodziński, woj. lubuskie)</v>
      </c>
      <c r="CE1025" s="98">
        <v>0</v>
      </c>
      <c r="CF1025" s="98">
        <f>IF(ISNUMBER(SEARCH('ankieta ESG'!$G$189,CG1025)),MAX($CF$3:CF1024)+1,0)</f>
        <v>1022</v>
      </c>
      <c r="CG1025" s="134" t="s">
        <v>5025</v>
      </c>
      <c r="CH1025" s="98">
        <v>0</v>
      </c>
      <c r="CI1025" s="99" t="str">
        <f>IFERROR(VLOOKUP(ROWS($CG$4:CG1025),$CF$4:$CG$2337,2,0),"")</f>
        <v>Łagów (pow. świebodziński, woj. lubuskie)</v>
      </c>
      <c r="CJ1025" s="98">
        <v>0</v>
      </c>
    </row>
    <row r="1026" spans="2:88">
      <c r="B1026" s="98">
        <f>IF(ISNUMBER(SEARCH('ankieta ESG'!$E$11,C1026)),MAX(B$3:$B1025)+1,0)</f>
        <v>1023</v>
      </c>
      <c r="C1026" s="99" t="s">
        <v>1067</v>
      </c>
      <c r="D1026" s="98">
        <v>0</v>
      </c>
      <c r="E1026" s="99" t="str">
        <f>IFERROR(VLOOKUP(ROWS($C$4:C1026),$B$4:$C$1385,2,0),"")</f>
        <v>46.22.Z Sprzedaż hurtowa kwiatów i roślin (PKD 2025)</v>
      </c>
      <c r="F1026" s="98">
        <v>0</v>
      </c>
      <c r="AM1026" s="98">
        <f>IF(ISNUMBER(SEARCH('ankieta ESG'!$G$180,AN1026)),MAX(AM$3:$AM1025)+1,0)</f>
        <v>1023</v>
      </c>
      <c r="AN1026" s="134" t="s">
        <v>5026</v>
      </c>
      <c r="AO1026" s="98">
        <v>0</v>
      </c>
      <c r="AP1026" s="99" t="str">
        <f>IFERROR(VLOOKUP(ROWS($AN$4:AN1026),$AM$4:$AN$2337,2,0),"")</f>
        <v>Łambinowice (pow. nyski, woj. opolskie)</v>
      </c>
      <c r="AQ1026" s="98">
        <v>0</v>
      </c>
      <c r="AR1026" s="98">
        <f>IF(ISNUMBER(SEARCH('ankieta ESG'!$G$181,AS1026)),MAX($AR$3:AR1025)+1,0)</f>
        <v>1023</v>
      </c>
      <c r="AS1026" s="134" t="s">
        <v>5026</v>
      </c>
      <c r="AT1026" s="98">
        <v>0</v>
      </c>
      <c r="AU1026" s="99" t="str">
        <f>IFERROR(VLOOKUP(ROWS($AS$4:AS1026),$AR$4:$AS$2337,2,0),"")</f>
        <v>Łambinowice (pow. nyski, woj. opolskie)</v>
      </c>
      <c r="AV1026" s="98">
        <v>0</v>
      </c>
      <c r="AW1026" s="98">
        <f>IF(ISNUMBER(SEARCH('ankieta ESG'!$G$182,AX1026)),MAX($AW$3:AW1025)+1,0)</f>
        <v>1023</v>
      </c>
      <c r="AX1026" s="134" t="s">
        <v>5026</v>
      </c>
      <c r="AY1026" s="98">
        <v>0</v>
      </c>
      <c r="AZ1026" s="99" t="str">
        <f>IFERROR(VLOOKUP(ROWS($AX$4:AX1026),$AW$4:$AX$2337,2,0),"")</f>
        <v>Łambinowice (pow. nyski, woj. opolskie)</v>
      </c>
      <c r="BA1026" s="98">
        <v>0</v>
      </c>
      <c r="BB1026" s="98">
        <f>IF(ISNUMBER(SEARCH('ankieta ESG'!$G$183,BC1026)),MAX($BB$3:BB1025)+1,0)</f>
        <v>1023</v>
      </c>
      <c r="BC1026" s="134" t="s">
        <v>5026</v>
      </c>
      <c r="BD1026" s="98">
        <v>0</v>
      </c>
      <c r="BE1026" s="99" t="str">
        <f>IFERROR(VLOOKUP(ROWS($BC$4:BC1026),$BB$4:$BC$2337,2,0),"")</f>
        <v>Łambinowice (pow. nyski, woj. opolskie)</v>
      </c>
      <c r="BF1026" s="98">
        <v>0</v>
      </c>
      <c r="BG1026" s="98">
        <f>IF(ISNUMBER(SEARCH('ankieta ESG'!$G$184,BH1026)),MAX($BG$3:BG1025)+1,0)</f>
        <v>1023</v>
      </c>
      <c r="BH1026" s="134" t="s">
        <v>5026</v>
      </c>
      <c r="BI1026" s="98">
        <v>0</v>
      </c>
      <c r="BJ1026" s="99" t="str">
        <f>IFERROR(VLOOKUP(ROWS($BH$4:BH1026),$BG$4:$BH$2337,2,0),"")</f>
        <v>Łambinowice (pow. nyski, woj. opolskie)</v>
      </c>
      <c r="BK1026" s="98">
        <v>0</v>
      </c>
      <c r="BL1026" s="98">
        <f>IF(ISNUMBER(SEARCH('ankieta ESG'!$G$185,BM1026)),MAX($BL$3:BL1025)+1,0)</f>
        <v>1023</v>
      </c>
      <c r="BM1026" s="134" t="s">
        <v>5026</v>
      </c>
      <c r="BN1026" s="98">
        <v>0</v>
      </c>
      <c r="BO1026" s="99" t="str">
        <f>IFERROR(VLOOKUP(ROWS($BM$4:BM1026),$BL$4:$BM$2337,2,0),"")</f>
        <v>Łambinowice (pow. nyski, woj. opolskie)</v>
      </c>
      <c r="BP1026" s="98">
        <v>0</v>
      </c>
      <c r="BQ1026" s="98">
        <f>IF(ISNUMBER(SEARCH('ankieta ESG'!$G$186,BR1026)),MAX($BQ$3:BQ1025)+1,0)</f>
        <v>1023</v>
      </c>
      <c r="BR1026" s="134" t="s">
        <v>5026</v>
      </c>
      <c r="BS1026" s="98">
        <v>0</v>
      </c>
      <c r="BT1026" s="99" t="str">
        <f>IFERROR(VLOOKUP(ROWS($BR$4:BR1026),$BQ$4:$BR$2337,2,0),"")</f>
        <v>Łambinowice (pow. nyski, woj. opolskie)</v>
      </c>
      <c r="BU1026" s="98">
        <v>0</v>
      </c>
      <c r="BV1026" s="98">
        <f>IF(ISNUMBER(SEARCH('ankieta ESG'!$G$187,BW1026)),MAX($BV$3:BV1025)+1,0)</f>
        <v>1023</v>
      </c>
      <c r="BW1026" s="134" t="s">
        <v>5026</v>
      </c>
      <c r="BX1026" s="98">
        <v>0</v>
      </c>
      <c r="BY1026" s="99" t="str">
        <f>IFERROR(VLOOKUP(ROWS($BW$4:BW1026),$BV$4:$BW$2337,2,0),"")</f>
        <v>Łambinowice (pow. nyski, woj. opolskie)</v>
      </c>
      <c r="BZ1026" s="98">
        <v>0</v>
      </c>
      <c r="CA1026" s="98">
        <f>IF(ISNUMBER(SEARCH('ankieta ESG'!$G$188,CB1026)),MAX($CA$3:CA1025)+1,0)</f>
        <v>1023</v>
      </c>
      <c r="CB1026" s="134" t="s">
        <v>5026</v>
      </c>
      <c r="CC1026" s="98">
        <v>0</v>
      </c>
      <c r="CD1026" s="99" t="str">
        <f>IFERROR(VLOOKUP(ROWS($CB$4:CB1026),$CA$4:$CB$2337,2,0),"")</f>
        <v>Łambinowice (pow. nyski, woj. opolskie)</v>
      </c>
      <c r="CE1026" s="98">
        <v>0</v>
      </c>
      <c r="CF1026" s="98">
        <f>IF(ISNUMBER(SEARCH('ankieta ESG'!$G$189,CG1026)),MAX($CF$3:CF1025)+1,0)</f>
        <v>1023</v>
      </c>
      <c r="CG1026" s="134" t="s">
        <v>5026</v>
      </c>
      <c r="CH1026" s="98">
        <v>0</v>
      </c>
      <c r="CI1026" s="99" t="str">
        <f>IFERROR(VLOOKUP(ROWS($CG$4:CG1026),$CF$4:$CG$2337,2,0),"")</f>
        <v>Łambinowice (pow. nyski, woj. opolskie)</v>
      </c>
      <c r="CJ1026" s="98">
        <v>0</v>
      </c>
    </row>
    <row r="1027" spans="2:88">
      <c r="B1027" s="98">
        <f>IF(ISNUMBER(SEARCH('ankieta ESG'!$E$11,C1027)),MAX(B$3:$B1026)+1,0)</f>
        <v>1024</v>
      </c>
      <c r="C1027" s="99" t="s">
        <v>1068</v>
      </c>
      <c r="D1027" s="98">
        <v>0</v>
      </c>
      <c r="E1027" s="99" t="str">
        <f>IFERROR(VLOOKUP(ROWS($C$4:C1027),$B$4:$C$1385,2,0),"")</f>
        <v>46.23.Z Sprzedaż hurtowa żywych zwierząt (PKD 2025)</v>
      </c>
      <c r="F1027" s="98">
        <v>0</v>
      </c>
      <c r="AM1027" s="98">
        <f>IF(ISNUMBER(SEARCH('ankieta ESG'!$G$180,AN1027)),MAX(AM$3:$AM1026)+1,0)</f>
        <v>1024</v>
      </c>
      <c r="AN1027" s="134" t="s">
        <v>5027</v>
      </c>
      <c r="AO1027" s="98">
        <v>0</v>
      </c>
      <c r="AP1027" s="99" t="str">
        <f>IFERROR(VLOOKUP(ROWS($AN$4:AN1027),$AM$4:$AN$2337,2,0),"")</f>
        <v>Łanięta (pow. kutnowski, woj. łódzkie)</v>
      </c>
      <c r="AQ1027" s="98">
        <v>0</v>
      </c>
      <c r="AR1027" s="98">
        <f>IF(ISNUMBER(SEARCH('ankieta ESG'!$G$181,AS1027)),MAX($AR$3:AR1026)+1,0)</f>
        <v>1024</v>
      </c>
      <c r="AS1027" s="134" t="s">
        <v>5027</v>
      </c>
      <c r="AT1027" s="98">
        <v>0</v>
      </c>
      <c r="AU1027" s="99" t="str">
        <f>IFERROR(VLOOKUP(ROWS($AS$4:AS1027),$AR$4:$AS$2337,2,0),"")</f>
        <v>Łanięta (pow. kutnowski, woj. łódzkie)</v>
      </c>
      <c r="AV1027" s="98">
        <v>0</v>
      </c>
      <c r="AW1027" s="98">
        <f>IF(ISNUMBER(SEARCH('ankieta ESG'!$G$182,AX1027)),MAX($AW$3:AW1026)+1,0)</f>
        <v>1024</v>
      </c>
      <c r="AX1027" s="134" t="s">
        <v>5027</v>
      </c>
      <c r="AY1027" s="98">
        <v>0</v>
      </c>
      <c r="AZ1027" s="99" t="str">
        <f>IFERROR(VLOOKUP(ROWS($AX$4:AX1027),$AW$4:$AX$2337,2,0),"")</f>
        <v>Łanięta (pow. kutnowski, woj. łódzkie)</v>
      </c>
      <c r="BA1027" s="98">
        <v>0</v>
      </c>
      <c r="BB1027" s="98">
        <f>IF(ISNUMBER(SEARCH('ankieta ESG'!$G$183,BC1027)),MAX($BB$3:BB1026)+1,0)</f>
        <v>1024</v>
      </c>
      <c r="BC1027" s="134" t="s">
        <v>5027</v>
      </c>
      <c r="BD1027" s="98">
        <v>0</v>
      </c>
      <c r="BE1027" s="99" t="str">
        <f>IFERROR(VLOOKUP(ROWS($BC$4:BC1027),$BB$4:$BC$2337,2,0),"")</f>
        <v>Łanięta (pow. kutnowski, woj. łódzkie)</v>
      </c>
      <c r="BF1027" s="98">
        <v>0</v>
      </c>
      <c r="BG1027" s="98">
        <f>IF(ISNUMBER(SEARCH('ankieta ESG'!$G$184,BH1027)),MAX($BG$3:BG1026)+1,0)</f>
        <v>1024</v>
      </c>
      <c r="BH1027" s="134" t="s">
        <v>5027</v>
      </c>
      <c r="BI1027" s="98">
        <v>0</v>
      </c>
      <c r="BJ1027" s="99" t="str">
        <f>IFERROR(VLOOKUP(ROWS($BH$4:BH1027),$BG$4:$BH$2337,2,0),"")</f>
        <v>Łanięta (pow. kutnowski, woj. łódzkie)</v>
      </c>
      <c r="BK1027" s="98">
        <v>0</v>
      </c>
      <c r="BL1027" s="98">
        <f>IF(ISNUMBER(SEARCH('ankieta ESG'!$G$185,BM1027)),MAX($BL$3:BL1026)+1,0)</f>
        <v>1024</v>
      </c>
      <c r="BM1027" s="134" t="s">
        <v>5027</v>
      </c>
      <c r="BN1027" s="98">
        <v>0</v>
      </c>
      <c r="BO1027" s="99" t="str">
        <f>IFERROR(VLOOKUP(ROWS($BM$4:BM1027),$BL$4:$BM$2337,2,0),"")</f>
        <v>Łanięta (pow. kutnowski, woj. łódzkie)</v>
      </c>
      <c r="BP1027" s="98">
        <v>0</v>
      </c>
      <c r="BQ1027" s="98">
        <f>IF(ISNUMBER(SEARCH('ankieta ESG'!$G$186,BR1027)),MAX($BQ$3:BQ1026)+1,0)</f>
        <v>1024</v>
      </c>
      <c r="BR1027" s="134" t="s">
        <v>5027</v>
      </c>
      <c r="BS1027" s="98">
        <v>0</v>
      </c>
      <c r="BT1027" s="99" t="str">
        <f>IFERROR(VLOOKUP(ROWS($BR$4:BR1027),$BQ$4:$BR$2337,2,0),"")</f>
        <v>Łanięta (pow. kutnowski, woj. łódzkie)</v>
      </c>
      <c r="BU1027" s="98">
        <v>0</v>
      </c>
      <c r="BV1027" s="98">
        <f>IF(ISNUMBER(SEARCH('ankieta ESG'!$G$187,BW1027)),MAX($BV$3:BV1026)+1,0)</f>
        <v>1024</v>
      </c>
      <c r="BW1027" s="134" t="s">
        <v>5027</v>
      </c>
      <c r="BX1027" s="98">
        <v>0</v>
      </c>
      <c r="BY1027" s="99" t="str">
        <f>IFERROR(VLOOKUP(ROWS($BW$4:BW1027),$BV$4:$BW$2337,2,0),"")</f>
        <v>Łanięta (pow. kutnowski, woj. łódzkie)</v>
      </c>
      <c r="BZ1027" s="98">
        <v>0</v>
      </c>
      <c r="CA1027" s="98">
        <f>IF(ISNUMBER(SEARCH('ankieta ESG'!$G$188,CB1027)),MAX($CA$3:CA1026)+1,0)</f>
        <v>1024</v>
      </c>
      <c r="CB1027" s="134" t="s">
        <v>5027</v>
      </c>
      <c r="CC1027" s="98">
        <v>0</v>
      </c>
      <c r="CD1027" s="99" t="str">
        <f>IFERROR(VLOOKUP(ROWS($CB$4:CB1027),$CA$4:$CB$2337,2,0),"")</f>
        <v>Łanięta (pow. kutnowski, woj. łódzkie)</v>
      </c>
      <c r="CE1027" s="98">
        <v>0</v>
      </c>
      <c r="CF1027" s="98">
        <f>IF(ISNUMBER(SEARCH('ankieta ESG'!$G$189,CG1027)),MAX($CF$3:CF1026)+1,0)</f>
        <v>1024</v>
      </c>
      <c r="CG1027" s="134" t="s">
        <v>5027</v>
      </c>
      <c r="CH1027" s="98">
        <v>0</v>
      </c>
      <c r="CI1027" s="99" t="str">
        <f>IFERROR(VLOOKUP(ROWS($CG$4:CG1027),$CF$4:$CG$2337,2,0),"")</f>
        <v>Łanięta (pow. kutnowski, woj. łódzkie)</v>
      </c>
      <c r="CJ1027" s="98">
        <v>0</v>
      </c>
    </row>
    <row r="1028" spans="2:88">
      <c r="B1028" s="98">
        <f>IF(ISNUMBER(SEARCH('ankieta ESG'!$E$11,C1028)),MAX(B$3:$B1027)+1,0)</f>
        <v>1025</v>
      </c>
      <c r="C1028" s="99" t="s">
        <v>1069</v>
      </c>
      <c r="D1028" s="98">
        <v>0</v>
      </c>
      <c r="E1028" s="99" t="str">
        <f>IFERROR(VLOOKUP(ROWS($C$4:C1028),$B$4:$C$1385,2,0),"")</f>
        <v>46.24.Z Sprzedaż hurtowa skór (PKD 2025)</v>
      </c>
      <c r="F1028" s="98">
        <v>0</v>
      </c>
      <c r="AM1028" s="98">
        <f>IF(ISNUMBER(SEARCH('ankieta ESG'!$G$180,AN1028)),MAX(AM$3:$AM1027)+1,0)</f>
        <v>1025</v>
      </c>
      <c r="AN1028" s="134" t="s">
        <v>5028</v>
      </c>
      <c r="AO1028" s="98">
        <v>0</v>
      </c>
      <c r="AP1028" s="99" t="str">
        <f>IFERROR(VLOOKUP(ROWS($AN$4:AN1028),$AM$4:$AN$2337,2,0),"")</f>
        <v>Łańcut (pow. łańcucki, woj. podkarpackie)</v>
      </c>
      <c r="AQ1028" s="98">
        <v>0</v>
      </c>
      <c r="AR1028" s="98">
        <f>IF(ISNUMBER(SEARCH('ankieta ESG'!$G$181,AS1028)),MAX($AR$3:AR1027)+1,0)</f>
        <v>1025</v>
      </c>
      <c r="AS1028" s="134" t="s">
        <v>5028</v>
      </c>
      <c r="AT1028" s="98">
        <v>0</v>
      </c>
      <c r="AU1028" s="99" t="str">
        <f>IFERROR(VLOOKUP(ROWS($AS$4:AS1028),$AR$4:$AS$2337,2,0),"")</f>
        <v>Łańcut (pow. łańcucki, woj. podkarpackie)</v>
      </c>
      <c r="AV1028" s="98">
        <v>0</v>
      </c>
      <c r="AW1028" s="98">
        <f>IF(ISNUMBER(SEARCH('ankieta ESG'!$G$182,AX1028)),MAX($AW$3:AW1027)+1,0)</f>
        <v>1025</v>
      </c>
      <c r="AX1028" s="134" t="s">
        <v>5028</v>
      </c>
      <c r="AY1028" s="98">
        <v>0</v>
      </c>
      <c r="AZ1028" s="99" t="str">
        <f>IFERROR(VLOOKUP(ROWS($AX$4:AX1028),$AW$4:$AX$2337,2,0),"")</f>
        <v>Łańcut (pow. łańcucki, woj. podkarpackie)</v>
      </c>
      <c r="BA1028" s="98">
        <v>0</v>
      </c>
      <c r="BB1028" s="98">
        <f>IF(ISNUMBER(SEARCH('ankieta ESG'!$G$183,BC1028)),MAX($BB$3:BB1027)+1,0)</f>
        <v>1025</v>
      </c>
      <c r="BC1028" s="134" t="s">
        <v>5028</v>
      </c>
      <c r="BD1028" s="98">
        <v>0</v>
      </c>
      <c r="BE1028" s="99" t="str">
        <f>IFERROR(VLOOKUP(ROWS($BC$4:BC1028),$BB$4:$BC$2337,2,0),"")</f>
        <v>Łańcut (pow. łańcucki, woj. podkarpackie)</v>
      </c>
      <c r="BF1028" s="98">
        <v>0</v>
      </c>
      <c r="BG1028" s="98">
        <f>IF(ISNUMBER(SEARCH('ankieta ESG'!$G$184,BH1028)),MAX($BG$3:BG1027)+1,0)</f>
        <v>1025</v>
      </c>
      <c r="BH1028" s="134" t="s">
        <v>5028</v>
      </c>
      <c r="BI1028" s="98">
        <v>0</v>
      </c>
      <c r="BJ1028" s="99" t="str">
        <f>IFERROR(VLOOKUP(ROWS($BH$4:BH1028),$BG$4:$BH$2337,2,0),"")</f>
        <v>Łańcut (pow. łańcucki, woj. podkarpackie)</v>
      </c>
      <c r="BK1028" s="98">
        <v>0</v>
      </c>
      <c r="BL1028" s="98">
        <f>IF(ISNUMBER(SEARCH('ankieta ESG'!$G$185,BM1028)),MAX($BL$3:BL1027)+1,0)</f>
        <v>1025</v>
      </c>
      <c r="BM1028" s="134" t="s">
        <v>5028</v>
      </c>
      <c r="BN1028" s="98">
        <v>0</v>
      </c>
      <c r="BO1028" s="99" t="str">
        <f>IFERROR(VLOOKUP(ROWS($BM$4:BM1028),$BL$4:$BM$2337,2,0),"")</f>
        <v>Łańcut (pow. łańcucki, woj. podkarpackie)</v>
      </c>
      <c r="BP1028" s="98">
        <v>0</v>
      </c>
      <c r="BQ1028" s="98">
        <f>IF(ISNUMBER(SEARCH('ankieta ESG'!$G$186,BR1028)),MAX($BQ$3:BQ1027)+1,0)</f>
        <v>1025</v>
      </c>
      <c r="BR1028" s="134" t="s">
        <v>5028</v>
      </c>
      <c r="BS1028" s="98">
        <v>0</v>
      </c>
      <c r="BT1028" s="99" t="str">
        <f>IFERROR(VLOOKUP(ROWS($BR$4:BR1028),$BQ$4:$BR$2337,2,0),"")</f>
        <v>Łańcut (pow. łańcucki, woj. podkarpackie)</v>
      </c>
      <c r="BU1028" s="98">
        <v>0</v>
      </c>
      <c r="BV1028" s="98">
        <f>IF(ISNUMBER(SEARCH('ankieta ESG'!$G$187,BW1028)),MAX($BV$3:BV1027)+1,0)</f>
        <v>1025</v>
      </c>
      <c r="BW1028" s="134" t="s">
        <v>5028</v>
      </c>
      <c r="BX1028" s="98">
        <v>0</v>
      </c>
      <c r="BY1028" s="99" t="str">
        <f>IFERROR(VLOOKUP(ROWS($BW$4:BW1028),$BV$4:$BW$2337,2,0),"")</f>
        <v>Łańcut (pow. łańcucki, woj. podkarpackie)</v>
      </c>
      <c r="BZ1028" s="98">
        <v>0</v>
      </c>
      <c r="CA1028" s="98">
        <f>IF(ISNUMBER(SEARCH('ankieta ESG'!$G$188,CB1028)),MAX($CA$3:CA1027)+1,0)</f>
        <v>1025</v>
      </c>
      <c r="CB1028" s="134" t="s">
        <v>5028</v>
      </c>
      <c r="CC1028" s="98">
        <v>0</v>
      </c>
      <c r="CD1028" s="99" t="str">
        <f>IFERROR(VLOOKUP(ROWS($CB$4:CB1028),$CA$4:$CB$2337,2,0),"")</f>
        <v>Łańcut (pow. łańcucki, woj. podkarpackie)</v>
      </c>
      <c r="CE1028" s="98">
        <v>0</v>
      </c>
      <c r="CF1028" s="98">
        <f>IF(ISNUMBER(SEARCH('ankieta ESG'!$G$189,CG1028)),MAX($CF$3:CF1027)+1,0)</f>
        <v>1025</v>
      </c>
      <c r="CG1028" s="134" t="s">
        <v>5028</v>
      </c>
      <c r="CH1028" s="98">
        <v>0</v>
      </c>
      <c r="CI1028" s="99" t="str">
        <f>IFERROR(VLOOKUP(ROWS($CG$4:CG1028),$CF$4:$CG$2337,2,0),"")</f>
        <v>Łańcut (pow. łańcucki, woj. podkarpackie)</v>
      </c>
      <c r="CJ1028" s="98">
        <v>0</v>
      </c>
    </row>
    <row r="1029" spans="2:88">
      <c r="B1029" s="98">
        <f>IF(ISNUMBER(SEARCH('ankieta ESG'!$E$11,C1029)),MAX(B$3:$B1028)+1,0)</f>
        <v>1026</v>
      </c>
      <c r="C1029" s="99" t="s">
        <v>1070</v>
      </c>
      <c r="D1029" s="98">
        <v>0</v>
      </c>
      <c r="E1029" s="99" t="str">
        <f>IFERROR(VLOOKUP(ROWS($C$4:C1029),$B$4:$C$1385,2,0),"")</f>
        <v>46.31.Z Sprzedaż hurtowa owoców i warzyw (PKD 2025)</v>
      </c>
      <c r="F1029" s="98">
        <v>0</v>
      </c>
      <c r="AM1029" s="98">
        <f>IF(ISNUMBER(SEARCH('ankieta ESG'!$G$180,AN1029)),MAX(AM$3:$AM1028)+1,0)</f>
        <v>1026</v>
      </c>
      <c r="AN1029" s="134" t="s">
        <v>5029</v>
      </c>
      <c r="AO1029" s="98">
        <v>0</v>
      </c>
      <c r="AP1029" s="99" t="str">
        <f>IFERROR(VLOOKUP(ROWS($AN$4:AN1029),$AM$4:$AN$2337,2,0),"")</f>
        <v>Łapanów (pow. bocheński, woj. małopolskie)</v>
      </c>
      <c r="AQ1029" s="98">
        <v>0</v>
      </c>
      <c r="AR1029" s="98">
        <f>IF(ISNUMBER(SEARCH('ankieta ESG'!$G$181,AS1029)),MAX($AR$3:AR1028)+1,0)</f>
        <v>1026</v>
      </c>
      <c r="AS1029" s="134" t="s">
        <v>5029</v>
      </c>
      <c r="AT1029" s="98">
        <v>0</v>
      </c>
      <c r="AU1029" s="99" t="str">
        <f>IFERROR(VLOOKUP(ROWS($AS$4:AS1029),$AR$4:$AS$2337,2,0),"")</f>
        <v>Łapanów (pow. bocheński, woj. małopolskie)</v>
      </c>
      <c r="AV1029" s="98">
        <v>0</v>
      </c>
      <c r="AW1029" s="98">
        <f>IF(ISNUMBER(SEARCH('ankieta ESG'!$G$182,AX1029)),MAX($AW$3:AW1028)+1,0)</f>
        <v>1026</v>
      </c>
      <c r="AX1029" s="134" t="s">
        <v>5029</v>
      </c>
      <c r="AY1029" s="98">
        <v>0</v>
      </c>
      <c r="AZ1029" s="99" t="str">
        <f>IFERROR(VLOOKUP(ROWS($AX$4:AX1029),$AW$4:$AX$2337,2,0),"")</f>
        <v>Łapanów (pow. bocheński, woj. małopolskie)</v>
      </c>
      <c r="BA1029" s="98">
        <v>0</v>
      </c>
      <c r="BB1029" s="98">
        <f>IF(ISNUMBER(SEARCH('ankieta ESG'!$G$183,BC1029)),MAX($BB$3:BB1028)+1,0)</f>
        <v>1026</v>
      </c>
      <c r="BC1029" s="134" t="s">
        <v>5029</v>
      </c>
      <c r="BD1029" s="98">
        <v>0</v>
      </c>
      <c r="BE1029" s="99" t="str">
        <f>IFERROR(VLOOKUP(ROWS($BC$4:BC1029),$BB$4:$BC$2337,2,0),"")</f>
        <v>Łapanów (pow. bocheński, woj. małopolskie)</v>
      </c>
      <c r="BF1029" s="98">
        <v>0</v>
      </c>
      <c r="BG1029" s="98">
        <f>IF(ISNUMBER(SEARCH('ankieta ESG'!$G$184,BH1029)),MAX($BG$3:BG1028)+1,0)</f>
        <v>1026</v>
      </c>
      <c r="BH1029" s="134" t="s">
        <v>5029</v>
      </c>
      <c r="BI1029" s="98">
        <v>0</v>
      </c>
      <c r="BJ1029" s="99" t="str">
        <f>IFERROR(VLOOKUP(ROWS($BH$4:BH1029),$BG$4:$BH$2337,2,0),"")</f>
        <v>Łapanów (pow. bocheński, woj. małopolskie)</v>
      </c>
      <c r="BK1029" s="98">
        <v>0</v>
      </c>
      <c r="BL1029" s="98">
        <f>IF(ISNUMBER(SEARCH('ankieta ESG'!$G$185,BM1029)),MAX($BL$3:BL1028)+1,0)</f>
        <v>1026</v>
      </c>
      <c r="BM1029" s="134" t="s">
        <v>5029</v>
      </c>
      <c r="BN1029" s="98">
        <v>0</v>
      </c>
      <c r="BO1029" s="99" t="str">
        <f>IFERROR(VLOOKUP(ROWS($BM$4:BM1029),$BL$4:$BM$2337,2,0),"")</f>
        <v>Łapanów (pow. bocheński, woj. małopolskie)</v>
      </c>
      <c r="BP1029" s="98">
        <v>0</v>
      </c>
      <c r="BQ1029" s="98">
        <f>IF(ISNUMBER(SEARCH('ankieta ESG'!$G$186,BR1029)),MAX($BQ$3:BQ1028)+1,0)</f>
        <v>1026</v>
      </c>
      <c r="BR1029" s="134" t="s">
        <v>5029</v>
      </c>
      <c r="BS1029" s="98">
        <v>0</v>
      </c>
      <c r="BT1029" s="99" t="str">
        <f>IFERROR(VLOOKUP(ROWS($BR$4:BR1029),$BQ$4:$BR$2337,2,0),"")</f>
        <v>Łapanów (pow. bocheński, woj. małopolskie)</v>
      </c>
      <c r="BU1029" s="98">
        <v>0</v>
      </c>
      <c r="BV1029" s="98">
        <f>IF(ISNUMBER(SEARCH('ankieta ESG'!$G$187,BW1029)),MAX($BV$3:BV1028)+1,0)</f>
        <v>1026</v>
      </c>
      <c r="BW1029" s="134" t="s">
        <v>5029</v>
      </c>
      <c r="BX1029" s="98">
        <v>0</v>
      </c>
      <c r="BY1029" s="99" t="str">
        <f>IFERROR(VLOOKUP(ROWS($BW$4:BW1029),$BV$4:$BW$2337,2,0),"")</f>
        <v>Łapanów (pow. bocheński, woj. małopolskie)</v>
      </c>
      <c r="BZ1029" s="98">
        <v>0</v>
      </c>
      <c r="CA1029" s="98">
        <f>IF(ISNUMBER(SEARCH('ankieta ESG'!$G$188,CB1029)),MAX($CA$3:CA1028)+1,0)</f>
        <v>1026</v>
      </c>
      <c r="CB1029" s="134" t="s">
        <v>5029</v>
      </c>
      <c r="CC1029" s="98">
        <v>0</v>
      </c>
      <c r="CD1029" s="99" t="str">
        <f>IFERROR(VLOOKUP(ROWS($CB$4:CB1029),$CA$4:$CB$2337,2,0),"")</f>
        <v>Łapanów (pow. bocheński, woj. małopolskie)</v>
      </c>
      <c r="CE1029" s="98">
        <v>0</v>
      </c>
      <c r="CF1029" s="98">
        <f>IF(ISNUMBER(SEARCH('ankieta ESG'!$G$189,CG1029)),MAX($CF$3:CF1028)+1,0)</f>
        <v>1026</v>
      </c>
      <c r="CG1029" s="134" t="s">
        <v>5029</v>
      </c>
      <c r="CH1029" s="98">
        <v>0</v>
      </c>
      <c r="CI1029" s="99" t="str">
        <f>IFERROR(VLOOKUP(ROWS($CG$4:CG1029),$CF$4:$CG$2337,2,0),"")</f>
        <v>Łapanów (pow. bocheński, woj. małopolskie)</v>
      </c>
      <c r="CJ1029" s="98">
        <v>0</v>
      </c>
    </row>
    <row r="1030" spans="2:88">
      <c r="B1030" s="98">
        <f>IF(ISNUMBER(SEARCH('ankieta ESG'!$E$11,C1030)),MAX(B$3:$B1029)+1,0)</f>
        <v>1027</v>
      </c>
      <c r="C1030" s="99" t="s">
        <v>1071</v>
      </c>
      <c r="D1030" s="98">
        <v>0</v>
      </c>
      <c r="E1030" s="99" t="str">
        <f>IFERROR(VLOOKUP(ROWS($C$4:C1030),$B$4:$C$1385,2,0),"")</f>
        <v>46.32.Z Sprzedaż hurtowa mięsa i wyrobów z mięsa oraz ryb i wyrobów z ryb (PKD 2025)</v>
      </c>
      <c r="F1030" s="98">
        <v>0</v>
      </c>
      <c r="AM1030" s="98">
        <f>IF(ISNUMBER(SEARCH('ankieta ESG'!$G$180,AN1030)),MAX(AM$3:$AM1029)+1,0)</f>
        <v>1027</v>
      </c>
      <c r="AN1030" s="134" t="s">
        <v>5030</v>
      </c>
      <c r="AO1030" s="98">
        <v>0</v>
      </c>
      <c r="AP1030" s="99" t="str">
        <f>IFERROR(VLOOKUP(ROWS($AN$4:AN1030),$AM$4:$AN$2337,2,0),"")</f>
        <v>Łapsze Niżne (pow. nowotarski, woj. małopolskie)</v>
      </c>
      <c r="AQ1030" s="98">
        <v>0</v>
      </c>
      <c r="AR1030" s="98">
        <f>IF(ISNUMBER(SEARCH('ankieta ESG'!$G$181,AS1030)),MAX($AR$3:AR1029)+1,0)</f>
        <v>1027</v>
      </c>
      <c r="AS1030" s="134" t="s">
        <v>5030</v>
      </c>
      <c r="AT1030" s="98">
        <v>0</v>
      </c>
      <c r="AU1030" s="99" t="str">
        <f>IFERROR(VLOOKUP(ROWS($AS$4:AS1030),$AR$4:$AS$2337,2,0),"")</f>
        <v>Łapsze Niżne (pow. nowotarski, woj. małopolskie)</v>
      </c>
      <c r="AV1030" s="98">
        <v>0</v>
      </c>
      <c r="AW1030" s="98">
        <f>IF(ISNUMBER(SEARCH('ankieta ESG'!$G$182,AX1030)),MAX($AW$3:AW1029)+1,0)</f>
        <v>1027</v>
      </c>
      <c r="AX1030" s="134" t="s">
        <v>5030</v>
      </c>
      <c r="AY1030" s="98">
        <v>0</v>
      </c>
      <c r="AZ1030" s="99" t="str">
        <f>IFERROR(VLOOKUP(ROWS($AX$4:AX1030),$AW$4:$AX$2337,2,0),"")</f>
        <v>Łapsze Niżne (pow. nowotarski, woj. małopolskie)</v>
      </c>
      <c r="BA1030" s="98">
        <v>0</v>
      </c>
      <c r="BB1030" s="98">
        <f>IF(ISNUMBER(SEARCH('ankieta ESG'!$G$183,BC1030)),MAX($BB$3:BB1029)+1,0)</f>
        <v>1027</v>
      </c>
      <c r="BC1030" s="134" t="s">
        <v>5030</v>
      </c>
      <c r="BD1030" s="98">
        <v>0</v>
      </c>
      <c r="BE1030" s="99" t="str">
        <f>IFERROR(VLOOKUP(ROWS($BC$4:BC1030),$BB$4:$BC$2337,2,0),"")</f>
        <v>Łapsze Niżne (pow. nowotarski, woj. małopolskie)</v>
      </c>
      <c r="BF1030" s="98">
        <v>0</v>
      </c>
      <c r="BG1030" s="98">
        <f>IF(ISNUMBER(SEARCH('ankieta ESG'!$G$184,BH1030)),MAX($BG$3:BG1029)+1,0)</f>
        <v>1027</v>
      </c>
      <c r="BH1030" s="134" t="s">
        <v>5030</v>
      </c>
      <c r="BI1030" s="98">
        <v>0</v>
      </c>
      <c r="BJ1030" s="99" t="str">
        <f>IFERROR(VLOOKUP(ROWS($BH$4:BH1030),$BG$4:$BH$2337,2,0),"")</f>
        <v>Łapsze Niżne (pow. nowotarski, woj. małopolskie)</v>
      </c>
      <c r="BK1030" s="98">
        <v>0</v>
      </c>
      <c r="BL1030" s="98">
        <f>IF(ISNUMBER(SEARCH('ankieta ESG'!$G$185,BM1030)),MAX($BL$3:BL1029)+1,0)</f>
        <v>1027</v>
      </c>
      <c r="BM1030" s="134" t="s">
        <v>5030</v>
      </c>
      <c r="BN1030" s="98">
        <v>0</v>
      </c>
      <c r="BO1030" s="99" t="str">
        <f>IFERROR(VLOOKUP(ROWS($BM$4:BM1030),$BL$4:$BM$2337,2,0),"")</f>
        <v>Łapsze Niżne (pow. nowotarski, woj. małopolskie)</v>
      </c>
      <c r="BP1030" s="98">
        <v>0</v>
      </c>
      <c r="BQ1030" s="98">
        <f>IF(ISNUMBER(SEARCH('ankieta ESG'!$G$186,BR1030)),MAX($BQ$3:BQ1029)+1,0)</f>
        <v>1027</v>
      </c>
      <c r="BR1030" s="134" t="s">
        <v>5030</v>
      </c>
      <c r="BS1030" s="98">
        <v>0</v>
      </c>
      <c r="BT1030" s="99" t="str">
        <f>IFERROR(VLOOKUP(ROWS($BR$4:BR1030),$BQ$4:$BR$2337,2,0),"")</f>
        <v>Łapsze Niżne (pow. nowotarski, woj. małopolskie)</v>
      </c>
      <c r="BU1030" s="98">
        <v>0</v>
      </c>
      <c r="BV1030" s="98">
        <f>IF(ISNUMBER(SEARCH('ankieta ESG'!$G$187,BW1030)),MAX($BV$3:BV1029)+1,0)</f>
        <v>1027</v>
      </c>
      <c r="BW1030" s="134" t="s">
        <v>5030</v>
      </c>
      <c r="BX1030" s="98">
        <v>0</v>
      </c>
      <c r="BY1030" s="99" t="str">
        <f>IFERROR(VLOOKUP(ROWS($BW$4:BW1030),$BV$4:$BW$2337,2,0),"")</f>
        <v>Łapsze Niżne (pow. nowotarski, woj. małopolskie)</v>
      </c>
      <c r="BZ1030" s="98">
        <v>0</v>
      </c>
      <c r="CA1030" s="98">
        <f>IF(ISNUMBER(SEARCH('ankieta ESG'!$G$188,CB1030)),MAX($CA$3:CA1029)+1,0)</f>
        <v>1027</v>
      </c>
      <c r="CB1030" s="134" t="s">
        <v>5030</v>
      </c>
      <c r="CC1030" s="98">
        <v>0</v>
      </c>
      <c r="CD1030" s="99" t="str">
        <f>IFERROR(VLOOKUP(ROWS($CB$4:CB1030),$CA$4:$CB$2337,2,0),"")</f>
        <v>Łapsze Niżne (pow. nowotarski, woj. małopolskie)</v>
      </c>
      <c r="CE1030" s="98">
        <v>0</v>
      </c>
      <c r="CF1030" s="98">
        <f>IF(ISNUMBER(SEARCH('ankieta ESG'!$G$189,CG1030)),MAX($CF$3:CF1029)+1,0)</f>
        <v>1027</v>
      </c>
      <c r="CG1030" s="134" t="s">
        <v>5030</v>
      </c>
      <c r="CH1030" s="98">
        <v>0</v>
      </c>
      <c r="CI1030" s="99" t="str">
        <f>IFERROR(VLOOKUP(ROWS($CG$4:CG1030),$CF$4:$CG$2337,2,0),"")</f>
        <v>Łapsze Niżne (pow. nowotarski, woj. małopolskie)</v>
      </c>
      <c r="CJ1030" s="98">
        <v>0</v>
      </c>
    </row>
    <row r="1031" spans="2:88">
      <c r="B1031" s="98">
        <f>IF(ISNUMBER(SEARCH('ankieta ESG'!$E$11,C1031)),MAX(B$3:$B1030)+1,0)</f>
        <v>1028</v>
      </c>
      <c r="C1031" s="99" t="s">
        <v>1072</v>
      </c>
      <c r="D1031" s="98">
        <v>0</v>
      </c>
      <c r="E1031" s="99" t="str">
        <f>IFERROR(VLOOKUP(ROWS($C$4:C1031),$B$4:$C$1385,2,0),"")</f>
        <v>46.33.Z Sprzedaż hurtowa mleka, wyrobów mleczarskich, jaj, olejów i tłuszczów jadalnych (PKD 2025)</v>
      </c>
      <c r="F1031" s="98">
        <v>0</v>
      </c>
      <c r="AM1031" s="98">
        <f>IF(ISNUMBER(SEARCH('ankieta ESG'!$G$180,AN1031)),MAX(AM$3:$AM1030)+1,0)</f>
        <v>1028</v>
      </c>
      <c r="AN1031" s="134" t="s">
        <v>5031</v>
      </c>
      <c r="AO1031" s="98">
        <v>0</v>
      </c>
      <c r="AP1031" s="99" t="str">
        <f>IFERROR(VLOOKUP(ROWS($AN$4:AN1031),$AM$4:$AN$2337,2,0),"")</f>
        <v>Łapy (pow. białostocki, woj. podlaskie)</v>
      </c>
      <c r="AQ1031" s="98">
        <v>0</v>
      </c>
      <c r="AR1031" s="98">
        <f>IF(ISNUMBER(SEARCH('ankieta ESG'!$G$181,AS1031)),MAX($AR$3:AR1030)+1,0)</f>
        <v>1028</v>
      </c>
      <c r="AS1031" s="134" t="s">
        <v>5031</v>
      </c>
      <c r="AT1031" s="98">
        <v>0</v>
      </c>
      <c r="AU1031" s="99" t="str">
        <f>IFERROR(VLOOKUP(ROWS($AS$4:AS1031),$AR$4:$AS$2337,2,0),"")</f>
        <v>Łapy (pow. białostocki, woj. podlaskie)</v>
      </c>
      <c r="AV1031" s="98">
        <v>0</v>
      </c>
      <c r="AW1031" s="98">
        <f>IF(ISNUMBER(SEARCH('ankieta ESG'!$G$182,AX1031)),MAX($AW$3:AW1030)+1,0)</f>
        <v>1028</v>
      </c>
      <c r="AX1031" s="134" t="s">
        <v>5031</v>
      </c>
      <c r="AY1031" s="98">
        <v>0</v>
      </c>
      <c r="AZ1031" s="99" t="str">
        <f>IFERROR(VLOOKUP(ROWS($AX$4:AX1031),$AW$4:$AX$2337,2,0),"")</f>
        <v>Łapy (pow. białostocki, woj. podlaskie)</v>
      </c>
      <c r="BA1031" s="98">
        <v>0</v>
      </c>
      <c r="BB1031" s="98">
        <f>IF(ISNUMBER(SEARCH('ankieta ESG'!$G$183,BC1031)),MAX($BB$3:BB1030)+1,0)</f>
        <v>1028</v>
      </c>
      <c r="BC1031" s="134" t="s">
        <v>5031</v>
      </c>
      <c r="BD1031" s="98">
        <v>0</v>
      </c>
      <c r="BE1031" s="99" t="str">
        <f>IFERROR(VLOOKUP(ROWS($BC$4:BC1031),$BB$4:$BC$2337,2,0),"")</f>
        <v>Łapy (pow. białostocki, woj. podlaskie)</v>
      </c>
      <c r="BF1031" s="98">
        <v>0</v>
      </c>
      <c r="BG1031" s="98">
        <f>IF(ISNUMBER(SEARCH('ankieta ESG'!$G$184,BH1031)),MAX($BG$3:BG1030)+1,0)</f>
        <v>1028</v>
      </c>
      <c r="BH1031" s="134" t="s">
        <v>5031</v>
      </c>
      <c r="BI1031" s="98">
        <v>0</v>
      </c>
      <c r="BJ1031" s="99" t="str">
        <f>IFERROR(VLOOKUP(ROWS($BH$4:BH1031),$BG$4:$BH$2337,2,0),"")</f>
        <v>Łapy (pow. białostocki, woj. podlaskie)</v>
      </c>
      <c r="BK1031" s="98">
        <v>0</v>
      </c>
      <c r="BL1031" s="98">
        <f>IF(ISNUMBER(SEARCH('ankieta ESG'!$G$185,BM1031)),MAX($BL$3:BL1030)+1,0)</f>
        <v>1028</v>
      </c>
      <c r="BM1031" s="134" t="s">
        <v>5031</v>
      </c>
      <c r="BN1031" s="98">
        <v>0</v>
      </c>
      <c r="BO1031" s="99" t="str">
        <f>IFERROR(VLOOKUP(ROWS($BM$4:BM1031),$BL$4:$BM$2337,2,0),"")</f>
        <v>Łapy (pow. białostocki, woj. podlaskie)</v>
      </c>
      <c r="BP1031" s="98">
        <v>0</v>
      </c>
      <c r="BQ1031" s="98">
        <f>IF(ISNUMBER(SEARCH('ankieta ESG'!$G$186,BR1031)),MAX($BQ$3:BQ1030)+1,0)</f>
        <v>1028</v>
      </c>
      <c r="BR1031" s="134" t="s">
        <v>5031</v>
      </c>
      <c r="BS1031" s="98">
        <v>0</v>
      </c>
      <c r="BT1031" s="99" t="str">
        <f>IFERROR(VLOOKUP(ROWS($BR$4:BR1031),$BQ$4:$BR$2337,2,0),"")</f>
        <v>Łapy (pow. białostocki, woj. podlaskie)</v>
      </c>
      <c r="BU1031" s="98">
        <v>0</v>
      </c>
      <c r="BV1031" s="98">
        <f>IF(ISNUMBER(SEARCH('ankieta ESG'!$G$187,BW1031)),MAX($BV$3:BV1030)+1,0)</f>
        <v>1028</v>
      </c>
      <c r="BW1031" s="134" t="s">
        <v>5031</v>
      </c>
      <c r="BX1031" s="98">
        <v>0</v>
      </c>
      <c r="BY1031" s="99" t="str">
        <f>IFERROR(VLOOKUP(ROWS($BW$4:BW1031),$BV$4:$BW$2337,2,0),"")</f>
        <v>Łapy (pow. białostocki, woj. podlaskie)</v>
      </c>
      <c r="BZ1031" s="98">
        <v>0</v>
      </c>
      <c r="CA1031" s="98">
        <f>IF(ISNUMBER(SEARCH('ankieta ESG'!$G$188,CB1031)),MAX($CA$3:CA1030)+1,0)</f>
        <v>1028</v>
      </c>
      <c r="CB1031" s="134" t="s">
        <v>5031</v>
      </c>
      <c r="CC1031" s="98">
        <v>0</v>
      </c>
      <c r="CD1031" s="99" t="str">
        <f>IFERROR(VLOOKUP(ROWS($CB$4:CB1031),$CA$4:$CB$2337,2,0),"")</f>
        <v>Łapy (pow. białostocki, woj. podlaskie)</v>
      </c>
      <c r="CE1031" s="98">
        <v>0</v>
      </c>
      <c r="CF1031" s="98">
        <f>IF(ISNUMBER(SEARCH('ankieta ESG'!$G$189,CG1031)),MAX($CF$3:CF1030)+1,0)</f>
        <v>1028</v>
      </c>
      <c r="CG1031" s="134" t="s">
        <v>5031</v>
      </c>
      <c r="CH1031" s="98">
        <v>0</v>
      </c>
      <c r="CI1031" s="99" t="str">
        <f>IFERROR(VLOOKUP(ROWS($CG$4:CG1031),$CF$4:$CG$2337,2,0),"")</f>
        <v>Łapy (pow. białostocki, woj. podlaskie)</v>
      </c>
      <c r="CJ1031" s="98">
        <v>0</v>
      </c>
    </row>
    <row r="1032" spans="2:88">
      <c r="B1032" s="98">
        <f>IF(ISNUMBER(SEARCH('ankieta ESG'!$E$11,C1032)),MAX(B$3:$B1031)+1,0)</f>
        <v>1029</v>
      </c>
      <c r="C1032" s="99" t="s">
        <v>1073</v>
      </c>
      <c r="D1032" s="98">
        <v>0</v>
      </c>
      <c r="E1032" s="99" t="str">
        <f>IFERROR(VLOOKUP(ROWS($C$4:C1032),$B$4:$C$1385,2,0),"")</f>
        <v>46.34.A Sprzedaż hurtowa napojów alkoholowych (PKD 2025)</v>
      </c>
      <c r="F1032" s="98">
        <v>0</v>
      </c>
      <c r="AM1032" s="98">
        <f>IF(ISNUMBER(SEARCH('ankieta ESG'!$G$180,AN1032)),MAX(AM$3:$AM1031)+1,0)</f>
        <v>1029</v>
      </c>
      <c r="AN1032" s="134" t="s">
        <v>5032</v>
      </c>
      <c r="AO1032" s="98">
        <v>0</v>
      </c>
      <c r="AP1032" s="99" t="str">
        <f>IFERROR(VLOOKUP(ROWS($AN$4:AN1032),$AM$4:$AN$2337,2,0),"")</f>
        <v>Łasin (pow. grudziądzki, woj. kujawsko-pomorskie)</v>
      </c>
      <c r="AQ1032" s="98">
        <v>0</v>
      </c>
      <c r="AR1032" s="98">
        <f>IF(ISNUMBER(SEARCH('ankieta ESG'!$G$181,AS1032)),MAX($AR$3:AR1031)+1,0)</f>
        <v>1029</v>
      </c>
      <c r="AS1032" s="134" t="s">
        <v>5032</v>
      </c>
      <c r="AT1032" s="98">
        <v>0</v>
      </c>
      <c r="AU1032" s="99" t="str">
        <f>IFERROR(VLOOKUP(ROWS($AS$4:AS1032),$AR$4:$AS$2337,2,0),"")</f>
        <v>Łasin (pow. grudziądzki, woj. kujawsko-pomorskie)</v>
      </c>
      <c r="AV1032" s="98">
        <v>0</v>
      </c>
      <c r="AW1032" s="98">
        <f>IF(ISNUMBER(SEARCH('ankieta ESG'!$G$182,AX1032)),MAX($AW$3:AW1031)+1,0)</f>
        <v>1029</v>
      </c>
      <c r="AX1032" s="134" t="s">
        <v>5032</v>
      </c>
      <c r="AY1032" s="98">
        <v>0</v>
      </c>
      <c r="AZ1032" s="99" t="str">
        <f>IFERROR(VLOOKUP(ROWS($AX$4:AX1032),$AW$4:$AX$2337,2,0),"")</f>
        <v>Łasin (pow. grudziądzki, woj. kujawsko-pomorskie)</v>
      </c>
      <c r="BA1032" s="98">
        <v>0</v>
      </c>
      <c r="BB1032" s="98">
        <f>IF(ISNUMBER(SEARCH('ankieta ESG'!$G$183,BC1032)),MAX($BB$3:BB1031)+1,0)</f>
        <v>1029</v>
      </c>
      <c r="BC1032" s="134" t="s">
        <v>5032</v>
      </c>
      <c r="BD1032" s="98">
        <v>0</v>
      </c>
      <c r="BE1032" s="99" t="str">
        <f>IFERROR(VLOOKUP(ROWS($BC$4:BC1032),$BB$4:$BC$2337,2,0),"")</f>
        <v>Łasin (pow. grudziądzki, woj. kujawsko-pomorskie)</v>
      </c>
      <c r="BF1032" s="98">
        <v>0</v>
      </c>
      <c r="BG1032" s="98">
        <f>IF(ISNUMBER(SEARCH('ankieta ESG'!$G$184,BH1032)),MAX($BG$3:BG1031)+1,0)</f>
        <v>1029</v>
      </c>
      <c r="BH1032" s="134" t="s">
        <v>5032</v>
      </c>
      <c r="BI1032" s="98">
        <v>0</v>
      </c>
      <c r="BJ1032" s="99" t="str">
        <f>IFERROR(VLOOKUP(ROWS($BH$4:BH1032),$BG$4:$BH$2337,2,0),"")</f>
        <v>Łasin (pow. grudziądzki, woj. kujawsko-pomorskie)</v>
      </c>
      <c r="BK1032" s="98">
        <v>0</v>
      </c>
      <c r="BL1032" s="98">
        <f>IF(ISNUMBER(SEARCH('ankieta ESG'!$G$185,BM1032)),MAX($BL$3:BL1031)+1,0)</f>
        <v>1029</v>
      </c>
      <c r="BM1032" s="134" t="s">
        <v>5032</v>
      </c>
      <c r="BN1032" s="98">
        <v>0</v>
      </c>
      <c r="BO1032" s="99" t="str">
        <f>IFERROR(VLOOKUP(ROWS($BM$4:BM1032),$BL$4:$BM$2337,2,0),"")</f>
        <v>Łasin (pow. grudziądzki, woj. kujawsko-pomorskie)</v>
      </c>
      <c r="BP1032" s="98">
        <v>0</v>
      </c>
      <c r="BQ1032" s="98">
        <f>IF(ISNUMBER(SEARCH('ankieta ESG'!$G$186,BR1032)),MAX($BQ$3:BQ1031)+1,0)</f>
        <v>1029</v>
      </c>
      <c r="BR1032" s="134" t="s">
        <v>5032</v>
      </c>
      <c r="BS1032" s="98">
        <v>0</v>
      </c>
      <c r="BT1032" s="99" t="str">
        <f>IFERROR(VLOOKUP(ROWS($BR$4:BR1032),$BQ$4:$BR$2337,2,0),"")</f>
        <v>Łasin (pow. grudziądzki, woj. kujawsko-pomorskie)</v>
      </c>
      <c r="BU1032" s="98">
        <v>0</v>
      </c>
      <c r="BV1032" s="98">
        <f>IF(ISNUMBER(SEARCH('ankieta ESG'!$G$187,BW1032)),MAX($BV$3:BV1031)+1,0)</f>
        <v>1029</v>
      </c>
      <c r="BW1032" s="134" t="s">
        <v>5032</v>
      </c>
      <c r="BX1032" s="98">
        <v>0</v>
      </c>
      <c r="BY1032" s="99" t="str">
        <f>IFERROR(VLOOKUP(ROWS($BW$4:BW1032),$BV$4:$BW$2337,2,0),"")</f>
        <v>Łasin (pow. grudziądzki, woj. kujawsko-pomorskie)</v>
      </c>
      <c r="BZ1032" s="98">
        <v>0</v>
      </c>
      <c r="CA1032" s="98">
        <f>IF(ISNUMBER(SEARCH('ankieta ESG'!$G$188,CB1032)),MAX($CA$3:CA1031)+1,0)</f>
        <v>1029</v>
      </c>
      <c r="CB1032" s="134" t="s">
        <v>5032</v>
      </c>
      <c r="CC1032" s="98">
        <v>0</v>
      </c>
      <c r="CD1032" s="99" t="str">
        <f>IFERROR(VLOOKUP(ROWS($CB$4:CB1032),$CA$4:$CB$2337,2,0),"")</f>
        <v>Łasin (pow. grudziądzki, woj. kujawsko-pomorskie)</v>
      </c>
      <c r="CE1032" s="98">
        <v>0</v>
      </c>
      <c r="CF1032" s="98">
        <f>IF(ISNUMBER(SEARCH('ankieta ESG'!$G$189,CG1032)),MAX($CF$3:CF1031)+1,0)</f>
        <v>1029</v>
      </c>
      <c r="CG1032" s="134" t="s">
        <v>5032</v>
      </c>
      <c r="CH1032" s="98">
        <v>0</v>
      </c>
      <c r="CI1032" s="99" t="str">
        <f>IFERROR(VLOOKUP(ROWS($CG$4:CG1032),$CF$4:$CG$2337,2,0),"")</f>
        <v>Łasin (pow. grudziądzki, woj. kujawsko-pomorskie)</v>
      </c>
      <c r="CJ1032" s="98">
        <v>0</v>
      </c>
    </row>
    <row r="1033" spans="2:88">
      <c r="B1033" s="98">
        <f>IF(ISNUMBER(SEARCH('ankieta ESG'!$E$11,C1033)),MAX(B$3:$B1032)+1,0)</f>
        <v>1030</v>
      </c>
      <c r="C1033" s="99" t="s">
        <v>1074</v>
      </c>
      <c r="D1033" s="98">
        <v>0</v>
      </c>
      <c r="E1033" s="99" t="str">
        <f>IFERROR(VLOOKUP(ROWS($C$4:C1033),$B$4:$C$1385,2,0),"")</f>
        <v>46.34.B Sprzedaż hurtowa napojów bezalkoholowych (PKD 2025)</v>
      </c>
      <c r="F1033" s="98">
        <v>0</v>
      </c>
      <c r="AM1033" s="98">
        <f>IF(ISNUMBER(SEARCH('ankieta ESG'!$G$180,AN1033)),MAX(AM$3:$AM1032)+1,0)</f>
        <v>1030</v>
      </c>
      <c r="AN1033" s="134" t="s">
        <v>5033</v>
      </c>
      <c r="AO1033" s="98">
        <v>0</v>
      </c>
      <c r="AP1033" s="99" t="str">
        <f>IFERROR(VLOOKUP(ROWS($AN$4:AN1033),$AM$4:$AN$2337,2,0),"")</f>
        <v>Łask (pow. łaski, woj. łódzkie)</v>
      </c>
      <c r="AQ1033" s="98">
        <v>0</v>
      </c>
      <c r="AR1033" s="98">
        <f>IF(ISNUMBER(SEARCH('ankieta ESG'!$G$181,AS1033)),MAX($AR$3:AR1032)+1,0)</f>
        <v>1030</v>
      </c>
      <c r="AS1033" s="134" t="s">
        <v>5033</v>
      </c>
      <c r="AT1033" s="98">
        <v>0</v>
      </c>
      <c r="AU1033" s="99" t="str">
        <f>IFERROR(VLOOKUP(ROWS($AS$4:AS1033),$AR$4:$AS$2337,2,0),"")</f>
        <v>Łask (pow. łaski, woj. łódzkie)</v>
      </c>
      <c r="AV1033" s="98">
        <v>0</v>
      </c>
      <c r="AW1033" s="98">
        <f>IF(ISNUMBER(SEARCH('ankieta ESG'!$G$182,AX1033)),MAX($AW$3:AW1032)+1,0)</f>
        <v>1030</v>
      </c>
      <c r="AX1033" s="134" t="s">
        <v>5033</v>
      </c>
      <c r="AY1033" s="98">
        <v>0</v>
      </c>
      <c r="AZ1033" s="99" t="str">
        <f>IFERROR(VLOOKUP(ROWS($AX$4:AX1033),$AW$4:$AX$2337,2,0),"")</f>
        <v>Łask (pow. łaski, woj. łódzkie)</v>
      </c>
      <c r="BA1033" s="98">
        <v>0</v>
      </c>
      <c r="BB1033" s="98">
        <f>IF(ISNUMBER(SEARCH('ankieta ESG'!$G$183,BC1033)),MAX($BB$3:BB1032)+1,0)</f>
        <v>1030</v>
      </c>
      <c r="BC1033" s="134" t="s">
        <v>5033</v>
      </c>
      <c r="BD1033" s="98">
        <v>0</v>
      </c>
      <c r="BE1033" s="99" t="str">
        <f>IFERROR(VLOOKUP(ROWS($BC$4:BC1033),$BB$4:$BC$2337,2,0),"")</f>
        <v>Łask (pow. łaski, woj. łódzkie)</v>
      </c>
      <c r="BF1033" s="98">
        <v>0</v>
      </c>
      <c r="BG1033" s="98">
        <f>IF(ISNUMBER(SEARCH('ankieta ESG'!$G$184,BH1033)),MAX($BG$3:BG1032)+1,0)</f>
        <v>1030</v>
      </c>
      <c r="BH1033" s="134" t="s">
        <v>5033</v>
      </c>
      <c r="BI1033" s="98">
        <v>0</v>
      </c>
      <c r="BJ1033" s="99" t="str">
        <f>IFERROR(VLOOKUP(ROWS($BH$4:BH1033),$BG$4:$BH$2337,2,0),"")</f>
        <v>Łask (pow. łaski, woj. łódzkie)</v>
      </c>
      <c r="BK1033" s="98">
        <v>0</v>
      </c>
      <c r="BL1033" s="98">
        <f>IF(ISNUMBER(SEARCH('ankieta ESG'!$G$185,BM1033)),MAX($BL$3:BL1032)+1,0)</f>
        <v>1030</v>
      </c>
      <c r="BM1033" s="134" t="s">
        <v>5033</v>
      </c>
      <c r="BN1033" s="98">
        <v>0</v>
      </c>
      <c r="BO1033" s="99" t="str">
        <f>IFERROR(VLOOKUP(ROWS($BM$4:BM1033),$BL$4:$BM$2337,2,0),"")</f>
        <v>Łask (pow. łaski, woj. łódzkie)</v>
      </c>
      <c r="BP1033" s="98">
        <v>0</v>
      </c>
      <c r="BQ1033" s="98">
        <f>IF(ISNUMBER(SEARCH('ankieta ESG'!$G$186,BR1033)),MAX($BQ$3:BQ1032)+1,0)</f>
        <v>1030</v>
      </c>
      <c r="BR1033" s="134" t="s">
        <v>5033</v>
      </c>
      <c r="BS1033" s="98">
        <v>0</v>
      </c>
      <c r="BT1033" s="99" t="str">
        <f>IFERROR(VLOOKUP(ROWS($BR$4:BR1033),$BQ$4:$BR$2337,2,0),"")</f>
        <v>Łask (pow. łaski, woj. łódzkie)</v>
      </c>
      <c r="BU1033" s="98">
        <v>0</v>
      </c>
      <c r="BV1033" s="98">
        <f>IF(ISNUMBER(SEARCH('ankieta ESG'!$G$187,BW1033)),MAX($BV$3:BV1032)+1,0)</f>
        <v>1030</v>
      </c>
      <c r="BW1033" s="134" t="s">
        <v>5033</v>
      </c>
      <c r="BX1033" s="98">
        <v>0</v>
      </c>
      <c r="BY1033" s="99" t="str">
        <f>IFERROR(VLOOKUP(ROWS($BW$4:BW1033),$BV$4:$BW$2337,2,0),"")</f>
        <v>Łask (pow. łaski, woj. łódzkie)</v>
      </c>
      <c r="BZ1033" s="98">
        <v>0</v>
      </c>
      <c r="CA1033" s="98">
        <f>IF(ISNUMBER(SEARCH('ankieta ESG'!$G$188,CB1033)),MAX($CA$3:CA1032)+1,0)</f>
        <v>1030</v>
      </c>
      <c r="CB1033" s="134" t="s">
        <v>5033</v>
      </c>
      <c r="CC1033" s="98">
        <v>0</v>
      </c>
      <c r="CD1033" s="99" t="str">
        <f>IFERROR(VLOOKUP(ROWS($CB$4:CB1033),$CA$4:$CB$2337,2,0),"")</f>
        <v>Łask (pow. łaski, woj. łódzkie)</v>
      </c>
      <c r="CE1033" s="98">
        <v>0</v>
      </c>
      <c r="CF1033" s="98">
        <f>IF(ISNUMBER(SEARCH('ankieta ESG'!$G$189,CG1033)),MAX($CF$3:CF1032)+1,0)</f>
        <v>1030</v>
      </c>
      <c r="CG1033" s="134" t="s">
        <v>5033</v>
      </c>
      <c r="CH1033" s="98">
        <v>0</v>
      </c>
      <c r="CI1033" s="99" t="str">
        <f>IFERROR(VLOOKUP(ROWS($CG$4:CG1033),$CF$4:$CG$2337,2,0),"")</f>
        <v>Łask (pow. łaski, woj. łódzkie)</v>
      </c>
      <c r="CJ1033" s="98">
        <v>0</v>
      </c>
    </row>
    <row r="1034" spans="2:88">
      <c r="B1034" s="98">
        <f>IF(ISNUMBER(SEARCH('ankieta ESG'!$E$11,C1034)),MAX(B$3:$B1033)+1,0)</f>
        <v>1031</v>
      </c>
      <c r="C1034" s="99" t="s">
        <v>1075</v>
      </c>
      <c r="D1034" s="98">
        <v>0</v>
      </c>
      <c r="E1034" s="99" t="str">
        <f>IFERROR(VLOOKUP(ROWS($C$4:C1034),$B$4:$C$1385,2,0),"")</f>
        <v>46.35.Z Sprzedaż hurtowa wyrobów tytoniowych (PKD 2025)</v>
      </c>
      <c r="F1034" s="98">
        <v>0</v>
      </c>
      <c r="AM1034" s="98">
        <f>IF(ISNUMBER(SEARCH('ankieta ESG'!$G$180,AN1034)),MAX(AM$3:$AM1033)+1,0)</f>
        <v>1031</v>
      </c>
      <c r="AN1034" s="134" t="s">
        <v>5034</v>
      </c>
      <c r="AO1034" s="98">
        <v>0</v>
      </c>
      <c r="AP1034" s="99" t="str">
        <f>IFERROR(VLOOKUP(ROWS($AN$4:AN1034),$AM$4:$AN$2337,2,0),"")</f>
        <v>Łaskarzew (pow. garwoliński, woj. mazowieckie)</v>
      </c>
      <c r="AQ1034" s="98">
        <v>0</v>
      </c>
      <c r="AR1034" s="98">
        <f>IF(ISNUMBER(SEARCH('ankieta ESG'!$G$181,AS1034)),MAX($AR$3:AR1033)+1,0)</f>
        <v>1031</v>
      </c>
      <c r="AS1034" s="134" t="s">
        <v>5034</v>
      </c>
      <c r="AT1034" s="98">
        <v>0</v>
      </c>
      <c r="AU1034" s="99" t="str">
        <f>IFERROR(VLOOKUP(ROWS($AS$4:AS1034),$AR$4:$AS$2337,2,0),"")</f>
        <v>Łaskarzew (pow. garwoliński, woj. mazowieckie)</v>
      </c>
      <c r="AV1034" s="98">
        <v>0</v>
      </c>
      <c r="AW1034" s="98">
        <f>IF(ISNUMBER(SEARCH('ankieta ESG'!$G$182,AX1034)),MAX($AW$3:AW1033)+1,0)</f>
        <v>1031</v>
      </c>
      <c r="AX1034" s="134" t="s">
        <v>5034</v>
      </c>
      <c r="AY1034" s="98">
        <v>0</v>
      </c>
      <c r="AZ1034" s="99" t="str">
        <f>IFERROR(VLOOKUP(ROWS($AX$4:AX1034),$AW$4:$AX$2337,2,0),"")</f>
        <v>Łaskarzew (pow. garwoliński, woj. mazowieckie)</v>
      </c>
      <c r="BA1034" s="98">
        <v>0</v>
      </c>
      <c r="BB1034" s="98">
        <f>IF(ISNUMBER(SEARCH('ankieta ESG'!$G$183,BC1034)),MAX($BB$3:BB1033)+1,0)</f>
        <v>1031</v>
      </c>
      <c r="BC1034" s="134" t="s">
        <v>5034</v>
      </c>
      <c r="BD1034" s="98">
        <v>0</v>
      </c>
      <c r="BE1034" s="99" t="str">
        <f>IFERROR(VLOOKUP(ROWS($BC$4:BC1034),$BB$4:$BC$2337,2,0),"")</f>
        <v>Łaskarzew (pow. garwoliński, woj. mazowieckie)</v>
      </c>
      <c r="BF1034" s="98">
        <v>0</v>
      </c>
      <c r="BG1034" s="98">
        <f>IF(ISNUMBER(SEARCH('ankieta ESG'!$G$184,BH1034)),MAX($BG$3:BG1033)+1,0)</f>
        <v>1031</v>
      </c>
      <c r="BH1034" s="134" t="s">
        <v>5034</v>
      </c>
      <c r="BI1034" s="98">
        <v>0</v>
      </c>
      <c r="BJ1034" s="99" t="str">
        <f>IFERROR(VLOOKUP(ROWS($BH$4:BH1034),$BG$4:$BH$2337,2,0),"")</f>
        <v>Łaskarzew (pow. garwoliński, woj. mazowieckie)</v>
      </c>
      <c r="BK1034" s="98">
        <v>0</v>
      </c>
      <c r="BL1034" s="98">
        <f>IF(ISNUMBER(SEARCH('ankieta ESG'!$G$185,BM1034)),MAX($BL$3:BL1033)+1,0)</f>
        <v>1031</v>
      </c>
      <c r="BM1034" s="134" t="s">
        <v>5034</v>
      </c>
      <c r="BN1034" s="98">
        <v>0</v>
      </c>
      <c r="BO1034" s="99" t="str">
        <f>IFERROR(VLOOKUP(ROWS($BM$4:BM1034),$BL$4:$BM$2337,2,0),"")</f>
        <v>Łaskarzew (pow. garwoliński, woj. mazowieckie)</v>
      </c>
      <c r="BP1034" s="98">
        <v>0</v>
      </c>
      <c r="BQ1034" s="98">
        <f>IF(ISNUMBER(SEARCH('ankieta ESG'!$G$186,BR1034)),MAX($BQ$3:BQ1033)+1,0)</f>
        <v>1031</v>
      </c>
      <c r="BR1034" s="134" t="s">
        <v>5034</v>
      </c>
      <c r="BS1034" s="98">
        <v>0</v>
      </c>
      <c r="BT1034" s="99" t="str">
        <f>IFERROR(VLOOKUP(ROWS($BR$4:BR1034),$BQ$4:$BR$2337,2,0),"")</f>
        <v>Łaskarzew (pow. garwoliński, woj. mazowieckie)</v>
      </c>
      <c r="BU1034" s="98">
        <v>0</v>
      </c>
      <c r="BV1034" s="98">
        <f>IF(ISNUMBER(SEARCH('ankieta ESG'!$G$187,BW1034)),MAX($BV$3:BV1033)+1,0)</f>
        <v>1031</v>
      </c>
      <c r="BW1034" s="134" t="s">
        <v>5034</v>
      </c>
      <c r="BX1034" s="98">
        <v>0</v>
      </c>
      <c r="BY1034" s="99" t="str">
        <f>IFERROR(VLOOKUP(ROWS($BW$4:BW1034),$BV$4:$BW$2337,2,0),"")</f>
        <v>Łaskarzew (pow. garwoliński, woj. mazowieckie)</v>
      </c>
      <c r="BZ1034" s="98">
        <v>0</v>
      </c>
      <c r="CA1034" s="98">
        <f>IF(ISNUMBER(SEARCH('ankieta ESG'!$G$188,CB1034)),MAX($CA$3:CA1033)+1,0)</f>
        <v>1031</v>
      </c>
      <c r="CB1034" s="134" t="s">
        <v>5034</v>
      </c>
      <c r="CC1034" s="98">
        <v>0</v>
      </c>
      <c r="CD1034" s="99" t="str">
        <f>IFERROR(VLOOKUP(ROWS($CB$4:CB1034),$CA$4:$CB$2337,2,0),"")</f>
        <v>Łaskarzew (pow. garwoliński, woj. mazowieckie)</v>
      </c>
      <c r="CE1034" s="98">
        <v>0</v>
      </c>
      <c r="CF1034" s="98">
        <f>IF(ISNUMBER(SEARCH('ankieta ESG'!$G$189,CG1034)),MAX($CF$3:CF1033)+1,0)</f>
        <v>1031</v>
      </c>
      <c r="CG1034" s="134" t="s">
        <v>5034</v>
      </c>
      <c r="CH1034" s="98">
        <v>0</v>
      </c>
      <c r="CI1034" s="99" t="str">
        <f>IFERROR(VLOOKUP(ROWS($CG$4:CG1034),$CF$4:$CG$2337,2,0),"")</f>
        <v>Łaskarzew (pow. garwoliński, woj. mazowieckie)</v>
      </c>
      <c r="CJ1034" s="98">
        <v>0</v>
      </c>
    </row>
    <row r="1035" spans="2:88">
      <c r="B1035" s="98">
        <f>IF(ISNUMBER(SEARCH('ankieta ESG'!$E$11,C1035)),MAX(B$3:$B1034)+1,0)</f>
        <v>1032</v>
      </c>
      <c r="C1035" s="99" t="s">
        <v>1076</v>
      </c>
      <c r="D1035" s="98">
        <v>0</v>
      </c>
      <c r="E1035" s="99" t="str">
        <f>IFERROR(VLOOKUP(ROWS($C$4:C1035),$B$4:$C$1385,2,0),"")</f>
        <v>46.36.Z Sprzedaż hurtowa cukru, czekolady i wyrobów cukierniczych (PKD 2025)</v>
      </c>
      <c r="F1035" s="98">
        <v>0</v>
      </c>
      <c r="AM1035" s="98">
        <f>IF(ISNUMBER(SEARCH('ankieta ESG'!$G$180,AN1035)),MAX(AM$3:$AM1034)+1,0)</f>
        <v>1032</v>
      </c>
      <c r="AN1035" s="134" t="s">
        <v>5035</v>
      </c>
      <c r="AO1035" s="98">
        <v>0</v>
      </c>
      <c r="AP1035" s="99" t="str">
        <f>IFERROR(VLOOKUP(ROWS($AN$4:AN1035),$AM$4:$AN$2337,2,0),"")</f>
        <v>Łaszczów (pow. tomaszowski, woj. lubelskie)</v>
      </c>
      <c r="AQ1035" s="98">
        <v>0</v>
      </c>
      <c r="AR1035" s="98">
        <f>IF(ISNUMBER(SEARCH('ankieta ESG'!$G$181,AS1035)),MAX($AR$3:AR1034)+1,0)</f>
        <v>1032</v>
      </c>
      <c r="AS1035" s="134" t="s">
        <v>5035</v>
      </c>
      <c r="AT1035" s="98">
        <v>0</v>
      </c>
      <c r="AU1035" s="99" t="str">
        <f>IFERROR(VLOOKUP(ROWS($AS$4:AS1035),$AR$4:$AS$2337,2,0),"")</f>
        <v>Łaszczów (pow. tomaszowski, woj. lubelskie)</v>
      </c>
      <c r="AV1035" s="98">
        <v>0</v>
      </c>
      <c r="AW1035" s="98">
        <f>IF(ISNUMBER(SEARCH('ankieta ESG'!$G$182,AX1035)),MAX($AW$3:AW1034)+1,0)</f>
        <v>1032</v>
      </c>
      <c r="AX1035" s="134" t="s">
        <v>5035</v>
      </c>
      <c r="AY1035" s="98">
        <v>0</v>
      </c>
      <c r="AZ1035" s="99" t="str">
        <f>IFERROR(VLOOKUP(ROWS($AX$4:AX1035),$AW$4:$AX$2337,2,0),"")</f>
        <v>Łaszczów (pow. tomaszowski, woj. lubelskie)</v>
      </c>
      <c r="BA1035" s="98">
        <v>0</v>
      </c>
      <c r="BB1035" s="98">
        <f>IF(ISNUMBER(SEARCH('ankieta ESG'!$G$183,BC1035)),MAX($BB$3:BB1034)+1,0)</f>
        <v>1032</v>
      </c>
      <c r="BC1035" s="134" t="s">
        <v>5035</v>
      </c>
      <c r="BD1035" s="98">
        <v>0</v>
      </c>
      <c r="BE1035" s="99" t="str">
        <f>IFERROR(VLOOKUP(ROWS($BC$4:BC1035),$BB$4:$BC$2337,2,0),"")</f>
        <v>Łaszczów (pow. tomaszowski, woj. lubelskie)</v>
      </c>
      <c r="BF1035" s="98">
        <v>0</v>
      </c>
      <c r="BG1035" s="98">
        <f>IF(ISNUMBER(SEARCH('ankieta ESG'!$G$184,BH1035)),MAX($BG$3:BG1034)+1,0)</f>
        <v>1032</v>
      </c>
      <c r="BH1035" s="134" t="s">
        <v>5035</v>
      </c>
      <c r="BI1035" s="98">
        <v>0</v>
      </c>
      <c r="BJ1035" s="99" t="str">
        <f>IFERROR(VLOOKUP(ROWS($BH$4:BH1035),$BG$4:$BH$2337,2,0),"")</f>
        <v>Łaszczów (pow. tomaszowski, woj. lubelskie)</v>
      </c>
      <c r="BK1035" s="98">
        <v>0</v>
      </c>
      <c r="BL1035" s="98">
        <f>IF(ISNUMBER(SEARCH('ankieta ESG'!$G$185,BM1035)),MAX($BL$3:BL1034)+1,0)</f>
        <v>1032</v>
      </c>
      <c r="BM1035" s="134" t="s">
        <v>5035</v>
      </c>
      <c r="BN1035" s="98">
        <v>0</v>
      </c>
      <c r="BO1035" s="99" t="str">
        <f>IFERROR(VLOOKUP(ROWS($BM$4:BM1035),$BL$4:$BM$2337,2,0),"")</f>
        <v>Łaszczów (pow. tomaszowski, woj. lubelskie)</v>
      </c>
      <c r="BP1035" s="98">
        <v>0</v>
      </c>
      <c r="BQ1035" s="98">
        <f>IF(ISNUMBER(SEARCH('ankieta ESG'!$G$186,BR1035)),MAX($BQ$3:BQ1034)+1,0)</f>
        <v>1032</v>
      </c>
      <c r="BR1035" s="134" t="s">
        <v>5035</v>
      </c>
      <c r="BS1035" s="98">
        <v>0</v>
      </c>
      <c r="BT1035" s="99" t="str">
        <f>IFERROR(VLOOKUP(ROWS($BR$4:BR1035),$BQ$4:$BR$2337,2,0),"")</f>
        <v>Łaszczów (pow. tomaszowski, woj. lubelskie)</v>
      </c>
      <c r="BU1035" s="98">
        <v>0</v>
      </c>
      <c r="BV1035" s="98">
        <f>IF(ISNUMBER(SEARCH('ankieta ESG'!$G$187,BW1035)),MAX($BV$3:BV1034)+1,0)</f>
        <v>1032</v>
      </c>
      <c r="BW1035" s="134" t="s">
        <v>5035</v>
      </c>
      <c r="BX1035" s="98">
        <v>0</v>
      </c>
      <c r="BY1035" s="99" t="str">
        <f>IFERROR(VLOOKUP(ROWS($BW$4:BW1035),$BV$4:$BW$2337,2,0),"")</f>
        <v>Łaszczów (pow. tomaszowski, woj. lubelskie)</v>
      </c>
      <c r="BZ1035" s="98">
        <v>0</v>
      </c>
      <c r="CA1035" s="98">
        <f>IF(ISNUMBER(SEARCH('ankieta ESG'!$G$188,CB1035)),MAX($CA$3:CA1034)+1,0)</f>
        <v>1032</v>
      </c>
      <c r="CB1035" s="134" t="s">
        <v>5035</v>
      </c>
      <c r="CC1035" s="98">
        <v>0</v>
      </c>
      <c r="CD1035" s="99" t="str">
        <f>IFERROR(VLOOKUP(ROWS($CB$4:CB1035),$CA$4:$CB$2337,2,0),"")</f>
        <v>Łaszczów (pow. tomaszowski, woj. lubelskie)</v>
      </c>
      <c r="CE1035" s="98">
        <v>0</v>
      </c>
      <c r="CF1035" s="98">
        <f>IF(ISNUMBER(SEARCH('ankieta ESG'!$G$189,CG1035)),MAX($CF$3:CF1034)+1,0)</f>
        <v>1032</v>
      </c>
      <c r="CG1035" s="134" t="s">
        <v>5035</v>
      </c>
      <c r="CH1035" s="98">
        <v>0</v>
      </c>
      <c r="CI1035" s="99" t="str">
        <f>IFERROR(VLOOKUP(ROWS($CG$4:CG1035),$CF$4:$CG$2337,2,0),"")</f>
        <v>Łaszczów (pow. tomaszowski, woj. lubelskie)</v>
      </c>
      <c r="CJ1035" s="98">
        <v>0</v>
      </c>
    </row>
    <row r="1036" spans="2:88">
      <c r="B1036" s="98">
        <f>IF(ISNUMBER(SEARCH('ankieta ESG'!$E$11,C1036)),MAX(B$3:$B1035)+1,0)</f>
        <v>1033</v>
      </c>
      <c r="C1036" s="99" t="s">
        <v>1077</v>
      </c>
      <c r="D1036" s="98">
        <v>0</v>
      </c>
      <c r="E1036" s="99" t="str">
        <f>IFERROR(VLOOKUP(ROWS($C$4:C1036),$B$4:$C$1385,2,0),"")</f>
        <v>46.37.Z Sprzedaż hurtowa herbaty, kawy, kakao i przypraw (PKD 2025)</v>
      </c>
      <c r="F1036" s="98">
        <v>0</v>
      </c>
      <c r="AM1036" s="98">
        <f>IF(ISNUMBER(SEARCH('ankieta ESG'!$G$180,AN1036)),MAX(AM$3:$AM1035)+1,0)</f>
        <v>1033</v>
      </c>
      <c r="AN1036" s="134" t="s">
        <v>5036</v>
      </c>
      <c r="AO1036" s="98">
        <v>0</v>
      </c>
      <c r="AP1036" s="99" t="str">
        <f>IFERROR(VLOOKUP(ROWS($AN$4:AN1036),$AM$4:$AN$2337,2,0),"")</f>
        <v>Łaziska (pow. opolski, woj. lubelskie)</v>
      </c>
      <c r="AQ1036" s="98">
        <v>0</v>
      </c>
      <c r="AR1036" s="98">
        <f>IF(ISNUMBER(SEARCH('ankieta ESG'!$G$181,AS1036)),MAX($AR$3:AR1035)+1,0)</f>
        <v>1033</v>
      </c>
      <c r="AS1036" s="134" t="s">
        <v>5036</v>
      </c>
      <c r="AT1036" s="98">
        <v>0</v>
      </c>
      <c r="AU1036" s="99" t="str">
        <f>IFERROR(VLOOKUP(ROWS($AS$4:AS1036),$AR$4:$AS$2337,2,0),"")</f>
        <v>Łaziska (pow. opolski, woj. lubelskie)</v>
      </c>
      <c r="AV1036" s="98">
        <v>0</v>
      </c>
      <c r="AW1036" s="98">
        <f>IF(ISNUMBER(SEARCH('ankieta ESG'!$G$182,AX1036)),MAX($AW$3:AW1035)+1,0)</f>
        <v>1033</v>
      </c>
      <c r="AX1036" s="134" t="s">
        <v>5036</v>
      </c>
      <c r="AY1036" s="98">
        <v>0</v>
      </c>
      <c r="AZ1036" s="99" t="str">
        <f>IFERROR(VLOOKUP(ROWS($AX$4:AX1036),$AW$4:$AX$2337,2,0),"")</f>
        <v>Łaziska (pow. opolski, woj. lubelskie)</v>
      </c>
      <c r="BA1036" s="98">
        <v>0</v>
      </c>
      <c r="BB1036" s="98">
        <f>IF(ISNUMBER(SEARCH('ankieta ESG'!$G$183,BC1036)),MAX($BB$3:BB1035)+1,0)</f>
        <v>1033</v>
      </c>
      <c r="BC1036" s="134" t="s">
        <v>5036</v>
      </c>
      <c r="BD1036" s="98">
        <v>0</v>
      </c>
      <c r="BE1036" s="99" t="str">
        <f>IFERROR(VLOOKUP(ROWS($BC$4:BC1036),$BB$4:$BC$2337,2,0),"")</f>
        <v>Łaziska (pow. opolski, woj. lubelskie)</v>
      </c>
      <c r="BF1036" s="98">
        <v>0</v>
      </c>
      <c r="BG1036" s="98">
        <f>IF(ISNUMBER(SEARCH('ankieta ESG'!$G$184,BH1036)),MAX($BG$3:BG1035)+1,0)</f>
        <v>1033</v>
      </c>
      <c r="BH1036" s="134" t="s">
        <v>5036</v>
      </c>
      <c r="BI1036" s="98">
        <v>0</v>
      </c>
      <c r="BJ1036" s="99" t="str">
        <f>IFERROR(VLOOKUP(ROWS($BH$4:BH1036),$BG$4:$BH$2337,2,0),"")</f>
        <v>Łaziska (pow. opolski, woj. lubelskie)</v>
      </c>
      <c r="BK1036" s="98">
        <v>0</v>
      </c>
      <c r="BL1036" s="98">
        <f>IF(ISNUMBER(SEARCH('ankieta ESG'!$G$185,BM1036)),MAX($BL$3:BL1035)+1,0)</f>
        <v>1033</v>
      </c>
      <c r="BM1036" s="134" t="s">
        <v>5036</v>
      </c>
      <c r="BN1036" s="98">
        <v>0</v>
      </c>
      <c r="BO1036" s="99" t="str">
        <f>IFERROR(VLOOKUP(ROWS($BM$4:BM1036),$BL$4:$BM$2337,2,0),"")</f>
        <v>Łaziska (pow. opolski, woj. lubelskie)</v>
      </c>
      <c r="BP1036" s="98">
        <v>0</v>
      </c>
      <c r="BQ1036" s="98">
        <f>IF(ISNUMBER(SEARCH('ankieta ESG'!$G$186,BR1036)),MAX($BQ$3:BQ1035)+1,0)</f>
        <v>1033</v>
      </c>
      <c r="BR1036" s="134" t="s">
        <v>5036</v>
      </c>
      <c r="BS1036" s="98">
        <v>0</v>
      </c>
      <c r="BT1036" s="99" t="str">
        <f>IFERROR(VLOOKUP(ROWS($BR$4:BR1036),$BQ$4:$BR$2337,2,0),"")</f>
        <v>Łaziska (pow. opolski, woj. lubelskie)</v>
      </c>
      <c r="BU1036" s="98">
        <v>0</v>
      </c>
      <c r="BV1036" s="98">
        <f>IF(ISNUMBER(SEARCH('ankieta ESG'!$G$187,BW1036)),MAX($BV$3:BV1035)+1,0)</f>
        <v>1033</v>
      </c>
      <c r="BW1036" s="134" t="s">
        <v>5036</v>
      </c>
      <c r="BX1036" s="98">
        <v>0</v>
      </c>
      <c r="BY1036" s="99" t="str">
        <f>IFERROR(VLOOKUP(ROWS($BW$4:BW1036),$BV$4:$BW$2337,2,0),"")</f>
        <v>Łaziska (pow. opolski, woj. lubelskie)</v>
      </c>
      <c r="BZ1036" s="98">
        <v>0</v>
      </c>
      <c r="CA1036" s="98">
        <f>IF(ISNUMBER(SEARCH('ankieta ESG'!$G$188,CB1036)),MAX($CA$3:CA1035)+1,0)</f>
        <v>1033</v>
      </c>
      <c r="CB1036" s="134" t="s">
        <v>5036</v>
      </c>
      <c r="CC1036" s="98">
        <v>0</v>
      </c>
      <c r="CD1036" s="99" t="str">
        <f>IFERROR(VLOOKUP(ROWS($CB$4:CB1036),$CA$4:$CB$2337,2,0),"")</f>
        <v>Łaziska (pow. opolski, woj. lubelskie)</v>
      </c>
      <c r="CE1036" s="98">
        <v>0</v>
      </c>
      <c r="CF1036" s="98">
        <f>IF(ISNUMBER(SEARCH('ankieta ESG'!$G$189,CG1036)),MAX($CF$3:CF1035)+1,0)</f>
        <v>1033</v>
      </c>
      <c r="CG1036" s="134" t="s">
        <v>5036</v>
      </c>
      <c r="CH1036" s="98">
        <v>0</v>
      </c>
      <c r="CI1036" s="99" t="str">
        <f>IFERROR(VLOOKUP(ROWS($CG$4:CG1036),$CF$4:$CG$2337,2,0),"")</f>
        <v>Łaziska (pow. opolski, woj. lubelskie)</v>
      </c>
      <c r="CJ1036" s="98">
        <v>0</v>
      </c>
    </row>
    <row r="1037" spans="2:88">
      <c r="B1037" s="98">
        <f>IF(ISNUMBER(SEARCH('ankieta ESG'!$E$11,C1037)),MAX(B$3:$B1036)+1,0)</f>
        <v>1034</v>
      </c>
      <c r="C1037" s="99" t="s">
        <v>1078</v>
      </c>
      <c r="D1037" s="98">
        <v>0</v>
      </c>
      <c r="E1037" s="99" t="str">
        <f>IFERROR(VLOOKUP(ROWS($C$4:C1037),$B$4:$C$1385,2,0),"")</f>
        <v>46.38.Z Sprzedaż hurtowa pozostałej żywności (PKD 2025)</v>
      </c>
      <c r="F1037" s="98">
        <v>0</v>
      </c>
      <c r="AM1037" s="98">
        <f>IF(ISNUMBER(SEARCH('ankieta ESG'!$G$180,AN1037)),MAX(AM$3:$AM1036)+1,0)</f>
        <v>1034</v>
      </c>
      <c r="AN1037" s="134" t="s">
        <v>5037</v>
      </c>
      <c r="AO1037" s="98">
        <v>0</v>
      </c>
      <c r="AP1037" s="99" t="str">
        <f>IFERROR(VLOOKUP(ROWS($AN$4:AN1037),$AM$4:$AN$2337,2,0),"")</f>
        <v>Łaziska Górne (pow. mikołowski, woj. śląskie)</v>
      </c>
      <c r="AQ1037" s="98">
        <v>0</v>
      </c>
      <c r="AR1037" s="98">
        <f>IF(ISNUMBER(SEARCH('ankieta ESG'!$G$181,AS1037)),MAX($AR$3:AR1036)+1,0)</f>
        <v>1034</v>
      </c>
      <c r="AS1037" s="134" t="s">
        <v>5037</v>
      </c>
      <c r="AT1037" s="98">
        <v>0</v>
      </c>
      <c r="AU1037" s="99" t="str">
        <f>IFERROR(VLOOKUP(ROWS($AS$4:AS1037),$AR$4:$AS$2337,2,0),"")</f>
        <v>Łaziska Górne (pow. mikołowski, woj. śląskie)</v>
      </c>
      <c r="AV1037" s="98">
        <v>0</v>
      </c>
      <c r="AW1037" s="98">
        <f>IF(ISNUMBER(SEARCH('ankieta ESG'!$G$182,AX1037)),MAX($AW$3:AW1036)+1,0)</f>
        <v>1034</v>
      </c>
      <c r="AX1037" s="134" t="s">
        <v>5037</v>
      </c>
      <c r="AY1037" s="98">
        <v>0</v>
      </c>
      <c r="AZ1037" s="99" t="str">
        <f>IFERROR(VLOOKUP(ROWS($AX$4:AX1037),$AW$4:$AX$2337,2,0),"")</f>
        <v>Łaziska Górne (pow. mikołowski, woj. śląskie)</v>
      </c>
      <c r="BA1037" s="98">
        <v>0</v>
      </c>
      <c r="BB1037" s="98">
        <f>IF(ISNUMBER(SEARCH('ankieta ESG'!$G$183,BC1037)),MAX($BB$3:BB1036)+1,0)</f>
        <v>1034</v>
      </c>
      <c r="BC1037" s="134" t="s">
        <v>5037</v>
      </c>
      <c r="BD1037" s="98">
        <v>0</v>
      </c>
      <c r="BE1037" s="99" t="str">
        <f>IFERROR(VLOOKUP(ROWS($BC$4:BC1037),$BB$4:$BC$2337,2,0),"")</f>
        <v>Łaziska Górne (pow. mikołowski, woj. śląskie)</v>
      </c>
      <c r="BF1037" s="98">
        <v>0</v>
      </c>
      <c r="BG1037" s="98">
        <f>IF(ISNUMBER(SEARCH('ankieta ESG'!$G$184,BH1037)),MAX($BG$3:BG1036)+1,0)</f>
        <v>1034</v>
      </c>
      <c r="BH1037" s="134" t="s">
        <v>5037</v>
      </c>
      <c r="BI1037" s="98">
        <v>0</v>
      </c>
      <c r="BJ1037" s="99" t="str">
        <f>IFERROR(VLOOKUP(ROWS($BH$4:BH1037),$BG$4:$BH$2337,2,0),"")</f>
        <v>Łaziska Górne (pow. mikołowski, woj. śląskie)</v>
      </c>
      <c r="BK1037" s="98">
        <v>0</v>
      </c>
      <c r="BL1037" s="98">
        <f>IF(ISNUMBER(SEARCH('ankieta ESG'!$G$185,BM1037)),MAX($BL$3:BL1036)+1,0)</f>
        <v>1034</v>
      </c>
      <c r="BM1037" s="134" t="s">
        <v>5037</v>
      </c>
      <c r="BN1037" s="98">
        <v>0</v>
      </c>
      <c r="BO1037" s="99" t="str">
        <f>IFERROR(VLOOKUP(ROWS($BM$4:BM1037),$BL$4:$BM$2337,2,0),"")</f>
        <v>Łaziska Górne (pow. mikołowski, woj. śląskie)</v>
      </c>
      <c r="BP1037" s="98">
        <v>0</v>
      </c>
      <c r="BQ1037" s="98">
        <f>IF(ISNUMBER(SEARCH('ankieta ESG'!$G$186,BR1037)),MAX($BQ$3:BQ1036)+1,0)</f>
        <v>1034</v>
      </c>
      <c r="BR1037" s="134" t="s">
        <v>5037</v>
      </c>
      <c r="BS1037" s="98">
        <v>0</v>
      </c>
      <c r="BT1037" s="99" t="str">
        <f>IFERROR(VLOOKUP(ROWS($BR$4:BR1037),$BQ$4:$BR$2337,2,0),"")</f>
        <v>Łaziska Górne (pow. mikołowski, woj. śląskie)</v>
      </c>
      <c r="BU1037" s="98">
        <v>0</v>
      </c>
      <c r="BV1037" s="98">
        <f>IF(ISNUMBER(SEARCH('ankieta ESG'!$G$187,BW1037)),MAX($BV$3:BV1036)+1,0)</f>
        <v>1034</v>
      </c>
      <c r="BW1037" s="134" t="s">
        <v>5037</v>
      </c>
      <c r="BX1037" s="98">
        <v>0</v>
      </c>
      <c r="BY1037" s="99" t="str">
        <f>IFERROR(VLOOKUP(ROWS($BW$4:BW1037),$BV$4:$BW$2337,2,0),"")</f>
        <v>Łaziska Górne (pow. mikołowski, woj. śląskie)</v>
      </c>
      <c r="BZ1037" s="98">
        <v>0</v>
      </c>
      <c r="CA1037" s="98">
        <f>IF(ISNUMBER(SEARCH('ankieta ESG'!$G$188,CB1037)),MAX($CA$3:CA1036)+1,0)</f>
        <v>1034</v>
      </c>
      <c r="CB1037" s="134" t="s">
        <v>5037</v>
      </c>
      <c r="CC1037" s="98">
        <v>0</v>
      </c>
      <c r="CD1037" s="99" t="str">
        <f>IFERROR(VLOOKUP(ROWS($CB$4:CB1037),$CA$4:$CB$2337,2,0),"")</f>
        <v>Łaziska Górne (pow. mikołowski, woj. śląskie)</v>
      </c>
      <c r="CE1037" s="98">
        <v>0</v>
      </c>
      <c r="CF1037" s="98">
        <f>IF(ISNUMBER(SEARCH('ankieta ESG'!$G$189,CG1037)),MAX($CF$3:CF1036)+1,0)</f>
        <v>1034</v>
      </c>
      <c r="CG1037" s="134" t="s">
        <v>5037</v>
      </c>
      <c r="CH1037" s="98">
        <v>0</v>
      </c>
      <c r="CI1037" s="99" t="str">
        <f>IFERROR(VLOOKUP(ROWS($CG$4:CG1037),$CF$4:$CG$2337,2,0),"")</f>
        <v>Łaziska Górne (pow. mikołowski, woj. śląskie)</v>
      </c>
      <c r="CJ1037" s="98">
        <v>0</v>
      </c>
    </row>
    <row r="1038" spans="2:88">
      <c r="B1038" s="98">
        <f>IF(ISNUMBER(SEARCH('ankieta ESG'!$E$11,C1038)),MAX(B$3:$B1037)+1,0)</f>
        <v>1035</v>
      </c>
      <c r="C1038" s="99" t="s">
        <v>1079</v>
      </c>
      <c r="D1038" s="98">
        <v>0</v>
      </c>
      <c r="E1038" s="99" t="str">
        <f>IFERROR(VLOOKUP(ROWS($C$4:C1038),$B$4:$C$1385,2,0),"")</f>
        <v>46.39.Z Sprzedaż hurtowa niewyspecjalizowana żywności, napojów i wyrobów tytoniowych (PKD 2025)</v>
      </c>
      <c r="F1038" s="98">
        <v>0</v>
      </c>
      <c r="AM1038" s="98">
        <f>IF(ISNUMBER(SEARCH('ankieta ESG'!$G$180,AN1038)),MAX(AM$3:$AM1037)+1,0)</f>
        <v>1035</v>
      </c>
      <c r="AN1038" s="134" t="s">
        <v>5038</v>
      </c>
      <c r="AO1038" s="98">
        <v>0</v>
      </c>
      <c r="AP1038" s="99" t="str">
        <f>IFERROR(VLOOKUP(ROWS($AN$4:AN1038),$AM$4:$AN$2337,2,0),"")</f>
        <v>Łazy (pow. zawierciański, woj. śląskie)</v>
      </c>
      <c r="AQ1038" s="98">
        <v>0</v>
      </c>
      <c r="AR1038" s="98">
        <f>IF(ISNUMBER(SEARCH('ankieta ESG'!$G$181,AS1038)),MAX($AR$3:AR1037)+1,0)</f>
        <v>1035</v>
      </c>
      <c r="AS1038" s="134" t="s">
        <v>5038</v>
      </c>
      <c r="AT1038" s="98">
        <v>0</v>
      </c>
      <c r="AU1038" s="99" t="str">
        <f>IFERROR(VLOOKUP(ROWS($AS$4:AS1038),$AR$4:$AS$2337,2,0),"")</f>
        <v>Łazy (pow. zawierciański, woj. śląskie)</v>
      </c>
      <c r="AV1038" s="98">
        <v>0</v>
      </c>
      <c r="AW1038" s="98">
        <f>IF(ISNUMBER(SEARCH('ankieta ESG'!$G$182,AX1038)),MAX($AW$3:AW1037)+1,0)</f>
        <v>1035</v>
      </c>
      <c r="AX1038" s="134" t="s">
        <v>5038</v>
      </c>
      <c r="AY1038" s="98">
        <v>0</v>
      </c>
      <c r="AZ1038" s="99" t="str">
        <f>IFERROR(VLOOKUP(ROWS($AX$4:AX1038),$AW$4:$AX$2337,2,0),"")</f>
        <v>Łazy (pow. zawierciański, woj. śląskie)</v>
      </c>
      <c r="BA1038" s="98">
        <v>0</v>
      </c>
      <c r="BB1038" s="98">
        <f>IF(ISNUMBER(SEARCH('ankieta ESG'!$G$183,BC1038)),MAX($BB$3:BB1037)+1,0)</f>
        <v>1035</v>
      </c>
      <c r="BC1038" s="134" t="s">
        <v>5038</v>
      </c>
      <c r="BD1038" s="98">
        <v>0</v>
      </c>
      <c r="BE1038" s="99" t="str">
        <f>IFERROR(VLOOKUP(ROWS($BC$4:BC1038),$BB$4:$BC$2337,2,0),"")</f>
        <v>Łazy (pow. zawierciański, woj. śląskie)</v>
      </c>
      <c r="BF1038" s="98">
        <v>0</v>
      </c>
      <c r="BG1038" s="98">
        <f>IF(ISNUMBER(SEARCH('ankieta ESG'!$G$184,BH1038)),MAX($BG$3:BG1037)+1,0)</f>
        <v>1035</v>
      </c>
      <c r="BH1038" s="134" t="s">
        <v>5038</v>
      </c>
      <c r="BI1038" s="98">
        <v>0</v>
      </c>
      <c r="BJ1038" s="99" t="str">
        <f>IFERROR(VLOOKUP(ROWS($BH$4:BH1038),$BG$4:$BH$2337,2,0),"")</f>
        <v>Łazy (pow. zawierciański, woj. śląskie)</v>
      </c>
      <c r="BK1038" s="98">
        <v>0</v>
      </c>
      <c r="BL1038" s="98">
        <f>IF(ISNUMBER(SEARCH('ankieta ESG'!$G$185,BM1038)),MAX($BL$3:BL1037)+1,0)</f>
        <v>1035</v>
      </c>
      <c r="BM1038" s="134" t="s">
        <v>5038</v>
      </c>
      <c r="BN1038" s="98">
        <v>0</v>
      </c>
      <c r="BO1038" s="99" t="str">
        <f>IFERROR(VLOOKUP(ROWS($BM$4:BM1038),$BL$4:$BM$2337,2,0),"")</f>
        <v>Łazy (pow. zawierciański, woj. śląskie)</v>
      </c>
      <c r="BP1038" s="98">
        <v>0</v>
      </c>
      <c r="BQ1038" s="98">
        <f>IF(ISNUMBER(SEARCH('ankieta ESG'!$G$186,BR1038)),MAX($BQ$3:BQ1037)+1,0)</f>
        <v>1035</v>
      </c>
      <c r="BR1038" s="134" t="s">
        <v>5038</v>
      </c>
      <c r="BS1038" s="98">
        <v>0</v>
      </c>
      <c r="BT1038" s="99" t="str">
        <f>IFERROR(VLOOKUP(ROWS($BR$4:BR1038),$BQ$4:$BR$2337,2,0),"")</f>
        <v>Łazy (pow. zawierciański, woj. śląskie)</v>
      </c>
      <c r="BU1038" s="98">
        <v>0</v>
      </c>
      <c r="BV1038" s="98">
        <f>IF(ISNUMBER(SEARCH('ankieta ESG'!$G$187,BW1038)),MAX($BV$3:BV1037)+1,0)</f>
        <v>1035</v>
      </c>
      <c r="BW1038" s="134" t="s">
        <v>5038</v>
      </c>
      <c r="BX1038" s="98">
        <v>0</v>
      </c>
      <c r="BY1038" s="99" t="str">
        <f>IFERROR(VLOOKUP(ROWS($BW$4:BW1038),$BV$4:$BW$2337,2,0),"")</f>
        <v>Łazy (pow. zawierciański, woj. śląskie)</v>
      </c>
      <c r="BZ1038" s="98">
        <v>0</v>
      </c>
      <c r="CA1038" s="98">
        <f>IF(ISNUMBER(SEARCH('ankieta ESG'!$G$188,CB1038)),MAX($CA$3:CA1037)+1,0)</f>
        <v>1035</v>
      </c>
      <c r="CB1038" s="134" t="s">
        <v>5038</v>
      </c>
      <c r="CC1038" s="98">
        <v>0</v>
      </c>
      <c r="CD1038" s="99" t="str">
        <f>IFERROR(VLOOKUP(ROWS($CB$4:CB1038),$CA$4:$CB$2337,2,0),"")</f>
        <v>Łazy (pow. zawierciański, woj. śląskie)</v>
      </c>
      <c r="CE1038" s="98">
        <v>0</v>
      </c>
      <c r="CF1038" s="98">
        <f>IF(ISNUMBER(SEARCH('ankieta ESG'!$G$189,CG1038)),MAX($CF$3:CF1037)+1,0)</f>
        <v>1035</v>
      </c>
      <c r="CG1038" s="134" t="s">
        <v>5038</v>
      </c>
      <c r="CH1038" s="98">
        <v>0</v>
      </c>
      <c r="CI1038" s="99" t="str">
        <f>IFERROR(VLOOKUP(ROWS($CG$4:CG1038),$CF$4:$CG$2337,2,0),"")</f>
        <v>Łazy (pow. zawierciański, woj. śląskie)</v>
      </c>
      <c r="CJ1038" s="98">
        <v>0</v>
      </c>
    </row>
    <row r="1039" spans="2:88">
      <c r="B1039" s="98">
        <f>IF(ISNUMBER(SEARCH('ankieta ESG'!$E$11,C1039)),MAX(B$3:$B1038)+1,0)</f>
        <v>1036</v>
      </c>
      <c r="C1039" s="99" t="s">
        <v>1080</v>
      </c>
      <c r="D1039" s="98">
        <v>0</v>
      </c>
      <c r="E1039" s="99" t="str">
        <f>IFERROR(VLOOKUP(ROWS($C$4:C1039),$B$4:$C$1385,2,0),"")</f>
        <v>46.41.Z Sprzedaż hurtowa wyrobów tekstylnych (PKD 2025)</v>
      </c>
      <c r="F1039" s="98">
        <v>0</v>
      </c>
      <c r="AM1039" s="98">
        <f>IF(ISNUMBER(SEARCH('ankieta ESG'!$G$180,AN1039)),MAX(AM$3:$AM1038)+1,0)</f>
        <v>1036</v>
      </c>
      <c r="AN1039" s="134" t="s">
        <v>5039</v>
      </c>
      <c r="AO1039" s="98">
        <v>0</v>
      </c>
      <c r="AP1039" s="99" t="str">
        <f>IFERROR(VLOOKUP(ROWS($AN$4:AN1039),$AM$4:$AN$2337,2,0),"")</f>
        <v>Łąck (pow. płocki, woj. mazowieckie)</v>
      </c>
      <c r="AQ1039" s="98">
        <v>0</v>
      </c>
      <c r="AR1039" s="98">
        <f>IF(ISNUMBER(SEARCH('ankieta ESG'!$G$181,AS1039)),MAX($AR$3:AR1038)+1,0)</f>
        <v>1036</v>
      </c>
      <c r="AS1039" s="134" t="s">
        <v>5039</v>
      </c>
      <c r="AT1039" s="98">
        <v>0</v>
      </c>
      <c r="AU1039" s="99" t="str">
        <f>IFERROR(VLOOKUP(ROWS($AS$4:AS1039),$AR$4:$AS$2337,2,0),"")</f>
        <v>Łąck (pow. płocki, woj. mazowieckie)</v>
      </c>
      <c r="AV1039" s="98">
        <v>0</v>
      </c>
      <c r="AW1039" s="98">
        <f>IF(ISNUMBER(SEARCH('ankieta ESG'!$G$182,AX1039)),MAX($AW$3:AW1038)+1,0)</f>
        <v>1036</v>
      </c>
      <c r="AX1039" s="134" t="s">
        <v>5039</v>
      </c>
      <c r="AY1039" s="98">
        <v>0</v>
      </c>
      <c r="AZ1039" s="99" t="str">
        <f>IFERROR(VLOOKUP(ROWS($AX$4:AX1039),$AW$4:$AX$2337,2,0),"")</f>
        <v>Łąck (pow. płocki, woj. mazowieckie)</v>
      </c>
      <c r="BA1039" s="98">
        <v>0</v>
      </c>
      <c r="BB1039" s="98">
        <f>IF(ISNUMBER(SEARCH('ankieta ESG'!$G$183,BC1039)),MAX($BB$3:BB1038)+1,0)</f>
        <v>1036</v>
      </c>
      <c r="BC1039" s="134" t="s">
        <v>5039</v>
      </c>
      <c r="BD1039" s="98">
        <v>0</v>
      </c>
      <c r="BE1039" s="99" t="str">
        <f>IFERROR(VLOOKUP(ROWS($BC$4:BC1039),$BB$4:$BC$2337,2,0),"")</f>
        <v>Łąck (pow. płocki, woj. mazowieckie)</v>
      </c>
      <c r="BF1039" s="98">
        <v>0</v>
      </c>
      <c r="BG1039" s="98">
        <f>IF(ISNUMBER(SEARCH('ankieta ESG'!$G$184,BH1039)),MAX($BG$3:BG1038)+1,0)</f>
        <v>1036</v>
      </c>
      <c r="BH1039" s="134" t="s">
        <v>5039</v>
      </c>
      <c r="BI1039" s="98">
        <v>0</v>
      </c>
      <c r="BJ1039" s="99" t="str">
        <f>IFERROR(VLOOKUP(ROWS($BH$4:BH1039),$BG$4:$BH$2337,2,0),"")</f>
        <v>Łąck (pow. płocki, woj. mazowieckie)</v>
      </c>
      <c r="BK1039" s="98">
        <v>0</v>
      </c>
      <c r="BL1039" s="98">
        <f>IF(ISNUMBER(SEARCH('ankieta ESG'!$G$185,BM1039)),MAX($BL$3:BL1038)+1,0)</f>
        <v>1036</v>
      </c>
      <c r="BM1039" s="134" t="s">
        <v>5039</v>
      </c>
      <c r="BN1039" s="98">
        <v>0</v>
      </c>
      <c r="BO1039" s="99" t="str">
        <f>IFERROR(VLOOKUP(ROWS($BM$4:BM1039),$BL$4:$BM$2337,2,0),"")</f>
        <v>Łąck (pow. płocki, woj. mazowieckie)</v>
      </c>
      <c r="BP1039" s="98">
        <v>0</v>
      </c>
      <c r="BQ1039" s="98">
        <f>IF(ISNUMBER(SEARCH('ankieta ESG'!$G$186,BR1039)),MAX($BQ$3:BQ1038)+1,0)</f>
        <v>1036</v>
      </c>
      <c r="BR1039" s="134" t="s">
        <v>5039</v>
      </c>
      <c r="BS1039" s="98">
        <v>0</v>
      </c>
      <c r="BT1039" s="99" t="str">
        <f>IFERROR(VLOOKUP(ROWS($BR$4:BR1039),$BQ$4:$BR$2337,2,0),"")</f>
        <v>Łąck (pow. płocki, woj. mazowieckie)</v>
      </c>
      <c r="BU1039" s="98">
        <v>0</v>
      </c>
      <c r="BV1039" s="98">
        <f>IF(ISNUMBER(SEARCH('ankieta ESG'!$G$187,BW1039)),MAX($BV$3:BV1038)+1,0)</f>
        <v>1036</v>
      </c>
      <c r="BW1039" s="134" t="s">
        <v>5039</v>
      </c>
      <c r="BX1039" s="98">
        <v>0</v>
      </c>
      <c r="BY1039" s="99" t="str">
        <f>IFERROR(VLOOKUP(ROWS($BW$4:BW1039),$BV$4:$BW$2337,2,0),"")</f>
        <v>Łąck (pow. płocki, woj. mazowieckie)</v>
      </c>
      <c r="BZ1039" s="98">
        <v>0</v>
      </c>
      <c r="CA1039" s="98">
        <f>IF(ISNUMBER(SEARCH('ankieta ESG'!$G$188,CB1039)),MAX($CA$3:CA1038)+1,0)</f>
        <v>1036</v>
      </c>
      <c r="CB1039" s="134" t="s">
        <v>5039</v>
      </c>
      <c r="CC1039" s="98">
        <v>0</v>
      </c>
      <c r="CD1039" s="99" t="str">
        <f>IFERROR(VLOOKUP(ROWS($CB$4:CB1039),$CA$4:$CB$2337,2,0),"")</f>
        <v>Łąck (pow. płocki, woj. mazowieckie)</v>
      </c>
      <c r="CE1039" s="98">
        <v>0</v>
      </c>
      <c r="CF1039" s="98">
        <f>IF(ISNUMBER(SEARCH('ankieta ESG'!$G$189,CG1039)),MAX($CF$3:CF1038)+1,0)</f>
        <v>1036</v>
      </c>
      <c r="CG1039" s="134" t="s">
        <v>5039</v>
      </c>
      <c r="CH1039" s="98">
        <v>0</v>
      </c>
      <c r="CI1039" s="99" t="str">
        <f>IFERROR(VLOOKUP(ROWS($CG$4:CG1039),$CF$4:$CG$2337,2,0),"")</f>
        <v>Łąck (pow. płocki, woj. mazowieckie)</v>
      </c>
      <c r="CJ1039" s="98">
        <v>0</v>
      </c>
    </row>
    <row r="1040" spans="2:88">
      <c r="B1040" s="98">
        <f>IF(ISNUMBER(SEARCH('ankieta ESG'!$E$11,C1040)),MAX(B$3:$B1039)+1,0)</f>
        <v>1037</v>
      </c>
      <c r="C1040" s="99" t="s">
        <v>1081</v>
      </c>
      <c r="D1040" s="98">
        <v>0</v>
      </c>
      <c r="E1040" s="99" t="str">
        <f>IFERROR(VLOOKUP(ROWS($C$4:C1040),$B$4:$C$1385,2,0),"")</f>
        <v>46.42.Z Sprzedaż hurtowa odzieży i obuwia (PKD 2025)</v>
      </c>
      <c r="F1040" s="98">
        <v>0</v>
      </c>
      <c r="AM1040" s="98">
        <f>IF(ISNUMBER(SEARCH('ankieta ESG'!$G$180,AN1040)),MAX(AM$3:$AM1039)+1,0)</f>
        <v>1037</v>
      </c>
      <c r="AN1040" s="134" t="s">
        <v>5040</v>
      </c>
      <c r="AO1040" s="98">
        <v>0</v>
      </c>
      <c r="AP1040" s="99" t="str">
        <f>IFERROR(VLOOKUP(ROWS($AN$4:AN1040),$AM$4:$AN$2337,2,0),"")</f>
        <v>Łącko (pow. nowosądecki, woj. małopolskie)</v>
      </c>
      <c r="AQ1040" s="98">
        <v>0</v>
      </c>
      <c r="AR1040" s="98">
        <f>IF(ISNUMBER(SEARCH('ankieta ESG'!$G$181,AS1040)),MAX($AR$3:AR1039)+1,0)</f>
        <v>1037</v>
      </c>
      <c r="AS1040" s="134" t="s">
        <v>5040</v>
      </c>
      <c r="AT1040" s="98">
        <v>0</v>
      </c>
      <c r="AU1040" s="99" t="str">
        <f>IFERROR(VLOOKUP(ROWS($AS$4:AS1040),$AR$4:$AS$2337,2,0),"")</f>
        <v>Łącko (pow. nowosądecki, woj. małopolskie)</v>
      </c>
      <c r="AV1040" s="98">
        <v>0</v>
      </c>
      <c r="AW1040" s="98">
        <f>IF(ISNUMBER(SEARCH('ankieta ESG'!$G$182,AX1040)),MAX($AW$3:AW1039)+1,0)</f>
        <v>1037</v>
      </c>
      <c r="AX1040" s="134" t="s">
        <v>5040</v>
      </c>
      <c r="AY1040" s="98">
        <v>0</v>
      </c>
      <c r="AZ1040" s="99" t="str">
        <f>IFERROR(VLOOKUP(ROWS($AX$4:AX1040),$AW$4:$AX$2337,2,0),"")</f>
        <v>Łącko (pow. nowosądecki, woj. małopolskie)</v>
      </c>
      <c r="BA1040" s="98">
        <v>0</v>
      </c>
      <c r="BB1040" s="98">
        <f>IF(ISNUMBER(SEARCH('ankieta ESG'!$G$183,BC1040)),MAX($BB$3:BB1039)+1,0)</f>
        <v>1037</v>
      </c>
      <c r="BC1040" s="134" t="s">
        <v>5040</v>
      </c>
      <c r="BD1040" s="98">
        <v>0</v>
      </c>
      <c r="BE1040" s="99" t="str">
        <f>IFERROR(VLOOKUP(ROWS($BC$4:BC1040),$BB$4:$BC$2337,2,0),"")</f>
        <v>Łącko (pow. nowosądecki, woj. małopolskie)</v>
      </c>
      <c r="BF1040" s="98">
        <v>0</v>
      </c>
      <c r="BG1040" s="98">
        <f>IF(ISNUMBER(SEARCH('ankieta ESG'!$G$184,BH1040)),MAX($BG$3:BG1039)+1,0)</f>
        <v>1037</v>
      </c>
      <c r="BH1040" s="134" t="s">
        <v>5040</v>
      </c>
      <c r="BI1040" s="98">
        <v>0</v>
      </c>
      <c r="BJ1040" s="99" t="str">
        <f>IFERROR(VLOOKUP(ROWS($BH$4:BH1040),$BG$4:$BH$2337,2,0),"")</f>
        <v>Łącko (pow. nowosądecki, woj. małopolskie)</v>
      </c>
      <c r="BK1040" s="98">
        <v>0</v>
      </c>
      <c r="BL1040" s="98">
        <f>IF(ISNUMBER(SEARCH('ankieta ESG'!$G$185,BM1040)),MAX($BL$3:BL1039)+1,0)</f>
        <v>1037</v>
      </c>
      <c r="BM1040" s="134" t="s">
        <v>5040</v>
      </c>
      <c r="BN1040" s="98">
        <v>0</v>
      </c>
      <c r="BO1040" s="99" t="str">
        <f>IFERROR(VLOOKUP(ROWS($BM$4:BM1040),$BL$4:$BM$2337,2,0),"")</f>
        <v>Łącko (pow. nowosądecki, woj. małopolskie)</v>
      </c>
      <c r="BP1040" s="98">
        <v>0</v>
      </c>
      <c r="BQ1040" s="98">
        <f>IF(ISNUMBER(SEARCH('ankieta ESG'!$G$186,BR1040)),MAX($BQ$3:BQ1039)+1,0)</f>
        <v>1037</v>
      </c>
      <c r="BR1040" s="134" t="s">
        <v>5040</v>
      </c>
      <c r="BS1040" s="98">
        <v>0</v>
      </c>
      <c r="BT1040" s="99" t="str">
        <f>IFERROR(VLOOKUP(ROWS($BR$4:BR1040),$BQ$4:$BR$2337,2,0),"")</f>
        <v>Łącko (pow. nowosądecki, woj. małopolskie)</v>
      </c>
      <c r="BU1040" s="98">
        <v>0</v>
      </c>
      <c r="BV1040" s="98">
        <f>IF(ISNUMBER(SEARCH('ankieta ESG'!$G$187,BW1040)),MAX($BV$3:BV1039)+1,0)</f>
        <v>1037</v>
      </c>
      <c r="BW1040" s="134" t="s">
        <v>5040</v>
      </c>
      <c r="BX1040" s="98">
        <v>0</v>
      </c>
      <c r="BY1040" s="99" t="str">
        <f>IFERROR(VLOOKUP(ROWS($BW$4:BW1040),$BV$4:$BW$2337,2,0),"")</f>
        <v>Łącko (pow. nowosądecki, woj. małopolskie)</v>
      </c>
      <c r="BZ1040" s="98">
        <v>0</v>
      </c>
      <c r="CA1040" s="98">
        <f>IF(ISNUMBER(SEARCH('ankieta ESG'!$G$188,CB1040)),MAX($CA$3:CA1039)+1,0)</f>
        <v>1037</v>
      </c>
      <c r="CB1040" s="134" t="s">
        <v>5040</v>
      </c>
      <c r="CC1040" s="98">
        <v>0</v>
      </c>
      <c r="CD1040" s="99" t="str">
        <f>IFERROR(VLOOKUP(ROWS($CB$4:CB1040),$CA$4:$CB$2337,2,0),"")</f>
        <v>Łącko (pow. nowosądecki, woj. małopolskie)</v>
      </c>
      <c r="CE1040" s="98">
        <v>0</v>
      </c>
      <c r="CF1040" s="98">
        <f>IF(ISNUMBER(SEARCH('ankieta ESG'!$G$189,CG1040)),MAX($CF$3:CF1039)+1,0)</f>
        <v>1037</v>
      </c>
      <c r="CG1040" s="134" t="s">
        <v>5040</v>
      </c>
      <c r="CH1040" s="98">
        <v>0</v>
      </c>
      <c r="CI1040" s="99" t="str">
        <f>IFERROR(VLOOKUP(ROWS($CG$4:CG1040),$CF$4:$CG$2337,2,0),"")</f>
        <v>Łącko (pow. nowosądecki, woj. małopolskie)</v>
      </c>
      <c r="CJ1040" s="98">
        <v>0</v>
      </c>
    </row>
    <row r="1041" spans="2:88">
      <c r="B1041" s="98">
        <f>IF(ISNUMBER(SEARCH('ankieta ESG'!$E$11,C1041)),MAX(B$3:$B1040)+1,0)</f>
        <v>1038</v>
      </c>
      <c r="C1041" s="99" t="s">
        <v>1082</v>
      </c>
      <c r="D1041" s="98">
        <v>0</v>
      </c>
      <c r="E1041" s="99" t="str">
        <f>IFERROR(VLOOKUP(ROWS($C$4:C1041),$B$4:$C$1385,2,0),"")</f>
        <v>46.43.Z Sprzedaż hurtowa elektrycznych artykułów użytku domowego (PKD 2025)</v>
      </c>
      <c r="F1041" s="98">
        <v>0</v>
      </c>
      <c r="AM1041" s="98">
        <f>IF(ISNUMBER(SEARCH('ankieta ESG'!$G$180,AN1041)),MAX(AM$3:$AM1040)+1,0)</f>
        <v>1038</v>
      </c>
      <c r="AN1041" s="134" t="s">
        <v>5041</v>
      </c>
      <c r="AO1041" s="98">
        <v>0</v>
      </c>
      <c r="AP1041" s="99" t="str">
        <f>IFERROR(VLOOKUP(ROWS($AN$4:AN1041),$AM$4:$AN$2337,2,0),"")</f>
        <v>Łączna (pow. skarżyski, woj. świętokrzyskie)</v>
      </c>
      <c r="AQ1041" s="98">
        <v>0</v>
      </c>
      <c r="AR1041" s="98">
        <f>IF(ISNUMBER(SEARCH('ankieta ESG'!$G$181,AS1041)),MAX($AR$3:AR1040)+1,0)</f>
        <v>1038</v>
      </c>
      <c r="AS1041" s="134" t="s">
        <v>5041</v>
      </c>
      <c r="AT1041" s="98">
        <v>0</v>
      </c>
      <c r="AU1041" s="99" t="str">
        <f>IFERROR(VLOOKUP(ROWS($AS$4:AS1041),$AR$4:$AS$2337,2,0),"")</f>
        <v>Łączna (pow. skarżyski, woj. świętokrzyskie)</v>
      </c>
      <c r="AV1041" s="98">
        <v>0</v>
      </c>
      <c r="AW1041" s="98">
        <f>IF(ISNUMBER(SEARCH('ankieta ESG'!$G$182,AX1041)),MAX($AW$3:AW1040)+1,0)</f>
        <v>1038</v>
      </c>
      <c r="AX1041" s="134" t="s">
        <v>5041</v>
      </c>
      <c r="AY1041" s="98">
        <v>0</v>
      </c>
      <c r="AZ1041" s="99" t="str">
        <f>IFERROR(VLOOKUP(ROWS($AX$4:AX1041),$AW$4:$AX$2337,2,0),"")</f>
        <v>Łączna (pow. skarżyski, woj. świętokrzyskie)</v>
      </c>
      <c r="BA1041" s="98">
        <v>0</v>
      </c>
      <c r="BB1041" s="98">
        <f>IF(ISNUMBER(SEARCH('ankieta ESG'!$G$183,BC1041)),MAX($BB$3:BB1040)+1,0)</f>
        <v>1038</v>
      </c>
      <c r="BC1041" s="134" t="s">
        <v>5041</v>
      </c>
      <c r="BD1041" s="98">
        <v>0</v>
      </c>
      <c r="BE1041" s="99" t="str">
        <f>IFERROR(VLOOKUP(ROWS($BC$4:BC1041),$BB$4:$BC$2337,2,0),"")</f>
        <v>Łączna (pow. skarżyski, woj. świętokrzyskie)</v>
      </c>
      <c r="BF1041" s="98">
        <v>0</v>
      </c>
      <c r="BG1041" s="98">
        <f>IF(ISNUMBER(SEARCH('ankieta ESG'!$G$184,BH1041)),MAX($BG$3:BG1040)+1,0)</f>
        <v>1038</v>
      </c>
      <c r="BH1041" s="134" t="s">
        <v>5041</v>
      </c>
      <c r="BI1041" s="98">
        <v>0</v>
      </c>
      <c r="BJ1041" s="99" t="str">
        <f>IFERROR(VLOOKUP(ROWS($BH$4:BH1041),$BG$4:$BH$2337,2,0),"")</f>
        <v>Łączna (pow. skarżyski, woj. świętokrzyskie)</v>
      </c>
      <c r="BK1041" s="98">
        <v>0</v>
      </c>
      <c r="BL1041" s="98">
        <f>IF(ISNUMBER(SEARCH('ankieta ESG'!$G$185,BM1041)),MAX($BL$3:BL1040)+1,0)</f>
        <v>1038</v>
      </c>
      <c r="BM1041" s="134" t="s">
        <v>5041</v>
      </c>
      <c r="BN1041" s="98">
        <v>0</v>
      </c>
      <c r="BO1041" s="99" t="str">
        <f>IFERROR(VLOOKUP(ROWS($BM$4:BM1041),$BL$4:$BM$2337,2,0),"")</f>
        <v>Łączna (pow. skarżyski, woj. świętokrzyskie)</v>
      </c>
      <c r="BP1041" s="98">
        <v>0</v>
      </c>
      <c r="BQ1041" s="98">
        <f>IF(ISNUMBER(SEARCH('ankieta ESG'!$G$186,BR1041)),MAX($BQ$3:BQ1040)+1,0)</f>
        <v>1038</v>
      </c>
      <c r="BR1041" s="134" t="s">
        <v>5041</v>
      </c>
      <c r="BS1041" s="98">
        <v>0</v>
      </c>
      <c r="BT1041" s="99" t="str">
        <f>IFERROR(VLOOKUP(ROWS($BR$4:BR1041),$BQ$4:$BR$2337,2,0),"")</f>
        <v>Łączna (pow. skarżyski, woj. świętokrzyskie)</v>
      </c>
      <c r="BU1041" s="98">
        <v>0</v>
      </c>
      <c r="BV1041" s="98">
        <f>IF(ISNUMBER(SEARCH('ankieta ESG'!$G$187,BW1041)),MAX($BV$3:BV1040)+1,0)</f>
        <v>1038</v>
      </c>
      <c r="BW1041" s="134" t="s">
        <v>5041</v>
      </c>
      <c r="BX1041" s="98">
        <v>0</v>
      </c>
      <c r="BY1041" s="99" t="str">
        <f>IFERROR(VLOOKUP(ROWS($BW$4:BW1041),$BV$4:$BW$2337,2,0),"")</f>
        <v>Łączna (pow. skarżyski, woj. świętokrzyskie)</v>
      </c>
      <c r="BZ1041" s="98">
        <v>0</v>
      </c>
      <c r="CA1041" s="98">
        <f>IF(ISNUMBER(SEARCH('ankieta ESG'!$G$188,CB1041)),MAX($CA$3:CA1040)+1,0)</f>
        <v>1038</v>
      </c>
      <c r="CB1041" s="134" t="s">
        <v>5041</v>
      </c>
      <c r="CC1041" s="98">
        <v>0</v>
      </c>
      <c r="CD1041" s="99" t="str">
        <f>IFERROR(VLOOKUP(ROWS($CB$4:CB1041),$CA$4:$CB$2337,2,0),"")</f>
        <v>Łączna (pow. skarżyski, woj. świętokrzyskie)</v>
      </c>
      <c r="CE1041" s="98">
        <v>0</v>
      </c>
      <c r="CF1041" s="98">
        <f>IF(ISNUMBER(SEARCH('ankieta ESG'!$G$189,CG1041)),MAX($CF$3:CF1040)+1,0)</f>
        <v>1038</v>
      </c>
      <c r="CG1041" s="134" t="s">
        <v>5041</v>
      </c>
      <c r="CH1041" s="98">
        <v>0</v>
      </c>
      <c r="CI1041" s="99" t="str">
        <f>IFERROR(VLOOKUP(ROWS($CG$4:CG1041),$CF$4:$CG$2337,2,0),"")</f>
        <v>Łączna (pow. skarżyski, woj. świętokrzyskie)</v>
      </c>
      <c r="CJ1041" s="98">
        <v>0</v>
      </c>
    </row>
    <row r="1042" spans="2:88">
      <c r="B1042" s="98">
        <f>IF(ISNUMBER(SEARCH('ankieta ESG'!$E$11,C1042)),MAX(B$3:$B1041)+1,0)</f>
        <v>1039</v>
      </c>
      <c r="C1042" s="99" t="s">
        <v>1083</v>
      </c>
      <c r="D1042" s="98">
        <v>0</v>
      </c>
      <c r="E1042" s="99" t="str">
        <f>IFERROR(VLOOKUP(ROWS($C$4:C1042),$B$4:$C$1385,2,0),"")</f>
        <v>46.44.Z Sprzedaż hurtowa wyrobów porcelanowych, ceramicznych i szklanych oraz środków czyszczących (PKD 2025)</v>
      </c>
      <c r="F1042" s="98">
        <v>0</v>
      </c>
      <c r="AM1042" s="98">
        <f>IF(ISNUMBER(SEARCH('ankieta ESG'!$G$180,AN1042)),MAX(AM$3:$AM1041)+1,0)</f>
        <v>1039</v>
      </c>
      <c r="AN1042" s="134" t="s">
        <v>5042</v>
      </c>
      <c r="AO1042" s="98">
        <v>0</v>
      </c>
      <c r="AP1042" s="99" t="str">
        <f>IFERROR(VLOOKUP(ROWS($AN$4:AN1042),$AM$4:$AN$2337,2,0),"")</f>
        <v>Łeba (pow. lęborski, woj. pomorskie)</v>
      </c>
      <c r="AQ1042" s="98">
        <v>0</v>
      </c>
      <c r="AR1042" s="98">
        <f>IF(ISNUMBER(SEARCH('ankieta ESG'!$G$181,AS1042)),MAX($AR$3:AR1041)+1,0)</f>
        <v>1039</v>
      </c>
      <c r="AS1042" s="134" t="s">
        <v>5042</v>
      </c>
      <c r="AT1042" s="98">
        <v>0</v>
      </c>
      <c r="AU1042" s="99" t="str">
        <f>IFERROR(VLOOKUP(ROWS($AS$4:AS1042),$AR$4:$AS$2337,2,0),"")</f>
        <v>Łeba (pow. lęborski, woj. pomorskie)</v>
      </c>
      <c r="AV1042" s="98">
        <v>0</v>
      </c>
      <c r="AW1042" s="98">
        <f>IF(ISNUMBER(SEARCH('ankieta ESG'!$G$182,AX1042)),MAX($AW$3:AW1041)+1,0)</f>
        <v>1039</v>
      </c>
      <c r="AX1042" s="134" t="s">
        <v>5042</v>
      </c>
      <c r="AY1042" s="98">
        <v>0</v>
      </c>
      <c r="AZ1042" s="99" t="str">
        <f>IFERROR(VLOOKUP(ROWS($AX$4:AX1042),$AW$4:$AX$2337,2,0),"")</f>
        <v>Łeba (pow. lęborski, woj. pomorskie)</v>
      </c>
      <c r="BA1042" s="98">
        <v>0</v>
      </c>
      <c r="BB1042" s="98">
        <f>IF(ISNUMBER(SEARCH('ankieta ESG'!$G$183,BC1042)),MAX($BB$3:BB1041)+1,0)</f>
        <v>1039</v>
      </c>
      <c r="BC1042" s="134" t="s">
        <v>5042</v>
      </c>
      <c r="BD1042" s="98">
        <v>0</v>
      </c>
      <c r="BE1042" s="99" t="str">
        <f>IFERROR(VLOOKUP(ROWS($BC$4:BC1042),$BB$4:$BC$2337,2,0),"")</f>
        <v>Łeba (pow. lęborski, woj. pomorskie)</v>
      </c>
      <c r="BF1042" s="98">
        <v>0</v>
      </c>
      <c r="BG1042" s="98">
        <f>IF(ISNUMBER(SEARCH('ankieta ESG'!$G$184,BH1042)),MAX($BG$3:BG1041)+1,0)</f>
        <v>1039</v>
      </c>
      <c r="BH1042" s="134" t="s">
        <v>5042</v>
      </c>
      <c r="BI1042" s="98">
        <v>0</v>
      </c>
      <c r="BJ1042" s="99" t="str">
        <f>IFERROR(VLOOKUP(ROWS($BH$4:BH1042),$BG$4:$BH$2337,2,0),"")</f>
        <v>Łeba (pow. lęborski, woj. pomorskie)</v>
      </c>
      <c r="BK1042" s="98">
        <v>0</v>
      </c>
      <c r="BL1042" s="98">
        <f>IF(ISNUMBER(SEARCH('ankieta ESG'!$G$185,BM1042)),MAX($BL$3:BL1041)+1,0)</f>
        <v>1039</v>
      </c>
      <c r="BM1042" s="134" t="s">
        <v>5042</v>
      </c>
      <c r="BN1042" s="98">
        <v>0</v>
      </c>
      <c r="BO1042" s="99" t="str">
        <f>IFERROR(VLOOKUP(ROWS($BM$4:BM1042),$BL$4:$BM$2337,2,0),"")</f>
        <v>Łeba (pow. lęborski, woj. pomorskie)</v>
      </c>
      <c r="BP1042" s="98">
        <v>0</v>
      </c>
      <c r="BQ1042" s="98">
        <f>IF(ISNUMBER(SEARCH('ankieta ESG'!$G$186,BR1042)),MAX($BQ$3:BQ1041)+1,0)</f>
        <v>1039</v>
      </c>
      <c r="BR1042" s="134" t="s">
        <v>5042</v>
      </c>
      <c r="BS1042" s="98">
        <v>0</v>
      </c>
      <c r="BT1042" s="99" t="str">
        <f>IFERROR(VLOOKUP(ROWS($BR$4:BR1042),$BQ$4:$BR$2337,2,0),"")</f>
        <v>Łeba (pow. lęborski, woj. pomorskie)</v>
      </c>
      <c r="BU1042" s="98">
        <v>0</v>
      </c>
      <c r="BV1042" s="98">
        <f>IF(ISNUMBER(SEARCH('ankieta ESG'!$G$187,BW1042)),MAX($BV$3:BV1041)+1,0)</f>
        <v>1039</v>
      </c>
      <c r="BW1042" s="134" t="s">
        <v>5042</v>
      </c>
      <c r="BX1042" s="98">
        <v>0</v>
      </c>
      <c r="BY1042" s="99" t="str">
        <f>IFERROR(VLOOKUP(ROWS($BW$4:BW1042),$BV$4:$BW$2337,2,0),"")</f>
        <v>Łeba (pow. lęborski, woj. pomorskie)</v>
      </c>
      <c r="BZ1042" s="98">
        <v>0</v>
      </c>
      <c r="CA1042" s="98">
        <f>IF(ISNUMBER(SEARCH('ankieta ESG'!$G$188,CB1042)),MAX($CA$3:CA1041)+1,0)</f>
        <v>1039</v>
      </c>
      <c r="CB1042" s="134" t="s">
        <v>5042</v>
      </c>
      <c r="CC1042" s="98">
        <v>0</v>
      </c>
      <c r="CD1042" s="99" t="str">
        <f>IFERROR(VLOOKUP(ROWS($CB$4:CB1042),$CA$4:$CB$2337,2,0),"")</f>
        <v>Łeba (pow. lęborski, woj. pomorskie)</v>
      </c>
      <c r="CE1042" s="98">
        <v>0</v>
      </c>
      <c r="CF1042" s="98">
        <f>IF(ISNUMBER(SEARCH('ankieta ESG'!$G$189,CG1042)),MAX($CF$3:CF1041)+1,0)</f>
        <v>1039</v>
      </c>
      <c r="CG1042" s="134" t="s">
        <v>5042</v>
      </c>
      <c r="CH1042" s="98">
        <v>0</v>
      </c>
      <c r="CI1042" s="99" t="str">
        <f>IFERROR(VLOOKUP(ROWS($CG$4:CG1042),$CF$4:$CG$2337,2,0),"")</f>
        <v>Łeba (pow. lęborski, woj. pomorskie)</v>
      </c>
      <c r="CJ1042" s="98">
        <v>0</v>
      </c>
    </row>
    <row r="1043" spans="2:88">
      <c r="B1043" s="98">
        <f>IF(ISNUMBER(SEARCH('ankieta ESG'!$E$11,C1043)),MAX(B$3:$B1042)+1,0)</f>
        <v>1040</v>
      </c>
      <c r="C1043" s="99" t="s">
        <v>1084</v>
      </c>
      <c r="D1043" s="98">
        <v>0</v>
      </c>
      <c r="E1043" s="99" t="str">
        <f>IFERROR(VLOOKUP(ROWS($C$4:C1043),$B$4:$C$1385,2,0),"")</f>
        <v>46.45.Z Sprzedaż hurtowa perfum i kosmetyków (PKD 2025)</v>
      </c>
      <c r="F1043" s="98">
        <v>0</v>
      </c>
      <c r="AM1043" s="98">
        <f>IF(ISNUMBER(SEARCH('ankieta ESG'!$G$180,AN1043)),MAX(AM$3:$AM1042)+1,0)</f>
        <v>1040</v>
      </c>
      <c r="AN1043" s="134" t="s">
        <v>5043</v>
      </c>
      <c r="AO1043" s="98">
        <v>0</v>
      </c>
      <c r="AP1043" s="99" t="str">
        <f>IFERROR(VLOOKUP(ROWS($AN$4:AN1043),$AM$4:$AN$2337,2,0),"")</f>
        <v>Łęczna (pow. łęczyński, woj. lubelskie)</v>
      </c>
      <c r="AQ1043" s="98">
        <v>0</v>
      </c>
      <c r="AR1043" s="98">
        <f>IF(ISNUMBER(SEARCH('ankieta ESG'!$G$181,AS1043)),MAX($AR$3:AR1042)+1,0)</f>
        <v>1040</v>
      </c>
      <c r="AS1043" s="134" t="s">
        <v>5043</v>
      </c>
      <c r="AT1043" s="98">
        <v>0</v>
      </c>
      <c r="AU1043" s="99" t="str">
        <f>IFERROR(VLOOKUP(ROWS($AS$4:AS1043),$AR$4:$AS$2337,2,0),"")</f>
        <v>Łęczna (pow. łęczyński, woj. lubelskie)</v>
      </c>
      <c r="AV1043" s="98">
        <v>0</v>
      </c>
      <c r="AW1043" s="98">
        <f>IF(ISNUMBER(SEARCH('ankieta ESG'!$G$182,AX1043)),MAX($AW$3:AW1042)+1,0)</f>
        <v>1040</v>
      </c>
      <c r="AX1043" s="134" t="s">
        <v>5043</v>
      </c>
      <c r="AY1043" s="98">
        <v>0</v>
      </c>
      <c r="AZ1043" s="99" t="str">
        <f>IFERROR(VLOOKUP(ROWS($AX$4:AX1043),$AW$4:$AX$2337,2,0),"")</f>
        <v>Łęczna (pow. łęczyński, woj. lubelskie)</v>
      </c>
      <c r="BA1043" s="98">
        <v>0</v>
      </c>
      <c r="BB1043" s="98">
        <f>IF(ISNUMBER(SEARCH('ankieta ESG'!$G$183,BC1043)),MAX($BB$3:BB1042)+1,0)</f>
        <v>1040</v>
      </c>
      <c r="BC1043" s="134" t="s">
        <v>5043</v>
      </c>
      <c r="BD1043" s="98">
        <v>0</v>
      </c>
      <c r="BE1043" s="99" t="str">
        <f>IFERROR(VLOOKUP(ROWS($BC$4:BC1043),$BB$4:$BC$2337,2,0),"")</f>
        <v>Łęczna (pow. łęczyński, woj. lubelskie)</v>
      </c>
      <c r="BF1043" s="98">
        <v>0</v>
      </c>
      <c r="BG1043" s="98">
        <f>IF(ISNUMBER(SEARCH('ankieta ESG'!$G$184,BH1043)),MAX($BG$3:BG1042)+1,0)</f>
        <v>1040</v>
      </c>
      <c r="BH1043" s="134" t="s">
        <v>5043</v>
      </c>
      <c r="BI1043" s="98">
        <v>0</v>
      </c>
      <c r="BJ1043" s="99" t="str">
        <f>IFERROR(VLOOKUP(ROWS($BH$4:BH1043),$BG$4:$BH$2337,2,0),"")</f>
        <v>Łęczna (pow. łęczyński, woj. lubelskie)</v>
      </c>
      <c r="BK1043" s="98">
        <v>0</v>
      </c>
      <c r="BL1043" s="98">
        <f>IF(ISNUMBER(SEARCH('ankieta ESG'!$G$185,BM1043)),MAX($BL$3:BL1042)+1,0)</f>
        <v>1040</v>
      </c>
      <c r="BM1043" s="134" t="s">
        <v>5043</v>
      </c>
      <c r="BN1043" s="98">
        <v>0</v>
      </c>
      <c r="BO1043" s="99" t="str">
        <f>IFERROR(VLOOKUP(ROWS($BM$4:BM1043),$BL$4:$BM$2337,2,0),"")</f>
        <v>Łęczna (pow. łęczyński, woj. lubelskie)</v>
      </c>
      <c r="BP1043" s="98">
        <v>0</v>
      </c>
      <c r="BQ1043" s="98">
        <f>IF(ISNUMBER(SEARCH('ankieta ESG'!$G$186,BR1043)),MAX($BQ$3:BQ1042)+1,0)</f>
        <v>1040</v>
      </c>
      <c r="BR1043" s="134" t="s">
        <v>5043</v>
      </c>
      <c r="BS1043" s="98">
        <v>0</v>
      </c>
      <c r="BT1043" s="99" t="str">
        <f>IFERROR(VLOOKUP(ROWS($BR$4:BR1043),$BQ$4:$BR$2337,2,0),"")</f>
        <v>Łęczna (pow. łęczyński, woj. lubelskie)</v>
      </c>
      <c r="BU1043" s="98">
        <v>0</v>
      </c>
      <c r="BV1043" s="98">
        <f>IF(ISNUMBER(SEARCH('ankieta ESG'!$G$187,BW1043)),MAX($BV$3:BV1042)+1,0)</f>
        <v>1040</v>
      </c>
      <c r="BW1043" s="134" t="s">
        <v>5043</v>
      </c>
      <c r="BX1043" s="98">
        <v>0</v>
      </c>
      <c r="BY1043" s="99" t="str">
        <f>IFERROR(VLOOKUP(ROWS($BW$4:BW1043),$BV$4:$BW$2337,2,0),"")</f>
        <v>Łęczna (pow. łęczyński, woj. lubelskie)</v>
      </c>
      <c r="BZ1043" s="98">
        <v>0</v>
      </c>
      <c r="CA1043" s="98">
        <f>IF(ISNUMBER(SEARCH('ankieta ESG'!$G$188,CB1043)),MAX($CA$3:CA1042)+1,0)</f>
        <v>1040</v>
      </c>
      <c r="CB1043" s="134" t="s">
        <v>5043</v>
      </c>
      <c r="CC1043" s="98">
        <v>0</v>
      </c>
      <c r="CD1043" s="99" t="str">
        <f>IFERROR(VLOOKUP(ROWS($CB$4:CB1043),$CA$4:$CB$2337,2,0),"")</f>
        <v>Łęczna (pow. łęczyński, woj. lubelskie)</v>
      </c>
      <c r="CE1043" s="98">
        <v>0</v>
      </c>
      <c r="CF1043" s="98">
        <f>IF(ISNUMBER(SEARCH('ankieta ESG'!$G$189,CG1043)),MAX($CF$3:CF1042)+1,0)</f>
        <v>1040</v>
      </c>
      <c r="CG1043" s="134" t="s">
        <v>5043</v>
      </c>
      <c r="CH1043" s="98">
        <v>0</v>
      </c>
      <c r="CI1043" s="99" t="str">
        <f>IFERROR(VLOOKUP(ROWS($CG$4:CG1043),$CF$4:$CG$2337,2,0),"")</f>
        <v>Łęczna (pow. łęczyński, woj. lubelskie)</v>
      </c>
      <c r="CJ1043" s="98">
        <v>0</v>
      </c>
    </row>
    <row r="1044" spans="2:88">
      <c r="B1044" s="98">
        <f>IF(ISNUMBER(SEARCH('ankieta ESG'!$E$11,C1044)),MAX(B$3:$B1043)+1,0)</f>
        <v>1041</v>
      </c>
      <c r="C1044" s="99" t="s">
        <v>1085</v>
      </c>
      <c r="D1044" s="98">
        <v>0</v>
      </c>
      <c r="E1044" s="99" t="str">
        <f>IFERROR(VLOOKUP(ROWS($C$4:C1044),$B$4:$C$1385,2,0),"")</f>
        <v>46.46.Z Sprzedaż hurtowa wyrobów farmaceutycznych i medycznych (PKD 2025)</v>
      </c>
      <c r="F1044" s="98">
        <v>0</v>
      </c>
      <c r="AM1044" s="98">
        <f>IF(ISNUMBER(SEARCH('ankieta ESG'!$G$180,AN1044)),MAX(AM$3:$AM1043)+1,0)</f>
        <v>1041</v>
      </c>
      <c r="AN1044" s="134" t="s">
        <v>5044</v>
      </c>
      <c r="AO1044" s="98">
        <v>0</v>
      </c>
      <c r="AP1044" s="99" t="str">
        <f>IFERROR(VLOOKUP(ROWS($AN$4:AN1044),$AM$4:$AN$2337,2,0),"")</f>
        <v>Łęczyca (pow. łęczycki, woj. łódzkie)</v>
      </c>
      <c r="AQ1044" s="98">
        <v>0</v>
      </c>
      <c r="AR1044" s="98">
        <f>IF(ISNUMBER(SEARCH('ankieta ESG'!$G$181,AS1044)),MAX($AR$3:AR1043)+1,0)</f>
        <v>1041</v>
      </c>
      <c r="AS1044" s="134" t="s">
        <v>5044</v>
      </c>
      <c r="AT1044" s="98">
        <v>0</v>
      </c>
      <c r="AU1044" s="99" t="str">
        <f>IFERROR(VLOOKUP(ROWS($AS$4:AS1044),$AR$4:$AS$2337,2,0),"")</f>
        <v>Łęczyca (pow. łęczycki, woj. łódzkie)</v>
      </c>
      <c r="AV1044" s="98">
        <v>0</v>
      </c>
      <c r="AW1044" s="98">
        <f>IF(ISNUMBER(SEARCH('ankieta ESG'!$G$182,AX1044)),MAX($AW$3:AW1043)+1,0)</f>
        <v>1041</v>
      </c>
      <c r="AX1044" s="134" t="s">
        <v>5044</v>
      </c>
      <c r="AY1044" s="98">
        <v>0</v>
      </c>
      <c r="AZ1044" s="99" t="str">
        <f>IFERROR(VLOOKUP(ROWS($AX$4:AX1044),$AW$4:$AX$2337,2,0),"")</f>
        <v>Łęczyca (pow. łęczycki, woj. łódzkie)</v>
      </c>
      <c r="BA1044" s="98">
        <v>0</v>
      </c>
      <c r="BB1044" s="98">
        <f>IF(ISNUMBER(SEARCH('ankieta ESG'!$G$183,BC1044)),MAX($BB$3:BB1043)+1,0)</f>
        <v>1041</v>
      </c>
      <c r="BC1044" s="134" t="s">
        <v>5044</v>
      </c>
      <c r="BD1044" s="98">
        <v>0</v>
      </c>
      <c r="BE1044" s="99" t="str">
        <f>IFERROR(VLOOKUP(ROWS($BC$4:BC1044),$BB$4:$BC$2337,2,0),"")</f>
        <v>Łęczyca (pow. łęczycki, woj. łódzkie)</v>
      </c>
      <c r="BF1044" s="98">
        <v>0</v>
      </c>
      <c r="BG1044" s="98">
        <f>IF(ISNUMBER(SEARCH('ankieta ESG'!$G$184,BH1044)),MAX($BG$3:BG1043)+1,0)</f>
        <v>1041</v>
      </c>
      <c r="BH1044" s="134" t="s">
        <v>5044</v>
      </c>
      <c r="BI1044" s="98">
        <v>0</v>
      </c>
      <c r="BJ1044" s="99" t="str">
        <f>IFERROR(VLOOKUP(ROWS($BH$4:BH1044),$BG$4:$BH$2337,2,0),"")</f>
        <v>Łęczyca (pow. łęczycki, woj. łódzkie)</v>
      </c>
      <c r="BK1044" s="98">
        <v>0</v>
      </c>
      <c r="BL1044" s="98">
        <f>IF(ISNUMBER(SEARCH('ankieta ESG'!$G$185,BM1044)),MAX($BL$3:BL1043)+1,0)</f>
        <v>1041</v>
      </c>
      <c r="BM1044" s="134" t="s">
        <v>5044</v>
      </c>
      <c r="BN1044" s="98">
        <v>0</v>
      </c>
      <c r="BO1044" s="99" t="str">
        <f>IFERROR(VLOOKUP(ROWS($BM$4:BM1044),$BL$4:$BM$2337,2,0),"")</f>
        <v>Łęczyca (pow. łęczycki, woj. łódzkie)</v>
      </c>
      <c r="BP1044" s="98">
        <v>0</v>
      </c>
      <c r="BQ1044" s="98">
        <f>IF(ISNUMBER(SEARCH('ankieta ESG'!$G$186,BR1044)),MAX($BQ$3:BQ1043)+1,0)</f>
        <v>1041</v>
      </c>
      <c r="BR1044" s="134" t="s">
        <v>5044</v>
      </c>
      <c r="BS1044" s="98">
        <v>0</v>
      </c>
      <c r="BT1044" s="99" t="str">
        <f>IFERROR(VLOOKUP(ROWS($BR$4:BR1044),$BQ$4:$BR$2337,2,0),"")</f>
        <v>Łęczyca (pow. łęczycki, woj. łódzkie)</v>
      </c>
      <c r="BU1044" s="98">
        <v>0</v>
      </c>
      <c r="BV1044" s="98">
        <f>IF(ISNUMBER(SEARCH('ankieta ESG'!$G$187,BW1044)),MAX($BV$3:BV1043)+1,0)</f>
        <v>1041</v>
      </c>
      <c r="BW1044" s="134" t="s">
        <v>5044</v>
      </c>
      <c r="BX1044" s="98">
        <v>0</v>
      </c>
      <c r="BY1044" s="99" t="str">
        <f>IFERROR(VLOOKUP(ROWS($BW$4:BW1044),$BV$4:$BW$2337,2,0),"")</f>
        <v>Łęczyca (pow. łęczycki, woj. łódzkie)</v>
      </c>
      <c r="BZ1044" s="98">
        <v>0</v>
      </c>
      <c r="CA1044" s="98">
        <f>IF(ISNUMBER(SEARCH('ankieta ESG'!$G$188,CB1044)),MAX($CA$3:CA1043)+1,0)</f>
        <v>1041</v>
      </c>
      <c r="CB1044" s="134" t="s">
        <v>5044</v>
      </c>
      <c r="CC1044" s="98">
        <v>0</v>
      </c>
      <c r="CD1044" s="99" t="str">
        <f>IFERROR(VLOOKUP(ROWS($CB$4:CB1044),$CA$4:$CB$2337,2,0),"")</f>
        <v>Łęczyca (pow. łęczycki, woj. łódzkie)</v>
      </c>
      <c r="CE1044" s="98">
        <v>0</v>
      </c>
      <c r="CF1044" s="98">
        <f>IF(ISNUMBER(SEARCH('ankieta ESG'!$G$189,CG1044)),MAX($CF$3:CF1043)+1,0)</f>
        <v>1041</v>
      </c>
      <c r="CG1044" s="134" t="s">
        <v>5044</v>
      </c>
      <c r="CH1044" s="98">
        <v>0</v>
      </c>
      <c r="CI1044" s="99" t="str">
        <f>IFERROR(VLOOKUP(ROWS($CG$4:CG1044),$CF$4:$CG$2337,2,0),"")</f>
        <v>Łęczyca (pow. łęczycki, woj. łódzkie)</v>
      </c>
      <c r="CJ1044" s="98">
        <v>0</v>
      </c>
    </row>
    <row r="1045" spans="2:88">
      <c r="B1045" s="98">
        <f>IF(ISNUMBER(SEARCH('ankieta ESG'!$E$11,C1045)),MAX(B$3:$B1044)+1,0)</f>
        <v>1042</v>
      </c>
      <c r="C1045" s="99" t="s">
        <v>1086</v>
      </c>
      <c r="D1045" s="98">
        <v>0</v>
      </c>
      <c r="E1045" s="99" t="str">
        <f>IFERROR(VLOOKUP(ROWS($C$4:C1045),$B$4:$C$1385,2,0),"")</f>
        <v>46.47.Z Sprzedaż hurtowa mebli do użytku domowego, biurowego i sklepowego, dywanów i sprzętu oświetleniowego (PKD 2025)</v>
      </c>
      <c r="F1045" s="98">
        <v>0</v>
      </c>
      <c r="AM1045" s="98">
        <f>IF(ISNUMBER(SEARCH('ankieta ESG'!$G$180,AN1045)),MAX(AM$3:$AM1044)+1,0)</f>
        <v>1042</v>
      </c>
      <c r="AN1045" s="134" t="s">
        <v>5045</v>
      </c>
      <c r="AO1045" s="98">
        <v>0</v>
      </c>
      <c r="AP1045" s="99" t="str">
        <f>IFERROR(VLOOKUP(ROWS($AN$4:AN1045),$AM$4:$AN$2337,2,0),"")</f>
        <v>Łęczyce (pow. wejherowski, woj. pomorskie)</v>
      </c>
      <c r="AQ1045" s="98">
        <v>0</v>
      </c>
      <c r="AR1045" s="98">
        <f>IF(ISNUMBER(SEARCH('ankieta ESG'!$G$181,AS1045)),MAX($AR$3:AR1044)+1,0)</f>
        <v>1042</v>
      </c>
      <c r="AS1045" s="134" t="s">
        <v>5045</v>
      </c>
      <c r="AT1045" s="98">
        <v>0</v>
      </c>
      <c r="AU1045" s="99" t="str">
        <f>IFERROR(VLOOKUP(ROWS($AS$4:AS1045),$AR$4:$AS$2337,2,0),"")</f>
        <v>Łęczyce (pow. wejherowski, woj. pomorskie)</v>
      </c>
      <c r="AV1045" s="98">
        <v>0</v>
      </c>
      <c r="AW1045" s="98">
        <f>IF(ISNUMBER(SEARCH('ankieta ESG'!$G$182,AX1045)),MAX($AW$3:AW1044)+1,0)</f>
        <v>1042</v>
      </c>
      <c r="AX1045" s="134" t="s">
        <v>5045</v>
      </c>
      <c r="AY1045" s="98">
        <v>0</v>
      </c>
      <c r="AZ1045" s="99" t="str">
        <f>IFERROR(VLOOKUP(ROWS($AX$4:AX1045),$AW$4:$AX$2337,2,0),"")</f>
        <v>Łęczyce (pow. wejherowski, woj. pomorskie)</v>
      </c>
      <c r="BA1045" s="98">
        <v>0</v>
      </c>
      <c r="BB1045" s="98">
        <f>IF(ISNUMBER(SEARCH('ankieta ESG'!$G$183,BC1045)),MAX($BB$3:BB1044)+1,0)</f>
        <v>1042</v>
      </c>
      <c r="BC1045" s="134" t="s">
        <v>5045</v>
      </c>
      <c r="BD1045" s="98">
        <v>0</v>
      </c>
      <c r="BE1045" s="99" t="str">
        <f>IFERROR(VLOOKUP(ROWS($BC$4:BC1045),$BB$4:$BC$2337,2,0),"")</f>
        <v>Łęczyce (pow. wejherowski, woj. pomorskie)</v>
      </c>
      <c r="BF1045" s="98">
        <v>0</v>
      </c>
      <c r="BG1045" s="98">
        <f>IF(ISNUMBER(SEARCH('ankieta ESG'!$G$184,BH1045)),MAX($BG$3:BG1044)+1,0)</f>
        <v>1042</v>
      </c>
      <c r="BH1045" s="134" t="s">
        <v>5045</v>
      </c>
      <c r="BI1045" s="98">
        <v>0</v>
      </c>
      <c r="BJ1045" s="99" t="str">
        <f>IFERROR(VLOOKUP(ROWS($BH$4:BH1045),$BG$4:$BH$2337,2,0),"")</f>
        <v>Łęczyce (pow. wejherowski, woj. pomorskie)</v>
      </c>
      <c r="BK1045" s="98">
        <v>0</v>
      </c>
      <c r="BL1045" s="98">
        <f>IF(ISNUMBER(SEARCH('ankieta ESG'!$G$185,BM1045)),MAX($BL$3:BL1044)+1,0)</f>
        <v>1042</v>
      </c>
      <c r="BM1045" s="134" t="s">
        <v>5045</v>
      </c>
      <c r="BN1045" s="98">
        <v>0</v>
      </c>
      <c r="BO1045" s="99" t="str">
        <f>IFERROR(VLOOKUP(ROWS($BM$4:BM1045),$BL$4:$BM$2337,2,0),"")</f>
        <v>Łęczyce (pow. wejherowski, woj. pomorskie)</v>
      </c>
      <c r="BP1045" s="98">
        <v>0</v>
      </c>
      <c r="BQ1045" s="98">
        <f>IF(ISNUMBER(SEARCH('ankieta ESG'!$G$186,BR1045)),MAX($BQ$3:BQ1044)+1,0)</f>
        <v>1042</v>
      </c>
      <c r="BR1045" s="134" t="s">
        <v>5045</v>
      </c>
      <c r="BS1045" s="98">
        <v>0</v>
      </c>
      <c r="BT1045" s="99" t="str">
        <f>IFERROR(VLOOKUP(ROWS($BR$4:BR1045),$BQ$4:$BR$2337,2,0),"")</f>
        <v>Łęczyce (pow. wejherowski, woj. pomorskie)</v>
      </c>
      <c r="BU1045" s="98">
        <v>0</v>
      </c>
      <c r="BV1045" s="98">
        <f>IF(ISNUMBER(SEARCH('ankieta ESG'!$G$187,BW1045)),MAX($BV$3:BV1044)+1,0)</f>
        <v>1042</v>
      </c>
      <c r="BW1045" s="134" t="s">
        <v>5045</v>
      </c>
      <c r="BX1045" s="98">
        <v>0</v>
      </c>
      <c r="BY1045" s="99" t="str">
        <f>IFERROR(VLOOKUP(ROWS($BW$4:BW1045),$BV$4:$BW$2337,2,0),"")</f>
        <v>Łęczyce (pow. wejherowski, woj. pomorskie)</v>
      </c>
      <c r="BZ1045" s="98">
        <v>0</v>
      </c>
      <c r="CA1045" s="98">
        <f>IF(ISNUMBER(SEARCH('ankieta ESG'!$G$188,CB1045)),MAX($CA$3:CA1044)+1,0)</f>
        <v>1042</v>
      </c>
      <c r="CB1045" s="134" t="s">
        <v>5045</v>
      </c>
      <c r="CC1045" s="98">
        <v>0</v>
      </c>
      <c r="CD1045" s="99" t="str">
        <f>IFERROR(VLOOKUP(ROWS($CB$4:CB1045),$CA$4:$CB$2337,2,0),"")</f>
        <v>Łęczyce (pow. wejherowski, woj. pomorskie)</v>
      </c>
      <c r="CE1045" s="98">
        <v>0</v>
      </c>
      <c r="CF1045" s="98">
        <f>IF(ISNUMBER(SEARCH('ankieta ESG'!$G$189,CG1045)),MAX($CF$3:CF1044)+1,0)</f>
        <v>1042</v>
      </c>
      <c r="CG1045" s="134" t="s">
        <v>5045</v>
      </c>
      <c r="CH1045" s="98">
        <v>0</v>
      </c>
      <c r="CI1045" s="99" t="str">
        <f>IFERROR(VLOOKUP(ROWS($CG$4:CG1045),$CF$4:$CG$2337,2,0),"")</f>
        <v>Łęczyce (pow. wejherowski, woj. pomorskie)</v>
      </c>
      <c r="CJ1045" s="98">
        <v>0</v>
      </c>
    </row>
    <row r="1046" spans="2:88">
      <c r="B1046" s="98">
        <f>IF(ISNUMBER(SEARCH('ankieta ESG'!$E$11,C1046)),MAX(B$3:$B1045)+1,0)</f>
        <v>1043</v>
      </c>
      <c r="C1046" s="99" t="s">
        <v>1087</v>
      </c>
      <c r="D1046" s="98">
        <v>0</v>
      </c>
      <c r="E1046" s="99" t="str">
        <f>IFERROR(VLOOKUP(ROWS($C$4:C1046),$B$4:$C$1385,2,0),"")</f>
        <v>46.48.Z Sprzedaż hurtowa zegarków i biżuterii (PKD 2025)</v>
      </c>
      <c r="F1046" s="98">
        <v>0</v>
      </c>
      <c r="AM1046" s="98">
        <f>IF(ISNUMBER(SEARCH('ankieta ESG'!$G$180,AN1046)),MAX(AM$3:$AM1045)+1,0)</f>
        <v>1043</v>
      </c>
      <c r="AN1046" s="134" t="s">
        <v>5046</v>
      </c>
      <c r="AO1046" s="98">
        <v>0</v>
      </c>
      <c r="AP1046" s="99" t="str">
        <f>IFERROR(VLOOKUP(ROWS($AN$4:AN1046),$AM$4:$AN$2337,2,0),"")</f>
        <v>Łęka Opatowska (pow. kępiński, woj. wielkopolskie)</v>
      </c>
      <c r="AQ1046" s="98">
        <v>0</v>
      </c>
      <c r="AR1046" s="98">
        <f>IF(ISNUMBER(SEARCH('ankieta ESG'!$G$181,AS1046)),MAX($AR$3:AR1045)+1,0)</f>
        <v>1043</v>
      </c>
      <c r="AS1046" s="134" t="s">
        <v>5046</v>
      </c>
      <c r="AT1046" s="98">
        <v>0</v>
      </c>
      <c r="AU1046" s="99" t="str">
        <f>IFERROR(VLOOKUP(ROWS($AS$4:AS1046),$AR$4:$AS$2337,2,0),"")</f>
        <v>Łęka Opatowska (pow. kępiński, woj. wielkopolskie)</v>
      </c>
      <c r="AV1046" s="98">
        <v>0</v>
      </c>
      <c r="AW1046" s="98">
        <f>IF(ISNUMBER(SEARCH('ankieta ESG'!$G$182,AX1046)),MAX($AW$3:AW1045)+1,0)</f>
        <v>1043</v>
      </c>
      <c r="AX1046" s="134" t="s">
        <v>5046</v>
      </c>
      <c r="AY1046" s="98">
        <v>0</v>
      </c>
      <c r="AZ1046" s="99" t="str">
        <f>IFERROR(VLOOKUP(ROWS($AX$4:AX1046),$AW$4:$AX$2337,2,0),"")</f>
        <v>Łęka Opatowska (pow. kępiński, woj. wielkopolskie)</v>
      </c>
      <c r="BA1046" s="98">
        <v>0</v>
      </c>
      <c r="BB1046" s="98">
        <f>IF(ISNUMBER(SEARCH('ankieta ESG'!$G$183,BC1046)),MAX($BB$3:BB1045)+1,0)</f>
        <v>1043</v>
      </c>
      <c r="BC1046" s="134" t="s">
        <v>5046</v>
      </c>
      <c r="BD1046" s="98">
        <v>0</v>
      </c>
      <c r="BE1046" s="99" t="str">
        <f>IFERROR(VLOOKUP(ROWS($BC$4:BC1046),$BB$4:$BC$2337,2,0),"")</f>
        <v>Łęka Opatowska (pow. kępiński, woj. wielkopolskie)</v>
      </c>
      <c r="BF1046" s="98">
        <v>0</v>
      </c>
      <c r="BG1046" s="98">
        <f>IF(ISNUMBER(SEARCH('ankieta ESG'!$G$184,BH1046)),MAX($BG$3:BG1045)+1,0)</f>
        <v>1043</v>
      </c>
      <c r="BH1046" s="134" t="s">
        <v>5046</v>
      </c>
      <c r="BI1046" s="98">
        <v>0</v>
      </c>
      <c r="BJ1046" s="99" t="str">
        <f>IFERROR(VLOOKUP(ROWS($BH$4:BH1046),$BG$4:$BH$2337,2,0),"")</f>
        <v>Łęka Opatowska (pow. kępiński, woj. wielkopolskie)</v>
      </c>
      <c r="BK1046" s="98">
        <v>0</v>
      </c>
      <c r="BL1046" s="98">
        <f>IF(ISNUMBER(SEARCH('ankieta ESG'!$G$185,BM1046)),MAX($BL$3:BL1045)+1,0)</f>
        <v>1043</v>
      </c>
      <c r="BM1046" s="134" t="s">
        <v>5046</v>
      </c>
      <c r="BN1046" s="98">
        <v>0</v>
      </c>
      <c r="BO1046" s="99" t="str">
        <f>IFERROR(VLOOKUP(ROWS($BM$4:BM1046),$BL$4:$BM$2337,2,0),"")</f>
        <v>Łęka Opatowska (pow. kępiński, woj. wielkopolskie)</v>
      </c>
      <c r="BP1046" s="98">
        <v>0</v>
      </c>
      <c r="BQ1046" s="98">
        <f>IF(ISNUMBER(SEARCH('ankieta ESG'!$G$186,BR1046)),MAX($BQ$3:BQ1045)+1,0)</f>
        <v>1043</v>
      </c>
      <c r="BR1046" s="134" t="s">
        <v>5046</v>
      </c>
      <c r="BS1046" s="98">
        <v>0</v>
      </c>
      <c r="BT1046" s="99" t="str">
        <f>IFERROR(VLOOKUP(ROWS($BR$4:BR1046),$BQ$4:$BR$2337,2,0),"")</f>
        <v>Łęka Opatowska (pow. kępiński, woj. wielkopolskie)</v>
      </c>
      <c r="BU1046" s="98">
        <v>0</v>
      </c>
      <c r="BV1046" s="98">
        <f>IF(ISNUMBER(SEARCH('ankieta ESG'!$G$187,BW1046)),MAX($BV$3:BV1045)+1,0)</f>
        <v>1043</v>
      </c>
      <c r="BW1046" s="134" t="s">
        <v>5046</v>
      </c>
      <c r="BX1046" s="98">
        <v>0</v>
      </c>
      <c r="BY1046" s="99" t="str">
        <f>IFERROR(VLOOKUP(ROWS($BW$4:BW1046),$BV$4:$BW$2337,2,0),"")</f>
        <v>Łęka Opatowska (pow. kępiński, woj. wielkopolskie)</v>
      </c>
      <c r="BZ1046" s="98">
        <v>0</v>
      </c>
      <c r="CA1046" s="98">
        <f>IF(ISNUMBER(SEARCH('ankieta ESG'!$G$188,CB1046)),MAX($CA$3:CA1045)+1,0)</f>
        <v>1043</v>
      </c>
      <c r="CB1046" s="134" t="s">
        <v>5046</v>
      </c>
      <c r="CC1046" s="98">
        <v>0</v>
      </c>
      <c r="CD1046" s="99" t="str">
        <f>IFERROR(VLOOKUP(ROWS($CB$4:CB1046),$CA$4:$CB$2337,2,0),"")</f>
        <v>Łęka Opatowska (pow. kępiński, woj. wielkopolskie)</v>
      </c>
      <c r="CE1046" s="98">
        <v>0</v>
      </c>
      <c r="CF1046" s="98">
        <f>IF(ISNUMBER(SEARCH('ankieta ESG'!$G$189,CG1046)),MAX($CF$3:CF1045)+1,0)</f>
        <v>1043</v>
      </c>
      <c r="CG1046" s="134" t="s">
        <v>5046</v>
      </c>
      <c r="CH1046" s="98">
        <v>0</v>
      </c>
      <c r="CI1046" s="99" t="str">
        <f>IFERROR(VLOOKUP(ROWS($CG$4:CG1046),$CF$4:$CG$2337,2,0),"")</f>
        <v>Łęka Opatowska (pow. kępiński, woj. wielkopolskie)</v>
      </c>
      <c r="CJ1046" s="98">
        <v>0</v>
      </c>
    </row>
    <row r="1047" spans="2:88">
      <c r="B1047" s="98">
        <f>IF(ISNUMBER(SEARCH('ankieta ESG'!$E$11,C1047)),MAX(B$3:$B1046)+1,0)</f>
        <v>1044</v>
      </c>
      <c r="C1047" s="99" t="s">
        <v>1088</v>
      </c>
      <c r="D1047" s="98">
        <v>0</v>
      </c>
      <c r="E1047" s="99" t="str">
        <f>IFERROR(VLOOKUP(ROWS($C$4:C1047),$B$4:$C$1385,2,0),"")</f>
        <v>46.49.Z Sprzedaż hurtowa pozostałych artykułów użytku domowego (PKD 2025)</v>
      </c>
      <c r="F1047" s="98">
        <v>0</v>
      </c>
      <c r="AM1047" s="98">
        <f>IF(ISNUMBER(SEARCH('ankieta ESG'!$G$180,AN1047)),MAX(AM$3:$AM1046)+1,0)</f>
        <v>1044</v>
      </c>
      <c r="AN1047" s="134" t="s">
        <v>5047</v>
      </c>
      <c r="AO1047" s="98">
        <v>0</v>
      </c>
      <c r="AP1047" s="99" t="str">
        <f>IFERROR(VLOOKUP(ROWS($AN$4:AN1047),$AM$4:$AN$2337,2,0),"")</f>
        <v>Łękawica (pow. żywiecki, woj. śląskie)</v>
      </c>
      <c r="AQ1047" s="98">
        <v>0</v>
      </c>
      <c r="AR1047" s="98">
        <f>IF(ISNUMBER(SEARCH('ankieta ESG'!$G$181,AS1047)),MAX($AR$3:AR1046)+1,0)</f>
        <v>1044</v>
      </c>
      <c r="AS1047" s="134" t="s">
        <v>5047</v>
      </c>
      <c r="AT1047" s="98">
        <v>0</v>
      </c>
      <c r="AU1047" s="99" t="str">
        <f>IFERROR(VLOOKUP(ROWS($AS$4:AS1047),$AR$4:$AS$2337,2,0),"")</f>
        <v>Łękawica (pow. żywiecki, woj. śląskie)</v>
      </c>
      <c r="AV1047" s="98">
        <v>0</v>
      </c>
      <c r="AW1047" s="98">
        <f>IF(ISNUMBER(SEARCH('ankieta ESG'!$G$182,AX1047)),MAX($AW$3:AW1046)+1,0)</f>
        <v>1044</v>
      </c>
      <c r="AX1047" s="134" t="s">
        <v>5047</v>
      </c>
      <c r="AY1047" s="98">
        <v>0</v>
      </c>
      <c r="AZ1047" s="99" t="str">
        <f>IFERROR(VLOOKUP(ROWS($AX$4:AX1047),$AW$4:$AX$2337,2,0),"")</f>
        <v>Łękawica (pow. żywiecki, woj. śląskie)</v>
      </c>
      <c r="BA1047" s="98">
        <v>0</v>
      </c>
      <c r="BB1047" s="98">
        <f>IF(ISNUMBER(SEARCH('ankieta ESG'!$G$183,BC1047)),MAX($BB$3:BB1046)+1,0)</f>
        <v>1044</v>
      </c>
      <c r="BC1047" s="134" t="s">
        <v>5047</v>
      </c>
      <c r="BD1047" s="98">
        <v>0</v>
      </c>
      <c r="BE1047" s="99" t="str">
        <f>IFERROR(VLOOKUP(ROWS($BC$4:BC1047),$BB$4:$BC$2337,2,0),"")</f>
        <v>Łękawica (pow. żywiecki, woj. śląskie)</v>
      </c>
      <c r="BF1047" s="98">
        <v>0</v>
      </c>
      <c r="BG1047" s="98">
        <f>IF(ISNUMBER(SEARCH('ankieta ESG'!$G$184,BH1047)),MAX($BG$3:BG1046)+1,0)</f>
        <v>1044</v>
      </c>
      <c r="BH1047" s="134" t="s">
        <v>5047</v>
      </c>
      <c r="BI1047" s="98">
        <v>0</v>
      </c>
      <c r="BJ1047" s="99" t="str">
        <f>IFERROR(VLOOKUP(ROWS($BH$4:BH1047),$BG$4:$BH$2337,2,0),"")</f>
        <v>Łękawica (pow. żywiecki, woj. śląskie)</v>
      </c>
      <c r="BK1047" s="98">
        <v>0</v>
      </c>
      <c r="BL1047" s="98">
        <f>IF(ISNUMBER(SEARCH('ankieta ESG'!$G$185,BM1047)),MAX($BL$3:BL1046)+1,0)</f>
        <v>1044</v>
      </c>
      <c r="BM1047" s="134" t="s">
        <v>5047</v>
      </c>
      <c r="BN1047" s="98">
        <v>0</v>
      </c>
      <c r="BO1047" s="99" t="str">
        <f>IFERROR(VLOOKUP(ROWS($BM$4:BM1047),$BL$4:$BM$2337,2,0),"")</f>
        <v>Łękawica (pow. żywiecki, woj. śląskie)</v>
      </c>
      <c r="BP1047" s="98">
        <v>0</v>
      </c>
      <c r="BQ1047" s="98">
        <f>IF(ISNUMBER(SEARCH('ankieta ESG'!$G$186,BR1047)),MAX($BQ$3:BQ1046)+1,0)</f>
        <v>1044</v>
      </c>
      <c r="BR1047" s="134" t="s">
        <v>5047</v>
      </c>
      <c r="BS1047" s="98">
        <v>0</v>
      </c>
      <c r="BT1047" s="99" t="str">
        <f>IFERROR(VLOOKUP(ROWS($BR$4:BR1047),$BQ$4:$BR$2337,2,0),"")</f>
        <v>Łękawica (pow. żywiecki, woj. śląskie)</v>
      </c>
      <c r="BU1047" s="98">
        <v>0</v>
      </c>
      <c r="BV1047" s="98">
        <f>IF(ISNUMBER(SEARCH('ankieta ESG'!$G$187,BW1047)),MAX($BV$3:BV1046)+1,0)</f>
        <v>1044</v>
      </c>
      <c r="BW1047" s="134" t="s">
        <v>5047</v>
      </c>
      <c r="BX1047" s="98">
        <v>0</v>
      </c>
      <c r="BY1047" s="99" t="str">
        <f>IFERROR(VLOOKUP(ROWS($BW$4:BW1047),$BV$4:$BW$2337,2,0),"")</f>
        <v>Łękawica (pow. żywiecki, woj. śląskie)</v>
      </c>
      <c r="BZ1047" s="98">
        <v>0</v>
      </c>
      <c r="CA1047" s="98">
        <f>IF(ISNUMBER(SEARCH('ankieta ESG'!$G$188,CB1047)),MAX($CA$3:CA1046)+1,0)</f>
        <v>1044</v>
      </c>
      <c r="CB1047" s="134" t="s">
        <v>5047</v>
      </c>
      <c r="CC1047" s="98">
        <v>0</v>
      </c>
      <c r="CD1047" s="99" t="str">
        <f>IFERROR(VLOOKUP(ROWS($CB$4:CB1047),$CA$4:$CB$2337,2,0),"")</f>
        <v>Łękawica (pow. żywiecki, woj. śląskie)</v>
      </c>
      <c r="CE1047" s="98">
        <v>0</v>
      </c>
      <c r="CF1047" s="98">
        <f>IF(ISNUMBER(SEARCH('ankieta ESG'!$G$189,CG1047)),MAX($CF$3:CF1046)+1,0)</f>
        <v>1044</v>
      </c>
      <c r="CG1047" s="134" t="s">
        <v>5047</v>
      </c>
      <c r="CH1047" s="98">
        <v>0</v>
      </c>
      <c r="CI1047" s="99" t="str">
        <f>IFERROR(VLOOKUP(ROWS($CG$4:CG1047),$CF$4:$CG$2337,2,0),"")</f>
        <v>Łękawica (pow. żywiecki, woj. śląskie)</v>
      </c>
      <c r="CJ1047" s="98">
        <v>0</v>
      </c>
    </row>
    <row r="1048" spans="2:88">
      <c r="B1048" s="98">
        <f>IF(ISNUMBER(SEARCH('ankieta ESG'!$E$11,C1048)),MAX(B$3:$B1047)+1,0)</f>
        <v>1045</v>
      </c>
      <c r="C1048" s="99" t="s">
        <v>1089</v>
      </c>
      <c r="D1048" s="98">
        <v>0</v>
      </c>
      <c r="E1048" s="99" t="str">
        <f>IFERROR(VLOOKUP(ROWS($C$4:C1048),$B$4:$C$1385,2,0),"")</f>
        <v>46.50.Z Sprzedaż hurtowa urządzeń technologii informacyjnej i komunikacyjnej (PKD 2025)</v>
      </c>
      <c r="F1048" s="98">
        <v>0</v>
      </c>
      <c r="AM1048" s="98">
        <f>IF(ISNUMBER(SEARCH('ankieta ESG'!$G$180,AN1048)),MAX(AM$3:$AM1047)+1,0)</f>
        <v>1045</v>
      </c>
      <c r="AN1048" s="134" t="s">
        <v>5048</v>
      </c>
      <c r="AO1048" s="98">
        <v>0</v>
      </c>
      <c r="AP1048" s="99" t="str">
        <f>IFERROR(VLOOKUP(ROWS($AN$4:AN1048),$AM$4:$AN$2337,2,0),"")</f>
        <v>Łęki Szlacheckie (pow. piotrkowski, woj. łódzkie)</v>
      </c>
      <c r="AQ1048" s="98">
        <v>0</v>
      </c>
      <c r="AR1048" s="98">
        <f>IF(ISNUMBER(SEARCH('ankieta ESG'!$G$181,AS1048)),MAX($AR$3:AR1047)+1,0)</f>
        <v>1045</v>
      </c>
      <c r="AS1048" s="134" t="s">
        <v>5048</v>
      </c>
      <c r="AT1048" s="98">
        <v>0</v>
      </c>
      <c r="AU1048" s="99" t="str">
        <f>IFERROR(VLOOKUP(ROWS($AS$4:AS1048),$AR$4:$AS$2337,2,0),"")</f>
        <v>Łęki Szlacheckie (pow. piotrkowski, woj. łódzkie)</v>
      </c>
      <c r="AV1048" s="98">
        <v>0</v>
      </c>
      <c r="AW1048" s="98">
        <f>IF(ISNUMBER(SEARCH('ankieta ESG'!$G$182,AX1048)),MAX($AW$3:AW1047)+1,0)</f>
        <v>1045</v>
      </c>
      <c r="AX1048" s="134" t="s">
        <v>5048</v>
      </c>
      <c r="AY1048" s="98">
        <v>0</v>
      </c>
      <c r="AZ1048" s="99" t="str">
        <f>IFERROR(VLOOKUP(ROWS($AX$4:AX1048),$AW$4:$AX$2337,2,0),"")</f>
        <v>Łęki Szlacheckie (pow. piotrkowski, woj. łódzkie)</v>
      </c>
      <c r="BA1048" s="98">
        <v>0</v>
      </c>
      <c r="BB1048" s="98">
        <f>IF(ISNUMBER(SEARCH('ankieta ESG'!$G$183,BC1048)),MAX($BB$3:BB1047)+1,0)</f>
        <v>1045</v>
      </c>
      <c r="BC1048" s="134" t="s">
        <v>5048</v>
      </c>
      <c r="BD1048" s="98">
        <v>0</v>
      </c>
      <c r="BE1048" s="99" t="str">
        <f>IFERROR(VLOOKUP(ROWS($BC$4:BC1048),$BB$4:$BC$2337,2,0),"")</f>
        <v>Łęki Szlacheckie (pow. piotrkowski, woj. łódzkie)</v>
      </c>
      <c r="BF1048" s="98">
        <v>0</v>
      </c>
      <c r="BG1048" s="98">
        <f>IF(ISNUMBER(SEARCH('ankieta ESG'!$G$184,BH1048)),MAX($BG$3:BG1047)+1,0)</f>
        <v>1045</v>
      </c>
      <c r="BH1048" s="134" t="s">
        <v>5048</v>
      </c>
      <c r="BI1048" s="98">
        <v>0</v>
      </c>
      <c r="BJ1048" s="99" t="str">
        <f>IFERROR(VLOOKUP(ROWS($BH$4:BH1048),$BG$4:$BH$2337,2,0),"")</f>
        <v>Łęki Szlacheckie (pow. piotrkowski, woj. łódzkie)</v>
      </c>
      <c r="BK1048" s="98">
        <v>0</v>
      </c>
      <c r="BL1048" s="98">
        <f>IF(ISNUMBER(SEARCH('ankieta ESG'!$G$185,BM1048)),MAX($BL$3:BL1047)+1,0)</f>
        <v>1045</v>
      </c>
      <c r="BM1048" s="134" t="s">
        <v>5048</v>
      </c>
      <c r="BN1048" s="98">
        <v>0</v>
      </c>
      <c r="BO1048" s="99" t="str">
        <f>IFERROR(VLOOKUP(ROWS($BM$4:BM1048),$BL$4:$BM$2337,2,0),"")</f>
        <v>Łęki Szlacheckie (pow. piotrkowski, woj. łódzkie)</v>
      </c>
      <c r="BP1048" s="98">
        <v>0</v>
      </c>
      <c r="BQ1048" s="98">
        <f>IF(ISNUMBER(SEARCH('ankieta ESG'!$G$186,BR1048)),MAX($BQ$3:BQ1047)+1,0)</f>
        <v>1045</v>
      </c>
      <c r="BR1048" s="134" t="s">
        <v>5048</v>
      </c>
      <c r="BS1048" s="98">
        <v>0</v>
      </c>
      <c r="BT1048" s="99" t="str">
        <f>IFERROR(VLOOKUP(ROWS($BR$4:BR1048),$BQ$4:$BR$2337,2,0),"")</f>
        <v>Łęki Szlacheckie (pow. piotrkowski, woj. łódzkie)</v>
      </c>
      <c r="BU1048" s="98">
        <v>0</v>
      </c>
      <c r="BV1048" s="98">
        <f>IF(ISNUMBER(SEARCH('ankieta ESG'!$G$187,BW1048)),MAX($BV$3:BV1047)+1,0)</f>
        <v>1045</v>
      </c>
      <c r="BW1048" s="134" t="s">
        <v>5048</v>
      </c>
      <c r="BX1048" s="98">
        <v>0</v>
      </c>
      <c r="BY1048" s="99" t="str">
        <f>IFERROR(VLOOKUP(ROWS($BW$4:BW1048),$BV$4:$BW$2337,2,0),"")</f>
        <v>Łęki Szlacheckie (pow. piotrkowski, woj. łódzkie)</v>
      </c>
      <c r="BZ1048" s="98">
        <v>0</v>
      </c>
      <c r="CA1048" s="98">
        <f>IF(ISNUMBER(SEARCH('ankieta ESG'!$G$188,CB1048)),MAX($CA$3:CA1047)+1,0)</f>
        <v>1045</v>
      </c>
      <c r="CB1048" s="134" t="s">
        <v>5048</v>
      </c>
      <c r="CC1048" s="98">
        <v>0</v>
      </c>
      <c r="CD1048" s="99" t="str">
        <f>IFERROR(VLOOKUP(ROWS($CB$4:CB1048),$CA$4:$CB$2337,2,0),"")</f>
        <v>Łęki Szlacheckie (pow. piotrkowski, woj. łódzkie)</v>
      </c>
      <c r="CE1048" s="98">
        <v>0</v>
      </c>
      <c r="CF1048" s="98">
        <f>IF(ISNUMBER(SEARCH('ankieta ESG'!$G$189,CG1048)),MAX($CF$3:CF1047)+1,0)</f>
        <v>1045</v>
      </c>
      <c r="CG1048" s="134" t="s">
        <v>5048</v>
      </c>
      <c r="CH1048" s="98">
        <v>0</v>
      </c>
      <c r="CI1048" s="99" t="str">
        <f>IFERROR(VLOOKUP(ROWS($CG$4:CG1048),$CF$4:$CG$2337,2,0),"")</f>
        <v>Łęki Szlacheckie (pow. piotrkowski, woj. łódzkie)</v>
      </c>
      <c r="CJ1048" s="98">
        <v>0</v>
      </c>
    </row>
    <row r="1049" spans="2:88">
      <c r="B1049" s="98">
        <f>IF(ISNUMBER(SEARCH('ankieta ESG'!$E$11,C1049)),MAX(B$3:$B1048)+1,0)</f>
        <v>1046</v>
      </c>
      <c r="C1049" s="99" t="s">
        <v>1090</v>
      </c>
      <c r="D1049" s="98">
        <v>0</v>
      </c>
      <c r="E1049" s="99" t="str">
        <f>IFERROR(VLOOKUP(ROWS($C$4:C1049),$B$4:$C$1385,2,0),"")</f>
        <v>46.61.Z Sprzedaż hurtowa maszyn i urządzeń rolniczych oraz dodatkowego wyposażenia (PKD 2025)</v>
      </c>
      <c r="F1049" s="98">
        <v>0</v>
      </c>
      <c r="AM1049" s="98">
        <f>IF(ISNUMBER(SEARCH('ankieta ESG'!$G$180,AN1049)),MAX(AM$3:$AM1048)+1,0)</f>
        <v>1046</v>
      </c>
      <c r="AN1049" s="134" t="s">
        <v>5049</v>
      </c>
      <c r="AO1049" s="98">
        <v>0</v>
      </c>
      <c r="AP1049" s="99" t="str">
        <f>IFERROR(VLOOKUP(ROWS($AN$4:AN1049),$AM$4:$AN$2337,2,0),"")</f>
        <v>Łęknica (pow. żarski, woj. lubuskie)</v>
      </c>
      <c r="AQ1049" s="98">
        <v>0</v>
      </c>
      <c r="AR1049" s="98">
        <f>IF(ISNUMBER(SEARCH('ankieta ESG'!$G$181,AS1049)),MAX($AR$3:AR1048)+1,0)</f>
        <v>1046</v>
      </c>
      <c r="AS1049" s="134" t="s">
        <v>5049</v>
      </c>
      <c r="AT1049" s="98">
        <v>0</v>
      </c>
      <c r="AU1049" s="99" t="str">
        <f>IFERROR(VLOOKUP(ROWS($AS$4:AS1049),$AR$4:$AS$2337,2,0),"")</f>
        <v>Łęknica (pow. żarski, woj. lubuskie)</v>
      </c>
      <c r="AV1049" s="98">
        <v>0</v>
      </c>
      <c r="AW1049" s="98">
        <f>IF(ISNUMBER(SEARCH('ankieta ESG'!$G$182,AX1049)),MAX($AW$3:AW1048)+1,0)</f>
        <v>1046</v>
      </c>
      <c r="AX1049" s="134" t="s">
        <v>5049</v>
      </c>
      <c r="AY1049" s="98">
        <v>0</v>
      </c>
      <c r="AZ1049" s="99" t="str">
        <f>IFERROR(VLOOKUP(ROWS($AX$4:AX1049),$AW$4:$AX$2337,2,0),"")</f>
        <v>Łęknica (pow. żarski, woj. lubuskie)</v>
      </c>
      <c r="BA1049" s="98">
        <v>0</v>
      </c>
      <c r="BB1049" s="98">
        <f>IF(ISNUMBER(SEARCH('ankieta ESG'!$G$183,BC1049)),MAX($BB$3:BB1048)+1,0)</f>
        <v>1046</v>
      </c>
      <c r="BC1049" s="134" t="s">
        <v>5049</v>
      </c>
      <c r="BD1049" s="98">
        <v>0</v>
      </c>
      <c r="BE1049" s="99" t="str">
        <f>IFERROR(VLOOKUP(ROWS($BC$4:BC1049),$BB$4:$BC$2337,2,0),"")</f>
        <v>Łęknica (pow. żarski, woj. lubuskie)</v>
      </c>
      <c r="BF1049" s="98">
        <v>0</v>
      </c>
      <c r="BG1049" s="98">
        <f>IF(ISNUMBER(SEARCH('ankieta ESG'!$G$184,BH1049)),MAX($BG$3:BG1048)+1,0)</f>
        <v>1046</v>
      </c>
      <c r="BH1049" s="134" t="s">
        <v>5049</v>
      </c>
      <c r="BI1049" s="98">
        <v>0</v>
      </c>
      <c r="BJ1049" s="99" t="str">
        <f>IFERROR(VLOOKUP(ROWS($BH$4:BH1049),$BG$4:$BH$2337,2,0),"")</f>
        <v>Łęknica (pow. żarski, woj. lubuskie)</v>
      </c>
      <c r="BK1049" s="98">
        <v>0</v>
      </c>
      <c r="BL1049" s="98">
        <f>IF(ISNUMBER(SEARCH('ankieta ESG'!$G$185,BM1049)),MAX($BL$3:BL1048)+1,0)</f>
        <v>1046</v>
      </c>
      <c r="BM1049" s="134" t="s">
        <v>5049</v>
      </c>
      <c r="BN1049" s="98">
        <v>0</v>
      </c>
      <c r="BO1049" s="99" t="str">
        <f>IFERROR(VLOOKUP(ROWS($BM$4:BM1049),$BL$4:$BM$2337,2,0),"")</f>
        <v>Łęknica (pow. żarski, woj. lubuskie)</v>
      </c>
      <c r="BP1049" s="98">
        <v>0</v>
      </c>
      <c r="BQ1049" s="98">
        <f>IF(ISNUMBER(SEARCH('ankieta ESG'!$G$186,BR1049)),MAX($BQ$3:BQ1048)+1,0)</f>
        <v>1046</v>
      </c>
      <c r="BR1049" s="134" t="s">
        <v>5049</v>
      </c>
      <c r="BS1049" s="98">
        <v>0</v>
      </c>
      <c r="BT1049" s="99" t="str">
        <f>IFERROR(VLOOKUP(ROWS($BR$4:BR1049),$BQ$4:$BR$2337,2,0),"")</f>
        <v>Łęknica (pow. żarski, woj. lubuskie)</v>
      </c>
      <c r="BU1049" s="98">
        <v>0</v>
      </c>
      <c r="BV1049" s="98">
        <f>IF(ISNUMBER(SEARCH('ankieta ESG'!$G$187,BW1049)),MAX($BV$3:BV1048)+1,0)</f>
        <v>1046</v>
      </c>
      <c r="BW1049" s="134" t="s">
        <v>5049</v>
      </c>
      <c r="BX1049" s="98">
        <v>0</v>
      </c>
      <c r="BY1049" s="99" t="str">
        <f>IFERROR(VLOOKUP(ROWS($BW$4:BW1049),$BV$4:$BW$2337,2,0),"")</f>
        <v>Łęknica (pow. żarski, woj. lubuskie)</v>
      </c>
      <c r="BZ1049" s="98">
        <v>0</v>
      </c>
      <c r="CA1049" s="98">
        <f>IF(ISNUMBER(SEARCH('ankieta ESG'!$G$188,CB1049)),MAX($CA$3:CA1048)+1,0)</f>
        <v>1046</v>
      </c>
      <c r="CB1049" s="134" t="s">
        <v>5049</v>
      </c>
      <c r="CC1049" s="98">
        <v>0</v>
      </c>
      <c r="CD1049" s="99" t="str">
        <f>IFERROR(VLOOKUP(ROWS($CB$4:CB1049),$CA$4:$CB$2337,2,0),"")</f>
        <v>Łęknica (pow. żarski, woj. lubuskie)</v>
      </c>
      <c r="CE1049" s="98">
        <v>0</v>
      </c>
      <c r="CF1049" s="98">
        <f>IF(ISNUMBER(SEARCH('ankieta ESG'!$G$189,CG1049)),MAX($CF$3:CF1048)+1,0)</f>
        <v>1046</v>
      </c>
      <c r="CG1049" s="134" t="s">
        <v>5049</v>
      </c>
      <c r="CH1049" s="98">
        <v>0</v>
      </c>
      <c r="CI1049" s="99" t="str">
        <f>IFERROR(VLOOKUP(ROWS($CG$4:CG1049),$CF$4:$CG$2337,2,0),"")</f>
        <v>Łęknica (pow. żarski, woj. lubuskie)</v>
      </c>
      <c r="CJ1049" s="98">
        <v>0</v>
      </c>
    </row>
    <row r="1050" spans="2:88">
      <c r="B1050" s="98">
        <f>IF(ISNUMBER(SEARCH('ankieta ESG'!$E$11,C1050)),MAX(B$3:$B1049)+1,0)</f>
        <v>1047</v>
      </c>
      <c r="C1050" s="99" t="s">
        <v>1091</v>
      </c>
      <c r="D1050" s="98">
        <v>0</v>
      </c>
      <c r="E1050" s="99" t="str">
        <f>IFERROR(VLOOKUP(ROWS($C$4:C1050),$B$4:$C$1385,2,0),"")</f>
        <v>46.62.Z Sprzedaż hurtowa obrabiarek (PKD 2025)</v>
      </c>
      <c r="F1050" s="98">
        <v>0</v>
      </c>
      <c r="AM1050" s="98">
        <f>IF(ISNUMBER(SEARCH('ankieta ESG'!$G$180,AN1050)),MAX(AM$3:$AM1049)+1,0)</f>
        <v>1047</v>
      </c>
      <c r="AN1050" s="134" t="s">
        <v>5050</v>
      </c>
      <c r="AO1050" s="98">
        <v>0</v>
      </c>
      <c r="AP1050" s="99" t="str">
        <f>IFERROR(VLOOKUP(ROWS($AN$4:AN1050),$AM$4:$AN$2337,2,0),"")</f>
        <v>Łobez (pow. łobeski, woj. zachodniopomorskie)</v>
      </c>
      <c r="AQ1050" s="98">
        <v>0</v>
      </c>
      <c r="AR1050" s="98">
        <f>IF(ISNUMBER(SEARCH('ankieta ESG'!$G$181,AS1050)),MAX($AR$3:AR1049)+1,0)</f>
        <v>1047</v>
      </c>
      <c r="AS1050" s="134" t="s">
        <v>5050</v>
      </c>
      <c r="AT1050" s="98">
        <v>0</v>
      </c>
      <c r="AU1050" s="99" t="str">
        <f>IFERROR(VLOOKUP(ROWS($AS$4:AS1050),$AR$4:$AS$2337,2,0),"")</f>
        <v>Łobez (pow. łobeski, woj. zachodniopomorskie)</v>
      </c>
      <c r="AV1050" s="98">
        <v>0</v>
      </c>
      <c r="AW1050" s="98">
        <f>IF(ISNUMBER(SEARCH('ankieta ESG'!$G$182,AX1050)),MAX($AW$3:AW1049)+1,0)</f>
        <v>1047</v>
      </c>
      <c r="AX1050" s="134" t="s">
        <v>5050</v>
      </c>
      <c r="AY1050" s="98">
        <v>0</v>
      </c>
      <c r="AZ1050" s="99" t="str">
        <f>IFERROR(VLOOKUP(ROWS($AX$4:AX1050),$AW$4:$AX$2337,2,0),"")</f>
        <v>Łobez (pow. łobeski, woj. zachodniopomorskie)</v>
      </c>
      <c r="BA1050" s="98">
        <v>0</v>
      </c>
      <c r="BB1050" s="98">
        <f>IF(ISNUMBER(SEARCH('ankieta ESG'!$G$183,BC1050)),MAX($BB$3:BB1049)+1,0)</f>
        <v>1047</v>
      </c>
      <c r="BC1050" s="134" t="s">
        <v>5050</v>
      </c>
      <c r="BD1050" s="98">
        <v>0</v>
      </c>
      <c r="BE1050" s="99" t="str">
        <f>IFERROR(VLOOKUP(ROWS($BC$4:BC1050),$BB$4:$BC$2337,2,0),"")</f>
        <v>Łobez (pow. łobeski, woj. zachodniopomorskie)</v>
      </c>
      <c r="BF1050" s="98">
        <v>0</v>
      </c>
      <c r="BG1050" s="98">
        <f>IF(ISNUMBER(SEARCH('ankieta ESG'!$G$184,BH1050)),MAX($BG$3:BG1049)+1,0)</f>
        <v>1047</v>
      </c>
      <c r="BH1050" s="134" t="s">
        <v>5050</v>
      </c>
      <c r="BI1050" s="98">
        <v>0</v>
      </c>
      <c r="BJ1050" s="99" t="str">
        <f>IFERROR(VLOOKUP(ROWS($BH$4:BH1050),$BG$4:$BH$2337,2,0),"")</f>
        <v>Łobez (pow. łobeski, woj. zachodniopomorskie)</v>
      </c>
      <c r="BK1050" s="98">
        <v>0</v>
      </c>
      <c r="BL1050" s="98">
        <f>IF(ISNUMBER(SEARCH('ankieta ESG'!$G$185,BM1050)),MAX($BL$3:BL1049)+1,0)</f>
        <v>1047</v>
      </c>
      <c r="BM1050" s="134" t="s">
        <v>5050</v>
      </c>
      <c r="BN1050" s="98">
        <v>0</v>
      </c>
      <c r="BO1050" s="99" t="str">
        <f>IFERROR(VLOOKUP(ROWS($BM$4:BM1050),$BL$4:$BM$2337,2,0),"")</f>
        <v>Łobez (pow. łobeski, woj. zachodniopomorskie)</v>
      </c>
      <c r="BP1050" s="98">
        <v>0</v>
      </c>
      <c r="BQ1050" s="98">
        <f>IF(ISNUMBER(SEARCH('ankieta ESG'!$G$186,BR1050)),MAX($BQ$3:BQ1049)+1,0)</f>
        <v>1047</v>
      </c>
      <c r="BR1050" s="134" t="s">
        <v>5050</v>
      </c>
      <c r="BS1050" s="98">
        <v>0</v>
      </c>
      <c r="BT1050" s="99" t="str">
        <f>IFERROR(VLOOKUP(ROWS($BR$4:BR1050),$BQ$4:$BR$2337,2,0),"")</f>
        <v>Łobez (pow. łobeski, woj. zachodniopomorskie)</v>
      </c>
      <c r="BU1050" s="98">
        <v>0</v>
      </c>
      <c r="BV1050" s="98">
        <f>IF(ISNUMBER(SEARCH('ankieta ESG'!$G$187,BW1050)),MAX($BV$3:BV1049)+1,0)</f>
        <v>1047</v>
      </c>
      <c r="BW1050" s="134" t="s">
        <v>5050</v>
      </c>
      <c r="BX1050" s="98">
        <v>0</v>
      </c>
      <c r="BY1050" s="99" t="str">
        <f>IFERROR(VLOOKUP(ROWS($BW$4:BW1050),$BV$4:$BW$2337,2,0),"")</f>
        <v>Łobez (pow. łobeski, woj. zachodniopomorskie)</v>
      </c>
      <c r="BZ1050" s="98">
        <v>0</v>
      </c>
      <c r="CA1050" s="98">
        <f>IF(ISNUMBER(SEARCH('ankieta ESG'!$G$188,CB1050)),MAX($CA$3:CA1049)+1,0)</f>
        <v>1047</v>
      </c>
      <c r="CB1050" s="134" t="s">
        <v>5050</v>
      </c>
      <c r="CC1050" s="98">
        <v>0</v>
      </c>
      <c r="CD1050" s="99" t="str">
        <f>IFERROR(VLOOKUP(ROWS($CB$4:CB1050),$CA$4:$CB$2337,2,0),"")</f>
        <v>Łobez (pow. łobeski, woj. zachodniopomorskie)</v>
      </c>
      <c r="CE1050" s="98">
        <v>0</v>
      </c>
      <c r="CF1050" s="98">
        <f>IF(ISNUMBER(SEARCH('ankieta ESG'!$G$189,CG1050)),MAX($CF$3:CF1049)+1,0)</f>
        <v>1047</v>
      </c>
      <c r="CG1050" s="134" t="s">
        <v>5050</v>
      </c>
      <c r="CH1050" s="98">
        <v>0</v>
      </c>
      <c r="CI1050" s="99" t="str">
        <f>IFERROR(VLOOKUP(ROWS($CG$4:CG1050),$CF$4:$CG$2337,2,0),"")</f>
        <v>Łobez (pow. łobeski, woj. zachodniopomorskie)</v>
      </c>
      <c r="CJ1050" s="98">
        <v>0</v>
      </c>
    </row>
    <row r="1051" spans="2:88">
      <c r="B1051" s="98">
        <f>IF(ISNUMBER(SEARCH('ankieta ESG'!$E$11,C1051)),MAX(B$3:$B1050)+1,0)</f>
        <v>1048</v>
      </c>
      <c r="C1051" s="99" t="s">
        <v>1092</v>
      </c>
      <c r="D1051" s="98">
        <v>0</v>
      </c>
      <c r="E1051" s="99" t="str">
        <f>IFERROR(VLOOKUP(ROWS($C$4:C1051),$B$4:$C$1385,2,0),"")</f>
        <v>46.63.Z Sprzedaż hurtowa maszyn wykorzystywanych w górnictwie, budownictwie oraz inżynierii lądowej i wodnej (PKD 2025)</v>
      </c>
      <c r="F1051" s="98">
        <v>0</v>
      </c>
      <c r="AM1051" s="98">
        <f>IF(ISNUMBER(SEARCH('ankieta ESG'!$G$180,AN1051)),MAX(AM$3:$AM1050)+1,0)</f>
        <v>1048</v>
      </c>
      <c r="AN1051" s="134" t="s">
        <v>5051</v>
      </c>
      <c r="AO1051" s="98">
        <v>0</v>
      </c>
      <c r="AP1051" s="99" t="str">
        <f>IFERROR(VLOOKUP(ROWS($AN$4:AN1051),$AM$4:$AN$2337,2,0),"")</f>
        <v>Łobżenica (pow. pilski, woj. wielkopolskie)</v>
      </c>
      <c r="AQ1051" s="98">
        <v>0</v>
      </c>
      <c r="AR1051" s="98">
        <f>IF(ISNUMBER(SEARCH('ankieta ESG'!$G$181,AS1051)),MAX($AR$3:AR1050)+1,0)</f>
        <v>1048</v>
      </c>
      <c r="AS1051" s="134" t="s">
        <v>5051</v>
      </c>
      <c r="AT1051" s="98">
        <v>0</v>
      </c>
      <c r="AU1051" s="99" t="str">
        <f>IFERROR(VLOOKUP(ROWS($AS$4:AS1051),$AR$4:$AS$2337,2,0),"")</f>
        <v>Łobżenica (pow. pilski, woj. wielkopolskie)</v>
      </c>
      <c r="AV1051" s="98">
        <v>0</v>
      </c>
      <c r="AW1051" s="98">
        <f>IF(ISNUMBER(SEARCH('ankieta ESG'!$G$182,AX1051)),MAX($AW$3:AW1050)+1,0)</f>
        <v>1048</v>
      </c>
      <c r="AX1051" s="134" t="s">
        <v>5051</v>
      </c>
      <c r="AY1051" s="98">
        <v>0</v>
      </c>
      <c r="AZ1051" s="99" t="str">
        <f>IFERROR(VLOOKUP(ROWS($AX$4:AX1051),$AW$4:$AX$2337,2,0),"")</f>
        <v>Łobżenica (pow. pilski, woj. wielkopolskie)</v>
      </c>
      <c r="BA1051" s="98">
        <v>0</v>
      </c>
      <c r="BB1051" s="98">
        <f>IF(ISNUMBER(SEARCH('ankieta ESG'!$G$183,BC1051)),MAX($BB$3:BB1050)+1,0)</f>
        <v>1048</v>
      </c>
      <c r="BC1051" s="134" t="s">
        <v>5051</v>
      </c>
      <c r="BD1051" s="98">
        <v>0</v>
      </c>
      <c r="BE1051" s="99" t="str">
        <f>IFERROR(VLOOKUP(ROWS($BC$4:BC1051),$BB$4:$BC$2337,2,0),"")</f>
        <v>Łobżenica (pow. pilski, woj. wielkopolskie)</v>
      </c>
      <c r="BF1051" s="98">
        <v>0</v>
      </c>
      <c r="BG1051" s="98">
        <f>IF(ISNUMBER(SEARCH('ankieta ESG'!$G$184,BH1051)),MAX($BG$3:BG1050)+1,0)</f>
        <v>1048</v>
      </c>
      <c r="BH1051" s="134" t="s">
        <v>5051</v>
      </c>
      <c r="BI1051" s="98">
        <v>0</v>
      </c>
      <c r="BJ1051" s="99" t="str">
        <f>IFERROR(VLOOKUP(ROWS($BH$4:BH1051),$BG$4:$BH$2337,2,0),"")</f>
        <v>Łobżenica (pow. pilski, woj. wielkopolskie)</v>
      </c>
      <c r="BK1051" s="98">
        <v>0</v>
      </c>
      <c r="BL1051" s="98">
        <f>IF(ISNUMBER(SEARCH('ankieta ESG'!$G$185,BM1051)),MAX($BL$3:BL1050)+1,0)</f>
        <v>1048</v>
      </c>
      <c r="BM1051" s="134" t="s">
        <v>5051</v>
      </c>
      <c r="BN1051" s="98">
        <v>0</v>
      </c>
      <c r="BO1051" s="99" t="str">
        <f>IFERROR(VLOOKUP(ROWS($BM$4:BM1051),$BL$4:$BM$2337,2,0),"")</f>
        <v>Łobżenica (pow. pilski, woj. wielkopolskie)</v>
      </c>
      <c r="BP1051" s="98">
        <v>0</v>
      </c>
      <c r="BQ1051" s="98">
        <f>IF(ISNUMBER(SEARCH('ankieta ESG'!$G$186,BR1051)),MAX($BQ$3:BQ1050)+1,0)</f>
        <v>1048</v>
      </c>
      <c r="BR1051" s="134" t="s">
        <v>5051</v>
      </c>
      <c r="BS1051" s="98">
        <v>0</v>
      </c>
      <c r="BT1051" s="99" t="str">
        <f>IFERROR(VLOOKUP(ROWS($BR$4:BR1051),$BQ$4:$BR$2337,2,0),"")</f>
        <v>Łobżenica (pow. pilski, woj. wielkopolskie)</v>
      </c>
      <c r="BU1051" s="98">
        <v>0</v>
      </c>
      <c r="BV1051" s="98">
        <f>IF(ISNUMBER(SEARCH('ankieta ESG'!$G$187,BW1051)),MAX($BV$3:BV1050)+1,0)</f>
        <v>1048</v>
      </c>
      <c r="BW1051" s="134" t="s">
        <v>5051</v>
      </c>
      <c r="BX1051" s="98">
        <v>0</v>
      </c>
      <c r="BY1051" s="99" t="str">
        <f>IFERROR(VLOOKUP(ROWS($BW$4:BW1051),$BV$4:$BW$2337,2,0),"")</f>
        <v>Łobżenica (pow. pilski, woj. wielkopolskie)</v>
      </c>
      <c r="BZ1051" s="98">
        <v>0</v>
      </c>
      <c r="CA1051" s="98">
        <f>IF(ISNUMBER(SEARCH('ankieta ESG'!$G$188,CB1051)),MAX($CA$3:CA1050)+1,0)</f>
        <v>1048</v>
      </c>
      <c r="CB1051" s="134" t="s">
        <v>5051</v>
      </c>
      <c r="CC1051" s="98">
        <v>0</v>
      </c>
      <c r="CD1051" s="99" t="str">
        <f>IFERROR(VLOOKUP(ROWS($CB$4:CB1051),$CA$4:$CB$2337,2,0),"")</f>
        <v>Łobżenica (pow. pilski, woj. wielkopolskie)</v>
      </c>
      <c r="CE1051" s="98">
        <v>0</v>
      </c>
      <c r="CF1051" s="98">
        <f>IF(ISNUMBER(SEARCH('ankieta ESG'!$G$189,CG1051)),MAX($CF$3:CF1050)+1,0)</f>
        <v>1048</v>
      </c>
      <c r="CG1051" s="134" t="s">
        <v>5051</v>
      </c>
      <c r="CH1051" s="98">
        <v>0</v>
      </c>
      <c r="CI1051" s="99" t="str">
        <f>IFERROR(VLOOKUP(ROWS($CG$4:CG1051),$CF$4:$CG$2337,2,0),"")</f>
        <v>Łobżenica (pow. pilski, woj. wielkopolskie)</v>
      </c>
      <c r="CJ1051" s="98">
        <v>0</v>
      </c>
    </row>
    <row r="1052" spans="2:88">
      <c r="B1052" s="98">
        <f>IF(ISNUMBER(SEARCH('ankieta ESG'!$E$11,C1052)),MAX(B$3:$B1051)+1,0)</f>
        <v>1049</v>
      </c>
      <c r="C1052" s="99" t="s">
        <v>1093</v>
      </c>
      <c r="D1052" s="98">
        <v>0</v>
      </c>
      <c r="E1052" s="99" t="str">
        <f>IFERROR(VLOOKUP(ROWS($C$4:C1052),$B$4:$C$1385,2,0),"")</f>
        <v>46.64.Z Sprzedaż hurtowa pozostałych maszyn i urządzeń (PKD 2025)</v>
      </c>
      <c r="F1052" s="98">
        <v>0</v>
      </c>
      <c r="AM1052" s="98">
        <f>IF(ISNUMBER(SEARCH('ankieta ESG'!$G$180,AN1052)),MAX(AM$3:$AM1051)+1,0)</f>
        <v>1049</v>
      </c>
      <c r="AN1052" s="134" t="s">
        <v>5052</v>
      </c>
      <c r="AO1052" s="98">
        <v>0</v>
      </c>
      <c r="AP1052" s="99" t="str">
        <f>IFERROR(VLOOKUP(ROWS($AN$4:AN1052),$AM$4:$AN$2337,2,0),"")</f>
        <v>Łochów (pow. węgrowski, woj. mazowieckie)</v>
      </c>
      <c r="AQ1052" s="98">
        <v>0</v>
      </c>
      <c r="AR1052" s="98">
        <f>IF(ISNUMBER(SEARCH('ankieta ESG'!$G$181,AS1052)),MAX($AR$3:AR1051)+1,0)</f>
        <v>1049</v>
      </c>
      <c r="AS1052" s="134" t="s">
        <v>5052</v>
      </c>
      <c r="AT1052" s="98">
        <v>0</v>
      </c>
      <c r="AU1052" s="99" t="str">
        <f>IFERROR(VLOOKUP(ROWS($AS$4:AS1052),$AR$4:$AS$2337,2,0),"")</f>
        <v>Łochów (pow. węgrowski, woj. mazowieckie)</v>
      </c>
      <c r="AV1052" s="98">
        <v>0</v>
      </c>
      <c r="AW1052" s="98">
        <f>IF(ISNUMBER(SEARCH('ankieta ESG'!$G$182,AX1052)),MAX($AW$3:AW1051)+1,0)</f>
        <v>1049</v>
      </c>
      <c r="AX1052" s="134" t="s">
        <v>5052</v>
      </c>
      <c r="AY1052" s="98">
        <v>0</v>
      </c>
      <c r="AZ1052" s="99" t="str">
        <f>IFERROR(VLOOKUP(ROWS($AX$4:AX1052),$AW$4:$AX$2337,2,0),"")</f>
        <v>Łochów (pow. węgrowski, woj. mazowieckie)</v>
      </c>
      <c r="BA1052" s="98">
        <v>0</v>
      </c>
      <c r="BB1052" s="98">
        <f>IF(ISNUMBER(SEARCH('ankieta ESG'!$G$183,BC1052)),MAX($BB$3:BB1051)+1,0)</f>
        <v>1049</v>
      </c>
      <c r="BC1052" s="134" t="s">
        <v>5052</v>
      </c>
      <c r="BD1052" s="98">
        <v>0</v>
      </c>
      <c r="BE1052" s="99" t="str">
        <f>IFERROR(VLOOKUP(ROWS($BC$4:BC1052),$BB$4:$BC$2337,2,0),"")</f>
        <v>Łochów (pow. węgrowski, woj. mazowieckie)</v>
      </c>
      <c r="BF1052" s="98">
        <v>0</v>
      </c>
      <c r="BG1052" s="98">
        <f>IF(ISNUMBER(SEARCH('ankieta ESG'!$G$184,BH1052)),MAX($BG$3:BG1051)+1,0)</f>
        <v>1049</v>
      </c>
      <c r="BH1052" s="134" t="s">
        <v>5052</v>
      </c>
      <c r="BI1052" s="98">
        <v>0</v>
      </c>
      <c r="BJ1052" s="99" t="str">
        <f>IFERROR(VLOOKUP(ROWS($BH$4:BH1052),$BG$4:$BH$2337,2,0),"")</f>
        <v>Łochów (pow. węgrowski, woj. mazowieckie)</v>
      </c>
      <c r="BK1052" s="98">
        <v>0</v>
      </c>
      <c r="BL1052" s="98">
        <f>IF(ISNUMBER(SEARCH('ankieta ESG'!$G$185,BM1052)),MAX($BL$3:BL1051)+1,0)</f>
        <v>1049</v>
      </c>
      <c r="BM1052" s="134" t="s">
        <v>5052</v>
      </c>
      <c r="BN1052" s="98">
        <v>0</v>
      </c>
      <c r="BO1052" s="99" t="str">
        <f>IFERROR(VLOOKUP(ROWS($BM$4:BM1052),$BL$4:$BM$2337,2,0),"")</f>
        <v>Łochów (pow. węgrowski, woj. mazowieckie)</v>
      </c>
      <c r="BP1052" s="98">
        <v>0</v>
      </c>
      <c r="BQ1052" s="98">
        <f>IF(ISNUMBER(SEARCH('ankieta ESG'!$G$186,BR1052)),MAX($BQ$3:BQ1051)+1,0)</f>
        <v>1049</v>
      </c>
      <c r="BR1052" s="134" t="s">
        <v>5052</v>
      </c>
      <c r="BS1052" s="98">
        <v>0</v>
      </c>
      <c r="BT1052" s="99" t="str">
        <f>IFERROR(VLOOKUP(ROWS($BR$4:BR1052),$BQ$4:$BR$2337,2,0),"")</f>
        <v>Łochów (pow. węgrowski, woj. mazowieckie)</v>
      </c>
      <c r="BU1052" s="98">
        <v>0</v>
      </c>
      <c r="BV1052" s="98">
        <f>IF(ISNUMBER(SEARCH('ankieta ESG'!$G$187,BW1052)),MAX($BV$3:BV1051)+1,0)</f>
        <v>1049</v>
      </c>
      <c r="BW1052" s="134" t="s">
        <v>5052</v>
      </c>
      <c r="BX1052" s="98">
        <v>0</v>
      </c>
      <c r="BY1052" s="99" t="str">
        <f>IFERROR(VLOOKUP(ROWS($BW$4:BW1052),$BV$4:$BW$2337,2,0),"")</f>
        <v>Łochów (pow. węgrowski, woj. mazowieckie)</v>
      </c>
      <c r="BZ1052" s="98">
        <v>0</v>
      </c>
      <c r="CA1052" s="98">
        <f>IF(ISNUMBER(SEARCH('ankieta ESG'!$G$188,CB1052)),MAX($CA$3:CA1051)+1,0)</f>
        <v>1049</v>
      </c>
      <c r="CB1052" s="134" t="s">
        <v>5052</v>
      </c>
      <c r="CC1052" s="98">
        <v>0</v>
      </c>
      <c r="CD1052" s="99" t="str">
        <f>IFERROR(VLOOKUP(ROWS($CB$4:CB1052),$CA$4:$CB$2337,2,0),"")</f>
        <v>Łochów (pow. węgrowski, woj. mazowieckie)</v>
      </c>
      <c r="CE1052" s="98">
        <v>0</v>
      </c>
      <c r="CF1052" s="98">
        <f>IF(ISNUMBER(SEARCH('ankieta ESG'!$G$189,CG1052)),MAX($CF$3:CF1051)+1,0)</f>
        <v>1049</v>
      </c>
      <c r="CG1052" s="134" t="s">
        <v>5052</v>
      </c>
      <c r="CH1052" s="98">
        <v>0</v>
      </c>
      <c r="CI1052" s="99" t="str">
        <f>IFERROR(VLOOKUP(ROWS($CG$4:CG1052),$CF$4:$CG$2337,2,0),"")</f>
        <v>Łochów (pow. węgrowski, woj. mazowieckie)</v>
      </c>
      <c r="CJ1052" s="98">
        <v>0</v>
      </c>
    </row>
    <row r="1053" spans="2:88">
      <c r="B1053" s="98">
        <f>IF(ISNUMBER(SEARCH('ankieta ESG'!$E$11,C1053)),MAX(B$3:$B1052)+1,0)</f>
        <v>1050</v>
      </c>
      <c r="C1053" s="99" t="s">
        <v>1094</v>
      </c>
      <c r="D1053" s="98">
        <v>0</v>
      </c>
      <c r="E1053" s="99" t="str">
        <f>IFERROR(VLOOKUP(ROWS($C$4:C1053),$B$4:$C$1385,2,0),"")</f>
        <v>46.71.Z Sprzedaż hurtowa pojazdów silnikowych, z wyłączeniem motocykli (PKD 2025)</v>
      </c>
      <c r="F1053" s="98">
        <v>0</v>
      </c>
      <c r="AM1053" s="98">
        <f>IF(ISNUMBER(SEARCH('ankieta ESG'!$G$180,AN1053)),MAX(AM$3:$AM1052)+1,0)</f>
        <v>1050</v>
      </c>
      <c r="AN1053" s="134" t="s">
        <v>5053</v>
      </c>
      <c r="AO1053" s="98">
        <v>0</v>
      </c>
      <c r="AP1053" s="99" t="str">
        <f>IFERROR(VLOOKUP(ROWS($AN$4:AN1053),$AM$4:$AN$2337,2,0),"")</f>
        <v>Łodygowice (pow. żywiecki, woj. śląskie)</v>
      </c>
      <c r="AQ1053" s="98">
        <v>0</v>
      </c>
      <c r="AR1053" s="98">
        <f>IF(ISNUMBER(SEARCH('ankieta ESG'!$G$181,AS1053)),MAX($AR$3:AR1052)+1,0)</f>
        <v>1050</v>
      </c>
      <c r="AS1053" s="134" t="s">
        <v>5053</v>
      </c>
      <c r="AT1053" s="98">
        <v>0</v>
      </c>
      <c r="AU1053" s="99" t="str">
        <f>IFERROR(VLOOKUP(ROWS($AS$4:AS1053),$AR$4:$AS$2337,2,0),"")</f>
        <v>Łodygowice (pow. żywiecki, woj. śląskie)</v>
      </c>
      <c r="AV1053" s="98">
        <v>0</v>
      </c>
      <c r="AW1053" s="98">
        <f>IF(ISNUMBER(SEARCH('ankieta ESG'!$G$182,AX1053)),MAX($AW$3:AW1052)+1,0)</f>
        <v>1050</v>
      </c>
      <c r="AX1053" s="134" t="s">
        <v>5053</v>
      </c>
      <c r="AY1053" s="98">
        <v>0</v>
      </c>
      <c r="AZ1053" s="99" t="str">
        <f>IFERROR(VLOOKUP(ROWS($AX$4:AX1053),$AW$4:$AX$2337,2,0),"")</f>
        <v>Łodygowice (pow. żywiecki, woj. śląskie)</v>
      </c>
      <c r="BA1053" s="98">
        <v>0</v>
      </c>
      <c r="BB1053" s="98">
        <f>IF(ISNUMBER(SEARCH('ankieta ESG'!$G$183,BC1053)),MAX($BB$3:BB1052)+1,0)</f>
        <v>1050</v>
      </c>
      <c r="BC1053" s="134" t="s">
        <v>5053</v>
      </c>
      <c r="BD1053" s="98">
        <v>0</v>
      </c>
      <c r="BE1053" s="99" t="str">
        <f>IFERROR(VLOOKUP(ROWS($BC$4:BC1053),$BB$4:$BC$2337,2,0),"")</f>
        <v>Łodygowice (pow. żywiecki, woj. śląskie)</v>
      </c>
      <c r="BF1053" s="98">
        <v>0</v>
      </c>
      <c r="BG1053" s="98">
        <f>IF(ISNUMBER(SEARCH('ankieta ESG'!$G$184,BH1053)),MAX($BG$3:BG1052)+1,0)</f>
        <v>1050</v>
      </c>
      <c r="BH1053" s="134" t="s">
        <v>5053</v>
      </c>
      <c r="BI1053" s="98">
        <v>0</v>
      </c>
      <c r="BJ1053" s="99" t="str">
        <f>IFERROR(VLOOKUP(ROWS($BH$4:BH1053),$BG$4:$BH$2337,2,0),"")</f>
        <v>Łodygowice (pow. żywiecki, woj. śląskie)</v>
      </c>
      <c r="BK1053" s="98">
        <v>0</v>
      </c>
      <c r="BL1053" s="98">
        <f>IF(ISNUMBER(SEARCH('ankieta ESG'!$G$185,BM1053)),MAX($BL$3:BL1052)+1,0)</f>
        <v>1050</v>
      </c>
      <c r="BM1053" s="134" t="s">
        <v>5053</v>
      </c>
      <c r="BN1053" s="98">
        <v>0</v>
      </c>
      <c r="BO1053" s="99" t="str">
        <f>IFERROR(VLOOKUP(ROWS($BM$4:BM1053),$BL$4:$BM$2337,2,0),"")</f>
        <v>Łodygowice (pow. żywiecki, woj. śląskie)</v>
      </c>
      <c r="BP1053" s="98">
        <v>0</v>
      </c>
      <c r="BQ1053" s="98">
        <f>IF(ISNUMBER(SEARCH('ankieta ESG'!$G$186,BR1053)),MAX($BQ$3:BQ1052)+1,0)</f>
        <v>1050</v>
      </c>
      <c r="BR1053" s="134" t="s">
        <v>5053</v>
      </c>
      <c r="BS1053" s="98">
        <v>0</v>
      </c>
      <c r="BT1053" s="99" t="str">
        <f>IFERROR(VLOOKUP(ROWS($BR$4:BR1053),$BQ$4:$BR$2337,2,0),"")</f>
        <v>Łodygowice (pow. żywiecki, woj. śląskie)</v>
      </c>
      <c r="BU1053" s="98">
        <v>0</v>
      </c>
      <c r="BV1053" s="98">
        <f>IF(ISNUMBER(SEARCH('ankieta ESG'!$G$187,BW1053)),MAX($BV$3:BV1052)+1,0)</f>
        <v>1050</v>
      </c>
      <c r="BW1053" s="134" t="s">
        <v>5053</v>
      </c>
      <c r="BX1053" s="98">
        <v>0</v>
      </c>
      <c r="BY1053" s="99" t="str">
        <f>IFERROR(VLOOKUP(ROWS($BW$4:BW1053),$BV$4:$BW$2337,2,0),"")</f>
        <v>Łodygowice (pow. żywiecki, woj. śląskie)</v>
      </c>
      <c r="BZ1053" s="98">
        <v>0</v>
      </c>
      <c r="CA1053" s="98">
        <f>IF(ISNUMBER(SEARCH('ankieta ESG'!$G$188,CB1053)),MAX($CA$3:CA1052)+1,0)</f>
        <v>1050</v>
      </c>
      <c r="CB1053" s="134" t="s">
        <v>5053</v>
      </c>
      <c r="CC1053" s="98">
        <v>0</v>
      </c>
      <c r="CD1053" s="99" t="str">
        <f>IFERROR(VLOOKUP(ROWS($CB$4:CB1053),$CA$4:$CB$2337,2,0),"")</f>
        <v>Łodygowice (pow. żywiecki, woj. śląskie)</v>
      </c>
      <c r="CE1053" s="98">
        <v>0</v>
      </c>
      <c r="CF1053" s="98">
        <f>IF(ISNUMBER(SEARCH('ankieta ESG'!$G$189,CG1053)),MAX($CF$3:CF1052)+1,0)</f>
        <v>1050</v>
      </c>
      <c r="CG1053" s="134" t="s">
        <v>5053</v>
      </c>
      <c r="CH1053" s="98">
        <v>0</v>
      </c>
      <c r="CI1053" s="99" t="str">
        <f>IFERROR(VLOOKUP(ROWS($CG$4:CG1053),$CF$4:$CG$2337,2,0),"")</f>
        <v>Łodygowice (pow. żywiecki, woj. śląskie)</v>
      </c>
      <c r="CJ1053" s="98">
        <v>0</v>
      </c>
    </row>
    <row r="1054" spans="2:88">
      <c r="B1054" s="98">
        <f>IF(ISNUMBER(SEARCH('ankieta ESG'!$E$11,C1054)),MAX(B$3:$B1053)+1,0)</f>
        <v>1051</v>
      </c>
      <c r="C1054" s="99" t="s">
        <v>1095</v>
      </c>
      <c r="D1054" s="98">
        <v>0</v>
      </c>
      <c r="E1054" s="99" t="str">
        <f>IFERROR(VLOOKUP(ROWS($C$4:C1054),$B$4:$C$1385,2,0),"")</f>
        <v>46.72.Z Sprzedaż hurtowa części i akcesoriów do pojazdów silnikowych, z wyłączeniem motocykli (PKD 2025)</v>
      </c>
      <c r="F1054" s="98">
        <v>0</v>
      </c>
      <c r="AM1054" s="98">
        <f>IF(ISNUMBER(SEARCH('ankieta ESG'!$G$180,AN1054)),MAX(AM$3:$AM1053)+1,0)</f>
        <v>1051</v>
      </c>
      <c r="AN1054" s="134" t="s">
        <v>5054</v>
      </c>
      <c r="AO1054" s="98">
        <v>0</v>
      </c>
      <c r="AP1054" s="99" t="str">
        <f>IFERROR(VLOOKUP(ROWS($AN$4:AN1054),$AM$4:$AN$2337,2,0),"")</f>
        <v>Łomazy (pow. bialski, woj. lubelskie)</v>
      </c>
      <c r="AQ1054" s="98">
        <v>0</v>
      </c>
      <c r="AR1054" s="98">
        <f>IF(ISNUMBER(SEARCH('ankieta ESG'!$G$181,AS1054)),MAX($AR$3:AR1053)+1,0)</f>
        <v>1051</v>
      </c>
      <c r="AS1054" s="134" t="s">
        <v>5054</v>
      </c>
      <c r="AT1054" s="98">
        <v>0</v>
      </c>
      <c r="AU1054" s="99" t="str">
        <f>IFERROR(VLOOKUP(ROWS($AS$4:AS1054),$AR$4:$AS$2337,2,0),"")</f>
        <v>Łomazy (pow. bialski, woj. lubelskie)</v>
      </c>
      <c r="AV1054" s="98">
        <v>0</v>
      </c>
      <c r="AW1054" s="98">
        <f>IF(ISNUMBER(SEARCH('ankieta ESG'!$G$182,AX1054)),MAX($AW$3:AW1053)+1,0)</f>
        <v>1051</v>
      </c>
      <c r="AX1054" s="134" t="s">
        <v>5054</v>
      </c>
      <c r="AY1054" s="98">
        <v>0</v>
      </c>
      <c r="AZ1054" s="99" t="str">
        <f>IFERROR(VLOOKUP(ROWS($AX$4:AX1054),$AW$4:$AX$2337,2,0),"")</f>
        <v>Łomazy (pow. bialski, woj. lubelskie)</v>
      </c>
      <c r="BA1054" s="98">
        <v>0</v>
      </c>
      <c r="BB1054" s="98">
        <f>IF(ISNUMBER(SEARCH('ankieta ESG'!$G$183,BC1054)),MAX($BB$3:BB1053)+1,0)</f>
        <v>1051</v>
      </c>
      <c r="BC1054" s="134" t="s">
        <v>5054</v>
      </c>
      <c r="BD1054" s="98">
        <v>0</v>
      </c>
      <c r="BE1054" s="99" t="str">
        <f>IFERROR(VLOOKUP(ROWS($BC$4:BC1054),$BB$4:$BC$2337,2,0),"")</f>
        <v>Łomazy (pow. bialski, woj. lubelskie)</v>
      </c>
      <c r="BF1054" s="98">
        <v>0</v>
      </c>
      <c r="BG1054" s="98">
        <f>IF(ISNUMBER(SEARCH('ankieta ESG'!$G$184,BH1054)),MAX($BG$3:BG1053)+1,0)</f>
        <v>1051</v>
      </c>
      <c r="BH1054" s="134" t="s">
        <v>5054</v>
      </c>
      <c r="BI1054" s="98">
        <v>0</v>
      </c>
      <c r="BJ1054" s="99" t="str">
        <f>IFERROR(VLOOKUP(ROWS($BH$4:BH1054),$BG$4:$BH$2337,2,0),"")</f>
        <v>Łomazy (pow. bialski, woj. lubelskie)</v>
      </c>
      <c r="BK1054" s="98">
        <v>0</v>
      </c>
      <c r="BL1054" s="98">
        <f>IF(ISNUMBER(SEARCH('ankieta ESG'!$G$185,BM1054)),MAX($BL$3:BL1053)+1,0)</f>
        <v>1051</v>
      </c>
      <c r="BM1054" s="134" t="s">
        <v>5054</v>
      </c>
      <c r="BN1054" s="98">
        <v>0</v>
      </c>
      <c r="BO1054" s="99" t="str">
        <f>IFERROR(VLOOKUP(ROWS($BM$4:BM1054),$BL$4:$BM$2337,2,0),"")</f>
        <v>Łomazy (pow. bialski, woj. lubelskie)</v>
      </c>
      <c r="BP1054" s="98">
        <v>0</v>
      </c>
      <c r="BQ1054" s="98">
        <f>IF(ISNUMBER(SEARCH('ankieta ESG'!$G$186,BR1054)),MAX($BQ$3:BQ1053)+1,0)</f>
        <v>1051</v>
      </c>
      <c r="BR1054" s="134" t="s">
        <v>5054</v>
      </c>
      <c r="BS1054" s="98">
        <v>0</v>
      </c>
      <c r="BT1054" s="99" t="str">
        <f>IFERROR(VLOOKUP(ROWS($BR$4:BR1054),$BQ$4:$BR$2337,2,0),"")</f>
        <v>Łomazy (pow. bialski, woj. lubelskie)</v>
      </c>
      <c r="BU1054" s="98">
        <v>0</v>
      </c>
      <c r="BV1054" s="98">
        <f>IF(ISNUMBER(SEARCH('ankieta ESG'!$G$187,BW1054)),MAX($BV$3:BV1053)+1,0)</f>
        <v>1051</v>
      </c>
      <c r="BW1054" s="134" t="s">
        <v>5054</v>
      </c>
      <c r="BX1054" s="98">
        <v>0</v>
      </c>
      <c r="BY1054" s="99" t="str">
        <f>IFERROR(VLOOKUP(ROWS($BW$4:BW1054),$BV$4:$BW$2337,2,0),"")</f>
        <v>Łomazy (pow. bialski, woj. lubelskie)</v>
      </c>
      <c r="BZ1054" s="98">
        <v>0</v>
      </c>
      <c r="CA1054" s="98">
        <f>IF(ISNUMBER(SEARCH('ankieta ESG'!$G$188,CB1054)),MAX($CA$3:CA1053)+1,0)</f>
        <v>1051</v>
      </c>
      <c r="CB1054" s="134" t="s">
        <v>5054</v>
      </c>
      <c r="CC1054" s="98">
        <v>0</v>
      </c>
      <c r="CD1054" s="99" t="str">
        <f>IFERROR(VLOOKUP(ROWS($CB$4:CB1054),$CA$4:$CB$2337,2,0),"")</f>
        <v>Łomazy (pow. bialski, woj. lubelskie)</v>
      </c>
      <c r="CE1054" s="98">
        <v>0</v>
      </c>
      <c r="CF1054" s="98">
        <f>IF(ISNUMBER(SEARCH('ankieta ESG'!$G$189,CG1054)),MAX($CF$3:CF1053)+1,0)</f>
        <v>1051</v>
      </c>
      <c r="CG1054" s="134" t="s">
        <v>5054</v>
      </c>
      <c r="CH1054" s="98">
        <v>0</v>
      </c>
      <c r="CI1054" s="99" t="str">
        <f>IFERROR(VLOOKUP(ROWS($CG$4:CG1054),$CF$4:$CG$2337,2,0),"")</f>
        <v>Łomazy (pow. bialski, woj. lubelskie)</v>
      </c>
      <c r="CJ1054" s="98">
        <v>0</v>
      </c>
    </row>
    <row r="1055" spans="2:88">
      <c r="B1055" s="98">
        <f>IF(ISNUMBER(SEARCH('ankieta ESG'!$E$11,C1055)),MAX(B$3:$B1054)+1,0)</f>
        <v>1052</v>
      </c>
      <c r="C1055" s="99" t="s">
        <v>1096</v>
      </c>
      <c r="D1055" s="98">
        <v>0</v>
      </c>
      <c r="E1055" s="99" t="str">
        <f>IFERROR(VLOOKUP(ROWS($C$4:C1055),$B$4:$C$1385,2,0),"")</f>
        <v>46.73.Z Sprzedaż hurtowa motocykli oraz części i akcesoriów do nich (PKD 2025)</v>
      </c>
      <c r="F1055" s="98">
        <v>0</v>
      </c>
      <c r="AM1055" s="98">
        <f>IF(ISNUMBER(SEARCH('ankieta ESG'!$G$180,AN1055)),MAX(AM$3:$AM1054)+1,0)</f>
        <v>1052</v>
      </c>
      <c r="AN1055" s="134" t="s">
        <v>5055</v>
      </c>
      <c r="AO1055" s="98">
        <v>0</v>
      </c>
      <c r="AP1055" s="99" t="str">
        <f>IFERROR(VLOOKUP(ROWS($AN$4:AN1055),$AM$4:$AN$2337,2,0),"")</f>
        <v>Łomianki (pow. warszawski zachodni, woj. mazowieckie)</v>
      </c>
      <c r="AQ1055" s="98">
        <v>0</v>
      </c>
      <c r="AR1055" s="98">
        <f>IF(ISNUMBER(SEARCH('ankieta ESG'!$G$181,AS1055)),MAX($AR$3:AR1054)+1,0)</f>
        <v>1052</v>
      </c>
      <c r="AS1055" s="134" t="s">
        <v>5055</v>
      </c>
      <c r="AT1055" s="98">
        <v>0</v>
      </c>
      <c r="AU1055" s="99" t="str">
        <f>IFERROR(VLOOKUP(ROWS($AS$4:AS1055),$AR$4:$AS$2337,2,0),"")</f>
        <v>Łomianki (pow. warszawski zachodni, woj. mazowieckie)</v>
      </c>
      <c r="AV1055" s="98">
        <v>0</v>
      </c>
      <c r="AW1055" s="98">
        <f>IF(ISNUMBER(SEARCH('ankieta ESG'!$G$182,AX1055)),MAX($AW$3:AW1054)+1,0)</f>
        <v>1052</v>
      </c>
      <c r="AX1055" s="134" t="s">
        <v>5055</v>
      </c>
      <c r="AY1055" s="98">
        <v>0</v>
      </c>
      <c r="AZ1055" s="99" t="str">
        <f>IFERROR(VLOOKUP(ROWS($AX$4:AX1055),$AW$4:$AX$2337,2,0),"")</f>
        <v>Łomianki (pow. warszawski zachodni, woj. mazowieckie)</v>
      </c>
      <c r="BA1055" s="98">
        <v>0</v>
      </c>
      <c r="BB1055" s="98">
        <f>IF(ISNUMBER(SEARCH('ankieta ESG'!$G$183,BC1055)),MAX($BB$3:BB1054)+1,0)</f>
        <v>1052</v>
      </c>
      <c r="BC1055" s="134" t="s">
        <v>5055</v>
      </c>
      <c r="BD1055" s="98">
        <v>0</v>
      </c>
      <c r="BE1055" s="99" t="str">
        <f>IFERROR(VLOOKUP(ROWS($BC$4:BC1055),$BB$4:$BC$2337,2,0),"")</f>
        <v>Łomianki (pow. warszawski zachodni, woj. mazowieckie)</v>
      </c>
      <c r="BF1055" s="98">
        <v>0</v>
      </c>
      <c r="BG1055" s="98">
        <f>IF(ISNUMBER(SEARCH('ankieta ESG'!$G$184,BH1055)),MAX($BG$3:BG1054)+1,0)</f>
        <v>1052</v>
      </c>
      <c r="BH1055" s="134" t="s">
        <v>5055</v>
      </c>
      <c r="BI1055" s="98">
        <v>0</v>
      </c>
      <c r="BJ1055" s="99" t="str">
        <f>IFERROR(VLOOKUP(ROWS($BH$4:BH1055),$BG$4:$BH$2337,2,0),"")</f>
        <v>Łomianki (pow. warszawski zachodni, woj. mazowieckie)</v>
      </c>
      <c r="BK1055" s="98">
        <v>0</v>
      </c>
      <c r="BL1055" s="98">
        <f>IF(ISNUMBER(SEARCH('ankieta ESG'!$G$185,BM1055)),MAX($BL$3:BL1054)+1,0)</f>
        <v>1052</v>
      </c>
      <c r="BM1055" s="134" t="s">
        <v>5055</v>
      </c>
      <c r="BN1055" s="98">
        <v>0</v>
      </c>
      <c r="BO1055" s="99" t="str">
        <f>IFERROR(VLOOKUP(ROWS($BM$4:BM1055),$BL$4:$BM$2337,2,0),"")</f>
        <v>Łomianki (pow. warszawski zachodni, woj. mazowieckie)</v>
      </c>
      <c r="BP1055" s="98">
        <v>0</v>
      </c>
      <c r="BQ1055" s="98">
        <f>IF(ISNUMBER(SEARCH('ankieta ESG'!$G$186,BR1055)),MAX($BQ$3:BQ1054)+1,0)</f>
        <v>1052</v>
      </c>
      <c r="BR1055" s="134" t="s">
        <v>5055</v>
      </c>
      <c r="BS1055" s="98">
        <v>0</v>
      </c>
      <c r="BT1055" s="99" t="str">
        <f>IFERROR(VLOOKUP(ROWS($BR$4:BR1055),$BQ$4:$BR$2337,2,0),"")</f>
        <v>Łomianki (pow. warszawski zachodni, woj. mazowieckie)</v>
      </c>
      <c r="BU1055" s="98">
        <v>0</v>
      </c>
      <c r="BV1055" s="98">
        <f>IF(ISNUMBER(SEARCH('ankieta ESG'!$G$187,BW1055)),MAX($BV$3:BV1054)+1,0)</f>
        <v>1052</v>
      </c>
      <c r="BW1055" s="134" t="s">
        <v>5055</v>
      </c>
      <c r="BX1055" s="98">
        <v>0</v>
      </c>
      <c r="BY1055" s="99" t="str">
        <f>IFERROR(VLOOKUP(ROWS($BW$4:BW1055),$BV$4:$BW$2337,2,0),"")</f>
        <v>Łomianki (pow. warszawski zachodni, woj. mazowieckie)</v>
      </c>
      <c r="BZ1055" s="98">
        <v>0</v>
      </c>
      <c r="CA1055" s="98">
        <f>IF(ISNUMBER(SEARCH('ankieta ESG'!$G$188,CB1055)),MAX($CA$3:CA1054)+1,0)</f>
        <v>1052</v>
      </c>
      <c r="CB1055" s="134" t="s">
        <v>5055</v>
      </c>
      <c r="CC1055" s="98">
        <v>0</v>
      </c>
      <c r="CD1055" s="99" t="str">
        <f>IFERROR(VLOOKUP(ROWS($CB$4:CB1055),$CA$4:$CB$2337,2,0),"")</f>
        <v>Łomianki (pow. warszawski zachodni, woj. mazowieckie)</v>
      </c>
      <c r="CE1055" s="98">
        <v>0</v>
      </c>
      <c r="CF1055" s="98">
        <f>IF(ISNUMBER(SEARCH('ankieta ESG'!$G$189,CG1055)),MAX($CF$3:CF1054)+1,0)</f>
        <v>1052</v>
      </c>
      <c r="CG1055" s="134" t="s">
        <v>5055</v>
      </c>
      <c r="CH1055" s="98">
        <v>0</v>
      </c>
      <c r="CI1055" s="99" t="str">
        <f>IFERROR(VLOOKUP(ROWS($CG$4:CG1055),$CF$4:$CG$2337,2,0),"")</f>
        <v>Łomianki (pow. warszawski zachodni, woj. mazowieckie)</v>
      </c>
      <c r="CJ1055" s="98">
        <v>0</v>
      </c>
    </row>
    <row r="1056" spans="2:88">
      <c r="B1056" s="98">
        <f>IF(ISNUMBER(SEARCH('ankieta ESG'!$E$11,C1056)),MAX(B$3:$B1055)+1,0)</f>
        <v>1053</v>
      </c>
      <c r="C1056" s="99" t="s">
        <v>1097</v>
      </c>
      <c r="D1056" s="98">
        <v>0</v>
      </c>
      <c r="E1056" s="99" t="str">
        <f>IFERROR(VLOOKUP(ROWS($C$4:C1056),$B$4:$C$1385,2,0),"")</f>
        <v>46.81.Z Sprzedaż hurtowa paliw stałych, ciekłych, gazowych oraz produktów pochodnych (PKD 2025)</v>
      </c>
      <c r="F1056" s="98">
        <v>0</v>
      </c>
      <c r="AM1056" s="98">
        <f>IF(ISNUMBER(SEARCH('ankieta ESG'!$G$180,AN1056)),MAX(AM$3:$AM1055)+1,0)</f>
        <v>1053</v>
      </c>
      <c r="AN1056" s="134" t="s">
        <v>5056</v>
      </c>
      <c r="AO1056" s="98">
        <v>0</v>
      </c>
      <c r="AP1056" s="99" t="str">
        <f>IFERROR(VLOOKUP(ROWS($AN$4:AN1056),$AM$4:$AN$2337,2,0),"")</f>
        <v>Łomża (pow. Łomża, woj. podlaskie)</v>
      </c>
      <c r="AQ1056" s="98">
        <v>0</v>
      </c>
      <c r="AR1056" s="98">
        <f>IF(ISNUMBER(SEARCH('ankieta ESG'!$G$181,AS1056)),MAX($AR$3:AR1055)+1,0)</f>
        <v>1053</v>
      </c>
      <c r="AS1056" s="134" t="s">
        <v>5056</v>
      </c>
      <c r="AT1056" s="98">
        <v>0</v>
      </c>
      <c r="AU1056" s="99" t="str">
        <f>IFERROR(VLOOKUP(ROWS($AS$4:AS1056),$AR$4:$AS$2337,2,0),"")</f>
        <v>Łomża (pow. Łomża, woj. podlaskie)</v>
      </c>
      <c r="AV1056" s="98">
        <v>0</v>
      </c>
      <c r="AW1056" s="98">
        <f>IF(ISNUMBER(SEARCH('ankieta ESG'!$G$182,AX1056)),MAX($AW$3:AW1055)+1,0)</f>
        <v>1053</v>
      </c>
      <c r="AX1056" s="134" t="s">
        <v>5056</v>
      </c>
      <c r="AY1056" s="98">
        <v>0</v>
      </c>
      <c r="AZ1056" s="99" t="str">
        <f>IFERROR(VLOOKUP(ROWS($AX$4:AX1056),$AW$4:$AX$2337,2,0),"")</f>
        <v>Łomża (pow. Łomża, woj. podlaskie)</v>
      </c>
      <c r="BA1056" s="98">
        <v>0</v>
      </c>
      <c r="BB1056" s="98">
        <f>IF(ISNUMBER(SEARCH('ankieta ESG'!$G$183,BC1056)),MAX($BB$3:BB1055)+1,0)</f>
        <v>1053</v>
      </c>
      <c r="BC1056" s="134" t="s">
        <v>5056</v>
      </c>
      <c r="BD1056" s="98">
        <v>0</v>
      </c>
      <c r="BE1056" s="99" t="str">
        <f>IFERROR(VLOOKUP(ROWS($BC$4:BC1056),$BB$4:$BC$2337,2,0),"")</f>
        <v>Łomża (pow. Łomża, woj. podlaskie)</v>
      </c>
      <c r="BF1056" s="98">
        <v>0</v>
      </c>
      <c r="BG1056" s="98">
        <f>IF(ISNUMBER(SEARCH('ankieta ESG'!$G$184,BH1056)),MAX($BG$3:BG1055)+1,0)</f>
        <v>1053</v>
      </c>
      <c r="BH1056" s="134" t="s">
        <v>5056</v>
      </c>
      <c r="BI1056" s="98">
        <v>0</v>
      </c>
      <c r="BJ1056" s="99" t="str">
        <f>IFERROR(VLOOKUP(ROWS($BH$4:BH1056),$BG$4:$BH$2337,2,0),"")</f>
        <v>Łomża (pow. Łomża, woj. podlaskie)</v>
      </c>
      <c r="BK1056" s="98">
        <v>0</v>
      </c>
      <c r="BL1056" s="98">
        <f>IF(ISNUMBER(SEARCH('ankieta ESG'!$G$185,BM1056)),MAX($BL$3:BL1055)+1,0)</f>
        <v>1053</v>
      </c>
      <c r="BM1056" s="134" t="s">
        <v>5056</v>
      </c>
      <c r="BN1056" s="98">
        <v>0</v>
      </c>
      <c r="BO1056" s="99" t="str">
        <f>IFERROR(VLOOKUP(ROWS($BM$4:BM1056),$BL$4:$BM$2337,2,0),"")</f>
        <v>Łomża (pow. Łomża, woj. podlaskie)</v>
      </c>
      <c r="BP1056" s="98">
        <v>0</v>
      </c>
      <c r="BQ1056" s="98">
        <f>IF(ISNUMBER(SEARCH('ankieta ESG'!$G$186,BR1056)),MAX($BQ$3:BQ1055)+1,0)</f>
        <v>1053</v>
      </c>
      <c r="BR1056" s="134" t="s">
        <v>5056</v>
      </c>
      <c r="BS1056" s="98">
        <v>0</v>
      </c>
      <c r="BT1056" s="99" t="str">
        <f>IFERROR(VLOOKUP(ROWS($BR$4:BR1056),$BQ$4:$BR$2337,2,0),"")</f>
        <v>Łomża (pow. Łomża, woj. podlaskie)</v>
      </c>
      <c r="BU1056" s="98">
        <v>0</v>
      </c>
      <c r="BV1056" s="98">
        <f>IF(ISNUMBER(SEARCH('ankieta ESG'!$G$187,BW1056)),MAX($BV$3:BV1055)+1,0)</f>
        <v>1053</v>
      </c>
      <c r="BW1056" s="134" t="s">
        <v>5056</v>
      </c>
      <c r="BX1056" s="98">
        <v>0</v>
      </c>
      <c r="BY1056" s="99" t="str">
        <f>IFERROR(VLOOKUP(ROWS($BW$4:BW1056),$BV$4:$BW$2337,2,0),"")</f>
        <v>Łomża (pow. Łomża, woj. podlaskie)</v>
      </c>
      <c r="BZ1056" s="98">
        <v>0</v>
      </c>
      <c r="CA1056" s="98">
        <f>IF(ISNUMBER(SEARCH('ankieta ESG'!$G$188,CB1056)),MAX($CA$3:CA1055)+1,0)</f>
        <v>1053</v>
      </c>
      <c r="CB1056" s="134" t="s">
        <v>5056</v>
      </c>
      <c r="CC1056" s="98">
        <v>0</v>
      </c>
      <c r="CD1056" s="99" t="str">
        <f>IFERROR(VLOOKUP(ROWS($CB$4:CB1056),$CA$4:$CB$2337,2,0),"")</f>
        <v>Łomża (pow. Łomża, woj. podlaskie)</v>
      </c>
      <c r="CE1056" s="98">
        <v>0</v>
      </c>
      <c r="CF1056" s="98">
        <f>IF(ISNUMBER(SEARCH('ankieta ESG'!$G$189,CG1056)),MAX($CF$3:CF1055)+1,0)</f>
        <v>1053</v>
      </c>
      <c r="CG1056" s="134" t="s">
        <v>5056</v>
      </c>
      <c r="CH1056" s="98">
        <v>0</v>
      </c>
      <c r="CI1056" s="99" t="str">
        <f>IFERROR(VLOOKUP(ROWS($CG$4:CG1056),$CF$4:$CG$2337,2,0),"")</f>
        <v>Łomża (pow. Łomża, woj. podlaskie)</v>
      </c>
      <c r="CJ1056" s="98">
        <v>0</v>
      </c>
    </row>
    <row r="1057" spans="2:88">
      <c r="B1057" s="98">
        <f>IF(ISNUMBER(SEARCH('ankieta ESG'!$E$11,C1057)),MAX(B$3:$B1056)+1,0)</f>
        <v>1054</v>
      </c>
      <c r="C1057" s="99" t="s">
        <v>1098</v>
      </c>
      <c r="D1057" s="98">
        <v>0</v>
      </c>
      <c r="E1057" s="99" t="str">
        <f>IFERROR(VLOOKUP(ROWS($C$4:C1057),$B$4:$C$1385,2,0),"")</f>
        <v>46.82.Z Sprzedaż hurtowa metali i rud metali (PKD 2025)</v>
      </c>
      <c r="F1057" s="98">
        <v>0</v>
      </c>
      <c r="AM1057" s="98">
        <f>IF(ISNUMBER(SEARCH('ankieta ESG'!$G$180,AN1057)),MAX(AM$3:$AM1056)+1,0)</f>
        <v>1054</v>
      </c>
      <c r="AN1057" s="134" t="s">
        <v>5057</v>
      </c>
      <c r="AO1057" s="98">
        <v>0</v>
      </c>
      <c r="AP1057" s="99" t="str">
        <f>IFERROR(VLOOKUP(ROWS($AN$4:AN1057),$AM$4:$AN$2337,2,0),"")</f>
        <v>Łomża (pow. łomżyński, woj. podlaskie)</v>
      </c>
      <c r="AQ1057" s="98">
        <v>0</v>
      </c>
      <c r="AR1057" s="98">
        <f>IF(ISNUMBER(SEARCH('ankieta ESG'!$G$181,AS1057)),MAX($AR$3:AR1056)+1,0)</f>
        <v>1054</v>
      </c>
      <c r="AS1057" s="134" t="s">
        <v>5057</v>
      </c>
      <c r="AT1057" s="98">
        <v>0</v>
      </c>
      <c r="AU1057" s="99" t="str">
        <f>IFERROR(VLOOKUP(ROWS($AS$4:AS1057),$AR$4:$AS$2337,2,0),"")</f>
        <v>Łomża (pow. łomżyński, woj. podlaskie)</v>
      </c>
      <c r="AV1057" s="98">
        <v>0</v>
      </c>
      <c r="AW1057" s="98">
        <f>IF(ISNUMBER(SEARCH('ankieta ESG'!$G$182,AX1057)),MAX($AW$3:AW1056)+1,0)</f>
        <v>1054</v>
      </c>
      <c r="AX1057" s="134" t="s">
        <v>5057</v>
      </c>
      <c r="AY1057" s="98">
        <v>0</v>
      </c>
      <c r="AZ1057" s="99" t="str">
        <f>IFERROR(VLOOKUP(ROWS($AX$4:AX1057),$AW$4:$AX$2337,2,0),"")</f>
        <v>Łomża (pow. łomżyński, woj. podlaskie)</v>
      </c>
      <c r="BA1057" s="98">
        <v>0</v>
      </c>
      <c r="BB1057" s="98">
        <f>IF(ISNUMBER(SEARCH('ankieta ESG'!$G$183,BC1057)),MAX($BB$3:BB1056)+1,0)</f>
        <v>1054</v>
      </c>
      <c r="BC1057" s="134" t="s">
        <v>5057</v>
      </c>
      <c r="BD1057" s="98">
        <v>0</v>
      </c>
      <c r="BE1057" s="99" t="str">
        <f>IFERROR(VLOOKUP(ROWS($BC$4:BC1057),$BB$4:$BC$2337,2,0),"")</f>
        <v>Łomża (pow. łomżyński, woj. podlaskie)</v>
      </c>
      <c r="BF1057" s="98">
        <v>0</v>
      </c>
      <c r="BG1057" s="98">
        <f>IF(ISNUMBER(SEARCH('ankieta ESG'!$G$184,BH1057)),MAX($BG$3:BG1056)+1,0)</f>
        <v>1054</v>
      </c>
      <c r="BH1057" s="134" t="s">
        <v>5057</v>
      </c>
      <c r="BI1057" s="98">
        <v>0</v>
      </c>
      <c r="BJ1057" s="99" t="str">
        <f>IFERROR(VLOOKUP(ROWS($BH$4:BH1057),$BG$4:$BH$2337,2,0),"")</f>
        <v>Łomża (pow. łomżyński, woj. podlaskie)</v>
      </c>
      <c r="BK1057" s="98">
        <v>0</v>
      </c>
      <c r="BL1057" s="98">
        <f>IF(ISNUMBER(SEARCH('ankieta ESG'!$G$185,BM1057)),MAX($BL$3:BL1056)+1,0)</f>
        <v>1054</v>
      </c>
      <c r="BM1057" s="134" t="s">
        <v>5057</v>
      </c>
      <c r="BN1057" s="98">
        <v>0</v>
      </c>
      <c r="BO1057" s="99" t="str">
        <f>IFERROR(VLOOKUP(ROWS($BM$4:BM1057),$BL$4:$BM$2337,2,0),"")</f>
        <v>Łomża (pow. łomżyński, woj. podlaskie)</v>
      </c>
      <c r="BP1057" s="98">
        <v>0</v>
      </c>
      <c r="BQ1057" s="98">
        <f>IF(ISNUMBER(SEARCH('ankieta ESG'!$G$186,BR1057)),MAX($BQ$3:BQ1056)+1,0)</f>
        <v>1054</v>
      </c>
      <c r="BR1057" s="134" t="s">
        <v>5057</v>
      </c>
      <c r="BS1057" s="98">
        <v>0</v>
      </c>
      <c r="BT1057" s="99" t="str">
        <f>IFERROR(VLOOKUP(ROWS($BR$4:BR1057),$BQ$4:$BR$2337,2,0),"")</f>
        <v>Łomża (pow. łomżyński, woj. podlaskie)</v>
      </c>
      <c r="BU1057" s="98">
        <v>0</v>
      </c>
      <c r="BV1057" s="98">
        <f>IF(ISNUMBER(SEARCH('ankieta ESG'!$G$187,BW1057)),MAX($BV$3:BV1056)+1,0)</f>
        <v>1054</v>
      </c>
      <c r="BW1057" s="134" t="s">
        <v>5057</v>
      </c>
      <c r="BX1057" s="98">
        <v>0</v>
      </c>
      <c r="BY1057" s="99" t="str">
        <f>IFERROR(VLOOKUP(ROWS($BW$4:BW1057),$BV$4:$BW$2337,2,0),"")</f>
        <v>Łomża (pow. łomżyński, woj. podlaskie)</v>
      </c>
      <c r="BZ1057" s="98">
        <v>0</v>
      </c>
      <c r="CA1057" s="98">
        <f>IF(ISNUMBER(SEARCH('ankieta ESG'!$G$188,CB1057)),MAX($CA$3:CA1056)+1,0)</f>
        <v>1054</v>
      </c>
      <c r="CB1057" s="134" t="s">
        <v>5057</v>
      </c>
      <c r="CC1057" s="98">
        <v>0</v>
      </c>
      <c r="CD1057" s="99" t="str">
        <f>IFERROR(VLOOKUP(ROWS($CB$4:CB1057),$CA$4:$CB$2337,2,0),"")</f>
        <v>Łomża (pow. łomżyński, woj. podlaskie)</v>
      </c>
      <c r="CE1057" s="98">
        <v>0</v>
      </c>
      <c r="CF1057" s="98">
        <f>IF(ISNUMBER(SEARCH('ankieta ESG'!$G$189,CG1057)),MAX($CF$3:CF1056)+1,0)</f>
        <v>1054</v>
      </c>
      <c r="CG1057" s="134" t="s">
        <v>5057</v>
      </c>
      <c r="CH1057" s="98">
        <v>0</v>
      </c>
      <c r="CI1057" s="99" t="str">
        <f>IFERROR(VLOOKUP(ROWS($CG$4:CG1057),$CF$4:$CG$2337,2,0),"")</f>
        <v>Łomża (pow. łomżyński, woj. podlaskie)</v>
      </c>
      <c r="CJ1057" s="98">
        <v>0</v>
      </c>
    </row>
    <row r="1058" spans="2:88">
      <c r="B1058" s="98">
        <f>IF(ISNUMBER(SEARCH('ankieta ESG'!$E$11,C1058)),MAX(B$3:$B1057)+1,0)</f>
        <v>1055</v>
      </c>
      <c r="C1058" s="99" t="s">
        <v>1099</v>
      </c>
      <c r="D1058" s="98">
        <v>0</v>
      </c>
      <c r="E1058" s="99" t="str">
        <f>IFERROR(VLOOKUP(ROWS($C$4:C1058),$B$4:$C$1385,2,0),"")</f>
        <v>46.83.Z Sprzedaż hurtowa drewna, materiałów budowlanych i wyposażenia sanitarnego (PKD 2025)</v>
      </c>
      <c r="F1058" s="98">
        <v>0</v>
      </c>
      <c r="AM1058" s="98">
        <f>IF(ISNUMBER(SEARCH('ankieta ESG'!$G$180,AN1058)),MAX(AM$3:$AM1057)+1,0)</f>
        <v>1055</v>
      </c>
      <c r="AN1058" s="134" t="s">
        <v>5058</v>
      </c>
      <c r="AO1058" s="98">
        <v>0</v>
      </c>
      <c r="AP1058" s="99" t="str">
        <f>IFERROR(VLOOKUP(ROWS($AN$4:AN1058),$AM$4:$AN$2337,2,0),"")</f>
        <v>Łoniów (pow. sandomierski, woj. świętokrzyskie)</v>
      </c>
      <c r="AQ1058" s="98">
        <v>0</v>
      </c>
      <c r="AR1058" s="98">
        <f>IF(ISNUMBER(SEARCH('ankieta ESG'!$G$181,AS1058)),MAX($AR$3:AR1057)+1,0)</f>
        <v>1055</v>
      </c>
      <c r="AS1058" s="134" t="s">
        <v>5058</v>
      </c>
      <c r="AT1058" s="98">
        <v>0</v>
      </c>
      <c r="AU1058" s="99" t="str">
        <f>IFERROR(VLOOKUP(ROWS($AS$4:AS1058),$AR$4:$AS$2337,2,0),"")</f>
        <v>Łoniów (pow. sandomierski, woj. świętokrzyskie)</v>
      </c>
      <c r="AV1058" s="98">
        <v>0</v>
      </c>
      <c r="AW1058" s="98">
        <f>IF(ISNUMBER(SEARCH('ankieta ESG'!$G$182,AX1058)),MAX($AW$3:AW1057)+1,0)</f>
        <v>1055</v>
      </c>
      <c r="AX1058" s="134" t="s">
        <v>5058</v>
      </c>
      <c r="AY1058" s="98">
        <v>0</v>
      </c>
      <c r="AZ1058" s="99" t="str">
        <f>IFERROR(VLOOKUP(ROWS($AX$4:AX1058),$AW$4:$AX$2337,2,0),"")</f>
        <v>Łoniów (pow. sandomierski, woj. świętokrzyskie)</v>
      </c>
      <c r="BA1058" s="98">
        <v>0</v>
      </c>
      <c r="BB1058" s="98">
        <f>IF(ISNUMBER(SEARCH('ankieta ESG'!$G$183,BC1058)),MAX($BB$3:BB1057)+1,0)</f>
        <v>1055</v>
      </c>
      <c r="BC1058" s="134" t="s">
        <v>5058</v>
      </c>
      <c r="BD1058" s="98">
        <v>0</v>
      </c>
      <c r="BE1058" s="99" t="str">
        <f>IFERROR(VLOOKUP(ROWS($BC$4:BC1058),$BB$4:$BC$2337,2,0),"")</f>
        <v>Łoniów (pow. sandomierski, woj. świętokrzyskie)</v>
      </c>
      <c r="BF1058" s="98">
        <v>0</v>
      </c>
      <c r="BG1058" s="98">
        <f>IF(ISNUMBER(SEARCH('ankieta ESG'!$G$184,BH1058)),MAX($BG$3:BG1057)+1,0)</f>
        <v>1055</v>
      </c>
      <c r="BH1058" s="134" t="s">
        <v>5058</v>
      </c>
      <c r="BI1058" s="98">
        <v>0</v>
      </c>
      <c r="BJ1058" s="99" t="str">
        <f>IFERROR(VLOOKUP(ROWS($BH$4:BH1058),$BG$4:$BH$2337,2,0),"")</f>
        <v>Łoniów (pow. sandomierski, woj. świętokrzyskie)</v>
      </c>
      <c r="BK1058" s="98">
        <v>0</v>
      </c>
      <c r="BL1058" s="98">
        <f>IF(ISNUMBER(SEARCH('ankieta ESG'!$G$185,BM1058)),MAX($BL$3:BL1057)+1,0)</f>
        <v>1055</v>
      </c>
      <c r="BM1058" s="134" t="s">
        <v>5058</v>
      </c>
      <c r="BN1058" s="98">
        <v>0</v>
      </c>
      <c r="BO1058" s="99" t="str">
        <f>IFERROR(VLOOKUP(ROWS($BM$4:BM1058),$BL$4:$BM$2337,2,0),"")</f>
        <v>Łoniów (pow. sandomierski, woj. świętokrzyskie)</v>
      </c>
      <c r="BP1058" s="98">
        <v>0</v>
      </c>
      <c r="BQ1058" s="98">
        <f>IF(ISNUMBER(SEARCH('ankieta ESG'!$G$186,BR1058)),MAX($BQ$3:BQ1057)+1,0)</f>
        <v>1055</v>
      </c>
      <c r="BR1058" s="134" t="s">
        <v>5058</v>
      </c>
      <c r="BS1058" s="98">
        <v>0</v>
      </c>
      <c r="BT1058" s="99" t="str">
        <f>IFERROR(VLOOKUP(ROWS($BR$4:BR1058),$BQ$4:$BR$2337,2,0),"")</f>
        <v>Łoniów (pow. sandomierski, woj. świętokrzyskie)</v>
      </c>
      <c r="BU1058" s="98">
        <v>0</v>
      </c>
      <c r="BV1058" s="98">
        <f>IF(ISNUMBER(SEARCH('ankieta ESG'!$G$187,BW1058)),MAX($BV$3:BV1057)+1,0)</f>
        <v>1055</v>
      </c>
      <c r="BW1058" s="134" t="s">
        <v>5058</v>
      </c>
      <c r="BX1058" s="98">
        <v>0</v>
      </c>
      <c r="BY1058" s="99" t="str">
        <f>IFERROR(VLOOKUP(ROWS($BW$4:BW1058),$BV$4:$BW$2337,2,0),"")</f>
        <v>Łoniów (pow. sandomierski, woj. świętokrzyskie)</v>
      </c>
      <c r="BZ1058" s="98">
        <v>0</v>
      </c>
      <c r="CA1058" s="98">
        <f>IF(ISNUMBER(SEARCH('ankieta ESG'!$G$188,CB1058)),MAX($CA$3:CA1057)+1,0)</f>
        <v>1055</v>
      </c>
      <c r="CB1058" s="134" t="s">
        <v>5058</v>
      </c>
      <c r="CC1058" s="98">
        <v>0</v>
      </c>
      <c r="CD1058" s="99" t="str">
        <f>IFERROR(VLOOKUP(ROWS($CB$4:CB1058),$CA$4:$CB$2337,2,0),"")</f>
        <v>Łoniów (pow. sandomierski, woj. świętokrzyskie)</v>
      </c>
      <c r="CE1058" s="98">
        <v>0</v>
      </c>
      <c r="CF1058" s="98">
        <f>IF(ISNUMBER(SEARCH('ankieta ESG'!$G$189,CG1058)),MAX($CF$3:CF1057)+1,0)</f>
        <v>1055</v>
      </c>
      <c r="CG1058" s="134" t="s">
        <v>5058</v>
      </c>
      <c r="CH1058" s="98">
        <v>0</v>
      </c>
      <c r="CI1058" s="99" t="str">
        <f>IFERROR(VLOOKUP(ROWS($CG$4:CG1058),$CF$4:$CG$2337,2,0),"")</f>
        <v>Łoniów (pow. sandomierski, woj. świętokrzyskie)</v>
      </c>
      <c r="CJ1058" s="98">
        <v>0</v>
      </c>
    </row>
    <row r="1059" spans="2:88">
      <c r="B1059" s="98">
        <f>IF(ISNUMBER(SEARCH('ankieta ESG'!$E$11,C1059)),MAX(B$3:$B1058)+1,0)</f>
        <v>1056</v>
      </c>
      <c r="C1059" s="99" t="s">
        <v>1100</v>
      </c>
      <c r="D1059" s="98">
        <v>0</v>
      </c>
      <c r="E1059" s="99" t="str">
        <f>IFERROR(VLOOKUP(ROWS($C$4:C1059),$B$4:$C$1385,2,0),"")</f>
        <v>46.84.Z Sprzedaż hurtowa wyrobów metalowych oraz sprzętu i dodatkowego wyposażenia hydraulicznego i grzejnego (PKD 2025)</v>
      </c>
      <c r="F1059" s="98">
        <v>0</v>
      </c>
      <c r="AM1059" s="98">
        <f>IF(ISNUMBER(SEARCH('ankieta ESG'!$G$180,AN1059)),MAX(AM$3:$AM1058)+1,0)</f>
        <v>1056</v>
      </c>
      <c r="AN1059" s="134" t="s">
        <v>5059</v>
      </c>
      <c r="AO1059" s="98">
        <v>0</v>
      </c>
      <c r="AP1059" s="99" t="str">
        <f>IFERROR(VLOOKUP(ROWS($AN$4:AN1059),$AM$4:$AN$2337,2,0),"")</f>
        <v>Łopiennik Górny (pow. krasnostawski, woj. lubelskie)</v>
      </c>
      <c r="AQ1059" s="98">
        <v>0</v>
      </c>
      <c r="AR1059" s="98">
        <f>IF(ISNUMBER(SEARCH('ankieta ESG'!$G$181,AS1059)),MAX($AR$3:AR1058)+1,0)</f>
        <v>1056</v>
      </c>
      <c r="AS1059" s="134" t="s">
        <v>5059</v>
      </c>
      <c r="AT1059" s="98">
        <v>0</v>
      </c>
      <c r="AU1059" s="99" t="str">
        <f>IFERROR(VLOOKUP(ROWS($AS$4:AS1059),$AR$4:$AS$2337,2,0),"")</f>
        <v>Łopiennik Górny (pow. krasnostawski, woj. lubelskie)</v>
      </c>
      <c r="AV1059" s="98">
        <v>0</v>
      </c>
      <c r="AW1059" s="98">
        <f>IF(ISNUMBER(SEARCH('ankieta ESG'!$G$182,AX1059)),MAX($AW$3:AW1058)+1,0)</f>
        <v>1056</v>
      </c>
      <c r="AX1059" s="134" t="s">
        <v>5059</v>
      </c>
      <c r="AY1059" s="98">
        <v>0</v>
      </c>
      <c r="AZ1059" s="99" t="str">
        <f>IFERROR(VLOOKUP(ROWS($AX$4:AX1059),$AW$4:$AX$2337,2,0),"")</f>
        <v>Łopiennik Górny (pow. krasnostawski, woj. lubelskie)</v>
      </c>
      <c r="BA1059" s="98">
        <v>0</v>
      </c>
      <c r="BB1059" s="98">
        <f>IF(ISNUMBER(SEARCH('ankieta ESG'!$G$183,BC1059)),MAX($BB$3:BB1058)+1,0)</f>
        <v>1056</v>
      </c>
      <c r="BC1059" s="134" t="s">
        <v>5059</v>
      </c>
      <c r="BD1059" s="98">
        <v>0</v>
      </c>
      <c r="BE1059" s="99" t="str">
        <f>IFERROR(VLOOKUP(ROWS($BC$4:BC1059),$BB$4:$BC$2337,2,0),"")</f>
        <v>Łopiennik Górny (pow. krasnostawski, woj. lubelskie)</v>
      </c>
      <c r="BF1059" s="98">
        <v>0</v>
      </c>
      <c r="BG1059" s="98">
        <f>IF(ISNUMBER(SEARCH('ankieta ESG'!$G$184,BH1059)),MAX($BG$3:BG1058)+1,0)</f>
        <v>1056</v>
      </c>
      <c r="BH1059" s="134" t="s">
        <v>5059</v>
      </c>
      <c r="BI1059" s="98">
        <v>0</v>
      </c>
      <c r="BJ1059" s="99" t="str">
        <f>IFERROR(VLOOKUP(ROWS($BH$4:BH1059),$BG$4:$BH$2337,2,0),"")</f>
        <v>Łopiennik Górny (pow. krasnostawski, woj. lubelskie)</v>
      </c>
      <c r="BK1059" s="98">
        <v>0</v>
      </c>
      <c r="BL1059" s="98">
        <f>IF(ISNUMBER(SEARCH('ankieta ESG'!$G$185,BM1059)),MAX($BL$3:BL1058)+1,0)</f>
        <v>1056</v>
      </c>
      <c r="BM1059" s="134" t="s">
        <v>5059</v>
      </c>
      <c r="BN1059" s="98">
        <v>0</v>
      </c>
      <c r="BO1059" s="99" t="str">
        <f>IFERROR(VLOOKUP(ROWS($BM$4:BM1059),$BL$4:$BM$2337,2,0),"")</f>
        <v>Łopiennik Górny (pow. krasnostawski, woj. lubelskie)</v>
      </c>
      <c r="BP1059" s="98">
        <v>0</v>
      </c>
      <c r="BQ1059" s="98">
        <f>IF(ISNUMBER(SEARCH('ankieta ESG'!$G$186,BR1059)),MAX($BQ$3:BQ1058)+1,0)</f>
        <v>1056</v>
      </c>
      <c r="BR1059" s="134" t="s">
        <v>5059</v>
      </c>
      <c r="BS1059" s="98">
        <v>0</v>
      </c>
      <c r="BT1059" s="99" t="str">
        <f>IFERROR(VLOOKUP(ROWS($BR$4:BR1059),$BQ$4:$BR$2337,2,0),"")</f>
        <v>Łopiennik Górny (pow. krasnostawski, woj. lubelskie)</v>
      </c>
      <c r="BU1059" s="98">
        <v>0</v>
      </c>
      <c r="BV1059" s="98">
        <f>IF(ISNUMBER(SEARCH('ankieta ESG'!$G$187,BW1059)),MAX($BV$3:BV1058)+1,0)</f>
        <v>1056</v>
      </c>
      <c r="BW1059" s="134" t="s">
        <v>5059</v>
      </c>
      <c r="BX1059" s="98">
        <v>0</v>
      </c>
      <c r="BY1059" s="99" t="str">
        <f>IFERROR(VLOOKUP(ROWS($BW$4:BW1059),$BV$4:$BW$2337,2,0),"")</f>
        <v>Łopiennik Górny (pow. krasnostawski, woj. lubelskie)</v>
      </c>
      <c r="BZ1059" s="98">
        <v>0</v>
      </c>
      <c r="CA1059" s="98">
        <f>IF(ISNUMBER(SEARCH('ankieta ESG'!$G$188,CB1059)),MAX($CA$3:CA1058)+1,0)</f>
        <v>1056</v>
      </c>
      <c r="CB1059" s="134" t="s">
        <v>5059</v>
      </c>
      <c r="CC1059" s="98">
        <v>0</v>
      </c>
      <c r="CD1059" s="99" t="str">
        <f>IFERROR(VLOOKUP(ROWS($CB$4:CB1059),$CA$4:$CB$2337,2,0),"")</f>
        <v>Łopiennik Górny (pow. krasnostawski, woj. lubelskie)</v>
      </c>
      <c r="CE1059" s="98">
        <v>0</v>
      </c>
      <c r="CF1059" s="98">
        <f>IF(ISNUMBER(SEARCH('ankieta ESG'!$G$189,CG1059)),MAX($CF$3:CF1058)+1,0)</f>
        <v>1056</v>
      </c>
      <c r="CG1059" s="134" t="s">
        <v>5059</v>
      </c>
      <c r="CH1059" s="98">
        <v>0</v>
      </c>
      <c r="CI1059" s="99" t="str">
        <f>IFERROR(VLOOKUP(ROWS($CG$4:CG1059),$CF$4:$CG$2337,2,0),"")</f>
        <v>Łopiennik Górny (pow. krasnostawski, woj. lubelskie)</v>
      </c>
      <c r="CJ1059" s="98">
        <v>0</v>
      </c>
    </row>
    <row r="1060" spans="2:88">
      <c r="B1060" s="98">
        <f>IF(ISNUMBER(SEARCH('ankieta ESG'!$E$11,C1060)),MAX(B$3:$B1059)+1,0)</f>
        <v>1057</v>
      </c>
      <c r="C1060" s="99" t="s">
        <v>1101</v>
      </c>
      <c r="D1060" s="98">
        <v>0</v>
      </c>
      <c r="E1060" s="99" t="str">
        <f>IFERROR(VLOOKUP(ROWS($C$4:C1060),$B$4:$C$1385,2,0),"")</f>
        <v>46.85.A Sprzedaż hurtowa chemicznych nawozów i środków ochrony roślin (PKD 2025)</v>
      </c>
      <c r="F1060" s="98">
        <v>0</v>
      </c>
      <c r="AM1060" s="98">
        <f>IF(ISNUMBER(SEARCH('ankieta ESG'!$G$180,AN1060)),MAX(AM$3:$AM1059)+1,0)</f>
        <v>1057</v>
      </c>
      <c r="AN1060" s="134" t="s">
        <v>5060</v>
      </c>
      <c r="AO1060" s="98">
        <v>0</v>
      </c>
      <c r="AP1060" s="99" t="str">
        <f>IFERROR(VLOOKUP(ROWS($AN$4:AN1060),$AM$4:$AN$2337,2,0),"")</f>
        <v>Łopuszno (pow. kielecki, woj. świętokrzyskie)</v>
      </c>
      <c r="AQ1060" s="98">
        <v>0</v>
      </c>
      <c r="AR1060" s="98">
        <f>IF(ISNUMBER(SEARCH('ankieta ESG'!$G$181,AS1060)),MAX($AR$3:AR1059)+1,0)</f>
        <v>1057</v>
      </c>
      <c r="AS1060" s="134" t="s">
        <v>5060</v>
      </c>
      <c r="AT1060" s="98">
        <v>0</v>
      </c>
      <c r="AU1060" s="99" t="str">
        <f>IFERROR(VLOOKUP(ROWS($AS$4:AS1060),$AR$4:$AS$2337,2,0),"")</f>
        <v>Łopuszno (pow. kielecki, woj. świętokrzyskie)</v>
      </c>
      <c r="AV1060" s="98">
        <v>0</v>
      </c>
      <c r="AW1060" s="98">
        <f>IF(ISNUMBER(SEARCH('ankieta ESG'!$G$182,AX1060)),MAX($AW$3:AW1059)+1,0)</f>
        <v>1057</v>
      </c>
      <c r="AX1060" s="134" t="s">
        <v>5060</v>
      </c>
      <c r="AY1060" s="98">
        <v>0</v>
      </c>
      <c r="AZ1060" s="99" t="str">
        <f>IFERROR(VLOOKUP(ROWS($AX$4:AX1060),$AW$4:$AX$2337,2,0),"")</f>
        <v>Łopuszno (pow. kielecki, woj. świętokrzyskie)</v>
      </c>
      <c r="BA1060" s="98">
        <v>0</v>
      </c>
      <c r="BB1060" s="98">
        <f>IF(ISNUMBER(SEARCH('ankieta ESG'!$G$183,BC1060)),MAX($BB$3:BB1059)+1,0)</f>
        <v>1057</v>
      </c>
      <c r="BC1060" s="134" t="s">
        <v>5060</v>
      </c>
      <c r="BD1060" s="98">
        <v>0</v>
      </c>
      <c r="BE1060" s="99" t="str">
        <f>IFERROR(VLOOKUP(ROWS($BC$4:BC1060),$BB$4:$BC$2337,2,0),"")</f>
        <v>Łopuszno (pow. kielecki, woj. świętokrzyskie)</v>
      </c>
      <c r="BF1060" s="98">
        <v>0</v>
      </c>
      <c r="BG1060" s="98">
        <f>IF(ISNUMBER(SEARCH('ankieta ESG'!$G$184,BH1060)),MAX($BG$3:BG1059)+1,0)</f>
        <v>1057</v>
      </c>
      <c r="BH1060" s="134" t="s">
        <v>5060</v>
      </c>
      <c r="BI1060" s="98">
        <v>0</v>
      </c>
      <c r="BJ1060" s="99" t="str">
        <f>IFERROR(VLOOKUP(ROWS($BH$4:BH1060),$BG$4:$BH$2337,2,0),"")</f>
        <v>Łopuszno (pow. kielecki, woj. świętokrzyskie)</v>
      </c>
      <c r="BK1060" s="98">
        <v>0</v>
      </c>
      <c r="BL1060" s="98">
        <f>IF(ISNUMBER(SEARCH('ankieta ESG'!$G$185,BM1060)),MAX($BL$3:BL1059)+1,0)</f>
        <v>1057</v>
      </c>
      <c r="BM1060" s="134" t="s">
        <v>5060</v>
      </c>
      <c r="BN1060" s="98">
        <v>0</v>
      </c>
      <c r="BO1060" s="99" t="str">
        <f>IFERROR(VLOOKUP(ROWS($BM$4:BM1060),$BL$4:$BM$2337,2,0),"")</f>
        <v>Łopuszno (pow. kielecki, woj. świętokrzyskie)</v>
      </c>
      <c r="BP1060" s="98">
        <v>0</v>
      </c>
      <c r="BQ1060" s="98">
        <f>IF(ISNUMBER(SEARCH('ankieta ESG'!$G$186,BR1060)),MAX($BQ$3:BQ1059)+1,0)</f>
        <v>1057</v>
      </c>
      <c r="BR1060" s="134" t="s">
        <v>5060</v>
      </c>
      <c r="BS1060" s="98">
        <v>0</v>
      </c>
      <c r="BT1060" s="99" t="str">
        <f>IFERROR(VLOOKUP(ROWS($BR$4:BR1060),$BQ$4:$BR$2337,2,0),"")</f>
        <v>Łopuszno (pow. kielecki, woj. świętokrzyskie)</v>
      </c>
      <c r="BU1060" s="98">
        <v>0</v>
      </c>
      <c r="BV1060" s="98">
        <f>IF(ISNUMBER(SEARCH('ankieta ESG'!$G$187,BW1060)),MAX($BV$3:BV1059)+1,0)</f>
        <v>1057</v>
      </c>
      <c r="BW1060" s="134" t="s">
        <v>5060</v>
      </c>
      <c r="BX1060" s="98">
        <v>0</v>
      </c>
      <c r="BY1060" s="99" t="str">
        <f>IFERROR(VLOOKUP(ROWS($BW$4:BW1060),$BV$4:$BW$2337,2,0),"")</f>
        <v>Łopuszno (pow. kielecki, woj. świętokrzyskie)</v>
      </c>
      <c r="BZ1060" s="98">
        <v>0</v>
      </c>
      <c r="CA1060" s="98">
        <f>IF(ISNUMBER(SEARCH('ankieta ESG'!$G$188,CB1060)),MAX($CA$3:CA1059)+1,0)</f>
        <v>1057</v>
      </c>
      <c r="CB1060" s="134" t="s">
        <v>5060</v>
      </c>
      <c r="CC1060" s="98">
        <v>0</v>
      </c>
      <c r="CD1060" s="99" t="str">
        <f>IFERROR(VLOOKUP(ROWS($CB$4:CB1060),$CA$4:$CB$2337,2,0),"")</f>
        <v>Łopuszno (pow. kielecki, woj. świętokrzyskie)</v>
      </c>
      <c r="CE1060" s="98">
        <v>0</v>
      </c>
      <c r="CF1060" s="98">
        <f>IF(ISNUMBER(SEARCH('ankieta ESG'!$G$189,CG1060)),MAX($CF$3:CF1059)+1,0)</f>
        <v>1057</v>
      </c>
      <c r="CG1060" s="134" t="s">
        <v>5060</v>
      </c>
      <c r="CH1060" s="98">
        <v>0</v>
      </c>
      <c r="CI1060" s="99" t="str">
        <f>IFERROR(VLOOKUP(ROWS($CG$4:CG1060),$CF$4:$CG$2337,2,0),"")</f>
        <v>Łopuszno (pow. kielecki, woj. świętokrzyskie)</v>
      </c>
      <c r="CJ1060" s="98">
        <v>0</v>
      </c>
    </row>
    <row r="1061" spans="2:88">
      <c r="B1061" s="98">
        <f>IF(ISNUMBER(SEARCH('ankieta ESG'!$E$11,C1061)),MAX(B$3:$B1060)+1,0)</f>
        <v>1058</v>
      </c>
      <c r="C1061" s="99" t="s">
        <v>1102</v>
      </c>
      <c r="D1061" s="98">
        <v>0</v>
      </c>
      <c r="E1061" s="99" t="str">
        <f>IFERROR(VLOOKUP(ROWS($C$4:C1061),$B$4:$C$1385,2,0),"")</f>
        <v>46.85.B Pozostała sprzedaż hurtowa wyrobów chemicznych (PKD 2025)</v>
      </c>
      <c r="F1061" s="98">
        <v>0</v>
      </c>
      <c r="AM1061" s="98">
        <f>IF(ISNUMBER(SEARCH('ankieta ESG'!$G$180,AN1061)),MAX(AM$3:$AM1060)+1,0)</f>
        <v>1058</v>
      </c>
      <c r="AN1061" s="134" t="s">
        <v>5061</v>
      </c>
      <c r="AO1061" s="98">
        <v>0</v>
      </c>
      <c r="AP1061" s="99" t="str">
        <f>IFERROR(VLOOKUP(ROWS($AN$4:AN1061),$AM$4:$AN$2337,2,0),"")</f>
        <v>Łosice (pow. łosicki, woj. mazowieckie)</v>
      </c>
      <c r="AQ1061" s="98">
        <v>0</v>
      </c>
      <c r="AR1061" s="98">
        <f>IF(ISNUMBER(SEARCH('ankieta ESG'!$G$181,AS1061)),MAX($AR$3:AR1060)+1,0)</f>
        <v>1058</v>
      </c>
      <c r="AS1061" s="134" t="s">
        <v>5061</v>
      </c>
      <c r="AT1061" s="98">
        <v>0</v>
      </c>
      <c r="AU1061" s="99" t="str">
        <f>IFERROR(VLOOKUP(ROWS($AS$4:AS1061),$AR$4:$AS$2337,2,0),"")</f>
        <v>Łosice (pow. łosicki, woj. mazowieckie)</v>
      </c>
      <c r="AV1061" s="98">
        <v>0</v>
      </c>
      <c r="AW1061" s="98">
        <f>IF(ISNUMBER(SEARCH('ankieta ESG'!$G$182,AX1061)),MAX($AW$3:AW1060)+1,0)</f>
        <v>1058</v>
      </c>
      <c r="AX1061" s="134" t="s">
        <v>5061</v>
      </c>
      <c r="AY1061" s="98">
        <v>0</v>
      </c>
      <c r="AZ1061" s="99" t="str">
        <f>IFERROR(VLOOKUP(ROWS($AX$4:AX1061),$AW$4:$AX$2337,2,0),"")</f>
        <v>Łosice (pow. łosicki, woj. mazowieckie)</v>
      </c>
      <c r="BA1061" s="98">
        <v>0</v>
      </c>
      <c r="BB1061" s="98">
        <f>IF(ISNUMBER(SEARCH('ankieta ESG'!$G$183,BC1061)),MAX($BB$3:BB1060)+1,0)</f>
        <v>1058</v>
      </c>
      <c r="BC1061" s="134" t="s">
        <v>5061</v>
      </c>
      <c r="BD1061" s="98">
        <v>0</v>
      </c>
      <c r="BE1061" s="99" t="str">
        <f>IFERROR(VLOOKUP(ROWS($BC$4:BC1061),$BB$4:$BC$2337,2,0),"")</f>
        <v>Łosice (pow. łosicki, woj. mazowieckie)</v>
      </c>
      <c r="BF1061" s="98">
        <v>0</v>
      </c>
      <c r="BG1061" s="98">
        <f>IF(ISNUMBER(SEARCH('ankieta ESG'!$G$184,BH1061)),MAX($BG$3:BG1060)+1,0)</f>
        <v>1058</v>
      </c>
      <c r="BH1061" s="134" t="s">
        <v>5061</v>
      </c>
      <c r="BI1061" s="98">
        <v>0</v>
      </c>
      <c r="BJ1061" s="99" t="str">
        <f>IFERROR(VLOOKUP(ROWS($BH$4:BH1061),$BG$4:$BH$2337,2,0),"")</f>
        <v>Łosice (pow. łosicki, woj. mazowieckie)</v>
      </c>
      <c r="BK1061" s="98">
        <v>0</v>
      </c>
      <c r="BL1061" s="98">
        <f>IF(ISNUMBER(SEARCH('ankieta ESG'!$G$185,BM1061)),MAX($BL$3:BL1060)+1,0)</f>
        <v>1058</v>
      </c>
      <c r="BM1061" s="134" t="s">
        <v>5061</v>
      </c>
      <c r="BN1061" s="98">
        <v>0</v>
      </c>
      <c r="BO1061" s="99" t="str">
        <f>IFERROR(VLOOKUP(ROWS($BM$4:BM1061),$BL$4:$BM$2337,2,0),"")</f>
        <v>Łosice (pow. łosicki, woj. mazowieckie)</v>
      </c>
      <c r="BP1061" s="98">
        <v>0</v>
      </c>
      <c r="BQ1061" s="98">
        <f>IF(ISNUMBER(SEARCH('ankieta ESG'!$G$186,BR1061)),MAX($BQ$3:BQ1060)+1,0)</f>
        <v>1058</v>
      </c>
      <c r="BR1061" s="134" t="s">
        <v>5061</v>
      </c>
      <c r="BS1061" s="98">
        <v>0</v>
      </c>
      <c r="BT1061" s="99" t="str">
        <f>IFERROR(VLOOKUP(ROWS($BR$4:BR1061),$BQ$4:$BR$2337,2,0),"")</f>
        <v>Łosice (pow. łosicki, woj. mazowieckie)</v>
      </c>
      <c r="BU1061" s="98">
        <v>0</v>
      </c>
      <c r="BV1061" s="98">
        <f>IF(ISNUMBER(SEARCH('ankieta ESG'!$G$187,BW1061)),MAX($BV$3:BV1060)+1,0)</f>
        <v>1058</v>
      </c>
      <c r="BW1061" s="134" t="s">
        <v>5061</v>
      </c>
      <c r="BX1061" s="98">
        <v>0</v>
      </c>
      <c r="BY1061" s="99" t="str">
        <f>IFERROR(VLOOKUP(ROWS($BW$4:BW1061),$BV$4:$BW$2337,2,0),"")</f>
        <v>Łosice (pow. łosicki, woj. mazowieckie)</v>
      </c>
      <c r="BZ1061" s="98">
        <v>0</v>
      </c>
      <c r="CA1061" s="98">
        <f>IF(ISNUMBER(SEARCH('ankieta ESG'!$G$188,CB1061)),MAX($CA$3:CA1060)+1,0)</f>
        <v>1058</v>
      </c>
      <c r="CB1061" s="134" t="s">
        <v>5061</v>
      </c>
      <c r="CC1061" s="98">
        <v>0</v>
      </c>
      <c r="CD1061" s="99" t="str">
        <f>IFERROR(VLOOKUP(ROWS($CB$4:CB1061),$CA$4:$CB$2337,2,0),"")</f>
        <v>Łosice (pow. łosicki, woj. mazowieckie)</v>
      </c>
      <c r="CE1061" s="98">
        <v>0</v>
      </c>
      <c r="CF1061" s="98">
        <f>IF(ISNUMBER(SEARCH('ankieta ESG'!$G$189,CG1061)),MAX($CF$3:CF1060)+1,0)</f>
        <v>1058</v>
      </c>
      <c r="CG1061" s="134" t="s">
        <v>5061</v>
      </c>
      <c r="CH1061" s="98">
        <v>0</v>
      </c>
      <c r="CI1061" s="99" t="str">
        <f>IFERROR(VLOOKUP(ROWS($CG$4:CG1061),$CF$4:$CG$2337,2,0),"")</f>
        <v>Łosice (pow. łosicki, woj. mazowieckie)</v>
      </c>
      <c r="CJ1061" s="98">
        <v>0</v>
      </c>
    </row>
    <row r="1062" spans="2:88">
      <c r="B1062" s="98">
        <f>IF(ISNUMBER(SEARCH('ankieta ESG'!$E$11,C1062)),MAX(B$3:$B1061)+1,0)</f>
        <v>1059</v>
      </c>
      <c r="C1062" s="99" t="s">
        <v>1103</v>
      </c>
      <c r="D1062" s="98">
        <v>0</v>
      </c>
      <c r="E1062" s="99" t="str">
        <f>IFERROR(VLOOKUP(ROWS($C$4:C1062),$B$4:$C$1385,2,0),"")</f>
        <v>46.86.Z Sprzedaż hurtowa pozostałych półproduktów (PKD 2025)</v>
      </c>
      <c r="F1062" s="98">
        <v>0</v>
      </c>
      <c r="AM1062" s="98">
        <f>IF(ISNUMBER(SEARCH('ankieta ESG'!$G$180,AN1062)),MAX(AM$3:$AM1061)+1,0)</f>
        <v>1059</v>
      </c>
      <c r="AN1062" s="134" t="s">
        <v>5062</v>
      </c>
      <c r="AO1062" s="98">
        <v>0</v>
      </c>
      <c r="AP1062" s="99" t="str">
        <f>IFERROR(VLOOKUP(ROWS($AN$4:AN1062),$AM$4:$AN$2337,2,0),"")</f>
        <v>Łososina Dolna (pow. nowosądecki, woj. małopolskie)</v>
      </c>
      <c r="AQ1062" s="98">
        <v>0</v>
      </c>
      <c r="AR1062" s="98">
        <f>IF(ISNUMBER(SEARCH('ankieta ESG'!$G$181,AS1062)),MAX($AR$3:AR1061)+1,0)</f>
        <v>1059</v>
      </c>
      <c r="AS1062" s="134" t="s">
        <v>5062</v>
      </c>
      <c r="AT1062" s="98">
        <v>0</v>
      </c>
      <c r="AU1062" s="99" t="str">
        <f>IFERROR(VLOOKUP(ROWS($AS$4:AS1062),$AR$4:$AS$2337,2,0),"")</f>
        <v>Łososina Dolna (pow. nowosądecki, woj. małopolskie)</v>
      </c>
      <c r="AV1062" s="98">
        <v>0</v>
      </c>
      <c r="AW1062" s="98">
        <f>IF(ISNUMBER(SEARCH('ankieta ESG'!$G$182,AX1062)),MAX($AW$3:AW1061)+1,0)</f>
        <v>1059</v>
      </c>
      <c r="AX1062" s="134" t="s">
        <v>5062</v>
      </c>
      <c r="AY1062" s="98">
        <v>0</v>
      </c>
      <c r="AZ1062" s="99" t="str">
        <f>IFERROR(VLOOKUP(ROWS($AX$4:AX1062),$AW$4:$AX$2337,2,0),"")</f>
        <v>Łososina Dolna (pow. nowosądecki, woj. małopolskie)</v>
      </c>
      <c r="BA1062" s="98">
        <v>0</v>
      </c>
      <c r="BB1062" s="98">
        <f>IF(ISNUMBER(SEARCH('ankieta ESG'!$G$183,BC1062)),MAX($BB$3:BB1061)+1,0)</f>
        <v>1059</v>
      </c>
      <c r="BC1062" s="134" t="s">
        <v>5062</v>
      </c>
      <c r="BD1062" s="98">
        <v>0</v>
      </c>
      <c r="BE1062" s="99" t="str">
        <f>IFERROR(VLOOKUP(ROWS($BC$4:BC1062),$BB$4:$BC$2337,2,0),"")</f>
        <v>Łososina Dolna (pow. nowosądecki, woj. małopolskie)</v>
      </c>
      <c r="BF1062" s="98">
        <v>0</v>
      </c>
      <c r="BG1062" s="98">
        <f>IF(ISNUMBER(SEARCH('ankieta ESG'!$G$184,BH1062)),MAX($BG$3:BG1061)+1,0)</f>
        <v>1059</v>
      </c>
      <c r="BH1062" s="134" t="s">
        <v>5062</v>
      </c>
      <c r="BI1062" s="98">
        <v>0</v>
      </c>
      <c r="BJ1062" s="99" t="str">
        <f>IFERROR(VLOOKUP(ROWS($BH$4:BH1062),$BG$4:$BH$2337,2,0),"")</f>
        <v>Łososina Dolna (pow. nowosądecki, woj. małopolskie)</v>
      </c>
      <c r="BK1062" s="98">
        <v>0</v>
      </c>
      <c r="BL1062" s="98">
        <f>IF(ISNUMBER(SEARCH('ankieta ESG'!$G$185,BM1062)),MAX($BL$3:BL1061)+1,0)</f>
        <v>1059</v>
      </c>
      <c r="BM1062" s="134" t="s">
        <v>5062</v>
      </c>
      <c r="BN1062" s="98">
        <v>0</v>
      </c>
      <c r="BO1062" s="99" t="str">
        <f>IFERROR(VLOOKUP(ROWS($BM$4:BM1062),$BL$4:$BM$2337,2,0),"")</f>
        <v>Łososina Dolna (pow. nowosądecki, woj. małopolskie)</v>
      </c>
      <c r="BP1062" s="98">
        <v>0</v>
      </c>
      <c r="BQ1062" s="98">
        <f>IF(ISNUMBER(SEARCH('ankieta ESG'!$G$186,BR1062)),MAX($BQ$3:BQ1061)+1,0)</f>
        <v>1059</v>
      </c>
      <c r="BR1062" s="134" t="s">
        <v>5062</v>
      </c>
      <c r="BS1062" s="98">
        <v>0</v>
      </c>
      <c r="BT1062" s="99" t="str">
        <f>IFERROR(VLOOKUP(ROWS($BR$4:BR1062),$BQ$4:$BR$2337,2,0),"")</f>
        <v>Łososina Dolna (pow. nowosądecki, woj. małopolskie)</v>
      </c>
      <c r="BU1062" s="98">
        <v>0</v>
      </c>
      <c r="BV1062" s="98">
        <f>IF(ISNUMBER(SEARCH('ankieta ESG'!$G$187,BW1062)),MAX($BV$3:BV1061)+1,0)</f>
        <v>1059</v>
      </c>
      <c r="BW1062" s="134" t="s">
        <v>5062</v>
      </c>
      <c r="BX1062" s="98">
        <v>0</v>
      </c>
      <c r="BY1062" s="99" t="str">
        <f>IFERROR(VLOOKUP(ROWS($BW$4:BW1062),$BV$4:$BW$2337,2,0),"")</f>
        <v>Łososina Dolna (pow. nowosądecki, woj. małopolskie)</v>
      </c>
      <c r="BZ1062" s="98">
        <v>0</v>
      </c>
      <c r="CA1062" s="98">
        <f>IF(ISNUMBER(SEARCH('ankieta ESG'!$G$188,CB1062)),MAX($CA$3:CA1061)+1,0)</f>
        <v>1059</v>
      </c>
      <c r="CB1062" s="134" t="s">
        <v>5062</v>
      </c>
      <c r="CC1062" s="98">
        <v>0</v>
      </c>
      <c r="CD1062" s="99" t="str">
        <f>IFERROR(VLOOKUP(ROWS($CB$4:CB1062),$CA$4:$CB$2337,2,0),"")</f>
        <v>Łososina Dolna (pow. nowosądecki, woj. małopolskie)</v>
      </c>
      <c r="CE1062" s="98">
        <v>0</v>
      </c>
      <c r="CF1062" s="98">
        <f>IF(ISNUMBER(SEARCH('ankieta ESG'!$G$189,CG1062)),MAX($CF$3:CF1061)+1,0)</f>
        <v>1059</v>
      </c>
      <c r="CG1062" s="134" t="s">
        <v>5062</v>
      </c>
      <c r="CH1062" s="98">
        <v>0</v>
      </c>
      <c r="CI1062" s="99" t="str">
        <f>IFERROR(VLOOKUP(ROWS($CG$4:CG1062),$CF$4:$CG$2337,2,0),"")</f>
        <v>Łososina Dolna (pow. nowosądecki, woj. małopolskie)</v>
      </c>
      <c r="CJ1062" s="98">
        <v>0</v>
      </c>
    </row>
    <row r="1063" spans="2:88">
      <c r="B1063" s="98">
        <f>IF(ISNUMBER(SEARCH('ankieta ESG'!$E$11,C1063)),MAX(B$3:$B1062)+1,0)</f>
        <v>1060</v>
      </c>
      <c r="C1063" s="99" t="s">
        <v>1104</v>
      </c>
      <c r="D1063" s="98">
        <v>0</v>
      </c>
      <c r="E1063" s="99" t="str">
        <f>IFERROR(VLOOKUP(ROWS($C$4:C1063),$B$4:$C$1385,2,0),"")</f>
        <v>46.87.Z Sprzedaż hurtowa odpadów i złomu (PKD 2025)</v>
      </c>
      <c r="F1063" s="98">
        <v>0</v>
      </c>
      <c r="AM1063" s="98">
        <f>IF(ISNUMBER(SEARCH('ankieta ESG'!$G$180,AN1063)),MAX(AM$3:$AM1062)+1,0)</f>
        <v>1060</v>
      </c>
      <c r="AN1063" s="134" t="s">
        <v>5063</v>
      </c>
      <c r="AO1063" s="98">
        <v>0</v>
      </c>
      <c r="AP1063" s="99" t="str">
        <f>IFERROR(VLOOKUP(ROWS($AN$4:AN1063),$AM$4:$AN$2337,2,0),"")</f>
        <v>Łowicz (pow. łowicki, woj. łódzkie)</v>
      </c>
      <c r="AQ1063" s="98">
        <v>0</v>
      </c>
      <c r="AR1063" s="98">
        <f>IF(ISNUMBER(SEARCH('ankieta ESG'!$G$181,AS1063)),MAX($AR$3:AR1062)+1,0)</f>
        <v>1060</v>
      </c>
      <c r="AS1063" s="134" t="s">
        <v>5063</v>
      </c>
      <c r="AT1063" s="98">
        <v>0</v>
      </c>
      <c r="AU1063" s="99" t="str">
        <f>IFERROR(VLOOKUP(ROWS($AS$4:AS1063),$AR$4:$AS$2337,2,0),"")</f>
        <v>Łowicz (pow. łowicki, woj. łódzkie)</v>
      </c>
      <c r="AV1063" s="98">
        <v>0</v>
      </c>
      <c r="AW1063" s="98">
        <f>IF(ISNUMBER(SEARCH('ankieta ESG'!$G$182,AX1063)),MAX($AW$3:AW1062)+1,0)</f>
        <v>1060</v>
      </c>
      <c r="AX1063" s="134" t="s">
        <v>5063</v>
      </c>
      <c r="AY1063" s="98">
        <v>0</v>
      </c>
      <c r="AZ1063" s="99" t="str">
        <f>IFERROR(VLOOKUP(ROWS($AX$4:AX1063),$AW$4:$AX$2337,2,0),"")</f>
        <v>Łowicz (pow. łowicki, woj. łódzkie)</v>
      </c>
      <c r="BA1063" s="98">
        <v>0</v>
      </c>
      <c r="BB1063" s="98">
        <f>IF(ISNUMBER(SEARCH('ankieta ESG'!$G$183,BC1063)),MAX($BB$3:BB1062)+1,0)</f>
        <v>1060</v>
      </c>
      <c r="BC1063" s="134" t="s">
        <v>5063</v>
      </c>
      <c r="BD1063" s="98">
        <v>0</v>
      </c>
      <c r="BE1063" s="99" t="str">
        <f>IFERROR(VLOOKUP(ROWS($BC$4:BC1063),$BB$4:$BC$2337,2,0),"")</f>
        <v>Łowicz (pow. łowicki, woj. łódzkie)</v>
      </c>
      <c r="BF1063" s="98">
        <v>0</v>
      </c>
      <c r="BG1063" s="98">
        <f>IF(ISNUMBER(SEARCH('ankieta ESG'!$G$184,BH1063)),MAX($BG$3:BG1062)+1,0)</f>
        <v>1060</v>
      </c>
      <c r="BH1063" s="134" t="s">
        <v>5063</v>
      </c>
      <c r="BI1063" s="98">
        <v>0</v>
      </c>
      <c r="BJ1063" s="99" t="str">
        <f>IFERROR(VLOOKUP(ROWS($BH$4:BH1063),$BG$4:$BH$2337,2,0),"")</f>
        <v>Łowicz (pow. łowicki, woj. łódzkie)</v>
      </c>
      <c r="BK1063" s="98">
        <v>0</v>
      </c>
      <c r="BL1063" s="98">
        <f>IF(ISNUMBER(SEARCH('ankieta ESG'!$G$185,BM1063)),MAX($BL$3:BL1062)+1,0)</f>
        <v>1060</v>
      </c>
      <c r="BM1063" s="134" t="s">
        <v>5063</v>
      </c>
      <c r="BN1063" s="98">
        <v>0</v>
      </c>
      <c r="BO1063" s="99" t="str">
        <f>IFERROR(VLOOKUP(ROWS($BM$4:BM1063),$BL$4:$BM$2337,2,0),"")</f>
        <v>Łowicz (pow. łowicki, woj. łódzkie)</v>
      </c>
      <c r="BP1063" s="98">
        <v>0</v>
      </c>
      <c r="BQ1063" s="98">
        <f>IF(ISNUMBER(SEARCH('ankieta ESG'!$G$186,BR1063)),MAX($BQ$3:BQ1062)+1,0)</f>
        <v>1060</v>
      </c>
      <c r="BR1063" s="134" t="s">
        <v>5063</v>
      </c>
      <c r="BS1063" s="98">
        <v>0</v>
      </c>
      <c r="BT1063" s="99" t="str">
        <f>IFERROR(VLOOKUP(ROWS($BR$4:BR1063),$BQ$4:$BR$2337,2,0),"")</f>
        <v>Łowicz (pow. łowicki, woj. łódzkie)</v>
      </c>
      <c r="BU1063" s="98">
        <v>0</v>
      </c>
      <c r="BV1063" s="98">
        <f>IF(ISNUMBER(SEARCH('ankieta ESG'!$G$187,BW1063)),MAX($BV$3:BV1062)+1,0)</f>
        <v>1060</v>
      </c>
      <c r="BW1063" s="134" t="s">
        <v>5063</v>
      </c>
      <c r="BX1063" s="98">
        <v>0</v>
      </c>
      <c r="BY1063" s="99" t="str">
        <f>IFERROR(VLOOKUP(ROWS($BW$4:BW1063),$BV$4:$BW$2337,2,0),"")</f>
        <v>Łowicz (pow. łowicki, woj. łódzkie)</v>
      </c>
      <c r="BZ1063" s="98">
        <v>0</v>
      </c>
      <c r="CA1063" s="98">
        <f>IF(ISNUMBER(SEARCH('ankieta ESG'!$G$188,CB1063)),MAX($CA$3:CA1062)+1,0)</f>
        <v>1060</v>
      </c>
      <c r="CB1063" s="134" t="s">
        <v>5063</v>
      </c>
      <c r="CC1063" s="98">
        <v>0</v>
      </c>
      <c r="CD1063" s="99" t="str">
        <f>IFERROR(VLOOKUP(ROWS($CB$4:CB1063),$CA$4:$CB$2337,2,0),"")</f>
        <v>Łowicz (pow. łowicki, woj. łódzkie)</v>
      </c>
      <c r="CE1063" s="98">
        <v>0</v>
      </c>
      <c r="CF1063" s="98">
        <f>IF(ISNUMBER(SEARCH('ankieta ESG'!$G$189,CG1063)),MAX($CF$3:CF1062)+1,0)</f>
        <v>1060</v>
      </c>
      <c r="CG1063" s="134" t="s">
        <v>5063</v>
      </c>
      <c r="CH1063" s="98">
        <v>0</v>
      </c>
      <c r="CI1063" s="99" t="str">
        <f>IFERROR(VLOOKUP(ROWS($CG$4:CG1063),$CF$4:$CG$2337,2,0),"")</f>
        <v>Łowicz (pow. łowicki, woj. łódzkie)</v>
      </c>
      <c r="CJ1063" s="98">
        <v>0</v>
      </c>
    </row>
    <row r="1064" spans="2:88">
      <c r="B1064" s="98">
        <f>IF(ISNUMBER(SEARCH('ankieta ESG'!$E$11,C1064)),MAX(B$3:$B1063)+1,0)</f>
        <v>1061</v>
      </c>
      <c r="C1064" s="99" t="s">
        <v>1105</v>
      </c>
      <c r="D1064" s="98">
        <v>0</v>
      </c>
      <c r="E1064" s="99" t="str">
        <f>IFERROR(VLOOKUP(ROWS($C$4:C1064),$B$4:$C$1385,2,0),"")</f>
        <v>46.90.Z Sprzedaż hurtowa niewyspecjalizowana (PKD 2025)</v>
      </c>
      <c r="F1064" s="98">
        <v>0</v>
      </c>
      <c r="AM1064" s="98">
        <f>IF(ISNUMBER(SEARCH('ankieta ESG'!$G$180,AN1064)),MAX(AM$3:$AM1063)+1,0)</f>
        <v>1061</v>
      </c>
      <c r="AN1064" s="134" t="s">
        <v>5064</v>
      </c>
      <c r="AO1064" s="98">
        <v>0</v>
      </c>
      <c r="AP1064" s="99" t="str">
        <f>IFERROR(VLOOKUP(ROWS($AN$4:AN1064),$AM$4:$AN$2337,2,0),"")</f>
        <v>Łódź (pow. Łódź, woj. łódzkie)</v>
      </c>
      <c r="AQ1064" s="98">
        <v>0</v>
      </c>
      <c r="AR1064" s="98">
        <f>IF(ISNUMBER(SEARCH('ankieta ESG'!$G$181,AS1064)),MAX($AR$3:AR1063)+1,0)</f>
        <v>1061</v>
      </c>
      <c r="AS1064" s="134" t="s">
        <v>5064</v>
      </c>
      <c r="AT1064" s="98">
        <v>0</v>
      </c>
      <c r="AU1064" s="99" t="str">
        <f>IFERROR(VLOOKUP(ROWS($AS$4:AS1064),$AR$4:$AS$2337,2,0),"")</f>
        <v>Łódź (pow. Łódź, woj. łódzkie)</v>
      </c>
      <c r="AV1064" s="98">
        <v>0</v>
      </c>
      <c r="AW1064" s="98">
        <f>IF(ISNUMBER(SEARCH('ankieta ESG'!$G$182,AX1064)),MAX($AW$3:AW1063)+1,0)</f>
        <v>1061</v>
      </c>
      <c r="AX1064" s="134" t="s">
        <v>5064</v>
      </c>
      <c r="AY1064" s="98">
        <v>0</v>
      </c>
      <c r="AZ1064" s="99" t="str">
        <f>IFERROR(VLOOKUP(ROWS($AX$4:AX1064),$AW$4:$AX$2337,2,0),"")</f>
        <v>Łódź (pow. Łódź, woj. łódzkie)</v>
      </c>
      <c r="BA1064" s="98">
        <v>0</v>
      </c>
      <c r="BB1064" s="98">
        <f>IF(ISNUMBER(SEARCH('ankieta ESG'!$G$183,BC1064)),MAX($BB$3:BB1063)+1,0)</f>
        <v>1061</v>
      </c>
      <c r="BC1064" s="134" t="s">
        <v>5064</v>
      </c>
      <c r="BD1064" s="98">
        <v>0</v>
      </c>
      <c r="BE1064" s="99" t="str">
        <f>IFERROR(VLOOKUP(ROWS($BC$4:BC1064),$BB$4:$BC$2337,2,0),"")</f>
        <v>Łódź (pow. Łódź, woj. łódzkie)</v>
      </c>
      <c r="BF1064" s="98">
        <v>0</v>
      </c>
      <c r="BG1064" s="98">
        <f>IF(ISNUMBER(SEARCH('ankieta ESG'!$G$184,BH1064)),MAX($BG$3:BG1063)+1,0)</f>
        <v>1061</v>
      </c>
      <c r="BH1064" s="134" t="s">
        <v>5064</v>
      </c>
      <c r="BI1064" s="98">
        <v>0</v>
      </c>
      <c r="BJ1064" s="99" t="str">
        <f>IFERROR(VLOOKUP(ROWS($BH$4:BH1064),$BG$4:$BH$2337,2,0),"")</f>
        <v>Łódź (pow. Łódź, woj. łódzkie)</v>
      </c>
      <c r="BK1064" s="98">
        <v>0</v>
      </c>
      <c r="BL1064" s="98">
        <f>IF(ISNUMBER(SEARCH('ankieta ESG'!$G$185,BM1064)),MAX($BL$3:BL1063)+1,0)</f>
        <v>1061</v>
      </c>
      <c r="BM1064" s="134" t="s">
        <v>5064</v>
      </c>
      <c r="BN1064" s="98">
        <v>0</v>
      </c>
      <c r="BO1064" s="99" t="str">
        <f>IFERROR(VLOOKUP(ROWS($BM$4:BM1064),$BL$4:$BM$2337,2,0),"")</f>
        <v>Łódź (pow. Łódź, woj. łódzkie)</v>
      </c>
      <c r="BP1064" s="98">
        <v>0</v>
      </c>
      <c r="BQ1064" s="98">
        <f>IF(ISNUMBER(SEARCH('ankieta ESG'!$G$186,BR1064)),MAX($BQ$3:BQ1063)+1,0)</f>
        <v>1061</v>
      </c>
      <c r="BR1064" s="134" t="s">
        <v>5064</v>
      </c>
      <c r="BS1064" s="98">
        <v>0</v>
      </c>
      <c r="BT1064" s="99" t="str">
        <f>IFERROR(VLOOKUP(ROWS($BR$4:BR1064),$BQ$4:$BR$2337,2,0),"")</f>
        <v>Łódź (pow. Łódź, woj. łódzkie)</v>
      </c>
      <c r="BU1064" s="98">
        <v>0</v>
      </c>
      <c r="BV1064" s="98">
        <f>IF(ISNUMBER(SEARCH('ankieta ESG'!$G$187,BW1064)),MAX($BV$3:BV1063)+1,0)</f>
        <v>1061</v>
      </c>
      <c r="BW1064" s="134" t="s">
        <v>5064</v>
      </c>
      <c r="BX1064" s="98">
        <v>0</v>
      </c>
      <c r="BY1064" s="99" t="str">
        <f>IFERROR(VLOOKUP(ROWS($BW$4:BW1064),$BV$4:$BW$2337,2,0),"")</f>
        <v>Łódź (pow. Łódź, woj. łódzkie)</v>
      </c>
      <c r="BZ1064" s="98">
        <v>0</v>
      </c>
      <c r="CA1064" s="98">
        <f>IF(ISNUMBER(SEARCH('ankieta ESG'!$G$188,CB1064)),MAX($CA$3:CA1063)+1,0)</f>
        <v>1061</v>
      </c>
      <c r="CB1064" s="134" t="s">
        <v>5064</v>
      </c>
      <c r="CC1064" s="98">
        <v>0</v>
      </c>
      <c r="CD1064" s="99" t="str">
        <f>IFERROR(VLOOKUP(ROWS($CB$4:CB1064),$CA$4:$CB$2337,2,0),"")</f>
        <v>Łódź (pow. Łódź, woj. łódzkie)</v>
      </c>
      <c r="CE1064" s="98">
        <v>0</v>
      </c>
      <c r="CF1064" s="98">
        <f>IF(ISNUMBER(SEARCH('ankieta ESG'!$G$189,CG1064)),MAX($CF$3:CF1063)+1,0)</f>
        <v>1061</v>
      </c>
      <c r="CG1064" s="134" t="s">
        <v>5064</v>
      </c>
      <c r="CH1064" s="98">
        <v>0</v>
      </c>
      <c r="CI1064" s="99" t="str">
        <f>IFERROR(VLOOKUP(ROWS($CG$4:CG1064),$CF$4:$CG$2337,2,0),"")</f>
        <v>Łódź (pow. Łódź, woj. łódzkie)</v>
      </c>
      <c r="CJ1064" s="98">
        <v>0</v>
      </c>
    </row>
    <row r="1065" spans="2:88">
      <c r="B1065" s="98">
        <f>IF(ISNUMBER(SEARCH('ankieta ESG'!$E$11,C1065)),MAX(B$3:$B1064)+1,0)</f>
        <v>1062</v>
      </c>
      <c r="C1065" s="99" t="s">
        <v>1106</v>
      </c>
      <c r="D1065" s="98">
        <v>0</v>
      </c>
      <c r="E1065" s="99" t="str">
        <f>IFERROR(VLOOKUP(ROWS($C$4:C1065),$B$4:$C$1385,2,0),"")</f>
        <v>47.11.Z Sprzedaż detaliczna niewyspecjalizowana z przewagą żywności, napojów lub wyrobów tytoniowych (PKD 2025)</v>
      </c>
      <c r="F1065" s="98">
        <v>0</v>
      </c>
      <c r="AM1065" s="98">
        <f>IF(ISNUMBER(SEARCH('ankieta ESG'!$G$180,AN1065)),MAX(AM$3:$AM1064)+1,0)</f>
        <v>1062</v>
      </c>
      <c r="AN1065" s="134" t="s">
        <v>5065</v>
      </c>
      <c r="AO1065" s="98">
        <v>0</v>
      </c>
      <c r="AP1065" s="99" t="str">
        <f>IFERROR(VLOOKUP(ROWS($AN$4:AN1065),$AM$4:$AN$2337,2,0),"")</f>
        <v>Łubianka (pow. toruński, woj. kujawsko-pomorskie)</v>
      </c>
      <c r="AQ1065" s="98">
        <v>0</v>
      </c>
      <c r="AR1065" s="98">
        <f>IF(ISNUMBER(SEARCH('ankieta ESG'!$G$181,AS1065)),MAX($AR$3:AR1064)+1,0)</f>
        <v>1062</v>
      </c>
      <c r="AS1065" s="134" t="s">
        <v>5065</v>
      </c>
      <c r="AT1065" s="98">
        <v>0</v>
      </c>
      <c r="AU1065" s="99" t="str">
        <f>IFERROR(VLOOKUP(ROWS($AS$4:AS1065),$AR$4:$AS$2337,2,0),"")</f>
        <v>Łubianka (pow. toruński, woj. kujawsko-pomorskie)</v>
      </c>
      <c r="AV1065" s="98">
        <v>0</v>
      </c>
      <c r="AW1065" s="98">
        <f>IF(ISNUMBER(SEARCH('ankieta ESG'!$G$182,AX1065)),MAX($AW$3:AW1064)+1,0)</f>
        <v>1062</v>
      </c>
      <c r="AX1065" s="134" t="s">
        <v>5065</v>
      </c>
      <c r="AY1065" s="98">
        <v>0</v>
      </c>
      <c r="AZ1065" s="99" t="str">
        <f>IFERROR(VLOOKUP(ROWS($AX$4:AX1065),$AW$4:$AX$2337,2,0),"")</f>
        <v>Łubianka (pow. toruński, woj. kujawsko-pomorskie)</v>
      </c>
      <c r="BA1065" s="98">
        <v>0</v>
      </c>
      <c r="BB1065" s="98">
        <f>IF(ISNUMBER(SEARCH('ankieta ESG'!$G$183,BC1065)),MAX($BB$3:BB1064)+1,0)</f>
        <v>1062</v>
      </c>
      <c r="BC1065" s="134" t="s">
        <v>5065</v>
      </c>
      <c r="BD1065" s="98">
        <v>0</v>
      </c>
      <c r="BE1065" s="99" t="str">
        <f>IFERROR(VLOOKUP(ROWS($BC$4:BC1065),$BB$4:$BC$2337,2,0),"")</f>
        <v>Łubianka (pow. toruński, woj. kujawsko-pomorskie)</v>
      </c>
      <c r="BF1065" s="98">
        <v>0</v>
      </c>
      <c r="BG1065" s="98">
        <f>IF(ISNUMBER(SEARCH('ankieta ESG'!$G$184,BH1065)),MAX($BG$3:BG1064)+1,0)</f>
        <v>1062</v>
      </c>
      <c r="BH1065" s="134" t="s">
        <v>5065</v>
      </c>
      <c r="BI1065" s="98">
        <v>0</v>
      </c>
      <c r="BJ1065" s="99" t="str">
        <f>IFERROR(VLOOKUP(ROWS($BH$4:BH1065),$BG$4:$BH$2337,2,0),"")</f>
        <v>Łubianka (pow. toruński, woj. kujawsko-pomorskie)</v>
      </c>
      <c r="BK1065" s="98">
        <v>0</v>
      </c>
      <c r="BL1065" s="98">
        <f>IF(ISNUMBER(SEARCH('ankieta ESG'!$G$185,BM1065)),MAX($BL$3:BL1064)+1,0)</f>
        <v>1062</v>
      </c>
      <c r="BM1065" s="134" t="s">
        <v>5065</v>
      </c>
      <c r="BN1065" s="98">
        <v>0</v>
      </c>
      <c r="BO1065" s="99" t="str">
        <f>IFERROR(VLOOKUP(ROWS($BM$4:BM1065),$BL$4:$BM$2337,2,0),"")</f>
        <v>Łubianka (pow. toruński, woj. kujawsko-pomorskie)</v>
      </c>
      <c r="BP1065" s="98">
        <v>0</v>
      </c>
      <c r="BQ1065" s="98">
        <f>IF(ISNUMBER(SEARCH('ankieta ESG'!$G$186,BR1065)),MAX($BQ$3:BQ1064)+1,0)</f>
        <v>1062</v>
      </c>
      <c r="BR1065" s="134" t="s">
        <v>5065</v>
      </c>
      <c r="BS1065" s="98">
        <v>0</v>
      </c>
      <c r="BT1065" s="99" t="str">
        <f>IFERROR(VLOOKUP(ROWS($BR$4:BR1065),$BQ$4:$BR$2337,2,0),"")</f>
        <v>Łubianka (pow. toruński, woj. kujawsko-pomorskie)</v>
      </c>
      <c r="BU1065" s="98">
        <v>0</v>
      </c>
      <c r="BV1065" s="98">
        <f>IF(ISNUMBER(SEARCH('ankieta ESG'!$G$187,BW1065)),MAX($BV$3:BV1064)+1,0)</f>
        <v>1062</v>
      </c>
      <c r="BW1065" s="134" t="s">
        <v>5065</v>
      </c>
      <c r="BX1065" s="98">
        <v>0</v>
      </c>
      <c r="BY1065" s="99" t="str">
        <f>IFERROR(VLOOKUP(ROWS($BW$4:BW1065),$BV$4:$BW$2337,2,0),"")</f>
        <v>Łubianka (pow. toruński, woj. kujawsko-pomorskie)</v>
      </c>
      <c r="BZ1065" s="98">
        <v>0</v>
      </c>
      <c r="CA1065" s="98">
        <f>IF(ISNUMBER(SEARCH('ankieta ESG'!$G$188,CB1065)),MAX($CA$3:CA1064)+1,0)</f>
        <v>1062</v>
      </c>
      <c r="CB1065" s="134" t="s">
        <v>5065</v>
      </c>
      <c r="CC1065" s="98">
        <v>0</v>
      </c>
      <c r="CD1065" s="99" t="str">
        <f>IFERROR(VLOOKUP(ROWS($CB$4:CB1065),$CA$4:$CB$2337,2,0),"")</f>
        <v>Łubianka (pow. toruński, woj. kujawsko-pomorskie)</v>
      </c>
      <c r="CE1065" s="98">
        <v>0</v>
      </c>
      <c r="CF1065" s="98">
        <f>IF(ISNUMBER(SEARCH('ankieta ESG'!$G$189,CG1065)),MAX($CF$3:CF1064)+1,0)</f>
        <v>1062</v>
      </c>
      <c r="CG1065" s="134" t="s">
        <v>5065</v>
      </c>
      <c r="CH1065" s="98">
        <v>0</v>
      </c>
      <c r="CI1065" s="99" t="str">
        <f>IFERROR(VLOOKUP(ROWS($CG$4:CG1065),$CF$4:$CG$2337,2,0),"")</f>
        <v>Łubianka (pow. toruński, woj. kujawsko-pomorskie)</v>
      </c>
      <c r="CJ1065" s="98">
        <v>0</v>
      </c>
    </row>
    <row r="1066" spans="2:88">
      <c r="B1066" s="98">
        <f>IF(ISNUMBER(SEARCH('ankieta ESG'!$E$11,C1066)),MAX(B$3:$B1065)+1,0)</f>
        <v>1063</v>
      </c>
      <c r="C1066" s="99" t="s">
        <v>1107</v>
      </c>
      <c r="D1066" s="98">
        <v>0</v>
      </c>
      <c r="E1066" s="99" t="str">
        <f>IFERROR(VLOOKUP(ROWS($C$4:C1066),$B$4:$C$1385,2,0),"")</f>
        <v>47.12.Z Pozostała sprzedaż detaliczna niewyspecjalizowana (PKD 2025)</v>
      </c>
      <c r="F1066" s="98">
        <v>0</v>
      </c>
      <c r="AM1066" s="98">
        <f>IF(ISNUMBER(SEARCH('ankieta ESG'!$G$180,AN1066)),MAX(AM$3:$AM1065)+1,0)</f>
        <v>1063</v>
      </c>
      <c r="AN1066" s="134" t="s">
        <v>5066</v>
      </c>
      <c r="AO1066" s="98">
        <v>0</v>
      </c>
      <c r="AP1066" s="99" t="str">
        <f>IFERROR(VLOOKUP(ROWS($AN$4:AN1066),$AM$4:$AN$2337,2,0),"")</f>
        <v>Łubniany (pow. opolski, woj. opolskie)</v>
      </c>
      <c r="AQ1066" s="98">
        <v>0</v>
      </c>
      <c r="AR1066" s="98">
        <f>IF(ISNUMBER(SEARCH('ankieta ESG'!$G$181,AS1066)),MAX($AR$3:AR1065)+1,0)</f>
        <v>1063</v>
      </c>
      <c r="AS1066" s="134" t="s">
        <v>5066</v>
      </c>
      <c r="AT1066" s="98">
        <v>0</v>
      </c>
      <c r="AU1066" s="99" t="str">
        <f>IFERROR(VLOOKUP(ROWS($AS$4:AS1066),$AR$4:$AS$2337,2,0),"")</f>
        <v>Łubniany (pow. opolski, woj. opolskie)</v>
      </c>
      <c r="AV1066" s="98">
        <v>0</v>
      </c>
      <c r="AW1066" s="98">
        <f>IF(ISNUMBER(SEARCH('ankieta ESG'!$G$182,AX1066)),MAX($AW$3:AW1065)+1,0)</f>
        <v>1063</v>
      </c>
      <c r="AX1066" s="134" t="s">
        <v>5066</v>
      </c>
      <c r="AY1066" s="98">
        <v>0</v>
      </c>
      <c r="AZ1066" s="99" t="str">
        <f>IFERROR(VLOOKUP(ROWS($AX$4:AX1066),$AW$4:$AX$2337,2,0),"")</f>
        <v>Łubniany (pow. opolski, woj. opolskie)</v>
      </c>
      <c r="BA1066" s="98">
        <v>0</v>
      </c>
      <c r="BB1066" s="98">
        <f>IF(ISNUMBER(SEARCH('ankieta ESG'!$G$183,BC1066)),MAX($BB$3:BB1065)+1,0)</f>
        <v>1063</v>
      </c>
      <c r="BC1066" s="134" t="s">
        <v>5066</v>
      </c>
      <c r="BD1066" s="98">
        <v>0</v>
      </c>
      <c r="BE1066" s="99" t="str">
        <f>IFERROR(VLOOKUP(ROWS($BC$4:BC1066),$BB$4:$BC$2337,2,0),"")</f>
        <v>Łubniany (pow. opolski, woj. opolskie)</v>
      </c>
      <c r="BF1066" s="98">
        <v>0</v>
      </c>
      <c r="BG1066" s="98">
        <f>IF(ISNUMBER(SEARCH('ankieta ESG'!$G$184,BH1066)),MAX($BG$3:BG1065)+1,0)</f>
        <v>1063</v>
      </c>
      <c r="BH1066" s="134" t="s">
        <v>5066</v>
      </c>
      <c r="BI1066" s="98">
        <v>0</v>
      </c>
      <c r="BJ1066" s="99" t="str">
        <f>IFERROR(VLOOKUP(ROWS($BH$4:BH1066),$BG$4:$BH$2337,2,0),"")</f>
        <v>Łubniany (pow. opolski, woj. opolskie)</v>
      </c>
      <c r="BK1066" s="98">
        <v>0</v>
      </c>
      <c r="BL1066" s="98">
        <f>IF(ISNUMBER(SEARCH('ankieta ESG'!$G$185,BM1066)),MAX($BL$3:BL1065)+1,0)</f>
        <v>1063</v>
      </c>
      <c r="BM1066" s="134" t="s">
        <v>5066</v>
      </c>
      <c r="BN1066" s="98">
        <v>0</v>
      </c>
      <c r="BO1066" s="99" t="str">
        <f>IFERROR(VLOOKUP(ROWS($BM$4:BM1066),$BL$4:$BM$2337,2,0),"")</f>
        <v>Łubniany (pow. opolski, woj. opolskie)</v>
      </c>
      <c r="BP1066" s="98">
        <v>0</v>
      </c>
      <c r="BQ1066" s="98">
        <f>IF(ISNUMBER(SEARCH('ankieta ESG'!$G$186,BR1066)),MAX($BQ$3:BQ1065)+1,0)</f>
        <v>1063</v>
      </c>
      <c r="BR1066" s="134" t="s">
        <v>5066</v>
      </c>
      <c r="BS1066" s="98">
        <v>0</v>
      </c>
      <c r="BT1066" s="99" t="str">
        <f>IFERROR(VLOOKUP(ROWS($BR$4:BR1066),$BQ$4:$BR$2337,2,0),"")</f>
        <v>Łubniany (pow. opolski, woj. opolskie)</v>
      </c>
      <c r="BU1066" s="98">
        <v>0</v>
      </c>
      <c r="BV1066" s="98">
        <f>IF(ISNUMBER(SEARCH('ankieta ESG'!$G$187,BW1066)),MAX($BV$3:BV1065)+1,0)</f>
        <v>1063</v>
      </c>
      <c r="BW1066" s="134" t="s">
        <v>5066</v>
      </c>
      <c r="BX1066" s="98">
        <v>0</v>
      </c>
      <c r="BY1066" s="99" t="str">
        <f>IFERROR(VLOOKUP(ROWS($BW$4:BW1066),$BV$4:$BW$2337,2,0),"")</f>
        <v>Łubniany (pow. opolski, woj. opolskie)</v>
      </c>
      <c r="BZ1066" s="98">
        <v>0</v>
      </c>
      <c r="CA1066" s="98">
        <f>IF(ISNUMBER(SEARCH('ankieta ESG'!$G$188,CB1066)),MAX($CA$3:CA1065)+1,0)</f>
        <v>1063</v>
      </c>
      <c r="CB1066" s="134" t="s">
        <v>5066</v>
      </c>
      <c r="CC1066" s="98">
        <v>0</v>
      </c>
      <c r="CD1066" s="99" t="str">
        <f>IFERROR(VLOOKUP(ROWS($CB$4:CB1066),$CA$4:$CB$2337,2,0),"")</f>
        <v>Łubniany (pow. opolski, woj. opolskie)</v>
      </c>
      <c r="CE1066" s="98">
        <v>0</v>
      </c>
      <c r="CF1066" s="98">
        <f>IF(ISNUMBER(SEARCH('ankieta ESG'!$G$189,CG1066)),MAX($CF$3:CF1065)+1,0)</f>
        <v>1063</v>
      </c>
      <c r="CG1066" s="134" t="s">
        <v>5066</v>
      </c>
      <c r="CH1066" s="98">
        <v>0</v>
      </c>
      <c r="CI1066" s="99" t="str">
        <f>IFERROR(VLOOKUP(ROWS($CG$4:CG1066),$CF$4:$CG$2337,2,0),"")</f>
        <v>Łubniany (pow. opolski, woj. opolskie)</v>
      </c>
      <c r="CJ1066" s="98">
        <v>0</v>
      </c>
    </row>
    <row r="1067" spans="2:88">
      <c r="B1067" s="98">
        <f>IF(ISNUMBER(SEARCH('ankieta ESG'!$E$11,C1067)),MAX(B$3:$B1066)+1,0)</f>
        <v>1064</v>
      </c>
      <c r="C1067" s="99" t="s">
        <v>1108</v>
      </c>
      <c r="D1067" s="98">
        <v>0</v>
      </c>
      <c r="E1067" s="99" t="str">
        <f>IFERROR(VLOOKUP(ROWS($C$4:C1067),$B$4:$C$1385,2,0),"")</f>
        <v>47.21.Z Sprzedaż detaliczna owoców i warzyw (PKD 2025)</v>
      </c>
      <c r="F1067" s="98">
        <v>0</v>
      </c>
      <c r="AM1067" s="98">
        <f>IF(ISNUMBER(SEARCH('ankieta ESG'!$G$180,AN1067)),MAX(AM$3:$AM1066)+1,0)</f>
        <v>1064</v>
      </c>
      <c r="AN1067" s="134" t="s">
        <v>5067</v>
      </c>
      <c r="AO1067" s="98">
        <v>0</v>
      </c>
      <c r="AP1067" s="99" t="str">
        <f>IFERROR(VLOOKUP(ROWS($AN$4:AN1067),$AM$4:$AN$2337,2,0),"")</f>
        <v>Łubnice (pow. staszowski, woj. świętokrzyskie)</v>
      </c>
      <c r="AQ1067" s="98">
        <v>0</v>
      </c>
      <c r="AR1067" s="98">
        <f>IF(ISNUMBER(SEARCH('ankieta ESG'!$G$181,AS1067)),MAX($AR$3:AR1066)+1,0)</f>
        <v>1064</v>
      </c>
      <c r="AS1067" s="134" t="s">
        <v>5067</v>
      </c>
      <c r="AT1067" s="98">
        <v>0</v>
      </c>
      <c r="AU1067" s="99" t="str">
        <f>IFERROR(VLOOKUP(ROWS($AS$4:AS1067),$AR$4:$AS$2337,2,0),"")</f>
        <v>Łubnice (pow. staszowski, woj. świętokrzyskie)</v>
      </c>
      <c r="AV1067" s="98">
        <v>0</v>
      </c>
      <c r="AW1067" s="98">
        <f>IF(ISNUMBER(SEARCH('ankieta ESG'!$G$182,AX1067)),MAX($AW$3:AW1066)+1,0)</f>
        <v>1064</v>
      </c>
      <c r="AX1067" s="134" t="s">
        <v>5067</v>
      </c>
      <c r="AY1067" s="98">
        <v>0</v>
      </c>
      <c r="AZ1067" s="99" t="str">
        <f>IFERROR(VLOOKUP(ROWS($AX$4:AX1067),$AW$4:$AX$2337,2,0),"")</f>
        <v>Łubnice (pow. staszowski, woj. świętokrzyskie)</v>
      </c>
      <c r="BA1067" s="98">
        <v>0</v>
      </c>
      <c r="BB1067" s="98">
        <f>IF(ISNUMBER(SEARCH('ankieta ESG'!$G$183,BC1067)),MAX($BB$3:BB1066)+1,0)</f>
        <v>1064</v>
      </c>
      <c r="BC1067" s="134" t="s">
        <v>5067</v>
      </c>
      <c r="BD1067" s="98">
        <v>0</v>
      </c>
      <c r="BE1067" s="99" t="str">
        <f>IFERROR(VLOOKUP(ROWS($BC$4:BC1067),$BB$4:$BC$2337,2,0),"")</f>
        <v>Łubnice (pow. staszowski, woj. świętokrzyskie)</v>
      </c>
      <c r="BF1067" s="98">
        <v>0</v>
      </c>
      <c r="BG1067" s="98">
        <f>IF(ISNUMBER(SEARCH('ankieta ESG'!$G$184,BH1067)),MAX($BG$3:BG1066)+1,0)</f>
        <v>1064</v>
      </c>
      <c r="BH1067" s="134" t="s">
        <v>5067</v>
      </c>
      <c r="BI1067" s="98">
        <v>0</v>
      </c>
      <c r="BJ1067" s="99" t="str">
        <f>IFERROR(VLOOKUP(ROWS($BH$4:BH1067),$BG$4:$BH$2337,2,0),"")</f>
        <v>Łubnice (pow. staszowski, woj. świętokrzyskie)</v>
      </c>
      <c r="BK1067" s="98">
        <v>0</v>
      </c>
      <c r="BL1067" s="98">
        <f>IF(ISNUMBER(SEARCH('ankieta ESG'!$G$185,BM1067)),MAX($BL$3:BL1066)+1,0)</f>
        <v>1064</v>
      </c>
      <c r="BM1067" s="134" t="s">
        <v>5067</v>
      </c>
      <c r="BN1067" s="98">
        <v>0</v>
      </c>
      <c r="BO1067" s="99" t="str">
        <f>IFERROR(VLOOKUP(ROWS($BM$4:BM1067),$BL$4:$BM$2337,2,0),"")</f>
        <v>Łubnice (pow. staszowski, woj. świętokrzyskie)</v>
      </c>
      <c r="BP1067" s="98">
        <v>0</v>
      </c>
      <c r="BQ1067" s="98">
        <f>IF(ISNUMBER(SEARCH('ankieta ESG'!$G$186,BR1067)),MAX($BQ$3:BQ1066)+1,0)</f>
        <v>1064</v>
      </c>
      <c r="BR1067" s="134" t="s">
        <v>5067</v>
      </c>
      <c r="BS1067" s="98">
        <v>0</v>
      </c>
      <c r="BT1067" s="99" t="str">
        <f>IFERROR(VLOOKUP(ROWS($BR$4:BR1067),$BQ$4:$BR$2337,2,0),"")</f>
        <v>Łubnice (pow. staszowski, woj. świętokrzyskie)</v>
      </c>
      <c r="BU1067" s="98">
        <v>0</v>
      </c>
      <c r="BV1067" s="98">
        <f>IF(ISNUMBER(SEARCH('ankieta ESG'!$G$187,BW1067)),MAX($BV$3:BV1066)+1,0)</f>
        <v>1064</v>
      </c>
      <c r="BW1067" s="134" t="s">
        <v>5067</v>
      </c>
      <c r="BX1067" s="98">
        <v>0</v>
      </c>
      <c r="BY1067" s="99" t="str">
        <f>IFERROR(VLOOKUP(ROWS($BW$4:BW1067),$BV$4:$BW$2337,2,0),"")</f>
        <v>Łubnice (pow. staszowski, woj. świętokrzyskie)</v>
      </c>
      <c r="BZ1067" s="98">
        <v>0</v>
      </c>
      <c r="CA1067" s="98">
        <f>IF(ISNUMBER(SEARCH('ankieta ESG'!$G$188,CB1067)),MAX($CA$3:CA1066)+1,0)</f>
        <v>1064</v>
      </c>
      <c r="CB1067" s="134" t="s">
        <v>5067</v>
      </c>
      <c r="CC1067" s="98">
        <v>0</v>
      </c>
      <c r="CD1067" s="99" t="str">
        <f>IFERROR(VLOOKUP(ROWS($CB$4:CB1067),$CA$4:$CB$2337,2,0),"")</f>
        <v>Łubnice (pow. staszowski, woj. świętokrzyskie)</v>
      </c>
      <c r="CE1067" s="98">
        <v>0</v>
      </c>
      <c r="CF1067" s="98">
        <f>IF(ISNUMBER(SEARCH('ankieta ESG'!$G$189,CG1067)),MAX($CF$3:CF1066)+1,0)</f>
        <v>1064</v>
      </c>
      <c r="CG1067" s="134" t="s">
        <v>5067</v>
      </c>
      <c r="CH1067" s="98">
        <v>0</v>
      </c>
      <c r="CI1067" s="99" t="str">
        <f>IFERROR(VLOOKUP(ROWS($CG$4:CG1067),$CF$4:$CG$2337,2,0),"")</f>
        <v>Łubnice (pow. staszowski, woj. świętokrzyskie)</v>
      </c>
      <c r="CJ1067" s="98">
        <v>0</v>
      </c>
    </row>
    <row r="1068" spans="2:88">
      <c r="B1068" s="98">
        <f>IF(ISNUMBER(SEARCH('ankieta ESG'!$E$11,C1068)),MAX(B$3:$B1067)+1,0)</f>
        <v>1065</v>
      </c>
      <c r="C1068" s="99" t="s">
        <v>1109</v>
      </c>
      <c r="D1068" s="98">
        <v>0</v>
      </c>
      <c r="E1068" s="99" t="str">
        <f>IFERROR(VLOOKUP(ROWS($C$4:C1068),$B$4:$C$1385,2,0),"")</f>
        <v>47.22.Z Sprzedaż detaliczna mięsa i wyrobów z mięsa (PKD 2025)</v>
      </c>
      <c r="F1068" s="98">
        <v>0</v>
      </c>
      <c r="AM1068" s="98">
        <f>IF(ISNUMBER(SEARCH('ankieta ESG'!$G$180,AN1068)),MAX(AM$3:$AM1067)+1,0)</f>
        <v>1065</v>
      </c>
      <c r="AN1068" s="134" t="s">
        <v>5068</v>
      </c>
      <c r="AO1068" s="98">
        <v>0</v>
      </c>
      <c r="AP1068" s="99" t="str">
        <f>IFERROR(VLOOKUP(ROWS($AN$4:AN1068),$AM$4:$AN$2337,2,0),"")</f>
        <v>Łubnice (pow. wieruszowski, woj. łódzkie)</v>
      </c>
      <c r="AQ1068" s="98">
        <v>0</v>
      </c>
      <c r="AR1068" s="98">
        <f>IF(ISNUMBER(SEARCH('ankieta ESG'!$G$181,AS1068)),MAX($AR$3:AR1067)+1,0)</f>
        <v>1065</v>
      </c>
      <c r="AS1068" s="134" t="s">
        <v>5068</v>
      </c>
      <c r="AT1068" s="98">
        <v>0</v>
      </c>
      <c r="AU1068" s="99" t="str">
        <f>IFERROR(VLOOKUP(ROWS($AS$4:AS1068),$AR$4:$AS$2337,2,0),"")</f>
        <v>Łubnice (pow. wieruszowski, woj. łódzkie)</v>
      </c>
      <c r="AV1068" s="98">
        <v>0</v>
      </c>
      <c r="AW1068" s="98">
        <f>IF(ISNUMBER(SEARCH('ankieta ESG'!$G$182,AX1068)),MAX($AW$3:AW1067)+1,0)</f>
        <v>1065</v>
      </c>
      <c r="AX1068" s="134" t="s">
        <v>5068</v>
      </c>
      <c r="AY1068" s="98">
        <v>0</v>
      </c>
      <c r="AZ1068" s="99" t="str">
        <f>IFERROR(VLOOKUP(ROWS($AX$4:AX1068),$AW$4:$AX$2337,2,0),"")</f>
        <v>Łubnice (pow. wieruszowski, woj. łódzkie)</v>
      </c>
      <c r="BA1068" s="98">
        <v>0</v>
      </c>
      <c r="BB1068" s="98">
        <f>IF(ISNUMBER(SEARCH('ankieta ESG'!$G$183,BC1068)),MAX($BB$3:BB1067)+1,0)</f>
        <v>1065</v>
      </c>
      <c r="BC1068" s="134" t="s">
        <v>5068</v>
      </c>
      <c r="BD1068" s="98">
        <v>0</v>
      </c>
      <c r="BE1068" s="99" t="str">
        <f>IFERROR(VLOOKUP(ROWS($BC$4:BC1068),$BB$4:$BC$2337,2,0),"")</f>
        <v>Łubnice (pow. wieruszowski, woj. łódzkie)</v>
      </c>
      <c r="BF1068" s="98">
        <v>0</v>
      </c>
      <c r="BG1068" s="98">
        <f>IF(ISNUMBER(SEARCH('ankieta ESG'!$G$184,BH1068)),MAX($BG$3:BG1067)+1,0)</f>
        <v>1065</v>
      </c>
      <c r="BH1068" s="134" t="s">
        <v>5068</v>
      </c>
      <c r="BI1068" s="98">
        <v>0</v>
      </c>
      <c r="BJ1068" s="99" t="str">
        <f>IFERROR(VLOOKUP(ROWS($BH$4:BH1068),$BG$4:$BH$2337,2,0),"")</f>
        <v>Łubnice (pow. wieruszowski, woj. łódzkie)</v>
      </c>
      <c r="BK1068" s="98">
        <v>0</v>
      </c>
      <c r="BL1068" s="98">
        <f>IF(ISNUMBER(SEARCH('ankieta ESG'!$G$185,BM1068)),MAX($BL$3:BL1067)+1,0)</f>
        <v>1065</v>
      </c>
      <c r="BM1068" s="134" t="s">
        <v>5068</v>
      </c>
      <c r="BN1068" s="98">
        <v>0</v>
      </c>
      <c r="BO1068" s="99" t="str">
        <f>IFERROR(VLOOKUP(ROWS($BM$4:BM1068),$BL$4:$BM$2337,2,0),"")</f>
        <v>Łubnice (pow. wieruszowski, woj. łódzkie)</v>
      </c>
      <c r="BP1068" s="98">
        <v>0</v>
      </c>
      <c r="BQ1068" s="98">
        <f>IF(ISNUMBER(SEARCH('ankieta ESG'!$G$186,BR1068)),MAX($BQ$3:BQ1067)+1,0)</f>
        <v>1065</v>
      </c>
      <c r="BR1068" s="134" t="s">
        <v>5068</v>
      </c>
      <c r="BS1068" s="98">
        <v>0</v>
      </c>
      <c r="BT1068" s="99" t="str">
        <f>IFERROR(VLOOKUP(ROWS($BR$4:BR1068),$BQ$4:$BR$2337,2,0),"")</f>
        <v>Łubnice (pow. wieruszowski, woj. łódzkie)</v>
      </c>
      <c r="BU1068" s="98">
        <v>0</v>
      </c>
      <c r="BV1068" s="98">
        <f>IF(ISNUMBER(SEARCH('ankieta ESG'!$G$187,BW1068)),MAX($BV$3:BV1067)+1,0)</f>
        <v>1065</v>
      </c>
      <c r="BW1068" s="134" t="s">
        <v>5068</v>
      </c>
      <c r="BX1068" s="98">
        <v>0</v>
      </c>
      <c r="BY1068" s="99" t="str">
        <f>IFERROR(VLOOKUP(ROWS($BW$4:BW1068),$BV$4:$BW$2337,2,0),"")</f>
        <v>Łubnice (pow. wieruszowski, woj. łódzkie)</v>
      </c>
      <c r="BZ1068" s="98">
        <v>0</v>
      </c>
      <c r="CA1068" s="98">
        <f>IF(ISNUMBER(SEARCH('ankieta ESG'!$G$188,CB1068)),MAX($CA$3:CA1067)+1,0)</f>
        <v>1065</v>
      </c>
      <c r="CB1068" s="134" t="s">
        <v>5068</v>
      </c>
      <c r="CC1068" s="98">
        <v>0</v>
      </c>
      <c r="CD1068" s="99" t="str">
        <f>IFERROR(VLOOKUP(ROWS($CB$4:CB1068),$CA$4:$CB$2337,2,0),"")</f>
        <v>Łubnice (pow. wieruszowski, woj. łódzkie)</v>
      </c>
      <c r="CE1068" s="98">
        <v>0</v>
      </c>
      <c r="CF1068" s="98">
        <f>IF(ISNUMBER(SEARCH('ankieta ESG'!$G$189,CG1068)),MAX($CF$3:CF1067)+1,0)</f>
        <v>1065</v>
      </c>
      <c r="CG1068" s="134" t="s">
        <v>5068</v>
      </c>
      <c r="CH1068" s="98">
        <v>0</v>
      </c>
      <c r="CI1068" s="99" t="str">
        <f>IFERROR(VLOOKUP(ROWS($CG$4:CG1068),$CF$4:$CG$2337,2,0),"")</f>
        <v>Łubnice (pow. wieruszowski, woj. łódzkie)</v>
      </c>
      <c r="CJ1068" s="98">
        <v>0</v>
      </c>
    </row>
    <row r="1069" spans="2:88">
      <c r="B1069" s="98">
        <f>IF(ISNUMBER(SEARCH('ankieta ESG'!$E$11,C1069)),MAX(B$3:$B1068)+1,0)</f>
        <v>1066</v>
      </c>
      <c r="C1069" s="99" t="s">
        <v>1110</v>
      </c>
      <c r="D1069" s="98">
        <v>0</v>
      </c>
      <c r="E1069" s="99" t="str">
        <f>IFERROR(VLOOKUP(ROWS($C$4:C1069),$B$4:$C$1385,2,0),"")</f>
        <v>47.23.Z Sprzedaż detaliczna ryb, skorupiaków i mięczaków (PKD 2025)</v>
      </c>
      <c r="F1069" s="98">
        <v>0</v>
      </c>
      <c r="AM1069" s="98">
        <f>IF(ISNUMBER(SEARCH('ankieta ESG'!$G$180,AN1069)),MAX(AM$3:$AM1068)+1,0)</f>
        <v>1066</v>
      </c>
      <c r="AN1069" s="134" t="s">
        <v>5069</v>
      </c>
      <c r="AO1069" s="98">
        <v>0</v>
      </c>
      <c r="AP1069" s="99" t="str">
        <f>IFERROR(VLOOKUP(ROWS($AN$4:AN1069),$AM$4:$AN$2337,2,0),"")</f>
        <v>Łubowo (pow. gnieźnieński, woj. wielkopolskie)</v>
      </c>
      <c r="AQ1069" s="98">
        <v>0</v>
      </c>
      <c r="AR1069" s="98">
        <f>IF(ISNUMBER(SEARCH('ankieta ESG'!$G$181,AS1069)),MAX($AR$3:AR1068)+1,0)</f>
        <v>1066</v>
      </c>
      <c r="AS1069" s="134" t="s">
        <v>5069</v>
      </c>
      <c r="AT1069" s="98">
        <v>0</v>
      </c>
      <c r="AU1069" s="99" t="str">
        <f>IFERROR(VLOOKUP(ROWS($AS$4:AS1069),$AR$4:$AS$2337,2,0),"")</f>
        <v>Łubowo (pow. gnieźnieński, woj. wielkopolskie)</v>
      </c>
      <c r="AV1069" s="98">
        <v>0</v>
      </c>
      <c r="AW1069" s="98">
        <f>IF(ISNUMBER(SEARCH('ankieta ESG'!$G$182,AX1069)),MAX($AW$3:AW1068)+1,0)</f>
        <v>1066</v>
      </c>
      <c r="AX1069" s="134" t="s">
        <v>5069</v>
      </c>
      <c r="AY1069" s="98">
        <v>0</v>
      </c>
      <c r="AZ1069" s="99" t="str">
        <f>IFERROR(VLOOKUP(ROWS($AX$4:AX1069),$AW$4:$AX$2337,2,0),"")</f>
        <v>Łubowo (pow. gnieźnieński, woj. wielkopolskie)</v>
      </c>
      <c r="BA1069" s="98">
        <v>0</v>
      </c>
      <c r="BB1069" s="98">
        <f>IF(ISNUMBER(SEARCH('ankieta ESG'!$G$183,BC1069)),MAX($BB$3:BB1068)+1,0)</f>
        <v>1066</v>
      </c>
      <c r="BC1069" s="134" t="s">
        <v>5069</v>
      </c>
      <c r="BD1069" s="98">
        <v>0</v>
      </c>
      <c r="BE1069" s="99" t="str">
        <f>IFERROR(VLOOKUP(ROWS($BC$4:BC1069),$BB$4:$BC$2337,2,0),"")</f>
        <v>Łubowo (pow. gnieźnieński, woj. wielkopolskie)</v>
      </c>
      <c r="BF1069" s="98">
        <v>0</v>
      </c>
      <c r="BG1069" s="98">
        <f>IF(ISNUMBER(SEARCH('ankieta ESG'!$G$184,BH1069)),MAX($BG$3:BG1068)+1,0)</f>
        <v>1066</v>
      </c>
      <c r="BH1069" s="134" t="s">
        <v>5069</v>
      </c>
      <c r="BI1069" s="98">
        <v>0</v>
      </c>
      <c r="BJ1069" s="99" t="str">
        <f>IFERROR(VLOOKUP(ROWS($BH$4:BH1069),$BG$4:$BH$2337,2,0),"")</f>
        <v>Łubowo (pow. gnieźnieński, woj. wielkopolskie)</v>
      </c>
      <c r="BK1069" s="98">
        <v>0</v>
      </c>
      <c r="BL1069" s="98">
        <f>IF(ISNUMBER(SEARCH('ankieta ESG'!$G$185,BM1069)),MAX($BL$3:BL1068)+1,0)</f>
        <v>1066</v>
      </c>
      <c r="BM1069" s="134" t="s">
        <v>5069</v>
      </c>
      <c r="BN1069" s="98">
        <v>0</v>
      </c>
      <c r="BO1069" s="99" t="str">
        <f>IFERROR(VLOOKUP(ROWS($BM$4:BM1069),$BL$4:$BM$2337,2,0),"")</f>
        <v>Łubowo (pow. gnieźnieński, woj. wielkopolskie)</v>
      </c>
      <c r="BP1069" s="98">
        <v>0</v>
      </c>
      <c r="BQ1069" s="98">
        <f>IF(ISNUMBER(SEARCH('ankieta ESG'!$G$186,BR1069)),MAX($BQ$3:BQ1068)+1,0)</f>
        <v>1066</v>
      </c>
      <c r="BR1069" s="134" t="s">
        <v>5069</v>
      </c>
      <c r="BS1069" s="98">
        <v>0</v>
      </c>
      <c r="BT1069" s="99" t="str">
        <f>IFERROR(VLOOKUP(ROWS($BR$4:BR1069),$BQ$4:$BR$2337,2,0),"")</f>
        <v>Łubowo (pow. gnieźnieński, woj. wielkopolskie)</v>
      </c>
      <c r="BU1069" s="98">
        <v>0</v>
      </c>
      <c r="BV1069" s="98">
        <f>IF(ISNUMBER(SEARCH('ankieta ESG'!$G$187,BW1069)),MAX($BV$3:BV1068)+1,0)</f>
        <v>1066</v>
      </c>
      <c r="BW1069" s="134" t="s">
        <v>5069</v>
      </c>
      <c r="BX1069" s="98">
        <v>0</v>
      </c>
      <c r="BY1069" s="99" t="str">
        <f>IFERROR(VLOOKUP(ROWS($BW$4:BW1069),$BV$4:$BW$2337,2,0),"")</f>
        <v>Łubowo (pow. gnieźnieński, woj. wielkopolskie)</v>
      </c>
      <c r="BZ1069" s="98">
        <v>0</v>
      </c>
      <c r="CA1069" s="98">
        <f>IF(ISNUMBER(SEARCH('ankieta ESG'!$G$188,CB1069)),MAX($CA$3:CA1068)+1,0)</f>
        <v>1066</v>
      </c>
      <c r="CB1069" s="134" t="s">
        <v>5069</v>
      </c>
      <c r="CC1069" s="98">
        <v>0</v>
      </c>
      <c r="CD1069" s="99" t="str">
        <f>IFERROR(VLOOKUP(ROWS($CB$4:CB1069),$CA$4:$CB$2337,2,0),"")</f>
        <v>Łubowo (pow. gnieźnieński, woj. wielkopolskie)</v>
      </c>
      <c r="CE1069" s="98">
        <v>0</v>
      </c>
      <c r="CF1069" s="98">
        <f>IF(ISNUMBER(SEARCH('ankieta ESG'!$G$189,CG1069)),MAX($CF$3:CF1068)+1,0)</f>
        <v>1066</v>
      </c>
      <c r="CG1069" s="134" t="s">
        <v>5069</v>
      </c>
      <c r="CH1069" s="98">
        <v>0</v>
      </c>
      <c r="CI1069" s="99" t="str">
        <f>IFERROR(VLOOKUP(ROWS($CG$4:CG1069),$CF$4:$CG$2337,2,0),"")</f>
        <v>Łubowo (pow. gnieźnieński, woj. wielkopolskie)</v>
      </c>
      <c r="CJ1069" s="98">
        <v>0</v>
      </c>
    </row>
    <row r="1070" spans="2:88">
      <c r="B1070" s="98">
        <f>IF(ISNUMBER(SEARCH('ankieta ESG'!$E$11,C1070)),MAX(B$3:$B1069)+1,0)</f>
        <v>1067</v>
      </c>
      <c r="C1070" s="99" t="s">
        <v>1111</v>
      </c>
      <c r="D1070" s="98">
        <v>0</v>
      </c>
      <c r="E1070" s="99" t="str">
        <f>IFERROR(VLOOKUP(ROWS($C$4:C1070),$B$4:$C$1385,2,0),"")</f>
        <v>47.24.Z Sprzedaż detaliczna pieczywa, ciast, wyrobów ciastkarskich i cukierniczych (PKD 2025)</v>
      </c>
      <c r="F1070" s="98">
        <v>0</v>
      </c>
      <c r="AM1070" s="98">
        <f>IF(ISNUMBER(SEARCH('ankieta ESG'!$G$180,AN1070)),MAX(AM$3:$AM1069)+1,0)</f>
        <v>1067</v>
      </c>
      <c r="AN1070" s="134" t="s">
        <v>5070</v>
      </c>
      <c r="AO1070" s="98">
        <v>0</v>
      </c>
      <c r="AP1070" s="99" t="str">
        <f>IFERROR(VLOOKUP(ROWS($AN$4:AN1070),$AM$4:$AN$2337,2,0),"")</f>
        <v>Łukowa (pow. biłgorajski, woj. lubelskie)</v>
      </c>
      <c r="AQ1070" s="98">
        <v>0</v>
      </c>
      <c r="AR1070" s="98">
        <f>IF(ISNUMBER(SEARCH('ankieta ESG'!$G$181,AS1070)),MAX($AR$3:AR1069)+1,0)</f>
        <v>1067</v>
      </c>
      <c r="AS1070" s="134" t="s">
        <v>5070</v>
      </c>
      <c r="AT1070" s="98">
        <v>0</v>
      </c>
      <c r="AU1070" s="99" t="str">
        <f>IFERROR(VLOOKUP(ROWS($AS$4:AS1070),$AR$4:$AS$2337,2,0),"")</f>
        <v>Łukowa (pow. biłgorajski, woj. lubelskie)</v>
      </c>
      <c r="AV1070" s="98">
        <v>0</v>
      </c>
      <c r="AW1070" s="98">
        <f>IF(ISNUMBER(SEARCH('ankieta ESG'!$G$182,AX1070)),MAX($AW$3:AW1069)+1,0)</f>
        <v>1067</v>
      </c>
      <c r="AX1070" s="134" t="s">
        <v>5070</v>
      </c>
      <c r="AY1070" s="98">
        <v>0</v>
      </c>
      <c r="AZ1070" s="99" t="str">
        <f>IFERROR(VLOOKUP(ROWS($AX$4:AX1070),$AW$4:$AX$2337,2,0),"")</f>
        <v>Łukowa (pow. biłgorajski, woj. lubelskie)</v>
      </c>
      <c r="BA1070" s="98">
        <v>0</v>
      </c>
      <c r="BB1070" s="98">
        <f>IF(ISNUMBER(SEARCH('ankieta ESG'!$G$183,BC1070)),MAX($BB$3:BB1069)+1,0)</f>
        <v>1067</v>
      </c>
      <c r="BC1070" s="134" t="s">
        <v>5070</v>
      </c>
      <c r="BD1070" s="98">
        <v>0</v>
      </c>
      <c r="BE1070" s="99" t="str">
        <f>IFERROR(VLOOKUP(ROWS($BC$4:BC1070),$BB$4:$BC$2337,2,0),"")</f>
        <v>Łukowa (pow. biłgorajski, woj. lubelskie)</v>
      </c>
      <c r="BF1070" s="98">
        <v>0</v>
      </c>
      <c r="BG1070" s="98">
        <f>IF(ISNUMBER(SEARCH('ankieta ESG'!$G$184,BH1070)),MAX($BG$3:BG1069)+1,0)</f>
        <v>1067</v>
      </c>
      <c r="BH1070" s="134" t="s">
        <v>5070</v>
      </c>
      <c r="BI1070" s="98">
        <v>0</v>
      </c>
      <c r="BJ1070" s="99" t="str">
        <f>IFERROR(VLOOKUP(ROWS($BH$4:BH1070),$BG$4:$BH$2337,2,0),"")</f>
        <v>Łukowa (pow. biłgorajski, woj. lubelskie)</v>
      </c>
      <c r="BK1070" s="98">
        <v>0</v>
      </c>
      <c r="BL1070" s="98">
        <f>IF(ISNUMBER(SEARCH('ankieta ESG'!$G$185,BM1070)),MAX($BL$3:BL1069)+1,0)</f>
        <v>1067</v>
      </c>
      <c r="BM1070" s="134" t="s">
        <v>5070</v>
      </c>
      <c r="BN1070" s="98">
        <v>0</v>
      </c>
      <c r="BO1070" s="99" t="str">
        <f>IFERROR(VLOOKUP(ROWS($BM$4:BM1070),$BL$4:$BM$2337,2,0),"")</f>
        <v>Łukowa (pow. biłgorajski, woj. lubelskie)</v>
      </c>
      <c r="BP1070" s="98">
        <v>0</v>
      </c>
      <c r="BQ1070" s="98">
        <f>IF(ISNUMBER(SEARCH('ankieta ESG'!$G$186,BR1070)),MAX($BQ$3:BQ1069)+1,0)</f>
        <v>1067</v>
      </c>
      <c r="BR1070" s="134" t="s">
        <v>5070</v>
      </c>
      <c r="BS1070" s="98">
        <v>0</v>
      </c>
      <c r="BT1070" s="99" t="str">
        <f>IFERROR(VLOOKUP(ROWS($BR$4:BR1070),$BQ$4:$BR$2337,2,0),"")</f>
        <v>Łukowa (pow. biłgorajski, woj. lubelskie)</v>
      </c>
      <c r="BU1070" s="98">
        <v>0</v>
      </c>
      <c r="BV1070" s="98">
        <f>IF(ISNUMBER(SEARCH('ankieta ESG'!$G$187,BW1070)),MAX($BV$3:BV1069)+1,0)</f>
        <v>1067</v>
      </c>
      <c r="BW1070" s="134" t="s">
        <v>5070</v>
      </c>
      <c r="BX1070" s="98">
        <v>0</v>
      </c>
      <c r="BY1070" s="99" t="str">
        <f>IFERROR(VLOOKUP(ROWS($BW$4:BW1070),$BV$4:$BW$2337,2,0),"")</f>
        <v>Łukowa (pow. biłgorajski, woj. lubelskie)</v>
      </c>
      <c r="BZ1070" s="98">
        <v>0</v>
      </c>
      <c r="CA1070" s="98">
        <f>IF(ISNUMBER(SEARCH('ankieta ESG'!$G$188,CB1070)),MAX($CA$3:CA1069)+1,0)</f>
        <v>1067</v>
      </c>
      <c r="CB1070" s="134" t="s">
        <v>5070</v>
      </c>
      <c r="CC1070" s="98">
        <v>0</v>
      </c>
      <c r="CD1070" s="99" t="str">
        <f>IFERROR(VLOOKUP(ROWS($CB$4:CB1070),$CA$4:$CB$2337,2,0),"")</f>
        <v>Łukowa (pow. biłgorajski, woj. lubelskie)</v>
      </c>
      <c r="CE1070" s="98">
        <v>0</v>
      </c>
      <c r="CF1070" s="98">
        <f>IF(ISNUMBER(SEARCH('ankieta ESG'!$G$189,CG1070)),MAX($CF$3:CF1069)+1,0)</f>
        <v>1067</v>
      </c>
      <c r="CG1070" s="134" t="s">
        <v>5070</v>
      </c>
      <c r="CH1070" s="98">
        <v>0</v>
      </c>
      <c r="CI1070" s="99" t="str">
        <f>IFERROR(VLOOKUP(ROWS($CG$4:CG1070),$CF$4:$CG$2337,2,0),"")</f>
        <v>Łukowa (pow. biłgorajski, woj. lubelskie)</v>
      </c>
      <c r="CJ1070" s="98">
        <v>0</v>
      </c>
    </row>
    <row r="1071" spans="2:88">
      <c r="B1071" s="98">
        <f>IF(ISNUMBER(SEARCH('ankieta ESG'!$E$11,C1071)),MAX(B$3:$B1070)+1,0)</f>
        <v>1068</v>
      </c>
      <c r="C1071" s="99" t="s">
        <v>1112</v>
      </c>
      <c r="D1071" s="98">
        <v>0</v>
      </c>
      <c r="E1071" s="99" t="str">
        <f>IFERROR(VLOOKUP(ROWS($C$4:C1071),$B$4:$C$1385,2,0),"")</f>
        <v>47.25.Z Sprzedaż detaliczna napojów alkoholowych i bezalkoholowych (PKD 2025)</v>
      </c>
      <c r="F1071" s="98">
        <v>0</v>
      </c>
      <c r="AM1071" s="98">
        <f>IF(ISNUMBER(SEARCH('ankieta ESG'!$G$180,AN1071)),MAX(AM$3:$AM1070)+1,0)</f>
        <v>1068</v>
      </c>
      <c r="AN1071" s="134" t="s">
        <v>5071</v>
      </c>
      <c r="AO1071" s="98">
        <v>0</v>
      </c>
      <c r="AP1071" s="99" t="str">
        <f>IFERROR(VLOOKUP(ROWS($AN$4:AN1071),$AM$4:$AN$2337,2,0),"")</f>
        <v>Łukowica (pow. limanowski, woj. małopolskie)</v>
      </c>
      <c r="AQ1071" s="98">
        <v>0</v>
      </c>
      <c r="AR1071" s="98">
        <f>IF(ISNUMBER(SEARCH('ankieta ESG'!$G$181,AS1071)),MAX($AR$3:AR1070)+1,0)</f>
        <v>1068</v>
      </c>
      <c r="AS1071" s="134" t="s">
        <v>5071</v>
      </c>
      <c r="AT1071" s="98">
        <v>0</v>
      </c>
      <c r="AU1071" s="99" t="str">
        <f>IFERROR(VLOOKUP(ROWS($AS$4:AS1071),$AR$4:$AS$2337,2,0),"")</f>
        <v>Łukowica (pow. limanowski, woj. małopolskie)</v>
      </c>
      <c r="AV1071" s="98">
        <v>0</v>
      </c>
      <c r="AW1071" s="98">
        <f>IF(ISNUMBER(SEARCH('ankieta ESG'!$G$182,AX1071)),MAX($AW$3:AW1070)+1,0)</f>
        <v>1068</v>
      </c>
      <c r="AX1071" s="134" t="s">
        <v>5071</v>
      </c>
      <c r="AY1071" s="98">
        <v>0</v>
      </c>
      <c r="AZ1071" s="99" t="str">
        <f>IFERROR(VLOOKUP(ROWS($AX$4:AX1071),$AW$4:$AX$2337,2,0),"")</f>
        <v>Łukowica (pow. limanowski, woj. małopolskie)</v>
      </c>
      <c r="BA1071" s="98">
        <v>0</v>
      </c>
      <c r="BB1071" s="98">
        <f>IF(ISNUMBER(SEARCH('ankieta ESG'!$G$183,BC1071)),MAX($BB$3:BB1070)+1,0)</f>
        <v>1068</v>
      </c>
      <c r="BC1071" s="134" t="s">
        <v>5071</v>
      </c>
      <c r="BD1071" s="98">
        <v>0</v>
      </c>
      <c r="BE1071" s="99" t="str">
        <f>IFERROR(VLOOKUP(ROWS($BC$4:BC1071),$BB$4:$BC$2337,2,0),"")</f>
        <v>Łukowica (pow. limanowski, woj. małopolskie)</v>
      </c>
      <c r="BF1071" s="98">
        <v>0</v>
      </c>
      <c r="BG1071" s="98">
        <f>IF(ISNUMBER(SEARCH('ankieta ESG'!$G$184,BH1071)),MAX($BG$3:BG1070)+1,0)</f>
        <v>1068</v>
      </c>
      <c r="BH1071" s="134" t="s">
        <v>5071</v>
      </c>
      <c r="BI1071" s="98">
        <v>0</v>
      </c>
      <c r="BJ1071" s="99" t="str">
        <f>IFERROR(VLOOKUP(ROWS($BH$4:BH1071),$BG$4:$BH$2337,2,0),"")</f>
        <v>Łukowica (pow. limanowski, woj. małopolskie)</v>
      </c>
      <c r="BK1071" s="98">
        <v>0</v>
      </c>
      <c r="BL1071" s="98">
        <f>IF(ISNUMBER(SEARCH('ankieta ESG'!$G$185,BM1071)),MAX($BL$3:BL1070)+1,0)</f>
        <v>1068</v>
      </c>
      <c r="BM1071" s="134" t="s">
        <v>5071</v>
      </c>
      <c r="BN1071" s="98">
        <v>0</v>
      </c>
      <c r="BO1071" s="99" t="str">
        <f>IFERROR(VLOOKUP(ROWS($BM$4:BM1071),$BL$4:$BM$2337,2,0),"")</f>
        <v>Łukowica (pow. limanowski, woj. małopolskie)</v>
      </c>
      <c r="BP1071" s="98">
        <v>0</v>
      </c>
      <c r="BQ1071" s="98">
        <f>IF(ISNUMBER(SEARCH('ankieta ESG'!$G$186,BR1071)),MAX($BQ$3:BQ1070)+1,0)</f>
        <v>1068</v>
      </c>
      <c r="BR1071" s="134" t="s">
        <v>5071</v>
      </c>
      <c r="BS1071" s="98">
        <v>0</v>
      </c>
      <c r="BT1071" s="99" t="str">
        <f>IFERROR(VLOOKUP(ROWS($BR$4:BR1071),$BQ$4:$BR$2337,2,0),"")</f>
        <v>Łukowica (pow. limanowski, woj. małopolskie)</v>
      </c>
      <c r="BU1071" s="98">
        <v>0</v>
      </c>
      <c r="BV1071" s="98">
        <f>IF(ISNUMBER(SEARCH('ankieta ESG'!$G$187,BW1071)),MAX($BV$3:BV1070)+1,0)</f>
        <v>1068</v>
      </c>
      <c r="BW1071" s="134" t="s">
        <v>5071</v>
      </c>
      <c r="BX1071" s="98">
        <v>0</v>
      </c>
      <c r="BY1071" s="99" t="str">
        <f>IFERROR(VLOOKUP(ROWS($BW$4:BW1071),$BV$4:$BW$2337,2,0),"")</f>
        <v>Łukowica (pow. limanowski, woj. małopolskie)</v>
      </c>
      <c r="BZ1071" s="98">
        <v>0</v>
      </c>
      <c r="CA1071" s="98">
        <f>IF(ISNUMBER(SEARCH('ankieta ESG'!$G$188,CB1071)),MAX($CA$3:CA1070)+1,0)</f>
        <v>1068</v>
      </c>
      <c r="CB1071" s="134" t="s">
        <v>5071</v>
      </c>
      <c r="CC1071" s="98">
        <v>0</v>
      </c>
      <c r="CD1071" s="99" t="str">
        <f>IFERROR(VLOOKUP(ROWS($CB$4:CB1071),$CA$4:$CB$2337,2,0),"")</f>
        <v>Łukowica (pow. limanowski, woj. małopolskie)</v>
      </c>
      <c r="CE1071" s="98">
        <v>0</v>
      </c>
      <c r="CF1071" s="98">
        <f>IF(ISNUMBER(SEARCH('ankieta ESG'!$G$189,CG1071)),MAX($CF$3:CF1070)+1,0)</f>
        <v>1068</v>
      </c>
      <c r="CG1071" s="134" t="s">
        <v>5071</v>
      </c>
      <c r="CH1071" s="98">
        <v>0</v>
      </c>
      <c r="CI1071" s="99" t="str">
        <f>IFERROR(VLOOKUP(ROWS($CG$4:CG1071),$CF$4:$CG$2337,2,0),"")</f>
        <v>Łukowica (pow. limanowski, woj. małopolskie)</v>
      </c>
      <c r="CJ1071" s="98">
        <v>0</v>
      </c>
    </row>
    <row r="1072" spans="2:88">
      <c r="B1072" s="98">
        <f>IF(ISNUMBER(SEARCH('ankieta ESG'!$E$11,C1072)),MAX(B$3:$B1071)+1,0)</f>
        <v>1069</v>
      </c>
      <c r="C1072" s="99" t="s">
        <v>1113</v>
      </c>
      <c r="D1072" s="98">
        <v>0</v>
      </c>
      <c r="E1072" s="99" t="str">
        <f>IFERROR(VLOOKUP(ROWS($C$4:C1072),$B$4:$C$1385,2,0),"")</f>
        <v>47.26.Z Sprzedaż detaliczna wyrobów tytoniowych (PKD 2025)</v>
      </c>
      <c r="F1072" s="98">
        <v>0</v>
      </c>
      <c r="AM1072" s="98">
        <f>IF(ISNUMBER(SEARCH('ankieta ESG'!$G$180,AN1072)),MAX(AM$3:$AM1071)+1,0)</f>
        <v>1069</v>
      </c>
      <c r="AN1072" s="134" t="s">
        <v>5072</v>
      </c>
      <c r="AO1072" s="98">
        <v>0</v>
      </c>
      <c r="AP1072" s="99" t="str">
        <f>IFERROR(VLOOKUP(ROWS($AN$4:AN1072),$AM$4:$AN$2337,2,0),"")</f>
        <v>Łuków (pow. łukowski, woj. lubelskie)</v>
      </c>
      <c r="AQ1072" s="98">
        <v>0</v>
      </c>
      <c r="AR1072" s="98">
        <f>IF(ISNUMBER(SEARCH('ankieta ESG'!$G$181,AS1072)),MAX($AR$3:AR1071)+1,0)</f>
        <v>1069</v>
      </c>
      <c r="AS1072" s="134" t="s">
        <v>5072</v>
      </c>
      <c r="AT1072" s="98">
        <v>0</v>
      </c>
      <c r="AU1072" s="99" t="str">
        <f>IFERROR(VLOOKUP(ROWS($AS$4:AS1072),$AR$4:$AS$2337,2,0),"")</f>
        <v>Łuków (pow. łukowski, woj. lubelskie)</v>
      </c>
      <c r="AV1072" s="98">
        <v>0</v>
      </c>
      <c r="AW1072" s="98">
        <f>IF(ISNUMBER(SEARCH('ankieta ESG'!$G$182,AX1072)),MAX($AW$3:AW1071)+1,0)</f>
        <v>1069</v>
      </c>
      <c r="AX1072" s="134" t="s">
        <v>5072</v>
      </c>
      <c r="AY1072" s="98">
        <v>0</v>
      </c>
      <c r="AZ1072" s="99" t="str">
        <f>IFERROR(VLOOKUP(ROWS($AX$4:AX1072),$AW$4:$AX$2337,2,0),"")</f>
        <v>Łuków (pow. łukowski, woj. lubelskie)</v>
      </c>
      <c r="BA1072" s="98">
        <v>0</v>
      </c>
      <c r="BB1072" s="98">
        <f>IF(ISNUMBER(SEARCH('ankieta ESG'!$G$183,BC1072)),MAX($BB$3:BB1071)+1,0)</f>
        <v>1069</v>
      </c>
      <c r="BC1072" s="134" t="s">
        <v>5072</v>
      </c>
      <c r="BD1072" s="98">
        <v>0</v>
      </c>
      <c r="BE1072" s="99" t="str">
        <f>IFERROR(VLOOKUP(ROWS($BC$4:BC1072),$BB$4:$BC$2337,2,0),"")</f>
        <v>Łuków (pow. łukowski, woj. lubelskie)</v>
      </c>
      <c r="BF1072" s="98">
        <v>0</v>
      </c>
      <c r="BG1072" s="98">
        <f>IF(ISNUMBER(SEARCH('ankieta ESG'!$G$184,BH1072)),MAX($BG$3:BG1071)+1,0)</f>
        <v>1069</v>
      </c>
      <c r="BH1072" s="134" t="s">
        <v>5072</v>
      </c>
      <c r="BI1072" s="98">
        <v>0</v>
      </c>
      <c r="BJ1072" s="99" t="str">
        <f>IFERROR(VLOOKUP(ROWS($BH$4:BH1072),$BG$4:$BH$2337,2,0),"")</f>
        <v>Łuków (pow. łukowski, woj. lubelskie)</v>
      </c>
      <c r="BK1072" s="98">
        <v>0</v>
      </c>
      <c r="BL1072" s="98">
        <f>IF(ISNUMBER(SEARCH('ankieta ESG'!$G$185,BM1072)),MAX($BL$3:BL1071)+1,0)</f>
        <v>1069</v>
      </c>
      <c r="BM1072" s="134" t="s">
        <v>5072</v>
      </c>
      <c r="BN1072" s="98">
        <v>0</v>
      </c>
      <c r="BO1072" s="99" t="str">
        <f>IFERROR(VLOOKUP(ROWS($BM$4:BM1072),$BL$4:$BM$2337,2,0),"")</f>
        <v>Łuków (pow. łukowski, woj. lubelskie)</v>
      </c>
      <c r="BP1072" s="98">
        <v>0</v>
      </c>
      <c r="BQ1072" s="98">
        <f>IF(ISNUMBER(SEARCH('ankieta ESG'!$G$186,BR1072)),MAX($BQ$3:BQ1071)+1,0)</f>
        <v>1069</v>
      </c>
      <c r="BR1072" s="134" t="s">
        <v>5072</v>
      </c>
      <c r="BS1072" s="98">
        <v>0</v>
      </c>
      <c r="BT1072" s="99" t="str">
        <f>IFERROR(VLOOKUP(ROWS($BR$4:BR1072),$BQ$4:$BR$2337,2,0),"")</f>
        <v>Łuków (pow. łukowski, woj. lubelskie)</v>
      </c>
      <c r="BU1072" s="98">
        <v>0</v>
      </c>
      <c r="BV1072" s="98">
        <f>IF(ISNUMBER(SEARCH('ankieta ESG'!$G$187,BW1072)),MAX($BV$3:BV1071)+1,0)</f>
        <v>1069</v>
      </c>
      <c r="BW1072" s="134" t="s">
        <v>5072</v>
      </c>
      <c r="BX1072" s="98">
        <v>0</v>
      </c>
      <c r="BY1072" s="99" t="str">
        <f>IFERROR(VLOOKUP(ROWS($BW$4:BW1072),$BV$4:$BW$2337,2,0),"")</f>
        <v>Łuków (pow. łukowski, woj. lubelskie)</v>
      </c>
      <c r="BZ1072" s="98">
        <v>0</v>
      </c>
      <c r="CA1072" s="98">
        <f>IF(ISNUMBER(SEARCH('ankieta ESG'!$G$188,CB1072)),MAX($CA$3:CA1071)+1,0)</f>
        <v>1069</v>
      </c>
      <c r="CB1072" s="134" t="s">
        <v>5072</v>
      </c>
      <c r="CC1072" s="98">
        <v>0</v>
      </c>
      <c r="CD1072" s="99" t="str">
        <f>IFERROR(VLOOKUP(ROWS($CB$4:CB1072),$CA$4:$CB$2337,2,0),"")</f>
        <v>Łuków (pow. łukowski, woj. lubelskie)</v>
      </c>
      <c r="CE1072" s="98">
        <v>0</v>
      </c>
      <c r="CF1072" s="98">
        <f>IF(ISNUMBER(SEARCH('ankieta ESG'!$G$189,CG1072)),MAX($CF$3:CF1071)+1,0)</f>
        <v>1069</v>
      </c>
      <c r="CG1072" s="134" t="s">
        <v>5072</v>
      </c>
      <c r="CH1072" s="98">
        <v>0</v>
      </c>
      <c r="CI1072" s="99" t="str">
        <f>IFERROR(VLOOKUP(ROWS($CG$4:CG1072),$CF$4:$CG$2337,2,0),"")</f>
        <v>Łuków (pow. łukowski, woj. lubelskie)</v>
      </c>
      <c r="CJ1072" s="98">
        <v>0</v>
      </c>
    </row>
    <row r="1073" spans="2:88">
      <c r="B1073" s="98">
        <f>IF(ISNUMBER(SEARCH('ankieta ESG'!$E$11,C1073)),MAX(B$3:$B1072)+1,0)</f>
        <v>1070</v>
      </c>
      <c r="C1073" s="99" t="s">
        <v>1114</v>
      </c>
      <c r="D1073" s="98">
        <v>0</v>
      </c>
      <c r="E1073" s="99" t="str">
        <f>IFERROR(VLOOKUP(ROWS($C$4:C1073),$B$4:$C$1385,2,0),"")</f>
        <v>47.27.Z Sprzedaż detaliczna pozostałej żywności (PKD 2025)</v>
      </c>
      <c r="F1073" s="98">
        <v>0</v>
      </c>
      <c r="AM1073" s="98">
        <f>IF(ISNUMBER(SEARCH('ankieta ESG'!$G$180,AN1073)),MAX(AM$3:$AM1072)+1,0)</f>
        <v>1070</v>
      </c>
      <c r="AN1073" s="134" t="s">
        <v>5073</v>
      </c>
      <c r="AO1073" s="98">
        <v>0</v>
      </c>
      <c r="AP1073" s="99" t="str">
        <f>IFERROR(VLOOKUP(ROWS($AN$4:AN1073),$AM$4:$AN$2337,2,0),"")</f>
        <v>Łukta (pow. ostródzki, woj. warmińsko-mazurskie)</v>
      </c>
      <c r="AQ1073" s="98">
        <v>0</v>
      </c>
      <c r="AR1073" s="98">
        <f>IF(ISNUMBER(SEARCH('ankieta ESG'!$G$181,AS1073)),MAX($AR$3:AR1072)+1,0)</f>
        <v>1070</v>
      </c>
      <c r="AS1073" s="134" t="s">
        <v>5073</v>
      </c>
      <c r="AT1073" s="98">
        <v>0</v>
      </c>
      <c r="AU1073" s="99" t="str">
        <f>IFERROR(VLOOKUP(ROWS($AS$4:AS1073),$AR$4:$AS$2337,2,0),"")</f>
        <v>Łukta (pow. ostródzki, woj. warmińsko-mazurskie)</v>
      </c>
      <c r="AV1073" s="98">
        <v>0</v>
      </c>
      <c r="AW1073" s="98">
        <f>IF(ISNUMBER(SEARCH('ankieta ESG'!$G$182,AX1073)),MAX($AW$3:AW1072)+1,0)</f>
        <v>1070</v>
      </c>
      <c r="AX1073" s="134" t="s">
        <v>5073</v>
      </c>
      <c r="AY1073" s="98">
        <v>0</v>
      </c>
      <c r="AZ1073" s="99" t="str">
        <f>IFERROR(VLOOKUP(ROWS($AX$4:AX1073),$AW$4:$AX$2337,2,0),"")</f>
        <v>Łukta (pow. ostródzki, woj. warmińsko-mazurskie)</v>
      </c>
      <c r="BA1073" s="98">
        <v>0</v>
      </c>
      <c r="BB1073" s="98">
        <f>IF(ISNUMBER(SEARCH('ankieta ESG'!$G$183,BC1073)),MAX($BB$3:BB1072)+1,0)</f>
        <v>1070</v>
      </c>
      <c r="BC1073" s="134" t="s">
        <v>5073</v>
      </c>
      <c r="BD1073" s="98">
        <v>0</v>
      </c>
      <c r="BE1073" s="99" t="str">
        <f>IFERROR(VLOOKUP(ROWS($BC$4:BC1073),$BB$4:$BC$2337,2,0),"")</f>
        <v>Łukta (pow. ostródzki, woj. warmińsko-mazurskie)</v>
      </c>
      <c r="BF1073" s="98">
        <v>0</v>
      </c>
      <c r="BG1073" s="98">
        <f>IF(ISNUMBER(SEARCH('ankieta ESG'!$G$184,BH1073)),MAX($BG$3:BG1072)+1,0)</f>
        <v>1070</v>
      </c>
      <c r="BH1073" s="134" t="s">
        <v>5073</v>
      </c>
      <c r="BI1073" s="98">
        <v>0</v>
      </c>
      <c r="BJ1073" s="99" t="str">
        <f>IFERROR(VLOOKUP(ROWS($BH$4:BH1073),$BG$4:$BH$2337,2,0),"")</f>
        <v>Łukta (pow. ostródzki, woj. warmińsko-mazurskie)</v>
      </c>
      <c r="BK1073" s="98">
        <v>0</v>
      </c>
      <c r="BL1073" s="98">
        <f>IF(ISNUMBER(SEARCH('ankieta ESG'!$G$185,BM1073)),MAX($BL$3:BL1072)+1,0)</f>
        <v>1070</v>
      </c>
      <c r="BM1073" s="134" t="s">
        <v>5073</v>
      </c>
      <c r="BN1073" s="98">
        <v>0</v>
      </c>
      <c r="BO1073" s="99" t="str">
        <f>IFERROR(VLOOKUP(ROWS($BM$4:BM1073),$BL$4:$BM$2337,2,0),"")</f>
        <v>Łukta (pow. ostródzki, woj. warmińsko-mazurskie)</v>
      </c>
      <c r="BP1073" s="98">
        <v>0</v>
      </c>
      <c r="BQ1073" s="98">
        <f>IF(ISNUMBER(SEARCH('ankieta ESG'!$G$186,BR1073)),MAX($BQ$3:BQ1072)+1,0)</f>
        <v>1070</v>
      </c>
      <c r="BR1073" s="134" t="s">
        <v>5073</v>
      </c>
      <c r="BS1073" s="98">
        <v>0</v>
      </c>
      <c r="BT1073" s="99" t="str">
        <f>IFERROR(VLOOKUP(ROWS($BR$4:BR1073),$BQ$4:$BR$2337,2,0),"")</f>
        <v>Łukta (pow. ostródzki, woj. warmińsko-mazurskie)</v>
      </c>
      <c r="BU1073" s="98">
        <v>0</v>
      </c>
      <c r="BV1073" s="98">
        <f>IF(ISNUMBER(SEARCH('ankieta ESG'!$G$187,BW1073)),MAX($BV$3:BV1072)+1,0)</f>
        <v>1070</v>
      </c>
      <c r="BW1073" s="134" t="s">
        <v>5073</v>
      </c>
      <c r="BX1073" s="98">
        <v>0</v>
      </c>
      <c r="BY1073" s="99" t="str">
        <f>IFERROR(VLOOKUP(ROWS($BW$4:BW1073),$BV$4:$BW$2337,2,0),"")</f>
        <v>Łukta (pow. ostródzki, woj. warmińsko-mazurskie)</v>
      </c>
      <c r="BZ1073" s="98">
        <v>0</v>
      </c>
      <c r="CA1073" s="98">
        <f>IF(ISNUMBER(SEARCH('ankieta ESG'!$G$188,CB1073)),MAX($CA$3:CA1072)+1,0)</f>
        <v>1070</v>
      </c>
      <c r="CB1073" s="134" t="s">
        <v>5073</v>
      </c>
      <c r="CC1073" s="98">
        <v>0</v>
      </c>
      <c r="CD1073" s="99" t="str">
        <f>IFERROR(VLOOKUP(ROWS($CB$4:CB1073),$CA$4:$CB$2337,2,0),"")</f>
        <v>Łukta (pow. ostródzki, woj. warmińsko-mazurskie)</v>
      </c>
      <c r="CE1073" s="98">
        <v>0</v>
      </c>
      <c r="CF1073" s="98">
        <f>IF(ISNUMBER(SEARCH('ankieta ESG'!$G$189,CG1073)),MAX($CF$3:CF1072)+1,0)</f>
        <v>1070</v>
      </c>
      <c r="CG1073" s="134" t="s">
        <v>5073</v>
      </c>
      <c r="CH1073" s="98">
        <v>0</v>
      </c>
      <c r="CI1073" s="99" t="str">
        <f>IFERROR(VLOOKUP(ROWS($CG$4:CG1073),$CF$4:$CG$2337,2,0),"")</f>
        <v>Łukta (pow. ostródzki, woj. warmińsko-mazurskie)</v>
      </c>
      <c r="CJ1073" s="98">
        <v>0</v>
      </c>
    </row>
    <row r="1074" spans="2:88">
      <c r="B1074" s="98">
        <f>IF(ISNUMBER(SEARCH('ankieta ESG'!$E$11,C1074)),MAX(B$3:$B1073)+1,0)</f>
        <v>1071</v>
      </c>
      <c r="C1074" s="99" t="s">
        <v>1115</v>
      </c>
      <c r="D1074" s="98">
        <v>0</v>
      </c>
      <c r="E1074" s="99" t="str">
        <f>IFERROR(VLOOKUP(ROWS($C$4:C1074),$B$4:$C$1385,2,0),"")</f>
        <v>47.30.Z Sprzedaż detaliczna paliw do pojazdów silnikowych (PKD 2025)</v>
      </c>
      <c r="F1074" s="98">
        <v>0</v>
      </c>
      <c r="AM1074" s="98">
        <f>IF(ISNUMBER(SEARCH('ankieta ESG'!$G$180,AN1074)),MAX(AM$3:$AM1073)+1,0)</f>
        <v>1071</v>
      </c>
      <c r="AN1074" s="134" t="s">
        <v>5074</v>
      </c>
      <c r="AO1074" s="98">
        <v>0</v>
      </c>
      <c r="AP1074" s="99" t="str">
        <f>IFERROR(VLOOKUP(ROWS($AN$4:AN1074),$AM$4:$AN$2337,2,0),"")</f>
        <v>Łużna (pow. gorlicki, woj. małopolskie)</v>
      </c>
      <c r="AQ1074" s="98">
        <v>0</v>
      </c>
      <c r="AR1074" s="98">
        <f>IF(ISNUMBER(SEARCH('ankieta ESG'!$G$181,AS1074)),MAX($AR$3:AR1073)+1,0)</f>
        <v>1071</v>
      </c>
      <c r="AS1074" s="134" t="s">
        <v>5074</v>
      </c>
      <c r="AT1074" s="98">
        <v>0</v>
      </c>
      <c r="AU1074" s="99" t="str">
        <f>IFERROR(VLOOKUP(ROWS($AS$4:AS1074),$AR$4:$AS$2337,2,0),"")</f>
        <v>Łużna (pow. gorlicki, woj. małopolskie)</v>
      </c>
      <c r="AV1074" s="98">
        <v>0</v>
      </c>
      <c r="AW1074" s="98">
        <f>IF(ISNUMBER(SEARCH('ankieta ESG'!$G$182,AX1074)),MAX($AW$3:AW1073)+1,0)</f>
        <v>1071</v>
      </c>
      <c r="AX1074" s="134" t="s">
        <v>5074</v>
      </c>
      <c r="AY1074" s="98">
        <v>0</v>
      </c>
      <c r="AZ1074" s="99" t="str">
        <f>IFERROR(VLOOKUP(ROWS($AX$4:AX1074),$AW$4:$AX$2337,2,0),"")</f>
        <v>Łużna (pow. gorlicki, woj. małopolskie)</v>
      </c>
      <c r="BA1074" s="98">
        <v>0</v>
      </c>
      <c r="BB1074" s="98">
        <f>IF(ISNUMBER(SEARCH('ankieta ESG'!$G$183,BC1074)),MAX($BB$3:BB1073)+1,0)</f>
        <v>1071</v>
      </c>
      <c r="BC1074" s="134" t="s">
        <v>5074</v>
      </c>
      <c r="BD1074" s="98">
        <v>0</v>
      </c>
      <c r="BE1074" s="99" t="str">
        <f>IFERROR(VLOOKUP(ROWS($BC$4:BC1074),$BB$4:$BC$2337,2,0),"")</f>
        <v>Łużna (pow. gorlicki, woj. małopolskie)</v>
      </c>
      <c r="BF1074" s="98">
        <v>0</v>
      </c>
      <c r="BG1074" s="98">
        <f>IF(ISNUMBER(SEARCH('ankieta ESG'!$G$184,BH1074)),MAX($BG$3:BG1073)+1,0)</f>
        <v>1071</v>
      </c>
      <c r="BH1074" s="134" t="s">
        <v>5074</v>
      </c>
      <c r="BI1074" s="98">
        <v>0</v>
      </c>
      <c r="BJ1074" s="99" t="str">
        <f>IFERROR(VLOOKUP(ROWS($BH$4:BH1074),$BG$4:$BH$2337,2,0),"")</f>
        <v>Łużna (pow. gorlicki, woj. małopolskie)</v>
      </c>
      <c r="BK1074" s="98">
        <v>0</v>
      </c>
      <c r="BL1074" s="98">
        <f>IF(ISNUMBER(SEARCH('ankieta ESG'!$G$185,BM1074)),MAX($BL$3:BL1073)+1,0)</f>
        <v>1071</v>
      </c>
      <c r="BM1074" s="134" t="s">
        <v>5074</v>
      </c>
      <c r="BN1074" s="98">
        <v>0</v>
      </c>
      <c r="BO1074" s="99" t="str">
        <f>IFERROR(VLOOKUP(ROWS($BM$4:BM1074),$BL$4:$BM$2337,2,0),"")</f>
        <v>Łużna (pow. gorlicki, woj. małopolskie)</v>
      </c>
      <c r="BP1074" s="98">
        <v>0</v>
      </c>
      <c r="BQ1074" s="98">
        <f>IF(ISNUMBER(SEARCH('ankieta ESG'!$G$186,BR1074)),MAX($BQ$3:BQ1073)+1,0)</f>
        <v>1071</v>
      </c>
      <c r="BR1074" s="134" t="s">
        <v>5074</v>
      </c>
      <c r="BS1074" s="98">
        <v>0</v>
      </c>
      <c r="BT1074" s="99" t="str">
        <f>IFERROR(VLOOKUP(ROWS($BR$4:BR1074),$BQ$4:$BR$2337,2,0),"")</f>
        <v>Łużna (pow. gorlicki, woj. małopolskie)</v>
      </c>
      <c r="BU1074" s="98">
        <v>0</v>
      </c>
      <c r="BV1074" s="98">
        <f>IF(ISNUMBER(SEARCH('ankieta ESG'!$G$187,BW1074)),MAX($BV$3:BV1073)+1,0)</f>
        <v>1071</v>
      </c>
      <c r="BW1074" s="134" t="s">
        <v>5074</v>
      </c>
      <c r="BX1074" s="98">
        <v>0</v>
      </c>
      <c r="BY1074" s="99" t="str">
        <f>IFERROR(VLOOKUP(ROWS($BW$4:BW1074),$BV$4:$BW$2337,2,0),"")</f>
        <v>Łużna (pow. gorlicki, woj. małopolskie)</v>
      </c>
      <c r="BZ1074" s="98">
        <v>0</v>
      </c>
      <c r="CA1074" s="98">
        <f>IF(ISNUMBER(SEARCH('ankieta ESG'!$G$188,CB1074)),MAX($CA$3:CA1073)+1,0)</f>
        <v>1071</v>
      </c>
      <c r="CB1074" s="134" t="s">
        <v>5074</v>
      </c>
      <c r="CC1074" s="98">
        <v>0</v>
      </c>
      <c r="CD1074" s="99" t="str">
        <f>IFERROR(VLOOKUP(ROWS($CB$4:CB1074),$CA$4:$CB$2337,2,0),"")</f>
        <v>Łużna (pow. gorlicki, woj. małopolskie)</v>
      </c>
      <c r="CE1074" s="98">
        <v>0</v>
      </c>
      <c r="CF1074" s="98">
        <f>IF(ISNUMBER(SEARCH('ankieta ESG'!$G$189,CG1074)),MAX($CF$3:CF1073)+1,0)</f>
        <v>1071</v>
      </c>
      <c r="CG1074" s="134" t="s">
        <v>5074</v>
      </c>
      <c r="CH1074" s="98">
        <v>0</v>
      </c>
      <c r="CI1074" s="99" t="str">
        <f>IFERROR(VLOOKUP(ROWS($CG$4:CG1074),$CF$4:$CG$2337,2,0),"")</f>
        <v>Łużna (pow. gorlicki, woj. małopolskie)</v>
      </c>
      <c r="CJ1074" s="98">
        <v>0</v>
      </c>
    </row>
    <row r="1075" spans="2:88">
      <c r="B1075" s="98">
        <f>IF(ISNUMBER(SEARCH('ankieta ESG'!$E$11,C1075)),MAX(B$3:$B1074)+1,0)</f>
        <v>1072</v>
      </c>
      <c r="C1075" s="99" t="s">
        <v>1116</v>
      </c>
      <c r="D1075" s="98">
        <v>0</v>
      </c>
      <c r="E1075" s="99" t="str">
        <f>IFERROR(VLOOKUP(ROWS($C$4:C1075),$B$4:$C$1385,2,0),"")</f>
        <v>47.40.Z Sprzedaż detaliczna narzędzi technologii informacyjnej i komunikacyjnej (PKD 2025)</v>
      </c>
      <c r="F1075" s="98">
        <v>0</v>
      </c>
      <c r="AM1075" s="98">
        <f>IF(ISNUMBER(SEARCH('ankieta ESG'!$G$180,AN1075)),MAX(AM$3:$AM1074)+1,0)</f>
        <v>1072</v>
      </c>
      <c r="AN1075" s="134" t="s">
        <v>5075</v>
      </c>
      <c r="AO1075" s="98">
        <v>0</v>
      </c>
      <c r="AP1075" s="99" t="str">
        <f>IFERROR(VLOOKUP(ROWS($AN$4:AN1075),$AM$4:$AN$2337,2,0),"")</f>
        <v>Łyse (pow. ostrołęcki, woj. mazowieckie)</v>
      </c>
      <c r="AQ1075" s="98">
        <v>0</v>
      </c>
      <c r="AR1075" s="98">
        <f>IF(ISNUMBER(SEARCH('ankieta ESG'!$G$181,AS1075)),MAX($AR$3:AR1074)+1,0)</f>
        <v>1072</v>
      </c>
      <c r="AS1075" s="134" t="s">
        <v>5075</v>
      </c>
      <c r="AT1075" s="98">
        <v>0</v>
      </c>
      <c r="AU1075" s="99" t="str">
        <f>IFERROR(VLOOKUP(ROWS($AS$4:AS1075),$AR$4:$AS$2337,2,0),"")</f>
        <v>Łyse (pow. ostrołęcki, woj. mazowieckie)</v>
      </c>
      <c r="AV1075" s="98">
        <v>0</v>
      </c>
      <c r="AW1075" s="98">
        <f>IF(ISNUMBER(SEARCH('ankieta ESG'!$G$182,AX1075)),MAX($AW$3:AW1074)+1,0)</f>
        <v>1072</v>
      </c>
      <c r="AX1075" s="134" t="s">
        <v>5075</v>
      </c>
      <c r="AY1075" s="98">
        <v>0</v>
      </c>
      <c r="AZ1075" s="99" t="str">
        <f>IFERROR(VLOOKUP(ROWS($AX$4:AX1075),$AW$4:$AX$2337,2,0),"")</f>
        <v>Łyse (pow. ostrołęcki, woj. mazowieckie)</v>
      </c>
      <c r="BA1075" s="98">
        <v>0</v>
      </c>
      <c r="BB1075" s="98">
        <f>IF(ISNUMBER(SEARCH('ankieta ESG'!$G$183,BC1075)),MAX($BB$3:BB1074)+1,0)</f>
        <v>1072</v>
      </c>
      <c r="BC1075" s="134" t="s">
        <v>5075</v>
      </c>
      <c r="BD1075" s="98">
        <v>0</v>
      </c>
      <c r="BE1075" s="99" t="str">
        <f>IFERROR(VLOOKUP(ROWS($BC$4:BC1075),$BB$4:$BC$2337,2,0),"")</f>
        <v>Łyse (pow. ostrołęcki, woj. mazowieckie)</v>
      </c>
      <c r="BF1075" s="98">
        <v>0</v>
      </c>
      <c r="BG1075" s="98">
        <f>IF(ISNUMBER(SEARCH('ankieta ESG'!$G$184,BH1075)),MAX($BG$3:BG1074)+1,0)</f>
        <v>1072</v>
      </c>
      <c r="BH1075" s="134" t="s">
        <v>5075</v>
      </c>
      <c r="BI1075" s="98">
        <v>0</v>
      </c>
      <c r="BJ1075" s="99" t="str">
        <f>IFERROR(VLOOKUP(ROWS($BH$4:BH1075),$BG$4:$BH$2337,2,0),"")</f>
        <v>Łyse (pow. ostrołęcki, woj. mazowieckie)</v>
      </c>
      <c r="BK1075" s="98">
        <v>0</v>
      </c>
      <c r="BL1075" s="98">
        <f>IF(ISNUMBER(SEARCH('ankieta ESG'!$G$185,BM1075)),MAX($BL$3:BL1074)+1,0)</f>
        <v>1072</v>
      </c>
      <c r="BM1075" s="134" t="s">
        <v>5075</v>
      </c>
      <c r="BN1075" s="98">
        <v>0</v>
      </c>
      <c r="BO1075" s="99" t="str">
        <f>IFERROR(VLOOKUP(ROWS($BM$4:BM1075),$BL$4:$BM$2337,2,0),"")</f>
        <v>Łyse (pow. ostrołęcki, woj. mazowieckie)</v>
      </c>
      <c r="BP1075" s="98">
        <v>0</v>
      </c>
      <c r="BQ1075" s="98">
        <f>IF(ISNUMBER(SEARCH('ankieta ESG'!$G$186,BR1075)),MAX($BQ$3:BQ1074)+1,0)</f>
        <v>1072</v>
      </c>
      <c r="BR1075" s="134" t="s">
        <v>5075</v>
      </c>
      <c r="BS1075" s="98">
        <v>0</v>
      </c>
      <c r="BT1075" s="99" t="str">
        <f>IFERROR(VLOOKUP(ROWS($BR$4:BR1075),$BQ$4:$BR$2337,2,0),"")</f>
        <v>Łyse (pow. ostrołęcki, woj. mazowieckie)</v>
      </c>
      <c r="BU1075" s="98">
        <v>0</v>
      </c>
      <c r="BV1075" s="98">
        <f>IF(ISNUMBER(SEARCH('ankieta ESG'!$G$187,BW1075)),MAX($BV$3:BV1074)+1,0)</f>
        <v>1072</v>
      </c>
      <c r="BW1075" s="134" t="s">
        <v>5075</v>
      </c>
      <c r="BX1075" s="98">
        <v>0</v>
      </c>
      <c r="BY1075" s="99" t="str">
        <f>IFERROR(VLOOKUP(ROWS($BW$4:BW1075),$BV$4:$BW$2337,2,0),"")</f>
        <v>Łyse (pow. ostrołęcki, woj. mazowieckie)</v>
      </c>
      <c r="BZ1075" s="98">
        <v>0</v>
      </c>
      <c r="CA1075" s="98">
        <f>IF(ISNUMBER(SEARCH('ankieta ESG'!$G$188,CB1075)),MAX($CA$3:CA1074)+1,0)</f>
        <v>1072</v>
      </c>
      <c r="CB1075" s="134" t="s">
        <v>5075</v>
      </c>
      <c r="CC1075" s="98">
        <v>0</v>
      </c>
      <c r="CD1075" s="99" t="str">
        <f>IFERROR(VLOOKUP(ROWS($CB$4:CB1075),$CA$4:$CB$2337,2,0),"")</f>
        <v>Łyse (pow. ostrołęcki, woj. mazowieckie)</v>
      </c>
      <c r="CE1075" s="98">
        <v>0</v>
      </c>
      <c r="CF1075" s="98">
        <f>IF(ISNUMBER(SEARCH('ankieta ESG'!$G$189,CG1075)),MAX($CF$3:CF1074)+1,0)</f>
        <v>1072</v>
      </c>
      <c r="CG1075" s="134" t="s">
        <v>5075</v>
      </c>
      <c r="CH1075" s="98">
        <v>0</v>
      </c>
      <c r="CI1075" s="99" t="str">
        <f>IFERROR(VLOOKUP(ROWS($CG$4:CG1075),$CF$4:$CG$2337,2,0),"")</f>
        <v>Łyse (pow. ostrołęcki, woj. mazowieckie)</v>
      </c>
      <c r="CJ1075" s="98">
        <v>0</v>
      </c>
    </row>
    <row r="1076" spans="2:88">
      <c r="B1076" s="98">
        <f>IF(ISNUMBER(SEARCH('ankieta ESG'!$E$11,C1076)),MAX(B$3:$B1075)+1,0)</f>
        <v>1073</v>
      </c>
      <c r="C1076" s="99" t="s">
        <v>1117</v>
      </c>
      <c r="D1076" s="98">
        <v>0</v>
      </c>
      <c r="E1076" s="99" t="str">
        <f>IFERROR(VLOOKUP(ROWS($C$4:C1076),$B$4:$C$1385,2,0),"")</f>
        <v>47.51.Z Sprzedaż detaliczna wyrobów tekstylnych (PKD 2025)</v>
      </c>
      <c r="F1076" s="98">
        <v>0</v>
      </c>
      <c r="AM1076" s="98">
        <f>IF(ISNUMBER(SEARCH('ankieta ESG'!$G$180,AN1076)),MAX(AM$3:$AM1075)+1,0)</f>
        <v>1073</v>
      </c>
      <c r="AN1076" s="134" t="s">
        <v>5076</v>
      </c>
      <c r="AO1076" s="98">
        <v>0</v>
      </c>
      <c r="AP1076" s="99" t="str">
        <f>IFERROR(VLOOKUP(ROWS($AN$4:AN1076),$AM$4:$AN$2337,2,0),"")</f>
        <v>Łysomice (pow. toruński, woj. kujawsko-pomorskie)</v>
      </c>
      <c r="AQ1076" s="98">
        <v>0</v>
      </c>
      <c r="AR1076" s="98">
        <f>IF(ISNUMBER(SEARCH('ankieta ESG'!$G$181,AS1076)),MAX($AR$3:AR1075)+1,0)</f>
        <v>1073</v>
      </c>
      <c r="AS1076" s="134" t="s">
        <v>5076</v>
      </c>
      <c r="AT1076" s="98">
        <v>0</v>
      </c>
      <c r="AU1076" s="99" t="str">
        <f>IFERROR(VLOOKUP(ROWS($AS$4:AS1076),$AR$4:$AS$2337,2,0),"")</f>
        <v>Łysomice (pow. toruński, woj. kujawsko-pomorskie)</v>
      </c>
      <c r="AV1076" s="98">
        <v>0</v>
      </c>
      <c r="AW1076" s="98">
        <f>IF(ISNUMBER(SEARCH('ankieta ESG'!$G$182,AX1076)),MAX($AW$3:AW1075)+1,0)</f>
        <v>1073</v>
      </c>
      <c r="AX1076" s="134" t="s">
        <v>5076</v>
      </c>
      <c r="AY1076" s="98">
        <v>0</v>
      </c>
      <c r="AZ1076" s="99" t="str">
        <f>IFERROR(VLOOKUP(ROWS($AX$4:AX1076),$AW$4:$AX$2337,2,0),"")</f>
        <v>Łysomice (pow. toruński, woj. kujawsko-pomorskie)</v>
      </c>
      <c r="BA1076" s="98">
        <v>0</v>
      </c>
      <c r="BB1076" s="98">
        <f>IF(ISNUMBER(SEARCH('ankieta ESG'!$G$183,BC1076)),MAX($BB$3:BB1075)+1,0)</f>
        <v>1073</v>
      </c>
      <c r="BC1076" s="134" t="s">
        <v>5076</v>
      </c>
      <c r="BD1076" s="98">
        <v>0</v>
      </c>
      <c r="BE1076" s="99" t="str">
        <f>IFERROR(VLOOKUP(ROWS($BC$4:BC1076),$BB$4:$BC$2337,2,0),"")</f>
        <v>Łysomice (pow. toruński, woj. kujawsko-pomorskie)</v>
      </c>
      <c r="BF1076" s="98">
        <v>0</v>
      </c>
      <c r="BG1076" s="98">
        <f>IF(ISNUMBER(SEARCH('ankieta ESG'!$G$184,BH1076)),MAX($BG$3:BG1075)+1,0)</f>
        <v>1073</v>
      </c>
      <c r="BH1076" s="134" t="s">
        <v>5076</v>
      </c>
      <c r="BI1076" s="98">
        <v>0</v>
      </c>
      <c r="BJ1076" s="99" t="str">
        <f>IFERROR(VLOOKUP(ROWS($BH$4:BH1076),$BG$4:$BH$2337,2,0),"")</f>
        <v>Łysomice (pow. toruński, woj. kujawsko-pomorskie)</v>
      </c>
      <c r="BK1076" s="98">
        <v>0</v>
      </c>
      <c r="BL1076" s="98">
        <f>IF(ISNUMBER(SEARCH('ankieta ESG'!$G$185,BM1076)),MAX($BL$3:BL1075)+1,0)</f>
        <v>1073</v>
      </c>
      <c r="BM1076" s="134" t="s">
        <v>5076</v>
      </c>
      <c r="BN1076" s="98">
        <v>0</v>
      </c>
      <c r="BO1076" s="99" t="str">
        <f>IFERROR(VLOOKUP(ROWS($BM$4:BM1076),$BL$4:$BM$2337,2,0),"")</f>
        <v>Łysomice (pow. toruński, woj. kujawsko-pomorskie)</v>
      </c>
      <c r="BP1076" s="98">
        <v>0</v>
      </c>
      <c r="BQ1076" s="98">
        <f>IF(ISNUMBER(SEARCH('ankieta ESG'!$G$186,BR1076)),MAX($BQ$3:BQ1075)+1,0)</f>
        <v>1073</v>
      </c>
      <c r="BR1076" s="134" t="s">
        <v>5076</v>
      </c>
      <c r="BS1076" s="98">
        <v>0</v>
      </c>
      <c r="BT1076" s="99" t="str">
        <f>IFERROR(VLOOKUP(ROWS($BR$4:BR1076),$BQ$4:$BR$2337,2,0),"")</f>
        <v>Łysomice (pow. toruński, woj. kujawsko-pomorskie)</v>
      </c>
      <c r="BU1076" s="98">
        <v>0</v>
      </c>
      <c r="BV1076" s="98">
        <f>IF(ISNUMBER(SEARCH('ankieta ESG'!$G$187,BW1076)),MAX($BV$3:BV1075)+1,0)</f>
        <v>1073</v>
      </c>
      <c r="BW1076" s="134" t="s">
        <v>5076</v>
      </c>
      <c r="BX1076" s="98">
        <v>0</v>
      </c>
      <c r="BY1076" s="99" t="str">
        <f>IFERROR(VLOOKUP(ROWS($BW$4:BW1076),$BV$4:$BW$2337,2,0),"")</f>
        <v>Łysomice (pow. toruński, woj. kujawsko-pomorskie)</v>
      </c>
      <c r="BZ1076" s="98">
        <v>0</v>
      </c>
      <c r="CA1076" s="98">
        <f>IF(ISNUMBER(SEARCH('ankieta ESG'!$G$188,CB1076)),MAX($CA$3:CA1075)+1,0)</f>
        <v>1073</v>
      </c>
      <c r="CB1076" s="134" t="s">
        <v>5076</v>
      </c>
      <c r="CC1076" s="98">
        <v>0</v>
      </c>
      <c r="CD1076" s="99" t="str">
        <f>IFERROR(VLOOKUP(ROWS($CB$4:CB1076),$CA$4:$CB$2337,2,0),"")</f>
        <v>Łysomice (pow. toruński, woj. kujawsko-pomorskie)</v>
      </c>
      <c r="CE1076" s="98">
        <v>0</v>
      </c>
      <c r="CF1076" s="98">
        <f>IF(ISNUMBER(SEARCH('ankieta ESG'!$G$189,CG1076)),MAX($CF$3:CF1075)+1,0)</f>
        <v>1073</v>
      </c>
      <c r="CG1076" s="134" t="s">
        <v>5076</v>
      </c>
      <c r="CH1076" s="98">
        <v>0</v>
      </c>
      <c r="CI1076" s="99" t="str">
        <f>IFERROR(VLOOKUP(ROWS($CG$4:CG1076),$CF$4:$CG$2337,2,0),"")</f>
        <v>Łysomice (pow. toruński, woj. kujawsko-pomorskie)</v>
      </c>
      <c r="CJ1076" s="98">
        <v>0</v>
      </c>
    </row>
    <row r="1077" spans="2:88">
      <c r="B1077" s="98">
        <f>IF(ISNUMBER(SEARCH('ankieta ESG'!$E$11,C1077)),MAX(B$3:$B1076)+1,0)</f>
        <v>1074</v>
      </c>
      <c r="C1077" s="99" t="s">
        <v>1118</v>
      </c>
      <c r="D1077" s="98">
        <v>0</v>
      </c>
      <c r="E1077" s="99" t="str">
        <f>IFERROR(VLOOKUP(ROWS($C$4:C1077),$B$4:$C$1385,2,0),"")</f>
        <v>47.52.Z Sprzedaż detaliczna drobnych wyrobów metalowych, materiałów budowlanych, farb i szkła (PKD 2025)</v>
      </c>
      <c r="F1077" s="98">
        <v>0</v>
      </c>
      <c r="AM1077" s="98">
        <f>IF(ISNUMBER(SEARCH('ankieta ESG'!$G$180,AN1077)),MAX(AM$3:$AM1076)+1,0)</f>
        <v>1074</v>
      </c>
      <c r="AN1077" s="134" t="s">
        <v>5077</v>
      </c>
      <c r="AO1077" s="98">
        <v>0</v>
      </c>
      <c r="AP1077" s="99" t="str">
        <f>IFERROR(VLOOKUP(ROWS($AN$4:AN1077),$AM$4:$AN$2337,2,0),"")</f>
        <v>Łyszkowice (pow. łowicki, woj. łódzkie)</v>
      </c>
      <c r="AQ1077" s="98">
        <v>0</v>
      </c>
      <c r="AR1077" s="98">
        <f>IF(ISNUMBER(SEARCH('ankieta ESG'!$G$181,AS1077)),MAX($AR$3:AR1076)+1,0)</f>
        <v>1074</v>
      </c>
      <c r="AS1077" s="134" t="s">
        <v>5077</v>
      </c>
      <c r="AT1077" s="98">
        <v>0</v>
      </c>
      <c r="AU1077" s="99" t="str">
        <f>IFERROR(VLOOKUP(ROWS($AS$4:AS1077),$AR$4:$AS$2337,2,0),"")</f>
        <v>Łyszkowice (pow. łowicki, woj. łódzkie)</v>
      </c>
      <c r="AV1077" s="98">
        <v>0</v>
      </c>
      <c r="AW1077" s="98">
        <f>IF(ISNUMBER(SEARCH('ankieta ESG'!$G$182,AX1077)),MAX($AW$3:AW1076)+1,0)</f>
        <v>1074</v>
      </c>
      <c r="AX1077" s="134" t="s">
        <v>5077</v>
      </c>
      <c r="AY1077" s="98">
        <v>0</v>
      </c>
      <c r="AZ1077" s="99" t="str">
        <f>IFERROR(VLOOKUP(ROWS($AX$4:AX1077),$AW$4:$AX$2337,2,0),"")</f>
        <v>Łyszkowice (pow. łowicki, woj. łódzkie)</v>
      </c>
      <c r="BA1077" s="98">
        <v>0</v>
      </c>
      <c r="BB1077" s="98">
        <f>IF(ISNUMBER(SEARCH('ankieta ESG'!$G$183,BC1077)),MAX($BB$3:BB1076)+1,0)</f>
        <v>1074</v>
      </c>
      <c r="BC1077" s="134" t="s">
        <v>5077</v>
      </c>
      <c r="BD1077" s="98">
        <v>0</v>
      </c>
      <c r="BE1077" s="99" t="str">
        <f>IFERROR(VLOOKUP(ROWS($BC$4:BC1077),$BB$4:$BC$2337,2,0),"")</f>
        <v>Łyszkowice (pow. łowicki, woj. łódzkie)</v>
      </c>
      <c r="BF1077" s="98">
        <v>0</v>
      </c>
      <c r="BG1077" s="98">
        <f>IF(ISNUMBER(SEARCH('ankieta ESG'!$G$184,BH1077)),MAX($BG$3:BG1076)+1,0)</f>
        <v>1074</v>
      </c>
      <c r="BH1077" s="134" t="s">
        <v>5077</v>
      </c>
      <c r="BI1077" s="98">
        <v>0</v>
      </c>
      <c r="BJ1077" s="99" t="str">
        <f>IFERROR(VLOOKUP(ROWS($BH$4:BH1077),$BG$4:$BH$2337,2,0),"")</f>
        <v>Łyszkowice (pow. łowicki, woj. łódzkie)</v>
      </c>
      <c r="BK1077" s="98">
        <v>0</v>
      </c>
      <c r="BL1077" s="98">
        <f>IF(ISNUMBER(SEARCH('ankieta ESG'!$G$185,BM1077)),MAX($BL$3:BL1076)+1,0)</f>
        <v>1074</v>
      </c>
      <c r="BM1077" s="134" t="s">
        <v>5077</v>
      </c>
      <c r="BN1077" s="98">
        <v>0</v>
      </c>
      <c r="BO1077" s="99" t="str">
        <f>IFERROR(VLOOKUP(ROWS($BM$4:BM1077),$BL$4:$BM$2337,2,0),"")</f>
        <v>Łyszkowice (pow. łowicki, woj. łódzkie)</v>
      </c>
      <c r="BP1077" s="98">
        <v>0</v>
      </c>
      <c r="BQ1077" s="98">
        <f>IF(ISNUMBER(SEARCH('ankieta ESG'!$G$186,BR1077)),MAX($BQ$3:BQ1076)+1,0)</f>
        <v>1074</v>
      </c>
      <c r="BR1077" s="134" t="s">
        <v>5077</v>
      </c>
      <c r="BS1077" s="98">
        <v>0</v>
      </c>
      <c r="BT1077" s="99" t="str">
        <f>IFERROR(VLOOKUP(ROWS($BR$4:BR1077),$BQ$4:$BR$2337,2,0),"")</f>
        <v>Łyszkowice (pow. łowicki, woj. łódzkie)</v>
      </c>
      <c r="BU1077" s="98">
        <v>0</v>
      </c>
      <c r="BV1077" s="98">
        <f>IF(ISNUMBER(SEARCH('ankieta ESG'!$G$187,BW1077)),MAX($BV$3:BV1076)+1,0)</f>
        <v>1074</v>
      </c>
      <c r="BW1077" s="134" t="s">
        <v>5077</v>
      </c>
      <c r="BX1077" s="98">
        <v>0</v>
      </c>
      <c r="BY1077" s="99" t="str">
        <f>IFERROR(VLOOKUP(ROWS($BW$4:BW1077),$BV$4:$BW$2337,2,0),"")</f>
        <v>Łyszkowice (pow. łowicki, woj. łódzkie)</v>
      </c>
      <c r="BZ1077" s="98">
        <v>0</v>
      </c>
      <c r="CA1077" s="98">
        <f>IF(ISNUMBER(SEARCH('ankieta ESG'!$G$188,CB1077)),MAX($CA$3:CA1076)+1,0)</f>
        <v>1074</v>
      </c>
      <c r="CB1077" s="134" t="s">
        <v>5077</v>
      </c>
      <c r="CC1077" s="98">
        <v>0</v>
      </c>
      <c r="CD1077" s="99" t="str">
        <f>IFERROR(VLOOKUP(ROWS($CB$4:CB1077),$CA$4:$CB$2337,2,0),"")</f>
        <v>Łyszkowice (pow. łowicki, woj. łódzkie)</v>
      </c>
      <c r="CE1077" s="98">
        <v>0</v>
      </c>
      <c r="CF1077" s="98">
        <f>IF(ISNUMBER(SEARCH('ankieta ESG'!$G$189,CG1077)),MAX($CF$3:CF1076)+1,0)</f>
        <v>1074</v>
      </c>
      <c r="CG1077" s="134" t="s">
        <v>5077</v>
      </c>
      <c r="CH1077" s="98">
        <v>0</v>
      </c>
      <c r="CI1077" s="99" t="str">
        <f>IFERROR(VLOOKUP(ROWS($CG$4:CG1077),$CF$4:$CG$2337,2,0),"")</f>
        <v>Łyszkowice (pow. łowicki, woj. łódzkie)</v>
      </c>
      <c r="CJ1077" s="98">
        <v>0</v>
      </c>
    </row>
    <row r="1078" spans="2:88">
      <c r="B1078" s="98">
        <f>IF(ISNUMBER(SEARCH('ankieta ESG'!$E$11,C1078)),MAX(B$3:$B1077)+1,0)</f>
        <v>1075</v>
      </c>
      <c r="C1078" s="99" t="s">
        <v>1119</v>
      </c>
      <c r="D1078" s="98">
        <v>0</v>
      </c>
      <c r="E1078" s="99" t="str">
        <f>IFERROR(VLOOKUP(ROWS($C$4:C1078),$B$4:$C$1385,2,0),"")</f>
        <v>47.53.Z Sprzedaż detaliczna dywanów, chodników i innych pokryć podłogowych oraz pokryć ściennych (PKD 2025)</v>
      </c>
      <c r="F1078" s="98">
        <v>0</v>
      </c>
      <c r="AM1078" s="98">
        <f>IF(ISNUMBER(SEARCH('ankieta ESG'!$G$180,AN1078)),MAX(AM$3:$AM1077)+1,0)</f>
        <v>1075</v>
      </c>
      <c r="AN1078" s="134" t="s">
        <v>5078</v>
      </c>
      <c r="AO1078" s="98">
        <v>0</v>
      </c>
      <c r="AP1078" s="99" t="str">
        <f>IFERROR(VLOOKUP(ROWS($AN$4:AN1078),$AM$4:$AN$2337,2,0),"")</f>
        <v>Maciejowice (pow. garwoliński, woj. mazowieckie)</v>
      </c>
      <c r="AQ1078" s="98">
        <v>0</v>
      </c>
      <c r="AR1078" s="98">
        <f>IF(ISNUMBER(SEARCH('ankieta ESG'!$G$181,AS1078)),MAX($AR$3:AR1077)+1,0)</f>
        <v>1075</v>
      </c>
      <c r="AS1078" s="134" t="s">
        <v>5078</v>
      </c>
      <c r="AT1078" s="98">
        <v>0</v>
      </c>
      <c r="AU1078" s="99" t="str">
        <f>IFERROR(VLOOKUP(ROWS($AS$4:AS1078),$AR$4:$AS$2337,2,0),"")</f>
        <v>Maciejowice (pow. garwoliński, woj. mazowieckie)</v>
      </c>
      <c r="AV1078" s="98">
        <v>0</v>
      </c>
      <c r="AW1078" s="98">
        <f>IF(ISNUMBER(SEARCH('ankieta ESG'!$G$182,AX1078)),MAX($AW$3:AW1077)+1,0)</f>
        <v>1075</v>
      </c>
      <c r="AX1078" s="134" t="s">
        <v>5078</v>
      </c>
      <c r="AY1078" s="98">
        <v>0</v>
      </c>
      <c r="AZ1078" s="99" t="str">
        <f>IFERROR(VLOOKUP(ROWS($AX$4:AX1078),$AW$4:$AX$2337,2,0),"")</f>
        <v>Maciejowice (pow. garwoliński, woj. mazowieckie)</v>
      </c>
      <c r="BA1078" s="98">
        <v>0</v>
      </c>
      <c r="BB1078" s="98">
        <f>IF(ISNUMBER(SEARCH('ankieta ESG'!$G$183,BC1078)),MAX($BB$3:BB1077)+1,0)</f>
        <v>1075</v>
      </c>
      <c r="BC1078" s="134" t="s">
        <v>5078</v>
      </c>
      <c r="BD1078" s="98">
        <v>0</v>
      </c>
      <c r="BE1078" s="99" t="str">
        <f>IFERROR(VLOOKUP(ROWS($BC$4:BC1078),$BB$4:$BC$2337,2,0),"")</f>
        <v>Maciejowice (pow. garwoliński, woj. mazowieckie)</v>
      </c>
      <c r="BF1078" s="98">
        <v>0</v>
      </c>
      <c r="BG1078" s="98">
        <f>IF(ISNUMBER(SEARCH('ankieta ESG'!$G$184,BH1078)),MAX($BG$3:BG1077)+1,0)</f>
        <v>1075</v>
      </c>
      <c r="BH1078" s="134" t="s">
        <v>5078</v>
      </c>
      <c r="BI1078" s="98">
        <v>0</v>
      </c>
      <c r="BJ1078" s="99" t="str">
        <f>IFERROR(VLOOKUP(ROWS($BH$4:BH1078),$BG$4:$BH$2337,2,0),"")</f>
        <v>Maciejowice (pow. garwoliński, woj. mazowieckie)</v>
      </c>
      <c r="BK1078" s="98">
        <v>0</v>
      </c>
      <c r="BL1078" s="98">
        <f>IF(ISNUMBER(SEARCH('ankieta ESG'!$G$185,BM1078)),MAX($BL$3:BL1077)+1,0)</f>
        <v>1075</v>
      </c>
      <c r="BM1078" s="134" t="s">
        <v>5078</v>
      </c>
      <c r="BN1078" s="98">
        <v>0</v>
      </c>
      <c r="BO1078" s="99" t="str">
        <f>IFERROR(VLOOKUP(ROWS($BM$4:BM1078),$BL$4:$BM$2337,2,0),"")</f>
        <v>Maciejowice (pow. garwoliński, woj. mazowieckie)</v>
      </c>
      <c r="BP1078" s="98">
        <v>0</v>
      </c>
      <c r="BQ1078" s="98">
        <f>IF(ISNUMBER(SEARCH('ankieta ESG'!$G$186,BR1078)),MAX($BQ$3:BQ1077)+1,0)</f>
        <v>1075</v>
      </c>
      <c r="BR1078" s="134" t="s">
        <v>5078</v>
      </c>
      <c r="BS1078" s="98">
        <v>0</v>
      </c>
      <c r="BT1078" s="99" t="str">
        <f>IFERROR(VLOOKUP(ROWS($BR$4:BR1078),$BQ$4:$BR$2337,2,0),"")</f>
        <v>Maciejowice (pow. garwoliński, woj. mazowieckie)</v>
      </c>
      <c r="BU1078" s="98">
        <v>0</v>
      </c>
      <c r="BV1078" s="98">
        <f>IF(ISNUMBER(SEARCH('ankieta ESG'!$G$187,BW1078)),MAX($BV$3:BV1077)+1,0)</f>
        <v>1075</v>
      </c>
      <c r="BW1078" s="134" t="s">
        <v>5078</v>
      </c>
      <c r="BX1078" s="98">
        <v>0</v>
      </c>
      <c r="BY1078" s="99" t="str">
        <f>IFERROR(VLOOKUP(ROWS($BW$4:BW1078),$BV$4:$BW$2337,2,0),"")</f>
        <v>Maciejowice (pow. garwoliński, woj. mazowieckie)</v>
      </c>
      <c r="BZ1078" s="98">
        <v>0</v>
      </c>
      <c r="CA1078" s="98">
        <f>IF(ISNUMBER(SEARCH('ankieta ESG'!$G$188,CB1078)),MAX($CA$3:CA1077)+1,0)</f>
        <v>1075</v>
      </c>
      <c r="CB1078" s="134" t="s">
        <v>5078</v>
      </c>
      <c r="CC1078" s="98">
        <v>0</v>
      </c>
      <c r="CD1078" s="99" t="str">
        <f>IFERROR(VLOOKUP(ROWS($CB$4:CB1078),$CA$4:$CB$2337,2,0),"")</f>
        <v>Maciejowice (pow. garwoliński, woj. mazowieckie)</v>
      </c>
      <c r="CE1078" s="98">
        <v>0</v>
      </c>
      <c r="CF1078" s="98">
        <f>IF(ISNUMBER(SEARCH('ankieta ESG'!$G$189,CG1078)),MAX($CF$3:CF1077)+1,0)</f>
        <v>1075</v>
      </c>
      <c r="CG1078" s="134" t="s">
        <v>5078</v>
      </c>
      <c r="CH1078" s="98">
        <v>0</v>
      </c>
      <c r="CI1078" s="99" t="str">
        <f>IFERROR(VLOOKUP(ROWS($CG$4:CG1078),$CF$4:$CG$2337,2,0),"")</f>
        <v>Maciejowice (pow. garwoliński, woj. mazowieckie)</v>
      </c>
      <c r="CJ1078" s="98">
        <v>0</v>
      </c>
    </row>
    <row r="1079" spans="2:88">
      <c r="B1079" s="98">
        <f>IF(ISNUMBER(SEARCH('ankieta ESG'!$E$11,C1079)),MAX(B$3:$B1078)+1,0)</f>
        <v>1076</v>
      </c>
      <c r="C1079" s="99" t="s">
        <v>1120</v>
      </c>
      <c r="D1079" s="98">
        <v>0</v>
      </c>
      <c r="E1079" s="99" t="str">
        <f>IFERROR(VLOOKUP(ROWS($C$4:C1079),$B$4:$C$1385,2,0),"")</f>
        <v>47.54.Z Sprzedaż detaliczna elektrycznego sprzętu gospodarstwa domowego (PKD 2025)</v>
      </c>
      <c r="F1079" s="98">
        <v>0</v>
      </c>
      <c r="AM1079" s="98">
        <f>IF(ISNUMBER(SEARCH('ankieta ESG'!$G$180,AN1079)),MAX(AM$3:$AM1078)+1,0)</f>
        <v>1076</v>
      </c>
      <c r="AN1079" s="134" t="s">
        <v>5079</v>
      </c>
      <c r="AO1079" s="98">
        <v>0</v>
      </c>
      <c r="AP1079" s="99" t="str">
        <f>IFERROR(VLOOKUP(ROWS($AN$4:AN1079),$AM$4:$AN$2337,2,0),"")</f>
        <v>Magnuszew (pow. kozienicki, woj. mazowieckie)</v>
      </c>
      <c r="AQ1079" s="98">
        <v>0</v>
      </c>
      <c r="AR1079" s="98">
        <f>IF(ISNUMBER(SEARCH('ankieta ESG'!$G$181,AS1079)),MAX($AR$3:AR1078)+1,0)</f>
        <v>1076</v>
      </c>
      <c r="AS1079" s="134" t="s">
        <v>5079</v>
      </c>
      <c r="AT1079" s="98">
        <v>0</v>
      </c>
      <c r="AU1079" s="99" t="str">
        <f>IFERROR(VLOOKUP(ROWS($AS$4:AS1079),$AR$4:$AS$2337,2,0),"")</f>
        <v>Magnuszew (pow. kozienicki, woj. mazowieckie)</v>
      </c>
      <c r="AV1079" s="98">
        <v>0</v>
      </c>
      <c r="AW1079" s="98">
        <f>IF(ISNUMBER(SEARCH('ankieta ESG'!$G$182,AX1079)),MAX($AW$3:AW1078)+1,0)</f>
        <v>1076</v>
      </c>
      <c r="AX1079" s="134" t="s">
        <v>5079</v>
      </c>
      <c r="AY1079" s="98">
        <v>0</v>
      </c>
      <c r="AZ1079" s="99" t="str">
        <f>IFERROR(VLOOKUP(ROWS($AX$4:AX1079),$AW$4:$AX$2337,2,0),"")</f>
        <v>Magnuszew (pow. kozienicki, woj. mazowieckie)</v>
      </c>
      <c r="BA1079" s="98">
        <v>0</v>
      </c>
      <c r="BB1079" s="98">
        <f>IF(ISNUMBER(SEARCH('ankieta ESG'!$G$183,BC1079)),MAX($BB$3:BB1078)+1,0)</f>
        <v>1076</v>
      </c>
      <c r="BC1079" s="134" t="s">
        <v>5079</v>
      </c>
      <c r="BD1079" s="98">
        <v>0</v>
      </c>
      <c r="BE1079" s="99" t="str">
        <f>IFERROR(VLOOKUP(ROWS($BC$4:BC1079),$BB$4:$BC$2337,2,0),"")</f>
        <v>Magnuszew (pow. kozienicki, woj. mazowieckie)</v>
      </c>
      <c r="BF1079" s="98">
        <v>0</v>
      </c>
      <c r="BG1079" s="98">
        <f>IF(ISNUMBER(SEARCH('ankieta ESG'!$G$184,BH1079)),MAX($BG$3:BG1078)+1,0)</f>
        <v>1076</v>
      </c>
      <c r="BH1079" s="134" t="s">
        <v>5079</v>
      </c>
      <c r="BI1079" s="98">
        <v>0</v>
      </c>
      <c r="BJ1079" s="99" t="str">
        <f>IFERROR(VLOOKUP(ROWS($BH$4:BH1079),$BG$4:$BH$2337,2,0),"")</f>
        <v>Magnuszew (pow. kozienicki, woj. mazowieckie)</v>
      </c>
      <c r="BK1079" s="98">
        <v>0</v>
      </c>
      <c r="BL1079" s="98">
        <f>IF(ISNUMBER(SEARCH('ankieta ESG'!$G$185,BM1079)),MAX($BL$3:BL1078)+1,0)</f>
        <v>1076</v>
      </c>
      <c r="BM1079" s="134" t="s">
        <v>5079</v>
      </c>
      <c r="BN1079" s="98">
        <v>0</v>
      </c>
      <c r="BO1079" s="99" t="str">
        <f>IFERROR(VLOOKUP(ROWS($BM$4:BM1079),$BL$4:$BM$2337,2,0),"")</f>
        <v>Magnuszew (pow. kozienicki, woj. mazowieckie)</v>
      </c>
      <c r="BP1079" s="98">
        <v>0</v>
      </c>
      <c r="BQ1079" s="98">
        <f>IF(ISNUMBER(SEARCH('ankieta ESG'!$G$186,BR1079)),MAX($BQ$3:BQ1078)+1,0)</f>
        <v>1076</v>
      </c>
      <c r="BR1079" s="134" t="s">
        <v>5079</v>
      </c>
      <c r="BS1079" s="98">
        <v>0</v>
      </c>
      <c r="BT1079" s="99" t="str">
        <f>IFERROR(VLOOKUP(ROWS($BR$4:BR1079),$BQ$4:$BR$2337,2,0),"")</f>
        <v>Magnuszew (pow. kozienicki, woj. mazowieckie)</v>
      </c>
      <c r="BU1079" s="98">
        <v>0</v>
      </c>
      <c r="BV1079" s="98">
        <f>IF(ISNUMBER(SEARCH('ankieta ESG'!$G$187,BW1079)),MAX($BV$3:BV1078)+1,0)</f>
        <v>1076</v>
      </c>
      <c r="BW1079" s="134" t="s">
        <v>5079</v>
      </c>
      <c r="BX1079" s="98">
        <v>0</v>
      </c>
      <c r="BY1079" s="99" t="str">
        <f>IFERROR(VLOOKUP(ROWS($BW$4:BW1079),$BV$4:$BW$2337,2,0),"")</f>
        <v>Magnuszew (pow. kozienicki, woj. mazowieckie)</v>
      </c>
      <c r="BZ1079" s="98">
        <v>0</v>
      </c>
      <c r="CA1079" s="98">
        <f>IF(ISNUMBER(SEARCH('ankieta ESG'!$G$188,CB1079)),MAX($CA$3:CA1078)+1,0)</f>
        <v>1076</v>
      </c>
      <c r="CB1079" s="134" t="s">
        <v>5079</v>
      </c>
      <c r="CC1079" s="98">
        <v>0</v>
      </c>
      <c r="CD1079" s="99" t="str">
        <f>IFERROR(VLOOKUP(ROWS($CB$4:CB1079),$CA$4:$CB$2337,2,0),"")</f>
        <v>Magnuszew (pow. kozienicki, woj. mazowieckie)</v>
      </c>
      <c r="CE1079" s="98">
        <v>0</v>
      </c>
      <c r="CF1079" s="98">
        <f>IF(ISNUMBER(SEARCH('ankieta ESG'!$G$189,CG1079)),MAX($CF$3:CF1078)+1,0)</f>
        <v>1076</v>
      </c>
      <c r="CG1079" s="134" t="s">
        <v>5079</v>
      </c>
      <c r="CH1079" s="98">
        <v>0</v>
      </c>
      <c r="CI1079" s="99" t="str">
        <f>IFERROR(VLOOKUP(ROWS($CG$4:CG1079),$CF$4:$CG$2337,2,0),"")</f>
        <v>Magnuszew (pow. kozienicki, woj. mazowieckie)</v>
      </c>
      <c r="CJ1079" s="98">
        <v>0</v>
      </c>
    </row>
    <row r="1080" spans="2:88">
      <c r="B1080" s="98">
        <f>IF(ISNUMBER(SEARCH('ankieta ESG'!$E$11,C1080)),MAX(B$3:$B1079)+1,0)</f>
        <v>1077</v>
      </c>
      <c r="C1080" s="99" t="s">
        <v>1121</v>
      </c>
      <c r="D1080" s="98">
        <v>0</v>
      </c>
      <c r="E1080" s="99" t="str">
        <f>IFERROR(VLOOKUP(ROWS($C$4:C1080),$B$4:$C$1385,2,0),"")</f>
        <v>47.55.Z Sprzedaż detaliczna mebli, sprzętu oświetleniowego, artykułów stołowych oraz pozostałych artykułów użytku domowego (PKD 2025)</v>
      </c>
      <c r="F1080" s="98">
        <v>0</v>
      </c>
      <c r="AM1080" s="98">
        <f>IF(ISNUMBER(SEARCH('ankieta ESG'!$G$180,AN1080)),MAX(AM$3:$AM1079)+1,0)</f>
        <v>1077</v>
      </c>
      <c r="AN1080" s="134" t="s">
        <v>5080</v>
      </c>
      <c r="AO1080" s="98">
        <v>0</v>
      </c>
      <c r="AP1080" s="99" t="str">
        <f>IFERROR(VLOOKUP(ROWS($AN$4:AN1080),$AM$4:$AN$2337,2,0),"")</f>
        <v>Majdan Królewski (pow. kolbuszowski, woj. podkarpackie)</v>
      </c>
      <c r="AQ1080" s="98">
        <v>0</v>
      </c>
      <c r="AR1080" s="98">
        <f>IF(ISNUMBER(SEARCH('ankieta ESG'!$G$181,AS1080)),MAX($AR$3:AR1079)+1,0)</f>
        <v>1077</v>
      </c>
      <c r="AS1080" s="134" t="s">
        <v>5080</v>
      </c>
      <c r="AT1080" s="98">
        <v>0</v>
      </c>
      <c r="AU1080" s="99" t="str">
        <f>IFERROR(VLOOKUP(ROWS($AS$4:AS1080),$AR$4:$AS$2337,2,0),"")</f>
        <v>Majdan Królewski (pow. kolbuszowski, woj. podkarpackie)</v>
      </c>
      <c r="AV1080" s="98">
        <v>0</v>
      </c>
      <c r="AW1080" s="98">
        <f>IF(ISNUMBER(SEARCH('ankieta ESG'!$G$182,AX1080)),MAX($AW$3:AW1079)+1,0)</f>
        <v>1077</v>
      </c>
      <c r="AX1080" s="134" t="s">
        <v>5080</v>
      </c>
      <c r="AY1080" s="98">
        <v>0</v>
      </c>
      <c r="AZ1080" s="99" t="str">
        <f>IFERROR(VLOOKUP(ROWS($AX$4:AX1080),$AW$4:$AX$2337,2,0),"")</f>
        <v>Majdan Królewski (pow. kolbuszowski, woj. podkarpackie)</v>
      </c>
      <c r="BA1080" s="98">
        <v>0</v>
      </c>
      <c r="BB1080" s="98">
        <f>IF(ISNUMBER(SEARCH('ankieta ESG'!$G$183,BC1080)),MAX($BB$3:BB1079)+1,0)</f>
        <v>1077</v>
      </c>
      <c r="BC1080" s="134" t="s">
        <v>5080</v>
      </c>
      <c r="BD1080" s="98">
        <v>0</v>
      </c>
      <c r="BE1080" s="99" t="str">
        <f>IFERROR(VLOOKUP(ROWS($BC$4:BC1080),$BB$4:$BC$2337,2,0),"")</f>
        <v>Majdan Królewski (pow. kolbuszowski, woj. podkarpackie)</v>
      </c>
      <c r="BF1080" s="98">
        <v>0</v>
      </c>
      <c r="BG1080" s="98">
        <f>IF(ISNUMBER(SEARCH('ankieta ESG'!$G$184,BH1080)),MAX($BG$3:BG1079)+1,0)</f>
        <v>1077</v>
      </c>
      <c r="BH1080" s="134" t="s">
        <v>5080</v>
      </c>
      <c r="BI1080" s="98">
        <v>0</v>
      </c>
      <c r="BJ1080" s="99" t="str">
        <f>IFERROR(VLOOKUP(ROWS($BH$4:BH1080),$BG$4:$BH$2337,2,0),"")</f>
        <v>Majdan Królewski (pow. kolbuszowski, woj. podkarpackie)</v>
      </c>
      <c r="BK1080" s="98">
        <v>0</v>
      </c>
      <c r="BL1080" s="98">
        <f>IF(ISNUMBER(SEARCH('ankieta ESG'!$G$185,BM1080)),MAX($BL$3:BL1079)+1,0)</f>
        <v>1077</v>
      </c>
      <c r="BM1080" s="134" t="s">
        <v>5080</v>
      </c>
      <c r="BN1080" s="98">
        <v>0</v>
      </c>
      <c r="BO1080" s="99" t="str">
        <f>IFERROR(VLOOKUP(ROWS($BM$4:BM1080),$BL$4:$BM$2337,2,0),"")</f>
        <v>Majdan Królewski (pow. kolbuszowski, woj. podkarpackie)</v>
      </c>
      <c r="BP1080" s="98">
        <v>0</v>
      </c>
      <c r="BQ1080" s="98">
        <f>IF(ISNUMBER(SEARCH('ankieta ESG'!$G$186,BR1080)),MAX($BQ$3:BQ1079)+1,0)</f>
        <v>1077</v>
      </c>
      <c r="BR1080" s="134" t="s">
        <v>5080</v>
      </c>
      <c r="BS1080" s="98">
        <v>0</v>
      </c>
      <c r="BT1080" s="99" t="str">
        <f>IFERROR(VLOOKUP(ROWS($BR$4:BR1080),$BQ$4:$BR$2337,2,0),"")</f>
        <v>Majdan Królewski (pow. kolbuszowski, woj. podkarpackie)</v>
      </c>
      <c r="BU1080" s="98">
        <v>0</v>
      </c>
      <c r="BV1080" s="98">
        <f>IF(ISNUMBER(SEARCH('ankieta ESG'!$G$187,BW1080)),MAX($BV$3:BV1079)+1,0)</f>
        <v>1077</v>
      </c>
      <c r="BW1080" s="134" t="s">
        <v>5080</v>
      </c>
      <c r="BX1080" s="98">
        <v>0</v>
      </c>
      <c r="BY1080" s="99" t="str">
        <f>IFERROR(VLOOKUP(ROWS($BW$4:BW1080),$BV$4:$BW$2337,2,0),"")</f>
        <v>Majdan Królewski (pow. kolbuszowski, woj. podkarpackie)</v>
      </c>
      <c r="BZ1080" s="98">
        <v>0</v>
      </c>
      <c r="CA1080" s="98">
        <f>IF(ISNUMBER(SEARCH('ankieta ESG'!$G$188,CB1080)),MAX($CA$3:CA1079)+1,0)</f>
        <v>1077</v>
      </c>
      <c r="CB1080" s="134" t="s">
        <v>5080</v>
      </c>
      <c r="CC1080" s="98">
        <v>0</v>
      </c>
      <c r="CD1080" s="99" t="str">
        <f>IFERROR(VLOOKUP(ROWS($CB$4:CB1080),$CA$4:$CB$2337,2,0),"")</f>
        <v>Majdan Królewski (pow. kolbuszowski, woj. podkarpackie)</v>
      </c>
      <c r="CE1080" s="98">
        <v>0</v>
      </c>
      <c r="CF1080" s="98">
        <f>IF(ISNUMBER(SEARCH('ankieta ESG'!$G$189,CG1080)),MAX($CF$3:CF1079)+1,0)</f>
        <v>1077</v>
      </c>
      <c r="CG1080" s="134" t="s">
        <v>5080</v>
      </c>
      <c r="CH1080" s="98">
        <v>0</v>
      </c>
      <c r="CI1080" s="99" t="str">
        <f>IFERROR(VLOOKUP(ROWS($CG$4:CG1080),$CF$4:$CG$2337,2,0),"")</f>
        <v>Majdan Królewski (pow. kolbuszowski, woj. podkarpackie)</v>
      </c>
      <c r="CJ1080" s="98">
        <v>0</v>
      </c>
    </row>
    <row r="1081" spans="2:88">
      <c r="B1081" s="98">
        <f>IF(ISNUMBER(SEARCH('ankieta ESG'!$E$11,C1081)),MAX(B$3:$B1080)+1,0)</f>
        <v>1078</v>
      </c>
      <c r="C1081" s="99" t="s">
        <v>1122</v>
      </c>
      <c r="D1081" s="98">
        <v>0</v>
      </c>
      <c r="E1081" s="99" t="str">
        <f>IFERROR(VLOOKUP(ROWS($C$4:C1081),$B$4:$C$1385,2,0),"")</f>
        <v>47.61.Z Sprzedaż detaliczna książek (PKD 2025)</v>
      </c>
      <c r="F1081" s="98">
        <v>0</v>
      </c>
      <c r="AM1081" s="98">
        <f>IF(ISNUMBER(SEARCH('ankieta ESG'!$G$180,AN1081)),MAX(AM$3:$AM1080)+1,0)</f>
        <v>1078</v>
      </c>
      <c r="AN1081" s="134" t="s">
        <v>5081</v>
      </c>
      <c r="AO1081" s="98">
        <v>0</v>
      </c>
      <c r="AP1081" s="99" t="str">
        <f>IFERROR(VLOOKUP(ROWS($AN$4:AN1081),$AM$4:$AN$2337,2,0),"")</f>
        <v>Maków (pow. skierniewicki, woj. łódzkie)</v>
      </c>
      <c r="AQ1081" s="98">
        <v>0</v>
      </c>
      <c r="AR1081" s="98">
        <f>IF(ISNUMBER(SEARCH('ankieta ESG'!$G$181,AS1081)),MAX($AR$3:AR1080)+1,0)</f>
        <v>1078</v>
      </c>
      <c r="AS1081" s="134" t="s">
        <v>5081</v>
      </c>
      <c r="AT1081" s="98">
        <v>0</v>
      </c>
      <c r="AU1081" s="99" t="str">
        <f>IFERROR(VLOOKUP(ROWS($AS$4:AS1081),$AR$4:$AS$2337,2,0),"")</f>
        <v>Maków (pow. skierniewicki, woj. łódzkie)</v>
      </c>
      <c r="AV1081" s="98">
        <v>0</v>
      </c>
      <c r="AW1081" s="98">
        <f>IF(ISNUMBER(SEARCH('ankieta ESG'!$G$182,AX1081)),MAX($AW$3:AW1080)+1,0)</f>
        <v>1078</v>
      </c>
      <c r="AX1081" s="134" t="s">
        <v>5081</v>
      </c>
      <c r="AY1081" s="98">
        <v>0</v>
      </c>
      <c r="AZ1081" s="99" t="str">
        <f>IFERROR(VLOOKUP(ROWS($AX$4:AX1081),$AW$4:$AX$2337,2,0),"")</f>
        <v>Maków (pow. skierniewicki, woj. łódzkie)</v>
      </c>
      <c r="BA1081" s="98">
        <v>0</v>
      </c>
      <c r="BB1081" s="98">
        <f>IF(ISNUMBER(SEARCH('ankieta ESG'!$G$183,BC1081)),MAX($BB$3:BB1080)+1,0)</f>
        <v>1078</v>
      </c>
      <c r="BC1081" s="134" t="s">
        <v>5081</v>
      </c>
      <c r="BD1081" s="98">
        <v>0</v>
      </c>
      <c r="BE1081" s="99" t="str">
        <f>IFERROR(VLOOKUP(ROWS($BC$4:BC1081),$BB$4:$BC$2337,2,0),"")</f>
        <v>Maków (pow. skierniewicki, woj. łódzkie)</v>
      </c>
      <c r="BF1081" s="98">
        <v>0</v>
      </c>
      <c r="BG1081" s="98">
        <f>IF(ISNUMBER(SEARCH('ankieta ESG'!$G$184,BH1081)),MAX($BG$3:BG1080)+1,0)</f>
        <v>1078</v>
      </c>
      <c r="BH1081" s="134" t="s">
        <v>5081</v>
      </c>
      <c r="BI1081" s="98">
        <v>0</v>
      </c>
      <c r="BJ1081" s="99" t="str">
        <f>IFERROR(VLOOKUP(ROWS($BH$4:BH1081),$BG$4:$BH$2337,2,0),"")</f>
        <v>Maków (pow. skierniewicki, woj. łódzkie)</v>
      </c>
      <c r="BK1081" s="98">
        <v>0</v>
      </c>
      <c r="BL1081" s="98">
        <f>IF(ISNUMBER(SEARCH('ankieta ESG'!$G$185,BM1081)),MAX($BL$3:BL1080)+1,0)</f>
        <v>1078</v>
      </c>
      <c r="BM1081" s="134" t="s">
        <v>5081</v>
      </c>
      <c r="BN1081" s="98">
        <v>0</v>
      </c>
      <c r="BO1081" s="99" t="str">
        <f>IFERROR(VLOOKUP(ROWS($BM$4:BM1081),$BL$4:$BM$2337,2,0),"")</f>
        <v>Maków (pow. skierniewicki, woj. łódzkie)</v>
      </c>
      <c r="BP1081" s="98">
        <v>0</v>
      </c>
      <c r="BQ1081" s="98">
        <f>IF(ISNUMBER(SEARCH('ankieta ESG'!$G$186,BR1081)),MAX($BQ$3:BQ1080)+1,0)</f>
        <v>1078</v>
      </c>
      <c r="BR1081" s="134" t="s">
        <v>5081</v>
      </c>
      <c r="BS1081" s="98">
        <v>0</v>
      </c>
      <c r="BT1081" s="99" t="str">
        <f>IFERROR(VLOOKUP(ROWS($BR$4:BR1081),$BQ$4:$BR$2337,2,0),"")</f>
        <v>Maków (pow. skierniewicki, woj. łódzkie)</v>
      </c>
      <c r="BU1081" s="98">
        <v>0</v>
      </c>
      <c r="BV1081" s="98">
        <f>IF(ISNUMBER(SEARCH('ankieta ESG'!$G$187,BW1081)),MAX($BV$3:BV1080)+1,0)</f>
        <v>1078</v>
      </c>
      <c r="BW1081" s="134" t="s">
        <v>5081</v>
      </c>
      <c r="BX1081" s="98">
        <v>0</v>
      </c>
      <c r="BY1081" s="99" t="str">
        <f>IFERROR(VLOOKUP(ROWS($BW$4:BW1081),$BV$4:$BW$2337,2,0),"")</f>
        <v>Maków (pow. skierniewicki, woj. łódzkie)</v>
      </c>
      <c r="BZ1081" s="98">
        <v>0</v>
      </c>
      <c r="CA1081" s="98">
        <f>IF(ISNUMBER(SEARCH('ankieta ESG'!$G$188,CB1081)),MAX($CA$3:CA1080)+1,0)</f>
        <v>1078</v>
      </c>
      <c r="CB1081" s="134" t="s">
        <v>5081</v>
      </c>
      <c r="CC1081" s="98">
        <v>0</v>
      </c>
      <c r="CD1081" s="99" t="str">
        <f>IFERROR(VLOOKUP(ROWS($CB$4:CB1081),$CA$4:$CB$2337,2,0),"")</f>
        <v>Maków (pow. skierniewicki, woj. łódzkie)</v>
      </c>
      <c r="CE1081" s="98">
        <v>0</v>
      </c>
      <c r="CF1081" s="98">
        <f>IF(ISNUMBER(SEARCH('ankieta ESG'!$G$189,CG1081)),MAX($CF$3:CF1080)+1,0)</f>
        <v>1078</v>
      </c>
      <c r="CG1081" s="134" t="s">
        <v>5081</v>
      </c>
      <c r="CH1081" s="98">
        <v>0</v>
      </c>
      <c r="CI1081" s="99" t="str">
        <f>IFERROR(VLOOKUP(ROWS($CG$4:CG1081),$CF$4:$CG$2337,2,0),"")</f>
        <v>Maków (pow. skierniewicki, woj. łódzkie)</v>
      </c>
      <c r="CJ1081" s="98">
        <v>0</v>
      </c>
    </row>
    <row r="1082" spans="2:88">
      <c r="B1082" s="98">
        <f>IF(ISNUMBER(SEARCH('ankieta ESG'!$E$11,C1082)),MAX(B$3:$B1081)+1,0)</f>
        <v>1079</v>
      </c>
      <c r="C1082" s="99" t="s">
        <v>1123</v>
      </c>
      <c r="D1082" s="98">
        <v>0</v>
      </c>
      <c r="E1082" s="99" t="str">
        <f>IFERROR(VLOOKUP(ROWS($C$4:C1082),$B$4:$C$1385,2,0),"")</f>
        <v>47.62.Z Sprzedaż detaliczna gazet i pozostałych periodyków oraz artykułów papierniczych (PKD 2025)</v>
      </c>
      <c r="F1082" s="98">
        <v>0</v>
      </c>
      <c r="AM1082" s="98">
        <f>IF(ISNUMBER(SEARCH('ankieta ESG'!$G$180,AN1082)),MAX(AM$3:$AM1081)+1,0)</f>
        <v>1079</v>
      </c>
      <c r="AN1082" s="134" t="s">
        <v>5082</v>
      </c>
      <c r="AO1082" s="98">
        <v>0</v>
      </c>
      <c r="AP1082" s="99" t="str">
        <f>IFERROR(VLOOKUP(ROWS($AN$4:AN1082),$AM$4:$AN$2337,2,0),"")</f>
        <v>Maków Mazowiecki (pow. makowski, woj. mazowieckie)</v>
      </c>
      <c r="AQ1082" s="98">
        <v>0</v>
      </c>
      <c r="AR1082" s="98">
        <f>IF(ISNUMBER(SEARCH('ankieta ESG'!$G$181,AS1082)),MAX($AR$3:AR1081)+1,0)</f>
        <v>1079</v>
      </c>
      <c r="AS1082" s="134" t="s">
        <v>5082</v>
      </c>
      <c r="AT1082" s="98">
        <v>0</v>
      </c>
      <c r="AU1082" s="99" t="str">
        <f>IFERROR(VLOOKUP(ROWS($AS$4:AS1082),$AR$4:$AS$2337,2,0),"")</f>
        <v>Maków Mazowiecki (pow. makowski, woj. mazowieckie)</v>
      </c>
      <c r="AV1082" s="98">
        <v>0</v>
      </c>
      <c r="AW1082" s="98">
        <f>IF(ISNUMBER(SEARCH('ankieta ESG'!$G$182,AX1082)),MAX($AW$3:AW1081)+1,0)</f>
        <v>1079</v>
      </c>
      <c r="AX1082" s="134" t="s">
        <v>5082</v>
      </c>
      <c r="AY1082" s="98">
        <v>0</v>
      </c>
      <c r="AZ1082" s="99" t="str">
        <f>IFERROR(VLOOKUP(ROWS($AX$4:AX1082),$AW$4:$AX$2337,2,0),"")</f>
        <v>Maków Mazowiecki (pow. makowski, woj. mazowieckie)</v>
      </c>
      <c r="BA1082" s="98">
        <v>0</v>
      </c>
      <c r="BB1082" s="98">
        <f>IF(ISNUMBER(SEARCH('ankieta ESG'!$G$183,BC1082)),MAX($BB$3:BB1081)+1,0)</f>
        <v>1079</v>
      </c>
      <c r="BC1082" s="134" t="s">
        <v>5082</v>
      </c>
      <c r="BD1082" s="98">
        <v>0</v>
      </c>
      <c r="BE1082" s="99" t="str">
        <f>IFERROR(VLOOKUP(ROWS($BC$4:BC1082),$BB$4:$BC$2337,2,0),"")</f>
        <v>Maków Mazowiecki (pow. makowski, woj. mazowieckie)</v>
      </c>
      <c r="BF1082" s="98">
        <v>0</v>
      </c>
      <c r="BG1082" s="98">
        <f>IF(ISNUMBER(SEARCH('ankieta ESG'!$G$184,BH1082)),MAX($BG$3:BG1081)+1,0)</f>
        <v>1079</v>
      </c>
      <c r="BH1082" s="134" t="s">
        <v>5082</v>
      </c>
      <c r="BI1082" s="98">
        <v>0</v>
      </c>
      <c r="BJ1082" s="99" t="str">
        <f>IFERROR(VLOOKUP(ROWS($BH$4:BH1082),$BG$4:$BH$2337,2,0),"")</f>
        <v>Maków Mazowiecki (pow. makowski, woj. mazowieckie)</v>
      </c>
      <c r="BK1082" s="98">
        <v>0</v>
      </c>
      <c r="BL1082" s="98">
        <f>IF(ISNUMBER(SEARCH('ankieta ESG'!$G$185,BM1082)),MAX($BL$3:BL1081)+1,0)</f>
        <v>1079</v>
      </c>
      <c r="BM1082" s="134" t="s">
        <v>5082</v>
      </c>
      <c r="BN1082" s="98">
        <v>0</v>
      </c>
      <c r="BO1082" s="99" t="str">
        <f>IFERROR(VLOOKUP(ROWS($BM$4:BM1082),$BL$4:$BM$2337,2,0),"")</f>
        <v>Maków Mazowiecki (pow. makowski, woj. mazowieckie)</v>
      </c>
      <c r="BP1082" s="98">
        <v>0</v>
      </c>
      <c r="BQ1082" s="98">
        <f>IF(ISNUMBER(SEARCH('ankieta ESG'!$G$186,BR1082)),MAX($BQ$3:BQ1081)+1,0)</f>
        <v>1079</v>
      </c>
      <c r="BR1082" s="134" t="s">
        <v>5082</v>
      </c>
      <c r="BS1082" s="98">
        <v>0</v>
      </c>
      <c r="BT1082" s="99" t="str">
        <f>IFERROR(VLOOKUP(ROWS($BR$4:BR1082),$BQ$4:$BR$2337,2,0),"")</f>
        <v>Maków Mazowiecki (pow. makowski, woj. mazowieckie)</v>
      </c>
      <c r="BU1082" s="98">
        <v>0</v>
      </c>
      <c r="BV1082" s="98">
        <f>IF(ISNUMBER(SEARCH('ankieta ESG'!$G$187,BW1082)),MAX($BV$3:BV1081)+1,0)</f>
        <v>1079</v>
      </c>
      <c r="BW1082" s="134" t="s">
        <v>5082</v>
      </c>
      <c r="BX1082" s="98">
        <v>0</v>
      </c>
      <c r="BY1082" s="99" t="str">
        <f>IFERROR(VLOOKUP(ROWS($BW$4:BW1082),$BV$4:$BW$2337,2,0),"")</f>
        <v>Maków Mazowiecki (pow. makowski, woj. mazowieckie)</v>
      </c>
      <c r="BZ1082" s="98">
        <v>0</v>
      </c>
      <c r="CA1082" s="98">
        <f>IF(ISNUMBER(SEARCH('ankieta ESG'!$G$188,CB1082)),MAX($CA$3:CA1081)+1,0)</f>
        <v>1079</v>
      </c>
      <c r="CB1082" s="134" t="s">
        <v>5082</v>
      </c>
      <c r="CC1082" s="98">
        <v>0</v>
      </c>
      <c r="CD1082" s="99" t="str">
        <f>IFERROR(VLOOKUP(ROWS($CB$4:CB1082),$CA$4:$CB$2337,2,0),"")</f>
        <v>Maków Mazowiecki (pow. makowski, woj. mazowieckie)</v>
      </c>
      <c r="CE1082" s="98">
        <v>0</v>
      </c>
      <c r="CF1082" s="98">
        <f>IF(ISNUMBER(SEARCH('ankieta ESG'!$G$189,CG1082)),MAX($CF$3:CF1081)+1,0)</f>
        <v>1079</v>
      </c>
      <c r="CG1082" s="134" t="s">
        <v>5082</v>
      </c>
      <c r="CH1082" s="98">
        <v>0</v>
      </c>
      <c r="CI1082" s="99" t="str">
        <f>IFERROR(VLOOKUP(ROWS($CG$4:CG1082),$CF$4:$CG$2337,2,0),"")</f>
        <v>Maków Mazowiecki (pow. makowski, woj. mazowieckie)</v>
      </c>
      <c r="CJ1082" s="98">
        <v>0</v>
      </c>
    </row>
    <row r="1083" spans="2:88">
      <c r="B1083" s="98">
        <f>IF(ISNUMBER(SEARCH('ankieta ESG'!$E$11,C1083)),MAX(B$3:$B1082)+1,0)</f>
        <v>1080</v>
      </c>
      <c r="C1083" s="99" t="s">
        <v>1124</v>
      </c>
      <c r="D1083" s="98">
        <v>0</v>
      </c>
      <c r="E1083" s="99" t="str">
        <f>IFERROR(VLOOKUP(ROWS($C$4:C1083),$B$4:$C$1385,2,0),"")</f>
        <v>47.63.Z Sprzedaż detaliczna sprzętu sportowego (PKD 2025)</v>
      </c>
      <c r="F1083" s="98">
        <v>0</v>
      </c>
      <c r="AM1083" s="98">
        <f>IF(ISNUMBER(SEARCH('ankieta ESG'!$G$180,AN1083)),MAX(AM$3:$AM1082)+1,0)</f>
        <v>1080</v>
      </c>
      <c r="AN1083" s="134" t="s">
        <v>5083</v>
      </c>
      <c r="AO1083" s="98">
        <v>0</v>
      </c>
      <c r="AP1083" s="99" t="str">
        <f>IFERROR(VLOOKUP(ROWS($AN$4:AN1083),$AM$4:$AN$2337,2,0),"")</f>
        <v>Maków Podhalański (pow. suski, woj. małopolskie)</v>
      </c>
      <c r="AQ1083" s="98">
        <v>0</v>
      </c>
      <c r="AR1083" s="98">
        <f>IF(ISNUMBER(SEARCH('ankieta ESG'!$G$181,AS1083)),MAX($AR$3:AR1082)+1,0)</f>
        <v>1080</v>
      </c>
      <c r="AS1083" s="134" t="s">
        <v>5083</v>
      </c>
      <c r="AT1083" s="98">
        <v>0</v>
      </c>
      <c r="AU1083" s="99" t="str">
        <f>IFERROR(VLOOKUP(ROWS($AS$4:AS1083),$AR$4:$AS$2337,2,0),"")</f>
        <v>Maków Podhalański (pow. suski, woj. małopolskie)</v>
      </c>
      <c r="AV1083" s="98">
        <v>0</v>
      </c>
      <c r="AW1083" s="98">
        <f>IF(ISNUMBER(SEARCH('ankieta ESG'!$G$182,AX1083)),MAX($AW$3:AW1082)+1,0)</f>
        <v>1080</v>
      </c>
      <c r="AX1083" s="134" t="s">
        <v>5083</v>
      </c>
      <c r="AY1083" s="98">
        <v>0</v>
      </c>
      <c r="AZ1083" s="99" t="str">
        <f>IFERROR(VLOOKUP(ROWS($AX$4:AX1083),$AW$4:$AX$2337,2,0),"")</f>
        <v>Maków Podhalański (pow. suski, woj. małopolskie)</v>
      </c>
      <c r="BA1083" s="98">
        <v>0</v>
      </c>
      <c r="BB1083" s="98">
        <f>IF(ISNUMBER(SEARCH('ankieta ESG'!$G$183,BC1083)),MAX($BB$3:BB1082)+1,0)</f>
        <v>1080</v>
      </c>
      <c r="BC1083" s="134" t="s">
        <v>5083</v>
      </c>
      <c r="BD1083" s="98">
        <v>0</v>
      </c>
      <c r="BE1083" s="99" t="str">
        <f>IFERROR(VLOOKUP(ROWS($BC$4:BC1083),$BB$4:$BC$2337,2,0),"")</f>
        <v>Maków Podhalański (pow. suski, woj. małopolskie)</v>
      </c>
      <c r="BF1083" s="98">
        <v>0</v>
      </c>
      <c r="BG1083" s="98">
        <f>IF(ISNUMBER(SEARCH('ankieta ESG'!$G$184,BH1083)),MAX($BG$3:BG1082)+1,0)</f>
        <v>1080</v>
      </c>
      <c r="BH1083" s="134" t="s">
        <v>5083</v>
      </c>
      <c r="BI1083" s="98">
        <v>0</v>
      </c>
      <c r="BJ1083" s="99" t="str">
        <f>IFERROR(VLOOKUP(ROWS($BH$4:BH1083),$BG$4:$BH$2337,2,0),"")</f>
        <v>Maków Podhalański (pow. suski, woj. małopolskie)</v>
      </c>
      <c r="BK1083" s="98">
        <v>0</v>
      </c>
      <c r="BL1083" s="98">
        <f>IF(ISNUMBER(SEARCH('ankieta ESG'!$G$185,BM1083)),MAX($BL$3:BL1082)+1,0)</f>
        <v>1080</v>
      </c>
      <c r="BM1083" s="134" t="s">
        <v>5083</v>
      </c>
      <c r="BN1083" s="98">
        <v>0</v>
      </c>
      <c r="BO1083" s="99" t="str">
        <f>IFERROR(VLOOKUP(ROWS($BM$4:BM1083),$BL$4:$BM$2337,2,0),"")</f>
        <v>Maków Podhalański (pow. suski, woj. małopolskie)</v>
      </c>
      <c r="BP1083" s="98">
        <v>0</v>
      </c>
      <c r="BQ1083" s="98">
        <f>IF(ISNUMBER(SEARCH('ankieta ESG'!$G$186,BR1083)),MAX($BQ$3:BQ1082)+1,0)</f>
        <v>1080</v>
      </c>
      <c r="BR1083" s="134" t="s">
        <v>5083</v>
      </c>
      <c r="BS1083" s="98">
        <v>0</v>
      </c>
      <c r="BT1083" s="99" t="str">
        <f>IFERROR(VLOOKUP(ROWS($BR$4:BR1083),$BQ$4:$BR$2337,2,0),"")</f>
        <v>Maków Podhalański (pow. suski, woj. małopolskie)</v>
      </c>
      <c r="BU1083" s="98">
        <v>0</v>
      </c>
      <c r="BV1083" s="98">
        <f>IF(ISNUMBER(SEARCH('ankieta ESG'!$G$187,BW1083)),MAX($BV$3:BV1082)+1,0)</f>
        <v>1080</v>
      </c>
      <c r="BW1083" s="134" t="s">
        <v>5083</v>
      </c>
      <c r="BX1083" s="98">
        <v>0</v>
      </c>
      <c r="BY1083" s="99" t="str">
        <f>IFERROR(VLOOKUP(ROWS($BW$4:BW1083),$BV$4:$BW$2337,2,0),"")</f>
        <v>Maków Podhalański (pow. suski, woj. małopolskie)</v>
      </c>
      <c r="BZ1083" s="98">
        <v>0</v>
      </c>
      <c r="CA1083" s="98">
        <f>IF(ISNUMBER(SEARCH('ankieta ESG'!$G$188,CB1083)),MAX($CA$3:CA1082)+1,0)</f>
        <v>1080</v>
      </c>
      <c r="CB1083" s="134" t="s">
        <v>5083</v>
      </c>
      <c r="CC1083" s="98">
        <v>0</v>
      </c>
      <c r="CD1083" s="99" t="str">
        <f>IFERROR(VLOOKUP(ROWS($CB$4:CB1083),$CA$4:$CB$2337,2,0),"")</f>
        <v>Maków Podhalański (pow. suski, woj. małopolskie)</v>
      </c>
      <c r="CE1083" s="98">
        <v>0</v>
      </c>
      <c r="CF1083" s="98">
        <f>IF(ISNUMBER(SEARCH('ankieta ESG'!$G$189,CG1083)),MAX($CF$3:CF1082)+1,0)</f>
        <v>1080</v>
      </c>
      <c r="CG1083" s="134" t="s">
        <v>5083</v>
      </c>
      <c r="CH1083" s="98">
        <v>0</v>
      </c>
      <c r="CI1083" s="99" t="str">
        <f>IFERROR(VLOOKUP(ROWS($CG$4:CG1083),$CF$4:$CG$2337,2,0),"")</f>
        <v>Maków Podhalański (pow. suski, woj. małopolskie)</v>
      </c>
      <c r="CJ1083" s="98">
        <v>0</v>
      </c>
    </row>
    <row r="1084" spans="2:88">
      <c r="B1084" s="98">
        <f>IF(ISNUMBER(SEARCH('ankieta ESG'!$E$11,C1084)),MAX(B$3:$B1083)+1,0)</f>
        <v>1081</v>
      </c>
      <c r="C1084" s="99" t="s">
        <v>1125</v>
      </c>
      <c r="D1084" s="98">
        <v>0</v>
      </c>
      <c r="E1084" s="99" t="str">
        <f>IFERROR(VLOOKUP(ROWS($C$4:C1084),$B$4:$C$1385,2,0),"")</f>
        <v>47.64.Z Sprzedaż detaliczna gier i zabawek (PKD 2025)</v>
      </c>
      <c r="F1084" s="98">
        <v>0</v>
      </c>
      <c r="AM1084" s="98">
        <f>IF(ISNUMBER(SEARCH('ankieta ESG'!$G$180,AN1084)),MAX(AM$3:$AM1083)+1,0)</f>
        <v>1081</v>
      </c>
      <c r="AN1084" s="134" t="s">
        <v>5084</v>
      </c>
      <c r="AO1084" s="98">
        <v>0</v>
      </c>
      <c r="AP1084" s="99" t="str">
        <f>IFERROR(VLOOKUP(ROWS($AN$4:AN1084),$AM$4:$AN$2337,2,0),"")</f>
        <v>Malanów (pow. turecki, woj. wielkopolskie)</v>
      </c>
      <c r="AQ1084" s="98">
        <v>0</v>
      </c>
      <c r="AR1084" s="98">
        <f>IF(ISNUMBER(SEARCH('ankieta ESG'!$G$181,AS1084)),MAX($AR$3:AR1083)+1,0)</f>
        <v>1081</v>
      </c>
      <c r="AS1084" s="134" t="s">
        <v>5084</v>
      </c>
      <c r="AT1084" s="98">
        <v>0</v>
      </c>
      <c r="AU1084" s="99" t="str">
        <f>IFERROR(VLOOKUP(ROWS($AS$4:AS1084),$AR$4:$AS$2337,2,0),"")</f>
        <v>Malanów (pow. turecki, woj. wielkopolskie)</v>
      </c>
      <c r="AV1084" s="98">
        <v>0</v>
      </c>
      <c r="AW1084" s="98">
        <f>IF(ISNUMBER(SEARCH('ankieta ESG'!$G$182,AX1084)),MAX($AW$3:AW1083)+1,0)</f>
        <v>1081</v>
      </c>
      <c r="AX1084" s="134" t="s">
        <v>5084</v>
      </c>
      <c r="AY1084" s="98">
        <v>0</v>
      </c>
      <c r="AZ1084" s="99" t="str">
        <f>IFERROR(VLOOKUP(ROWS($AX$4:AX1084),$AW$4:$AX$2337,2,0),"")</f>
        <v>Malanów (pow. turecki, woj. wielkopolskie)</v>
      </c>
      <c r="BA1084" s="98">
        <v>0</v>
      </c>
      <c r="BB1084" s="98">
        <f>IF(ISNUMBER(SEARCH('ankieta ESG'!$G$183,BC1084)),MAX($BB$3:BB1083)+1,0)</f>
        <v>1081</v>
      </c>
      <c r="BC1084" s="134" t="s">
        <v>5084</v>
      </c>
      <c r="BD1084" s="98">
        <v>0</v>
      </c>
      <c r="BE1084" s="99" t="str">
        <f>IFERROR(VLOOKUP(ROWS($BC$4:BC1084),$BB$4:$BC$2337,2,0),"")</f>
        <v>Malanów (pow. turecki, woj. wielkopolskie)</v>
      </c>
      <c r="BF1084" s="98">
        <v>0</v>
      </c>
      <c r="BG1084" s="98">
        <f>IF(ISNUMBER(SEARCH('ankieta ESG'!$G$184,BH1084)),MAX($BG$3:BG1083)+1,0)</f>
        <v>1081</v>
      </c>
      <c r="BH1084" s="134" t="s">
        <v>5084</v>
      </c>
      <c r="BI1084" s="98">
        <v>0</v>
      </c>
      <c r="BJ1084" s="99" t="str">
        <f>IFERROR(VLOOKUP(ROWS($BH$4:BH1084),$BG$4:$BH$2337,2,0),"")</f>
        <v>Malanów (pow. turecki, woj. wielkopolskie)</v>
      </c>
      <c r="BK1084" s="98">
        <v>0</v>
      </c>
      <c r="BL1084" s="98">
        <f>IF(ISNUMBER(SEARCH('ankieta ESG'!$G$185,BM1084)),MAX($BL$3:BL1083)+1,0)</f>
        <v>1081</v>
      </c>
      <c r="BM1084" s="134" t="s">
        <v>5084</v>
      </c>
      <c r="BN1084" s="98">
        <v>0</v>
      </c>
      <c r="BO1084" s="99" t="str">
        <f>IFERROR(VLOOKUP(ROWS($BM$4:BM1084),$BL$4:$BM$2337,2,0),"")</f>
        <v>Malanów (pow. turecki, woj. wielkopolskie)</v>
      </c>
      <c r="BP1084" s="98">
        <v>0</v>
      </c>
      <c r="BQ1084" s="98">
        <f>IF(ISNUMBER(SEARCH('ankieta ESG'!$G$186,BR1084)),MAX($BQ$3:BQ1083)+1,0)</f>
        <v>1081</v>
      </c>
      <c r="BR1084" s="134" t="s">
        <v>5084</v>
      </c>
      <c r="BS1084" s="98">
        <v>0</v>
      </c>
      <c r="BT1084" s="99" t="str">
        <f>IFERROR(VLOOKUP(ROWS($BR$4:BR1084),$BQ$4:$BR$2337,2,0),"")</f>
        <v>Malanów (pow. turecki, woj. wielkopolskie)</v>
      </c>
      <c r="BU1084" s="98">
        <v>0</v>
      </c>
      <c r="BV1084" s="98">
        <f>IF(ISNUMBER(SEARCH('ankieta ESG'!$G$187,BW1084)),MAX($BV$3:BV1083)+1,0)</f>
        <v>1081</v>
      </c>
      <c r="BW1084" s="134" t="s">
        <v>5084</v>
      </c>
      <c r="BX1084" s="98">
        <v>0</v>
      </c>
      <c r="BY1084" s="99" t="str">
        <f>IFERROR(VLOOKUP(ROWS($BW$4:BW1084),$BV$4:$BW$2337,2,0),"")</f>
        <v>Malanów (pow. turecki, woj. wielkopolskie)</v>
      </c>
      <c r="BZ1084" s="98">
        <v>0</v>
      </c>
      <c r="CA1084" s="98">
        <f>IF(ISNUMBER(SEARCH('ankieta ESG'!$G$188,CB1084)),MAX($CA$3:CA1083)+1,0)</f>
        <v>1081</v>
      </c>
      <c r="CB1084" s="134" t="s">
        <v>5084</v>
      </c>
      <c r="CC1084" s="98">
        <v>0</v>
      </c>
      <c r="CD1084" s="99" t="str">
        <f>IFERROR(VLOOKUP(ROWS($CB$4:CB1084),$CA$4:$CB$2337,2,0),"")</f>
        <v>Malanów (pow. turecki, woj. wielkopolskie)</v>
      </c>
      <c r="CE1084" s="98">
        <v>0</v>
      </c>
      <c r="CF1084" s="98">
        <f>IF(ISNUMBER(SEARCH('ankieta ESG'!$G$189,CG1084)),MAX($CF$3:CF1083)+1,0)</f>
        <v>1081</v>
      </c>
      <c r="CG1084" s="134" t="s">
        <v>5084</v>
      </c>
      <c r="CH1084" s="98">
        <v>0</v>
      </c>
      <c r="CI1084" s="99" t="str">
        <f>IFERROR(VLOOKUP(ROWS($CG$4:CG1084),$CF$4:$CG$2337,2,0),"")</f>
        <v>Malanów (pow. turecki, woj. wielkopolskie)</v>
      </c>
      <c r="CJ1084" s="98">
        <v>0</v>
      </c>
    </row>
    <row r="1085" spans="2:88">
      <c r="B1085" s="98">
        <f>IF(ISNUMBER(SEARCH('ankieta ESG'!$E$11,C1085)),MAX(B$3:$B1084)+1,0)</f>
        <v>1082</v>
      </c>
      <c r="C1085" s="99" t="s">
        <v>1126</v>
      </c>
      <c r="D1085" s="98">
        <v>0</v>
      </c>
      <c r="E1085" s="99" t="str">
        <f>IFERROR(VLOOKUP(ROWS($C$4:C1085),$B$4:$C$1385,2,0),"")</f>
        <v>47.69.A Sprzedaż detaliczna instrumentów muzycznych i nut (PKD 2025)</v>
      </c>
      <c r="F1085" s="98">
        <v>0</v>
      </c>
      <c r="AM1085" s="98">
        <f>IF(ISNUMBER(SEARCH('ankieta ESG'!$G$180,AN1085)),MAX(AM$3:$AM1084)+1,0)</f>
        <v>1082</v>
      </c>
      <c r="AN1085" s="134" t="s">
        <v>5085</v>
      </c>
      <c r="AO1085" s="98">
        <v>0</v>
      </c>
      <c r="AP1085" s="99" t="str">
        <f>IFERROR(VLOOKUP(ROWS($AN$4:AN1085),$AM$4:$AN$2337,2,0),"")</f>
        <v>Malbork (pow. malborski, woj. pomorskie)</v>
      </c>
      <c r="AQ1085" s="98">
        <v>0</v>
      </c>
      <c r="AR1085" s="98">
        <f>IF(ISNUMBER(SEARCH('ankieta ESG'!$G$181,AS1085)),MAX($AR$3:AR1084)+1,0)</f>
        <v>1082</v>
      </c>
      <c r="AS1085" s="134" t="s">
        <v>5085</v>
      </c>
      <c r="AT1085" s="98">
        <v>0</v>
      </c>
      <c r="AU1085" s="99" t="str">
        <f>IFERROR(VLOOKUP(ROWS($AS$4:AS1085),$AR$4:$AS$2337,2,0),"")</f>
        <v>Malbork (pow. malborski, woj. pomorskie)</v>
      </c>
      <c r="AV1085" s="98">
        <v>0</v>
      </c>
      <c r="AW1085" s="98">
        <f>IF(ISNUMBER(SEARCH('ankieta ESG'!$G$182,AX1085)),MAX($AW$3:AW1084)+1,0)</f>
        <v>1082</v>
      </c>
      <c r="AX1085" s="134" t="s">
        <v>5085</v>
      </c>
      <c r="AY1085" s="98">
        <v>0</v>
      </c>
      <c r="AZ1085" s="99" t="str">
        <f>IFERROR(VLOOKUP(ROWS($AX$4:AX1085),$AW$4:$AX$2337,2,0),"")</f>
        <v>Malbork (pow. malborski, woj. pomorskie)</v>
      </c>
      <c r="BA1085" s="98">
        <v>0</v>
      </c>
      <c r="BB1085" s="98">
        <f>IF(ISNUMBER(SEARCH('ankieta ESG'!$G$183,BC1085)),MAX($BB$3:BB1084)+1,0)</f>
        <v>1082</v>
      </c>
      <c r="BC1085" s="134" t="s">
        <v>5085</v>
      </c>
      <c r="BD1085" s="98">
        <v>0</v>
      </c>
      <c r="BE1085" s="99" t="str">
        <f>IFERROR(VLOOKUP(ROWS($BC$4:BC1085),$BB$4:$BC$2337,2,0),"")</f>
        <v>Malbork (pow. malborski, woj. pomorskie)</v>
      </c>
      <c r="BF1085" s="98">
        <v>0</v>
      </c>
      <c r="BG1085" s="98">
        <f>IF(ISNUMBER(SEARCH('ankieta ESG'!$G$184,BH1085)),MAX($BG$3:BG1084)+1,0)</f>
        <v>1082</v>
      </c>
      <c r="BH1085" s="134" t="s">
        <v>5085</v>
      </c>
      <c r="BI1085" s="98">
        <v>0</v>
      </c>
      <c r="BJ1085" s="99" t="str">
        <f>IFERROR(VLOOKUP(ROWS($BH$4:BH1085),$BG$4:$BH$2337,2,0),"")</f>
        <v>Malbork (pow. malborski, woj. pomorskie)</v>
      </c>
      <c r="BK1085" s="98">
        <v>0</v>
      </c>
      <c r="BL1085" s="98">
        <f>IF(ISNUMBER(SEARCH('ankieta ESG'!$G$185,BM1085)),MAX($BL$3:BL1084)+1,0)</f>
        <v>1082</v>
      </c>
      <c r="BM1085" s="134" t="s">
        <v>5085</v>
      </c>
      <c r="BN1085" s="98">
        <v>0</v>
      </c>
      <c r="BO1085" s="99" t="str">
        <f>IFERROR(VLOOKUP(ROWS($BM$4:BM1085),$BL$4:$BM$2337,2,0),"")</f>
        <v>Malbork (pow. malborski, woj. pomorskie)</v>
      </c>
      <c r="BP1085" s="98">
        <v>0</v>
      </c>
      <c r="BQ1085" s="98">
        <f>IF(ISNUMBER(SEARCH('ankieta ESG'!$G$186,BR1085)),MAX($BQ$3:BQ1084)+1,0)</f>
        <v>1082</v>
      </c>
      <c r="BR1085" s="134" t="s">
        <v>5085</v>
      </c>
      <c r="BS1085" s="98">
        <v>0</v>
      </c>
      <c r="BT1085" s="99" t="str">
        <f>IFERROR(VLOOKUP(ROWS($BR$4:BR1085),$BQ$4:$BR$2337,2,0),"")</f>
        <v>Malbork (pow. malborski, woj. pomorskie)</v>
      </c>
      <c r="BU1085" s="98">
        <v>0</v>
      </c>
      <c r="BV1085" s="98">
        <f>IF(ISNUMBER(SEARCH('ankieta ESG'!$G$187,BW1085)),MAX($BV$3:BV1084)+1,0)</f>
        <v>1082</v>
      </c>
      <c r="BW1085" s="134" t="s">
        <v>5085</v>
      </c>
      <c r="BX1085" s="98">
        <v>0</v>
      </c>
      <c r="BY1085" s="99" t="str">
        <f>IFERROR(VLOOKUP(ROWS($BW$4:BW1085),$BV$4:$BW$2337,2,0),"")</f>
        <v>Malbork (pow. malborski, woj. pomorskie)</v>
      </c>
      <c r="BZ1085" s="98">
        <v>0</v>
      </c>
      <c r="CA1085" s="98">
        <f>IF(ISNUMBER(SEARCH('ankieta ESG'!$G$188,CB1085)),MAX($CA$3:CA1084)+1,0)</f>
        <v>1082</v>
      </c>
      <c r="CB1085" s="134" t="s">
        <v>5085</v>
      </c>
      <c r="CC1085" s="98">
        <v>0</v>
      </c>
      <c r="CD1085" s="99" t="str">
        <f>IFERROR(VLOOKUP(ROWS($CB$4:CB1085),$CA$4:$CB$2337,2,0),"")</f>
        <v>Malbork (pow. malborski, woj. pomorskie)</v>
      </c>
      <c r="CE1085" s="98">
        <v>0</v>
      </c>
      <c r="CF1085" s="98">
        <f>IF(ISNUMBER(SEARCH('ankieta ESG'!$G$189,CG1085)),MAX($CF$3:CF1084)+1,0)</f>
        <v>1082</v>
      </c>
      <c r="CG1085" s="134" t="s">
        <v>5085</v>
      </c>
      <c r="CH1085" s="98">
        <v>0</v>
      </c>
      <c r="CI1085" s="99" t="str">
        <f>IFERROR(VLOOKUP(ROWS($CG$4:CG1085),$CF$4:$CG$2337,2,0),"")</f>
        <v>Malbork (pow. malborski, woj. pomorskie)</v>
      </c>
      <c r="CJ1085" s="98">
        <v>0</v>
      </c>
    </row>
    <row r="1086" spans="2:88">
      <c r="B1086" s="98">
        <f>IF(ISNUMBER(SEARCH('ankieta ESG'!$E$11,C1086)),MAX(B$3:$B1085)+1,0)</f>
        <v>1083</v>
      </c>
      <c r="C1086" s="99" t="s">
        <v>1127</v>
      </c>
      <c r="D1086" s="98">
        <v>0</v>
      </c>
      <c r="E1086" s="99" t="str">
        <f>IFERROR(VLOOKUP(ROWS($C$4:C1086),$B$4:$C$1385,2,0),"")</f>
        <v>47.69.B Sprzedaż detaliczna dzieł sztuki (PKD 2025)</v>
      </c>
      <c r="F1086" s="98">
        <v>0</v>
      </c>
      <c r="AM1086" s="98">
        <f>IF(ISNUMBER(SEARCH('ankieta ESG'!$G$180,AN1086)),MAX(AM$3:$AM1085)+1,0)</f>
        <v>1083</v>
      </c>
      <c r="AN1086" s="134" t="s">
        <v>5086</v>
      </c>
      <c r="AO1086" s="98">
        <v>0</v>
      </c>
      <c r="AP1086" s="99" t="str">
        <f>IFERROR(VLOOKUP(ROWS($AN$4:AN1086),$AM$4:$AN$2337,2,0),"")</f>
        <v>Malczyce (pow. średzki, woj. dolnośląskie)</v>
      </c>
      <c r="AQ1086" s="98">
        <v>0</v>
      </c>
      <c r="AR1086" s="98">
        <f>IF(ISNUMBER(SEARCH('ankieta ESG'!$G$181,AS1086)),MAX($AR$3:AR1085)+1,0)</f>
        <v>1083</v>
      </c>
      <c r="AS1086" s="134" t="s">
        <v>5086</v>
      </c>
      <c r="AT1086" s="98">
        <v>0</v>
      </c>
      <c r="AU1086" s="99" t="str">
        <f>IFERROR(VLOOKUP(ROWS($AS$4:AS1086),$AR$4:$AS$2337,2,0),"")</f>
        <v>Malczyce (pow. średzki, woj. dolnośląskie)</v>
      </c>
      <c r="AV1086" s="98">
        <v>0</v>
      </c>
      <c r="AW1086" s="98">
        <f>IF(ISNUMBER(SEARCH('ankieta ESG'!$G$182,AX1086)),MAX($AW$3:AW1085)+1,0)</f>
        <v>1083</v>
      </c>
      <c r="AX1086" s="134" t="s">
        <v>5086</v>
      </c>
      <c r="AY1086" s="98">
        <v>0</v>
      </c>
      <c r="AZ1086" s="99" t="str">
        <f>IFERROR(VLOOKUP(ROWS($AX$4:AX1086),$AW$4:$AX$2337,2,0),"")</f>
        <v>Malczyce (pow. średzki, woj. dolnośląskie)</v>
      </c>
      <c r="BA1086" s="98">
        <v>0</v>
      </c>
      <c r="BB1086" s="98">
        <f>IF(ISNUMBER(SEARCH('ankieta ESG'!$G$183,BC1086)),MAX($BB$3:BB1085)+1,0)</f>
        <v>1083</v>
      </c>
      <c r="BC1086" s="134" t="s">
        <v>5086</v>
      </c>
      <c r="BD1086" s="98">
        <v>0</v>
      </c>
      <c r="BE1086" s="99" t="str">
        <f>IFERROR(VLOOKUP(ROWS($BC$4:BC1086),$BB$4:$BC$2337,2,0),"")</f>
        <v>Malczyce (pow. średzki, woj. dolnośląskie)</v>
      </c>
      <c r="BF1086" s="98">
        <v>0</v>
      </c>
      <c r="BG1086" s="98">
        <f>IF(ISNUMBER(SEARCH('ankieta ESG'!$G$184,BH1086)),MAX($BG$3:BG1085)+1,0)</f>
        <v>1083</v>
      </c>
      <c r="BH1086" s="134" t="s">
        <v>5086</v>
      </c>
      <c r="BI1086" s="98">
        <v>0</v>
      </c>
      <c r="BJ1086" s="99" t="str">
        <f>IFERROR(VLOOKUP(ROWS($BH$4:BH1086),$BG$4:$BH$2337,2,0),"")</f>
        <v>Malczyce (pow. średzki, woj. dolnośląskie)</v>
      </c>
      <c r="BK1086" s="98">
        <v>0</v>
      </c>
      <c r="BL1086" s="98">
        <f>IF(ISNUMBER(SEARCH('ankieta ESG'!$G$185,BM1086)),MAX($BL$3:BL1085)+1,0)</f>
        <v>1083</v>
      </c>
      <c r="BM1086" s="134" t="s">
        <v>5086</v>
      </c>
      <c r="BN1086" s="98">
        <v>0</v>
      </c>
      <c r="BO1086" s="99" t="str">
        <f>IFERROR(VLOOKUP(ROWS($BM$4:BM1086),$BL$4:$BM$2337,2,0),"")</f>
        <v>Malczyce (pow. średzki, woj. dolnośląskie)</v>
      </c>
      <c r="BP1086" s="98">
        <v>0</v>
      </c>
      <c r="BQ1086" s="98">
        <f>IF(ISNUMBER(SEARCH('ankieta ESG'!$G$186,BR1086)),MAX($BQ$3:BQ1085)+1,0)</f>
        <v>1083</v>
      </c>
      <c r="BR1086" s="134" t="s">
        <v>5086</v>
      </c>
      <c r="BS1086" s="98">
        <v>0</v>
      </c>
      <c r="BT1086" s="99" t="str">
        <f>IFERROR(VLOOKUP(ROWS($BR$4:BR1086),$BQ$4:$BR$2337,2,0),"")</f>
        <v>Malczyce (pow. średzki, woj. dolnośląskie)</v>
      </c>
      <c r="BU1086" s="98">
        <v>0</v>
      </c>
      <c r="BV1086" s="98">
        <f>IF(ISNUMBER(SEARCH('ankieta ESG'!$G$187,BW1086)),MAX($BV$3:BV1085)+1,0)</f>
        <v>1083</v>
      </c>
      <c r="BW1086" s="134" t="s">
        <v>5086</v>
      </c>
      <c r="BX1086" s="98">
        <v>0</v>
      </c>
      <c r="BY1086" s="99" t="str">
        <f>IFERROR(VLOOKUP(ROWS($BW$4:BW1086),$BV$4:$BW$2337,2,0),"")</f>
        <v>Malczyce (pow. średzki, woj. dolnośląskie)</v>
      </c>
      <c r="BZ1086" s="98">
        <v>0</v>
      </c>
      <c r="CA1086" s="98">
        <f>IF(ISNUMBER(SEARCH('ankieta ESG'!$G$188,CB1086)),MAX($CA$3:CA1085)+1,0)</f>
        <v>1083</v>
      </c>
      <c r="CB1086" s="134" t="s">
        <v>5086</v>
      </c>
      <c r="CC1086" s="98">
        <v>0</v>
      </c>
      <c r="CD1086" s="99" t="str">
        <f>IFERROR(VLOOKUP(ROWS($CB$4:CB1086),$CA$4:$CB$2337,2,0),"")</f>
        <v>Malczyce (pow. średzki, woj. dolnośląskie)</v>
      </c>
      <c r="CE1086" s="98">
        <v>0</v>
      </c>
      <c r="CF1086" s="98">
        <f>IF(ISNUMBER(SEARCH('ankieta ESG'!$G$189,CG1086)),MAX($CF$3:CF1085)+1,0)</f>
        <v>1083</v>
      </c>
      <c r="CG1086" s="134" t="s">
        <v>5086</v>
      </c>
      <c r="CH1086" s="98">
        <v>0</v>
      </c>
      <c r="CI1086" s="99" t="str">
        <f>IFERROR(VLOOKUP(ROWS($CG$4:CG1086),$CF$4:$CG$2337,2,0),"")</f>
        <v>Malczyce (pow. średzki, woj. dolnośląskie)</v>
      </c>
      <c r="CJ1086" s="98">
        <v>0</v>
      </c>
    </row>
    <row r="1087" spans="2:88">
      <c r="B1087" s="98">
        <f>IF(ISNUMBER(SEARCH('ankieta ESG'!$E$11,C1087)),MAX(B$3:$B1086)+1,0)</f>
        <v>1084</v>
      </c>
      <c r="C1087" s="99" t="s">
        <v>1128</v>
      </c>
      <c r="D1087" s="98">
        <v>0</v>
      </c>
      <c r="E1087" s="99" t="str">
        <f>IFERROR(VLOOKUP(ROWS($C$4:C1087),$B$4:$C$1385,2,0),"")</f>
        <v>47.69.C Sprzedaż detaliczna pozostałych wyrobów związanych z kulturą i rekreacją, gdzie indziej niesklasyfikowana (PKD 2025)</v>
      </c>
      <c r="F1087" s="98">
        <v>0</v>
      </c>
      <c r="AM1087" s="98">
        <f>IF(ISNUMBER(SEARCH('ankieta ESG'!$G$180,AN1087)),MAX(AM$3:$AM1086)+1,0)</f>
        <v>1084</v>
      </c>
      <c r="AN1087" s="134" t="s">
        <v>5087</v>
      </c>
      <c r="AO1087" s="98">
        <v>0</v>
      </c>
      <c r="AP1087" s="99" t="str">
        <f>IFERROR(VLOOKUP(ROWS($AN$4:AN1087),$AM$4:$AN$2337,2,0),"")</f>
        <v>Malechowo (pow. sławieński, woj. zachodniopomorskie)</v>
      </c>
      <c r="AQ1087" s="98">
        <v>0</v>
      </c>
      <c r="AR1087" s="98">
        <f>IF(ISNUMBER(SEARCH('ankieta ESG'!$G$181,AS1087)),MAX($AR$3:AR1086)+1,0)</f>
        <v>1084</v>
      </c>
      <c r="AS1087" s="134" t="s">
        <v>5087</v>
      </c>
      <c r="AT1087" s="98">
        <v>0</v>
      </c>
      <c r="AU1087" s="99" t="str">
        <f>IFERROR(VLOOKUP(ROWS($AS$4:AS1087),$AR$4:$AS$2337,2,0),"")</f>
        <v>Malechowo (pow. sławieński, woj. zachodniopomorskie)</v>
      </c>
      <c r="AV1087" s="98">
        <v>0</v>
      </c>
      <c r="AW1087" s="98">
        <f>IF(ISNUMBER(SEARCH('ankieta ESG'!$G$182,AX1087)),MAX($AW$3:AW1086)+1,0)</f>
        <v>1084</v>
      </c>
      <c r="AX1087" s="134" t="s">
        <v>5087</v>
      </c>
      <c r="AY1087" s="98">
        <v>0</v>
      </c>
      <c r="AZ1087" s="99" t="str">
        <f>IFERROR(VLOOKUP(ROWS($AX$4:AX1087),$AW$4:$AX$2337,2,0),"")</f>
        <v>Malechowo (pow. sławieński, woj. zachodniopomorskie)</v>
      </c>
      <c r="BA1087" s="98">
        <v>0</v>
      </c>
      <c r="BB1087" s="98">
        <f>IF(ISNUMBER(SEARCH('ankieta ESG'!$G$183,BC1087)),MAX($BB$3:BB1086)+1,0)</f>
        <v>1084</v>
      </c>
      <c r="BC1087" s="134" t="s">
        <v>5087</v>
      </c>
      <c r="BD1087" s="98">
        <v>0</v>
      </c>
      <c r="BE1087" s="99" t="str">
        <f>IFERROR(VLOOKUP(ROWS($BC$4:BC1087),$BB$4:$BC$2337,2,0),"")</f>
        <v>Malechowo (pow. sławieński, woj. zachodniopomorskie)</v>
      </c>
      <c r="BF1087" s="98">
        <v>0</v>
      </c>
      <c r="BG1087" s="98">
        <f>IF(ISNUMBER(SEARCH('ankieta ESG'!$G$184,BH1087)),MAX($BG$3:BG1086)+1,0)</f>
        <v>1084</v>
      </c>
      <c r="BH1087" s="134" t="s">
        <v>5087</v>
      </c>
      <c r="BI1087" s="98">
        <v>0</v>
      </c>
      <c r="BJ1087" s="99" t="str">
        <f>IFERROR(VLOOKUP(ROWS($BH$4:BH1087),$BG$4:$BH$2337,2,0),"")</f>
        <v>Malechowo (pow. sławieński, woj. zachodniopomorskie)</v>
      </c>
      <c r="BK1087" s="98">
        <v>0</v>
      </c>
      <c r="BL1087" s="98">
        <f>IF(ISNUMBER(SEARCH('ankieta ESG'!$G$185,BM1087)),MAX($BL$3:BL1086)+1,0)</f>
        <v>1084</v>
      </c>
      <c r="BM1087" s="134" t="s">
        <v>5087</v>
      </c>
      <c r="BN1087" s="98">
        <v>0</v>
      </c>
      <c r="BO1087" s="99" t="str">
        <f>IFERROR(VLOOKUP(ROWS($BM$4:BM1087),$BL$4:$BM$2337,2,0),"")</f>
        <v>Malechowo (pow. sławieński, woj. zachodniopomorskie)</v>
      </c>
      <c r="BP1087" s="98">
        <v>0</v>
      </c>
      <c r="BQ1087" s="98">
        <f>IF(ISNUMBER(SEARCH('ankieta ESG'!$G$186,BR1087)),MAX($BQ$3:BQ1086)+1,0)</f>
        <v>1084</v>
      </c>
      <c r="BR1087" s="134" t="s">
        <v>5087</v>
      </c>
      <c r="BS1087" s="98">
        <v>0</v>
      </c>
      <c r="BT1087" s="99" t="str">
        <f>IFERROR(VLOOKUP(ROWS($BR$4:BR1087),$BQ$4:$BR$2337,2,0),"")</f>
        <v>Malechowo (pow. sławieński, woj. zachodniopomorskie)</v>
      </c>
      <c r="BU1087" s="98">
        <v>0</v>
      </c>
      <c r="BV1087" s="98">
        <f>IF(ISNUMBER(SEARCH('ankieta ESG'!$G$187,BW1087)),MAX($BV$3:BV1086)+1,0)</f>
        <v>1084</v>
      </c>
      <c r="BW1087" s="134" t="s">
        <v>5087</v>
      </c>
      <c r="BX1087" s="98">
        <v>0</v>
      </c>
      <c r="BY1087" s="99" t="str">
        <f>IFERROR(VLOOKUP(ROWS($BW$4:BW1087),$BV$4:$BW$2337,2,0),"")</f>
        <v>Malechowo (pow. sławieński, woj. zachodniopomorskie)</v>
      </c>
      <c r="BZ1087" s="98">
        <v>0</v>
      </c>
      <c r="CA1087" s="98">
        <f>IF(ISNUMBER(SEARCH('ankieta ESG'!$G$188,CB1087)),MAX($CA$3:CA1086)+1,0)</f>
        <v>1084</v>
      </c>
      <c r="CB1087" s="134" t="s">
        <v>5087</v>
      </c>
      <c r="CC1087" s="98">
        <v>0</v>
      </c>
      <c r="CD1087" s="99" t="str">
        <f>IFERROR(VLOOKUP(ROWS($CB$4:CB1087),$CA$4:$CB$2337,2,0),"")</f>
        <v>Malechowo (pow. sławieński, woj. zachodniopomorskie)</v>
      </c>
      <c r="CE1087" s="98">
        <v>0</v>
      </c>
      <c r="CF1087" s="98">
        <f>IF(ISNUMBER(SEARCH('ankieta ESG'!$G$189,CG1087)),MAX($CF$3:CF1086)+1,0)</f>
        <v>1084</v>
      </c>
      <c r="CG1087" s="134" t="s">
        <v>5087</v>
      </c>
      <c r="CH1087" s="98">
        <v>0</v>
      </c>
      <c r="CI1087" s="99" t="str">
        <f>IFERROR(VLOOKUP(ROWS($CG$4:CG1087),$CF$4:$CG$2337,2,0),"")</f>
        <v>Malechowo (pow. sławieński, woj. zachodniopomorskie)</v>
      </c>
      <c r="CJ1087" s="98">
        <v>0</v>
      </c>
    </row>
    <row r="1088" spans="2:88">
      <c r="B1088" s="98">
        <f>IF(ISNUMBER(SEARCH('ankieta ESG'!$E$11,C1088)),MAX(B$3:$B1087)+1,0)</f>
        <v>1085</v>
      </c>
      <c r="C1088" s="99" t="s">
        <v>1129</v>
      </c>
      <c r="D1088" s="98">
        <v>0</v>
      </c>
      <c r="E1088" s="99" t="str">
        <f>IFERROR(VLOOKUP(ROWS($C$4:C1088),$B$4:$C$1385,2,0),"")</f>
        <v>47.71.Z Sprzedaż detaliczna odzieży (PKD 2025)</v>
      </c>
      <c r="F1088" s="98">
        <v>0</v>
      </c>
      <c r="AM1088" s="98">
        <f>IF(ISNUMBER(SEARCH('ankieta ESG'!$G$180,AN1088)),MAX(AM$3:$AM1087)+1,0)</f>
        <v>1085</v>
      </c>
      <c r="AN1088" s="134" t="s">
        <v>5088</v>
      </c>
      <c r="AO1088" s="98">
        <v>0</v>
      </c>
      <c r="AP1088" s="99" t="str">
        <f>IFERROR(VLOOKUP(ROWS($AN$4:AN1088),$AM$4:$AN$2337,2,0),"")</f>
        <v>Mała Wieś (pow. płocki, woj. mazowieckie)</v>
      </c>
      <c r="AQ1088" s="98">
        <v>0</v>
      </c>
      <c r="AR1088" s="98">
        <f>IF(ISNUMBER(SEARCH('ankieta ESG'!$G$181,AS1088)),MAX($AR$3:AR1087)+1,0)</f>
        <v>1085</v>
      </c>
      <c r="AS1088" s="134" t="s">
        <v>5088</v>
      </c>
      <c r="AT1088" s="98">
        <v>0</v>
      </c>
      <c r="AU1088" s="99" t="str">
        <f>IFERROR(VLOOKUP(ROWS($AS$4:AS1088),$AR$4:$AS$2337,2,0),"")</f>
        <v>Mała Wieś (pow. płocki, woj. mazowieckie)</v>
      </c>
      <c r="AV1088" s="98">
        <v>0</v>
      </c>
      <c r="AW1088" s="98">
        <f>IF(ISNUMBER(SEARCH('ankieta ESG'!$G$182,AX1088)),MAX($AW$3:AW1087)+1,0)</f>
        <v>1085</v>
      </c>
      <c r="AX1088" s="134" t="s">
        <v>5088</v>
      </c>
      <c r="AY1088" s="98">
        <v>0</v>
      </c>
      <c r="AZ1088" s="99" t="str">
        <f>IFERROR(VLOOKUP(ROWS($AX$4:AX1088),$AW$4:$AX$2337,2,0),"")</f>
        <v>Mała Wieś (pow. płocki, woj. mazowieckie)</v>
      </c>
      <c r="BA1088" s="98">
        <v>0</v>
      </c>
      <c r="BB1088" s="98">
        <f>IF(ISNUMBER(SEARCH('ankieta ESG'!$G$183,BC1088)),MAX($BB$3:BB1087)+1,0)</f>
        <v>1085</v>
      </c>
      <c r="BC1088" s="134" t="s">
        <v>5088</v>
      </c>
      <c r="BD1088" s="98">
        <v>0</v>
      </c>
      <c r="BE1088" s="99" t="str">
        <f>IFERROR(VLOOKUP(ROWS($BC$4:BC1088),$BB$4:$BC$2337,2,0),"")</f>
        <v>Mała Wieś (pow. płocki, woj. mazowieckie)</v>
      </c>
      <c r="BF1088" s="98">
        <v>0</v>
      </c>
      <c r="BG1088" s="98">
        <f>IF(ISNUMBER(SEARCH('ankieta ESG'!$G$184,BH1088)),MAX($BG$3:BG1087)+1,0)</f>
        <v>1085</v>
      </c>
      <c r="BH1088" s="134" t="s">
        <v>5088</v>
      </c>
      <c r="BI1088" s="98">
        <v>0</v>
      </c>
      <c r="BJ1088" s="99" t="str">
        <f>IFERROR(VLOOKUP(ROWS($BH$4:BH1088),$BG$4:$BH$2337,2,0),"")</f>
        <v>Mała Wieś (pow. płocki, woj. mazowieckie)</v>
      </c>
      <c r="BK1088" s="98">
        <v>0</v>
      </c>
      <c r="BL1088" s="98">
        <f>IF(ISNUMBER(SEARCH('ankieta ESG'!$G$185,BM1088)),MAX($BL$3:BL1087)+1,0)</f>
        <v>1085</v>
      </c>
      <c r="BM1088" s="134" t="s">
        <v>5088</v>
      </c>
      <c r="BN1088" s="98">
        <v>0</v>
      </c>
      <c r="BO1088" s="99" t="str">
        <f>IFERROR(VLOOKUP(ROWS($BM$4:BM1088),$BL$4:$BM$2337,2,0),"")</f>
        <v>Mała Wieś (pow. płocki, woj. mazowieckie)</v>
      </c>
      <c r="BP1088" s="98">
        <v>0</v>
      </c>
      <c r="BQ1088" s="98">
        <f>IF(ISNUMBER(SEARCH('ankieta ESG'!$G$186,BR1088)),MAX($BQ$3:BQ1087)+1,0)</f>
        <v>1085</v>
      </c>
      <c r="BR1088" s="134" t="s">
        <v>5088</v>
      </c>
      <c r="BS1088" s="98">
        <v>0</v>
      </c>
      <c r="BT1088" s="99" t="str">
        <f>IFERROR(VLOOKUP(ROWS($BR$4:BR1088),$BQ$4:$BR$2337,2,0),"")</f>
        <v>Mała Wieś (pow. płocki, woj. mazowieckie)</v>
      </c>
      <c r="BU1088" s="98">
        <v>0</v>
      </c>
      <c r="BV1088" s="98">
        <f>IF(ISNUMBER(SEARCH('ankieta ESG'!$G$187,BW1088)),MAX($BV$3:BV1087)+1,0)</f>
        <v>1085</v>
      </c>
      <c r="BW1088" s="134" t="s">
        <v>5088</v>
      </c>
      <c r="BX1088" s="98">
        <v>0</v>
      </c>
      <c r="BY1088" s="99" t="str">
        <f>IFERROR(VLOOKUP(ROWS($BW$4:BW1088),$BV$4:$BW$2337,2,0),"")</f>
        <v>Mała Wieś (pow. płocki, woj. mazowieckie)</v>
      </c>
      <c r="BZ1088" s="98">
        <v>0</v>
      </c>
      <c r="CA1088" s="98">
        <f>IF(ISNUMBER(SEARCH('ankieta ESG'!$G$188,CB1088)),MAX($CA$3:CA1087)+1,0)</f>
        <v>1085</v>
      </c>
      <c r="CB1088" s="134" t="s">
        <v>5088</v>
      </c>
      <c r="CC1088" s="98">
        <v>0</v>
      </c>
      <c r="CD1088" s="99" t="str">
        <f>IFERROR(VLOOKUP(ROWS($CB$4:CB1088),$CA$4:$CB$2337,2,0),"")</f>
        <v>Mała Wieś (pow. płocki, woj. mazowieckie)</v>
      </c>
      <c r="CE1088" s="98">
        <v>0</v>
      </c>
      <c r="CF1088" s="98">
        <f>IF(ISNUMBER(SEARCH('ankieta ESG'!$G$189,CG1088)),MAX($CF$3:CF1087)+1,0)</f>
        <v>1085</v>
      </c>
      <c r="CG1088" s="134" t="s">
        <v>5088</v>
      </c>
      <c r="CH1088" s="98">
        <v>0</v>
      </c>
      <c r="CI1088" s="99" t="str">
        <f>IFERROR(VLOOKUP(ROWS($CG$4:CG1088),$CF$4:$CG$2337,2,0),"")</f>
        <v>Mała Wieś (pow. płocki, woj. mazowieckie)</v>
      </c>
      <c r="CJ1088" s="98">
        <v>0</v>
      </c>
    </row>
    <row r="1089" spans="2:88">
      <c r="B1089" s="98">
        <f>IF(ISNUMBER(SEARCH('ankieta ESG'!$E$11,C1089)),MAX(B$3:$B1088)+1,0)</f>
        <v>1086</v>
      </c>
      <c r="C1089" s="99" t="s">
        <v>1130</v>
      </c>
      <c r="D1089" s="98">
        <v>0</v>
      </c>
      <c r="E1089" s="99" t="str">
        <f>IFERROR(VLOOKUP(ROWS($C$4:C1089),$B$4:$C$1385,2,0),"")</f>
        <v>47.72.Z Sprzedaż detaliczna obuwia i wyrobów skórzanych (PKD 2025)</v>
      </c>
      <c r="F1089" s="98">
        <v>0</v>
      </c>
      <c r="AM1089" s="98">
        <f>IF(ISNUMBER(SEARCH('ankieta ESG'!$G$180,AN1089)),MAX(AM$3:$AM1088)+1,0)</f>
        <v>1086</v>
      </c>
      <c r="AN1089" s="134" t="s">
        <v>5089</v>
      </c>
      <c r="AO1089" s="98">
        <v>0</v>
      </c>
      <c r="AP1089" s="99" t="str">
        <f>IFERROR(VLOOKUP(ROWS($AN$4:AN1089),$AM$4:$AN$2337,2,0),"")</f>
        <v>Małdyty (pow. ostródzki, woj. warmińsko-mazurskie)</v>
      </c>
      <c r="AQ1089" s="98">
        <v>0</v>
      </c>
      <c r="AR1089" s="98">
        <f>IF(ISNUMBER(SEARCH('ankieta ESG'!$G$181,AS1089)),MAX($AR$3:AR1088)+1,0)</f>
        <v>1086</v>
      </c>
      <c r="AS1089" s="134" t="s">
        <v>5089</v>
      </c>
      <c r="AT1089" s="98">
        <v>0</v>
      </c>
      <c r="AU1089" s="99" t="str">
        <f>IFERROR(VLOOKUP(ROWS($AS$4:AS1089),$AR$4:$AS$2337,2,0),"")</f>
        <v>Małdyty (pow. ostródzki, woj. warmińsko-mazurskie)</v>
      </c>
      <c r="AV1089" s="98">
        <v>0</v>
      </c>
      <c r="AW1089" s="98">
        <f>IF(ISNUMBER(SEARCH('ankieta ESG'!$G$182,AX1089)),MAX($AW$3:AW1088)+1,0)</f>
        <v>1086</v>
      </c>
      <c r="AX1089" s="134" t="s">
        <v>5089</v>
      </c>
      <c r="AY1089" s="98">
        <v>0</v>
      </c>
      <c r="AZ1089" s="99" t="str">
        <f>IFERROR(VLOOKUP(ROWS($AX$4:AX1089),$AW$4:$AX$2337,2,0),"")</f>
        <v>Małdyty (pow. ostródzki, woj. warmińsko-mazurskie)</v>
      </c>
      <c r="BA1089" s="98">
        <v>0</v>
      </c>
      <c r="BB1089" s="98">
        <f>IF(ISNUMBER(SEARCH('ankieta ESG'!$G$183,BC1089)),MAX($BB$3:BB1088)+1,0)</f>
        <v>1086</v>
      </c>
      <c r="BC1089" s="134" t="s">
        <v>5089</v>
      </c>
      <c r="BD1089" s="98">
        <v>0</v>
      </c>
      <c r="BE1089" s="99" t="str">
        <f>IFERROR(VLOOKUP(ROWS($BC$4:BC1089),$BB$4:$BC$2337,2,0),"")</f>
        <v>Małdyty (pow. ostródzki, woj. warmińsko-mazurskie)</v>
      </c>
      <c r="BF1089" s="98">
        <v>0</v>
      </c>
      <c r="BG1089" s="98">
        <f>IF(ISNUMBER(SEARCH('ankieta ESG'!$G$184,BH1089)),MAX($BG$3:BG1088)+1,0)</f>
        <v>1086</v>
      </c>
      <c r="BH1089" s="134" t="s">
        <v>5089</v>
      </c>
      <c r="BI1089" s="98">
        <v>0</v>
      </c>
      <c r="BJ1089" s="99" t="str">
        <f>IFERROR(VLOOKUP(ROWS($BH$4:BH1089),$BG$4:$BH$2337,2,0),"")</f>
        <v>Małdyty (pow. ostródzki, woj. warmińsko-mazurskie)</v>
      </c>
      <c r="BK1089" s="98">
        <v>0</v>
      </c>
      <c r="BL1089" s="98">
        <f>IF(ISNUMBER(SEARCH('ankieta ESG'!$G$185,BM1089)),MAX($BL$3:BL1088)+1,0)</f>
        <v>1086</v>
      </c>
      <c r="BM1089" s="134" t="s">
        <v>5089</v>
      </c>
      <c r="BN1089" s="98">
        <v>0</v>
      </c>
      <c r="BO1089" s="99" t="str">
        <f>IFERROR(VLOOKUP(ROWS($BM$4:BM1089),$BL$4:$BM$2337,2,0),"")</f>
        <v>Małdyty (pow. ostródzki, woj. warmińsko-mazurskie)</v>
      </c>
      <c r="BP1089" s="98">
        <v>0</v>
      </c>
      <c r="BQ1089" s="98">
        <f>IF(ISNUMBER(SEARCH('ankieta ESG'!$G$186,BR1089)),MAX($BQ$3:BQ1088)+1,0)</f>
        <v>1086</v>
      </c>
      <c r="BR1089" s="134" t="s">
        <v>5089</v>
      </c>
      <c r="BS1089" s="98">
        <v>0</v>
      </c>
      <c r="BT1089" s="99" t="str">
        <f>IFERROR(VLOOKUP(ROWS($BR$4:BR1089),$BQ$4:$BR$2337,2,0),"")</f>
        <v>Małdyty (pow. ostródzki, woj. warmińsko-mazurskie)</v>
      </c>
      <c r="BU1089" s="98">
        <v>0</v>
      </c>
      <c r="BV1089" s="98">
        <f>IF(ISNUMBER(SEARCH('ankieta ESG'!$G$187,BW1089)),MAX($BV$3:BV1088)+1,0)</f>
        <v>1086</v>
      </c>
      <c r="BW1089" s="134" t="s">
        <v>5089</v>
      </c>
      <c r="BX1089" s="98">
        <v>0</v>
      </c>
      <c r="BY1089" s="99" t="str">
        <f>IFERROR(VLOOKUP(ROWS($BW$4:BW1089),$BV$4:$BW$2337,2,0),"")</f>
        <v>Małdyty (pow. ostródzki, woj. warmińsko-mazurskie)</v>
      </c>
      <c r="BZ1089" s="98">
        <v>0</v>
      </c>
      <c r="CA1089" s="98">
        <f>IF(ISNUMBER(SEARCH('ankieta ESG'!$G$188,CB1089)),MAX($CA$3:CA1088)+1,0)</f>
        <v>1086</v>
      </c>
      <c r="CB1089" s="134" t="s">
        <v>5089</v>
      </c>
      <c r="CC1089" s="98">
        <v>0</v>
      </c>
      <c r="CD1089" s="99" t="str">
        <f>IFERROR(VLOOKUP(ROWS($CB$4:CB1089),$CA$4:$CB$2337,2,0),"")</f>
        <v>Małdyty (pow. ostródzki, woj. warmińsko-mazurskie)</v>
      </c>
      <c r="CE1089" s="98">
        <v>0</v>
      </c>
      <c r="CF1089" s="98">
        <f>IF(ISNUMBER(SEARCH('ankieta ESG'!$G$189,CG1089)),MAX($CF$3:CF1088)+1,0)</f>
        <v>1086</v>
      </c>
      <c r="CG1089" s="134" t="s">
        <v>5089</v>
      </c>
      <c r="CH1089" s="98">
        <v>0</v>
      </c>
      <c r="CI1089" s="99" t="str">
        <f>IFERROR(VLOOKUP(ROWS($CG$4:CG1089),$CF$4:$CG$2337,2,0),"")</f>
        <v>Małdyty (pow. ostródzki, woj. warmińsko-mazurskie)</v>
      </c>
      <c r="CJ1089" s="98">
        <v>0</v>
      </c>
    </row>
    <row r="1090" spans="2:88">
      <c r="B1090" s="98">
        <f>IF(ISNUMBER(SEARCH('ankieta ESG'!$E$11,C1090)),MAX(B$3:$B1089)+1,0)</f>
        <v>1087</v>
      </c>
      <c r="C1090" s="99" t="s">
        <v>1131</v>
      </c>
      <c r="D1090" s="98">
        <v>0</v>
      </c>
      <c r="E1090" s="99" t="str">
        <f>IFERROR(VLOOKUP(ROWS($C$4:C1090),$B$4:$C$1385,2,0),"")</f>
        <v>47.73.Z Sprzedaż detaliczna wyrobów farmaceutycznych (PKD 2025)</v>
      </c>
      <c r="F1090" s="98">
        <v>0</v>
      </c>
      <c r="AM1090" s="98">
        <f>IF(ISNUMBER(SEARCH('ankieta ESG'!$G$180,AN1090)),MAX(AM$3:$AM1089)+1,0)</f>
        <v>1087</v>
      </c>
      <c r="AN1090" s="134" t="s">
        <v>5090</v>
      </c>
      <c r="AO1090" s="98">
        <v>0</v>
      </c>
      <c r="AP1090" s="99" t="str">
        <f>IFERROR(VLOOKUP(ROWS($AN$4:AN1090),$AM$4:$AN$2337,2,0),"")</f>
        <v>Małkinia Górna (pow. ostrowski, woj. mazowieckie)</v>
      </c>
      <c r="AQ1090" s="98">
        <v>0</v>
      </c>
      <c r="AR1090" s="98">
        <f>IF(ISNUMBER(SEARCH('ankieta ESG'!$G$181,AS1090)),MAX($AR$3:AR1089)+1,0)</f>
        <v>1087</v>
      </c>
      <c r="AS1090" s="134" t="s">
        <v>5090</v>
      </c>
      <c r="AT1090" s="98">
        <v>0</v>
      </c>
      <c r="AU1090" s="99" t="str">
        <f>IFERROR(VLOOKUP(ROWS($AS$4:AS1090),$AR$4:$AS$2337,2,0),"")</f>
        <v>Małkinia Górna (pow. ostrowski, woj. mazowieckie)</v>
      </c>
      <c r="AV1090" s="98">
        <v>0</v>
      </c>
      <c r="AW1090" s="98">
        <f>IF(ISNUMBER(SEARCH('ankieta ESG'!$G$182,AX1090)),MAX($AW$3:AW1089)+1,0)</f>
        <v>1087</v>
      </c>
      <c r="AX1090" s="134" t="s">
        <v>5090</v>
      </c>
      <c r="AY1090" s="98">
        <v>0</v>
      </c>
      <c r="AZ1090" s="99" t="str">
        <f>IFERROR(VLOOKUP(ROWS($AX$4:AX1090),$AW$4:$AX$2337,2,0),"")</f>
        <v>Małkinia Górna (pow. ostrowski, woj. mazowieckie)</v>
      </c>
      <c r="BA1090" s="98">
        <v>0</v>
      </c>
      <c r="BB1090" s="98">
        <f>IF(ISNUMBER(SEARCH('ankieta ESG'!$G$183,BC1090)),MAX($BB$3:BB1089)+1,0)</f>
        <v>1087</v>
      </c>
      <c r="BC1090" s="134" t="s">
        <v>5090</v>
      </c>
      <c r="BD1090" s="98">
        <v>0</v>
      </c>
      <c r="BE1090" s="99" t="str">
        <f>IFERROR(VLOOKUP(ROWS($BC$4:BC1090),$BB$4:$BC$2337,2,0),"")</f>
        <v>Małkinia Górna (pow. ostrowski, woj. mazowieckie)</v>
      </c>
      <c r="BF1090" s="98">
        <v>0</v>
      </c>
      <c r="BG1090" s="98">
        <f>IF(ISNUMBER(SEARCH('ankieta ESG'!$G$184,BH1090)),MAX($BG$3:BG1089)+1,0)</f>
        <v>1087</v>
      </c>
      <c r="BH1090" s="134" t="s">
        <v>5090</v>
      </c>
      <c r="BI1090" s="98">
        <v>0</v>
      </c>
      <c r="BJ1090" s="99" t="str">
        <f>IFERROR(VLOOKUP(ROWS($BH$4:BH1090),$BG$4:$BH$2337,2,0),"")</f>
        <v>Małkinia Górna (pow. ostrowski, woj. mazowieckie)</v>
      </c>
      <c r="BK1090" s="98">
        <v>0</v>
      </c>
      <c r="BL1090" s="98">
        <f>IF(ISNUMBER(SEARCH('ankieta ESG'!$G$185,BM1090)),MAX($BL$3:BL1089)+1,0)</f>
        <v>1087</v>
      </c>
      <c r="BM1090" s="134" t="s">
        <v>5090</v>
      </c>
      <c r="BN1090" s="98">
        <v>0</v>
      </c>
      <c r="BO1090" s="99" t="str">
        <f>IFERROR(VLOOKUP(ROWS($BM$4:BM1090),$BL$4:$BM$2337,2,0),"")</f>
        <v>Małkinia Górna (pow. ostrowski, woj. mazowieckie)</v>
      </c>
      <c r="BP1090" s="98">
        <v>0</v>
      </c>
      <c r="BQ1090" s="98">
        <f>IF(ISNUMBER(SEARCH('ankieta ESG'!$G$186,BR1090)),MAX($BQ$3:BQ1089)+1,0)</f>
        <v>1087</v>
      </c>
      <c r="BR1090" s="134" t="s">
        <v>5090</v>
      </c>
      <c r="BS1090" s="98">
        <v>0</v>
      </c>
      <c r="BT1090" s="99" t="str">
        <f>IFERROR(VLOOKUP(ROWS($BR$4:BR1090),$BQ$4:$BR$2337,2,0),"")</f>
        <v>Małkinia Górna (pow. ostrowski, woj. mazowieckie)</v>
      </c>
      <c r="BU1090" s="98">
        <v>0</v>
      </c>
      <c r="BV1090" s="98">
        <f>IF(ISNUMBER(SEARCH('ankieta ESG'!$G$187,BW1090)),MAX($BV$3:BV1089)+1,0)</f>
        <v>1087</v>
      </c>
      <c r="BW1090" s="134" t="s">
        <v>5090</v>
      </c>
      <c r="BX1090" s="98">
        <v>0</v>
      </c>
      <c r="BY1090" s="99" t="str">
        <f>IFERROR(VLOOKUP(ROWS($BW$4:BW1090),$BV$4:$BW$2337,2,0),"")</f>
        <v>Małkinia Górna (pow. ostrowski, woj. mazowieckie)</v>
      </c>
      <c r="BZ1090" s="98">
        <v>0</v>
      </c>
      <c r="CA1090" s="98">
        <f>IF(ISNUMBER(SEARCH('ankieta ESG'!$G$188,CB1090)),MAX($CA$3:CA1089)+1,0)</f>
        <v>1087</v>
      </c>
      <c r="CB1090" s="134" t="s">
        <v>5090</v>
      </c>
      <c r="CC1090" s="98">
        <v>0</v>
      </c>
      <c r="CD1090" s="99" t="str">
        <f>IFERROR(VLOOKUP(ROWS($CB$4:CB1090),$CA$4:$CB$2337,2,0),"")</f>
        <v>Małkinia Górna (pow. ostrowski, woj. mazowieckie)</v>
      </c>
      <c r="CE1090" s="98">
        <v>0</v>
      </c>
      <c r="CF1090" s="98">
        <f>IF(ISNUMBER(SEARCH('ankieta ESG'!$G$189,CG1090)),MAX($CF$3:CF1089)+1,0)</f>
        <v>1087</v>
      </c>
      <c r="CG1090" s="134" t="s">
        <v>5090</v>
      </c>
      <c r="CH1090" s="98">
        <v>0</v>
      </c>
      <c r="CI1090" s="99" t="str">
        <f>IFERROR(VLOOKUP(ROWS($CG$4:CG1090),$CF$4:$CG$2337,2,0),"")</f>
        <v>Małkinia Górna (pow. ostrowski, woj. mazowieckie)</v>
      </c>
      <c r="CJ1090" s="98">
        <v>0</v>
      </c>
    </row>
    <row r="1091" spans="2:88">
      <c r="B1091" s="98">
        <f>IF(ISNUMBER(SEARCH('ankieta ESG'!$E$11,C1091)),MAX(B$3:$B1090)+1,0)</f>
        <v>1088</v>
      </c>
      <c r="C1091" s="99" t="s">
        <v>1132</v>
      </c>
      <c r="D1091" s="98">
        <v>0</v>
      </c>
      <c r="E1091" s="99" t="str">
        <f>IFERROR(VLOOKUP(ROWS($C$4:C1091),$B$4:$C$1385,2,0),"")</f>
        <v>47.74.Z Sprzedaż detaliczna wyrobów medycznych i ortopedycznych (PKD 2025)</v>
      </c>
      <c r="F1091" s="98">
        <v>0</v>
      </c>
      <c r="AM1091" s="98">
        <f>IF(ISNUMBER(SEARCH('ankieta ESG'!$G$180,AN1091)),MAX(AM$3:$AM1090)+1,0)</f>
        <v>1088</v>
      </c>
      <c r="AN1091" s="134" t="s">
        <v>5091</v>
      </c>
      <c r="AO1091" s="98">
        <v>0</v>
      </c>
      <c r="AP1091" s="99" t="str">
        <f>IFERROR(VLOOKUP(ROWS($AN$4:AN1091),$AM$4:$AN$2337,2,0),"")</f>
        <v>Małogoszcz (pow. jędrzejowski, woj. świętokrzyskie)</v>
      </c>
      <c r="AQ1091" s="98">
        <v>0</v>
      </c>
      <c r="AR1091" s="98">
        <f>IF(ISNUMBER(SEARCH('ankieta ESG'!$G$181,AS1091)),MAX($AR$3:AR1090)+1,0)</f>
        <v>1088</v>
      </c>
      <c r="AS1091" s="134" t="s">
        <v>5091</v>
      </c>
      <c r="AT1091" s="98">
        <v>0</v>
      </c>
      <c r="AU1091" s="99" t="str">
        <f>IFERROR(VLOOKUP(ROWS($AS$4:AS1091),$AR$4:$AS$2337,2,0),"")</f>
        <v>Małogoszcz (pow. jędrzejowski, woj. świętokrzyskie)</v>
      </c>
      <c r="AV1091" s="98">
        <v>0</v>
      </c>
      <c r="AW1091" s="98">
        <f>IF(ISNUMBER(SEARCH('ankieta ESG'!$G$182,AX1091)),MAX($AW$3:AW1090)+1,0)</f>
        <v>1088</v>
      </c>
      <c r="AX1091" s="134" t="s">
        <v>5091</v>
      </c>
      <c r="AY1091" s="98">
        <v>0</v>
      </c>
      <c r="AZ1091" s="99" t="str">
        <f>IFERROR(VLOOKUP(ROWS($AX$4:AX1091),$AW$4:$AX$2337,2,0),"")</f>
        <v>Małogoszcz (pow. jędrzejowski, woj. świętokrzyskie)</v>
      </c>
      <c r="BA1091" s="98">
        <v>0</v>
      </c>
      <c r="BB1091" s="98">
        <f>IF(ISNUMBER(SEARCH('ankieta ESG'!$G$183,BC1091)),MAX($BB$3:BB1090)+1,0)</f>
        <v>1088</v>
      </c>
      <c r="BC1091" s="134" t="s">
        <v>5091</v>
      </c>
      <c r="BD1091" s="98">
        <v>0</v>
      </c>
      <c r="BE1091" s="99" t="str">
        <f>IFERROR(VLOOKUP(ROWS($BC$4:BC1091),$BB$4:$BC$2337,2,0),"")</f>
        <v>Małogoszcz (pow. jędrzejowski, woj. świętokrzyskie)</v>
      </c>
      <c r="BF1091" s="98">
        <v>0</v>
      </c>
      <c r="BG1091" s="98">
        <f>IF(ISNUMBER(SEARCH('ankieta ESG'!$G$184,BH1091)),MAX($BG$3:BG1090)+1,0)</f>
        <v>1088</v>
      </c>
      <c r="BH1091" s="134" t="s">
        <v>5091</v>
      </c>
      <c r="BI1091" s="98">
        <v>0</v>
      </c>
      <c r="BJ1091" s="99" t="str">
        <f>IFERROR(VLOOKUP(ROWS($BH$4:BH1091),$BG$4:$BH$2337,2,0),"")</f>
        <v>Małogoszcz (pow. jędrzejowski, woj. świętokrzyskie)</v>
      </c>
      <c r="BK1091" s="98">
        <v>0</v>
      </c>
      <c r="BL1091" s="98">
        <f>IF(ISNUMBER(SEARCH('ankieta ESG'!$G$185,BM1091)),MAX($BL$3:BL1090)+1,0)</f>
        <v>1088</v>
      </c>
      <c r="BM1091" s="134" t="s">
        <v>5091</v>
      </c>
      <c r="BN1091" s="98">
        <v>0</v>
      </c>
      <c r="BO1091" s="99" t="str">
        <f>IFERROR(VLOOKUP(ROWS($BM$4:BM1091),$BL$4:$BM$2337,2,0),"")</f>
        <v>Małogoszcz (pow. jędrzejowski, woj. świętokrzyskie)</v>
      </c>
      <c r="BP1091" s="98">
        <v>0</v>
      </c>
      <c r="BQ1091" s="98">
        <f>IF(ISNUMBER(SEARCH('ankieta ESG'!$G$186,BR1091)),MAX($BQ$3:BQ1090)+1,0)</f>
        <v>1088</v>
      </c>
      <c r="BR1091" s="134" t="s">
        <v>5091</v>
      </c>
      <c r="BS1091" s="98">
        <v>0</v>
      </c>
      <c r="BT1091" s="99" t="str">
        <f>IFERROR(VLOOKUP(ROWS($BR$4:BR1091),$BQ$4:$BR$2337,2,0),"")</f>
        <v>Małogoszcz (pow. jędrzejowski, woj. świętokrzyskie)</v>
      </c>
      <c r="BU1091" s="98">
        <v>0</v>
      </c>
      <c r="BV1091" s="98">
        <f>IF(ISNUMBER(SEARCH('ankieta ESG'!$G$187,BW1091)),MAX($BV$3:BV1090)+1,0)</f>
        <v>1088</v>
      </c>
      <c r="BW1091" s="134" t="s">
        <v>5091</v>
      </c>
      <c r="BX1091" s="98">
        <v>0</v>
      </c>
      <c r="BY1091" s="99" t="str">
        <f>IFERROR(VLOOKUP(ROWS($BW$4:BW1091),$BV$4:$BW$2337,2,0),"")</f>
        <v>Małogoszcz (pow. jędrzejowski, woj. świętokrzyskie)</v>
      </c>
      <c r="BZ1091" s="98">
        <v>0</v>
      </c>
      <c r="CA1091" s="98">
        <f>IF(ISNUMBER(SEARCH('ankieta ESG'!$G$188,CB1091)),MAX($CA$3:CA1090)+1,0)</f>
        <v>1088</v>
      </c>
      <c r="CB1091" s="134" t="s">
        <v>5091</v>
      </c>
      <c r="CC1091" s="98">
        <v>0</v>
      </c>
      <c r="CD1091" s="99" t="str">
        <f>IFERROR(VLOOKUP(ROWS($CB$4:CB1091),$CA$4:$CB$2337,2,0),"")</f>
        <v>Małogoszcz (pow. jędrzejowski, woj. świętokrzyskie)</v>
      </c>
      <c r="CE1091" s="98">
        <v>0</v>
      </c>
      <c r="CF1091" s="98">
        <f>IF(ISNUMBER(SEARCH('ankieta ESG'!$G$189,CG1091)),MAX($CF$3:CF1090)+1,0)</f>
        <v>1088</v>
      </c>
      <c r="CG1091" s="134" t="s">
        <v>5091</v>
      </c>
      <c r="CH1091" s="98">
        <v>0</v>
      </c>
      <c r="CI1091" s="99" t="str">
        <f>IFERROR(VLOOKUP(ROWS($CG$4:CG1091),$CF$4:$CG$2337,2,0),"")</f>
        <v>Małogoszcz (pow. jędrzejowski, woj. świętokrzyskie)</v>
      </c>
      <c r="CJ1091" s="98">
        <v>0</v>
      </c>
    </row>
    <row r="1092" spans="2:88">
      <c r="B1092" s="98">
        <f>IF(ISNUMBER(SEARCH('ankieta ESG'!$E$11,C1092)),MAX(B$3:$B1091)+1,0)</f>
        <v>1089</v>
      </c>
      <c r="C1092" s="99" t="s">
        <v>1133</v>
      </c>
      <c r="D1092" s="98">
        <v>0</v>
      </c>
      <c r="E1092" s="99" t="str">
        <f>IFERROR(VLOOKUP(ROWS($C$4:C1092),$B$4:$C$1385,2,0),"")</f>
        <v>47.75.Z Sprzedaż detaliczna kosmetyków i artykułów toaletowych (PKD 2025)</v>
      </c>
      <c r="F1092" s="98">
        <v>0</v>
      </c>
      <c r="AM1092" s="98">
        <f>IF(ISNUMBER(SEARCH('ankieta ESG'!$G$180,AN1092)),MAX(AM$3:$AM1091)+1,0)</f>
        <v>1089</v>
      </c>
      <c r="AN1092" s="134" t="s">
        <v>5092</v>
      </c>
      <c r="AO1092" s="98">
        <v>0</v>
      </c>
      <c r="AP1092" s="99" t="str">
        <f>IFERROR(VLOOKUP(ROWS($AN$4:AN1092),$AM$4:$AN$2337,2,0),"")</f>
        <v>Małomice (pow. żagański, woj. lubuskie)</v>
      </c>
      <c r="AQ1092" s="98">
        <v>0</v>
      </c>
      <c r="AR1092" s="98">
        <f>IF(ISNUMBER(SEARCH('ankieta ESG'!$G$181,AS1092)),MAX($AR$3:AR1091)+1,0)</f>
        <v>1089</v>
      </c>
      <c r="AS1092" s="134" t="s">
        <v>5092</v>
      </c>
      <c r="AT1092" s="98">
        <v>0</v>
      </c>
      <c r="AU1092" s="99" t="str">
        <f>IFERROR(VLOOKUP(ROWS($AS$4:AS1092),$AR$4:$AS$2337,2,0),"")</f>
        <v>Małomice (pow. żagański, woj. lubuskie)</v>
      </c>
      <c r="AV1092" s="98">
        <v>0</v>
      </c>
      <c r="AW1092" s="98">
        <f>IF(ISNUMBER(SEARCH('ankieta ESG'!$G$182,AX1092)),MAX($AW$3:AW1091)+1,0)</f>
        <v>1089</v>
      </c>
      <c r="AX1092" s="134" t="s">
        <v>5092</v>
      </c>
      <c r="AY1092" s="98">
        <v>0</v>
      </c>
      <c r="AZ1092" s="99" t="str">
        <f>IFERROR(VLOOKUP(ROWS($AX$4:AX1092),$AW$4:$AX$2337,2,0),"")</f>
        <v>Małomice (pow. żagański, woj. lubuskie)</v>
      </c>
      <c r="BA1092" s="98">
        <v>0</v>
      </c>
      <c r="BB1092" s="98">
        <f>IF(ISNUMBER(SEARCH('ankieta ESG'!$G$183,BC1092)),MAX($BB$3:BB1091)+1,0)</f>
        <v>1089</v>
      </c>
      <c r="BC1092" s="134" t="s">
        <v>5092</v>
      </c>
      <c r="BD1092" s="98">
        <v>0</v>
      </c>
      <c r="BE1092" s="99" t="str">
        <f>IFERROR(VLOOKUP(ROWS($BC$4:BC1092),$BB$4:$BC$2337,2,0),"")</f>
        <v>Małomice (pow. żagański, woj. lubuskie)</v>
      </c>
      <c r="BF1092" s="98">
        <v>0</v>
      </c>
      <c r="BG1092" s="98">
        <f>IF(ISNUMBER(SEARCH('ankieta ESG'!$G$184,BH1092)),MAX($BG$3:BG1091)+1,0)</f>
        <v>1089</v>
      </c>
      <c r="BH1092" s="134" t="s">
        <v>5092</v>
      </c>
      <c r="BI1092" s="98">
        <v>0</v>
      </c>
      <c r="BJ1092" s="99" t="str">
        <f>IFERROR(VLOOKUP(ROWS($BH$4:BH1092),$BG$4:$BH$2337,2,0),"")</f>
        <v>Małomice (pow. żagański, woj. lubuskie)</v>
      </c>
      <c r="BK1092" s="98">
        <v>0</v>
      </c>
      <c r="BL1092" s="98">
        <f>IF(ISNUMBER(SEARCH('ankieta ESG'!$G$185,BM1092)),MAX($BL$3:BL1091)+1,0)</f>
        <v>1089</v>
      </c>
      <c r="BM1092" s="134" t="s">
        <v>5092</v>
      </c>
      <c r="BN1092" s="98">
        <v>0</v>
      </c>
      <c r="BO1092" s="99" t="str">
        <f>IFERROR(VLOOKUP(ROWS($BM$4:BM1092),$BL$4:$BM$2337,2,0),"")</f>
        <v>Małomice (pow. żagański, woj. lubuskie)</v>
      </c>
      <c r="BP1092" s="98">
        <v>0</v>
      </c>
      <c r="BQ1092" s="98">
        <f>IF(ISNUMBER(SEARCH('ankieta ESG'!$G$186,BR1092)),MAX($BQ$3:BQ1091)+1,0)</f>
        <v>1089</v>
      </c>
      <c r="BR1092" s="134" t="s">
        <v>5092</v>
      </c>
      <c r="BS1092" s="98">
        <v>0</v>
      </c>
      <c r="BT1092" s="99" t="str">
        <f>IFERROR(VLOOKUP(ROWS($BR$4:BR1092),$BQ$4:$BR$2337,2,0),"")</f>
        <v>Małomice (pow. żagański, woj. lubuskie)</v>
      </c>
      <c r="BU1092" s="98">
        <v>0</v>
      </c>
      <c r="BV1092" s="98">
        <f>IF(ISNUMBER(SEARCH('ankieta ESG'!$G$187,BW1092)),MAX($BV$3:BV1091)+1,0)</f>
        <v>1089</v>
      </c>
      <c r="BW1092" s="134" t="s">
        <v>5092</v>
      </c>
      <c r="BX1092" s="98">
        <v>0</v>
      </c>
      <c r="BY1092" s="99" t="str">
        <f>IFERROR(VLOOKUP(ROWS($BW$4:BW1092),$BV$4:$BW$2337,2,0),"")</f>
        <v>Małomice (pow. żagański, woj. lubuskie)</v>
      </c>
      <c r="BZ1092" s="98">
        <v>0</v>
      </c>
      <c r="CA1092" s="98">
        <f>IF(ISNUMBER(SEARCH('ankieta ESG'!$G$188,CB1092)),MAX($CA$3:CA1091)+1,0)</f>
        <v>1089</v>
      </c>
      <c r="CB1092" s="134" t="s">
        <v>5092</v>
      </c>
      <c r="CC1092" s="98">
        <v>0</v>
      </c>
      <c r="CD1092" s="99" t="str">
        <f>IFERROR(VLOOKUP(ROWS($CB$4:CB1092),$CA$4:$CB$2337,2,0),"")</f>
        <v>Małomice (pow. żagański, woj. lubuskie)</v>
      </c>
      <c r="CE1092" s="98">
        <v>0</v>
      </c>
      <c r="CF1092" s="98">
        <f>IF(ISNUMBER(SEARCH('ankieta ESG'!$G$189,CG1092)),MAX($CF$3:CF1091)+1,0)</f>
        <v>1089</v>
      </c>
      <c r="CG1092" s="134" t="s">
        <v>5092</v>
      </c>
      <c r="CH1092" s="98">
        <v>0</v>
      </c>
      <c r="CI1092" s="99" t="str">
        <f>IFERROR(VLOOKUP(ROWS($CG$4:CG1092),$CF$4:$CG$2337,2,0),"")</f>
        <v>Małomice (pow. żagański, woj. lubuskie)</v>
      </c>
      <c r="CJ1092" s="98">
        <v>0</v>
      </c>
    </row>
    <row r="1093" spans="2:88">
      <c r="B1093" s="98">
        <f>IF(ISNUMBER(SEARCH('ankieta ESG'!$E$11,C1093)),MAX(B$3:$B1092)+1,0)</f>
        <v>1090</v>
      </c>
      <c r="C1093" s="99" t="s">
        <v>1134</v>
      </c>
      <c r="D1093" s="98">
        <v>0</v>
      </c>
      <c r="E1093" s="99" t="str">
        <f>IFERROR(VLOOKUP(ROWS($C$4:C1093),$B$4:$C$1385,2,0),"")</f>
        <v>47.76.A Sprzedaż detaliczna kwiatów, roślin, nasion, nawozów i środków ochrony roślin (PKD 2025)</v>
      </c>
      <c r="F1093" s="98">
        <v>0</v>
      </c>
      <c r="AM1093" s="98">
        <f>IF(ISNUMBER(SEARCH('ankieta ESG'!$G$180,AN1093)),MAX(AM$3:$AM1092)+1,0)</f>
        <v>1090</v>
      </c>
      <c r="AN1093" s="134" t="s">
        <v>5093</v>
      </c>
      <c r="AO1093" s="98">
        <v>0</v>
      </c>
      <c r="AP1093" s="99" t="str">
        <f>IFERROR(VLOOKUP(ROWS($AN$4:AN1093),$AM$4:$AN$2337,2,0),"")</f>
        <v>Mały Płock (pow. kolneński, woj. podlaskie)</v>
      </c>
      <c r="AQ1093" s="98">
        <v>0</v>
      </c>
      <c r="AR1093" s="98">
        <f>IF(ISNUMBER(SEARCH('ankieta ESG'!$G$181,AS1093)),MAX($AR$3:AR1092)+1,0)</f>
        <v>1090</v>
      </c>
      <c r="AS1093" s="134" t="s">
        <v>5093</v>
      </c>
      <c r="AT1093" s="98">
        <v>0</v>
      </c>
      <c r="AU1093" s="99" t="str">
        <f>IFERROR(VLOOKUP(ROWS($AS$4:AS1093),$AR$4:$AS$2337,2,0),"")</f>
        <v>Mały Płock (pow. kolneński, woj. podlaskie)</v>
      </c>
      <c r="AV1093" s="98">
        <v>0</v>
      </c>
      <c r="AW1093" s="98">
        <f>IF(ISNUMBER(SEARCH('ankieta ESG'!$G$182,AX1093)),MAX($AW$3:AW1092)+1,0)</f>
        <v>1090</v>
      </c>
      <c r="AX1093" s="134" t="s">
        <v>5093</v>
      </c>
      <c r="AY1093" s="98">
        <v>0</v>
      </c>
      <c r="AZ1093" s="99" t="str">
        <f>IFERROR(VLOOKUP(ROWS($AX$4:AX1093),$AW$4:$AX$2337,2,0),"")</f>
        <v>Mały Płock (pow. kolneński, woj. podlaskie)</v>
      </c>
      <c r="BA1093" s="98">
        <v>0</v>
      </c>
      <c r="BB1093" s="98">
        <f>IF(ISNUMBER(SEARCH('ankieta ESG'!$G$183,BC1093)),MAX($BB$3:BB1092)+1,0)</f>
        <v>1090</v>
      </c>
      <c r="BC1093" s="134" t="s">
        <v>5093</v>
      </c>
      <c r="BD1093" s="98">
        <v>0</v>
      </c>
      <c r="BE1093" s="99" t="str">
        <f>IFERROR(VLOOKUP(ROWS($BC$4:BC1093),$BB$4:$BC$2337,2,0),"")</f>
        <v>Mały Płock (pow. kolneński, woj. podlaskie)</v>
      </c>
      <c r="BF1093" s="98">
        <v>0</v>
      </c>
      <c r="BG1093" s="98">
        <f>IF(ISNUMBER(SEARCH('ankieta ESG'!$G$184,BH1093)),MAX($BG$3:BG1092)+1,0)</f>
        <v>1090</v>
      </c>
      <c r="BH1093" s="134" t="s">
        <v>5093</v>
      </c>
      <c r="BI1093" s="98">
        <v>0</v>
      </c>
      <c r="BJ1093" s="99" t="str">
        <f>IFERROR(VLOOKUP(ROWS($BH$4:BH1093),$BG$4:$BH$2337,2,0),"")</f>
        <v>Mały Płock (pow. kolneński, woj. podlaskie)</v>
      </c>
      <c r="BK1093" s="98">
        <v>0</v>
      </c>
      <c r="BL1093" s="98">
        <f>IF(ISNUMBER(SEARCH('ankieta ESG'!$G$185,BM1093)),MAX($BL$3:BL1092)+1,0)</f>
        <v>1090</v>
      </c>
      <c r="BM1093" s="134" t="s">
        <v>5093</v>
      </c>
      <c r="BN1093" s="98">
        <v>0</v>
      </c>
      <c r="BO1093" s="99" t="str">
        <f>IFERROR(VLOOKUP(ROWS($BM$4:BM1093),$BL$4:$BM$2337,2,0),"")</f>
        <v>Mały Płock (pow. kolneński, woj. podlaskie)</v>
      </c>
      <c r="BP1093" s="98">
        <v>0</v>
      </c>
      <c r="BQ1093" s="98">
        <f>IF(ISNUMBER(SEARCH('ankieta ESG'!$G$186,BR1093)),MAX($BQ$3:BQ1092)+1,0)</f>
        <v>1090</v>
      </c>
      <c r="BR1093" s="134" t="s">
        <v>5093</v>
      </c>
      <c r="BS1093" s="98">
        <v>0</v>
      </c>
      <c r="BT1093" s="99" t="str">
        <f>IFERROR(VLOOKUP(ROWS($BR$4:BR1093),$BQ$4:$BR$2337,2,0),"")</f>
        <v>Mały Płock (pow. kolneński, woj. podlaskie)</v>
      </c>
      <c r="BU1093" s="98">
        <v>0</v>
      </c>
      <c r="BV1093" s="98">
        <f>IF(ISNUMBER(SEARCH('ankieta ESG'!$G$187,BW1093)),MAX($BV$3:BV1092)+1,0)</f>
        <v>1090</v>
      </c>
      <c r="BW1093" s="134" t="s">
        <v>5093</v>
      </c>
      <c r="BX1093" s="98">
        <v>0</v>
      </c>
      <c r="BY1093" s="99" t="str">
        <f>IFERROR(VLOOKUP(ROWS($BW$4:BW1093),$BV$4:$BW$2337,2,0),"")</f>
        <v>Mały Płock (pow. kolneński, woj. podlaskie)</v>
      </c>
      <c r="BZ1093" s="98">
        <v>0</v>
      </c>
      <c r="CA1093" s="98">
        <f>IF(ISNUMBER(SEARCH('ankieta ESG'!$G$188,CB1093)),MAX($CA$3:CA1092)+1,0)</f>
        <v>1090</v>
      </c>
      <c r="CB1093" s="134" t="s">
        <v>5093</v>
      </c>
      <c r="CC1093" s="98">
        <v>0</v>
      </c>
      <c r="CD1093" s="99" t="str">
        <f>IFERROR(VLOOKUP(ROWS($CB$4:CB1093),$CA$4:$CB$2337,2,0),"")</f>
        <v>Mały Płock (pow. kolneński, woj. podlaskie)</v>
      </c>
      <c r="CE1093" s="98">
        <v>0</v>
      </c>
      <c r="CF1093" s="98">
        <f>IF(ISNUMBER(SEARCH('ankieta ESG'!$G$189,CG1093)),MAX($CF$3:CF1092)+1,0)</f>
        <v>1090</v>
      </c>
      <c r="CG1093" s="134" t="s">
        <v>5093</v>
      </c>
      <c r="CH1093" s="98">
        <v>0</v>
      </c>
      <c r="CI1093" s="99" t="str">
        <f>IFERROR(VLOOKUP(ROWS($CG$4:CG1093),$CF$4:$CG$2337,2,0),"")</f>
        <v>Mały Płock (pow. kolneński, woj. podlaskie)</v>
      </c>
      <c r="CJ1093" s="98">
        <v>0</v>
      </c>
    </row>
    <row r="1094" spans="2:88">
      <c r="B1094" s="98">
        <f>IF(ISNUMBER(SEARCH('ankieta ESG'!$E$11,C1094)),MAX(B$3:$B1093)+1,0)</f>
        <v>1091</v>
      </c>
      <c r="C1094" s="99" t="s">
        <v>1135</v>
      </c>
      <c r="D1094" s="98">
        <v>0</v>
      </c>
      <c r="E1094" s="99" t="str">
        <f>IFERROR(VLOOKUP(ROWS($C$4:C1094),$B$4:$C$1385,2,0),"")</f>
        <v>47.76.B Sprzedaż detaliczna żywych zwierząt domowych, karmy dla zwierząt domowych (PKD 2025)</v>
      </c>
      <c r="F1094" s="98">
        <v>0</v>
      </c>
      <c r="AM1094" s="98">
        <f>IF(ISNUMBER(SEARCH('ankieta ESG'!$G$180,AN1094)),MAX(AM$3:$AM1093)+1,0)</f>
        <v>1091</v>
      </c>
      <c r="AN1094" s="134" t="s">
        <v>5094</v>
      </c>
      <c r="AO1094" s="98">
        <v>0</v>
      </c>
      <c r="AP1094" s="99" t="str">
        <f>IFERROR(VLOOKUP(ROWS($AN$4:AN1094),$AM$4:$AN$2337,2,0),"")</f>
        <v>Manowo (pow. koszaliński, woj. zachodniopomorskie)</v>
      </c>
      <c r="AQ1094" s="98">
        <v>0</v>
      </c>
      <c r="AR1094" s="98">
        <f>IF(ISNUMBER(SEARCH('ankieta ESG'!$G$181,AS1094)),MAX($AR$3:AR1093)+1,0)</f>
        <v>1091</v>
      </c>
      <c r="AS1094" s="134" t="s">
        <v>5094</v>
      </c>
      <c r="AT1094" s="98">
        <v>0</v>
      </c>
      <c r="AU1094" s="99" t="str">
        <f>IFERROR(VLOOKUP(ROWS($AS$4:AS1094),$AR$4:$AS$2337,2,0),"")</f>
        <v>Manowo (pow. koszaliński, woj. zachodniopomorskie)</v>
      </c>
      <c r="AV1094" s="98">
        <v>0</v>
      </c>
      <c r="AW1094" s="98">
        <f>IF(ISNUMBER(SEARCH('ankieta ESG'!$G$182,AX1094)),MAX($AW$3:AW1093)+1,0)</f>
        <v>1091</v>
      </c>
      <c r="AX1094" s="134" t="s">
        <v>5094</v>
      </c>
      <c r="AY1094" s="98">
        <v>0</v>
      </c>
      <c r="AZ1094" s="99" t="str">
        <f>IFERROR(VLOOKUP(ROWS($AX$4:AX1094),$AW$4:$AX$2337,2,0),"")</f>
        <v>Manowo (pow. koszaliński, woj. zachodniopomorskie)</v>
      </c>
      <c r="BA1094" s="98">
        <v>0</v>
      </c>
      <c r="BB1094" s="98">
        <f>IF(ISNUMBER(SEARCH('ankieta ESG'!$G$183,BC1094)),MAX($BB$3:BB1093)+1,0)</f>
        <v>1091</v>
      </c>
      <c r="BC1094" s="134" t="s">
        <v>5094</v>
      </c>
      <c r="BD1094" s="98">
        <v>0</v>
      </c>
      <c r="BE1094" s="99" t="str">
        <f>IFERROR(VLOOKUP(ROWS($BC$4:BC1094),$BB$4:$BC$2337,2,0),"")</f>
        <v>Manowo (pow. koszaliński, woj. zachodniopomorskie)</v>
      </c>
      <c r="BF1094" s="98">
        <v>0</v>
      </c>
      <c r="BG1094" s="98">
        <f>IF(ISNUMBER(SEARCH('ankieta ESG'!$G$184,BH1094)),MAX($BG$3:BG1093)+1,0)</f>
        <v>1091</v>
      </c>
      <c r="BH1094" s="134" t="s">
        <v>5094</v>
      </c>
      <c r="BI1094" s="98">
        <v>0</v>
      </c>
      <c r="BJ1094" s="99" t="str">
        <f>IFERROR(VLOOKUP(ROWS($BH$4:BH1094),$BG$4:$BH$2337,2,0),"")</f>
        <v>Manowo (pow. koszaliński, woj. zachodniopomorskie)</v>
      </c>
      <c r="BK1094" s="98">
        <v>0</v>
      </c>
      <c r="BL1094" s="98">
        <f>IF(ISNUMBER(SEARCH('ankieta ESG'!$G$185,BM1094)),MAX($BL$3:BL1093)+1,0)</f>
        <v>1091</v>
      </c>
      <c r="BM1094" s="134" t="s">
        <v>5094</v>
      </c>
      <c r="BN1094" s="98">
        <v>0</v>
      </c>
      <c r="BO1094" s="99" t="str">
        <f>IFERROR(VLOOKUP(ROWS($BM$4:BM1094),$BL$4:$BM$2337,2,0),"")</f>
        <v>Manowo (pow. koszaliński, woj. zachodniopomorskie)</v>
      </c>
      <c r="BP1094" s="98">
        <v>0</v>
      </c>
      <c r="BQ1094" s="98">
        <f>IF(ISNUMBER(SEARCH('ankieta ESG'!$G$186,BR1094)),MAX($BQ$3:BQ1093)+1,0)</f>
        <v>1091</v>
      </c>
      <c r="BR1094" s="134" t="s">
        <v>5094</v>
      </c>
      <c r="BS1094" s="98">
        <v>0</v>
      </c>
      <c r="BT1094" s="99" t="str">
        <f>IFERROR(VLOOKUP(ROWS($BR$4:BR1094),$BQ$4:$BR$2337,2,0),"")</f>
        <v>Manowo (pow. koszaliński, woj. zachodniopomorskie)</v>
      </c>
      <c r="BU1094" s="98">
        <v>0</v>
      </c>
      <c r="BV1094" s="98">
        <f>IF(ISNUMBER(SEARCH('ankieta ESG'!$G$187,BW1094)),MAX($BV$3:BV1093)+1,0)</f>
        <v>1091</v>
      </c>
      <c r="BW1094" s="134" t="s">
        <v>5094</v>
      </c>
      <c r="BX1094" s="98">
        <v>0</v>
      </c>
      <c r="BY1094" s="99" t="str">
        <f>IFERROR(VLOOKUP(ROWS($BW$4:BW1094),$BV$4:$BW$2337,2,0),"")</f>
        <v>Manowo (pow. koszaliński, woj. zachodniopomorskie)</v>
      </c>
      <c r="BZ1094" s="98">
        <v>0</v>
      </c>
      <c r="CA1094" s="98">
        <f>IF(ISNUMBER(SEARCH('ankieta ESG'!$G$188,CB1094)),MAX($CA$3:CA1093)+1,0)</f>
        <v>1091</v>
      </c>
      <c r="CB1094" s="134" t="s">
        <v>5094</v>
      </c>
      <c r="CC1094" s="98">
        <v>0</v>
      </c>
      <c r="CD1094" s="99" t="str">
        <f>IFERROR(VLOOKUP(ROWS($CB$4:CB1094),$CA$4:$CB$2337,2,0),"")</f>
        <v>Manowo (pow. koszaliński, woj. zachodniopomorskie)</v>
      </c>
      <c r="CE1094" s="98">
        <v>0</v>
      </c>
      <c r="CF1094" s="98">
        <f>IF(ISNUMBER(SEARCH('ankieta ESG'!$G$189,CG1094)),MAX($CF$3:CF1093)+1,0)</f>
        <v>1091</v>
      </c>
      <c r="CG1094" s="134" t="s">
        <v>5094</v>
      </c>
      <c r="CH1094" s="98">
        <v>0</v>
      </c>
      <c r="CI1094" s="99" t="str">
        <f>IFERROR(VLOOKUP(ROWS($CG$4:CG1094),$CF$4:$CG$2337,2,0),"")</f>
        <v>Manowo (pow. koszaliński, woj. zachodniopomorskie)</v>
      </c>
      <c r="CJ1094" s="98">
        <v>0</v>
      </c>
    </row>
    <row r="1095" spans="2:88">
      <c r="B1095" s="98">
        <f>IF(ISNUMBER(SEARCH('ankieta ESG'!$E$11,C1095)),MAX(B$3:$B1094)+1,0)</f>
        <v>1092</v>
      </c>
      <c r="C1095" s="99" t="s">
        <v>1136</v>
      </c>
      <c r="D1095" s="98">
        <v>0</v>
      </c>
      <c r="E1095" s="99" t="str">
        <f>IFERROR(VLOOKUP(ROWS($C$4:C1095),$B$4:$C$1385,2,0),"")</f>
        <v>47.77.Z Sprzedaż detaliczna zegarków i biżuterii (PKD 2025)</v>
      </c>
      <c r="F1095" s="98">
        <v>0</v>
      </c>
      <c r="AM1095" s="98">
        <f>IF(ISNUMBER(SEARCH('ankieta ESG'!$G$180,AN1095)),MAX(AM$3:$AM1094)+1,0)</f>
        <v>1092</v>
      </c>
      <c r="AN1095" s="134" t="s">
        <v>5095</v>
      </c>
      <c r="AO1095" s="98">
        <v>0</v>
      </c>
      <c r="AP1095" s="99" t="str">
        <f>IFERROR(VLOOKUP(ROWS($AN$4:AN1095),$AM$4:$AN$2337,2,0),"")</f>
        <v>Marcinowice (pow. świdnicki, woj. dolnośląskie)</v>
      </c>
      <c r="AQ1095" s="98">
        <v>0</v>
      </c>
      <c r="AR1095" s="98">
        <f>IF(ISNUMBER(SEARCH('ankieta ESG'!$G$181,AS1095)),MAX($AR$3:AR1094)+1,0)</f>
        <v>1092</v>
      </c>
      <c r="AS1095" s="134" t="s">
        <v>5095</v>
      </c>
      <c r="AT1095" s="98">
        <v>0</v>
      </c>
      <c r="AU1095" s="99" t="str">
        <f>IFERROR(VLOOKUP(ROWS($AS$4:AS1095),$AR$4:$AS$2337,2,0),"")</f>
        <v>Marcinowice (pow. świdnicki, woj. dolnośląskie)</v>
      </c>
      <c r="AV1095" s="98">
        <v>0</v>
      </c>
      <c r="AW1095" s="98">
        <f>IF(ISNUMBER(SEARCH('ankieta ESG'!$G$182,AX1095)),MAX($AW$3:AW1094)+1,0)</f>
        <v>1092</v>
      </c>
      <c r="AX1095" s="134" t="s">
        <v>5095</v>
      </c>
      <c r="AY1095" s="98">
        <v>0</v>
      </c>
      <c r="AZ1095" s="99" t="str">
        <f>IFERROR(VLOOKUP(ROWS($AX$4:AX1095),$AW$4:$AX$2337,2,0),"")</f>
        <v>Marcinowice (pow. świdnicki, woj. dolnośląskie)</v>
      </c>
      <c r="BA1095" s="98">
        <v>0</v>
      </c>
      <c r="BB1095" s="98">
        <f>IF(ISNUMBER(SEARCH('ankieta ESG'!$G$183,BC1095)),MAX($BB$3:BB1094)+1,0)</f>
        <v>1092</v>
      </c>
      <c r="BC1095" s="134" t="s">
        <v>5095</v>
      </c>
      <c r="BD1095" s="98">
        <v>0</v>
      </c>
      <c r="BE1095" s="99" t="str">
        <f>IFERROR(VLOOKUP(ROWS($BC$4:BC1095),$BB$4:$BC$2337,2,0),"")</f>
        <v>Marcinowice (pow. świdnicki, woj. dolnośląskie)</v>
      </c>
      <c r="BF1095" s="98">
        <v>0</v>
      </c>
      <c r="BG1095" s="98">
        <f>IF(ISNUMBER(SEARCH('ankieta ESG'!$G$184,BH1095)),MAX($BG$3:BG1094)+1,0)</f>
        <v>1092</v>
      </c>
      <c r="BH1095" s="134" t="s">
        <v>5095</v>
      </c>
      <c r="BI1095" s="98">
        <v>0</v>
      </c>
      <c r="BJ1095" s="99" t="str">
        <f>IFERROR(VLOOKUP(ROWS($BH$4:BH1095),$BG$4:$BH$2337,2,0),"")</f>
        <v>Marcinowice (pow. świdnicki, woj. dolnośląskie)</v>
      </c>
      <c r="BK1095" s="98">
        <v>0</v>
      </c>
      <c r="BL1095" s="98">
        <f>IF(ISNUMBER(SEARCH('ankieta ESG'!$G$185,BM1095)),MAX($BL$3:BL1094)+1,0)</f>
        <v>1092</v>
      </c>
      <c r="BM1095" s="134" t="s">
        <v>5095</v>
      </c>
      <c r="BN1095" s="98">
        <v>0</v>
      </c>
      <c r="BO1095" s="99" t="str">
        <f>IFERROR(VLOOKUP(ROWS($BM$4:BM1095),$BL$4:$BM$2337,2,0),"")</f>
        <v>Marcinowice (pow. świdnicki, woj. dolnośląskie)</v>
      </c>
      <c r="BP1095" s="98">
        <v>0</v>
      </c>
      <c r="BQ1095" s="98">
        <f>IF(ISNUMBER(SEARCH('ankieta ESG'!$G$186,BR1095)),MAX($BQ$3:BQ1094)+1,0)</f>
        <v>1092</v>
      </c>
      <c r="BR1095" s="134" t="s">
        <v>5095</v>
      </c>
      <c r="BS1095" s="98">
        <v>0</v>
      </c>
      <c r="BT1095" s="99" t="str">
        <f>IFERROR(VLOOKUP(ROWS($BR$4:BR1095),$BQ$4:$BR$2337,2,0),"")</f>
        <v>Marcinowice (pow. świdnicki, woj. dolnośląskie)</v>
      </c>
      <c r="BU1095" s="98">
        <v>0</v>
      </c>
      <c r="BV1095" s="98">
        <f>IF(ISNUMBER(SEARCH('ankieta ESG'!$G$187,BW1095)),MAX($BV$3:BV1094)+1,0)</f>
        <v>1092</v>
      </c>
      <c r="BW1095" s="134" t="s">
        <v>5095</v>
      </c>
      <c r="BX1095" s="98">
        <v>0</v>
      </c>
      <c r="BY1095" s="99" t="str">
        <f>IFERROR(VLOOKUP(ROWS($BW$4:BW1095),$BV$4:$BW$2337,2,0),"")</f>
        <v>Marcinowice (pow. świdnicki, woj. dolnośląskie)</v>
      </c>
      <c r="BZ1095" s="98">
        <v>0</v>
      </c>
      <c r="CA1095" s="98">
        <f>IF(ISNUMBER(SEARCH('ankieta ESG'!$G$188,CB1095)),MAX($CA$3:CA1094)+1,0)</f>
        <v>1092</v>
      </c>
      <c r="CB1095" s="134" t="s">
        <v>5095</v>
      </c>
      <c r="CC1095" s="98">
        <v>0</v>
      </c>
      <c r="CD1095" s="99" t="str">
        <f>IFERROR(VLOOKUP(ROWS($CB$4:CB1095),$CA$4:$CB$2337,2,0),"")</f>
        <v>Marcinowice (pow. świdnicki, woj. dolnośląskie)</v>
      </c>
      <c r="CE1095" s="98">
        <v>0</v>
      </c>
      <c r="CF1095" s="98">
        <f>IF(ISNUMBER(SEARCH('ankieta ESG'!$G$189,CG1095)),MAX($CF$3:CF1094)+1,0)</f>
        <v>1092</v>
      </c>
      <c r="CG1095" s="134" t="s">
        <v>5095</v>
      </c>
      <c r="CH1095" s="98">
        <v>0</v>
      </c>
      <c r="CI1095" s="99" t="str">
        <f>IFERROR(VLOOKUP(ROWS($CG$4:CG1095),$CF$4:$CG$2337,2,0),"")</f>
        <v>Marcinowice (pow. świdnicki, woj. dolnośląskie)</v>
      </c>
      <c r="CJ1095" s="98">
        <v>0</v>
      </c>
    </row>
    <row r="1096" spans="2:88">
      <c r="B1096" s="98">
        <f>IF(ISNUMBER(SEARCH('ankieta ESG'!$E$11,C1096)),MAX(B$3:$B1095)+1,0)</f>
        <v>1093</v>
      </c>
      <c r="C1096" s="99" t="s">
        <v>1137</v>
      </c>
      <c r="D1096" s="98">
        <v>0</v>
      </c>
      <c r="E1096" s="99" t="str">
        <f>IFERROR(VLOOKUP(ROWS($C$4:C1096),$B$4:$C$1385,2,0),"")</f>
        <v>47.78.Z Sprzedaż detaliczna pozostałych nowych wyrobów (PKD 2025)</v>
      </c>
      <c r="F1096" s="98">
        <v>0</v>
      </c>
      <c r="AM1096" s="98">
        <f>IF(ISNUMBER(SEARCH('ankieta ESG'!$G$180,AN1096)),MAX(AM$3:$AM1095)+1,0)</f>
        <v>1093</v>
      </c>
      <c r="AN1096" s="134" t="s">
        <v>5096</v>
      </c>
      <c r="AO1096" s="98">
        <v>0</v>
      </c>
      <c r="AP1096" s="99" t="str">
        <f>IFERROR(VLOOKUP(ROWS($AN$4:AN1096),$AM$4:$AN$2337,2,0),"")</f>
        <v>Marciszów (pow. kamiennogórski, woj. dolnośląskie)</v>
      </c>
      <c r="AQ1096" s="98">
        <v>0</v>
      </c>
      <c r="AR1096" s="98">
        <f>IF(ISNUMBER(SEARCH('ankieta ESG'!$G$181,AS1096)),MAX($AR$3:AR1095)+1,0)</f>
        <v>1093</v>
      </c>
      <c r="AS1096" s="134" t="s">
        <v>5096</v>
      </c>
      <c r="AT1096" s="98">
        <v>0</v>
      </c>
      <c r="AU1096" s="99" t="str">
        <f>IFERROR(VLOOKUP(ROWS($AS$4:AS1096),$AR$4:$AS$2337,2,0),"")</f>
        <v>Marciszów (pow. kamiennogórski, woj. dolnośląskie)</v>
      </c>
      <c r="AV1096" s="98">
        <v>0</v>
      </c>
      <c r="AW1096" s="98">
        <f>IF(ISNUMBER(SEARCH('ankieta ESG'!$G$182,AX1096)),MAX($AW$3:AW1095)+1,0)</f>
        <v>1093</v>
      </c>
      <c r="AX1096" s="134" t="s">
        <v>5096</v>
      </c>
      <c r="AY1096" s="98">
        <v>0</v>
      </c>
      <c r="AZ1096" s="99" t="str">
        <f>IFERROR(VLOOKUP(ROWS($AX$4:AX1096),$AW$4:$AX$2337,2,0),"")</f>
        <v>Marciszów (pow. kamiennogórski, woj. dolnośląskie)</v>
      </c>
      <c r="BA1096" s="98">
        <v>0</v>
      </c>
      <c r="BB1096" s="98">
        <f>IF(ISNUMBER(SEARCH('ankieta ESG'!$G$183,BC1096)),MAX($BB$3:BB1095)+1,0)</f>
        <v>1093</v>
      </c>
      <c r="BC1096" s="134" t="s">
        <v>5096</v>
      </c>
      <c r="BD1096" s="98">
        <v>0</v>
      </c>
      <c r="BE1096" s="99" t="str">
        <f>IFERROR(VLOOKUP(ROWS($BC$4:BC1096),$BB$4:$BC$2337,2,0),"")</f>
        <v>Marciszów (pow. kamiennogórski, woj. dolnośląskie)</v>
      </c>
      <c r="BF1096" s="98">
        <v>0</v>
      </c>
      <c r="BG1096" s="98">
        <f>IF(ISNUMBER(SEARCH('ankieta ESG'!$G$184,BH1096)),MAX($BG$3:BG1095)+1,0)</f>
        <v>1093</v>
      </c>
      <c r="BH1096" s="134" t="s">
        <v>5096</v>
      </c>
      <c r="BI1096" s="98">
        <v>0</v>
      </c>
      <c r="BJ1096" s="99" t="str">
        <f>IFERROR(VLOOKUP(ROWS($BH$4:BH1096),$BG$4:$BH$2337,2,0),"")</f>
        <v>Marciszów (pow. kamiennogórski, woj. dolnośląskie)</v>
      </c>
      <c r="BK1096" s="98">
        <v>0</v>
      </c>
      <c r="BL1096" s="98">
        <f>IF(ISNUMBER(SEARCH('ankieta ESG'!$G$185,BM1096)),MAX($BL$3:BL1095)+1,0)</f>
        <v>1093</v>
      </c>
      <c r="BM1096" s="134" t="s">
        <v>5096</v>
      </c>
      <c r="BN1096" s="98">
        <v>0</v>
      </c>
      <c r="BO1096" s="99" t="str">
        <f>IFERROR(VLOOKUP(ROWS($BM$4:BM1096),$BL$4:$BM$2337,2,0),"")</f>
        <v>Marciszów (pow. kamiennogórski, woj. dolnośląskie)</v>
      </c>
      <c r="BP1096" s="98">
        <v>0</v>
      </c>
      <c r="BQ1096" s="98">
        <f>IF(ISNUMBER(SEARCH('ankieta ESG'!$G$186,BR1096)),MAX($BQ$3:BQ1095)+1,0)</f>
        <v>1093</v>
      </c>
      <c r="BR1096" s="134" t="s">
        <v>5096</v>
      </c>
      <c r="BS1096" s="98">
        <v>0</v>
      </c>
      <c r="BT1096" s="99" t="str">
        <f>IFERROR(VLOOKUP(ROWS($BR$4:BR1096),$BQ$4:$BR$2337,2,0),"")</f>
        <v>Marciszów (pow. kamiennogórski, woj. dolnośląskie)</v>
      </c>
      <c r="BU1096" s="98">
        <v>0</v>
      </c>
      <c r="BV1096" s="98">
        <f>IF(ISNUMBER(SEARCH('ankieta ESG'!$G$187,BW1096)),MAX($BV$3:BV1095)+1,0)</f>
        <v>1093</v>
      </c>
      <c r="BW1096" s="134" t="s">
        <v>5096</v>
      </c>
      <c r="BX1096" s="98">
        <v>0</v>
      </c>
      <c r="BY1096" s="99" t="str">
        <f>IFERROR(VLOOKUP(ROWS($BW$4:BW1096),$BV$4:$BW$2337,2,0),"")</f>
        <v>Marciszów (pow. kamiennogórski, woj. dolnośląskie)</v>
      </c>
      <c r="BZ1096" s="98">
        <v>0</v>
      </c>
      <c r="CA1096" s="98">
        <f>IF(ISNUMBER(SEARCH('ankieta ESG'!$G$188,CB1096)),MAX($CA$3:CA1095)+1,0)</f>
        <v>1093</v>
      </c>
      <c r="CB1096" s="134" t="s">
        <v>5096</v>
      </c>
      <c r="CC1096" s="98">
        <v>0</v>
      </c>
      <c r="CD1096" s="99" t="str">
        <f>IFERROR(VLOOKUP(ROWS($CB$4:CB1096),$CA$4:$CB$2337,2,0),"")</f>
        <v>Marciszów (pow. kamiennogórski, woj. dolnośląskie)</v>
      </c>
      <c r="CE1096" s="98">
        <v>0</v>
      </c>
      <c r="CF1096" s="98">
        <f>IF(ISNUMBER(SEARCH('ankieta ESG'!$G$189,CG1096)),MAX($CF$3:CF1095)+1,0)</f>
        <v>1093</v>
      </c>
      <c r="CG1096" s="134" t="s">
        <v>5096</v>
      </c>
      <c r="CH1096" s="98">
        <v>0</v>
      </c>
      <c r="CI1096" s="99" t="str">
        <f>IFERROR(VLOOKUP(ROWS($CG$4:CG1096),$CF$4:$CG$2337,2,0),"")</f>
        <v>Marciszów (pow. kamiennogórski, woj. dolnośląskie)</v>
      </c>
      <c r="CJ1096" s="98">
        <v>0</v>
      </c>
    </row>
    <row r="1097" spans="2:88">
      <c r="B1097" s="98">
        <f>IF(ISNUMBER(SEARCH('ankieta ESG'!$E$11,C1097)),MAX(B$3:$B1096)+1,0)</f>
        <v>1094</v>
      </c>
      <c r="C1097" s="99" t="s">
        <v>1138</v>
      </c>
      <c r="D1097" s="98">
        <v>0</v>
      </c>
      <c r="E1097" s="99" t="str">
        <f>IFERROR(VLOOKUP(ROWS($C$4:C1097),$B$4:$C$1385,2,0),"")</f>
        <v>47.79.A Sprzedaż detaliczna używanych lub antykwarycznych książek (PKD 2025)</v>
      </c>
      <c r="F1097" s="98">
        <v>0</v>
      </c>
      <c r="AM1097" s="98">
        <f>IF(ISNUMBER(SEARCH('ankieta ESG'!$G$180,AN1097)),MAX(AM$3:$AM1096)+1,0)</f>
        <v>1094</v>
      </c>
      <c r="AN1097" s="134" t="s">
        <v>5097</v>
      </c>
      <c r="AO1097" s="98">
        <v>0</v>
      </c>
      <c r="AP1097" s="99" t="str">
        <f>IFERROR(VLOOKUP(ROWS($AN$4:AN1097),$AM$4:$AN$2337,2,0),"")</f>
        <v>Margonin (pow. chodzieski, woj. wielkopolskie)</v>
      </c>
      <c r="AQ1097" s="98">
        <v>0</v>
      </c>
      <c r="AR1097" s="98">
        <f>IF(ISNUMBER(SEARCH('ankieta ESG'!$G$181,AS1097)),MAX($AR$3:AR1096)+1,0)</f>
        <v>1094</v>
      </c>
      <c r="AS1097" s="134" t="s">
        <v>5097</v>
      </c>
      <c r="AT1097" s="98">
        <v>0</v>
      </c>
      <c r="AU1097" s="99" t="str">
        <f>IFERROR(VLOOKUP(ROWS($AS$4:AS1097),$AR$4:$AS$2337,2,0),"")</f>
        <v>Margonin (pow. chodzieski, woj. wielkopolskie)</v>
      </c>
      <c r="AV1097" s="98">
        <v>0</v>
      </c>
      <c r="AW1097" s="98">
        <f>IF(ISNUMBER(SEARCH('ankieta ESG'!$G$182,AX1097)),MAX($AW$3:AW1096)+1,0)</f>
        <v>1094</v>
      </c>
      <c r="AX1097" s="134" t="s">
        <v>5097</v>
      </c>
      <c r="AY1097" s="98">
        <v>0</v>
      </c>
      <c r="AZ1097" s="99" t="str">
        <f>IFERROR(VLOOKUP(ROWS($AX$4:AX1097),$AW$4:$AX$2337,2,0),"")</f>
        <v>Margonin (pow. chodzieski, woj. wielkopolskie)</v>
      </c>
      <c r="BA1097" s="98">
        <v>0</v>
      </c>
      <c r="BB1097" s="98">
        <f>IF(ISNUMBER(SEARCH('ankieta ESG'!$G$183,BC1097)),MAX($BB$3:BB1096)+1,0)</f>
        <v>1094</v>
      </c>
      <c r="BC1097" s="134" t="s">
        <v>5097</v>
      </c>
      <c r="BD1097" s="98">
        <v>0</v>
      </c>
      <c r="BE1097" s="99" t="str">
        <f>IFERROR(VLOOKUP(ROWS($BC$4:BC1097),$BB$4:$BC$2337,2,0),"")</f>
        <v>Margonin (pow. chodzieski, woj. wielkopolskie)</v>
      </c>
      <c r="BF1097" s="98">
        <v>0</v>
      </c>
      <c r="BG1097" s="98">
        <f>IF(ISNUMBER(SEARCH('ankieta ESG'!$G$184,BH1097)),MAX($BG$3:BG1096)+1,0)</f>
        <v>1094</v>
      </c>
      <c r="BH1097" s="134" t="s">
        <v>5097</v>
      </c>
      <c r="BI1097" s="98">
        <v>0</v>
      </c>
      <c r="BJ1097" s="99" t="str">
        <f>IFERROR(VLOOKUP(ROWS($BH$4:BH1097),$BG$4:$BH$2337,2,0),"")</f>
        <v>Margonin (pow. chodzieski, woj. wielkopolskie)</v>
      </c>
      <c r="BK1097" s="98">
        <v>0</v>
      </c>
      <c r="BL1097" s="98">
        <f>IF(ISNUMBER(SEARCH('ankieta ESG'!$G$185,BM1097)),MAX($BL$3:BL1096)+1,0)</f>
        <v>1094</v>
      </c>
      <c r="BM1097" s="134" t="s">
        <v>5097</v>
      </c>
      <c r="BN1097" s="98">
        <v>0</v>
      </c>
      <c r="BO1097" s="99" t="str">
        <f>IFERROR(VLOOKUP(ROWS($BM$4:BM1097),$BL$4:$BM$2337,2,0),"")</f>
        <v>Margonin (pow. chodzieski, woj. wielkopolskie)</v>
      </c>
      <c r="BP1097" s="98">
        <v>0</v>
      </c>
      <c r="BQ1097" s="98">
        <f>IF(ISNUMBER(SEARCH('ankieta ESG'!$G$186,BR1097)),MAX($BQ$3:BQ1096)+1,0)</f>
        <v>1094</v>
      </c>
      <c r="BR1097" s="134" t="s">
        <v>5097</v>
      </c>
      <c r="BS1097" s="98">
        <v>0</v>
      </c>
      <c r="BT1097" s="99" t="str">
        <f>IFERROR(VLOOKUP(ROWS($BR$4:BR1097),$BQ$4:$BR$2337,2,0),"")</f>
        <v>Margonin (pow. chodzieski, woj. wielkopolskie)</v>
      </c>
      <c r="BU1097" s="98">
        <v>0</v>
      </c>
      <c r="BV1097" s="98">
        <f>IF(ISNUMBER(SEARCH('ankieta ESG'!$G$187,BW1097)),MAX($BV$3:BV1096)+1,0)</f>
        <v>1094</v>
      </c>
      <c r="BW1097" s="134" t="s">
        <v>5097</v>
      </c>
      <c r="BX1097" s="98">
        <v>0</v>
      </c>
      <c r="BY1097" s="99" t="str">
        <f>IFERROR(VLOOKUP(ROWS($BW$4:BW1097),$BV$4:$BW$2337,2,0),"")</f>
        <v>Margonin (pow. chodzieski, woj. wielkopolskie)</v>
      </c>
      <c r="BZ1097" s="98">
        <v>0</v>
      </c>
      <c r="CA1097" s="98">
        <f>IF(ISNUMBER(SEARCH('ankieta ESG'!$G$188,CB1097)),MAX($CA$3:CA1096)+1,0)</f>
        <v>1094</v>
      </c>
      <c r="CB1097" s="134" t="s">
        <v>5097</v>
      </c>
      <c r="CC1097" s="98">
        <v>0</v>
      </c>
      <c r="CD1097" s="99" t="str">
        <f>IFERROR(VLOOKUP(ROWS($CB$4:CB1097),$CA$4:$CB$2337,2,0),"")</f>
        <v>Margonin (pow. chodzieski, woj. wielkopolskie)</v>
      </c>
      <c r="CE1097" s="98">
        <v>0</v>
      </c>
      <c r="CF1097" s="98">
        <f>IF(ISNUMBER(SEARCH('ankieta ESG'!$G$189,CG1097)),MAX($CF$3:CF1096)+1,0)</f>
        <v>1094</v>
      </c>
      <c r="CG1097" s="134" t="s">
        <v>5097</v>
      </c>
      <c r="CH1097" s="98">
        <v>0</v>
      </c>
      <c r="CI1097" s="99" t="str">
        <f>IFERROR(VLOOKUP(ROWS($CG$4:CG1097),$CF$4:$CG$2337,2,0),"")</f>
        <v>Margonin (pow. chodzieski, woj. wielkopolskie)</v>
      </c>
      <c r="CJ1097" s="98">
        <v>0</v>
      </c>
    </row>
    <row r="1098" spans="2:88">
      <c r="B1098" s="98">
        <f>IF(ISNUMBER(SEARCH('ankieta ESG'!$E$11,C1098)),MAX(B$3:$B1097)+1,0)</f>
        <v>1095</v>
      </c>
      <c r="C1098" s="99" t="s">
        <v>1139</v>
      </c>
      <c r="D1098" s="98">
        <v>0</v>
      </c>
      <c r="E1098" s="99" t="str">
        <f>IFERROR(VLOOKUP(ROWS($C$4:C1098),$B$4:$C$1385,2,0),"")</f>
        <v>47.79.B Sprzedaż detaliczna antyków (PKD 2025)</v>
      </c>
      <c r="F1098" s="98">
        <v>0</v>
      </c>
      <c r="AM1098" s="98">
        <f>IF(ISNUMBER(SEARCH('ankieta ESG'!$G$180,AN1098)),MAX(AM$3:$AM1097)+1,0)</f>
        <v>1095</v>
      </c>
      <c r="AN1098" s="134" t="s">
        <v>5098</v>
      </c>
      <c r="AO1098" s="98">
        <v>0</v>
      </c>
      <c r="AP1098" s="99" t="str">
        <f>IFERROR(VLOOKUP(ROWS($AN$4:AN1098),$AM$4:$AN$2337,2,0),"")</f>
        <v>Marianowo (pow. stargardzki, woj. zachodniopomorskie)</v>
      </c>
      <c r="AQ1098" s="98">
        <v>0</v>
      </c>
      <c r="AR1098" s="98">
        <f>IF(ISNUMBER(SEARCH('ankieta ESG'!$G$181,AS1098)),MAX($AR$3:AR1097)+1,0)</f>
        <v>1095</v>
      </c>
      <c r="AS1098" s="134" t="s">
        <v>5098</v>
      </c>
      <c r="AT1098" s="98">
        <v>0</v>
      </c>
      <c r="AU1098" s="99" t="str">
        <f>IFERROR(VLOOKUP(ROWS($AS$4:AS1098),$AR$4:$AS$2337,2,0),"")</f>
        <v>Marianowo (pow. stargardzki, woj. zachodniopomorskie)</v>
      </c>
      <c r="AV1098" s="98">
        <v>0</v>
      </c>
      <c r="AW1098" s="98">
        <f>IF(ISNUMBER(SEARCH('ankieta ESG'!$G$182,AX1098)),MAX($AW$3:AW1097)+1,0)</f>
        <v>1095</v>
      </c>
      <c r="AX1098" s="134" t="s">
        <v>5098</v>
      </c>
      <c r="AY1098" s="98">
        <v>0</v>
      </c>
      <c r="AZ1098" s="99" t="str">
        <f>IFERROR(VLOOKUP(ROWS($AX$4:AX1098),$AW$4:$AX$2337,2,0),"")</f>
        <v>Marianowo (pow. stargardzki, woj. zachodniopomorskie)</v>
      </c>
      <c r="BA1098" s="98">
        <v>0</v>
      </c>
      <c r="BB1098" s="98">
        <f>IF(ISNUMBER(SEARCH('ankieta ESG'!$G$183,BC1098)),MAX($BB$3:BB1097)+1,0)</f>
        <v>1095</v>
      </c>
      <c r="BC1098" s="134" t="s">
        <v>5098</v>
      </c>
      <c r="BD1098" s="98">
        <v>0</v>
      </c>
      <c r="BE1098" s="99" t="str">
        <f>IFERROR(VLOOKUP(ROWS($BC$4:BC1098),$BB$4:$BC$2337,2,0),"")</f>
        <v>Marianowo (pow. stargardzki, woj. zachodniopomorskie)</v>
      </c>
      <c r="BF1098" s="98">
        <v>0</v>
      </c>
      <c r="BG1098" s="98">
        <f>IF(ISNUMBER(SEARCH('ankieta ESG'!$G$184,BH1098)),MAX($BG$3:BG1097)+1,0)</f>
        <v>1095</v>
      </c>
      <c r="BH1098" s="134" t="s">
        <v>5098</v>
      </c>
      <c r="BI1098" s="98">
        <v>0</v>
      </c>
      <c r="BJ1098" s="99" t="str">
        <f>IFERROR(VLOOKUP(ROWS($BH$4:BH1098),$BG$4:$BH$2337,2,0),"")</f>
        <v>Marianowo (pow. stargardzki, woj. zachodniopomorskie)</v>
      </c>
      <c r="BK1098" s="98">
        <v>0</v>
      </c>
      <c r="BL1098" s="98">
        <f>IF(ISNUMBER(SEARCH('ankieta ESG'!$G$185,BM1098)),MAX($BL$3:BL1097)+1,0)</f>
        <v>1095</v>
      </c>
      <c r="BM1098" s="134" t="s">
        <v>5098</v>
      </c>
      <c r="BN1098" s="98">
        <v>0</v>
      </c>
      <c r="BO1098" s="99" t="str">
        <f>IFERROR(VLOOKUP(ROWS($BM$4:BM1098),$BL$4:$BM$2337,2,0),"")</f>
        <v>Marianowo (pow. stargardzki, woj. zachodniopomorskie)</v>
      </c>
      <c r="BP1098" s="98">
        <v>0</v>
      </c>
      <c r="BQ1098" s="98">
        <f>IF(ISNUMBER(SEARCH('ankieta ESG'!$G$186,BR1098)),MAX($BQ$3:BQ1097)+1,0)</f>
        <v>1095</v>
      </c>
      <c r="BR1098" s="134" t="s">
        <v>5098</v>
      </c>
      <c r="BS1098" s="98">
        <v>0</v>
      </c>
      <c r="BT1098" s="99" t="str">
        <f>IFERROR(VLOOKUP(ROWS($BR$4:BR1098),$BQ$4:$BR$2337,2,0),"")</f>
        <v>Marianowo (pow. stargardzki, woj. zachodniopomorskie)</v>
      </c>
      <c r="BU1098" s="98">
        <v>0</v>
      </c>
      <c r="BV1098" s="98">
        <f>IF(ISNUMBER(SEARCH('ankieta ESG'!$G$187,BW1098)),MAX($BV$3:BV1097)+1,0)</f>
        <v>1095</v>
      </c>
      <c r="BW1098" s="134" t="s">
        <v>5098</v>
      </c>
      <c r="BX1098" s="98">
        <v>0</v>
      </c>
      <c r="BY1098" s="99" t="str">
        <f>IFERROR(VLOOKUP(ROWS($BW$4:BW1098),$BV$4:$BW$2337,2,0),"")</f>
        <v>Marianowo (pow. stargardzki, woj. zachodniopomorskie)</v>
      </c>
      <c r="BZ1098" s="98">
        <v>0</v>
      </c>
      <c r="CA1098" s="98">
        <f>IF(ISNUMBER(SEARCH('ankieta ESG'!$G$188,CB1098)),MAX($CA$3:CA1097)+1,0)</f>
        <v>1095</v>
      </c>
      <c r="CB1098" s="134" t="s">
        <v>5098</v>
      </c>
      <c r="CC1098" s="98">
        <v>0</v>
      </c>
      <c r="CD1098" s="99" t="str">
        <f>IFERROR(VLOOKUP(ROWS($CB$4:CB1098),$CA$4:$CB$2337,2,0),"")</f>
        <v>Marianowo (pow. stargardzki, woj. zachodniopomorskie)</v>
      </c>
      <c r="CE1098" s="98">
        <v>0</v>
      </c>
      <c r="CF1098" s="98">
        <f>IF(ISNUMBER(SEARCH('ankieta ESG'!$G$189,CG1098)),MAX($CF$3:CF1097)+1,0)</f>
        <v>1095</v>
      </c>
      <c r="CG1098" s="134" t="s">
        <v>5098</v>
      </c>
      <c r="CH1098" s="98">
        <v>0</v>
      </c>
      <c r="CI1098" s="99" t="str">
        <f>IFERROR(VLOOKUP(ROWS($CG$4:CG1098),$CF$4:$CG$2337,2,0),"")</f>
        <v>Marianowo (pow. stargardzki, woj. zachodniopomorskie)</v>
      </c>
      <c r="CJ1098" s="98">
        <v>0</v>
      </c>
    </row>
    <row r="1099" spans="2:88">
      <c r="B1099" s="98">
        <f>IF(ISNUMBER(SEARCH('ankieta ESG'!$E$11,C1099)),MAX(B$3:$B1098)+1,0)</f>
        <v>1096</v>
      </c>
      <c r="C1099" s="99" t="s">
        <v>1140</v>
      </c>
      <c r="D1099" s="98">
        <v>0</v>
      </c>
      <c r="E1099" s="99" t="str">
        <f>IFERROR(VLOOKUP(ROWS($C$4:C1099),$B$4:$C$1385,2,0),"")</f>
        <v>47.79.C Sprzedaż detaliczna pozostałych artykułów używanych (PKD 2025)</v>
      </c>
      <c r="F1099" s="98">
        <v>0</v>
      </c>
      <c r="AM1099" s="98">
        <f>IF(ISNUMBER(SEARCH('ankieta ESG'!$G$180,AN1099)),MAX(AM$3:$AM1098)+1,0)</f>
        <v>1096</v>
      </c>
      <c r="AN1099" s="134" t="s">
        <v>5099</v>
      </c>
      <c r="AO1099" s="98">
        <v>0</v>
      </c>
      <c r="AP1099" s="99" t="str">
        <f>IFERROR(VLOOKUP(ROWS($AN$4:AN1099),$AM$4:$AN$2337,2,0),"")</f>
        <v>Marki (pow. wołomiński, woj. mazowieckie)</v>
      </c>
      <c r="AQ1099" s="98">
        <v>0</v>
      </c>
      <c r="AR1099" s="98">
        <f>IF(ISNUMBER(SEARCH('ankieta ESG'!$G$181,AS1099)),MAX($AR$3:AR1098)+1,0)</f>
        <v>1096</v>
      </c>
      <c r="AS1099" s="134" t="s">
        <v>5099</v>
      </c>
      <c r="AT1099" s="98">
        <v>0</v>
      </c>
      <c r="AU1099" s="99" t="str">
        <f>IFERROR(VLOOKUP(ROWS($AS$4:AS1099),$AR$4:$AS$2337,2,0),"")</f>
        <v>Marki (pow. wołomiński, woj. mazowieckie)</v>
      </c>
      <c r="AV1099" s="98">
        <v>0</v>
      </c>
      <c r="AW1099" s="98">
        <f>IF(ISNUMBER(SEARCH('ankieta ESG'!$G$182,AX1099)),MAX($AW$3:AW1098)+1,0)</f>
        <v>1096</v>
      </c>
      <c r="AX1099" s="134" t="s">
        <v>5099</v>
      </c>
      <c r="AY1099" s="98">
        <v>0</v>
      </c>
      <c r="AZ1099" s="99" t="str">
        <f>IFERROR(VLOOKUP(ROWS($AX$4:AX1099),$AW$4:$AX$2337,2,0),"")</f>
        <v>Marki (pow. wołomiński, woj. mazowieckie)</v>
      </c>
      <c r="BA1099" s="98">
        <v>0</v>
      </c>
      <c r="BB1099" s="98">
        <f>IF(ISNUMBER(SEARCH('ankieta ESG'!$G$183,BC1099)),MAX($BB$3:BB1098)+1,0)</f>
        <v>1096</v>
      </c>
      <c r="BC1099" s="134" t="s">
        <v>5099</v>
      </c>
      <c r="BD1099" s="98">
        <v>0</v>
      </c>
      <c r="BE1099" s="99" t="str">
        <f>IFERROR(VLOOKUP(ROWS($BC$4:BC1099),$BB$4:$BC$2337,2,0),"")</f>
        <v>Marki (pow. wołomiński, woj. mazowieckie)</v>
      </c>
      <c r="BF1099" s="98">
        <v>0</v>
      </c>
      <c r="BG1099" s="98">
        <f>IF(ISNUMBER(SEARCH('ankieta ESG'!$G$184,BH1099)),MAX($BG$3:BG1098)+1,0)</f>
        <v>1096</v>
      </c>
      <c r="BH1099" s="134" t="s">
        <v>5099</v>
      </c>
      <c r="BI1099" s="98">
        <v>0</v>
      </c>
      <c r="BJ1099" s="99" t="str">
        <f>IFERROR(VLOOKUP(ROWS($BH$4:BH1099),$BG$4:$BH$2337,2,0),"")</f>
        <v>Marki (pow. wołomiński, woj. mazowieckie)</v>
      </c>
      <c r="BK1099" s="98">
        <v>0</v>
      </c>
      <c r="BL1099" s="98">
        <f>IF(ISNUMBER(SEARCH('ankieta ESG'!$G$185,BM1099)),MAX($BL$3:BL1098)+1,0)</f>
        <v>1096</v>
      </c>
      <c r="BM1099" s="134" t="s">
        <v>5099</v>
      </c>
      <c r="BN1099" s="98">
        <v>0</v>
      </c>
      <c r="BO1099" s="99" t="str">
        <f>IFERROR(VLOOKUP(ROWS($BM$4:BM1099),$BL$4:$BM$2337,2,0),"")</f>
        <v>Marki (pow. wołomiński, woj. mazowieckie)</v>
      </c>
      <c r="BP1099" s="98">
        <v>0</v>
      </c>
      <c r="BQ1099" s="98">
        <f>IF(ISNUMBER(SEARCH('ankieta ESG'!$G$186,BR1099)),MAX($BQ$3:BQ1098)+1,0)</f>
        <v>1096</v>
      </c>
      <c r="BR1099" s="134" t="s">
        <v>5099</v>
      </c>
      <c r="BS1099" s="98">
        <v>0</v>
      </c>
      <c r="BT1099" s="99" t="str">
        <f>IFERROR(VLOOKUP(ROWS($BR$4:BR1099),$BQ$4:$BR$2337,2,0),"")</f>
        <v>Marki (pow. wołomiński, woj. mazowieckie)</v>
      </c>
      <c r="BU1099" s="98">
        <v>0</v>
      </c>
      <c r="BV1099" s="98">
        <f>IF(ISNUMBER(SEARCH('ankieta ESG'!$G$187,BW1099)),MAX($BV$3:BV1098)+1,0)</f>
        <v>1096</v>
      </c>
      <c r="BW1099" s="134" t="s">
        <v>5099</v>
      </c>
      <c r="BX1099" s="98">
        <v>0</v>
      </c>
      <c r="BY1099" s="99" t="str">
        <f>IFERROR(VLOOKUP(ROWS($BW$4:BW1099),$BV$4:$BW$2337,2,0),"")</f>
        <v>Marki (pow. wołomiński, woj. mazowieckie)</v>
      </c>
      <c r="BZ1099" s="98">
        <v>0</v>
      </c>
      <c r="CA1099" s="98">
        <f>IF(ISNUMBER(SEARCH('ankieta ESG'!$G$188,CB1099)),MAX($CA$3:CA1098)+1,0)</f>
        <v>1096</v>
      </c>
      <c r="CB1099" s="134" t="s">
        <v>5099</v>
      </c>
      <c r="CC1099" s="98">
        <v>0</v>
      </c>
      <c r="CD1099" s="99" t="str">
        <f>IFERROR(VLOOKUP(ROWS($CB$4:CB1099),$CA$4:$CB$2337,2,0),"")</f>
        <v>Marki (pow. wołomiński, woj. mazowieckie)</v>
      </c>
      <c r="CE1099" s="98">
        <v>0</v>
      </c>
      <c r="CF1099" s="98">
        <f>IF(ISNUMBER(SEARCH('ankieta ESG'!$G$189,CG1099)),MAX($CF$3:CF1098)+1,0)</f>
        <v>1096</v>
      </c>
      <c r="CG1099" s="134" t="s">
        <v>5099</v>
      </c>
      <c r="CH1099" s="98">
        <v>0</v>
      </c>
      <c r="CI1099" s="99" t="str">
        <f>IFERROR(VLOOKUP(ROWS($CG$4:CG1099),$CF$4:$CG$2337,2,0),"")</f>
        <v>Marki (pow. wołomiński, woj. mazowieckie)</v>
      </c>
      <c r="CJ1099" s="98">
        <v>0</v>
      </c>
    </row>
    <row r="1100" spans="2:88">
      <c r="B1100" s="98">
        <f>IF(ISNUMBER(SEARCH('ankieta ESG'!$E$11,C1100)),MAX(B$3:$B1099)+1,0)</f>
        <v>1097</v>
      </c>
      <c r="C1100" s="99" t="s">
        <v>1141</v>
      </c>
      <c r="D1100" s="98">
        <v>0</v>
      </c>
      <c r="E1100" s="99" t="str">
        <f>IFERROR(VLOOKUP(ROWS($C$4:C1100),$B$4:$C$1385,2,0),"")</f>
        <v>47.81.Z Sprzedaż detaliczna pojazdów silnikowych, z wyłączeniem motocykli (PKD 2025)</v>
      </c>
      <c r="F1100" s="98">
        <v>0</v>
      </c>
      <c r="AM1100" s="98">
        <f>IF(ISNUMBER(SEARCH('ankieta ESG'!$G$180,AN1100)),MAX(AM$3:$AM1099)+1,0)</f>
        <v>1097</v>
      </c>
      <c r="AN1100" s="134" t="s">
        <v>5100</v>
      </c>
      <c r="AO1100" s="98">
        <v>0</v>
      </c>
      <c r="AP1100" s="99" t="str">
        <f>IFERROR(VLOOKUP(ROWS($AN$4:AN1100),$AM$4:$AN$2337,2,0),"")</f>
        <v>Marklowice (pow. wodzisławski, woj. śląskie)</v>
      </c>
      <c r="AQ1100" s="98">
        <v>0</v>
      </c>
      <c r="AR1100" s="98">
        <f>IF(ISNUMBER(SEARCH('ankieta ESG'!$G$181,AS1100)),MAX($AR$3:AR1099)+1,0)</f>
        <v>1097</v>
      </c>
      <c r="AS1100" s="134" t="s">
        <v>5100</v>
      </c>
      <c r="AT1100" s="98">
        <v>0</v>
      </c>
      <c r="AU1100" s="99" t="str">
        <f>IFERROR(VLOOKUP(ROWS($AS$4:AS1100),$AR$4:$AS$2337,2,0),"")</f>
        <v>Marklowice (pow. wodzisławski, woj. śląskie)</v>
      </c>
      <c r="AV1100" s="98">
        <v>0</v>
      </c>
      <c r="AW1100" s="98">
        <f>IF(ISNUMBER(SEARCH('ankieta ESG'!$G$182,AX1100)),MAX($AW$3:AW1099)+1,0)</f>
        <v>1097</v>
      </c>
      <c r="AX1100" s="134" t="s">
        <v>5100</v>
      </c>
      <c r="AY1100" s="98">
        <v>0</v>
      </c>
      <c r="AZ1100" s="99" t="str">
        <f>IFERROR(VLOOKUP(ROWS($AX$4:AX1100),$AW$4:$AX$2337,2,0),"")</f>
        <v>Marklowice (pow. wodzisławski, woj. śląskie)</v>
      </c>
      <c r="BA1100" s="98">
        <v>0</v>
      </c>
      <c r="BB1100" s="98">
        <f>IF(ISNUMBER(SEARCH('ankieta ESG'!$G$183,BC1100)),MAX($BB$3:BB1099)+1,0)</f>
        <v>1097</v>
      </c>
      <c r="BC1100" s="134" t="s">
        <v>5100</v>
      </c>
      <c r="BD1100" s="98">
        <v>0</v>
      </c>
      <c r="BE1100" s="99" t="str">
        <f>IFERROR(VLOOKUP(ROWS($BC$4:BC1100),$BB$4:$BC$2337,2,0),"")</f>
        <v>Marklowice (pow. wodzisławski, woj. śląskie)</v>
      </c>
      <c r="BF1100" s="98">
        <v>0</v>
      </c>
      <c r="BG1100" s="98">
        <f>IF(ISNUMBER(SEARCH('ankieta ESG'!$G$184,BH1100)),MAX($BG$3:BG1099)+1,0)</f>
        <v>1097</v>
      </c>
      <c r="BH1100" s="134" t="s">
        <v>5100</v>
      </c>
      <c r="BI1100" s="98">
        <v>0</v>
      </c>
      <c r="BJ1100" s="99" t="str">
        <f>IFERROR(VLOOKUP(ROWS($BH$4:BH1100),$BG$4:$BH$2337,2,0),"")</f>
        <v>Marklowice (pow. wodzisławski, woj. śląskie)</v>
      </c>
      <c r="BK1100" s="98">
        <v>0</v>
      </c>
      <c r="BL1100" s="98">
        <f>IF(ISNUMBER(SEARCH('ankieta ESG'!$G$185,BM1100)),MAX($BL$3:BL1099)+1,0)</f>
        <v>1097</v>
      </c>
      <c r="BM1100" s="134" t="s">
        <v>5100</v>
      </c>
      <c r="BN1100" s="98">
        <v>0</v>
      </c>
      <c r="BO1100" s="99" t="str">
        <f>IFERROR(VLOOKUP(ROWS($BM$4:BM1100),$BL$4:$BM$2337,2,0),"")</f>
        <v>Marklowice (pow. wodzisławski, woj. śląskie)</v>
      </c>
      <c r="BP1100" s="98">
        <v>0</v>
      </c>
      <c r="BQ1100" s="98">
        <f>IF(ISNUMBER(SEARCH('ankieta ESG'!$G$186,BR1100)),MAX($BQ$3:BQ1099)+1,0)</f>
        <v>1097</v>
      </c>
      <c r="BR1100" s="134" t="s">
        <v>5100</v>
      </c>
      <c r="BS1100" s="98">
        <v>0</v>
      </c>
      <c r="BT1100" s="99" t="str">
        <f>IFERROR(VLOOKUP(ROWS($BR$4:BR1100),$BQ$4:$BR$2337,2,0),"")</f>
        <v>Marklowice (pow. wodzisławski, woj. śląskie)</v>
      </c>
      <c r="BU1100" s="98">
        <v>0</v>
      </c>
      <c r="BV1100" s="98">
        <f>IF(ISNUMBER(SEARCH('ankieta ESG'!$G$187,BW1100)),MAX($BV$3:BV1099)+1,0)</f>
        <v>1097</v>
      </c>
      <c r="BW1100" s="134" t="s">
        <v>5100</v>
      </c>
      <c r="BX1100" s="98">
        <v>0</v>
      </c>
      <c r="BY1100" s="99" t="str">
        <f>IFERROR(VLOOKUP(ROWS($BW$4:BW1100),$BV$4:$BW$2337,2,0),"")</f>
        <v>Marklowice (pow. wodzisławski, woj. śląskie)</v>
      </c>
      <c r="BZ1100" s="98">
        <v>0</v>
      </c>
      <c r="CA1100" s="98">
        <f>IF(ISNUMBER(SEARCH('ankieta ESG'!$G$188,CB1100)),MAX($CA$3:CA1099)+1,0)</f>
        <v>1097</v>
      </c>
      <c r="CB1100" s="134" t="s">
        <v>5100</v>
      </c>
      <c r="CC1100" s="98">
        <v>0</v>
      </c>
      <c r="CD1100" s="99" t="str">
        <f>IFERROR(VLOOKUP(ROWS($CB$4:CB1100),$CA$4:$CB$2337,2,0),"")</f>
        <v>Marklowice (pow. wodzisławski, woj. śląskie)</v>
      </c>
      <c r="CE1100" s="98">
        <v>0</v>
      </c>
      <c r="CF1100" s="98">
        <f>IF(ISNUMBER(SEARCH('ankieta ESG'!$G$189,CG1100)),MAX($CF$3:CF1099)+1,0)</f>
        <v>1097</v>
      </c>
      <c r="CG1100" s="134" t="s">
        <v>5100</v>
      </c>
      <c r="CH1100" s="98">
        <v>0</v>
      </c>
      <c r="CI1100" s="99" t="str">
        <f>IFERROR(VLOOKUP(ROWS($CG$4:CG1100),$CF$4:$CG$2337,2,0),"")</f>
        <v>Marklowice (pow. wodzisławski, woj. śląskie)</v>
      </c>
      <c r="CJ1100" s="98">
        <v>0</v>
      </c>
    </row>
    <row r="1101" spans="2:88">
      <c r="B1101" s="98">
        <f>IF(ISNUMBER(SEARCH('ankieta ESG'!$E$11,C1101)),MAX(B$3:$B1100)+1,0)</f>
        <v>1098</v>
      </c>
      <c r="C1101" s="99" t="s">
        <v>1142</v>
      </c>
      <c r="D1101" s="98">
        <v>0</v>
      </c>
      <c r="E1101" s="99" t="str">
        <f>IFERROR(VLOOKUP(ROWS($C$4:C1101),$B$4:$C$1385,2,0),"")</f>
        <v>47.82.Z Sprzedaż detaliczna części i akcesoriów do pojazdów silnikowych, z wyłączeniem motocykli (PKD 2025)</v>
      </c>
      <c r="F1101" s="98">
        <v>0</v>
      </c>
      <c r="AM1101" s="98">
        <f>IF(ISNUMBER(SEARCH('ankieta ESG'!$G$180,AN1101)),MAX(AM$3:$AM1100)+1,0)</f>
        <v>1098</v>
      </c>
      <c r="AN1101" s="134" t="s">
        <v>5101</v>
      </c>
      <c r="AO1101" s="98">
        <v>0</v>
      </c>
      <c r="AP1101" s="99" t="str">
        <f>IFERROR(VLOOKUP(ROWS($AN$4:AN1101),$AM$4:$AN$2337,2,0),"")</f>
        <v>Markowa (pow. łańcucki, woj. podkarpackie)</v>
      </c>
      <c r="AQ1101" s="98">
        <v>0</v>
      </c>
      <c r="AR1101" s="98">
        <f>IF(ISNUMBER(SEARCH('ankieta ESG'!$G$181,AS1101)),MAX($AR$3:AR1100)+1,0)</f>
        <v>1098</v>
      </c>
      <c r="AS1101" s="134" t="s">
        <v>5101</v>
      </c>
      <c r="AT1101" s="98">
        <v>0</v>
      </c>
      <c r="AU1101" s="99" t="str">
        <f>IFERROR(VLOOKUP(ROWS($AS$4:AS1101),$AR$4:$AS$2337,2,0),"")</f>
        <v>Markowa (pow. łańcucki, woj. podkarpackie)</v>
      </c>
      <c r="AV1101" s="98">
        <v>0</v>
      </c>
      <c r="AW1101" s="98">
        <f>IF(ISNUMBER(SEARCH('ankieta ESG'!$G$182,AX1101)),MAX($AW$3:AW1100)+1,0)</f>
        <v>1098</v>
      </c>
      <c r="AX1101" s="134" t="s">
        <v>5101</v>
      </c>
      <c r="AY1101" s="98">
        <v>0</v>
      </c>
      <c r="AZ1101" s="99" t="str">
        <f>IFERROR(VLOOKUP(ROWS($AX$4:AX1101),$AW$4:$AX$2337,2,0),"")</f>
        <v>Markowa (pow. łańcucki, woj. podkarpackie)</v>
      </c>
      <c r="BA1101" s="98">
        <v>0</v>
      </c>
      <c r="BB1101" s="98">
        <f>IF(ISNUMBER(SEARCH('ankieta ESG'!$G$183,BC1101)),MAX($BB$3:BB1100)+1,0)</f>
        <v>1098</v>
      </c>
      <c r="BC1101" s="134" t="s">
        <v>5101</v>
      </c>
      <c r="BD1101" s="98">
        <v>0</v>
      </c>
      <c r="BE1101" s="99" t="str">
        <f>IFERROR(VLOOKUP(ROWS($BC$4:BC1101),$BB$4:$BC$2337,2,0),"")</f>
        <v>Markowa (pow. łańcucki, woj. podkarpackie)</v>
      </c>
      <c r="BF1101" s="98">
        <v>0</v>
      </c>
      <c r="BG1101" s="98">
        <f>IF(ISNUMBER(SEARCH('ankieta ESG'!$G$184,BH1101)),MAX($BG$3:BG1100)+1,0)</f>
        <v>1098</v>
      </c>
      <c r="BH1101" s="134" t="s">
        <v>5101</v>
      </c>
      <c r="BI1101" s="98">
        <v>0</v>
      </c>
      <c r="BJ1101" s="99" t="str">
        <f>IFERROR(VLOOKUP(ROWS($BH$4:BH1101),$BG$4:$BH$2337,2,0),"")</f>
        <v>Markowa (pow. łańcucki, woj. podkarpackie)</v>
      </c>
      <c r="BK1101" s="98">
        <v>0</v>
      </c>
      <c r="BL1101" s="98">
        <f>IF(ISNUMBER(SEARCH('ankieta ESG'!$G$185,BM1101)),MAX($BL$3:BL1100)+1,0)</f>
        <v>1098</v>
      </c>
      <c r="BM1101" s="134" t="s">
        <v>5101</v>
      </c>
      <c r="BN1101" s="98">
        <v>0</v>
      </c>
      <c r="BO1101" s="99" t="str">
        <f>IFERROR(VLOOKUP(ROWS($BM$4:BM1101),$BL$4:$BM$2337,2,0),"")</f>
        <v>Markowa (pow. łańcucki, woj. podkarpackie)</v>
      </c>
      <c r="BP1101" s="98">
        <v>0</v>
      </c>
      <c r="BQ1101" s="98">
        <f>IF(ISNUMBER(SEARCH('ankieta ESG'!$G$186,BR1101)),MAX($BQ$3:BQ1100)+1,0)</f>
        <v>1098</v>
      </c>
      <c r="BR1101" s="134" t="s">
        <v>5101</v>
      </c>
      <c r="BS1101" s="98">
        <v>0</v>
      </c>
      <c r="BT1101" s="99" t="str">
        <f>IFERROR(VLOOKUP(ROWS($BR$4:BR1101),$BQ$4:$BR$2337,2,0),"")</f>
        <v>Markowa (pow. łańcucki, woj. podkarpackie)</v>
      </c>
      <c r="BU1101" s="98">
        <v>0</v>
      </c>
      <c r="BV1101" s="98">
        <f>IF(ISNUMBER(SEARCH('ankieta ESG'!$G$187,BW1101)),MAX($BV$3:BV1100)+1,0)</f>
        <v>1098</v>
      </c>
      <c r="BW1101" s="134" t="s">
        <v>5101</v>
      </c>
      <c r="BX1101" s="98">
        <v>0</v>
      </c>
      <c r="BY1101" s="99" t="str">
        <f>IFERROR(VLOOKUP(ROWS($BW$4:BW1101),$BV$4:$BW$2337,2,0),"")</f>
        <v>Markowa (pow. łańcucki, woj. podkarpackie)</v>
      </c>
      <c r="BZ1101" s="98">
        <v>0</v>
      </c>
      <c r="CA1101" s="98">
        <f>IF(ISNUMBER(SEARCH('ankieta ESG'!$G$188,CB1101)),MAX($CA$3:CA1100)+1,0)</f>
        <v>1098</v>
      </c>
      <c r="CB1101" s="134" t="s">
        <v>5101</v>
      </c>
      <c r="CC1101" s="98">
        <v>0</v>
      </c>
      <c r="CD1101" s="99" t="str">
        <f>IFERROR(VLOOKUP(ROWS($CB$4:CB1101),$CA$4:$CB$2337,2,0),"")</f>
        <v>Markowa (pow. łańcucki, woj. podkarpackie)</v>
      </c>
      <c r="CE1101" s="98">
        <v>0</v>
      </c>
      <c r="CF1101" s="98">
        <f>IF(ISNUMBER(SEARCH('ankieta ESG'!$G$189,CG1101)),MAX($CF$3:CF1100)+1,0)</f>
        <v>1098</v>
      </c>
      <c r="CG1101" s="134" t="s">
        <v>5101</v>
      </c>
      <c r="CH1101" s="98">
        <v>0</v>
      </c>
      <c r="CI1101" s="99" t="str">
        <f>IFERROR(VLOOKUP(ROWS($CG$4:CG1101),$CF$4:$CG$2337,2,0),"")</f>
        <v>Markowa (pow. łańcucki, woj. podkarpackie)</v>
      </c>
      <c r="CJ1101" s="98">
        <v>0</v>
      </c>
    </row>
    <row r="1102" spans="2:88">
      <c r="B1102" s="98">
        <f>IF(ISNUMBER(SEARCH('ankieta ESG'!$E$11,C1102)),MAX(B$3:$B1101)+1,0)</f>
        <v>1099</v>
      </c>
      <c r="C1102" s="99" t="s">
        <v>1143</v>
      </c>
      <c r="D1102" s="98">
        <v>0</v>
      </c>
      <c r="E1102" s="99" t="str">
        <f>IFERROR(VLOOKUP(ROWS($C$4:C1102),$B$4:$C$1385,2,0),"")</f>
        <v>47.83.Z Sprzedaż detaliczna motocykli oraz części i akcesoriów do nich (PKD 2025)</v>
      </c>
      <c r="F1102" s="98">
        <v>0</v>
      </c>
      <c r="AM1102" s="98">
        <f>IF(ISNUMBER(SEARCH('ankieta ESG'!$G$180,AN1102)),MAX(AM$3:$AM1101)+1,0)</f>
        <v>1099</v>
      </c>
      <c r="AN1102" s="134" t="s">
        <v>5102</v>
      </c>
      <c r="AO1102" s="98">
        <v>0</v>
      </c>
      <c r="AP1102" s="99" t="str">
        <f>IFERROR(VLOOKUP(ROWS($AN$4:AN1102),$AM$4:$AN$2337,2,0),"")</f>
        <v>Markusy (pow. elbląski, woj. warmińsko-mazurskie)</v>
      </c>
      <c r="AQ1102" s="98">
        <v>0</v>
      </c>
      <c r="AR1102" s="98">
        <f>IF(ISNUMBER(SEARCH('ankieta ESG'!$G$181,AS1102)),MAX($AR$3:AR1101)+1,0)</f>
        <v>1099</v>
      </c>
      <c r="AS1102" s="134" t="s">
        <v>5102</v>
      </c>
      <c r="AT1102" s="98">
        <v>0</v>
      </c>
      <c r="AU1102" s="99" t="str">
        <f>IFERROR(VLOOKUP(ROWS($AS$4:AS1102),$AR$4:$AS$2337,2,0),"")</f>
        <v>Markusy (pow. elbląski, woj. warmińsko-mazurskie)</v>
      </c>
      <c r="AV1102" s="98">
        <v>0</v>
      </c>
      <c r="AW1102" s="98">
        <f>IF(ISNUMBER(SEARCH('ankieta ESG'!$G$182,AX1102)),MAX($AW$3:AW1101)+1,0)</f>
        <v>1099</v>
      </c>
      <c r="AX1102" s="134" t="s">
        <v>5102</v>
      </c>
      <c r="AY1102" s="98">
        <v>0</v>
      </c>
      <c r="AZ1102" s="99" t="str">
        <f>IFERROR(VLOOKUP(ROWS($AX$4:AX1102),$AW$4:$AX$2337,2,0),"")</f>
        <v>Markusy (pow. elbląski, woj. warmińsko-mazurskie)</v>
      </c>
      <c r="BA1102" s="98">
        <v>0</v>
      </c>
      <c r="BB1102" s="98">
        <f>IF(ISNUMBER(SEARCH('ankieta ESG'!$G$183,BC1102)),MAX($BB$3:BB1101)+1,0)</f>
        <v>1099</v>
      </c>
      <c r="BC1102" s="134" t="s">
        <v>5102</v>
      </c>
      <c r="BD1102" s="98">
        <v>0</v>
      </c>
      <c r="BE1102" s="99" t="str">
        <f>IFERROR(VLOOKUP(ROWS($BC$4:BC1102),$BB$4:$BC$2337,2,0),"")</f>
        <v>Markusy (pow. elbląski, woj. warmińsko-mazurskie)</v>
      </c>
      <c r="BF1102" s="98">
        <v>0</v>
      </c>
      <c r="BG1102" s="98">
        <f>IF(ISNUMBER(SEARCH('ankieta ESG'!$G$184,BH1102)),MAX($BG$3:BG1101)+1,0)</f>
        <v>1099</v>
      </c>
      <c r="BH1102" s="134" t="s">
        <v>5102</v>
      </c>
      <c r="BI1102" s="98">
        <v>0</v>
      </c>
      <c r="BJ1102" s="99" t="str">
        <f>IFERROR(VLOOKUP(ROWS($BH$4:BH1102),$BG$4:$BH$2337,2,0),"")</f>
        <v>Markusy (pow. elbląski, woj. warmińsko-mazurskie)</v>
      </c>
      <c r="BK1102" s="98">
        <v>0</v>
      </c>
      <c r="BL1102" s="98">
        <f>IF(ISNUMBER(SEARCH('ankieta ESG'!$G$185,BM1102)),MAX($BL$3:BL1101)+1,0)</f>
        <v>1099</v>
      </c>
      <c r="BM1102" s="134" t="s">
        <v>5102</v>
      </c>
      <c r="BN1102" s="98">
        <v>0</v>
      </c>
      <c r="BO1102" s="99" t="str">
        <f>IFERROR(VLOOKUP(ROWS($BM$4:BM1102),$BL$4:$BM$2337,2,0),"")</f>
        <v>Markusy (pow. elbląski, woj. warmińsko-mazurskie)</v>
      </c>
      <c r="BP1102" s="98">
        <v>0</v>
      </c>
      <c r="BQ1102" s="98">
        <f>IF(ISNUMBER(SEARCH('ankieta ESG'!$G$186,BR1102)),MAX($BQ$3:BQ1101)+1,0)</f>
        <v>1099</v>
      </c>
      <c r="BR1102" s="134" t="s">
        <v>5102</v>
      </c>
      <c r="BS1102" s="98">
        <v>0</v>
      </c>
      <c r="BT1102" s="99" t="str">
        <f>IFERROR(VLOOKUP(ROWS($BR$4:BR1102),$BQ$4:$BR$2337,2,0),"")</f>
        <v>Markusy (pow. elbląski, woj. warmińsko-mazurskie)</v>
      </c>
      <c r="BU1102" s="98">
        <v>0</v>
      </c>
      <c r="BV1102" s="98">
        <f>IF(ISNUMBER(SEARCH('ankieta ESG'!$G$187,BW1102)),MAX($BV$3:BV1101)+1,0)</f>
        <v>1099</v>
      </c>
      <c r="BW1102" s="134" t="s">
        <v>5102</v>
      </c>
      <c r="BX1102" s="98">
        <v>0</v>
      </c>
      <c r="BY1102" s="99" t="str">
        <f>IFERROR(VLOOKUP(ROWS($BW$4:BW1102),$BV$4:$BW$2337,2,0),"")</f>
        <v>Markusy (pow. elbląski, woj. warmińsko-mazurskie)</v>
      </c>
      <c r="BZ1102" s="98">
        <v>0</v>
      </c>
      <c r="CA1102" s="98">
        <f>IF(ISNUMBER(SEARCH('ankieta ESG'!$G$188,CB1102)),MAX($CA$3:CA1101)+1,0)</f>
        <v>1099</v>
      </c>
      <c r="CB1102" s="134" t="s">
        <v>5102</v>
      </c>
      <c r="CC1102" s="98">
        <v>0</v>
      </c>
      <c r="CD1102" s="99" t="str">
        <f>IFERROR(VLOOKUP(ROWS($CB$4:CB1102),$CA$4:$CB$2337,2,0),"")</f>
        <v>Markusy (pow. elbląski, woj. warmińsko-mazurskie)</v>
      </c>
      <c r="CE1102" s="98">
        <v>0</v>
      </c>
      <c r="CF1102" s="98">
        <f>IF(ISNUMBER(SEARCH('ankieta ESG'!$G$189,CG1102)),MAX($CF$3:CF1101)+1,0)</f>
        <v>1099</v>
      </c>
      <c r="CG1102" s="134" t="s">
        <v>5102</v>
      </c>
      <c r="CH1102" s="98">
        <v>0</v>
      </c>
      <c r="CI1102" s="99" t="str">
        <f>IFERROR(VLOOKUP(ROWS($CG$4:CG1102),$CF$4:$CG$2337,2,0),"")</f>
        <v>Markusy (pow. elbląski, woj. warmińsko-mazurskie)</v>
      </c>
      <c r="CJ1102" s="98">
        <v>0</v>
      </c>
    </row>
    <row r="1103" spans="2:88">
      <c r="B1103" s="98">
        <f>IF(ISNUMBER(SEARCH('ankieta ESG'!$E$11,C1103)),MAX(B$3:$B1102)+1,0)</f>
        <v>1100</v>
      </c>
      <c r="C1103" s="99" t="s">
        <v>1144</v>
      </c>
      <c r="D1103" s="98">
        <v>0</v>
      </c>
      <c r="E1103" s="99" t="str">
        <f>IFERROR(VLOOKUP(ROWS($C$4:C1103),$B$4:$C$1385,2,0),"")</f>
        <v>47.91.Z Pośrednictwo w sprzedaży detalicznej niewyspecjalizowanej (PKD 2025)</v>
      </c>
      <c r="F1103" s="98">
        <v>0</v>
      </c>
      <c r="AM1103" s="98">
        <f>IF(ISNUMBER(SEARCH('ankieta ESG'!$G$180,AN1103)),MAX(AM$3:$AM1102)+1,0)</f>
        <v>1100</v>
      </c>
      <c r="AN1103" s="134" t="s">
        <v>5103</v>
      </c>
      <c r="AO1103" s="98">
        <v>0</v>
      </c>
      <c r="AP1103" s="99" t="str">
        <f>IFERROR(VLOOKUP(ROWS($AN$4:AN1103),$AM$4:$AN$2337,2,0),"")</f>
        <v>Markuszów (pow. puławski, woj. lubelskie)</v>
      </c>
      <c r="AQ1103" s="98">
        <v>0</v>
      </c>
      <c r="AR1103" s="98">
        <f>IF(ISNUMBER(SEARCH('ankieta ESG'!$G$181,AS1103)),MAX($AR$3:AR1102)+1,0)</f>
        <v>1100</v>
      </c>
      <c r="AS1103" s="134" t="s">
        <v>5103</v>
      </c>
      <c r="AT1103" s="98">
        <v>0</v>
      </c>
      <c r="AU1103" s="99" t="str">
        <f>IFERROR(VLOOKUP(ROWS($AS$4:AS1103),$AR$4:$AS$2337,2,0),"")</f>
        <v>Markuszów (pow. puławski, woj. lubelskie)</v>
      </c>
      <c r="AV1103" s="98">
        <v>0</v>
      </c>
      <c r="AW1103" s="98">
        <f>IF(ISNUMBER(SEARCH('ankieta ESG'!$G$182,AX1103)),MAX($AW$3:AW1102)+1,0)</f>
        <v>1100</v>
      </c>
      <c r="AX1103" s="134" t="s">
        <v>5103</v>
      </c>
      <c r="AY1103" s="98">
        <v>0</v>
      </c>
      <c r="AZ1103" s="99" t="str">
        <f>IFERROR(VLOOKUP(ROWS($AX$4:AX1103),$AW$4:$AX$2337,2,0),"")</f>
        <v>Markuszów (pow. puławski, woj. lubelskie)</v>
      </c>
      <c r="BA1103" s="98">
        <v>0</v>
      </c>
      <c r="BB1103" s="98">
        <f>IF(ISNUMBER(SEARCH('ankieta ESG'!$G$183,BC1103)),MAX($BB$3:BB1102)+1,0)</f>
        <v>1100</v>
      </c>
      <c r="BC1103" s="134" t="s">
        <v>5103</v>
      </c>
      <c r="BD1103" s="98">
        <v>0</v>
      </c>
      <c r="BE1103" s="99" t="str">
        <f>IFERROR(VLOOKUP(ROWS($BC$4:BC1103),$BB$4:$BC$2337,2,0),"")</f>
        <v>Markuszów (pow. puławski, woj. lubelskie)</v>
      </c>
      <c r="BF1103" s="98">
        <v>0</v>
      </c>
      <c r="BG1103" s="98">
        <f>IF(ISNUMBER(SEARCH('ankieta ESG'!$G$184,BH1103)),MAX($BG$3:BG1102)+1,0)</f>
        <v>1100</v>
      </c>
      <c r="BH1103" s="134" t="s">
        <v>5103</v>
      </c>
      <c r="BI1103" s="98">
        <v>0</v>
      </c>
      <c r="BJ1103" s="99" t="str">
        <f>IFERROR(VLOOKUP(ROWS($BH$4:BH1103),$BG$4:$BH$2337,2,0),"")</f>
        <v>Markuszów (pow. puławski, woj. lubelskie)</v>
      </c>
      <c r="BK1103" s="98">
        <v>0</v>
      </c>
      <c r="BL1103" s="98">
        <f>IF(ISNUMBER(SEARCH('ankieta ESG'!$G$185,BM1103)),MAX($BL$3:BL1102)+1,0)</f>
        <v>1100</v>
      </c>
      <c r="BM1103" s="134" t="s">
        <v>5103</v>
      </c>
      <c r="BN1103" s="98">
        <v>0</v>
      </c>
      <c r="BO1103" s="99" t="str">
        <f>IFERROR(VLOOKUP(ROWS($BM$4:BM1103),$BL$4:$BM$2337,2,0),"")</f>
        <v>Markuszów (pow. puławski, woj. lubelskie)</v>
      </c>
      <c r="BP1103" s="98">
        <v>0</v>
      </c>
      <c r="BQ1103" s="98">
        <f>IF(ISNUMBER(SEARCH('ankieta ESG'!$G$186,BR1103)),MAX($BQ$3:BQ1102)+1,0)</f>
        <v>1100</v>
      </c>
      <c r="BR1103" s="134" t="s">
        <v>5103</v>
      </c>
      <c r="BS1103" s="98">
        <v>0</v>
      </c>
      <c r="BT1103" s="99" t="str">
        <f>IFERROR(VLOOKUP(ROWS($BR$4:BR1103),$BQ$4:$BR$2337,2,0),"")</f>
        <v>Markuszów (pow. puławski, woj. lubelskie)</v>
      </c>
      <c r="BU1103" s="98">
        <v>0</v>
      </c>
      <c r="BV1103" s="98">
        <f>IF(ISNUMBER(SEARCH('ankieta ESG'!$G$187,BW1103)),MAX($BV$3:BV1102)+1,0)</f>
        <v>1100</v>
      </c>
      <c r="BW1103" s="134" t="s">
        <v>5103</v>
      </c>
      <c r="BX1103" s="98">
        <v>0</v>
      </c>
      <c r="BY1103" s="99" t="str">
        <f>IFERROR(VLOOKUP(ROWS($BW$4:BW1103),$BV$4:$BW$2337,2,0),"")</f>
        <v>Markuszów (pow. puławski, woj. lubelskie)</v>
      </c>
      <c r="BZ1103" s="98">
        <v>0</v>
      </c>
      <c r="CA1103" s="98">
        <f>IF(ISNUMBER(SEARCH('ankieta ESG'!$G$188,CB1103)),MAX($CA$3:CA1102)+1,0)</f>
        <v>1100</v>
      </c>
      <c r="CB1103" s="134" t="s">
        <v>5103</v>
      </c>
      <c r="CC1103" s="98">
        <v>0</v>
      </c>
      <c r="CD1103" s="99" t="str">
        <f>IFERROR(VLOOKUP(ROWS($CB$4:CB1103),$CA$4:$CB$2337,2,0),"")</f>
        <v>Markuszów (pow. puławski, woj. lubelskie)</v>
      </c>
      <c r="CE1103" s="98">
        <v>0</v>
      </c>
      <c r="CF1103" s="98">
        <f>IF(ISNUMBER(SEARCH('ankieta ESG'!$G$189,CG1103)),MAX($CF$3:CF1102)+1,0)</f>
        <v>1100</v>
      </c>
      <c r="CG1103" s="134" t="s">
        <v>5103</v>
      </c>
      <c r="CH1103" s="98">
        <v>0</v>
      </c>
      <c r="CI1103" s="99" t="str">
        <f>IFERROR(VLOOKUP(ROWS($CG$4:CG1103),$CF$4:$CG$2337,2,0),"")</f>
        <v>Markuszów (pow. puławski, woj. lubelskie)</v>
      </c>
      <c r="CJ1103" s="98">
        <v>0</v>
      </c>
    </row>
    <row r="1104" spans="2:88">
      <c r="B1104" s="98">
        <f>IF(ISNUMBER(SEARCH('ankieta ESG'!$E$11,C1104)),MAX(B$3:$B1103)+1,0)</f>
        <v>1101</v>
      </c>
      <c r="C1104" s="99" t="s">
        <v>1145</v>
      </c>
      <c r="D1104" s="98">
        <v>0</v>
      </c>
      <c r="E1104" s="99" t="str">
        <f>IFERROR(VLOOKUP(ROWS($C$4:C1104),$B$4:$C$1385,2,0),"")</f>
        <v>47.92.Z Pośrednictwo w sprzedaży detalicznej wyspecjalizowanej (PKD 2025)</v>
      </c>
      <c r="F1104" s="98">
        <v>0</v>
      </c>
      <c r="AM1104" s="98">
        <f>IF(ISNUMBER(SEARCH('ankieta ESG'!$G$180,AN1104)),MAX(AM$3:$AM1103)+1,0)</f>
        <v>1101</v>
      </c>
      <c r="AN1104" s="134" t="s">
        <v>5104</v>
      </c>
      <c r="AO1104" s="98">
        <v>0</v>
      </c>
      <c r="AP1104" s="99" t="str">
        <f>IFERROR(VLOOKUP(ROWS($AN$4:AN1104),$AM$4:$AN$2337,2,0),"")</f>
        <v>Masłowice (pow. radomszczański, woj. łódzkie)</v>
      </c>
      <c r="AQ1104" s="98">
        <v>0</v>
      </c>
      <c r="AR1104" s="98">
        <f>IF(ISNUMBER(SEARCH('ankieta ESG'!$G$181,AS1104)),MAX($AR$3:AR1103)+1,0)</f>
        <v>1101</v>
      </c>
      <c r="AS1104" s="134" t="s">
        <v>5104</v>
      </c>
      <c r="AT1104" s="98">
        <v>0</v>
      </c>
      <c r="AU1104" s="99" t="str">
        <f>IFERROR(VLOOKUP(ROWS($AS$4:AS1104),$AR$4:$AS$2337,2,0),"")</f>
        <v>Masłowice (pow. radomszczański, woj. łódzkie)</v>
      </c>
      <c r="AV1104" s="98">
        <v>0</v>
      </c>
      <c r="AW1104" s="98">
        <f>IF(ISNUMBER(SEARCH('ankieta ESG'!$G$182,AX1104)),MAX($AW$3:AW1103)+1,0)</f>
        <v>1101</v>
      </c>
      <c r="AX1104" s="134" t="s">
        <v>5104</v>
      </c>
      <c r="AY1104" s="98">
        <v>0</v>
      </c>
      <c r="AZ1104" s="99" t="str">
        <f>IFERROR(VLOOKUP(ROWS($AX$4:AX1104),$AW$4:$AX$2337,2,0),"")</f>
        <v>Masłowice (pow. radomszczański, woj. łódzkie)</v>
      </c>
      <c r="BA1104" s="98">
        <v>0</v>
      </c>
      <c r="BB1104" s="98">
        <f>IF(ISNUMBER(SEARCH('ankieta ESG'!$G$183,BC1104)),MAX($BB$3:BB1103)+1,0)</f>
        <v>1101</v>
      </c>
      <c r="BC1104" s="134" t="s">
        <v>5104</v>
      </c>
      <c r="BD1104" s="98">
        <v>0</v>
      </c>
      <c r="BE1104" s="99" t="str">
        <f>IFERROR(VLOOKUP(ROWS($BC$4:BC1104),$BB$4:$BC$2337,2,0),"")</f>
        <v>Masłowice (pow. radomszczański, woj. łódzkie)</v>
      </c>
      <c r="BF1104" s="98">
        <v>0</v>
      </c>
      <c r="BG1104" s="98">
        <f>IF(ISNUMBER(SEARCH('ankieta ESG'!$G$184,BH1104)),MAX($BG$3:BG1103)+1,0)</f>
        <v>1101</v>
      </c>
      <c r="BH1104" s="134" t="s">
        <v>5104</v>
      </c>
      <c r="BI1104" s="98">
        <v>0</v>
      </c>
      <c r="BJ1104" s="99" t="str">
        <f>IFERROR(VLOOKUP(ROWS($BH$4:BH1104),$BG$4:$BH$2337,2,0),"")</f>
        <v>Masłowice (pow. radomszczański, woj. łódzkie)</v>
      </c>
      <c r="BK1104" s="98">
        <v>0</v>
      </c>
      <c r="BL1104" s="98">
        <f>IF(ISNUMBER(SEARCH('ankieta ESG'!$G$185,BM1104)),MAX($BL$3:BL1103)+1,0)</f>
        <v>1101</v>
      </c>
      <c r="BM1104" s="134" t="s">
        <v>5104</v>
      </c>
      <c r="BN1104" s="98">
        <v>0</v>
      </c>
      <c r="BO1104" s="99" t="str">
        <f>IFERROR(VLOOKUP(ROWS($BM$4:BM1104),$BL$4:$BM$2337,2,0),"")</f>
        <v>Masłowice (pow. radomszczański, woj. łódzkie)</v>
      </c>
      <c r="BP1104" s="98">
        <v>0</v>
      </c>
      <c r="BQ1104" s="98">
        <f>IF(ISNUMBER(SEARCH('ankieta ESG'!$G$186,BR1104)),MAX($BQ$3:BQ1103)+1,0)</f>
        <v>1101</v>
      </c>
      <c r="BR1104" s="134" t="s">
        <v>5104</v>
      </c>
      <c r="BS1104" s="98">
        <v>0</v>
      </c>
      <c r="BT1104" s="99" t="str">
        <f>IFERROR(VLOOKUP(ROWS($BR$4:BR1104),$BQ$4:$BR$2337,2,0),"")</f>
        <v>Masłowice (pow. radomszczański, woj. łódzkie)</v>
      </c>
      <c r="BU1104" s="98">
        <v>0</v>
      </c>
      <c r="BV1104" s="98">
        <f>IF(ISNUMBER(SEARCH('ankieta ESG'!$G$187,BW1104)),MAX($BV$3:BV1103)+1,0)</f>
        <v>1101</v>
      </c>
      <c r="BW1104" s="134" t="s">
        <v>5104</v>
      </c>
      <c r="BX1104" s="98">
        <v>0</v>
      </c>
      <c r="BY1104" s="99" t="str">
        <f>IFERROR(VLOOKUP(ROWS($BW$4:BW1104),$BV$4:$BW$2337,2,0),"")</f>
        <v>Masłowice (pow. radomszczański, woj. łódzkie)</v>
      </c>
      <c r="BZ1104" s="98">
        <v>0</v>
      </c>
      <c r="CA1104" s="98">
        <f>IF(ISNUMBER(SEARCH('ankieta ESG'!$G$188,CB1104)),MAX($CA$3:CA1103)+1,0)</f>
        <v>1101</v>
      </c>
      <c r="CB1104" s="134" t="s">
        <v>5104</v>
      </c>
      <c r="CC1104" s="98">
        <v>0</v>
      </c>
      <c r="CD1104" s="99" t="str">
        <f>IFERROR(VLOOKUP(ROWS($CB$4:CB1104),$CA$4:$CB$2337,2,0),"")</f>
        <v>Masłowice (pow. radomszczański, woj. łódzkie)</v>
      </c>
      <c r="CE1104" s="98">
        <v>0</v>
      </c>
      <c r="CF1104" s="98">
        <f>IF(ISNUMBER(SEARCH('ankieta ESG'!$G$189,CG1104)),MAX($CF$3:CF1103)+1,0)</f>
        <v>1101</v>
      </c>
      <c r="CG1104" s="134" t="s">
        <v>5104</v>
      </c>
      <c r="CH1104" s="98">
        <v>0</v>
      </c>
      <c r="CI1104" s="99" t="str">
        <f>IFERROR(VLOOKUP(ROWS($CG$4:CG1104),$CF$4:$CG$2337,2,0),"")</f>
        <v>Masłowice (pow. radomszczański, woj. łódzkie)</v>
      </c>
      <c r="CJ1104" s="98">
        <v>0</v>
      </c>
    </row>
    <row r="1105" spans="2:88">
      <c r="B1105" s="98">
        <f>IF(ISNUMBER(SEARCH('ankieta ESG'!$E$11,C1105)),MAX(B$3:$B1104)+1,0)</f>
        <v>1102</v>
      </c>
      <c r="C1105" s="99" t="s">
        <v>1146</v>
      </c>
      <c r="D1105" s="98">
        <v>0</v>
      </c>
      <c r="E1105" s="99" t="str">
        <f>IFERROR(VLOOKUP(ROWS($C$4:C1105),$B$4:$C$1385,2,0),"")</f>
        <v>49.11.Z Transport kolejowy pasażerski ciężki (PKD 2025)</v>
      </c>
      <c r="F1105" s="98">
        <v>0</v>
      </c>
      <c r="AM1105" s="98">
        <f>IF(ISNUMBER(SEARCH('ankieta ESG'!$G$180,AN1105)),MAX(AM$3:$AM1104)+1,0)</f>
        <v>1102</v>
      </c>
      <c r="AN1105" s="134" t="s">
        <v>5105</v>
      </c>
      <c r="AO1105" s="98">
        <v>0</v>
      </c>
      <c r="AP1105" s="99" t="str">
        <f>IFERROR(VLOOKUP(ROWS($AN$4:AN1105),$AM$4:$AN$2337,2,0),"")</f>
        <v>Masłów (pow. kielecki, woj. świętokrzyskie)</v>
      </c>
      <c r="AQ1105" s="98">
        <v>0</v>
      </c>
      <c r="AR1105" s="98">
        <f>IF(ISNUMBER(SEARCH('ankieta ESG'!$G$181,AS1105)),MAX($AR$3:AR1104)+1,0)</f>
        <v>1102</v>
      </c>
      <c r="AS1105" s="134" t="s">
        <v>5105</v>
      </c>
      <c r="AT1105" s="98">
        <v>0</v>
      </c>
      <c r="AU1105" s="99" t="str">
        <f>IFERROR(VLOOKUP(ROWS($AS$4:AS1105),$AR$4:$AS$2337,2,0),"")</f>
        <v>Masłów (pow. kielecki, woj. świętokrzyskie)</v>
      </c>
      <c r="AV1105" s="98">
        <v>0</v>
      </c>
      <c r="AW1105" s="98">
        <f>IF(ISNUMBER(SEARCH('ankieta ESG'!$G$182,AX1105)),MAX($AW$3:AW1104)+1,0)</f>
        <v>1102</v>
      </c>
      <c r="AX1105" s="134" t="s">
        <v>5105</v>
      </c>
      <c r="AY1105" s="98">
        <v>0</v>
      </c>
      <c r="AZ1105" s="99" t="str">
        <f>IFERROR(VLOOKUP(ROWS($AX$4:AX1105),$AW$4:$AX$2337,2,0),"")</f>
        <v>Masłów (pow. kielecki, woj. świętokrzyskie)</v>
      </c>
      <c r="BA1105" s="98">
        <v>0</v>
      </c>
      <c r="BB1105" s="98">
        <f>IF(ISNUMBER(SEARCH('ankieta ESG'!$G$183,BC1105)),MAX($BB$3:BB1104)+1,0)</f>
        <v>1102</v>
      </c>
      <c r="BC1105" s="134" t="s">
        <v>5105</v>
      </c>
      <c r="BD1105" s="98">
        <v>0</v>
      </c>
      <c r="BE1105" s="99" t="str">
        <f>IFERROR(VLOOKUP(ROWS($BC$4:BC1105),$BB$4:$BC$2337,2,0),"")</f>
        <v>Masłów (pow. kielecki, woj. świętokrzyskie)</v>
      </c>
      <c r="BF1105" s="98">
        <v>0</v>
      </c>
      <c r="BG1105" s="98">
        <f>IF(ISNUMBER(SEARCH('ankieta ESG'!$G$184,BH1105)),MAX($BG$3:BG1104)+1,0)</f>
        <v>1102</v>
      </c>
      <c r="BH1105" s="134" t="s">
        <v>5105</v>
      </c>
      <c r="BI1105" s="98">
        <v>0</v>
      </c>
      <c r="BJ1105" s="99" t="str">
        <f>IFERROR(VLOOKUP(ROWS($BH$4:BH1105),$BG$4:$BH$2337,2,0),"")</f>
        <v>Masłów (pow. kielecki, woj. świętokrzyskie)</v>
      </c>
      <c r="BK1105" s="98">
        <v>0</v>
      </c>
      <c r="BL1105" s="98">
        <f>IF(ISNUMBER(SEARCH('ankieta ESG'!$G$185,BM1105)),MAX($BL$3:BL1104)+1,0)</f>
        <v>1102</v>
      </c>
      <c r="BM1105" s="134" t="s">
        <v>5105</v>
      </c>
      <c r="BN1105" s="98">
        <v>0</v>
      </c>
      <c r="BO1105" s="99" t="str">
        <f>IFERROR(VLOOKUP(ROWS($BM$4:BM1105),$BL$4:$BM$2337,2,0),"")</f>
        <v>Masłów (pow. kielecki, woj. świętokrzyskie)</v>
      </c>
      <c r="BP1105" s="98">
        <v>0</v>
      </c>
      <c r="BQ1105" s="98">
        <f>IF(ISNUMBER(SEARCH('ankieta ESG'!$G$186,BR1105)),MAX($BQ$3:BQ1104)+1,0)</f>
        <v>1102</v>
      </c>
      <c r="BR1105" s="134" t="s">
        <v>5105</v>
      </c>
      <c r="BS1105" s="98">
        <v>0</v>
      </c>
      <c r="BT1105" s="99" t="str">
        <f>IFERROR(VLOOKUP(ROWS($BR$4:BR1105),$BQ$4:$BR$2337,2,0),"")</f>
        <v>Masłów (pow. kielecki, woj. świętokrzyskie)</v>
      </c>
      <c r="BU1105" s="98">
        <v>0</v>
      </c>
      <c r="BV1105" s="98">
        <f>IF(ISNUMBER(SEARCH('ankieta ESG'!$G$187,BW1105)),MAX($BV$3:BV1104)+1,0)</f>
        <v>1102</v>
      </c>
      <c r="BW1105" s="134" t="s">
        <v>5105</v>
      </c>
      <c r="BX1105" s="98">
        <v>0</v>
      </c>
      <c r="BY1105" s="99" t="str">
        <f>IFERROR(VLOOKUP(ROWS($BW$4:BW1105),$BV$4:$BW$2337,2,0),"")</f>
        <v>Masłów (pow. kielecki, woj. świętokrzyskie)</v>
      </c>
      <c r="BZ1105" s="98">
        <v>0</v>
      </c>
      <c r="CA1105" s="98">
        <f>IF(ISNUMBER(SEARCH('ankieta ESG'!$G$188,CB1105)),MAX($CA$3:CA1104)+1,0)</f>
        <v>1102</v>
      </c>
      <c r="CB1105" s="134" t="s">
        <v>5105</v>
      </c>
      <c r="CC1105" s="98">
        <v>0</v>
      </c>
      <c r="CD1105" s="99" t="str">
        <f>IFERROR(VLOOKUP(ROWS($CB$4:CB1105),$CA$4:$CB$2337,2,0),"")</f>
        <v>Masłów (pow. kielecki, woj. świętokrzyskie)</v>
      </c>
      <c r="CE1105" s="98">
        <v>0</v>
      </c>
      <c r="CF1105" s="98">
        <f>IF(ISNUMBER(SEARCH('ankieta ESG'!$G$189,CG1105)),MAX($CF$3:CF1104)+1,0)</f>
        <v>1102</v>
      </c>
      <c r="CG1105" s="134" t="s">
        <v>5105</v>
      </c>
      <c r="CH1105" s="98">
        <v>0</v>
      </c>
      <c r="CI1105" s="99" t="str">
        <f>IFERROR(VLOOKUP(ROWS($CG$4:CG1105),$CF$4:$CG$2337,2,0),"")</f>
        <v>Masłów (pow. kielecki, woj. świętokrzyskie)</v>
      </c>
      <c r="CJ1105" s="98">
        <v>0</v>
      </c>
    </row>
    <row r="1106" spans="2:88">
      <c r="B1106" s="98">
        <f>IF(ISNUMBER(SEARCH('ankieta ESG'!$E$11,C1106)),MAX(B$3:$B1105)+1,0)</f>
        <v>1103</v>
      </c>
      <c r="C1106" s="99" t="s">
        <v>1147</v>
      </c>
      <c r="D1106" s="98">
        <v>0</v>
      </c>
      <c r="E1106" s="99" t="str">
        <f>IFERROR(VLOOKUP(ROWS($C$4:C1106),$B$4:$C$1385,2,0),"")</f>
        <v>49.12.Z Pozostały szynowy transport pasażerski (PKD 2025)</v>
      </c>
      <c r="F1106" s="98">
        <v>0</v>
      </c>
      <c r="AM1106" s="98">
        <f>IF(ISNUMBER(SEARCH('ankieta ESG'!$G$180,AN1106)),MAX(AM$3:$AM1105)+1,0)</f>
        <v>1103</v>
      </c>
      <c r="AN1106" s="134" t="s">
        <v>5106</v>
      </c>
      <c r="AO1106" s="98">
        <v>0</v>
      </c>
      <c r="AP1106" s="99" t="str">
        <f>IFERROR(VLOOKUP(ROWS($AN$4:AN1106),$AM$4:$AN$2337,2,0),"")</f>
        <v>Maszewo (pow. goleniowski, woj. zachodniopomorskie)</v>
      </c>
      <c r="AQ1106" s="98">
        <v>0</v>
      </c>
      <c r="AR1106" s="98">
        <f>IF(ISNUMBER(SEARCH('ankieta ESG'!$G$181,AS1106)),MAX($AR$3:AR1105)+1,0)</f>
        <v>1103</v>
      </c>
      <c r="AS1106" s="134" t="s">
        <v>5106</v>
      </c>
      <c r="AT1106" s="98">
        <v>0</v>
      </c>
      <c r="AU1106" s="99" t="str">
        <f>IFERROR(VLOOKUP(ROWS($AS$4:AS1106),$AR$4:$AS$2337,2,0),"")</f>
        <v>Maszewo (pow. goleniowski, woj. zachodniopomorskie)</v>
      </c>
      <c r="AV1106" s="98">
        <v>0</v>
      </c>
      <c r="AW1106" s="98">
        <f>IF(ISNUMBER(SEARCH('ankieta ESG'!$G$182,AX1106)),MAX($AW$3:AW1105)+1,0)</f>
        <v>1103</v>
      </c>
      <c r="AX1106" s="134" t="s">
        <v>5106</v>
      </c>
      <c r="AY1106" s="98">
        <v>0</v>
      </c>
      <c r="AZ1106" s="99" t="str">
        <f>IFERROR(VLOOKUP(ROWS($AX$4:AX1106),$AW$4:$AX$2337,2,0),"")</f>
        <v>Maszewo (pow. goleniowski, woj. zachodniopomorskie)</v>
      </c>
      <c r="BA1106" s="98">
        <v>0</v>
      </c>
      <c r="BB1106" s="98">
        <f>IF(ISNUMBER(SEARCH('ankieta ESG'!$G$183,BC1106)),MAX($BB$3:BB1105)+1,0)</f>
        <v>1103</v>
      </c>
      <c r="BC1106" s="134" t="s">
        <v>5106</v>
      </c>
      <c r="BD1106" s="98">
        <v>0</v>
      </c>
      <c r="BE1106" s="99" t="str">
        <f>IFERROR(VLOOKUP(ROWS($BC$4:BC1106),$BB$4:$BC$2337,2,0),"")</f>
        <v>Maszewo (pow. goleniowski, woj. zachodniopomorskie)</v>
      </c>
      <c r="BF1106" s="98">
        <v>0</v>
      </c>
      <c r="BG1106" s="98">
        <f>IF(ISNUMBER(SEARCH('ankieta ESG'!$G$184,BH1106)),MAX($BG$3:BG1105)+1,0)</f>
        <v>1103</v>
      </c>
      <c r="BH1106" s="134" t="s">
        <v>5106</v>
      </c>
      <c r="BI1106" s="98">
        <v>0</v>
      </c>
      <c r="BJ1106" s="99" t="str">
        <f>IFERROR(VLOOKUP(ROWS($BH$4:BH1106),$BG$4:$BH$2337,2,0),"")</f>
        <v>Maszewo (pow. goleniowski, woj. zachodniopomorskie)</v>
      </c>
      <c r="BK1106" s="98">
        <v>0</v>
      </c>
      <c r="BL1106" s="98">
        <f>IF(ISNUMBER(SEARCH('ankieta ESG'!$G$185,BM1106)),MAX($BL$3:BL1105)+1,0)</f>
        <v>1103</v>
      </c>
      <c r="BM1106" s="134" t="s">
        <v>5106</v>
      </c>
      <c r="BN1106" s="98">
        <v>0</v>
      </c>
      <c r="BO1106" s="99" t="str">
        <f>IFERROR(VLOOKUP(ROWS($BM$4:BM1106),$BL$4:$BM$2337,2,0),"")</f>
        <v>Maszewo (pow. goleniowski, woj. zachodniopomorskie)</v>
      </c>
      <c r="BP1106" s="98">
        <v>0</v>
      </c>
      <c r="BQ1106" s="98">
        <f>IF(ISNUMBER(SEARCH('ankieta ESG'!$G$186,BR1106)),MAX($BQ$3:BQ1105)+1,0)</f>
        <v>1103</v>
      </c>
      <c r="BR1106" s="134" t="s">
        <v>5106</v>
      </c>
      <c r="BS1106" s="98">
        <v>0</v>
      </c>
      <c r="BT1106" s="99" t="str">
        <f>IFERROR(VLOOKUP(ROWS($BR$4:BR1106),$BQ$4:$BR$2337,2,0),"")</f>
        <v>Maszewo (pow. goleniowski, woj. zachodniopomorskie)</v>
      </c>
      <c r="BU1106" s="98">
        <v>0</v>
      </c>
      <c r="BV1106" s="98">
        <f>IF(ISNUMBER(SEARCH('ankieta ESG'!$G$187,BW1106)),MAX($BV$3:BV1105)+1,0)</f>
        <v>1103</v>
      </c>
      <c r="BW1106" s="134" t="s">
        <v>5106</v>
      </c>
      <c r="BX1106" s="98">
        <v>0</v>
      </c>
      <c r="BY1106" s="99" t="str">
        <f>IFERROR(VLOOKUP(ROWS($BW$4:BW1106),$BV$4:$BW$2337,2,0),"")</f>
        <v>Maszewo (pow. goleniowski, woj. zachodniopomorskie)</v>
      </c>
      <c r="BZ1106" s="98">
        <v>0</v>
      </c>
      <c r="CA1106" s="98">
        <f>IF(ISNUMBER(SEARCH('ankieta ESG'!$G$188,CB1106)),MAX($CA$3:CA1105)+1,0)</f>
        <v>1103</v>
      </c>
      <c r="CB1106" s="134" t="s">
        <v>5106</v>
      </c>
      <c r="CC1106" s="98">
        <v>0</v>
      </c>
      <c r="CD1106" s="99" t="str">
        <f>IFERROR(VLOOKUP(ROWS($CB$4:CB1106),$CA$4:$CB$2337,2,0),"")</f>
        <v>Maszewo (pow. goleniowski, woj. zachodniopomorskie)</v>
      </c>
      <c r="CE1106" s="98">
        <v>0</v>
      </c>
      <c r="CF1106" s="98">
        <f>IF(ISNUMBER(SEARCH('ankieta ESG'!$G$189,CG1106)),MAX($CF$3:CF1105)+1,0)</f>
        <v>1103</v>
      </c>
      <c r="CG1106" s="134" t="s">
        <v>5106</v>
      </c>
      <c r="CH1106" s="98">
        <v>0</v>
      </c>
      <c r="CI1106" s="99" t="str">
        <f>IFERROR(VLOOKUP(ROWS($CG$4:CG1106),$CF$4:$CG$2337,2,0),"")</f>
        <v>Maszewo (pow. goleniowski, woj. zachodniopomorskie)</v>
      </c>
      <c r="CJ1106" s="98">
        <v>0</v>
      </c>
    </row>
    <row r="1107" spans="2:88">
      <c r="B1107" s="98">
        <f>IF(ISNUMBER(SEARCH('ankieta ESG'!$E$11,C1107)),MAX(B$3:$B1106)+1,0)</f>
        <v>1104</v>
      </c>
      <c r="C1107" s="99" t="s">
        <v>1148</v>
      </c>
      <c r="D1107" s="98">
        <v>0</v>
      </c>
      <c r="E1107" s="99" t="str">
        <f>IFERROR(VLOOKUP(ROWS($C$4:C1107),$B$4:$C$1385,2,0),"")</f>
        <v>49.20.Z Transport kolejowy towarów (PKD 2025)</v>
      </c>
      <c r="F1107" s="98">
        <v>0</v>
      </c>
      <c r="AM1107" s="98">
        <f>IF(ISNUMBER(SEARCH('ankieta ESG'!$G$180,AN1107)),MAX(AM$3:$AM1106)+1,0)</f>
        <v>1104</v>
      </c>
      <c r="AN1107" s="134" t="s">
        <v>5107</v>
      </c>
      <c r="AO1107" s="98">
        <v>0</v>
      </c>
      <c r="AP1107" s="99" t="str">
        <f>IFERROR(VLOOKUP(ROWS($AN$4:AN1107),$AM$4:$AN$2337,2,0),"")</f>
        <v>Maszewo (pow. krośnieński, woj. lubuskie)</v>
      </c>
      <c r="AQ1107" s="98">
        <v>0</v>
      </c>
      <c r="AR1107" s="98">
        <f>IF(ISNUMBER(SEARCH('ankieta ESG'!$G$181,AS1107)),MAX($AR$3:AR1106)+1,0)</f>
        <v>1104</v>
      </c>
      <c r="AS1107" s="134" t="s">
        <v>5107</v>
      </c>
      <c r="AT1107" s="98">
        <v>0</v>
      </c>
      <c r="AU1107" s="99" t="str">
        <f>IFERROR(VLOOKUP(ROWS($AS$4:AS1107),$AR$4:$AS$2337,2,0),"")</f>
        <v>Maszewo (pow. krośnieński, woj. lubuskie)</v>
      </c>
      <c r="AV1107" s="98">
        <v>0</v>
      </c>
      <c r="AW1107" s="98">
        <f>IF(ISNUMBER(SEARCH('ankieta ESG'!$G$182,AX1107)),MAX($AW$3:AW1106)+1,0)</f>
        <v>1104</v>
      </c>
      <c r="AX1107" s="134" t="s">
        <v>5107</v>
      </c>
      <c r="AY1107" s="98">
        <v>0</v>
      </c>
      <c r="AZ1107" s="99" t="str">
        <f>IFERROR(VLOOKUP(ROWS($AX$4:AX1107),$AW$4:$AX$2337,2,0),"")</f>
        <v>Maszewo (pow. krośnieński, woj. lubuskie)</v>
      </c>
      <c r="BA1107" s="98">
        <v>0</v>
      </c>
      <c r="BB1107" s="98">
        <f>IF(ISNUMBER(SEARCH('ankieta ESG'!$G$183,BC1107)),MAX($BB$3:BB1106)+1,0)</f>
        <v>1104</v>
      </c>
      <c r="BC1107" s="134" t="s">
        <v>5107</v>
      </c>
      <c r="BD1107" s="98">
        <v>0</v>
      </c>
      <c r="BE1107" s="99" t="str">
        <f>IFERROR(VLOOKUP(ROWS($BC$4:BC1107),$BB$4:$BC$2337,2,0),"")</f>
        <v>Maszewo (pow. krośnieński, woj. lubuskie)</v>
      </c>
      <c r="BF1107" s="98">
        <v>0</v>
      </c>
      <c r="BG1107" s="98">
        <f>IF(ISNUMBER(SEARCH('ankieta ESG'!$G$184,BH1107)),MAX($BG$3:BG1106)+1,0)</f>
        <v>1104</v>
      </c>
      <c r="BH1107" s="134" t="s">
        <v>5107</v>
      </c>
      <c r="BI1107" s="98">
        <v>0</v>
      </c>
      <c r="BJ1107" s="99" t="str">
        <f>IFERROR(VLOOKUP(ROWS($BH$4:BH1107),$BG$4:$BH$2337,2,0),"")</f>
        <v>Maszewo (pow. krośnieński, woj. lubuskie)</v>
      </c>
      <c r="BK1107" s="98">
        <v>0</v>
      </c>
      <c r="BL1107" s="98">
        <f>IF(ISNUMBER(SEARCH('ankieta ESG'!$G$185,BM1107)),MAX($BL$3:BL1106)+1,0)</f>
        <v>1104</v>
      </c>
      <c r="BM1107" s="134" t="s">
        <v>5107</v>
      </c>
      <c r="BN1107" s="98">
        <v>0</v>
      </c>
      <c r="BO1107" s="99" t="str">
        <f>IFERROR(VLOOKUP(ROWS($BM$4:BM1107),$BL$4:$BM$2337,2,0),"")</f>
        <v>Maszewo (pow. krośnieński, woj. lubuskie)</v>
      </c>
      <c r="BP1107" s="98">
        <v>0</v>
      </c>
      <c r="BQ1107" s="98">
        <f>IF(ISNUMBER(SEARCH('ankieta ESG'!$G$186,BR1107)),MAX($BQ$3:BQ1106)+1,0)</f>
        <v>1104</v>
      </c>
      <c r="BR1107" s="134" t="s">
        <v>5107</v>
      </c>
      <c r="BS1107" s="98">
        <v>0</v>
      </c>
      <c r="BT1107" s="99" t="str">
        <f>IFERROR(VLOOKUP(ROWS($BR$4:BR1107),$BQ$4:$BR$2337,2,0),"")</f>
        <v>Maszewo (pow. krośnieński, woj. lubuskie)</v>
      </c>
      <c r="BU1107" s="98">
        <v>0</v>
      </c>
      <c r="BV1107" s="98">
        <f>IF(ISNUMBER(SEARCH('ankieta ESG'!$G$187,BW1107)),MAX($BV$3:BV1106)+1,0)</f>
        <v>1104</v>
      </c>
      <c r="BW1107" s="134" t="s">
        <v>5107</v>
      </c>
      <c r="BX1107" s="98">
        <v>0</v>
      </c>
      <c r="BY1107" s="99" t="str">
        <f>IFERROR(VLOOKUP(ROWS($BW$4:BW1107),$BV$4:$BW$2337,2,0),"")</f>
        <v>Maszewo (pow. krośnieński, woj. lubuskie)</v>
      </c>
      <c r="BZ1107" s="98">
        <v>0</v>
      </c>
      <c r="CA1107" s="98">
        <f>IF(ISNUMBER(SEARCH('ankieta ESG'!$G$188,CB1107)),MAX($CA$3:CA1106)+1,0)</f>
        <v>1104</v>
      </c>
      <c r="CB1107" s="134" t="s">
        <v>5107</v>
      </c>
      <c r="CC1107" s="98">
        <v>0</v>
      </c>
      <c r="CD1107" s="99" t="str">
        <f>IFERROR(VLOOKUP(ROWS($CB$4:CB1107),$CA$4:$CB$2337,2,0),"")</f>
        <v>Maszewo (pow. krośnieński, woj. lubuskie)</v>
      </c>
      <c r="CE1107" s="98">
        <v>0</v>
      </c>
      <c r="CF1107" s="98">
        <f>IF(ISNUMBER(SEARCH('ankieta ESG'!$G$189,CG1107)),MAX($CF$3:CF1106)+1,0)</f>
        <v>1104</v>
      </c>
      <c r="CG1107" s="134" t="s">
        <v>5107</v>
      </c>
      <c r="CH1107" s="98">
        <v>0</v>
      </c>
      <c r="CI1107" s="99" t="str">
        <f>IFERROR(VLOOKUP(ROWS($CG$4:CG1107),$CF$4:$CG$2337,2,0),"")</f>
        <v>Maszewo (pow. krośnieński, woj. lubuskie)</v>
      </c>
      <c r="CJ1107" s="98">
        <v>0</v>
      </c>
    </row>
    <row r="1108" spans="2:88">
      <c r="B1108" s="98">
        <f>IF(ISNUMBER(SEARCH('ankieta ESG'!$E$11,C1108)),MAX(B$3:$B1107)+1,0)</f>
        <v>1105</v>
      </c>
      <c r="C1108" s="99" t="s">
        <v>1149</v>
      </c>
      <c r="D1108" s="98">
        <v>0</v>
      </c>
      <c r="E1108" s="99" t="str">
        <f>IFERROR(VLOOKUP(ROWS($C$4:C1108),$B$4:$C$1385,2,0),"")</f>
        <v>49.31.Z Transport drogowy pasażerski rozkładowy (PKD 2025)</v>
      </c>
      <c r="F1108" s="98">
        <v>0</v>
      </c>
      <c r="AM1108" s="98">
        <f>IF(ISNUMBER(SEARCH('ankieta ESG'!$G$180,AN1108)),MAX(AM$3:$AM1107)+1,0)</f>
        <v>1105</v>
      </c>
      <c r="AN1108" s="134" t="s">
        <v>5108</v>
      </c>
      <c r="AO1108" s="98">
        <v>0</v>
      </c>
      <c r="AP1108" s="99" t="str">
        <f>IFERROR(VLOOKUP(ROWS($AN$4:AN1108),$AM$4:$AN$2337,2,0),"")</f>
        <v>Medyka (pow. przemyski, woj. podkarpackie)</v>
      </c>
      <c r="AQ1108" s="98">
        <v>0</v>
      </c>
      <c r="AR1108" s="98">
        <f>IF(ISNUMBER(SEARCH('ankieta ESG'!$G$181,AS1108)),MAX($AR$3:AR1107)+1,0)</f>
        <v>1105</v>
      </c>
      <c r="AS1108" s="134" t="s">
        <v>5108</v>
      </c>
      <c r="AT1108" s="98">
        <v>0</v>
      </c>
      <c r="AU1108" s="99" t="str">
        <f>IFERROR(VLOOKUP(ROWS($AS$4:AS1108),$AR$4:$AS$2337,2,0),"")</f>
        <v>Medyka (pow. przemyski, woj. podkarpackie)</v>
      </c>
      <c r="AV1108" s="98">
        <v>0</v>
      </c>
      <c r="AW1108" s="98">
        <f>IF(ISNUMBER(SEARCH('ankieta ESG'!$G$182,AX1108)),MAX($AW$3:AW1107)+1,0)</f>
        <v>1105</v>
      </c>
      <c r="AX1108" s="134" t="s">
        <v>5108</v>
      </c>
      <c r="AY1108" s="98">
        <v>0</v>
      </c>
      <c r="AZ1108" s="99" t="str">
        <f>IFERROR(VLOOKUP(ROWS($AX$4:AX1108),$AW$4:$AX$2337,2,0),"")</f>
        <v>Medyka (pow. przemyski, woj. podkarpackie)</v>
      </c>
      <c r="BA1108" s="98">
        <v>0</v>
      </c>
      <c r="BB1108" s="98">
        <f>IF(ISNUMBER(SEARCH('ankieta ESG'!$G$183,BC1108)),MAX($BB$3:BB1107)+1,0)</f>
        <v>1105</v>
      </c>
      <c r="BC1108" s="134" t="s">
        <v>5108</v>
      </c>
      <c r="BD1108" s="98">
        <v>0</v>
      </c>
      <c r="BE1108" s="99" t="str">
        <f>IFERROR(VLOOKUP(ROWS($BC$4:BC1108),$BB$4:$BC$2337,2,0),"")</f>
        <v>Medyka (pow. przemyski, woj. podkarpackie)</v>
      </c>
      <c r="BF1108" s="98">
        <v>0</v>
      </c>
      <c r="BG1108" s="98">
        <f>IF(ISNUMBER(SEARCH('ankieta ESG'!$G$184,BH1108)),MAX($BG$3:BG1107)+1,0)</f>
        <v>1105</v>
      </c>
      <c r="BH1108" s="134" t="s">
        <v>5108</v>
      </c>
      <c r="BI1108" s="98">
        <v>0</v>
      </c>
      <c r="BJ1108" s="99" t="str">
        <f>IFERROR(VLOOKUP(ROWS($BH$4:BH1108),$BG$4:$BH$2337,2,0),"")</f>
        <v>Medyka (pow. przemyski, woj. podkarpackie)</v>
      </c>
      <c r="BK1108" s="98">
        <v>0</v>
      </c>
      <c r="BL1108" s="98">
        <f>IF(ISNUMBER(SEARCH('ankieta ESG'!$G$185,BM1108)),MAX($BL$3:BL1107)+1,0)</f>
        <v>1105</v>
      </c>
      <c r="BM1108" s="134" t="s">
        <v>5108</v>
      </c>
      <c r="BN1108" s="98">
        <v>0</v>
      </c>
      <c r="BO1108" s="99" t="str">
        <f>IFERROR(VLOOKUP(ROWS($BM$4:BM1108),$BL$4:$BM$2337,2,0),"")</f>
        <v>Medyka (pow. przemyski, woj. podkarpackie)</v>
      </c>
      <c r="BP1108" s="98">
        <v>0</v>
      </c>
      <c r="BQ1108" s="98">
        <f>IF(ISNUMBER(SEARCH('ankieta ESG'!$G$186,BR1108)),MAX($BQ$3:BQ1107)+1,0)</f>
        <v>1105</v>
      </c>
      <c r="BR1108" s="134" t="s">
        <v>5108</v>
      </c>
      <c r="BS1108" s="98">
        <v>0</v>
      </c>
      <c r="BT1108" s="99" t="str">
        <f>IFERROR(VLOOKUP(ROWS($BR$4:BR1108),$BQ$4:$BR$2337,2,0),"")</f>
        <v>Medyka (pow. przemyski, woj. podkarpackie)</v>
      </c>
      <c r="BU1108" s="98">
        <v>0</v>
      </c>
      <c r="BV1108" s="98">
        <f>IF(ISNUMBER(SEARCH('ankieta ESG'!$G$187,BW1108)),MAX($BV$3:BV1107)+1,0)</f>
        <v>1105</v>
      </c>
      <c r="BW1108" s="134" t="s">
        <v>5108</v>
      </c>
      <c r="BX1108" s="98">
        <v>0</v>
      </c>
      <c r="BY1108" s="99" t="str">
        <f>IFERROR(VLOOKUP(ROWS($BW$4:BW1108),$BV$4:$BW$2337,2,0),"")</f>
        <v>Medyka (pow. przemyski, woj. podkarpackie)</v>
      </c>
      <c r="BZ1108" s="98">
        <v>0</v>
      </c>
      <c r="CA1108" s="98">
        <f>IF(ISNUMBER(SEARCH('ankieta ESG'!$G$188,CB1108)),MAX($CA$3:CA1107)+1,0)</f>
        <v>1105</v>
      </c>
      <c r="CB1108" s="134" t="s">
        <v>5108</v>
      </c>
      <c r="CC1108" s="98">
        <v>0</v>
      </c>
      <c r="CD1108" s="99" t="str">
        <f>IFERROR(VLOOKUP(ROWS($CB$4:CB1108),$CA$4:$CB$2337,2,0),"")</f>
        <v>Medyka (pow. przemyski, woj. podkarpackie)</v>
      </c>
      <c r="CE1108" s="98">
        <v>0</v>
      </c>
      <c r="CF1108" s="98">
        <f>IF(ISNUMBER(SEARCH('ankieta ESG'!$G$189,CG1108)),MAX($CF$3:CF1107)+1,0)</f>
        <v>1105</v>
      </c>
      <c r="CG1108" s="134" t="s">
        <v>5108</v>
      </c>
      <c r="CH1108" s="98">
        <v>0</v>
      </c>
      <c r="CI1108" s="99" t="str">
        <f>IFERROR(VLOOKUP(ROWS($CG$4:CG1108),$CF$4:$CG$2337,2,0),"")</f>
        <v>Medyka (pow. przemyski, woj. podkarpackie)</v>
      </c>
      <c r="CJ1108" s="98">
        <v>0</v>
      </c>
    </row>
    <row r="1109" spans="2:88">
      <c r="B1109" s="98">
        <f>IF(ISNUMBER(SEARCH('ankieta ESG'!$E$11,C1109)),MAX(B$3:$B1108)+1,0)</f>
        <v>1106</v>
      </c>
      <c r="C1109" s="99" t="s">
        <v>1150</v>
      </c>
      <c r="D1109" s="98">
        <v>0</v>
      </c>
      <c r="E1109" s="99" t="str">
        <f>IFERROR(VLOOKUP(ROWS($C$4:C1109),$B$4:$C$1385,2,0),"")</f>
        <v>49.32.Z Transport drogowy pasażerski inny niż rozkładowy (PKD 2025)</v>
      </c>
      <c r="F1109" s="98">
        <v>0</v>
      </c>
      <c r="AM1109" s="98">
        <f>IF(ISNUMBER(SEARCH('ankieta ESG'!$G$180,AN1109)),MAX(AM$3:$AM1108)+1,0)</f>
        <v>1106</v>
      </c>
      <c r="AN1109" s="134" t="s">
        <v>5109</v>
      </c>
      <c r="AO1109" s="98">
        <v>0</v>
      </c>
      <c r="AP1109" s="99" t="str">
        <f>IFERROR(VLOOKUP(ROWS($AN$4:AN1109),$AM$4:$AN$2337,2,0),"")</f>
        <v>Mełgiew (pow. świdnicki, woj. lubelskie)</v>
      </c>
      <c r="AQ1109" s="98">
        <v>0</v>
      </c>
      <c r="AR1109" s="98">
        <f>IF(ISNUMBER(SEARCH('ankieta ESG'!$G$181,AS1109)),MAX($AR$3:AR1108)+1,0)</f>
        <v>1106</v>
      </c>
      <c r="AS1109" s="134" t="s">
        <v>5109</v>
      </c>
      <c r="AT1109" s="98">
        <v>0</v>
      </c>
      <c r="AU1109" s="99" t="str">
        <f>IFERROR(VLOOKUP(ROWS($AS$4:AS1109),$AR$4:$AS$2337,2,0),"")</f>
        <v>Mełgiew (pow. świdnicki, woj. lubelskie)</v>
      </c>
      <c r="AV1109" s="98">
        <v>0</v>
      </c>
      <c r="AW1109" s="98">
        <f>IF(ISNUMBER(SEARCH('ankieta ESG'!$G$182,AX1109)),MAX($AW$3:AW1108)+1,0)</f>
        <v>1106</v>
      </c>
      <c r="AX1109" s="134" t="s">
        <v>5109</v>
      </c>
      <c r="AY1109" s="98">
        <v>0</v>
      </c>
      <c r="AZ1109" s="99" t="str">
        <f>IFERROR(VLOOKUP(ROWS($AX$4:AX1109),$AW$4:$AX$2337,2,0),"")</f>
        <v>Mełgiew (pow. świdnicki, woj. lubelskie)</v>
      </c>
      <c r="BA1109" s="98">
        <v>0</v>
      </c>
      <c r="BB1109" s="98">
        <f>IF(ISNUMBER(SEARCH('ankieta ESG'!$G$183,BC1109)),MAX($BB$3:BB1108)+1,0)</f>
        <v>1106</v>
      </c>
      <c r="BC1109" s="134" t="s">
        <v>5109</v>
      </c>
      <c r="BD1109" s="98">
        <v>0</v>
      </c>
      <c r="BE1109" s="99" t="str">
        <f>IFERROR(VLOOKUP(ROWS($BC$4:BC1109),$BB$4:$BC$2337,2,0),"")</f>
        <v>Mełgiew (pow. świdnicki, woj. lubelskie)</v>
      </c>
      <c r="BF1109" s="98">
        <v>0</v>
      </c>
      <c r="BG1109" s="98">
        <f>IF(ISNUMBER(SEARCH('ankieta ESG'!$G$184,BH1109)),MAX($BG$3:BG1108)+1,0)</f>
        <v>1106</v>
      </c>
      <c r="BH1109" s="134" t="s">
        <v>5109</v>
      </c>
      <c r="BI1109" s="98">
        <v>0</v>
      </c>
      <c r="BJ1109" s="99" t="str">
        <f>IFERROR(VLOOKUP(ROWS($BH$4:BH1109),$BG$4:$BH$2337,2,0),"")</f>
        <v>Mełgiew (pow. świdnicki, woj. lubelskie)</v>
      </c>
      <c r="BK1109" s="98">
        <v>0</v>
      </c>
      <c r="BL1109" s="98">
        <f>IF(ISNUMBER(SEARCH('ankieta ESG'!$G$185,BM1109)),MAX($BL$3:BL1108)+1,0)</f>
        <v>1106</v>
      </c>
      <c r="BM1109" s="134" t="s">
        <v>5109</v>
      </c>
      <c r="BN1109" s="98">
        <v>0</v>
      </c>
      <c r="BO1109" s="99" t="str">
        <f>IFERROR(VLOOKUP(ROWS($BM$4:BM1109),$BL$4:$BM$2337,2,0),"")</f>
        <v>Mełgiew (pow. świdnicki, woj. lubelskie)</v>
      </c>
      <c r="BP1109" s="98">
        <v>0</v>
      </c>
      <c r="BQ1109" s="98">
        <f>IF(ISNUMBER(SEARCH('ankieta ESG'!$G$186,BR1109)),MAX($BQ$3:BQ1108)+1,0)</f>
        <v>1106</v>
      </c>
      <c r="BR1109" s="134" t="s">
        <v>5109</v>
      </c>
      <c r="BS1109" s="98">
        <v>0</v>
      </c>
      <c r="BT1109" s="99" t="str">
        <f>IFERROR(VLOOKUP(ROWS($BR$4:BR1109),$BQ$4:$BR$2337,2,0),"")</f>
        <v>Mełgiew (pow. świdnicki, woj. lubelskie)</v>
      </c>
      <c r="BU1109" s="98">
        <v>0</v>
      </c>
      <c r="BV1109" s="98">
        <f>IF(ISNUMBER(SEARCH('ankieta ESG'!$G$187,BW1109)),MAX($BV$3:BV1108)+1,0)</f>
        <v>1106</v>
      </c>
      <c r="BW1109" s="134" t="s">
        <v>5109</v>
      </c>
      <c r="BX1109" s="98">
        <v>0</v>
      </c>
      <c r="BY1109" s="99" t="str">
        <f>IFERROR(VLOOKUP(ROWS($BW$4:BW1109),$BV$4:$BW$2337,2,0),"")</f>
        <v>Mełgiew (pow. świdnicki, woj. lubelskie)</v>
      </c>
      <c r="BZ1109" s="98">
        <v>0</v>
      </c>
      <c r="CA1109" s="98">
        <f>IF(ISNUMBER(SEARCH('ankieta ESG'!$G$188,CB1109)),MAX($CA$3:CA1108)+1,0)</f>
        <v>1106</v>
      </c>
      <c r="CB1109" s="134" t="s">
        <v>5109</v>
      </c>
      <c r="CC1109" s="98">
        <v>0</v>
      </c>
      <c r="CD1109" s="99" t="str">
        <f>IFERROR(VLOOKUP(ROWS($CB$4:CB1109),$CA$4:$CB$2337,2,0),"")</f>
        <v>Mełgiew (pow. świdnicki, woj. lubelskie)</v>
      </c>
      <c r="CE1109" s="98">
        <v>0</v>
      </c>
      <c r="CF1109" s="98">
        <f>IF(ISNUMBER(SEARCH('ankieta ESG'!$G$189,CG1109)),MAX($CF$3:CF1108)+1,0)</f>
        <v>1106</v>
      </c>
      <c r="CG1109" s="134" t="s">
        <v>5109</v>
      </c>
      <c r="CH1109" s="98">
        <v>0</v>
      </c>
      <c r="CI1109" s="99" t="str">
        <f>IFERROR(VLOOKUP(ROWS($CG$4:CG1109),$CF$4:$CG$2337,2,0),"")</f>
        <v>Mełgiew (pow. świdnicki, woj. lubelskie)</v>
      </c>
      <c r="CJ1109" s="98">
        <v>0</v>
      </c>
    </row>
    <row r="1110" spans="2:88">
      <c r="B1110" s="98">
        <f>IF(ISNUMBER(SEARCH('ankieta ESG'!$E$11,C1110)),MAX(B$3:$B1109)+1,0)</f>
        <v>1107</v>
      </c>
      <c r="C1110" s="99" t="s">
        <v>1151</v>
      </c>
      <c r="D1110" s="98">
        <v>0</v>
      </c>
      <c r="E1110" s="99" t="str">
        <f>IFERROR(VLOOKUP(ROWS($C$4:C1110),$B$4:$C$1385,2,0),"")</f>
        <v>49.33.Z Transport pasażerski na żądanie pojazdem z kierowcą (PKD 2025)</v>
      </c>
      <c r="F1110" s="98">
        <v>0</v>
      </c>
      <c r="AM1110" s="98">
        <f>IF(ISNUMBER(SEARCH('ankieta ESG'!$G$180,AN1110)),MAX(AM$3:$AM1109)+1,0)</f>
        <v>1107</v>
      </c>
      <c r="AN1110" s="134" t="s">
        <v>5110</v>
      </c>
      <c r="AO1110" s="98">
        <v>0</v>
      </c>
      <c r="AP1110" s="99" t="str">
        <f>IFERROR(VLOOKUP(ROWS($AN$4:AN1110),$AM$4:$AN$2337,2,0),"")</f>
        <v>Męcinka (pow. jaworski, woj. dolnośląskie)</v>
      </c>
      <c r="AQ1110" s="98">
        <v>0</v>
      </c>
      <c r="AR1110" s="98">
        <f>IF(ISNUMBER(SEARCH('ankieta ESG'!$G$181,AS1110)),MAX($AR$3:AR1109)+1,0)</f>
        <v>1107</v>
      </c>
      <c r="AS1110" s="134" t="s">
        <v>5110</v>
      </c>
      <c r="AT1110" s="98">
        <v>0</v>
      </c>
      <c r="AU1110" s="99" t="str">
        <f>IFERROR(VLOOKUP(ROWS($AS$4:AS1110),$AR$4:$AS$2337,2,0),"")</f>
        <v>Męcinka (pow. jaworski, woj. dolnośląskie)</v>
      </c>
      <c r="AV1110" s="98">
        <v>0</v>
      </c>
      <c r="AW1110" s="98">
        <f>IF(ISNUMBER(SEARCH('ankieta ESG'!$G$182,AX1110)),MAX($AW$3:AW1109)+1,0)</f>
        <v>1107</v>
      </c>
      <c r="AX1110" s="134" t="s">
        <v>5110</v>
      </c>
      <c r="AY1110" s="98">
        <v>0</v>
      </c>
      <c r="AZ1110" s="99" t="str">
        <f>IFERROR(VLOOKUP(ROWS($AX$4:AX1110),$AW$4:$AX$2337,2,0),"")</f>
        <v>Męcinka (pow. jaworski, woj. dolnośląskie)</v>
      </c>
      <c r="BA1110" s="98">
        <v>0</v>
      </c>
      <c r="BB1110" s="98">
        <f>IF(ISNUMBER(SEARCH('ankieta ESG'!$G$183,BC1110)),MAX($BB$3:BB1109)+1,0)</f>
        <v>1107</v>
      </c>
      <c r="BC1110" s="134" t="s">
        <v>5110</v>
      </c>
      <c r="BD1110" s="98">
        <v>0</v>
      </c>
      <c r="BE1110" s="99" t="str">
        <f>IFERROR(VLOOKUP(ROWS($BC$4:BC1110),$BB$4:$BC$2337,2,0),"")</f>
        <v>Męcinka (pow. jaworski, woj. dolnośląskie)</v>
      </c>
      <c r="BF1110" s="98">
        <v>0</v>
      </c>
      <c r="BG1110" s="98">
        <f>IF(ISNUMBER(SEARCH('ankieta ESG'!$G$184,BH1110)),MAX($BG$3:BG1109)+1,0)</f>
        <v>1107</v>
      </c>
      <c r="BH1110" s="134" t="s">
        <v>5110</v>
      </c>
      <c r="BI1110" s="98">
        <v>0</v>
      </c>
      <c r="BJ1110" s="99" t="str">
        <f>IFERROR(VLOOKUP(ROWS($BH$4:BH1110),$BG$4:$BH$2337,2,0),"")</f>
        <v>Męcinka (pow. jaworski, woj. dolnośląskie)</v>
      </c>
      <c r="BK1110" s="98">
        <v>0</v>
      </c>
      <c r="BL1110" s="98">
        <f>IF(ISNUMBER(SEARCH('ankieta ESG'!$G$185,BM1110)),MAX($BL$3:BL1109)+1,0)</f>
        <v>1107</v>
      </c>
      <c r="BM1110" s="134" t="s">
        <v>5110</v>
      </c>
      <c r="BN1110" s="98">
        <v>0</v>
      </c>
      <c r="BO1110" s="99" t="str">
        <f>IFERROR(VLOOKUP(ROWS($BM$4:BM1110),$BL$4:$BM$2337,2,0),"")</f>
        <v>Męcinka (pow. jaworski, woj. dolnośląskie)</v>
      </c>
      <c r="BP1110" s="98">
        <v>0</v>
      </c>
      <c r="BQ1110" s="98">
        <f>IF(ISNUMBER(SEARCH('ankieta ESG'!$G$186,BR1110)),MAX($BQ$3:BQ1109)+1,0)</f>
        <v>1107</v>
      </c>
      <c r="BR1110" s="134" t="s">
        <v>5110</v>
      </c>
      <c r="BS1110" s="98">
        <v>0</v>
      </c>
      <c r="BT1110" s="99" t="str">
        <f>IFERROR(VLOOKUP(ROWS($BR$4:BR1110),$BQ$4:$BR$2337,2,0),"")</f>
        <v>Męcinka (pow. jaworski, woj. dolnośląskie)</v>
      </c>
      <c r="BU1110" s="98">
        <v>0</v>
      </c>
      <c r="BV1110" s="98">
        <f>IF(ISNUMBER(SEARCH('ankieta ESG'!$G$187,BW1110)),MAX($BV$3:BV1109)+1,0)</f>
        <v>1107</v>
      </c>
      <c r="BW1110" s="134" t="s">
        <v>5110</v>
      </c>
      <c r="BX1110" s="98">
        <v>0</v>
      </c>
      <c r="BY1110" s="99" t="str">
        <f>IFERROR(VLOOKUP(ROWS($BW$4:BW1110),$BV$4:$BW$2337,2,0),"")</f>
        <v>Męcinka (pow. jaworski, woj. dolnośląskie)</v>
      </c>
      <c r="BZ1110" s="98">
        <v>0</v>
      </c>
      <c r="CA1110" s="98">
        <f>IF(ISNUMBER(SEARCH('ankieta ESG'!$G$188,CB1110)),MAX($CA$3:CA1109)+1,0)</f>
        <v>1107</v>
      </c>
      <c r="CB1110" s="134" t="s">
        <v>5110</v>
      </c>
      <c r="CC1110" s="98">
        <v>0</v>
      </c>
      <c r="CD1110" s="99" t="str">
        <f>IFERROR(VLOOKUP(ROWS($CB$4:CB1110),$CA$4:$CB$2337,2,0),"")</f>
        <v>Męcinka (pow. jaworski, woj. dolnośląskie)</v>
      </c>
      <c r="CE1110" s="98">
        <v>0</v>
      </c>
      <c r="CF1110" s="98">
        <f>IF(ISNUMBER(SEARCH('ankieta ESG'!$G$189,CG1110)),MAX($CF$3:CF1109)+1,0)</f>
        <v>1107</v>
      </c>
      <c r="CG1110" s="134" t="s">
        <v>5110</v>
      </c>
      <c r="CH1110" s="98">
        <v>0</v>
      </c>
      <c r="CI1110" s="99" t="str">
        <f>IFERROR(VLOOKUP(ROWS($CG$4:CG1110),$CF$4:$CG$2337,2,0),"")</f>
        <v>Męcinka (pow. jaworski, woj. dolnośląskie)</v>
      </c>
      <c r="CJ1110" s="98">
        <v>0</v>
      </c>
    </row>
    <row r="1111" spans="2:88">
      <c r="B1111" s="98">
        <f>IF(ISNUMBER(SEARCH('ankieta ESG'!$E$11,C1111)),MAX(B$3:$B1110)+1,0)</f>
        <v>1108</v>
      </c>
      <c r="C1111" s="99" t="s">
        <v>1152</v>
      </c>
      <c r="D1111" s="98">
        <v>0</v>
      </c>
      <c r="E1111" s="99" t="str">
        <f>IFERROR(VLOOKUP(ROWS($C$4:C1111),$B$4:$C$1385,2,0),"")</f>
        <v>49.34.Z Transport pasażerski kolejami linowymi i wyciągami narciarskimi (PKD 2025)</v>
      </c>
      <c r="F1111" s="98">
        <v>0</v>
      </c>
      <c r="AM1111" s="98">
        <f>IF(ISNUMBER(SEARCH('ankieta ESG'!$G$180,AN1111)),MAX(AM$3:$AM1110)+1,0)</f>
        <v>1108</v>
      </c>
      <c r="AN1111" s="134" t="s">
        <v>5111</v>
      </c>
      <c r="AO1111" s="98">
        <v>0</v>
      </c>
      <c r="AP1111" s="99" t="str">
        <f>IFERROR(VLOOKUP(ROWS($AN$4:AN1111),$AM$4:$AN$2337,2,0),"")</f>
        <v>Mędrzechów (pow. dąbrowski, woj. małopolskie)</v>
      </c>
      <c r="AQ1111" s="98">
        <v>0</v>
      </c>
      <c r="AR1111" s="98">
        <f>IF(ISNUMBER(SEARCH('ankieta ESG'!$G$181,AS1111)),MAX($AR$3:AR1110)+1,0)</f>
        <v>1108</v>
      </c>
      <c r="AS1111" s="134" t="s">
        <v>5111</v>
      </c>
      <c r="AT1111" s="98">
        <v>0</v>
      </c>
      <c r="AU1111" s="99" t="str">
        <f>IFERROR(VLOOKUP(ROWS($AS$4:AS1111),$AR$4:$AS$2337,2,0),"")</f>
        <v>Mędrzechów (pow. dąbrowski, woj. małopolskie)</v>
      </c>
      <c r="AV1111" s="98">
        <v>0</v>
      </c>
      <c r="AW1111" s="98">
        <f>IF(ISNUMBER(SEARCH('ankieta ESG'!$G$182,AX1111)),MAX($AW$3:AW1110)+1,0)</f>
        <v>1108</v>
      </c>
      <c r="AX1111" s="134" t="s">
        <v>5111</v>
      </c>
      <c r="AY1111" s="98">
        <v>0</v>
      </c>
      <c r="AZ1111" s="99" t="str">
        <f>IFERROR(VLOOKUP(ROWS($AX$4:AX1111),$AW$4:$AX$2337,2,0),"")</f>
        <v>Mędrzechów (pow. dąbrowski, woj. małopolskie)</v>
      </c>
      <c r="BA1111" s="98">
        <v>0</v>
      </c>
      <c r="BB1111" s="98">
        <f>IF(ISNUMBER(SEARCH('ankieta ESG'!$G$183,BC1111)),MAX($BB$3:BB1110)+1,0)</f>
        <v>1108</v>
      </c>
      <c r="BC1111" s="134" t="s">
        <v>5111</v>
      </c>
      <c r="BD1111" s="98">
        <v>0</v>
      </c>
      <c r="BE1111" s="99" t="str">
        <f>IFERROR(VLOOKUP(ROWS($BC$4:BC1111),$BB$4:$BC$2337,2,0),"")</f>
        <v>Mędrzechów (pow. dąbrowski, woj. małopolskie)</v>
      </c>
      <c r="BF1111" s="98">
        <v>0</v>
      </c>
      <c r="BG1111" s="98">
        <f>IF(ISNUMBER(SEARCH('ankieta ESG'!$G$184,BH1111)),MAX($BG$3:BG1110)+1,0)</f>
        <v>1108</v>
      </c>
      <c r="BH1111" s="134" t="s">
        <v>5111</v>
      </c>
      <c r="BI1111" s="98">
        <v>0</v>
      </c>
      <c r="BJ1111" s="99" t="str">
        <f>IFERROR(VLOOKUP(ROWS($BH$4:BH1111),$BG$4:$BH$2337,2,0),"")</f>
        <v>Mędrzechów (pow. dąbrowski, woj. małopolskie)</v>
      </c>
      <c r="BK1111" s="98">
        <v>0</v>
      </c>
      <c r="BL1111" s="98">
        <f>IF(ISNUMBER(SEARCH('ankieta ESG'!$G$185,BM1111)),MAX($BL$3:BL1110)+1,0)</f>
        <v>1108</v>
      </c>
      <c r="BM1111" s="134" t="s">
        <v>5111</v>
      </c>
      <c r="BN1111" s="98">
        <v>0</v>
      </c>
      <c r="BO1111" s="99" t="str">
        <f>IFERROR(VLOOKUP(ROWS($BM$4:BM1111),$BL$4:$BM$2337,2,0),"")</f>
        <v>Mędrzechów (pow. dąbrowski, woj. małopolskie)</v>
      </c>
      <c r="BP1111" s="98">
        <v>0</v>
      </c>
      <c r="BQ1111" s="98">
        <f>IF(ISNUMBER(SEARCH('ankieta ESG'!$G$186,BR1111)),MAX($BQ$3:BQ1110)+1,0)</f>
        <v>1108</v>
      </c>
      <c r="BR1111" s="134" t="s">
        <v>5111</v>
      </c>
      <c r="BS1111" s="98">
        <v>0</v>
      </c>
      <c r="BT1111" s="99" t="str">
        <f>IFERROR(VLOOKUP(ROWS($BR$4:BR1111),$BQ$4:$BR$2337,2,0),"")</f>
        <v>Mędrzechów (pow. dąbrowski, woj. małopolskie)</v>
      </c>
      <c r="BU1111" s="98">
        <v>0</v>
      </c>
      <c r="BV1111" s="98">
        <f>IF(ISNUMBER(SEARCH('ankieta ESG'!$G$187,BW1111)),MAX($BV$3:BV1110)+1,0)</f>
        <v>1108</v>
      </c>
      <c r="BW1111" s="134" t="s">
        <v>5111</v>
      </c>
      <c r="BX1111" s="98">
        <v>0</v>
      </c>
      <c r="BY1111" s="99" t="str">
        <f>IFERROR(VLOOKUP(ROWS($BW$4:BW1111),$BV$4:$BW$2337,2,0),"")</f>
        <v>Mędrzechów (pow. dąbrowski, woj. małopolskie)</v>
      </c>
      <c r="BZ1111" s="98">
        <v>0</v>
      </c>
      <c r="CA1111" s="98">
        <f>IF(ISNUMBER(SEARCH('ankieta ESG'!$G$188,CB1111)),MAX($CA$3:CA1110)+1,0)</f>
        <v>1108</v>
      </c>
      <c r="CB1111" s="134" t="s">
        <v>5111</v>
      </c>
      <c r="CC1111" s="98">
        <v>0</v>
      </c>
      <c r="CD1111" s="99" t="str">
        <f>IFERROR(VLOOKUP(ROWS($CB$4:CB1111),$CA$4:$CB$2337,2,0),"")</f>
        <v>Mędrzechów (pow. dąbrowski, woj. małopolskie)</v>
      </c>
      <c r="CE1111" s="98">
        <v>0</v>
      </c>
      <c r="CF1111" s="98">
        <f>IF(ISNUMBER(SEARCH('ankieta ESG'!$G$189,CG1111)),MAX($CF$3:CF1110)+1,0)</f>
        <v>1108</v>
      </c>
      <c r="CG1111" s="134" t="s">
        <v>5111</v>
      </c>
      <c r="CH1111" s="98">
        <v>0</v>
      </c>
      <c r="CI1111" s="99" t="str">
        <f>IFERROR(VLOOKUP(ROWS($CG$4:CG1111),$CF$4:$CG$2337,2,0),"")</f>
        <v>Mędrzechów (pow. dąbrowski, woj. małopolskie)</v>
      </c>
      <c r="CJ1111" s="98">
        <v>0</v>
      </c>
    </row>
    <row r="1112" spans="2:88">
      <c r="B1112" s="98">
        <f>IF(ISNUMBER(SEARCH('ankieta ESG'!$E$11,C1112)),MAX(B$3:$B1111)+1,0)</f>
        <v>1109</v>
      </c>
      <c r="C1112" s="99" t="s">
        <v>1153</v>
      </c>
      <c r="D1112" s="98">
        <v>0</v>
      </c>
      <c r="E1112" s="99" t="str">
        <f>IFERROR(VLOOKUP(ROWS($C$4:C1112),$B$4:$C$1385,2,0),"")</f>
        <v>49.39.Z Pozostały transport lądowy pasażerski, gdzie indziej niesklasyfikowany (PKD 2025)</v>
      </c>
      <c r="F1112" s="98">
        <v>0</v>
      </c>
      <c r="AM1112" s="98">
        <f>IF(ISNUMBER(SEARCH('ankieta ESG'!$G$180,AN1112)),MAX(AM$3:$AM1111)+1,0)</f>
        <v>1109</v>
      </c>
      <c r="AN1112" s="134" t="s">
        <v>5112</v>
      </c>
      <c r="AO1112" s="98">
        <v>0</v>
      </c>
      <c r="AP1112" s="99" t="str">
        <f>IFERROR(VLOOKUP(ROWS($AN$4:AN1112),$AM$4:$AN$2337,2,0),"")</f>
        <v>Miasteczko Krajeńskie (pow. pilski, woj. wielkopolskie)</v>
      </c>
      <c r="AQ1112" s="98">
        <v>0</v>
      </c>
      <c r="AR1112" s="98">
        <f>IF(ISNUMBER(SEARCH('ankieta ESG'!$G$181,AS1112)),MAX($AR$3:AR1111)+1,0)</f>
        <v>1109</v>
      </c>
      <c r="AS1112" s="134" t="s">
        <v>5112</v>
      </c>
      <c r="AT1112" s="98">
        <v>0</v>
      </c>
      <c r="AU1112" s="99" t="str">
        <f>IFERROR(VLOOKUP(ROWS($AS$4:AS1112),$AR$4:$AS$2337,2,0),"")</f>
        <v>Miasteczko Krajeńskie (pow. pilski, woj. wielkopolskie)</v>
      </c>
      <c r="AV1112" s="98">
        <v>0</v>
      </c>
      <c r="AW1112" s="98">
        <f>IF(ISNUMBER(SEARCH('ankieta ESG'!$G$182,AX1112)),MAX($AW$3:AW1111)+1,0)</f>
        <v>1109</v>
      </c>
      <c r="AX1112" s="134" t="s">
        <v>5112</v>
      </c>
      <c r="AY1112" s="98">
        <v>0</v>
      </c>
      <c r="AZ1112" s="99" t="str">
        <f>IFERROR(VLOOKUP(ROWS($AX$4:AX1112),$AW$4:$AX$2337,2,0),"")</f>
        <v>Miasteczko Krajeńskie (pow. pilski, woj. wielkopolskie)</v>
      </c>
      <c r="BA1112" s="98">
        <v>0</v>
      </c>
      <c r="BB1112" s="98">
        <f>IF(ISNUMBER(SEARCH('ankieta ESG'!$G$183,BC1112)),MAX($BB$3:BB1111)+1,0)</f>
        <v>1109</v>
      </c>
      <c r="BC1112" s="134" t="s">
        <v>5112</v>
      </c>
      <c r="BD1112" s="98">
        <v>0</v>
      </c>
      <c r="BE1112" s="99" t="str">
        <f>IFERROR(VLOOKUP(ROWS($BC$4:BC1112),$BB$4:$BC$2337,2,0),"")</f>
        <v>Miasteczko Krajeńskie (pow. pilski, woj. wielkopolskie)</v>
      </c>
      <c r="BF1112" s="98">
        <v>0</v>
      </c>
      <c r="BG1112" s="98">
        <f>IF(ISNUMBER(SEARCH('ankieta ESG'!$G$184,BH1112)),MAX($BG$3:BG1111)+1,0)</f>
        <v>1109</v>
      </c>
      <c r="BH1112" s="134" t="s">
        <v>5112</v>
      </c>
      <c r="BI1112" s="98">
        <v>0</v>
      </c>
      <c r="BJ1112" s="99" t="str">
        <f>IFERROR(VLOOKUP(ROWS($BH$4:BH1112),$BG$4:$BH$2337,2,0),"")</f>
        <v>Miasteczko Krajeńskie (pow. pilski, woj. wielkopolskie)</v>
      </c>
      <c r="BK1112" s="98">
        <v>0</v>
      </c>
      <c r="BL1112" s="98">
        <f>IF(ISNUMBER(SEARCH('ankieta ESG'!$G$185,BM1112)),MAX($BL$3:BL1111)+1,0)</f>
        <v>1109</v>
      </c>
      <c r="BM1112" s="134" t="s">
        <v>5112</v>
      </c>
      <c r="BN1112" s="98">
        <v>0</v>
      </c>
      <c r="BO1112" s="99" t="str">
        <f>IFERROR(VLOOKUP(ROWS($BM$4:BM1112),$BL$4:$BM$2337,2,0),"")</f>
        <v>Miasteczko Krajeńskie (pow. pilski, woj. wielkopolskie)</v>
      </c>
      <c r="BP1112" s="98">
        <v>0</v>
      </c>
      <c r="BQ1112" s="98">
        <f>IF(ISNUMBER(SEARCH('ankieta ESG'!$G$186,BR1112)),MAX($BQ$3:BQ1111)+1,0)</f>
        <v>1109</v>
      </c>
      <c r="BR1112" s="134" t="s">
        <v>5112</v>
      </c>
      <c r="BS1112" s="98">
        <v>0</v>
      </c>
      <c r="BT1112" s="99" t="str">
        <f>IFERROR(VLOOKUP(ROWS($BR$4:BR1112),$BQ$4:$BR$2337,2,0),"")</f>
        <v>Miasteczko Krajeńskie (pow. pilski, woj. wielkopolskie)</v>
      </c>
      <c r="BU1112" s="98">
        <v>0</v>
      </c>
      <c r="BV1112" s="98">
        <f>IF(ISNUMBER(SEARCH('ankieta ESG'!$G$187,BW1112)),MAX($BV$3:BV1111)+1,0)</f>
        <v>1109</v>
      </c>
      <c r="BW1112" s="134" t="s">
        <v>5112</v>
      </c>
      <c r="BX1112" s="98">
        <v>0</v>
      </c>
      <c r="BY1112" s="99" t="str">
        <f>IFERROR(VLOOKUP(ROWS($BW$4:BW1112),$BV$4:$BW$2337,2,0),"")</f>
        <v>Miasteczko Krajeńskie (pow. pilski, woj. wielkopolskie)</v>
      </c>
      <c r="BZ1112" s="98">
        <v>0</v>
      </c>
      <c r="CA1112" s="98">
        <f>IF(ISNUMBER(SEARCH('ankieta ESG'!$G$188,CB1112)),MAX($CA$3:CA1111)+1,0)</f>
        <v>1109</v>
      </c>
      <c r="CB1112" s="134" t="s">
        <v>5112</v>
      </c>
      <c r="CC1112" s="98">
        <v>0</v>
      </c>
      <c r="CD1112" s="99" t="str">
        <f>IFERROR(VLOOKUP(ROWS($CB$4:CB1112),$CA$4:$CB$2337,2,0),"")</f>
        <v>Miasteczko Krajeńskie (pow. pilski, woj. wielkopolskie)</v>
      </c>
      <c r="CE1112" s="98">
        <v>0</v>
      </c>
      <c r="CF1112" s="98">
        <f>IF(ISNUMBER(SEARCH('ankieta ESG'!$G$189,CG1112)),MAX($CF$3:CF1111)+1,0)</f>
        <v>1109</v>
      </c>
      <c r="CG1112" s="134" t="s">
        <v>5112</v>
      </c>
      <c r="CH1112" s="98">
        <v>0</v>
      </c>
      <c r="CI1112" s="99" t="str">
        <f>IFERROR(VLOOKUP(ROWS($CG$4:CG1112),$CF$4:$CG$2337,2,0),"")</f>
        <v>Miasteczko Krajeńskie (pow. pilski, woj. wielkopolskie)</v>
      </c>
      <c r="CJ1112" s="98">
        <v>0</v>
      </c>
    </row>
    <row r="1113" spans="2:88">
      <c r="B1113" s="98">
        <f>IF(ISNUMBER(SEARCH('ankieta ESG'!$E$11,C1113)),MAX(B$3:$B1112)+1,0)</f>
        <v>1110</v>
      </c>
      <c r="C1113" s="99" t="s">
        <v>1154</v>
      </c>
      <c r="D1113" s="98">
        <v>0</v>
      </c>
      <c r="E1113" s="99" t="str">
        <f>IFERROR(VLOOKUP(ROWS($C$4:C1113),$B$4:$C$1385,2,0),"")</f>
        <v>49.41.Z Transport drogowy towarów (PKD 2025)</v>
      </c>
      <c r="F1113" s="98">
        <v>0</v>
      </c>
      <c r="AM1113" s="98">
        <f>IF(ISNUMBER(SEARCH('ankieta ESG'!$G$180,AN1113)),MAX(AM$3:$AM1112)+1,0)</f>
        <v>1110</v>
      </c>
      <c r="AN1113" s="134" t="s">
        <v>5113</v>
      </c>
      <c r="AO1113" s="98">
        <v>0</v>
      </c>
      <c r="AP1113" s="99" t="str">
        <f>IFERROR(VLOOKUP(ROWS($AN$4:AN1113),$AM$4:$AN$2337,2,0),"")</f>
        <v>Miasteczko Śląskie (pow. tarnogórski, woj. śląskie)</v>
      </c>
      <c r="AQ1113" s="98">
        <v>0</v>
      </c>
      <c r="AR1113" s="98">
        <f>IF(ISNUMBER(SEARCH('ankieta ESG'!$G$181,AS1113)),MAX($AR$3:AR1112)+1,0)</f>
        <v>1110</v>
      </c>
      <c r="AS1113" s="134" t="s">
        <v>5113</v>
      </c>
      <c r="AT1113" s="98">
        <v>0</v>
      </c>
      <c r="AU1113" s="99" t="str">
        <f>IFERROR(VLOOKUP(ROWS($AS$4:AS1113),$AR$4:$AS$2337,2,0),"")</f>
        <v>Miasteczko Śląskie (pow. tarnogórski, woj. śląskie)</v>
      </c>
      <c r="AV1113" s="98">
        <v>0</v>
      </c>
      <c r="AW1113" s="98">
        <f>IF(ISNUMBER(SEARCH('ankieta ESG'!$G$182,AX1113)),MAX($AW$3:AW1112)+1,0)</f>
        <v>1110</v>
      </c>
      <c r="AX1113" s="134" t="s">
        <v>5113</v>
      </c>
      <c r="AY1113" s="98">
        <v>0</v>
      </c>
      <c r="AZ1113" s="99" t="str">
        <f>IFERROR(VLOOKUP(ROWS($AX$4:AX1113),$AW$4:$AX$2337,2,0),"")</f>
        <v>Miasteczko Śląskie (pow. tarnogórski, woj. śląskie)</v>
      </c>
      <c r="BA1113" s="98">
        <v>0</v>
      </c>
      <c r="BB1113" s="98">
        <f>IF(ISNUMBER(SEARCH('ankieta ESG'!$G$183,BC1113)),MAX($BB$3:BB1112)+1,0)</f>
        <v>1110</v>
      </c>
      <c r="BC1113" s="134" t="s">
        <v>5113</v>
      </c>
      <c r="BD1113" s="98">
        <v>0</v>
      </c>
      <c r="BE1113" s="99" t="str">
        <f>IFERROR(VLOOKUP(ROWS($BC$4:BC1113),$BB$4:$BC$2337,2,0),"")</f>
        <v>Miasteczko Śląskie (pow. tarnogórski, woj. śląskie)</v>
      </c>
      <c r="BF1113" s="98">
        <v>0</v>
      </c>
      <c r="BG1113" s="98">
        <f>IF(ISNUMBER(SEARCH('ankieta ESG'!$G$184,BH1113)),MAX($BG$3:BG1112)+1,0)</f>
        <v>1110</v>
      </c>
      <c r="BH1113" s="134" t="s">
        <v>5113</v>
      </c>
      <c r="BI1113" s="98">
        <v>0</v>
      </c>
      <c r="BJ1113" s="99" t="str">
        <f>IFERROR(VLOOKUP(ROWS($BH$4:BH1113),$BG$4:$BH$2337,2,0),"")</f>
        <v>Miasteczko Śląskie (pow. tarnogórski, woj. śląskie)</v>
      </c>
      <c r="BK1113" s="98">
        <v>0</v>
      </c>
      <c r="BL1113" s="98">
        <f>IF(ISNUMBER(SEARCH('ankieta ESG'!$G$185,BM1113)),MAX($BL$3:BL1112)+1,0)</f>
        <v>1110</v>
      </c>
      <c r="BM1113" s="134" t="s">
        <v>5113</v>
      </c>
      <c r="BN1113" s="98">
        <v>0</v>
      </c>
      <c r="BO1113" s="99" t="str">
        <f>IFERROR(VLOOKUP(ROWS($BM$4:BM1113),$BL$4:$BM$2337,2,0),"")</f>
        <v>Miasteczko Śląskie (pow. tarnogórski, woj. śląskie)</v>
      </c>
      <c r="BP1113" s="98">
        <v>0</v>
      </c>
      <c r="BQ1113" s="98">
        <f>IF(ISNUMBER(SEARCH('ankieta ESG'!$G$186,BR1113)),MAX($BQ$3:BQ1112)+1,0)</f>
        <v>1110</v>
      </c>
      <c r="BR1113" s="134" t="s">
        <v>5113</v>
      </c>
      <c r="BS1113" s="98">
        <v>0</v>
      </c>
      <c r="BT1113" s="99" t="str">
        <f>IFERROR(VLOOKUP(ROWS($BR$4:BR1113),$BQ$4:$BR$2337,2,0),"")</f>
        <v>Miasteczko Śląskie (pow. tarnogórski, woj. śląskie)</v>
      </c>
      <c r="BU1113" s="98">
        <v>0</v>
      </c>
      <c r="BV1113" s="98">
        <f>IF(ISNUMBER(SEARCH('ankieta ESG'!$G$187,BW1113)),MAX($BV$3:BV1112)+1,0)</f>
        <v>1110</v>
      </c>
      <c r="BW1113" s="134" t="s">
        <v>5113</v>
      </c>
      <c r="BX1113" s="98">
        <v>0</v>
      </c>
      <c r="BY1113" s="99" t="str">
        <f>IFERROR(VLOOKUP(ROWS($BW$4:BW1113),$BV$4:$BW$2337,2,0),"")</f>
        <v>Miasteczko Śląskie (pow. tarnogórski, woj. śląskie)</v>
      </c>
      <c r="BZ1113" s="98">
        <v>0</v>
      </c>
      <c r="CA1113" s="98">
        <f>IF(ISNUMBER(SEARCH('ankieta ESG'!$G$188,CB1113)),MAX($CA$3:CA1112)+1,0)</f>
        <v>1110</v>
      </c>
      <c r="CB1113" s="134" t="s">
        <v>5113</v>
      </c>
      <c r="CC1113" s="98">
        <v>0</v>
      </c>
      <c r="CD1113" s="99" t="str">
        <f>IFERROR(VLOOKUP(ROWS($CB$4:CB1113),$CA$4:$CB$2337,2,0),"")</f>
        <v>Miasteczko Śląskie (pow. tarnogórski, woj. śląskie)</v>
      </c>
      <c r="CE1113" s="98">
        <v>0</v>
      </c>
      <c r="CF1113" s="98">
        <f>IF(ISNUMBER(SEARCH('ankieta ESG'!$G$189,CG1113)),MAX($CF$3:CF1112)+1,0)</f>
        <v>1110</v>
      </c>
      <c r="CG1113" s="134" t="s">
        <v>5113</v>
      </c>
      <c r="CH1113" s="98">
        <v>0</v>
      </c>
      <c r="CI1113" s="99" t="str">
        <f>IFERROR(VLOOKUP(ROWS($CG$4:CG1113),$CF$4:$CG$2337,2,0),"")</f>
        <v>Miasteczko Śląskie (pow. tarnogórski, woj. śląskie)</v>
      </c>
      <c r="CJ1113" s="98">
        <v>0</v>
      </c>
    </row>
    <row r="1114" spans="2:88">
      <c r="B1114" s="98">
        <f>IF(ISNUMBER(SEARCH('ankieta ESG'!$E$11,C1114)),MAX(B$3:$B1113)+1,0)</f>
        <v>1111</v>
      </c>
      <c r="C1114" s="99" t="s">
        <v>1155</v>
      </c>
      <c r="D1114" s="98">
        <v>0</v>
      </c>
      <c r="E1114" s="99" t="str">
        <f>IFERROR(VLOOKUP(ROWS($C$4:C1114),$B$4:$C$1385,2,0),"")</f>
        <v>49.42.Z Działalność usługowa związana z przeprowadzkami (PKD 2025)</v>
      </c>
      <c r="F1114" s="98">
        <v>0</v>
      </c>
      <c r="AM1114" s="98">
        <f>IF(ISNUMBER(SEARCH('ankieta ESG'!$G$180,AN1114)),MAX(AM$3:$AM1113)+1,0)</f>
        <v>1111</v>
      </c>
      <c r="AN1114" s="134" t="s">
        <v>5114</v>
      </c>
      <c r="AO1114" s="98">
        <v>0</v>
      </c>
      <c r="AP1114" s="99" t="str">
        <f>IFERROR(VLOOKUP(ROWS($AN$4:AN1114),$AM$4:$AN$2337,2,0),"")</f>
        <v>Miastko (pow. bytowski, woj. pomorskie)</v>
      </c>
      <c r="AQ1114" s="98">
        <v>0</v>
      </c>
      <c r="AR1114" s="98">
        <f>IF(ISNUMBER(SEARCH('ankieta ESG'!$G$181,AS1114)),MAX($AR$3:AR1113)+1,0)</f>
        <v>1111</v>
      </c>
      <c r="AS1114" s="134" t="s">
        <v>5114</v>
      </c>
      <c r="AT1114" s="98">
        <v>0</v>
      </c>
      <c r="AU1114" s="99" t="str">
        <f>IFERROR(VLOOKUP(ROWS($AS$4:AS1114),$AR$4:$AS$2337,2,0),"")</f>
        <v>Miastko (pow. bytowski, woj. pomorskie)</v>
      </c>
      <c r="AV1114" s="98">
        <v>0</v>
      </c>
      <c r="AW1114" s="98">
        <f>IF(ISNUMBER(SEARCH('ankieta ESG'!$G$182,AX1114)),MAX($AW$3:AW1113)+1,0)</f>
        <v>1111</v>
      </c>
      <c r="AX1114" s="134" t="s">
        <v>5114</v>
      </c>
      <c r="AY1114" s="98">
        <v>0</v>
      </c>
      <c r="AZ1114" s="99" t="str">
        <f>IFERROR(VLOOKUP(ROWS($AX$4:AX1114),$AW$4:$AX$2337,2,0),"")</f>
        <v>Miastko (pow. bytowski, woj. pomorskie)</v>
      </c>
      <c r="BA1114" s="98">
        <v>0</v>
      </c>
      <c r="BB1114" s="98">
        <f>IF(ISNUMBER(SEARCH('ankieta ESG'!$G$183,BC1114)),MAX($BB$3:BB1113)+1,0)</f>
        <v>1111</v>
      </c>
      <c r="BC1114" s="134" t="s">
        <v>5114</v>
      </c>
      <c r="BD1114" s="98">
        <v>0</v>
      </c>
      <c r="BE1114" s="99" t="str">
        <f>IFERROR(VLOOKUP(ROWS($BC$4:BC1114),$BB$4:$BC$2337,2,0),"")</f>
        <v>Miastko (pow. bytowski, woj. pomorskie)</v>
      </c>
      <c r="BF1114" s="98">
        <v>0</v>
      </c>
      <c r="BG1114" s="98">
        <f>IF(ISNUMBER(SEARCH('ankieta ESG'!$G$184,BH1114)),MAX($BG$3:BG1113)+1,0)</f>
        <v>1111</v>
      </c>
      <c r="BH1114" s="134" t="s">
        <v>5114</v>
      </c>
      <c r="BI1114" s="98">
        <v>0</v>
      </c>
      <c r="BJ1114" s="99" t="str">
        <f>IFERROR(VLOOKUP(ROWS($BH$4:BH1114),$BG$4:$BH$2337,2,0),"")</f>
        <v>Miastko (pow. bytowski, woj. pomorskie)</v>
      </c>
      <c r="BK1114" s="98">
        <v>0</v>
      </c>
      <c r="BL1114" s="98">
        <f>IF(ISNUMBER(SEARCH('ankieta ESG'!$G$185,BM1114)),MAX($BL$3:BL1113)+1,0)</f>
        <v>1111</v>
      </c>
      <c r="BM1114" s="134" t="s">
        <v>5114</v>
      </c>
      <c r="BN1114" s="98">
        <v>0</v>
      </c>
      <c r="BO1114" s="99" t="str">
        <f>IFERROR(VLOOKUP(ROWS($BM$4:BM1114),$BL$4:$BM$2337,2,0),"")</f>
        <v>Miastko (pow. bytowski, woj. pomorskie)</v>
      </c>
      <c r="BP1114" s="98">
        <v>0</v>
      </c>
      <c r="BQ1114" s="98">
        <f>IF(ISNUMBER(SEARCH('ankieta ESG'!$G$186,BR1114)),MAX($BQ$3:BQ1113)+1,0)</f>
        <v>1111</v>
      </c>
      <c r="BR1114" s="134" t="s">
        <v>5114</v>
      </c>
      <c r="BS1114" s="98">
        <v>0</v>
      </c>
      <c r="BT1114" s="99" t="str">
        <f>IFERROR(VLOOKUP(ROWS($BR$4:BR1114),$BQ$4:$BR$2337,2,0),"")</f>
        <v>Miastko (pow. bytowski, woj. pomorskie)</v>
      </c>
      <c r="BU1114" s="98">
        <v>0</v>
      </c>
      <c r="BV1114" s="98">
        <f>IF(ISNUMBER(SEARCH('ankieta ESG'!$G$187,BW1114)),MAX($BV$3:BV1113)+1,0)</f>
        <v>1111</v>
      </c>
      <c r="BW1114" s="134" t="s">
        <v>5114</v>
      </c>
      <c r="BX1114" s="98">
        <v>0</v>
      </c>
      <c r="BY1114" s="99" t="str">
        <f>IFERROR(VLOOKUP(ROWS($BW$4:BW1114),$BV$4:$BW$2337,2,0),"")</f>
        <v>Miastko (pow. bytowski, woj. pomorskie)</v>
      </c>
      <c r="BZ1114" s="98">
        <v>0</v>
      </c>
      <c r="CA1114" s="98">
        <f>IF(ISNUMBER(SEARCH('ankieta ESG'!$G$188,CB1114)),MAX($CA$3:CA1113)+1,0)</f>
        <v>1111</v>
      </c>
      <c r="CB1114" s="134" t="s">
        <v>5114</v>
      </c>
      <c r="CC1114" s="98">
        <v>0</v>
      </c>
      <c r="CD1114" s="99" t="str">
        <f>IFERROR(VLOOKUP(ROWS($CB$4:CB1114),$CA$4:$CB$2337,2,0),"")</f>
        <v>Miastko (pow. bytowski, woj. pomorskie)</v>
      </c>
      <c r="CE1114" s="98">
        <v>0</v>
      </c>
      <c r="CF1114" s="98">
        <f>IF(ISNUMBER(SEARCH('ankieta ESG'!$G$189,CG1114)),MAX($CF$3:CF1113)+1,0)</f>
        <v>1111</v>
      </c>
      <c r="CG1114" s="134" t="s">
        <v>5114</v>
      </c>
      <c r="CH1114" s="98">
        <v>0</v>
      </c>
      <c r="CI1114" s="99" t="str">
        <f>IFERROR(VLOOKUP(ROWS($CG$4:CG1114),$CF$4:$CG$2337,2,0),"")</f>
        <v>Miastko (pow. bytowski, woj. pomorskie)</v>
      </c>
      <c r="CJ1114" s="98">
        <v>0</v>
      </c>
    </row>
    <row r="1115" spans="2:88">
      <c r="B1115" s="98">
        <f>IF(ISNUMBER(SEARCH('ankieta ESG'!$E$11,C1115)),MAX(B$3:$B1114)+1,0)</f>
        <v>1112</v>
      </c>
      <c r="C1115" s="99" t="s">
        <v>1156</v>
      </c>
      <c r="D1115" s="98">
        <v>0</v>
      </c>
      <c r="E1115" s="99" t="str">
        <f>IFERROR(VLOOKUP(ROWS($C$4:C1115),$B$4:$C$1385,2,0),"")</f>
        <v>49.50.A Transport rurociągowy paliw gazowych (PKD 2025)</v>
      </c>
      <c r="F1115" s="98">
        <v>0</v>
      </c>
      <c r="AM1115" s="98">
        <f>IF(ISNUMBER(SEARCH('ankieta ESG'!$G$180,AN1115)),MAX(AM$3:$AM1114)+1,0)</f>
        <v>1112</v>
      </c>
      <c r="AN1115" s="134" t="s">
        <v>5115</v>
      </c>
      <c r="AO1115" s="98">
        <v>0</v>
      </c>
      <c r="AP1115" s="99" t="str">
        <f>IFERROR(VLOOKUP(ROWS($AN$4:AN1115),$AM$4:$AN$2337,2,0),"")</f>
        <v>Miastkowo (pow. łomżyński, woj. podlaskie)</v>
      </c>
      <c r="AQ1115" s="98">
        <v>0</v>
      </c>
      <c r="AR1115" s="98">
        <f>IF(ISNUMBER(SEARCH('ankieta ESG'!$G$181,AS1115)),MAX($AR$3:AR1114)+1,0)</f>
        <v>1112</v>
      </c>
      <c r="AS1115" s="134" t="s">
        <v>5115</v>
      </c>
      <c r="AT1115" s="98">
        <v>0</v>
      </c>
      <c r="AU1115" s="99" t="str">
        <f>IFERROR(VLOOKUP(ROWS($AS$4:AS1115),$AR$4:$AS$2337,2,0),"")</f>
        <v>Miastkowo (pow. łomżyński, woj. podlaskie)</v>
      </c>
      <c r="AV1115" s="98">
        <v>0</v>
      </c>
      <c r="AW1115" s="98">
        <f>IF(ISNUMBER(SEARCH('ankieta ESG'!$G$182,AX1115)),MAX($AW$3:AW1114)+1,0)</f>
        <v>1112</v>
      </c>
      <c r="AX1115" s="134" t="s">
        <v>5115</v>
      </c>
      <c r="AY1115" s="98">
        <v>0</v>
      </c>
      <c r="AZ1115" s="99" t="str">
        <f>IFERROR(VLOOKUP(ROWS($AX$4:AX1115),$AW$4:$AX$2337,2,0),"")</f>
        <v>Miastkowo (pow. łomżyński, woj. podlaskie)</v>
      </c>
      <c r="BA1115" s="98">
        <v>0</v>
      </c>
      <c r="BB1115" s="98">
        <f>IF(ISNUMBER(SEARCH('ankieta ESG'!$G$183,BC1115)),MAX($BB$3:BB1114)+1,0)</f>
        <v>1112</v>
      </c>
      <c r="BC1115" s="134" t="s">
        <v>5115</v>
      </c>
      <c r="BD1115" s="98">
        <v>0</v>
      </c>
      <c r="BE1115" s="99" t="str">
        <f>IFERROR(VLOOKUP(ROWS($BC$4:BC1115),$BB$4:$BC$2337,2,0),"")</f>
        <v>Miastkowo (pow. łomżyński, woj. podlaskie)</v>
      </c>
      <c r="BF1115" s="98">
        <v>0</v>
      </c>
      <c r="BG1115" s="98">
        <f>IF(ISNUMBER(SEARCH('ankieta ESG'!$G$184,BH1115)),MAX($BG$3:BG1114)+1,0)</f>
        <v>1112</v>
      </c>
      <c r="BH1115" s="134" t="s">
        <v>5115</v>
      </c>
      <c r="BI1115" s="98">
        <v>0</v>
      </c>
      <c r="BJ1115" s="99" t="str">
        <f>IFERROR(VLOOKUP(ROWS($BH$4:BH1115),$BG$4:$BH$2337,2,0),"")</f>
        <v>Miastkowo (pow. łomżyński, woj. podlaskie)</v>
      </c>
      <c r="BK1115" s="98">
        <v>0</v>
      </c>
      <c r="BL1115" s="98">
        <f>IF(ISNUMBER(SEARCH('ankieta ESG'!$G$185,BM1115)),MAX($BL$3:BL1114)+1,0)</f>
        <v>1112</v>
      </c>
      <c r="BM1115" s="134" t="s">
        <v>5115</v>
      </c>
      <c r="BN1115" s="98">
        <v>0</v>
      </c>
      <c r="BO1115" s="99" t="str">
        <f>IFERROR(VLOOKUP(ROWS($BM$4:BM1115),$BL$4:$BM$2337,2,0),"")</f>
        <v>Miastkowo (pow. łomżyński, woj. podlaskie)</v>
      </c>
      <c r="BP1115" s="98">
        <v>0</v>
      </c>
      <c r="BQ1115" s="98">
        <f>IF(ISNUMBER(SEARCH('ankieta ESG'!$G$186,BR1115)),MAX($BQ$3:BQ1114)+1,0)</f>
        <v>1112</v>
      </c>
      <c r="BR1115" s="134" t="s">
        <v>5115</v>
      </c>
      <c r="BS1115" s="98">
        <v>0</v>
      </c>
      <c r="BT1115" s="99" t="str">
        <f>IFERROR(VLOOKUP(ROWS($BR$4:BR1115),$BQ$4:$BR$2337,2,0),"")</f>
        <v>Miastkowo (pow. łomżyński, woj. podlaskie)</v>
      </c>
      <c r="BU1115" s="98">
        <v>0</v>
      </c>
      <c r="BV1115" s="98">
        <f>IF(ISNUMBER(SEARCH('ankieta ESG'!$G$187,BW1115)),MAX($BV$3:BV1114)+1,0)</f>
        <v>1112</v>
      </c>
      <c r="BW1115" s="134" t="s">
        <v>5115</v>
      </c>
      <c r="BX1115" s="98">
        <v>0</v>
      </c>
      <c r="BY1115" s="99" t="str">
        <f>IFERROR(VLOOKUP(ROWS($BW$4:BW1115),$BV$4:$BW$2337,2,0),"")</f>
        <v>Miastkowo (pow. łomżyński, woj. podlaskie)</v>
      </c>
      <c r="BZ1115" s="98">
        <v>0</v>
      </c>
      <c r="CA1115" s="98">
        <f>IF(ISNUMBER(SEARCH('ankieta ESG'!$G$188,CB1115)),MAX($CA$3:CA1114)+1,0)</f>
        <v>1112</v>
      </c>
      <c r="CB1115" s="134" t="s">
        <v>5115</v>
      </c>
      <c r="CC1115" s="98">
        <v>0</v>
      </c>
      <c r="CD1115" s="99" t="str">
        <f>IFERROR(VLOOKUP(ROWS($CB$4:CB1115),$CA$4:$CB$2337,2,0),"")</f>
        <v>Miastkowo (pow. łomżyński, woj. podlaskie)</v>
      </c>
      <c r="CE1115" s="98">
        <v>0</v>
      </c>
      <c r="CF1115" s="98">
        <f>IF(ISNUMBER(SEARCH('ankieta ESG'!$G$189,CG1115)),MAX($CF$3:CF1114)+1,0)</f>
        <v>1112</v>
      </c>
      <c r="CG1115" s="134" t="s">
        <v>5115</v>
      </c>
      <c r="CH1115" s="98">
        <v>0</v>
      </c>
      <c r="CI1115" s="99" t="str">
        <f>IFERROR(VLOOKUP(ROWS($CG$4:CG1115),$CF$4:$CG$2337,2,0),"")</f>
        <v>Miastkowo (pow. łomżyński, woj. podlaskie)</v>
      </c>
      <c r="CJ1115" s="98">
        <v>0</v>
      </c>
    </row>
    <row r="1116" spans="2:88">
      <c r="B1116" s="98">
        <f>IF(ISNUMBER(SEARCH('ankieta ESG'!$E$11,C1116)),MAX(B$3:$B1115)+1,0)</f>
        <v>1113</v>
      </c>
      <c r="C1116" s="99" t="s">
        <v>1157</v>
      </c>
      <c r="D1116" s="98">
        <v>0</v>
      </c>
      <c r="E1116" s="99" t="str">
        <f>IFERROR(VLOOKUP(ROWS($C$4:C1116),$B$4:$C$1385,2,0),"")</f>
        <v>49.50.B Transport rurociągowy pozostałych towarów (PKD 2025)</v>
      </c>
      <c r="F1116" s="98">
        <v>0</v>
      </c>
      <c r="AM1116" s="98">
        <f>IF(ISNUMBER(SEARCH('ankieta ESG'!$G$180,AN1116)),MAX(AM$3:$AM1115)+1,0)</f>
        <v>1113</v>
      </c>
      <c r="AN1116" s="134" t="s">
        <v>5116</v>
      </c>
      <c r="AO1116" s="98">
        <v>0</v>
      </c>
      <c r="AP1116" s="99" t="str">
        <f>IFERROR(VLOOKUP(ROWS($AN$4:AN1116),$AM$4:$AN$2337,2,0),"")</f>
        <v>Miastków Kościelny (pow. garwoliński, woj. mazowieckie)</v>
      </c>
      <c r="AQ1116" s="98">
        <v>0</v>
      </c>
      <c r="AR1116" s="98">
        <f>IF(ISNUMBER(SEARCH('ankieta ESG'!$G$181,AS1116)),MAX($AR$3:AR1115)+1,0)</f>
        <v>1113</v>
      </c>
      <c r="AS1116" s="134" t="s">
        <v>5116</v>
      </c>
      <c r="AT1116" s="98">
        <v>0</v>
      </c>
      <c r="AU1116" s="99" t="str">
        <f>IFERROR(VLOOKUP(ROWS($AS$4:AS1116),$AR$4:$AS$2337,2,0),"")</f>
        <v>Miastków Kościelny (pow. garwoliński, woj. mazowieckie)</v>
      </c>
      <c r="AV1116" s="98">
        <v>0</v>
      </c>
      <c r="AW1116" s="98">
        <f>IF(ISNUMBER(SEARCH('ankieta ESG'!$G$182,AX1116)),MAX($AW$3:AW1115)+1,0)</f>
        <v>1113</v>
      </c>
      <c r="AX1116" s="134" t="s">
        <v>5116</v>
      </c>
      <c r="AY1116" s="98">
        <v>0</v>
      </c>
      <c r="AZ1116" s="99" t="str">
        <f>IFERROR(VLOOKUP(ROWS($AX$4:AX1116),$AW$4:$AX$2337,2,0),"")</f>
        <v>Miastków Kościelny (pow. garwoliński, woj. mazowieckie)</v>
      </c>
      <c r="BA1116" s="98">
        <v>0</v>
      </c>
      <c r="BB1116" s="98">
        <f>IF(ISNUMBER(SEARCH('ankieta ESG'!$G$183,BC1116)),MAX($BB$3:BB1115)+1,0)</f>
        <v>1113</v>
      </c>
      <c r="BC1116" s="134" t="s">
        <v>5116</v>
      </c>
      <c r="BD1116" s="98">
        <v>0</v>
      </c>
      <c r="BE1116" s="99" t="str">
        <f>IFERROR(VLOOKUP(ROWS($BC$4:BC1116),$BB$4:$BC$2337,2,0),"")</f>
        <v>Miastków Kościelny (pow. garwoliński, woj. mazowieckie)</v>
      </c>
      <c r="BF1116" s="98">
        <v>0</v>
      </c>
      <c r="BG1116" s="98">
        <f>IF(ISNUMBER(SEARCH('ankieta ESG'!$G$184,BH1116)),MAX($BG$3:BG1115)+1,0)</f>
        <v>1113</v>
      </c>
      <c r="BH1116" s="134" t="s">
        <v>5116</v>
      </c>
      <c r="BI1116" s="98">
        <v>0</v>
      </c>
      <c r="BJ1116" s="99" t="str">
        <f>IFERROR(VLOOKUP(ROWS($BH$4:BH1116),$BG$4:$BH$2337,2,0),"")</f>
        <v>Miastków Kościelny (pow. garwoliński, woj. mazowieckie)</v>
      </c>
      <c r="BK1116" s="98">
        <v>0</v>
      </c>
      <c r="BL1116" s="98">
        <f>IF(ISNUMBER(SEARCH('ankieta ESG'!$G$185,BM1116)),MAX($BL$3:BL1115)+1,0)</f>
        <v>1113</v>
      </c>
      <c r="BM1116" s="134" t="s">
        <v>5116</v>
      </c>
      <c r="BN1116" s="98">
        <v>0</v>
      </c>
      <c r="BO1116" s="99" t="str">
        <f>IFERROR(VLOOKUP(ROWS($BM$4:BM1116),$BL$4:$BM$2337,2,0),"")</f>
        <v>Miastków Kościelny (pow. garwoliński, woj. mazowieckie)</v>
      </c>
      <c r="BP1116" s="98">
        <v>0</v>
      </c>
      <c r="BQ1116" s="98">
        <f>IF(ISNUMBER(SEARCH('ankieta ESG'!$G$186,BR1116)),MAX($BQ$3:BQ1115)+1,0)</f>
        <v>1113</v>
      </c>
      <c r="BR1116" s="134" t="s">
        <v>5116</v>
      </c>
      <c r="BS1116" s="98">
        <v>0</v>
      </c>
      <c r="BT1116" s="99" t="str">
        <f>IFERROR(VLOOKUP(ROWS($BR$4:BR1116),$BQ$4:$BR$2337,2,0),"")</f>
        <v>Miastków Kościelny (pow. garwoliński, woj. mazowieckie)</v>
      </c>
      <c r="BU1116" s="98">
        <v>0</v>
      </c>
      <c r="BV1116" s="98">
        <f>IF(ISNUMBER(SEARCH('ankieta ESG'!$G$187,BW1116)),MAX($BV$3:BV1115)+1,0)</f>
        <v>1113</v>
      </c>
      <c r="BW1116" s="134" t="s">
        <v>5116</v>
      </c>
      <c r="BX1116" s="98">
        <v>0</v>
      </c>
      <c r="BY1116" s="99" t="str">
        <f>IFERROR(VLOOKUP(ROWS($BW$4:BW1116),$BV$4:$BW$2337,2,0),"")</f>
        <v>Miastków Kościelny (pow. garwoliński, woj. mazowieckie)</v>
      </c>
      <c r="BZ1116" s="98">
        <v>0</v>
      </c>
      <c r="CA1116" s="98">
        <f>IF(ISNUMBER(SEARCH('ankieta ESG'!$G$188,CB1116)),MAX($CA$3:CA1115)+1,0)</f>
        <v>1113</v>
      </c>
      <c r="CB1116" s="134" t="s">
        <v>5116</v>
      </c>
      <c r="CC1116" s="98">
        <v>0</v>
      </c>
      <c r="CD1116" s="99" t="str">
        <f>IFERROR(VLOOKUP(ROWS($CB$4:CB1116),$CA$4:$CB$2337,2,0),"")</f>
        <v>Miastków Kościelny (pow. garwoliński, woj. mazowieckie)</v>
      </c>
      <c r="CE1116" s="98">
        <v>0</v>
      </c>
      <c r="CF1116" s="98">
        <f>IF(ISNUMBER(SEARCH('ankieta ESG'!$G$189,CG1116)),MAX($CF$3:CF1115)+1,0)</f>
        <v>1113</v>
      </c>
      <c r="CG1116" s="134" t="s">
        <v>5116</v>
      </c>
      <c r="CH1116" s="98">
        <v>0</v>
      </c>
      <c r="CI1116" s="99" t="str">
        <f>IFERROR(VLOOKUP(ROWS($CG$4:CG1116),$CF$4:$CG$2337,2,0),"")</f>
        <v>Miastków Kościelny (pow. garwoliński, woj. mazowieckie)</v>
      </c>
      <c r="CJ1116" s="98">
        <v>0</v>
      </c>
    </row>
    <row r="1117" spans="2:88">
      <c r="B1117" s="98">
        <f>IF(ISNUMBER(SEARCH('ankieta ESG'!$E$11,C1117)),MAX(B$3:$B1116)+1,0)</f>
        <v>1114</v>
      </c>
      <c r="C1117" s="99" t="s">
        <v>1158</v>
      </c>
      <c r="D1117" s="98">
        <v>0</v>
      </c>
      <c r="E1117" s="99" t="str">
        <f>IFERROR(VLOOKUP(ROWS($C$4:C1117),$B$4:$C$1385,2,0),"")</f>
        <v>50.10.Z Transport morski i przybrzeżny pasażerski (PKD 2025)</v>
      </c>
      <c r="F1117" s="98">
        <v>0</v>
      </c>
      <c r="AM1117" s="98">
        <f>IF(ISNUMBER(SEARCH('ankieta ESG'!$G$180,AN1117)),MAX(AM$3:$AM1116)+1,0)</f>
        <v>1114</v>
      </c>
      <c r="AN1117" s="134" t="s">
        <v>5117</v>
      </c>
      <c r="AO1117" s="98">
        <v>0</v>
      </c>
      <c r="AP1117" s="99" t="str">
        <f>IFERROR(VLOOKUP(ROWS($AN$4:AN1117),$AM$4:$AN$2337,2,0),"")</f>
        <v>Miączyn (pow. zamojski, woj. lubelskie)</v>
      </c>
      <c r="AQ1117" s="98">
        <v>0</v>
      </c>
      <c r="AR1117" s="98">
        <f>IF(ISNUMBER(SEARCH('ankieta ESG'!$G$181,AS1117)),MAX($AR$3:AR1116)+1,0)</f>
        <v>1114</v>
      </c>
      <c r="AS1117" s="134" t="s">
        <v>5117</v>
      </c>
      <c r="AT1117" s="98">
        <v>0</v>
      </c>
      <c r="AU1117" s="99" t="str">
        <f>IFERROR(VLOOKUP(ROWS($AS$4:AS1117),$AR$4:$AS$2337,2,0),"")</f>
        <v>Miączyn (pow. zamojski, woj. lubelskie)</v>
      </c>
      <c r="AV1117" s="98">
        <v>0</v>
      </c>
      <c r="AW1117" s="98">
        <f>IF(ISNUMBER(SEARCH('ankieta ESG'!$G$182,AX1117)),MAX($AW$3:AW1116)+1,0)</f>
        <v>1114</v>
      </c>
      <c r="AX1117" s="134" t="s">
        <v>5117</v>
      </c>
      <c r="AY1117" s="98">
        <v>0</v>
      </c>
      <c r="AZ1117" s="99" t="str">
        <f>IFERROR(VLOOKUP(ROWS($AX$4:AX1117),$AW$4:$AX$2337,2,0),"")</f>
        <v>Miączyn (pow. zamojski, woj. lubelskie)</v>
      </c>
      <c r="BA1117" s="98">
        <v>0</v>
      </c>
      <c r="BB1117" s="98">
        <f>IF(ISNUMBER(SEARCH('ankieta ESG'!$G$183,BC1117)),MAX($BB$3:BB1116)+1,0)</f>
        <v>1114</v>
      </c>
      <c r="BC1117" s="134" t="s">
        <v>5117</v>
      </c>
      <c r="BD1117" s="98">
        <v>0</v>
      </c>
      <c r="BE1117" s="99" t="str">
        <f>IFERROR(VLOOKUP(ROWS($BC$4:BC1117),$BB$4:$BC$2337,2,0),"")</f>
        <v>Miączyn (pow. zamojski, woj. lubelskie)</v>
      </c>
      <c r="BF1117" s="98">
        <v>0</v>
      </c>
      <c r="BG1117" s="98">
        <f>IF(ISNUMBER(SEARCH('ankieta ESG'!$G$184,BH1117)),MAX($BG$3:BG1116)+1,0)</f>
        <v>1114</v>
      </c>
      <c r="BH1117" s="134" t="s">
        <v>5117</v>
      </c>
      <c r="BI1117" s="98">
        <v>0</v>
      </c>
      <c r="BJ1117" s="99" t="str">
        <f>IFERROR(VLOOKUP(ROWS($BH$4:BH1117),$BG$4:$BH$2337,2,0),"")</f>
        <v>Miączyn (pow. zamojski, woj. lubelskie)</v>
      </c>
      <c r="BK1117" s="98">
        <v>0</v>
      </c>
      <c r="BL1117" s="98">
        <f>IF(ISNUMBER(SEARCH('ankieta ESG'!$G$185,BM1117)),MAX($BL$3:BL1116)+1,0)</f>
        <v>1114</v>
      </c>
      <c r="BM1117" s="134" t="s">
        <v>5117</v>
      </c>
      <c r="BN1117" s="98">
        <v>0</v>
      </c>
      <c r="BO1117" s="99" t="str">
        <f>IFERROR(VLOOKUP(ROWS($BM$4:BM1117),$BL$4:$BM$2337,2,0),"")</f>
        <v>Miączyn (pow. zamojski, woj. lubelskie)</v>
      </c>
      <c r="BP1117" s="98">
        <v>0</v>
      </c>
      <c r="BQ1117" s="98">
        <f>IF(ISNUMBER(SEARCH('ankieta ESG'!$G$186,BR1117)),MAX($BQ$3:BQ1116)+1,0)</f>
        <v>1114</v>
      </c>
      <c r="BR1117" s="134" t="s">
        <v>5117</v>
      </c>
      <c r="BS1117" s="98">
        <v>0</v>
      </c>
      <c r="BT1117" s="99" t="str">
        <f>IFERROR(VLOOKUP(ROWS($BR$4:BR1117),$BQ$4:$BR$2337,2,0),"")</f>
        <v>Miączyn (pow. zamojski, woj. lubelskie)</v>
      </c>
      <c r="BU1117" s="98">
        <v>0</v>
      </c>
      <c r="BV1117" s="98">
        <f>IF(ISNUMBER(SEARCH('ankieta ESG'!$G$187,BW1117)),MAX($BV$3:BV1116)+1,0)</f>
        <v>1114</v>
      </c>
      <c r="BW1117" s="134" t="s">
        <v>5117</v>
      </c>
      <c r="BX1117" s="98">
        <v>0</v>
      </c>
      <c r="BY1117" s="99" t="str">
        <f>IFERROR(VLOOKUP(ROWS($BW$4:BW1117),$BV$4:$BW$2337,2,0),"")</f>
        <v>Miączyn (pow. zamojski, woj. lubelskie)</v>
      </c>
      <c r="BZ1117" s="98">
        <v>0</v>
      </c>
      <c r="CA1117" s="98">
        <f>IF(ISNUMBER(SEARCH('ankieta ESG'!$G$188,CB1117)),MAX($CA$3:CA1116)+1,0)</f>
        <v>1114</v>
      </c>
      <c r="CB1117" s="134" t="s">
        <v>5117</v>
      </c>
      <c r="CC1117" s="98">
        <v>0</v>
      </c>
      <c r="CD1117" s="99" t="str">
        <f>IFERROR(VLOOKUP(ROWS($CB$4:CB1117),$CA$4:$CB$2337,2,0),"")</f>
        <v>Miączyn (pow. zamojski, woj. lubelskie)</v>
      </c>
      <c r="CE1117" s="98">
        <v>0</v>
      </c>
      <c r="CF1117" s="98">
        <f>IF(ISNUMBER(SEARCH('ankieta ESG'!$G$189,CG1117)),MAX($CF$3:CF1116)+1,0)</f>
        <v>1114</v>
      </c>
      <c r="CG1117" s="134" t="s">
        <v>5117</v>
      </c>
      <c r="CH1117" s="98">
        <v>0</v>
      </c>
      <c r="CI1117" s="99" t="str">
        <f>IFERROR(VLOOKUP(ROWS($CG$4:CG1117),$CF$4:$CG$2337,2,0),"")</f>
        <v>Miączyn (pow. zamojski, woj. lubelskie)</v>
      </c>
      <c r="CJ1117" s="98">
        <v>0</v>
      </c>
    </row>
    <row r="1118" spans="2:88">
      <c r="B1118" s="98">
        <f>IF(ISNUMBER(SEARCH('ankieta ESG'!$E$11,C1118)),MAX(B$3:$B1117)+1,0)</f>
        <v>1115</v>
      </c>
      <c r="C1118" s="99" t="s">
        <v>1159</v>
      </c>
      <c r="D1118" s="98">
        <v>0</v>
      </c>
      <c r="E1118" s="99" t="str">
        <f>IFERROR(VLOOKUP(ROWS($C$4:C1118),$B$4:$C$1385,2,0),"")</f>
        <v>50.20.Z Transport morski i przybrzeżny towarów (PKD 2025)</v>
      </c>
      <c r="F1118" s="98">
        <v>0</v>
      </c>
      <c r="AM1118" s="98">
        <f>IF(ISNUMBER(SEARCH('ankieta ESG'!$G$180,AN1118)),MAX(AM$3:$AM1117)+1,0)</f>
        <v>1115</v>
      </c>
      <c r="AN1118" s="134" t="s">
        <v>5118</v>
      </c>
      <c r="AO1118" s="98">
        <v>0</v>
      </c>
      <c r="AP1118" s="99" t="str">
        <f>IFERROR(VLOOKUP(ROWS($AN$4:AN1118),$AM$4:$AN$2337,2,0),"")</f>
        <v>Michałowice (pow. krakowski, woj. małopolskie)</v>
      </c>
      <c r="AQ1118" s="98">
        <v>0</v>
      </c>
      <c r="AR1118" s="98">
        <f>IF(ISNUMBER(SEARCH('ankieta ESG'!$G$181,AS1118)),MAX($AR$3:AR1117)+1,0)</f>
        <v>1115</v>
      </c>
      <c r="AS1118" s="134" t="s">
        <v>5118</v>
      </c>
      <c r="AT1118" s="98">
        <v>0</v>
      </c>
      <c r="AU1118" s="99" t="str">
        <f>IFERROR(VLOOKUP(ROWS($AS$4:AS1118),$AR$4:$AS$2337,2,0),"")</f>
        <v>Michałowice (pow. krakowski, woj. małopolskie)</v>
      </c>
      <c r="AV1118" s="98">
        <v>0</v>
      </c>
      <c r="AW1118" s="98">
        <f>IF(ISNUMBER(SEARCH('ankieta ESG'!$G$182,AX1118)),MAX($AW$3:AW1117)+1,0)</f>
        <v>1115</v>
      </c>
      <c r="AX1118" s="134" t="s">
        <v>5118</v>
      </c>
      <c r="AY1118" s="98">
        <v>0</v>
      </c>
      <c r="AZ1118" s="99" t="str">
        <f>IFERROR(VLOOKUP(ROWS($AX$4:AX1118),$AW$4:$AX$2337,2,0),"")</f>
        <v>Michałowice (pow. krakowski, woj. małopolskie)</v>
      </c>
      <c r="BA1118" s="98">
        <v>0</v>
      </c>
      <c r="BB1118" s="98">
        <f>IF(ISNUMBER(SEARCH('ankieta ESG'!$G$183,BC1118)),MAX($BB$3:BB1117)+1,0)</f>
        <v>1115</v>
      </c>
      <c r="BC1118" s="134" t="s">
        <v>5118</v>
      </c>
      <c r="BD1118" s="98">
        <v>0</v>
      </c>
      <c r="BE1118" s="99" t="str">
        <f>IFERROR(VLOOKUP(ROWS($BC$4:BC1118),$BB$4:$BC$2337,2,0),"")</f>
        <v>Michałowice (pow. krakowski, woj. małopolskie)</v>
      </c>
      <c r="BF1118" s="98">
        <v>0</v>
      </c>
      <c r="BG1118" s="98">
        <f>IF(ISNUMBER(SEARCH('ankieta ESG'!$G$184,BH1118)),MAX($BG$3:BG1117)+1,0)</f>
        <v>1115</v>
      </c>
      <c r="BH1118" s="134" t="s">
        <v>5118</v>
      </c>
      <c r="BI1118" s="98">
        <v>0</v>
      </c>
      <c r="BJ1118" s="99" t="str">
        <f>IFERROR(VLOOKUP(ROWS($BH$4:BH1118),$BG$4:$BH$2337,2,0),"")</f>
        <v>Michałowice (pow. krakowski, woj. małopolskie)</v>
      </c>
      <c r="BK1118" s="98">
        <v>0</v>
      </c>
      <c r="BL1118" s="98">
        <f>IF(ISNUMBER(SEARCH('ankieta ESG'!$G$185,BM1118)),MAX($BL$3:BL1117)+1,0)</f>
        <v>1115</v>
      </c>
      <c r="BM1118" s="134" t="s">
        <v>5118</v>
      </c>
      <c r="BN1118" s="98">
        <v>0</v>
      </c>
      <c r="BO1118" s="99" t="str">
        <f>IFERROR(VLOOKUP(ROWS($BM$4:BM1118),$BL$4:$BM$2337,2,0),"")</f>
        <v>Michałowice (pow. krakowski, woj. małopolskie)</v>
      </c>
      <c r="BP1118" s="98">
        <v>0</v>
      </c>
      <c r="BQ1118" s="98">
        <f>IF(ISNUMBER(SEARCH('ankieta ESG'!$G$186,BR1118)),MAX($BQ$3:BQ1117)+1,0)</f>
        <v>1115</v>
      </c>
      <c r="BR1118" s="134" t="s">
        <v>5118</v>
      </c>
      <c r="BS1118" s="98">
        <v>0</v>
      </c>
      <c r="BT1118" s="99" t="str">
        <f>IFERROR(VLOOKUP(ROWS($BR$4:BR1118),$BQ$4:$BR$2337,2,0),"")</f>
        <v>Michałowice (pow. krakowski, woj. małopolskie)</v>
      </c>
      <c r="BU1118" s="98">
        <v>0</v>
      </c>
      <c r="BV1118" s="98">
        <f>IF(ISNUMBER(SEARCH('ankieta ESG'!$G$187,BW1118)),MAX($BV$3:BV1117)+1,0)</f>
        <v>1115</v>
      </c>
      <c r="BW1118" s="134" t="s">
        <v>5118</v>
      </c>
      <c r="BX1118" s="98">
        <v>0</v>
      </c>
      <c r="BY1118" s="99" t="str">
        <f>IFERROR(VLOOKUP(ROWS($BW$4:BW1118),$BV$4:$BW$2337,2,0),"")</f>
        <v>Michałowice (pow. krakowski, woj. małopolskie)</v>
      </c>
      <c r="BZ1118" s="98">
        <v>0</v>
      </c>
      <c r="CA1118" s="98">
        <f>IF(ISNUMBER(SEARCH('ankieta ESG'!$G$188,CB1118)),MAX($CA$3:CA1117)+1,0)</f>
        <v>1115</v>
      </c>
      <c r="CB1118" s="134" t="s">
        <v>5118</v>
      </c>
      <c r="CC1118" s="98">
        <v>0</v>
      </c>
      <c r="CD1118" s="99" t="str">
        <f>IFERROR(VLOOKUP(ROWS($CB$4:CB1118),$CA$4:$CB$2337,2,0),"")</f>
        <v>Michałowice (pow. krakowski, woj. małopolskie)</v>
      </c>
      <c r="CE1118" s="98">
        <v>0</v>
      </c>
      <c r="CF1118" s="98">
        <f>IF(ISNUMBER(SEARCH('ankieta ESG'!$G$189,CG1118)),MAX($CF$3:CF1117)+1,0)</f>
        <v>1115</v>
      </c>
      <c r="CG1118" s="134" t="s">
        <v>5118</v>
      </c>
      <c r="CH1118" s="98">
        <v>0</v>
      </c>
      <c r="CI1118" s="99" t="str">
        <f>IFERROR(VLOOKUP(ROWS($CG$4:CG1118),$CF$4:$CG$2337,2,0),"")</f>
        <v>Michałowice (pow. krakowski, woj. małopolskie)</v>
      </c>
      <c r="CJ1118" s="98">
        <v>0</v>
      </c>
    </row>
    <row r="1119" spans="2:88">
      <c r="B1119" s="98">
        <f>IF(ISNUMBER(SEARCH('ankieta ESG'!$E$11,C1119)),MAX(B$3:$B1118)+1,0)</f>
        <v>1116</v>
      </c>
      <c r="C1119" s="99" t="s">
        <v>1160</v>
      </c>
      <c r="D1119" s="98">
        <v>0</v>
      </c>
      <c r="E1119" s="99" t="str">
        <f>IFERROR(VLOOKUP(ROWS($C$4:C1119),$B$4:$C$1385,2,0),"")</f>
        <v>50.30.Z Transport wodny śródlądowy pasażerski (PKD 2025)</v>
      </c>
      <c r="F1119" s="98">
        <v>0</v>
      </c>
      <c r="AM1119" s="98">
        <f>IF(ISNUMBER(SEARCH('ankieta ESG'!$G$180,AN1119)),MAX(AM$3:$AM1118)+1,0)</f>
        <v>1116</v>
      </c>
      <c r="AN1119" s="134" t="s">
        <v>5119</v>
      </c>
      <c r="AO1119" s="98">
        <v>0</v>
      </c>
      <c r="AP1119" s="99" t="str">
        <f>IFERROR(VLOOKUP(ROWS($AN$4:AN1119),$AM$4:$AN$2337,2,0),"")</f>
        <v>Michałowice (pow. pruszkowski, woj. mazowieckie)</v>
      </c>
      <c r="AQ1119" s="98">
        <v>0</v>
      </c>
      <c r="AR1119" s="98">
        <f>IF(ISNUMBER(SEARCH('ankieta ESG'!$G$181,AS1119)),MAX($AR$3:AR1118)+1,0)</f>
        <v>1116</v>
      </c>
      <c r="AS1119" s="134" t="s">
        <v>5119</v>
      </c>
      <c r="AT1119" s="98">
        <v>0</v>
      </c>
      <c r="AU1119" s="99" t="str">
        <f>IFERROR(VLOOKUP(ROWS($AS$4:AS1119),$AR$4:$AS$2337,2,0),"")</f>
        <v>Michałowice (pow. pruszkowski, woj. mazowieckie)</v>
      </c>
      <c r="AV1119" s="98">
        <v>0</v>
      </c>
      <c r="AW1119" s="98">
        <f>IF(ISNUMBER(SEARCH('ankieta ESG'!$G$182,AX1119)),MAX($AW$3:AW1118)+1,0)</f>
        <v>1116</v>
      </c>
      <c r="AX1119" s="134" t="s">
        <v>5119</v>
      </c>
      <c r="AY1119" s="98">
        <v>0</v>
      </c>
      <c r="AZ1119" s="99" t="str">
        <f>IFERROR(VLOOKUP(ROWS($AX$4:AX1119),$AW$4:$AX$2337,2,0),"")</f>
        <v>Michałowice (pow. pruszkowski, woj. mazowieckie)</v>
      </c>
      <c r="BA1119" s="98">
        <v>0</v>
      </c>
      <c r="BB1119" s="98">
        <f>IF(ISNUMBER(SEARCH('ankieta ESG'!$G$183,BC1119)),MAX($BB$3:BB1118)+1,0)</f>
        <v>1116</v>
      </c>
      <c r="BC1119" s="134" t="s">
        <v>5119</v>
      </c>
      <c r="BD1119" s="98">
        <v>0</v>
      </c>
      <c r="BE1119" s="99" t="str">
        <f>IFERROR(VLOOKUP(ROWS($BC$4:BC1119),$BB$4:$BC$2337,2,0),"")</f>
        <v>Michałowice (pow. pruszkowski, woj. mazowieckie)</v>
      </c>
      <c r="BF1119" s="98">
        <v>0</v>
      </c>
      <c r="BG1119" s="98">
        <f>IF(ISNUMBER(SEARCH('ankieta ESG'!$G$184,BH1119)),MAX($BG$3:BG1118)+1,0)</f>
        <v>1116</v>
      </c>
      <c r="BH1119" s="134" t="s">
        <v>5119</v>
      </c>
      <c r="BI1119" s="98">
        <v>0</v>
      </c>
      <c r="BJ1119" s="99" t="str">
        <f>IFERROR(VLOOKUP(ROWS($BH$4:BH1119),$BG$4:$BH$2337,2,0),"")</f>
        <v>Michałowice (pow. pruszkowski, woj. mazowieckie)</v>
      </c>
      <c r="BK1119" s="98">
        <v>0</v>
      </c>
      <c r="BL1119" s="98">
        <f>IF(ISNUMBER(SEARCH('ankieta ESG'!$G$185,BM1119)),MAX($BL$3:BL1118)+1,0)</f>
        <v>1116</v>
      </c>
      <c r="BM1119" s="134" t="s">
        <v>5119</v>
      </c>
      <c r="BN1119" s="98">
        <v>0</v>
      </c>
      <c r="BO1119" s="99" t="str">
        <f>IFERROR(VLOOKUP(ROWS($BM$4:BM1119),$BL$4:$BM$2337,2,0),"")</f>
        <v>Michałowice (pow. pruszkowski, woj. mazowieckie)</v>
      </c>
      <c r="BP1119" s="98">
        <v>0</v>
      </c>
      <c r="BQ1119" s="98">
        <f>IF(ISNUMBER(SEARCH('ankieta ESG'!$G$186,BR1119)),MAX($BQ$3:BQ1118)+1,0)</f>
        <v>1116</v>
      </c>
      <c r="BR1119" s="134" t="s">
        <v>5119</v>
      </c>
      <c r="BS1119" s="98">
        <v>0</v>
      </c>
      <c r="BT1119" s="99" t="str">
        <f>IFERROR(VLOOKUP(ROWS($BR$4:BR1119),$BQ$4:$BR$2337,2,0),"")</f>
        <v>Michałowice (pow. pruszkowski, woj. mazowieckie)</v>
      </c>
      <c r="BU1119" s="98">
        <v>0</v>
      </c>
      <c r="BV1119" s="98">
        <f>IF(ISNUMBER(SEARCH('ankieta ESG'!$G$187,BW1119)),MAX($BV$3:BV1118)+1,0)</f>
        <v>1116</v>
      </c>
      <c r="BW1119" s="134" t="s">
        <v>5119</v>
      </c>
      <c r="BX1119" s="98">
        <v>0</v>
      </c>
      <c r="BY1119" s="99" t="str">
        <f>IFERROR(VLOOKUP(ROWS($BW$4:BW1119),$BV$4:$BW$2337,2,0),"")</f>
        <v>Michałowice (pow. pruszkowski, woj. mazowieckie)</v>
      </c>
      <c r="BZ1119" s="98">
        <v>0</v>
      </c>
      <c r="CA1119" s="98">
        <f>IF(ISNUMBER(SEARCH('ankieta ESG'!$G$188,CB1119)),MAX($CA$3:CA1118)+1,0)</f>
        <v>1116</v>
      </c>
      <c r="CB1119" s="134" t="s">
        <v>5119</v>
      </c>
      <c r="CC1119" s="98">
        <v>0</v>
      </c>
      <c r="CD1119" s="99" t="str">
        <f>IFERROR(VLOOKUP(ROWS($CB$4:CB1119),$CA$4:$CB$2337,2,0),"")</f>
        <v>Michałowice (pow. pruszkowski, woj. mazowieckie)</v>
      </c>
      <c r="CE1119" s="98">
        <v>0</v>
      </c>
      <c r="CF1119" s="98">
        <f>IF(ISNUMBER(SEARCH('ankieta ESG'!$G$189,CG1119)),MAX($CF$3:CF1118)+1,0)</f>
        <v>1116</v>
      </c>
      <c r="CG1119" s="134" t="s">
        <v>5119</v>
      </c>
      <c r="CH1119" s="98">
        <v>0</v>
      </c>
      <c r="CI1119" s="99" t="str">
        <f>IFERROR(VLOOKUP(ROWS($CG$4:CG1119),$CF$4:$CG$2337,2,0),"")</f>
        <v>Michałowice (pow. pruszkowski, woj. mazowieckie)</v>
      </c>
      <c r="CJ1119" s="98">
        <v>0</v>
      </c>
    </row>
    <row r="1120" spans="2:88">
      <c r="B1120" s="98">
        <f>IF(ISNUMBER(SEARCH('ankieta ESG'!$E$11,C1120)),MAX(B$3:$B1119)+1,0)</f>
        <v>1117</v>
      </c>
      <c r="C1120" s="99" t="s">
        <v>1161</v>
      </c>
      <c r="D1120" s="98">
        <v>0</v>
      </c>
      <c r="E1120" s="99" t="str">
        <f>IFERROR(VLOOKUP(ROWS($C$4:C1120),$B$4:$C$1385,2,0),"")</f>
        <v>50.40.Z Transport wodny śródlądowy towarów (PKD 2025)</v>
      </c>
      <c r="F1120" s="98">
        <v>0</v>
      </c>
      <c r="AM1120" s="98">
        <f>IF(ISNUMBER(SEARCH('ankieta ESG'!$G$180,AN1120)),MAX(AM$3:$AM1119)+1,0)</f>
        <v>1117</v>
      </c>
      <c r="AN1120" s="134" t="s">
        <v>5120</v>
      </c>
      <c r="AO1120" s="98">
        <v>0</v>
      </c>
      <c r="AP1120" s="99" t="str">
        <f>IFERROR(VLOOKUP(ROWS($AN$4:AN1120),$AM$4:$AN$2337,2,0),"")</f>
        <v>Michałowo (pow. białostocki, woj. podlaskie)</v>
      </c>
      <c r="AQ1120" s="98">
        <v>0</v>
      </c>
      <c r="AR1120" s="98">
        <f>IF(ISNUMBER(SEARCH('ankieta ESG'!$G$181,AS1120)),MAX($AR$3:AR1119)+1,0)</f>
        <v>1117</v>
      </c>
      <c r="AS1120" s="134" t="s">
        <v>5120</v>
      </c>
      <c r="AT1120" s="98">
        <v>0</v>
      </c>
      <c r="AU1120" s="99" t="str">
        <f>IFERROR(VLOOKUP(ROWS($AS$4:AS1120),$AR$4:$AS$2337,2,0),"")</f>
        <v>Michałowo (pow. białostocki, woj. podlaskie)</v>
      </c>
      <c r="AV1120" s="98">
        <v>0</v>
      </c>
      <c r="AW1120" s="98">
        <f>IF(ISNUMBER(SEARCH('ankieta ESG'!$G$182,AX1120)),MAX($AW$3:AW1119)+1,0)</f>
        <v>1117</v>
      </c>
      <c r="AX1120" s="134" t="s">
        <v>5120</v>
      </c>
      <c r="AY1120" s="98">
        <v>0</v>
      </c>
      <c r="AZ1120" s="99" t="str">
        <f>IFERROR(VLOOKUP(ROWS($AX$4:AX1120),$AW$4:$AX$2337,2,0),"")</f>
        <v>Michałowo (pow. białostocki, woj. podlaskie)</v>
      </c>
      <c r="BA1120" s="98">
        <v>0</v>
      </c>
      <c r="BB1120" s="98">
        <f>IF(ISNUMBER(SEARCH('ankieta ESG'!$G$183,BC1120)),MAX($BB$3:BB1119)+1,0)</f>
        <v>1117</v>
      </c>
      <c r="BC1120" s="134" t="s">
        <v>5120</v>
      </c>
      <c r="BD1120" s="98">
        <v>0</v>
      </c>
      <c r="BE1120" s="99" t="str">
        <f>IFERROR(VLOOKUP(ROWS($BC$4:BC1120),$BB$4:$BC$2337,2,0),"")</f>
        <v>Michałowo (pow. białostocki, woj. podlaskie)</v>
      </c>
      <c r="BF1120" s="98">
        <v>0</v>
      </c>
      <c r="BG1120" s="98">
        <f>IF(ISNUMBER(SEARCH('ankieta ESG'!$G$184,BH1120)),MAX($BG$3:BG1119)+1,0)</f>
        <v>1117</v>
      </c>
      <c r="BH1120" s="134" t="s">
        <v>5120</v>
      </c>
      <c r="BI1120" s="98">
        <v>0</v>
      </c>
      <c r="BJ1120" s="99" t="str">
        <f>IFERROR(VLOOKUP(ROWS($BH$4:BH1120),$BG$4:$BH$2337,2,0),"")</f>
        <v>Michałowo (pow. białostocki, woj. podlaskie)</v>
      </c>
      <c r="BK1120" s="98">
        <v>0</v>
      </c>
      <c r="BL1120" s="98">
        <f>IF(ISNUMBER(SEARCH('ankieta ESG'!$G$185,BM1120)),MAX($BL$3:BL1119)+1,0)</f>
        <v>1117</v>
      </c>
      <c r="BM1120" s="134" t="s">
        <v>5120</v>
      </c>
      <c r="BN1120" s="98">
        <v>0</v>
      </c>
      <c r="BO1120" s="99" t="str">
        <f>IFERROR(VLOOKUP(ROWS($BM$4:BM1120),$BL$4:$BM$2337,2,0),"")</f>
        <v>Michałowo (pow. białostocki, woj. podlaskie)</v>
      </c>
      <c r="BP1120" s="98">
        <v>0</v>
      </c>
      <c r="BQ1120" s="98">
        <f>IF(ISNUMBER(SEARCH('ankieta ESG'!$G$186,BR1120)),MAX($BQ$3:BQ1119)+1,0)</f>
        <v>1117</v>
      </c>
      <c r="BR1120" s="134" t="s">
        <v>5120</v>
      </c>
      <c r="BS1120" s="98">
        <v>0</v>
      </c>
      <c r="BT1120" s="99" t="str">
        <f>IFERROR(VLOOKUP(ROWS($BR$4:BR1120),$BQ$4:$BR$2337,2,0),"")</f>
        <v>Michałowo (pow. białostocki, woj. podlaskie)</v>
      </c>
      <c r="BU1120" s="98">
        <v>0</v>
      </c>
      <c r="BV1120" s="98">
        <f>IF(ISNUMBER(SEARCH('ankieta ESG'!$G$187,BW1120)),MAX($BV$3:BV1119)+1,0)</f>
        <v>1117</v>
      </c>
      <c r="BW1120" s="134" t="s">
        <v>5120</v>
      </c>
      <c r="BX1120" s="98">
        <v>0</v>
      </c>
      <c r="BY1120" s="99" t="str">
        <f>IFERROR(VLOOKUP(ROWS($BW$4:BW1120),$BV$4:$BW$2337,2,0),"")</f>
        <v>Michałowo (pow. białostocki, woj. podlaskie)</v>
      </c>
      <c r="BZ1120" s="98">
        <v>0</v>
      </c>
      <c r="CA1120" s="98">
        <f>IF(ISNUMBER(SEARCH('ankieta ESG'!$G$188,CB1120)),MAX($CA$3:CA1119)+1,0)</f>
        <v>1117</v>
      </c>
      <c r="CB1120" s="134" t="s">
        <v>5120</v>
      </c>
      <c r="CC1120" s="98">
        <v>0</v>
      </c>
      <c r="CD1120" s="99" t="str">
        <f>IFERROR(VLOOKUP(ROWS($CB$4:CB1120),$CA$4:$CB$2337,2,0),"")</f>
        <v>Michałowo (pow. białostocki, woj. podlaskie)</v>
      </c>
      <c r="CE1120" s="98">
        <v>0</v>
      </c>
      <c r="CF1120" s="98">
        <f>IF(ISNUMBER(SEARCH('ankieta ESG'!$G$189,CG1120)),MAX($CF$3:CF1119)+1,0)</f>
        <v>1117</v>
      </c>
      <c r="CG1120" s="134" t="s">
        <v>5120</v>
      </c>
      <c r="CH1120" s="98">
        <v>0</v>
      </c>
      <c r="CI1120" s="99" t="str">
        <f>IFERROR(VLOOKUP(ROWS($CG$4:CG1120),$CF$4:$CG$2337,2,0),"")</f>
        <v>Michałowo (pow. białostocki, woj. podlaskie)</v>
      </c>
      <c r="CJ1120" s="98">
        <v>0</v>
      </c>
    </row>
    <row r="1121" spans="2:88">
      <c r="B1121" s="98">
        <f>IF(ISNUMBER(SEARCH('ankieta ESG'!$E$11,C1121)),MAX(B$3:$B1120)+1,0)</f>
        <v>1118</v>
      </c>
      <c r="C1121" s="99" t="s">
        <v>1162</v>
      </c>
      <c r="D1121" s="98">
        <v>0</v>
      </c>
      <c r="E1121" s="99" t="str">
        <f>IFERROR(VLOOKUP(ROWS($C$4:C1121),$B$4:$C$1385,2,0),"")</f>
        <v>51.10.Z Transport lotniczy pasażerski (PKD 2025)</v>
      </c>
      <c r="F1121" s="98">
        <v>0</v>
      </c>
      <c r="AM1121" s="98">
        <f>IF(ISNUMBER(SEARCH('ankieta ESG'!$G$180,AN1121)),MAX(AM$3:$AM1120)+1,0)</f>
        <v>1118</v>
      </c>
      <c r="AN1121" s="134" t="s">
        <v>5121</v>
      </c>
      <c r="AO1121" s="98">
        <v>0</v>
      </c>
      <c r="AP1121" s="99" t="str">
        <f>IFERROR(VLOOKUP(ROWS($AN$4:AN1121),$AM$4:$AN$2337,2,0),"")</f>
        <v>Michałów (pow. pińczowski, woj. świętokrzyskie)</v>
      </c>
      <c r="AQ1121" s="98">
        <v>0</v>
      </c>
      <c r="AR1121" s="98">
        <f>IF(ISNUMBER(SEARCH('ankieta ESG'!$G$181,AS1121)),MAX($AR$3:AR1120)+1,0)</f>
        <v>1118</v>
      </c>
      <c r="AS1121" s="134" t="s">
        <v>5121</v>
      </c>
      <c r="AT1121" s="98">
        <v>0</v>
      </c>
      <c r="AU1121" s="99" t="str">
        <f>IFERROR(VLOOKUP(ROWS($AS$4:AS1121),$AR$4:$AS$2337,2,0),"")</f>
        <v>Michałów (pow. pińczowski, woj. świętokrzyskie)</v>
      </c>
      <c r="AV1121" s="98">
        <v>0</v>
      </c>
      <c r="AW1121" s="98">
        <f>IF(ISNUMBER(SEARCH('ankieta ESG'!$G$182,AX1121)),MAX($AW$3:AW1120)+1,0)</f>
        <v>1118</v>
      </c>
      <c r="AX1121" s="134" t="s">
        <v>5121</v>
      </c>
      <c r="AY1121" s="98">
        <v>0</v>
      </c>
      <c r="AZ1121" s="99" t="str">
        <f>IFERROR(VLOOKUP(ROWS($AX$4:AX1121),$AW$4:$AX$2337,2,0),"")</f>
        <v>Michałów (pow. pińczowski, woj. świętokrzyskie)</v>
      </c>
      <c r="BA1121" s="98">
        <v>0</v>
      </c>
      <c r="BB1121" s="98">
        <f>IF(ISNUMBER(SEARCH('ankieta ESG'!$G$183,BC1121)),MAX($BB$3:BB1120)+1,0)</f>
        <v>1118</v>
      </c>
      <c r="BC1121" s="134" t="s">
        <v>5121</v>
      </c>
      <c r="BD1121" s="98">
        <v>0</v>
      </c>
      <c r="BE1121" s="99" t="str">
        <f>IFERROR(VLOOKUP(ROWS($BC$4:BC1121),$BB$4:$BC$2337,2,0),"")</f>
        <v>Michałów (pow. pińczowski, woj. świętokrzyskie)</v>
      </c>
      <c r="BF1121" s="98">
        <v>0</v>
      </c>
      <c r="BG1121" s="98">
        <f>IF(ISNUMBER(SEARCH('ankieta ESG'!$G$184,BH1121)),MAX($BG$3:BG1120)+1,0)</f>
        <v>1118</v>
      </c>
      <c r="BH1121" s="134" t="s">
        <v>5121</v>
      </c>
      <c r="BI1121" s="98">
        <v>0</v>
      </c>
      <c r="BJ1121" s="99" t="str">
        <f>IFERROR(VLOOKUP(ROWS($BH$4:BH1121),$BG$4:$BH$2337,2,0),"")</f>
        <v>Michałów (pow. pińczowski, woj. świętokrzyskie)</v>
      </c>
      <c r="BK1121" s="98">
        <v>0</v>
      </c>
      <c r="BL1121" s="98">
        <f>IF(ISNUMBER(SEARCH('ankieta ESG'!$G$185,BM1121)),MAX($BL$3:BL1120)+1,0)</f>
        <v>1118</v>
      </c>
      <c r="BM1121" s="134" t="s">
        <v>5121</v>
      </c>
      <c r="BN1121" s="98">
        <v>0</v>
      </c>
      <c r="BO1121" s="99" t="str">
        <f>IFERROR(VLOOKUP(ROWS($BM$4:BM1121),$BL$4:$BM$2337,2,0),"")</f>
        <v>Michałów (pow. pińczowski, woj. świętokrzyskie)</v>
      </c>
      <c r="BP1121" s="98">
        <v>0</v>
      </c>
      <c r="BQ1121" s="98">
        <f>IF(ISNUMBER(SEARCH('ankieta ESG'!$G$186,BR1121)),MAX($BQ$3:BQ1120)+1,0)</f>
        <v>1118</v>
      </c>
      <c r="BR1121" s="134" t="s">
        <v>5121</v>
      </c>
      <c r="BS1121" s="98">
        <v>0</v>
      </c>
      <c r="BT1121" s="99" t="str">
        <f>IFERROR(VLOOKUP(ROWS($BR$4:BR1121),$BQ$4:$BR$2337,2,0),"")</f>
        <v>Michałów (pow. pińczowski, woj. świętokrzyskie)</v>
      </c>
      <c r="BU1121" s="98">
        <v>0</v>
      </c>
      <c r="BV1121" s="98">
        <f>IF(ISNUMBER(SEARCH('ankieta ESG'!$G$187,BW1121)),MAX($BV$3:BV1120)+1,0)</f>
        <v>1118</v>
      </c>
      <c r="BW1121" s="134" t="s">
        <v>5121</v>
      </c>
      <c r="BX1121" s="98">
        <v>0</v>
      </c>
      <c r="BY1121" s="99" t="str">
        <f>IFERROR(VLOOKUP(ROWS($BW$4:BW1121),$BV$4:$BW$2337,2,0),"")</f>
        <v>Michałów (pow. pińczowski, woj. świętokrzyskie)</v>
      </c>
      <c r="BZ1121" s="98">
        <v>0</v>
      </c>
      <c r="CA1121" s="98">
        <f>IF(ISNUMBER(SEARCH('ankieta ESG'!$G$188,CB1121)),MAX($CA$3:CA1120)+1,0)</f>
        <v>1118</v>
      </c>
      <c r="CB1121" s="134" t="s">
        <v>5121</v>
      </c>
      <c r="CC1121" s="98">
        <v>0</v>
      </c>
      <c r="CD1121" s="99" t="str">
        <f>IFERROR(VLOOKUP(ROWS($CB$4:CB1121),$CA$4:$CB$2337,2,0),"")</f>
        <v>Michałów (pow. pińczowski, woj. świętokrzyskie)</v>
      </c>
      <c r="CE1121" s="98">
        <v>0</v>
      </c>
      <c r="CF1121" s="98">
        <f>IF(ISNUMBER(SEARCH('ankieta ESG'!$G$189,CG1121)),MAX($CF$3:CF1120)+1,0)</f>
        <v>1118</v>
      </c>
      <c r="CG1121" s="134" t="s">
        <v>5121</v>
      </c>
      <c r="CH1121" s="98">
        <v>0</v>
      </c>
      <c r="CI1121" s="99" t="str">
        <f>IFERROR(VLOOKUP(ROWS($CG$4:CG1121),$CF$4:$CG$2337,2,0),"")</f>
        <v>Michałów (pow. pińczowski, woj. świętokrzyskie)</v>
      </c>
      <c r="CJ1121" s="98">
        <v>0</v>
      </c>
    </row>
    <row r="1122" spans="2:88">
      <c r="B1122" s="98">
        <f>IF(ISNUMBER(SEARCH('ankieta ESG'!$E$11,C1122)),MAX(B$3:$B1121)+1,0)</f>
        <v>1119</v>
      </c>
      <c r="C1122" s="99" t="s">
        <v>1163</v>
      </c>
      <c r="D1122" s="98">
        <v>0</v>
      </c>
      <c r="E1122" s="99" t="str">
        <f>IFERROR(VLOOKUP(ROWS($C$4:C1122),$B$4:$C$1385,2,0),"")</f>
        <v>51.21.Z Transport lotniczy towarów (PKD 2025)</v>
      </c>
      <c r="F1122" s="98">
        <v>0</v>
      </c>
      <c r="AM1122" s="98">
        <f>IF(ISNUMBER(SEARCH('ankieta ESG'!$G$180,AN1122)),MAX(AM$3:$AM1121)+1,0)</f>
        <v>1119</v>
      </c>
      <c r="AN1122" s="134" t="s">
        <v>5122</v>
      </c>
      <c r="AO1122" s="98">
        <v>0</v>
      </c>
      <c r="AP1122" s="99" t="str">
        <f>IFERROR(VLOOKUP(ROWS($AN$4:AN1122),$AM$4:$AN$2337,2,0),"")</f>
        <v>Michów (pow. lubartowski, woj. lubelskie)</v>
      </c>
      <c r="AQ1122" s="98">
        <v>0</v>
      </c>
      <c r="AR1122" s="98">
        <f>IF(ISNUMBER(SEARCH('ankieta ESG'!$G$181,AS1122)),MAX($AR$3:AR1121)+1,0)</f>
        <v>1119</v>
      </c>
      <c r="AS1122" s="134" t="s">
        <v>5122</v>
      </c>
      <c r="AT1122" s="98">
        <v>0</v>
      </c>
      <c r="AU1122" s="99" t="str">
        <f>IFERROR(VLOOKUP(ROWS($AS$4:AS1122),$AR$4:$AS$2337,2,0),"")</f>
        <v>Michów (pow. lubartowski, woj. lubelskie)</v>
      </c>
      <c r="AV1122" s="98">
        <v>0</v>
      </c>
      <c r="AW1122" s="98">
        <f>IF(ISNUMBER(SEARCH('ankieta ESG'!$G$182,AX1122)),MAX($AW$3:AW1121)+1,0)</f>
        <v>1119</v>
      </c>
      <c r="AX1122" s="134" t="s">
        <v>5122</v>
      </c>
      <c r="AY1122" s="98">
        <v>0</v>
      </c>
      <c r="AZ1122" s="99" t="str">
        <f>IFERROR(VLOOKUP(ROWS($AX$4:AX1122),$AW$4:$AX$2337,2,0),"")</f>
        <v>Michów (pow. lubartowski, woj. lubelskie)</v>
      </c>
      <c r="BA1122" s="98">
        <v>0</v>
      </c>
      <c r="BB1122" s="98">
        <f>IF(ISNUMBER(SEARCH('ankieta ESG'!$G$183,BC1122)),MAX($BB$3:BB1121)+1,0)</f>
        <v>1119</v>
      </c>
      <c r="BC1122" s="134" t="s">
        <v>5122</v>
      </c>
      <c r="BD1122" s="98">
        <v>0</v>
      </c>
      <c r="BE1122" s="99" t="str">
        <f>IFERROR(VLOOKUP(ROWS($BC$4:BC1122),$BB$4:$BC$2337,2,0),"")</f>
        <v>Michów (pow. lubartowski, woj. lubelskie)</v>
      </c>
      <c r="BF1122" s="98">
        <v>0</v>
      </c>
      <c r="BG1122" s="98">
        <f>IF(ISNUMBER(SEARCH('ankieta ESG'!$G$184,BH1122)),MAX($BG$3:BG1121)+1,0)</f>
        <v>1119</v>
      </c>
      <c r="BH1122" s="134" t="s">
        <v>5122</v>
      </c>
      <c r="BI1122" s="98">
        <v>0</v>
      </c>
      <c r="BJ1122" s="99" t="str">
        <f>IFERROR(VLOOKUP(ROWS($BH$4:BH1122),$BG$4:$BH$2337,2,0),"")</f>
        <v>Michów (pow. lubartowski, woj. lubelskie)</v>
      </c>
      <c r="BK1122" s="98">
        <v>0</v>
      </c>
      <c r="BL1122" s="98">
        <f>IF(ISNUMBER(SEARCH('ankieta ESG'!$G$185,BM1122)),MAX($BL$3:BL1121)+1,0)</f>
        <v>1119</v>
      </c>
      <c r="BM1122" s="134" t="s">
        <v>5122</v>
      </c>
      <c r="BN1122" s="98">
        <v>0</v>
      </c>
      <c r="BO1122" s="99" t="str">
        <f>IFERROR(VLOOKUP(ROWS($BM$4:BM1122),$BL$4:$BM$2337,2,0),"")</f>
        <v>Michów (pow. lubartowski, woj. lubelskie)</v>
      </c>
      <c r="BP1122" s="98">
        <v>0</v>
      </c>
      <c r="BQ1122" s="98">
        <f>IF(ISNUMBER(SEARCH('ankieta ESG'!$G$186,BR1122)),MAX($BQ$3:BQ1121)+1,0)</f>
        <v>1119</v>
      </c>
      <c r="BR1122" s="134" t="s">
        <v>5122</v>
      </c>
      <c r="BS1122" s="98">
        <v>0</v>
      </c>
      <c r="BT1122" s="99" t="str">
        <f>IFERROR(VLOOKUP(ROWS($BR$4:BR1122),$BQ$4:$BR$2337,2,0),"")</f>
        <v>Michów (pow. lubartowski, woj. lubelskie)</v>
      </c>
      <c r="BU1122" s="98">
        <v>0</v>
      </c>
      <c r="BV1122" s="98">
        <f>IF(ISNUMBER(SEARCH('ankieta ESG'!$G$187,BW1122)),MAX($BV$3:BV1121)+1,0)</f>
        <v>1119</v>
      </c>
      <c r="BW1122" s="134" t="s">
        <v>5122</v>
      </c>
      <c r="BX1122" s="98">
        <v>0</v>
      </c>
      <c r="BY1122" s="99" t="str">
        <f>IFERROR(VLOOKUP(ROWS($BW$4:BW1122),$BV$4:$BW$2337,2,0),"")</f>
        <v>Michów (pow. lubartowski, woj. lubelskie)</v>
      </c>
      <c r="BZ1122" s="98">
        <v>0</v>
      </c>
      <c r="CA1122" s="98">
        <f>IF(ISNUMBER(SEARCH('ankieta ESG'!$G$188,CB1122)),MAX($CA$3:CA1121)+1,0)</f>
        <v>1119</v>
      </c>
      <c r="CB1122" s="134" t="s">
        <v>5122</v>
      </c>
      <c r="CC1122" s="98">
        <v>0</v>
      </c>
      <c r="CD1122" s="99" t="str">
        <f>IFERROR(VLOOKUP(ROWS($CB$4:CB1122),$CA$4:$CB$2337,2,0),"")</f>
        <v>Michów (pow. lubartowski, woj. lubelskie)</v>
      </c>
      <c r="CE1122" s="98">
        <v>0</v>
      </c>
      <c r="CF1122" s="98">
        <f>IF(ISNUMBER(SEARCH('ankieta ESG'!$G$189,CG1122)),MAX($CF$3:CF1121)+1,0)</f>
        <v>1119</v>
      </c>
      <c r="CG1122" s="134" t="s">
        <v>5122</v>
      </c>
      <c r="CH1122" s="98">
        <v>0</v>
      </c>
      <c r="CI1122" s="99" t="str">
        <f>IFERROR(VLOOKUP(ROWS($CG$4:CG1122),$CF$4:$CG$2337,2,0),"")</f>
        <v>Michów (pow. lubartowski, woj. lubelskie)</v>
      </c>
      <c r="CJ1122" s="98">
        <v>0</v>
      </c>
    </row>
    <row r="1123" spans="2:88">
      <c r="B1123" s="98">
        <f>IF(ISNUMBER(SEARCH('ankieta ESG'!$E$11,C1123)),MAX(B$3:$B1122)+1,0)</f>
        <v>1120</v>
      </c>
      <c r="C1123" s="99" t="s">
        <v>1164</v>
      </c>
      <c r="D1123" s="98">
        <v>0</v>
      </c>
      <c r="E1123" s="99" t="str">
        <f>IFERROR(VLOOKUP(ROWS($C$4:C1123),$B$4:$C$1385,2,0),"")</f>
        <v>51.22.Z Transport kosmiczny (PKD 2025)</v>
      </c>
      <c r="F1123" s="98">
        <v>0</v>
      </c>
      <c r="AM1123" s="98">
        <f>IF(ISNUMBER(SEARCH('ankieta ESG'!$G$180,AN1123)),MAX(AM$3:$AM1122)+1,0)</f>
        <v>1120</v>
      </c>
      <c r="AN1123" s="134" t="s">
        <v>5123</v>
      </c>
      <c r="AO1123" s="98">
        <v>0</v>
      </c>
      <c r="AP1123" s="99" t="str">
        <f>IFERROR(VLOOKUP(ROWS($AN$4:AN1123),$AM$4:$AN$2337,2,0),"")</f>
        <v>Miechów (pow. miechowski, woj. małopolskie)</v>
      </c>
      <c r="AQ1123" s="98">
        <v>0</v>
      </c>
      <c r="AR1123" s="98">
        <f>IF(ISNUMBER(SEARCH('ankieta ESG'!$G$181,AS1123)),MAX($AR$3:AR1122)+1,0)</f>
        <v>1120</v>
      </c>
      <c r="AS1123" s="134" t="s">
        <v>5123</v>
      </c>
      <c r="AT1123" s="98">
        <v>0</v>
      </c>
      <c r="AU1123" s="99" t="str">
        <f>IFERROR(VLOOKUP(ROWS($AS$4:AS1123),$AR$4:$AS$2337,2,0),"")</f>
        <v>Miechów (pow. miechowski, woj. małopolskie)</v>
      </c>
      <c r="AV1123" s="98">
        <v>0</v>
      </c>
      <c r="AW1123" s="98">
        <f>IF(ISNUMBER(SEARCH('ankieta ESG'!$G$182,AX1123)),MAX($AW$3:AW1122)+1,0)</f>
        <v>1120</v>
      </c>
      <c r="AX1123" s="134" t="s">
        <v>5123</v>
      </c>
      <c r="AY1123" s="98">
        <v>0</v>
      </c>
      <c r="AZ1123" s="99" t="str">
        <f>IFERROR(VLOOKUP(ROWS($AX$4:AX1123),$AW$4:$AX$2337,2,0),"")</f>
        <v>Miechów (pow. miechowski, woj. małopolskie)</v>
      </c>
      <c r="BA1123" s="98">
        <v>0</v>
      </c>
      <c r="BB1123" s="98">
        <f>IF(ISNUMBER(SEARCH('ankieta ESG'!$G$183,BC1123)),MAX($BB$3:BB1122)+1,0)</f>
        <v>1120</v>
      </c>
      <c r="BC1123" s="134" t="s">
        <v>5123</v>
      </c>
      <c r="BD1123" s="98">
        <v>0</v>
      </c>
      <c r="BE1123" s="99" t="str">
        <f>IFERROR(VLOOKUP(ROWS($BC$4:BC1123),$BB$4:$BC$2337,2,0),"")</f>
        <v>Miechów (pow. miechowski, woj. małopolskie)</v>
      </c>
      <c r="BF1123" s="98">
        <v>0</v>
      </c>
      <c r="BG1123" s="98">
        <f>IF(ISNUMBER(SEARCH('ankieta ESG'!$G$184,BH1123)),MAX($BG$3:BG1122)+1,0)</f>
        <v>1120</v>
      </c>
      <c r="BH1123" s="134" t="s">
        <v>5123</v>
      </c>
      <c r="BI1123" s="98">
        <v>0</v>
      </c>
      <c r="BJ1123" s="99" t="str">
        <f>IFERROR(VLOOKUP(ROWS($BH$4:BH1123),$BG$4:$BH$2337,2,0),"")</f>
        <v>Miechów (pow. miechowski, woj. małopolskie)</v>
      </c>
      <c r="BK1123" s="98">
        <v>0</v>
      </c>
      <c r="BL1123" s="98">
        <f>IF(ISNUMBER(SEARCH('ankieta ESG'!$G$185,BM1123)),MAX($BL$3:BL1122)+1,0)</f>
        <v>1120</v>
      </c>
      <c r="BM1123" s="134" t="s">
        <v>5123</v>
      </c>
      <c r="BN1123" s="98">
        <v>0</v>
      </c>
      <c r="BO1123" s="99" t="str">
        <f>IFERROR(VLOOKUP(ROWS($BM$4:BM1123),$BL$4:$BM$2337,2,0),"")</f>
        <v>Miechów (pow. miechowski, woj. małopolskie)</v>
      </c>
      <c r="BP1123" s="98">
        <v>0</v>
      </c>
      <c r="BQ1123" s="98">
        <f>IF(ISNUMBER(SEARCH('ankieta ESG'!$G$186,BR1123)),MAX($BQ$3:BQ1122)+1,0)</f>
        <v>1120</v>
      </c>
      <c r="BR1123" s="134" t="s">
        <v>5123</v>
      </c>
      <c r="BS1123" s="98">
        <v>0</v>
      </c>
      <c r="BT1123" s="99" t="str">
        <f>IFERROR(VLOOKUP(ROWS($BR$4:BR1123),$BQ$4:$BR$2337,2,0),"")</f>
        <v>Miechów (pow. miechowski, woj. małopolskie)</v>
      </c>
      <c r="BU1123" s="98">
        <v>0</v>
      </c>
      <c r="BV1123" s="98">
        <f>IF(ISNUMBER(SEARCH('ankieta ESG'!$G$187,BW1123)),MAX($BV$3:BV1122)+1,0)</f>
        <v>1120</v>
      </c>
      <c r="BW1123" s="134" t="s">
        <v>5123</v>
      </c>
      <c r="BX1123" s="98">
        <v>0</v>
      </c>
      <c r="BY1123" s="99" t="str">
        <f>IFERROR(VLOOKUP(ROWS($BW$4:BW1123),$BV$4:$BW$2337,2,0),"")</f>
        <v>Miechów (pow. miechowski, woj. małopolskie)</v>
      </c>
      <c r="BZ1123" s="98">
        <v>0</v>
      </c>
      <c r="CA1123" s="98">
        <f>IF(ISNUMBER(SEARCH('ankieta ESG'!$G$188,CB1123)),MAX($CA$3:CA1122)+1,0)</f>
        <v>1120</v>
      </c>
      <c r="CB1123" s="134" t="s">
        <v>5123</v>
      </c>
      <c r="CC1123" s="98">
        <v>0</v>
      </c>
      <c r="CD1123" s="99" t="str">
        <f>IFERROR(VLOOKUP(ROWS($CB$4:CB1123),$CA$4:$CB$2337,2,0),"")</f>
        <v>Miechów (pow. miechowski, woj. małopolskie)</v>
      </c>
      <c r="CE1123" s="98">
        <v>0</v>
      </c>
      <c r="CF1123" s="98">
        <f>IF(ISNUMBER(SEARCH('ankieta ESG'!$G$189,CG1123)),MAX($CF$3:CF1122)+1,0)</f>
        <v>1120</v>
      </c>
      <c r="CG1123" s="134" t="s">
        <v>5123</v>
      </c>
      <c r="CH1123" s="98">
        <v>0</v>
      </c>
      <c r="CI1123" s="99" t="str">
        <f>IFERROR(VLOOKUP(ROWS($CG$4:CG1123),$CF$4:$CG$2337,2,0),"")</f>
        <v>Miechów (pow. miechowski, woj. małopolskie)</v>
      </c>
      <c r="CJ1123" s="98">
        <v>0</v>
      </c>
    </row>
    <row r="1124" spans="2:88">
      <c r="B1124" s="98">
        <f>IF(ISNUMBER(SEARCH('ankieta ESG'!$E$11,C1124)),MAX(B$3:$B1123)+1,0)</f>
        <v>1121</v>
      </c>
      <c r="C1124" s="99" t="s">
        <v>1165</v>
      </c>
      <c r="D1124" s="98">
        <v>0</v>
      </c>
      <c r="E1124" s="99" t="str">
        <f>IFERROR(VLOOKUP(ROWS($C$4:C1124),$B$4:$C$1385,2,0),"")</f>
        <v>52.10.A Magazynowanie i przechowywanie zbóż i nasion oleistych (PKD 2025)</v>
      </c>
      <c r="F1124" s="98">
        <v>0</v>
      </c>
      <c r="AM1124" s="98">
        <f>IF(ISNUMBER(SEARCH('ankieta ESG'!$G$180,AN1124)),MAX(AM$3:$AM1123)+1,0)</f>
        <v>1121</v>
      </c>
      <c r="AN1124" s="134" t="s">
        <v>5124</v>
      </c>
      <c r="AO1124" s="98">
        <v>0</v>
      </c>
      <c r="AP1124" s="99" t="str">
        <f>IFERROR(VLOOKUP(ROWS($AN$4:AN1124),$AM$4:$AN$2337,2,0),"")</f>
        <v>Miedziana Góra (pow. kielecki, woj. świętokrzyskie)</v>
      </c>
      <c r="AQ1124" s="98">
        <v>0</v>
      </c>
      <c r="AR1124" s="98">
        <f>IF(ISNUMBER(SEARCH('ankieta ESG'!$G$181,AS1124)),MAX($AR$3:AR1123)+1,0)</f>
        <v>1121</v>
      </c>
      <c r="AS1124" s="134" t="s">
        <v>5124</v>
      </c>
      <c r="AT1124" s="98">
        <v>0</v>
      </c>
      <c r="AU1124" s="99" t="str">
        <f>IFERROR(VLOOKUP(ROWS($AS$4:AS1124),$AR$4:$AS$2337,2,0),"")</f>
        <v>Miedziana Góra (pow. kielecki, woj. świętokrzyskie)</v>
      </c>
      <c r="AV1124" s="98">
        <v>0</v>
      </c>
      <c r="AW1124" s="98">
        <f>IF(ISNUMBER(SEARCH('ankieta ESG'!$G$182,AX1124)),MAX($AW$3:AW1123)+1,0)</f>
        <v>1121</v>
      </c>
      <c r="AX1124" s="134" t="s">
        <v>5124</v>
      </c>
      <c r="AY1124" s="98">
        <v>0</v>
      </c>
      <c r="AZ1124" s="99" t="str">
        <f>IFERROR(VLOOKUP(ROWS($AX$4:AX1124),$AW$4:$AX$2337,2,0),"")</f>
        <v>Miedziana Góra (pow. kielecki, woj. świętokrzyskie)</v>
      </c>
      <c r="BA1124" s="98">
        <v>0</v>
      </c>
      <c r="BB1124" s="98">
        <f>IF(ISNUMBER(SEARCH('ankieta ESG'!$G$183,BC1124)),MAX($BB$3:BB1123)+1,0)</f>
        <v>1121</v>
      </c>
      <c r="BC1124" s="134" t="s">
        <v>5124</v>
      </c>
      <c r="BD1124" s="98">
        <v>0</v>
      </c>
      <c r="BE1124" s="99" t="str">
        <f>IFERROR(VLOOKUP(ROWS($BC$4:BC1124),$BB$4:$BC$2337,2,0),"")</f>
        <v>Miedziana Góra (pow. kielecki, woj. świętokrzyskie)</v>
      </c>
      <c r="BF1124" s="98">
        <v>0</v>
      </c>
      <c r="BG1124" s="98">
        <f>IF(ISNUMBER(SEARCH('ankieta ESG'!$G$184,BH1124)),MAX($BG$3:BG1123)+1,0)</f>
        <v>1121</v>
      </c>
      <c r="BH1124" s="134" t="s">
        <v>5124</v>
      </c>
      <c r="BI1124" s="98">
        <v>0</v>
      </c>
      <c r="BJ1124" s="99" t="str">
        <f>IFERROR(VLOOKUP(ROWS($BH$4:BH1124),$BG$4:$BH$2337,2,0),"")</f>
        <v>Miedziana Góra (pow. kielecki, woj. świętokrzyskie)</v>
      </c>
      <c r="BK1124" s="98">
        <v>0</v>
      </c>
      <c r="BL1124" s="98">
        <f>IF(ISNUMBER(SEARCH('ankieta ESG'!$G$185,BM1124)),MAX($BL$3:BL1123)+1,0)</f>
        <v>1121</v>
      </c>
      <c r="BM1124" s="134" t="s">
        <v>5124</v>
      </c>
      <c r="BN1124" s="98">
        <v>0</v>
      </c>
      <c r="BO1124" s="99" t="str">
        <f>IFERROR(VLOOKUP(ROWS($BM$4:BM1124),$BL$4:$BM$2337,2,0),"")</f>
        <v>Miedziana Góra (pow. kielecki, woj. świętokrzyskie)</v>
      </c>
      <c r="BP1124" s="98">
        <v>0</v>
      </c>
      <c r="BQ1124" s="98">
        <f>IF(ISNUMBER(SEARCH('ankieta ESG'!$G$186,BR1124)),MAX($BQ$3:BQ1123)+1,0)</f>
        <v>1121</v>
      </c>
      <c r="BR1124" s="134" t="s">
        <v>5124</v>
      </c>
      <c r="BS1124" s="98">
        <v>0</v>
      </c>
      <c r="BT1124" s="99" t="str">
        <f>IFERROR(VLOOKUP(ROWS($BR$4:BR1124),$BQ$4:$BR$2337,2,0),"")</f>
        <v>Miedziana Góra (pow. kielecki, woj. świętokrzyskie)</v>
      </c>
      <c r="BU1124" s="98">
        <v>0</v>
      </c>
      <c r="BV1124" s="98">
        <f>IF(ISNUMBER(SEARCH('ankieta ESG'!$G$187,BW1124)),MAX($BV$3:BV1123)+1,0)</f>
        <v>1121</v>
      </c>
      <c r="BW1124" s="134" t="s">
        <v>5124</v>
      </c>
      <c r="BX1124" s="98">
        <v>0</v>
      </c>
      <c r="BY1124" s="99" t="str">
        <f>IFERROR(VLOOKUP(ROWS($BW$4:BW1124),$BV$4:$BW$2337,2,0),"")</f>
        <v>Miedziana Góra (pow. kielecki, woj. świętokrzyskie)</v>
      </c>
      <c r="BZ1124" s="98">
        <v>0</v>
      </c>
      <c r="CA1124" s="98">
        <f>IF(ISNUMBER(SEARCH('ankieta ESG'!$G$188,CB1124)),MAX($CA$3:CA1123)+1,0)</f>
        <v>1121</v>
      </c>
      <c r="CB1124" s="134" t="s">
        <v>5124</v>
      </c>
      <c r="CC1124" s="98">
        <v>0</v>
      </c>
      <c r="CD1124" s="99" t="str">
        <f>IFERROR(VLOOKUP(ROWS($CB$4:CB1124),$CA$4:$CB$2337,2,0),"")</f>
        <v>Miedziana Góra (pow. kielecki, woj. świętokrzyskie)</v>
      </c>
      <c r="CE1124" s="98">
        <v>0</v>
      </c>
      <c r="CF1124" s="98">
        <f>IF(ISNUMBER(SEARCH('ankieta ESG'!$G$189,CG1124)),MAX($CF$3:CF1123)+1,0)</f>
        <v>1121</v>
      </c>
      <c r="CG1124" s="134" t="s">
        <v>5124</v>
      </c>
      <c r="CH1124" s="98">
        <v>0</v>
      </c>
      <c r="CI1124" s="99" t="str">
        <f>IFERROR(VLOOKUP(ROWS($CG$4:CG1124),$CF$4:$CG$2337,2,0),"")</f>
        <v>Miedziana Góra (pow. kielecki, woj. świętokrzyskie)</v>
      </c>
      <c r="CJ1124" s="98">
        <v>0</v>
      </c>
    </row>
    <row r="1125" spans="2:88">
      <c r="B1125" s="98">
        <f>IF(ISNUMBER(SEARCH('ankieta ESG'!$E$11,C1125)),MAX(B$3:$B1124)+1,0)</f>
        <v>1122</v>
      </c>
      <c r="C1125" s="99" t="s">
        <v>1166</v>
      </c>
      <c r="D1125" s="98">
        <v>0</v>
      </c>
      <c r="E1125" s="99" t="str">
        <f>IFERROR(VLOOKUP(ROWS($C$4:C1125),$B$4:$C$1385,2,0),"")</f>
        <v>52.10.B Magazynowanie i przechowywanie pozostałych towarów (PKD 2025)</v>
      </c>
      <c r="F1125" s="98">
        <v>0</v>
      </c>
      <c r="AM1125" s="98">
        <f>IF(ISNUMBER(SEARCH('ankieta ESG'!$G$180,AN1125)),MAX(AM$3:$AM1124)+1,0)</f>
        <v>1122</v>
      </c>
      <c r="AN1125" s="134" t="s">
        <v>5125</v>
      </c>
      <c r="AO1125" s="98">
        <v>0</v>
      </c>
      <c r="AP1125" s="99" t="str">
        <f>IFERROR(VLOOKUP(ROWS($AN$4:AN1125),$AM$4:$AN$2337,2,0),"")</f>
        <v>Miedzichowo (pow. nowotomyski, woj. wielkopolskie)</v>
      </c>
      <c r="AQ1125" s="98">
        <v>0</v>
      </c>
      <c r="AR1125" s="98">
        <f>IF(ISNUMBER(SEARCH('ankieta ESG'!$G$181,AS1125)),MAX($AR$3:AR1124)+1,0)</f>
        <v>1122</v>
      </c>
      <c r="AS1125" s="134" t="s">
        <v>5125</v>
      </c>
      <c r="AT1125" s="98">
        <v>0</v>
      </c>
      <c r="AU1125" s="99" t="str">
        <f>IFERROR(VLOOKUP(ROWS($AS$4:AS1125),$AR$4:$AS$2337,2,0),"")</f>
        <v>Miedzichowo (pow. nowotomyski, woj. wielkopolskie)</v>
      </c>
      <c r="AV1125" s="98">
        <v>0</v>
      </c>
      <c r="AW1125" s="98">
        <f>IF(ISNUMBER(SEARCH('ankieta ESG'!$G$182,AX1125)),MAX($AW$3:AW1124)+1,0)</f>
        <v>1122</v>
      </c>
      <c r="AX1125" s="134" t="s">
        <v>5125</v>
      </c>
      <c r="AY1125" s="98">
        <v>0</v>
      </c>
      <c r="AZ1125" s="99" t="str">
        <f>IFERROR(VLOOKUP(ROWS($AX$4:AX1125),$AW$4:$AX$2337,2,0),"")</f>
        <v>Miedzichowo (pow. nowotomyski, woj. wielkopolskie)</v>
      </c>
      <c r="BA1125" s="98">
        <v>0</v>
      </c>
      <c r="BB1125" s="98">
        <f>IF(ISNUMBER(SEARCH('ankieta ESG'!$G$183,BC1125)),MAX($BB$3:BB1124)+1,0)</f>
        <v>1122</v>
      </c>
      <c r="BC1125" s="134" t="s">
        <v>5125</v>
      </c>
      <c r="BD1125" s="98">
        <v>0</v>
      </c>
      <c r="BE1125" s="99" t="str">
        <f>IFERROR(VLOOKUP(ROWS($BC$4:BC1125),$BB$4:$BC$2337,2,0),"")</f>
        <v>Miedzichowo (pow. nowotomyski, woj. wielkopolskie)</v>
      </c>
      <c r="BF1125" s="98">
        <v>0</v>
      </c>
      <c r="BG1125" s="98">
        <f>IF(ISNUMBER(SEARCH('ankieta ESG'!$G$184,BH1125)),MAX($BG$3:BG1124)+1,0)</f>
        <v>1122</v>
      </c>
      <c r="BH1125" s="134" t="s">
        <v>5125</v>
      </c>
      <c r="BI1125" s="98">
        <v>0</v>
      </c>
      <c r="BJ1125" s="99" t="str">
        <f>IFERROR(VLOOKUP(ROWS($BH$4:BH1125),$BG$4:$BH$2337,2,0),"")</f>
        <v>Miedzichowo (pow. nowotomyski, woj. wielkopolskie)</v>
      </c>
      <c r="BK1125" s="98">
        <v>0</v>
      </c>
      <c r="BL1125" s="98">
        <f>IF(ISNUMBER(SEARCH('ankieta ESG'!$G$185,BM1125)),MAX($BL$3:BL1124)+1,0)</f>
        <v>1122</v>
      </c>
      <c r="BM1125" s="134" t="s">
        <v>5125</v>
      </c>
      <c r="BN1125" s="98">
        <v>0</v>
      </c>
      <c r="BO1125" s="99" t="str">
        <f>IFERROR(VLOOKUP(ROWS($BM$4:BM1125),$BL$4:$BM$2337,2,0),"")</f>
        <v>Miedzichowo (pow. nowotomyski, woj. wielkopolskie)</v>
      </c>
      <c r="BP1125" s="98">
        <v>0</v>
      </c>
      <c r="BQ1125" s="98">
        <f>IF(ISNUMBER(SEARCH('ankieta ESG'!$G$186,BR1125)),MAX($BQ$3:BQ1124)+1,0)</f>
        <v>1122</v>
      </c>
      <c r="BR1125" s="134" t="s">
        <v>5125</v>
      </c>
      <c r="BS1125" s="98">
        <v>0</v>
      </c>
      <c r="BT1125" s="99" t="str">
        <f>IFERROR(VLOOKUP(ROWS($BR$4:BR1125),$BQ$4:$BR$2337,2,0),"")</f>
        <v>Miedzichowo (pow. nowotomyski, woj. wielkopolskie)</v>
      </c>
      <c r="BU1125" s="98">
        <v>0</v>
      </c>
      <c r="BV1125" s="98">
        <f>IF(ISNUMBER(SEARCH('ankieta ESG'!$G$187,BW1125)),MAX($BV$3:BV1124)+1,0)</f>
        <v>1122</v>
      </c>
      <c r="BW1125" s="134" t="s">
        <v>5125</v>
      </c>
      <c r="BX1125" s="98">
        <v>0</v>
      </c>
      <c r="BY1125" s="99" t="str">
        <f>IFERROR(VLOOKUP(ROWS($BW$4:BW1125),$BV$4:$BW$2337,2,0),"")</f>
        <v>Miedzichowo (pow. nowotomyski, woj. wielkopolskie)</v>
      </c>
      <c r="BZ1125" s="98">
        <v>0</v>
      </c>
      <c r="CA1125" s="98">
        <f>IF(ISNUMBER(SEARCH('ankieta ESG'!$G$188,CB1125)),MAX($CA$3:CA1124)+1,0)</f>
        <v>1122</v>
      </c>
      <c r="CB1125" s="134" t="s">
        <v>5125</v>
      </c>
      <c r="CC1125" s="98">
        <v>0</v>
      </c>
      <c r="CD1125" s="99" t="str">
        <f>IFERROR(VLOOKUP(ROWS($CB$4:CB1125),$CA$4:$CB$2337,2,0),"")</f>
        <v>Miedzichowo (pow. nowotomyski, woj. wielkopolskie)</v>
      </c>
      <c r="CE1125" s="98">
        <v>0</v>
      </c>
      <c r="CF1125" s="98">
        <f>IF(ISNUMBER(SEARCH('ankieta ESG'!$G$189,CG1125)),MAX($CF$3:CF1124)+1,0)</f>
        <v>1122</v>
      </c>
      <c r="CG1125" s="134" t="s">
        <v>5125</v>
      </c>
      <c r="CH1125" s="98">
        <v>0</v>
      </c>
      <c r="CI1125" s="99" t="str">
        <f>IFERROR(VLOOKUP(ROWS($CG$4:CG1125),$CF$4:$CG$2337,2,0),"")</f>
        <v>Miedzichowo (pow. nowotomyski, woj. wielkopolskie)</v>
      </c>
      <c r="CJ1125" s="98">
        <v>0</v>
      </c>
    </row>
    <row r="1126" spans="2:88">
      <c r="B1126" s="98">
        <f>IF(ISNUMBER(SEARCH('ankieta ESG'!$E$11,C1126)),MAX(B$3:$B1125)+1,0)</f>
        <v>1123</v>
      </c>
      <c r="C1126" s="99" t="s">
        <v>1167</v>
      </c>
      <c r="D1126" s="98">
        <v>0</v>
      </c>
      <c r="E1126" s="99" t="str">
        <f>IFERROR(VLOOKUP(ROWS($C$4:C1126),$B$4:$C$1385,2,0),"")</f>
        <v>52.21.A Pomoc drogowa (PKD 2025)</v>
      </c>
      <c r="F1126" s="98">
        <v>0</v>
      </c>
      <c r="AM1126" s="98">
        <f>IF(ISNUMBER(SEARCH('ankieta ESG'!$G$180,AN1126)),MAX(AM$3:$AM1125)+1,0)</f>
        <v>1123</v>
      </c>
      <c r="AN1126" s="134" t="s">
        <v>5126</v>
      </c>
      <c r="AO1126" s="98">
        <v>0</v>
      </c>
      <c r="AP1126" s="99" t="str">
        <f>IFERROR(VLOOKUP(ROWS($AN$4:AN1126),$AM$4:$AN$2337,2,0),"")</f>
        <v>Miedzna (pow. węgrowski, woj. mazowieckie)</v>
      </c>
      <c r="AQ1126" s="98">
        <v>0</v>
      </c>
      <c r="AR1126" s="98">
        <f>IF(ISNUMBER(SEARCH('ankieta ESG'!$G$181,AS1126)),MAX($AR$3:AR1125)+1,0)</f>
        <v>1123</v>
      </c>
      <c r="AS1126" s="134" t="s">
        <v>5126</v>
      </c>
      <c r="AT1126" s="98">
        <v>0</v>
      </c>
      <c r="AU1126" s="99" t="str">
        <f>IFERROR(VLOOKUP(ROWS($AS$4:AS1126),$AR$4:$AS$2337,2,0),"")</f>
        <v>Miedzna (pow. węgrowski, woj. mazowieckie)</v>
      </c>
      <c r="AV1126" s="98">
        <v>0</v>
      </c>
      <c r="AW1126" s="98">
        <f>IF(ISNUMBER(SEARCH('ankieta ESG'!$G$182,AX1126)),MAX($AW$3:AW1125)+1,0)</f>
        <v>1123</v>
      </c>
      <c r="AX1126" s="134" t="s">
        <v>5126</v>
      </c>
      <c r="AY1126" s="98">
        <v>0</v>
      </c>
      <c r="AZ1126" s="99" t="str">
        <f>IFERROR(VLOOKUP(ROWS($AX$4:AX1126),$AW$4:$AX$2337,2,0),"")</f>
        <v>Miedzna (pow. węgrowski, woj. mazowieckie)</v>
      </c>
      <c r="BA1126" s="98">
        <v>0</v>
      </c>
      <c r="BB1126" s="98">
        <f>IF(ISNUMBER(SEARCH('ankieta ESG'!$G$183,BC1126)),MAX($BB$3:BB1125)+1,0)</f>
        <v>1123</v>
      </c>
      <c r="BC1126" s="134" t="s">
        <v>5126</v>
      </c>
      <c r="BD1126" s="98">
        <v>0</v>
      </c>
      <c r="BE1126" s="99" t="str">
        <f>IFERROR(VLOOKUP(ROWS($BC$4:BC1126),$BB$4:$BC$2337,2,0),"")</f>
        <v>Miedzna (pow. węgrowski, woj. mazowieckie)</v>
      </c>
      <c r="BF1126" s="98">
        <v>0</v>
      </c>
      <c r="BG1126" s="98">
        <f>IF(ISNUMBER(SEARCH('ankieta ESG'!$G$184,BH1126)),MAX($BG$3:BG1125)+1,0)</f>
        <v>1123</v>
      </c>
      <c r="BH1126" s="134" t="s">
        <v>5126</v>
      </c>
      <c r="BI1126" s="98">
        <v>0</v>
      </c>
      <c r="BJ1126" s="99" t="str">
        <f>IFERROR(VLOOKUP(ROWS($BH$4:BH1126),$BG$4:$BH$2337,2,0),"")</f>
        <v>Miedzna (pow. węgrowski, woj. mazowieckie)</v>
      </c>
      <c r="BK1126" s="98">
        <v>0</v>
      </c>
      <c r="BL1126" s="98">
        <f>IF(ISNUMBER(SEARCH('ankieta ESG'!$G$185,BM1126)),MAX($BL$3:BL1125)+1,0)</f>
        <v>1123</v>
      </c>
      <c r="BM1126" s="134" t="s">
        <v>5126</v>
      </c>
      <c r="BN1126" s="98">
        <v>0</v>
      </c>
      <c r="BO1126" s="99" t="str">
        <f>IFERROR(VLOOKUP(ROWS($BM$4:BM1126),$BL$4:$BM$2337,2,0),"")</f>
        <v>Miedzna (pow. węgrowski, woj. mazowieckie)</v>
      </c>
      <c r="BP1126" s="98">
        <v>0</v>
      </c>
      <c r="BQ1126" s="98">
        <f>IF(ISNUMBER(SEARCH('ankieta ESG'!$G$186,BR1126)),MAX($BQ$3:BQ1125)+1,0)</f>
        <v>1123</v>
      </c>
      <c r="BR1126" s="134" t="s">
        <v>5126</v>
      </c>
      <c r="BS1126" s="98">
        <v>0</v>
      </c>
      <c r="BT1126" s="99" t="str">
        <f>IFERROR(VLOOKUP(ROWS($BR$4:BR1126),$BQ$4:$BR$2337,2,0),"")</f>
        <v>Miedzna (pow. węgrowski, woj. mazowieckie)</v>
      </c>
      <c r="BU1126" s="98">
        <v>0</v>
      </c>
      <c r="BV1126" s="98">
        <f>IF(ISNUMBER(SEARCH('ankieta ESG'!$G$187,BW1126)),MAX($BV$3:BV1125)+1,0)</f>
        <v>1123</v>
      </c>
      <c r="BW1126" s="134" t="s">
        <v>5126</v>
      </c>
      <c r="BX1126" s="98">
        <v>0</v>
      </c>
      <c r="BY1126" s="99" t="str">
        <f>IFERROR(VLOOKUP(ROWS($BW$4:BW1126),$BV$4:$BW$2337,2,0),"")</f>
        <v>Miedzna (pow. węgrowski, woj. mazowieckie)</v>
      </c>
      <c r="BZ1126" s="98">
        <v>0</v>
      </c>
      <c r="CA1126" s="98">
        <f>IF(ISNUMBER(SEARCH('ankieta ESG'!$G$188,CB1126)),MAX($CA$3:CA1125)+1,0)</f>
        <v>1123</v>
      </c>
      <c r="CB1126" s="134" t="s">
        <v>5126</v>
      </c>
      <c r="CC1126" s="98">
        <v>0</v>
      </c>
      <c r="CD1126" s="99" t="str">
        <f>IFERROR(VLOOKUP(ROWS($CB$4:CB1126),$CA$4:$CB$2337,2,0),"")</f>
        <v>Miedzna (pow. węgrowski, woj. mazowieckie)</v>
      </c>
      <c r="CE1126" s="98">
        <v>0</v>
      </c>
      <c r="CF1126" s="98">
        <f>IF(ISNUMBER(SEARCH('ankieta ESG'!$G$189,CG1126)),MAX($CF$3:CF1125)+1,0)</f>
        <v>1123</v>
      </c>
      <c r="CG1126" s="134" t="s">
        <v>5126</v>
      </c>
      <c r="CH1126" s="98">
        <v>0</v>
      </c>
      <c r="CI1126" s="99" t="str">
        <f>IFERROR(VLOOKUP(ROWS($CG$4:CG1126),$CF$4:$CG$2337,2,0),"")</f>
        <v>Miedzna (pow. węgrowski, woj. mazowieckie)</v>
      </c>
      <c r="CJ1126" s="98">
        <v>0</v>
      </c>
    </row>
    <row r="1127" spans="2:88">
      <c r="B1127" s="98">
        <f>IF(ISNUMBER(SEARCH('ankieta ESG'!$E$11,C1127)),MAX(B$3:$B1126)+1,0)</f>
        <v>1124</v>
      </c>
      <c r="C1127" s="99" t="s">
        <v>1168</v>
      </c>
      <c r="D1127" s="98">
        <v>0</v>
      </c>
      <c r="E1127" s="99" t="str">
        <f>IFERROR(VLOOKUP(ROWS($C$4:C1127),$B$4:$C$1385,2,0),"")</f>
        <v>52.21.B Pozostała działalność usługowa wspomagająca transport lądowy (PKD 2025)</v>
      </c>
      <c r="F1127" s="98">
        <v>0</v>
      </c>
      <c r="AM1127" s="98">
        <f>IF(ISNUMBER(SEARCH('ankieta ESG'!$G$180,AN1127)),MAX(AM$3:$AM1126)+1,0)</f>
        <v>1124</v>
      </c>
      <c r="AN1127" s="134" t="s">
        <v>5127</v>
      </c>
      <c r="AO1127" s="98">
        <v>0</v>
      </c>
      <c r="AP1127" s="99" t="str">
        <f>IFERROR(VLOOKUP(ROWS($AN$4:AN1127),$AM$4:$AN$2337,2,0),"")</f>
        <v>Miedźna (pow. pszczyński, woj. śląskie)</v>
      </c>
      <c r="AQ1127" s="98">
        <v>0</v>
      </c>
      <c r="AR1127" s="98">
        <f>IF(ISNUMBER(SEARCH('ankieta ESG'!$G$181,AS1127)),MAX($AR$3:AR1126)+1,0)</f>
        <v>1124</v>
      </c>
      <c r="AS1127" s="134" t="s">
        <v>5127</v>
      </c>
      <c r="AT1127" s="98">
        <v>0</v>
      </c>
      <c r="AU1127" s="99" t="str">
        <f>IFERROR(VLOOKUP(ROWS($AS$4:AS1127),$AR$4:$AS$2337,2,0),"")</f>
        <v>Miedźna (pow. pszczyński, woj. śląskie)</v>
      </c>
      <c r="AV1127" s="98">
        <v>0</v>
      </c>
      <c r="AW1127" s="98">
        <f>IF(ISNUMBER(SEARCH('ankieta ESG'!$G$182,AX1127)),MAX($AW$3:AW1126)+1,0)</f>
        <v>1124</v>
      </c>
      <c r="AX1127" s="134" t="s">
        <v>5127</v>
      </c>
      <c r="AY1127" s="98">
        <v>0</v>
      </c>
      <c r="AZ1127" s="99" t="str">
        <f>IFERROR(VLOOKUP(ROWS($AX$4:AX1127),$AW$4:$AX$2337,2,0),"")</f>
        <v>Miedźna (pow. pszczyński, woj. śląskie)</v>
      </c>
      <c r="BA1127" s="98">
        <v>0</v>
      </c>
      <c r="BB1127" s="98">
        <f>IF(ISNUMBER(SEARCH('ankieta ESG'!$G$183,BC1127)),MAX($BB$3:BB1126)+1,0)</f>
        <v>1124</v>
      </c>
      <c r="BC1127" s="134" t="s">
        <v>5127</v>
      </c>
      <c r="BD1127" s="98">
        <v>0</v>
      </c>
      <c r="BE1127" s="99" t="str">
        <f>IFERROR(VLOOKUP(ROWS($BC$4:BC1127),$BB$4:$BC$2337,2,0),"")</f>
        <v>Miedźna (pow. pszczyński, woj. śląskie)</v>
      </c>
      <c r="BF1127" s="98">
        <v>0</v>
      </c>
      <c r="BG1127" s="98">
        <f>IF(ISNUMBER(SEARCH('ankieta ESG'!$G$184,BH1127)),MAX($BG$3:BG1126)+1,0)</f>
        <v>1124</v>
      </c>
      <c r="BH1127" s="134" t="s">
        <v>5127</v>
      </c>
      <c r="BI1127" s="98">
        <v>0</v>
      </c>
      <c r="BJ1127" s="99" t="str">
        <f>IFERROR(VLOOKUP(ROWS($BH$4:BH1127),$BG$4:$BH$2337,2,0),"")</f>
        <v>Miedźna (pow. pszczyński, woj. śląskie)</v>
      </c>
      <c r="BK1127" s="98">
        <v>0</v>
      </c>
      <c r="BL1127" s="98">
        <f>IF(ISNUMBER(SEARCH('ankieta ESG'!$G$185,BM1127)),MAX($BL$3:BL1126)+1,0)</f>
        <v>1124</v>
      </c>
      <c r="BM1127" s="134" t="s">
        <v>5127</v>
      </c>
      <c r="BN1127" s="98">
        <v>0</v>
      </c>
      <c r="BO1127" s="99" t="str">
        <f>IFERROR(VLOOKUP(ROWS($BM$4:BM1127),$BL$4:$BM$2337,2,0),"")</f>
        <v>Miedźna (pow. pszczyński, woj. śląskie)</v>
      </c>
      <c r="BP1127" s="98">
        <v>0</v>
      </c>
      <c r="BQ1127" s="98">
        <f>IF(ISNUMBER(SEARCH('ankieta ESG'!$G$186,BR1127)),MAX($BQ$3:BQ1126)+1,0)</f>
        <v>1124</v>
      </c>
      <c r="BR1127" s="134" t="s">
        <v>5127</v>
      </c>
      <c r="BS1127" s="98">
        <v>0</v>
      </c>
      <c r="BT1127" s="99" t="str">
        <f>IFERROR(VLOOKUP(ROWS($BR$4:BR1127),$BQ$4:$BR$2337,2,0),"")</f>
        <v>Miedźna (pow. pszczyński, woj. śląskie)</v>
      </c>
      <c r="BU1127" s="98">
        <v>0</v>
      </c>
      <c r="BV1127" s="98">
        <f>IF(ISNUMBER(SEARCH('ankieta ESG'!$G$187,BW1127)),MAX($BV$3:BV1126)+1,0)</f>
        <v>1124</v>
      </c>
      <c r="BW1127" s="134" t="s">
        <v>5127</v>
      </c>
      <c r="BX1127" s="98">
        <v>0</v>
      </c>
      <c r="BY1127" s="99" t="str">
        <f>IFERROR(VLOOKUP(ROWS($BW$4:BW1127),$BV$4:$BW$2337,2,0),"")</f>
        <v>Miedźna (pow. pszczyński, woj. śląskie)</v>
      </c>
      <c r="BZ1127" s="98">
        <v>0</v>
      </c>
      <c r="CA1127" s="98">
        <f>IF(ISNUMBER(SEARCH('ankieta ESG'!$G$188,CB1127)),MAX($CA$3:CA1126)+1,0)</f>
        <v>1124</v>
      </c>
      <c r="CB1127" s="134" t="s">
        <v>5127</v>
      </c>
      <c r="CC1127" s="98">
        <v>0</v>
      </c>
      <c r="CD1127" s="99" t="str">
        <f>IFERROR(VLOOKUP(ROWS($CB$4:CB1127),$CA$4:$CB$2337,2,0),"")</f>
        <v>Miedźna (pow. pszczyński, woj. śląskie)</v>
      </c>
      <c r="CE1127" s="98">
        <v>0</v>
      </c>
      <c r="CF1127" s="98">
        <f>IF(ISNUMBER(SEARCH('ankieta ESG'!$G$189,CG1127)),MAX($CF$3:CF1126)+1,0)</f>
        <v>1124</v>
      </c>
      <c r="CG1127" s="134" t="s">
        <v>5127</v>
      </c>
      <c r="CH1127" s="98">
        <v>0</v>
      </c>
      <c r="CI1127" s="99" t="str">
        <f>IFERROR(VLOOKUP(ROWS($CG$4:CG1127),$CF$4:$CG$2337,2,0),"")</f>
        <v>Miedźna (pow. pszczyński, woj. śląskie)</v>
      </c>
      <c r="CJ1127" s="98">
        <v>0</v>
      </c>
    </row>
    <row r="1128" spans="2:88">
      <c r="B1128" s="98">
        <f>IF(ISNUMBER(SEARCH('ankieta ESG'!$E$11,C1128)),MAX(B$3:$B1127)+1,0)</f>
        <v>1125</v>
      </c>
      <c r="C1128" s="99" t="s">
        <v>1169</v>
      </c>
      <c r="D1128" s="98">
        <v>0</v>
      </c>
      <c r="E1128" s="99" t="str">
        <f>IFERROR(VLOOKUP(ROWS($C$4:C1128),$B$4:$C$1385,2,0),"")</f>
        <v>52.22.A Działalność usługowa wspomagająca transport morski (PKD 2025)</v>
      </c>
      <c r="F1128" s="98">
        <v>0</v>
      </c>
      <c r="AM1128" s="98">
        <f>IF(ISNUMBER(SEARCH('ankieta ESG'!$G$180,AN1128)),MAX(AM$3:$AM1127)+1,0)</f>
        <v>1125</v>
      </c>
      <c r="AN1128" s="134" t="s">
        <v>5128</v>
      </c>
      <c r="AO1128" s="98">
        <v>0</v>
      </c>
      <c r="AP1128" s="99" t="str">
        <f>IFERROR(VLOOKUP(ROWS($AN$4:AN1128),$AM$4:$AN$2337,2,0),"")</f>
        <v>Miedźno (pow. kłobucki, woj. śląskie)</v>
      </c>
      <c r="AQ1128" s="98">
        <v>0</v>
      </c>
      <c r="AR1128" s="98">
        <f>IF(ISNUMBER(SEARCH('ankieta ESG'!$G$181,AS1128)),MAX($AR$3:AR1127)+1,0)</f>
        <v>1125</v>
      </c>
      <c r="AS1128" s="134" t="s">
        <v>5128</v>
      </c>
      <c r="AT1128" s="98">
        <v>0</v>
      </c>
      <c r="AU1128" s="99" t="str">
        <f>IFERROR(VLOOKUP(ROWS($AS$4:AS1128),$AR$4:$AS$2337,2,0),"")</f>
        <v>Miedźno (pow. kłobucki, woj. śląskie)</v>
      </c>
      <c r="AV1128" s="98">
        <v>0</v>
      </c>
      <c r="AW1128" s="98">
        <f>IF(ISNUMBER(SEARCH('ankieta ESG'!$G$182,AX1128)),MAX($AW$3:AW1127)+1,0)</f>
        <v>1125</v>
      </c>
      <c r="AX1128" s="134" t="s">
        <v>5128</v>
      </c>
      <c r="AY1128" s="98">
        <v>0</v>
      </c>
      <c r="AZ1128" s="99" t="str">
        <f>IFERROR(VLOOKUP(ROWS($AX$4:AX1128),$AW$4:$AX$2337,2,0),"")</f>
        <v>Miedźno (pow. kłobucki, woj. śląskie)</v>
      </c>
      <c r="BA1128" s="98">
        <v>0</v>
      </c>
      <c r="BB1128" s="98">
        <f>IF(ISNUMBER(SEARCH('ankieta ESG'!$G$183,BC1128)),MAX($BB$3:BB1127)+1,0)</f>
        <v>1125</v>
      </c>
      <c r="BC1128" s="134" t="s">
        <v>5128</v>
      </c>
      <c r="BD1128" s="98">
        <v>0</v>
      </c>
      <c r="BE1128" s="99" t="str">
        <f>IFERROR(VLOOKUP(ROWS($BC$4:BC1128),$BB$4:$BC$2337,2,0),"")</f>
        <v>Miedźno (pow. kłobucki, woj. śląskie)</v>
      </c>
      <c r="BF1128" s="98">
        <v>0</v>
      </c>
      <c r="BG1128" s="98">
        <f>IF(ISNUMBER(SEARCH('ankieta ESG'!$G$184,BH1128)),MAX($BG$3:BG1127)+1,0)</f>
        <v>1125</v>
      </c>
      <c r="BH1128" s="134" t="s">
        <v>5128</v>
      </c>
      <c r="BI1128" s="98">
        <v>0</v>
      </c>
      <c r="BJ1128" s="99" t="str">
        <f>IFERROR(VLOOKUP(ROWS($BH$4:BH1128),$BG$4:$BH$2337,2,0),"")</f>
        <v>Miedźno (pow. kłobucki, woj. śląskie)</v>
      </c>
      <c r="BK1128" s="98">
        <v>0</v>
      </c>
      <c r="BL1128" s="98">
        <f>IF(ISNUMBER(SEARCH('ankieta ESG'!$G$185,BM1128)),MAX($BL$3:BL1127)+1,0)</f>
        <v>1125</v>
      </c>
      <c r="BM1128" s="134" t="s">
        <v>5128</v>
      </c>
      <c r="BN1128" s="98">
        <v>0</v>
      </c>
      <c r="BO1128" s="99" t="str">
        <f>IFERROR(VLOOKUP(ROWS($BM$4:BM1128),$BL$4:$BM$2337,2,0),"")</f>
        <v>Miedźno (pow. kłobucki, woj. śląskie)</v>
      </c>
      <c r="BP1128" s="98">
        <v>0</v>
      </c>
      <c r="BQ1128" s="98">
        <f>IF(ISNUMBER(SEARCH('ankieta ESG'!$G$186,BR1128)),MAX($BQ$3:BQ1127)+1,0)</f>
        <v>1125</v>
      </c>
      <c r="BR1128" s="134" t="s">
        <v>5128</v>
      </c>
      <c r="BS1128" s="98">
        <v>0</v>
      </c>
      <c r="BT1128" s="99" t="str">
        <f>IFERROR(VLOOKUP(ROWS($BR$4:BR1128),$BQ$4:$BR$2337,2,0),"")</f>
        <v>Miedźno (pow. kłobucki, woj. śląskie)</v>
      </c>
      <c r="BU1128" s="98">
        <v>0</v>
      </c>
      <c r="BV1128" s="98">
        <f>IF(ISNUMBER(SEARCH('ankieta ESG'!$G$187,BW1128)),MAX($BV$3:BV1127)+1,0)</f>
        <v>1125</v>
      </c>
      <c r="BW1128" s="134" t="s">
        <v>5128</v>
      </c>
      <c r="BX1128" s="98">
        <v>0</v>
      </c>
      <c r="BY1128" s="99" t="str">
        <f>IFERROR(VLOOKUP(ROWS($BW$4:BW1128),$BV$4:$BW$2337,2,0),"")</f>
        <v>Miedźno (pow. kłobucki, woj. śląskie)</v>
      </c>
      <c r="BZ1128" s="98">
        <v>0</v>
      </c>
      <c r="CA1128" s="98">
        <f>IF(ISNUMBER(SEARCH('ankieta ESG'!$G$188,CB1128)),MAX($CA$3:CA1127)+1,0)</f>
        <v>1125</v>
      </c>
      <c r="CB1128" s="134" t="s">
        <v>5128</v>
      </c>
      <c r="CC1128" s="98">
        <v>0</v>
      </c>
      <c r="CD1128" s="99" t="str">
        <f>IFERROR(VLOOKUP(ROWS($CB$4:CB1128),$CA$4:$CB$2337,2,0),"")</f>
        <v>Miedźno (pow. kłobucki, woj. śląskie)</v>
      </c>
      <c r="CE1128" s="98">
        <v>0</v>
      </c>
      <c r="CF1128" s="98">
        <f>IF(ISNUMBER(SEARCH('ankieta ESG'!$G$189,CG1128)),MAX($CF$3:CF1127)+1,0)</f>
        <v>1125</v>
      </c>
      <c r="CG1128" s="134" t="s">
        <v>5128</v>
      </c>
      <c r="CH1128" s="98">
        <v>0</v>
      </c>
      <c r="CI1128" s="99" t="str">
        <f>IFERROR(VLOOKUP(ROWS($CG$4:CG1128),$CF$4:$CG$2337,2,0),"")</f>
        <v>Miedźno (pow. kłobucki, woj. śląskie)</v>
      </c>
      <c r="CJ1128" s="98">
        <v>0</v>
      </c>
    </row>
    <row r="1129" spans="2:88">
      <c r="B1129" s="98">
        <f>IF(ISNUMBER(SEARCH('ankieta ESG'!$E$11,C1129)),MAX(B$3:$B1128)+1,0)</f>
        <v>1126</v>
      </c>
      <c r="C1129" s="99" t="s">
        <v>1170</v>
      </c>
      <c r="D1129" s="98">
        <v>0</v>
      </c>
      <c r="E1129" s="99" t="str">
        <f>IFERROR(VLOOKUP(ROWS($C$4:C1129),$B$4:$C$1385,2,0),"")</f>
        <v>52.22.B Działalność usługowa wspomagająca transport wodny śródlądowy (PKD 2025)</v>
      </c>
      <c r="F1129" s="98">
        <v>0</v>
      </c>
      <c r="AM1129" s="98">
        <f>IF(ISNUMBER(SEARCH('ankieta ESG'!$G$180,AN1129)),MAX(AM$3:$AM1128)+1,0)</f>
        <v>1126</v>
      </c>
      <c r="AN1129" s="134" t="s">
        <v>5129</v>
      </c>
      <c r="AO1129" s="98">
        <v>0</v>
      </c>
      <c r="AP1129" s="99" t="str">
        <f>IFERROR(VLOOKUP(ROWS($AN$4:AN1129),$AM$4:$AN$2337,2,0),"")</f>
        <v>Miejsce Piastowe (pow. krośnieński, woj. podkarpackie)</v>
      </c>
      <c r="AQ1129" s="98">
        <v>0</v>
      </c>
      <c r="AR1129" s="98">
        <f>IF(ISNUMBER(SEARCH('ankieta ESG'!$G$181,AS1129)),MAX($AR$3:AR1128)+1,0)</f>
        <v>1126</v>
      </c>
      <c r="AS1129" s="134" t="s">
        <v>5129</v>
      </c>
      <c r="AT1129" s="98">
        <v>0</v>
      </c>
      <c r="AU1129" s="99" t="str">
        <f>IFERROR(VLOOKUP(ROWS($AS$4:AS1129),$AR$4:$AS$2337,2,0),"")</f>
        <v>Miejsce Piastowe (pow. krośnieński, woj. podkarpackie)</v>
      </c>
      <c r="AV1129" s="98">
        <v>0</v>
      </c>
      <c r="AW1129" s="98">
        <f>IF(ISNUMBER(SEARCH('ankieta ESG'!$G$182,AX1129)),MAX($AW$3:AW1128)+1,0)</f>
        <v>1126</v>
      </c>
      <c r="AX1129" s="134" t="s">
        <v>5129</v>
      </c>
      <c r="AY1129" s="98">
        <v>0</v>
      </c>
      <c r="AZ1129" s="99" t="str">
        <f>IFERROR(VLOOKUP(ROWS($AX$4:AX1129),$AW$4:$AX$2337,2,0),"")</f>
        <v>Miejsce Piastowe (pow. krośnieński, woj. podkarpackie)</v>
      </c>
      <c r="BA1129" s="98">
        <v>0</v>
      </c>
      <c r="BB1129" s="98">
        <f>IF(ISNUMBER(SEARCH('ankieta ESG'!$G$183,BC1129)),MAX($BB$3:BB1128)+1,0)</f>
        <v>1126</v>
      </c>
      <c r="BC1129" s="134" t="s">
        <v>5129</v>
      </c>
      <c r="BD1129" s="98">
        <v>0</v>
      </c>
      <c r="BE1129" s="99" t="str">
        <f>IFERROR(VLOOKUP(ROWS($BC$4:BC1129),$BB$4:$BC$2337,2,0),"")</f>
        <v>Miejsce Piastowe (pow. krośnieński, woj. podkarpackie)</v>
      </c>
      <c r="BF1129" s="98">
        <v>0</v>
      </c>
      <c r="BG1129" s="98">
        <f>IF(ISNUMBER(SEARCH('ankieta ESG'!$G$184,BH1129)),MAX($BG$3:BG1128)+1,0)</f>
        <v>1126</v>
      </c>
      <c r="BH1129" s="134" t="s">
        <v>5129</v>
      </c>
      <c r="BI1129" s="98">
        <v>0</v>
      </c>
      <c r="BJ1129" s="99" t="str">
        <f>IFERROR(VLOOKUP(ROWS($BH$4:BH1129),$BG$4:$BH$2337,2,0),"")</f>
        <v>Miejsce Piastowe (pow. krośnieński, woj. podkarpackie)</v>
      </c>
      <c r="BK1129" s="98">
        <v>0</v>
      </c>
      <c r="BL1129" s="98">
        <f>IF(ISNUMBER(SEARCH('ankieta ESG'!$G$185,BM1129)),MAX($BL$3:BL1128)+1,0)</f>
        <v>1126</v>
      </c>
      <c r="BM1129" s="134" t="s">
        <v>5129</v>
      </c>
      <c r="BN1129" s="98">
        <v>0</v>
      </c>
      <c r="BO1129" s="99" t="str">
        <f>IFERROR(VLOOKUP(ROWS($BM$4:BM1129),$BL$4:$BM$2337,2,0),"")</f>
        <v>Miejsce Piastowe (pow. krośnieński, woj. podkarpackie)</v>
      </c>
      <c r="BP1129" s="98">
        <v>0</v>
      </c>
      <c r="BQ1129" s="98">
        <f>IF(ISNUMBER(SEARCH('ankieta ESG'!$G$186,BR1129)),MAX($BQ$3:BQ1128)+1,0)</f>
        <v>1126</v>
      </c>
      <c r="BR1129" s="134" t="s">
        <v>5129</v>
      </c>
      <c r="BS1129" s="98">
        <v>0</v>
      </c>
      <c r="BT1129" s="99" t="str">
        <f>IFERROR(VLOOKUP(ROWS($BR$4:BR1129),$BQ$4:$BR$2337,2,0),"")</f>
        <v>Miejsce Piastowe (pow. krośnieński, woj. podkarpackie)</v>
      </c>
      <c r="BU1129" s="98">
        <v>0</v>
      </c>
      <c r="BV1129" s="98">
        <f>IF(ISNUMBER(SEARCH('ankieta ESG'!$G$187,BW1129)),MAX($BV$3:BV1128)+1,0)</f>
        <v>1126</v>
      </c>
      <c r="BW1129" s="134" t="s">
        <v>5129</v>
      </c>
      <c r="BX1129" s="98">
        <v>0</v>
      </c>
      <c r="BY1129" s="99" t="str">
        <f>IFERROR(VLOOKUP(ROWS($BW$4:BW1129),$BV$4:$BW$2337,2,0),"")</f>
        <v>Miejsce Piastowe (pow. krośnieński, woj. podkarpackie)</v>
      </c>
      <c r="BZ1129" s="98">
        <v>0</v>
      </c>
      <c r="CA1129" s="98">
        <f>IF(ISNUMBER(SEARCH('ankieta ESG'!$G$188,CB1129)),MAX($CA$3:CA1128)+1,0)</f>
        <v>1126</v>
      </c>
      <c r="CB1129" s="134" t="s">
        <v>5129</v>
      </c>
      <c r="CC1129" s="98">
        <v>0</v>
      </c>
      <c r="CD1129" s="99" t="str">
        <f>IFERROR(VLOOKUP(ROWS($CB$4:CB1129),$CA$4:$CB$2337,2,0),"")</f>
        <v>Miejsce Piastowe (pow. krośnieński, woj. podkarpackie)</v>
      </c>
      <c r="CE1129" s="98">
        <v>0</v>
      </c>
      <c r="CF1129" s="98">
        <f>IF(ISNUMBER(SEARCH('ankieta ESG'!$G$189,CG1129)),MAX($CF$3:CF1128)+1,0)</f>
        <v>1126</v>
      </c>
      <c r="CG1129" s="134" t="s">
        <v>5129</v>
      </c>
      <c r="CH1129" s="98">
        <v>0</v>
      </c>
      <c r="CI1129" s="99" t="str">
        <f>IFERROR(VLOOKUP(ROWS($CG$4:CG1129),$CF$4:$CG$2337,2,0),"")</f>
        <v>Miejsce Piastowe (pow. krośnieński, woj. podkarpackie)</v>
      </c>
      <c r="CJ1129" s="98">
        <v>0</v>
      </c>
    </row>
    <row r="1130" spans="2:88">
      <c r="B1130" s="98">
        <f>IF(ISNUMBER(SEARCH('ankieta ESG'!$E$11,C1130)),MAX(B$3:$B1129)+1,0)</f>
        <v>1127</v>
      </c>
      <c r="C1130" s="99" t="s">
        <v>1171</v>
      </c>
      <c r="D1130" s="98">
        <v>0</v>
      </c>
      <c r="E1130" s="99" t="str">
        <f>IFERROR(VLOOKUP(ROWS($C$4:C1130),$B$4:$C$1385,2,0),"")</f>
        <v>52.23.Z Działalność usługowa wspomagająca transport lotniczy (PKD 2025)</v>
      </c>
      <c r="F1130" s="98">
        <v>0</v>
      </c>
      <c r="AM1130" s="98">
        <f>IF(ISNUMBER(SEARCH('ankieta ESG'!$G$180,AN1130)),MAX(AM$3:$AM1129)+1,0)</f>
        <v>1127</v>
      </c>
      <c r="AN1130" s="134" t="s">
        <v>5130</v>
      </c>
      <c r="AO1130" s="98">
        <v>0</v>
      </c>
      <c r="AP1130" s="99" t="str">
        <f>IFERROR(VLOOKUP(ROWS($AN$4:AN1130),$AM$4:$AN$2337,2,0),"")</f>
        <v>Miejska Górka (pow. rawicki, woj. wielkopolskie)</v>
      </c>
      <c r="AQ1130" s="98">
        <v>0</v>
      </c>
      <c r="AR1130" s="98">
        <f>IF(ISNUMBER(SEARCH('ankieta ESG'!$G$181,AS1130)),MAX($AR$3:AR1129)+1,0)</f>
        <v>1127</v>
      </c>
      <c r="AS1130" s="134" t="s">
        <v>5130</v>
      </c>
      <c r="AT1130" s="98">
        <v>0</v>
      </c>
      <c r="AU1130" s="99" t="str">
        <f>IFERROR(VLOOKUP(ROWS($AS$4:AS1130),$AR$4:$AS$2337,2,0),"")</f>
        <v>Miejska Górka (pow. rawicki, woj. wielkopolskie)</v>
      </c>
      <c r="AV1130" s="98">
        <v>0</v>
      </c>
      <c r="AW1130" s="98">
        <f>IF(ISNUMBER(SEARCH('ankieta ESG'!$G$182,AX1130)),MAX($AW$3:AW1129)+1,0)</f>
        <v>1127</v>
      </c>
      <c r="AX1130" s="134" t="s">
        <v>5130</v>
      </c>
      <c r="AY1130" s="98">
        <v>0</v>
      </c>
      <c r="AZ1130" s="99" t="str">
        <f>IFERROR(VLOOKUP(ROWS($AX$4:AX1130),$AW$4:$AX$2337,2,0),"")</f>
        <v>Miejska Górka (pow. rawicki, woj. wielkopolskie)</v>
      </c>
      <c r="BA1130" s="98">
        <v>0</v>
      </c>
      <c r="BB1130" s="98">
        <f>IF(ISNUMBER(SEARCH('ankieta ESG'!$G$183,BC1130)),MAX($BB$3:BB1129)+1,0)</f>
        <v>1127</v>
      </c>
      <c r="BC1130" s="134" t="s">
        <v>5130</v>
      </c>
      <c r="BD1130" s="98">
        <v>0</v>
      </c>
      <c r="BE1130" s="99" t="str">
        <f>IFERROR(VLOOKUP(ROWS($BC$4:BC1130),$BB$4:$BC$2337,2,0),"")</f>
        <v>Miejska Górka (pow. rawicki, woj. wielkopolskie)</v>
      </c>
      <c r="BF1130" s="98">
        <v>0</v>
      </c>
      <c r="BG1130" s="98">
        <f>IF(ISNUMBER(SEARCH('ankieta ESG'!$G$184,BH1130)),MAX($BG$3:BG1129)+1,0)</f>
        <v>1127</v>
      </c>
      <c r="BH1130" s="134" t="s">
        <v>5130</v>
      </c>
      <c r="BI1130" s="98">
        <v>0</v>
      </c>
      <c r="BJ1130" s="99" t="str">
        <f>IFERROR(VLOOKUP(ROWS($BH$4:BH1130),$BG$4:$BH$2337,2,0),"")</f>
        <v>Miejska Górka (pow. rawicki, woj. wielkopolskie)</v>
      </c>
      <c r="BK1130" s="98">
        <v>0</v>
      </c>
      <c r="BL1130" s="98">
        <f>IF(ISNUMBER(SEARCH('ankieta ESG'!$G$185,BM1130)),MAX($BL$3:BL1129)+1,0)</f>
        <v>1127</v>
      </c>
      <c r="BM1130" s="134" t="s">
        <v>5130</v>
      </c>
      <c r="BN1130" s="98">
        <v>0</v>
      </c>
      <c r="BO1130" s="99" t="str">
        <f>IFERROR(VLOOKUP(ROWS($BM$4:BM1130),$BL$4:$BM$2337,2,0),"")</f>
        <v>Miejska Górka (pow. rawicki, woj. wielkopolskie)</v>
      </c>
      <c r="BP1130" s="98">
        <v>0</v>
      </c>
      <c r="BQ1130" s="98">
        <f>IF(ISNUMBER(SEARCH('ankieta ESG'!$G$186,BR1130)),MAX($BQ$3:BQ1129)+1,0)</f>
        <v>1127</v>
      </c>
      <c r="BR1130" s="134" t="s">
        <v>5130</v>
      </c>
      <c r="BS1130" s="98">
        <v>0</v>
      </c>
      <c r="BT1130" s="99" t="str">
        <f>IFERROR(VLOOKUP(ROWS($BR$4:BR1130),$BQ$4:$BR$2337,2,0),"")</f>
        <v>Miejska Górka (pow. rawicki, woj. wielkopolskie)</v>
      </c>
      <c r="BU1130" s="98">
        <v>0</v>
      </c>
      <c r="BV1130" s="98">
        <f>IF(ISNUMBER(SEARCH('ankieta ESG'!$G$187,BW1130)),MAX($BV$3:BV1129)+1,0)</f>
        <v>1127</v>
      </c>
      <c r="BW1130" s="134" t="s">
        <v>5130</v>
      </c>
      <c r="BX1130" s="98">
        <v>0</v>
      </c>
      <c r="BY1130" s="99" t="str">
        <f>IFERROR(VLOOKUP(ROWS($BW$4:BW1130),$BV$4:$BW$2337,2,0),"")</f>
        <v>Miejska Górka (pow. rawicki, woj. wielkopolskie)</v>
      </c>
      <c r="BZ1130" s="98">
        <v>0</v>
      </c>
      <c r="CA1130" s="98">
        <f>IF(ISNUMBER(SEARCH('ankieta ESG'!$G$188,CB1130)),MAX($CA$3:CA1129)+1,0)</f>
        <v>1127</v>
      </c>
      <c r="CB1130" s="134" t="s">
        <v>5130</v>
      </c>
      <c r="CC1130" s="98">
        <v>0</v>
      </c>
      <c r="CD1130" s="99" t="str">
        <f>IFERROR(VLOOKUP(ROWS($CB$4:CB1130),$CA$4:$CB$2337,2,0),"")</f>
        <v>Miejska Górka (pow. rawicki, woj. wielkopolskie)</v>
      </c>
      <c r="CE1130" s="98">
        <v>0</v>
      </c>
      <c r="CF1130" s="98">
        <f>IF(ISNUMBER(SEARCH('ankieta ESG'!$G$189,CG1130)),MAX($CF$3:CF1129)+1,0)</f>
        <v>1127</v>
      </c>
      <c r="CG1130" s="134" t="s">
        <v>5130</v>
      </c>
      <c r="CH1130" s="98">
        <v>0</v>
      </c>
      <c r="CI1130" s="99" t="str">
        <f>IFERROR(VLOOKUP(ROWS($CG$4:CG1130),$CF$4:$CG$2337,2,0),"")</f>
        <v>Miejska Górka (pow. rawicki, woj. wielkopolskie)</v>
      </c>
      <c r="CJ1130" s="98">
        <v>0</v>
      </c>
    </row>
    <row r="1131" spans="2:88">
      <c r="B1131" s="98">
        <f>IF(ISNUMBER(SEARCH('ankieta ESG'!$E$11,C1131)),MAX(B$3:$B1130)+1,0)</f>
        <v>1128</v>
      </c>
      <c r="C1131" s="99" t="s">
        <v>1172</v>
      </c>
      <c r="D1131" s="98">
        <v>0</v>
      </c>
      <c r="E1131" s="99" t="str">
        <f>IFERROR(VLOOKUP(ROWS($C$4:C1131),$B$4:$C$1385,2,0),"")</f>
        <v>52.24.A Przeładunek towarów w portach morskich (PKD 2025)</v>
      </c>
      <c r="F1131" s="98">
        <v>0</v>
      </c>
      <c r="AM1131" s="98">
        <f>IF(ISNUMBER(SEARCH('ankieta ESG'!$G$180,AN1131)),MAX(AM$3:$AM1130)+1,0)</f>
        <v>1128</v>
      </c>
      <c r="AN1131" s="134" t="s">
        <v>5131</v>
      </c>
      <c r="AO1131" s="98">
        <v>0</v>
      </c>
      <c r="AP1131" s="99" t="str">
        <f>IFERROR(VLOOKUP(ROWS($AN$4:AN1131),$AM$4:$AN$2337,2,0),"")</f>
        <v>Mielec (pow. mielecki, woj. podkarpackie)</v>
      </c>
      <c r="AQ1131" s="98">
        <v>0</v>
      </c>
      <c r="AR1131" s="98">
        <f>IF(ISNUMBER(SEARCH('ankieta ESG'!$G$181,AS1131)),MAX($AR$3:AR1130)+1,0)</f>
        <v>1128</v>
      </c>
      <c r="AS1131" s="134" t="s">
        <v>5131</v>
      </c>
      <c r="AT1131" s="98">
        <v>0</v>
      </c>
      <c r="AU1131" s="99" t="str">
        <f>IFERROR(VLOOKUP(ROWS($AS$4:AS1131),$AR$4:$AS$2337,2,0),"")</f>
        <v>Mielec (pow. mielecki, woj. podkarpackie)</v>
      </c>
      <c r="AV1131" s="98">
        <v>0</v>
      </c>
      <c r="AW1131" s="98">
        <f>IF(ISNUMBER(SEARCH('ankieta ESG'!$G$182,AX1131)),MAX($AW$3:AW1130)+1,0)</f>
        <v>1128</v>
      </c>
      <c r="AX1131" s="134" t="s">
        <v>5131</v>
      </c>
      <c r="AY1131" s="98">
        <v>0</v>
      </c>
      <c r="AZ1131" s="99" t="str">
        <f>IFERROR(VLOOKUP(ROWS($AX$4:AX1131),$AW$4:$AX$2337,2,0),"")</f>
        <v>Mielec (pow. mielecki, woj. podkarpackie)</v>
      </c>
      <c r="BA1131" s="98">
        <v>0</v>
      </c>
      <c r="BB1131" s="98">
        <f>IF(ISNUMBER(SEARCH('ankieta ESG'!$G$183,BC1131)),MAX($BB$3:BB1130)+1,0)</f>
        <v>1128</v>
      </c>
      <c r="BC1131" s="134" t="s">
        <v>5131</v>
      </c>
      <c r="BD1131" s="98">
        <v>0</v>
      </c>
      <c r="BE1131" s="99" t="str">
        <f>IFERROR(VLOOKUP(ROWS($BC$4:BC1131),$BB$4:$BC$2337,2,0),"")</f>
        <v>Mielec (pow. mielecki, woj. podkarpackie)</v>
      </c>
      <c r="BF1131" s="98">
        <v>0</v>
      </c>
      <c r="BG1131" s="98">
        <f>IF(ISNUMBER(SEARCH('ankieta ESG'!$G$184,BH1131)),MAX($BG$3:BG1130)+1,0)</f>
        <v>1128</v>
      </c>
      <c r="BH1131" s="134" t="s">
        <v>5131</v>
      </c>
      <c r="BI1131" s="98">
        <v>0</v>
      </c>
      <c r="BJ1131" s="99" t="str">
        <f>IFERROR(VLOOKUP(ROWS($BH$4:BH1131),$BG$4:$BH$2337,2,0),"")</f>
        <v>Mielec (pow. mielecki, woj. podkarpackie)</v>
      </c>
      <c r="BK1131" s="98">
        <v>0</v>
      </c>
      <c r="BL1131" s="98">
        <f>IF(ISNUMBER(SEARCH('ankieta ESG'!$G$185,BM1131)),MAX($BL$3:BL1130)+1,0)</f>
        <v>1128</v>
      </c>
      <c r="BM1131" s="134" t="s">
        <v>5131</v>
      </c>
      <c r="BN1131" s="98">
        <v>0</v>
      </c>
      <c r="BO1131" s="99" t="str">
        <f>IFERROR(VLOOKUP(ROWS($BM$4:BM1131),$BL$4:$BM$2337,2,0),"")</f>
        <v>Mielec (pow. mielecki, woj. podkarpackie)</v>
      </c>
      <c r="BP1131" s="98">
        <v>0</v>
      </c>
      <c r="BQ1131" s="98">
        <f>IF(ISNUMBER(SEARCH('ankieta ESG'!$G$186,BR1131)),MAX($BQ$3:BQ1130)+1,0)</f>
        <v>1128</v>
      </c>
      <c r="BR1131" s="134" t="s">
        <v>5131</v>
      </c>
      <c r="BS1131" s="98">
        <v>0</v>
      </c>
      <c r="BT1131" s="99" t="str">
        <f>IFERROR(VLOOKUP(ROWS($BR$4:BR1131),$BQ$4:$BR$2337,2,0),"")</f>
        <v>Mielec (pow. mielecki, woj. podkarpackie)</v>
      </c>
      <c r="BU1131" s="98">
        <v>0</v>
      </c>
      <c r="BV1131" s="98">
        <f>IF(ISNUMBER(SEARCH('ankieta ESG'!$G$187,BW1131)),MAX($BV$3:BV1130)+1,0)</f>
        <v>1128</v>
      </c>
      <c r="BW1131" s="134" t="s">
        <v>5131</v>
      </c>
      <c r="BX1131" s="98">
        <v>0</v>
      </c>
      <c r="BY1131" s="99" t="str">
        <f>IFERROR(VLOOKUP(ROWS($BW$4:BW1131),$BV$4:$BW$2337,2,0),"")</f>
        <v>Mielec (pow. mielecki, woj. podkarpackie)</v>
      </c>
      <c r="BZ1131" s="98">
        <v>0</v>
      </c>
      <c r="CA1131" s="98">
        <f>IF(ISNUMBER(SEARCH('ankieta ESG'!$G$188,CB1131)),MAX($CA$3:CA1130)+1,0)</f>
        <v>1128</v>
      </c>
      <c r="CB1131" s="134" t="s">
        <v>5131</v>
      </c>
      <c r="CC1131" s="98">
        <v>0</v>
      </c>
      <c r="CD1131" s="99" t="str">
        <f>IFERROR(VLOOKUP(ROWS($CB$4:CB1131),$CA$4:$CB$2337,2,0),"")</f>
        <v>Mielec (pow. mielecki, woj. podkarpackie)</v>
      </c>
      <c r="CE1131" s="98">
        <v>0</v>
      </c>
      <c r="CF1131" s="98">
        <f>IF(ISNUMBER(SEARCH('ankieta ESG'!$G$189,CG1131)),MAX($CF$3:CF1130)+1,0)</f>
        <v>1128</v>
      </c>
      <c r="CG1131" s="134" t="s">
        <v>5131</v>
      </c>
      <c r="CH1131" s="98">
        <v>0</v>
      </c>
      <c r="CI1131" s="99" t="str">
        <f>IFERROR(VLOOKUP(ROWS($CG$4:CG1131),$CF$4:$CG$2337,2,0),"")</f>
        <v>Mielec (pow. mielecki, woj. podkarpackie)</v>
      </c>
      <c r="CJ1131" s="98">
        <v>0</v>
      </c>
    </row>
    <row r="1132" spans="2:88">
      <c r="B1132" s="98">
        <f>IF(ISNUMBER(SEARCH('ankieta ESG'!$E$11,C1132)),MAX(B$3:$B1131)+1,0)</f>
        <v>1129</v>
      </c>
      <c r="C1132" s="99" t="s">
        <v>1173</v>
      </c>
      <c r="D1132" s="98">
        <v>0</v>
      </c>
      <c r="E1132" s="99" t="str">
        <f>IFERROR(VLOOKUP(ROWS($C$4:C1132),$B$4:$C$1385,2,0),"")</f>
        <v>52.24.B Przeładunek towarów w portach śródlądowych (PKD 2025)</v>
      </c>
      <c r="F1132" s="98">
        <v>0</v>
      </c>
      <c r="AM1132" s="98">
        <f>IF(ISNUMBER(SEARCH('ankieta ESG'!$G$180,AN1132)),MAX(AM$3:$AM1131)+1,0)</f>
        <v>1129</v>
      </c>
      <c r="AN1132" s="134" t="s">
        <v>5132</v>
      </c>
      <c r="AO1132" s="98">
        <v>0</v>
      </c>
      <c r="AP1132" s="99" t="str">
        <f>IFERROR(VLOOKUP(ROWS($AN$4:AN1132),$AM$4:$AN$2337,2,0),"")</f>
        <v>Mieleszyn (pow. gnieźnieński, woj. wielkopolskie)</v>
      </c>
      <c r="AQ1132" s="98">
        <v>0</v>
      </c>
      <c r="AR1132" s="98">
        <f>IF(ISNUMBER(SEARCH('ankieta ESG'!$G$181,AS1132)),MAX($AR$3:AR1131)+1,0)</f>
        <v>1129</v>
      </c>
      <c r="AS1132" s="134" t="s">
        <v>5132</v>
      </c>
      <c r="AT1132" s="98">
        <v>0</v>
      </c>
      <c r="AU1132" s="99" t="str">
        <f>IFERROR(VLOOKUP(ROWS($AS$4:AS1132),$AR$4:$AS$2337,2,0),"")</f>
        <v>Mieleszyn (pow. gnieźnieński, woj. wielkopolskie)</v>
      </c>
      <c r="AV1132" s="98">
        <v>0</v>
      </c>
      <c r="AW1132" s="98">
        <f>IF(ISNUMBER(SEARCH('ankieta ESG'!$G$182,AX1132)),MAX($AW$3:AW1131)+1,0)</f>
        <v>1129</v>
      </c>
      <c r="AX1132" s="134" t="s">
        <v>5132</v>
      </c>
      <c r="AY1132" s="98">
        <v>0</v>
      </c>
      <c r="AZ1132" s="99" t="str">
        <f>IFERROR(VLOOKUP(ROWS($AX$4:AX1132),$AW$4:$AX$2337,2,0),"")</f>
        <v>Mieleszyn (pow. gnieźnieński, woj. wielkopolskie)</v>
      </c>
      <c r="BA1132" s="98">
        <v>0</v>
      </c>
      <c r="BB1132" s="98">
        <f>IF(ISNUMBER(SEARCH('ankieta ESG'!$G$183,BC1132)),MAX($BB$3:BB1131)+1,0)</f>
        <v>1129</v>
      </c>
      <c r="BC1132" s="134" t="s">
        <v>5132</v>
      </c>
      <c r="BD1132" s="98">
        <v>0</v>
      </c>
      <c r="BE1132" s="99" t="str">
        <f>IFERROR(VLOOKUP(ROWS($BC$4:BC1132),$BB$4:$BC$2337,2,0),"")</f>
        <v>Mieleszyn (pow. gnieźnieński, woj. wielkopolskie)</v>
      </c>
      <c r="BF1132" s="98">
        <v>0</v>
      </c>
      <c r="BG1132" s="98">
        <f>IF(ISNUMBER(SEARCH('ankieta ESG'!$G$184,BH1132)),MAX($BG$3:BG1131)+1,0)</f>
        <v>1129</v>
      </c>
      <c r="BH1132" s="134" t="s">
        <v>5132</v>
      </c>
      <c r="BI1132" s="98">
        <v>0</v>
      </c>
      <c r="BJ1132" s="99" t="str">
        <f>IFERROR(VLOOKUP(ROWS($BH$4:BH1132),$BG$4:$BH$2337,2,0),"")</f>
        <v>Mieleszyn (pow. gnieźnieński, woj. wielkopolskie)</v>
      </c>
      <c r="BK1132" s="98">
        <v>0</v>
      </c>
      <c r="BL1132" s="98">
        <f>IF(ISNUMBER(SEARCH('ankieta ESG'!$G$185,BM1132)),MAX($BL$3:BL1131)+1,0)</f>
        <v>1129</v>
      </c>
      <c r="BM1132" s="134" t="s">
        <v>5132</v>
      </c>
      <c r="BN1132" s="98">
        <v>0</v>
      </c>
      <c r="BO1132" s="99" t="str">
        <f>IFERROR(VLOOKUP(ROWS($BM$4:BM1132),$BL$4:$BM$2337,2,0),"")</f>
        <v>Mieleszyn (pow. gnieźnieński, woj. wielkopolskie)</v>
      </c>
      <c r="BP1132" s="98">
        <v>0</v>
      </c>
      <c r="BQ1132" s="98">
        <f>IF(ISNUMBER(SEARCH('ankieta ESG'!$G$186,BR1132)),MAX($BQ$3:BQ1131)+1,0)</f>
        <v>1129</v>
      </c>
      <c r="BR1132" s="134" t="s">
        <v>5132</v>
      </c>
      <c r="BS1132" s="98">
        <v>0</v>
      </c>
      <c r="BT1132" s="99" t="str">
        <f>IFERROR(VLOOKUP(ROWS($BR$4:BR1132),$BQ$4:$BR$2337,2,0),"")</f>
        <v>Mieleszyn (pow. gnieźnieński, woj. wielkopolskie)</v>
      </c>
      <c r="BU1132" s="98">
        <v>0</v>
      </c>
      <c r="BV1132" s="98">
        <f>IF(ISNUMBER(SEARCH('ankieta ESG'!$G$187,BW1132)),MAX($BV$3:BV1131)+1,0)</f>
        <v>1129</v>
      </c>
      <c r="BW1132" s="134" t="s">
        <v>5132</v>
      </c>
      <c r="BX1132" s="98">
        <v>0</v>
      </c>
      <c r="BY1132" s="99" t="str">
        <f>IFERROR(VLOOKUP(ROWS($BW$4:BW1132),$BV$4:$BW$2337,2,0),"")</f>
        <v>Mieleszyn (pow. gnieźnieński, woj. wielkopolskie)</v>
      </c>
      <c r="BZ1132" s="98">
        <v>0</v>
      </c>
      <c r="CA1132" s="98">
        <f>IF(ISNUMBER(SEARCH('ankieta ESG'!$G$188,CB1132)),MAX($CA$3:CA1131)+1,0)</f>
        <v>1129</v>
      </c>
      <c r="CB1132" s="134" t="s">
        <v>5132</v>
      </c>
      <c r="CC1132" s="98">
        <v>0</v>
      </c>
      <c r="CD1132" s="99" t="str">
        <f>IFERROR(VLOOKUP(ROWS($CB$4:CB1132),$CA$4:$CB$2337,2,0),"")</f>
        <v>Mieleszyn (pow. gnieźnieński, woj. wielkopolskie)</v>
      </c>
      <c r="CE1132" s="98">
        <v>0</v>
      </c>
      <c r="CF1132" s="98">
        <f>IF(ISNUMBER(SEARCH('ankieta ESG'!$G$189,CG1132)),MAX($CF$3:CF1131)+1,0)</f>
        <v>1129</v>
      </c>
      <c r="CG1132" s="134" t="s">
        <v>5132</v>
      </c>
      <c r="CH1132" s="98">
        <v>0</v>
      </c>
      <c r="CI1132" s="99" t="str">
        <f>IFERROR(VLOOKUP(ROWS($CG$4:CG1132),$CF$4:$CG$2337,2,0),"")</f>
        <v>Mieleszyn (pow. gnieźnieński, woj. wielkopolskie)</v>
      </c>
      <c r="CJ1132" s="98">
        <v>0</v>
      </c>
    </row>
    <row r="1133" spans="2:88">
      <c r="B1133" s="98">
        <f>IF(ISNUMBER(SEARCH('ankieta ESG'!$E$11,C1133)),MAX(B$3:$B1132)+1,0)</f>
        <v>1130</v>
      </c>
      <c r="C1133" s="99" t="s">
        <v>1174</v>
      </c>
      <c r="D1133" s="98">
        <v>0</v>
      </c>
      <c r="E1133" s="99" t="str">
        <f>IFERROR(VLOOKUP(ROWS($C$4:C1133),$B$4:$C$1385,2,0),"")</f>
        <v>52.24.C Przeładunek towarów w pozostałych punktach przeładunkowych (PKD 2025)</v>
      </c>
      <c r="F1133" s="98">
        <v>0</v>
      </c>
      <c r="AM1133" s="98">
        <f>IF(ISNUMBER(SEARCH('ankieta ESG'!$G$180,AN1133)),MAX(AM$3:$AM1132)+1,0)</f>
        <v>1130</v>
      </c>
      <c r="AN1133" s="134" t="s">
        <v>5133</v>
      </c>
      <c r="AO1133" s="98">
        <v>0</v>
      </c>
      <c r="AP1133" s="99" t="str">
        <f>IFERROR(VLOOKUP(ROWS($AN$4:AN1133),$AM$4:$AN$2337,2,0),"")</f>
        <v>Mielnik (pow. siemiatycki, woj. podlaskie)</v>
      </c>
      <c r="AQ1133" s="98">
        <v>0</v>
      </c>
      <c r="AR1133" s="98">
        <f>IF(ISNUMBER(SEARCH('ankieta ESG'!$G$181,AS1133)),MAX($AR$3:AR1132)+1,0)</f>
        <v>1130</v>
      </c>
      <c r="AS1133" s="134" t="s">
        <v>5133</v>
      </c>
      <c r="AT1133" s="98">
        <v>0</v>
      </c>
      <c r="AU1133" s="99" t="str">
        <f>IFERROR(VLOOKUP(ROWS($AS$4:AS1133),$AR$4:$AS$2337,2,0),"")</f>
        <v>Mielnik (pow. siemiatycki, woj. podlaskie)</v>
      </c>
      <c r="AV1133" s="98">
        <v>0</v>
      </c>
      <c r="AW1133" s="98">
        <f>IF(ISNUMBER(SEARCH('ankieta ESG'!$G$182,AX1133)),MAX($AW$3:AW1132)+1,0)</f>
        <v>1130</v>
      </c>
      <c r="AX1133" s="134" t="s">
        <v>5133</v>
      </c>
      <c r="AY1133" s="98">
        <v>0</v>
      </c>
      <c r="AZ1133" s="99" t="str">
        <f>IFERROR(VLOOKUP(ROWS($AX$4:AX1133),$AW$4:$AX$2337,2,0),"")</f>
        <v>Mielnik (pow. siemiatycki, woj. podlaskie)</v>
      </c>
      <c r="BA1133" s="98">
        <v>0</v>
      </c>
      <c r="BB1133" s="98">
        <f>IF(ISNUMBER(SEARCH('ankieta ESG'!$G$183,BC1133)),MAX($BB$3:BB1132)+1,0)</f>
        <v>1130</v>
      </c>
      <c r="BC1133" s="134" t="s">
        <v>5133</v>
      </c>
      <c r="BD1133" s="98">
        <v>0</v>
      </c>
      <c r="BE1133" s="99" t="str">
        <f>IFERROR(VLOOKUP(ROWS($BC$4:BC1133),$BB$4:$BC$2337,2,0),"")</f>
        <v>Mielnik (pow. siemiatycki, woj. podlaskie)</v>
      </c>
      <c r="BF1133" s="98">
        <v>0</v>
      </c>
      <c r="BG1133" s="98">
        <f>IF(ISNUMBER(SEARCH('ankieta ESG'!$G$184,BH1133)),MAX($BG$3:BG1132)+1,0)</f>
        <v>1130</v>
      </c>
      <c r="BH1133" s="134" t="s">
        <v>5133</v>
      </c>
      <c r="BI1133" s="98">
        <v>0</v>
      </c>
      <c r="BJ1133" s="99" t="str">
        <f>IFERROR(VLOOKUP(ROWS($BH$4:BH1133),$BG$4:$BH$2337,2,0),"")</f>
        <v>Mielnik (pow. siemiatycki, woj. podlaskie)</v>
      </c>
      <c r="BK1133" s="98">
        <v>0</v>
      </c>
      <c r="BL1133" s="98">
        <f>IF(ISNUMBER(SEARCH('ankieta ESG'!$G$185,BM1133)),MAX($BL$3:BL1132)+1,0)</f>
        <v>1130</v>
      </c>
      <c r="BM1133" s="134" t="s">
        <v>5133</v>
      </c>
      <c r="BN1133" s="98">
        <v>0</v>
      </c>
      <c r="BO1133" s="99" t="str">
        <f>IFERROR(VLOOKUP(ROWS($BM$4:BM1133),$BL$4:$BM$2337,2,0),"")</f>
        <v>Mielnik (pow. siemiatycki, woj. podlaskie)</v>
      </c>
      <c r="BP1133" s="98">
        <v>0</v>
      </c>
      <c r="BQ1133" s="98">
        <f>IF(ISNUMBER(SEARCH('ankieta ESG'!$G$186,BR1133)),MAX($BQ$3:BQ1132)+1,0)</f>
        <v>1130</v>
      </c>
      <c r="BR1133" s="134" t="s">
        <v>5133</v>
      </c>
      <c r="BS1133" s="98">
        <v>0</v>
      </c>
      <c r="BT1133" s="99" t="str">
        <f>IFERROR(VLOOKUP(ROWS($BR$4:BR1133),$BQ$4:$BR$2337,2,0),"")</f>
        <v>Mielnik (pow. siemiatycki, woj. podlaskie)</v>
      </c>
      <c r="BU1133" s="98">
        <v>0</v>
      </c>
      <c r="BV1133" s="98">
        <f>IF(ISNUMBER(SEARCH('ankieta ESG'!$G$187,BW1133)),MAX($BV$3:BV1132)+1,0)</f>
        <v>1130</v>
      </c>
      <c r="BW1133" s="134" t="s">
        <v>5133</v>
      </c>
      <c r="BX1133" s="98">
        <v>0</v>
      </c>
      <c r="BY1133" s="99" t="str">
        <f>IFERROR(VLOOKUP(ROWS($BW$4:BW1133),$BV$4:$BW$2337,2,0),"")</f>
        <v>Mielnik (pow. siemiatycki, woj. podlaskie)</v>
      </c>
      <c r="BZ1133" s="98">
        <v>0</v>
      </c>
      <c r="CA1133" s="98">
        <f>IF(ISNUMBER(SEARCH('ankieta ESG'!$G$188,CB1133)),MAX($CA$3:CA1132)+1,0)</f>
        <v>1130</v>
      </c>
      <c r="CB1133" s="134" t="s">
        <v>5133</v>
      </c>
      <c r="CC1133" s="98">
        <v>0</v>
      </c>
      <c r="CD1133" s="99" t="str">
        <f>IFERROR(VLOOKUP(ROWS($CB$4:CB1133),$CA$4:$CB$2337,2,0),"")</f>
        <v>Mielnik (pow. siemiatycki, woj. podlaskie)</v>
      </c>
      <c r="CE1133" s="98">
        <v>0</v>
      </c>
      <c r="CF1133" s="98">
        <f>IF(ISNUMBER(SEARCH('ankieta ESG'!$G$189,CG1133)),MAX($CF$3:CF1132)+1,0)</f>
        <v>1130</v>
      </c>
      <c r="CG1133" s="134" t="s">
        <v>5133</v>
      </c>
      <c r="CH1133" s="98">
        <v>0</v>
      </c>
      <c r="CI1133" s="99" t="str">
        <f>IFERROR(VLOOKUP(ROWS($CG$4:CG1133),$CF$4:$CG$2337,2,0),"")</f>
        <v>Mielnik (pow. siemiatycki, woj. podlaskie)</v>
      </c>
      <c r="CJ1133" s="98">
        <v>0</v>
      </c>
    </row>
    <row r="1134" spans="2:88">
      <c r="B1134" s="98">
        <f>IF(ISNUMBER(SEARCH('ankieta ESG'!$E$11,C1134)),MAX(B$3:$B1133)+1,0)</f>
        <v>1131</v>
      </c>
      <c r="C1134" s="99" t="s">
        <v>1175</v>
      </c>
      <c r="D1134" s="98">
        <v>0</v>
      </c>
      <c r="E1134" s="99" t="str">
        <f>IFERROR(VLOOKUP(ROWS($C$4:C1134),$B$4:$C$1385,2,0),"")</f>
        <v>52.25.Z Działalność logistyczna (PKD 2025)</v>
      </c>
      <c r="F1134" s="98">
        <v>0</v>
      </c>
      <c r="AM1134" s="98">
        <f>IF(ISNUMBER(SEARCH('ankieta ESG'!$G$180,AN1134)),MAX(AM$3:$AM1133)+1,0)</f>
        <v>1131</v>
      </c>
      <c r="AN1134" s="134" t="s">
        <v>5134</v>
      </c>
      <c r="AO1134" s="98">
        <v>0</v>
      </c>
      <c r="AP1134" s="99" t="str">
        <f>IFERROR(VLOOKUP(ROWS($AN$4:AN1134),$AM$4:$AN$2337,2,0),"")</f>
        <v>Mielno (pow. koszaliński, woj. zachodniopomorskie)</v>
      </c>
      <c r="AQ1134" s="98">
        <v>0</v>
      </c>
      <c r="AR1134" s="98">
        <f>IF(ISNUMBER(SEARCH('ankieta ESG'!$G$181,AS1134)),MAX($AR$3:AR1133)+1,0)</f>
        <v>1131</v>
      </c>
      <c r="AS1134" s="134" t="s">
        <v>5134</v>
      </c>
      <c r="AT1134" s="98">
        <v>0</v>
      </c>
      <c r="AU1134" s="99" t="str">
        <f>IFERROR(VLOOKUP(ROWS($AS$4:AS1134),$AR$4:$AS$2337,2,0),"")</f>
        <v>Mielno (pow. koszaliński, woj. zachodniopomorskie)</v>
      </c>
      <c r="AV1134" s="98">
        <v>0</v>
      </c>
      <c r="AW1134" s="98">
        <f>IF(ISNUMBER(SEARCH('ankieta ESG'!$G$182,AX1134)),MAX($AW$3:AW1133)+1,0)</f>
        <v>1131</v>
      </c>
      <c r="AX1134" s="134" t="s">
        <v>5134</v>
      </c>
      <c r="AY1134" s="98">
        <v>0</v>
      </c>
      <c r="AZ1134" s="99" t="str">
        <f>IFERROR(VLOOKUP(ROWS($AX$4:AX1134),$AW$4:$AX$2337,2,0),"")</f>
        <v>Mielno (pow. koszaliński, woj. zachodniopomorskie)</v>
      </c>
      <c r="BA1134" s="98">
        <v>0</v>
      </c>
      <c r="BB1134" s="98">
        <f>IF(ISNUMBER(SEARCH('ankieta ESG'!$G$183,BC1134)),MAX($BB$3:BB1133)+1,0)</f>
        <v>1131</v>
      </c>
      <c r="BC1134" s="134" t="s">
        <v>5134</v>
      </c>
      <c r="BD1134" s="98">
        <v>0</v>
      </c>
      <c r="BE1134" s="99" t="str">
        <f>IFERROR(VLOOKUP(ROWS($BC$4:BC1134),$BB$4:$BC$2337,2,0),"")</f>
        <v>Mielno (pow. koszaliński, woj. zachodniopomorskie)</v>
      </c>
      <c r="BF1134" s="98">
        <v>0</v>
      </c>
      <c r="BG1134" s="98">
        <f>IF(ISNUMBER(SEARCH('ankieta ESG'!$G$184,BH1134)),MAX($BG$3:BG1133)+1,0)</f>
        <v>1131</v>
      </c>
      <c r="BH1134" s="134" t="s">
        <v>5134</v>
      </c>
      <c r="BI1134" s="98">
        <v>0</v>
      </c>
      <c r="BJ1134" s="99" t="str">
        <f>IFERROR(VLOOKUP(ROWS($BH$4:BH1134),$BG$4:$BH$2337,2,0),"")</f>
        <v>Mielno (pow. koszaliński, woj. zachodniopomorskie)</v>
      </c>
      <c r="BK1134" s="98">
        <v>0</v>
      </c>
      <c r="BL1134" s="98">
        <f>IF(ISNUMBER(SEARCH('ankieta ESG'!$G$185,BM1134)),MAX($BL$3:BL1133)+1,0)</f>
        <v>1131</v>
      </c>
      <c r="BM1134" s="134" t="s">
        <v>5134</v>
      </c>
      <c r="BN1134" s="98">
        <v>0</v>
      </c>
      <c r="BO1134" s="99" t="str">
        <f>IFERROR(VLOOKUP(ROWS($BM$4:BM1134),$BL$4:$BM$2337,2,0),"")</f>
        <v>Mielno (pow. koszaliński, woj. zachodniopomorskie)</v>
      </c>
      <c r="BP1134" s="98">
        <v>0</v>
      </c>
      <c r="BQ1134" s="98">
        <f>IF(ISNUMBER(SEARCH('ankieta ESG'!$G$186,BR1134)),MAX($BQ$3:BQ1133)+1,0)</f>
        <v>1131</v>
      </c>
      <c r="BR1134" s="134" t="s">
        <v>5134</v>
      </c>
      <c r="BS1134" s="98">
        <v>0</v>
      </c>
      <c r="BT1134" s="99" t="str">
        <f>IFERROR(VLOOKUP(ROWS($BR$4:BR1134),$BQ$4:$BR$2337,2,0),"")</f>
        <v>Mielno (pow. koszaliński, woj. zachodniopomorskie)</v>
      </c>
      <c r="BU1134" s="98">
        <v>0</v>
      </c>
      <c r="BV1134" s="98">
        <f>IF(ISNUMBER(SEARCH('ankieta ESG'!$G$187,BW1134)),MAX($BV$3:BV1133)+1,0)</f>
        <v>1131</v>
      </c>
      <c r="BW1134" s="134" t="s">
        <v>5134</v>
      </c>
      <c r="BX1134" s="98">
        <v>0</v>
      </c>
      <c r="BY1134" s="99" t="str">
        <f>IFERROR(VLOOKUP(ROWS($BW$4:BW1134),$BV$4:$BW$2337,2,0),"")</f>
        <v>Mielno (pow. koszaliński, woj. zachodniopomorskie)</v>
      </c>
      <c r="BZ1134" s="98">
        <v>0</v>
      </c>
      <c r="CA1134" s="98">
        <f>IF(ISNUMBER(SEARCH('ankieta ESG'!$G$188,CB1134)),MAX($CA$3:CA1133)+1,0)</f>
        <v>1131</v>
      </c>
      <c r="CB1134" s="134" t="s">
        <v>5134</v>
      </c>
      <c r="CC1134" s="98">
        <v>0</v>
      </c>
      <c r="CD1134" s="99" t="str">
        <f>IFERROR(VLOOKUP(ROWS($CB$4:CB1134),$CA$4:$CB$2337,2,0),"")</f>
        <v>Mielno (pow. koszaliński, woj. zachodniopomorskie)</v>
      </c>
      <c r="CE1134" s="98">
        <v>0</v>
      </c>
      <c r="CF1134" s="98">
        <f>IF(ISNUMBER(SEARCH('ankieta ESG'!$G$189,CG1134)),MAX($CF$3:CF1133)+1,0)</f>
        <v>1131</v>
      </c>
      <c r="CG1134" s="134" t="s">
        <v>5134</v>
      </c>
      <c r="CH1134" s="98">
        <v>0</v>
      </c>
      <c r="CI1134" s="99" t="str">
        <f>IFERROR(VLOOKUP(ROWS($CG$4:CG1134),$CF$4:$CG$2337,2,0),"")</f>
        <v>Mielno (pow. koszaliński, woj. zachodniopomorskie)</v>
      </c>
      <c r="CJ1134" s="98">
        <v>0</v>
      </c>
    </row>
    <row r="1135" spans="2:88">
      <c r="B1135" s="98">
        <f>IF(ISNUMBER(SEARCH('ankieta ESG'!$E$11,C1135)),MAX(B$3:$B1134)+1,0)</f>
        <v>1132</v>
      </c>
      <c r="C1135" s="99" t="s">
        <v>1176</v>
      </c>
      <c r="D1135" s="98">
        <v>0</v>
      </c>
      <c r="E1135" s="99" t="str">
        <f>IFERROR(VLOOKUP(ROWS($C$4:C1135),$B$4:$C$1385,2,0),"")</f>
        <v>52.26.Z Pozostała działalność usługowa wspomagająca transport (PKD 2025)</v>
      </c>
      <c r="F1135" s="98">
        <v>0</v>
      </c>
      <c r="AM1135" s="98">
        <f>IF(ISNUMBER(SEARCH('ankieta ESG'!$G$180,AN1135)),MAX(AM$3:$AM1134)+1,0)</f>
        <v>1132</v>
      </c>
      <c r="AN1135" s="134" t="s">
        <v>5135</v>
      </c>
      <c r="AO1135" s="98">
        <v>0</v>
      </c>
      <c r="AP1135" s="99" t="str">
        <f>IFERROR(VLOOKUP(ROWS($AN$4:AN1135),$AM$4:$AN$2337,2,0),"")</f>
        <v>Mieroszów (pow. wałbrzyski, woj. dolnośląskie)</v>
      </c>
      <c r="AQ1135" s="98">
        <v>0</v>
      </c>
      <c r="AR1135" s="98">
        <f>IF(ISNUMBER(SEARCH('ankieta ESG'!$G$181,AS1135)),MAX($AR$3:AR1134)+1,0)</f>
        <v>1132</v>
      </c>
      <c r="AS1135" s="134" t="s">
        <v>5135</v>
      </c>
      <c r="AT1135" s="98">
        <v>0</v>
      </c>
      <c r="AU1135" s="99" t="str">
        <f>IFERROR(VLOOKUP(ROWS($AS$4:AS1135),$AR$4:$AS$2337,2,0),"")</f>
        <v>Mieroszów (pow. wałbrzyski, woj. dolnośląskie)</v>
      </c>
      <c r="AV1135" s="98">
        <v>0</v>
      </c>
      <c r="AW1135" s="98">
        <f>IF(ISNUMBER(SEARCH('ankieta ESG'!$G$182,AX1135)),MAX($AW$3:AW1134)+1,0)</f>
        <v>1132</v>
      </c>
      <c r="AX1135" s="134" t="s">
        <v>5135</v>
      </c>
      <c r="AY1135" s="98">
        <v>0</v>
      </c>
      <c r="AZ1135" s="99" t="str">
        <f>IFERROR(VLOOKUP(ROWS($AX$4:AX1135),$AW$4:$AX$2337,2,0),"")</f>
        <v>Mieroszów (pow. wałbrzyski, woj. dolnośląskie)</v>
      </c>
      <c r="BA1135" s="98">
        <v>0</v>
      </c>
      <c r="BB1135" s="98">
        <f>IF(ISNUMBER(SEARCH('ankieta ESG'!$G$183,BC1135)),MAX($BB$3:BB1134)+1,0)</f>
        <v>1132</v>
      </c>
      <c r="BC1135" s="134" t="s">
        <v>5135</v>
      </c>
      <c r="BD1135" s="98">
        <v>0</v>
      </c>
      <c r="BE1135" s="99" t="str">
        <f>IFERROR(VLOOKUP(ROWS($BC$4:BC1135),$BB$4:$BC$2337,2,0),"")</f>
        <v>Mieroszów (pow. wałbrzyski, woj. dolnośląskie)</v>
      </c>
      <c r="BF1135" s="98">
        <v>0</v>
      </c>
      <c r="BG1135" s="98">
        <f>IF(ISNUMBER(SEARCH('ankieta ESG'!$G$184,BH1135)),MAX($BG$3:BG1134)+1,0)</f>
        <v>1132</v>
      </c>
      <c r="BH1135" s="134" t="s">
        <v>5135</v>
      </c>
      <c r="BI1135" s="98">
        <v>0</v>
      </c>
      <c r="BJ1135" s="99" t="str">
        <f>IFERROR(VLOOKUP(ROWS($BH$4:BH1135),$BG$4:$BH$2337,2,0),"")</f>
        <v>Mieroszów (pow. wałbrzyski, woj. dolnośląskie)</v>
      </c>
      <c r="BK1135" s="98">
        <v>0</v>
      </c>
      <c r="BL1135" s="98">
        <f>IF(ISNUMBER(SEARCH('ankieta ESG'!$G$185,BM1135)),MAX($BL$3:BL1134)+1,0)</f>
        <v>1132</v>
      </c>
      <c r="BM1135" s="134" t="s">
        <v>5135</v>
      </c>
      <c r="BN1135" s="98">
        <v>0</v>
      </c>
      <c r="BO1135" s="99" t="str">
        <f>IFERROR(VLOOKUP(ROWS($BM$4:BM1135),$BL$4:$BM$2337,2,0),"")</f>
        <v>Mieroszów (pow. wałbrzyski, woj. dolnośląskie)</v>
      </c>
      <c r="BP1135" s="98">
        <v>0</v>
      </c>
      <c r="BQ1135" s="98">
        <f>IF(ISNUMBER(SEARCH('ankieta ESG'!$G$186,BR1135)),MAX($BQ$3:BQ1134)+1,0)</f>
        <v>1132</v>
      </c>
      <c r="BR1135" s="134" t="s">
        <v>5135</v>
      </c>
      <c r="BS1135" s="98">
        <v>0</v>
      </c>
      <c r="BT1135" s="99" t="str">
        <f>IFERROR(VLOOKUP(ROWS($BR$4:BR1135),$BQ$4:$BR$2337,2,0),"")</f>
        <v>Mieroszów (pow. wałbrzyski, woj. dolnośląskie)</v>
      </c>
      <c r="BU1135" s="98">
        <v>0</v>
      </c>
      <c r="BV1135" s="98">
        <f>IF(ISNUMBER(SEARCH('ankieta ESG'!$G$187,BW1135)),MAX($BV$3:BV1134)+1,0)</f>
        <v>1132</v>
      </c>
      <c r="BW1135" s="134" t="s">
        <v>5135</v>
      </c>
      <c r="BX1135" s="98">
        <v>0</v>
      </c>
      <c r="BY1135" s="99" t="str">
        <f>IFERROR(VLOOKUP(ROWS($BW$4:BW1135),$BV$4:$BW$2337,2,0),"")</f>
        <v>Mieroszów (pow. wałbrzyski, woj. dolnośląskie)</v>
      </c>
      <c r="BZ1135" s="98">
        <v>0</v>
      </c>
      <c r="CA1135" s="98">
        <f>IF(ISNUMBER(SEARCH('ankieta ESG'!$G$188,CB1135)),MAX($CA$3:CA1134)+1,0)</f>
        <v>1132</v>
      </c>
      <c r="CB1135" s="134" t="s">
        <v>5135</v>
      </c>
      <c r="CC1135" s="98">
        <v>0</v>
      </c>
      <c r="CD1135" s="99" t="str">
        <f>IFERROR(VLOOKUP(ROWS($CB$4:CB1135),$CA$4:$CB$2337,2,0),"")</f>
        <v>Mieroszów (pow. wałbrzyski, woj. dolnośląskie)</v>
      </c>
      <c r="CE1135" s="98">
        <v>0</v>
      </c>
      <c r="CF1135" s="98">
        <f>IF(ISNUMBER(SEARCH('ankieta ESG'!$G$189,CG1135)),MAX($CF$3:CF1134)+1,0)</f>
        <v>1132</v>
      </c>
      <c r="CG1135" s="134" t="s">
        <v>5135</v>
      </c>
      <c r="CH1135" s="98">
        <v>0</v>
      </c>
      <c r="CI1135" s="99" t="str">
        <f>IFERROR(VLOOKUP(ROWS($CG$4:CG1135),$CF$4:$CG$2337,2,0),"")</f>
        <v>Mieroszów (pow. wałbrzyski, woj. dolnośląskie)</v>
      </c>
      <c r="CJ1135" s="98">
        <v>0</v>
      </c>
    </row>
    <row r="1136" spans="2:88">
      <c r="B1136" s="98">
        <f>IF(ISNUMBER(SEARCH('ankieta ESG'!$E$11,C1136)),MAX(B$3:$B1135)+1,0)</f>
        <v>1133</v>
      </c>
      <c r="C1136" s="99" t="s">
        <v>1177</v>
      </c>
      <c r="D1136" s="98">
        <v>0</v>
      </c>
      <c r="E1136" s="99" t="str">
        <f>IFERROR(VLOOKUP(ROWS($C$4:C1136),$B$4:$C$1385,2,0),"")</f>
        <v>52.31.Z Pośrednictwo w transporcie towarów (PKD 2025)</v>
      </c>
      <c r="F1136" s="98">
        <v>0</v>
      </c>
      <c r="AM1136" s="98">
        <f>IF(ISNUMBER(SEARCH('ankieta ESG'!$G$180,AN1136)),MAX(AM$3:$AM1135)+1,0)</f>
        <v>1133</v>
      </c>
      <c r="AN1136" s="134" t="s">
        <v>5136</v>
      </c>
      <c r="AO1136" s="98">
        <v>0</v>
      </c>
      <c r="AP1136" s="99" t="str">
        <f>IFERROR(VLOOKUP(ROWS($AN$4:AN1136),$AM$4:$AN$2337,2,0),"")</f>
        <v>Mierzęcice (pow. będziński, woj. śląskie)</v>
      </c>
      <c r="AQ1136" s="98">
        <v>0</v>
      </c>
      <c r="AR1136" s="98">
        <f>IF(ISNUMBER(SEARCH('ankieta ESG'!$G$181,AS1136)),MAX($AR$3:AR1135)+1,0)</f>
        <v>1133</v>
      </c>
      <c r="AS1136" s="134" t="s">
        <v>5136</v>
      </c>
      <c r="AT1136" s="98">
        <v>0</v>
      </c>
      <c r="AU1136" s="99" t="str">
        <f>IFERROR(VLOOKUP(ROWS($AS$4:AS1136),$AR$4:$AS$2337,2,0),"")</f>
        <v>Mierzęcice (pow. będziński, woj. śląskie)</v>
      </c>
      <c r="AV1136" s="98">
        <v>0</v>
      </c>
      <c r="AW1136" s="98">
        <f>IF(ISNUMBER(SEARCH('ankieta ESG'!$G$182,AX1136)),MAX($AW$3:AW1135)+1,0)</f>
        <v>1133</v>
      </c>
      <c r="AX1136" s="134" t="s">
        <v>5136</v>
      </c>
      <c r="AY1136" s="98">
        <v>0</v>
      </c>
      <c r="AZ1136" s="99" t="str">
        <f>IFERROR(VLOOKUP(ROWS($AX$4:AX1136),$AW$4:$AX$2337,2,0),"")</f>
        <v>Mierzęcice (pow. będziński, woj. śląskie)</v>
      </c>
      <c r="BA1136" s="98">
        <v>0</v>
      </c>
      <c r="BB1136" s="98">
        <f>IF(ISNUMBER(SEARCH('ankieta ESG'!$G$183,BC1136)),MAX($BB$3:BB1135)+1,0)</f>
        <v>1133</v>
      </c>
      <c r="BC1136" s="134" t="s">
        <v>5136</v>
      </c>
      <c r="BD1136" s="98">
        <v>0</v>
      </c>
      <c r="BE1136" s="99" t="str">
        <f>IFERROR(VLOOKUP(ROWS($BC$4:BC1136),$BB$4:$BC$2337,2,0),"")</f>
        <v>Mierzęcice (pow. będziński, woj. śląskie)</v>
      </c>
      <c r="BF1136" s="98">
        <v>0</v>
      </c>
      <c r="BG1136" s="98">
        <f>IF(ISNUMBER(SEARCH('ankieta ESG'!$G$184,BH1136)),MAX($BG$3:BG1135)+1,0)</f>
        <v>1133</v>
      </c>
      <c r="BH1136" s="134" t="s">
        <v>5136</v>
      </c>
      <c r="BI1136" s="98">
        <v>0</v>
      </c>
      <c r="BJ1136" s="99" t="str">
        <f>IFERROR(VLOOKUP(ROWS($BH$4:BH1136),$BG$4:$BH$2337,2,0),"")</f>
        <v>Mierzęcice (pow. będziński, woj. śląskie)</v>
      </c>
      <c r="BK1136" s="98">
        <v>0</v>
      </c>
      <c r="BL1136" s="98">
        <f>IF(ISNUMBER(SEARCH('ankieta ESG'!$G$185,BM1136)),MAX($BL$3:BL1135)+1,0)</f>
        <v>1133</v>
      </c>
      <c r="BM1136" s="134" t="s">
        <v>5136</v>
      </c>
      <c r="BN1136" s="98">
        <v>0</v>
      </c>
      <c r="BO1136" s="99" t="str">
        <f>IFERROR(VLOOKUP(ROWS($BM$4:BM1136),$BL$4:$BM$2337,2,0),"")</f>
        <v>Mierzęcice (pow. będziński, woj. śląskie)</v>
      </c>
      <c r="BP1136" s="98">
        <v>0</v>
      </c>
      <c r="BQ1136" s="98">
        <f>IF(ISNUMBER(SEARCH('ankieta ESG'!$G$186,BR1136)),MAX($BQ$3:BQ1135)+1,0)</f>
        <v>1133</v>
      </c>
      <c r="BR1136" s="134" t="s">
        <v>5136</v>
      </c>
      <c r="BS1136" s="98">
        <v>0</v>
      </c>
      <c r="BT1136" s="99" t="str">
        <f>IFERROR(VLOOKUP(ROWS($BR$4:BR1136),$BQ$4:$BR$2337,2,0),"")</f>
        <v>Mierzęcice (pow. będziński, woj. śląskie)</v>
      </c>
      <c r="BU1136" s="98">
        <v>0</v>
      </c>
      <c r="BV1136" s="98">
        <f>IF(ISNUMBER(SEARCH('ankieta ESG'!$G$187,BW1136)),MAX($BV$3:BV1135)+1,0)</f>
        <v>1133</v>
      </c>
      <c r="BW1136" s="134" t="s">
        <v>5136</v>
      </c>
      <c r="BX1136" s="98">
        <v>0</v>
      </c>
      <c r="BY1136" s="99" t="str">
        <f>IFERROR(VLOOKUP(ROWS($BW$4:BW1136),$BV$4:$BW$2337,2,0),"")</f>
        <v>Mierzęcice (pow. będziński, woj. śląskie)</v>
      </c>
      <c r="BZ1136" s="98">
        <v>0</v>
      </c>
      <c r="CA1136" s="98">
        <f>IF(ISNUMBER(SEARCH('ankieta ESG'!$G$188,CB1136)),MAX($CA$3:CA1135)+1,0)</f>
        <v>1133</v>
      </c>
      <c r="CB1136" s="134" t="s">
        <v>5136</v>
      </c>
      <c r="CC1136" s="98">
        <v>0</v>
      </c>
      <c r="CD1136" s="99" t="str">
        <f>IFERROR(VLOOKUP(ROWS($CB$4:CB1136),$CA$4:$CB$2337,2,0),"")</f>
        <v>Mierzęcice (pow. będziński, woj. śląskie)</v>
      </c>
      <c r="CE1136" s="98">
        <v>0</v>
      </c>
      <c r="CF1136" s="98">
        <f>IF(ISNUMBER(SEARCH('ankieta ESG'!$G$189,CG1136)),MAX($CF$3:CF1135)+1,0)</f>
        <v>1133</v>
      </c>
      <c r="CG1136" s="134" t="s">
        <v>5136</v>
      </c>
      <c r="CH1136" s="98">
        <v>0</v>
      </c>
      <c r="CI1136" s="99" t="str">
        <f>IFERROR(VLOOKUP(ROWS($CG$4:CG1136),$CF$4:$CG$2337,2,0),"")</f>
        <v>Mierzęcice (pow. będziński, woj. śląskie)</v>
      </c>
      <c r="CJ1136" s="98">
        <v>0</v>
      </c>
    </row>
    <row r="1137" spans="2:88">
      <c r="B1137" s="98">
        <f>IF(ISNUMBER(SEARCH('ankieta ESG'!$E$11,C1137)),MAX(B$3:$B1136)+1,0)</f>
        <v>1134</v>
      </c>
      <c r="C1137" s="99" t="s">
        <v>1178</v>
      </c>
      <c r="D1137" s="98">
        <v>0</v>
      </c>
      <c r="E1137" s="99" t="str">
        <f>IFERROR(VLOOKUP(ROWS($C$4:C1137),$B$4:$C$1385,2,0),"")</f>
        <v>52.32.Z Pośrednictwo w transporcie pasażerskim (PKD 2025)</v>
      </c>
      <c r="F1137" s="98">
        <v>0</v>
      </c>
      <c r="AM1137" s="98">
        <f>IF(ISNUMBER(SEARCH('ankieta ESG'!$G$180,AN1137)),MAX(AM$3:$AM1136)+1,0)</f>
        <v>1134</v>
      </c>
      <c r="AN1137" s="134" t="s">
        <v>5137</v>
      </c>
      <c r="AO1137" s="98">
        <v>0</v>
      </c>
      <c r="AP1137" s="99" t="str">
        <f>IFERROR(VLOOKUP(ROWS($AN$4:AN1137),$AM$4:$AN$2337,2,0),"")</f>
        <v>Mieszkowice (pow. gryfiński, woj. zachodniopomorskie)</v>
      </c>
      <c r="AQ1137" s="98">
        <v>0</v>
      </c>
      <c r="AR1137" s="98">
        <f>IF(ISNUMBER(SEARCH('ankieta ESG'!$G$181,AS1137)),MAX($AR$3:AR1136)+1,0)</f>
        <v>1134</v>
      </c>
      <c r="AS1137" s="134" t="s">
        <v>5137</v>
      </c>
      <c r="AT1137" s="98">
        <v>0</v>
      </c>
      <c r="AU1137" s="99" t="str">
        <f>IFERROR(VLOOKUP(ROWS($AS$4:AS1137),$AR$4:$AS$2337,2,0),"")</f>
        <v>Mieszkowice (pow. gryfiński, woj. zachodniopomorskie)</v>
      </c>
      <c r="AV1137" s="98">
        <v>0</v>
      </c>
      <c r="AW1137" s="98">
        <f>IF(ISNUMBER(SEARCH('ankieta ESG'!$G$182,AX1137)),MAX($AW$3:AW1136)+1,0)</f>
        <v>1134</v>
      </c>
      <c r="AX1137" s="134" t="s">
        <v>5137</v>
      </c>
      <c r="AY1137" s="98">
        <v>0</v>
      </c>
      <c r="AZ1137" s="99" t="str">
        <f>IFERROR(VLOOKUP(ROWS($AX$4:AX1137),$AW$4:$AX$2337,2,0),"")</f>
        <v>Mieszkowice (pow. gryfiński, woj. zachodniopomorskie)</v>
      </c>
      <c r="BA1137" s="98">
        <v>0</v>
      </c>
      <c r="BB1137" s="98">
        <f>IF(ISNUMBER(SEARCH('ankieta ESG'!$G$183,BC1137)),MAX($BB$3:BB1136)+1,0)</f>
        <v>1134</v>
      </c>
      <c r="BC1137" s="134" t="s">
        <v>5137</v>
      </c>
      <c r="BD1137" s="98">
        <v>0</v>
      </c>
      <c r="BE1137" s="99" t="str">
        <f>IFERROR(VLOOKUP(ROWS($BC$4:BC1137),$BB$4:$BC$2337,2,0),"")</f>
        <v>Mieszkowice (pow. gryfiński, woj. zachodniopomorskie)</v>
      </c>
      <c r="BF1137" s="98">
        <v>0</v>
      </c>
      <c r="BG1137" s="98">
        <f>IF(ISNUMBER(SEARCH('ankieta ESG'!$G$184,BH1137)),MAX($BG$3:BG1136)+1,0)</f>
        <v>1134</v>
      </c>
      <c r="BH1137" s="134" t="s">
        <v>5137</v>
      </c>
      <c r="BI1137" s="98">
        <v>0</v>
      </c>
      <c r="BJ1137" s="99" t="str">
        <f>IFERROR(VLOOKUP(ROWS($BH$4:BH1137),$BG$4:$BH$2337,2,0),"")</f>
        <v>Mieszkowice (pow. gryfiński, woj. zachodniopomorskie)</v>
      </c>
      <c r="BK1137" s="98">
        <v>0</v>
      </c>
      <c r="BL1137" s="98">
        <f>IF(ISNUMBER(SEARCH('ankieta ESG'!$G$185,BM1137)),MAX($BL$3:BL1136)+1,0)</f>
        <v>1134</v>
      </c>
      <c r="BM1137" s="134" t="s">
        <v>5137</v>
      </c>
      <c r="BN1137" s="98">
        <v>0</v>
      </c>
      <c r="BO1137" s="99" t="str">
        <f>IFERROR(VLOOKUP(ROWS($BM$4:BM1137),$BL$4:$BM$2337,2,0),"")</f>
        <v>Mieszkowice (pow. gryfiński, woj. zachodniopomorskie)</v>
      </c>
      <c r="BP1137" s="98">
        <v>0</v>
      </c>
      <c r="BQ1137" s="98">
        <f>IF(ISNUMBER(SEARCH('ankieta ESG'!$G$186,BR1137)),MAX($BQ$3:BQ1136)+1,0)</f>
        <v>1134</v>
      </c>
      <c r="BR1137" s="134" t="s">
        <v>5137</v>
      </c>
      <c r="BS1137" s="98">
        <v>0</v>
      </c>
      <c r="BT1137" s="99" t="str">
        <f>IFERROR(VLOOKUP(ROWS($BR$4:BR1137),$BQ$4:$BR$2337,2,0),"")</f>
        <v>Mieszkowice (pow. gryfiński, woj. zachodniopomorskie)</v>
      </c>
      <c r="BU1137" s="98">
        <v>0</v>
      </c>
      <c r="BV1137" s="98">
        <f>IF(ISNUMBER(SEARCH('ankieta ESG'!$G$187,BW1137)),MAX($BV$3:BV1136)+1,0)</f>
        <v>1134</v>
      </c>
      <c r="BW1137" s="134" t="s">
        <v>5137</v>
      </c>
      <c r="BX1137" s="98">
        <v>0</v>
      </c>
      <c r="BY1137" s="99" t="str">
        <f>IFERROR(VLOOKUP(ROWS($BW$4:BW1137),$BV$4:$BW$2337,2,0),"")</f>
        <v>Mieszkowice (pow. gryfiński, woj. zachodniopomorskie)</v>
      </c>
      <c r="BZ1137" s="98">
        <v>0</v>
      </c>
      <c r="CA1137" s="98">
        <f>IF(ISNUMBER(SEARCH('ankieta ESG'!$G$188,CB1137)),MAX($CA$3:CA1136)+1,0)</f>
        <v>1134</v>
      </c>
      <c r="CB1137" s="134" t="s">
        <v>5137</v>
      </c>
      <c r="CC1137" s="98">
        <v>0</v>
      </c>
      <c r="CD1137" s="99" t="str">
        <f>IFERROR(VLOOKUP(ROWS($CB$4:CB1137),$CA$4:$CB$2337,2,0),"")</f>
        <v>Mieszkowice (pow. gryfiński, woj. zachodniopomorskie)</v>
      </c>
      <c r="CE1137" s="98">
        <v>0</v>
      </c>
      <c r="CF1137" s="98">
        <f>IF(ISNUMBER(SEARCH('ankieta ESG'!$G$189,CG1137)),MAX($CF$3:CF1136)+1,0)</f>
        <v>1134</v>
      </c>
      <c r="CG1137" s="134" t="s">
        <v>5137</v>
      </c>
      <c r="CH1137" s="98">
        <v>0</v>
      </c>
      <c r="CI1137" s="99" t="str">
        <f>IFERROR(VLOOKUP(ROWS($CG$4:CG1137),$CF$4:$CG$2337,2,0),"")</f>
        <v>Mieszkowice (pow. gryfiński, woj. zachodniopomorskie)</v>
      </c>
      <c r="CJ1137" s="98">
        <v>0</v>
      </c>
    </row>
    <row r="1138" spans="2:88">
      <c r="B1138" s="98">
        <f>IF(ISNUMBER(SEARCH('ankieta ESG'!$E$11,C1138)),MAX(B$3:$B1137)+1,0)</f>
        <v>1135</v>
      </c>
      <c r="C1138" s="99" t="s">
        <v>1179</v>
      </c>
      <c r="D1138" s="98">
        <v>0</v>
      </c>
      <c r="E1138" s="99" t="str">
        <f>IFERROR(VLOOKUP(ROWS($C$4:C1138),$B$4:$C$1385,2,0),"")</f>
        <v>53.10.Z Działalność pocztowa objęta obowiązkiem świadczenia usług powszechnych (operatora publicznego) (PKD 2025)</v>
      </c>
      <c r="F1138" s="98">
        <v>0</v>
      </c>
      <c r="AM1138" s="98">
        <f>IF(ISNUMBER(SEARCH('ankieta ESG'!$G$180,AN1138)),MAX(AM$3:$AM1137)+1,0)</f>
        <v>1135</v>
      </c>
      <c r="AN1138" s="134" t="s">
        <v>5138</v>
      </c>
      <c r="AO1138" s="98">
        <v>0</v>
      </c>
      <c r="AP1138" s="99" t="str">
        <f>IFERROR(VLOOKUP(ROWS($AN$4:AN1138),$AM$4:$AN$2337,2,0),"")</f>
        <v>Mieścisko (pow. wągrowiecki, woj. wielkopolskie)</v>
      </c>
      <c r="AQ1138" s="98">
        <v>0</v>
      </c>
      <c r="AR1138" s="98">
        <f>IF(ISNUMBER(SEARCH('ankieta ESG'!$G$181,AS1138)),MAX($AR$3:AR1137)+1,0)</f>
        <v>1135</v>
      </c>
      <c r="AS1138" s="134" t="s">
        <v>5138</v>
      </c>
      <c r="AT1138" s="98">
        <v>0</v>
      </c>
      <c r="AU1138" s="99" t="str">
        <f>IFERROR(VLOOKUP(ROWS($AS$4:AS1138),$AR$4:$AS$2337,2,0),"")</f>
        <v>Mieścisko (pow. wągrowiecki, woj. wielkopolskie)</v>
      </c>
      <c r="AV1138" s="98">
        <v>0</v>
      </c>
      <c r="AW1138" s="98">
        <f>IF(ISNUMBER(SEARCH('ankieta ESG'!$G$182,AX1138)),MAX($AW$3:AW1137)+1,0)</f>
        <v>1135</v>
      </c>
      <c r="AX1138" s="134" t="s">
        <v>5138</v>
      </c>
      <c r="AY1138" s="98">
        <v>0</v>
      </c>
      <c r="AZ1138" s="99" t="str">
        <f>IFERROR(VLOOKUP(ROWS($AX$4:AX1138),$AW$4:$AX$2337,2,0),"")</f>
        <v>Mieścisko (pow. wągrowiecki, woj. wielkopolskie)</v>
      </c>
      <c r="BA1138" s="98">
        <v>0</v>
      </c>
      <c r="BB1138" s="98">
        <f>IF(ISNUMBER(SEARCH('ankieta ESG'!$G$183,BC1138)),MAX($BB$3:BB1137)+1,0)</f>
        <v>1135</v>
      </c>
      <c r="BC1138" s="134" t="s">
        <v>5138</v>
      </c>
      <c r="BD1138" s="98">
        <v>0</v>
      </c>
      <c r="BE1138" s="99" t="str">
        <f>IFERROR(VLOOKUP(ROWS($BC$4:BC1138),$BB$4:$BC$2337,2,0),"")</f>
        <v>Mieścisko (pow. wągrowiecki, woj. wielkopolskie)</v>
      </c>
      <c r="BF1138" s="98">
        <v>0</v>
      </c>
      <c r="BG1138" s="98">
        <f>IF(ISNUMBER(SEARCH('ankieta ESG'!$G$184,BH1138)),MAX($BG$3:BG1137)+1,0)</f>
        <v>1135</v>
      </c>
      <c r="BH1138" s="134" t="s">
        <v>5138</v>
      </c>
      <c r="BI1138" s="98">
        <v>0</v>
      </c>
      <c r="BJ1138" s="99" t="str">
        <f>IFERROR(VLOOKUP(ROWS($BH$4:BH1138),$BG$4:$BH$2337,2,0),"")</f>
        <v>Mieścisko (pow. wągrowiecki, woj. wielkopolskie)</v>
      </c>
      <c r="BK1138" s="98">
        <v>0</v>
      </c>
      <c r="BL1138" s="98">
        <f>IF(ISNUMBER(SEARCH('ankieta ESG'!$G$185,BM1138)),MAX($BL$3:BL1137)+1,0)</f>
        <v>1135</v>
      </c>
      <c r="BM1138" s="134" t="s">
        <v>5138</v>
      </c>
      <c r="BN1138" s="98">
        <v>0</v>
      </c>
      <c r="BO1138" s="99" t="str">
        <f>IFERROR(VLOOKUP(ROWS($BM$4:BM1138),$BL$4:$BM$2337,2,0),"")</f>
        <v>Mieścisko (pow. wągrowiecki, woj. wielkopolskie)</v>
      </c>
      <c r="BP1138" s="98">
        <v>0</v>
      </c>
      <c r="BQ1138" s="98">
        <f>IF(ISNUMBER(SEARCH('ankieta ESG'!$G$186,BR1138)),MAX($BQ$3:BQ1137)+1,0)</f>
        <v>1135</v>
      </c>
      <c r="BR1138" s="134" t="s">
        <v>5138</v>
      </c>
      <c r="BS1138" s="98">
        <v>0</v>
      </c>
      <c r="BT1138" s="99" t="str">
        <f>IFERROR(VLOOKUP(ROWS($BR$4:BR1138),$BQ$4:$BR$2337,2,0),"")</f>
        <v>Mieścisko (pow. wągrowiecki, woj. wielkopolskie)</v>
      </c>
      <c r="BU1138" s="98">
        <v>0</v>
      </c>
      <c r="BV1138" s="98">
        <f>IF(ISNUMBER(SEARCH('ankieta ESG'!$G$187,BW1138)),MAX($BV$3:BV1137)+1,0)</f>
        <v>1135</v>
      </c>
      <c r="BW1138" s="134" t="s">
        <v>5138</v>
      </c>
      <c r="BX1138" s="98">
        <v>0</v>
      </c>
      <c r="BY1138" s="99" t="str">
        <f>IFERROR(VLOOKUP(ROWS($BW$4:BW1138),$BV$4:$BW$2337,2,0),"")</f>
        <v>Mieścisko (pow. wągrowiecki, woj. wielkopolskie)</v>
      </c>
      <c r="BZ1138" s="98">
        <v>0</v>
      </c>
      <c r="CA1138" s="98">
        <f>IF(ISNUMBER(SEARCH('ankieta ESG'!$G$188,CB1138)),MAX($CA$3:CA1137)+1,0)</f>
        <v>1135</v>
      </c>
      <c r="CB1138" s="134" t="s">
        <v>5138</v>
      </c>
      <c r="CC1138" s="98">
        <v>0</v>
      </c>
      <c r="CD1138" s="99" t="str">
        <f>IFERROR(VLOOKUP(ROWS($CB$4:CB1138),$CA$4:$CB$2337,2,0),"")</f>
        <v>Mieścisko (pow. wągrowiecki, woj. wielkopolskie)</v>
      </c>
      <c r="CE1138" s="98">
        <v>0</v>
      </c>
      <c r="CF1138" s="98">
        <f>IF(ISNUMBER(SEARCH('ankieta ESG'!$G$189,CG1138)),MAX($CF$3:CF1137)+1,0)</f>
        <v>1135</v>
      </c>
      <c r="CG1138" s="134" t="s">
        <v>5138</v>
      </c>
      <c r="CH1138" s="98">
        <v>0</v>
      </c>
      <c r="CI1138" s="99" t="str">
        <f>IFERROR(VLOOKUP(ROWS($CG$4:CG1138),$CF$4:$CG$2337,2,0),"")</f>
        <v>Mieścisko (pow. wągrowiecki, woj. wielkopolskie)</v>
      </c>
      <c r="CJ1138" s="98">
        <v>0</v>
      </c>
    </row>
    <row r="1139" spans="2:88">
      <c r="B1139" s="98">
        <f>IF(ISNUMBER(SEARCH('ankieta ESG'!$E$11,C1139)),MAX(B$3:$B1138)+1,0)</f>
        <v>1136</v>
      </c>
      <c r="C1139" s="99" t="s">
        <v>1180</v>
      </c>
      <c r="D1139" s="98">
        <v>0</v>
      </c>
      <c r="E1139" s="99" t="str">
        <f>IFERROR(VLOOKUP(ROWS($C$4:C1139),$B$4:$C$1385,2,0),"")</f>
        <v>53.20.Z Pozostała działalność pocztowa i kurierska (PKD 2025)</v>
      </c>
      <c r="F1139" s="98">
        <v>0</v>
      </c>
      <c r="AM1139" s="98">
        <f>IF(ISNUMBER(SEARCH('ankieta ESG'!$G$180,AN1139)),MAX(AM$3:$AM1138)+1,0)</f>
        <v>1136</v>
      </c>
      <c r="AN1139" s="134" t="s">
        <v>5139</v>
      </c>
      <c r="AO1139" s="98">
        <v>0</v>
      </c>
      <c r="AP1139" s="99" t="str">
        <f>IFERROR(VLOOKUP(ROWS($AN$4:AN1139),$AM$4:$AN$2337,2,0),"")</f>
        <v>Mietków (pow. wrocławski, woj. dolnośląskie)</v>
      </c>
      <c r="AQ1139" s="98">
        <v>0</v>
      </c>
      <c r="AR1139" s="98">
        <f>IF(ISNUMBER(SEARCH('ankieta ESG'!$G$181,AS1139)),MAX($AR$3:AR1138)+1,0)</f>
        <v>1136</v>
      </c>
      <c r="AS1139" s="134" t="s">
        <v>5139</v>
      </c>
      <c r="AT1139" s="98">
        <v>0</v>
      </c>
      <c r="AU1139" s="99" t="str">
        <f>IFERROR(VLOOKUP(ROWS($AS$4:AS1139),$AR$4:$AS$2337,2,0),"")</f>
        <v>Mietków (pow. wrocławski, woj. dolnośląskie)</v>
      </c>
      <c r="AV1139" s="98">
        <v>0</v>
      </c>
      <c r="AW1139" s="98">
        <f>IF(ISNUMBER(SEARCH('ankieta ESG'!$G$182,AX1139)),MAX($AW$3:AW1138)+1,0)</f>
        <v>1136</v>
      </c>
      <c r="AX1139" s="134" t="s">
        <v>5139</v>
      </c>
      <c r="AY1139" s="98">
        <v>0</v>
      </c>
      <c r="AZ1139" s="99" t="str">
        <f>IFERROR(VLOOKUP(ROWS($AX$4:AX1139),$AW$4:$AX$2337,2,0),"")</f>
        <v>Mietków (pow. wrocławski, woj. dolnośląskie)</v>
      </c>
      <c r="BA1139" s="98">
        <v>0</v>
      </c>
      <c r="BB1139" s="98">
        <f>IF(ISNUMBER(SEARCH('ankieta ESG'!$G$183,BC1139)),MAX($BB$3:BB1138)+1,0)</f>
        <v>1136</v>
      </c>
      <c r="BC1139" s="134" t="s">
        <v>5139</v>
      </c>
      <c r="BD1139" s="98">
        <v>0</v>
      </c>
      <c r="BE1139" s="99" t="str">
        <f>IFERROR(VLOOKUP(ROWS($BC$4:BC1139),$BB$4:$BC$2337,2,0),"")</f>
        <v>Mietków (pow. wrocławski, woj. dolnośląskie)</v>
      </c>
      <c r="BF1139" s="98">
        <v>0</v>
      </c>
      <c r="BG1139" s="98">
        <f>IF(ISNUMBER(SEARCH('ankieta ESG'!$G$184,BH1139)),MAX($BG$3:BG1138)+1,0)</f>
        <v>1136</v>
      </c>
      <c r="BH1139" s="134" t="s">
        <v>5139</v>
      </c>
      <c r="BI1139" s="98">
        <v>0</v>
      </c>
      <c r="BJ1139" s="99" t="str">
        <f>IFERROR(VLOOKUP(ROWS($BH$4:BH1139),$BG$4:$BH$2337,2,0),"")</f>
        <v>Mietków (pow. wrocławski, woj. dolnośląskie)</v>
      </c>
      <c r="BK1139" s="98">
        <v>0</v>
      </c>
      <c r="BL1139" s="98">
        <f>IF(ISNUMBER(SEARCH('ankieta ESG'!$G$185,BM1139)),MAX($BL$3:BL1138)+1,0)</f>
        <v>1136</v>
      </c>
      <c r="BM1139" s="134" t="s">
        <v>5139</v>
      </c>
      <c r="BN1139" s="98">
        <v>0</v>
      </c>
      <c r="BO1139" s="99" t="str">
        <f>IFERROR(VLOOKUP(ROWS($BM$4:BM1139),$BL$4:$BM$2337,2,0),"")</f>
        <v>Mietków (pow. wrocławski, woj. dolnośląskie)</v>
      </c>
      <c r="BP1139" s="98">
        <v>0</v>
      </c>
      <c r="BQ1139" s="98">
        <f>IF(ISNUMBER(SEARCH('ankieta ESG'!$G$186,BR1139)),MAX($BQ$3:BQ1138)+1,0)</f>
        <v>1136</v>
      </c>
      <c r="BR1139" s="134" t="s">
        <v>5139</v>
      </c>
      <c r="BS1139" s="98">
        <v>0</v>
      </c>
      <c r="BT1139" s="99" t="str">
        <f>IFERROR(VLOOKUP(ROWS($BR$4:BR1139),$BQ$4:$BR$2337,2,0),"")</f>
        <v>Mietków (pow. wrocławski, woj. dolnośląskie)</v>
      </c>
      <c r="BU1139" s="98">
        <v>0</v>
      </c>
      <c r="BV1139" s="98">
        <f>IF(ISNUMBER(SEARCH('ankieta ESG'!$G$187,BW1139)),MAX($BV$3:BV1138)+1,0)</f>
        <v>1136</v>
      </c>
      <c r="BW1139" s="134" t="s">
        <v>5139</v>
      </c>
      <c r="BX1139" s="98">
        <v>0</v>
      </c>
      <c r="BY1139" s="99" t="str">
        <f>IFERROR(VLOOKUP(ROWS($BW$4:BW1139),$BV$4:$BW$2337,2,0),"")</f>
        <v>Mietków (pow. wrocławski, woj. dolnośląskie)</v>
      </c>
      <c r="BZ1139" s="98">
        <v>0</v>
      </c>
      <c r="CA1139" s="98">
        <f>IF(ISNUMBER(SEARCH('ankieta ESG'!$G$188,CB1139)),MAX($CA$3:CA1138)+1,0)</f>
        <v>1136</v>
      </c>
      <c r="CB1139" s="134" t="s">
        <v>5139</v>
      </c>
      <c r="CC1139" s="98">
        <v>0</v>
      </c>
      <c r="CD1139" s="99" t="str">
        <f>IFERROR(VLOOKUP(ROWS($CB$4:CB1139),$CA$4:$CB$2337,2,0),"")</f>
        <v>Mietków (pow. wrocławski, woj. dolnośląskie)</v>
      </c>
      <c r="CE1139" s="98">
        <v>0</v>
      </c>
      <c r="CF1139" s="98">
        <f>IF(ISNUMBER(SEARCH('ankieta ESG'!$G$189,CG1139)),MAX($CF$3:CF1138)+1,0)</f>
        <v>1136</v>
      </c>
      <c r="CG1139" s="134" t="s">
        <v>5139</v>
      </c>
      <c r="CH1139" s="98">
        <v>0</v>
      </c>
      <c r="CI1139" s="99" t="str">
        <f>IFERROR(VLOOKUP(ROWS($CG$4:CG1139),$CF$4:$CG$2337,2,0),"")</f>
        <v>Mietków (pow. wrocławski, woj. dolnośląskie)</v>
      </c>
      <c r="CJ1139" s="98">
        <v>0</v>
      </c>
    </row>
    <row r="1140" spans="2:88">
      <c r="B1140" s="98">
        <f>IF(ISNUMBER(SEARCH('ankieta ESG'!$E$11,C1140)),MAX(B$3:$B1139)+1,0)</f>
        <v>1137</v>
      </c>
      <c r="C1140" s="99" t="s">
        <v>1181</v>
      </c>
      <c r="D1140" s="98">
        <v>0</v>
      </c>
      <c r="E1140" s="99" t="str">
        <f>IFERROR(VLOOKUP(ROWS($C$4:C1140),$B$4:$C$1385,2,0),"")</f>
        <v>53.30.Z Pośrednictwo w zakresie działalności pocztowej i kurierskiej (PKD 2025)</v>
      </c>
      <c r="F1140" s="98">
        <v>0</v>
      </c>
      <c r="AM1140" s="98">
        <f>IF(ISNUMBER(SEARCH('ankieta ESG'!$G$180,AN1140)),MAX(AM$3:$AM1139)+1,0)</f>
        <v>1137</v>
      </c>
      <c r="AN1140" s="134" t="s">
        <v>5140</v>
      </c>
      <c r="AO1140" s="98">
        <v>0</v>
      </c>
      <c r="AP1140" s="99" t="str">
        <f>IFERROR(VLOOKUP(ROWS($AN$4:AN1140),$AM$4:$AN$2337,2,0),"")</f>
        <v>Międzybórz (pow. oleśnicki, woj. dolnośląskie)</v>
      </c>
      <c r="AQ1140" s="98">
        <v>0</v>
      </c>
      <c r="AR1140" s="98">
        <f>IF(ISNUMBER(SEARCH('ankieta ESG'!$G$181,AS1140)),MAX($AR$3:AR1139)+1,0)</f>
        <v>1137</v>
      </c>
      <c r="AS1140" s="134" t="s">
        <v>5140</v>
      </c>
      <c r="AT1140" s="98">
        <v>0</v>
      </c>
      <c r="AU1140" s="99" t="str">
        <f>IFERROR(VLOOKUP(ROWS($AS$4:AS1140),$AR$4:$AS$2337,2,0),"")</f>
        <v>Międzybórz (pow. oleśnicki, woj. dolnośląskie)</v>
      </c>
      <c r="AV1140" s="98">
        <v>0</v>
      </c>
      <c r="AW1140" s="98">
        <f>IF(ISNUMBER(SEARCH('ankieta ESG'!$G$182,AX1140)),MAX($AW$3:AW1139)+1,0)</f>
        <v>1137</v>
      </c>
      <c r="AX1140" s="134" t="s">
        <v>5140</v>
      </c>
      <c r="AY1140" s="98">
        <v>0</v>
      </c>
      <c r="AZ1140" s="99" t="str">
        <f>IFERROR(VLOOKUP(ROWS($AX$4:AX1140),$AW$4:$AX$2337,2,0),"")</f>
        <v>Międzybórz (pow. oleśnicki, woj. dolnośląskie)</v>
      </c>
      <c r="BA1140" s="98">
        <v>0</v>
      </c>
      <c r="BB1140" s="98">
        <f>IF(ISNUMBER(SEARCH('ankieta ESG'!$G$183,BC1140)),MAX($BB$3:BB1139)+1,0)</f>
        <v>1137</v>
      </c>
      <c r="BC1140" s="134" t="s">
        <v>5140</v>
      </c>
      <c r="BD1140" s="98">
        <v>0</v>
      </c>
      <c r="BE1140" s="99" t="str">
        <f>IFERROR(VLOOKUP(ROWS($BC$4:BC1140),$BB$4:$BC$2337,2,0),"")</f>
        <v>Międzybórz (pow. oleśnicki, woj. dolnośląskie)</v>
      </c>
      <c r="BF1140" s="98">
        <v>0</v>
      </c>
      <c r="BG1140" s="98">
        <f>IF(ISNUMBER(SEARCH('ankieta ESG'!$G$184,BH1140)),MAX($BG$3:BG1139)+1,0)</f>
        <v>1137</v>
      </c>
      <c r="BH1140" s="134" t="s">
        <v>5140</v>
      </c>
      <c r="BI1140" s="98">
        <v>0</v>
      </c>
      <c r="BJ1140" s="99" t="str">
        <f>IFERROR(VLOOKUP(ROWS($BH$4:BH1140),$BG$4:$BH$2337,2,0),"")</f>
        <v>Międzybórz (pow. oleśnicki, woj. dolnośląskie)</v>
      </c>
      <c r="BK1140" s="98">
        <v>0</v>
      </c>
      <c r="BL1140" s="98">
        <f>IF(ISNUMBER(SEARCH('ankieta ESG'!$G$185,BM1140)),MAX($BL$3:BL1139)+1,0)</f>
        <v>1137</v>
      </c>
      <c r="BM1140" s="134" t="s">
        <v>5140</v>
      </c>
      <c r="BN1140" s="98">
        <v>0</v>
      </c>
      <c r="BO1140" s="99" t="str">
        <f>IFERROR(VLOOKUP(ROWS($BM$4:BM1140),$BL$4:$BM$2337,2,0),"")</f>
        <v>Międzybórz (pow. oleśnicki, woj. dolnośląskie)</v>
      </c>
      <c r="BP1140" s="98">
        <v>0</v>
      </c>
      <c r="BQ1140" s="98">
        <f>IF(ISNUMBER(SEARCH('ankieta ESG'!$G$186,BR1140)),MAX($BQ$3:BQ1139)+1,0)</f>
        <v>1137</v>
      </c>
      <c r="BR1140" s="134" t="s">
        <v>5140</v>
      </c>
      <c r="BS1140" s="98">
        <v>0</v>
      </c>
      <c r="BT1140" s="99" t="str">
        <f>IFERROR(VLOOKUP(ROWS($BR$4:BR1140),$BQ$4:$BR$2337,2,0),"")</f>
        <v>Międzybórz (pow. oleśnicki, woj. dolnośląskie)</v>
      </c>
      <c r="BU1140" s="98">
        <v>0</v>
      </c>
      <c r="BV1140" s="98">
        <f>IF(ISNUMBER(SEARCH('ankieta ESG'!$G$187,BW1140)),MAX($BV$3:BV1139)+1,0)</f>
        <v>1137</v>
      </c>
      <c r="BW1140" s="134" t="s">
        <v>5140</v>
      </c>
      <c r="BX1140" s="98">
        <v>0</v>
      </c>
      <c r="BY1140" s="99" t="str">
        <f>IFERROR(VLOOKUP(ROWS($BW$4:BW1140),$BV$4:$BW$2337,2,0),"")</f>
        <v>Międzybórz (pow. oleśnicki, woj. dolnośląskie)</v>
      </c>
      <c r="BZ1140" s="98">
        <v>0</v>
      </c>
      <c r="CA1140" s="98">
        <f>IF(ISNUMBER(SEARCH('ankieta ESG'!$G$188,CB1140)),MAX($CA$3:CA1139)+1,0)</f>
        <v>1137</v>
      </c>
      <c r="CB1140" s="134" t="s">
        <v>5140</v>
      </c>
      <c r="CC1140" s="98">
        <v>0</v>
      </c>
      <c r="CD1140" s="99" t="str">
        <f>IFERROR(VLOOKUP(ROWS($CB$4:CB1140),$CA$4:$CB$2337,2,0),"")</f>
        <v>Międzybórz (pow. oleśnicki, woj. dolnośląskie)</v>
      </c>
      <c r="CE1140" s="98">
        <v>0</v>
      </c>
      <c r="CF1140" s="98">
        <f>IF(ISNUMBER(SEARCH('ankieta ESG'!$G$189,CG1140)),MAX($CF$3:CF1139)+1,0)</f>
        <v>1137</v>
      </c>
      <c r="CG1140" s="134" t="s">
        <v>5140</v>
      </c>
      <c r="CH1140" s="98">
        <v>0</v>
      </c>
      <c r="CI1140" s="99" t="str">
        <f>IFERROR(VLOOKUP(ROWS($CG$4:CG1140),$CF$4:$CG$2337,2,0),"")</f>
        <v>Międzybórz (pow. oleśnicki, woj. dolnośląskie)</v>
      </c>
      <c r="CJ1140" s="98">
        <v>0</v>
      </c>
    </row>
    <row r="1141" spans="2:88">
      <c r="B1141" s="98">
        <f>IF(ISNUMBER(SEARCH('ankieta ESG'!$E$11,C1141)),MAX(B$3:$B1140)+1,0)</f>
        <v>1138</v>
      </c>
      <c r="C1141" s="99" t="s">
        <v>1182</v>
      </c>
      <c r="D1141" s="98">
        <v>0</v>
      </c>
      <c r="E1141" s="99" t="str">
        <f>IFERROR(VLOOKUP(ROWS($C$4:C1141),$B$4:$C$1385,2,0),"")</f>
        <v>55.10.Z Hotele i podobne obiekty zakwaterowania (PKD 2025)</v>
      </c>
      <c r="F1141" s="98">
        <v>0</v>
      </c>
      <c r="AM1141" s="98">
        <f>IF(ISNUMBER(SEARCH('ankieta ESG'!$G$180,AN1141)),MAX(AM$3:$AM1140)+1,0)</f>
        <v>1138</v>
      </c>
      <c r="AN1141" s="134" t="s">
        <v>5141</v>
      </c>
      <c r="AO1141" s="98">
        <v>0</v>
      </c>
      <c r="AP1141" s="99" t="str">
        <f>IFERROR(VLOOKUP(ROWS($AN$4:AN1141),$AM$4:$AN$2337,2,0),"")</f>
        <v>Międzychód (pow. międzychodzki, woj. wielkopolskie)</v>
      </c>
      <c r="AQ1141" s="98">
        <v>0</v>
      </c>
      <c r="AR1141" s="98">
        <f>IF(ISNUMBER(SEARCH('ankieta ESG'!$G$181,AS1141)),MAX($AR$3:AR1140)+1,0)</f>
        <v>1138</v>
      </c>
      <c r="AS1141" s="134" t="s">
        <v>5141</v>
      </c>
      <c r="AT1141" s="98">
        <v>0</v>
      </c>
      <c r="AU1141" s="99" t="str">
        <f>IFERROR(VLOOKUP(ROWS($AS$4:AS1141),$AR$4:$AS$2337,2,0),"")</f>
        <v>Międzychód (pow. międzychodzki, woj. wielkopolskie)</v>
      </c>
      <c r="AV1141" s="98">
        <v>0</v>
      </c>
      <c r="AW1141" s="98">
        <f>IF(ISNUMBER(SEARCH('ankieta ESG'!$G$182,AX1141)),MAX($AW$3:AW1140)+1,0)</f>
        <v>1138</v>
      </c>
      <c r="AX1141" s="134" t="s">
        <v>5141</v>
      </c>
      <c r="AY1141" s="98">
        <v>0</v>
      </c>
      <c r="AZ1141" s="99" t="str">
        <f>IFERROR(VLOOKUP(ROWS($AX$4:AX1141),$AW$4:$AX$2337,2,0),"")</f>
        <v>Międzychód (pow. międzychodzki, woj. wielkopolskie)</v>
      </c>
      <c r="BA1141" s="98">
        <v>0</v>
      </c>
      <c r="BB1141" s="98">
        <f>IF(ISNUMBER(SEARCH('ankieta ESG'!$G$183,BC1141)),MAX($BB$3:BB1140)+1,0)</f>
        <v>1138</v>
      </c>
      <c r="BC1141" s="134" t="s">
        <v>5141</v>
      </c>
      <c r="BD1141" s="98">
        <v>0</v>
      </c>
      <c r="BE1141" s="99" t="str">
        <f>IFERROR(VLOOKUP(ROWS($BC$4:BC1141),$BB$4:$BC$2337,2,0),"")</f>
        <v>Międzychód (pow. międzychodzki, woj. wielkopolskie)</v>
      </c>
      <c r="BF1141" s="98">
        <v>0</v>
      </c>
      <c r="BG1141" s="98">
        <f>IF(ISNUMBER(SEARCH('ankieta ESG'!$G$184,BH1141)),MAX($BG$3:BG1140)+1,0)</f>
        <v>1138</v>
      </c>
      <c r="BH1141" s="134" t="s">
        <v>5141</v>
      </c>
      <c r="BI1141" s="98">
        <v>0</v>
      </c>
      <c r="BJ1141" s="99" t="str">
        <f>IFERROR(VLOOKUP(ROWS($BH$4:BH1141),$BG$4:$BH$2337,2,0),"")</f>
        <v>Międzychód (pow. międzychodzki, woj. wielkopolskie)</v>
      </c>
      <c r="BK1141" s="98">
        <v>0</v>
      </c>
      <c r="BL1141" s="98">
        <f>IF(ISNUMBER(SEARCH('ankieta ESG'!$G$185,BM1141)),MAX($BL$3:BL1140)+1,0)</f>
        <v>1138</v>
      </c>
      <c r="BM1141" s="134" t="s">
        <v>5141</v>
      </c>
      <c r="BN1141" s="98">
        <v>0</v>
      </c>
      <c r="BO1141" s="99" t="str">
        <f>IFERROR(VLOOKUP(ROWS($BM$4:BM1141),$BL$4:$BM$2337,2,0),"")</f>
        <v>Międzychód (pow. międzychodzki, woj. wielkopolskie)</v>
      </c>
      <c r="BP1141" s="98">
        <v>0</v>
      </c>
      <c r="BQ1141" s="98">
        <f>IF(ISNUMBER(SEARCH('ankieta ESG'!$G$186,BR1141)),MAX($BQ$3:BQ1140)+1,0)</f>
        <v>1138</v>
      </c>
      <c r="BR1141" s="134" t="s">
        <v>5141</v>
      </c>
      <c r="BS1141" s="98">
        <v>0</v>
      </c>
      <c r="BT1141" s="99" t="str">
        <f>IFERROR(VLOOKUP(ROWS($BR$4:BR1141),$BQ$4:$BR$2337,2,0),"")</f>
        <v>Międzychód (pow. międzychodzki, woj. wielkopolskie)</v>
      </c>
      <c r="BU1141" s="98">
        <v>0</v>
      </c>
      <c r="BV1141" s="98">
        <f>IF(ISNUMBER(SEARCH('ankieta ESG'!$G$187,BW1141)),MAX($BV$3:BV1140)+1,0)</f>
        <v>1138</v>
      </c>
      <c r="BW1141" s="134" t="s">
        <v>5141</v>
      </c>
      <c r="BX1141" s="98">
        <v>0</v>
      </c>
      <c r="BY1141" s="99" t="str">
        <f>IFERROR(VLOOKUP(ROWS($BW$4:BW1141),$BV$4:$BW$2337,2,0),"")</f>
        <v>Międzychód (pow. międzychodzki, woj. wielkopolskie)</v>
      </c>
      <c r="BZ1141" s="98">
        <v>0</v>
      </c>
      <c r="CA1141" s="98">
        <f>IF(ISNUMBER(SEARCH('ankieta ESG'!$G$188,CB1141)),MAX($CA$3:CA1140)+1,0)</f>
        <v>1138</v>
      </c>
      <c r="CB1141" s="134" t="s">
        <v>5141</v>
      </c>
      <c r="CC1141" s="98">
        <v>0</v>
      </c>
      <c r="CD1141" s="99" t="str">
        <f>IFERROR(VLOOKUP(ROWS($CB$4:CB1141),$CA$4:$CB$2337,2,0),"")</f>
        <v>Międzychód (pow. międzychodzki, woj. wielkopolskie)</v>
      </c>
      <c r="CE1141" s="98">
        <v>0</v>
      </c>
      <c r="CF1141" s="98">
        <f>IF(ISNUMBER(SEARCH('ankieta ESG'!$G$189,CG1141)),MAX($CF$3:CF1140)+1,0)</f>
        <v>1138</v>
      </c>
      <c r="CG1141" s="134" t="s">
        <v>5141</v>
      </c>
      <c r="CH1141" s="98">
        <v>0</v>
      </c>
      <c r="CI1141" s="99" t="str">
        <f>IFERROR(VLOOKUP(ROWS($CG$4:CG1141),$CF$4:$CG$2337,2,0),"")</f>
        <v>Międzychód (pow. międzychodzki, woj. wielkopolskie)</v>
      </c>
      <c r="CJ1141" s="98">
        <v>0</v>
      </c>
    </row>
    <row r="1142" spans="2:88">
      <c r="B1142" s="98">
        <f>IF(ISNUMBER(SEARCH('ankieta ESG'!$E$11,C1142)),MAX(B$3:$B1141)+1,0)</f>
        <v>1139</v>
      </c>
      <c r="C1142" s="99" t="s">
        <v>1183</v>
      </c>
      <c r="D1142" s="98">
        <v>0</v>
      </c>
      <c r="E1142" s="99" t="str">
        <f>IFERROR(VLOOKUP(ROWS($C$4:C1142),$B$4:$C$1385,2,0),"")</f>
        <v>55.20.Z Obiekty noclegowe turystyczne i miejsca krótkotrwałego zakwaterowania (PKD 2025)</v>
      </c>
      <c r="F1142" s="98">
        <v>0</v>
      </c>
      <c r="AM1142" s="98">
        <f>IF(ISNUMBER(SEARCH('ankieta ESG'!$G$180,AN1142)),MAX(AM$3:$AM1141)+1,0)</f>
        <v>1139</v>
      </c>
      <c r="AN1142" s="134" t="s">
        <v>5142</v>
      </c>
      <c r="AO1142" s="98">
        <v>0</v>
      </c>
      <c r="AP1142" s="99" t="str">
        <f>IFERROR(VLOOKUP(ROWS($AN$4:AN1142),$AM$4:$AN$2337,2,0),"")</f>
        <v>Międzylesie (pow. kłodzki, woj. dolnośląskie)</v>
      </c>
      <c r="AQ1142" s="98">
        <v>0</v>
      </c>
      <c r="AR1142" s="98">
        <f>IF(ISNUMBER(SEARCH('ankieta ESG'!$G$181,AS1142)),MAX($AR$3:AR1141)+1,0)</f>
        <v>1139</v>
      </c>
      <c r="AS1142" s="134" t="s">
        <v>5142</v>
      </c>
      <c r="AT1142" s="98">
        <v>0</v>
      </c>
      <c r="AU1142" s="99" t="str">
        <f>IFERROR(VLOOKUP(ROWS($AS$4:AS1142),$AR$4:$AS$2337,2,0),"")</f>
        <v>Międzylesie (pow. kłodzki, woj. dolnośląskie)</v>
      </c>
      <c r="AV1142" s="98">
        <v>0</v>
      </c>
      <c r="AW1142" s="98">
        <f>IF(ISNUMBER(SEARCH('ankieta ESG'!$G$182,AX1142)),MAX($AW$3:AW1141)+1,0)</f>
        <v>1139</v>
      </c>
      <c r="AX1142" s="134" t="s">
        <v>5142</v>
      </c>
      <c r="AY1142" s="98">
        <v>0</v>
      </c>
      <c r="AZ1142" s="99" t="str">
        <f>IFERROR(VLOOKUP(ROWS($AX$4:AX1142),$AW$4:$AX$2337,2,0),"")</f>
        <v>Międzylesie (pow. kłodzki, woj. dolnośląskie)</v>
      </c>
      <c r="BA1142" s="98">
        <v>0</v>
      </c>
      <c r="BB1142" s="98">
        <f>IF(ISNUMBER(SEARCH('ankieta ESG'!$G$183,BC1142)),MAX($BB$3:BB1141)+1,0)</f>
        <v>1139</v>
      </c>
      <c r="BC1142" s="134" t="s">
        <v>5142</v>
      </c>
      <c r="BD1142" s="98">
        <v>0</v>
      </c>
      <c r="BE1142" s="99" t="str">
        <f>IFERROR(VLOOKUP(ROWS($BC$4:BC1142),$BB$4:$BC$2337,2,0),"")</f>
        <v>Międzylesie (pow. kłodzki, woj. dolnośląskie)</v>
      </c>
      <c r="BF1142" s="98">
        <v>0</v>
      </c>
      <c r="BG1142" s="98">
        <f>IF(ISNUMBER(SEARCH('ankieta ESG'!$G$184,BH1142)),MAX($BG$3:BG1141)+1,0)</f>
        <v>1139</v>
      </c>
      <c r="BH1142" s="134" t="s">
        <v>5142</v>
      </c>
      <c r="BI1142" s="98">
        <v>0</v>
      </c>
      <c r="BJ1142" s="99" t="str">
        <f>IFERROR(VLOOKUP(ROWS($BH$4:BH1142),$BG$4:$BH$2337,2,0),"")</f>
        <v>Międzylesie (pow. kłodzki, woj. dolnośląskie)</v>
      </c>
      <c r="BK1142" s="98">
        <v>0</v>
      </c>
      <c r="BL1142" s="98">
        <f>IF(ISNUMBER(SEARCH('ankieta ESG'!$G$185,BM1142)),MAX($BL$3:BL1141)+1,0)</f>
        <v>1139</v>
      </c>
      <c r="BM1142" s="134" t="s">
        <v>5142</v>
      </c>
      <c r="BN1142" s="98">
        <v>0</v>
      </c>
      <c r="BO1142" s="99" t="str">
        <f>IFERROR(VLOOKUP(ROWS($BM$4:BM1142),$BL$4:$BM$2337,2,0),"")</f>
        <v>Międzylesie (pow. kłodzki, woj. dolnośląskie)</v>
      </c>
      <c r="BP1142" s="98">
        <v>0</v>
      </c>
      <c r="BQ1142" s="98">
        <f>IF(ISNUMBER(SEARCH('ankieta ESG'!$G$186,BR1142)),MAX($BQ$3:BQ1141)+1,0)</f>
        <v>1139</v>
      </c>
      <c r="BR1142" s="134" t="s">
        <v>5142</v>
      </c>
      <c r="BS1142" s="98">
        <v>0</v>
      </c>
      <c r="BT1142" s="99" t="str">
        <f>IFERROR(VLOOKUP(ROWS($BR$4:BR1142),$BQ$4:$BR$2337,2,0),"")</f>
        <v>Międzylesie (pow. kłodzki, woj. dolnośląskie)</v>
      </c>
      <c r="BU1142" s="98">
        <v>0</v>
      </c>
      <c r="BV1142" s="98">
        <f>IF(ISNUMBER(SEARCH('ankieta ESG'!$G$187,BW1142)),MAX($BV$3:BV1141)+1,0)</f>
        <v>1139</v>
      </c>
      <c r="BW1142" s="134" t="s">
        <v>5142</v>
      </c>
      <c r="BX1142" s="98">
        <v>0</v>
      </c>
      <c r="BY1142" s="99" t="str">
        <f>IFERROR(VLOOKUP(ROWS($BW$4:BW1142),$BV$4:$BW$2337,2,0),"")</f>
        <v>Międzylesie (pow. kłodzki, woj. dolnośląskie)</v>
      </c>
      <c r="BZ1142" s="98">
        <v>0</v>
      </c>
      <c r="CA1142" s="98">
        <f>IF(ISNUMBER(SEARCH('ankieta ESG'!$G$188,CB1142)),MAX($CA$3:CA1141)+1,0)</f>
        <v>1139</v>
      </c>
      <c r="CB1142" s="134" t="s">
        <v>5142</v>
      </c>
      <c r="CC1142" s="98">
        <v>0</v>
      </c>
      <c r="CD1142" s="99" t="str">
        <f>IFERROR(VLOOKUP(ROWS($CB$4:CB1142),$CA$4:$CB$2337,2,0),"")</f>
        <v>Międzylesie (pow. kłodzki, woj. dolnośląskie)</v>
      </c>
      <c r="CE1142" s="98">
        <v>0</v>
      </c>
      <c r="CF1142" s="98">
        <f>IF(ISNUMBER(SEARCH('ankieta ESG'!$G$189,CG1142)),MAX($CF$3:CF1141)+1,0)</f>
        <v>1139</v>
      </c>
      <c r="CG1142" s="134" t="s">
        <v>5142</v>
      </c>
      <c r="CH1142" s="98">
        <v>0</v>
      </c>
      <c r="CI1142" s="99" t="str">
        <f>IFERROR(VLOOKUP(ROWS($CG$4:CG1142),$CF$4:$CG$2337,2,0),"")</f>
        <v>Międzylesie (pow. kłodzki, woj. dolnośląskie)</v>
      </c>
      <c r="CJ1142" s="98">
        <v>0</v>
      </c>
    </row>
    <row r="1143" spans="2:88">
      <c r="B1143" s="98">
        <f>IF(ISNUMBER(SEARCH('ankieta ESG'!$E$11,C1143)),MAX(B$3:$B1142)+1,0)</f>
        <v>1140</v>
      </c>
      <c r="C1143" s="99" t="s">
        <v>1184</v>
      </c>
      <c r="D1143" s="98">
        <v>0</v>
      </c>
      <c r="E1143" s="99" t="str">
        <f>IFERROR(VLOOKUP(ROWS($C$4:C1143),$B$4:$C$1385,2,0),"")</f>
        <v>55.30.Z Pola kempingowe i pola namiotowe (PKD 2025)</v>
      </c>
      <c r="F1143" s="98">
        <v>0</v>
      </c>
      <c r="AM1143" s="98">
        <f>IF(ISNUMBER(SEARCH('ankieta ESG'!$G$180,AN1143)),MAX(AM$3:$AM1142)+1,0)</f>
        <v>1140</v>
      </c>
      <c r="AN1143" s="134" t="s">
        <v>5143</v>
      </c>
      <c r="AO1143" s="98">
        <v>0</v>
      </c>
      <c r="AP1143" s="99" t="str">
        <f>IFERROR(VLOOKUP(ROWS($AN$4:AN1143),$AM$4:$AN$2337,2,0),"")</f>
        <v>Międzyrzec Podlaski (pow. bialski, woj. lubelskie)</v>
      </c>
      <c r="AQ1143" s="98">
        <v>0</v>
      </c>
      <c r="AR1143" s="98">
        <f>IF(ISNUMBER(SEARCH('ankieta ESG'!$G$181,AS1143)),MAX($AR$3:AR1142)+1,0)</f>
        <v>1140</v>
      </c>
      <c r="AS1143" s="134" t="s">
        <v>5143</v>
      </c>
      <c r="AT1143" s="98">
        <v>0</v>
      </c>
      <c r="AU1143" s="99" t="str">
        <f>IFERROR(VLOOKUP(ROWS($AS$4:AS1143),$AR$4:$AS$2337,2,0),"")</f>
        <v>Międzyrzec Podlaski (pow. bialski, woj. lubelskie)</v>
      </c>
      <c r="AV1143" s="98">
        <v>0</v>
      </c>
      <c r="AW1143" s="98">
        <f>IF(ISNUMBER(SEARCH('ankieta ESG'!$G$182,AX1143)),MAX($AW$3:AW1142)+1,0)</f>
        <v>1140</v>
      </c>
      <c r="AX1143" s="134" t="s">
        <v>5143</v>
      </c>
      <c r="AY1143" s="98">
        <v>0</v>
      </c>
      <c r="AZ1143" s="99" t="str">
        <f>IFERROR(VLOOKUP(ROWS($AX$4:AX1143),$AW$4:$AX$2337,2,0),"")</f>
        <v>Międzyrzec Podlaski (pow. bialski, woj. lubelskie)</v>
      </c>
      <c r="BA1143" s="98">
        <v>0</v>
      </c>
      <c r="BB1143" s="98">
        <f>IF(ISNUMBER(SEARCH('ankieta ESG'!$G$183,BC1143)),MAX($BB$3:BB1142)+1,0)</f>
        <v>1140</v>
      </c>
      <c r="BC1143" s="134" t="s">
        <v>5143</v>
      </c>
      <c r="BD1143" s="98">
        <v>0</v>
      </c>
      <c r="BE1143" s="99" t="str">
        <f>IFERROR(VLOOKUP(ROWS($BC$4:BC1143),$BB$4:$BC$2337,2,0),"")</f>
        <v>Międzyrzec Podlaski (pow. bialski, woj. lubelskie)</v>
      </c>
      <c r="BF1143" s="98">
        <v>0</v>
      </c>
      <c r="BG1143" s="98">
        <f>IF(ISNUMBER(SEARCH('ankieta ESG'!$G$184,BH1143)),MAX($BG$3:BG1142)+1,0)</f>
        <v>1140</v>
      </c>
      <c r="BH1143" s="134" t="s">
        <v>5143</v>
      </c>
      <c r="BI1143" s="98">
        <v>0</v>
      </c>
      <c r="BJ1143" s="99" t="str">
        <f>IFERROR(VLOOKUP(ROWS($BH$4:BH1143),$BG$4:$BH$2337,2,0),"")</f>
        <v>Międzyrzec Podlaski (pow. bialski, woj. lubelskie)</v>
      </c>
      <c r="BK1143" s="98">
        <v>0</v>
      </c>
      <c r="BL1143" s="98">
        <f>IF(ISNUMBER(SEARCH('ankieta ESG'!$G$185,BM1143)),MAX($BL$3:BL1142)+1,0)</f>
        <v>1140</v>
      </c>
      <c r="BM1143" s="134" t="s">
        <v>5143</v>
      </c>
      <c r="BN1143" s="98">
        <v>0</v>
      </c>
      <c r="BO1143" s="99" t="str">
        <f>IFERROR(VLOOKUP(ROWS($BM$4:BM1143),$BL$4:$BM$2337,2,0),"")</f>
        <v>Międzyrzec Podlaski (pow. bialski, woj. lubelskie)</v>
      </c>
      <c r="BP1143" s="98">
        <v>0</v>
      </c>
      <c r="BQ1143" s="98">
        <f>IF(ISNUMBER(SEARCH('ankieta ESG'!$G$186,BR1143)),MAX($BQ$3:BQ1142)+1,0)</f>
        <v>1140</v>
      </c>
      <c r="BR1143" s="134" t="s">
        <v>5143</v>
      </c>
      <c r="BS1143" s="98">
        <v>0</v>
      </c>
      <c r="BT1143" s="99" t="str">
        <f>IFERROR(VLOOKUP(ROWS($BR$4:BR1143),$BQ$4:$BR$2337,2,0),"")</f>
        <v>Międzyrzec Podlaski (pow. bialski, woj. lubelskie)</v>
      </c>
      <c r="BU1143" s="98">
        <v>0</v>
      </c>
      <c r="BV1143" s="98">
        <f>IF(ISNUMBER(SEARCH('ankieta ESG'!$G$187,BW1143)),MAX($BV$3:BV1142)+1,0)</f>
        <v>1140</v>
      </c>
      <c r="BW1143" s="134" t="s">
        <v>5143</v>
      </c>
      <c r="BX1143" s="98">
        <v>0</v>
      </c>
      <c r="BY1143" s="99" t="str">
        <f>IFERROR(VLOOKUP(ROWS($BW$4:BW1143),$BV$4:$BW$2337,2,0),"")</f>
        <v>Międzyrzec Podlaski (pow. bialski, woj. lubelskie)</v>
      </c>
      <c r="BZ1143" s="98">
        <v>0</v>
      </c>
      <c r="CA1143" s="98">
        <f>IF(ISNUMBER(SEARCH('ankieta ESG'!$G$188,CB1143)),MAX($CA$3:CA1142)+1,0)</f>
        <v>1140</v>
      </c>
      <c r="CB1143" s="134" t="s">
        <v>5143</v>
      </c>
      <c r="CC1143" s="98">
        <v>0</v>
      </c>
      <c r="CD1143" s="99" t="str">
        <f>IFERROR(VLOOKUP(ROWS($CB$4:CB1143),$CA$4:$CB$2337,2,0),"")</f>
        <v>Międzyrzec Podlaski (pow. bialski, woj. lubelskie)</v>
      </c>
      <c r="CE1143" s="98">
        <v>0</v>
      </c>
      <c r="CF1143" s="98">
        <f>IF(ISNUMBER(SEARCH('ankieta ESG'!$G$189,CG1143)),MAX($CF$3:CF1142)+1,0)</f>
        <v>1140</v>
      </c>
      <c r="CG1143" s="134" t="s">
        <v>5143</v>
      </c>
      <c r="CH1143" s="98">
        <v>0</v>
      </c>
      <c r="CI1143" s="99" t="str">
        <f>IFERROR(VLOOKUP(ROWS($CG$4:CG1143),$CF$4:$CG$2337,2,0),"")</f>
        <v>Międzyrzec Podlaski (pow. bialski, woj. lubelskie)</v>
      </c>
      <c r="CJ1143" s="98">
        <v>0</v>
      </c>
    </row>
    <row r="1144" spans="2:88">
      <c r="B1144" s="98">
        <f>IF(ISNUMBER(SEARCH('ankieta ESG'!$E$11,C1144)),MAX(B$3:$B1143)+1,0)</f>
        <v>1141</v>
      </c>
      <c r="C1144" s="99" t="s">
        <v>1185</v>
      </c>
      <c r="D1144" s="98">
        <v>0</v>
      </c>
      <c r="E1144" s="99" t="str">
        <f>IFERROR(VLOOKUP(ROWS($C$4:C1144),$B$4:$C$1385,2,0),"")</f>
        <v>55.40.Z Pośrednictwo w zakwaterowaniu (PKD 2025)</v>
      </c>
      <c r="F1144" s="98">
        <v>0</v>
      </c>
      <c r="AM1144" s="98">
        <f>IF(ISNUMBER(SEARCH('ankieta ESG'!$G$180,AN1144)),MAX(AM$3:$AM1143)+1,0)</f>
        <v>1141</v>
      </c>
      <c r="AN1144" s="134" t="s">
        <v>5144</v>
      </c>
      <c r="AO1144" s="98">
        <v>0</v>
      </c>
      <c r="AP1144" s="99" t="str">
        <f>IFERROR(VLOOKUP(ROWS($AN$4:AN1144),$AM$4:$AN$2337,2,0),"")</f>
        <v>Międzyrzecz (pow. międzyrzecki, woj. lubuskie)</v>
      </c>
      <c r="AQ1144" s="98">
        <v>0</v>
      </c>
      <c r="AR1144" s="98">
        <f>IF(ISNUMBER(SEARCH('ankieta ESG'!$G$181,AS1144)),MAX($AR$3:AR1143)+1,0)</f>
        <v>1141</v>
      </c>
      <c r="AS1144" s="134" t="s">
        <v>5144</v>
      </c>
      <c r="AT1144" s="98">
        <v>0</v>
      </c>
      <c r="AU1144" s="99" t="str">
        <f>IFERROR(VLOOKUP(ROWS($AS$4:AS1144),$AR$4:$AS$2337,2,0),"")</f>
        <v>Międzyrzecz (pow. międzyrzecki, woj. lubuskie)</v>
      </c>
      <c r="AV1144" s="98">
        <v>0</v>
      </c>
      <c r="AW1144" s="98">
        <f>IF(ISNUMBER(SEARCH('ankieta ESG'!$G$182,AX1144)),MAX($AW$3:AW1143)+1,0)</f>
        <v>1141</v>
      </c>
      <c r="AX1144" s="134" t="s">
        <v>5144</v>
      </c>
      <c r="AY1144" s="98">
        <v>0</v>
      </c>
      <c r="AZ1144" s="99" t="str">
        <f>IFERROR(VLOOKUP(ROWS($AX$4:AX1144),$AW$4:$AX$2337,2,0),"")</f>
        <v>Międzyrzecz (pow. międzyrzecki, woj. lubuskie)</v>
      </c>
      <c r="BA1144" s="98">
        <v>0</v>
      </c>
      <c r="BB1144" s="98">
        <f>IF(ISNUMBER(SEARCH('ankieta ESG'!$G$183,BC1144)),MAX($BB$3:BB1143)+1,0)</f>
        <v>1141</v>
      </c>
      <c r="BC1144" s="134" t="s">
        <v>5144</v>
      </c>
      <c r="BD1144" s="98">
        <v>0</v>
      </c>
      <c r="BE1144" s="99" t="str">
        <f>IFERROR(VLOOKUP(ROWS($BC$4:BC1144),$BB$4:$BC$2337,2,0),"")</f>
        <v>Międzyrzecz (pow. międzyrzecki, woj. lubuskie)</v>
      </c>
      <c r="BF1144" s="98">
        <v>0</v>
      </c>
      <c r="BG1144" s="98">
        <f>IF(ISNUMBER(SEARCH('ankieta ESG'!$G$184,BH1144)),MAX($BG$3:BG1143)+1,0)</f>
        <v>1141</v>
      </c>
      <c r="BH1144" s="134" t="s">
        <v>5144</v>
      </c>
      <c r="BI1144" s="98">
        <v>0</v>
      </c>
      <c r="BJ1144" s="99" t="str">
        <f>IFERROR(VLOOKUP(ROWS($BH$4:BH1144),$BG$4:$BH$2337,2,0),"")</f>
        <v>Międzyrzecz (pow. międzyrzecki, woj. lubuskie)</v>
      </c>
      <c r="BK1144" s="98">
        <v>0</v>
      </c>
      <c r="BL1144" s="98">
        <f>IF(ISNUMBER(SEARCH('ankieta ESG'!$G$185,BM1144)),MAX($BL$3:BL1143)+1,0)</f>
        <v>1141</v>
      </c>
      <c r="BM1144" s="134" t="s">
        <v>5144</v>
      </c>
      <c r="BN1144" s="98">
        <v>0</v>
      </c>
      <c r="BO1144" s="99" t="str">
        <f>IFERROR(VLOOKUP(ROWS($BM$4:BM1144),$BL$4:$BM$2337,2,0),"")</f>
        <v>Międzyrzecz (pow. międzyrzecki, woj. lubuskie)</v>
      </c>
      <c r="BP1144" s="98">
        <v>0</v>
      </c>
      <c r="BQ1144" s="98">
        <f>IF(ISNUMBER(SEARCH('ankieta ESG'!$G$186,BR1144)),MAX($BQ$3:BQ1143)+1,0)</f>
        <v>1141</v>
      </c>
      <c r="BR1144" s="134" t="s">
        <v>5144</v>
      </c>
      <c r="BS1144" s="98">
        <v>0</v>
      </c>
      <c r="BT1144" s="99" t="str">
        <f>IFERROR(VLOOKUP(ROWS($BR$4:BR1144),$BQ$4:$BR$2337,2,0),"")</f>
        <v>Międzyrzecz (pow. międzyrzecki, woj. lubuskie)</v>
      </c>
      <c r="BU1144" s="98">
        <v>0</v>
      </c>
      <c r="BV1144" s="98">
        <f>IF(ISNUMBER(SEARCH('ankieta ESG'!$G$187,BW1144)),MAX($BV$3:BV1143)+1,0)</f>
        <v>1141</v>
      </c>
      <c r="BW1144" s="134" t="s">
        <v>5144</v>
      </c>
      <c r="BX1144" s="98">
        <v>0</v>
      </c>
      <c r="BY1144" s="99" t="str">
        <f>IFERROR(VLOOKUP(ROWS($BW$4:BW1144),$BV$4:$BW$2337,2,0),"")</f>
        <v>Międzyrzecz (pow. międzyrzecki, woj. lubuskie)</v>
      </c>
      <c r="BZ1144" s="98">
        <v>0</v>
      </c>
      <c r="CA1144" s="98">
        <f>IF(ISNUMBER(SEARCH('ankieta ESG'!$G$188,CB1144)),MAX($CA$3:CA1143)+1,0)</f>
        <v>1141</v>
      </c>
      <c r="CB1144" s="134" t="s">
        <v>5144</v>
      </c>
      <c r="CC1144" s="98">
        <v>0</v>
      </c>
      <c r="CD1144" s="99" t="str">
        <f>IFERROR(VLOOKUP(ROWS($CB$4:CB1144),$CA$4:$CB$2337,2,0),"")</f>
        <v>Międzyrzecz (pow. międzyrzecki, woj. lubuskie)</v>
      </c>
      <c r="CE1144" s="98">
        <v>0</v>
      </c>
      <c r="CF1144" s="98">
        <f>IF(ISNUMBER(SEARCH('ankieta ESG'!$G$189,CG1144)),MAX($CF$3:CF1143)+1,0)</f>
        <v>1141</v>
      </c>
      <c r="CG1144" s="134" t="s">
        <v>5144</v>
      </c>
      <c r="CH1144" s="98">
        <v>0</v>
      </c>
      <c r="CI1144" s="99" t="str">
        <f>IFERROR(VLOOKUP(ROWS($CG$4:CG1144),$CF$4:$CG$2337,2,0),"")</f>
        <v>Międzyrzecz (pow. międzyrzecki, woj. lubuskie)</v>
      </c>
      <c r="CJ1144" s="98">
        <v>0</v>
      </c>
    </row>
    <row r="1145" spans="2:88">
      <c r="B1145" s="98">
        <f>IF(ISNUMBER(SEARCH('ankieta ESG'!$E$11,C1145)),MAX(B$3:$B1144)+1,0)</f>
        <v>1142</v>
      </c>
      <c r="C1145" s="99" t="s">
        <v>1186</v>
      </c>
      <c r="D1145" s="98">
        <v>0</v>
      </c>
      <c r="E1145" s="99" t="str">
        <f>IFERROR(VLOOKUP(ROWS($C$4:C1145),$B$4:$C$1385,2,0),"")</f>
        <v>55.90.Z Pozostałe zakwaterowanie (PKD 2025)</v>
      </c>
      <c r="F1145" s="98">
        <v>0</v>
      </c>
      <c r="AM1145" s="98">
        <f>IF(ISNUMBER(SEARCH('ankieta ESG'!$G$180,AN1145)),MAX(AM$3:$AM1144)+1,0)</f>
        <v>1142</v>
      </c>
      <c r="AN1145" s="134" t="s">
        <v>5145</v>
      </c>
      <c r="AO1145" s="98">
        <v>0</v>
      </c>
      <c r="AP1145" s="99" t="str">
        <f>IFERROR(VLOOKUP(ROWS($AN$4:AN1145),$AM$4:$AN$2337,2,0),"")</f>
        <v>Międzyzdroje (pow. kamieński, woj. zachodniopomorskie)</v>
      </c>
      <c r="AQ1145" s="98">
        <v>0</v>
      </c>
      <c r="AR1145" s="98">
        <f>IF(ISNUMBER(SEARCH('ankieta ESG'!$G$181,AS1145)),MAX($AR$3:AR1144)+1,0)</f>
        <v>1142</v>
      </c>
      <c r="AS1145" s="134" t="s">
        <v>5145</v>
      </c>
      <c r="AT1145" s="98">
        <v>0</v>
      </c>
      <c r="AU1145" s="99" t="str">
        <f>IFERROR(VLOOKUP(ROWS($AS$4:AS1145),$AR$4:$AS$2337,2,0),"")</f>
        <v>Międzyzdroje (pow. kamieński, woj. zachodniopomorskie)</v>
      </c>
      <c r="AV1145" s="98">
        <v>0</v>
      </c>
      <c r="AW1145" s="98">
        <f>IF(ISNUMBER(SEARCH('ankieta ESG'!$G$182,AX1145)),MAX($AW$3:AW1144)+1,0)</f>
        <v>1142</v>
      </c>
      <c r="AX1145" s="134" t="s">
        <v>5145</v>
      </c>
      <c r="AY1145" s="98">
        <v>0</v>
      </c>
      <c r="AZ1145" s="99" t="str">
        <f>IFERROR(VLOOKUP(ROWS($AX$4:AX1145),$AW$4:$AX$2337,2,0),"")</f>
        <v>Międzyzdroje (pow. kamieński, woj. zachodniopomorskie)</v>
      </c>
      <c r="BA1145" s="98">
        <v>0</v>
      </c>
      <c r="BB1145" s="98">
        <f>IF(ISNUMBER(SEARCH('ankieta ESG'!$G$183,BC1145)),MAX($BB$3:BB1144)+1,0)</f>
        <v>1142</v>
      </c>
      <c r="BC1145" s="134" t="s">
        <v>5145</v>
      </c>
      <c r="BD1145" s="98">
        <v>0</v>
      </c>
      <c r="BE1145" s="99" t="str">
        <f>IFERROR(VLOOKUP(ROWS($BC$4:BC1145),$BB$4:$BC$2337,2,0),"")</f>
        <v>Międzyzdroje (pow. kamieński, woj. zachodniopomorskie)</v>
      </c>
      <c r="BF1145" s="98">
        <v>0</v>
      </c>
      <c r="BG1145" s="98">
        <f>IF(ISNUMBER(SEARCH('ankieta ESG'!$G$184,BH1145)),MAX($BG$3:BG1144)+1,0)</f>
        <v>1142</v>
      </c>
      <c r="BH1145" s="134" t="s">
        <v>5145</v>
      </c>
      <c r="BI1145" s="98">
        <v>0</v>
      </c>
      <c r="BJ1145" s="99" t="str">
        <f>IFERROR(VLOOKUP(ROWS($BH$4:BH1145),$BG$4:$BH$2337,2,0),"")</f>
        <v>Międzyzdroje (pow. kamieński, woj. zachodniopomorskie)</v>
      </c>
      <c r="BK1145" s="98">
        <v>0</v>
      </c>
      <c r="BL1145" s="98">
        <f>IF(ISNUMBER(SEARCH('ankieta ESG'!$G$185,BM1145)),MAX($BL$3:BL1144)+1,0)</f>
        <v>1142</v>
      </c>
      <c r="BM1145" s="134" t="s">
        <v>5145</v>
      </c>
      <c r="BN1145" s="98">
        <v>0</v>
      </c>
      <c r="BO1145" s="99" t="str">
        <f>IFERROR(VLOOKUP(ROWS($BM$4:BM1145),$BL$4:$BM$2337,2,0),"")</f>
        <v>Międzyzdroje (pow. kamieński, woj. zachodniopomorskie)</v>
      </c>
      <c r="BP1145" s="98">
        <v>0</v>
      </c>
      <c r="BQ1145" s="98">
        <f>IF(ISNUMBER(SEARCH('ankieta ESG'!$G$186,BR1145)),MAX($BQ$3:BQ1144)+1,0)</f>
        <v>1142</v>
      </c>
      <c r="BR1145" s="134" t="s">
        <v>5145</v>
      </c>
      <c r="BS1145" s="98">
        <v>0</v>
      </c>
      <c r="BT1145" s="99" t="str">
        <f>IFERROR(VLOOKUP(ROWS($BR$4:BR1145),$BQ$4:$BR$2337,2,0),"")</f>
        <v>Międzyzdroje (pow. kamieński, woj. zachodniopomorskie)</v>
      </c>
      <c r="BU1145" s="98">
        <v>0</v>
      </c>
      <c r="BV1145" s="98">
        <f>IF(ISNUMBER(SEARCH('ankieta ESG'!$G$187,BW1145)),MAX($BV$3:BV1144)+1,0)</f>
        <v>1142</v>
      </c>
      <c r="BW1145" s="134" t="s">
        <v>5145</v>
      </c>
      <c r="BX1145" s="98">
        <v>0</v>
      </c>
      <c r="BY1145" s="99" t="str">
        <f>IFERROR(VLOOKUP(ROWS($BW$4:BW1145),$BV$4:$BW$2337,2,0),"")</f>
        <v>Międzyzdroje (pow. kamieński, woj. zachodniopomorskie)</v>
      </c>
      <c r="BZ1145" s="98">
        <v>0</v>
      </c>
      <c r="CA1145" s="98">
        <f>IF(ISNUMBER(SEARCH('ankieta ESG'!$G$188,CB1145)),MAX($CA$3:CA1144)+1,0)</f>
        <v>1142</v>
      </c>
      <c r="CB1145" s="134" t="s">
        <v>5145</v>
      </c>
      <c r="CC1145" s="98">
        <v>0</v>
      </c>
      <c r="CD1145" s="99" t="str">
        <f>IFERROR(VLOOKUP(ROWS($CB$4:CB1145),$CA$4:$CB$2337,2,0),"")</f>
        <v>Międzyzdroje (pow. kamieński, woj. zachodniopomorskie)</v>
      </c>
      <c r="CE1145" s="98">
        <v>0</v>
      </c>
      <c r="CF1145" s="98">
        <f>IF(ISNUMBER(SEARCH('ankieta ESG'!$G$189,CG1145)),MAX($CF$3:CF1144)+1,0)</f>
        <v>1142</v>
      </c>
      <c r="CG1145" s="134" t="s">
        <v>5145</v>
      </c>
      <c r="CH1145" s="98">
        <v>0</v>
      </c>
      <c r="CI1145" s="99" t="str">
        <f>IFERROR(VLOOKUP(ROWS($CG$4:CG1145),$CF$4:$CG$2337,2,0),"")</f>
        <v>Międzyzdroje (pow. kamieński, woj. zachodniopomorskie)</v>
      </c>
      <c r="CJ1145" s="98">
        <v>0</v>
      </c>
    </row>
    <row r="1146" spans="2:88">
      <c r="B1146" s="98">
        <f>IF(ISNUMBER(SEARCH('ankieta ESG'!$E$11,C1146)),MAX(B$3:$B1145)+1,0)</f>
        <v>1143</v>
      </c>
      <c r="C1146" s="99" t="s">
        <v>1187</v>
      </c>
      <c r="D1146" s="98">
        <v>0</v>
      </c>
      <c r="E1146" s="99" t="str">
        <f>IFERROR(VLOOKUP(ROWS($C$4:C1146),$B$4:$C$1385,2,0),"")</f>
        <v>56.11.Z Restauracje (PKD 2025)</v>
      </c>
      <c r="F1146" s="98">
        <v>0</v>
      </c>
      <c r="AM1146" s="98">
        <f>IF(ISNUMBER(SEARCH('ankieta ESG'!$G$180,AN1146)),MAX(AM$3:$AM1145)+1,0)</f>
        <v>1143</v>
      </c>
      <c r="AN1146" s="134" t="s">
        <v>5146</v>
      </c>
      <c r="AO1146" s="98">
        <v>0</v>
      </c>
      <c r="AP1146" s="99" t="str">
        <f>IFERROR(VLOOKUP(ROWS($AN$4:AN1146),$AM$4:$AN$2337,2,0),"")</f>
        <v>Miękinia (pow. średzki, woj. dolnośląskie)</v>
      </c>
      <c r="AQ1146" s="98">
        <v>0</v>
      </c>
      <c r="AR1146" s="98">
        <f>IF(ISNUMBER(SEARCH('ankieta ESG'!$G$181,AS1146)),MAX($AR$3:AR1145)+1,0)</f>
        <v>1143</v>
      </c>
      <c r="AS1146" s="134" t="s">
        <v>5146</v>
      </c>
      <c r="AT1146" s="98">
        <v>0</v>
      </c>
      <c r="AU1146" s="99" t="str">
        <f>IFERROR(VLOOKUP(ROWS($AS$4:AS1146),$AR$4:$AS$2337,2,0),"")</f>
        <v>Miękinia (pow. średzki, woj. dolnośląskie)</v>
      </c>
      <c r="AV1146" s="98">
        <v>0</v>
      </c>
      <c r="AW1146" s="98">
        <f>IF(ISNUMBER(SEARCH('ankieta ESG'!$G$182,AX1146)),MAX($AW$3:AW1145)+1,0)</f>
        <v>1143</v>
      </c>
      <c r="AX1146" s="134" t="s">
        <v>5146</v>
      </c>
      <c r="AY1146" s="98">
        <v>0</v>
      </c>
      <c r="AZ1146" s="99" t="str">
        <f>IFERROR(VLOOKUP(ROWS($AX$4:AX1146),$AW$4:$AX$2337,2,0),"")</f>
        <v>Miękinia (pow. średzki, woj. dolnośląskie)</v>
      </c>
      <c r="BA1146" s="98">
        <v>0</v>
      </c>
      <c r="BB1146" s="98">
        <f>IF(ISNUMBER(SEARCH('ankieta ESG'!$G$183,BC1146)),MAX($BB$3:BB1145)+1,0)</f>
        <v>1143</v>
      </c>
      <c r="BC1146" s="134" t="s">
        <v>5146</v>
      </c>
      <c r="BD1146" s="98">
        <v>0</v>
      </c>
      <c r="BE1146" s="99" t="str">
        <f>IFERROR(VLOOKUP(ROWS($BC$4:BC1146),$BB$4:$BC$2337,2,0),"")</f>
        <v>Miękinia (pow. średzki, woj. dolnośląskie)</v>
      </c>
      <c r="BF1146" s="98">
        <v>0</v>
      </c>
      <c r="BG1146" s="98">
        <f>IF(ISNUMBER(SEARCH('ankieta ESG'!$G$184,BH1146)),MAX($BG$3:BG1145)+1,0)</f>
        <v>1143</v>
      </c>
      <c r="BH1146" s="134" t="s">
        <v>5146</v>
      </c>
      <c r="BI1146" s="98">
        <v>0</v>
      </c>
      <c r="BJ1146" s="99" t="str">
        <f>IFERROR(VLOOKUP(ROWS($BH$4:BH1146),$BG$4:$BH$2337,2,0),"")</f>
        <v>Miękinia (pow. średzki, woj. dolnośląskie)</v>
      </c>
      <c r="BK1146" s="98">
        <v>0</v>
      </c>
      <c r="BL1146" s="98">
        <f>IF(ISNUMBER(SEARCH('ankieta ESG'!$G$185,BM1146)),MAX($BL$3:BL1145)+1,0)</f>
        <v>1143</v>
      </c>
      <c r="BM1146" s="134" t="s">
        <v>5146</v>
      </c>
      <c r="BN1146" s="98">
        <v>0</v>
      </c>
      <c r="BO1146" s="99" t="str">
        <f>IFERROR(VLOOKUP(ROWS($BM$4:BM1146),$BL$4:$BM$2337,2,0),"")</f>
        <v>Miękinia (pow. średzki, woj. dolnośląskie)</v>
      </c>
      <c r="BP1146" s="98">
        <v>0</v>
      </c>
      <c r="BQ1146" s="98">
        <f>IF(ISNUMBER(SEARCH('ankieta ESG'!$G$186,BR1146)),MAX($BQ$3:BQ1145)+1,0)</f>
        <v>1143</v>
      </c>
      <c r="BR1146" s="134" t="s">
        <v>5146</v>
      </c>
      <c r="BS1146" s="98">
        <v>0</v>
      </c>
      <c r="BT1146" s="99" t="str">
        <f>IFERROR(VLOOKUP(ROWS($BR$4:BR1146),$BQ$4:$BR$2337,2,0),"")</f>
        <v>Miękinia (pow. średzki, woj. dolnośląskie)</v>
      </c>
      <c r="BU1146" s="98">
        <v>0</v>
      </c>
      <c r="BV1146" s="98">
        <f>IF(ISNUMBER(SEARCH('ankieta ESG'!$G$187,BW1146)),MAX($BV$3:BV1145)+1,0)</f>
        <v>1143</v>
      </c>
      <c r="BW1146" s="134" t="s">
        <v>5146</v>
      </c>
      <c r="BX1146" s="98">
        <v>0</v>
      </c>
      <c r="BY1146" s="99" t="str">
        <f>IFERROR(VLOOKUP(ROWS($BW$4:BW1146),$BV$4:$BW$2337,2,0),"")</f>
        <v>Miękinia (pow. średzki, woj. dolnośląskie)</v>
      </c>
      <c r="BZ1146" s="98">
        <v>0</v>
      </c>
      <c r="CA1146" s="98">
        <f>IF(ISNUMBER(SEARCH('ankieta ESG'!$G$188,CB1146)),MAX($CA$3:CA1145)+1,0)</f>
        <v>1143</v>
      </c>
      <c r="CB1146" s="134" t="s">
        <v>5146</v>
      </c>
      <c r="CC1146" s="98">
        <v>0</v>
      </c>
      <c r="CD1146" s="99" t="str">
        <f>IFERROR(VLOOKUP(ROWS($CB$4:CB1146),$CA$4:$CB$2337,2,0),"")</f>
        <v>Miękinia (pow. średzki, woj. dolnośląskie)</v>
      </c>
      <c r="CE1146" s="98">
        <v>0</v>
      </c>
      <c r="CF1146" s="98">
        <f>IF(ISNUMBER(SEARCH('ankieta ESG'!$G$189,CG1146)),MAX($CF$3:CF1145)+1,0)</f>
        <v>1143</v>
      </c>
      <c r="CG1146" s="134" t="s">
        <v>5146</v>
      </c>
      <c r="CH1146" s="98">
        <v>0</v>
      </c>
      <c r="CI1146" s="99" t="str">
        <f>IFERROR(VLOOKUP(ROWS($CG$4:CG1146),$CF$4:$CG$2337,2,0),"")</f>
        <v>Miękinia (pow. średzki, woj. dolnośląskie)</v>
      </c>
      <c r="CJ1146" s="98">
        <v>0</v>
      </c>
    </row>
    <row r="1147" spans="2:88">
      <c r="B1147" s="98">
        <f>IF(ISNUMBER(SEARCH('ankieta ESG'!$E$11,C1147)),MAX(B$3:$B1146)+1,0)</f>
        <v>1144</v>
      </c>
      <c r="C1147" s="99" t="s">
        <v>1188</v>
      </c>
      <c r="D1147" s="98">
        <v>0</v>
      </c>
      <c r="E1147" s="99" t="str">
        <f>IFERROR(VLOOKUP(ROWS($C$4:C1147),$B$4:$C$1385,2,0),"")</f>
        <v>56.12.Z Ruchome placówki gastronomiczne (PKD 2025)</v>
      </c>
      <c r="F1147" s="98">
        <v>0</v>
      </c>
      <c r="AM1147" s="98">
        <f>IF(ISNUMBER(SEARCH('ankieta ESG'!$G$180,AN1147)),MAX(AM$3:$AM1146)+1,0)</f>
        <v>1144</v>
      </c>
      <c r="AN1147" s="134" t="s">
        <v>5147</v>
      </c>
      <c r="AO1147" s="98">
        <v>0</v>
      </c>
      <c r="AP1147" s="99" t="str">
        <f>IFERROR(VLOOKUP(ROWS($AN$4:AN1147),$AM$4:$AN$2337,2,0),"")</f>
        <v>Mikołajki (pow. mrągowski, woj. warmińsko-mazurskie)</v>
      </c>
      <c r="AQ1147" s="98">
        <v>0</v>
      </c>
      <c r="AR1147" s="98">
        <f>IF(ISNUMBER(SEARCH('ankieta ESG'!$G$181,AS1147)),MAX($AR$3:AR1146)+1,0)</f>
        <v>1144</v>
      </c>
      <c r="AS1147" s="134" t="s">
        <v>5147</v>
      </c>
      <c r="AT1147" s="98">
        <v>0</v>
      </c>
      <c r="AU1147" s="99" t="str">
        <f>IFERROR(VLOOKUP(ROWS($AS$4:AS1147),$AR$4:$AS$2337,2,0),"")</f>
        <v>Mikołajki (pow. mrągowski, woj. warmińsko-mazurskie)</v>
      </c>
      <c r="AV1147" s="98">
        <v>0</v>
      </c>
      <c r="AW1147" s="98">
        <f>IF(ISNUMBER(SEARCH('ankieta ESG'!$G$182,AX1147)),MAX($AW$3:AW1146)+1,0)</f>
        <v>1144</v>
      </c>
      <c r="AX1147" s="134" t="s">
        <v>5147</v>
      </c>
      <c r="AY1147" s="98">
        <v>0</v>
      </c>
      <c r="AZ1147" s="99" t="str">
        <f>IFERROR(VLOOKUP(ROWS($AX$4:AX1147),$AW$4:$AX$2337,2,0),"")</f>
        <v>Mikołajki (pow. mrągowski, woj. warmińsko-mazurskie)</v>
      </c>
      <c r="BA1147" s="98">
        <v>0</v>
      </c>
      <c r="BB1147" s="98">
        <f>IF(ISNUMBER(SEARCH('ankieta ESG'!$G$183,BC1147)),MAX($BB$3:BB1146)+1,0)</f>
        <v>1144</v>
      </c>
      <c r="BC1147" s="134" t="s">
        <v>5147</v>
      </c>
      <c r="BD1147" s="98">
        <v>0</v>
      </c>
      <c r="BE1147" s="99" t="str">
        <f>IFERROR(VLOOKUP(ROWS($BC$4:BC1147),$BB$4:$BC$2337,2,0),"")</f>
        <v>Mikołajki (pow. mrągowski, woj. warmińsko-mazurskie)</v>
      </c>
      <c r="BF1147" s="98">
        <v>0</v>
      </c>
      <c r="BG1147" s="98">
        <f>IF(ISNUMBER(SEARCH('ankieta ESG'!$G$184,BH1147)),MAX($BG$3:BG1146)+1,0)</f>
        <v>1144</v>
      </c>
      <c r="BH1147" s="134" t="s">
        <v>5147</v>
      </c>
      <c r="BI1147" s="98">
        <v>0</v>
      </c>
      <c r="BJ1147" s="99" t="str">
        <f>IFERROR(VLOOKUP(ROWS($BH$4:BH1147),$BG$4:$BH$2337,2,0),"")</f>
        <v>Mikołajki (pow. mrągowski, woj. warmińsko-mazurskie)</v>
      </c>
      <c r="BK1147" s="98">
        <v>0</v>
      </c>
      <c r="BL1147" s="98">
        <f>IF(ISNUMBER(SEARCH('ankieta ESG'!$G$185,BM1147)),MAX($BL$3:BL1146)+1,0)</f>
        <v>1144</v>
      </c>
      <c r="BM1147" s="134" t="s">
        <v>5147</v>
      </c>
      <c r="BN1147" s="98">
        <v>0</v>
      </c>
      <c r="BO1147" s="99" t="str">
        <f>IFERROR(VLOOKUP(ROWS($BM$4:BM1147),$BL$4:$BM$2337,2,0),"")</f>
        <v>Mikołajki (pow. mrągowski, woj. warmińsko-mazurskie)</v>
      </c>
      <c r="BP1147" s="98">
        <v>0</v>
      </c>
      <c r="BQ1147" s="98">
        <f>IF(ISNUMBER(SEARCH('ankieta ESG'!$G$186,BR1147)),MAX($BQ$3:BQ1146)+1,0)</f>
        <v>1144</v>
      </c>
      <c r="BR1147" s="134" t="s">
        <v>5147</v>
      </c>
      <c r="BS1147" s="98">
        <v>0</v>
      </c>
      <c r="BT1147" s="99" t="str">
        <f>IFERROR(VLOOKUP(ROWS($BR$4:BR1147),$BQ$4:$BR$2337,2,0),"")</f>
        <v>Mikołajki (pow. mrągowski, woj. warmińsko-mazurskie)</v>
      </c>
      <c r="BU1147" s="98">
        <v>0</v>
      </c>
      <c r="BV1147" s="98">
        <f>IF(ISNUMBER(SEARCH('ankieta ESG'!$G$187,BW1147)),MAX($BV$3:BV1146)+1,0)</f>
        <v>1144</v>
      </c>
      <c r="BW1147" s="134" t="s">
        <v>5147</v>
      </c>
      <c r="BX1147" s="98">
        <v>0</v>
      </c>
      <c r="BY1147" s="99" t="str">
        <f>IFERROR(VLOOKUP(ROWS($BW$4:BW1147),$BV$4:$BW$2337,2,0),"")</f>
        <v>Mikołajki (pow. mrągowski, woj. warmińsko-mazurskie)</v>
      </c>
      <c r="BZ1147" s="98">
        <v>0</v>
      </c>
      <c r="CA1147" s="98">
        <f>IF(ISNUMBER(SEARCH('ankieta ESG'!$G$188,CB1147)),MAX($CA$3:CA1146)+1,0)</f>
        <v>1144</v>
      </c>
      <c r="CB1147" s="134" t="s">
        <v>5147</v>
      </c>
      <c r="CC1147" s="98">
        <v>0</v>
      </c>
      <c r="CD1147" s="99" t="str">
        <f>IFERROR(VLOOKUP(ROWS($CB$4:CB1147),$CA$4:$CB$2337,2,0),"")</f>
        <v>Mikołajki (pow. mrągowski, woj. warmińsko-mazurskie)</v>
      </c>
      <c r="CE1147" s="98">
        <v>0</v>
      </c>
      <c r="CF1147" s="98">
        <f>IF(ISNUMBER(SEARCH('ankieta ESG'!$G$189,CG1147)),MAX($CF$3:CF1146)+1,0)</f>
        <v>1144</v>
      </c>
      <c r="CG1147" s="134" t="s">
        <v>5147</v>
      </c>
      <c r="CH1147" s="98">
        <v>0</v>
      </c>
      <c r="CI1147" s="99" t="str">
        <f>IFERROR(VLOOKUP(ROWS($CG$4:CG1147),$CF$4:$CG$2337,2,0),"")</f>
        <v>Mikołajki (pow. mrągowski, woj. warmińsko-mazurskie)</v>
      </c>
      <c r="CJ1147" s="98">
        <v>0</v>
      </c>
    </row>
    <row r="1148" spans="2:88">
      <c r="B1148" s="98">
        <f>IF(ISNUMBER(SEARCH('ankieta ESG'!$E$11,C1148)),MAX(B$3:$B1147)+1,0)</f>
        <v>1145</v>
      </c>
      <c r="C1148" s="99" t="s">
        <v>1189</v>
      </c>
      <c r="D1148" s="98">
        <v>0</v>
      </c>
      <c r="E1148" s="99" t="str">
        <f>IFERROR(VLOOKUP(ROWS($C$4:C1148),$B$4:$C$1385,2,0),"")</f>
        <v>56.21.Z Okazjonalne przygotowywanie i dostarczanie żywności dla odbiorców zewnętrznych (katering okazjonalny) (PKD 2025)</v>
      </c>
      <c r="F1148" s="98">
        <v>0</v>
      </c>
      <c r="AM1148" s="98">
        <f>IF(ISNUMBER(SEARCH('ankieta ESG'!$G$180,AN1148)),MAX(AM$3:$AM1147)+1,0)</f>
        <v>1145</v>
      </c>
      <c r="AN1148" s="134" t="s">
        <v>5148</v>
      </c>
      <c r="AO1148" s="98">
        <v>0</v>
      </c>
      <c r="AP1148" s="99" t="str">
        <f>IFERROR(VLOOKUP(ROWS($AN$4:AN1148),$AM$4:$AN$2337,2,0),"")</f>
        <v>Mikołajki Pomorskie (pow. sztumski, woj. pomorskie)</v>
      </c>
      <c r="AQ1148" s="98">
        <v>0</v>
      </c>
      <c r="AR1148" s="98">
        <f>IF(ISNUMBER(SEARCH('ankieta ESG'!$G$181,AS1148)),MAX($AR$3:AR1147)+1,0)</f>
        <v>1145</v>
      </c>
      <c r="AS1148" s="134" t="s">
        <v>5148</v>
      </c>
      <c r="AT1148" s="98">
        <v>0</v>
      </c>
      <c r="AU1148" s="99" t="str">
        <f>IFERROR(VLOOKUP(ROWS($AS$4:AS1148),$AR$4:$AS$2337,2,0),"")</f>
        <v>Mikołajki Pomorskie (pow. sztumski, woj. pomorskie)</v>
      </c>
      <c r="AV1148" s="98">
        <v>0</v>
      </c>
      <c r="AW1148" s="98">
        <f>IF(ISNUMBER(SEARCH('ankieta ESG'!$G$182,AX1148)),MAX($AW$3:AW1147)+1,0)</f>
        <v>1145</v>
      </c>
      <c r="AX1148" s="134" t="s">
        <v>5148</v>
      </c>
      <c r="AY1148" s="98">
        <v>0</v>
      </c>
      <c r="AZ1148" s="99" t="str">
        <f>IFERROR(VLOOKUP(ROWS($AX$4:AX1148),$AW$4:$AX$2337,2,0),"")</f>
        <v>Mikołajki Pomorskie (pow. sztumski, woj. pomorskie)</v>
      </c>
      <c r="BA1148" s="98">
        <v>0</v>
      </c>
      <c r="BB1148" s="98">
        <f>IF(ISNUMBER(SEARCH('ankieta ESG'!$G$183,BC1148)),MAX($BB$3:BB1147)+1,0)</f>
        <v>1145</v>
      </c>
      <c r="BC1148" s="134" t="s">
        <v>5148</v>
      </c>
      <c r="BD1148" s="98">
        <v>0</v>
      </c>
      <c r="BE1148" s="99" t="str">
        <f>IFERROR(VLOOKUP(ROWS($BC$4:BC1148),$BB$4:$BC$2337,2,0),"")</f>
        <v>Mikołajki Pomorskie (pow. sztumski, woj. pomorskie)</v>
      </c>
      <c r="BF1148" s="98">
        <v>0</v>
      </c>
      <c r="BG1148" s="98">
        <f>IF(ISNUMBER(SEARCH('ankieta ESG'!$G$184,BH1148)),MAX($BG$3:BG1147)+1,0)</f>
        <v>1145</v>
      </c>
      <c r="BH1148" s="134" t="s">
        <v>5148</v>
      </c>
      <c r="BI1148" s="98">
        <v>0</v>
      </c>
      <c r="BJ1148" s="99" t="str">
        <f>IFERROR(VLOOKUP(ROWS($BH$4:BH1148),$BG$4:$BH$2337,2,0),"")</f>
        <v>Mikołajki Pomorskie (pow. sztumski, woj. pomorskie)</v>
      </c>
      <c r="BK1148" s="98">
        <v>0</v>
      </c>
      <c r="BL1148" s="98">
        <f>IF(ISNUMBER(SEARCH('ankieta ESG'!$G$185,BM1148)),MAX($BL$3:BL1147)+1,0)</f>
        <v>1145</v>
      </c>
      <c r="BM1148" s="134" t="s">
        <v>5148</v>
      </c>
      <c r="BN1148" s="98">
        <v>0</v>
      </c>
      <c r="BO1148" s="99" t="str">
        <f>IFERROR(VLOOKUP(ROWS($BM$4:BM1148),$BL$4:$BM$2337,2,0),"")</f>
        <v>Mikołajki Pomorskie (pow. sztumski, woj. pomorskie)</v>
      </c>
      <c r="BP1148" s="98">
        <v>0</v>
      </c>
      <c r="BQ1148" s="98">
        <f>IF(ISNUMBER(SEARCH('ankieta ESG'!$G$186,BR1148)),MAX($BQ$3:BQ1147)+1,0)</f>
        <v>1145</v>
      </c>
      <c r="BR1148" s="134" t="s">
        <v>5148</v>
      </c>
      <c r="BS1148" s="98">
        <v>0</v>
      </c>
      <c r="BT1148" s="99" t="str">
        <f>IFERROR(VLOOKUP(ROWS($BR$4:BR1148),$BQ$4:$BR$2337,2,0),"")</f>
        <v>Mikołajki Pomorskie (pow. sztumski, woj. pomorskie)</v>
      </c>
      <c r="BU1148" s="98">
        <v>0</v>
      </c>
      <c r="BV1148" s="98">
        <f>IF(ISNUMBER(SEARCH('ankieta ESG'!$G$187,BW1148)),MAX($BV$3:BV1147)+1,0)</f>
        <v>1145</v>
      </c>
      <c r="BW1148" s="134" t="s">
        <v>5148</v>
      </c>
      <c r="BX1148" s="98">
        <v>0</v>
      </c>
      <c r="BY1148" s="99" t="str">
        <f>IFERROR(VLOOKUP(ROWS($BW$4:BW1148),$BV$4:$BW$2337,2,0),"")</f>
        <v>Mikołajki Pomorskie (pow. sztumski, woj. pomorskie)</v>
      </c>
      <c r="BZ1148" s="98">
        <v>0</v>
      </c>
      <c r="CA1148" s="98">
        <f>IF(ISNUMBER(SEARCH('ankieta ESG'!$G$188,CB1148)),MAX($CA$3:CA1147)+1,0)</f>
        <v>1145</v>
      </c>
      <c r="CB1148" s="134" t="s">
        <v>5148</v>
      </c>
      <c r="CC1148" s="98">
        <v>0</v>
      </c>
      <c r="CD1148" s="99" t="str">
        <f>IFERROR(VLOOKUP(ROWS($CB$4:CB1148),$CA$4:$CB$2337,2,0),"")</f>
        <v>Mikołajki Pomorskie (pow. sztumski, woj. pomorskie)</v>
      </c>
      <c r="CE1148" s="98">
        <v>0</v>
      </c>
      <c r="CF1148" s="98">
        <f>IF(ISNUMBER(SEARCH('ankieta ESG'!$G$189,CG1148)),MAX($CF$3:CF1147)+1,0)</f>
        <v>1145</v>
      </c>
      <c r="CG1148" s="134" t="s">
        <v>5148</v>
      </c>
      <c r="CH1148" s="98">
        <v>0</v>
      </c>
      <c r="CI1148" s="99" t="str">
        <f>IFERROR(VLOOKUP(ROWS($CG$4:CG1148),$CF$4:$CG$2337,2,0),"")</f>
        <v>Mikołajki Pomorskie (pow. sztumski, woj. pomorskie)</v>
      </c>
      <c r="CJ1148" s="98">
        <v>0</v>
      </c>
    </row>
    <row r="1149" spans="2:88">
      <c r="B1149" s="98">
        <f>IF(ISNUMBER(SEARCH('ankieta ESG'!$E$11,C1149)),MAX(B$3:$B1148)+1,0)</f>
        <v>1146</v>
      </c>
      <c r="C1149" s="99" t="s">
        <v>1190</v>
      </c>
      <c r="D1149" s="98">
        <v>0</v>
      </c>
      <c r="E1149" s="99" t="str">
        <f>IFERROR(VLOOKUP(ROWS($C$4:C1149),$B$4:$C$1385,2,0),"")</f>
        <v>56.22.Z Regularne przygotowywanie i dostarczanie żywności dla odbiorców zewnętrznych (katering regularny) i pozostała gastronomiczna działalność usługowa (PKD 2025)</v>
      </c>
      <c r="F1149" s="98">
        <v>0</v>
      </c>
      <c r="AM1149" s="98">
        <f>IF(ISNUMBER(SEARCH('ankieta ESG'!$G$180,AN1149)),MAX(AM$3:$AM1148)+1,0)</f>
        <v>1146</v>
      </c>
      <c r="AN1149" s="134" t="s">
        <v>5149</v>
      </c>
      <c r="AO1149" s="98">
        <v>0</v>
      </c>
      <c r="AP1149" s="99" t="str">
        <f>IFERROR(VLOOKUP(ROWS($AN$4:AN1149),$AM$4:$AN$2337,2,0),"")</f>
        <v>Mikołów (pow. mikołowski, woj. śląskie)</v>
      </c>
      <c r="AQ1149" s="98">
        <v>0</v>
      </c>
      <c r="AR1149" s="98">
        <f>IF(ISNUMBER(SEARCH('ankieta ESG'!$G$181,AS1149)),MAX($AR$3:AR1148)+1,0)</f>
        <v>1146</v>
      </c>
      <c r="AS1149" s="134" t="s">
        <v>5149</v>
      </c>
      <c r="AT1149" s="98">
        <v>0</v>
      </c>
      <c r="AU1149" s="99" t="str">
        <f>IFERROR(VLOOKUP(ROWS($AS$4:AS1149),$AR$4:$AS$2337,2,0),"")</f>
        <v>Mikołów (pow. mikołowski, woj. śląskie)</v>
      </c>
      <c r="AV1149" s="98">
        <v>0</v>
      </c>
      <c r="AW1149" s="98">
        <f>IF(ISNUMBER(SEARCH('ankieta ESG'!$G$182,AX1149)),MAX($AW$3:AW1148)+1,0)</f>
        <v>1146</v>
      </c>
      <c r="AX1149" s="134" t="s">
        <v>5149</v>
      </c>
      <c r="AY1149" s="98">
        <v>0</v>
      </c>
      <c r="AZ1149" s="99" t="str">
        <f>IFERROR(VLOOKUP(ROWS($AX$4:AX1149),$AW$4:$AX$2337,2,0),"")</f>
        <v>Mikołów (pow. mikołowski, woj. śląskie)</v>
      </c>
      <c r="BA1149" s="98">
        <v>0</v>
      </c>
      <c r="BB1149" s="98">
        <f>IF(ISNUMBER(SEARCH('ankieta ESG'!$G$183,BC1149)),MAX($BB$3:BB1148)+1,0)</f>
        <v>1146</v>
      </c>
      <c r="BC1149" s="134" t="s">
        <v>5149</v>
      </c>
      <c r="BD1149" s="98">
        <v>0</v>
      </c>
      <c r="BE1149" s="99" t="str">
        <f>IFERROR(VLOOKUP(ROWS($BC$4:BC1149),$BB$4:$BC$2337,2,0),"")</f>
        <v>Mikołów (pow. mikołowski, woj. śląskie)</v>
      </c>
      <c r="BF1149" s="98">
        <v>0</v>
      </c>
      <c r="BG1149" s="98">
        <f>IF(ISNUMBER(SEARCH('ankieta ESG'!$G$184,BH1149)),MAX($BG$3:BG1148)+1,0)</f>
        <v>1146</v>
      </c>
      <c r="BH1149" s="134" t="s">
        <v>5149</v>
      </c>
      <c r="BI1149" s="98">
        <v>0</v>
      </c>
      <c r="BJ1149" s="99" t="str">
        <f>IFERROR(VLOOKUP(ROWS($BH$4:BH1149),$BG$4:$BH$2337,2,0),"")</f>
        <v>Mikołów (pow. mikołowski, woj. śląskie)</v>
      </c>
      <c r="BK1149" s="98">
        <v>0</v>
      </c>
      <c r="BL1149" s="98">
        <f>IF(ISNUMBER(SEARCH('ankieta ESG'!$G$185,BM1149)),MAX($BL$3:BL1148)+1,0)</f>
        <v>1146</v>
      </c>
      <c r="BM1149" s="134" t="s">
        <v>5149</v>
      </c>
      <c r="BN1149" s="98">
        <v>0</v>
      </c>
      <c r="BO1149" s="99" t="str">
        <f>IFERROR(VLOOKUP(ROWS($BM$4:BM1149),$BL$4:$BM$2337,2,0),"")</f>
        <v>Mikołów (pow. mikołowski, woj. śląskie)</v>
      </c>
      <c r="BP1149" s="98">
        <v>0</v>
      </c>
      <c r="BQ1149" s="98">
        <f>IF(ISNUMBER(SEARCH('ankieta ESG'!$G$186,BR1149)),MAX($BQ$3:BQ1148)+1,0)</f>
        <v>1146</v>
      </c>
      <c r="BR1149" s="134" t="s">
        <v>5149</v>
      </c>
      <c r="BS1149" s="98">
        <v>0</v>
      </c>
      <c r="BT1149" s="99" t="str">
        <f>IFERROR(VLOOKUP(ROWS($BR$4:BR1149),$BQ$4:$BR$2337,2,0),"")</f>
        <v>Mikołów (pow. mikołowski, woj. śląskie)</v>
      </c>
      <c r="BU1149" s="98">
        <v>0</v>
      </c>
      <c r="BV1149" s="98">
        <f>IF(ISNUMBER(SEARCH('ankieta ESG'!$G$187,BW1149)),MAX($BV$3:BV1148)+1,0)</f>
        <v>1146</v>
      </c>
      <c r="BW1149" s="134" t="s">
        <v>5149</v>
      </c>
      <c r="BX1149" s="98">
        <v>0</v>
      </c>
      <c r="BY1149" s="99" t="str">
        <f>IFERROR(VLOOKUP(ROWS($BW$4:BW1149),$BV$4:$BW$2337,2,0),"")</f>
        <v>Mikołów (pow. mikołowski, woj. śląskie)</v>
      </c>
      <c r="BZ1149" s="98">
        <v>0</v>
      </c>
      <c r="CA1149" s="98">
        <f>IF(ISNUMBER(SEARCH('ankieta ESG'!$G$188,CB1149)),MAX($CA$3:CA1148)+1,0)</f>
        <v>1146</v>
      </c>
      <c r="CB1149" s="134" t="s">
        <v>5149</v>
      </c>
      <c r="CC1149" s="98">
        <v>0</v>
      </c>
      <c r="CD1149" s="99" t="str">
        <f>IFERROR(VLOOKUP(ROWS($CB$4:CB1149),$CA$4:$CB$2337,2,0),"")</f>
        <v>Mikołów (pow. mikołowski, woj. śląskie)</v>
      </c>
      <c r="CE1149" s="98">
        <v>0</v>
      </c>
      <c r="CF1149" s="98">
        <f>IF(ISNUMBER(SEARCH('ankieta ESG'!$G$189,CG1149)),MAX($CF$3:CF1148)+1,0)</f>
        <v>1146</v>
      </c>
      <c r="CG1149" s="134" t="s">
        <v>5149</v>
      </c>
      <c r="CH1149" s="98">
        <v>0</v>
      </c>
      <c r="CI1149" s="99" t="str">
        <f>IFERROR(VLOOKUP(ROWS($CG$4:CG1149),$CF$4:$CG$2337,2,0),"")</f>
        <v>Mikołów (pow. mikołowski, woj. śląskie)</v>
      </c>
      <c r="CJ1149" s="98">
        <v>0</v>
      </c>
    </row>
    <row r="1150" spans="2:88">
      <c r="B1150" s="98">
        <f>IF(ISNUMBER(SEARCH('ankieta ESG'!$E$11,C1150)),MAX(B$3:$B1149)+1,0)</f>
        <v>1147</v>
      </c>
      <c r="C1150" s="99" t="s">
        <v>1191</v>
      </c>
      <c r="D1150" s="98">
        <v>0</v>
      </c>
      <c r="E1150" s="99" t="str">
        <f>IFERROR(VLOOKUP(ROWS($C$4:C1150),$B$4:$C$1385,2,0),"")</f>
        <v>56.30.Z Podawanie napojów (PKD 2025)</v>
      </c>
      <c r="F1150" s="98">
        <v>0</v>
      </c>
      <c r="AM1150" s="98">
        <f>IF(ISNUMBER(SEARCH('ankieta ESG'!$G$180,AN1150)),MAX(AM$3:$AM1149)+1,0)</f>
        <v>1147</v>
      </c>
      <c r="AN1150" s="134" t="s">
        <v>5150</v>
      </c>
      <c r="AO1150" s="98">
        <v>0</v>
      </c>
      <c r="AP1150" s="99" t="str">
        <f>IFERROR(VLOOKUP(ROWS($AN$4:AN1150),$AM$4:$AN$2337,2,0),"")</f>
        <v>Mikstat (pow. ostrzeszowski, woj. wielkopolskie)</v>
      </c>
      <c r="AQ1150" s="98">
        <v>0</v>
      </c>
      <c r="AR1150" s="98">
        <f>IF(ISNUMBER(SEARCH('ankieta ESG'!$G$181,AS1150)),MAX($AR$3:AR1149)+1,0)</f>
        <v>1147</v>
      </c>
      <c r="AS1150" s="134" t="s">
        <v>5150</v>
      </c>
      <c r="AT1150" s="98">
        <v>0</v>
      </c>
      <c r="AU1150" s="99" t="str">
        <f>IFERROR(VLOOKUP(ROWS($AS$4:AS1150),$AR$4:$AS$2337,2,0),"")</f>
        <v>Mikstat (pow. ostrzeszowski, woj. wielkopolskie)</v>
      </c>
      <c r="AV1150" s="98">
        <v>0</v>
      </c>
      <c r="AW1150" s="98">
        <f>IF(ISNUMBER(SEARCH('ankieta ESG'!$G$182,AX1150)),MAX($AW$3:AW1149)+1,0)</f>
        <v>1147</v>
      </c>
      <c r="AX1150" s="134" t="s">
        <v>5150</v>
      </c>
      <c r="AY1150" s="98">
        <v>0</v>
      </c>
      <c r="AZ1150" s="99" t="str">
        <f>IFERROR(VLOOKUP(ROWS($AX$4:AX1150),$AW$4:$AX$2337,2,0),"")</f>
        <v>Mikstat (pow. ostrzeszowski, woj. wielkopolskie)</v>
      </c>
      <c r="BA1150" s="98">
        <v>0</v>
      </c>
      <c r="BB1150" s="98">
        <f>IF(ISNUMBER(SEARCH('ankieta ESG'!$G$183,BC1150)),MAX($BB$3:BB1149)+1,0)</f>
        <v>1147</v>
      </c>
      <c r="BC1150" s="134" t="s">
        <v>5150</v>
      </c>
      <c r="BD1150" s="98">
        <v>0</v>
      </c>
      <c r="BE1150" s="99" t="str">
        <f>IFERROR(VLOOKUP(ROWS($BC$4:BC1150),$BB$4:$BC$2337,2,0),"")</f>
        <v>Mikstat (pow. ostrzeszowski, woj. wielkopolskie)</v>
      </c>
      <c r="BF1150" s="98">
        <v>0</v>
      </c>
      <c r="BG1150" s="98">
        <f>IF(ISNUMBER(SEARCH('ankieta ESG'!$G$184,BH1150)),MAX($BG$3:BG1149)+1,0)</f>
        <v>1147</v>
      </c>
      <c r="BH1150" s="134" t="s">
        <v>5150</v>
      </c>
      <c r="BI1150" s="98">
        <v>0</v>
      </c>
      <c r="BJ1150" s="99" t="str">
        <f>IFERROR(VLOOKUP(ROWS($BH$4:BH1150),$BG$4:$BH$2337,2,0),"")</f>
        <v>Mikstat (pow. ostrzeszowski, woj. wielkopolskie)</v>
      </c>
      <c r="BK1150" s="98">
        <v>0</v>
      </c>
      <c r="BL1150" s="98">
        <f>IF(ISNUMBER(SEARCH('ankieta ESG'!$G$185,BM1150)),MAX($BL$3:BL1149)+1,0)</f>
        <v>1147</v>
      </c>
      <c r="BM1150" s="134" t="s">
        <v>5150</v>
      </c>
      <c r="BN1150" s="98">
        <v>0</v>
      </c>
      <c r="BO1150" s="99" t="str">
        <f>IFERROR(VLOOKUP(ROWS($BM$4:BM1150),$BL$4:$BM$2337,2,0),"")</f>
        <v>Mikstat (pow. ostrzeszowski, woj. wielkopolskie)</v>
      </c>
      <c r="BP1150" s="98">
        <v>0</v>
      </c>
      <c r="BQ1150" s="98">
        <f>IF(ISNUMBER(SEARCH('ankieta ESG'!$G$186,BR1150)),MAX($BQ$3:BQ1149)+1,0)</f>
        <v>1147</v>
      </c>
      <c r="BR1150" s="134" t="s">
        <v>5150</v>
      </c>
      <c r="BS1150" s="98">
        <v>0</v>
      </c>
      <c r="BT1150" s="99" t="str">
        <f>IFERROR(VLOOKUP(ROWS($BR$4:BR1150),$BQ$4:$BR$2337,2,0),"")</f>
        <v>Mikstat (pow. ostrzeszowski, woj. wielkopolskie)</v>
      </c>
      <c r="BU1150" s="98">
        <v>0</v>
      </c>
      <c r="BV1150" s="98">
        <f>IF(ISNUMBER(SEARCH('ankieta ESG'!$G$187,BW1150)),MAX($BV$3:BV1149)+1,0)</f>
        <v>1147</v>
      </c>
      <c r="BW1150" s="134" t="s">
        <v>5150</v>
      </c>
      <c r="BX1150" s="98">
        <v>0</v>
      </c>
      <c r="BY1150" s="99" t="str">
        <f>IFERROR(VLOOKUP(ROWS($BW$4:BW1150),$BV$4:$BW$2337,2,0),"")</f>
        <v>Mikstat (pow. ostrzeszowski, woj. wielkopolskie)</v>
      </c>
      <c r="BZ1150" s="98">
        <v>0</v>
      </c>
      <c r="CA1150" s="98">
        <f>IF(ISNUMBER(SEARCH('ankieta ESG'!$G$188,CB1150)),MAX($CA$3:CA1149)+1,0)</f>
        <v>1147</v>
      </c>
      <c r="CB1150" s="134" t="s">
        <v>5150</v>
      </c>
      <c r="CC1150" s="98">
        <v>0</v>
      </c>
      <c r="CD1150" s="99" t="str">
        <f>IFERROR(VLOOKUP(ROWS($CB$4:CB1150),$CA$4:$CB$2337,2,0),"")</f>
        <v>Mikstat (pow. ostrzeszowski, woj. wielkopolskie)</v>
      </c>
      <c r="CE1150" s="98">
        <v>0</v>
      </c>
      <c r="CF1150" s="98">
        <f>IF(ISNUMBER(SEARCH('ankieta ESG'!$G$189,CG1150)),MAX($CF$3:CF1149)+1,0)</f>
        <v>1147</v>
      </c>
      <c r="CG1150" s="134" t="s">
        <v>5150</v>
      </c>
      <c r="CH1150" s="98">
        <v>0</v>
      </c>
      <c r="CI1150" s="99" t="str">
        <f>IFERROR(VLOOKUP(ROWS($CG$4:CG1150),$CF$4:$CG$2337,2,0),"")</f>
        <v>Mikstat (pow. ostrzeszowski, woj. wielkopolskie)</v>
      </c>
      <c r="CJ1150" s="98">
        <v>0</v>
      </c>
    </row>
    <row r="1151" spans="2:88">
      <c r="B1151" s="98">
        <f>IF(ISNUMBER(SEARCH('ankieta ESG'!$E$11,C1151)),MAX(B$3:$B1150)+1,0)</f>
        <v>1148</v>
      </c>
      <c r="C1151" s="99" t="s">
        <v>1192</v>
      </c>
      <c r="D1151" s="98">
        <v>0</v>
      </c>
      <c r="E1151" s="99" t="str">
        <f>IFERROR(VLOOKUP(ROWS($C$4:C1151),$B$4:$C$1385,2,0),"")</f>
        <v>56.40.Z Pośrednictwo w zakresie działalności usługowej związanej z wyżywieniem (PKD 2025)</v>
      </c>
      <c r="F1151" s="98">
        <v>0</v>
      </c>
      <c r="AM1151" s="98">
        <f>IF(ISNUMBER(SEARCH('ankieta ESG'!$G$180,AN1151)),MAX(AM$3:$AM1150)+1,0)</f>
        <v>1148</v>
      </c>
      <c r="AN1151" s="134" t="s">
        <v>5151</v>
      </c>
      <c r="AO1151" s="98">
        <v>0</v>
      </c>
      <c r="AP1151" s="99" t="str">
        <f>IFERROR(VLOOKUP(ROWS($AN$4:AN1151),$AM$4:$AN$2337,2,0),"")</f>
        <v>Milanów (pow. parczewski, woj. lubelskie)</v>
      </c>
      <c r="AQ1151" s="98">
        <v>0</v>
      </c>
      <c r="AR1151" s="98">
        <f>IF(ISNUMBER(SEARCH('ankieta ESG'!$G$181,AS1151)),MAX($AR$3:AR1150)+1,0)</f>
        <v>1148</v>
      </c>
      <c r="AS1151" s="134" t="s">
        <v>5151</v>
      </c>
      <c r="AT1151" s="98">
        <v>0</v>
      </c>
      <c r="AU1151" s="99" t="str">
        <f>IFERROR(VLOOKUP(ROWS($AS$4:AS1151),$AR$4:$AS$2337,2,0),"")</f>
        <v>Milanów (pow. parczewski, woj. lubelskie)</v>
      </c>
      <c r="AV1151" s="98">
        <v>0</v>
      </c>
      <c r="AW1151" s="98">
        <f>IF(ISNUMBER(SEARCH('ankieta ESG'!$G$182,AX1151)),MAX($AW$3:AW1150)+1,0)</f>
        <v>1148</v>
      </c>
      <c r="AX1151" s="134" t="s">
        <v>5151</v>
      </c>
      <c r="AY1151" s="98">
        <v>0</v>
      </c>
      <c r="AZ1151" s="99" t="str">
        <f>IFERROR(VLOOKUP(ROWS($AX$4:AX1151),$AW$4:$AX$2337,2,0),"")</f>
        <v>Milanów (pow. parczewski, woj. lubelskie)</v>
      </c>
      <c r="BA1151" s="98">
        <v>0</v>
      </c>
      <c r="BB1151" s="98">
        <f>IF(ISNUMBER(SEARCH('ankieta ESG'!$G$183,BC1151)),MAX($BB$3:BB1150)+1,0)</f>
        <v>1148</v>
      </c>
      <c r="BC1151" s="134" t="s">
        <v>5151</v>
      </c>
      <c r="BD1151" s="98">
        <v>0</v>
      </c>
      <c r="BE1151" s="99" t="str">
        <f>IFERROR(VLOOKUP(ROWS($BC$4:BC1151),$BB$4:$BC$2337,2,0),"")</f>
        <v>Milanów (pow. parczewski, woj. lubelskie)</v>
      </c>
      <c r="BF1151" s="98">
        <v>0</v>
      </c>
      <c r="BG1151" s="98">
        <f>IF(ISNUMBER(SEARCH('ankieta ESG'!$G$184,BH1151)),MAX($BG$3:BG1150)+1,0)</f>
        <v>1148</v>
      </c>
      <c r="BH1151" s="134" t="s">
        <v>5151</v>
      </c>
      <c r="BI1151" s="98">
        <v>0</v>
      </c>
      <c r="BJ1151" s="99" t="str">
        <f>IFERROR(VLOOKUP(ROWS($BH$4:BH1151),$BG$4:$BH$2337,2,0),"")</f>
        <v>Milanów (pow. parczewski, woj. lubelskie)</v>
      </c>
      <c r="BK1151" s="98">
        <v>0</v>
      </c>
      <c r="BL1151" s="98">
        <f>IF(ISNUMBER(SEARCH('ankieta ESG'!$G$185,BM1151)),MAX($BL$3:BL1150)+1,0)</f>
        <v>1148</v>
      </c>
      <c r="BM1151" s="134" t="s">
        <v>5151</v>
      </c>
      <c r="BN1151" s="98">
        <v>0</v>
      </c>
      <c r="BO1151" s="99" t="str">
        <f>IFERROR(VLOOKUP(ROWS($BM$4:BM1151),$BL$4:$BM$2337,2,0),"")</f>
        <v>Milanów (pow. parczewski, woj. lubelskie)</v>
      </c>
      <c r="BP1151" s="98">
        <v>0</v>
      </c>
      <c r="BQ1151" s="98">
        <f>IF(ISNUMBER(SEARCH('ankieta ESG'!$G$186,BR1151)),MAX($BQ$3:BQ1150)+1,0)</f>
        <v>1148</v>
      </c>
      <c r="BR1151" s="134" t="s">
        <v>5151</v>
      </c>
      <c r="BS1151" s="98">
        <v>0</v>
      </c>
      <c r="BT1151" s="99" t="str">
        <f>IFERROR(VLOOKUP(ROWS($BR$4:BR1151),$BQ$4:$BR$2337,2,0),"")</f>
        <v>Milanów (pow. parczewski, woj. lubelskie)</v>
      </c>
      <c r="BU1151" s="98">
        <v>0</v>
      </c>
      <c r="BV1151" s="98">
        <f>IF(ISNUMBER(SEARCH('ankieta ESG'!$G$187,BW1151)),MAX($BV$3:BV1150)+1,0)</f>
        <v>1148</v>
      </c>
      <c r="BW1151" s="134" t="s">
        <v>5151</v>
      </c>
      <c r="BX1151" s="98">
        <v>0</v>
      </c>
      <c r="BY1151" s="99" t="str">
        <f>IFERROR(VLOOKUP(ROWS($BW$4:BW1151),$BV$4:$BW$2337,2,0),"")</f>
        <v>Milanów (pow. parczewski, woj. lubelskie)</v>
      </c>
      <c r="BZ1151" s="98">
        <v>0</v>
      </c>
      <c r="CA1151" s="98">
        <f>IF(ISNUMBER(SEARCH('ankieta ESG'!$G$188,CB1151)),MAX($CA$3:CA1150)+1,0)</f>
        <v>1148</v>
      </c>
      <c r="CB1151" s="134" t="s">
        <v>5151</v>
      </c>
      <c r="CC1151" s="98">
        <v>0</v>
      </c>
      <c r="CD1151" s="99" t="str">
        <f>IFERROR(VLOOKUP(ROWS($CB$4:CB1151),$CA$4:$CB$2337,2,0),"")</f>
        <v>Milanów (pow. parczewski, woj. lubelskie)</v>
      </c>
      <c r="CE1151" s="98">
        <v>0</v>
      </c>
      <c r="CF1151" s="98">
        <f>IF(ISNUMBER(SEARCH('ankieta ESG'!$G$189,CG1151)),MAX($CF$3:CF1150)+1,0)</f>
        <v>1148</v>
      </c>
      <c r="CG1151" s="134" t="s">
        <v>5151</v>
      </c>
      <c r="CH1151" s="98">
        <v>0</v>
      </c>
      <c r="CI1151" s="99" t="str">
        <f>IFERROR(VLOOKUP(ROWS($CG$4:CG1151),$CF$4:$CG$2337,2,0),"")</f>
        <v>Milanów (pow. parczewski, woj. lubelskie)</v>
      </c>
      <c r="CJ1151" s="98">
        <v>0</v>
      </c>
    </row>
    <row r="1152" spans="2:88">
      <c r="B1152" s="98">
        <f>IF(ISNUMBER(SEARCH('ankieta ESG'!$E$11,C1152)),MAX(B$3:$B1151)+1,0)</f>
        <v>1149</v>
      </c>
      <c r="C1152" s="99" t="s">
        <v>1193</v>
      </c>
      <c r="D1152" s="98">
        <v>0</v>
      </c>
      <c r="E1152" s="99" t="str">
        <f>IFERROR(VLOOKUP(ROWS($C$4:C1152),$B$4:$C$1385,2,0),"")</f>
        <v>58.11.Z Wydawanie książek (PKD 2025)</v>
      </c>
      <c r="F1152" s="98">
        <v>0</v>
      </c>
      <c r="AM1152" s="98">
        <f>IF(ISNUMBER(SEARCH('ankieta ESG'!$G$180,AN1152)),MAX(AM$3:$AM1151)+1,0)</f>
        <v>1149</v>
      </c>
      <c r="AN1152" s="134" t="s">
        <v>5152</v>
      </c>
      <c r="AO1152" s="98">
        <v>0</v>
      </c>
      <c r="AP1152" s="99" t="str">
        <f>IFERROR(VLOOKUP(ROWS($AN$4:AN1152),$AM$4:$AN$2337,2,0),"")</f>
        <v>Milanówek (pow. grodziski, woj. mazowieckie)</v>
      </c>
      <c r="AQ1152" s="98">
        <v>0</v>
      </c>
      <c r="AR1152" s="98">
        <f>IF(ISNUMBER(SEARCH('ankieta ESG'!$G$181,AS1152)),MAX($AR$3:AR1151)+1,0)</f>
        <v>1149</v>
      </c>
      <c r="AS1152" s="134" t="s">
        <v>5152</v>
      </c>
      <c r="AT1152" s="98">
        <v>0</v>
      </c>
      <c r="AU1152" s="99" t="str">
        <f>IFERROR(VLOOKUP(ROWS($AS$4:AS1152),$AR$4:$AS$2337,2,0),"")</f>
        <v>Milanówek (pow. grodziski, woj. mazowieckie)</v>
      </c>
      <c r="AV1152" s="98">
        <v>0</v>
      </c>
      <c r="AW1152" s="98">
        <f>IF(ISNUMBER(SEARCH('ankieta ESG'!$G$182,AX1152)),MAX($AW$3:AW1151)+1,0)</f>
        <v>1149</v>
      </c>
      <c r="AX1152" s="134" t="s">
        <v>5152</v>
      </c>
      <c r="AY1152" s="98">
        <v>0</v>
      </c>
      <c r="AZ1152" s="99" t="str">
        <f>IFERROR(VLOOKUP(ROWS($AX$4:AX1152),$AW$4:$AX$2337,2,0),"")</f>
        <v>Milanówek (pow. grodziski, woj. mazowieckie)</v>
      </c>
      <c r="BA1152" s="98">
        <v>0</v>
      </c>
      <c r="BB1152" s="98">
        <f>IF(ISNUMBER(SEARCH('ankieta ESG'!$G$183,BC1152)),MAX($BB$3:BB1151)+1,0)</f>
        <v>1149</v>
      </c>
      <c r="BC1152" s="134" t="s">
        <v>5152</v>
      </c>
      <c r="BD1152" s="98">
        <v>0</v>
      </c>
      <c r="BE1152" s="99" t="str">
        <f>IFERROR(VLOOKUP(ROWS($BC$4:BC1152),$BB$4:$BC$2337,2,0),"")</f>
        <v>Milanówek (pow. grodziski, woj. mazowieckie)</v>
      </c>
      <c r="BF1152" s="98">
        <v>0</v>
      </c>
      <c r="BG1152" s="98">
        <f>IF(ISNUMBER(SEARCH('ankieta ESG'!$G$184,BH1152)),MAX($BG$3:BG1151)+1,0)</f>
        <v>1149</v>
      </c>
      <c r="BH1152" s="134" t="s">
        <v>5152</v>
      </c>
      <c r="BI1152" s="98">
        <v>0</v>
      </c>
      <c r="BJ1152" s="99" t="str">
        <f>IFERROR(VLOOKUP(ROWS($BH$4:BH1152),$BG$4:$BH$2337,2,0),"")</f>
        <v>Milanówek (pow. grodziski, woj. mazowieckie)</v>
      </c>
      <c r="BK1152" s="98">
        <v>0</v>
      </c>
      <c r="BL1152" s="98">
        <f>IF(ISNUMBER(SEARCH('ankieta ESG'!$G$185,BM1152)),MAX($BL$3:BL1151)+1,0)</f>
        <v>1149</v>
      </c>
      <c r="BM1152" s="134" t="s">
        <v>5152</v>
      </c>
      <c r="BN1152" s="98">
        <v>0</v>
      </c>
      <c r="BO1152" s="99" t="str">
        <f>IFERROR(VLOOKUP(ROWS($BM$4:BM1152),$BL$4:$BM$2337,2,0),"")</f>
        <v>Milanówek (pow. grodziski, woj. mazowieckie)</v>
      </c>
      <c r="BP1152" s="98">
        <v>0</v>
      </c>
      <c r="BQ1152" s="98">
        <f>IF(ISNUMBER(SEARCH('ankieta ESG'!$G$186,BR1152)),MAX($BQ$3:BQ1151)+1,0)</f>
        <v>1149</v>
      </c>
      <c r="BR1152" s="134" t="s">
        <v>5152</v>
      </c>
      <c r="BS1152" s="98">
        <v>0</v>
      </c>
      <c r="BT1152" s="99" t="str">
        <f>IFERROR(VLOOKUP(ROWS($BR$4:BR1152),$BQ$4:$BR$2337,2,0),"")</f>
        <v>Milanówek (pow. grodziski, woj. mazowieckie)</v>
      </c>
      <c r="BU1152" s="98">
        <v>0</v>
      </c>
      <c r="BV1152" s="98">
        <f>IF(ISNUMBER(SEARCH('ankieta ESG'!$G$187,BW1152)),MAX($BV$3:BV1151)+1,0)</f>
        <v>1149</v>
      </c>
      <c r="BW1152" s="134" t="s">
        <v>5152</v>
      </c>
      <c r="BX1152" s="98">
        <v>0</v>
      </c>
      <c r="BY1152" s="99" t="str">
        <f>IFERROR(VLOOKUP(ROWS($BW$4:BW1152),$BV$4:$BW$2337,2,0),"")</f>
        <v>Milanówek (pow. grodziski, woj. mazowieckie)</v>
      </c>
      <c r="BZ1152" s="98">
        <v>0</v>
      </c>
      <c r="CA1152" s="98">
        <f>IF(ISNUMBER(SEARCH('ankieta ESG'!$G$188,CB1152)),MAX($CA$3:CA1151)+1,0)</f>
        <v>1149</v>
      </c>
      <c r="CB1152" s="134" t="s">
        <v>5152</v>
      </c>
      <c r="CC1152" s="98">
        <v>0</v>
      </c>
      <c r="CD1152" s="99" t="str">
        <f>IFERROR(VLOOKUP(ROWS($CB$4:CB1152),$CA$4:$CB$2337,2,0),"")</f>
        <v>Milanówek (pow. grodziski, woj. mazowieckie)</v>
      </c>
      <c r="CE1152" s="98">
        <v>0</v>
      </c>
      <c r="CF1152" s="98">
        <f>IF(ISNUMBER(SEARCH('ankieta ESG'!$G$189,CG1152)),MAX($CF$3:CF1151)+1,0)</f>
        <v>1149</v>
      </c>
      <c r="CG1152" s="134" t="s">
        <v>5152</v>
      </c>
      <c r="CH1152" s="98">
        <v>0</v>
      </c>
      <c r="CI1152" s="99" t="str">
        <f>IFERROR(VLOOKUP(ROWS($CG$4:CG1152),$CF$4:$CG$2337,2,0),"")</f>
        <v>Milanówek (pow. grodziski, woj. mazowieckie)</v>
      </c>
      <c r="CJ1152" s="98">
        <v>0</v>
      </c>
    </row>
    <row r="1153" spans="2:88">
      <c r="B1153" s="98">
        <f>IF(ISNUMBER(SEARCH('ankieta ESG'!$E$11,C1153)),MAX(B$3:$B1152)+1,0)</f>
        <v>1150</v>
      </c>
      <c r="C1153" s="99" t="s">
        <v>1194</v>
      </c>
      <c r="D1153" s="98">
        <v>0</v>
      </c>
      <c r="E1153" s="99" t="str">
        <f>IFERROR(VLOOKUP(ROWS($C$4:C1153),$B$4:$C$1385,2,0),"")</f>
        <v>58.12.Z Wydawanie gazet (PKD 2025)</v>
      </c>
      <c r="F1153" s="98">
        <v>0</v>
      </c>
      <c r="AM1153" s="98">
        <f>IF(ISNUMBER(SEARCH('ankieta ESG'!$G$180,AN1153)),MAX(AM$3:$AM1152)+1,0)</f>
        <v>1150</v>
      </c>
      <c r="AN1153" s="134" t="s">
        <v>5153</v>
      </c>
      <c r="AO1153" s="98">
        <v>0</v>
      </c>
      <c r="AP1153" s="99" t="str">
        <f>IFERROR(VLOOKUP(ROWS($AN$4:AN1153),$AM$4:$AN$2337,2,0),"")</f>
        <v>Milejczyce (pow. siemiatycki, woj. podlaskie)</v>
      </c>
      <c r="AQ1153" s="98">
        <v>0</v>
      </c>
      <c r="AR1153" s="98">
        <f>IF(ISNUMBER(SEARCH('ankieta ESG'!$G$181,AS1153)),MAX($AR$3:AR1152)+1,0)</f>
        <v>1150</v>
      </c>
      <c r="AS1153" s="134" t="s">
        <v>5153</v>
      </c>
      <c r="AT1153" s="98">
        <v>0</v>
      </c>
      <c r="AU1153" s="99" t="str">
        <f>IFERROR(VLOOKUP(ROWS($AS$4:AS1153),$AR$4:$AS$2337,2,0),"")</f>
        <v>Milejczyce (pow. siemiatycki, woj. podlaskie)</v>
      </c>
      <c r="AV1153" s="98">
        <v>0</v>
      </c>
      <c r="AW1153" s="98">
        <f>IF(ISNUMBER(SEARCH('ankieta ESG'!$G$182,AX1153)),MAX($AW$3:AW1152)+1,0)</f>
        <v>1150</v>
      </c>
      <c r="AX1153" s="134" t="s">
        <v>5153</v>
      </c>
      <c r="AY1153" s="98">
        <v>0</v>
      </c>
      <c r="AZ1153" s="99" t="str">
        <f>IFERROR(VLOOKUP(ROWS($AX$4:AX1153),$AW$4:$AX$2337,2,0),"")</f>
        <v>Milejczyce (pow. siemiatycki, woj. podlaskie)</v>
      </c>
      <c r="BA1153" s="98">
        <v>0</v>
      </c>
      <c r="BB1153" s="98">
        <f>IF(ISNUMBER(SEARCH('ankieta ESG'!$G$183,BC1153)),MAX($BB$3:BB1152)+1,0)</f>
        <v>1150</v>
      </c>
      <c r="BC1153" s="134" t="s">
        <v>5153</v>
      </c>
      <c r="BD1153" s="98">
        <v>0</v>
      </c>
      <c r="BE1153" s="99" t="str">
        <f>IFERROR(VLOOKUP(ROWS($BC$4:BC1153),$BB$4:$BC$2337,2,0),"")</f>
        <v>Milejczyce (pow. siemiatycki, woj. podlaskie)</v>
      </c>
      <c r="BF1153" s="98">
        <v>0</v>
      </c>
      <c r="BG1153" s="98">
        <f>IF(ISNUMBER(SEARCH('ankieta ESG'!$G$184,BH1153)),MAX($BG$3:BG1152)+1,0)</f>
        <v>1150</v>
      </c>
      <c r="BH1153" s="134" t="s">
        <v>5153</v>
      </c>
      <c r="BI1153" s="98">
        <v>0</v>
      </c>
      <c r="BJ1153" s="99" t="str">
        <f>IFERROR(VLOOKUP(ROWS($BH$4:BH1153),$BG$4:$BH$2337,2,0),"")</f>
        <v>Milejczyce (pow. siemiatycki, woj. podlaskie)</v>
      </c>
      <c r="BK1153" s="98">
        <v>0</v>
      </c>
      <c r="BL1153" s="98">
        <f>IF(ISNUMBER(SEARCH('ankieta ESG'!$G$185,BM1153)),MAX($BL$3:BL1152)+1,0)</f>
        <v>1150</v>
      </c>
      <c r="BM1153" s="134" t="s">
        <v>5153</v>
      </c>
      <c r="BN1153" s="98">
        <v>0</v>
      </c>
      <c r="BO1153" s="99" t="str">
        <f>IFERROR(VLOOKUP(ROWS($BM$4:BM1153),$BL$4:$BM$2337,2,0),"")</f>
        <v>Milejczyce (pow. siemiatycki, woj. podlaskie)</v>
      </c>
      <c r="BP1153" s="98">
        <v>0</v>
      </c>
      <c r="BQ1153" s="98">
        <f>IF(ISNUMBER(SEARCH('ankieta ESG'!$G$186,BR1153)),MAX($BQ$3:BQ1152)+1,0)</f>
        <v>1150</v>
      </c>
      <c r="BR1153" s="134" t="s">
        <v>5153</v>
      </c>
      <c r="BS1153" s="98">
        <v>0</v>
      </c>
      <c r="BT1153" s="99" t="str">
        <f>IFERROR(VLOOKUP(ROWS($BR$4:BR1153),$BQ$4:$BR$2337,2,0),"")</f>
        <v>Milejczyce (pow. siemiatycki, woj. podlaskie)</v>
      </c>
      <c r="BU1153" s="98">
        <v>0</v>
      </c>
      <c r="BV1153" s="98">
        <f>IF(ISNUMBER(SEARCH('ankieta ESG'!$G$187,BW1153)),MAX($BV$3:BV1152)+1,0)</f>
        <v>1150</v>
      </c>
      <c r="BW1153" s="134" t="s">
        <v>5153</v>
      </c>
      <c r="BX1153" s="98">
        <v>0</v>
      </c>
      <c r="BY1153" s="99" t="str">
        <f>IFERROR(VLOOKUP(ROWS($BW$4:BW1153),$BV$4:$BW$2337,2,0),"")</f>
        <v>Milejczyce (pow. siemiatycki, woj. podlaskie)</v>
      </c>
      <c r="BZ1153" s="98">
        <v>0</v>
      </c>
      <c r="CA1153" s="98">
        <f>IF(ISNUMBER(SEARCH('ankieta ESG'!$G$188,CB1153)),MAX($CA$3:CA1152)+1,0)</f>
        <v>1150</v>
      </c>
      <c r="CB1153" s="134" t="s">
        <v>5153</v>
      </c>
      <c r="CC1153" s="98">
        <v>0</v>
      </c>
      <c r="CD1153" s="99" t="str">
        <f>IFERROR(VLOOKUP(ROWS($CB$4:CB1153),$CA$4:$CB$2337,2,0),"")</f>
        <v>Milejczyce (pow. siemiatycki, woj. podlaskie)</v>
      </c>
      <c r="CE1153" s="98">
        <v>0</v>
      </c>
      <c r="CF1153" s="98">
        <f>IF(ISNUMBER(SEARCH('ankieta ESG'!$G$189,CG1153)),MAX($CF$3:CF1152)+1,0)</f>
        <v>1150</v>
      </c>
      <c r="CG1153" s="134" t="s">
        <v>5153</v>
      </c>
      <c r="CH1153" s="98">
        <v>0</v>
      </c>
      <c r="CI1153" s="99" t="str">
        <f>IFERROR(VLOOKUP(ROWS($CG$4:CG1153),$CF$4:$CG$2337,2,0),"")</f>
        <v>Milejczyce (pow. siemiatycki, woj. podlaskie)</v>
      </c>
      <c r="CJ1153" s="98">
        <v>0</v>
      </c>
    </row>
    <row r="1154" spans="2:88">
      <c r="B1154" s="98">
        <f>IF(ISNUMBER(SEARCH('ankieta ESG'!$E$11,C1154)),MAX(B$3:$B1153)+1,0)</f>
        <v>1151</v>
      </c>
      <c r="C1154" s="99" t="s">
        <v>1195</v>
      </c>
      <c r="D1154" s="98">
        <v>0</v>
      </c>
      <c r="E1154" s="99" t="str">
        <f>IFERROR(VLOOKUP(ROWS($C$4:C1154),$B$4:$C$1385,2,0),"")</f>
        <v>58.13.Z Wydawanie czasopism i pozostałych periodyków (PKD 2025)</v>
      </c>
      <c r="F1154" s="98">
        <v>0</v>
      </c>
      <c r="AM1154" s="98">
        <f>IF(ISNUMBER(SEARCH('ankieta ESG'!$G$180,AN1154)),MAX(AM$3:$AM1153)+1,0)</f>
        <v>1151</v>
      </c>
      <c r="AN1154" s="134" t="s">
        <v>5154</v>
      </c>
      <c r="AO1154" s="98">
        <v>0</v>
      </c>
      <c r="AP1154" s="99" t="str">
        <f>IFERROR(VLOOKUP(ROWS($AN$4:AN1154),$AM$4:$AN$2337,2,0),"")</f>
        <v>Milejewo (pow. elbląski, woj. warmińsko-mazurskie)</v>
      </c>
      <c r="AQ1154" s="98">
        <v>0</v>
      </c>
      <c r="AR1154" s="98">
        <f>IF(ISNUMBER(SEARCH('ankieta ESG'!$G$181,AS1154)),MAX($AR$3:AR1153)+1,0)</f>
        <v>1151</v>
      </c>
      <c r="AS1154" s="134" t="s">
        <v>5154</v>
      </c>
      <c r="AT1154" s="98">
        <v>0</v>
      </c>
      <c r="AU1154" s="99" t="str">
        <f>IFERROR(VLOOKUP(ROWS($AS$4:AS1154),$AR$4:$AS$2337,2,0),"")</f>
        <v>Milejewo (pow. elbląski, woj. warmińsko-mazurskie)</v>
      </c>
      <c r="AV1154" s="98">
        <v>0</v>
      </c>
      <c r="AW1154" s="98">
        <f>IF(ISNUMBER(SEARCH('ankieta ESG'!$G$182,AX1154)),MAX($AW$3:AW1153)+1,0)</f>
        <v>1151</v>
      </c>
      <c r="AX1154" s="134" t="s">
        <v>5154</v>
      </c>
      <c r="AY1154" s="98">
        <v>0</v>
      </c>
      <c r="AZ1154" s="99" t="str">
        <f>IFERROR(VLOOKUP(ROWS($AX$4:AX1154),$AW$4:$AX$2337,2,0),"")</f>
        <v>Milejewo (pow. elbląski, woj. warmińsko-mazurskie)</v>
      </c>
      <c r="BA1154" s="98">
        <v>0</v>
      </c>
      <c r="BB1154" s="98">
        <f>IF(ISNUMBER(SEARCH('ankieta ESG'!$G$183,BC1154)),MAX($BB$3:BB1153)+1,0)</f>
        <v>1151</v>
      </c>
      <c r="BC1154" s="134" t="s">
        <v>5154</v>
      </c>
      <c r="BD1154" s="98">
        <v>0</v>
      </c>
      <c r="BE1154" s="99" t="str">
        <f>IFERROR(VLOOKUP(ROWS($BC$4:BC1154),$BB$4:$BC$2337,2,0),"")</f>
        <v>Milejewo (pow. elbląski, woj. warmińsko-mazurskie)</v>
      </c>
      <c r="BF1154" s="98">
        <v>0</v>
      </c>
      <c r="BG1154" s="98">
        <f>IF(ISNUMBER(SEARCH('ankieta ESG'!$G$184,BH1154)),MAX($BG$3:BG1153)+1,0)</f>
        <v>1151</v>
      </c>
      <c r="BH1154" s="134" t="s">
        <v>5154</v>
      </c>
      <c r="BI1154" s="98">
        <v>0</v>
      </c>
      <c r="BJ1154" s="99" t="str">
        <f>IFERROR(VLOOKUP(ROWS($BH$4:BH1154),$BG$4:$BH$2337,2,0),"")</f>
        <v>Milejewo (pow. elbląski, woj. warmińsko-mazurskie)</v>
      </c>
      <c r="BK1154" s="98">
        <v>0</v>
      </c>
      <c r="BL1154" s="98">
        <f>IF(ISNUMBER(SEARCH('ankieta ESG'!$G$185,BM1154)),MAX($BL$3:BL1153)+1,0)</f>
        <v>1151</v>
      </c>
      <c r="BM1154" s="134" t="s">
        <v>5154</v>
      </c>
      <c r="BN1154" s="98">
        <v>0</v>
      </c>
      <c r="BO1154" s="99" t="str">
        <f>IFERROR(VLOOKUP(ROWS($BM$4:BM1154),$BL$4:$BM$2337,2,0),"")</f>
        <v>Milejewo (pow. elbląski, woj. warmińsko-mazurskie)</v>
      </c>
      <c r="BP1154" s="98">
        <v>0</v>
      </c>
      <c r="BQ1154" s="98">
        <f>IF(ISNUMBER(SEARCH('ankieta ESG'!$G$186,BR1154)),MAX($BQ$3:BQ1153)+1,0)</f>
        <v>1151</v>
      </c>
      <c r="BR1154" s="134" t="s">
        <v>5154</v>
      </c>
      <c r="BS1154" s="98">
        <v>0</v>
      </c>
      <c r="BT1154" s="99" t="str">
        <f>IFERROR(VLOOKUP(ROWS($BR$4:BR1154),$BQ$4:$BR$2337,2,0),"")</f>
        <v>Milejewo (pow. elbląski, woj. warmińsko-mazurskie)</v>
      </c>
      <c r="BU1154" s="98">
        <v>0</v>
      </c>
      <c r="BV1154" s="98">
        <f>IF(ISNUMBER(SEARCH('ankieta ESG'!$G$187,BW1154)),MAX($BV$3:BV1153)+1,0)</f>
        <v>1151</v>
      </c>
      <c r="BW1154" s="134" t="s">
        <v>5154</v>
      </c>
      <c r="BX1154" s="98">
        <v>0</v>
      </c>
      <c r="BY1154" s="99" t="str">
        <f>IFERROR(VLOOKUP(ROWS($BW$4:BW1154),$BV$4:$BW$2337,2,0),"")</f>
        <v>Milejewo (pow. elbląski, woj. warmińsko-mazurskie)</v>
      </c>
      <c r="BZ1154" s="98">
        <v>0</v>
      </c>
      <c r="CA1154" s="98">
        <f>IF(ISNUMBER(SEARCH('ankieta ESG'!$G$188,CB1154)),MAX($CA$3:CA1153)+1,0)</f>
        <v>1151</v>
      </c>
      <c r="CB1154" s="134" t="s">
        <v>5154</v>
      </c>
      <c r="CC1154" s="98">
        <v>0</v>
      </c>
      <c r="CD1154" s="99" t="str">
        <f>IFERROR(VLOOKUP(ROWS($CB$4:CB1154),$CA$4:$CB$2337,2,0),"")</f>
        <v>Milejewo (pow. elbląski, woj. warmińsko-mazurskie)</v>
      </c>
      <c r="CE1154" s="98">
        <v>0</v>
      </c>
      <c r="CF1154" s="98">
        <f>IF(ISNUMBER(SEARCH('ankieta ESG'!$G$189,CG1154)),MAX($CF$3:CF1153)+1,0)</f>
        <v>1151</v>
      </c>
      <c r="CG1154" s="134" t="s">
        <v>5154</v>
      </c>
      <c r="CH1154" s="98">
        <v>0</v>
      </c>
      <c r="CI1154" s="99" t="str">
        <f>IFERROR(VLOOKUP(ROWS($CG$4:CG1154),$CF$4:$CG$2337,2,0),"")</f>
        <v>Milejewo (pow. elbląski, woj. warmińsko-mazurskie)</v>
      </c>
      <c r="CJ1154" s="98">
        <v>0</v>
      </c>
    </row>
    <row r="1155" spans="2:88">
      <c r="B1155" s="98">
        <f>IF(ISNUMBER(SEARCH('ankieta ESG'!$E$11,C1155)),MAX(B$3:$B1154)+1,0)</f>
        <v>1152</v>
      </c>
      <c r="C1155" s="99" t="s">
        <v>1196</v>
      </c>
      <c r="D1155" s="98">
        <v>0</v>
      </c>
      <c r="E1155" s="99" t="str">
        <f>IFERROR(VLOOKUP(ROWS($C$4:C1155),$B$4:$C$1385,2,0),"")</f>
        <v>58.19.Z Pozostała działalność wydawnicza, z wyłączeniem w zakresie oprogramowania (PKD 2025)</v>
      </c>
      <c r="F1155" s="98">
        <v>0</v>
      </c>
      <c r="AM1155" s="98">
        <f>IF(ISNUMBER(SEARCH('ankieta ESG'!$G$180,AN1155)),MAX(AM$3:$AM1154)+1,0)</f>
        <v>1152</v>
      </c>
      <c r="AN1155" s="134" t="s">
        <v>5155</v>
      </c>
      <c r="AO1155" s="98">
        <v>0</v>
      </c>
      <c r="AP1155" s="99" t="str">
        <f>IFERROR(VLOOKUP(ROWS($AN$4:AN1155),$AM$4:$AN$2337,2,0),"")</f>
        <v>Milejów (pow. łęczyński, woj. lubelskie)</v>
      </c>
      <c r="AQ1155" s="98">
        <v>0</v>
      </c>
      <c r="AR1155" s="98">
        <f>IF(ISNUMBER(SEARCH('ankieta ESG'!$G$181,AS1155)),MAX($AR$3:AR1154)+1,0)</f>
        <v>1152</v>
      </c>
      <c r="AS1155" s="134" t="s">
        <v>5155</v>
      </c>
      <c r="AT1155" s="98">
        <v>0</v>
      </c>
      <c r="AU1155" s="99" t="str">
        <f>IFERROR(VLOOKUP(ROWS($AS$4:AS1155),$AR$4:$AS$2337,2,0),"")</f>
        <v>Milejów (pow. łęczyński, woj. lubelskie)</v>
      </c>
      <c r="AV1155" s="98">
        <v>0</v>
      </c>
      <c r="AW1155" s="98">
        <f>IF(ISNUMBER(SEARCH('ankieta ESG'!$G$182,AX1155)),MAX($AW$3:AW1154)+1,0)</f>
        <v>1152</v>
      </c>
      <c r="AX1155" s="134" t="s">
        <v>5155</v>
      </c>
      <c r="AY1155" s="98">
        <v>0</v>
      </c>
      <c r="AZ1155" s="99" t="str">
        <f>IFERROR(VLOOKUP(ROWS($AX$4:AX1155),$AW$4:$AX$2337,2,0),"")</f>
        <v>Milejów (pow. łęczyński, woj. lubelskie)</v>
      </c>
      <c r="BA1155" s="98">
        <v>0</v>
      </c>
      <c r="BB1155" s="98">
        <f>IF(ISNUMBER(SEARCH('ankieta ESG'!$G$183,BC1155)),MAX($BB$3:BB1154)+1,0)</f>
        <v>1152</v>
      </c>
      <c r="BC1155" s="134" t="s">
        <v>5155</v>
      </c>
      <c r="BD1155" s="98">
        <v>0</v>
      </c>
      <c r="BE1155" s="99" t="str">
        <f>IFERROR(VLOOKUP(ROWS($BC$4:BC1155),$BB$4:$BC$2337,2,0),"")</f>
        <v>Milejów (pow. łęczyński, woj. lubelskie)</v>
      </c>
      <c r="BF1155" s="98">
        <v>0</v>
      </c>
      <c r="BG1155" s="98">
        <f>IF(ISNUMBER(SEARCH('ankieta ESG'!$G$184,BH1155)),MAX($BG$3:BG1154)+1,0)</f>
        <v>1152</v>
      </c>
      <c r="BH1155" s="134" t="s">
        <v>5155</v>
      </c>
      <c r="BI1155" s="98">
        <v>0</v>
      </c>
      <c r="BJ1155" s="99" t="str">
        <f>IFERROR(VLOOKUP(ROWS($BH$4:BH1155),$BG$4:$BH$2337,2,0),"")</f>
        <v>Milejów (pow. łęczyński, woj. lubelskie)</v>
      </c>
      <c r="BK1155" s="98">
        <v>0</v>
      </c>
      <c r="BL1155" s="98">
        <f>IF(ISNUMBER(SEARCH('ankieta ESG'!$G$185,BM1155)),MAX($BL$3:BL1154)+1,0)</f>
        <v>1152</v>
      </c>
      <c r="BM1155" s="134" t="s">
        <v>5155</v>
      </c>
      <c r="BN1155" s="98">
        <v>0</v>
      </c>
      <c r="BO1155" s="99" t="str">
        <f>IFERROR(VLOOKUP(ROWS($BM$4:BM1155),$BL$4:$BM$2337,2,0),"")</f>
        <v>Milejów (pow. łęczyński, woj. lubelskie)</v>
      </c>
      <c r="BP1155" s="98">
        <v>0</v>
      </c>
      <c r="BQ1155" s="98">
        <f>IF(ISNUMBER(SEARCH('ankieta ESG'!$G$186,BR1155)),MAX($BQ$3:BQ1154)+1,0)</f>
        <v>1152</v>
      </c>
      <c r="BR1155" s="134" t="s">
        <v>5155</v>
      </c>
      <c r="BS1155" s="98">
        <v>0</v>
      </c>
      <c r="BT1155" s="99" t="str">
        <f>IFERROR(VLOOKUP(ROWS($BR$4:BR1155),$BQ$4:$BR$2337,2,0),"")</f>
        <v>Milejów (pow. łęczyński, woj. lubelskie)</v>
      </c>
      <c r="BU1155" s="98">
        <v>0</v>
      </c>
      <c r="BV1155" s="98">
        <f>IF(ISNUMBER(SEARCH('ankieta ESG'!$G$187,BW1155)),MAX($BV$3:BV1154)+1,0)</f>
        <v>1152</v>
      </c>
      <c r="BW1155" s="134" t="s">
        <v>5155</v>
      </c>
      <c r="BX1155" s="98">
        <v>0</v>
      </c>
      <c r="BY1155" s="99" t="str">
        <f>IFERROR(VLOOKUP(ROWS($BW$4:BW1155),$BV$4:$BW$2337,2,0),"")</f>
        <v>Milejów (pow. łęczyński, woj. lubelskie)</v>
      </c>
      <c r="BZ1155" s="98">
        <v>0</v>
      </c>
      <c r="CA1155" s="98">
        <f>IF(ISNUMBER(SEARCH('ankieta ESG'!$G$188,CB1155)),MAX($CA$3:CA1154)+1,0)</f>
        <v>1152</v>
      </c>
      <c r="CB1155" s="134" t="s">
        <v>5155</v>
      </c>
      <c r="CC1155" s="98">
        <v>0</v>
      </c>
      <c r="CD1155" s="99" t="str">
        <f>IFERROR(VLOOKUP(ROWS($CB$4:CB1155),$CA$4:$CB$2337,2,0),"")</f>
        <v>Milejów (pow. łęczyński, woj. lubelskie)</v>
      </c>
      <c r="CE1155" s="98">
        <v>0</v>
      </c>
      <c r="CF1155" s="98">
        <f>IF(ISNUMBER(SEARCH('ankieta ESG'!$G$189,CG1155)),MAX($CF$3:CF1154)+1,0)</f>
        <v>1152</v>
      </c>
      <c r="CG1155" s="134" t="s">
        <v>5155</v>
      </c>
      <c r="CH1155" s="98">
        <v>0</v>
      </c>
      <c r="CI1155" s="99" t="str">
        <f>IFERROR(VLOOKUP(ROWS($CG$4:CG1155),$CF$4:$CG$2337,2,0),"")</f>
        <v>Milejów (pow. łęczyński, woj. lubelskie)</v>
      </c>
      <c r="CJ1155" s="98">
        <v>0</v>
      </c>
    </row>
    <row r="1156" spans="2:88">
      <c r="B1156" s="98">
        <f>IF(ISNUMBER(SEARCH('ankieta ESG'!$E$11,C1156)),MAX(B$3:$B1155)+1,0)</f>
        <v>1153</v>
      </c>
      <c r="C1156" s="99" t="s">
        <v>1197</v>
      </c>
      <c r="D1156" s="98">
        <v>0</v>
      </c>
      <c r="E1156" s="99" t="str">
        <f>IFERROR(VLOOKUP(ROWS($C$4:C1156),$B$4:$C$1385,2,0),"")</f>
        <v>58.21.Z Działalność wydawnicza w zakresie gier komputerowych (PKD 2025)</v>
      </c>
      <c r="F1156" s="98">
        <v>0</v>
      </c>
      <c r="AM1156" s="98">
        <f>IF(ISNUMBER(SEARCH('ankieta ESG'!$G$180,AN1156)),MAX(AM$3:$AM1155)+1,0)</f>
        <v>1153</v>
      </c>
      <c r="AN1156" s="134" t="s">
        <v>5156</v>
      </c>
      <c r="AO1156" s="98">
        <v>0</v>
      </c>
      <c r="AP1156" s="99" t="str">
        <f>IFERROR(VLOOKUP(ROWS($AN$4:AN1156),$AM$4:$AN$2337,2,0),"")</f>
        <v>Milicz (pow. milicki, woj. dolnośląskie)</v>
      </c>
      <c r="AQ1156" s="98">
        <v>0</v>
      </c>
      <c r="AR1156" s="98">
        <f>IF(ISNUMBER(SEARCH('ankieta ESG'!$G$181,AS1156)),MAX($AR$3:AR1155)+1,0)</f>
        <v>1153</v>
      </c>
      <c r="AS1156" s="134" t="s">
        <v>5156</v>
      </c>
      <c r="AT1156" s="98">
        <v>0</v>
      </c>
      <c r="AU1156" s="99" t="str">
        <f>IFERROR(VLOOKUP(ROWS($AS$4:AS1156),$AR$4:$AS$2337,2,0),"")</f>
        <v>Milicz (pow. milicki, woj. dolnośląskie)</v>
      </c>
      <c r="AV1156" s="98">
        <v>0</v>
      </c>
      <c r="AW1156" s="98">
        <f>IF(ISNUMBER(SEARCH('ankieta ESG'!$G$182,AX1156)),MAX($AW$3:AW1155)+1,0)</f>
        <v>1153</v>
      </c>
      <c r="AX1156" s="134" t="s">
        <v>5156</v>
      </c>
      <c r="AY1156" s="98">
        <v>0</v>
      </c>
      <c r="AZ1156" s="99" t="str">
        <f>IFERROR(VLOOKUP(ROWS($AX$4:AX1156),$AW$4:$AX$2337,2,0),"")</f>
        <v>Milicz (pow. milicki, woj. dolnośląskie)</v>
      </c>
      <c r="BA1156" s="98">
        <v>0</v>
      </c>
      <c r="BB1156" s="98">
        <f>IF(ISNUMBER(SEARCH('ankieta ESG'!$G$183,BC1156)),MAX($BB$3:BB1155)+1,0)</f>
        <v>1153</v>
      </c>
      <c r="BC1156" s="134" t="s">
        <v>5156</v>
      </c>
      <c r="BD1156" s="98">
        <v>0</v>
      </c>
      <c r="BE1156" s="99" t="str">
        <f>IFERROR(VLOOKUP(ROWS($BC$4:BC1156),$BB$4:$BC$2337,2,0),"")</f>
        <v>Milicz (pow. milicki, woj. dolnośląskie)</v>
      </c>
      <c r="BF1156" s="98">
        <v>0</v>
      </c>
      <c r="BG1156" s="98">
        <f>IF(ISNUMBER(SEARCH('ankieta ESG'!$G$184,BH1156)),MAX($BG$3:BG1155)+1,0)</f>
        <v>1153</v>
      </c>
      <c r="BH1156" s="134" t="s">
        <v>5156</v>
      </c>
      <c r="BI1156" s="98">
        <v>0</v>
      </c>
      <c r="BJ1156" s="99" t="str">
        <f>IFERROR(VLOOKUP(ROWS($BH$4:BH1156),$BG$4:$BH$2337,2,0),"")</f>
        <v>Milicz (pow. milicki, woj. dolnośląskie)</v>
      </c>
      <c r="BK1156" s="98">
        <v>0</v>
      </c>
      <c r="BL1156" s="98">
        <f>IF(ISNUMBER(SEARCH('ankieta ESG'!$G$185,BM1156)),MAX($BL$3:BL1155)+1,0)</f>
        <v>1153</v>
      </c>
      <c r="BM1156" s="134" t="s">
        <v>5156</v>
      </c>
      <c r="BN1156" s="98">
        <v>0</v>
      </c>
      <c r="BO1156" s="99" t="str">
        <f>IFERROR(VLOOKUP(ROWS($BM$4:BM1156),$BL$4:$BM$2337,2,0),"")</f>
        <v>Milicz (pow. milicki, woj. dolnośląskie)</v>
      </c>
      <c r="BP1156" s="98">
        <v>0</v>
      </c>
      <c r="BQ1156" s="98">
        <f>IF(ISNUMBER(SEARCH('ankieta ESG'!$G$186,BR1156)),MAX($BQ$3:BQ1155)+1,0)</f>
        <v>1153</v>
      </c>
      <c r="BR1156" s="134" t="s">
        <v>5156</v>
      </c>
      <c r="BS1156" s="98">
        <v>0</v>
      </c>
      <c r="BT1156" s="99" t="str">
        <f>IFERROR(VLOOKUP(ROWS($BR$4:BR1156),$BQ$4:$BR$2337,2,0),"")</f>
        <v>Milicz (pow. milicki, woj. dolnośląskie)</v>
      </c>
      <c r="BU1156" s="98">
        <v>0</v>
      </c>
      <c r="BV1156" s="98">
        <f>IF(ISNUMBER(SEARCH('ankieta ESG'!$G$187,BW1156)),MAX($BV$3:BV1155)+1,0)</f>
        <v>1153</v>
      </c>
      <c r="BW1156" s="134" t="s">
        <v>5156</v>
      </c>
      <c r="BX1156" s="98">
        <v>0</v>
      </c>
      <c r="BY1156" s="99" t="str">
        <f>IFERROR(VLOOKUP(ROWS($BW$4:BW1156),$BV$4:$BW$2337,2,0),"")</f>
        <v>Milicz (pow. milicki, woj. dolnośląskie)</v>
      </c>
      <c r="BZ1156" s="98">
        <v>0</v>
      </c>
      <c r="CA1156" s="98">
        <f>IF(ISNUMBER(SEARCH('ankieta ESG'!$G$188,CB1156)),MAX($CA$3:CA1155)+1,0)</f>
        <v>1153</v>
      </c>
      <c r="CB1156" s="134" t="s">
        <v>5156</v>
      </c>
      <c r="CC1156" s="98">
        <v>0</v>
      </c>
      <c r="CD1156" s="99" t="str">
        <f>IFERROR(VLOOKUP(ROWS($CB$4:CB1156),$CA$4:$CB$2337,2,0),"")</f>
        <v>Milicz (pow. milicki, woj. dolnośląskie)</v>
      </c>
      <c r="CE1156" s="98">
        <v>0</v>
      </c>
      <c r="CF1156" s="98">
        <f>IF(ISNUMBER(SEARCH('ankieta ESG'!$G$189,CG1156)),MAX($CF$3:CF1155)+1,0)</f>
        <v>1153</v>
      </c>
      <c r="CG1156" s="134" t="s">
        <v>5156</v>
      </c>
      <c r="CH1156" s="98">
        <v>0</v>
      </c>
      <c r="CI1156" s="99" t="str">
        <f>IFERROR(VLOOKUP(ROWS($CG$4:CG1156),$CF$4:$CG$2337,2,0),"")</f>
        <v>Milicz (pow. milicki, woj. dolnośląskie)</v>
      </c>
      <c r="CJ1156" s="98">
        <v>0</v>
      </c>
    </row>
    <row r="1157" spans="2:88">
      <c r="B1157" s="98">
        <f>IF(ISNUMBER(SEARCH('ankieta ESG'!$E$11,C1157)),MAX(B$3:$B1156)+1,0)</f>
        <v>1154</v>
      </c>
      <c r="C1157" s="99" t="s">
        <v>1198</v>
      </c>
      <c r="D1157" s="98">
        <v>0</v>
      </c>
      <c r="E1157" s="99" t="str">
        <f>IFERROR(VLOOKUP(ROWS($C$4:C1157),$B$4:$C$1385,2,0),"")</f>
        <v>58.29.Z Działalność wydawnicza w zakresie pozostałego oprogramowania (PKD 2025)</v>
      </c>
      <c r="F1157" s="98">
        <v>0</v>
      </c>
      <c r="AM1157" s="98">
        <f>IF(ISNUMBER(SEARCH('ankieta ESG'!$G$180,AN1157)),MAX(AM$3:$AM1156)+1,0)</f>
        <v>1154</v>
      </c>
      <c r="AN1157" s="134" t="s">
        <v>5157</v>
      </c>
      <c r="AO1157" s="98">
        <v>0</v>
      </c>
      <c r="AP1157" s="99" t="str">
        <f>IFERROR(VLOOKUP(ROWS($AN$4:AN1157),$AM$4:$AN$2337,2,0),"")</f>
        <v>Milówka (pow. żywiecki, woj. śląskie)</v>
      </c>
      <c r="AQ1157" s="98">
        <v>0</v>
      </c>
      <c r="AR1157" s="98">
        <f>IF(ISNUMBER(SEARCH('ankieta ESG'!$G$181,AS1157)),MAX($AR$3:AR1156)+1,0)</f>
        <v>1154</v>
      </c>
      <c r="AS1157" s="134" t="s">
        <v>5157</v>
      </c>
      <c r="AT1157" s="98">
        <v>0</v>
      </c>
      <c r="AU1157" s="99" t="str">
        <f>IFERROR(VLOOKUP(ROWS($AS$4:AS1157),$AR$4:$AS$2337,2,0),"")</f>
        <v>Milówka (pow. żywiecki, woj. śląskie)</v>
      </c>
      <c r="AV1157" s="98">
        <v>0</v>
      </c>
      <c r="AW1157" s="98">
        <f>IF(ISNUMBER(SEARCH('ankieta ESG'!$G$182,AX1157)),MAX($AW$3:AW1156)+1,0)</f>
        <v>1154</v>
      </c>
      <c r="AX1157" s="134" t="s">
        <v>5157</v>
      </c>
      <c r="AY1157" s="98">
        <v>0</v>
      </c>
      <c r="AZ1157" s="99" t="str">
        <f>IFERROR(VLOOKUP(ROWS($AX$4:AX1157),$AW$4:$AX$2337,2,0),"")</f>
        <v>Milówka (pow. żywiecki, woj. śląskie)</v>
      </c>
      <c r="BA1157" s="98">
        <v>0</v>
      </c>
      <c r="BB1157" s="98">
        <f>IF(ISNUMBER(SEARCH('ankieta ESG'!$G$183,BC1157)),MAX($BB$3:BB1156)+1,0)</f>
        <v>1154</v>
      </c>
      <c r="BC1157" s="134" t="s">
        <v>5157</v>
      </c>
      <c r="BD1157" s="98">
        <v>0</v>
      </c>
      <c r="BE1157" s="99" t="str">
        <f>IFERROR(VLOOKUP(ROWS($BC$4:BC1157),$BB$4:$BC$2337,2,0),"")</f>
        <v>Milówka (pow. żywiecki, woj. śląskie)</v>
      </c>
      <c r="BF1157" s="98">
        <v>0</v>
      </c>
      <c r="BG1157" s="98">
        <f>IF(ISNUMBER(SEARCH('ankieta ESG'!$G$184,BH1157)),MAX($BG$3:BG1156)+1,0)</f>
        <v>1154</v>
      </c>
      <c r="BH1157" s="134" t="s">
        <v>5157</v>
      </c>
      <c r="BI1157" s="98">
        <v>0</v>
      </c>
      <c r="BJ1157" s="99" t="str">
        <f>IFERROR(VLOOKUP(ROWS($BH$4:BH1157),$BG$4:$BH$2337,2,0),"")</f>
        <v>Milówka (pow. żywiecki, woj. śląskie)</v>
      </c>
      <c r="BK1157" s="98">
        <v>0</v>
      </c>
      <c r="BL1157" s="98">
        <f>IF(ISNUMBER(SEARCH('ankieta ESG'!$G$185,BM1157)),MAX($BL$3:BL1156)+1,0)</f>
        <v>1154</v>
      </c>
      <c r="BM1157" s="134" t="s">
        <v>5157</v>
      </c>
      <c r="BN1157" s="98">
        <v>0</v>
      </c>
      <c r="BO1157" s="99" t="str">
        <f>IFERROR(VLOOKUP(ROWS($BM$4:BM1157),$BL$4:$BM$2337,2,0),"")</f>
        <v>Milówka (pow. żywiecki, woj. śląskie)</v>
      </c>
      <c r="BP1157" s="98">
        <v>0</v>
      </c>
      <c r="BQ1157" s="98">
        <f>IF(ISNUMBER(SEARCH('ankieta ESG'!$G$186,BR1157)),MAX($BQ$3:BQ1156)+1,0)</f>
        <v>1154</v>
      </c>
      <c r="BR1157" s="134" t="s">
        <v>5157</v>
      </c>
      <c r="BS1157" s="98">
        <v>0</v>
      </c>
      <c r="BT1157" s="99" t="str">
        <f>IFERROR(VLOOKUP(ROWS($BR$4:BR1157),$BQ$4:$BR$2337,2,0),"")</f>
        <v>Milówka (pow. żywiecki, woj. śląskie)</v>
      </c>
      <c r="BU1157" s="98">
        <v>0</v>
      </c>
      <c r="BV1157" s="98">
        <f>IF(ISNUMBER(SEARCH('ankieta ESG'!$G$187,BW1157)),MAX($BV$3:BV1156)+1,0)</f>
        <v>1154</v>
      </c>
      <c r="BW1157" s="134" t="s">
        <v>5157</v>
      </c>
      <c r="BX1157" s="98">
        <v>0</v>
      </c>
      <c r="BY1157" s="99" t="str">
        <f>IFERROR(VLOOKUP(ROWS($BW$4:BW1157),$BV$4:$BW$2337,2,0),"")</f>
        <v>Milówka (pow. żywiecki, woj. śląskie)</v>
      </c>
      <c r="BZ1157" s="98">
        <v>0</v>
      </c>
      <c r="CA1157" s="98">
        <f>IF(ISNUMBER(SEARCH('ankieta ESG'!$G$188,CB1157)),MAX($CA$3:CA1156)+1,0)</f>
        <v>1154</v>
      </c>
      <c r="CB1157" s="134" t="s">
        <v>5157</v>
      </c>
      <c r="CC1157" s="98">
        <v>0</v>
      </c>
      <c r="CD1157" s="99" t="str">
        <f>IFERROR(VLOOKUP(ROWS($CB$4:CB1157),$CA$4:$CB$2337,2,0),"")</f>
        <v>Milówka (pow. żywiecki, woj. śląskie)</v>
      </c>
      <c r="CE1157" s="98">
        <v>0</v>
      </c>
      <c r="CF1157" s="98">
        <f>IF(ISNUMBER(SEARCH('ankieta ESG'!$G$189,CG1157)),MAX($CF$3:CF1156)+1,0)</f>
        <v>1154</v>
      </c>
      <c r="CG1157" s="134" t="s">
        <v>5157</v>
      </c>
      <c r="CH1157" s="98">
        <v>0</v>
      </c>
      <c r="CI1157" s="99" t="str">
        <f>IFERROR(VLOOKUP(ROWS($CG$4:CG1157),$CF$4:$CG$2337,2,0),"")</f>
        <v>Milówka (pow. żywiecki, woj. śląskie)</v>
      </c>
      <c r="CJ1157" s="98">
        <v>0</v>
      </c>
    </row>
    <row r="1158" spans="2:88">
      <c r="B1158" s="98">
        <f>IF(ISNUMBER(SEARCH('ankieta ESG'!$E$11,C1158)),MAX(B$3:$B1157)+1,0)</f>
        <v>1155</v>
      </c>
      <c r="C1158" s="99" t="s">
        <v>1199</v>
      </c>
      <c r="D1158" s="98">
        <v>0</v>
      </c>
      <c r="E1158" s="99" t="str">
        <f>IFERROR(VLOOKUP(ROWS($C$4:C1158),$B$4:$C$1385,2,0),"")</f>
        <v>59.11.Z Działalność związana z produkcją filmów, nagrań wideo i programów telewizyjnych (PKD 2025)</v>
      </c>
      <c r="F1158" s="98">
        <v>0</v>
      </c>
      <c r="AM1158" s="98">
        <f>IF(ISNUMBER(SEARCH('ankieta ESG'!$G$180,AN1158)),MAX(AM$3:$AM1157)+1,0)</f>
        <v>1155</v>
      </c>
      <c r="AN1158" s="134" t="s">
        <v>5158</v>
      </c>
      <c r="AO1158" s="98">
        <v>0</v>
      </c>
      <c r="AP1158" s="99" t="str">
        <f>IFERROR(VLOOKUP(ROWS($AN$4:AN1158),$AM$4:$AN$2337,2,0),"")</f>
        <v>Miłakowo (pow. ostródzki, woj. warmińsko-mazurskie)</v>
      </c>
      <c r="AQ1158" s="98">
        <v>0</v>
      </c>
      <c r="AR1158" s="98">
        <f>IF(ISNUMBER(SEARCH('ankieta ESG'!$G$181,AS1158)),MAX($AR$3:AR1157)+1,0)</f>
        <v>1155</v>
      </c>
      <c r="AS1158" s="134" t="s">
        <v>5158</v>
      </c>
      <c r="AT1158" s="98">
        <v>0</v>
      </c>
      <c r="AU1158" s="99" t="str">
        <f>IFERROR(VLOOKUP(ROWS($AS$4:AS1158),$AR$4:$AS$2337,2,0),"")</f>
        <v>Miłakowo (pow. ostródzki, woj. warmińsko-mazurskie)</v>
      </c>
      <c r="AV1158" s="98">
        <v>0</v>
      </c>
      <c r="AW1158" s="98">
        <f>IF(ISNUMBER(SEARCH('ankieta ESG'!$G$182,AX1158)),MAX($AW$3:AW1157)+1,0)</f>
        <v>1155</v>
      </c>
      <c r="AX1158" s="134" t="s">
        <v>5158</v>
      </c>
      <c r="AY1158" s="98">
        <v>0</v>
      </c>
      <c r="AZ1158" s="99" t="str">
        <f>IFERROR(VLOOKUP(ROWS($AX$4:AX1158),$AW$4:$AX$2337,2,0),"")</f>
        <v>Miłakowo (pow. ostródzki, woj. warmińsko-mazurskie)</v>
      </c>
      <c r="BA1158" s="98">
        <v>0</v>
      </c>
      <c r="BB1158" s="98">
        <f>IF(ISNUMBER(SEARCH('ankieta ESG'!$G$183,BC1158)),MAX($BB$3:BB1157)+1,0)</f>
        <v>1155</v>
      </c>
      <c r="BC1158" s="134" t="s">
        <v>5158</v>
      </c>
      <c r="BD1158" s="98">
        <v>0</v>
      </c>
      <c r="BE1158" s="99" t="str">
        <f>IFERROR(VLOOKUP(ROWS($BC$4:BC1158),$BB$4:$BC$2337,2,0),"")</f>
        <v>Miłakowo (pow. ostródzki, woj. warmińsko-mazurskie)</v>
      </c>
      <c r="BF1158" s="98">
        <v>0</v>
      </c>
      <c r="BG1158" s="98">
        <f>IF(ISNUMBER(SEARCH('ankieta ESG'!$G$184,BH1158)),MAX($BG$3:BG1157)+1,0)</f>
        <v>1155</v>
      </c>
      <c r="BH1158" s="134" t="s">
        <v>5158</v>
      </c>
      <c r="BI1158" s="98">
        <v>0</v>
      </c>
      <c r="BJ1158" s="99" t="str">
        <f>IFERROR(VLOOKUP(ROWS($BH$4:BH1158),$BG$4:$BH$2337,2,0),"")</f>
        <v>Miłakowo (pow. ostródzki, woj. warmińsko-mazurskie)</v>
      </c>
      <c r="BK1158" s="98">
        <v>0</v>
      </c>
      <c r="BL1158" s="98">
        <f>IF(ISNUMBER(SEARCH('ankieta ESG'!$G$185,BM1158)),MAX($BL$3:BL1157)+1,0)</f>
        <v>1155</v>
      </c>
      <c r="BM1158" s="134" t="s">
        <v>5158</v>
      </c>
      <c r="BN1158" s="98">
        <v>0</v>
      </c>
      <c r="BO1158" s="99" t="str">
        <f>IFERROR(VLOOKUP(ROWS($BM$4:BM1158),$BL$4:$BM$2337,2,0),"")</f>
        <v>Miłakowo (pow. ostródzki, woj. warmińsko-mazurskie)</v>
      </c>
      <c r="BP1158" s="98">
        <v>0</v>
      </c>
      <c r="BQ1158" s="98">
        <f>IF(ISNUMBER(SEARCH('ankieta ESG'!$G$186,BR1158)),MAX($BQ$3:BQ1157)+1,0)</f>
        <v>1155</v>
      </c>
      <c r="BR1158" s="134" t="s">
        <v>5158</v>
      </c>
      <c r="BS1158" s="98">
        <v>0</v>
      </c>
      <c r="BT1158" s="99" t="str">
        <f>IFERROR(VLOOKUP(ROWS($BR$4:BR1158),$BQ$4:$BR$2337,2,0),"")</f>
        <v>Miłakowo (pow. ostródzki, woj. warmińsko-mazurskie)</v>
      </c>
      <c r="BU1158" s="98">
        <v>0</v>
      </c>
      <c r="BV1158" s="98">
        <f>IF(ISNUMBER(SEARCH('ankieta ESG'!$G$187,BW1158)),MAX($BV$3:BV1157)+1,0)</f>
        <v>1155</v>
      </c>
      <c r="BW1158" s="134" t="s">
        <v>5158</v>
      </c>
      <c r="BX1158" s="98">
        <v>0</v>
      </c>
      <c r="BY1158" s="99" t="str">
        <f>IFERROR(VLOOKUP(ROWS($BW$4:BW1158),$BV$4:$BW$2337,2,0),"")</f>
        <v>Miłakowo (pow. ostródzki, woj. warmińsko-mazurskie)</v>
      </c>
      <c r="BZ1158" s="98">
        <v>0</v>
      </c>
      <c r="CA1158" s="98">
        <f>IF(ISNUMBER(SEARCH('ankieta ESG'!$G$188,CB1158)),MAX($CA$3:CA1157)+1,0)</f>
        <v>1155</v>
      </c>
      <c r="CB1158" s="134" t="s">
        <v>5158</v>
      </c>
      <c r="CC1158" s="98">
        <v>0</v>
      </c>
      <c r="CD1158" s="99" t="str">
        <f>IFERROR(VLOOKUP(ROWS($CB$4:CB1158),$CA$4:$CB$2337,2,0),"")</f>
        <v>Miłakowo (pow. ostródzki, woj. warmińsko-mazurskie)</v>
      </c>
      <c r="CE1158" s="98">
        <v>0</v>
      </c>
      <c r="CF1158" s="98">
        <f>IF(ISNUMBER(SEARCH('ankieta ESG'!$G$189,CG1158)),MAX($CF$3:CF1157)+1,0)</f>
        <v>1155</v>
      </c>
      <c r="CG1158" s="134" t="s">
        <v>5158</v>
      </c>
      <c r="CH1158" s="98">
        <v>0</v>
      </c>
      <c r="CI1158" s="99" t="str">
        <f>IFERROR(VLOOKUP(ROWS($CG$4:CG1158),$CF$4:$CG$2337,2,0),"")</f>
        <v>Miłakowo (pow. ostródzki, woj. warmińsko-mazurskie)</v>
      </c>
      <c r="CJ1158" s="98">
        <v>0</v>
      </c>
    </row>
    <row r="1159" spans="2:88">
      <c r="B1159" s="98">
        <f>IF(ISNUMBER(SEARCH('ankieta ESG'!$E$11,C1159)),MAX(B$3:$B1158)+1,0)</f>
        <v>1156</v>
      </c>
      <c r="C1159" s="99" t="s">
        <v>1200</v>
      </c>
      <c r="D1159" s="98">
        <v>0</v>
      </c>
      <c r="E1159" s="99" t="str">
        <f>IFERROR(VLOOKUP(ROWS($C$4:C1159),$B$4:$C$1385,2,0),"")</f>
        <v>59.12.Z Działalność postprodukcyjna związana z filmami, nagraniami wideo i programami telewizyjnymi (PKD 2025)</v>
      </c>
      <c r="F1159" s="98">
        <v>0</v>
      </c>
      <c r="AM1159" s="98">
        <f>IF(ISNUMBER(SEARCH('ankieta ESG'!$G$180,AN1159)),MAX(AM$3:$AM1158)+1,0)</f>
        <v>1156</v>
      </c>
      <c r="AN1159" s="134" t="s">
        <v>5159</v>
      </c>
      <c r="AO1159" s="98">
        <v>0</v>
      </c>
      <c r="AP1159" s="99" t="str">
        <f>IFERROR(VLOOKUP(ROWS($AN$4:AN1159),$AM$4:$AN$2337,2,0),"")</f>
        <v>Miłki (pow. giżycki, woj. warmińsko-mazurskie)</v>
      </c>
      <c r="AQ1159" s="98">
        <v>0</v>
      </c>
      <c r="AR1159" s="98">
        <f>IF(ISNUMBER(SEARCH('ankieta ESG'!$G$181,AS1159)),MAX($AR$3:AR1158)+1,0)</f>
        <v>1156</v>
      </c>
      <c r="AS1159" s="134" t="s">
        <v>5159</v>
      </c>
      <c r="AT1159" s="98">
        <v>0</v>
      </c>
      <c r="AU1159" s="99" t="str">
        <f>IFERROR(VLOOKUP(ROWS($AS$4:AS1159),$AR$4:$AS$2337,2,0),"")</f>
        <v>Miłki (pow. giżycki, woj. warmińsko-mazurskie)</v>
      </c>
      <c r="AV1159" s="98">
        <v>0</v>
      </c>
      <c r="AW1159" s="98">
        <f>IF(ISNUMBER(SEARCH('ankieta ESG'!$G$182,AX1159)),MAX($AW$3:AW1158)+1,0)</f>
        <v>1156</v>
      </c>
      <c r="AX1159" s="134" t="s">
        <v>5159</v>
      </c>
      <c r="AY1159" s="98">
        <v>0</v>
      </c>
      <c r="AZ1159" s="99" t="str">
        <f>IFERROR(VLOOKUP(ROWS($AX$4:AX1159),$AW$4:$AX$2337,2,0),"")</f>
        <v>Miłki (pow. giżycki, woj. warmińsko-mazurskie)</v>
      </c>
      <c r="BA1159" s="98">
        <v>0</v>
      </c>
      <c r="BB1159" s="98">
        <f>IF(ISNUMBER(SEARCH('ankieta ESG'!$G$183,BC1159)),MAX($BB$3:BB1158)+1,0)</f>
        <v>1156</v>
      </c>
      <c r="BC1159" s="134" t="s">
        <v>5159</v>
      </c>
      <c r="BD1159" s="98">
        <v>0</v>
      </c>
      <c r="BE1159" s="99" t="str">
        <f>IFERROR(VLOOKUP(ROWS($BC$4:BC1159),$BB$4:$BC$2337,2,0),"")</f>
        <v>Miłki (pow. giżycki, woj. warmińsko-mazurskie)</v>
      </c>
      <c r="BF1159" s="98">
        <v>0</v>
      </c>
      <c r="BG1159" s="98">
        <f>IF(ISNUMBER(SEARCH('ankieta ESG'!$G$184,BH1159)),MAX($BG$3:BG1158)+1,0)</f>
        <v>1156</v>
      </c>
      <c r="BH1159" s="134" t="s">
        <v>5159</v>
      </c>
      <c r="BI1159" s="98">
        <v>0</v>
      </c>
      <c r="BJ1159" s="99" t="str">
        <f>IFERROR(VLOOKUP(ROWS($BH$4:BH1159),$BG$4:$BH$2337,2,0),"")</f>
        <v>Miłki (pow. giżycki, woj. warmińsko-mazurskie)</v>
      </c>
      <c r="BK1159" s="98">
        <v>0</v>
      </c>
      <c r="BL1159" s="98">
        <f>IF(ISNUMBER(SEARCH('ankieta ESG'!$G$185,BM1159)),MAX($BL$3:BL1158)+1,0)</f>
        <v>1156</v>
      </c>
      <c r="BM1159" s="134" t="s">
        <v>5159</v>
      </c>
      <c r="BN1159" s="98">
        <v>0</v>
      </c>
      <c r="BO1159" s="99" t="str">
        <f>IFERROR(VLOOKUP(ROWS($BM$4:BM1159),$BL$4:$BM$2337,2,0),"")</f>
        <v>Miłki (pow. giżycki, woj. warmińsko-mazurskie)</v>
      </c>
      <c r="BP1159" s="98">
        <v>0</v>
      </c>
      <c r="BQ1159" s="98">
        <f>IF(ISNUMBER(SEARCH('ankieta ESG'!$G$186,BR1159)),MAX($BQ$3:BQ1158)+1,0)</f>
        <v>1156</v>
      </c>
      <c r="BR1159" s="134" t="s">
        <v>5159</v>
      </c>
      <c r="BS1159" s="98">
        <v>0</v>
      </c>
      <c r="BT1159" s="99" t="str">
        <f>IFERROR(VLOOKUP(ROWS($BR$4:BR1159),$BQ$4:$BR$2337,2,0),"")</f>
        <v>Miłki (pow. giżycki, woj. warmińsko-mazurskie)</v>
      </c>
      <c r="BU1159" s="98">
        <v>0</v>
      </c>
      <c r="BV1159" s="98">
        <f>IF(ISNUMBER(SEARCH('ankieta ESG'!$G$187,BW1159)),MAX($BV$3:BV1158)+1,0)</f>
        <v>1156</v>
      </c>
      <c r="BW1159" s="134" t="s">
        <v>5159</v>
      </c>
      <c r="BX1159" s="98">
        <v>0</v>
      </c>
      <c r="BY1159" s="99" t="str">
        <f>IFERROR(VLOOKUP(ROWS($BW$4:BW1159),$BV$4:$BW$2337,2,0),"")</f>
        <v>Miłki (pow. giżycki, woj. warmińsko-mazurskie)</v>
      </c>
      <c r="BZ1159" s="98">
        <v>0</v>
      </c>
      <c r="CA1159" s="98">
        <f>IF(ISNUMBER(SEARCH('ankieta ESG'!$G$188,CB1159)),MAX($CA$3:CA1158)+1,0)</f>
        <v>1156</v>
      </c>
      <c r="CB1159" s="134" t="s">
        <v>5159</v>
      </c>
      <c r="CC1159" s="98">
        <v>0</v>
      </c>
      <c r="CD1159" s="99" t="str">
        <f>IFERROR(VLOOKUP(ROWS($CB$4:CB1159),$CA$4:$CB$2337,2,0),"")</f>
        <v>Miłki (pow. giżycki, woj. warmińsko-mazurskie)</v>
      </c>
      <c r="CE1159" s="98">
        <v>0</v>
      </c>
      <c r="CF1159" s="98">
        <f>IF(ISNUMBER(SEARCH('ankieta ESG'!$G$189,CG1159)),MAX($CF$3:CF1158)+1,0)</f>
        <v>1156</v>
      </c>
      <c r="CG1159" s="134" t="s">
        <v>5159</v>
      </c>
      <c r="CH1159" s="98">
        <v>0</v>
      </c>
      <c r="CI1159" s="99" t="str">
        <f>IFERROR(VLOOKUP(ROWS($CG$4:CG1159),$CF$4:$CG$2337,2,0),"")</f>
        <v>Miłki (pow. giżycki, woj. warmińsko-mazurskie)</v>
      </c>
      <c r="CJ1159" s="98">
        <v>0</v>
      </c>
    </row>
    <row r="1160" spans="2:88">
      <c r="B1160" s="98">
        <f>IF(ISNUMBER(SEARCH('ankieta ESG'!$E$11,C1160)),MAX(B$3:$B1159)+1,0)</f>
        <v>1157</v>
      </c>
      <c r="C1160" s="99" t="s">
        <v>1201</v>
      </c>
      <c r="D1160" s="98">
        <v>0</v>
      </c>
      <c r="E1160" s="99" t="str">
        <f>IFERROR(VLOOKUP(ROWS($C$4:C1160),$B$4:$C$1385,2,0),"")</f>
        <v>59.13.Z Działalność związana z dystrybucją filmów i nagrań wideo (PKD 2025)</v>
      </c>
      <c r="F1160" s="98">
        <v>0</v>
      </c>
      <c r="AM1160" s="98">
        <f>IF(ISNUMBER(SEARCH('ankieta ESG'!$G$180,AN1160)),MAX(AM$3:$AM1159)+1,0)</f>
        <v>1157</v>
      </c>
      <c r="AN1160" s="134" t="s">
        <v>5160</v>
      </c>
      <c r="AO1160" s="98">
        <v>0</v>
      </c>
      <c r="AP1160" s="99" t="str">
        <f>IFERROR(VLOOKUP(ROWS($AN$4:AN1160),$AM$4:$AN$2337,2,0),"")</f>
        <v>Miłkowice (pow. legnicki, woj. dolnośląskie)</v>
      </c>
      <c r="AQ1160" s="98">
        <v>0</v>
      </c>
      <c r="AR1160" s="98">
        <f>IF(ISNUMBER(SEARCH('ankieta ESG'!$G$181,AS1160)),MAX($AR$3:AR1159)+1,0)</f>
        <v>1157</v>
      </c>
      <c r="AS1160" s="134" t="s">
        <v>5160</v>
      </c>
      <c r="AT1160" s="98">
        <v>0</v>
      </c>
      <c r="AU1160" s="99" t="str">
        <f>IFERROR(VLOOKUP(ROWS($AS$4:AS1160),$AR$4:$AS$2337,2,0),"")</f>
        <v>Miłkowice (pow. legnicki, woj. dolnośląskie)</v>
      </c>
      <c r="AV1160" s="98">
        <v>0</v>
      </c>
      <c r="AW1160" s="98">
        <f>IF(ISNUMBER(SEARCH('ankieta ESG'!$G$182,AX1160)),MAX($AW$3:AW1159)+1,0)</f>
        <v>1157</v>
      </c>
      <c r="AX1160" s="134" t="s">
        <v>5160</v>
      </c>
      <c r="AY1160" s="98">
        <v>0</v>
      </c>
      <c r="AZ1160" s="99" t="str">
        <f>IFERROR(VLOOKUP(ROWS($AX$4:AX1160),$AW$4:$AX$2337,2,0),"")</f>
        <v>Miłkowice (pow. legnicki, woj. dolnośląskie)</v>
      </c>
      <c r="BA1160" s="98">
        <v>0</v>
      </c>
      <c r="BB1160" s="98">
        <f>IF(ISNUMBER(SEARCH('ankieta ESG'!$G$183,BC1160)),MAX($BB$3:BB1159)+1,0)</f>
        <v>1157</v>
      </c>
      <c r="BC1160" s="134" t="s">
        <v>5160</v>
      </c>
      <c r="BD1160" s="98">
        <v>0</v>
      </c>
      <c r="BE1160" s="99" t="str">
        <f>IFERROR(VLOOKUP(ROWS($BC$4:BC1160),$BB$4:$BC$2337,2,0),"")</f>
        <v>Miłkowice (pow. legnicki, woj. dolnośląskie)</v>
      </c>
      <c r="BF1160" s="98">
        <v>0</v>
      </c>
      <c r="BG1160" s="98">
        <f>IF(ISNUMBER(SEARCH('ankieta ESG'!$G$184,BH1160)),MAX($BG$3:BG1159)+1,0)</f>
        <v>1157</v>
      </c>
      <c r="BH1160" s="134" t="s">
        <v>5160</v>
      </c>
      <c r="BI1160" s="98">
        <v>0</v>
      </c>
      <c r="BJ1160" s="99" t="str">
        <f>IFERROR(VLOOKUP(ROWS($BH$4:BH1160),$BG$4:$BH$2337,2,0),"")</f>
        <v>Miłkowice (pow. legnicki, woj. dolnośląskie)</v>
      </c>
      <c r="BK1160" s="98">
        <v>0</v>
      </c>
      <c r="BL1160" s="98">
        <f>IF(ISNUMBER(SEARCH('ankieta ESG'!$G$185,BM1160)),MAX($BL$3:BL1159)+1,0)</f>
        <v>1157</v>
      </c>
      <c r="BM1160" s="134" t="s">
        <v>5160</v>
      </c>
      <c r="BN1160" s="98">
        <v>0</v>
      </c>
      <c r="BO1160" s="99" t="str">
        <f>IFERROR(VLOOKUP(ROWS($BM$4:BM1160),$BL$4:$BM$2337,2,0),"")</f>
        <v>Miłkowice (pow. legnicki, woj. dolnośląskie)</v>
      </c>
      <c r="BP1160" s="98">
        <v>0</v>
      </c>
      <c r="BQ1160" s="98">
        <f>IF(ISNUMBER(SEARCH('ankieta ESG'!$G$186,BR1160)),MAX($BQ$3:BQ1159)+1,0)</f>
        <v>1157</v>
      </c>
      <c r="BR1160" s="134" t="s">
        <v>5160</v>
      </c>
      <c r="BS1160" s="98">
        <v>0</v>
      </c>
      <c r="BT1160" s="99" t="str">
        <f>IFERROR(VLOOKUP(ROWS($BR$4:BR1160),$BQ$4:$BR$2337,2,0),"")</f>
        <v>Miłkowice (pow. legnicki, woj. dolnośląskie)</v>
      </c>
      <c r="BU1160" s="98">
        <v>0</v>
      </c>
      <c r="BV1160" s="98">
        <f>IF(ISNUMBER(SEARCH('ankieta ESG'!$G$187,BW1160)),MAX($BV$3:BV1159)+1,0)</f>
        <v>1157</v>
      </c>
      <c r="BW1160" s="134" t="s">
        <v>5160</v>
      </c>
      <c r="BX1160" s="98">
        <v>0</v>
      </c>
      <c r="BY1160" s="99" t="str">
        <f>IFERROR(VLOOKUP(ROWS($BW$4:BW1160),$BV$4:$BW$2337,2,0),"")</f>
        <v>Miłkowice (pow. legnicki, woj. dolnośląskie)</v>
      </c>
      <c r="BZ1160" s="98">
        <v>0</v>
      </c>
      <c r="CA1160" s="98">
        <f>IF(ISNUMBER(SEARCH('ankieta ESG'!$G$188,CB1160)),MAX($CA$3:CA1159)+1,0)</f>
        <v>1157</v>
      </c>
      <c r="CB1160" s="134" t="s">
        <v>5160</v>
      </c>
      <c r="CC1160" s="98">
        <v>0</v>
      </c>
      <c r="CD1160" s="99" t="str">
        <f>IFERROR(VLOOKUP(ROWS($CB$4:CB1160),$CA$4:$CB$2337,2,0),"")</f>
        <v>Miłkowice (pow. legnicki, woj. dolnośląskie)</v>
      </c>
      <c r="CE1160" s="98">
        <v>0</v>
      </c>
      <c r="CF1160" s="98">
        <f>IF(ISNUMBER(SEARCH('ankieta ESG'!$G$189,CG1160)),MAX($CF$3:CF1159)+1,0)</f>
        <v>1157</v>
      </c>
      <c r="CG1160" s="134" t="s">
        <v>5160</v>
      </c>
      <c r="CH1160" s="98">
        <v>0</v>
      </c>
      <c r="CI1160" s="99" t="str">
        <f>IFERROR(VLOOKUP(ROWS($CG$4:CG1160),$CF$4:$CG$2337,2,0),"")</f>
        <v>Miłkowice (pow. legnicki, woj. dolnośląskie)</v>
      </c>
      <c r="CJ1160" s="98">
        <v>0</v>
      </c>
    </row>
    <row r="1161" spans="2:88">
      <c r="B1161" s="98">
        <f>IF(ISNUMBER(SEARCH('ankieta ESG'!$E$11,C1161)),MAX(B$3:$B1160)+1,0)</f>
        <v>1158</v>
      </c>
      <c r="C1161" s="99" t="s">
        <v>1202</v>
      </c>
      <c r="D1161" s="98">
        <v>0</v>
      </c>
      <c r="E1161" s="99" t="str">
        <f>IFERROR(VLOOKUP(ROWS($C$4:C1161),$B$4:$C$1385,2,0),"")</f>
        <v>59.14.Z Działalność związana z projekcją filmów (PKD 2025)</v>
      </c>
      <c r="F1161" s="98">
        <v>0</v>
      </c>
      <c r="AM1161" s="98">
        <f>IF(ISNUMBER(SEARCH('ankieta ESG'!$G$180,AN1161)),MAX(AM$3:$AM1160)+1,0)</f>
        <v>1158</v>
      </c>
      <c r="AN1161" s="134" t="s">
        <v>5161</v>
      </c>
      <c r="AO1161" s="98">
        <v>0</v>
      </c>
      <c r="AP1161" s="99" t="str">
        <f>IFERROR(VLOOKUP(ROWS($AN$4:AN1161),$AM$4:$AN$2337,2,0),"")</f>
        <v>Miłomłyn (pow. ostródzki, woj. warmińsko-mazurskie)</v>
      </c>
      <c r="AQ1161" s="98">
        <v>0</v>
      </c>
      <c r="AR1161" s="98">
        <f>IF(ISNUMBER(SEARCH('ankieta ESG'!$G$181,AS1161)),MAX($AR$3:AR1160)+1,0)</f>
        <v>1158</v>
      </c>
      <c r="AS1161" s="134" t="s">
        <v>5161</v>
      </c>
      <c r="AT1161" s="98">
        <v>0</v>
      </c>
      <c r="AU1161" s="99" t="str">
        <f>IFERROR(VLOOKUP(ROWS($AS$4:AS1161),$AR$4:$AS$2337,2,0),"")</f>
        <v>Miłomłyn (pow. ostródzki, woj. warmińsko-mazurskie)</v>
      </c>
      <c r="AV1161" s="98">
        <v>0</v>
      </c>
      <c r="AW1161" s="98">
        <f>IF(ISNUMBER(SEARCH('ankieta ESG'!$G$182,AX1161)),MAX($AW$3:AW1160)+1,0)</f>
        <v>1158</v>
      </c>
      <c r="AX1161" s="134" t="s">
        <v>5161</v>
      </c>
      <c r="AY1161" s="98">
        <v>0</v>
      </c>
      <c r="AZ1161" s="99" t="str">
        <f>IFERROR(VLOOKUP(ROWS($AX$4:AX1161),$AW$4:$AX$2337,2,0),"")</f>
        <v>Miłomłyn (pow. ostródzki, woj. warmińsko-mazurskie)</v>
      </c>
      <c r="BA1161" s="98">
        <v>0</v>
      </c>
      <c r="BB1161" s="98">
        <f>IF(ISNUMBER(SEARCH('ankieta ESG'!$G$183,BC1161)),MAX($BB$3:BB1160)+1,0)</f>
        <v>1158</v>
      </c>
      <c r="BC1161" s="134" t="s">
        <v>5161</v>
      </c>
      <c r="BD1161" s="98">
        <v>0</v>
      </c>
      <c r="BE1161" s="99" t="str">
        <f>IFERROR(VLOOKUP(ROWS($BC$4:BC1161),$BB$4:$BC$2337,2,0),"")</f>
        <v>Miłomłyn (pow. ostródzki, woj. warmińsko-mazurskie)</v>
      </c>
      <c r="BF1161" s="98">
        <v>0</v>
      </c>
      <c r="BG1161" s="98">
        <f>IF(ISNUMBER(SEARCH('ankieta ESG'!$G$184,BH1161)),MAX($BG$3:BG1160)+1,0)</f>
        <v>1158</v>
      </c>
      <c r="BH1161" s="134" t="s">
        <v>5161</v>
      </c>
      <c r="BI1161" s="98">
        <v>0</v>
      </c>
      <c r="BJ1161" s="99" t="str">
        <f>IFERROR(VLOOKUP(ROWS($BH$4:BH1161),$BG$4:$BH$2337,2,0),"")</f>
        <v>Miłomłyn (pow. ostródzki, woj. warmińsko-mazurskie)</v>
      </c>
      <c r="BK1161" s="98">
        <v>0</v>
      </c>
      <c r="BL1161" s="98">
        <f>IF(ISNUMBER(SEARCH('ankieta ESG'!$G$185,BM1161)),MAX($BL$3:BL1160)+1,0)</f>
        <v>1158</v>
      </c>
      <c r="BM1161" s="134" t="s">
        <v>5161</v>
      </c>
      <c r="BN1161" s="98">
        <v>0</v>
      </c>
      <c r="BO1161" s="99" t="str">
        <f>IFERROR(VLOOKUP(ROWS($BM$4:BM1161),$BL$4:$BM$2337,2,0),"")</f>
        <v>Miłomłyn (pow. ostródzki, woj. warmińsko-mazurskie)</v>
      </c>
      <c r="BP1161" s="98">
        <v>0</v>
      </c>
      <c r="BQ1161" s="98">
        <f>IF(ISNUMBER(SEARCH('ankieta ESG'!$G$186,BR1161)),MAX($BQ$3:BQ1160)+1,0)</f>
        <v>1158</v>
      </c>
      <c r="BR1161" s="134" t="s">
        <v>5161</v>
      </c>
      <c r="BS1161" s="98">
        <v>0</v>
      </c>
      <c r="BT1161" s="99" t="str">
        <f>IFERROR(VLOOKUP(ROWS($BR$4:BR1161),$BQ$4:$BR$2337,2,0),"")</f>
        <v>Miłomłyn (pow. ostródzki, woj. warmińsko-mazurskie)</v>
      </c>
      <c r="BU1161" s="98">
        <v>0</v>
      </c>
      <c r="BV1161" s="98">
        <f>IF(ISNUMBER(SEARCH('ankieta ESG'!$G$187,BW1161)),MAX($BV$3:BV1160)+1,0)</f>
        <v>1158</v>
      </c>
      <c r="BW1161" s="134" t="s">
        <v>5161</v>
      </c>
      <c r="BX1161" s="98">
        <v>0</v>
      </c>
      <c r="BY1161" s="99" t="str">
        <f>IFERROR(VLOOKUP(ROWS($BW$4:BW1161),$BV$4:$BW$2337,2,0),"")</f>
        <v>Miłomłyn (pow. ostródzki, woj. warmińsko-mazurskie)</v>
      </c>
      <c r="BZ1161" s="98">
        <v>0</v>
      </c>
      <c r="CA1161" s="98">
        <f>IF(ISNUMBER(SEARCH('ankieta ESG'!$G$188,CB1161)),MAX($CA$3:CA1160)+1,0)</f>
        <v>1158</v>
      </c>
      <c r="CB1161" s="134" t="s">
        <v>5161</v>
      </c>
      <c r="CC1161" s="98">
        <v>0</v>
      </c>
      <c r="CD1161" s="99" t="str">
        <f>IFERROR(VLOOKUP(ROWS($CB$4:CB1161),$CA$4:$CB$2337,2,0),"")</f>
        <v>Miłomłyn (pow. ostródzki, woj. warmińsko-mazurskie)</v>
      </c>
      <c r="CE1161" s="98">
        <v>0</v>
      </c>
      <c r="CF1161" s="98">
        <f>IF(ISNUMBER(SEARCH('ankieta ESG'!$G$189,CG1161)),MAX($CF$3:CF1160)+1,0)</f>
        <v>1158</v>
      </c>
      <c r="CG1161" s="134" t="s">
        <v>5161</v>
      </c>
      <c r="CH1161" s="98">
        <v>0</v>
      </c>
      <c r="CI1161" s="99" t="str">
        <f>IFERROR(VLOOKUP(ROWS($CG$4:CG1161),$CF$4:$CG$2337,2,0),"")</f>
        <v>Miłomłyn (pow. ostródzki, woj. warmińsko-mazurskie)</v>
      </c>
      <c r="CJ1161" s="98">
        <v>0</v>
      </c>
    </row>
    <row r="1162" spans="2:88">
      <c r="B1162" s="98">
        <f>IF(ISNUMBER(SEARCH('ankieta ESG'!$E$11,C1162)),MAX(B$3:$B1161)+1,0)</f>
        <v>1159</v>
      </c>
      <c r="C1162" s="99" t="s">
        <v>1203</v>
      </c>
      <c r="D1162" s="98">
        <v>0</v>
      </c>
      <c r="E1162" s="99" t="str">
        <f>IFERROR(VLOOKUP(ROWS($C$4:C1162),$B$4:$C$1385,2,0),"")</f>
        <v>59.20.Z Działalność w zakresie nagrań dźwiękowych i muzycznych (PKD 2025)</v>
      </c>
      <c r="F1162" s="98">
        <v>0</v>
      </c>
      <c r="AM1162" s="98">
        <f>IF(ISNUMBER(SEARCH('ankieta ESG'!$G$180,AN1162)),MAX(AM$3:$AM1161)+1,0)</f>
        <v>1159</v>
      </c>
      <c r="AN1162" s="134" t="s">
        <v>5162</v>
      </c>
      <c r="AO1162" s="98">
        <v>0</v>
      </c>
      <c r="AP1162" s="99" t="str">
        <f>IFERROR(VLOOKUP(ROWS($AN$4:AN1162),$AM$4:$AN$2337,2,0),"")</f>
        <v>Miłoradz (pow. malborski, woj. pomorskie)</v>
      </c>
      <c r="AQ1162" s="98">
        <v>0</v>
      </c>
      <c r="AR1162" s="98">
        <f>IF(ISNUMBER(SEARCH('ankieta ESG'!$G$181,AS1162)),MAX($AR$3:AR1161)+1,0)</f>
        <v>1159</v>
      </c>
      <c r="AS1162" s="134" t="s">
        <v>5162</v>
      </c>
      <c r="AT1162" s="98">
        <v>0</v>
      </c>
      <c r="AU1162" s="99" t="str">
        <f>IFERROR(VLOOKUP(ROWS($AS$4:AS1162),$AR$4:$AS$2337,2,0),"")</f>
        <v>Miłoradz (pow. malborski, woj. pomorskie)</v>
      </c>
      <c r="AV1162" s="98">
        <v>0</v>
      </c>
      <c r="AW1162" s="98">
        <f>IF(ISNUMBER(SEARCH('ankieta ESG'!$G$182,AX1162)),MAX($AW$3:AW1161)+1,0)</f>
        <v>1159</v>
      </c>
      <c r="AX1162" s="134" t="s">
        <v>5162</v>
      </c>
      <c r="AY1162" s="98">
        <v>0</v>
      </c>
      <c r="AZ1162" s="99" t="str">
        <f>IFERROR(VLOOKUP(ROWS($AX$4:AX1162),$AW$4:$AX$2337,2,0),"")</f>
        <v>Miłoradz (pow. malborski, woj. pomorskie)</v>
      </c>
      <c r="BA1162" s="98">
        <v>0</v>
      </c>
      <c r="BB1162" s="98">
        <f>IF(ISNUMBER(SEARCH('ankieta ESG'!$G$183,BC1162)),MAX($BB$3:BB1161)+1,0)</f>
        <v>1159</v>
      </c>
      <c r="BC1162" s="134" t="s">
        <v>5162</v>
      </c>
      <c r="BD1162" s="98">
        <v>0</v>
      </c>
      <c r="BE1162" s="99" t="str">
        <f>IFERROR(VLOOKUP(ROWS($BC$4:BC1162),$BB$4:$BC$2337,2,0),"")</f>
        <v>Miłoradz (pow. malborski, woj. pomorskie)</v>
      </c>
      <c r="BF1162" s="98">
        <v>0</v>
      </c>
      <c r="BG1162" s="98">
        <f>IF(ISNUMBER(SEARCH('ankieta ESG'!$G$184,BH1162)),MAX($BG$3:BG1161)+1,0)</f>
        <v>1159</v>
      </c>
      <c r="BH1162" s="134" t="s">
        <v>5162</v>
      </c>
      <c r="BI1162" s="98">
        <v>0</v>
      </c>
      <c r="BJ1162" s="99" t="str">
        <f>IFERROR(VLOOKUP(ROWS($BH$4:BH1162),$BG$4:$BH$2337,2,0),"")</f>
        <v>Miłoradz (pow. malborski, woj. pomorskie)</v>
      </c>
      <c r="BK1162" s="98">
        <v>0</v>
      </c>
      <c r="BL1162" s="98">
        <f>IF(ISNUMBER(SEARCH('ankieta ESG'!$G$185,BM1162)),MAX($BL$3:BL1161)+1,0)</f>
        <v>1159</v>
      </c>
      <c r="BM1162" s="134" t="s">
        <v>5162</v>
      </c>
      <c r="BN1162" s="98">
        <v>0</v>
      </c>
      <c r="BO1162" s="99" t="str">
        <f>IFERROR(VLOOKUP(ROWS($BM$4:BM1162),$BL$4:$BM$2337,2,0),"")</f>
        <v>Miłoradz (pow. malborski, woj. pomorskie)</v>
      </c>
      <c r="BP1162" s="98">
        <v>0</v>
      </c>
      <c r="BQ1162" s="98">
        <f>IF(ISNUMBER(SEARCH('ankieta ESG'!$G$186,BR1162)),MAX($BQ$3:BQ1161)+1,0)</f>
        <v>1159</v>
      </c>
      <c r="BR1162" s="134" t="s">
        <v>5162</v>
      </c>
      <c r="BS1162" s="98">
        <v>0</v>
      </c>
      <c r="BT1162" s="99" t="str">
        <f>IFERROR(VLOOKUP(ROWS($BR$4:BR1162),$BQ$4:$BR$2337,2,0),"")</f>
        <v>Miłoradz (pow. malborski, woj. pomorskie)</v>
      </c>
      <c r="BU1162" s="98">
        <v>0</v>
      </c>
      <c r="BV1162" s="98">
        <f>IF(ISNUMBER(SEARCH('ankieta ESG'!$G$187,BW1162)),MAX($BV$3:BV1161)+1,0)</f>
        <v>1159</v>
      </c>
      <c r="BW1162" s="134" t="s">
        <v>5162</v>
      </c>
      <c r="BX1162" s="98">
        <v>0</v>
      </c>
      <c r="BY1162" s="99" t="str">
        <f>IFERROR(VLOOKUP(ROWS($BW$4:BW1162),$BV$4:$BW$2337,2,0),"")</f>
        <v>Miłoradz (pow. malborski, woj. pomorskie)</v>
      </c>
      <c r="BZ1162" s="98">
        <v>0</v>
      </c>
      <c r="CA1162" s="98">
        <f>IF(ISNUMBER(SEARCH('ankieta ESG'!$G$188,CB1162)),MAX($CA$3:CA1161)+1,0)</f>
        <v>1159</v>
      </c>
      <c r="CB1162" s="134" t="s">
        <v>5162</v>
      </c>
      <c r="CC1162" s="98">
        <v>0</v>
      </c>
      <c r="CD1162" s="99" t="str">
        <f>IFERROR(VLOOKUP(ROWS($CB$4:CB1162),$CA$4:$CB$2337,2,0),"")</f>
        <v>Miłoradz (pow. malborski, woj. pomorskie)</v>
      </c>
      <c r="CE1162" s="98">
        <v>0</v>
      </c>
      <c r="CF1162" s="98">
        <f>IF(ISNUMBER(SEARCH('ankieta ESG'!$G$189,CG1162)),MAX($CF$3:CF1161)+1,0)</f>
        <v>1159</v>
      </c>
      <c r="CG1162" s="134" t="s">
        <v>5162</v>
      </c>
      <c r="CH1162" s="98">
        <v>0</v>
      </c>
      <c r="CI1162" s="99" t="str">
        <f>IFERROR(VLOOKUP(ROWS($CG$4:CG1162),$CF$4:$CG$2337,2,0),"")</f>
        <v>Miłoradz (pow. malborski, woj. pomorskie)</v>
      </c>
      <c r="CJ1162" s="98">
        <v>0</v>
      </c>
    </row>
    <row r="1163" spans="2:88">
      <c r="B1163" s="98">
        <f>IF(ISNUMBER(SEARCH('ankieta ESG'!$E$11,C1163)),MAX(B$3:$B1162)+1,0)</f>
        <v>1160</v>
      </c>
      <c r="C1163" s="99" t="s">
        <v>1204</v>
      </c>
      <c r="D1163" s="98">
        <v>0</v>
      </c>
      <c r="E1163" s="99" t="str">
        <f>IFERROR(VLOOKUP(ROWS($C$4:C1163),$B$4:$C$1385,2,0),"")</f>
        <v>60.10.Z Nadawanie programów radiofonicznych i dystrybucja nagrań dźwiękowych (PKD 2025)</v>
      </c>
      <c r="F1163" s="98">
        <v>0</v>
      </c>
      <c r="AM1163" s="98">
        <f>IF(ISNUMBER(SEARCH('ankieta ESG'!$G$180,AN1163)),MAX(AM$3:$AM1162)+1,0)</f>
        <v>1160</v>
      </c>
      <c r="AN1163" s="134" t="s">
        <v>5163</v>
      </c>
      <c r="AO1163" s="98">
        <v>0</v>
      </c>
      <c r="AP1163" s="99" t="str">
        <f>IFERROR(VLOOKUP(ROWS($AN$4:AN1163),$AM$4:$AN$2337,2,0),"")</f>
        <v>Miłosław (pow. wrzesiński, woj. wielkopolskie)</v>
      </c>
      <c r="AQ1163" s="98">
        <v>0</v>
      </c>
      <c r="AR1163" s="98">
        <f>IF(ISNUMBER(SEARCH('ankieta ESG'!$G$181,AS1163)),MAX($AR$3:AR1162)+1,0)</f>
        <v>1160</v>
      </c>
      <c r="AS1163" s="134" t="s">
        <v>5163</v>
      </c>
      <c r="AT1163" s="98">
        <v>0</v>
      </c>
      <c r="AU1163" s="99" t="str">
        <f>IFERROR(VLOOKUP(ROWS($AS$4:AS1163),$AR$4:$AS$2337,2,0),"")</f>
        <v>Miłosław (pow. wrzesiński, woj. wielkopolskie)</v>
      </c>
      <c r="AV1163" s="98">
        <v>0</v>
      </c>
      <c r="AW1163" s="98">
        <f>IF(ISNUMBER(SEARCH('ankieta ESG'!$G$182,AX1163)),MAX($AW$3:AW1162)+1,0)</f>
        <v>1160</v>
      </c>
      <c r="AX1163" s="134" t="s">
        <v>5163</v>
      </c>
      <c r="AY1163" s="98">
        <v>0</v>
      </c>
      <c r="AZ1163" s="99" t="str">
        <f>IFERROR(VLOOKUP(ROWS($AX$4:AX1163),$AW$4:$AX$2337,2,0),"")</f>
        <v>Miłosław (pow. wrzesiński, woj. wielkopolskie)</v>
      </c>
      <c r="BA1163" s="98">
        <v>0</v>
      </c>
      <c r="BB1163" s="98">
        <f>IF(ISNUMBER(SEARCH('ankieta ESG'!$G$183,BC1163)),MAX($BB$3:BB1162)+1,0)</f>
        <v>1160</v>
      </c>
      <c r="BC1163" s="134" t="s">
        <v>5163</v>
      </c>
      <c r="BD1163" s="98">
        <v>0</v>
      </c>
      <c r="BE1163" s="99" t="str">
        <f>IFERROR(VLOOKUP(ROWS($BC$4:BC1163),$BB$4:$BC$2337,2,0),"")</f>
        <v>Miłosław (pow. wrzesiński, woj. wielkopolskie)</v>
      </c>
      <c r="BF1163" s="98">
        <v>0</v>
      </c>
      <c r="BG1163" s="98">
        <f>IF(ISNUMBER(SEARCH('ankieta ESG'!$G$184,BH1163)),MAX($BG$3:BG1162)+1,0)</f>
        <v>1160</v>
      </c>
      <c r="BH1163" s="134" t="s">
        <v>5163</v>
      </c>
      <c r="BI1163" s="98">
        <v>0</v>
      </c>
      <c r="BJ1163" s="99" t="str">
        <f>IFERROR(VLOOKUP(ROWS($BH$4:BH1163),$BG$4:$BH$2337,2,0),"")</f>
        <v>Miłosław (pow. wrzesiński, woj. wielkopolskie)</v>
      </c>
      <c r="BK1163" s="98">
        <v>0</v>
      </c>
      <c r="BL1163" s="98">
        <f>IF(ISNUMBER(SEARCH('ankieta ESG'!$G$185,BM1163)),MAX($BL$3:BL1162)+1,0)</f>
        <v>1160</v>
      </c>
      <c r="BM1163" s="134" t="s">
        <v>5163</v>
      </c>
      <c r="BN1163" s="98">
        <v>0</v>
      </c>
      <c r="BO1163" s="99" t="str">
        <f>IFERROR(VLOOKUP(ROWS($BM$4:BM1163),$BL$4:$BM$2337,2,0),"")</f>
        <v>Miłosław (pow. wrzesiński, woj. wielkopolskie)</v>
      </c>
      <c r="BP1163" s="98">
        <v>0</v>
      </c>
      <c r="BQ1163" s="98">
        <f>IF(ISNUMBER(SEARCH('ankieta ESG'!$G$186,BR1163)),MAX($BQ$3:BQ1162)+1,0)</f>
        <v>1160</v>
      </c>
      <c r="BR1163" s="134" t="s">
        <v>5163</v>
      </c>
      <c r="BS1163" s="98">
        <v>0</v>
      </c>
      <c r="BT1163" s="99" t="str">
        <f>IFERROR(VLOOKUP(ROWS($BR$4:BR1163),$BQ$4:$BR$2337,2,0),"")</f>
        <v>Miłosław (pow. wrzesiński, woj. wielkopolskie)</v>
      </c>
      <c r="BU1163" s="98">
        <v>0</v>
      </c>
      <c r="BV1163" s="98">
        <f>IF(ISNUMBER(SEARCH('ankieta ESG'!$G$187,BW1163)),MAX($BV$3:BV1162)+1,0)</f>
        <v>1160</v>
      </c>
      <c r="BW1163" s="134" t="s">
        <v>5163</v>
      </c>
      <c r="BX1163" s="98">
        <v>0</v>
      </c>
      <c r="BY1163" s="99" t="str">
        <f>IFERROR(VLOOKUP(ROWS($BW$4:BW1163),$BV$4:$BW$2337,2,0),"")</f>
        <v>Miłosław (pow. wrzesiński, woj. wielkopolskie)</v>
      </c>
      <c r="BZ1163" s="98">
        <v>0</v>
      </c>
      <c r="CA1163" s="98">
        <f>IF(ISNUMBER(SEARCH('ankieta ESG'!$G$188,CB1163)),MAX($CA$3:CA1162)+1,0)</f>
        <v>1160</v>
      </c>
      <c r="CB1163" s="134" t="s">
        <v>5163</v>
      </c>
      <c r="CC1163" s="98">
        <v>0</v>
      </c>
      <c r="CD1163" s="99" t="str">
        <f>IFERROR(VLOOKUP(ROWS($CB$4:CB1163),$CA$4:$CB$2337,2,0),"")</f>
        <v>Miłosław (pow. wrzesiński, woj. wielkopolskie)</v>
      </c>
      <c r="CE1163" s="98">
        <v>0</v>
      </c>
      <c r="CF1163" s="98">
        <f>IF(ISNUMBER(SEARCH('ankieta ESG'!$G$189,CG1163)),MAX($CF$3:CF1162)+1,0)</f>
        <v>1160</v>
      </c>
      <c r="CG1163" s="134" t="s">
        <v>5163</v>
      </c>
      <c r="CH1163" s="98">
        <v>0</v>
      </c>
      <c r="CI1163" s="99" t="str">
        <f>IFERROR(VLOOKUP(ROWS($CG$4:CG1163),$CF$4:$CG$2337,2,0),"")</f>
        <v>Miłosław (pow. wrzesiński, woj. wielkopolskie)</v>
      </c>
      <c r="CJ1163" s="98">
        <v>0</v>
      </c>
    </row>
    <row r="1164" spans="2:88">
      <c r="B1164" s="98">
        <f>IF(ISNUMBER(SEARCH('ankieta ESG'!$E$11,C1164)),MAX(B$3:$B1163)+1,0)</f>
        <v>1161</v>
      </c>
      <c r="C1164" s="99" t="s">
        <v>1205</v>
      </c>
      <c r="D1164" s="98">
        <v>0</v>
      </c>
      <c r="E1164" s="99" t="str">
        <f>IFERROR(VLOOKUP(ROWS($C$4:C1164),$B$4:$C$1385,2,0),"")</f>
        <v>60.20.Z Nadawanie programów telewizyjnych ogólnodostępnych i abonamentowych oraz dystrybucja nagrań wideo (PKD 2025)</v>
      </c>
      <c r="F1164" s="98">
        <v>0</v>
      </c>
      <c r="AM1164" s="98">
        <f>IF(ISNUMBER(SEARCH('ankieta ESG'!$G$180,AN1164)),MAX(AM$3:$AM1163)+1,0)</f>
        <v>1161</v>
      </c>
      <c r="AN1164" s="134" t="s">
        <v>5164</v>
      </c>
      <c r="AO1164" s="98">
        <v>0</v>
      </c>
      <c r="AP1164" s="99" t="str">
        <f>IFERROR(VLOOKUP(ROWS($AN$4:AN1164),$AM$4:$AN$2337,2,0),"")</f>
        <v>Mińsk Mazowiecki (pow. miński, woj. mazowieckie)</v>
      </c>
      <c r="AQ1164" s="98">
        <v>0</v>
      </c>
      <c r="AR1164" s="98">
        <f>IF(ISNUMBER(SEARCH('ankieta ESG'!$G$181,AS1164)),MAX($AR$3:AR1163)+1,0)</f>
        <v>1161</v>
      </c>
      <c r="AS1164" s="134" t="s">
        <v>5164</v>
      </c>
      <c r="AT1164" s="98">
        <v>0</v>
      </c>
      <c r="AU1164" s="99" t="str">
        <f>IFERROR(VLOOKUP(ROWS($AS$4:AS1164),$AR$4:$AS$2337,2,0),"")</f>
        <v>Mińsk Mazowiecki (pow. miński, woj. mazowieckie)</v>
      </c>
      <c r="AV1164" s="98">
        <v>0</v>
      </c>
      <c r="AW1164" s="98">
        <f>IF(ISNUMBER(SEARCH('ankieta ESG'!$G$182,AX1164)),MAX($AW$3:AW1163)+1,0)</f>
        <v>1161</v>
      </c>
      <c r="AX1164" s="134" t="s">
        <v>5164</v>
      </c>
      <c r="AY1164" s="98">
        <v>0</v>
      </c>
      <c r="AZ1164" s="99" t="str">
        <f>IFERROR(VLOOKUP(ROWS($AX$4:AX1164),$AW$4:$AX$2337,2,0),"")</f>
        <v>Mińsk Mazowiecki (pow. miński, woj. mazowieckie)</v>
      </c>
      <c r="BA1164" s="98">
        <v>0</v>
      </c>
      <c r="BB1164" s="98">
        <f>IF(ISNUMBER(SEARCH('ankieta ESG'!$G$183,BC1164)),MAX($BB$3:BB1163)+1,0)</f>
        <v>1161</v>
      </c>
      <c r="BC1164" s="134" t="s">
        <v>5164</v>
      </c>
      <c r="BD1164" s="98">
        <v>0</v>
      </c>
      <c r="BE1164" s="99" t="str">
        <f>IFERROR(VLOOKUP(ROWS($BC$4:BC1164),$BB$4:$BC$2337,2,0),"")</f>
        <v>Mińsk Mazowiecki (pow. miński, woj. mazowieckie)</v>
      </c>
      <c r="BF1164" s="98">
        <v>0</v>
      </c>
      <c r="BG1164" s="98">
        <f>IF(ISNUMBER(SEARCH('ankieta ESG'!$G$184,BH1164)),MAX($BG$3:BG1163)+1,0)</f>
        <v>1161</v>
      </c>
      <c r="BH1164" s="134" t="s">
        <v>5164</v>
      </c>
      <c r="BI1164" s="98">
        <v>0</v>
      </c>
      <c r="BJ1164" s="99" t="str">
        <f>IFERROR(VLOOKUP(ROWS($BH$4:BH1164),$BG$4:$BH$2337,2,0),"")</f>
        <v>Mińsk Mazowiecki (pow. miński, woj. mazowieckie)</v>
      </c>
      <c r="BK1164" s="98">
        <v>0</v>
      </c>
      <c r="BL1164" s="98">
        <f>IF(ISNUMBER(SEARCH('ankieta ESG'!$G$185,BM1164)),MAX($BL$3:BL1163)+1,0)</f>
        <v>1161</v>
      </c>
      <c r="BM1164" s="134" t="s">
        <v>5164</v>
      </c>
      <c r="BN1164" s="98">
        <v>0</v>
      </c>
      <c r="BO1164" s="99" t="str">
        <f>IFERROR(VLOOKUP(ROWS($BM$4:BM1164),$BL$4:$BM$2337,2,0),"")</f>
        <v>Mińsk Mazowiecki (pow. miński, woj. mazowieckie)</v>
      </c>
      <c r="BP1164" s="98">
        <v>0</v>
      </c>
      <c r="BQ1164" s="98">
        <f>IF(ISNUMBER(SEARCH('ankieta ESG'!$G$186,BR1164)),MAX($BQ$3:BQ1163)+1,0)</f>
        <v>1161</v>
      </c>
      <c r="BR1164" s="134" t="s">
        <v>5164</v>
      </c>
      <c r="BS1164" s="98">
        <v>0</v>
      </c>
      <c r="BT1164" s="99" t="str">
        <f>IFERROR(VLOOKUP(ROWS($BR$4:BR1164),$BQ$4:$BR$2337,2,0),"")</f>
        <v>Mińsk Mazowiecki (pow. miński, woj. mazowieckie)</v>
      </c>
      <c r="BU1164" s="98">
        <v>0</v>
      </c>
      <c r="BV1164" s="98">
        <f>IF(ISNUMBER(SEARCH('ankieta ESG'!$G$187,BW1164)),MAX($BV$3:BV1163)+1,0)</f>
        <v>1161</v>
      </c>
      <c r="BW1164" s="134" t="s">
        <v>5164</v>
      </c>
      <c r="BX1164" s="98">
        <v>0</v>
      </c>
      <c r="BY1164" s="99" t="str">
        <f>IFERROR(VLOOKUP(ROWS($BW$4:BW1164),$BV$4:$BW$2337,2,0),"")</f>
        <v>Mińsk Mazowiecki (pow. miński, woj. mazowieckie)</v>
      </c>
      <c r="BZ1164" s="98">
        <v>0</v>
      </c>
      <c r="CA1164" s="98">
        <f>IF(ISNUMBER(SEARCH('ankieta ESG'!$G$188,CB1164)),MAX($CA$3:CA1163)+1,0)</f>
        <v>1161</v>
      </c>
      <c r="CB1164" s="134" t="s">
        <v>5164</v>
      </c>
      <c r="CC1164" s="98">
        <v>0</v>
      </c>
      <c r="CD1164" s="99" t="str">
        <f>IFERROR(VLOOKUP(ROWS($CB$4:CB1164),$CA$4:$CB$2337,2,0),"")</f>
        <v>Mińsk Mazowiecki (pow. miński, woj. mazowieckie)</v>
      </c>
      <c r="CE1164" s="98">
        <v>0</v>
      </c>
      <c r="CF1164" s="98">
        <f>IF(ISNUMBER(SEARCH('ankieta ESG'!$G$189,CG1164)),MAX($CF$3:CF1163)+1,0)</f>
        <v>1161</v>
      </c>
      <c r="CG1164" s="134" t="s">
        <v>5164</v>
      </c>
      <c r="CH1164" s="98">
        <v>0</v>
      </c>
      <c r="CI1164" s="99" t="str">
        <f>IFERROR(VLOOKUP(ROWS($CG$4:CG1164),$CF$4:$CG$2337,2,0),"")</f>
        <v>Mińsk Mazowiecki (pow. miński, woj. mazowieckie)</v>
      </c>
      <c r="CJ1164" s="98">
        <v>0</v>
      </c>
    </row>
    <row r="1165" spans="2:88">
      <c r="B1165" s="98">
        <f>IF(ISNUMBER(SEARCH('ankieta ESG'!$E$11,C1165)),MAX(B$3:$B1164)+1,0)</f>
        <v>1162</v>
      </c>
      <c r="C1165" s="99" t="s">
        <v>1206</v>
      </c>
      <c r="D1165" s="98">
        <v>0</v>
      </c>
      <c r="E1165" s="99" t="str">
        <f>IFERROR(VLOOKUP(ROWS($C$4:C1165),$B$4:$C$1385,2,0),"")</f>
        <v>60.31.Z Działalność agencji informacyjnych (PKD 2025)</v>
      </c>
      <c r="F1165" s="98">
        <v>0</v>
      </c>
      <c r="AM1165" s="98">
        <f>IF(ISNUMBER(SEARCH('ankieta ESG'!$G$180,AN1165)),MAX(AM$3:$AM1164)+1,0)</f>
        <v>1162</v>
      </c>
      <c r="AN1165" s="134" t="s">
        <v>5165</v>
      </c>
      <c r="AO1165" s="98">
        <v>0</v>
      </c>
      <c r="AP1165" s="99" t="str">
        <f>IFERROR(VLOOKUP(ROWS($AN$4:AN1165),$AM$4:$AN$2337,2,0),"")</f>
        <v>Mircze (pow. hrubieszowski, woj. lubelskie)</v>
      </c>
      <c r="AQ1165" s="98">
        <v>0</v>
      </c>
      <c r="AR1165" s="98">
        <f>IF(ISNUMBER(SEARCH('ankieta ESG'!$G$181,AS1165)),MAX($AR$3:AR1164)+1,0)</f>
        <v>1162</v>
      </c>
      <c r="AS1165" s="134" t="s">
        <v>5165</v>
      </c>
      <c r="AT1165" s="98">
        <v>0</v>
      </c>
      <c r="AU1165" s="99" t="str">
        <f>IFERROR(VLOOKUP(ROWS($AS$4:AS1165),$AR$4:$AS$2337,2,0),"")</f>
        <v>Mircze (pow. hrubieszowski, woj. lubelskie)</v>
      </c>
      <c r="AV1165" s="98">
        <v>0</v>
      </c>
      <c r="AW1165" s="98">
        <f>IF(ISNUMBER(SEARCH('ankieta ESG'!$G$182,AX1165)),MAX($AW$3:AW1164)+1,0)</f>
        <v>1162</v>
      </c>
      <c r="AX1165" s="134" t="s">
        <v>5165</v>
      </c>
      <c r="AY1165" s="98">
        <v>0</v>
      </c>
      <c r="AZ1165" s="99" t="str">
        <f>IFERROR(VLOOKUP(ROWS($AX$4:AX1165),$AW$4:$AX$2337,2,0),"")</f>
        <v>Mircze (pow. hrubieszowski, woj. lubelskie)</v>
      </c>
      <c r="BA1165" s="98">
        <v>0</v>
      </c>
      <c r="BB1165" s="98">
        <f>IF(ISNUMBER(SEARCH('ankieta ESG'!$G$183,BC1165)),MAX($BB$3:BB1164)+1,0)</f>
        <v>1162</v>
      </c>
      <c r="BC1165" s="134" t="s">
        <v>5165</v>
      </c>
      <c r="BD1165" s="98">
        <v>0</v>
      </c>
      <c r="BE1165" s="99" t="str">
        <f>IFERROR(VLOOKUP(ROWS($BC$4:BC1165),$BB$4:$BC$2337,2,0),"")</f>
        <v>Mircze (pow. hrubieszowski, woj. lubelskie)</v>
      </c>
      <c r="BF1165" s="98">
        <v>0</v>
      </c>
      <c r="BG1165" s="98">
        <f>IF(ISNUMBER(SEARCH('ankieta ESG'!$G$184,BH1165)),MAX($BG$3:BG1164)+1,0)</f>
        <v>1162</v>
      </c>
      <c r="BH1165" s="134" t="s">
        <v>5165</v>
      </c>
      <c r="BI1165" s="98">
        <v>0</v>
      </c>
      <c r="BJ1165" s="99" t="str">
        <f>IFERROR(VLOOKUP(ROWS($BH$4:BH1165),$BG$4:$BH$2337,2,0),"")</f>
        <v>Mircze (pow. hrubieszowski, woj. lubelskie)</v>
      </c>
      <c r="BK1165" s="98">
        <v>0</v>
      </c>
      <c r="BL1165" s="98">
        <f>IF(ISNUMBER(SEARCH('ankieta ESG'!$G$185,BM1165)),MAX($BL$3:BL1164)+1,0)</f>
        <v>1162</v>
      </c>
      <c r="BM1165" s="134" t="s">
        <v>5165</v>
      </c>
      <c r="BN1165" s="98">
        <v>0</v>
      </c>
      <c r="BO1165" s="99" t="str">
        <f>IFERROR(VLOOKUP(ROWS($BM$4:BM1165),$BL$4:$BM$2337,2,0),"")</f>
        <v>Mircze (pow. hrubieszowski, woj. lubelskie)</v>
      </c>
      <c r="BP1165" s="98">
        <v>0</v>
      </c>
      <c r="BQ1165" s="98">
        <f>IF(ISNUMBER(SEARCH('ankieta ESG'!$G$186,BR1165)),MAX($BQ$3:BQ1164)+1,0)</f>
        <v>1162</v>
      </c>
      <c r="BR1165" s="134" t="s">
        <v>5165</v>
      </c>
      <c r="BS1165" s="98">
        <v>0</v>
      </c>
      <c r="BT1165" s="99" t="str">
        <f>IFERROR(VLOOKUP(ROWS($BR$4:BR1165),$BQ$4:$BR$2337,2,0),"")</f>
        <v>Mircze (pow. hrubieszowski, woj. lubelskie)</v>
      </c>
      <c r="BU1165" s="98">
        <v>0</v>
      </c>
      <c r="BV1165" s="98">
        <f>IF(ISNUMBER(SEARCH('ankieta ESG'!$G$187,BW1165)),MAX($BV$3:BV1164)+1,0)</f>
        <v>1162</v>
      </c>
      <c r="BW1165" s="134" t="s">
        <v>5165</v>
      </c>
      <c r="BX1165" s="98">
        <v>0</v>
      </c>
      <c r="BY1165" s="99" t="str">
        <f>IFERROR(VLOOKUP(ROWS($BW$4:BW1165),$BV$4:$BW$2337,2,0),"")</f>
        <v>Mircze (pow. hrubieszowski, woj. lubelskie)</v>
      </c>
      <c r="BZ1165" s="98">
        <v>0</v>
      </c>
      <c r="CA1165" s="98">
        <f>IF(ISNUMBER(SEARCH('ankieta ESG'!$G$188,CB1165)),MAX($CA$3:CA1164)+1,0)</f>
        <v>1162</v>
      </c>
      <c r="CB1165" s="134" t="s">
        <v>5165</v>
      </c>
      <c r="CC1165" s="98">
        <v>0</v>
      </c>
      <c r="CD1165" s="99" t="str">
        <f>IFERROR(VLOOKUP(ROWS($CB$4:CB1165),$CA$4:$CB$2337,2,0),"")</f>
        <v>Mircze (pow. hrubieszowski, woj. lubelskie)</v>
      </c>
      <c r="CE1165" s="98">
        <v>0</v>
      </c>
      <c r="CF1165" s="98">
        <f>IF(ISNUMBER(SEARCH('ankieta ESG'!$G$189,CG1165)),MAX($CF$3:CF1164)+1,0)</f>
        <v>1162</v>
      </c>
      <c r="CG1165" s="134" t="s">
        <v>5165</v>
      </c>
      <c r="CH1165" s="98">
        <v>0</v>
      </c>
      <c r="CI1165" s="99" t="str">
        <f>IFERROR(VLOOKUP(ROWS($CG$4:CG1165),$CF$4:$CG$2337,2,0),"")</f>
        <v>Mircze (pow. hrubieszowski, woj. lubelskie)</v>
      </c>
      <c r="CJ1165" s="98">
        <v>0</v>
      </c>
    </row>
    <row r="1166" spans="2:88">
      <c r="B1166" s="98">
        <f>IF(ISNUMBER(SEARCH('ankieta ESG'!$E$11,C1166)),MAX(B$3:$B1165)+1,0)</f>
        <v>1163</v>
      </c>
      <c r="C1166" s="99" t="s">
        <v>1207</v>
      </c>
      <c r="D1166" s="98">
        <v>0</v>
      </c>
      <c r="E1166" s="99" t="str">
        <f>IFERROR(VLOOKUP(ROWS($C$4:C1166),$B$4:$C$1385,2,0),"")</f>
        <v>60.39.Z Pozostała działalność związana z dystrybucją treści (PKD 2025)</v>
      </c>
      <c r="F1166" s="98">
        <v>0</v>
      </c>
      <c r="AM1166" s="98">
        <f>IF(ISNUMBER(SEARCH('ankieta ESG'!$G$180,AN1166)),MAX(AM$3:$AM1165)+1,0)</f>
        <v>1163</v>
      </c>
      <c r="AN1166" s="134" t="s">
        <v>5166</v>
      </c>
      <c r="AO1166" s="98">
        <v>0</v>
      </c>
      <c r="AP1166" s="99" t="str">
        <f>IFERROR(VLOOKUP(ROWS($AN$4:AN1166),$AM$4:$AN$2337,2,0),"")</f>
        <v>Mirosławiec (pow. wałecki, woj. zachodniopomorskie)</v>
      </c>
      <c r="AQ1166" s="98">
        <v>0</v>
      </c>
      <c r="AR1166" s="98">
        <f>IF(ISNUMBER(SEARCH('ankieta ESG'!$G$181,AS1166)),MAX($AR$3:AR1165)+1,0)</f>
        <v>1163</v>
      </c>
      <c r="AS1166" s="134" t="s">
        <v>5166</v>
      </c>
      <c r="AT1166" s="98">
        <v>0</v>
      </c>
      <c r="AU1166" s="99" t="str">
        <f>IFERROR(VLOOKUP(ROWS($AS$4:AS1166),$AR$4:$AS$2337,2,0),"")</f>
        <v>Mirosławiec (pow. wałecki, woj. zachodniopomorskie)</v>
      </c>
      <c r="AV1166" s="98">
        <v>0</v>
      </c>
      <c r="AW1166" s="98">
        <f>IF(ISNUMBER(SEARCH('ankieta ESG'!$G$182,AX1166)),MAX($AW$3:AW1165)+1,0)</f>
        <v>1163</v>
      </c>
      <c r="AX1166" s="134" t="s">
        <v>5166</v>
      </c>
      <c r="AY1166" s="98">
        <v>0</v>
      </c>
      <c r="AZ1166" s="99" t="str">
        <f>IFERROR(VLOOKUP(ROWS($AX$4:AX1166),$AW$4:$AX$2337,2,0),"")</f>
        <v>Mirosławiec (pow. wałecki, woj. zachodniopomorskie)</v>
      </c>
      <c r="BA1166" s="98">
        <v>0</v>
      </c>
      <c r="BB1166" s="98">
        <f>IF(ISNUMBER(SEARCH('ankieta ESG'!$G$183,BC1166)),MAX($BB$3:BB1165)+1,0)</f>
        <v>1163</v>
      </c>
      <c r="BC1166" s="134" t="s">
        <v>5166</v>
      </c>
      <c r="BD1166" s="98">
        <v>0</v>
      </c>
      <c r="BE1166" s="99" t="str">
        <f>IFERROR(VLOOKUP(ROWS($BC$4:BC1166),$BB$4:$BC$2337,2,0),"")</f>
        <v>Mirosławiec (pow. wałecki, woj. zachodniopomorskie)</v>
      </c>
      <c r="BF1166" s="98">
        <v>0</v>
      </c>
      <c r="BG1166" s="98">
        <f>IF(ISNUMBER(SEARCH('ankieta ESG'!$G$184,BH1166)),MAX($BG$3:BG1165)+1,0)</f>
        <v>1163</v>
      </c>
      <c r="BH1166" s="134" t="s">
        <v>5166</v>
      </c>
      <c r="BI1166" s="98">
        <v>0</v>
      </c>
      <c r="BJ1166" s="99" t="str">
        <f>IFERROR(VLOOKUP(ROWS($BH$4:BH1166),$BG$4:$BH$2337,2,0),"")</f>
        <v>Mirosławiec (pow. wałecki, woj. zachodniopomorskie)</v>
      </c>
      <c r="BK1166" s="98">
        <v>0</v>
      </c>
      <c r="BL1166" s="98">
        <f>IF(ISNUMBER(SEARCH('ankieta ESG'!$G$185,BM1166)),MAX($BL$3:BL1165)+1,0)</f>
        <v>1163</v>
      </c>
      <c r="BM1166" s="134" t="s">
        <v>5166</v>
      </c>
      <c r="BN1166" s="98">
        <v>0</v>
      </c>
      <c r="BO1166" s="99" t="str">
        <f>IFERROR(VLOOKUP(ROWS($BM$4:BM1166),$BL$4:$BM$2337,2,0),"")</f>
        <v>Mirosławiec (pow. wałecki, woj. zachodniopomorskie)</v>
      </c>
      <c r="BP1166" s="98">
        <v>0</v>
      </c>
      <c r="BQ1166" s="98">
        <f>IF(ISNUMBER(SEARCH('ankieta ESG'!$G$186,BR1166)),MAX($BQ$3:BQ1165)+1,0)</f>
        <v>1163</v>
      </c>
      <c r="BR1166" s="134" t="s">
        <v>5166</v>
      </c>
      <c r="BS1166" s="98">
        <v>0</v>
      </c>
      <c r="BT1166" s="99" t="str">
        <f>IFERROR(VLOOKUP(ROWS($BR$4:BR1166),$BQ$4:$BR$2337,2,0),"")</f>
        <v>Mirosławiec (pow. wałecki, woj. zachodniopomorskie)</v>
      </c>
      <c r="BU1166" s="98">
        <v>0</v>
      </c>
      <c r="BV1166" s="98">
        <f>IF(ISNUMBER(SEARCH('ankieta ESG'!$G$187,BW1166)),MAX($BV$3:BV1165)+1,0)</f>
        <v>1163</v>
      </c>
      <c r="BW1166" s="134" t="s">
        <v>5166</v>
      </c>
      <c r="BX1166" s="98">
        <v>0</v>
      </c>
      <c r="BY1166" s="99" t="str">
        <f>IFERROR(VLOOKUP(ROWS($BW$4:BW1166),$BV$4:$BW$2337,2,0),"")</f>
        <v>Mirosławiec (pow. wałecki, woj. zachodniopomorskie)</v>
      </c>
      <c r="BZ1166" s="98">
        <v>0</v>
      </c>
      <c r="CA1166" s="98">
        <f>IF(ISNUMBER(SEARCH('ankieta ESG'!$G$188,CB1166)),MAX($CA$3:CA1165)+1,0)</f>
        <v>1163</v>
      </c>
      <c r="CB1166" s="134" t="s">
        <v>5166</v>
      </c>
      <c r="CC1166" s="98">
        <v>0</v>
      </c>
      <c r="CD1166" s="99" t="str">
        <f>IFERROR(VLOOKUP(ROWS($CB$4:CB1166),$CA$4:$CB$2337,2,0),"")</f>
        <v>Mirosławiec (pow. wałecki, woj. zachodniopomorskie)</v>
      </c>
      <c r="CE1166" s="98">
        <v>0</v>
      </c>
      <c r="CF1166" s="98">
        <f>IF(ISNUMBER(SEARCH('ankieta ESG'!$G$189,CG1166)),MAX($CF$3:CF1165)+1,0)</f>
        <v>1163</v>
      </c>
      <c r="CG1166" s="134" t="s">
        <v>5166</v>
      </c>
      <c r="CH1166" s="98">
        <v>0</v>
      </c>
      <c r="CI1166" s="99" t="str">
        <f>IFERROR(VLOOKUP(ROWS($CG$4:CG1166),$CF$4:$CG$2337,2,0),"")</f>
        <v>Mirosławiec (pow. wałecki, woj. zachodniopomorskie)</v>
      </c>
      <c r="CJ1166" s="98">
        <v>0</v>
      </c>
    </row>
    <row r="1167" spans="2:88">
      <c r="B1167" s="98">
        <f>IF(ISNUMBER(SEARCH('ankieta ESG'!$E$11,C1167)),MAX(B$3:$B1166)+1,0)</f>
        <v>1164</v>
      </c>
      <c r="C1167" s="99" t="s">
        <v>1208</v>
      </c>
      <c r="D1167" s="98">
        <v>0</v>
      </c>
      <c r="E1167" s="99" t="str">
        <f>IFERROR(VLOOKUP(ROWS($C$4:C1167),$B$4:$C$1385,2,0),"")</f>
        <v>61.10.A Działalność w zakresie wymiany ruchu internetowego (PKD 2025)</v>
      </c>
      <c r="F1167" s="98">
        <v>0</v>
      </c>
      <c r="AM1167" s="98">
        <f>IF(ISNUMBER(SEARCH('ankieta ESG'!$G$180,AN1167)),MAX(AM$3:$AM1166)+1,0)</f>
        <v>1164</v>
      </c>
      <c r="AN1167" s="134" t="s">
        <v>5167</v>
      </c>
      <c r="AO1167" s="98">
        <v>0</v>
      </c>
      <c r="AP1167" s="99" t="str">
        <f>IFERROR(VLOOKUP(ROWS($AN$4:AN1167),$AM$4:$AN$2337,2,0),"")</f>
        <v>Mirów (pow. szydłowiecki, woj. mazowieckie)</v>
      </c>
      <c r="AQ1167" s="98">
        <v>0</v>
      </c>
      <c r="AR1167" s="98">
        <f>IF(ISNUMBER(SEARCH('ankieta ESG'!$G$181,AS1167)),MAX($AR$3:AR1166)+1,0)</f>
        <v>1164</v>
      </c>
      <c r="AS1167" s="134" t="s">
        <v>5167</v>
      </c>
      <c r="AT1167" s="98">
        <v>0</v>
      </c>
      <c r="AU1167" s="99" t="str">
        <f>IFERROR(VLOOKUP(ROWS($AS$4:AS1167),$AR$4:$AS$2337,2,0),"")</f>
        <v>Mirów (pow. szydłowiecki, woj. mazowieckie)</v>
      </c>
      <c r="AV1167" s="98">
        <v>0</v>
      </c>
      <c r="AW1167" s="98">
        <f>IF(ISNUMBER(SEARCH('ankieta ESG'!$G$182,AX1167)),MAX($AW$3:AW1166)+1,0)</f>
        <v>1164</v>
      </c>
      <c r="AX1167" s="134" t="s">
        <v>5167</v>
      </c>
      <c r="AY1167" s="98">
        <v>0</v>
      </c>
      <c r="AZ1167" s="99" t="str">
        <f>IFERROR(VLOOKUP(ROWS($AX$4:AX1167),$AW$4:$AX$2337,2,0),"")</f>
        <v>Mirów (pow. szydłowiecki, woj. mazowieckie)</v>
      </c>
      <c r="BA1167" s="98">
        <v>0</v>
      </c>
      <c r="BB1167" s="98">
        <f>IF(ISNUMBER(SEARCH('ankieta ESG'!$G$183,BC1167)),MAX($BB$3:BB1166)+1,0)</f>
        <v>1164</v>
      </c>
      <c r="BC1167" s="134" t="s">
        <v>5167</v>
      </c>
      <c r="BD1167" s="98">
        <v>0</v>
      </c>
      <c r="BE1167" s="99" t="str">
        <f>IFERROR(VLOOKUP(ROWS($BC$4:BC1167),$BB$4:$BC$2337,2,0),"")</f>
        <v>Mirów (pow. szydłowiecki, woj. mazowieckie)</v>
      </c>
      <c r="BF1167" s="98">
        <v>0</v>
      </c>
      <c r="BG1167" s="98">
        <f>IF(ISNUMBER(SEARCH('ankieta ESG'!$G$184,BH1167)),MAX($BG$3:BG1166)+1,0)</f>
        <v>1164</v>
      </c>
      <c r="BH1167" s="134" t="s">
        <v>5167</v>
      </c>
      <c r="BI1167" s="98">
        <v>0</v>
      </c>
      <c r="BJ1167" s="99" t="str">
        <f>IFERROR(VLOOKUP(ROWS($BH$4:BH1167),$BG$4:$BH$2337,2,0),"")</f>
        <v>Mirów (pow. szydłowiecki, woj. mazowieckie)</v>
      </c>
      <c r="BK1167" s="98">
        <v>0</v>
      </c>
      <c r="BL1167" s="98">
        <f>IF(ISNUMBER(SEARCH('ankieta ESG'!$G$185,BM1167)),MAX($BL$3:BL1166)+1,0)</f>
        <v>1164</v>
      </c>
      <c r="BM1167" s="134" t="s">
        <v>5167</v>
      </c>
      <c r="BN1167" s="98">
        <v>0</v>
      </c>
      <c r="BO1167" s="99" t="str">
        <f>IFERROR(VLOOKUP(ROWS($BM$4:BM1167),$BL$4:$BM$2337,2,0),"")</f>
        <v>Mirów (pow. szydłowiecki, woj. mazowieckie)</v>
      </c>
      <c r="BP1167" s="98">
        <v>0</v>
      </c>
      <c r="BQ1167" s="98">
        <f>IF(ISNUMBER(SEARCH('ankieta ESG'!$G$186,BR1167)),MAX($BQ$3:BQ1166)+1,0)</f>
        <v>1164</v>
      </c>
      <c r="BR1167" s="134" t="s">
        <v>5167</v>
      </c>
      <c r="BS1167" s="98">
        <v>0</v>
      </c>
      <c r="BT1167" s="99" t="str">
        <f>IFERROR(VLOOKUP(ROWS($BR$4:BR1167),$BQ$4:$BR$2337,2,0),"")</f>
        <v>Mirów (pow. szydłowiecki, woj. mazowieckie)</v>
      </c>
      <c r="BU1167" s="98">
        <v>0</v>
      </c>
      <c r="BV1167" s="98">
        <f>IF(ISNUMBER(SEARCH('ankieta ESG'!$G$187,BW1167)),MAX($BV$3:BV1166)+1,0)</f>
        <v>1164</v>
      </c>
      <c r="BW1167" s="134" t="s">
        <v>5167</v>
      </c>
      <c r="BX1167" s="98">
        <v>0</v>
      </c>
      <c r="BY1167" s="99" t="str">
        <f>IFERROR(VLOOKUP(ROWS($BW$4:BW1167),$BV$4:$BW$2337,2,0),"")</f>
        <v>Mirów (pow. szydłowiecki, woj. mazowieckie)</v>
      </c>
      <c r="BZ1167" s="98">
        <v>0</v>
      </c>
      <c r="CA1167" s="98">
        <f>IF(ISNUMBER(SEARCH('ankieta ESG'!$G$188,CB1167)),MAX($CA$3:CA1166)+1,0)</f>
        <v>1164</v>
      </c>
      <c r="CB1167" s="134" t="s">
        <v>5167</v>
      </c>
      <c r="CC1167" s="98">
        <v>0</v>
      </c>
      <c r="CD1167" s="99" t="str">
        <f>IFERROR(VLOOKUP(ROWS($CB$4:CB1167),$CA$4:$CB$2337,2,0),"")</f>
        <v>Mirów (pow. szydłowiecki, woj. mazowieckie)</v>
      </c>
      <c r="CE1167" s="98">
        <v>0</v>
      </c>
      <c r="CF1167" s="98">
        <f>IF(ISNUMBER(SEARCH('ankieta ESG'!$G$189,CG1167)),MAX($CF$3:CF1166)+1,0)</f>
        <v>1164</v>
      </c>
      <c r="CG1167" s="134" t="s">
        <v>5167</v>
      </c>
      <c r="CH1167" s="98">
        <v>0</v>
      </c>
      <c r="CI1167" s="99" t="str">
        <f>IFERROR(VLOOKUP(ROWS($CG$4:CG1167),$CF$4:$CG$2337,2,0),"")</f>
        <v>Mirów (pow. szydłowiecki, woj. mazowieckie)</v>
      </c>
      <c r="CJ1167" s="98">
        <v>0</v>
      </c>
    </row>
    <row r="1168" spans="2:88">
      <c r="B1168" s="98">
        <f>IF(ISNUMBER(SEARCH('ankieta ESG'!$E$11,C1168)),MAX(B$3:$B1167)+1,0)</f>
        <v>1165</v>
      </c>
      <c r="C1168" s="99" t="s">
        <v>1209</v>
      </c>
      <c r="D1168" s="98">
        <v>0</v>
      </c>
      <c r="E1168" s="99" t="str">
        <f>IFERROR(VLOOKUP(ROWS($C$4:C1168),$B$4:$C$1385,2,0),"")</f>
        <v>61.10.B Pozostała działalność w zakresie telekomunikacji przewodowej, bezprzewodowej i satelitarnej (PKD 2025)</v>
      </c>
      <c r="F1168" s="98">
        <v>0</v>
      </c>
      <c r="AM1168" s="98">
        <f>IF(ISNUMBER(SEARCH('ankieta ESG'!$G$180,AN1168)),MAX(AM$3:$AM1167)+1,0)</f>
        <v>1165</v>
      </c>
      <c r="AN1168" s="134" t="s">
        <v>5168</v>
      </c>
      <c r="AO1168" s="98">
        <v>0</v>
      </c>
      <c r="AP1168" s="99" t="str">
        <f>IFERROR(VLOOKUP(ROWS($AN$4:AN1168),$AM$4:$AN$2337,2,0),"")</f>
        <v>Mirsk (pow. lwówecki, woj. dolnośląskie)</v>
      </c>
      <c r="AQ1168" s="98">
        <v>0</v>
      </c>
      <c r="AR1168" s="98">
        <f>IF(ISNUMBER(SEARCH('ankieta ESG'!$G$181,AS1168)),MAX($AR$3:AR1167)+1,0)</f>
        <v>1165</v>
      </c>
      <c r="AS1168" s="134" t="s">
        <v>5168</v>
      </c>
      <c r="AT1168" s="98">
        <v>0</v>
      </c>
      <c r="AU1168" s="99" t="str">
        <f>IFERROR(VLOOKUP(ROWS($AS$4:AS1168),$AR$4:$AS$2337,2,0),"")</f>
        <v>Mirsk (pow. lwówecki, woj. dolnośląskie)</v>
      </c>
      <c r="AV1168" s="98">
        <v>0</v>
      </c>
      <c r="AW1168" s="98">
        <f>IF(ISNUMBER(SEARCH('ankieta ESG'!$G$182,AX1168)),MAX($AW$3:AW1167)+1,0)</f>
        <v>1165</v>
      </c>
      <c r="AX1168" s="134" t="s">
        <v>5168</v>
      </c>
      <c r="AY1168" s="98">
        <v>0</v>
      </c>
      <c r="AZ1168" s="99" t="str">
        <f>IFERROR(VLOOKUP(ROWS($AX$4:AX1168),$AW$4:$AX$2337,2,0),"")</f>
        <v>Mirsk (pow. lwówecki, woj. dolnośląskie)</v>
      </c>
      <c r="BA1168" s="98">
        <v>0</v>
      </c>
      <c r="BB1168" s="98">
        <f>IF(ISNUMBER(SEARCH('ankieta ESG'!$G$183,BC1168)),MAX($BB$3:BB1167)+1,0)</f>
        <v>1165</v>
      </c>
      <c r="BC1168" s="134" t="s">
        <v>5168</v>
      </c>
      <c r="BD1168" s="98">
        <v>0</v>
      </c>
      <c r="BE1168" s="99" t="str">
        <f>IFERROR(VLOOKUP(ROWS($BC$4:BC1168),$BB$4:$BC$2337,2,0),"")</f>
        <v>Mirsk (pow. lwówecki, woj. dolnośląskie)</v>
      </c>
      <c r="BF1168" s="98">
        <v>0</v>
      </c>
      <c r="BG1168" s="98">
        <f>IF(ISNUMBER(SEARCH('ankieta ESG'!$G$184,BH1168)),MAX($BG$3:BG1167)+1,0)</f>
        <v>1165</v>
      </c>
      <c r="BH1168" s="134" t="s">
        <v>5168</v>
      </c>
      <c r="BI1168" s="98">
        <v>0</v>
      </c>
      <c r="BJ1168" s="99" t="str">
        <f>IFERROR(VLOOKUP(ROWS($BH$4:BH1168),$BG$4:$BH$2337,2,0),"")</f>
        <v>Mirsk (pow. lwówecki, woj. dolnośląskie)</v>
      </c>
      <c r="BK1168" s="98">
        <v>0</v>
      </c>
      <c r="BL1168" s="98">
        <f>IF(ISNUMBER(SEARCH('ankieta ESG'!$G$185,BM1168)),MAX($BL$3:BL1167)+1,0)</f>
        <v>1165</v>
      </c>
      <c r="BM1168" s="134" t="s">
        <v>5168</v>
      </c>
      <c r="BN1168" s="98">
        <v>0</v>
      </c>
      <c r="BO1168" s="99" t="str">
        <f>IFERROR(VLOOKUP(ROWS($BM$4:BM1168),$BL$4:$BM$2337,2,0),"")</f>
        <v>Mirsk (pow. lwówecki, woj. dolnośląskie)</v>
      </c>
      <c r="BP1168" s="98">
        <v>0</v>
      </c>
      <c r="BQ1168" s="98">
        <f>IF(ISNUMBER(SEARCH('ankieta ESG'!$G$186,BR1168)),MAX($BQ$3:BQ1167)+1,0)</f>
        <v>1165</v>
      </c>
      <c r="BR1168" s="134" t="s">
        <v>5168</v>
      </c>
      <c r="BS1168" s="98">
        <v>0</v>
      </c>
      <c r="BT1168" s="99" t="str">
        <f>IFERROR(VLOOKUP(ROWS($BR$4:BR1168),$BQ$4:$BR$2337,2,0),"")</f>
        <v>Mirsk (pow. lwówecki, woj. dolnośląskie)</v>
      </c>
      <c r="BU1168" s="98">
        <v>0</v>
      </c>
      <c r="BV1168" s="98">
        <f>IF(ISNUMBER(SEARCH('ankieta ESG'!$G$187,BW1168)),MAX($BV$3:BV1167)+1,0)</f>
        <v>1165</v>
      </c>
      <c r="BW1168" s="134" t="s">
        <v>5168</v>
      </c>
      <c r="BX1168" s="98">
        <v>0</v>
      </c>
      <c r="BY1168" s="99" t="str">
        <f>IFERROR(VLOOKUP(ROWS($BW$4:BW1168),$BV$4:$BW$2337,2,0),"")</f>
        <v>Mirsk (pow. lwówecki, woj. dolnośląskie)</v>
      </c>
      <c r="BZ1168" s="98">
        <v>0</v>
      </c>
      <c r="CA1168" s="98">
        <f>IF(ISNUMBER(SEARCH('ankieta ESG'!$G$188,CB1168)),MAX($CA$3:CA1167)+1,0)</f>
        <v>1165</v>
      </c>
      <c r="CB1168" s="134" t="s">
        <v>5168</v>
      </c>
      <c r="CC1168" s="98">
        <v>0</v>
      </c>
      <c r="CD1168" s="99" t="str">
        <f>IFERROR(VLOOKUP(ROWS($CB$4:CB1168),$CA$4:$CB$2337,2,0),"")</f>
        <v>Mirsk (pow. lwówecki, woj. dolnośląskie)</v>
      </c>
      <c r="CE1168" s="98">
        <v>0</v>
      </c>
      <c r="CF1168" s="98">
        <f>IF(ISNUMBER(SEARCH('ankieta ESG'!$G$189,CG1168)),MAX($CF$3:CF1167)+1,0)</f>
        <v>1165</v>
      </c>
      <c r="CG1168" s="134" t="s">
        <v>5168</v>
      </c>
      <c r="CH1168" s="98">
        <v>0</v>
      </c>
      <c r="CI1168" s="99" t="str">
        <f>IFERROR(VLOOKUP(ROWS($CG$4:CG1168),$CF$4:$CG$2337,2,0),"")</f>
        <v>Mirsk (pow. lwówecki, woj. dolnośląskie)</v>
      </c>
      <c r="CJ1168" s="98">
        <v>0</v>
      </c>
    </row>
    <row r="1169" spans="2:88">
      <c r="B1169" s="98">
        <f>IF(ISNUMBER(SEARCH('ankieta ESG'!$E$11,C1169)),MAX(B$3:$B1168)+1,0)</f>
        <v>1166</v>
      </c>
      <c r="C1169" s="99" t="s">
        <v>1210</v>
      </c>
      <c r="D1169" s="98">
        <v>0</v>
      </c>
      <c r="E1169" s="99" t="str">
        <f>IFERROR(VLOOKUP(ROWS($C$4:C1169),$B$4:$C$1385,2,0),"")</f>
        <v>61.20.Z Działalność w zakresie odsprzedaży usług telekomunikacyjnych oraz pośrednictwo w telekomunikacji (PKD 2025)</v>
      </c>
      <c r="F1169" s="98">
        <v>0</v>
      </c>
      <c r="AM1169" s="98">
        <f>IF(ISNUMBER(SEARCH('ankieta ESG'!$G$180,AN1169)),MAX(AM$3:$AM1168)+1,0)</f>
        <v>1166</v>
      </c>
      <c r="AN1169" s="134" t="s">
        <v>5169</v>
      </c>
      <c r="AO1169" s="98">
        <v>0</v>
      </c>
      <c r="AP1169" s="99" t="str">
        <f>IFERROR(VLOOKUP(ROWS($AN$4:AN1169),$AM$4:$AN$2337,2,0),"")</f>
        <v>Mirzec (pow. starachowicki, woj. świętokrzyskie)</v>
      </c>
      <c r="AQ1169" s="98">
        <v>0</v>
      </c>
      <c r="AR1169" s="98">
        <f>IF(ISNUMBER(SEARCH('ankieta ESG'!$G$181,AS1169)),MAX($AR$3:AR1168)+1,0)</f>
        <v>1166</v>
      </c>
      <c r="AS1169" s="134" t="s">
        <v>5169</v>
      </c>
      <c r="AT1169" s="98">
        <v>0</v>
      </c>
      <c r="AU1169" s="99" t="str">
        <f>IFERROR(VLOOKUP(ROWS($AS$4:AS1169),$AR$4:$AS$2337,2,0),"")</f>
        <v>Mirzec (pow. starachowicki, woj. świętokrzyskie)</v>
      </c>
      <c r="AV1169" s="98">
        <v>0</v>
      </c>
      <c r="AW1169" s="98">
        <f>IF(ISNUMBER(SEARCH('ankieta ESG'!$G$182,AX1169)),MAX($AW$3:AW1168)+1,0)</f>
        <v>1166</v>
      </c>
      <c r="AX1169" s="134" t="s">
        <v>5169</v>
      </c>
      <c r="AY1169" s="98">
        <v>0</v>
      </c>
      <c r="AZ1169" s="99" t="str">
        <f>IFERROR(VLOOKUP(ROWS($AX$4:AX1169),$AW$4:$AX$2337,2,0),"")</f>
        <v>Mirzec (pow. starachowicki, woj. świętokrzyskie)</v>
      </c>
      <c r="BA1169" s="98">
        <v>0</v>
      </c>
      <c r="BB1169" s="98">
        <f>IF(ISNUMBER(SEARCH('ankieta ESG'!$G$183,BC1169)),MAX($BB$3:BB1168)+1,0)</f>
        <v>1166</v>
      </c>
      <c r="BC1169" s="134" t="s">
        <v>5169</v>
      </c>
      <c r="BD1169" s="98">
        <v>0</v>
      </c>
      <c r="BE1169" s="99" t="str">
        <f>IFERROR(VLOOKUP(ROWS($BC$4:BC1169),$BB$4:$BC$2337,2,0),"")</f>
        <v>Mirzec (pow. starachowicki, woj. świętokrzyskie)</v>
      </c>
      <c r="BF1169" s="98">
        <v>0</v>
      </c>
      <c r="BG1169" s="98">
        <f>IF(ISNUMBER(SEARCH('ankieta ESG'!$G$184,BH1169)),MAX($BG$3:BG1168)+1,0)</f>
        <v>1166</v>
      </c>
      <c r="BH1169" s="134" t="s">
        <v>5169</v>
      </c>
      <c r="BI1169" s="98">
        <v>0</v>
      </c>
      <c r="BJ1169" s="99" t="str">
        <f>IFERROR(VLOOKUP(ROWS($BH$4:BH1169),$BG$4:$BH$2337,2,0),"")</f>
        <v>Mirzec (pow. starachowicki, woj. świętokrzyskie)</v>
      </c>
      <c r="BK1169" s="98">
        <v>0</v>
      </c>
      <c r="BL1169" s="98">
        <f>IF(ISNUMBER(SEARCH('ankieta ESG'!$G$185,BM1169)),MAX($BL$3:BL1168)+1,0)</f>
        <v>1166</v>
      </c>
      <c r="BM1169" s="134" t="s">
        <v>5169</v>
      </c>
      <c r="BN1169" s="98">
        <v>0</v>
      </c>
      <c r="BO1169" s="99" t="str">
        <f>IFERROR(VLOOKUP(ROWS($BM$4:BM1169),$BL$4:$BM$2337,2,0),"")</f>
        <v>Mirzec (pow. starachowicki, woj. świętokrzyskie)</v>
      </c>
      <c r="BP1169" s="98">
        <v>0</v>
      </c>
      <c r="BQ1169" s="98">
        <f>IF(ISNUMBER(SEARCH('ankieta ESG'!$G$186,BR1169)),MAX($BQ$3:BQ1168)+1,0)</f>
        <v>1166</v>
      </c>
      <c r="BR1169" s="134" t="s">
        <v>5169</v>
      </c>
      <c r="BS1169" s="98">
        <v>0</v>
      </c>
      <c r="BT1169" s="99" t="str">
        <f>IFERROR(VLOOKUP(ROWS($BR$4:BR1169),$BQ$4:$BR$2337,2,0),"")</f>
        <v>Mirzec (pow. starachowicki, woj. świętokrzyskie)</v>
      </c>
      <c r="BU1169" s="98">
        <v>0</v>
      </c>
      <c r="BV1169" s="98">
        <f>IF(ISNUMBER(SEARCH('ankieta ESG'!$G$187,BW1169)),MAX($BV$3:BV1168)+1,0)</f>
        <v>1166</v>
      </c>
      <c r="BW1169" s="134" t="s">
        <v>5169</v>
      </c>
      <c r="BX1169" s="98">
        <v>0</v>
      </c>
      <c r="BY1169" s="99" t="str">
        <f>IFERROR(VLOOKUP(ROWS($BW$4:BW1169),$BV$4:$BW$2337,2,0),"")</f>
        <v>Mirzec (pow. starachowicki, woj. świętokrzyskie)</v>
      </c>
      <c r="BZ1169" s="98">
        <v>0</v>
      </c>
      <c r="CA1169" s="98">
        <f>IF(ISNUMBER(SEARCH('ankieta ESG'!$G$188,CB1169)),MAX($CA$3:CA1168)+1,0)</f>
        <v>1166</v>
      </c>
      <c r="CB1169" s="134" t="s">
        <v>5169</v>
      </c>
      <c r="CC1169" s="98">
        <v>0</v>
      </c>
      <c r="CD1169" s="99" t="str">
        <f>IFERROR(VLOOKUP(ROWS($CB$4:CB1169),$CA$4:$CB$2337,2,0),"")</f>
        <v>Mirzec (pow. starachowicki, woj. świętokrzyskie)</v>
      </c>
      <c r="CE1169" s="98">
        <v>0</v>
      </c>
      <c r="CF1169" s="98">
        <f>IF(ISNUMBER(SEARCH('ankieta ESG'!$G$189,CG1169)),MAX($CF$3:CF1168)+1,0)</f>
        <v>1166</v>
      </c>
      <c r="CG1169" s="134" t="s">
        <v>5169</v>
      </c>
      <c r="CH1169" s="98">
        <v>0</v>
      </c>
      <c r="CI1169" s="99" t="str">
        <f>IFERROR(VLOOKUP(ROWS($CG$4:CG1169),$CF$4:$CG$2337,2,0),"")</f>
        <v>Mirzec (pow. starachowicki, woj. świętokrzyskie)</v>
      </c>
      <c r="CJ1169" s="98">
        <v>0</v>
      </c>
    </row>
    <row r="1170" spans="2:88">
      <c r="B1170" s="98">
        <f>IF(ISNUMBER(SEARCH('ankieta ESG'!$E$11,C1170)),MAX(B$3:$B1169)+1,0)</f>
        <v>1167</v>
      </c>
      <c r="C1170" s="99" t="s">
        <v>1211</v>
      </c>
      <c r="D1170" s="98">
        <v>0</v>
      </c>
      <c r="E1170" s="99" t="str">
        <f>IFERROR(VLOOKUP(ROWS($C$4:C1170),$B$4:$C$1385,2,0),"")</f>
        <v>61.90.A Działalność w obszarze komunikacji internetowej (PKD 2025)</v>
      </c>
      <c r="F1170" s="98">
        <v>0</v>
      </c>
      <c r="AM1170" s="98">
        <f>IF(ISNUMBER(SEARCH('ankieta ESG'!$G$180,AN1170)),MAX(AM$3:$AM1169)+1,0)</f>
        <v>1167</v>
      </c>
      <c r="AN1170" s="134" t="s">
        <v>5170</v>
      </c>
      <c r="AO1170" s="98">
        <v>0</v>
      </c>
      <c r="AP1170" s="99" t="str">
        <f>IFERROR(VLOOKUP(ROWS($AN$4:AN1170),$AM$4:$AN$2337,2,0),"")</f>
        <v>Mława (pow. mławski, woj. mazowieckie)</v>
      </c>
      <c r="AQ1170" s="98">
        <v>0</v>
      </c>
      <c r="AR1170" s="98">
        <f>IF(ISNUMBER(SEARCH('ankieta ESG'!$G$181,AS1170)),MAX($AR$3:AR1169)+1,0)</f>
        <v>1167</v>
      </c>
      <c r="AS1170" s="134" t="s">
        <v>5170</v>
      </c>
      <c r="AT1170" s="98">
        <v>0</v>
      </c>
      <c r="AU1170" s="99" t="str">
        <f>IFERROR(VLOOKUP(ROWS($AS$4:AS1170),$AR$4:$AS$2337,2,0),"")</f>
        <v>Mława (pow. mławski, woj. mazowieckie)</v>
      </c>
      <c r="AV1170" s="98">
        <v>0</v>
      </c>
      <c r="AW1170" s="98">
        <f>IF(ISNUMBER(SEARCH('ankieta ESG'!$G$182,AX1170)),MAX($AW$3:AW1169)+1,0)</f>
        <v>1167</v>
      </c>
      <c r="AX1170" s="134" t="s">
        <v>5170</v>
      </c>
      <c r="AY1170" s="98">
        <v>0</v>
      </c>
      <c r="AZ1170" s="99" t="str">
        <f>IFERROR(VLOOKUP(ROWS($AX$4:AX1170),$AW$4:$AX$2337,2,0),"")</f>
        <v>Mława (pow. mławski, woj. mazowieckie)</v>
      </c>
      <c r="BA1170" s="98">
        <v>0</v>
      </c>
      <c r="BB1170" s="98">
        <f>IF(ISNUMBER(SEARCH('ankieta ESG'!$G$183,BC1170)),MAX($BB$3:BB1169)+1,0)</f>
        <v>1167</v>
      </c>
      <c r="BC1170" s="134" t="s">
        <v>5170</v>
      </c>
      <c r="BD1170" s="98">
        <v>0</v>
      </c>
      <c r="BE1170" s="99" t="str">
        <f>IFERROR(VLOOKUP(ROWS($BC$4:BC1170),$BB$4:$BC$2337,2,0),"")</f>
        <v>Mława (pow. mławski, woj. mazowieckie)</v>
      </c>
      <c r="BF1170" s="98">
        <v>0</v>
      </c>
      <c r="BG1170" s="98">
        <f>IF(ISNUMBER(SEARCH('ankieta ESG'!$G$184,BH1170)),MAX($BG$3:BG1169)+1,0)</f>
        <v>1167</v>
      </c>
      <c r="BH1170" s="134" t="s">
        <v>5170</v>
      </c>
      <c r="BI1170" s="98">
        <v>0</v>
      </c>
      <c r="BJ1170" s="99" t="str">
        <f>IFERROR(VLOOKUP(ROWS($BH$4:BH1170),$BG$4:$BH$2337,2,0),"")</f>
        <v>Mława (pow. mławski, woj. mazowieckie)</v>
      </c>
      <c r="BK1170" s="98">
        <v>0</v>
      </c>
      <c r="BL1170" s="98">
        <f>IF(ISNUMBER(SEARCH('ankieta ESG'!$G$185,BM1170)),MAX($BL$3:BL1169)+1,0)</f>
        <v>1167</v>
      </c>
      <c r="BM1170" s="134" t="s">
        <v>5170</v>
      </c>
      <c r="BN1170" s="98">
        <v>0</v>
      </c>
      <c r="BO1170" s="99" t="str">
        <f>IFERROR(VLOOKUP(ROWS($BM$4:BM1170),$BL$4:$BM$2337,2,0),"")</f>
        <v>Mława (pow. mławski, woj. mazowieckie)</v>
      </c>
      <c r="BP1170" s="98">
        <v>0</v>
      </c>
      <c r="BQ1170" s="98">
        <f>IF(ISNUMBER(SEARCH('ankieta ESG'!$G$186,BR1170)),MAX($BQ$3:BQ1169)+1,0)</f>
        <v>1167</v>
      </c>
      <c r="BR1170" s="134" t="s">
        <v>5170</v>
      </c>
      <c r="BS1170" s="98">
        <v>0</v>
      </c>
      <c r="BT1170" s="99" t="str">
        <f>IFERROR(VLOOKUP(ROWS($BR$4:BR1170),$BQ$4:$BR$2337,2,0),"")</f>
        <v>Mława (pow. mławski, woj. mazowieckie)</v>
      </c>
      <c r="BU1170" s="98">
        <v>0</v>
      </c>
      <c r="BV1170" s="98">
        <f>IF(ISNUMBER(SEARCH('ankieta ESG'!$G$187,BW1170)),MAX($BV$3:BV1169)+1,0)</f>
        <v>1167</v>
      </c>
      <c r="BW1170" s="134" t="s">
        <v>5170</v>
      </c>
      <c r="BX1170" s="98">
        <v>0</v>
      </c>
      <c r="BY1170" s="99" t="str">
        <f>IFERROR(VLOOKUP(ROWS($BW$4:BW1170),$BV$4:$BW$2337,2,0),"")</f>
        <v>Mława (pow. mławski, woj. mazowieckie)</v>
      </c>
      <c r="BZ1170" s="98">
        <v>0</v>
      </c>
      <c r="CA1170" s="98">
        <f>IF(ISNUMBER(SEARCH('ankieta ESG'!$G$188,CB1170)),MAX($CA$3:CA1169)+1,0)</f>
        <v>1167</v>
      </c>
      <c r="CB1170" s="134" t="s">
        <v>5170</v>
      </c>
      <c r="CC1170" s="98">
        <v>0</v>
      </c>
      <c r="CD1170" s="99" t="str">
        <f>IFERROR(VLOOKUP(ROWS($CB$4:CB1170),$CA$4:$CB$2337,2,0),"")</f>
        <v>Mława (pow. mławski, woj. mazowieckie)</v>
      </c>
      <c r="CE1170" s="98">
        <v>0</v>
      </c>
      <c r="CF1170" s="98">
        <f>IF(ISNUMBER(SEARCH('ankieta ESG'!$G$189,CG1170)),MAX($CF$3:CF1169)+1,0)</f>
        <v>1167</v>
      </c>
      <c r="CG1170" s="134" t="s">
        <v>5170</v>
      </c>
      <c r="CH1170" s="98">
        <v>0</v>
      </c>
      <c r="CI1170" s="99" t="str">
        <f>IFERROR(VLOOKUP(ROWS($CG$4:CG1170),$CF$4:$CG$2337,2,0),"")</f>
        <v>Mława (pow. mławski, woj. mazowieckie)</v>
      </c>
      <c r="CJ1170" s="98">
        <v>0</v>
      </c>
    </row>
    <row r="1171" spans="2:88">
      <c r="B1171" s="98">
        <f>IF(ISNUMBER(SEARCH('ankieta ESG'!$E$11,C1171)),MAX(B$3:$B1170)+1,0)</f>
        <v>1168</v>
      </c>
      <c r="C1171" s="99" t="s">
        <v>1212</v>
      </c>
      <c r="D1171" s="98">
        <v>0</v>
      </c>
      <c r="E1171" s="99" t="str">
        <f>IFERROR(VLOOKUP(ROWS($C$4:C1171),$B$4:$C$1385,2,0),"")</f>
        <v>61.90.B Działalność w zakresie pozostałej telekomunikacji, gdzie indziej niesklasyfikowana (PKD 2025)</v>
      </c>
      <c r="F1171" s="98">
        <v>0</v>
      </c>
      <c r="AM1171" s="98">
        <f>IF(ISNUMBER(SEARCH('ankieta ESG'!$G$180,AN1171)),MAX(AM$3:$AM1170)+1,0)</f>
        <v>1168</v>
      </c>
      <c r="AN1171" s="134" t="s">
        <v>5171</v>
      </c>
      <c r="AO1171" s="98">
        <v>0</v>
      </c>
      <c r="AP1171" s="99" t="str">
        <f>IFERROR(VLOOKUP(ROWS($AN$4:AN1171),$AM$4:$AN$2337,2,0),"")</f>
        <v>Młodzieszyn (pow. sochaczewski, woj. mazowieckie)</v>
      </c>
      <c r="AQ1171" s="98">
        <v>0</v>
      </c>
      <c r="AR1171" s="98">
        <f>IF(ISNUMBER(SEARCH('ankieta ESG'!$G$181,AS1171)),MAX($AR$3:AR1170)+1,0)</f>
        <v>1168</v>
      </c>
      <c r="AS1171" s="134" t="s">
        <v>5171</v>
      </c>
      <c r="AT1171" s="98">
        <v>0</v>
      </c>
      <c r="AU1171" s="99" t="str">
        <f>IFERROR(VLOOKUP(ROWS($AS$4:AS1171),$AR$4:$AS$2337,2,0),"")</f>
        <v>Młodzieszyn (pow. sochaczewski, woj. mazowieckie)</v>
      </c>
      <c r="AV1171" s="98">
        <v>0</v>
      </c>
      <c r="AW1171" s="98">
        <f>IF(ISNUMBER(SEARCH('ankieta ESG'!$G$182,AX1171)),MAX($AW$3:AW1170)+1,0)</f>
        <v>1168</v>
      </c>
      <c r="AX1171" s="134" t="s">
        <v>5171</v>
      </c>
      <c r="AY1171" s="98">
        <v>0</v>
      </c>
      <c r="AZ1171" s="99" t="str">
        <f>IFERROR(VLOOKUP(ROWS($AX$4:AX1171),$AW$4:$AX$2337,2,0),"")</f>
        <v>Młodzieszyn (pow. sochaczewski, woj. mazowieckie)</v>
      </c>
      <c r="BA1171" s="98">
        <v>0</v>
      </c>
      <c r="BB1171" s="98">
        <f>IF(ISNUMBER(SEARCH('ankieta ESG'!$G$183,BC1171)),MAX($BB$3:BB1170)+1,0)</f>
        <v>1168</v>
      </c>
      <c r="BC1171" s="134" t="s">
        <v>5171</v>
      </c>
      <c r="BD1171" s="98">
        <v>0</v>
      </c>
      <c r="BE1171" s="99" t="str">
        <f>IFERROR(VLOOKUP(ROWS($BC$4:BC1171),$BB$4:$BC$2337,2,0),"")</f>
        <v>Młodzieszyn (pow. sochaczewski, woj. mazowieckie)</v>
      </c>
      <c r="BF1171" s="98">
        <v>0</v>
      </c>
      <c r="BG1171" s="98">
        <f>IF(ISNUMBER(SEARCH('ankieta ESG'!$G$184,BH1171)),MAX($BG$3:BG1170)+1,0)</f>
        <v>1168</v>
      </c>
      <c r="BH1171" s="134" t="s">
        <v>5171</v>
      </c>
      <c r="BI1171" s="98">
        <v>0</v>
      </c>
      <c r="BJ1171" s="99" t="str">
        <f>IFERROR(VLOOKUP(ROWS($BH$4:BH1171),$BG$4:$BH$2337,2,0),"")</f>
        <v>Młodzieszyn (pow. sochaczewski, woj. mazowieckie)</v>
      </c>
      <c r="BK1171" s="98">
        <v>0</v>
      </c>
      <c r="BL1171" s="98">
        <f>IF(ISNUMBER(SEARCH('ankieta ESG'!$G$185,BM1171)),MAX($BL$3:BL1170)+1,0)</f>
        <v>1168</v>
      </c>
      <c r="BM1171" s="134" t="s">
        <v>5171</v>
      </c>
      <c r="BN1171" s="98">
        <v>0</v>
      </c>
      <c r="BO1171" s="99" t="str">
        <f>IFERROR(VLOOKUP(ROWS($BM$4:BM1171),$BL$4:$BM$2337,2,0),"")</f>
        <v>Młodzieszyn (pow. sochaczewski, woj. mazowieckie)</v>
      </c>
      <c r="BP1171" s="98">
        <v>0</v>
      </c>
      <c r="BQ1171" s="98">
        <f>IF(ISNUMBER(SEARCH('ankieta ESG'!$G$186,BR1171)),MAX($BQ$3:BQ1170)+1,0)</f>
        <v>1168</v>
      </c>
      <c r="BR1171" s="134" t="s">
        <v>5171</v>
      </c>
      <c r="BS1171" s="98">
        <v>0</v>
      </c>
      <c r="BT1171" s="99" t="str">
        <f>IFERROR(VLOOKUP(ROWS($BR$4:BR1171),$BQ$4:$BR$2337,2,0),"")</f>
        <v>Młodzieszyn (pow. sochaczewski, woj. mazowieckie)</v>
      </c>
      <c r="BU1171" s="98">
        <v>0</v>
      </c>
      <c r="BV1171" s="98">
        <f>IF(ISNUMBER(SEARCH('ankieta ESG'!$G$187,BW1171)),MAX($BV$3:BV1170)+1,0)</f>
        <v>1168</v>
      </c>
      <c r="BW1171" s="134" t="s">
        <v>5171</v>
      </c>
      <c r="BX1171" s="98">
        <v>0</v>
      </c>
      <c r="BY1171" s="99" t="str">
        <f>IFERROR(VLOOKUP(ROWS($BW$4:BW1171),$BV$4:$BW$2337,2,0),"")</f>
        <v>Młodzieszyn (pow. sochaczewski, woj. mazowieckie)</v>
      </c>
      <c r="BZ1171" s="98">
        <v>0</v>
      </c>
      <c r="CA1171" s="98">
        <f>IF(ISNUMBER(SEARCH('ankieta ESG'!$G$188,CB1171)),MAX($CA$3:CA1170)+1,0)</f>
        <v>1168</v>
      </c>
      <c r="CB1171" s="134" t="s">
        <v>5171</v>
      </c>
      <c r="CC1171" s="98">
        <v>0</v>
      </c>
      <c r="CD1171" s="99" t="str">
        <f>IFERROR(VLOOKUP(ROWS($CB$4:CB1171),$CA$4:$CB$2337,2,0),"")</f>
        <v>Młodzieszyn (pow. sochaczewski, woj. mazowieckie)</v>
      </c>
      <c r="CE1171" s="98">
        <v>0</v>
      </c>
      <c r="CF1171" s="98">
        <f>IF(ISNUMBER(SEARCH('ankieta ESG'!$G$189,CG1171)),MAX($CF$3:CF1170)+1,0)</f>
        <v>1168</v>
      </c>
      <c r="CG1171" s="134" t="s">
        <v>5171</v>
      </c>
      <c r="CH1171" s="98">
        <v>0</v>
      </c>
      <c r="CI1171" s="99" t="str">
        <f>IFERROR(VLOOKUP(ROWS($CG$4:CG1171),$CF$4:$CG$2337,2,0),"")</f>
        <v>Młodzieszyn (pow. sochaczewski, woj. mazowieckie)</v>
      </c>
      <c r="CJ1171" s="98">
        <v>0</v>
      </c>
    </row>
    <row r="1172" spans="2:88">
      <c r="B1172" s="98">
        <f>IF(ISNUMBER(SEARCH('ankieta ESG'!$E$11,C1172)),MAX(B$3:$B1171)+1,0)</f>
        <v>1169</v>
      </c>
      <c r="C1172" s="99" t="s">
        <v>1213</v>
      </c>
      <c r="D1172" s="98">
        <v>0</v>
      </c>
      <c r="E1172" s="99" t="str">
        <f>IFERROR(VLOOKUP(ROWS($C$4:C1172),$B$4:$C$1385,2,0),"")</f>
        <v>62.10.A Działalność w zakresie programowania gier komputerowych (PKD 2025)</v>
      </c>
      <c r="F1172" s="98">
        <v>0</v>
      </c>
      <c r="AM1172" s="98">
        <f>IF(ISNUMBER(SEARCH('ankieta ESG'!$G$180,AN1172)),MAX(AM$3:$AM1171)+1,0)</f>
        <v>1169</v>
      </c>
      <c r="AN1172" s="134" t="s">
        <v>5172</v>
      </c>
      <c r="AO1172" s="98">
        <v>0</v>
      </c>
      <c r="AP1172" s="99" t="str">
        <f>IFERROR(VLOOKUP(ROWS($AN$4:AN1172),$AM$4:$AN$2337,2,0),"")</f>
        <v>Młynary (pow. elbląski, woj. warmińsko-mazurskie)</v>
      </c>
      <c r="AQ1172" s="98">
        <v>0</v>
      </c>
      <c r="AR1172" s="98">
        <f>IF(ISNUMBER(SEARCH('ankieta ESG'!$G$181,AS1172)),MAX($AR$3:AR1171)+1,0)</f>
        <v>1169</v>
      </c>
      <c r="AS1172" s="134" t="s">
        <v>5172</v>
      </c>
      <c r="AT1172" s="98">
        <v>0</v>
      </c>
      <c r="AU1172" s="99" t="str">
        <f>IFERROR(VLOOKUP(ROWS($AS$4:AS1172),$AR$4:$AS$2337,2,0),"")</f>
        <v>Młynary (pow. elbląski, woj. warmińsko-mazurskie)</v>
      </c>
      <c r="AV1172" s="98">
        <v>0</v>
      </c>
      <c r="AW1172" s="98">
        <f>IF(ISNUMBER(SEARCH('ankieta ESG'!$G$182,AX1172)),MAX($AW$3:AW1171)+1,0)</f>
        <v>1169</v>
      </c>
      <c r="AX1172" s="134" t="s">
        <v>5172</v>
      </c>
      <c r="AY1172" s="98">
        <v>0</v>
      </c>
      <c r="AZ1172" s="99" t="str">
        <f>IFERROR(VLOOKUP(ROWS($AX$4:AX1172),$AW$4:$AX$2337,2,0),"")</f>
        <v>Młynary (pow. elbląski, woj. warmińsko-mazurskie)</v>
      </c>
      <c r="BA1172" s="98">
        <v>0</v>
      </c>
      <c r="BB1172" s="98">
        <f>IF(ISNUMBER(SEARCH('ankieta ESG'!$G$183,BC1172)),MAX($BB$3:BB1171)+1,0)</f>
        <v>1169</v>
      </c>
      <c r="BC1172" s="134" t="s">
        <v>5172</v>
      </c>
      <c r="BD1172" s="98">
        <v>0</v>
      </c>
      <c r="BE1172" s="99" t="str">
        <f>IFERROR(VLOOKUP(ROWS($BC$4:BC1172),$BB$4:$BC$2337,2,0),"")</f>
        <v>Młynary (pow. elbląski, woj. warmińsko-mazurskie)</v>
      </c>
      <c r="BF1172" s="98">
        <v>0</v>
      </c>
      <c r="BG1172" s="98">
        <f>IF(ISNUMBER(SEARCH('ankieta ESG'!$G$184,BH1172)),MAX($BG$3:BG1171)+1,0)</f>
        <v>1169</v>
      </c>
      <c r="BH1172" s="134" t="s">
        <v>5172</v>
      </c>
      <c r="BI1172" s="98">
        <v>0</v>
      </c>
      <c r="BJ1172" s="99" t="str">
        <f>IFERROR(VLOOKUP(ROWS($BH$4:BH1172),$BG$4:$BH$2337,2,0),"")</f>
        <v>Młynary (pow. elbląski, woj. warmińsko-mazurskie)</v>
      </c>
      <c r="BK1172" s="98">
        <v>0</v>
      </c>
      <c r="BL1172" s="98">
        <f>IF(ISNUMBER(SEARCH('ankieta ESG'!$G$185,BM1172)),MAX($BL$3:BL1171)+1,0)</f>
        <v>1169</v>
      </c>
      <c r="BM1172" s="134" t="s">
        <v>5172</v>
      </c>
      <c r="BN1172" s="98">
        <v>0</v>
      </c>
      <c r="BO1172" s="99" t="str">
        <f>IFERROR(VLOOKUP(ROWS($BM$4:BM1172),$BL$4:$BM$2337,2,0),"")</f>
        <v>Młynary (pow. elbląski, woj. warmińsko-mazurskie)</v>
      </c>
      <c r="BP1172" s="98">
        <v>0</v>
      </c>
      <c r="BQ1172" s="98">
        <f>IF(ISNUMBER(SEARCH('ankieta ESG'!$G$186,BR1172)),MAX($BQ$3:BQ1171)+1,0)</f>
        <v>1169</v>
      </c>
      <c r="BR1172" s="134" t="s">
        <v>5172</v>
      </c>
      <c r="BS1172" s="98">
        <v>0</v>
      </c>
      <c r="BT1172" s="99" t="str">
        <f>IFERROR(VLOOKUP(ROWS($BR$4:BR1172),$BQ$4:$BR$2337,2,0),"")</f>
        <v>Młynary (pow. elbląski, woj. warmińsko-mazurskie)</v>
      </c>
      <c r="BU1172" s="98">
        <v>0</v>
      </c>
      <c r="BV1172" s="98">
        <f>IF(ISNUMBER(SEARCH('ankieta ESG'!$G$187,BW1172)),MAX($BV$3:BV1171)+1,0)</f>
        <v>1169</v>
      </c>
      <c r="BW1172" s="134" t="s">
        <v>5172</v>
      </c>
      <c r="BX1172" s="98">
        <v>0</v>
      </c>
      <c r="BY1172" s="99" t="str">
        <f>IFERROR(VLOOKUP(ROWS($BW$4:BW1172),$BV$4:$BW$2337,2,0),"")</f>
        <v>Młynary (pow. elbląski, woj. warmińsko-mazurskie)</v>
      </c>
      <c r="BZ1172" s="98">
        <v>0</v>
      </c>
      <c r="CA1172" s="98">
        <f>IF(ISNUMBER(SEARCH('ankieta ESG'!$G$188,CB1172)),MAX($CA$3:CA1171)+1,0)</f>
        <v>1169</v>
      </c>
      <c r="CB1172" s="134" t="s">
        <v>5172</v>
      </c>
      <c r="CC1172" s="98">
        <v>0</v>
      </c>
      <c r="CD1172" s="99" t="str">
        <f>IFERROR(VLOOKUP(ROWS($CB$4:CB1172),$CA$4:$CB$2337,2,0),"")</f>
        <v>Młynary (pow. elbląski, woj. warmińsko-mazurskie)</v>
      </c>
      <c r="CE1172" s="98">
        <v>0</v>
      </c>
      <c r="CF1172" s="98">
        <f>IF(ISNUMBER(SEARCH('ankieta ESG'!$G$189,CG1172)),MAX($CF$3:CF1171)+1,0)</f>
        <v>1169</v>
      </c>
      <c r="CG1172" s="134" t="s">
        <v>5172</v>
      </c>
      <c r="CH1172" s="98">
        <v>0</v>
      </c>
      <c r="CI1172" s="99" t="str">
        <f>IFERROR(VLOOKUP(ROWS($CG$4:CG1172),$CF$4:$CG$2337,2,0),"")</f>
        <v>Młynary (pow. elbląski, woj. warmińsko-mazurskie)</v>
      </c>
      <c r="CJ1172" s="98">
        <v>0</v>
      </c>
    </row>
    <row r="1173" spans="2:88">
      <c r="B1173" s="98">
        <f>IF(ISNUMBER(SEARCH('ankieta ESG'!$E$11,C1173)),MAX(B$3:$B1172)+1,0)</f>
        <v>1170</v>
      </c>
      <c r="C1173" s="99" t="s">
        <v>1214</v>
      </c>
      <c r="D1173" s="98">
        <v>0</v>
      </c>
      <c r="E1173" s="99" t="str">
        <f>IFERROR(VLOOKUP(ROWS($C$4:C1173),$B$4:$C$1385,2,0),"")</f>
        <v>62.10.B Pozostała działalność w zakresie programowania (PKD 2025)</v>
      </c>
      <c r="F1173" s="98">
        <v>0</v>
      </c>
      <c r="AM1173" s="98">
        <f>IF(ISNUMBER(SEARCH('ankieta ESG'!$G$180,AN1173)),MAX(AM$3:$AM1172)+1,0)</f>
        <v>1170</v>
      </c>
      <c r="AN1173" s="134" t="s">
        <v>5173</v>
      </c>
      <c r="AO1173" s="98">
        <v>0</v>
      </c>
      <c r="AP1173" s="99" t="str">
        <f>IFERROR(VLOOKUP(ROWS($AN$4:AN1173),$AM$4:$AN$2337,2,0),"")</f>
        <v>Młynarze (pow. makowski, woj. mazowieckie)</v>
      </c>
      <c r="AQ1173" s="98">
        <v>0</v>
      </c>
      <c r="AR1173" s="98">
        <f>IF(ISNUMBER(SEARCH('ankieta ESG'!$G$181,AS1173)),MAX($AR$3:AR1172)+1,0)</f>
        <v>1170</v>
      </c>
      <c r="AS1173" s="134" t="s">
        <v>5173</v>
      </c>
      <c r="AT1173" s="98">
        <v>0</v>
      </c>
      <c r="AU1173" s="99" t="str">
        <f>IFERROR(VLOOKUP(ROWS($AS$4:AS1173),$AR$4:$AS$2337,2,0),"")</f>
        <v>Młynarze (pow. makowski, woj. mazowieckie)</v>
      </c>
      <c r="AV1173" s="98">
        <v>0</v>
      </c>
      <c r="AW1173" s="98">
        <f>IF(ISNUMBER(SEARCH('ankieta ESG'!$G$182,AX1173)),MAX($AW$3:AW1172)+1,0)</f>
        <v>1170</v>
      </c>
      <c r="AX1173" s="134" t="s">
        <v>5173</v>
      </c>
      <c r="AY1173" s="98">
        <v>0</v>
      </c>
      <c r="AZ1173" s="99" t="str">
        <f>IFERROR(VLOOKUP(ROWS($AX$4:AX1173),$AW$4:$AX$2337,2,0),"")</f>
        <v>Młynarze (pow. makowski, woj. mazowieckie)</v>
      </c>
      <c r="BA1173" s="98">
        <v>0</v>
      </c>
      <c r="BB1173" s="98">
        <f>IF(ISNUMBER(SEARCH('ankieta ESG'!$G$183,BC1173)),MAX($BB$3:BB1172)+1,0)</f>
        <v>1170</v>
      </c>
      <c r="BC1173" s="134" t="s">
        <v>5173</v>
      </c>
      <c r="BD1173" s="98">
        <v>0</v>
      </c>
      <c r="BE1173" s="99" t="str">
        <f>IFERROR(VLOOKUP(ROWS($BC$4:BC1173),$BB$4:$BC$2337,2,0),"")</f>
        <v>Młynarze (pow. makowski, woj. mazowieckie)</v>
      </c>
      <c r="BF1173" s="98">
        <v>0</v>
      </c>
      <c r="BG1173" s="98">
        <f>IF(ISNUMBER(SEARCH('ankieta ESG'!$G$184,BH1173)),MAX($BG$3:BG1172)+1,0)</f>
        <v>1170</v>
      </c>
      <c r="BH1173" s="134" t="s">
        <v>5173</v>
      </c>
      <c r="BI1173" s="98">
        <v>0</v>
      </c>
      <c r="BJ1173" s="99" t="str">
        <f>IFERROR(VLOOKUP(ROWS($BH$4:BH1173),$BG$4:$BH$2337,2,0),"")</f>
        <v>Młynarze (pow. makowski, woj. mazowieckie)</v>
      </c>
      <c r="BK1173" s="98">
        <v>0</v>
      </c>
      <c r="BL1173" s="98">
        <f>IF(ISNUMBER(SEARCH('ankieta ESG'!$G$185,BM1173)),MAX($BL$3:BL1172)+1,0)</f>
        <v>1170</v>
      </c>
      <c r="BM1173" s="134" t="s">
        <v>5173</v>
      </c>
      <c r="BN1173" s="98">
        <v>0</v>
      </c>
      <c r="BO1173" s="99" t="str">
        <f>IFERROR(VLOOKUP(ROWS($BM$4:BM1173),$BL$4:$BM$2337,2,0),"")</f>
        <v>Młynarze (pow. makowski, woj. mazowieckie)</v>
      </c>
      <c r="BP1173" s="98">
        <v>0</v>
      </c>
      <c r="BQ1173" s="98">
        <f>IF(ISNUMBER(SEARCH('ankieta ESG'!$G$186,BR1173)),MAX($BQ$3:BQ1172)+1,0)</f>
        <v>1170</v>
      </c>
      <c r="BR1173" s="134" t="s">
        <v>5173</v>
      </c>
      <c r="BS1173" s="98">
        <v>0</v>
      </c>
      <c r="BT1173" s="99" t="str">
        <f>IFERROR(VLOOKUP(ROWS($BR$4:BR1173),$BQ$4:$BR$2337,2,0),"")</f>
        <v>Młynarze (pow. makowski, woj. mazowieckie)</v>
      </c>
      <c r="BU1173" s="98">
        <v>0</v>
      </c>
      <c r="BV1173" s="98">
        <f>IF(ISNUMBER(SEARCH('ankieta ESG'!$G$187,BW1173)),MAX($BV$3:BV1172)+1,0)</f>
        <v>1170</v>
      </c>
      <c r="BW1173" s="134" t="s">
        <v>5173</v>
      </c>
      <c r="BX1173" s="98">
        <v>0</v>
      </c>
      <c r="BY1173" s="99" t="str">
        <f>IFERROR(VLOOKUP(ROWS($BW$4:BW1173),$BV$4:$BW$2337,2,0),"")</f>
        <v>Młynarze (pow. makowski, woj. mazowieckie)</v>
      </c>
      <c r="BZ1173" s="98">
        <v>0</v>
      </c>
      <c r="CA1173" s="98">
        <f>IF(ISNUMBER(SEARCH('ankieta ESG'!$G$188,CB1173)),MAX($CA$3:CA1172)+1,0)</f>
        <v>1170</v>
      </c>
      <c r="CB1173" s="134" t="s">
        <v>5173</v>
      </c>
      <c r="CC1173" s="98">
        <v>0</v>
      </c>
      <c r="CD1173" s="99" t="str">
        <f>IFERROR(VLOOKUP(ROWS($CB$4:CB1173),$CA$4:$CB$2337,2,0),"")</f>
        <v>Młynarze (pow. makowski, woj. mazowieckie)</v>
      </c>
      <c r="CE1173" s="98">
        <v>0</v>
      </c>
      <c r="CF1173" s="98">
        <f>IF(ISNUMBER(SEARCH('ankieta ESG'!$G$189,CG1173)),MAX($CF$3:CF1172)+1,0)</f>
        <v>1170</v>
      </c>
      <c r="CG1173" s="134" t="s">
        <v>5173</v>
      </c>
      <c r="CH1173" s="98">
        <v>0</v>
      </c>
      <c r="CI1173" s="99" t="str">
        <f>IFERROR(VLOOKUP(ROWS($CG$4:CG1173),$CF$4:$CG$2337,2,0),"")</f>
        <v>Młynarze (pow. makowski, woj. mazowieckie)</v>
      </c>
      <c r="CJ1173" s="98">
        <v>0</v>
      </c>
    </row>
    <row r="1174" spans="2:88">
      <c r="B1174" s="98">
        <f>IF(ISNUMBER(SEARCH('ankieta ESG'!$E$11,C1174)),MAX(B$3:$B1173)+1,0)</f>
        <v>1171</v>
      </c>
      <c r="C1174" s="99" t="s">
        <v>1215</v>
      </c>
      <c r="D1174" s="98">
        <v>0</v>
      </c>
      <c r="E1174" s="99" t="str">
        <f>IFERROR(VLOOKUP(ROWS($C$4:C1174),$B$4:$C$1385,2,0),"")</f>
        <v>62.20.A Działalność w zakresie cyberbezpieczeństwa (PKD 2025)</v>
      </c>
      <c r="F1174" s="98">
        <v>0</v>
      </c>
      <c r="AM1174" s="98">
        <f>IF(ISNUMBER(SEARCH('ankieta ESG'!$G$180,AN1174)),MAX(AM$3:$AM1173)+1,0)</f>
        <v>1171</v>
      </c>
      <c r="AN1174" s="134" t="s">
        <v>5174</v>
      </c>
      <c r="AO1174" s="98">
        <v>0</v>
      </c>
      <c r="AP1174" s="99" t="str">
        <f>IFERROR(VLOOKUP(ROWS($AN$4:AN1174),$AM$4:$AN$2337,2,0),"")</f>
        <v>Mniów (pow. kielecki, woj. świętokrzyskie)</v>
      </c>
      <c r="AQ1174" s="98">
        <v>0</v>
      </c>
      <c r="AR1174" s="98">
        <f>IF(ISNUMBER(SEARCH('ankieta ESG'!$G$181,AS1174)),MAX($AR$3:AR1173)+1,0)</f>
        <v>1171</v>
      </c>
      <c r="AS1174" s="134" t="s">
        <v>5174</v>
      </c>
      <c r="AT1174" s="98">
        <v>0</v>
      </c>
      <c r="AU1174" s="99" t="str">
        <f>IFERROR(VLOOKUP(ROWS($AS$4:AS1174),$AR$4:$AS$2337,2,0),"")</f>
        <v>Mniów (pow. kielecki, woj. świętokrzyskie)</v>
      </c>
      <c r="AV1174" s="98">
        <v>0</v>
      </c>
      <c r="AW1174" s="98">
        <f>IF(ISNUMBER(SEARCH('ankieta ESG'!$G$182,AX1174)),MAX($AW$3:AW1173)+1,0)</f>
        <v>1171</v>
      </c>
      <c r="AX1174" s="134" t="s">
        <v>5174</v>
      </c>
      <c r="AY1174" s="98">
        <v>0</v>
      </c>
      <c r="AZ1174" s="99" t="str">
        <f>IFERROR(VLOOKUP(ROWS($AX$4:AX1174),$AW$4:$AX$2337,2,0),"")</f>
        <v>Mniów (pow. kielecki, woj. świętokrzyskie)</v>
      </c>
      <c r="BA1174" s="98">
        <v>0</v>
      </c>
      <c r="BB1174" s="98">
        <f>IF(ISNUMBER(SEARCH('ankieta ESG'!$G$183,BC1174)),MAX($BB$3:BB1173)+1,0)</f>
        <v>1171</v>
      </c>
      <c r="BC1174" s="134" t="s">
        <v>5174</v>
      </c>
      <c r="BD1174" s="98">
        <v>0</v>
      </c>
      <c r="BE1174" s="99" t="str">
        <f>IFERROR(VLOOKUP(ROWS($BC$4:BC1174),$BB$4:$BC$2337,2,0),"")</f>
        <v>Mniów (pow. kielecki, woj. świętokrzyskie)</v>
      </c>
      <c r="BF1174" s="98">
        <v>0</v>
      </c>
      <c r="BG1174" s="98">
        <f>IF(ISNUMBER(SEARCH('ankieta ESG'!$G$184,BH1174)),MAX($BG$3:BG1173)+1,0)</f>
        <v>1171</v>
      </c>
      <c r="BH1174" s="134" t="s">
        <v>5174</v>
      </c>
      <c r="BI1174" s="98">
        <v>0</v>
      </c>
      <c r="BJ1174" s="99" t="str">
        <f>IFERROR(VLOOKUP(ROWS($BH$4:BH1174),$BG$4:$BH$2337,2,0),"")</f>
        <v>Mniów (pow. kielecki, woj. świętokrzyskie)</v>
      </c>
      <c r="BK1174" s="98">
        <v>0</v>
      </c>
      <c r="BL1174" s="98">
        <f>IF(ISNUMBER(SEARCH('ankieta ESG'!$G$185,BM1174)),MAX($BL$3:BL1173)+1,0)</f>
        <v>1171</v>
      </c>
      <c r="BM1174" s="134" t="s">
        <v>5174</v>
      </c>
      <c r="BN1174" s="98">
        <v>0</v>
      </c>
      <c r="BO1174" s="99" t="str">
        <f>IFERROR(VLOOKUP(ROWS($BM$4:BM1174),$BL$4:$BM$2337,2,0),"")</f>
        <v>Mniów (pow. kielecki, woj. świętokrzyskie)</v>
      </c>
      <c r="BP1174" s="98">
        <v>0</v>
      </c>
      <c r="BQ1174" s="98">
        <f>IF(ISNUMBER(SEARCH('ankieta ESG'!$G$186,BR1174)),MAX($BQ$3:BQ1173)+1,0)</f>
        <v>1171</v>
      </c>
      <c r="BR1174" s="134" t="s">
        <v>5174</v>
      </c>
      <c r="BS1174" s="98">
        <v>0</v>
      </c>
      <c r="BT1174" s="99" t="str">
        <f>IFERROR(VLOOKUP(ROWS($BR$4:BR1174),$BQ$4:$BR$2337,2,0),"")</f>
        <v>Mniów (pow. kielecki, woj. świętokrzyskie)</v>
      </c>
      <c r="BU1174" s="98">
        <v>0</v>
      </c>
      <c r="BV1174" s="98">
        <f>IF(ISNUMBER(SEARCH('ankieta ESG'!$G$187,BW1174)),MAX($BV$3:BV1173)+1,0)</f>
        <v>1171</v>
      </c>
      <c r="BW1174" s="134" t="s">
        <v>5174</v>
      </c>
      <c r="BX1174" s="98">
        <v>0</v>
      </c>
      <c r="BY1174" s="99" t="str">
        <f>IFERROR(VLOOKUP(ROWS($BW$4:BW1174),$BV$4:$BW$2337,2,0),"")</f>
        <v>Mniów (pow. kielecki, woj. świętokrzyskie)</v>
      </c>
      <c r="BZ1174" s="98">
        <v>0</v>
      </c>
      <c r="CA1174" s="98">
        <f>IF(ISNUMBER(SEARCH('ankieta ESG'!$G$188,CB1174)),MAX($CA$3:CA1173)+1,0)</f>
        <v>1171</v>
      </c>
      <c r="CB1174" s="134" t="s">
        <v>5174</v>
      </c>
      <c r="CC1174" s="98">
        <v>0</v>
      </c>
      <c r="CD1174" s="99" t="str">
        <f>IFERROR(VLOOKUP(ROWS($CB$4:CB1174),$CA$4:$CB$2337,2,0),"")</f>
        <v>Mniów (pow. kielecki, woj. świętokrzyskie)</v>
      </c>
      <c r="CE1174" s="98">
        <v>0</v>
      </c>
      <c r="CF1174" s="98">
        <f>IF(ISNUMBER(SEARCH('ankieta ESG'!$G$189,CG1174)),MAX($CF$3:CF1173)+1,0)</f>
        <v>1171</v>
      </c>
      <c r="CG1174" s="134" t="s">
        <v>5174</v>
      </c>
      <c r="CH1174" s="98">
        <v>0</v>
      </c>
      <c r="CI1174" s="99" t="str">
        <f>IFERROR(VLOOKUP(ROWS($CG$4:CG1174),$CF$4:$CG$2337,2,0),"")</f>
        <v>Mniów (pow. kielecki, woj. świętokrzyskie)</v>
      </c>
      <c r="CJ1174" s="98">
        <v>0</v>
      </c>
    </row>
    <row r="1175" spans="2:88">
      <c r="B1175" s="98">
        <f>IF(ISNUMBER(SEARCH('ankieta ESG'!$E$11,C1175)),MAX(B$3:$B1174)+1,0)</f>
        <v>1172</v>
      </c>
      <c r="C1175" s="99" t="s">
        <v>1216</v>
      </c>
      <c r="D1175" s="98">
        <v>0</v>
      </c>
      <c r="E1175" s="99" t="str">
        <f>IFERROR(VLOOKUP(ROWS($C$4:C1175),$B$4:$C$1385,2,0),"")</f>
        <v>62.20.B Pozostała działalność związana z doradztwem w zakresie informatyki oraz zarządzaniem urządzeniami informatycznymi (PKD 2025)</v>
      </c>
      <c r="F1175" s="98">
        <v>0</v>
      </c>
      <c r="AM1175" s="98">
        <f>IF(ISNUMBER(SEARCH('ankieta ESG'!$G$180,AN1175)),MAX(AM$3:$AM1174)+1,0)</f>
        <v>1172</v>
      </c>
      <c r="AN1175" s="134" t="s">
        <v>5175</v>
      </c>
      <c r="AO1175" s="98">
        <v>0</v>
      </c>
      <c r="AP1175" s="99" t="str">
        <f>IFERROR(VLOOKUP(ROWS($AN$4:AN1175),$AM$4:$AN$2337,2,0),"")</f>
        <v>Mniszków (pow. opoczyński, woj. łódzkie)</v>
      </c>
      <c r="AQ1175" s="98">
        <v>0</v>
      </c>
      <c r="AR1175" s="98">
        <f>IF(ISNUMBER(SEARCH('ankieta ESG'!$G$181,AS1175)),MAX($AR$3:AR1174)+1,0)</f>
        <v>1172</v>
      </c>
      <c r="AS1175" s="134" t="s">
        <v>5175</v>
      </c>
      <c r="AT1175" s="98">
        <v>0</v>
      </c>
      <c r="AU1175" s="99" t="str">
        <f>IFERROR(VLOOKUP(ROWS($AS$4:AS1175),$AR$4:$AS$2337,2,0),"")</f>
        <v>Mniszków (pow. opoczyński, woj. łódzkie)</v>
      </c>
      <c r="AV1175" s="98">
        <v>0</v>
      </c>
      <c r="AW1175" s="98">
        <f>IF(ISNUMBER(SEARCH('ankieta ESG'!$G$182,AX1175)),MAX($AW$3:AW1174)+1,0)</f>
        <v>1172</v>
      </c>
      <c r="AX1175" s="134" t="s">
        <v>5175</v>
      </c>
      <c r="AY1175" s="98">
        <v>0</v>
      </c>
      <c r="AZ1175" s="99" t="str">
        <f>IFERROR(VLOOKUP(ROWS($AX$4:AX1175),$AW$4:$AX$2337,2,0),"")</f>
        <v>Mniszków (pow. opoczyński, woj. łódzkie)</v>
      </c>
      <c r="BA1175" s="98">
        <v>0</v>
      </c>
      <c r="BB1175" s="98">
        <f>IF(ISNUMBER(SEARCH('ankieta ESG'!$G$183,BC1175)),MAX($BB$3:BB1174)+1,0)</f>
        <v>1172</v>
      </c>
      <c r="BC1175" s="134" t="s">
        <v>5175</v>
      </c>
      <c r="BD1175" s="98">
        <v>0</v>
      </c>
      <c r="BE1175" s="99" t="str">
        <f>IFERROR(VLOOKUP(ROWS($BC$4:BC1175),$BB$4:$BC$2337,2,0),"")</f>
        <v>Mniszków (pow. opoczyński, woj. łódzkie)</v>
      </c>
      <c r="BF1175" s="98">
        <v>0</v>
      </c>
      <c r="BG1175" s="98">
        <f>IF(ISNUMBER(SEARCH('ankieta ESG'!$G$184,BH1175)),MAX($BG$3:BG1174)+1,0)</f>
        <v>1172</v>
      </c>
      <c r="BH1175" s="134" t="s">
        <v>5175</v>
      </c>
      <c r="BI1175" s="98">
        <v>0</v>
      </c>
      <c r="BJ1175" s="99" t="str">
        <f>IFERROR(VLOOKUP(ROWS($BH$4:BH1175),$BG$4:$BH$2337,2,0),"")</f>
        <v>Mniszków (pow. opoczyński, woj. łódzkie)</v>
      </c>
      <c r="BK1175" s="98">
        <v>0</v>
      </c>
      <c r="BL1175" s="98">
        <f>IF(ISNUMBER(SEARCH('ankieta ESG'!$G$185,BM1175)),MAX($BL$3:BL1174)+1,0)</f>
        <v>1172</v>
      </c>
      <c r="BM1175" s="134" t="s">
        <v>5175</v>
      </c>
      <c r="BN1175" s="98">
        <v>0</v>
      </c>
      <c r="BO1175" s="99" t="str">
        <f>IFERROR(VLOOKUP(ROWS($BM$4:BM1175),$BL$4:$BM$2337,2,0),"")</f>
        <v>Mniszków (pow. opoczyński, woj. łódzkie)</v>
      </c>
      <c r="BP1175" s="98">
        <v>0</v>
      </c>
      <c r="BQ1175" s="98">
        <f>IF(ISNUMBER(SEARCH('ankieta ESG'!$G$186,BR1175)),MAX($BQ$3:BQ1174)+1,0)</f>
        <v>1172</v>
      </c>
      <c r="BR1175" s="134" t="s">
        <v>5175</v>
      </c>
      <c r="BS1175" s="98">
        <v>0</v>
      </c>
      <c r="BT1175" s="99" t="str">
        <f>IFERROR(VLOOKUP(ROWS($BR$4:BR1175),$BQ$4:$BR$2337,2,0),"")</f>
        <v>Mniszków (pow. opoczyński, woj. łódzkie)</v>
      </c>
      <c r="BU1175" s="98">
        <v>0</v>
      </c>
      <c r="BV1175" s="98">
        <f>IF(ISNUMBER(SEARCH('ankieta ESG'!$G$187,BW1175)),MAX($BV$3:BV1174)+1,0)</f>
        <v>1172</v>
      </c>
      <c r="BW1175" s="134" t="s">
        <v>5175</v>
      </c>
      <c r="BX1175" s="98">
        <v>0</v>
      </c>
      <c r="BY1175" s="99" t="str">
        <f>IFERROR(VLOOKUP(ROWS($BW$4:BW1175),$BV$4:$BW$2337,2,0),"")</f>
        <v>Mniszków (pow. opoczyński, woj. łódzkie)</v>
      </c>
      <c r="BZ1175" s="98">
        <v>0</v>
      </c>
      <c r="CA1175" s="98">
        <f>IF(ISNUMBER(SEARCH('ankieta ESG'!$G$188,CB1175)),MAX($CA$3:CA1174)+1,0)</f>
        <v>1172</v>
      </c>
      <c r="CB1175" s="134" t="s">
        <v>5175</v>
      </c>
      <c r="CC1175" s="98">
        <v>0</v>
      </c>
      <c r="CD1175" s="99" t="str">
        <f>IFERROR(VLOOKUP(ROWS($CB$4:CB1175),$CA$4:$CB$2337,2,0),"")</f>
        <v>Mniszków (pow. opoczyński, woj. łódzkie)</v>
      </c>
      <c r="CE1175" s="98">
        <v>0</v>
      </c>
      <c r="CF1175" s="98">
        <f>IF(ISNUMBER(SEARCH('ankieta ESG'!$G$189,CG1175)),MAX($CF$3:CF1174)+1,0)</f>
        <v>1172</v>
      </c>
      <c r="CG1175" s="134" t="s">
        <v>5175</v>
      </c>
      <c r="CH1175" s="98">
        <v>0</v>
      </c>
      <c r="CI1175" s="99" t="str">
        <f>IFERROR(VLOOKUP(ROWS($CG$4:CG1175),$CF$4:$CG$2337,2,0),"")</f>
        <v>Mniszków (pow. opoczyński, woj. łódzkie)</v>
      </c>
      <c r="CJ1175" s="98">
        <v>0</v>
      </c>
    </row>
    <row r="1176" spans="2:88">
      <c r="B1176" s="98">
        <f>IF(ISNUMBER(SEARCH('ankieta ESG'!$E$11,C1176)),MAX(B$3:$B1175)+1,0)</f>
        <v>1173</v>
      </c>
      <c r="C1176" s="99" t="s">
        <v>1217</v>
      </c>
      <c r="D1176" s="98">
        <v>0</v>
      </c>
      <c r="E1176" s="99" t="str">
        <f>IFERROR(VLOOKUP(ROWS($C$4:C1176),$B$4:$C$1385,2,0),"")</f>
        <v>62.90.Z Pozostała działalność usługowa w zakresie technologii informatycznych i komputerowych (PKD 2025)</v>
      </c>
      <c r="F1176" s="98">
        <v>0</v>
      </c>
      <c r="AM1176" s="98">
        <f>IF(ISNUMBER(SEARCH('ankieta ESG'!$G$180,AN1176)),MAX(AM$3:$AM1175)+1,0)</f>
        <v>1173</v>
      </c>
      <c r="AN1176" s="134" t="s">
        <v>5176</v>
      </c>
      <c r="AO1176" s="98">
        <v>0</v>
      </c>
      <c r="AP1176" s="99" t="str">
        <f>IFERROR(VLOOKUP(ROWS($AN$4:AN1176),$AM$4:$AN$2337,2,0),"")</f>
        <v>Mochowo (pow. sierpecki, woj. mazowieckie)</v>
      </c>
      <c r="AQ1176" s="98">
        <v>0</v>
      </c>
      <c r="AR1176" s="98">
        <f>IF(ISNUMBER(SEARCH('ankieta ESG'!$G$181,AS1176)),MAX($AR$3:AR1175)+1,0)</f>
        <v>1173</v>
      </c>
      <c r="AS1176" s="134" t="s">
        <v>5176</v>
      </c>
      <c r="AT1176" s="98">
        <v>0</v>
      </c>
      <c r="AU1176" s="99" t="str">
        <f>IFERROR(VLOOKUP(ROWS($AS$4:AS1176),$AR$4:$AS$2337,2,0),"")</f>
        <v>Mochowo (pow. sierpecki, woj. mazowieckie)</v>
      </c>
      <c r="AV1176" s="98">
        <v>0</v>
      </c>
      <c r="AW1176" s="98">
        <f>IF(ISNUMBER(SEARCH('ankieta ESG'!$G$182,AX1176)),MAX($AW$3:AW1175)+1,0)</f>
        <v>1173</v>
      </c>
      <c r="AX1176" s="134" t="s">
        <v>5176</v>
      </c>
      <c r="AY1176" s="98">
        <v>0</v>
      </c>
      <c r="AZ1176" s="99" t="str">
        <f>IFERROR(VLOOKUP(ROWS($AX$4:AX1176),$AW$4:$AX$2337,2,0),"")</f>
        <v>Mochowo (pow. sierpecki, woj. mazowieckie)</v>
      </c>
      <c r="BA1176" s="98">
        <v>0</v>
      </c>
      <c r="BB1176" s="98">
        <f>IF(ISNUMBER(SEARCH('ankieta ESG'!$G$183,BC1176)),MAX($BB$3:BB1175)+1,0)</f>
        <v>1173</v>
      </c>
      <c r="BC1176" s="134" t="s">
        <v>5176</v>
      </c>
      <c r="BD1176" s="98">
        <v>0</v>
      </c>
      <c r="BE1176" s="99" t="str">
        <f>IFERROR(VLOOKUP(ROWS($BC$4:BC1176),$BB$4:$BC$2337,2,0),"")</f>
        <v>Mochowo (pow. sierpecki, woj. mazowieckie)</v>
      </c>
      <c r="BF1176" s="98">
        <v>0</v>
      </c>
      <c r="BG1176" s="98">
        <f>IF(ISNUMBER(SEARCH('ankieta ESG'!$G$184,BH1176)),MAX($BG$3:BG1175)+1,0)</f>
        <v>1173</v>
      </c>
      <c r="BH1176" s="134" t="s">
        <v>5176</v>
      </c>
      <c r="BI1176" s="98">
        <v>0</v>
      </c>
      <c r="BJ1176" s="99" t="str">
        <f>IFERROR(VLOOKUP(ROWS($BH$4:BH1176),$BG$4:$BH$2337,2,0),"")</f>
        <v>Mochowo (pow. sierpecki, woj. mazowieckie)</v>
      </c>
      <c r="BK1176" s="98">
        <v>0</v>
      </c>
      <c r="BL1176" s="98">
        <f>IF(ISNUMBER(SEARCH('ankieta ESG'!$G$185,BM1176)),MAX($BL$3:BL1175)+1,0)</f>
        <v>1173</v>
      </c>
      <c r="BM1176" s="134" t="s">
        <v>5176</v>
      </c>
      <c r="BN1176" s="98">
        <v>0</v>
      </c>
      <c r="BO1176" s="99" t="str">
        <f>IFERROR(VLOOKUP(ROWS($BM$4:BM1176),$BL$4:$BM$2337,2,0),"")</f>
        <v>Mochowo (pow. sierpecki, woj. mazowieckie)</v>
      </c>
      <c r="BP1176" s="98">
        <v>0</v>
      </c>
      <c r="BQ1176" s="98">
        <f>IF(ISNUMBER(SEARCH('ankieta ESG'!$G$186,BR1176)),MAX($BQ$3:BQ1175)+1,0)</f>
        <v>1173</v>
      </c>
      <c r="BR1176" s="134" t="s">
        <v>5176</v>
      </c>
      <c r="BS1176" s="98">
        <v>0</v>
      </c>
      <c r="BT1176" s="99" t="str">
        <f>IFERROR(VLOOKUP(ROWS($BR$4:BR1176),$BQ$4:$BR$2337,2,0),"")</f>
        <v>Mochowo (pow. sierpecki, woj. mazowieckie)</v>
      </c>
      <c r="BU1176" s="98">
        <v>0</v>
      </c>
      <c r="BV1176" s="98">
        <f>IF(ISNUMBER(SEARCH('ankieta ESG'!$G$187,BW1176)),MAX($BV$3:BV1175)+1,0)</f>
        <v>1173</v>
      </c>
      <c r="BW1176" s="134" t="s">
        <v>5176</v>
      </c>
      <c r="BX1176" s="98">
        <v>0</v>
      </c>
      <c r="BY1176" s="99" t="str">
        <f>IFERROR(VLOOKUP(ROWS($BW$4:BW1176),$BV$4:$BW$2337,2,0),"")</f>
        <v>Mochowo (pow. sierpecki, woj. mazowieckie)</v>
      </c>
      <c r="BZ1176" s="98">
        <v>0</v>
      </c>
      <c r="CA1176" s="98">
        <f>IF(ISNUMBER(SEARCH('ankieta ESG'!$G$188,CB1176)),MAX($CA$3:CA1175)+1,0)</f>
        <v>1173</v>
      </c>
      <c r="CB1176" s="134" t="s">
        <v>5176</v>
      </c>
      <c r="CC1176" s="98">
        <v>0</v>
      </c>
      <c r="CD1176" s="99" t="str">
        <f>IFERROR(VLOOKUP(ROWS($CB$4:CB1176),$CA$4:$CB$2337,2,0),"")</f>
        <v>Mochowo (pow. sierpecki, woj. mazowieckie)</v>
      </c>
      <c r="CE1176" s="98">
        <v>0</v>
      </c>
      <c r="CF1176" s="98">
        <f>IF(ISNUMBER(SEARCH('ankieta ESG'!$G$189,CG1176)),MAX($CF$3:CF1175)+1,0)</f>
        <v>1173</v>
      </c>
      <c r="CG1176" s="134" t="s">
        <v>5176</v>
      </c>
      <c r="CH1176" s="98">
        <v>0</v>
      </c>
      <c r="CI1176" s="99" t="str">
        <f>IFERROR(VLOOKUP(ROWS($CG$4:CG1176),$CF$4:$CG$2337,2,0),"")</f>
        <v>Mochowo (pow. sierpecki, woj. mazowieckie)</v>
      </c>
      <c r="CJ1176" s="98">
        <v>0</v>
      </c>
    </row>
    <row r="1177" spans="2:88">
      <c r="B1177" s="98">
        <f>IF(ISNUMBER(SEARCH('ankieta ESG'!$E$11,C1177)),MAX(B$3:$B1176)+1,0)</f>
        <v>1174</v>
      </c>
      <c r="C1177" s="99" t="s">
        <v>1218</v>
      </c>
      <c r="D1177" s="98">
        <v>0</v>
      </c>
      <c r="E1177" s="99" t="str">
        <f>IFERROR(VLOOKUP(ROWS($C$4:C1177),$B$4:$C$1385,2,0),"")</f>
        <v>63.10.A Działalność w zakresie kolokacji centrów danych oraz przetwarzania w chmurze (PKD 2025)</v>
      </c>
      <c r="F1177" s="98">
        <v>0</v>
      </c>
      <c r="AM1177" s="98">
        <f>IF(ISNUMBER(SEARCH('ankieta ESG'!$G$180,AN1177)),MAX(AM$3:$AM1176)+1,0)</f>
        <v>1174</v>
      </c>
      <c r="AN1177" s="134" t="s">
        <v>5177</v>
      </c>
      <c r="AO1177" s="98">
        <v>0</v>
      </c>
      <c r="AP1177" s="99" t="str">
        <f>IFERROR(VLOOKUP(ROWS($AN$4:AN1177),$AM$4:$AN$2337,2,0),"")</f>
        <v>Modliborzyce (pow. janowski, woj. lubelskie)</v>
      </c>
      <c r="AQ1177" s="98">
        <v>0</v>
      </c>
      <c r="AR1177" s="98">
        <f>IF(ISNUMBER(SEARCH('ankieta ESG'!$G$181,AS1177)),MAX($AR$3:AR1176)+1,0)</f>
        <v>1174</v>
      </c>
      <c r="AS1177" s="134" t="s">
        <v>5177</v>
      </c>
      <c r="AT1177" s="98">
        <v>0</v>
      </c>
      <c r="AU1177" s="99" t="str">
        <f>IFERROR(VLOOKUP(ROWS($AS$4:AS1177),$AR$4:$AS$2337,2,0),"")</f>
        <v>Modliborzyce (pow. janowski, woj. lubelskie)</v>
      </c>
      <c r="AV1177" s="98">
        <v>0</v>
      </c>
      <c r="AW1177" s="98">
        <f>IF(ISNUMBER(SEARCH('ankieta ESG'!$G$182,AX1177)),MAX($AW$3:AW1176)+1,0)</f>
        <v>1174</v>
      </c>
      <c r="AX1177" s="134" t="s">
        <v>5177</v>
      </c>
      <c r="AY1177" s="98">
        <v>0</v>
      </c>
      <c r="AZ1177" s="99" t="str">
        <f>IFERROR(VLOOKUP(ROWS($AX$4:AX1177),$AW$4:$AX$2337,2,0),"")</f>
        <v>Modliborzyce (pow. janowski, woj. lubelskie)</v>
      </c>
      <c r="BA1177" s="98">
        <v>0</v>
      </c>
      <c r="BB1177" s="98">
        <f>IF(ISNUMBER(SEARCH('ankieta ESG'!$G$183,BC1177)),MAX($BB$3:BB1176)+1,0)</f>
        <v>1174</v>
      </c>
      <c r="BC1177" s="134" t="s">
        <v>5177</v>
      </c>
      <c r="BD1177" s="98">
        <v>0</v>
      </c>
      <c r="BE1177" s="99" t="str">
        <f>IFERROR(VLOOKUP(ROWS($BC$4:BC1177),$BB$4:$BC$2337,2,0),"")</f>
        <v>Modliborzyce (pow. janowski, woj. lubelskie)</v>
      </c>
      <c r="BF1177" s="98">
        <v>0</v>
      </c>
      <c r="BG1177" s="98">
        <f>IF(ISNUMBER(SEARCH('ankieta ESG'!$G$184,BH1177)),MAX($BG$3:BG1176)+1,0)</f>
        <v>1174</v>
      </c>
      <c r="BH1177" s="134" t="s">
        <v>5177</v>
      </c>
      <c r="BI1177" s="98">
        <v>0</v>
      </c>
      <c r="BJ1177" s="99" t="str">
        <f>IFERROR(VLOOKUP(ROWS($BH$4:BH1177),$BG$4:$BH$2337,2,0),"")</f>
        <v>Modliborzyce (pow. janowski, woj. lubelskie)</v>
      </c>
      <c r="BK1177" s="98">
        <v>0</v>
      </c>
      <c r="BL1177" s="98">
        <f>IF(ISNUMBER(SEARCH('ankieta ESG'!$G$185,BM1177)),MAX($BL$3:BL1176)+1,0)</f>
        <v>1174</v>
      </c>
      <c r="BM1177" s="134" t="s">
        <v>5177</v>
      </c>
      <c r="BN1177" s="98">
        <v>0</v>
      </c>
      <c r="BO1177" s="99" t="str">
        <f>IFERROR(VLOOKUP(ROWS($BM$4:BM1177),$BL$4:$BM$2337,2,0),"")</f>
        <v>Modliborzyce (pow. janowski, woj. lubelskie)</v>
      </c>
      <c r="BP1177" s="98">
        <v>0</v>
      </c>
      <c r="BQ1177" s="98">
        <f>IF(ISNUMBER(SEARCH('ankieta ESG'!$G$186,BR1177)),MAX($BQ$3:BQ1176)+1,0)</f>
        <v>1174</v>
      </c>
      <c r="BR1177" s="134" t="s">
        <v>5177</v>
      </c>
      <c r="BS1177" s="98">
        <v>0</v>
      </c>
      <c r="BT1177" s="99" t="str">
        <f>IFERROR(VLOOKUP(ROWS($BR$4:BR1177),$BQ$4:$BR$2337,2,0),"")</f>
        <v>Modliborzyce (pow. janowski, woj. lubelskie)</v>
      </c>
      <c r="BU1177" s="98">
        <v>0</v>
      </c>
      <c r="BV1177" s="98">
        <f>IF(ISNUMBER(SEARCH('ankieta ESG'!$G$187,BW1177)),MAX($BV$3:BV1176)+1,0)</f>
        <v>1174</v>
      </c>
      <c r="BW1177" s="134" t="s">
        <v>5177</v>
      </c>
      <c r="BX1177" s="98">
        <v>0</v>
      </c>
      <c r="BY1177" s="99" t="str">
        <f>IFERROR(VLOOKUP(ROWS($BW$4:BW1177),$BV$4:$BW$2337,2,0),"")</f>
        <v>Modliborzyce (pow. janowski, woj. lubelskie)</v>
      </c>
      <c r="BZ1177" s="98">
        <v>0</v>
      </c>
      <c r="CA1177" s="98">
        <f>IF(ISNUMBER(SEARCH('ankieta ESG'!$G$188,CB1177)),MAX($CA$3:CA1176)+1,0)</f>
        <v>1174</v>
      </c>
      <c r="CB1177" s="134" t="s">
        <v>5177</v>
      </c>
      <c r="CC1177" s="98">
        <v>0</v>
      </c>
      <c r="CD1177" s="99" t="str">
        <f>IFERROR(VLOOKUP(ROWS($CB$4:CB1177),$CA$4:$CB$2337,2,0),"")</f>
        <v>Modliborzyce (pow. janowski, woj. lubelskie)</v>
      </c>
      <c r="CE1177" s="98">
        <v>0</v>
      </c>
      <c r="CF1177" s="98">
        <f>IF(ISNUMBER(SEARCH('ankieta ESG'!$G$189,CG1177)),MAX($CF$3:CF1176)+1,0)</f>
        <v>1174</v>
      </c>
      <c r="CG1177" s="134" t="s">
        <v>5177</v>
      </c>
      <c r="CH1177" s="98">
        <v>0</v>
      </c>
      <c r="CI1177" s="99" t="str">
        <f>IFERROR(VLOOKUP(ROWS($CG$4:CG1177),$CF$4:$CG$2337,2,0),"")</f>
        <v>Modliborzyce (pow. janowski, woj. lubelskie)</v>
      </c>
      <c r="CJ1177" s="98">
        <v>0</v>
      </c>
    </row>
    <row r="1178" spans="2:88">
      <c r="B1178" s="98">
        <f>IF(ISNUMBER(SEARCH('ankieta ESG'!$E$11,C1178)),MAX(B$3:$B1177)+1,0)</f>
        <v>1175</v>
      </c>
      <c r="C1178" s="99" t="s">
        <v>1219</v>
      </c>
      <c r="D1178" s="98">
        <v>0</v>
      </c>
      <c r="E1178" s="99" t="str">
        <f>IFERROR(VLOOKUP(ROWS($C$4:C1178),$B$4:$C$1385,2,0),"")</f>
        <v>63.10.B Działalność usługowa w zakresie DNS (PKD 2025)</v>
      </c>
      <c r="F1178" s="98">
        <v>0</v>
      </c>
      <c r="AM1178" s="98">
        <f>IF(ISNUMBER(SEARCH('ankieta ESG'!$G$180,AN1178)),MAX(AM$3:$AM1177)+1,0)</f>
        <v>1175</v>
      </c>
      <c r="AN1178" s="134" t="s">
        <v>5178</v>
      </c>
      <c r="AO1178" s="98">
        <v>0</v>
      </c>
      <c r="AP1178" s="99" t="str">
        <f>IFERROR(VLOOKUP(ROWS($AN$4:AN1178),$AM$4:$AN$2337,2,0),"")</f>
        <v>Mogielnica (pow. grójecki, woj. mazowieckie)</v>
      </c>
      <c r="AQ1178" s="98">
        <v>0</v>
      </c>
      <c r="AR1178" s="98">
        <f>IF(ISNUMBER(SEARCH('ankieta ESG'!$G$181,AS1178)),MAX($AR$3:AR1177)+1,0)</f>
        <v>1175</v>
      </c>
      <c r="AS1178" s="134" t="s">
        <v>5178</v>
      </c>
      <c r="AT1178" s="98">
        <v>0</v>
      </c>
      <c r="AU1178" s="99" t="str">
        <f>IFERROR(VLOOKUP(ROWS($AS$4:AS1178),$AR$4:$AS$2337,2,0),"")</f>
        <v>Mogielnica (pow. grójecki, woj. mazowieckie)</v>
      </c>
      <c r="AV1178" s="98">
        <v>0</v>
      </c>
      <c r="AW1178" s="98">
        <f>IF(ISNUMBER(SEARCH('ankieta ESG'!$G$182,AX1178)),MAX($AW$3:AW1177)+1,0)</f>
        <v>1175</v>
      </c>
      <c r="AX1178" s="134" t="s">
        <v>5178</v>
      </c>
      <c r="AY1178" s="98">
        <v>0</v>
      </c>
      <c r="AZ1178" s="99" t="str">
        <f>IFERROR(VLOOKUP(ROWS($AX$4:AX1178),$AW$4:$AX$2337,2,0),"")</f>
        <v>Mogielnica (pow. grójecki, woj. mazowieckie)</v>
      </c>
      <c r="BA1178" s="98">
        <v>0</v>
      </c>
      <c r="BB1178" s="98">
        <f>IF(ISNUMBER(SEARCH('ankieta ESG'!$G$183,BC1178)),MAX($BB$3:BB1177)+1,0)</f>
        <v>1175</v>
      </c>
      <c r="BC1178" s="134" t="s">
        <v>5178</v>
      </c>
      <c r="BD1178" s="98">
        <v>0</v>
      </c>
      <c r="BE1178" s="99" t="str">
        <f>IFERROR(VLOOKUP(ROWS($BC$4:BC1178),$BB$4:$BC$2337,2,0),"")</f>
        <v>Mogielnica (pow. grójecki, woj. mazowieckie)</v>
      </c>
      <c r="BF1178" s="98">
        <v>0</v>
      </c>
      <c r="BG1178" s="98">
        <f>IF(ISNUMBER(SEARCH('ankieta ESG'!$G$184,BH1178)),MAX($BG$3:BG1177)+1,0)</f>
        <v>1175</v>
      </c>
      <c r="BH1178" s="134" t="s">
        <v>5178</v>
      </c>
      <c r="BI1178" s="98">
        <v>0</v>
      </c>
      <c r="BJ1178" s="99" t="str">
        <f>IFERROR(VLOOKUP(ROWS($BH$4:BH1178),$BG$4:$BH$2337,2,0),"")</f>
        <v>Mogielnica (pow. grójecki, woj. mazowieckie)</v>
      </c>
      <c r="BK1178" s="98">
        <v>0</v>
      </c>
      <c r="BL1178" s="98">
        <f>IF(ISNUMBER(SEARCH('ankieta ESG'!$G$185,BM1178)),MAX($BL$3:BL1177)+1,0)</f>
        <v>1175</v>
      </c>
      <c r="BM1178" s="134" t="s">
        <v>5178</v>
      </c>
      <c r="BN1178" s="98">
        <v>0</v>
      </c>
      <c r="BO1178" s="99" t="str">
        <f>IFERROR(VLOOKUP(ROWS($BM$4:BM1178),$BL$4:$BM$2337,2,0),"")</f>
        <v>Mogielnica (pow. grójecki, woj. mazowieckie)</v>
      </c>
      <c r="BP1178" s="98">
        <v>0</v>
      </c>
      <c r="BQ1178" s="98">
        <f>IF(ISNUMBER(SEARCH('ankieta ESG'!$G$186,BR1178)),MAX($BQ$3:BQ1177)+1,0)</f>
        <v>1175</v>
      </c>
      <c r="BR1178" s="134" t="s">
        <v>5178</v>
      </c>
      <c r="BS1178" s="98">
        <v>0</v>
      </c>
      <c r="BT1178" s="99" t="str">
        <f>IFERROR(VLOOKUP(ROWS($BR$4:BR1178),$BQ$4:$BR$2337,2,0),"")</f>
        <v>Mogielnica (pow. grójecki, woj. mazowieckie)</v>
      </c>
      <c r="BU1178" s="98">
        <v>0</v>
      </c>
      <c r="BV1178" s="98">
        <f>IF(ISNUMBER(SEARCH('ankieta ESG'!$G$187,BW1178)),MAX($BV$3:BV1177)+1,0)</f>
        <v>1175</v>
      </c>
      <c r="BW1178" s="134" t="s">
        <v>5178</v>
      </c>
      <c r="BX1178" s="98">
        <v>0</v>
      </c>
      <c r="BY1178" s="99" t="str">
        <f>IFERROR(VLOOKUP(ROWS($BW$4:BW1178),$BV$4:$BW$2337,2,0),"")</f>
        <v>Mogielnica (pow. grójecki, woj. mazowieckie)</v>
      </c>
      <c r="BZ1178" s="98">
        <v>0</v>
      </c>
      <c r="CA1178" s="98">
        <f>IF(ISNUMBER(SEARCH('ankieta ESG'!$G$188,CB1178)),MAX($CA$3:CA1177)+1,0)</f>
        <v>1175</v>
      </c>
      <c r="CB1178" s="134" t="s">
        <v>5178</v>
      </c>
      <c r="CC1178" s="98">
        <v>0</v>
      </c>
      <c r="CD1178" s="99" t="str">
        <f>IFERROR(VLOOKUP(ROWS($CB$4:CB1178),$CA$4:$CB$2337,2,0),"")</f>
        <v>Mogielnica (pow. grójecki, woj. mazowieckie)</v>
      </c>
      <c r="CE1178" s="98">
        <v>0</v>
      </c>
      <c r="CF1178" s="98">
        <f>IF(ISNUMBER(SEARCH('ankieta ESG'!$G$189,CG1178)),MAX($CF$3:CF1177)+1,0)</f>
        <v>1175</v>
      </c>
      <c r="CG1178" s="134" t="s">
        <v>5178</v>
      </c>
      <c r="CH1178" s="98">
        <v>0</v>
      </c>
      <c r="CI1178" s="99" t="str">
        <f>IFERROR(VLOOKUP(ROWS($CG$4:CG1178),$CF$4:$CG$2337,2,0),"")</f>
        <v>Mogielnica (pow. grójecki, woj. mazowieckie)</v>
      </c>
      <c r="CJ1178" s="98">
        <v>0</v>
      </c>
    </row>
    <row r="1179" spans="2:88">
      <c r="B1179" s="98">
        <f>IF(ISNUMBER(SEARCH('ankieta ESG'!$E$11,C1179)),MAX(B$3:$B1178)+1,0)</f>
        <v>1176</v>
      </c>
      <c r="C1179" s="99" t="s">
        <v>1220</v>
      </c>
      <c r="D1179" s="98">
        <v>0</v>
      </c>
      <c r="E1179" s="99" t="str">
        <f>IFERROR(VLOOKUP(ROWS($C$4:C1179),$B$4:$C$1385,2,0),"")</f>
        <v>63.10.C Działalność w zakresie serwerów sieci dostarczania treści (content delivery network) (PKD 2025)</v>
      </c>
      <c r="F1179" s="98">
        <v>0</v>
      </c>
      <c r="AM1179" s="98">
        <f>IF(ISNUMBER(SEARCH('ankieta ESG'!$G$180,AN1179)),MAX(AM$3:$AM1178)+1,0)</f>
        <v>1176</v>
      </c>
      <c r="AN1179" s="134" t="s">
        <v>5179</v>
      </c>
      <c r="AO1179" s="98">
        <v>0</v>
      </c>
      <c r="AP1179" s="99" t="str">
        <f>IFERROR(VLOOKUP(ROWS($AN$4:AN1179),$AM$4:$AN$2337,2,0),"")</f>
        <v>Mogilany (pow. krakowski, woj. małopolskie)</v>
      </c>
      <c r="AQ1179" s="98">
        <v>0</v>
      </c>
      <c r="AR1179" s="98">
        <f>IF(ISNUMBER(SEARCH('ankieta ESG'!$G$181,AS1179)),MAX($AR$3:AR1178)+1,0)</f>
        <v>1176</v>
      </c>
      <c r="AS1179" s="134" t="s">
        <v>5179</v>
      </c>
      <c r="AT1179" s="98">
        <v>0</v>
      </c>
      <c r="AU1179" s="99" t="str">
        <f>IFERROR(VLOOKUP(ROWS($AS$4:AS1179),$AR$4:$AS$2337,2,0),"")</f>
        <v>Mogilany (pow. krakowski, woj. małopolskie)</v>
      </c>
      <c r="AV1179" s="98">
        <v>0</v>
      </c>
      <c r="AW1179" s="98">
        <f>IF(ISNUMBER(SEARCH('ankieta ESG'!$G$182,AX1179)),MAX($AW$3:AW1178)+1,0)</f>
        <v>1176</v>
      </c>
      <c r="AX1179" s="134" t="s">
        <v>5179</v>
      </c>
      <c r="AY1179" s="98">
        <v>0</v>
      </c>
      <c r="AZ1179" s="99" t="str">
        <f>IFERROR(VLOOKUP(ROWS($AX$4:AX1179),$AW$4:$AX$2337,2,0),"")</f>
        <v>Mogilany (pow. krakowski, woj. małopolskie)</v>
      </c>
      <c r="BA1179" s="98">
        <v>0</v>
      </c>
      <c r="BB1179" s="98">
        <f>IF(ISNUMBER(SEARCH('ankieta ESG'!$G$183,BC1179)),MAX($BB$3:BB1178)+1,0)</f>
        <v>1176</v>
      </c>
      <c r="BC1179" s="134" t="s">
        <v>5179</v>
      </c>
      <c r="BD1179" s="98">
        <v>0</v>
      </c>
      <c r="BE1179" s="99" t="str">
        <f>IFERROR(VLOOKUP(ROWS($BC$4:BC1179),$BB$4:$BC$2337,2,0),"")</f>
        <v>Mogilany (pow. krakowski, woj. małopolskie)</v>
      </c>
      <c r="BF1179" s="98">
        <v>0</v>
      </c>
      <c r="BG1179" s="98">
        <f>IF(ISNUMBER(SEARCH('ankieta ESG'!$G$184,BH1179)),MAX($BG$3:BG1178)+1,0)</f>
        <v>1176</v>
      </c>
      <c r="BH1179" s="134" t="s">
        <v>5179</v>
      </c>
      <c r="BI1179" s="98">
        <v>0</v>
      </c>
      <c r="BJ1179" s="99" t="str">
        <f>IFERROR(VLOOKUP(ROWS($BH$4:BH1179),$BG$4:$BH$2337,2,0),"")</f>
        <v>Mogilany (pow. krakowski, woj. małopolskie)</v>
      </c>
      <c r="BK1179" s="98">
        <v>0</v>
      </c>
      <c r="BL1179" s="98">
        <f>IF(ISNUMBER(SEARCH('ankieta ESG'!$G$185,BM1179)),MAX($BL$3:BL1178)+1,0)</f>
        <v>1176</v>
      </c>
      <c r="BM1179" s="134" t="s">
        <v>5179</v>
      </c>
      <c r="BN1179" s="98">
        <v>0</v>
      </c>
      <c r="BO1179" s="99" t="str">
        <f>IFERROR(VLOOKUP(ROWS($BM$4:BM1179),$BL$4:$BM$2337,2,0),"")</f>
        <v>Mogilany (pow. krakowski, woj. małopolskie)</v>
      </c>
      <c r="BP1179" s="98">
        <v>0</v>
      </c>
      <c r="BQ1179" s="98">
        <f>IF(ISNUMBER(SEARCH('ankieta ESG'!$G$186,BR1179)),MAX($BQ$3:BQ1178)+1,0)</f>
        <v>1176</v>
      </c>
      <c r="BR1179" s="134" t="s">
        <v>5179</v>
      </c>
      <c r="BS1179" s="98">
        <v>0</v>
      </c>
      <c r="BT1179" s="99" t="str">
        <f>IFERROR(VLOOKUP(ROWS($BR$4:BR1179),$BQ$4:$BR$2337,2,0),"")</f>
        <v>Mogilany (pow. krakowski, woj. małopolskie)</v>
      </c>
      <c r="BU1179" s="98">
        <v>0</v>
      </c>
      <c r="BV1179" s="98">
        <f>IF(ISNUMBER(SEARCH('ankieta ESG'!$G$187,BW1179)),MAX($BV$3:BV1178)+1,0)</f>
        <v>1176</v>
      </c>
      <c r="BW1179" s="134" t="s">
        <v>5179</v>
      </c>
      <c r="BX1179" s="98">
        <v>0</v>
      </c>
      <c r="BY1179" s="99" t="str">
        <f>IFERROR(VLOOKUP(ROWS($BW$4:BW1179),$BV$4:$BW$2337,2,0),"")</f>
        <v>Mogilany (pow. krakowski, woj. małopolskie)</v>
      </c>
      <c r="BZ1179" s="98">
        <v>0</v>
      </c>
      <c r="CA1179" s="98">
        <f>IF(ISNUMBER(SEARCH('ankieta ESG'!$G$188,CB1179)),MAX($CA$3:CA1178)+1,0)</f>
        <v>1176</v>
      </c>
      <c r="CB1179" s="134" t="s">
        <v>5179</v>
      </c>
      <c r="CC1179" s="98">
        <v>0</v>
      </c>
      <c r="CD1179" s="99" t="str">
        <f>IFERROR(VLOOKUP(ROWS($CB$4:CB1179),$CA$4:$CB$2337,2,0),"")</f>
        <v>Mogilany (pow. krakowski, woj. małopolskie)</v>
      </c>
      <c r="CE1179" s="98">
        <v>0</v>
      </c>
      <c r="CF1179" s="98">
        <f>IF(ISNUMBER(SEARCH('ankieta ESG'!$G$189,CG1179)),MAX($CF$3:CF1178)+1,0)</f>
        <v>1176</v>
      </c>
      <c r="CG1179" s="134" t="s">
        <v>5179</v>
      </c>
      <c r="CH1179" s="98">
        <v>0</v>
      </c>
      <c r="CI1179" s="99" t="str">
        <f>IFERROR(VLOOKUP(ROWS($CG$4:CG1179),$CF$4:$CG$2337,2,0),"")</f>
        <v>Mogilany (pow. krakowski, woj. małopolskie)</v>
      </c>
      <c r="CJ1179" s="98">
        <v>0</v>
      </c>
    </row>
    <row r="1180" spans="2:88">
      <c r="B1180" s="98">
        <f>IF(ISNUMBER(SEARCH('ankieta ESG'!$E$11,C1180)),MAX(B$3:$B1179)+1,0)</f>
        <v>1177</v>
      </c>
      <c r="C1180" s="99" t="s">
        <v>1221</v>
      </c>
      <c r="D1180" s="98">
        <v>0</v>
      </c>
      <c r="E1180" s="99" t="str">
        <f>IFERROR(VLOOKUP(ROWS($C$4:C1180),$B$4:$C$1385,2,0),"")</f>
        <v>63.10.D Pozostała działalność usługowa w zakresie infrastruktury obliczeniowej, przetwarzania danych, zarządzania stronami internetowymi (hosting) i działalności powiązane (PKD 2025)</v>
      </c>
      <c r="F1180" s="98">
        <v>0</v>
      </c>
      <c r="AM1180" s="98">
        <f>IF(ISNUMBER(SEARCH('ankieta ESG'!$G$180,AN1180)),MAX(AM$3:$AM1179)+1,0)</f>
        <v>1177</v>
      </c>
      <c r="AN1180" s="134" t="s">
        <v>5180</v>
      </c>
      <c r="AO1180" s="98">
        <v>0</v>
      </c>
      <c r="AP1180" s="99" t="str">
        <f>IFERROR(VLOOKUP(ROWS($AN$4:AN1180),$AM$4:$AN$2337,2,0),"")</f>
        <v>Mogilno (pow. mogileński, woj. kujawsko-pomorskie)</v>
      </c>
      <c r="AQ1180" s="98">
        <v>0</v>
      </c>
      <c r="AR1180" s="98">
        <f>IF(ISNUMBER(SEARCH('ankieta ESG'!$G$181,AS1180)),MAX($AR$3:AR1179)+1,0)</f>
        <v>1177</v>
      </c>
      <c r="AS1180" s="134" t="s">
        <v>5180</v>
      </c>
      <c r="AT1180" s="98">
        <v>0</v>
      </c>
      <c r="AU1180" s="99" t="str">
        <f>IFERROR(VLOOKUP(ROWS($AS$4:AS1180),$AR$4:$AS$2337,2,0),"")</f>
        <v>Mogilno (pow. mogileński, woj. kujawsko-pomorskie)</v>
      </c>
      <c r="AV1180" s="98">
        <v>0</v>
      </c>
      <c r="AW1180" s="98">
        <f>IF(ISNUMBER(SEARCH('ankieta ESG'!$G$182,AX1180)),MAX($AW$3:AW1179)+1,0)</f>
        <v>1177</v>
      </c>
      <c r="AX1180" s="134" t="s">
        <v>5180</v>
      </c>
      <c r="AY1180" s="98">
        <v>0</v>
      </c>
      <c r="AZ1180" s="99" t="str">
        <f>IFERROR(VLOOKUP(ROWS($AX$4:AX1180),$AW$4:$AX$2337,2,0),"")</f>
        <v>Mogilno (pow. mogileński, woj. kujawsko-pomorskie)</v>
      </c>
      <c r="BA1180" s="98">
        <v>0</v>
      </c>
      <c r="BB1180" s="98">
        <f>IF(ISNUMBER(SEARCH('ankieta ESG'!$G$183,BC1180)),MAX($BB$3:BB1179)+1,0)</f>
        <v>1177</v>
      </c>
      <c r="BC1180" s="134" t="s">
        <v>5180</v>
      </c>
      <c r="BD1180" s="98">
        <v>0</v>
      </c>
      <c r="BE1180" s="99" t="str">
        <f>IFERROR(VLOOKUP(ROWS($BC$4:BC1180),$BB$4:$BC$2337,2,0),"")</f>
        <v>Mogilno (pow. mogileński, woj. kujawsko-pomorskie)</v>
      </c>
      <c r="BF1180" s="98">
        <v>0</v>
      </c>
      <c r="BG1180" s="98">
        <f>IF(ISNUMBER(SEARCH('ankieta ESG'!$G$184,BH1180)),MAX($BG$3:BG1179)+1,0)</f>
        <v>1177</v>
      </c>
      <c r="BH1180" s="134" t="s">
        <v>5180</v>
      </c>
      <c r="BI1180" s="98">
        <v>0</v>
      </c>
      <c r="BJ1180" s="99" t="str">
        <f>IFERROR(VLOOKUP(ROWS($BH$4:BH1180),$BG$4:$BH$2337,2,0),"")</f>
        <v>Mogilno (pow. mogileński, woj. kujawsko-pomorskie)</v>
      </c>
      <c r="BK1180" s="98">
        <v>0</v>
      </c>
      <c r="BL1180" s="98">
        <f>IF(ISNUMBER(SEARCH('ankieta ESG'!$G$185,BM1180)),MAX($BL$3:BL1179)+1,0)</f>
        <v>1177</v>
      </c>
      <c r="BM1180" s="134" t="s">
        <v>5180</v>
      </c>
      <c r="BN1180" s="98">
        <v>0</v>
      </c>
      <c r="BO1180" s="99" t="str">
        <f>IFERROR(VLOOKUP(ROWS($BM$4:BM1180),$BL$4:$BM$2337,2,0),"")</f>
        <v>Mogilno (pow. mogileński, woj. kujawsko-pomorskie)</v>
      </c>
      <c r="BP1180" s="98">
        <v>0</v>
      </c>
      <c r="BQ1180" s="98">
        <f>IF(ISNUMBER(SEARCH('ankieta ESG'!$G$186,BR1180)),MAX($BQ$3:BQ1179)+1,0)</f>
        <v>1177</v>
      </c>
      <c r="BR1180" s="134" t="s">
        <v>5180</v>
      </c>
      <c r="BS1180" s="98">
        <v>0</v>
      </c>
      <c r="BT1180" s="99" t="str">
        <f>IFERROR(VLOOKUP(ROWS($BR$4:BR1180),$BQ$4:$BR$2337,2,0),"")</f>
        <v>Mogilno (pow. mogileński, woj. kujawsko-pomorskie)</v>
      </c>
      <c r="BU1180" s="98">
        <v>0</v>
      </c>
      <c r="BV1180" s="98">
        <f>IF(ISNUMBER(SEARCH('ankieta ESG'!$G$187,BW1180)),MAX($BV$3:BV1179)+1,0)</f>
        <v>1177</v>
      </c>
      <c r="BW1180" s="134" t="s">
        <v>5180</v>
      </c>
      <c r="BX1180" s="98">
        <v>0</v>
      </c>
      <c r="BY1180" s="99" t="str">
        <f>IFERROR(VLOOKUP(ROWS($BW$4:BW1180),$BV$4:$BW$2337,2,0),"")</f>
        <v>Mogilno (pow. mogileński, woj. kujawsko-pomorskie)</v>
      </c>
      <c r="BZ1180" s="98">
        <v>0</v>
      </c>
      <c r="CA1180" s="98">
        <f>IF(ISNUMBER(SEARCH('ankieta ESG'!$G$188,CB1180)),MAX($CA$3:CA1179)+1,0)</f>
        <v>1177</v>
      </c>
      <c r="CB1180" s="134" t="s">
        <v>5180</v>
      </c>
      <c r="CC1180" s="98">
        <v>0</v>
      </c>
      <c r="CD1180" s="99" t="str">
        <f>IFERROR(VLOOKUP(ROWS($CB$4:CB1180),$CA$4:$CB$2337,2,0),"")</f>
        <v>Mogilno (pow. mogileński, woj. kujawsko-pomorskie)</v>
      </c>
      <c r="CE1180" s="98">
        <v>0</v>
      </c>
      <c r="CF1180" s="98">
        <f>IF(ISNUMBER(SEARCH('ankieta ESG'!$G$189,CG1180)),MAX($CF$3:CF1179)+1,0)</f>
        <v>1177</v>
      </c>
      <c r="CG1180" s="134" t="s">
        <v>5180</v>
      </c>
      <c r="CH1180" s="98">
        <v>0</v>
      </c>
      <c r="CI1180" s="99" t="str">
        <f>IFERROR(VLOOKUP(ROWS($CG$4:CG1180),$CF$4:$CG$2337,2,0),"")</f>
        <v>Mogilno (pow. mogileński, woj. kujawsko-pomorskie)</v>
      </c>
      <c r="CJ1180" s="98">
        <v>0</v>
      </c>
    </row>
    <row r="1181" spans="2:88">
      <c r="B1181" s="98">
        <f>IF(ISNUMBER(SEARCH('ankieta ESG'!$E$11,C1181)),MAX(B$3:$B1180)+1,0)</f>
        <v>1178</v>
      </c>
      <c r="C1181" s="99" t="s">
        <v>1222</v>
      </c>
      <c r="D1181" s="98">
        <v>0</v>
      </c>
      <c r="E1181" s="99" t="str">
        <f>IFERROR(VLOOKUP(ROWS($C$4:C1181),$B$4:$C$1385,2,0),"")</f>
        <v>63.91.Z Działalność wyszukiwarek internetowych (PKD 2025)</v>
      </c>
      <c r="F1181" s="98">
        <v>0</v>
      </c>
      <c r="AM1181" s="98">
        <f>IF(ISNUMBER(SEARCH('ankieta ESG'!$G$180,AN1181)),MAX(AM$3:$AM1180)+1,0)</f>
        <v>1178</v>
      </c>
      <c r="AN1181" s="134" t="s">
        <v>5181</v>
      </c>
      <c r="AO1181" s="98">
        <v>0</v>
      </c>
      <c r="AP1181" s="99" t="str">
        <f>IFERROR(VLOOKUP(ROWS($AN$4:AN1181),$AM$4:$AN$2337,2,0),"")</f>
        <v>Mokobody (pow. siedlecki, woj. mazowieckie)</v>
      </c>
      <c r="AQ1181" s="98">
        <v>0</v>
      </c>
      <c r="AR1181" s="98">
        <f>IF(ISNUMBER(SEARCH('ankieta ESG'!$G$181,AS1181)),MAX($AR$3:AR1180)+1,0)</f>
        <v>1178</v>
      </c>
      <c r="AS1181" s="134" t="s">
        <v>5181</v>
      </c>
      <c r="AT1181" s="98">
        <v>0</v>
      </c>
      <c r="AU1181" s="99" t="str">
        <f>IFERROR(VLOOKUP(ROWS($AS$4:AS1181),$AR$4:$AS$2337,2,0),"")</f>
        <v>Mokobody (pow. siedlecki, woj. mazowieckie)</v>
      </c>
      <c r="AV1181" s="98">
        <v>0</v>
      </c>
      <c r="AW1181" s="98">
        <f>IF(ISNUMBER(SEARCH('ankieta ESG'!$G$182,AX1181)),MAX($AW$3:AW1180)+1,0)</f>
        <v>1178</v>
      </c>
      <c r="AX1181" s="134" t="s">
        <v>5181</v>
      </c>
      <c r="AY1181" s="98">
        <v>0</v>
      </c>
      <c r="AZ1181" s="99" t="str">
        <f>IFERROR(VLOOKUP(ROWS($AX$4:AX1181),$AW$4:$AX$2337,2,0),"")</f>
        <v>Mokobody (pow. siedlecki, woj. mazowieckie)</v>
      </c>
      <c r="BA1181" s="98">
        <v>0</v>
      </c>
      <c r="BB1181" s="98">
        <f>IF(ISNUMBER(SEARCH('ankieta ESG'!$G$183,BC1181)),MAX($BB$3:BB1180)+1,0)</f>
        <v>1178</v>
      </c>
      <c r="BC1181" s="134" t="s">
        <v>5181</v>
      </c>
      <c r="BD1181" s="98">
        <v>0</v>
      </c>
      <c r="BE1181" s="99" t="str">
        <f>IFERROR(VLOOKUP(ROWS($BC$4:BC1181),$BB$4:$BC$2337,2,0),"")</f>
        <v>Mokobody (pow. siedlecki, woj. mazowieckie)</v>
      </c>
      <c r="BF1181" s="98">
        <v>0</v>
      </c>
      <c r="BG1181" s="98">
        <f>IF(ISNUMBER(SEARCH('ankieta ESG'!$G$184,BH1181)),MAX($BG$3:BG1180)+1,0)</f>
        <v>1178</v>
      </c>
      <c r="BH1181" s="134" t="s">
        <v>5181</v>
      </c>
      <c r="BI1181" s="98">
        <v>0</v>
      </c>
      <c r="BJ1181" s="99" t="str">
        <f>IFERROR(VLOOKUP(ROWS($BH$4:BH1181),$BG$4:$BH$2337,2,0),"")</f>
        <v>Mokobody (pow. siedlecki, woj. mazowieckie)</v>
      </c>
      <c r="BK1181" s="98">
        <v>0</v>
      </c>
      <c r="BL1181" s="98">
        <f>IF(ISNUMBER(SEARCH('ankieta ESG'!$G$185,BM1181)),MAX($BL$3:BL1180)+1,0)</f>
        <v>1178</v>
      </c>
      <c r="BM1181" s="134" t="s">
        <v>5181</v>
      </c>
      <c r="BN1181" s="98">
        <v>0</v>
      </c>
      <c r="BO1181" s="99" t="str">
        <f>IFERROR(VLOOKUP(ROWS($BM$4:BM1181),$BL$4:$BM$2337,2,0),"")</f>
        <v>Mokobody (pow. siedlecki, woj. mazowieckie)</v>
      </c>
      <c r="BP1181" s="98">
        <v>0</v>
      </c>
      <c r="BQ1181" s="98">
        <f>IF(ISNUMBER(SEARCH('ankieta ESG'!$G$186,BR1181)),MAX($BQ$3:BQ1180)+1,0)</f>
        <v>1178</v>
      </c>
      <c r="BR1181" s="134" t="s">
        <v>5181</v>
      </c>
      <c r="BS1181" s="98">
        <v>0</v>
      </c>
      <c r="BT1181" s="99" t="str">
        <f>IFERROR(VLOOKUP(ROWS($BR$4:BR1181),$BQ$4:$BR$2337,2,0),"")</f>
        <v>Mokobody (pow. siedlecki, woj. mazowieckie)</v>
      </c>
      <c r="BU1181" s="98">
        <v>0</v>
      </c>
      <c r="BV1181" s="98">
        <f>IF(ISNUMBER(SEARCH('ankieta ESG'!$G$187,BW1181)),MAX($BV$3:BV1180)+1,0)</f>
        <v>1178</v>
      </c>
      <c r="BW1181" s="134" t="s">
        <v>5181</v>
      </c>
      <c r="BX1181" s="98">
        <v>0</v>
      </c>
      <c r="BY1181" s="99" t="str">
        <f>IFERROR(VLOOKUP(ROWS($BW$4:BW1181),$BV$4:$BW$2337,2,0),"")</f>
        <v>Mokobody (pow. siedlecki, woj. mazowieckie)</v>
      </c>
      <c r="BZ1181" s="98">
        <v>0</v>
      </c>
      <c r="CA1181" s="98">
        <f>IF(ISNUMBER(SEARCH('ankieta ESG'!$G$188,CB1181)),MAX($CA$3:CA1180)+1,0)</f>
        <v>1178</v>
      </c>
      <c r="CB1181" s="134" t="s">
        <v>5181</v>
      </c>
      <c r="CC1181" s="98">
        <v>0</v>
      </c>
      <c r="CD1181" s="99" t="str">
        <f>IFERROR(VLOOKUP(ROWS($CB$4:CB1181),$CA$4:$CB$2337,2,0),"")</f>
        <v>Mokobody (pow. siedlecki, woj. mazowieckie)</v>
      </c>
      <c r="CE1181" s="98">
        <v>0</v>
      </c>
      <c r="CF1181" s="98">
        <f>IF(ISNUMBER(SEARCH('ankieta ESG'!$G$189,CG1181)),MAX($CF$3:CF1180)+1,0)</f>
        <v>1178</v>
      </c>
      <c r="CG1181" s="134" t="s">
        <v>5181</v>
      </c>
      <c r="CH1181" s="98">
        <v>0</v>
      </c>
      <c r="CI1181" s="99" t="str">
        <f>IFERROR(VLOOKUP(ROWS($CG$4:CG1181),$CF$4:$CG$2337,2,0),"")</f>
        <v>Mokobody (pow. siedlecki, woj. mazowieckie)</v>
      </c>
      <c r="CJ1181" s="98">
        <v>0</v>
      </c>
    </row>
    <row r="1182" spans="2:88">
      <c r="B1182" s="98">
        <f>IF(ISNUMBER(SEARCH('ankieta ESG'!$E$11,C1182)),MAX(B$3:$B1181)+1,0)</f>
        <v>1179</v>
      </c>
      <c r="C1182" s="99" t="s">
        <v>1223</v>
      </c>
      <c r="D1182" s="98">
        <v>0</v>
      </c>
      <c r="E1182" s="99" t="str">
        <f>IFERROR(VLOOKUP(ROWS($C$4:C1182),$B$4:$C$1385,2,0),"")</f>
        <v>63.92.Z Pozostała działalność usługowa w zakresie informacji (PKD 2025)</v>
      </c>
      <c r="F1182" s="98">
        <v>0</v>
      </c>
      <c r="AM1182" s="98">
        <f>IF(ISNUMBER(SEARCH('ankieta ESG'!$G$180,AN1182)),MAX(AM$3:$AM1181)+1,0)</f>
        <v>1179</v>
      </c>
      <c r="AN1182" s="134" t="s">
        <v>5182</v>
      </c>
      <c r="AO1182" s="98">
        <v>0</v>
      </c>
      <c r="AP1182" s="99" t="str">
        <f>IFERROR(VLOOKUP(ROWS($AN$4:AN1182),$AM$4:$AN$2337,2,0),"")</f>
        <v>Mokrsko (pow. wieluński, woj. łódzkie)</v>
      </c>
      <c r="AQ1182" s="98">
        <v>0</v>
      </c>
      <c r="AR1182" s="98">
        <f>IF(ISNUMBER(SEARCH('ankieta ESG'!$G$181,AS1182)),MAX($AR$3:AR1181)+1,0)</f>
        <v>1179</v>
      </c>
      <c r="AS1182" s="134" t="s">
        <v>5182</v>
      </c>
      <c r="AT1182" s="98">
        <v>0</v>
      </c>
      <c r="AU1182" s="99" t="str">
        <f>IFERROR(VLOOKUP(ROWS($AS$4:AS1182),$AR$4:$AS$2337,2,0),"")</f>
        <v>Mokrsko (pow. wieluński, woj. łódzkie)</v>
      </c>
      <c r="AV1182" s="98">
        <v>0</v>
      </c>
      <c r="AW1182" s="98">
        <f>IF(ISNUMBER(SEARCH('ankieta ESG'!$G$182,AX1182)),MAX($AW$3:AW1181)+1,0)</f>
        <v>1179</v>
      </c>
      <c r="AX1182" s="134" t="s">
        <v>5182</v>
      </c>
      <c r="AY1182" s="98">
        <v>0</v>
      </c>
      <c r="AZ1182" s="99" t="str">
        <f>IFERROR(VLOOKUP(ROWS($AX$4:AX1182),$AW$4:$AX$2337,2,0),"")</f>
        <v>Mokrsko (pow. wieluński, woj. łódzkie)</v>
      </c>
      <c r="BA1182" s="98">
        <v>0</v>
      </c>
      <c r="BB1182" s="98">
        <f>IF(ISNUMBER(SEARCH('ankieta ESG'!$G$183,BC1182)),MAX($BB$3:BB1181)+1,0)</f>
        <v>1179</v>
      </c>
      <c r="BC1182" s="134" t="s">
        <v>5182</v>
      </c>
      <c r="BD1182" s="98">
        <v>0</v>
      </c>
      <c r="BE1182" s="99" t="str">
        <f>IFERROR(VLOOKUP(ROWS($BC$4:BC1182),$BB$4:$BC$2337,2,0),"")</f>
        <v>Mokrsko (pow. wieluński, woj. łódzkie)</v>
      </c>
      <c r="BF1182" s="98">
        <v>0</v>
      </c>
      <c r="BG1182" s="98">
        <f>IF(ISNUMBER(SEARCH('ankieta ESG'!$G$184,BH1182)),MAX($BG$3:BG1181)+1,0)</f>
        <v>1179</v>
      </c>
      <c r="BH1182" s="134" t="s">
        <v>5182</v>
      </c>
      <c r="BI1182" s="98">
        <v>0</v>
      </c>
      <c r="BJ1182" s="99" t="str">
        <f>IFERROR(VLOOKUP(ROWS($BH$4:BH1182),$BG$4:$BH$2337,2,0),"")</f>
        <v>Mokrsko (pow. wieluński, woj. łódzkie)</v>
      </c>
      <c r="BK1182" s="98">
        <v>0</v>
      </c>
      <c r="BL1182" s="98">
        <f>IF(ISNUMBER(SEARCH('ankieta ESG'!$G$185,BM1182)),MAX($BL$3:BL1181)+1,0)</f>
        <v>1179</v>
      </c>
      <c r="BM1182" s="134" t="s">
        <v>5182</v>
      </c>
      <c r="BN1182" s="98">
        <v>0</v>
      </c>
      <c r="BO1182" s="99" t="str">
        <f>IFERROR(VLOOKUP(ROWS($BM$4:BM1182),$BL$4:$BM$2337,2,0),"")</f>
        <v>Mokrsko (pow. wieluński, woj. łódzkie)</v>
      </c>
      <c r="BP1182" s="98">
        <v>0</v>
      </c>
      <c r="BQ1182" s="98">
        <f>IF(ISNUMBER(SEARCH('ankieta ESG'!$G$186,BR1182)),MAX($BQ$3:BQ1181)+1,0)</f>
        <v>1179</v>
      </c>
      <c r="BR1182" s="134" t="s">
        <v>5182</v>
      </c>
      <c r="BS1182" s="98">
        <v>0</v>
      </c>
      <c r="BT1182" s="99" t="str">
        <f>IFERROR(VLOOKUP(ROWS($BR$4:BR1182),$BQ$4:$BR$2337,2,0),"")</f>
        <v>Mokrsko (pow. wieluński, woj. łódzkie)</v>
      </c>
      <c r="BU1182" s="98">
        <v>0</v>
      </c>
      <c r="BV1182" s="98">
        <f>IF(ISNUMBER(SEARCH('ankieta ESG'!$G$187,BW1182)),MAX($BV$3:BV1181)+1,0)</f>
        <v>1179</v>
      </c>
      <c r="BW1182" s="134" t="s">
        <v>5182</v>
      </c>
      <c r="BX1182" s="98">
        <v>0</v>
      </c>
      <c r="BY1182" s="99" t="str">
        <f>IFERROR(VLOOKUP(ROWS($BW$4:BW1182),$BV$4:$BW$2337,2,0),"")</f>
        <v>Mokrsko (pow. wieluński, woj. łódzkie)</v>
      </c>
      <c r="BZ1182" s="98">
        <v>0</v>
      </c>
      <c r="CA1182" s="98">
        <f>IF(ISNUMBER(SEARCH('ankieta ESG'!$G$188,CB1182)),MAX($CA$3:CA1181)+1,0)</f>
        <v>1179</v>
      </c>
      <c r="CB1182" s="134" t="s">
        <v>5182</v>
      </c>
      <c r="CC1182" s="98">
        <v>0</v>
      </c>
      <c r="CD1182" s="99" t="str">
        <f>IFERROR(VLOOKUP(ROWS($CB$4:CB1182),$CA$4:$CB$2337,2,0),"")</f>
        <v>Mokrsko (pow. wieluński, woj. łódzkie)</v>
      </c>
      <c r="CE1182" s="98">
        <v>0</v>
      </c>
      <c r="CF1182" s="98">
        <f>IF(ISNUMBER(SEARCH('ankieta ESG'!$G$189,CG1182)),MAX($CF$3:CF1181)+1,0)</f>
        <v>1179</v>
      </c>
      <c r="CG1182" s="134" t="s">
        <v>5182</v>
      </c>
      <c r="CH1182" s="98">
        <v>0</v>
      </c>
      <c r="CI1182" s="99" t="str">
        <f>IFERROR(VLOOKUP(ROWS($CG$4:CG1182),$CF$4:$CG$2337,2,0),"")</f>
        <v>Mokrsko (pow. wieluński, woj. łódzkie)</v>
      </c>
      <c r="CJ1182" s="98">
        <v>0</v>
      </c>
    </row>
    <row r="1183" spans="2:88">
      <c r="B1183" s="98">
        <f>IF(ISNUMBER(SEARCH('ankieta ESG'!$E$11,C1183)),MAX(B$3:$B1182)+1,0)</f>
        <v>1180</v>
      </c>
      <c r="C1183" s="99" t="s">
        <v>1224</v>
      </c>
      <c r="D1183" s="98">
        <v>0</v>
      </c>
      <c r="E1183" s="99" t="str">
        <f>IFERROR(VLOOKUP(ROWS($C$4:C1183),$B$4:$C$1385,2,0),"")</f>
        <v>64.11.Z Działalność banku centralnego (PKD 2025)</v>
      </c>
      <c r="F1183" s="98">
        <v>0</v>
      </c>
      <c r="AM1183" s="98">
        <f>IF(ISNUMBER(SEARCH('ankieta ESG'!$G$180,AN1183)),MAX(AM$3:$AM1182)+1,0)</f>
        <v>1180</v>
      </c>
      <c r="AN1183" s="134" t="s">
        <v>5183</v>
      </c>
      <c r="AO1183" s="98">
        <v>0</v>
      </c>
      <c r="AP1183" s="99" t="str">
        <f>IFERROR(VLOOKUP(ROWS($AN$4:AN1183),$AM$4:$AN$2337,2,0),"")</f>
        <v>Mońki (pow. moniecki, woj. podlaskie)</v>
      </c>
      <c r="AQ1183" s="98">
        <v>0</v>
      </c>
      <c r="AR1183" s="98">
        <f>IF(ISNUMBER(SEARCH('ankieta ESG'!$G$181,AS1183)),MAX($AR$3:AR1182)+1,0)</f>
        <v>1180</v>
      </c>
      <c r="AS1183" s="134" t="s">
        <v>5183</v>
      </c>
      <c r="AT1183" s="98">
        <v>0</v>
      </c>
      <c r="AU1183" s="99" t="str">
        <f>IFERROR(VLOOKUP(ROWS($AS$4:AS1183),$AR$4:$AS$2337,2,0),"")</f>
        <v>Mońki (pow. moniecki, woj. podlaskie)</v>
      </c>
      <c r="AV1183" s="98">
        <v>0</v>
      </c>
      <c r="AW1183" s="98">
        <f>IF(ISNUMBER(SEARCH('ankieta ESG'!$G$182,AX1183)),MAX($AW$3:AW1182)+1,0)</f>
        <v>1180</v>
      </c>
      <c r="AX1183" s="134" t="s">
        <v>5183</v>
      </c>
      <c r="AY1183" s="98">
        <v>0</v>
      </c>
      <c r="AZ1183" s="99" t="str">
        <f>IFERROR(VLOOKUP(ROWS($AX$4:AX1183),$AW$4:$AX$2337,2,0),"")</f>
        <v>Mońki (pow. moniecki, woj. podlaskie)</v>
      </c>
      <c r="BA1183" s="98">
        <v>0</v>
      </c>
      <c r="BB1183" s="98">
        <f>IF(ISNUMBER(SEARCH('ankieta ESG'!$G$183,BC1183)),MAX($BB$3:BB1182)+1,0)</f>
        <v>1180</v>
      </c>
      <c r="BC1183" s="134" t="s">
        <v>5183</v>
      </c>
      <c r="BD1183" s="98">
        <v>0</v>
      </c>
      <c r="BE1183" s="99" t="str">
        <f>IFERROR(VLOOKUP(ROWS($BC$4:BC1183),$BB$4:$BC$2337,2,0),"")</f>
        <v>Mońki (pow. moniecki, woj. podlaskie)</v>
      </c>
      <c r="BF1183" s="98">
        <v>0</v>
      </c>
      <c r="BG1183" s="98">
        <f>IF(ISNUMBER(SEARCH('ankieta ESG'!$G$184,BH1183)),MAX($BG$3:BG1182)+1,0)</f>
        <v>1180</v>
      </c>
      <c r="BH1183" s="134" t="s">
        <v>5183</v>
      </c>
      <c r="BI1183" s="98">
        <v>0</v>
      </c>
      <c r="BJ1183" s="99" t="str">
        <f>IFERROR(VLOOKUP(ROWS($BH$4:BH1183),$BG$4:$BH$2337,2,0),"")</f>
        <v>Mońki (pow. moniecki, woj. podlaskie)</v>
      </c>
      <c r="BK1183" s="98">
        <v>0</v>
      </c>
      <c r="BL1183" s="98">
        <f>IF(ISNUMBER(SEARCH('ankieta ESG'!$G$185,BM1183)),MAX($BL$3:BL1182)+1,0)</f>
        <v>1180</v>
      </c>
      <c r="BM1183" s="134" t="s">
        <v>5183</v>
      </c>
      <c r="BN1183" s="98">
        <v>0</v>
      </c>
      <c r="BO1183" s="99" t="str">
        <f>IFERROR(VLOOKUP(ROWS($BM$4:BM1183),$BL$4:$BM$2337,2,0),"")</f>
        <v>Mońki (pow. moniecki, woj. podlaskie)</v>
      </c>
      <c r="BP1183" s="98">
        <v>0</v>
      </c>
      <c r="BQ1183" s="98">
        <f>IF(ISNUMBER(SEARCH('ankieta ESG'!$G$186,BR1183)),MAX($BQ$3:BQ1182)+1,0)</f>
        <v>1180</v>
      </c>
      <c r="BR1183" s="134" t="s">
        <v>5183</v>
      </c>
      <c r="BS1183" s="98">
        <v>0</v>
      </c>
      <c r="BT1183" s="99" t="str">
        <f>IFERROR(VLOOKUP(ROWS($BR$4:BR1183),$BQ$4:$BR$2337,2,0),"")</f>
        <v>Mońki (pow. moniecki, woj. podlaskie)</v>
      </c>
      <c r="BU1183" s="98">
        <v>0</v>
      </c>
      <c r="BV1183" s="98">
        <f>IF(ISNUMBER(SEARCH('ankieta ESG'!$G$187,BW1183)),MAX($BV$3:BV1182)+1,0)</f>
        <v>1180</v>
      </c>
      <c r="BW1183" s="134" t="s">
        <v>5183</v>
      </c>
      <c r="BX1183" s="98">
        <v>0</v>
      </c>
      <c r="BY1183" s="99" t="str">
        <f>IFERROR(VLOOKUP(ROWS($BW$4:BW1183),$BV$4:$BW$2337,2,0),"")</f>
        <v>Mońki (pow. moniecki, woj. podlaskie)</v>
      </c>
      <c r="BZ1183" s="98">
        <v>0</v>
      </c>
      <c r="CA1183" s="98">
        <f>IF(ISNUMBER(SEARCH('ankieta ESG'!$G$188,CB1183)),MAX($CA$3:CA1182)+1,0)</f>
        <v>1180</v>
      </c>
      <c r="CB1183" s="134" t="s">
        <v>5183</v>
      </c>
      <c r="CC1183" s="98">
        <v>0</v>
      </c>
      <c r="CD1183" s="99" t="str">
        <f>IFERROR(VLOOKUP(ROWS($CB$4:CB1183),$CA$4:$CB$2337,2,0),"")</f>
        <v>Mońki (pow. moniecki, woj. podlaskie)</v>
      </c>
      <c r="CE1183" s="98">
        <v>0</v>
      </c>
      <c r="CF1183" s="98">
        <f>IF(ISNUMBER(SEARCH('ankieta ESG'!$G$189,CG1183)),MAX($CF$3:CF1182)+1,0)</f>
        <v>1180</v>
      </c>
      <c r="CG1183" s="134" t="s">
        <v>5183</v>
      </c>
      <c r="CH1183" s="98">
        <v>0</v>
      </c>
      <c r="CI1183" s="99" t="str">
        <f>IFERROR(VLOOKUP(ROWS($CG$4:CG1183),$CF$4:$CG$2337,2,0),"")</f>
        <v>Mońki (pow. moniecki, woj. podlaskie)</v>
      </c>
      <c r="CJ1183" s="98">
        <v>0</v>
      </c>
    </row>
    <row r="1184" spans="2:88">
      <c r="B1184" s="98">
        <f>IF(ISNUMBER(SEARCH('ankieta ESG'!$E$11,C1184)),MAX(B$3:$B1183)+1,0)</f>
        <v>1181</v>
      </c>
      <c r="C1184" s="99" t="s">
        <v>1225</v>
      </c>
      <c r="D1184" s="98">
        <v>0</v>
      </c>
      <c r="E1184" s="99" t="str">
        <f>IFERROR(VLOOKUP(ROWS($C$4:C1184),$B$4:$C$1385,2,0),"")</f>
        <v>64.19.Z Pozostałe pośrednictwo pieniężne (PKD 2025)</v>
      </c>
      <c r="F1184" s="98">
        <v>0</v>
      </c>
      <c r="AM1184" s="98">
        <f>IF(ISNUMBER(SEARCH('ankieta ESG'!$G$180,AN1184)),MAX(AM$3:$AM1183)+1,0)</f>
        <v>1181</v>
      </c>
      <c r="AN1184" s="134" t="s">
        <v>5184</v>
      </c>
      <c r="AO1184" s="98">
        <v>0</v>
      </c>
      <c r="AP1184" s="99" t="str">
        <f>IFERROR(VLOOKUP(ROWS($AN$4:AN1184),$AM$4:$AN$2337,2,0),"")</f>
        <v>Morawica (pow. kielecki, woj. świętokrzyskie)</v>
      </c>
      <c r="AQ1184" s="98">
        <v>0</v>
      </c>
      <c r="AR1184" s="98">
        <f>IF(ISNUMBER(SEARCH('ankieta ESG'!$G$181,AS1184)),MAX($AR$3:AR1183)+1,0)</f>
        <v>1181</v>
      </c>
      <c r="AS1184" s="134" t="s">
        <v>5184</v>
      </c>
      <c r="AT1184" s="98">
        <v>0</v>
      </c>
      <c r="AU1184" s="99" t="str">
        <f>IFERROR(VLOOKUP(ROWS($AS$4:AS1184),$AR$4:$AS$2337,2,0),"")</f>
        <v>Morawica (pow. kielecki, woj. świętokrzyskie)</v>
      </c>
      <c r="AV1184" s="98">
        <v>0</v>
      </c>
      <c r="AW1184" s="98">
        <f>IF(ISNUMBER(SEARCH('ankieta ESG'!$G$182,AX1184)),MAX($AW$3:AW1183)+1,0)</f>
        <v>1181</v>
      </c>
      <c r="AX1184" s="134" t="s">
        <v>5184</v>
      </c>
      <c r="AY1184" s="98">
        <v>0</v>
      </c>
      <c r="AZ1184" s="99" t="str">
        <f>IFERROR(VLOOKUP(ROWS($AX$4:AX1184),$AW$4:$AX$2337,2,0),"")</f>
        <v>Morawica (pow. kielecki, woj. świętokrzyskie)</v>
      </c>
      <c r="BA1184" s="98">
        <v>0</v>
      </c>
      <c r="BB1184" s="98">
        <f>IF(ISNUMBER(SEARCH('ankieta ESG'!$G$183,BC1184)),MAX($BB$3:BB1183)+1,0)</f>
        <v>1181</v>
      </c>
      <c r="BC1184" s="134" t="s">
        <v>5184</v>
      </c>
      <c r="BD1184" s="98">
        <v>0</v>
      </c>
      <c r="BE1184" s="99" t="str">
        <f>IFERROR(VLOOKUP(ROWS($BC$4:BC1184),$BB$4:$BC$2337,2,0),"")</f>
        <v>Morawica (pow. kielecki, woj. świętokrzyskie)</v>
      </c>
      <c r="BF1184" s="98">
        <v>0</v>
      </c>
      <c r="BG1184" s="98">
        <f>IF(ISNUMBER(SEARCH('ankieta ESG'!$G$184,BH1184)),MAX($BG$3:BG1183)+1,0)</f>
        <v>1181</v>
      </c>
      <c r="BH1184" s="134" t="s">
        <v>5184</v>
      </c>
      <c r="BI1184" s="98">
        <v>0</v>
      </c>
      <c r="BJ1184" s="99" t="str">
        <f>IFERROR(VLOOKUP(ROWS($BH$4:BH1184),$BG$4:$BH$2337,2,0),"")</f>
        <v>Morawica (pow. kielecki, woj. świętokrzyskie)</v>
      </c>
      <c r="BK1184" s="98">
        <v>0</v>
      </c>
      <c r="BL1184" s="98">
        <f>IF(ISNUMBER(SEARCH('ankieta ESG'!$G$185,BM1184)),MAX($BL$3:BL1183)+1,0)</f>
        <v>1181</v>
      </c>
      <c r="BM1184" s="134" t="s">
        <v>5184</v>
      </c>
      <c r="BN1184" s="98">
        <v>0</v>
      </c>
      <c r="BO1184" s="99" t="str">
        <f>IFERROR(VLOOKUP(ROWS($BM$4:BM1184),$BL$4:$BM$2337,2,0),"")</f>
        <v>Morawica (pow. kielecki, woj. świętokrzyskie)</v>
      </c>
      <c r="BP1184" s="98">
        <v>0</v>
      </c>
      <c r="BQ1184" s="98">
        <f>IF(ISNUMBER(SEARCH('ankieta ESG'!$G$186,BR1184)),MAX($BQ$3:BQ1183)+1,0)</f>
        <v>1181</v>
      </c>
      <c r="BR1184" s="134" t="s">
        <v>5184</v>
      </c>
      <c r="BS1184" s="98">
        <v>0</v>
      </c>
      <c r="BT1184" s="99" t="str">
        <f>IFERROR(VLOOKUP(ROWS($BR$4:BR1184),$BQ$4:$BR$2337,2,0),"")</f>
        <v>Morawica (pow. kielecki, woj. świętokrzyskie)</v>
      </c>
      <c r="BU1184" s="98">
        <v>0</v>
      </c>
      <c r="BV1184" s="98">
        <f>IF(ISNUMBER(SEARCH('ankieta ESG'!$G$187,BW1184)),MAX($BV$3:BV1183)+1,0)</f>
        <v>1181</v>
      </c>
      <c r="BW1184" s="134" t="s">
        <v>5184</v>
      </c>
      <c r="BX1184" s="98">
        <v>0</v>
      </c>
      <c r="BY1184" s="99" t="str">
        <f>IFERROR(VLOOKUP(ROWS($BW$4:BW1184),$BV$4:$BW$2337,2,0),"")</f>
        <v>Morawica (pow. kielecki, woj. świętokrzyskie)</v>
      </c>
      <c r="BZ1184" s="98">
        <v>0</v>
      </c>
      <c r="CA1184" s="98">
        <f>IF(ISNUMBER(SEARCH('ankieta ESG'!$G$188,CB1184)),MAX($CA$3:CA1183)+1,0)</f>
        <v>1181</v>
      </c>
      <c r="CB1184" s="134" t="s">
        <v>5184</v>
      </c>
      <c r="CC1184" s="98">
        <v>0</v>
      </c>
      <c r="CD1184" s="99" t="str">
        <f>IFERROR(VLOOKUP(ROWS($CB$4:CB1184),$CA$4:$CB$2337,2,0),"")</f>
        <v>Morawica (pow. kielecki, woj. świętokrzyskie)</v>
      </c>
      <c r="CE1184" s="98">
        <v>0</v>
      </c>
      <c r="CF1184" s="98">
        <f>IF(ISNUMBER(SEARCH('ankieta ESG'!$G$189,CG1184)),MAX($CF$3:CF1183)+1,0)</f>
        <v>1181</v>
      </c>
      <c r="CG1184" s="134" t="s">
        <v>5184</v>
      </c>
      <c r="CH1184" s="98">
        <v>0</v>
      </c>
      <c r="CI1184" s="99" t="str">
        <f>IFERROR(VLOOKUP(ROWS($CG$4:CG1184),$CF$4:$CG$2337,2,0),"")</f>
        <v>Morawica (pow. kielecki, woj. świętokrzyskie)</v>
      </c>
      <c r="CJ1184" s="98">
        <v>0</v>
      </c>
    </row>
    <row r="1185" spans="2:88">
      <c r="B1185" s="98">
        <f>IF(ISNUMBER(SEARCH('ankieta ESG'!$E$11,C1185)),MAX(B$3:$B1184)+1,0)</f>
        <v>1182</v>
      </c>
      <c r="C1185" s="99" t="s">
        <v>1226</v>
      </c>
      <c r="D1185" s="98">
        <v>0</v>
      </c>
      <c r="E1185" s="99" t="str">
        <f>IFERROR(VLOOKUP(ROWS($C$4:C1185),$B$4:$C$1385,2,0),"")</f>
        <v>64.21.Z Działalność spółek holdingowych (PKD 2025)</v>
      </c>
      <c r="F1185" s="98">
        <v>0</v>
      </c>
      <c r="AM1185" s="98">
        <f>IF(ISNUMBER(SEARCH('ankieta ESG'!$G$180,AN1185)),MAX(AM$3:$AM1184)+1,0)</f>
        <v>1182</v>
      </c>
      <c r="AN1185" s="134" t="s">
        <v>5185</v>
      </c>
      <c r="AO1185" s="98">
        <v>0</v>
      </c>
      <c r="AP1185" s="99" t="str">
        <f>IFERROR(VLOOKUP(ROWS($AN$4:AN1185),$AM$4:$AN$2337,2,0),"")</f>
        <v>Morąg (pow. ostródzki, woj. warmińsko-mazurskie)</v>
      </c>
      <c r="AQ1185" s="98">
        <v>0</v>
      </c>
      <c r="AR1185" s="98">
        <f>IF(ISNUMBER(SEARCH('ankieta ESG'!$G$181,AS1185)),MAX($AR$3:AR1184)+1,0)</f>
        <v>1182</v>
      </c>
      <c r="AS1185" s="134" t="s">
        <v>5185</v>
      </c>
      <c r="AT1185" s="98">
        <v>0</v>
      </c>
      <c r="AU1185" s="99" t="str">
        <f>IFERROR(VLOOKUP(ROWS($AS$4:AS1185),$AR$4:$AS$2337,2,0),"")</f>
        <v>Morąg (pow. ostródzki, woj. warmińsko-mazurskie)</v>
      </c>
      <c r="AV1185" s="98">
        <v>0</v>
      </c>
      <c r="AW1185" s="98">
        <f>IF(ISNUMBER(SEARCH('ankieta ESG'!$G$182,AX1185)),MAX($AW$3:AW1184)+1,0)</f>
        <v>1182</v>
      </c>
      <c r="AX1185" s="134" t="s">
        <v>5185</v>
      </c>
      <c r="AY1185" s="98">
        <v>0</v>
      </c>
      <c r="AZ1185" s="99" t="str">
        <f>IFERROR(VLOOKUP(ROWS($AX$4:AX1185),$AW$4:$AX$2337,2,0),"")</f>
        <v>Morąg (pow. ostródzki, woj. warmińsko-mazurskie)</v>
      </c>
      <c r="BA1185" s="98">
        <v>0</v>
      </c>
      <c r="BB1185" s="98">
        <f>IF(ISNUMBER(SEARCH('ankieta ESG'!$G$183,BC1185)),MAX($BB$3:BB1184)+1,0)</f>
        <v>1182</v>
      </c>
      <c r="BC1185" s="134" t="s">
        <v>5185</v>
      </c>
      <c r="BD1185" s="98">
        <v>0</v>
      </c>
      <c r="BE1185" s="99" t="str">
        <f>IFERROR(VLOOKUP(ROWS($BC$4:BC1185),$BB$4:$BC$2337,2,0),"")</f>
        <v>Morąg (pow. ostródzki, woj. warmińsko-mazurskie)</v>
      </c>
      <c r="BF1185" s="98">
        <v>0</v>
      </c>
      <c r="BG1185" s="98">
        <f>IF(ISNUMBER(SEARCH('ankieta ESG'!$G$184,BH1185)),MAX($BG$3:BG1184)+1,0)</f>
        <v>1182</v>
      </c>
      <c r="BH1185" s="134" t="s">
        <v>5185</v>
      </c>
      <c r="BI1185" s="98">
        <v>0</v>
      </c>
      <c r="BJ1185" s="99" t="str">
        <f>IFERROR(VLOOKUP(ROWS($BH$4:BH1185),$BG$4:$BH$2337,2,0),"")</f>
        <v>Morąg (pow. ostródzki, woj. warmińsko-mazurskie)</v>
      </c>
      <c r="BK1185" s="98">
        <v>0</v>
      </c>
      <c r="BL1185" s="98">
        <f>IF(ISNUMBER(SEARCH('ankieta ESG'!$G$185,BM1185)),MAX($BL$3:BL1184)+1,0)</f>
        <v>1182</v>
      </c>
      <c r="BM1185" s="134" t="s">
        <v>5185</v>
      </c>
      <c r="BN1185" s="98">
        <v>0</v>
      </c>
      <c r="BO1185" s="99" t="str">
        <f>IFERROR(VLOOKUP(ROWS($BM$4:BM1185),$BL$4:$BM$2337,2,0),"")</f>
        <v>Morąg (pow. ostródzki, woj. warmińsko-mazurskie)</v>
      </c>
      <c r="BP1185" s="98">
        <v>0</v>
      </c>
      <c r="BQ1185" s="98">
        <f>IF(ISNUMBER(SEARCH('ankieta ESG'!$G$186,BR1185)),MAX($BQ$3:BQ1184)+1,0)</f>
        <v>1182</v>
      </c>
      <c r="BR1185" s="134" t="s">
        <v>5185</v>
      </c>
      <c r="BS1185" s="98">
        <v>0</v>
      </c>
      <c r="BT1185" s="99" t="str">
        <f>IFERROR(VLOOKUP(ROWS($BR$4:BR1185),$BQ$4:$BR$2337,2,0),"")</f>
        <v>Morąg (pow. ostródzki, woj. warmińsko-mazurskie)</v>
      </c>
      <c r="BU1185" s="98">
        <v>0</v>
      </c>
      <c r="BV1185" s="98">
        <f>IF(ISNUMBER(SEARCH('ankieta ESG'!$G$187,BW1185)),MAX($BV$3:BV1184)+1,0)</f>
        <v>1182</v>
      </c>
      <c r="BW1185" s="134" t="s">
        <v>5185</v>
      </c>
      <c r="BX1185" s="98">
        <v>0</v>
      </c>
      <c r="BY1185" s="99" t="str">
        <f>IFERROR(VLOOKUP(ROWS($BW$4:BW1185),$BV$4:$BW$2337,2,0),"")</f>
        <v>Morąg (pow. ostródzki, woj. warmińsko-mazurskie)</v>
      </c>
      <c r="BZ1185" s="98">
        <v>0</v>
      </c>
      <c r="CA1185" s="98">
        <f>IF(ISNUMBER(SEARCH('ankieta ESG'!$G$188,CB1185)),MAX($CA$3:CA1184)+1,0)</f>
        <v>1182</v>
      </c>
      <c r="CB1185" s="134" t="s">
        <v>5185</v>
      </c>
      <c r="CC1185" s="98">
        <v>0</v>
      </c>
      <c r="CD1185" s="99" t="str">
        <f>IFERROR(VLOOKUP(ROWS($CB$4:CB1185),$CA$4:$CB$2337,2,0),"")</f>
        <v>Morąg (pow. ostródzki, woj. warmińsko-mazurskie)</v>
      </c>
      <c r="CE1185" s="98">
        <v>0</v>
      </c>
      <c r="CF1185" s="98">
        <f>IF(ISNUMBER(SEARCH('ankieta ESG'!$G$189,CG1185)),MAX($CF$3:CF1184)+1,0)</f>
        <v>1182</v>
      </c>
      <c r="CG1185" s="134" t="s">
        <v>5185</v>
      </c>
      <c r="CH1185" s="98">
        <v>0</v>
      </c>
      <c r="CI1185" s="99" t="str">
        <f>IFERROR(VLOOKUP(ROWS($CG$4:CG1185),$CF$4:$CG$2337,2,0),"")</f>
        <v>Morąg (pow. ostródzki, woj. warmińsko-mazurskie)</v>
      </c>
      <c r="CJ1185" s="98">
        <v>0</v>
      </c>
    </row>
    <row r="1186" spans="2:88">
      <c r="B1186" s="98">
        <f>IF(ISNUMBER(SEARCH('ankieta ESG'!$E$11,C1186)),MAX(B$3:$B1185)+1,0)</f>
        <v>1183</v>
      </c>
      <c r="C1186" s="99" t="s">
        <v>1227</v>
      </c>
      <c r="D1186" s="98">
        <v>0</v>
      </c>
      <c r="E1186" s="99" t="str">
        <f>IFERROR(VLOOKUP(ROWS($C$4:C1186),$B$4:$C$1385,2,0),"")</f>
        <v>64.22.Z Działalność spółek pozyskujących finansowanie na rzecz innych podmiotów (PKD 2025)</v>
      </c>
      <c r="F1186" s="98">
        <v>0</v>
      </c>
      <c r="AM1186" s="98">
        <f>IF(ISNUMBER(SEARCH('ankieta ESG'!$G$180,AN1186)),MAX(AM$3:$AM1185)+1,0)</f>
        <v>1183</v>
      </c>
      <c r="AN1186" s="134" t="s">
        <v>5186</v>
      </c>
      <c r="AO1186" s="98">
        <v>0</v>
      </c>
      <c r="AP1186" s="99" t="str">
        <f>IFERROR(VLOOKUP(ROWS($AN$4:AN1186),$AM$4:$AN$2337,2,0),"")</f>
        <v>Mordy (pow. siedlecki, woj. mazowieckie)</v>
      </c>
      <c r="AQ1186" s="98">
        <v>0</v>
      </c>
      <c r="AR1186" s="98">
        <f>IF(ISNUMBER(SEARCH('ankieta ESG'!$G$181,AS1186)),MAX($AR$3:AR1185)+1,0)</f>
        <v>1183</v>
      </c>
      <c r="AS1186" s="134" t="s">
        <v>5186</v>
      </c>
      <c r="AT1186" s="98">
        <v>0</v>
      </c>
      <c r="AU1186" s="99" t="str">
        <f>IFERROR(VLOOKUP(ROWS($AS$4:AS1186),$AR$4:$AS$2337,2,0),"")</f>
        <v>Mordy (pow. siedlecki, woj. mazowieckie)</v>
      </c>
      <c r="AV1186" s="98">
        <v>0</v>
      </c>
      <c r="AW1186" s="98">
        <f>IF(ISNUMBER(SEARCH('ankieta ESG'!$G$182,AX1186)),MAX($AW$3:AW1185)+1,0)</f>
        <v>1183</v>
      </c>
      <c r="AX1186" s="134" t="s">
        <v>5186</v>
      </c>
      <c r="AY1186" s="98">
        <v>0</v>
      </c>
      <c r="AZ1186" s="99" t="str">
        <f>IFERROR(VLOOKUP(ROWS($AX$4:AX1186),$AW$4:$AX$2337,2,0),"")</f>
        <v>Mordy (pow. siedlecki, woj. mazowieckie)</v>
      </c>
      <c r="BA1186" s="98">
        <v>0</v>
      </c>
      <c r="BB1186" s="98">
        <f>IF(ISNUMBER(SEARCH('ankieta ESG'!$G$183,BC1186)),MAX($BB$3:BB1185)+1,0)</f>
        <v>1183</v>
      </c>
      <c r="BC1186" s="134" t="s">
        <v>5186</v>
      </c>
      <c r="BD1186" s="98">
        <v>0</v>
      </c>
      <c r="BE1186" s="99" t="str">
        <f>IFERROR(VLOOKUP(ROWS($BC$4:BC1186),$BB$4:$BC$2337,2,0),"")</f>
        <v>Mordy (pow. siedlecki, woj. mazowieckie)</v>
      </c>
      <c r="BF1186" s="98">
        <v>0</v>
      </c>
      <c r="BG1186" s="98">
        <f>IF(ISNUMBER(SEARCH('ankieta ESG'!$G$184,BH1186)),MAX($BG$3:BG1185)+1,0)</f>
        <v>1183</v>
      </c>
      <c r="BH1186" s="134" t="s">
        <v>5186</v>
      </c>
      <c r="BI1186" s="98">
        <v>0</v>
      </c>
      <c r="BJ1186" s="99" t="str">
        <f>IFERROR(VLOOKUP(ROWS($BH$4:BH1186),$BG$4:$BH$2337,2,0),"")</f>
        <v>Mordy (pow. siedlecki, woj. mazowieckie)</v>
      </c>
      <c r="BK1186" s="98">
        <v>0</v>
      </c>
      <c r="BL1186" s="98">
        <f>IF(ISNUMBER(SEARCH('ankieta ESG'!$G$185,BM1186)),MAX($BL$3:BL1185)+1,0)</f>
        <v>1183</v>
      </c>
      <c r="BM1186" s="134" t="s">
        <v>5186</v>
      </c>
      <c r="BN1186" s="98">
        <v>0</v>
      </c>
      <c r="BO1186" s="99" t="str">
        <f>IFERROR(VLOOKUP(ROWS($BM$4:BM1186),$BL$4:$BM$2337,2,0),"")</f>
        <v>Mordy (pow. siedlecki, woj. mazowieckie)</v>
      </c>
      <c r="BP1186" s="98">
        <v>0</v>
      </c>
      <c r="BQ1186" s="98">
        <f>IF(ISNUMBER(SEARCH('ankieta ESG'!$G$186,BR1186)),MAX($BQ$3:BQ1185)+1,0)</f>
        <v>1183</v>
      </c>
      <c r="BR1186" s="134" t="s">
        <v>5186</v>
      </c>
      <c r="BS1186" s="98">
        <v>0</v>
      </c>
      <c r="BT1186" s="99" t="str">
        <f>IFERROR(VLOOKUP(ROWS($BR$4:BR1186),$BQ$4:$BR$2337,2,0),"")</f>
        <v>Mordy (pow. siedlecki, woj. mazowieckie)</v>
      </c>
      <c r="BU1186" s="98">
        <v>0</v>
      </c>
      <c r="BV1186" s="98">
        <f>IF(ISNUMBER(SEARCH('ankieta ESG'!$G$187,BW1186)),MAX($BV$3:BV1185)+1,0)</f>
        <v>1183</v>
      </c>
      <c r="BW1186" s="134" t="s">
        <v>5186</v>
      </c>
      <c r="BX1186" s="98">
        <v>0</v>
      </c>
      <c r="BY1186" s="99" t="str">
        <f>IFERROR(VLOOKUP(ROWS($BW$4:BW1186),$BV$4:$BW$2337,2,0),"")</f>
        <v>Mordy (pow. siedlecki, woj. mazowieckie)</v>
      </c>
      <c r="BZ1186" s="98">
        <v>0</v>
      </c>
      <c r="CA1186" s="98">
        <f>IF(ISNUMBER(SEARCH('ankieta ESG'!$G$188,CB1186)),MAX($CA$3:CA1185)+1,0)</f>
        <v>1183</v>
      </c>
      <c r="CB1186" s="134" t="s">
        <v>5186</v>
      </c>
      <c r="CC1186" s="98">
        <v>0</v>
      </c>
      <c r="CD1186" s="99" t="str">
        <f>IFERROR(VLOOKUP(ROWS($CB$4:CB1186),$CA$4:$CB$2337,2,0),"")</f>
        <v>Mordy (pow. siedlecki, woj. mazowieckie)</v>
      </c>
      <c r="CE1186" s="98">
        <v>0</v>
      </c>
      <c r="CF1186" s="98">
        <f>IF(ISNUMBER(SEARCH('ankieta ESG'!$G$189,CG1186)),MAX($CF$3:CF1185)+1,0)</f>
        <v>1183</v>
      </c>
      <c r="CG1186" s="134" t="s">
        <v>5186</v>
      </c>
      <c r="CH1186" s="98">
        <v>0</v>
      </c>
      <c r="CI1186" s="99" t="str">
        <f>IFERROR(VLOOKUP(ROWS($CG$4:CG1186),$CF$4:$CG$2337,2,0),"")</f>
        <v>Mordy (pow. siedlecki, woj. mazowieckie)</v>
      </c>
      <c r="CJ1186" s="98">
        <v>0</v>
      </c>
    </row>
    <row r="1187" spans="2:88">
      <c r="B1187" s="98">
        <f>IF(ISNUMBER(SEARCH('ankieta ESG'!$E$11,C1187)),MAX(B$3:$B1186)+1,0)</f>
        <v>1184</v>
      </c>
      <c r="C1187" s="99" t="s">
        <v>1228</v>
      </c>
      <c r="D1187" s="98">
        <v>0</v>
      </c>
      <c r="E1187" s="99" t="str">
        <f>IFERROR(VLOOKUP(ROWS($C$4:C1187),$B$4:$C$1385,2,0),"")</f>
        <v>64.31.Z Działalność funduszy rynku pieniężnego i funduszy inwestycyjnych niebędących funduszami rynku pieniężnego (PKD 2025)</v>
      </c>
      <c r="F1187" s="98">
        <v>0</v>
      </c>
      <c r="AM1187" s="98">
        <f>IF(ISNUMBER(SEARCH('ankieta ESG'!$G$180,AN1187)),MAX(AM$3:$AM1186)+1,0)</f>
        <v>1184</v>
      </c>
      <c r="AN1187" s="134" t="s">
        <v>5187</v>
      </c>
      <c r="AO1187" s="98">
        <v>0</v>
      </c>
      <c r="AP1187" s="99" t="str">
        <f>IFERROR(VLOOKUP(ROWS($AN$4:AN1187),$AM$4:$AN$2337,2,0),"")</f>
        <v>Moryń (pow. gryfiński, woj. zachodniopomorskie)</v>
      </c>
      <c r="AQ1187" s="98">
        <v>0</v>
      </c>
      <c r="AR1187" s="98">
        <f>IF(ISNUMBER(SEARCH('ankieta ESG'!$G$181,AS1187)),MAX($AR$3:AR1186)+1,0)</f>
        <v>1184</v>
      </c>
      <c r="AS1187" s="134" t="s">
        <v>5187</v>
      </c>
      <c r="AT1187" s="98">
        <v>0</v>
      </c>
      <c r="AU1187" s="99" t="str">
        <f>IFERROR(VLOOKUP(ROWS($AS$4:AS1187),$AR$4:$AS$2337,2,0),"")</f>
        <v>Moryń (pow. gryfiński, woj. zachodniopomorskie)</v>
      </c>
      <c r="AV1187" s="98">
        <v>0</v>
      </c>
      <c r="AW1187" s="98">
        <f>IF(ISNUMBER(SEARCH('ankieta ESG'!$G$182,AX1187)),MAX($AW$3:AW1186)+1,0)</f>
        <v>1184</v>
      </c>
      <c r="AX1187" s="134" t="s">
        <v>5187</v>
      </c>
      <c r="AY1187" s="98">
        <v>0</v>
      </c>
      <c r="AZ1187" s="99" t="str">
        <f>IFERROR(VLOOKUP(ROWS($AX$4:AX1187),$AW$4:$AX$2337,2,0),"")</f>
        <v>Moryń (pow. gryfiński, woj. zachodniopomorskie)</v>
      </c>
      <c r="BA1187" s="98">
        <v>0</v>
      </c>
      <c r="BB1187" s="98">
        <f>IF(ISNUMBER(SEARCH('ankieta ESG'!$G$183,BC1187)),MAX($BB$3:BB1186)+1,0)</f>
        <v>1184</v>
      </c>
      <c r="BC1187" s="134" t="s">
        <v>5187</v>
      </c>
      <c r="BD1187" s="98">
        <v>0</v>
      </c>
      <c r="BE1187" s="99" t="str">
        <f>IFERROR(VLOOKUP(ROWS($BC$4:BC1187),$BB$4:$BC$2337,2,0),"")</f>
        <v>Moryń (pow. gryfiński, woj. zachodniopomorskie)</v>
      </c>
      <c r="BF1187" s="98">
        <v>0</v>
      </c>
      <c r="BG1187" s="98">
        <f>IF(ISNUMBER(SEARCH('ankieta ESG'!$G$184,BH1187)),MAX($BG$3:BG1186)+1,0)</f>
        <v>1184</v>
      </c>
      <c r="BH1187" s="134" t="s">
        <v>5187</v>
      </c>
      <c r="BI1187" s="98">
        <v>0</v>
      </c>
      <c r="BJ1187" s="99" t="str">
        <f>IFERROR(VLOOKUP(ROWS($BH$4:BH1187),$BG$4:$BH$2337,2,0),"")</f>
        <v>Moryń (pow. gryfiński, woj. zachodniopomorskie)</v>
      </c>
      <c r="BK1187" s="98">
        <v>0</v>
      </c>
      <c r="BL1187" s="98">
        <f>IF(ISNUMBER(SEARCH('ankieta ESG'!$G$185,BM1187)),MAX($BL$3:BL1186)+1,0)</f>
        <v>1184</v>
      </c>
      <c r="BM1187" s="134" t="s">
        <v>5187</v>
      </c>
      <c r="BN1187" s="98">
        <v>0</v>
      </c>
      <c r="BO1187" s="99" t="str">
        <f>IFERROR(VLOOKUP(ROWS($BM$4:BM1187),$BL$4:$BM$2337,2,0),"")</f>
        <v>Moryń (pow. gryfiński, woj. zachodniopomorskie)</v>
      </c>
      <c r="BP1187" s="98">
        <v>0</v>
      </c>
      <c r="BQ1187" s="98">
        <f>IF(ISNUMBER(SEARCH('ankieta ESG'!$G$186,BR1187)),MAX($BQ$3:BQ1186)+1,0)</f>
        <v>1184</v>
      </c>
      <c r="BR1187" s="134" t="s">
        <v>5187</v>
      </c>
      <c r="BS1187" s="98">
        <v>0</v>
      </c>
      <c r="BT1187" s="99" t="str">
        <f>IFERROR(VLOOKUP(ROWS($BR$4:BR1187),$BQ$4:$BR$2337,2,0),"")</f>
        <v>Moryń (pow. gryfiński, woj. zachodniopomorskie)</v>
      </c>
      <c r="BU1187" s="98">
        <v>0</v>
      </c>
      <c r="BV1187" s="98">
        <f>IF(ISNUMBER(SEARCH('ankieta ESG'!$G$187,BW1187)),MAX($BV$3:BV1186)+1,0)</f>
        <v>1184</v>
      </c>
      <c r="BW1187" s="134" t="s">
        <v>5187</v>
      </c>
      <c r="BX1187" s="98">
        <v>0</v>
      </c>
      <c r="BY1187" s="99" t="str">
        <f>IFERROR(VLOOKUP(ROWS($BW$4:BW1187),$BV$4:$BW$2337,2,0),"")</f>
        <v>Moryń (pow. gryfiński, woj. zachodniopomorskie)</v>
      </c>
      <c r="BZ1187" s="98">
        <v>0</v>
      </c>
      <c r="CA1187" s="98">
        <f>IF(ISNUMBER(SEARCH('ankieta ESG'!$G$188,CB1187)),MAX($CA$3:CA1186)+1,0)</f>
        <v>1184</v>
      </c>
      <c r="CB1187" s="134" t="s">
        <v>5187</v>
      </c>
      <c r="CC1187" s="98">
        <v>0</v>
      </c>
      <c r="CD1187" s="99" t="str">
        <f>IFERROR(VLOOKUP(ROWS($CB$4:CB1187),$CA$4:$CB$2337,2,0),"")</f>
        <v>Moryń (pow. gryfiński, woj. zachodniopomorskie)</v>
      </c>
      <c r="CE1187" s="98">
        <v>0</v>
      </c>
      <c r="CF1187" s="98">
        <f>IF(ISNUMBER(SEARCH('ankieta ESG'!$G$189,CG1187)),MAX($CF$3:CF1186)+1,0)</f>
        <v>1184</v>
      </c>
      <c r="CG1187" s="134" t="s">
        <v>5187</v>
      </c>
      <c r="CH1187" s="98">
        <v>0</v>
      </c>
      <c r="CI1187" s="99" t="str">
        <f>IFERROR(VLOOKUP(ROWS($CG$4:CG1187),$CF$4:$CG$2337,2,0),"")</f>
        <v>Moryń (pow. gryfiński, woj. zachodniopomorskie)</v>
      </c>
      <c r="CJ1187" s="98">
        <v>0</v>
      </c>
    </row>
    <row r="1188" spans="2:88">
      <c r="B1188" s="98">
        <f>IF(ISNUMBER(SEARCH('ankieta ESG'!$E$11,C1188)),MAX(B$3:$B1187)+1,0)</f>
        <v>1185</v>
      </c>
      <c r="C1188" s="99" t="s">
        <v>1229</v>
      </c>
      <c r="D1188" s="98">
        <v>0</v>
      </c>
      <c r="E1188" s="99" t="str">
        <f>IFERROR(VLOOKUP(ROWS($C$4:C1188),$B$4:$C$1385,2,0),"")</f>
        <v>64.32.Z Działalność instytucji powierniczych (PKD 2025)</v>
      </c>
      <c r="F1188" s="98">
        <v>0</v>
      </c>
      <c r="AM1188" s="98">
        <f>IF(ISNUMBER(SEARCH('ankieta ESG'!$G$180,AN1188)),MAX(AM$3:$AM1187)+1,0)</f>
        <v>1185</v>
      </c>
      <c r="AN1188" s="134" t="s">
        <v>5188</v>
      </c>
      <c r="AO1188" s="98">
        <v>0</v>
      </c>
      <c r="AP1188" s="99" t="str">
        <f>IFERROR(VLOOKUP(ROWS($AN$4:AN1188),$AM$4:$AN$2337,2,0),"")</f>
        <v>Morzeszczyn (pow. tczewski, woj. pomorskie)</v>
      </c>
      <c r="AQ1188" s="98">
        <v>0</v>
      </c>
      <c r="AR1188" s="98">
        <f>IF(ISNUMBER(SEARCH('ankieta ESG'!$G$181,AS1188)),MAX($AR$3:AR1187)+1,0)</f>
        <v>1185</v>
      </c>
      <c r="AS1188" s="134" t="s">
        <v>5188</v>
      </c>
      <c r="AT1188" s="98">
        <v>0</v>
      </c>
      <c r="AU1188" s="99" t="str">
        <f>IFERROR(VLOOKUP(ROWS($AS$4:AS1188),$AR$4:$AS$2337,2,0),"")</f>
        <v>Morzeszczyn (pow. tczewski, woj. pomorskie)</v>
      </c>
      <c r="AV1188" s="98">
        <v>0</v>
      </c>
      <c r="AW1188" s="98">
        <f>IF(ISNUMBER(SEARCH('ankieta ESG'!$G$182,AX1188)),MAX($AW$3:AW1187)+1,0)</f>
        <v>1185</v>
      </c>
      <c r="AX1188" s="134" t="s">
        <v>5188</v>
      </c>
      <c r="AY1188" s="98">
        <v>0</v>
      </c>
      <c r="AZ1188" s="99" t="str">
        <f>IFERROR(VLOOKUP(ROWS($AX$4:AX1188),$AW$4:$AX$2337,2,0),"")</f>
        <v>Morzeszczyn (pow. tczewski, woj. pomorskie)</v>
      </c>
      <c r="BA1188" s="98">
        <v>0</v>
      </c>
      <c r="BB1188" s="98">
        <f>IF(ISNUMBER(SEARCH('ankieta ESG'!$G$183,BC1188)),MAX($BB$3:BB1187)+1,0)</f>
        <v>1185</v>
      </c>
      <c r="BC1188" s="134" t="s">
        <v>5188</v>
      </c>
      <c r="BD1188" s="98">
        <v>0</v>
      </c>
      <c r="BE1188" s="99" t="str">
        <f>IFERROR(VLOOKUP(ROWS($BC$4:BC1188),$BB$4:$BC$2337,2,0),"")</f>
        <v>Morzeszczyn (pow. tczewski, woj. pomorskie)</v>
      </c>
      <c r="BF1188" s="98">
        <v>0</v>
      </c>
      <c r="BG1188" s="98">
        <f>IF(ISNUMBER(SEARCH('ankieta ESG'!$G$184,BH1188)),MAX($BG$3:BG1187)+1,0)</f>
        <v>1185</v>
      </c>
      <c r="BH1188" s="134" t="s">
        <v>5188</v>
      </c>
      <c r="BI1188" s="98">
        <v>0</v>
      </c>
      <c r="BJ1188" s="99" t="str">
        <f>IFERROR(VLOOKUP(ROWS($BH$4:BH1188),$BG$4:$BH$2337,2,0),"")</f>
        <v>Morzeszczyn (pow. tczewski, woj. pomorskie)</v>
      </c>
      <c r="BK1188" s="98">
        <v>0</v>
      </c>
      <c r="BL1188" s="98">
        <f>IF(ISNUMBER(SEARCH('ankieta ESG'!$G$185,BM1188)),MAX($BL$3:BL1187)+1,0)</f>
        <v>1185</v>
      </c>
      <c r="BM1188" s="134" t="s">
        <v>5188</v>
      </c>
      <c r="BN1188" s="98">
        <v>0</v>
      </c>
      <c r="BO1188" s="99" t="str">
        <f>IFERROR(VLOOKUP(ROWS($BM$4:BM1188),$BL$4:$BM$2337,2,0),"")</f>
        <v>Morzeszczyn (pow. tczewski, woj. pomorskie)</v>
      </c>
      <c r="BP1188" s="98">
        <v>0</v>
      </c>
      <c r="BQ1188" s="98">
        <f>IF(ISNUMBER(SEARCH('ankieta ESG'!$G$186,BR1188)),MAX($BQ$3:BQ1187)+1,0)</f>
        <v>1185</v>
      </c>
      <c r="BR1188" s="134" t="s">
        <v>5188</v>
      </c>
      <c r="BS1188" s="98">
        <v>0</v>
      </c>
      <c r="BT1188" s="99" t="str">
        <f>IFERROR(VLOOKUP(ROWS($BR$4:BR1188),$BQ$4:$BR$2337,2,0),"")</f>
        <v>Morzeszczyn (pow. tczewski, woj. pomorskie)</v>
      </c>
      <c r="BU1188" s="98">
        <v>0</v>
      </c>
      <c r="BV1188" s="98">
        <f>IF(ISNUMBER(SEARCH('ankieta ESG'!$G$187,BW1188)),MAX($BV$3:BV1187)+1,0)</f>
        <v>1185</v>
      </c>
      <c r="BW1188" s="134" t="s">
        <v>5188</v>
      </c>
      <c r="BX1188" s="98">
        <v>0</v>
      </c>
      <c r="BY1188" s="99" t="str">
        <f>IFERROR(VLOOKUP(ROWS($BW$4:BW1188),$BV$4:$BW$2337,2,0),"")</f>
        <v>Morzeszczyn (pow. tczewski, woj. pomorskie)</v>
      </c>
      <c r="BZ1188" s="98">
        <v>0</v>
      </c>
      <c r="CA1188" s="98">
        <f>IF(ISNUMBER(SEARCH('ankieta ESG'!$G$188,CB1188)),MAX($CA$3:CA1187)+1,0)</f>
        <v>1185</v>
      </c>
      <c r="CB1188" s="134" t="s">
        <v>5188</v>
      </c>
      <c r="CC1188" s="98">
        <v>0</v>
      </c>
      <c r="CD1188" s="99" t="str">
        <f>IFERROR(VLOOKUP(ROWS($CB$4:CB1188),$CA$4:$CB$2337,2,0),"")</f>
        <v>Morzeszczyn (pow. tczewski, woj. pomorskie)</v>
      </c>
      <c r="CE1188" s="98">
        <v>0</v>
      </c>
      <c r="CF1188" s="98">
        <f>IF(ISNUMBER(SEARCH('ankieta ESG'!$G$189,CG1188)),MAX($CF$3:CF1187)+1,0)</f>
        <v>1185</v>
      </c>
      <c r="CG1188" s="134" t="s">
        <v>5188</v>
      </c>
      <c r="CH1188" s="98">
        <v>0</v>
      </c>
      <c r="CI1188" s="99" t="str">
        <f>IFERROR(VLOOKUP(ROWS($CG$4:CG1188),$CF$4:$CG$2337,2,0),"")</f>
        <v>Morzeszczyn (pow. tczewski, woj. pomorskie)</v>
      </c>
      <c r="CJ1188" s="98">
        <v>0</v>
      </c>
    </row>
    <row r="1189" spans="2:88">
      <c r="B1189" s="98">
        <f>IF(ISNUMBER(SEARCH('ankieta ESG'!$E$11,C1189)),MAX(B$3:$B1188)+1,0)</f>
        <v>1186</v>
      </c>
      <c r="C1189" s="99" t="s">
        <v>1230</v>
      </c>
      <c r="D1189" s="98">
        <v>0</v>
      </c>
      <c r="E1189" s="99" t="str">
        <f>IFERROR(VLOOKUP(ROWS($C$4:C1189),$B$4:$C$1385,2,0),"")</f>
        <v>64.91.Z Leasing finansowy (PKD 2025)</v>
      </c>
      <c r="F1189" s="98">
        <v>0</v>
      </c>
      <c r="AM1189" s="98">
        <f>IF(ISNUMBER(SEARCH('ankieta ESG'!$G$180,AN1189)),MAX(AM$3:$AM1188)+1,0)</f>
        <v>1186</v>
      </c>
      <c r="AN1189" s="134" t="s">
        <v>5189</v>
      </c>
      <c r="AO1189" s="98">
        <v>0</v>
      </c>
      <c r="AP1189" s="99" t="str">
        <f>IFERROR(VLOOKUP(ROWS($AN$4:AN1189),$AM$4:$AN$2337,2,0),"")</f>
        <v>Mosina (pow. poznański, woj. wielkopolskie)</v>
      </c>
      <c r="AQ1189" s="98">
        <v>0</v>
      </c>
      <c r="AR1189" s="98">
        <f>IF(ISNUMBER(SEARCH('ankieta ESG'!$G$181,AS1189)),MAX($AR$3:AR1188)+1,0)</f>
        <v>1186</v>
      </c>
      <c r="AS1189" s="134" t="s">
        <v>5189</v>
      </c>
      <c r="AT1189" s="98">
        <v>0</v>
      </c>
      <c r="AU1189" s="99" t="str">
        <f>IFERROR(VLOOKUP(ROWS($AS$4:AS1189),$AR$4:$AS$2337,2,0),"")</f>
        <v>Mosina (pow. poznański, woj. wielkopolskie)</v>
      </c>
      <c r="AV1189" s="98">
        <v>0</v>
      </c>
      <c r="AW1189" s="98">
        <f>IF(ISNUMBER(SEARCH('ankieta ESG'!$G$182,AX1189)),MAX($AW$3:AW1188)+1,0)</f>
        <v>1186</v>
      </c>
      <c r="AX1189" s="134" t="s">
        <v>5189</v>
      </c>
      <c r="AY1189" s="98">
        <v>0</v>
      </c>
      <c r="AZ1189" s="99" t="str">
        <f>IFERROR(VLOOKUP(ROWS($AX$4:AX1189),$AW$4:$AX$2337,2,0),"")</f>
        <v>Mosina (pow. poznański, woj. wielkopolskie)</v>
      </c>
      <c r="BA1189" s="98">
        <v>0</v>
      </c>
      <c r="BB1189" s="98">
        <f>IF(ISNUMBER(SEARCH('ankieta ESG'!$G$183,BC1189)),MAX($BB$3:BB1188)+1,0)</f>
        <v>1186</v>
      </c>
      <c r="BC1189" s="134" t="s">
        <v>5189</v>
      </c>
      <c r="BD1189" s="98">
        <v>0</v>
      </c>
      <c r="BE1189" s="99" t="str">
        <f>IFERROR(VLOOKUP(ROWS($BC$4:BC1189),$BB$4:$BC$2337,2,0),"")</f>
        <v>Mosina (pow. poznański, woj. wielkopolskie)</v>
      </c>
      <c r="BF1189" s="98">
        <v>0</v>
      </c>
      <c r="BG1189" s="98">
        <f>IF(ISNUMBER(SEARCH('ankieta ESG'!$G$184,BH1189)),MAX($BG$3:BG1188)+1,0)</f>
        <v>1186</v>
      </c>
      <c r="BH1189" s="134" t="s">
        <v>5189</v>
      </c>
      <c r="BI1189" s="98">
        <v>0</v>
      </c>
      <c r="BJ1189" s="99" t="str">
        <f>IFERROR(VLOOKUP(ROWS($BH$4:BH1189),$BG$4:$BH$2337,2,0),"")</f>
        <v>Mosina (pow. poznański, woj. wielkopolskie)</v>
      </c>
      <c r="BK1189" s="98">
        <v>0</v>
      </c>
      <c r="BL1189" s="98">
        <f>IF(ISNUMBER(SEARCH('ankieta ESG'!$G$185,BM1189)),MAX($BL$3:BL1188)+1,0)</f>
        <v>1186</v>
      </c>
      <c r="BM1189" s="134" t="s">
        <v>5189</v>
      </c>
      <c r="BN1189" s="98">
        <v>0</v>
      </c>
      <c r="BO1189" s="99" t="str">
        <f>IFERROR(VLOOKUP(ROWS($BM$4:BM1189),$BL$4:$BM$2337,2,0),"")</f>
        <v>Mosina (pow. poznański, woj. wielkopolskie)</v>
      </c>
      <c r="BP1189" s="98">
        <v>0</v>
      </c>
      <c r="BQ1189" s="98">
        <f>IF(ISNUMBER(SEARCH('ankieta ESG'!$G$186,BR1189)),MAX($BQ$3:BQ1188)+1,0)</f>
        <v>1186</v>
      </c>
      <c r="BR1189" s="134" t="s">
        <v>5189</v>
      </c>
      <c r="BS1189" s="98">
        <v>0</v>
      </c>
      <c r="BT1189" s="99" t="str">
        <f>IFERROR(VLOOKUP(ROWS($BR$4:BR1189),$BQ$4:$BR$2337,2,0),"")</f>
        <v>Mosina (pow. poznański, woj. wielkopolskie)</v>
      </c>
      <c r="BU1189" s="98">
        <v>0</v>
      </c>
      <c r="BV1189" s="98">
        <f>IF(ISNUMBER(SEARCH('ankieta ESG'!$G$187,BW1189)),MAX($BV$3:BV1188)+1,0)</f>
        <v>1186</v>
      </c>
      <c r="BW1189" s="134" t="s">
        <v>5189</v>
      </c>
      <c r="BX1189" s="98">
        <v>0</v>
      </c>
      <c r="BY1189" s="99" t="str">
        <f>IFERROR(VLOOKUP(ROWS($BW$4:BW1189),$BV$4:$BW$2337,2,0),"")</f>
        <v>Mosina (pow. poznański, woj. wielkopolskie)</v>
      </c>
      <c r="BZ1189" s="98">
        <v>0</v>
      </c>
      <c r="CA1189" s="98">
        <f>IF(ISNUMBER(SEARCH('ankieta ESG'!$G$188,CB1189)),MAX($CA$3:CA1188)+1,0)</f>
        <v>1186</v>
      </c>
      <c r="CB1189" s="134" t="s">
        <v>5189</v>
      </c>
      <c r="CC1189" s="98">
        <v>0</v>
      </c>
      <c r="CD1189" s="99" t="str">
        <f>IFERROR(VLOOKUP(ROWS($CB$4:CB1189),$CA$4:$CB$2337,2,0),"")</f>
        <v>Mosina (pow. poznański, woj. wielkopolskie)</v>
      </c>
      <c r="CE1189" s="98">
        <v>0</v>
      </c>
      <c r="CF1189" s="98">
        <f>IF(ISNUMBER(SEARCH('ankieta ESG'!$G$189,CG1189)),MAX($CF$3:CF1188)+1,0)</f>
        <v>1186</v>
      </c>
      <c r="CG1189" s="134" t="s">
        <v>5189</v>
      </c>
      <c r="CH1189" s="98">
        <v>0</v>
      </c>
      <c r="CI1189" s="99" t="str">
        <f>IFERROR(VLOOKUP(ROWS($CG$4:CG1189),$CF$4:$CG$2337,2,0),"")</f>
        <v>Mosina (pow. poznański, woj. wielkopolskie)</v>
      </c>
      <c r="CJ1189" s="98">
        <v>0</v>
      </c>
    </row>
    <row r="1190" spans="2:88">
      <c r="B1190" s="98">
        <f>IF(ISNUMBER(SEARCH('ankieta ESG'!$E$11,C1190)),MAX(B$3:$B1189)+1,0)</f>
        <v>1187</v>
      </c>
      <c r="C1190" s="99" t="s">
        <v>1231</v>
      </c>
      <c r="D1190" s="98">
        <v>0</v>
      </c>
      <c r="E1190" s="99" t="str">
        <f>IFERROR(VLOOKUP(ROWS($C$4:C1190),$B$4:$C$1385,2,0),"")</f>
        <v>64.92.A Działalność lombardów (PKD 2025)</v>
      </c>
      <c r="F1190" s="98">
        <v>0</v>
      </c>
      <c r="AM1190" s="98">
        <f>IF(ISNUMBER(SEARCH('ankieta ESG'!$G$180,AN1190)),MAX(AM$3:$AM1189)+1,0)</f>
        <v>1187</v>
      </c>
      <c r="AN1190" s="134" t="s">
        <v>5190</v>
      </c>
      <c r="AO1190" s="98">
        <v>0</v>
      </c>
      <c r="AP1190" s="99" t="str">
        <f>IFERROR(VLOOKUP(ROWS($AN$4:AN1190),$AM$4:$AN$2337,2,0),"")</f>
        <v>Moskorzew (pow. włoszczowski, woj. świętokrzyskie)</v>
      </c>
      <c r="AQ1190" s="98">
        <v>0</v>
      </c>
      <c r="AR1190" s="98">
        <f>IF(ISNUMBER(SEARCH('ankieta ESG'!$G$181,AS1190)),MAX($AR$3:AR1189)+1,0)</f>
        <v>1187</v>
      </c>
      <c r="AS1190" s="134" t="s">
        <v>5190</v>
      </c>
      <c r="AT1190" s="98">
        <v>0</v>
      </c>
      <c r="AU1190" s="99" t="str">
        <f>IFERROR(VLOOKUP(ROWS($AS$4:AS1190),$AR$4:$AS$2337,2,0),"")</f>
        <v>Moskorzew (pow. włoszczowski, woj. świętokrzyskie)</v>
      </c>
      <c r="AV1190" s="98">
        <v>0</v>
      </c>
      <c r="AW1190" s="98">
        <f>IF(ISNUMBER(SEARCH('ankieta ESG'!$G$182,AX1190)),MAX($AW$3:AW1189)+1,0)</f>
        <v>1187</v>
      </c>
      <c r="AX1190" s="134" t="s">
        <v>5190</v>
      </c>
      <c r="AY1190" s="98">
        <v>0</v>
      </c>
      <c r="AZ1190" s="99" t="str">
        <f>IFERROR(VLOOKUP(ROWS($AX$4:AX1190),$AW$4:$AX$2337,2,0),"")</f>
        <v>Moskorzew (pow. włoszczowski, woj. świętokrzyskie)</v>
      </c>
      <c r="BA1190" s="98">
        <v>0</v>
      </c>
      <c r="BB1190" s="98">
        <f>IF(ISNUMBER(SEARCH('ankieta ESG'!$G$183,BC1190)),MAX($BB$3:BB1189)+1,0)</f>
        <v>1187</v>
      </c>
      <c r="BC1190" s="134" t="s">
        <v>5190</v>
      </c>
      <c r="BD1190" s="98">
        <v>0</v>
      </c>
      <c r="BE1190" s="99" t="str">
        <f>IFERROR(VLOOKUP(ROWS($BC$4:BC1190),$BB$4:$BC$2337,2,0),"")</f>
        <v>Moskorzew (pow. włoszczowski, woj. świętokrzyskie)</v>
      </c>
      <c r="BF1190" s="98">
        <v>0</v>
      </c>
      <c r="BG1190" s="98">
        <f>IF(ISNUMBER(SEARCH('ankieta ESG'!$G$184,BH1190)),MAX($BG$3:BG1189)+1,0)</f>
        <v>1187</v>
      </c>
      <c r="BH1190" s="134" t="s">
        <v>5190</v>
      </c>
      <c r="BI1190" s="98">
        <v>0</v>
      </c>
      <c r="BJ1190" s="99" t="str">
        <f>IFERROR(VLOOKUP(ROWS($BH$4:BH1190),$BG$4:$BH$2337,2,0),"")</f>
        <v>Moskorzew (pow. włoszczowski, woj. świętokrzyskie)</v>
      </c>
      <c r="BK1190" s="98">
        <v>0</v>
      </c>
      <c r="BL1190" s="98">
        <f>IF(ISNUMBER(SEARCH('ankieta ESG'!$G$185,BM1190)),MAX($BL$3:BL1189)+1,0)</f>
        <v>1187</v>
      </c>
      <c r="BM1190" s="134" t="s">
        <v>5190</v>
      </c>
      <c r="BN1190" s="98">
        <v>0</v>
      </c>
      <c r="BO1190" s="99" t="str">
        <f>IFERROR(VLOOKUP(ROWS($BM$4:BM1190),$BL$4:$BM$2337,2,0),"")</f>
        <v>Moskorzew (pow. włoszczowski, woj. świętokrzyskie)</v>
      </c>
      <c r="BP1190" s="98">
        <v>0</v>
      </c>
      <c r="BQ1190" s="98">
        <f>IF(ISNUMBER(SEARCH('ankieta ESG'!$G$186,BR1190)),MAX($BQ$3:BQ1189)+1,0)</f>
        <v>1187</v>
      </c>
      <c r="BR1190" s="134" t="s">
        <v>5190</v>
      </c>
      <c r="BS1190" s="98">
        <v>0</v>
      </c>
      <c r="BT1190" s="99" t="str">
        <f>IFERROR(VLOOKUP(ROWS($BR$4:BR1190),$BQ$4:$BR$2337,2,0),"")</f>
        <v>Moskorzew (pow. włoszczowski, woj. świętokrzyskie)</v>
      </c>
      <c r="BU1190" s="98">
        <v>0</v>
      </c>
      <c r="BV1190" s="98">
        <f>IF(ISNUMBER(SEARCH('ankieta ESG'!$G$187,BW1190)),MAX($BV$3:BV1189)+1,0)</f>
        <v>1187</v>
      </c>
      <c r="BW1190" s="134" t="s">
        <v>5190</v>
      </c>
      <c r="BX1190" s="98">
        <v>0</v>
      </c>
      <c r="BY1190" s="99" t="str">
        <f>IFERROR(VLOOKUP(ROWS($BW$4:BW1190),$BV$4:$BW$2337,2,0),"")</f>
        <v>Moskorzew (pow. włoszczowski, woj. świętokrzyskie)</v>
      </c>
      <c r="BZ1190" s="98">
        <v>0</v>
      </c>
      <c r="CA1190" s="98">
        <f>IF(ISNUMBER(SEARCH('ankieta ESG'!$G$188,CB1190)),MAX($CA$3:CA1189)+1,0)</f>
        <v>1187</v>
      </c>
      <c r="CB1190" s="134" t="s">
        <v>5190</v>
      </c>
      <c r="CC1190" s="98">
        <v>0</v>
      </c>
      <c r="CD1190" s="99" t="str">
        <f>IFERROR(VLOOKUP(ROWS($CB$4:CB1190),$CA$4:$CB$2337,2,0),"")</f>
        <v>Moskorzew (pow. włoszczowski, woj. świętokrzyskie)</v>
      </c>
      <c r="CE1190" s="98">
        <v>0</v>
      </c>
      <c r="CF1190" s="98">
        <f>IF(ISNUMBER(SEARCH('ankieta ESG'!$G$189,CG1190)),MAX($CF$3:CF1189)+1,0)</f>
        <v>1187</v>
      </c>
      <c r="CG1190" s="134" t="s">
        <v>5190</v>
      </c>
      <c r="CH1190" s="98">
        <v>0</v>
      </c>
      <c r="CI1190" s="99" t="str">
        <f>IFERROR(VLOOKUP(ROWS($CG$4:CG1190),$CF$4:$CG$2337,2,0),"")</f>
        <v>Moskorzew (pow. włoszczowski, woj. świętokrzyskie)</v>
      </c>
      <c r="CJ1190" s="98">
        <v>0</v>
      </c>
    </row>
    <row r="1191" spans="2:88">
      <c r="B1191" s="98">
        <f>IF(ISNUMBER(SEARCH('ankieta ESG'!$E$11,C1191)),MAX(B$3:$B1190)+1,0)</f>
        <v>1188</v>
      </c>
      <c r="C1191" s="99" t="s">
        <v>1232</v>
      </c>
      <c r="D1191" s="98">
        <v>0</v>
      </c>
      <c r="E1191" s="99" t="str">
        <f>IFERROR(VLOOKUP(ROWS($C$4:C1191),$B$4:$C$1385,2,0),"")</f>
        <v>64.92.B Pozostałe formy udzielania kredytów, gdzie indziej niesklasyfikowane (PKD 2025)</v>
      </c>
      <c r="F1191" s="98">
        <v>0</v>
      </c>
      <c r="AM1191" s="98">
        <f>IF(ISNUMBER(SEARCH('ankieta ESG'!$G$180,AN1191)),MAX(AM$3:$AM1190)+1,0)</f>
        <v>1188</v>
      </c>
      <c r="AN1191" s="134" t="s">
        <v>5191</v>
      </c>
      <c r="AO1191" s="98">
        <v>0</v>
      </c>
      <c r="AP1191" s="99" t="str">
        <f>IFERROR(VLOOKUP(ROWS($AN$4:AN1191),$AM$4:$AN$2337,2,0),"")</f>
        <v>Moszczenica (pow. gorlicki, woj. małopolskie)</v>
      </c>
      <c r="AQ1191" s="98">
        <v>0</v>
      </c>
      <c r="AR1191" s="98">
        <f>IF(ISNUMBER(SEARCH('ankieta ESG'!$G$181,AS1191)),MAX($AR$3:AR1190)+1,0)</f>
        <v>1188</v>
      </c>
      <c r="AS1191" s="134" t="s">
        <v>5191</v>
      </c>
      <c r="AT1191" s="98">
        <v>0</v>
      </c>
      <c r="AU1191" s="99" t="str">
        <f>IFERROR(VLOOKUP(ROWS($AS$4:AS1191),$AR$4:$AS$2337,2,0),"")</f>
        <v>Moszczenica (pow. gorlicki, woj. małopolskie)</v>
      </c>
      <c r="AV1191" s="98">
        <v>0</v>
      </c>
      <c r="AW1191" s="98">
        <f>IF(ISNUMBER(SEARCH('ankieta ESG'!$G$182,AX1191)),MAX($AW$3:AW1190)+1,0)</f>
        <v>1188</v>
      </c>
      <c r="AX1191" s="134" t="s">
        <v>5191</v>
      </c>
      <c r="AY1191" s="98">
        <v>0</v>
      </c>
      <c r="AZ1191" s="99" t="str">
        <f>IFERROR(VLOOKUP(ROWS($AX$4:AX1191),$AW$4:$AX$2337,2,0),"")</f>
        <v>Moszczenica (pow. gorlicki, woj. małopolskie)</v>
      </c>
      <c r="BA1191" s="98">
        <v>0</v>
      </c>
      <c r="BB1191" s="98">
        <f>IF(ISNUMBER(SEARCH('ankieta ESG'!$G$183,BC1191)),MAX($BB$3:BB1190)+1,0)</f>
        <v>1188</v>
      </c>
      <c r="BC1191" s="134" t="s">
        <v>5191</v>
      </c>
      <c r="BD1191" s="98">
        <v>0</v>
      </c>
      <c r="BE1191" s="99" t="str">
        <f>IFERROR(VLOOKUP(ROWS($BC$4:BC1191),$BB$4:$BC$2337,2,0),"")</f>
        <v>Moszczenica (pow. gorlicki, woj. małopolskie)</v>
      </c>
      <c r="BF1191" s="98">
        <v>0</v>
      </c>
      <c r="BG1191" s="98">
        <f>IF(ISNUMBER(SEARCH('ankieta ESG'!$G$184,BH1191)),MAX($BG$3:BG1190)+1,0)</f>
        <v>1188</v>
      </c>
      <c r="BH1191" s="134" t="s">
        <v>5191</v>
      </c>
      <c r="BI1191" s="98">
        <v>0</v>
      </c>
      <c r="BJ1191" s="99" t="str">
        <f>IFERROR(VLOOKUP(ROWS($BH$4:BH1191),$BG$4:$BH$2337,2,0),"")</f>
        <v>Moszczenica (pow. gorlicki, woj. małopolskie)</v>
      </c>
      <c r="BK1191" s="98">
        <v>0</v>
      </c>
      <c r="BL1191" s="98">
        <f>IF(ISNUMBER(SEARCH('ankieta ESG'!$G$185,BM1191)),MAX($BL$3:BL1190)+1,0)</f>
        <v>1188</v>
      </c>
      <c r="BM1191" s="134" t="s">
        <v>5191</v>
      </c>
      <c r="BN1191" s="98">
        <v>0</v>
      </c>
      <c r="BO1191" s="99" t="str">
        <f>IFERROR(VLOOKUP(ROWS($BM$4:BM1191),$BL$4:$BM$2337,2,0),"")</f>
        <v>Moszczenica (pow. gorlicki, woj. małopolskie)</v>
      </c>
      <c r="BP1191" s="98">
        <v>0</v>
      </c>
      <c r="BQ1191" s="98">
        <f>IF(ISNUMBER(SEARCH('ankieta ESG'!$G$186,BR1191)),MAX($BQ$3:BQ1190)+1,0)</f>
        <v>1188</v>
      </c>
      <c r="BR1191" s="134" t="s">
        <v>5191</v>
      </c>
      <c r="BS1191" s="98">
        <v>0</v>
      </c>
      <c r="BT1191" s="99" t="str">
        <f>IFERROR(VLOOKUP(ROWS($BR$4:BR1191),$BQ$4:$BR$2337,2,0),"")</f>
        <v>Moszczenica (pow. gorlicki, woj. małopolskie)</v>
      </c>
      <c r="BU1191" s="98">
        <v>0</v>
      </c>
      <c r="BV1191" s="98">
        <f>IF(ISNUMBER(SEARCH('ankieta ESG'!$G$187,BW1191)),MAX($BV$3:BV1190)+1,0)</f>
        <v>1188</v>
      </c>
      <c r="BW1191" s="134" t="s">
        <v>5191</v>
      </c>
      <c r="BX1191" s="98">
        <v>0</v>
      </c>
      <c r="BY1191" s="99" t="str">
        <f>IFERROR(VLOOKUP(ROWS($BW$4:BW1191),$BV$4:$BW$2337,2,0),"")</f>
        <v>Moszczenica (pow. gorlicki, woj. małopolskie)</v>
      </c>
      <c r="BZ1191" s="98">
        <v>0</v>
      </c>
      <c r="CA1191" s="98">
        <f>IF(ISNUMBER(SEARCH('ankieta ESG'!$G$188,CB1191)),MAX($CA$3:CA1190)+1,0)</f>
        <v>1188</v>
      </c>
      <c r="CB1191" s="134" t="s">
        <v>5191</v>
      </c>
      <c r="CC1191" s="98">
        <v>0</v>
      </c>
      <c r="CD1191" s="99" t="str">
        <f>IFERROR(VLOOKUP(ROWS($CB$4:CB1191),$CA$4:$CB$2337,2,0),"")</f>
        <v>Moszczenica (pow. gorlicki, woj. małopolskie)</v>
      </c>
      <c r="CE1191" s="98">
        <v>0</v>
      </c>
      <c r="CF1191" s="98">
        <f>IF(ISNUMBER(SEARCH('ankieta ESG'!$G$189,CG1191)),MAX($CF$3:CF1190)+1,0)</f>
        <v>1188</v>
      </c>
      <c r="CG1191" s="134" t="s">
        <v>5191</v>
      </c>
      <c r="CH1191" s="98">
        <v>0</v>
      </c>
      <c r="CI1191" s="99" t="str">
        <f>IFERROR(VLOOKUP(ROWS($CG$4:CG1191),$CF$4:$CG$2337,2,0),"")</f>
        <v>Moszczenica (pow. gorlicki, woj. małopolskie)</v>
      </c>
      <c r="CJ1191" s="98">
        <v>0</v>
      </c>
    </row>
    <row r="1192" spans="2:88">
      <c r="B1192" s="98">
        <f>IF(ISNUMBER(SEARCH('ankieta ESG'!$E$11,C1192)),MAX(B$3:$B1191)+1,0)</f>
        <v>1189</v>
      </c>
      <c r="C1192" s="99" t="s">
        <v>1233</v>
      </c>
      <c r="D1192" s="98">
        <v>0</v>
      </c>
      <c r="E1192" s="99" t="str">
        <f>IFERROR(VLOOKUP(ROWS($C$4:C1192),$B$4:$C$1385,2,0),"")</f>
        <v>64.99.Z Pozostała finansowa działalność usługowa, z wyłączeniem ubezpieczeń i funduszy emerytalnych, gdzie indziej niesklasyfikowana (PKD 2025)</v>
      </c>
      <c r="F1192" s="98">
        <v>0</v>
      </c>
      <c r="AM1192" s="98">
        <f>IF(ISNUMBER(SEARCH('ankieta ESG'!$G$180,AN1192)),MAX(AM$3:$AM1191)+1,0)</f>
        <v>1189</v>
      </c>
      <c r="AN1192" s="134" t="s">
        <v>5192</v>
      </c>
      <c r="AO1192" s="98">
        <v>0</v>
      </c>
      <c r="AP1192" s="99" t="str">
        <f>IFERROR(VLOOKUP(ROWS($AN$4:AN1192),$AM$4:$AN$2337,2,0),"")</f>
        <v>Moszczenica (pow. piotrkowski, woj. łódzkie)</v>
      </c>
      <c r="AQ1192" s="98">
        <v>0</v>
      </c>
      <c r="AR1192" s="98">
        <f>IF(ISNUMBER(SEARCH('ankieta ESG'!$G$181,AS1192)),MAX($AR$3:AR1191)+1,0)</f>
        <v>1189</v>
      </c>
      <c r="AS1192" s="134" t="s">
        <v>5192</v>
      </c>
      <c r="AT1192" s="98">
        <v>0</v>
      </c>
      <c r="AU1192" s="99" t="str">
        <f>IFERROR(VLOOKUP(ROWS($AS$4:AS1192),$AR$4:$AS$2337,2,0),"")</f>
        <v>Moszczenica (pow. piotrkowski, woj. łódzkie)</v>
      </c>
      <c r="AV1192" s="98">
        <v>0</v>
      </c>
      <c r="AW1192" s="98">
        <f>IF(ISNUMBER(SEARCH('ankieta ESG'!$G$182,AX1192)),MAX($AW$3:AW1191)+1,0)</f>
        <v>1189</v>
      </c>
      <c r="AX1192" s="134" t="s">
        <v>5192</v>
      </c>
      <c r="AY1192" s="98">
        <v>0</v>
      </c>
      <c r="AZ1192" s="99" t="str">
        <f>IFERROR(VLOOKUP(ROWS($AX$4:AX1192),$AW$4:$AX$2337,2,0),"")</f>
        <v>Moszczenica (pow. piotrkowski, woj. łódzkie)</v>
      </c>
      <c r="BA1192" s="98">
        <v>0</v>
      </c>
      <c r="BB1192" s="98">
        <f>IF(ISNUMBER(SEARCH('ankieta ESG'!$G$183,BC1192)),MAX($BB$3:BB1191)+1,0)</f>
        <v>1189</v>
      </c>
      <c r="BC1192" s="134" t="s">
        <v>5192</v>
      </c>
      <c r="BD1192" s="98">
        <v>0</v>
      </c>
      <c r="BE1192" s="99" t="str">
        <f>IFERROR(VLOOKUP(ROWS($BC$4:BC1192),$BB$4:$BC$2337,2,0),"")</f>
        <v>Moszczenica (pow. piotrkowski, woj. łódzkie)</v>
      </c>
      <c r="BF1192" s="98">
        <v>0</v>
      </c>
      <c r="BG1192" s="98">
        <f>IF(ISNUMBER(SEARCH('ankieta ESG'!$G$184,BH1192)),MAX($BG$3:BG1191)+1,0)</f>
        <v>1189</v>
      </c>
      <c r="BH1192" s="134" t="s">
        <v>5192</v>
      </c>
      <c r="BI1192" s="98">
        <v>0</v>
      </c>
      <c r="BJ1192" s="99" t="str">
        <f>IFERROR(VLOOKUP(ROWS($BH$4:BH1192),$BG$4:$BH$2337,2,0),"")</f>
        <v>Moszczenica (pow. piotrkowski, woj. łódzkie)</v>
      </c>
      <c r="BK1192" s="98">
        <v>0</v>
      </c>
      <c r="BL1192" s="98">
        <f>IF(ISNUMBER(SEARCH('ankieta ESG'!$G$185,BM1192)),MAX($BL$3:BL1191)+1,0)</f>
        <v>1189</v>
      </c>
      <c r="BM1192" s="134" t="s">
        <v>5192</v>
      </c>
      <c r="BN1192" s="98">
        <v>0</v>
      </c>
      <c r="BO1192" s="99" t="str">
        <f>IFERROR(VLOOKUP(ROWS($BM$4:BM1192),$BL$4:$BM$2337,2,0),"")</f>
        <v>Moszczenica (pow. piotrkowski, woj. łódzkie)</v>
      </c>
      <c r="BP1192" s="98">
        <v>0</v>
      </c>
      <c r="BQ1192" s="98">
        <f>IF(ISNUMBER(SEARCH('ankieta ESG'!$G$186,BR1192)),MAX($BQ$3:BQ1191)+1,0)</f>
        <v>1189</v>
      </c>
      <c r="BR1192" s="134" t="s">
        <v>5192</v>
      </c>
      <c r="BS1192" s="98">
        <v>0</v>
      </c>
      <c r="BT1192" s="99" t="str">
        <f>IFERROR(VLOOKUP(ROWS($BR$4:BR1192),$BQ$4:$BR$2337,2,0),"")</f>
        <v>Moszczenica (pow. piotrkowski, woj. łódzkie)</v>
      </c>
      <c r="BU1192" s="98">
        <v>0</v>
      </c>
      <c r="BV1192" s="98">
        <f>IF(ISNUMBER(SEARCH('ankieta ESG'!$G$187,BW1192)),MAX($BV$3:BV1191)+1,0)</f>
        <v>1189</v>
      </c>
      <c r="BW1192" s="134" t="s">
        <v>5192</v>
      </c>
      <c r="BX1192" s="98">
        <v>0</v>
      </c>
      <c r="BY1192" s="99" t="str">
        <f>IFERROR(VLOOKUP(ROWS($BW$4:BW1192),$BV$4:$BW$2337,2,0),"")</f>
        <v>Moszczenica (pow. piotrkowski, woj. łódzkie)</v>
      </c>
      <c r="BZ1192" s="98">
        <v>0</v>
      </c>
      <c r="CA1192" s="98">
        <f>IF(ISNUMBER(SEARCH('ankieta ESG'!$G$188,CB1192)),MAX($CA$3:CA1191)+1,0)</f>
        <v>1189</v>
      </c>
      <c r="CB1192" s="134" t="s">
        <v>5192</v>
      </c>
      <c r="CC1192" s="98">
        <v>0</v>
      </c>
      <c r="CD1192" s="99" t="str">
        <f>IFERROR(VLOOKUP(ROWS($CB$4:CB1192),$CA$4:$CB$2337,2,0),"")</f>
        <v>Moszczenica (pow. piotrkowski, woj. łódzkie)</v>
      </c>
      <c r="CE1192" s="98">
        <v>0</v>
      </c>
      <c r="CF1192" s="98">
        <f>IF(ISNUMBER(SEARCH('ankieta ESG'!$G$189,CG1192)),MAX($CF$3:CF1191)+1,0)</f>
        <v>1189</v>
      </c>
      <c r="CG1192" s="134" t="s">
        <v>5192</v>
      </c>
      <c r="CH1192" s="98">
        <v>0</v>
      </c>
      <c r="CI1192" s="99" t="str">
        <f>IFERROR(VLOOKUP(ROWS($CG$4:CG1192),$CF$4:$CG$2337,2,0),"")</f>
        <v>Moszczenica (pow. piotrkowski, woj. łódzkie)</v>
      </c>
      <c r="CJ1192" s="98">
        <v>0</v>
      </c>
    </row>
    <row r="1193" spans="2:88">
      <c r="B1193" s="98">
        <f>IF(ISNUMBER(SEARCH('ankieta ESG'!$E$11,C1193)),MAX(B$3:$B1192)+1,0)</f>
        <v>1190</v>
      </c>
      <c r="C1193" s="99" t="s">
        <v>1234</v>
      </c>
      <c r="D1193" s="98">
        <v>0</v>
      </c>
      <c r="E1193" s="99" t="str">
        <f>IFERROR(VLOOKUP(ROWS($C$4:C1193),$B$4:$C$1385,2,0),"")</f>
        <v>65.11.Z Działalność w zakresie ubezpieczeń na życie (PKD 2025)</v>
      </c>
      <c r="F1193" s="98">
        <v>0</v>
      </c>
      <c r="AM1193" s="98">
        <f>IF(ISNUMBER(SEARCH('ankieta ESG'!$G$180,AN1193)),MAX(AM$3:$AM1192)+1,0)</f>
        <v>1190</v>
      </c>
      <c r="AN1193" s="134" t="s">
        <v>5193</v>
      </c>
      <c r="AO1193" s="98">
        <v>0</v>
      </c>
      <c r="AP1193" s="99" t="str">
        <f>IFERROR(VLOOKUP(ROWS($AN$4:AN1193),$AM$4:$AN$2337,2,0),"")</f>
        <v>Mrągowo (pow. mrągowski, woj. warmińsko-mazurskie)</v>
      </c>
      <c r="AQ1193" s="98">
        <v>0</v>
      </c>
      <c r="AR1193" s="98">
        <f>IF(ISNUMBER(SEARCH('ankieta ESG'!$G$181,AS1193)),MAX($AR$3:AR1192)+1,0)</f>
        <v>1190</v>
      </c>
      <c r="AS1193" s="134" t="s">
        <v>5193</v>
      </c>
      <c r="AT1193" s="98">
        <v>0</v>
      </c>
      <c r="AU1193" s="99" t="str">
        <f>IFERROR(VLOOKUP(ROWS($AS$4:AS1193),$AR$4:$AS$2337,2,0),"")</f>
        <v>Mrągowo (pow. mrągowski, woj. warmińsko-mazurskie)</v>
      </c>
      <c r="AV1193" s="98">
        <v>0</v>
      </c>
      <c r="AW1193" s="98">
        <f>IF(ISNUMBER(SEARCH('ankieta ESG'!$G$182,AX1193)),MAX($AW$3:AW1192)+1,0)</f>
        <v>1190</v>
      </c>
      <c r="AX1193" s="134" t="s">
        <v>5193</v>
      </c>
      <c r="AY1193" s="98">
        <v>0</v>
      </c>
      <c r="AZ1193" s="99" t="str">
        <f>IFERROR(VLOOKUP(ROWS($AX$4:AX1193),$AW$4:$AX$2337,2,0),"")</f>
        <v>Mrągowo (pow. mrągowski, woj. warmińsko-mazurskie)</v>
      </c>
      <c r="BA1193" s="98">
        <v>0</v>
      </c>
      <c r="BB1193" s="98">
        <f>IF(ISNUMBER(SEARCH('ankieta ESG'!$G$183,BC1193)),MAX($BB$3:BB1192)+1,0)</f>
        <v>1190</v>
      </c>
      <c r="BC1193" s="134" t="s">
        <v>5193</v>
      </c>
      <c r="BD1193" s="98">
        <v>0</v>
      </c>
      <c r="BE1193" s="99" t="str">
        <f>IFERROR(VLOOKUP(ROWS($BC$4:BC1193),$BB$4:$BC$2337,2,0),"")</f>
        <v>Mrągowo (pow. mrągowski, woj. warmińsko-mazurskie)</v>
      </c>
      <c r="BF1193" s="98">
        <v>0</v>
      </c>
      <c r="BG1193" s="98">
        <f>IF(ISNUMBER(SEARCH('ankieta ESG'!$G$184,BH1193)),MAX($BG$3:BG1192)+1,0)</f>
        <v>1190</v>
      </c>
      <c r="BH1193" s="134" t="s">
        <v>5193</v>
      </c>
      <c r="BI1193" s="98">
        <v>0</v>
      </c>
      <c r="BJ1193" s="99" t="str">
        <f>IFERROR(VLOOKUP(ROWS($BH$4:BH1193),$BG$4:$BH$2337,2,0),"")</f>
        <v>Mrągowo (pow. mrągowski, woj. warmińsko-mazurskie)</v>
      </c>
      <c r="BK1193" s="98">
        <v>0</v>
      </c>
      <c r="BL1193" s="98">
        <f>IF(ISNUMBER(SEARCH('ankieta ESG'!$G$185,BM1193)),MAX($BL$3:BL1192)+1,0)</f>
        <v>1190</v>
      </c>
      <c r="BM1193" s="134" t="s">
        <v>5193</v>
      </c>
      <c r="BN1193" s="98">
        <v>0</v>
      </c>
      <c r="BO1193" s="99" t="str">
        <f>IFERROR(VLOOKUP(ROWS($BM$4:BM1193),$BL$4:$BM$2337,2,0),"")</f>
        <v>Mrągowo (pow. mrągowski, woj. warmińsko-mazurskie)</v>
      </c>
      <c r="BP1193" s="98">
        <v>0</v>
      </c>
      <c r="BQ1193" s="98">
        <f>IF(ISNUMBER(SEARCH('ankieta ESG'!$G$186,BR1193)),MAX($BQ$3:BQ1192)+1,0)</f>
        <v>1190</v>
      </c>
      <c r="BR1193" s="134" t="s">
        <v>5193</v>
      </c>
      <c r="BS1193" s="98">
        <v>0</v>
      </c>
      <c r="BT1193" s="99" t="str">
        <f>IFERROR(VLOOKUP(ROWS($BR$4:BR1193),$BQ$4:$BR$2337,2,0),"")</f>
        <v>Mrągowo (pow. mrągowski, woj. warmińsko-mazurskie)</v>
      </c>
      <c r="BU1193" s="98">
        <v>0</v>
      </c>
      <c r="BV1193" s="98">
        <f>IF(ISNUMBER(SEARCH('ankieta ESG'!$G$187,BW1193)),MAX($BV$3:BV1192)+1,0)</f>
        <v>1190</v>
      </c>
      <c r="BW1193" s="134" t="s">
        <v>5193</v>
      </c>
      <c r="BX1193" s="98">
        <v>0</v>
      </c>
      <c r="BY1193" s="99" t="str">
        <f>IFERROR(VLOOKUP(ROWS($BW$4:BW1193),$BV$4:$BW$2337,2,0),"")</f>
        <v>Mrągowo (pow. mrągowski, woj. warmińsko-mazurskie)</v>
      </c>
      <c r="BZ1193" s="98">
        <v>0</v>
      </c>
      <c r="CA1193" s="98">
        <f>IF(ISNUMBER(SEARCH('ankieta ESG'!$G$188,CB1193)),MAX($CA$3:CA1192)+1,0)</f>
        <v>1190</v>
      </c>
      <c r="CB1193" s="134" t="s">
        <v>5193</v>
      </c>
      <c r="CC1193" s="98">
        <v>0</v>
      </c>
      <c r="CD1193" s="99" t="str">
        <f>IFERROR(VLOOKUP(ROWS($CB$4:CB1193),$CA$4:$CB$2337,2,0),"")</f>
        <v>Mrągowo (pow. mrągowski, woj. warmińsko-mazurskie)</v>
      </c>
      <c r="CE1193" s="98">
        <v>0</v>
      </c>
      <c r="CF1193" s="98">
        <f>IF(ISNUMBER(SEARCH('ankieta ESG'!$G$189,CG1193)),MAX($CF$3:CF1192)+1,0)</f>
        <v>1190</v>
      </c>
      <c r="CG1193" s="134" t="s">
        <v>5193</v>
      </c>
      <c r="CH1193" s="98">
        <v>0</v>
      </c>
      <c r="CI1193" s="99" t="str">
        <f>IFERROR(VLOOKUP(ROWS($CG$4:CG1193),$CF$4:$CG$2337,2,0),"")</f>
        <v>Mrągowo (pow. mrągowski, woj. warmińsko-mazurskie)</v>
      </c>
      <c r="CJ1193" s="98">
        <v>0</v>
      </c>
    </row>
    <row r="1194" spans="2:88">
      <c r="B1194" s="98">
        <f>IF(ISNUMBER(SEARCH('ankieta ESG'!$E$11,C1194)),MAX(B$3:$B1193)+1,0)</f>
        <v>1191</v>
      </c>
      <c r="C1194" s="99" t="s">
        <v>1235</v>
      </c>
      <c r="D1194" s="98">
        <v>0</v>
      </c>
      <c r="E1194" s="99" t="str">
        <f>IFERROR(VLOOKUP(ROWS($C$4:C1194),$B$4:$C$1385,2,0),"")</f>
        <v>65.12.Z Działalność w zakresie pozostałych ubezpieczeń osobowych oraz ubezpieczeń majątkowych (PKD 2025)</v>
      </c>
      <c r="F1194" s="98">
        <v>0</v>
      </c>
      <c r="AM1194" s="98">
        <f>IF(ISNUMBER(SEARCH('ankieta ESG'!$G$180,AN1194)),MAX(AM$3:$AM1193)+1,0)</f>
        <v>1191</v>
      </c>
      <c r="AN1194" s="134" t="s">
        <v>5194</v>
      </c>
      <c r="AO1194" s="98">
        <v>0</v>
      </c>
      <c r="AP1194" s="99" t="str">
        <f>IFERROR(VLOOKUP(ROWS($AN$4:AN1194),$AM$4:$AN$2337,2,0),"")</f>
        <v>Mrocza (pow. nakielski, woj. kujawsko-pomorskie)</v>
      </c>
      <c r="AQ1194" s="98">
        <v>0</v>
      </c>
      <c r="AR1194" s="98">
        <f>IF(ISNUMBER(SEARCH('ankieta ESG'!$G$181,AS1194)),MAX($AR$3:AR1193)+1,0)</f>
        <v>1191</v>
      </c>
      <c r="AS1194" s="134" t="s">
        <v>5194</v>
      </c>
      <c r="AT1194" s="98">
        <v>0</v>
      </c>
      <c r="AU1194" s="99" t="str">
        <f>IFERROR(VLOOKUP(ROWS($AS$4:AS1194),$AR$4:$AS$2337,2,0),"")</f>
        <v>Mrocza (pow. nakielski, woj. kujawsko-pomorskie)</v>
      </c>
      <c r="AV1194" s="98">
        <v>0</v>
      </c>
      <c r="AW1194" s="98">
        <f>IF(ISNUMBER(SEARCH('ankieta ESG'!$G$182,AX1194)),MAX($AW$3:AW1193)+1,0)</f>
        <v>1191</v>
      </c>
      <c r="AX1194" s="134" t="s">
        <v>5194</v>
      </c>
      <c r="AY1194" s="98">
        <v>0</v>
      </c>
      <c r="AZ1194" s="99" t="str">
        <f>IFERROR(VLOOKUP(ROWS($AX$4:AX1194),$AW$4:$AX$2337,2,0),"")</f>
        <v>Mrocza (pow. nakielski, woj. kujawsko-pomorskie)</v>
      </c>
      <c r="BA1194" s="98">
        <v>0</v>
      </c>
      <c r="BB1194" s="98">
        <f>IF(ISNUMBER(SEARCH('ankieta ESG'!$G$183,BC1194)),MAX($BB$3:BB1193)+1,0)</f>
        <v>1191</v>
      </c>
      <c r="BC1194" s="134" t="s">
        <v>5194</v>
      </c>
      <c r="BD1194" s="98">
        <v>0</v>
      </c>
      <c r="BE1194" s="99" t="str">
        <f>IFERROR(VLOOKUP(ROWS($BC$4:BC1194),$BB$4:$BC$2337,2,0),"")</f>
        <v>Mrocza (pow. nakielski, woj. kujawsko-pomorskie)</v>
      </c>
      <c r="BF1194" s="98">
        <v>0</v>
      </c>
      <c r="BG1194" s="98">
        <f>IF(ISNUMBER(SEARCH('ankieta ESG'!$G$184,BH1194)),MAX($BG$3:BG1193)+1,0)</f>
        <v>1191</v>
      </c>
      <c r="BH1194" s="134" t="s">
        <v>5194</v>
      </c>
      <c r="BI1194" s="98">
        <v>0</v>
      </c>
      <c r="BJ1194" s="99" t="str">
        <f>IFERROR(VLOOKUP(ROWS($BH$4:BH1194),$BG$4:$BH$2337,2,0),"")</f>
        <v>Mrocza (pow. nakielski, woj. kujawsko-pomorskie)</v>
      </c>
      <c r="BK1194" s="98">
        <v>0</v>
      </c>
      <c r="BL1194" s="98">
        <f>IF(ISNUMBER(SEARCH('ankieta ESG'!$G$185,BM1194)),MAX($BL$3:BL1193)+1,0)</f>
        <v>1191</v>
      </c>
      <c r="BM1194" s="134" t="s">
        <v>5194</v>
      </c>
      <c r="BN1194" s="98">
        <v>0</v>
      </c>
      <c r="BO1194" s="99" t="str">
        <f>IFERROR(VLOOKUP(ROWS($BM$4:BM1194),$BL$4:$BM$2337,2,0),"")</f>
        <v>Mrocza (pow. nakielski, woj. kujawsko-pomorskie)</v>
      </c>
      <c r="BP1194" s="98">
        <v>0</v>
      </c>
      <c r="BQ1194" s="98">
        <f>IF(ISNUMBER(SEARCH('ankieta ESG'!$G$186,BR1194)),MAX($BQ$3:BQ1193)+1,0)</f>
        <v>1191</v>
      </c>
      <c r="BR1194" s="134" t="s">
        <v>5194</v>
      </c>
      <c r="BS1194" s="98">
        <v>0</v>
      </c>
      <c r="BT1194" s="99" t="str">
        <f>IFERROR(VLOOKUP(ROWS($BR$4:BR1194),$BQ$4:$BR$2337,2,0),"")</f>
        <v>Mrocza (pow. nakielski, woj. kujawsko-pomorskie)</v>
      </c>
      <c r="BU1194" s="98">
        <v>0</v>
      </c>
      <c r="BV1194" s="98">
        <f>IF(ISNUMBER(SEARCH('ankieta ESG'!$G$187,BW1194)),MAX($BV$3:BV1193)+1,0)</f>
        <v>1191</v>
      </c>
      <c r="BW1194" s="134" t="s">
        <v>5194</v>
      </c>
      <c r="BX1194" s="98">
        <v>0</v>
      </c>
      <c r="BY1194" s="99" t="str">
        <f>IFERROR(VLOOKUP(ROWS($BW$4:BW1194),$BV$4:$BW$2337,2,0),"")</f>
        <v>Mrocza (pow. nakielski, woj. kujawsko-pomorskie)</v>
      </c>
      <c r="BZ1194" s="98">
        <v>0</v>
      </c>
      <c r="CA1194" s="98">
        <f>IF(ISNUMBER(SEARCH('ankieta ESG'!$G$188,CB1194)),MAX($CA$3:CA1193)+1,0)</f>
        <v>1191</v>
      </c>
      <c r="CB1194" s="134" t="s">
        <v>5194</v>
      </c>
      <c r="CC1194" s="98">
        <v>0</v>
      </c>
      <c r="CD1194" s="99" t="str">
        <f>IFERROR(VLOOKUP(ROWS($CB$4:CB1194),$CA$4:$CB$2337,2,0),"")</f>
        <v>Mrocza (pow. nakielski, woj. kujawsko-pomorskie)</v>
      </c>
      <c r="CE1194" s="98">
        <v>0</v>
      </c>
      <c r="CF1194" s="98">
        <f>IF(ISNUMBER(SEARCH('ankieta ESG'!$G$189,CG1194)),MAX($CF$3:CF1193)+1,0)</f>
        <v>1191</v>
      </c>
      <c r="CG1194" s="134" t="s">
        <v>5194</v>
      </c>
      <c r="CH1194" s="98">
        <v>0</v>
      </c>
      <c r="CI1194" s="99" t="str">
        <f>IFERROR(VLOOKUP(ROWS($CG$4:CG1194),$CF$4:$CG$2337,2,0),"")</f>
        <v>Mrocza (pow. nakielski, woj. kujawsko-pomorskie)</v>
      </c>
      <c r="CJ1194" s="98">
        <v>0</v>
      </c>
    </row>
    <row r="1195" spans="2:88">
      <c r="B1195" s="98">
        <f>IF(ISNUMBER(SEARCH('ankieta ESG'!$E$11,C1195)),MAX(B$3:$B1194)+1,0)</f>
        <v>1192</v>
      </c>
      <c r="C1195" s="99" t="s">
        <v>1236</v>
      </c>
      <c r="D1195" s="98">
        <v>0</v>
      </c>
      <c r="E1195" s="99" t="str">
        <f>IFERROR(VLOOKUP(ROWS($C$4:C1195),$B$4:$C$1385,2,0),"")</f>
        <v>65.20.Z Działalność w zakresie reasekuracji (PKD 2025)</v>
      </c>
      <c r="F1195" s="98">
        <v>0</v>
      </c>
      <c r="AM1195" s="98">
        <f>IF(ISNUMBER(SEARCH('ankieta ESG'!$G$180,AN1195)),MAX(AM$3:$AM1194)+1,0)</f>
        <v>1192</v>
      </c>
      <c r="AN1195" s="134" t="s">
        <v>5195</v>
      </c>
      <c r="AO1195" s="98">
        <v>0</v>
      </c>
      <c r="AP1195" s="99" t="str">
        <f>IFERROR(VLOOKUP(ROWS($AN$4:AN1195),$AM$4:$AN$2337,2,0),"")</f>
        <v>Mrozy (pow. miński, woj. mazowieckie)</v>
      </c>
      <c r="AQ1195" s="98">
        <v>0</v>
      </c>
      <c r="AR1195" s="98">
        <f>IF(ISNUMBER(SEARCH('ankieta ESG'!$G$181,AS1195)),MAX($AR$3:AR1194)+1,0)</f>
        <v>1192</v>
      </c>
      <c r="AS1195" s="134" t="s">
        <v>5195</v>
      </c>
      <c r="AT1195" s="98">
        <v>0</v>
      </c>
      <c r="AU1195" s="99" t="str">
        <f>IFERROR(VLOOKUP(ROWS($AS$4:AS1195),$AR$4:$AS$2337,2,0),"")</f>
        <v>Mrozy (pow. miński, woj. mazowieckie)</v>
      </c>
      <c r="AV1195" s="98">
        <v>0</v>
      </c>
      <c r="AW1195" s="98">
        <f>IF(ISNUMBER(SEARCH('ankieta ESG'!$G$182,AX1195)),MAX($AW$3:AW1194)+1,0)</f>
        <v>1192</v>
      </c>
      <c r="AX1195" s="134" t="s">
        <v>5195</v>
      </c>
      <c r="AY1195" s="98">
        <v>0</v>
      </c>
      <c r="AZ1195" s="99" t="str">
        <f>IFERROR(VLOOKUP(ROWS($AX$4:AX1195),$AW$4:$AX$2337,2,0),"")</f>
        <v>Mrozy (pow. miński, woj. mazowieckie)</v>
      </c>
      <c r="BA1195" s="98">
        <v>0</v>
      </c>
      <c r="BB1195" s="98">
        <f>IF(ISNUMBER(SEARCH('ankieta ESG'!$G$183,BC1195)),MAX($BB$3:BB1194)+1,0)</f>
        <v>1192</v>
      </c>
      <c r="BC1195" s="134" t="s">
        <v>5195</v>
      </c>
      <c r="BD1195" s="98">
        <v>0</v>
      </c>
      <c r="BE1195" s="99" t="str">
        <f>IFERROR(VLOOKUP(ROWS($BC$4:BC1195),$BB$4:$BC$2337,2,0),"")</f>
        <v>Mrozy (pow. miński, woj. mazowieckie)</v>
      </c>
      <c r="BF1195" s="98">
        <v>0</v>
      </c>
      <c r="BG1195" s="98">
        <f>IF(ISNUMBER(SEARCH('ankieta ESG'!$G$184,BH1195)),MAX($BG$3:BG1194)+1,0)</f>
        <v>1192</v>
      </c>
      <c r="BH1195" s="134" t="s">
        <v>5195</v>
      </c>
      <c r="BI1195" s="98">
        <v>0</v>
      </c>
      <c r="BJ1195" s="99" t="str">
        <f>IFERROR(VLOOKUP(ROWS($BH$4:BH1195),$BG$4:$BH$2337,2,0),"")</f>
        <v>Mrozy (pow. miński, woj. mazowieckie)</v>
      </c>
      <c r="BK1195" s="98">
        <v>0</v>
      </c>
      <c r="BL1195" s="98">
        <f>IF(ISNUMBER(SEARCH('ankieta ESG'!$G$185,BM1195)),MAX($BL$3:BL1194)+1,0)</f>
        <v>1192</v>
      </c>
      <c r="BM1195" s="134" t="s">
        <v>5195</v>
      </c>
      <c r="BN1195" s="98">
        <v>0</v>
      </c>
      <c r="BO1195" s="99" t="str">
        <f>IFERROR(VLOOKUP(ROWS($BM$4:BM1195),$BL$4:$BM$2337,2,0),"")</f>
        <v>Mrozy (pow. miński, woj. mazowieckie)</v>
      </c>
      <c r="BP1195" s="98">
        <v>0</v>
      </c>
      <c r="BQ1195" s="98">
        <f>IF(ISNUMBER(SEARCH('ankieta ESG'!$G$186,BR1195)),MAX($BQ$3:BQ1194)+1,0)</f>
        <v>1192</v>
      </c>
      <c r="BR1195" s="134" t="s">
        <v>5195</v>
      </c>
      <c r="BS1195" s="98">
        <v>0</v>
      </c>
      <c r="BT1195" s="99" t="str">
        <f>IFERROR(VLOOKUP(ROWS($BR$4:BR1195),$BQ$4:$BR$2337,2,0),"")</f>
        <v>Mrozy (pow. miński, woj. mazowieckie)</v>
      </c>
      <c r="BU1195" s="98">
        <v>0</v>
      </c>
      <c r="BV1195" s="98">
        <f>IF(ISNUMBER(SEARCH('ankieta ESG'!$G$187,BW1195)),MAX($BV$3:BV1194)+1,0)</f>
        <v>1192</v>
      </c>
      <c r="BW1195" s="134" t="s">
        <v>5195</v>
      </c>
      <c r="BX1195" s="98">
        <v>0</v>
      </c>
      <c r="BY1195" s="99" t="str">
        <f>IFERROR(VLOOKUP(ROWS($BW$4:BW1195),$BV$4:$BW$2337,2,0),"")</f>
        <v>Mrozy (pow. miński, woj. mazowieckie)</v>
      </c>
      <c r="BZ1195" s="98">
        <v>0</v>
      </c>
      <c r="CA1195" s="98">
        <f>IF(ISNUMBER(SEARCH('ankieta ESG'!$G$188,CB1195)),MAX($CA$3:CA1194)+1,0)</f>
        <v>1192</v>
      </c>
      <c r="CB1195" s="134" t="s">
        <v>5195</v>
      </c>
      <c r="CC1195" s="98">
        <v>0</v>
      </c>
      <c r="CD1195" s="99" t="str">
        <f>IFERROR(VLOOKUP(ROWS($CB$4:CB1195),$CA$4:$CB$2337,2,0),"")</f>
        <v>Mrozy (pow. miński, woj. mazowieckie)</v>
      </c>
      <c r="CE1195" s="98">
        <v>0</v>
      </c>
      <c r="CF1195" s="98">
        <f>IF(ISNUMBER(SEARCH('ankieta ESG'!$G$189,CG1195)),MAX($CF$3:CF1194)+1,0)</f>
        <v>1192</v>
      </c>
      <c r="CG1195" s="134" t="s">
        <v>5195</v>
      </c>
      <c r="CH1195" s="98">
        <v>0</v>
      </c>
      <c r="CI1195" s="99" t="str">
        <f>IFERROR(VLOOKUP(ROWS($CG$4:CG1195),$CF$4:$CG$2337,2,0),"")</f>
        <v>Mrozy (pow. miński, woj. mazowieckie)</v>
      </c>
      <c r="CJ1195" s="98">
        <v>0</v>
      </c>
    </row>
    <row r="1196" spans="2:88">
      <c r="B1196" s="98">
        <f>IF(ISNUMBER(SEARCH('ankieta ESG'!$E$11,C1196)),MAX(B$3:$B1195)+1,0)</f>
        <v>1193</v>
      </c>
      <c r="C1196" s="99" t="s">
        <v>1237</v>
      </c>
      <c r="D1196" s="98">
        <v>0</v>
      </c>
      <c r="E1196" s="99" t="str">
        <f>IFERROR(VLOOKUP(ROWS($C$4:C1196),$B$4:$C$1385,2,0),"")</f>
        <v>65.30.Z Działalność w zakresie funduszy emerytalnych (PKD 2025)</v>
      </c>
      <c r="F1196" s="98">
        <v>0</v>
      </c>
      <c r="AM1196" s="98">
        <f>IF(ISNUMBER(SEARCH('ankieta ESG'!$G$180,AN1196)),MAX(AM$3:$AM1195)+1,0)</f>
        <v>1193</v>
      </c>
      <c r="AN1196" s="134" t="s">
        <v>5196</v>
      </c>
      <c r="AO1196" s="98">
        <v>0</v>
      </c>
      <c r="AP1196" s="99" t="str">
        <f>IFERROR(VLOOKUP(ROWS($AN$4:AN1196),$AM$4:$AN$2337,2,0),"")</f>
        <v>Mstów (pow. częstochowski, woj. śląskie)</v>
      </c>
      <c r="AQ1196" s="98">
        <v>0</v>
      </c>
      <c r="AR1196" s="98">
        <f>IF(ISNUMBER(SEARCH('ankieta ESG'!$G$181,AS1196)),MAX($AR$3:AR1195)+1,0)</f>
        <v>1193</v>
      </c>
      <c r="AS1196" s="134" t="s">
        <v>5196</v>
      </c>
      <c r="AT1196" s="98">
        <v>0</v>
      </c>
      <c r="AU1196" s="99" t="str">
        <f>IFERROR(VLOOKUP(ROWS($AS$4:AS1196),$AR$4:$AS$2337,2,0),"")</f>
        <v>Mstów (pow. częstochowski, woj. śląskie)</v>
      </c>
      <c r="AV1196" s="98">
        <v>0</v>
      </c>
      <c r="AW1196" s="98">
        <f>IF(ISNUMBER(SEARCH('ankieta ESG'!$G$182,AX1196)),MAX($AW$3:AW1195)+1,0)</f>
        <v>1193</v>
      </c>
      <c r="AX1196" s="134" t="s">
        <v>5196</v>
      </c>
      <c r="AY1196" s="98">
        <v>0</v>
      </c>
      <c r="AZ1196" s="99" t="str">
        <f>IFERROR(VLOOKUP(ROWS($AX$4:AX1196),$AW$4:$AX$2337,2,0),"")</f>
        <v>Mstów (pow. częstochowski, woj. śląskie)</v>
      </c>
      <c r="BA1196" s="98">
        <v>0</v>
      </c>
      <c r="BB1196" s="98">
        <f>IF(ISNUMBER(SEARCH('ankieta ESG'!$G$183,BC1196)),MAX($BB$3:BB1195)+1,0)</f>
        <v>1193</v>
      </c>
      <c r="BC1196" s="134" t="s">
        <v>5196</v>
      </c>
      <c r="BD1196" s="98">
        <v>0</v>
      </c>
      <c r="BE1196" s="99" t="str">
        <f>IFERROR(VLOOKUP(ROWS($BC$4:BC1196),$BB$4:$BC$2337,2,0),"")</f>
        <v>Mstów (pow. częstochowski, woj. śląskie)</v>
      </c>
      <c r="BF1196" s="98">
        <v>0</v>
      </c>
      <c r="BG1196" s="98">
        <f>IF(ISNUMBER(SEARCH('ankieta ESG'!$G$184,BH1196)),MAX($BG$3:BG1195)+1,0)</f>
        <v>1193</v>
      </c>
      <c r="BH1196" s="134" t="s">
        <v>5196</v>
      </c>
      <c r="BI1196" s="98">
        <v>0</v>
      </c>
      <c r="BJ1196" s="99" t="str">
        <f>IFERROR(VLOOKUP(ROWS($BH$4:BH1196),$BG$4:$BH$2337,2,0),"")</f>
        <v>Mstów (pow. częstochowski, woj. śląskie)</v>
      </c>
      <c r="BK1196" s="98">
        <v>0</v>
      </c>
      <c r="BL1196" s="98">
        <f>IF(ISNUMBER(SEARCH('ankieta ESG'!$G$185,BM1196)),MAX($BL$3:BL1195)+1,0)</f>
        <v>1193</v>
      </c>
      <c r="BM1196" s="134" t="s">
        <v>5196</v>
      </c>
      <c r="BN1196" s="98">
        <v>0</v>
      </c>
      <c r="BO1196" s="99" t="str">
        <f>IFERROR(VLOOKUP(ROWS($BM$4:BM1196),$BL$4:$BM$2337,2,0),"")</f>
        <v>Mstów (pow. częstochowski, woj. śląskie)</v>
      </c>
      <c r="BP1196" s="98">
        <v>0</v>
      </c>
      <c r="BQ1196" s="98">
        <f>IF(ISNUMBER(SEARCH('ankieta ESG'!$G$186,BR1196)),MAX($BQ$3:BQ1195)+1,0)</f>
        <v>1193</v>
      </c>
      <c r="BR1196" s="134" t="s">
        <v>5196</v>
      </c>
      <c r="BS1196" s="98">
        <v>0</v>
      </c>
      <c r="BT1196" s="99" t="str">
        <f>IFERROR(VLOOKUP(ROWS($BR$4:BR1196),$BQ$4:$BR$2337,2,0),"")</f>
        <v>Mstów (pow. częstochowski, woj. śląskie)</v>
      </c>
      <c r="BU1196" s="98">
        <v>0</v>
      </c>
      <c r="BV1196" s="98">
        <f>IF(ISNUMBER(SEARCH('ankieta ESG'!$G$187,BW1196)),MAX($BV$3:BV1195)+1,0)</f>
        <v>1193</v>
      </c>
      <c r="BW1196" s="134" t="s">
        <v>5196</v>
      </c>
      <c r="BX1196" s="98">
        <v>0</v>
      </c>
      <c r="BY1196" s="99" t="str">
        <f>IFERROR(VLOOKUP(ROWS($BW$4:BW1196),$BV$4:$BW$2337,2,0),"")</f>
        <v>Mstów (pow. częstochowski, woj. śląskie)</v>
      </c>
      <c r="BZ1196" s="98">
        <v>0</v>
      </c>
      <c r="CA1196" s="98">
        <f>IF(ISNUMBER(SEARCH('ankieta ESG'!$G$188,CB1196)),MAX($CA$3:CA1195)+1,0)</f>
        <v>1193</v>
      </c>
      <c r="CB1196" s="134" t="s">
        <v>5196</v>
      </c>
      <c r="CC1196" s="98">
        <v>0</v>
      </c>
      <c r="CD1196" s="99" t="str">
        <f>IFERROR(VLOOKUP(ROWS($CB$4:CB1196),$CA$4:$CB$2337,2,0),"")</f>
        <v>Mstów (pow. częstochowski, woj. śląskie)</v>
      </c>
      <c r="CE1196" s="98">
        <v>0</v>
      </c>
      <c r="CF1196" s="98">
        <f>IF(ISNUMBER(SEARCH('ankieta ESG'!$G$189,CG1196)),MAX($CF$3:CF1195)+1,0)</f>
        <v>1193</v>
      </c>
      <c r="CG1196" s="134" t="s">
        <v>5196</v>
      </c>
      <c r="CH1196" s="98">
        <v>0</v>
      </c>
      <c r="CI1196" s="99" t="str">
        <f>IFERROR(VLOOKUP(ROWS($CG$4:CG1196),$CF$4:$CG$2337,2,0),"")</f>
        <v>Mstów (pow. częstochowski, woj. śląskie)</v>
      </c>
      <c r="CJ1196" s="98">
        <v>0</v>
      </c>
    </row>
    <row r="1197" spans="2:88">
      <c r="B1197" s="98">
        <f>IF(ISNUMBER(SEARCH('ankieta ESG'!$E$11,C1197)),MAX(B$3:$B1196)+1,0)</f>
        <v>1194</v>
      </c>
      <c r="C1197" s="99" t="s">
        <v>1238</v>
      </c>
      <c r="D1197" s="98">
        <v>0</v>
      </c>
      <c r="E1197" s="99" t="str">
        <f>IFERROR(VLOOKUP(ROWS($C$4:C1197),$B$4:$C$1385,2,0),"")</f>
        <v>66.11.Z Zarządzanie rynkami finansowymi (PKD 2025)</v>
      </c>
      <c r="F1197" s="98">
        <v>0</v>
      </c>
      <c r="AM1197" s="98">
        <f>IF(ISNUMBER(SEARCH('ankieta ESG'!$G$180,AN1197)),MAX(AM$3:$AM1196)+1,0)</f>
        <v>1194</v>
      </c>
      <c r="AN1197" s="134" t="s">
        <v>5197</v>
      </c>
      <c r="AO1197" s="98">
        <v>0</v>
      </c>
      <c r="AP1197" s="99" t="str">
        <f>IFERROR(VLOOKUP(ROWS($AN$4:AN1197),$AM$4:$AN$2337,2,0),"")</f>
        <v>Mszana (pow. wodzisławski, woj. śląskie)</v>
      </c>
      <c r="AQ1197" s="98">
        <v>0</v>
      </c>
      <c r="AR1197" s="98">
        <f>IF(ISNUMBER(SEARCH('ankieta ESG'!$G$181,AS1197)),MAX($AR$3:AR1196)+1,0)</f>
        <v>1194</v>
      </c>
      <c r="AS1197" s="134" t="s">
        <v>5197</v>
      </c>
      <c r="AT1197" s="98">
        <v>0</v>
      </c>
      <c r="AU1197" s="99" t="str">
        <f>IFERROR(VLOOKUP(ROWS($AS$4:AS1197),$AR$4:$AS$2337,2,0),"")</f>
        <v>Mszana (pow. wodzisławski, woj. śląskie)</v>
      </c>
      <c r="AV1197" s="98">
        <v>0</v>
      </c>
      <c r="AW1197" s="98">
        <f>IF(ISNUMBER(SEARCH('ankieta ESG'!$G$182,AX1197)),MAX($AW$3:AW1196)+1,0)</f>
        <v>1194</v>
      </c>
      <c r="AX1197" s="134" t="s">
        <v>5197</v>
      </c>
      <c r="AY1197" s="98">
        <v>0</v>
      </c>
      <c r="AZ1197" s="99" t="str">
        <f>IFERROR(VLOOKUP(ROWS($AX$4:AX1197),$AW$4:$AX$2337,2,0),"")</f>
        <v>Mszana (pow. wodzisławski, woj. śląskie)</v>
      </c>
      <c r="BA1197" s="98">
        <v>0</v>
      </c>
      <c r="BB1197" s="98">
        <f>IF(ISNUMBER(SEARCH('ankieta ESG'!$G$183,BC1197)),MAX($BB$3:BB1196)+1,0)</f>
        <v>1194</v>
      </c>
      <c r="BC1197" s="134" t="s">
        <v>5197</v>
      </c>
      <c r="BD1197" s="98">
        <v>0</v>
      </c>
      <c r="BE1197" s="99" t="str">
        <f>IFERROR(VLOOKUP(ROWS($BC$4:BC1197),$BB$4:$BC$2337,2,0),"")</f>
        <v>Mszana (pow. wodzisławski, woj. śląskie)</v>
      </c>
      <c r="BF1197" s="98">
        <v>0</v>
      </c>
      <c r="BG1197" s="98">
        <f>IF(ISNUMBER(SEARCH('ankieta ESG'!$G$184,BH1197)),MAX($BG$3:BG1196)+1,0)</f>
        <v>1194</v>
      </c>
      <c r="BH1197" s="134" t="s">
        <v>5197</v>
      </c>
      <c r="BI1197" s="98">
        <v>0</v>
      </c>
      <c r="BJ1197" s="99" t="str">
        <f>IFERROR(VLOOKUP(ROWS($BH$4:BH1197),$BG$4:$BH$2337,2,0),"")</f>
        <v>Mszana (pow. wodzisławski, woj. śląskie)</v>
      </c>
      <c r="BK1197" s="98">
        <v>0</v>
      </c>
      <c r="BL1197" s="98">
        <f>IF(ISNUMBER(SEARCH('ankieta ESG'!$G$185,BM1197)),MAX($BL$3:BL1196)+1,0)</f>
        <v>1194</v>
      </c>
      <c r="BM1197" s="134" t="s">
        <v>5197</v>
      </c>
      <c r="BN1197" s="98">
        <v>0</v>
      </c>
      <c r="BO1197" s="99" t="str">
        <f>IFERROR(VLOOKUP(ROWS($BM$4:BM1197),$BL$4:$BM$2337,2,0),"")</f>
        <v>Mszana (pow. wodzisławski, woj. śląskie)</v>
      </c>
      <c r="BP1197" s="98">
        <v>0</v>
      </c>
      <c r="BQ1197" s="98">
        <f>IF(ISNUMBER(SEARCH('ankieta ESG'!$G$186,BR1197)),MAX($BQ$3:BQ1196)+1,0)</f>
        <v>1194</v>
      </c>
      <c r="BR1197" s="134" t="s">
        <v>5197</v>
      </c>
      <c r="BS1197" s="98">
        <v>0</v>
      </c>
      <c r="BT1197" s="99" t="str">
        <f>IFERROR(VLOOKUP(ROWS($BR$4:BR1197),$BQ$4:$BR$2337,2,0),"")</f>
        <v>Mszana (pow. wodzisławski, woj. śląskie)</v>
      </c>
      <c r="BU1197" s="98">
        <v>0</v>
      </c>
      <c r="BV1197" s="98">
        <f>IF(ISNUMBER(SEARCH('ankieta ESG'!$G$187,BW1197)),MAX($BV$3:BV1196)+1,0)</f>
        <v>1194</v>
      </c>
      <c r="BW1197" s="134" t="s">
        <v>5197</v>
      </c>
      <c r="BX1197" s="98">
        <v>0</v>
      </c>
      <c r="BY1197" s="99" t="str">
        <f>IFERROR(VLOOKUP(ROWS($BW$4:BW1197),$BV$4:$BW$2337,2,0),"")</f>
        <v>Mszana (pow. wodzisławski, woj. śląskie)</v>
      </c>
      <c r="BZ1197" s="98">
        <v>0</v>
      </c>
      <c r="CA1197" s="98">
        <f>IF(ISNUMBER(SEARCH('ankieta ESG'!$G$188,CB1197)),MAX($CA$3:CA1196)+1,0)</f>
        <v>1194</v>
      </c>
      <c r="CB1197" s="134" t="s">
        <v>5197</v>
      </c>
      <c r="CC1197" s="98">
        <v>0</v>
      </c>
      <c r="CD1197" s="99" t="str">
        <f>IFERROR(VLOOKUP(ROWS($CB$4:CB1197),$CA$4:$CB$2337,2,0),"")</f>
        <v>Mszana (pow. wodzisławski, woj. śląskie)</v>
      </c>
      <c r="CE1197" s="98">
        <v>0</v>
      </c>
      <c r="CF1197" s="98">
        <f>IF(ISNUMBER(SEARCH('ankieta ESG'!$G$189,CG1197)),MAX($CF$3:CF1196)+1,0)</f>
        <v>1194</v>
      </c>
      <c r="CG1197" s="134" t="s">
        <v>5197</v>
      </c>
      <c r="CH1197" s="98">
        <v>0</v>
      </c>
      <c r="CI1197" s="99" t="str">
        <f>IFERROR(VLOOKUP(ROWS($CG$4:CG1197),$CF$4:$CG$2337,2,0),"")</f>
        <v>Mszana (pow. wodzisławski, woj. śląskie)</v>
      </c>
      <c r="CJ1197" s="98">
        <v>0</v>
      </c>
    </row>
    <row r="1198" spans="2:88">
      <c r="B1198" s="98">
        <f>IF(ISNUMBER(SEARCH('ankieta ESG'!$E$11,C1198)),MAX(B$3:$B1197)+1,0)</f>
        <v>1195</v>
      </c>
      <c r="C1198" s="99" t="s">
        <v>1239</v>
      </c>
      <c r="D1198" s="98">
        <v>0</v>
      </c>
      <c r="E1198" s="99" t="str">
        <f>IFERROR(VLOOKUP(ROWS($C$4:C1198),$B$4:$C$1385,2,0),"")</f>
        <v>66.12.Z Działalność maklerska związana z rynkiem papierów wartościowych i towarów giełdowych (PKD 2025)</v>
      </c>
      <c r="F1198" s="98">
        <v>0</v>
      </c>
      <c r="AM1198" s="98">
        <f>IF(ISNUMBER(SEARCH('ankieta ESG'!$G$180,AN1198)),MAX(AM$3:$AM1197)+1,0)</f>
        <v>1195</v>
      </c>
      <c r="AN1198" s="134" t="s">
        <v>5198</v>
      </c>
      <c r="AO1198" s="98">
        <v>0</v>
      </c>
      <c r="AP1198" s="99" t="str">
        <f>IFERROR(VLOOKUP(ROWS($AN$4:AN1198),$AM$4:$AN$2337,2,0),"")</f>
        <v>Mszana Dolna (pow. limanowski, woj. małopolskie)</v>
      </c>
      <c r="AQ1198" s="98">
        <v>0</v>
      </c>
      <c r="AR1198" s="98">
        <f>IF(ISNUMBER(SEARCH('ankieta ESG'!$G$181,AS1198)),MAX($AR$3:AR1197)+1,0)</f>
        <v>1195</v>
      </c>
      <c r="AS1198" s="134" t="s">
        <v>5198</v>
      </c>
      <c r="AT1198" s="98">
        <v>0</v>
      </c>
      <c r="AU1198" s="99" t="str">
        <f>IFERROR(VLOOKUP(ROWS($AS$4:AS1198),$AR$4:$AS$2337,2,0),"")</f>
        <v>Mszana Dolna (pow. limanowski, woj. małopolskie)</v>
      </c>
      <c r="AV1198" s="98">
        <v>0</v>
      </c>
      <c r="AW1198" s="98">
        <f>IF(ISNUMBER(SEARCH('ankieta ESG'!$G$182,AX1198)),MAX($AW$3:AW1197)+1,0)</f>
        <v>1195</v>
      </c>
      <c r="AX1198" s="134" t="s">
        <v>5198</v>
      </c>
      <c r="AY1198" s="98">
        <v>0</v>
      </c>
      <c r="AZ1198" s="99" t="str">
        <f>IFERROR(VLOOKUP(ROWS($AX$4:AX1198),$AW$4:$AX$2337,2,0),"")</f>
        <v>Mszana Dolna (pow. limanowski, woj. małopolskie)</v>
      </c>
      <c r="BA1198" s="98">
        <v>0</v>
      </c>
      <c r="BB1198" s="98">
        <f>IF(ISNUMBER(SEARCH('ankieta ESG'!$G$183,BC1198)),MAX($BB$3:BB1197)+1,0)</f>
        <v>1195</v>
      </c>
      <c r="BC1198" s="134" t="s">
        <v>5198</v>
      </c>
      <c r="BD1198" s="98">
        <v>0</v>
      </c>
      <c r="BE1198" s="99" t="str">
        <f>IFERROR(VLOOKUP(ROWS($BC$4:BC1198),$BB$4:$BC$2337,2,0),"")</f>
        <v>Mszana Dolna (pow. limanowski, woj. małopolskie)</v>
      </c>
      <c r="BF1198" s="98">
        <v>0</v>
      </c>
      <c r="BG1198" s="98">
        <f>IF(ISNUMBER(SEARCH('ankieta ESG'!$G$184,BH1198)),MAX($BG$3:BG1197)+1,0)</f>
        <v>1195</v>
      </c>
      <c r="BH1198" s="134" t="s">
        <v>5198</v>
      </c>
      <c r="BI1198" s="98">
        <v>0</v>
      </c>
      <c r="BJ1198" s="99" t="str">
        <f>IFERROR(VLOOKUP(ROWS($BH$4:BH1198),$BG$4:$BH$2337,2,0),"")</f>
        <v>Mszana Dolna (pow. limanowski, woj. małopolskie)</v>
      </c>
      <c r="BK1198" s="98">
        <v>0</v>
      </c>
      <c r="BL1198" s="98">
        <f>IF(ISNUMBER(SEARCH('ankieta ESG'!$G$185,BM1198)),MAX($BL$3:BL1197)+1,0)</f>
        <v>1195</v>
      </c>
      <c r="BM1198" s="134" t="s">
        <v>5198</v>
      </c>
      <c r="BN1198" s="98">
        <v>0</v>
      </c>
      <c r="BO1198" s="99" t="str">
        <f>IFERROR(VLOOKUP(ROWS($BM$4:BM1198),$BL$4:$BM$2337,2,0),"")</f>
        <v>Mszana Dolna (pow. limanowski, woj. małopolskie)</v>
      </c>
      <c r="BP1198" s="98">
        <v>0</v>
      </c>
      <c r="BQ1198" s="98">
        <f>IF(ISNUMBER(SEARCH('ankieta ESG'!$G$186,BR1198)),MAX($BQ$3:BQ1197)+1,0)</f>
        <v>1195</v>
      </c>
      <c r="BR1198" s="134" t="s">
        <v>5198</v>
      </c>
      <c r="BS1198" s="98">
        <v>0</v>
      </c>
      <c r="BT1198" s="99" t="str">
        <f>IFERROR(VLOOKUP(ROWS($BR$4:BR1198),$BQ$4:$BR$2337,2,0),"")</f>
        <v>Mszana Dolna (pow. limanowski, woj. małopolskie)</v>
      </c>
      <c r="BU1198" s="98">
        <v>0</v>
      </c>
      <c r="BV1198" s="98">
        <f>IF(ISNUMBER(SEARCH('ankieta ESG'!$G$187,BW1198)),MAX($BV$3:BV1197)+1,0)</f>
        <v>1195</v>
      </c>
      <c r="BW1198" s="134" t="s">
        <v>5198</v>
      </c>
      <c r="BX1198" s="98">
        <v>0</v>
      </c>
      <c r="BY1198" s="99" t="str">
        <f>IFERROR(VLOOKUP(ROWS($BW$4:BW1198),$BV$4:$BW$2337,2,0),"")</f>
        <v>Mszana Dolna (pow. limanowski, woj. małopolskie)</v>
      </c>
      <c r="BZ1198" s="98">
        <v>0</v>
      </c>
      <c r="CA1198" s="98">
        <f>IF(ISNUMBER(SEARCH('ankieta ESG'!$G$188,CB1198)),MAX($CA$3:CA1197)+1,0)</f>
        <v>1195</v>
      </c>
      <c r="CB1198" s="134" t="s">
        <v>5198</v>
      </c>
      <c r="CC1198" s="98">
        <v>0</v>
      </c>
      <c r="CD1198" s="99" t="str">
        <f>IFERROR(VLOOKUP(ROWS($CB$4:CB1198),$CA$4:$CB$2337,2,0),"")</f>
        <v>Mszana Dolna (pow. limanowski, woj. małopolskie)</v>
      </c>
      <c r="CE1198" s="98">
        <v>0</v>
      </c>
      <c r="CF1198" s="98">
        <f>IF(ISNUMBER(SEARCH('ankieta ESG'!$G$189,CG1198)),MAX($CF$3:CF1197)+1,0)</f>
        <v>1195</v>
      </c>
      <c r="CG1198" s="134" t="s">
        <v>5198</v>
      </c>
      <c r="CH1198" s="98">
        <v>0</v>
      </c>
      <c r="CI1198" s="99" t="str">
        <f>IFERROR(VLOOKUP(ROWS($CG$4:CG1198),$CF$4:$CG$2337,2,0),"")</f>
        <v>Mszana Dolna (pow. limanowski, woj. małopolskie)</v>
      </c>
      <c r="CJ1198" s="98">
        <v>0</v>
      </c>
    </row>
    <row r="1199" spans="2:88">
      <c r="B1199" s="98">
        <f>IF(ISNUMBER(SEARCH('ankieta ESG'!$E$11,C1199)),MAX(B$3:$B1198)+1,0)</f>
        <v>1196</v>
      </c>
      <c r="C1199" s="99" t="s">
        <v>1240</v>
      </c>
      <c r="D1199" s="98">
        <v>0</v>
      </c>
      <c r="E1199" s="99" t="str">
        <f>IFERROR(VLOOKUP(ROWS($C$4:C1199),$B$4:$C$1385,2,0),"")</f>
        <v>66.19.Z Pozostała działalność wspomagająca usługi finansowe, z wyłączeniem ubezpieczeń i funduszy emerytalnych (PKD 2025)</v>
      </c>
      <c r="F1199" s="98">
        <v>0</v>
      </c>
      <c r="AM1199" s="98">
        <f>IF(ISNUMBER(SEARCH('ankieta ESG'!$G$180,AN1199)),MAX(AM$3:$AM1198)+1,0)</f>
        <v>1196</v>
      </c>
      <c r="AN1199" s="134" t="s">
        <v>5199</v>
      </c>
      <c r="AO1199" s="98">
        <v>0</v>
      </c>
      <c r="AP1199" s="99" t="str">
        <f>IFERROR(VLOOKUP(ROWS($AN$4:AN1199),$AM$4:$AN$2337,2,0),"")</f>
        <v>Mszczonów (pow. żyrardowski, woj. mazowieckie)</v>
      </c>
      <c r="AQ1199" s="98">
        <v>0</v>
      </c>
      <c r="AR1199" s="98">
        <f>IF(ISNUMBER(SEARCH('ankieta ESG'!$G$181,AS1199)),MAX($AR$3:AR1198)+1,0)</f>
        <v>1196</v>
      </c>
      <c r="AS1199" s="134" t="s">
        <v>5199</v>
      </c>
      <c r="AT1199" s="98">
        <v>0</v>
      </c>
      <c r="AU1199" s="99" t="str">
        <f>IFERROR(VLOOKUP(ROWS($AS$4:AS1199),$AR$4:$AS$2337,2,0),"")</f>
        <v>Mszczonów (pow. żyrardowski, woj. mazowieckie)</v>
      </c>
      <c r="AV1199" s="98">
        <v>0</v>
      </c>
      <c r="AW1199" s="98">
        <f>IF(ISNUMBER(SEARCH('ankieta ESG'!$G$182,AX1199)),MAX($AW$3:AW1198)+1,0)</f>
        <v>1196</v>
      </c>
      <c r="AX1199" s="134" t="s">
        <v>5199</v>
      </c>
      <c r="AY1199" s="98">
        <v>0</v>
      </c>
      <c r="AZ1199" s="99" t="str">
        <f>IFERROR(VLOOKUP(ROWS($AX$4:AX1199),$AW$4:$AX$2337,2,0),"")</f>
        <v>Mszczonów (pow. żyrardowski, woj. mazowieckie)</v>
      </c>
      <c r="BA1199" s="98">
        <v>0</v>
      </c>
      <c r="BB1199" s="98">
        <f>IF(ISNUMBER(SEARCH('ankieta ESG'!$G$183,BC1199)),MAX($BB$3:BB1198)+1,0)</f>
        <v>1196</v>
      </c>
      <c r="BC1199" s="134" t="s">
        <v>5199</v>
      </c>
      <c r="BD1199" s="98">
        <v>0</v>
      </c>
      <c r="BE1199" s="99" t="str">
        <f>IFERROR(VLOOKUP(ROWS($BC$4:BC1199),$BB$4:$BC$2337,2,0),"")</f>
        <v>Mszczonów (pow. żyrardowski, woj. mazowieckie)</v>
      </c>
      <c r="BF1199" s="98">
        <v>0</v>
      </c>
      <c r="BG1199" s="98">
        <f>IF(ISNUMBER(SEARCH('ankieta ESG'!$G$184,BH1199)),MAX($BG$3:BG1198)+1,0)</f>
        <v>1196</v>
      </c>
      <c r="BH1199" s="134" t="s">
        <v>5199</v>
      </c>
      <c r="BI1199" s="98">
        <v>0</v>
      </c>
      <c r="BJ1199" s="99" t="str">
        <f>IFERROR(VLOOKUP(ROWS($BH$4:BH1199),$BG$4:$BH$2337,2,0),"")</f>
        <v>Mszczonów (pow. żyrardowski, woj. mazowieckie)</v>
      </c>
      <c r="BK1199" s="98">
        <v>0</v>
      </c>
      <c r="BL1199" s="98">
        <f>IF(ISNUMBER(SEARCH('ankieta ESG'!$G$185,BM1199)),MAX($BL$3:BL1198)+1,0)</f>
        <v>1196</v>
      </c>
      <c r="BM1199" s="134" t="s">
        <v>5199</v>
      </c>
      <c r="BN1199" s="98">
        <v>0</v>
      </c>
      <c r="BO1199" s="99" t="str">
        <f>IFERROR(VLOOKUP(ROWS($BM$4:BM1199),$BL$4:$BM$2337,2,0),"")</f>
        <v>Mszczonów (pow. żyrardowski, woj. mazowieckie)</v>
      </c>
      <c r="BP1199" s="98">
        <v>0</v>
      </c>
      <c r="BQ1199" s="98">
        <f>IF(ISNUMBER(SEARCH('ankieta ESG'!$G$186,BR1199)),MAX($BQ$3:BQ1198)+1,0)</f>
        <v>1196</v>
      </c>
      <c r="BR1199" s="134" t="s">
        <v>5199</v>
      </c>
      <c r="BS1199" s="98">
        <v>0</v>
      </c>
      <c r="BT1199" s="99" t="str">
        <f>IFERROR(VLOOKUP(ROWS($BR$4:BR1199),$BQ$4:$BR$2337,2,0),"")</f>
        <v>Mszczonów (pow. żyrardowski, woj. mazowieckie)</v>
      </c>
      <c r="BU1199" s="98">
        <v>0</v>
      </c>
      <c r="BV1199" s="98">
        <f>IF(ISNUMBER(SEARCH('ankieta ESG'!$G$187,BW1199)),MAX($BV$3:BV1198)+1,0)</f>
        <v>1196</v>
      </c>
      <c r="BW1199" s="134" t="s">
        <v>5199</v>
      </c>
      <c r="BX1199" s="98">
        <v>0</v>
      </c>
      <c r="BY1199" s="99" t="str">
        <f>IFERROR(VLOOKUP(ROWS($BW$4:BW1199),$BV$4:$BW$2337,2,0),"")</f>
        <v>Mszczonów (pow. żyrardowski, woj. mazowieckie)</v>
      </c>
      <c r="BZ1199" s="98">
        <v>0</v>
      </c>
      <c r="CA1199" s="98">
        <f>IF(ISNUMBER(SEARCH('ankieta ESG'!$G$188,CB1199)),MAX($CA$3:CA1198)+1,0)</f>
        <v>1196</v>
      </c>
      <c r="CB1199" s="134" t="s">
        <v>5199</v>
      </c>
      <c r="CC1199" s="98">
        <v>0</v>
      </c>
      <c r="CD1199" s="99" t="str">
        <f>IFERROR(VLOOKUP(ROWS($CB$4:CB1199),$CA$4:$CB$2337,2,0),"")</f>
        <v>Mszczonów (pow. żyrardowski, woj. mazowieckie)</v>
      </c>
      <c r="CE1199" s="98">
        <v>0</v>
      </c>
      <c r="CF1199" s="98">
        <f>IF(ISNUMBER(SEARCH('ankieta ESG'!$G$189,CG1199)),MAX($CF$3:CF1198)+1,0)</f>
        <v>1196</v>
      </c>
      <c r="CG1199" s="134" t="s">
        <v>5199</v>
      </c>
      <c r="CH1199" s="98">
        <v>0</v>
      </c>
      <c r="CI1199" s="99" t="str">
        <f>IFERROR(VLOOKUP(ROWS($CG$4:CG1199),$CF$4:$CG$2337,2,0),"")</f>
        <v>Mszczonów (pow. żyrardowski, woj. mazowieckie)</v>
      </c>
      <c r="CJ1199" s="98">
        <v>0</v>
      </c>
    </row>
    <row r="1200" spans="2:88">
      <c r="B1200" s="98">
        <f>IF(ISNUMBER(SEARCH('ankieta ESG'!$E$11,C1200)),MAX(B$3:$B1199)+1,0)</f>
        <v>1197</v>
      </c>
      <c r="C1200" s="99" t="s">
        <v>1241</v>
      </c>
      <c r="D1200" s="98">
        <v>0</v>
      </c>
      <c r="E1200" s="99" t="str">
        <f>IFERROR(VLOOKUP(ROWS($C$4:C1200),$B$4:$C$1385,2,0),"")</f>
        <v>66.21.Z Działalność związana z oceną ryzyka i szacowaniem poniesionych strat (PKD 2025)</v>
      </c>
      <c r="F1200" s="98">
        <v>0</v>
      </c>
      <c r="AM1200" s="98">
        <f>IF(ISNUMBER(SEARCH('ankieta ESG'!$G$180,AN1200)),MAX(AM$3:$AM1199)+1,0)</f>
        <v>1197</v>
      </c>
      <c r="AN1200" s="134" t="s">
        <v>5200</v>
      </c>
      <c r="AO1200" s="98">
        <v>0</v>
      </c>
      <c r="AP1200" s="99" t="str">
        <f>IFERROR(VLOOKUP(ROWS($AN$4:AN1200),$AM$4:$AN$2337,2,0),"")</f>
        <v>Mściwojów (pow. jaworski, woj. dolnośląskie)</v>
      </c>
      <c r="AQ1200" s="98">
        <v>0</v>
      </c>
      <c r="AR1200" s="98">
        <f>IF(ISNUMBER(SEARCH('ankieta ESG'!$G$181,AS1200)),MAX($AR$3:AR1199)+1,0)</f>
        <v>1197</v>
      </c>
      <c r="AS1200" s="134" t="s">
        <v>5200</v>
      </c>
      <c r="AT1200" s="98">
        <v>0</v>
      </c>
      <c r="AU1200" s="99" t="str">
        <f>IFERROR(VLOOKUP(ROWS($AS$4:AS1200),$AR$4:$AS$2337,2,0),"")</f>
        <v>Mściwojów (pow. jaworski, woj. dolnośląskie)</v>
      </c>
      <c r="AV1200" s="98">
        <v>0</v>
      </c>
      <c r="AW1200" s="98">
        <f>IF(ISNUMBER(SEARCH('ankieta ESG'!$G$182,AX1200)),MAX($AW$3:AW1199)+1,0)</f>
        <v>1197</v>
      </c>
      <c r="AX1200" s="134" t="s">
        <v>5200</v>
      </c>
      <c r="AY1200" s="98">
        <v>0</v>
      </c>
      <c r="AZ1200" s="99" t="str">
        <f>IFERROR(VLOOKUP(ROWS($AX$4:AX1200),$AW$4:$AX$2337,2,0),"")</f>
        <v>Mściwojów (pow. jaworski, woj. dolnośląskie)</v>
      </c>
      <c r="BA1200" s="98">
        <v>0</v>
      </c>
      <c r="BB1200" s="98">
        <f>IF(ISNUMBER(SEARCH('ankieta ESG'!$G$183,BC1200)),MAX($BB$3:BB1199)+1,0)</f>
        <v>1197</v>
      </c>
      <c r="BC1200" s="134" t="s">
        <v>5200</v>
      </c>
      <c r="BD1200" s="98">
        <v>0</v>
      </c>
      <c r="BE1200" s="99" t="str">
        <f>IFERROR(VLOOKUP(ROWS($BC$4:BC1200),$BB$4:$BC$2337,2,0),"")</f>
        <v>Mściwojów (pow. jaworski, woj. dolnośląskie)</v>
      </c>
      <c r="BF1200" s="98">
        <v>0</v>
      </c>
      <c r="BG1200" s="98">
        <f>IF(ISNUMBER(SEARCH('ankieta ESG'!$G$184,BH1200)),MAX($BG$3:BG1199)+1,0)</f>
        <v>1197</v>
      </c>
      <c r="BH1200" s="134" t="s">
        <v>5200</v>
      </c>
      <c r="BI1200" s="98">
        <v>0</v>
      </c>
      <c r="BJ1200" s="99" t="str">
        <f>IFERROR(VLOOKUP(ROWS($BH$4:BH1200),$BG$4:$BH$2337,2,0),"")</f>
        <v>Mściwojów (pow. jaworski, woj. dolnośląskie)</v>
      </c>
      <c r="BK1200" s="98">
        <v>0</v>
      </c>
      <c r="BL1200" s="98">
        <f>IF(ISNUMBER(SEARCH('ankieta ESG'!$G$185,BM1200)),MAX($BL$3:BL1199)+1,0)</f>
        <v>1197</v>
      </c>
      <c r="BM1200" s="134" t="s">
        <v>5200</v>
      </c>
      <c r="BN1200" s="98">
        <v>0</v>
      </c>
      <c r="BO1200" s="99" t="str">
        <f>IFERROR(VLOOKUP(ROWS($BM$4:BM1200),$BL$4:$BM$2337,2,0),"")</f>
        <v>Mściwojów (pow. jaworski, woj. dolnośląskie)</v>
      </c>
      <c r="BP1200" s="98">
        <v>0</v>
      </c>
      <c r="BQ1200" s="98">
        <f>IF(ISNUMBER(SEARCH('ankieta ESG'!$G$186,BR1200)),MAX($BQ$3:BQ1199)+1,0)</f>
        <v>1197</v>
      </c>
      <c r="BR1200" s="134" t="s">
        <v>5200</v>
      </c>
      <c r="BS1200" s="98">
        <v>0</v>
      </c>
      <c r="BT1200" s="99" t="str">
        <f>IFERROR(VLOOKUP(ROWS($BR$4:BR1200),$BQ$4:$BR$2337,2,0),"")</f>
        <v>Mściwojów (pow. jaworski, woj. dolnośląskie)</v>
      </c>
      <c r="BU1200" s="98">
        <v>0</v>
      </c>
      <c r="BV1200" s="98">
        <f>IF(ISNUMBER(SEARCH('ankieta ESG'!$G$187,BW1200)),MAX($BV$3:BV1199)+1,0)</f>
        <v>1197</v>
      </c>
      <c r="BW1200" s="134" t="s">
        <v>5200</v>
      </c>
      <c r="BX1200" s="98">
        <v>0</v>
      </c>
      <c r="BY1200" s="99" t="str">
        <f>IFERROR(VLOOKUP(ROWS($BW$4:BW1200),$BV$4:$BW$2337,2,0),"")</f>
        <v>Mściwojów (pow. jaworski, woj. dolnośląskie)</v>
      </c>
      <c r="BZ1200" s="98">
        <v>0</v>
      </c>
      <c r="CA1200" s="98">
        <f>IF(ISNUMBER(SEARCH('ankieta ESG'!$G$188,CB1200)),MAX($CA$3:CA1199)+1,0)</f>
        <v>1197</v>
      </c>
      <c r="CB1200" s="134" t="s">
        <v>5200</v>
      </c>
      <c r="CC1200" s="98">
        <v>0</v>
      </c>
      <c r="CD1200" s="99" t="str">
        <f>IFERROR(VLOOKUP(ROWS($CB$4:CB1200),$CA$4:$CB$2337,2,0),"")</f>
        <v>Mściwojów (pow. jaworski, woj. dolnośląskie)</v>
      </c>
      <c r="CE1200" s="98">
        <v>0</v>
      </c>
      <c r="CF1200" s="98">
        <f>IF(ISNUMBER(SEARCH('ankieta ESG'!$G$189,CG1200)),MAX($CF$3:CF1199)+1,0)</f>
        <v>1197</v>
      </c>
      <c r="CG1200" s="134" t="s">
        <v>5200</v>
      </c>
      <c r="CH1200" s="98">
        <v>0</v>
      </c>
      <c r="CI1200" s="99" t="str">
        <f>IFERROR(VLOOKUP(ROWS($CG$4:CG1200),$CF$4:$CG$2337,2,0),"")</f>
        <v>Mściwojów (pow. jaworski, woj. dolnośląskie)</v>
      </c>
      <c r="CJ1200" s="98">
        <v>0</v>
      </c>
    </row>
    <row r="1201" spans="2:88">
      <c r="B1201" s="98">
        <f>IF(ISNUMBER(SEARCH('ankieta ESG'!$E$11,C1201)),MAX(B$3:$B1200)+1,0)</f>
        <v>1198</v>
      </c>
      <c r="C1201" s="99" t="s">
        <v>1242</v>
      </c>
      <c r="D1201" s="98">
        <v>0</v>
      </c>
      <c r="E1201" s="99" t="str">
        <f>IFERROR(VLOOKUP(ROWS($C$4:C1201),$B$4:$C$1385,2,0),"")</f>
        <v>66.22.Z Działalność agentów i brokerów ubezpieczeniowych (PKD 2025)</v>
      </c>
      <c r="F1201" s="98">
        <v>0</v>
      </c>
      <c r="AM1201" s="98">
        <f>IF(ISNUMBER(SEARCH('ankieta ESG'!$G$180,AN1201)),MAX(AM$3:$AM1200)+1,0)</f>
        <v>1198</v>
      </c>
      <c r="AN1201" s="134" t="s">
        <v>5201</v>
      </c>
      <c r="AO1201" s="98">
        <v>0</v>
      </c>
      <c r="AP1201" s="99" t="str">
        <f>IFERROR(VLOOKUP(ROWS($AN$4:AN1201),$AM$4:$AN$2337,2,0),"")</f>
        <v>Mucharz (pow. wadowicki, woj. małopolskie)</v>
      </c>
      <c r="AQ1201" s="98">
        <v>0</v>
      </c>
      <c r="AR1201" s="98">
        <f>IF(ISNUMBER(SEARCH('ankieta ESG'!$G$181,AS1201)),MAX($AR$3:AR1200)+1,0)</f>
        <v>1198</v>
      </c>
      <c r="AS1201" s="134" t="s">
        <v>5201</v>
      </c>
      <c r="AT1201" s="98">
        <v>0</v>
      </c>
      <c r="AU1201" s="99" t="str">
        <f>IFERROR(VLOOKUP(ROWS($AS$4:AS1201),$AR$4:$AS$2337,2,0),"")</f>
        <v>Mucharz (pow. wadowicki, woj. małopolskie)</v>
      </c>
      <c r="AV1201" s="98">
        <v>0</v>
      </c>
      <c r="AW1201" s="98">
        <f>IF(ISNUMBER(SEARCH('ankieta ESG'!$G$182,AX1201)),MAX($AW$3:AW1200)+1,0)</f>
        <v>1198</v>
      </c>
      <c r="AX1201" s="134" t="s">
        <v>5201</v>
      </c>
      <c r="AY1201" s="98">
        <v>0</v>
      </c>
      <c r="AZ1201" s="99" t="str">
        <f>IFERROR(VLOOKUP(ROWS($AX$4:AX1201),$AW$4:$AX$2337,2,0),"")</f>
        <v>Mucharz (pow. wadowicki, woj. małopolskie)</v>
      </c>
      <c r="BA1201" s="98">
        <v>0</v>
      </c>
      <c r="BB1201" s="98">
        <f>IF(ISNUMBER(SEARCH('ankieta ESG'!$G$183,BC1201)),MAX($BB$3:BB1200)+1,0)</f>
        <v>1198</v>
      </c>
      <c r="BC1201" s="134" t="s">
        <v>5201</v>
      </c>
      <c r="BD1201" s="98">
        <v>0</v>
      </c>
      <c r="BE1201" s="99" t="str">
        <f>IFERROR(VLOOKUP(ROWS($BC$4:BC1201),$BB$4:$BC$2337,2,0),"")</f>
        <v>Mucharz (pow. wadowicki, woj. małopolskie)</v>
      </c>
      <c r="BF1201" s="98">
        <v>0</v>
      </c>
      <c r="BG1201" s="98">
        <f>IF(ISNUMBER(SEARCH('ankieta ESG'!$G$184,BH1201)),MAX($BG$3:BG1200)+1,0)</f>
        <v>1198</v>
      </c>
      <c r="BH1201" s="134" t="s">
        <v>5201</v>
      </c>
      <c r="BI1201" s="98">
        <v>0</v>
      </c>
      <c r="BJ1201" s="99" t="str">
        <f>IFERROR(VLOOKUP(ROWS($BH$4:BH1201),$BG$4:$BH$2337,2,0),"")</f>
        <v>Mucharz (pow. wadowicki, woj. małopolskie)</v>
      </c>
      <c r="BK1201" s="98">
        <v>0</v>
      </c>
      <c r="BL1201" s="98">
        <f>IF(ISNUMBER(SEARCH('ankieta ESG'!$G$185,BM1201)),MAX($BL$3:BL1200)+1,0)</f>
        <v>1198</v>
      </c>
      <c r="BM1201" s="134" t="s">
        <v>5201</v>
      </c>
      <c r="BN1201" s="98">
        <v>0</v>
      </c>
      <c r="BO1201" s="99" t="str">
        <f>IFERROR(VLOOKUP(ROWS($BM$4:BM1201),$BL$4:$BM$2337,2,0),"")</f>
        <v>Mucharz (pow. wadowicki, woj. małopolskie)</v>
      </c>
      <c r="BP1201" s="98">
        <v>0</v>
      </c>
      <c r="BQ1201" s="98">
        <f>IF(ISNUMBER(SEARCH('ankieta ESG'!$G$186,BR1201)),MAX($BQ$3:BQ1200)+1,0)</f>
        <v>1198</v>
      </c>
      <c r="BR1201" s="134" t="s">
        <v>5201</v>
      </c>
      <c r="BS1201" s="98">
        <v>0</v>
      </c>
      <c r="BT1201" s="99" t="str">
        <f>IFERROR(VLOOKUP(ROWS($BR$4:BR1201),$BQ$4:$BR$2337,2,0),"")</f>
        <v>Mucharz (pow. wadowicki, woj. małopolskie)</v>
      </c>
      <c r="BU1201" s="98">
        <v>0</v>
      </c>
      <c r="BV1201" s="98">
        <f>IF(ISNUMBER(SEARCH('ankieta ESG'!$G$187,BW1201)),MAX($BV$3:BV1200)+1,0)</f>
        <v>1198</v>
      </c>
      <c r="BW1201" s="134" t="s">
        <v>5201</v>
      </c>
      <c r="BX1201" s="98">
        <v>0</v>
      </c>
      <c r="BY1201" s="99" t="str">
        <f>IFERROR(VLOOKUP(ROWS($BW$4:BW1201),$BV$4:$BW$2337,2,0),"")</f>
        <v>Mucharz (pow. wadowicki, woj. małopolskie)</v>
      </c>
      <c r="BZ1201" s="98">
        <v>0</v>
      </c>
      <c r="CA1201" s="98">
        <f>IF(ISNUMBER(SEARCH('ankieta ESG'!$G$188,CB1201)),MAX($CA$3:CA1200)+1,0)</f>
        <v>1198</v>
      </c>
      <c r="CB1201" s="134" t="s">
        <v>5201</v>
      </c>
      <c r="CC1201" s="98">
        <v>0</v>
      </c>
      <c r="CD1201" s="99" t="str">
        <f>IFERROR(VLOOKUP(ROWS($CB$4:CB1201),$CA$4:$CB$2337,2,0),"")</f>
        <v>Mucharz (pow. wadowicki, woj. małopolskie)</v>
      </c>
      <c r="CE1201" s="98">
        <v>0</v>
      </c>
      <c r="CF1201" s="98">
        <f>IF(ISNUMBER(SEARCH('ankieta ESG'!$G$189,CG1201)),MAX($CF$3:CF1200)+1,0)</f>
        <v>1198</v>
      </c>
      <c r="CG1201" s="134" t="s">
        <v>5201</v>
      </c>
      <c r="CH1201" s="98">
        <v>0</v>
      </c>
      <c r="CI1201" s="99" t="str">
        <f>IFERROR(VLOOKUP(ROWS($CG$4:CG1201),$CF$4:$CG$2337,2,0),"")</f>
        <v>Mucharz (pow. wadowicki, woj. małopolskie)</v>
      </c>
      <c r="CJ1201" s="98">
        <v>0</v>
      </c>
    </row>
    <row r="1202" spans="2:88">
      <c r="B1202" s="98">
        <f>IF(ISNUMBER(SEARCH('ankieta ESG'!$E$11,C1202)),MAX(B$3:$B1201)+1,0)</f>
        <v>1199</v>
      </c>
      <c r="C1202" s="99" t="s">
        <v>1243</v>
      </c>
      <c r="D1202" s="98">
        <v>0</v>
      </c>
      <c r="E1202" s="99" t="str">
        <f>IFERROR(VLOOKUP(ROWS($C$4:C1202),$B$4:$C$1385,2,0),"")</f>
        <v>66.29.Z Działalność wspomagająca ubezpieczenia i fundusze emerytalne, gdzie indziej niesklasyfikowana (PKD 2025)</v>
      </c>
      <c r="F1202" s="98">
        <v>0</v>
      </c>
      <c r="AM1202" s="98">
        <f>IF(ISNUMBER(SEARCH('ankieta ESG'!$G$180,AN1202)),MAX(AM$3:$AM1201)+1,0)</f>
        <v>1199</v>
      </c>
      <c r="AN1202" s="134" t="s">
        <v>5202</v>
      </c>
      <c r="AO1202" s="98">
        <v>0</v>
      </c>
      <c r="AP1202" s="99" t="str">
        <f>IFERROR(VLOOKUP(ROWS($AN$4:AN1202),$AM$4:$AN$2337,2,0),"")</f>
        <v>Murowana Goślina (pow. poznański, woj. wielkopolskie)</v>
      </c>
      <c r="AQ1202" s="98">
        <v>0</v>
      </c>
      <c r="AR1202" s="98">
        <f>IF(ISNUMBER(SEARCH('ankieta ESG'!$G$181,AS1202)),MAX($AR$3:AR1201)+1,0)</f>
        <v>1199</v>
      </c>
      <c r="AS1202" s="134" t="s">
        <v>5202</v>
      </c>
      <c r="AT1202" s="98">
        <v>0</v>
      </c>
      <c r="AU1202" s="99" t="str">
        <f>IFERROR(VLOOKUP(ROWS($AS$4:AS1202),$AR$4:$AS$2337,2,0),"")</f>
        <v>Murowana Goślina (pow. poznański, woj. wielkopolskie)</v>
      </c>
      <c r="AV1202" s="98">
        <v>0</v>
      </c>
      <c r="AW1202" s="98">
        <f>IF(ISNUMBER(SEARCH('ankieta ESG'!$G$182,AX1202)),MAX($AW$3:AW1201)+1,0)</f>
        <v>1199</v>
      </c>
      <c r="AX1202" s="134" t="s">
        <v>5202</v>
      </c>
      <c r="AY1202" s="98">
        <v>0</v>
      </c>
      <c r="AZ1202" s="99" t="str">
        <f>IFERROR(VLOOKUP(ROWS($AX$4:AX1202),$AW$4:$AX$2337,2,0),"")</f>
        <v>Murowana Goślina (pow. poznański, woj. wielkopolskie)</v>
      </c>
      <c r="BA1202" s="98">
        <v>0</v>
      </c>
      <c r="BB1202" s="98">
        <f>IF(ISNUMBER(SEARCH('ankieta ESG'!$G$183,BC1202)),MAX($BB$3:BB1201)+1,0)</f>
        <v>1199</v>
      </c>
      <c r="BC1202" s="134" t="s">
        <v>5202</v>
      </c>
      <c r="BD1202" s="98">
        <v>0</v>
      </c>
      <c r="BE1202" s="99" t="str">
        <f>IFERROR(VLOOKUP(ROWS($BC$4:BC1202),$BB$4:$BC$2337,2,0),"")</f>
        <v>Murowana Goślina (pow. poznański, woj. wielkopolskie)</v>
      </c>
      <c r="BF1202" s="98">
        <v>0</v>
      </c>
      <c r="BG1202" s="98">
        <f>IF(ISNUMBER(SEARCH('ankieta ESG'!$G$184,BH1202)),MAX($BG$3:BG1201)+1,0)</f>
        <v>1199</v>
      </c>
      <c r="BH1202" s="134" t="s">
        <v>5202</v>
      </c>
      <c r="BI1202" s="98">
        <v>0</v>
      </c>
      <c r="BJ1202" s="99" t="str">
        <f>IFERROR(VLOOKUP(ROWS($BH$4:BH1202),$BG$4:$BH$2337,2,0),"")</f>
        <v>Murowana Goślina (pow. poznański, woj. wielkopolskie)</v>
      </c>
      <c r="BK1202" s="98">
        <v>0</v>
      </c>
      <c r="BL1202" s="98">
        <f>IF(ISNUMBER(SEARCH('ankieta ESG'!$G$185,BM1202)),MAX($BL$3:BL1201)+1,0)</f>
        <v>1199</v>
      </c>
      <c r="BM1202" s="134" t="s">
        <v>5202</v>
      </c>
      <c r="BN1202" s="98">
        <v>0</v>
      </c>
      <c r="BO1202" s="99" t="str">
        <f>IFERROR(VLOOKUP(ROWS($BM$4:BM1202),$BL$4:$BM$2337,2,0),"")</f>
        <v>Murowana Goślina (pow. poznański, woj. wielkopolskie)</v>
      </c>
      <c r="BP1202" s="98">
        <v>0</v>
      </c>
      <c r="BQ1202" s="98">
        <f>IF(ISNUMBER(SEARCH('ankieta ESG'!$G$186,BR1202)),MAX($BQ$3:BQ1201)+1,0)</f>
        <v>1199</v>
      </c>
      <c r="BR1202" s="134" t="s">
        <v>5202</v>
      </c>
      <c r="BS1202" s="98">
        <v>0</v>
      </c>
      <c r="BT1202" s="99" t="str">
        <f>IFERROR(VLOOKUP(ROWS($BR$4:BR1202),$BQ$4:$BR$2337,2,0),"")</f>
        <v>Murowana Goślina (pow. poznański, woj. wielkopolskie)</v>
      </c>
      <c r="BU1202" s="98">
        <v>0</v>
      </c>
      <c r="BV1202" s="98">
        <f>IF(ISNUMBER(SEARCH('ankieta ESG'!$G$187,BW1202)),MAX($BV$3:BV1201)+1,0)</f>
        <v>1199</v>
      </c>
      <c r="BW1202" s="134" t="s">
        <v>5202</v>
      </c>
      <c r="BX1202" s="98">
        <v>0</v>
      </c>
      <c r="BY1202" s="99" t="str">
        <f>IFERROR(VLOOKUP(ROWS($BW$4:BW1202),$BV$4:$BW$2337,2,0),"")</f>
        <v>Murowana Goślina (pow. poznański, woj. wielkopolskie)</v>
      </c>
      <c r="BZ1202" s="98">
        <v>0</v>
      </c>
      <c r="CA1202" s="98">
        <f>IF(ISNUMBER(SEARCH('ankieta ESG'!$G$188,CB1202)),MAX($CA$3:CA1201)+1,0)</f>
        <v>1199</v>
      </c>
      <c r="CB1202" s="134" t="s">
        <v>5202</v>
      </c>
      <c r="CC1202" s="98">
        <v>0</v>
      </c>
      <c r="CD1202" s="99" t="str">
        <f>IFERROR(VLOOKUP(ROWS($CB$4:CB1202),$CA$4:$CB$2337,2,0),"")</f>
        <v>Murowana Goślina (pow. poznański, woj. wielkopolskie)</v>
      </c>
      <c r="CE1202" s="98">
        <v>0</v>
      </c>
      <c r="CF1202" s="98">
        <f>IF(ISNUMBER(SEARCH('ankieta ESG'!$G$189,CG1202)),MAX($CF$3:CF1201)+1,0)</f>
        <v>1199</v>
      </c>
      <c r="CG1202" s="134" t="s">
        <v>5202</v>
      </c>
      <c r="CH1202" s="98">
        <v>0</v>
      </c>
      <c r="CI1202" s="99" t="str">
        <f>IFERROR(VLOOKUP(ROWS($CG$4:CG1202),$CF$4:$CG$2337,2,0),"")</f>
        <v>Murowana Goślina (pow. poznański, woj. wielkopolskie)</v>
      </c>
      <c r="CJ1202" s="98">
        <v>0</v>
      </c>
    </row>
    <row r="1203" spans="2:88">
      <c r="B1203" s="98">
        <f>IF(ISNUMBER(SEARCH('ankieta ESG'!$E$11,C1203)),MAX(B$3:$B1202)+1,0)</f>
        <v>1200</v>
      </c>
      <c r="C1203" s="99" t="s">
        <v>1244</v>
      </c>
      <c r="D1203" s="98">
        <v>0</v>
      </c>
      <c r="E1203" s="99" t="str">
        <f>IFERROR(VLOOKUP(ROWS($C$4:C1203),$B$4:$C$1385,2,0),"")</f>
        <v>66.30.Z Działalność związana z zarządzaniem funduszami (PKD 2025)</v>
      </c>
      <c r="F1203" s="98">
        <v>0</v>
      </c>
      <c r="AM1203" s="98">
        <f>IF(ISNUMBER(SEARCH('ankieta ESG'!$G$180,AN1203)),MAX(AM$3:$AM1202)+1,0)</f>
        <v>1200</v>
      </c>
      <c r="AN1203" s="134" t="s">
        <v>5203</v>
      </c>
      <c r="AO1203" s="98">
        <v>0</v>
      </c>
      <c r="AP1203" s="99" t="str">
        <f>IFERROR(VLOOKUP(ROWS($AN$4:AN1203),$AM$4:$AN$2337,2,0),"")</f>
        <v>Murów (pow. opolski, woj. opolskie)</v>
      </c>
      <c r="AQ1203" s="98">
        <v>0</v>
      </c>
      <c r="AR1203" s="98">
        <f>IF(ISNUMBER(SEARCH('ankieta ESG'!$G$181,AS1203)),MAX($AR$3:AR1202)+1,0)</f>
        <v>1200</v>
      </c>
      <c r="AS1203" s="134" t="s">
        <v>5203</v>
      </c>
      <c r="AT1203" s="98">
        <v>0</v>
      </c>
      <c r="AU1203" s="99" t="str">
        <f>IFERROR(VLOOKUP(ROWS($AS$4:AS1203),$AR$4:$AS$2337,2,0),"")</f>
        <v>Murów (pow. opolski, woj. opolskie)</v>
      </c>
      <c r="AV1203" s="98">
        <v>0</v>
      </c>
      <c r="AW1203" s="98">
        <f>IF(ISNUMBER(SEARCH('ankieta ESG'!$G$182,AX1203)),MAX($AW$3:AW1202)+1,0)</f>
        <v>1200</v>
      </c>
      <c r="AX1203" s="134" t="s">
        <v>5203</v>
      </c>
      <c r="AY1203" s="98">
        <v>0</v>
      </c>
      <c r="AZ1203" s="99" t="str">
        <f>IFERROR(VLOOKUP(ROWS($AX$4:AX1203),$AW$4:$AX$2337,2,0),"")</f>
        <v>Murów (pow. opolski, woj. opolskie)</v>
      </c>
      <c r="BA1203" s="98">
        <v>0</v>
      </c>
      <c r="BB1203" s="98">
        <f>IF(ISNUMBER(SEARCH('ankieta ESG'!$G$183,BC1203)),MAX($BB$3:BB1202)+1,0)</f>
        <v>1200</v>
      </c>
      <c r="BC1203" s="134" t="s">
        <v>5203</v>
      </c>
      <c r="BD1203" s="98">
        <v>0</v>
      </c>
      <c r="BE1203" s="99" t="str">
        <f>IFERROR(VLOOKUP(ROWS($BC$4:BC1203),$BB$4:$BC$2337,2,0),"")</f>
        <v>Murów (pow. opolski, woj. opolskie)</v>
      </c>
      <c r="BF1203" s="98">
        <v>0</v>
      </c>
      <c r="BG1203" s="98">
        <f>IF(ISNUMBER(SEARCH('ankieta ESG'!$G$184,BH1203)),MAX($BG$3:BG1202)+1,0)</f>
        <v>1200</v>
      </c>
      <c r="BH1203" s="134" t="s">
        <v>5203</v>
      </c>
      <c r="BI1203" s="98">
        <v>0</v>
      </c>
      <c r="BJ1203" s="99" t="str">
        <f>IFERROR(VLOOKUP(ROWS($BH$4:BH1203),$BG$4:$BH$2337,2,0),"")</f>
        <v>Murów (pow. opolski, woj. opolskie)</v>
      </c>
      <c r="BK1203" s="98">
        <v>0</v>
      </c>
      <c r="BL1203" s="98">
        <f>IF(ISNUMBER(SEARCH('ankieta ESG'!$G$185,BM1203)),MAX($BL$3:BL1202)+1,0)</f>
        <v>1200</v>
      </c>
      <c r="BM1203" s="134" t="s">
        <v>5203</v>
      </c>
      <c r="BN1203" s="98">
        <v>0</v>
      </c>
      <c r="BO1203" s="99" t="str">
        <f>IFERROR(VLOOKUP(ROWS($BM$4:BM1203),$BL$4:$BM$2337,2,0),"")</f>
        <v>Murów (pow. opolski, woj. opolskie)</v>
      </c>
      <c r="BP1203" s="98">
        <v>0</v>
      </c>
      <c r="BQ1203" s="98">
        <f>IF(ISNUMBER(SEARCH('ankieta ESG'!$G$186,BR1203)),MAX($BQ$3:BQ1202)+1,0)</f>
        <v>1200</v>
      </c>
      <c r="BR1203" s="134" t="s">
        <v>5203</v>
      </c>
      <c r="BS1203" s="98">
        <v>0</v>
      </c>
      <c r="BT1203" s="99" t="str">
        <f>IFERROR(VLOOKUP(ROWS($BR$4:BR1203),$BQ$4:$BR$2337,2,0),"")</f>
        <v>Murów (pow. opolski, woj. opolskie)</v>
      </c>
      <c r="BU1203" s="98">
        <v>0</v>
      </c>
      <c r="BV1203" s="98">
        <f>IF(ISNUMBER(SEARCH('ankieta ESG'!$G$187,BW1203)),MAX($BV$3:BV1202)+1,0)</f>
        <v>1200</v>
      </c>
      <c r="BW1203" s="134" t="s">
        <v>5203</v>
      </c>
      <c r="BX1203" s="98">
        <v>0</v>
      </c>
      <c r="BY1203" s="99" t="str">
        <f>IFERROR(VLOOKUP(ROWS($BW$4:BW1203),$BV$4:$BW$2337,2,0),"")</f>
        <v>Murów (pow. opolski, woj. opolskie)</v>
      </c>
      <c r="BZ1203" s="98">
        <v>0</v>
      </c>
      <c r="CA1203" s="98">
        <f>IF(ISNUMBER(SEARCH('ankieta ESG'!$G$188,CB1203)),MAX($CA$3:CA1202)+1,0)</f>
        <v>1200</v>
      </c>
      <c r="CB1203" s="134" t="s">
        <v>5203</v>
      </c>
      <c r="CC1203" s="98">
        <v>0</v>
      </c>
      <c r="CD1203" s="99" t="str">
        <f>IFERROR(VLOOKUP(ROWS($CB$4:CB1203),$CA$4:$CB$2337,2,0),"")</f>
        <v>Murów (pow. opolski, woj. opolskie)</v>
      </c>
      <c r="CE1203" s="98">
        <v>0</v>
      </c>
      <c r="CF1203" s="98">
        <f>IF(ISNUMBER(SEARCH('ankieta ESG'!$G$189,CG1203)),MAX($CF$3:CF1202)+1,0)</f>
        <v>1200</v>
      </c>
      <c r="CG1203" s="134" t="s">
        <v>5203</v>
      </c>
      <c r="CH1203" s="98">
        <v>0</v>
      </c>
      <c r="CI1203" s="99" t="str">
        <f>IFERROR(VLOOKUP(ROWS($CG$4:CG1203),$CF$4:$CG$2337,2,0),"")</f>
        <v>Murów (pow. opolski, woj. opolskie)</v>
      </c>
      <c r="CJ1203" s="98">
        <v>0</v>
      </c>
    </row>
    <row r="1204" spans="2:88">
      <c r="B1204" s="98">
        <f>IF(ISNUMBER(SEARCH('ankieta ESG'!$E$11,C1204)),MAX(B$3:$B1203)+1,0)</f>
        <v>1201</v>
      </c>
      <c r="C1204" s="99" t="s">
        <v>1245</v>
      </c>
      <c r="D1204" s="98">
        <v>0</v>
      </c>
      <c r="E1204" s="99" t="str">
        <f>IFERROR(VLOOKUP(ROWS($C$4:C1204),$B$4:$C$1385,2,0),"")</f>
        <v>68.11.Z Kupno i sprzedaż nieruchomości na własny rachunek (PKD 2025)</v>
      </c>
      <c r="F1204" s="98">
        <v>0</v>
      </c>
      <c r="AM1204" s="98">
        <f>IF(ISNUMBER(SEARCH('ankieta ESG'!$G$180,AN1204)),MAX(AM$3:$AM1203)+1,0)</f>
        <v>1201</v>
      </c>
      <c r="AN1204" s="134" t="s">
        <v>5204</v>
      </c>
      <c r="AO1204" s="98">
        <v>0</v>
      </c>
      <c r="AP1204" s="99" t="str">
        <f>IFERROR(VLOOKUP(ROWS($AN$4:AN1204),$AM$4:$AN$2337,2,0),"")</f>
        <v>Muszyna (pow. nowosądecki, woj. małopolskie)</v>
      </c>
      <c r="AQ1204" s="98">
        <v>0</v>
      </c>
      <c r="AR1204" s="98">
        <f>IF(ISNUMBER(SEARCH('ankieta ESG'!$G$181,AS1204)),MAX($AR$3:AR1203)+1,0)</f>
        <v>1201</v>
      </c>
      <c r="AS1204" s="134" t="s">
        <v>5204</v>
      </c>
      <c r="AT1204" s="98">
        <v>0</v>
      </c>
      <c r="AU1204" s="99" t="str">
        <f>IFERROR(VLOOKUP(ROWS($AS$4:AS1204),$AR$4:$AS$2337,2,0),"")</f>
        <v>Muszyna (pow. nowosądecki, woj. małopolskie)</v>
      </c>
      <c r="AV1204" s="98">
        <v>0</v>
      </c>
      <c r="AW1204" s="98">
        <f>IF(ISNUMBER(SEARCH('ankieta ESG'!$G$182,AX1204)),MAX($AW$3:AW1203)+1,0)</f>
        <v>1201</v>
      </c>
      <c r="AX1204" s="134" t="s">
        <v>5204</v>
      </c>
      <c r="AY1204" s="98">
        <v>0</v>
      </c>
      <c r="AZ1204" s="99" t="str">
        <f>IFERROR(VLOOKUP(ROWS($AX$4:AX1204),$AW$4:$AX$2337,2,0),"")</f>
        <v>Muszyna (pow. nowosądecki, woj. małopolskie)</v>
      </c>
      <c r="BA1204" s="98">
        <v>0</v>
      </c>
      <c r="BB1204" s="98">
        <f>IF(ISNUMBER(SEARCH('ankieta ESG'!$G$183,BC1204)),MAX($BB$3:BB1203)+1,0)</f>
        <v>1201</v>
      </c>
      <c r="BC1204" s="134" t="s">
        <v>5204</v>
      </c>
      <c r="BD1204" s="98">
        <v>0</v>
      </c>
      <c r="BE1204" s="99" t="str">
        <f>IFERROR(VLOOKUP(ROWS($BC$4:BC1204),$BB$4:$BC$2337,2,0),"")</f>
        <v>Muszyna (pow. nowosądecki, woj. małopolskie)</v>
      </c>
      <c r="BF1204" s="98">
        <v>0</v>
      </c>
      <c r="BG1204" s="98">
        <f>IF(ISNUMBER(SEARCH('ankieta ESG'!$G$184,BH1204)),MAX($BG$3:BG1203)+1,0)</f>
        <v>1201</v>
      </c>
      <c r="BH1204" s="134" t="s">
        <v>5204</v>
      </c>
      <c r="BI1204" s="98">
        <v>0</v>
      </c>
      <c r="BJ1204" s="99" t="str">
        <f>IFERROR(VLOOKUP(ROWS($BH$4:BH1204),$BG$4:$BH$2337,2,0),"")</f>
        <v>Muszyna (pow. nowosądecki, woj. małopolskie)</v>
      </c>
      <c r="BK1204" s="98">
        <v>0</v>
      </c>
      <c r="BL1204" s="98">
        <f>IF(ISNUMBER(SEARCH('ankieta ESG'!$G$185,BM1204)),MAX($BL$3:BL1203)+1,0)</f>
        <v>1201</v>
      </c>
      <c r="BM1204" s="134" t="s">
        <v>5204</v>
      </c>
      <c r="BN1204" s="98">
        <v>0</v>
      </c>
      <c r="BO1204" s="99" t="str">
        <f>IFERROR(VLOOKUP(ROWS($BM$4:BM1204),$BL$4:$BM$2337,2,0),"")</f>
        <v>Muszyna (pow. nowosądecki, woj. małopolskie)</v>
      </c>
      <c r="BP1204" s="98">
        <v>0</v>
      </c>
      <c r="BQ1204" s="98">
        <f>IF(ISNUMBER(SEARCH('ankieta ESG'!$G$186,BR1204)),MAX($BQ$3:BQ1203)+1,0)</f>
        <v>1201</v>
      </c>
      <c r="BR1204" s="134" t="s">
        <v>5204</v>
      </c>
      <c r="BS1204" s="98">
        <v>0</v>
      </c>
      <c r="BT1204" s="99" t="str">
        <f>IFERROR(VLOOKUP(ROWS($BR$4:BR1204),$BQ$4:$BR$2337,2,0),"")</f>
        <v>Muszyna (pow. nowosądecki, woj. małopolskie)</v>
      </c>
      <c r="BU1204" s="98">
        <v>0</v>
      </c>
      <c r="BV1204" s="98">
        <f>IF(ISNUMBER(SEARCH('ankieta ESG'!$G$187,BW1204)),MAX($BV$3:BV1203)+1,0)</f>
        <v>1201</v>
      </c>
      <c r="BW1204" s="134" t="s">
        <v>5204</v>
      </c>
      <c r="BX1204" s="98">
        <v>0</v>
      </c>
      <c r="BY1204" s="99" t="str">
        <f>IFERROR(VLOOKUP(ROWS($BW$4:BW1204),$BV$4:$BW$2337,2,0),"")</f>
        <v>Muszyna (pow. nowosądecki, woj. małopolskie)</v>
      </c>
      <c r="BZ1204" s="98">
        <v>0</v>
      </c>
      <c r="CA1204" s="98">
        <f>IF(ISNUMBER(SEARCH('ankieta ESG'!$G$188,CB1204)),MAX($CA$3:CA1203)+1,0)</f>
        <v>1201</v>
      </c>
      <c r="CB1204" s="134" t="s">
        <v>5204</v>
      </c>
      <c r="CC1204" s="98">
        <v>0</v>
      </c>
      <c r="CD1204" s="99" t="str">
        <f>IFERROR(VLOOKUP(ROWS($CB$4:CB1204),$CA$4:$CB$2337,2,0),"")</f>
        <v>Muszyna (pow. nowosądecki, woj. małopolskie)</v>
      </c>
      <c r="CE1204" s="98">
        <v>0</v>
      </c>
      <c r="CF1204" s="98">
        <f>IF(ISNUMBER(SEARCH('ankieta ESG'!$G$189,CG1204)),MAX($CF$3:CF1203)+1,0)</f>
        <v>1201</v>
      </c>
      <c r="CG1204" s="134" t="s">
        <v>5204</v>
      </c>
      <c r="CH1204" s="98">
        <v>0</v>
      </c>
      <c r="CI1204" s="99" t="str">
        <f>IFERROR(VLOOKUP(ROWS($CG$4:CG1204),$CF$4:$CG$2337,2,0),"")</f>
        <v>Muszyna (pow. nowosądecki, woj. małopolskie)</v>
      </c>
      <c r="CJ1204" s="98">
        <v>0</v>
      </c>
    </row>
    <row r="1205" spans="2:88">
      <c r="B1205" s="98">
        <f>IF(ISNUMBER(SEARCH('ankieta ESG'!$E$11,C1205)),MAX(B$3:$B1204)+1,0)</f>
        <v>1202</v>
      </c>
      <c r="C1205" s="99" t="s">
        <v>1246</v>
      </c>
      <c r="D1205" s="98">
        <v>0</v>
      </c>
      <c r="E1205" s="99" t="str">
        <f>IFERROR(VLOOKUP(ROWS($C$4:C1205),$B$4:$C$1385,2,0),"")</f>
        <v>68.12.A Realizacja projektów budowlanych związanych ze wznoszeniem budynków mieszkalnych (PKD 2025)</v>
      </c>
      <c r="F1205" s="98">
        <v>0</v>
      </c>
      <c r="AM1205" s="98">
        <f>IF(ISNUMBER(SEARCH('ankieta ESG'!$G$180,AN1205)),MAX(AM$3:$AM1204)+1,0)</f>
        <v>1202</v>
      </c>
      <c r="AN1205" s="134" t="s">
        <v>5205</v>
      </c>
      <c r="AO1205" s="98">
        <v>0</v>
      </c>
      <c r="AP1205" s="99" t="str">
        <f>IFERROR(VLOOKUP(ROWS($AN$4:AN1205),$AM$4:$AN$2337,2,0),"")</f>
        <v>Mycielin (pow. kaliski, woj. wielkopolskie)</v>
      </c>
      <c r="AQ1205" s="98">
        <v>0</v>
      </c>
      <c r="AR1205" s="98">
        <f>IF(ISNUMBER(SEARCH('ankieta ESG'!$G$181,AS1205)),MAX($AR$3:AR1204)+1,0)</f>
        <v>1202</v>
      </c>
      <c r="AS1205" s="134" t="s">
        <v>5205</v>
      </c>
      <c r="AT1205" s="98">
        <v>0</v>
      </c>
      <c r="AU1205" s="99" t="str">
        <f>IFERROR(VLOOKUP(ROWS($AS$4:AS1205),$AR$4:$AS$2337,2,0),"")</f>
        <v>Mycielin (pow. kaliski, woj. wielkopolskie)</v>
      </c>
      <c r="AV1205" s="98">
        <v>0</v>
      </c>
      <c r="AW1205" s="98">
        <f>IF(ISNUMBER(SEARCH('ankieta ESG'!$G$182,AX1205)),MAX($AW$3:AW1204)+1,0)</f>
        <v>1202</v>
      </c>
      <c r="AX1205" s="134" t="s">
        <v>5205</v>
      </c>
      <c r="AY1205" s="98">
        <v>0</v>
      </c>
      <c r="AZ1205" s="99" t="str">
        <f>IFERROR(VLOOKUP(ROWS($AX$4:AX1205),$AW$4:$AX$2337,2,0),"")</f>
        <v>Mycielin (pow. kaliski, woj. wielkopolskie)</v>
      </c>
      <c r="BA1205" s="98">
        <v>0</v>
      </c>
      <c r="BB1205" s="98">
        <f>IF(ISNUMBER(SEARCH('ankieta ESG'!$G$183,BC1205)),MAX($BB$3:BB1204)+1,0)</f>
        <v>1202</v>
      </c>
      <c r="BC1205" s="134" t="s">
        <v>5205</v>
      </c>
      <c r="BD1205" s="98">
        <v>0</v>
      </c>
      <c r="BE1205" s="99" t="str">
        <f>IFERROR(VLOOKUP(ROWS($BC$4:BC1205),$BB$4:$BC$2337,2,0),"")</f>
        <v>Mycielin (pow. kaliski, woj. wielkopolskie)</v>
      </c>
      <c r="BF1205" s="98">
        <v>0</v>
      </c>
      <c r="BG1205" s="98">
        <f>IF(ISNUMBER(SEARCH('ankieta ESG'!$G$184,BH1205)),MAX($BG$3:BG1204)+1,0)</f>
        <v>1202</v>
      </c>
      <c r="BH1205" s="134" t="s">
        <v>5205</v>
      </c>
      <c r="BI1205" s="98">
        <v>0</v>
      </c>
      <c r="BJ1205" s="99" t="str">
        <f>IFERROR(VLOOKUP(ROWS($BH$4:BH1205),$BG$4:$BH$2337,2,0),"")</f>
        <v>Mycielin (pow. kaliski, woj. wielkopolskie)</v>
      </c>
      <c r="BK1205" s="98">
        <v>0</v>
      </c>
      <c r="BL1205" s="98">
        <f>IF(ISNUMBER(SEARCH('ankieta ESG'!$G$185,BM1205)),MAX($BL$3:BL1204)+1,0)</f>
        <v>1202</v>
      </c>
      <c r="BM1205" s="134" t="s">
        <v>5205</v>
      </c>
      <c r="BN1205" s="98">
        <v>0</v>
      </c>
      <c r="BO1205" s="99" t="str">
        <f>IFERROR(VLOOKUP(ROWS($BM$4:BM1205),$BL$4:$BM$2337,2,0),"")</f>
        <v>Mycielin (pow. kaliski, woj. wielkopolskie)</v>
      </c>
      <c r="BP1205" s="98">
        <v>0</v>
      </c>
      <c r="BQ1205" s="98">
        <f>IF(ISNUMBER(SEARCH('ankieta ESG'!$G$186,BR1205)),MAX($BQ$3:BQ1204)+1,0)</f>
        <v>1202</v>
      </c>
      <c r="BR1205" s="134" t="s">
        <v>5205</v>
      </c>
      <c r="BS1205" s="98">
        <v>0</v>
      </c>
      <c r="BT1205" s="99" t="str">
        <f>IFERROR(VLOOKUP(ROWS($BR$4:BR1205),$BQ$4:$BR$2337,2,0),"")</f>
        <v>Mycielin (pow. kaliski, woj. wielkopolskie)</v>
      </c>
      <c r="BU1205" s="98">
        <v>0</v>
      </c>
      <c r="BV1205" s="98">
        <f>IF(ISNUMBER(SEARCH('ankieta ESG'!$G$187,BW1205)),MAX($BV$3:BV1204)+1,0)</f>
        <v>1202</v>
      </c>
      <c r="BW1205" s="134" t="s">
        <v>5205</v>
      </c>
      <c r="BX1205" s="98">
        <v>0</v>
      </c>
      <c r="BY1205" s="99" t="str">
        <f>IFERROR(VLOOKUP(ROWS($BW$4:BW1205),$BV$4:$BW$2337,2,0),"")</f>
        <v>Mycielin (pow. kaliski, woj. wielkopolskie)</v>
      </c>
      <c r="BZ1205" s="98">
        <v>0</v>
      </c>
      <c r="CA1205" s="98">
        <f>IF(ISNUMBER(SEARCH('ankieta ESG'!$G$188,CB1205)),MAX($CA$3:CA1204)+1,0)</f>
        <v>1202</v>
      </c>
      <c r="CB1205" s="134" t="s">
        <v>5205</v>
      </c>
      <c r="CC1205" s="98">
        <v>0</v>
      </c>
      <c r="CD1205" s="99" t="str">
        <f>IFERROR(VLOOKUP(ROWS($CB$4:CB1205),$CA$4:$CB$2337,2,0),"")</f>
        <v>Mycielin (pow. kaliski, woj. wielkopolskie)</v>
      </c>
      <c r="CE1205" s="98">
        <v>0</v>
      </c>
      <c r="CF1205" s="98">
        <f>IF(ISNUMBER(SEARCH('ankieta ESG'!$G$189,CG1205)),MAX($CF$3:CF1204)+1,0)</f>
        <v>1202</v>
      </c>
      <c r="CG1205" s="134" t="s">
        <v>5205</v>
      </c>
      <c r="CH1205" s="98">
        <v>0</v>
      </c>
      <c r="CI1205" s="99" t="str">
        <f>IFERROR(VLOOKUP(ROWS($CG$4:CG1205),$CF$4:$CG$2337,2,0),"")</f>
        <v>Mycielin (pow. kaliski, woj. wielkopolskie)</v>
      </c>
      <c r="CJ1205" s="98">
        <v>0</v>
      </c>
    </row>
    <row r="1206" spans="2:88">
      <c r="B1206" s="98">
        <f>IF(ISNUMBER(SEARCH('ankieta ESG'!$E$11,C1206)),MAX(B$3:$B1205)+1,0)</f>
        <v>1203</v>
      </c>
      <c r="C1206" s="99" t="s">
        <v>1247</v>
      </c>
      <c r="D1206" s="98">
        <v>0</v>
      </c>
      <c r="E1206" s="99" t="str">
        <f>IFERROR(VLOOKUP(ROWS($C$4:C1206),$B$4:$C$1385,2,0),"")</f>
        <v>68.12.B Realizacja projektów budowlanych związanych ze wznoszeniem budynków niemieszkalnych (PKD 2025)</v>
      </c>
      <c r="F1206" s="98">
        <v>0</v>
      </c>
      <c r="AM1206" s="98">
        <f>IF(ISNUMBER(SEARCH('ankieta ESG'!$G$180,AN1206)),MAX(AM$3:$AM1205)+1,0)</f>
        <v>1203</v>
      </c>
      <c r="AN1206" s="134" t="s">
        <v>5206</v>
      </c>
      <c r="AO1206" s="98">
        <v>0</v>
      </c>
      <c r="AP1206" s="99" t="str">
        <f>IFERROR(VLOOKUP(ROWS($AN$4:AN1206),$AM$4:$AN$2337,2,0),"")</f>
        <v>Mykanów (pow. częstochowski, woj. śląskie)</v>
      </c>
      <c r="AQ1206" s="98">
        <v>0</v>
      </c>
      <c r="AR1206" s="98">
        <f>IF(ISNUMBER(SEARCH('ankieta ESG'!$G$181,AS1206)),MAX($AR$3:AR1205)+1,0)</f>
        <v>1203</v>
      </c>
      <c r="AS1206" s="134" t="s">
        <v>5206</v>
      </c>
      <c r="AT1206" s="98">
        <v>0</v>
      </c>
      <c r="AU1206" s="99" t="str">
        <f>IFERROR(VLOOKUP(ROWS($AS$4:AS1206),$AR$4:$AS$2337,2,0),"")</f>
        <v>Mykanów (pow. częstochowski, woj. śląskie)</v>
      </c>
      <c r="AV1206" s="98">
        <v>0</v>
      </c>
      <c r="AW1206" s="98">
        <f>IF(ISNUMBER(SEARCH('ankieta ESG'!$G$182,AX1206)),MAX($AW$3:AW1205)+1,0)</f>
        <v>1203</v>
      </c>
      <c r="AX1206" s="134" t="s">
        <v>5206</v>
      </c>
      <c r="AY1206" s="98">
        <v>0</v>
      </c>
      <c r="AZ1206" s="99" t="str">
        <f>IFERROR(VLOOKUP(ROWS($AX$4:AX1206),$AW$4:$AX$2337,2,0),"")</f>
        <v>Mykanów (pow. częstochowski, woj. śląskie)</v>
      </c>
      <c r="BA1206" s="98">
        <v>0</v>
      </c>
      <c r="BB1206" s="98">
        <f>IF(ISNUMBER(SEARCH('ankieta ESG'!$G$183,BC1206)),MAX($BB$3:BB1205)+1,0)</f>
        <v>1203</v>
      </c>
      <c r="BC1206" s="134" t="s">
        <v>5206</v>
      </c>
      <c r="BD1206" s="98">
        <v>0</v>
      </c>
      <c r="BE1206" s="99" t="str">
        <f>IFERROR(VLOOKUP(ROWS($BC$4:BC1206),$BB$4:$BC$2337,2,0),"")</f>
        <v>Mykanów (pow. częstochowski, woj. śląskie)</v>
      </c>
      <c r="BF1206" s="98">
        <v>0</v>
      </c>
      <c r="BG1206" s="98">
        <f>IF(ISNUMBER(SEARCH('ankieta ESG'!$G$184,BH1206)),MAX($BG$3:BG1205)+1,0)</f>
        <v>1203</v>
      </c>
      <c r="BH1206" s="134" t="s">
        <v>5206</v>
      </c>
      <c r="BI1206" s="98">
        <v>0</v>
      </c>
      <c r="BJ1206" s="99" t="str">
        <f>IFERROR(VLOOKUP(ROWS($BH$4:BH1206),$BG$4:$BH$2337,2,0),"")</f>
        <v>Mykanów (pow. częstochowski, woj. śląskie)</v>
      </c>
      <c r="BK1206" s="98">
        <v>0</v>
      </c>
      <c r="BL1206" s="98">
        <f>IF(ISNUMBER(SEARCH('ankieta ESG'!$G$185,BM1206)),MAX($BL$3:BL1205)+1,0)</f>
        <v>1203</v>
      </c>
      <c r="BM1206" s="134" t="s">
        <v>5206</v>
      </c>
      <c r="BN1206" s="98">
        <v>0</v>
      </c>
      <c r="BO1206" s="99" t="str">
        <f>IFERROR(VLOOKUP(ROWS($BM$4:BM1206),$BL$4:$BM$2337,2,0),"")</f>
        <v>Mykanów (pow. częstochowski, woj. śląskie)</v>
      </c>
      <c r="BP1206" s="98">
        <v>0</v>
      </c>
      <c r="BQ1206" s="98">
        <f>IF(ISNUMBER(SEARCH('ankieta ESG'!$G$186,BR1206)),MAX($BQ$3:BQ1205)+1,0)</f>
        <v>1203</v>
      </c>
      <c r="BR1206" s="134" t="s">
        <v>5206</v>
      </c>
      <c r="BS1206" s="98">
        <v>0</v>
      </c>
      <c r="BT1206" s="99" t="str">
        <f>IFERROR(VLOOKUP(ROWS($BR$4:BR1206),$BQ$4:$BR$2337,2,0),"")</f>
        <v>Mykanów (pow. częstochowski, woj. śląskie)</v>
      </c>
      <c r="BU1206" s="98">
        <v>0</v>
      </c>
      <c r="BV1206" s="98">
        <f>IF(ISNUMBER(SEARCH('ankieta ESG'!$G$187,BW1206)),MAX($BV$3:BV1205)+1,0)</f>
        <v>1203</v>
      </c>
      <c r="BW1206" s="134" t="s">
        <v>5206</v>
      </c>
      <c r="BX1206" s="98">
        <v>0</v>
      </c>
      <c r="BY1206" s="99" t="str">
        <f>IFERROR(VLOOKUP(ROWS($BW$4:BW1206),$BV$4:$BW$2337,2,0),"")</f>
        <v>Mykanów (pow. częstochowski, woj. śląskie)</v>
      </c>
      <c r="BZ1206" s="98">
        <v>0</v>
      </c>
      <c r="CA1206" s="98">
        <f>IF(ISNUMBER(SEARCH('ankieta ESG'!$G$188,CB1206)),MAX($CA$3:CA1205)+1,0)</f>
        <v>1203</v>
      </c>
      <c r="CB1206" s="134" t="s">
        <v>5206</v>
      </c>
      <c r="CC1206" s="98">
        <v>0</v>
      </c>
      <c r="CD1206" s="99" t="str">
        <f>IFERROR(VLOOKUP(ROWS($CB$4:CB1206),$CA$4:$CB$2337,2,0),"")</f>
        <v>Mykanów (pow. częstochowski, woj. śląskie)</v>
      </c>
      <c r="CE1206" s="98">
        <v>0</v>
      </c>
      <c r="CF1206" s="98">
        <f>IF(ISNUMBER(SEARCH('ankieta ESG'!$G$189,CG1206)),MAX($CF$3:CF1205)+1,0)</f>
        <v>1203</v>
      </c>
      <c r="CG1206" s="134" t="s">
        <v>5206</v>
      </c>
      <c r="CH1206" s="98">
        <v>0</v>
      </c>
      <c r="CI1206" s="99" t="str">
        <f>IFERROR(VLOOKUP(ROWS($CG$4:CG1206),$CF$4:$CG$2337,2,0),"")</f>
        <v>Mykanów (pow. częstochowski, woj. śląskie)</v>
      </c>
      <c r="CJ1206" s="98">
        <v>0</v>
      </c>
    </row>
    <row r="1207" spans="2:88">
      <c r="B1207" s="98">
        <f>IF(ISNUMBER(SEARCH('ankieta ESG'!$E$11,C1207)),MAX(B$3:$B1206)+1,0)</f>
        <v>1204</v>
      </c>
      <c r="C1207" s="99" t="s">
        <v>1248</v>
      </c>
      <c r="D1207" s="98">
        <v>0</v>
      </c>
      <c r="E1207" s="99" t="str">
        <f>IFERROR(VLOOKUP(ROWS($C$4:C1207),$B$4:$C$1385,2,0),"")</f>
        <v>68.12.C Realizacja pozostałych projektów budowlanych (PKD 2025)</v>
      </c>
      <c r="F1207" s="98">
        <v>0</v>
      </c>
      <c r="AM1207" s="98">
        <f>IF(ISNUMBER(SEARCH('ankieta ESG'!$G$180,AN1207)),MAX(AM$3:$AM1206)+1,0)</f>
        <v>1204</v>
      </c>
      <c r="AN1207" s="134" t="s">
        <v>5207</v>
      </c>
      <c r="AO1207" s="98">
        <v>0</v>
      </c>
      <c r="AP1207" s="99" t="str">
        <f>IFERROR(VLOOKUP(ROWS($AN$4:AN1207),$AM$4:$AN$2337,2,0),"")</f>
        <v>Mysłakowice (pow. karkonoski, woj. dolnośląskie)</v>
      </c>
      <c r="AQ1207" s="98">
        <v>0</v>
      </c>
      <c r="AR1207" s="98">
        <f>IF(ISNUMBER(SEARCH('ankieta ESG'!$G$181,AS1207)),MAX($AR$3:AR1206)+1,0)</f>
        <v>1204</v>
      </c>
      <c r="AS1207" s="134" t="s">
        <v>5207</v>
      </c>
      <c r="AT1207" s="98">
        <v>0</v>
      </c>
      <c r="AU1207" s="99" t="str">
        <f>IFERROR(VLOOKUP(ROWS($AS$4:AS1207),$AR$4:$AS$2337,2,0),"")</f>
        <v>Mysłakowice (pow. karkonoski, woj. dolnośląskie)</v>
      </c>
      <c r="AV1207" s="98">
        <v>0</v>
      </c>
      <c r="AW1207" s="98">
        <f>IF(ISNUMBER(SEARCH('ankieta ESG'!$G$182,AX1207)),MAX($AW$3:AW1206)+1,0)</f>
        <v>1204</v>
      </c>
      <c r="AX1207" s="134" t="s">
        <v>5207</v>
      </c>
      <c r="AY1207" s="98">
        <v>0</v>
      </c>
      <c r="AZ1207" s="99" t="str">
        <f>IFERROR(VLOOKUP(ROWS($AX$4:AX1207),$AW$4:$AX$2337,2,0),"")</f>
        <v>Mysłakowice (pow. karkonoski, woj. dolnośląskie)</v>
      </c>
      <c r="BA1207" s="98">
        <v>0</v>
      </c>
      <c r="BB1207" s="98">
        <f>IF(ISNUMBER(SEARCH('ankieta ESG'!$G$183,BC1207)),MAX($BB$3:BB1206)+1,0)</f>
        <v>1204</v>
      </c>
      <c r="BC1207" s="134" t="s">
        <v>5207</v>
      </c>
      <c r="BD1207" s="98">
        <v>0</v>
      </c>
      <c r="BE1207" s="99" t="str">
        <f>IFERROR(VLOOKUP(ROWS($BC$4:BC1207),$BB$4:$BC$2337,2,0),"")</f>
        <v>Mysłakowice (pow. karkonoski, woj. dolnośląskie)</v>
      </c>
      <c r="BF1207" s="98">
        <v>0</v>
      </c>
      <c r="BG1207" s="98">
        <f>IF(ISNUMBER(SEARCH('ankieta ESG'!$G$184,BH1207)),MAX($BG$3:BG1206)+1,0)</f>
        <v>1204</v>
      </c>
      <c r="BH1207" s="134" t="s">
        <v>5207</v>
      </c>
      <c r="BI1207" s="98">
        <v>0</v>
      </c>
      <c r="BJ1207" s="99" t="str">
        <f>IFERROR(VLOOKUP(ROWS($BH$4:BH1207),$BG$4:$BH$2337,2,0),"")</f>
        <v>Mysłakowice (pow. karkonoski, woj. dolnośląskie)</v>
      </c>
      <c r="BK1207" s="98">
        <v>0</v>
      </c>
      <c r="BL1207" s="98">
        <f>IF(ISNUMBER(SEARCH('ankieta ESG'!$G$185,BM1207)),MAX($BL$3:BL1206)+1,0)</f>
        <v>1204</v>
      </c>
      <c r="BM1207" s="134" t="s">
        <v>5207</v>
      </c>
      <c r="BN1207" s="98">
        <v>0</v>
      </c>
      <c r="BO1207" s="99" t="str">
        <f>IFERROR(VLOOKUP(ROWS($BM$4:BM1207),$BL$4:$BM$2337,2,0),"")</f>
        <v>Mysłakowice (pow. karkonoski, woj. dolnośląskie)</v>
      </c>
      <c r="BP1207" s="98">
        <v>0</v>
      </c>
      <c r="BQ1207" s="98">
        <f>IF(ISNUMBER(SEARCH('ankieta ESG'!$G$186,BR1207)),MAX($BQ$3:BQ1206)+1,0)</f>
        <v>1204</v>
      </c>
      <c r="BR1207" s="134" t="s">
        <v>5207</v>
      </c>
      <c r="BS1207" s="98">
        <v>0</v>
      </c>
      <c r="BT1207" s="99" t="str">
        <f>IFERROR(VLOOKUP(ROWS($BR$4:BR1207),$BQ$4:$BR$2337,2,0),"")</f>
        <v>Mysłakowice (pow. karkonoski, woj. dolnośląskie)</v>
      </c>
      <c r="BU1207" s="98">
        <v>0</v>
      </c>
      <c r="BV1207" s="98">
        <f>IF(ISNUMBER(SEARCH('ankieta ESG'!$G$187,BW1207)),MAX($BV$3:BV1206)+1,0)</f>
        <v>1204</v>
      </c>
      <c r="BW1207" s="134" t="s">
        <v>5207</v>
      </c>
      <c r="BX1207" s="98">
        <v>0</v>
      </c>
      <c r="BY1207" s="99" t="str">
        <f>IFERROR(VLOOKUP(ROWS($BW$4:BW1207),$BV$4:$BW$2337,2,0),"")</f>
        <v>Mysłakowice (pow. karkonoski, woj. dolnośląskie)</v>
      </c>
      <c r="BZ1207" s="98">
        <v>0</v>
      </c>
      <c r="CA1207" s="98">
        <f>IF(ISNUMBER(SEARCH('ankieta ESG'!$G$188,CB1207)),MAX($CA$3:CA1206)+1,0)</f>
        <v>1204</v>
      </c>
      <c r="CB1207" s="134" t="s">
        <v>5207</v>
      </c>
      <c r="CC1207" s="98">
        <v>0</v>
      </c>
      <c r="CD1207" s="99" t="str">
        <f>IFERROR(VLOOKUP(ROWS($CB$4:CB1207),$CA$4:$CB$2337,2,0),"")</f>
        <v>Mysłakowice (pow. karkonoski, woj. dolnośląskie)</v>
      </c>
      <c r="CE1207" s="98">
        <v>0</v>
      </c>
      <c r="CF1207" s="98">
        <f>IF(ISNUMBER(SEARCH('ankieta ESG'!$G$189,CG1207)),MAX($CF$3:CF1206)+1,0)</f>
        <v>1204</v>
      </c>
      <c r="CG1207" s="134" t="s">
        <v>5207</v>
      </c>
      <c r="CH1207" s="98">
        <v>0</v>
      </c>
      <c r="CI1207" s="99" t="str">
        <f>IFERROR(VLOOKUP(ROWS($CG$4:CG1207),$CF$4:$CG$2337,2,0),"")</f>
        <v>Mysłakowice (pow. karkonoski, woj. dolnośląskie)</v>
      </c>
      <c r="CJ1207" s="98">
        <v>0</v>
      </c>
    </row>
    <row r="1208" spans="2:88">
      <c r="B1208" s="98">
        <f>IF(ISNUMBER(SEARCH('ankieta ESG'!$E$11,C1208)),MAX(B$3:$B1207)+1,0)</f>
        <v>1205</v>
      </c>
      <c r="C1208" s="99" t="s">
        <v>1249</v>
      </c>
      <c r="D1208" s="98">
        <v>0</v>
      </c>
      <c r="E1208" s="99" t="str">
        <f>IFERROR(VLOOKUP(ROWS($C$4:C1208),$B$4:$C$1385,2,0),"")</f>
        <v>68.20.Z Wynajem i zarządzanie nieruchomościami własnymi lub dzierżawionymi (PKD 2025)</v>
      </c>
      <c r="F1208" s="98">
        <v>0</v>
      </c>
      <c r="AM1208" s="98">
        <f>IF(ISNUMBER(SEARCH('ankieta ESG'!$G$180,AN1208)),MAX(AM$3:$AM1207)+1,0)</f>
        <v>1205</v>
      </c>
      <c r="AN1208" s="134" t="s">
        <v>5208</v>
      </c>
      <c r="AO1208" s="98">
        <v>0</v>
      </c>
      <c r="AP1208" s="99" t="str">
        <f>IFERROR(VLOOKUP(ROWS($AN$4:AN1208),$AM$4:$AN$2337,2,0),"")</f>
        <v>Mysłowice (pow. Mysłowice, woj. śląskie)</v>
      </c>
      <c r="AQ1208" s="98">
        <v>0</v>
      </c>
      <c r="AR1208" s="98">
        <f>IF(ISNUMBER(SEARCH('ankieta ESG'!$G$181,AS1208)),MAX($AR$3:AR1207)+1,0)</f>
        <v>1205</v>
      </c>
      <c r="AS1208" s="134" t="s">
        <v>5208</v>
      </c>
      <c r="AT1208" s="98">
        <v>0</v>
      </c>
      <c r="AU1208" s="99" t="str">
        <f>IFERROR(VLOOKUP(ROWS($AS$4:AS1208),$AR$4:$AS$2337,2,0),"")</f>
        <v>Mysłowice (pow. Mysłowice, woj. śląskie)</v>
      </c>
      <c r="AV1208" s="98">
        <v>0</v>
      </c>
      <c r="AW1208" s="98">
        <f>IF(ISNUMBER(SEARCH('ankieta ESG'!$G$182,AX1208)),MAX($AW$3:AW1207)+1,0)</f>
        <v>1205</v>
      </c>
      <c r="AX1208" s="134" t="s">
        <v>5208</v>
      </c>
      <c r="AY1208" s="98">
        <v>0</v>
      </c>
      <c r="AZ1208" s="99" t="str">
        <f>IFERROR(VLOOKUP(ROWS($AX$4:AX1208),$AW$4:$AX$2337,2,0),"")</f>
        <v>Mysłowice (pow. Mysłowice, woj. śląskie)</v>
      </c>
      <c r="BA1208" s="98">
        <v>0</v>
      </c>
      <c r="BB1208" s="98">
        <f>IF(ISNUMBER(SEARCH('ankieta ESG'!$G$183,BC1208)),MAX($BB$3:BB1207)+1,0)</f>
        <v>1205</v>
      </c>
      <c r="BC1208" s="134" t="s">
        <v>5208</v>
      </c>
      <c r="BD1208" s="98">
        <v>0</v>
      </c>
      <c r="BE1208" s="99" t="str">
        <f>IFERROR(VLOOKUP(ROWS($BC$4:BC1208),$BB$4:$BC$2337,2,0),"")</f>
        <v>Mysłowice (pow. Mysłowice, woj. śląskie)</v>
      </c>
      <c r="BF1208" s="98">
        <v>0</v>
      </c>
      <c r="BG1208" s="98">
        <f>IF(ISNUMBER(SEARCH('ankieta ESG'!$G$184,BH1208)),MAX($BG$3:BG1207)+1,0)</f>
        <v>1205</v>
      </c>
      <c r="BH1208" s="134" t="s">
        <v>5208</v>
      </c>
      <c r="BI1208" s="98">
        <v>0</v>
      </c>
      <c r="BJ1208" s="99" t="str">
        <f>IFERROR(VLOOKUP(ROWS($BH$4:BH1208),$BG$4:$BH$2337,2,0),"")</f>
        <v>Mysłowice (pow. Mysłowice, woj. śląskie)</v>
      </c>
      <c r="BK1208" s="98">
        <v>0</v>
      </c>
      <c r="BL1208" s="98">
        <f>IF(ISNUMBER(SEARCH('ankieta ESG'!$G$185,BM1208)),MAX($BL$3:BL1207)+1,0)</f>
        <v>1205</v>
      </c>
      <c r="BM1208" s="134" t="s">
        <v>5208</v>
      </c>
      <c r="BN1208" s="98">
        <v>0</v>
      </c>
      <c r="BO1208" s="99" t="str">
        <f>IFERROR(VLOOKUP(ROWS($BM$4:BM1208),$BL$4:$BM$2337,2,0),"")</f>
        <v>Mysłowice (pow. Mysłowice, woj. śląskie)</v>
      </c>
      <c r="BP1208" s="98">
        <v>0</v>
      </c>
      <c r="BQ1208" s="98">
        <f>IF(ISNUMBER(SEARCH('ankieta ESG'!$G$186,BR1208)),MAX($BQ$3:BQ1207)+1,0)</f>
        <v>1205</v>
      </c>
      <c r="BR1208" s="134" t="s">
        <v>5208</v>
      </c>
      <c r="BS1208" s="98">
        <v>0</v>
      </c>
      <c r="BT1208" s="99" t="str">
        <f>IFERROR(VLOOKUP(ROWS($BR$4:BR1208),$BQ$4:$BR$2337,2,0),"")</f>
        <v>Mysłowice (pow. Mysłowice, woj. śląskie)</v>
      </c>
      <c r="BU1208" s="98">
        <v>0</v>
      </c>
      <c r="BV1208" s="98">
        <f>IF(ISNUMBER(SEARCH('ankieta ESG'!$G$187,BW1208)),MAX($BV$3:BV1207)+1,0)</f>
        <v>1205</v>
      </c>
      <c r="BW1208" s="134" t="s">
        <v>5208</v>
      </c>
      <c r="BX1208" s="98">
        <v>0</v>
      </c>
      <c r="BY1208" s="99" t="str">
        <f>IFERROR(VLOOKUP(ROWS($BW$4:BW1208),$BV$4:$BW$2337,2,0),"")</f>
        <v>Mysłowice (pow. Mysłowice, woj. śląskie)</v>
      </c>
      <c r="BZ1208" s="98">
        <v>0</v>
      </c>
      <c r="CA1208" s="98">
        <f>IF(ISNUMBER(SEARCH('ankieta ESG'!$G$188,CB1208)),MAX($CA$3:CA1207)+1,0)</f>
        <v>1205</v>
      </c>
      <c r="CB1208" s="134" t="s">
        <v>5208</v>
      </c>
      <c r="CC1208" s="98">
        <v>0</v>
      </c>
      <c r="CD1208" s="99" t="str">
        <f>IFERROR(VLOOKUP(ROWS($CB$4:CB1208),$CA$4:$CB$2337,2,0),"")</f>
        <v>Mysłowice (pow. Mysłowice, woj. śląskie)</v>
      </c>
      <c r="CE1208" s="98">
        <v>0</v>
      </c>
      <c r="CF1208" s="98">
        <f>IF(ISNUMBER(SEARCH('ankieta ESG'!$G$189,CG1208)),MAX($CF$3:CF1207)+1,0)</f>
        <v>1205</v>
      </c>
      <c r="CG1208" s="134" t="s">
        <v>5208</v>
      </c>
      <c r="CH1208" s="98">
        <v>0</v>
      </c>
      <c r="CI1208" s="99" t="str">
        <f>IFERROR(VLOOKUP(ROWS($CG$4:CG1208),$CF$4:$CG$2337,2,0),"")</f>
        <v>Mysłowice (pow. Mysłowice, woj. śląskie)</v>
      </c>
      <c r="CJ1208" s="98">
        <v>0</v>
      </c>
    </row>
    <row r="1209" spans="2:88">
      <c r="B1209" s="98">
        <f>IF(ISNUMBER(SEARCH('ankieta ESG'!$E$11,C1209)),MAX(B$3:$B1208)+1,0)</f>
        <v>1206</v>
      </c>
      <c r="C1209" s="99" t="s">
        <v>1250</v>
      </c>
      <c r="D1209" s="98">
        <v>0</v>
      </c>
      <c r="E1209" s="99" t="str">
        <f>IFERROR(VLOOKUP(ROWS($C$4:C1209),$B$4:$C$1385,2,0),"")</f>
        <v>68.31.Z Pośrednictwo w obrocie nieruchomościami (PKD 2025)</v>
      </c>
      <c r="F1209" s="98">
        <v>0</v>
      </c>
      <c r="AM1209" s="98">
        <f>IF(ISNUMBER(SEARCH('ankieta ESG'!$G$180,AN1209)),MAX(AM$3:$AM1208)+1,0)</f>
        <v>1206</v>
      </c>
      <c r="AN1209" s="134" t="s">
        <v>5209</v>
      </c>
      <c r="AO1209" s="98">
        <v>0</v>
      </c>
      <c r="AP1209" s="99" t="str">
        <f>IFERROR(VLOOKUP(ROWS($AN$4:AN1209),$AM$4:$AN$2337,2,0),"")</f>
        <v>Myszków (pow. myszkowski, woj. śląskie)</v>
      </c>
      <c r="AQ1209" s="98">
        <v>0</v>
      </c>
      <c r="AR1209" s="98">
        <f>IF(ISNUMBER(SEARCH('ankieta ESG'!$G$181,AS1209)),MAX($AR$3:AR1208)+1,0)</f>
        <v>1206</v>
      </c>
      <c r="AS1209" s="134" t="s">
        <v>5209</v>
      </c>
      <c r="AT1209" s="98">
        <v>0</v>
      </c>
      <c r="AU1209" s="99" t="str">
        <f>IFERROR(VLOOKUP(ROWS($AS$4:AS1209),$AR$4:$AS$2337,2,0),"")</f>
        <v>Myszków (pow. myszkowski, woj. śląskie)</v>
      </c>
      <c r="AV1209" s="98">
        <v>0</v>
      </c>
      <c r="AW1209" s="98">
        <f>IF(ISNUMBER(SEARCH('ankieta ESG'!$G$182,AX1209)),MAX($AW$3:AW1208)+1,0)</f>
        <v>1206</v>
      </c>
      <c r="AX1209" s="134" t="s">
        <v>5209</v>
      </c>
      <c r="AY1209" s="98">
        <v>0</v>
      </c>
      <c r="AZ1209" s="99" t="str">
        <f>IFERROR(VLOOKUP(ROWS($AX$4:AX1209),$AW$4:$AX$2337,2,0),"")</f>
        <v>Myszków (pow. myszkowski, woj. śląskie)</v>
      </c>
      <c r="BA1209" s="98">
        <v>0</v>
      </c>
      <c r="BB1209" s="98">
        <f>IF(ISNUMBER(SEARCH('ankieta ESG'!$G$183,BC1209)),MAX($BB$3:BB1208)+1,0)</f>
        <v>1206</v>
      </c>
      <c r="BC1209" s="134" t="s">
        <v>5209</v>
      </c>
      <c r="BD1209" s="98">
        <v>0</v>
      </c>
      <c r="BE1209" s="99" t="str">
        <f>IFERROR(VLOOKUP(ROWS($BC$4:BC1209),$BB$4:$BC$2337,2,0),"")</f>
        <v>Myszków (pow. myszkowski, woj. śląskie)</v>
      </c>
      <c r="BF1209" s="98">
        <v>0</v>
      </c>
      <c r="BG1209" s="98">
        <f>IF(ISNUMBER(SEARCH('ankieta ESG'!$G$184,BH1209)),MAX($BG$3:BG1208)+1,0)</f>
        <v>1206</v>
      </c>
      <c r="BH1209" s="134" t="s">
        <v>5209</v>
      </c>
      <c r="BI1209" s="98">
        <v>0</v>
      </c>
      <c r="BJ1209" s="99" t="str">
        <f>IFERROR(VLOOKUP(ROWS($BH$4:BH1209),$BG$4:$BH$2337,2,0),"")</f>
        <v>Myszków (pow. myszkowski, woj. śląskie)</v>
      </c>
      <c r="BK1209" s="98">
        <v>0</v>
      </c>
      <c r="BL1209" s="98">
        <f>IF(ISNUMBER(SEARCH('ankieta ESG'!$G$185,BM1209)),MAX($BL$3:BL1208)+1,0)</f>
        <v>1206</v>
      </c>
      <c r="BM1209" s="134" t="s">
        <v>5209</v>
      </c>
      <c r="BN1209" s="98">
        <v>0</v>
      </c>
      <c r="BO1209" s="99" t="str">
        <f>IFERROR(VLOOKUP(ROWS($BM$4:BM1209),$BL$4:$BM$2337,2,0),"")</f>
        <v>Myszków (pow. myszkowski, woj. śląskie)</v>
      </c>
      <c r="BP1209" s="98">
        <v>0</v>
      </c>
      <c r="BQ1209" s="98">
        <f>IF(ISNUMBER(SEARCH('ankieta ESG'!$G$186,BR1209)),MAX($BQ$3:BQ1208)+1,0)</f>
        <v>1206</v>
      </c>
      <c r="BR1209" s="134" t="s">
        <v>5209</v>
      </c>
      <c r="BS1209" s="98">
        <v>0</v>
      </c>
      <c r="BT1209" s="99" t="str">
        <f>IFERROR(VLOOKUP(ROWS($BR$4:BR1209),$BQ$4:$BR$2337,2,0),"")</f>
        <v>Myszków (pow. myszkowski, woj. śląskie)</v>
      </c>
      <c r="BU1209" s="98">
        <v>0</v>
      </c>
      <c r="BV1209" s="98">
        <f>IF(ISNUMBER(SEARCH('ankieta ESG'!$G$187,BW1209)),MAX($BV$3:BV1208)+1,0)</f>
        <v>1206</v>
      </c>
      <c r="BW1209" s="134" t="s">
        <v>5209</v>
      </c>
      <c r="BX1209" s="98">
        <v>0</v>
      </c>
      <c r="BY1209" s="99" t="str">
        <f>IFERROR(VLOOKUP(ROWS($BW$4:BW1209),$BV$4:$BW$2337,2,0),"")</f>
        <v>Myszków (pow. myszkowski, woj. śląskie)</v>
      </c>
      <c r="BZ1209" s="98">
        <v>0</v>
      </c>
      <c r="CA1209" s="98">
        <f>IF(ISNUMBER(SEARCH('ankieta ESG'!$G$188,CB1209)),MAX($CA$3:CA1208)+1,0)</f>
        <v>1206</v>
      </c>
      <c r="CB1209" s="134" t="s">
        <v>5209</v>
      </c>
      <c r="CC1209" s="98">
        <v>0</v>
      </c>
      <c r="CD1209" s="99" t="str">
        <f>IFERROR(VLOOKUP(ROWS($CB$4:CB1209),$CA$4:$CB$2337,2,0),"")</f>
        <v>Myszków (pow. myszkowski, woj. śląskie)</v>
      </c>
      <c r="CE1209" s="98">
        <v>0</v>
      </c>
      <c r="CF1209" s="98">
        <f>IF(ISNUMBER(SEARCH('ankieta ESG'!$G$189,CG1209)),MAX($CF$3:CF1208)+1,0)</f>
        <v>1206</v>
      </c>
      <c r="CG1209" s="134" t="s">
        <v>5209</v>
      </c>
      <c r="CH1209" s="98">
        <v>0</v>
      </c>
      <c r="CI1209" s="99" t="str">
        <f>IFERROR(VLOOKUP(ROWS($CG$4:CG1209),$CF$4:$CG$2337,2,0),"")</f>
        <v>Myszków (pow. myszkowski, woj. śląskie)</v>
      </c>
      <c r="CJ1209" s="98">
        <v>0</v>
      </c>
    </row>
    <row r="1210" spans="2:88">
      <c r="B1210" s="98">
        <f>IF(ISNUMBER(SEARCH('ankieta ESG'!$E$11,C1210)),MAX(B$3:$B1209)+1,0)</f>
        <v>1207</v>
      </c>
      <c r="C1210" s="99" t="s">
        <v>1251</v>
      </c>
      <c r="D1210" s="98">
        <v>0</v>
      </c>
      <c r="E1210" s="99" t="str">
        <f>IFERROR(VLOOKUP(ROWS($C$4:C1210),$B$4:$C$1385,2,0),"")</f>
        <v>68.32.A Działalność związana z wyceną nieruchomości (PKD 2025)</v>
      </c>
      <c r="F1210" s="98">
        <v>0</v>
      </c>
      <c r="AM1210" s="98">
        <f>IF(ISNUMBER(SEARCH('ankieta ESG'!$G$180,AN1210)),MAX(AM$3:$AM1209)+1,0)</f>
        <v>1207</v>
      </c>
      <c r="AN1210" s="134" t="s">
        <v>5210</v>
      </c>
      <c r="AO1210" s="98">
        <v>0</v>
      </c>
      <c r="AP1210" s="99" t="str">
        <f>IFERROR(VLOOKUP(ROWS($AN$4:AN1210),$AM$4:$AN$2337,2,0),"")</f>
        <v>Myszyniec (pow. ostrołęcki, woj. mazowieckie)</v>
      </c>
      <c r="AQ1210" s="98">
        <v>0</v>
      </c>
      <c r="AR1210" s="98">
        <f>IF(ISNUMBER(SEARCH('ankieta ESG'!$G$181,AS1210)),MAX($AR$3:AR1209)+1,0)</f>
        <v>1207</v>
      </c>
      <c r="AS1210" s="134" t="s">
        <v>5210</v>
      </c>
      <c r="AT1210" s="98">
        <v>0</v>
      </c>
      <c r="AU1210" s="99" t="str">
        <f>IFERROR(VLOOKUP(ROWS($AS$4:AS1210),$AR$4:$AS$2337,2,0),"")</f>
        <v>Myszyniec (pow. ostrołęcki, woj. mazowieckie)</v>
      </c>
      <c r="AV1210" s="98">
        <v>0</v>
      </c>
      <c r="AW1210" s="98">
        <f>IF(ISNUMBER(SEARCH('ankieta ESG'!$G$182,AX1210)),MAX($AW$3:AW1209)+1,0)</f>
        <v>1207</v>
      </c>
      <c r="AX1210" s="134" t="s">
        <v>5210</v>
      </c>
      <c r="AY1210" s="98">
        <v>0</v>
      </c>
      <c r="AZ1210" s="99" t="str">
        <f>IFERROR(VLOOKUP(ROWS($AX$4:AX1210),$AW$4:$AX$2337,2,0),"")</f>
        <v>Myszyniec (pow. ostrołęcki, woj. mazowieckie)</v>
      </c>
      <c r="BA1210" s="98">
        <v>0</v>
      </c>
      <c r="BB1210" s="98">
        <f>IF(ISNUMBER(SEARCH('ankieta ESG'!$G$183,BC1210)),MAX($BB$3:BB1209)+1,0)</f>
        <v>1207</v>
      </c>
      <c r="BC1210" s="134" t="s">
        <v>5210</v>
      </c>
      <c r="BD1210" s="98">
        <v>0</v>
      </c>
      <c r="BE1210" s="99" t="str">
        <f>IFERROR(VLOOKUP(ROWS($BC$4:BC1210),$BB$4:$BC$2337,2,0),"")</f>
        <v>Myszyniec (pow. ostrołęcki, woj. mazowieckie)</v>
      </c>
      <c r="BF1210" s="98">
        <v>0</v>
      </c>
      <c r="BG1210" s="98">
        <f>IF(ISNUMBER(SEARCH('ankieta ESG'!$G$184,BH1210)),MAX($BG$3:BG1209)+1,0)</f>
        <v>1207</v>
      </c>
      <c r="BH1210" s="134" t="s">
        <v>5210</v>
      </c>
      <c r="BI1210" s="98">
        <v>0</v>
      </c>
      <c r="BJ1210" s="99" t="str">
        <f>IFERROR(VLOOKUP(ROWS($BH$4:BH1210),$BG$4:$BH$2337,2,0),"")</f>
        <v>Myszyniec (pow. ostrołęcki, woj. mazowieckie)</v>
      </c>
      <c r="BK1210" s="98">
        <v>0</v>
      </c>
      <c r="BL1210" s="98">
        <f>IF(ISNUMBER(SEARCH('ankieta ESG'!$G$185,BM1210)),MAX($BL$3:BL1209)+1,0)</f>
        <v>1207</v>
      </c>
      <c r="BM1210" s="134" t="s">
        <v>5210</v>
      </c>
      <c r="BN1210" s="98">
        <v>0</v>
      </c>
      <c r="BO1210" s="99" t="str">
        <f>IFERROR(VLOOKUP(ROWS($BM$4:BM1210),$BL$4:$BM$2337,2,0),"")</f>
        <v>Myszyniec (pow. ostrołęcki, woj. mazowieckie)</v>
      </c>
      <c r="BP1210" s="98">
        <v>0</v>
      </c>
      <c r="BQ1210" s="98">
        <f>IF(ISNUMBER(SEARCH('ankieta ESG'!$G$186,BR1210)),MAX($BQ$3:BQ1209)+1,0)</f>
        <v>1207</v>
      </c>
      <c r="BR1210" s="134" t="s">
        <v>5210</v>
      </c>
      <c r="BS1210" s="98">
        <v>0</v>
      </c>
      <c r="BT1210" s="99" t="str">
        <f>IFERROR(VLOOKUP(ROWS($BR$4:BR1210),$BQ$4:$BR$2337,2,0),"")</f>
        <v>Myszyniec (pow. ostrołęcki, woj. mazowieckie)</v>
      </c>
      <c r="BU1210" s="98">
        <v>0</v>
      </c>
      <c r="BV1210" s="98">
        <f>IF(ISNUMBER(SEARCH('ankieta ESG'!$G$187,BW1210)),MAX($BV$3:BV1209)+1,0)</f>
        <v>1207</v>
      </c>
      <c r="BW1210" s="134" t="s">
        <v>5210</v>
      </c>
      <c r="BX1210" s="98">
        <v>0</v>
      </c>
      <c r="BY1210" s="99" t="str">
        <f>IFERROR(VLOOKUP(ROWS($BW$4:BW1210),$BV$4:$BW$2337,2,0),"")</f>
        <v>Myszyniec (pow. ostrołęcki, woj. mazowieckie)</v>
      </c>
      <c r="BZ1210" s="98">
        <v>0</v>
      </c>
      <c r="CA1210" s="98">
        <f>IF(ISNUMBER(SEARCH('ankieta ESG'!$G$188,CB1210)),MAX($CA$3:CA1209)+1,0)</f>
        <v>1207</v>
      </c>
      <c r="CB1210" s="134" t="s">
        <v>5210</v>
      </c>
      <c r="CC1210" s="98">
        <v>0</v>
      </c>
      <c r="CD1210" s="99" t="str">
        <f>IFERROR(VLOOKUP(ROWS($CB$4:CB1210),$CA$4:$CB$2337,2,0),"")</f>
        <v>Myszyniec (pow. ostrołęcki, woj. mazowieckie)</v>
      </c>
      <c r="CE1210" s="98">
        <v>0</v>
      </c>
      <c r="CF1210" s="98">
        <f>IF(ISNUMBER(SEARCH('ankieta ESG'!$G$189,CG1210)),MAX($CF$3:CF1209)+1,0)</f>
        <v>1207</v>
      </c>
      <c r="CG1210" s="134" t="s">
        <v>5210</v>
      </c>
      <c r="CH1210" s="98">
        <v>0</v>
      </c>
      <c r="CI1210" s="99" t="str">
        <f>IFERROR(VLOOKUP(ROWS($CG$4:CG1210),$CF$4:$CG$2337,2,0),"")</f>
        <v>Myszyniec (pow. ostrołęcki, woj. mazowieckie)</v>
      </c>
      <c r="CJ1210" s="98">
        <v>0</v>
      </c>
    </row>
    <row r="1211" spans="2:88">
      <c r="B1211" s="98">
        <f>IF(ISNUMBER(SEARCH('ankieta ESG'!$E$11,C1211)),MAX(B$3:$B1210)+1,0)</f>
        <v>1208</v>
      </c>
      <c r="C1211" s="99" t="s">
        <v>1252</v>
      </c>
      <c r="D1211" s="98">
        <v>0</v>
      </c>
      <c r="E1211" s="99" t="str">
        <f>IFERROR(VLOOKUP(ROWS($C$4:C1211),$B$4:$C$1385,2,0),"")</f>
        <v>68.32.B Działalność związana z zarządzaniem nieruchomościami wykonywanym na zlecenie (PKD 2025)</v>
      </c>
      <c r="F1211" s="98">
        <v>0</v>
      </c>
      <c r="AM1211" s="98">
        <f>IF(ISNUMBER(SEARCH('ankieta ESG'!$G$180,AN1211)),MAX(AM$3:$AM1210)+1,0)</f>
        <v>1208</v>
      </c>
      <c r="AN1211" s="134" t="s">
        <v>5211</v>
      </c>
      <c r="AO1211" s="98">
        <v>0</v>
      </c>
      <c r="AP1211" s="99" t="str">
        <f>IFERROR(VLOOKUP(ROWS($AN$4:AN1211),$AM$4:$AN$2337,2,0),"")</f>
        <v>Myślenice (pow. myślenicki, woj. małopolskie)</v>
      </c>
      <c r="AQ1211" s="98">
        <v>0</v>
      </c>
      <c r="AR1211" s="98">
        <f>IF(ISNUMBER(SEARCH('ankieta ESG'!$G$181,AS1211)),MAX($AR$3:AR1210)+1,0)</f>
        <v>1208</v>
      </c>
      <c r="AS1211" s="134" t="s">
        <v>5211</v>
      </c>
      <c r="AT1211" s="98">
        <v>0</v>
      </c>
      <c r="AU1211" s="99" t="str">
        <f>IFERROR(VLOOKUP(ROWS($AS$4:AS1211),$AR$4:$AS$2337,2,0),"")</f>
        <v>Myślenice (pow. myślenicki, woj. małopolskie)</v>
      </c>
      <c r="AV1211" s="98">
        <v>0</v>
      </c>
      <c r="AW1211" s="98">
        <f>IF(ISNUMBER(SEARCH('ankieta ESG'!$G$182,AX1211)),MAX($AW$3:AW1210)+1,0)</f>
        <v>1208</v>
      </c>
      <c r="AX1211" s="134" t="s">
        <v>5211</v>
      </c>
      <c r="AY1211" s="98">
        <v>0</v>
      </c>
      <c r="AZ1211" s="99" t="str">
        <f>IFERROR(VLOOKUP(ROWS($AX$4:AX1211),$AW$4:$AX$2337,2,0),"")</f>
        <v>Myślenice (pow. myślenicki, woj. małopolskie)</v>
      </c>
      <c r="BA1211" s="98">
        <v>0</v>
      </c>
      <c r="BB1211" s="98">
        <f>IF(ISNUMBER(SEARCH('ankieta ESG'!$G$183,BC1211)),MAX($BB$3:BB1210)+1,0)</f>
        <v>1208</v>
      </c>
      <c r="BC1211" s="134" t="s">
        <v>5211</v>
      </c>
      <c r="BD1211" s="98">
        <v>0</v>
      </c>
      <c r="BE1211" s="99" t="str">
        <f>IFERROR(VLOOKUP(ROWS($BC$4:BC1211),$BB$4:$BC$2337,2,0),"")</f>
        <v>Myślenice (pow. myślenicki, woj. małopolskie)</v>
      </c>
      <c r="BF1211" s="98">
        <v>0</v>
      </c>
      <c r="BG1211" s="98">
        <f>IF(ISNUMBER(SEARCH('ankieta ESG'!$G$184,BH1211)),MAX($BG$3:BG1210)+1,0)</f>
        <v>1208</v>
      </c>
      <c r="BH1211" s="134" t="s">
        <v>5211</v>
      </c>
      <c r="BI1211" s="98">
        <v>0</v>
      </c>
      <c r="BJ1211" s="99" t="str">
        <f>IFERROR(VLOOKUP(ROWS($BH$4:BH1211),$BG$4:$BH$2337,2,0),"")</f>
        <v>Myślenice (pow. myślenicki, woj. małopolskie)</v>
      </c>
      <c r="BK1211" s="98">
        <v>0</v>
      </c>
      <c r="BL1211" s="98">
        <f>IF(ISNUMBER(SEARCH('ankieta ESG'!$G$185,BM1211)),MAX($BL$3:BL1210)+1,0)</f>
        <v>1208</v>
      </c>
      <c r="BM1211" s="134" t="s">
        <v>5211</v>
      </c>
      <c r="BN1211" s="98">
        <v>0</v>
      </c>
      <c r="BO1211" s="99" t="str">
        <f>IFERROR(VLOOKUP(ROWS($BM$4:BM1211),$BL$4:$BM$2337,2,0),"")</f>
        <v>Myślenice (pow. myślenicki, woj. małopolskie)</v>
      </c>
      <c r="BP1211" s="98">
        <v>0</v>
      </c>
      <c r="BQ1211" s="98">
        <f>IF(ISNUMBER(SEARCH('ankieta ESG'!$G$186,BR1211)),MAX($BQ$3:BQ1210)+1,0)</f>
        <v>1208</v>
      </c>
      <c r="BR1211" s="134" t="s">
        <v>5211</v>
      </c>
      <c r="BS1211" s="98">
        <v>0</v>
      </c>
      <c r="BT1211" s="99" t="str">
        <f>IFERROR(VLOOKUP(ROWS($BR$4:BR1211),$BQ$4:$BR$2337,2,0),"")</f>
        <v>Myślenice (pow. myślenicki, woj. małopolskie)</v>
      </c>
      <c r="BU1211" s="98">
        <v>0</v>
      </c>
      <c r="BV1211" s="98">
        <f>IF(ISNUMBER(SEARCH('ankieta ESG'!$G$187,BW1211)),MAX($BV$3:BV1210)+1,0)</f>
        <v>1208</v>
      </c>
      <c r="BW1211" s="134" t="s">
        <v>5211</v>
      </c>
      <c r="BX1211" s="98">
        <v>0</v>
      </c>
      <c r="BY1211" s="99" t="str">
        <f>IFERROR(VLOOKUP(ROWS($BW$4:BW1211),$BV$4:$BW$2337,2,0),"")</f>
        <v>Myślenice (pow. myślenicki, woj. małopolskie)</v>
      </c>
      <c r="BZ1211" s="98">
        <v>0</v>
      </c>
      <c r="CA1211" s="98">
        <f>IF(ISNUMBER(SEARCH('ankieta ESG'!$G$188,CB1211)),MAX($CA$3:CA1210)+1,0)</f>
        <v>1208</v>
      </c>
      <c r="CB1211" s="134" t="s">
        <v>5211</v>
      </c>
      <c r="CC1211" s="98">
        <v>0</v>
      </c>
      <c r="CD1211" s="99" t="str">
        <f>IFERROR(VLOOKUP(ROWS($CB$4:CB1211),$CA$4:$CB$2337,2,0),"")</f>
        <v>Myślenice (pow. myślenicki, woj. małopolskie)</v>
      </c>
      <c r="CE1211" s="98">
        <v>0</v>
      </c>
      <c r="CF1211" s="98">
        <f>IF(ISNUMBER(SEARCH('ankieta ESG'!$G$189,CG1211)),MAX($CF$3:CF1210)+1,0)</f>
        <v>1208</v>
      </c>
      <c r="CG1211" s="134" t="s">
        <v>5211</v>
      </c>
      <c r="CH1211" s="98">
        <v>0</v>
      </c>
      <c r="CI1211" s="99" t="str">
        <f>IFERROR(VLOOKUP(ROWS($CG$4:CG1211),$CF$4:$CG$2337,2,0),"")</f>
        <v>Myślenice (pow. myślenicki, woj. małopolskie)</v>
      </c>
      <c r="CJ1211" s="98">
        <v>0</v>
      </c>
    </row>
    <row r="1212" spans="2:88">
      <c r="B1212" s="98">
        <f>IF(ISNUMBER(SEARCH('ankieta ESG'!$E$11,C1212)),MAX(B$3:$B1211)+1,0)</f>
        <v>1209</v>
      </c>
      <c r="C1212" s="99" t="s">
        <v>1253</v>
      </c>
      <c r="D1212" s="98">
        <v>0</v>
      </c>
      <c r="E1212" s="99" t="str">
        <f>IFERROR(VLOOKUP(ROWS($C$4:C1212),$B$4:$C$1385,2,0),"")</f>
        <v>68.32.C Pozostała działalność związana z obsługą rynku nieruchomości wykonywana na zlecenie, gdzie indziej niesklasyfikowana (PKD 2025)</v>
      </c>
      <c r="F1212" s="98">
        <v>0</v>
      </c>
      <c r="AM1212" s="98">
        <f>IF(ISNUMBER(SEARCH('ankieta ESG'!$G$180,AN1212)),MAX(AM$3:$AM1211)+1,0)</f>
        <v>1209</v>
      </c>
      <c r="AN1212" s="134" t="s">
        <v>5212</v>
      </c>
      <c r="AO1212" s="98">
        <v>0</v>
      </c>
      <c r="AP1212" s="99" t="str">
        <f>IFERROR(VLOOKUP(ROWS($AN$4:AN1212),$AM$4:$AN$2337,2,0),"")</f>
        <v>Myślibórz (pow. myśliborski, woj. zachodniopomorskie)</v>
      </c>
      <c r="AQ1212" s="98">
        <v>0</v>
      </c>
      <c r="AR1212" s="98">
        <f>IF(ISNUMBER(SEARCH('ankieta ESG'!$G$181,AS1212)),MAX($AR$3:AR1211)+1,0)</f>
        <v>1209</v>
      </c>
      <c r="AS1212" s="134" t="s">
        <v>5212</v>
      </c>
      <c r="AT1212" s="98">
        <v>0</v>
      </c>
      <c r="AU1212" s="99" t="str">
        <f>IFERROR(VLOOKUP(ROWS($AS$4:AS1212),$AR$4:$AS$2337,2,0),"")</f>
        <v>Myślibórz (pow. myśliborski, woj. zachodniopomorskie)</v>
      </c>
      <c r="AV1212" s="98">
        <v>0</v>
      </c>
      <c r="AW1212" s="98">
        <f>IF(ISNUMBER(SEARCH('ankieta ESG'!$G$182,AX1212)),MAX($AW$3:AW1211)+1,0)</f>
        <v>1209</v>
      </c>
      <c r="AX1212" s="134" t="s">
        <v>5212</v>
      </c>
      <c r="AY1212" s="98">
        <v>0</v>
      </c>
      <c r="AZ1212" s="99" t="str">
        <f>IFERROR(VLOOKUP(ROWS($AX$4:AX1212),$AW$4:$AX$2337,2,0),"")</f>
        <v>Myślibórz (pow. myśliborski, woj. zachodniopomorskie)</v>
      </c>
      <c r="BA1212" s="98">
        <v>0</v>
      </c>
      <c r="BB1212" s="98">
        <f>IF(ISNUMBER(SEARCH('ankieta ESG'!$G$183,BC1212)),MAX($BB$3:BB1211)+1,0)</f>
        <v>1209</v>
      </c>
      <c r="BC1212" s="134" t="s">
        <v>5212</v>
      </c>
      <c r="BD1212" s="98">
        <v>0</v>
      </c>
      <c r="BE1212" s="99" t="str">
        <f>IFERROR(VLOOKUP(ROWS($BC$4:BC1212),$BB$4:$BC$2337,2,0),"")</f>
        <v>Myślibórz (pow. myśliborski, woj. zachodniopomorskie)</v>
      </c>
      <c r="BF1212" s="98">
        <v>0</v>
      </c>
      <c r="BG1212" s="98">
        <f>IF(ISNUMBER(SEARCH('ankieta ESG'!$G$184,BH1212)),MAX($BG$3:BG1211)+1,0)</f>
        <v>1209</v>
      </c>
      <c r="BH1212" s="134" t="s">
        <v>5212</v>
      </c>
      <c r="BI1212" s="98">
        <v>0</v>
      </c>
      <c r="BJ1212" s="99" t="str">
        <f>IFERROR(VLOOKUP(ROWS($BH$4:BH1212),$BG$4:$BH$2337,2,0),"")</f>
        <v>Myślibórz (pow. myśliborski, woj. zachodniopomorskie)</v>
      </c>
      <c r="BK1212" s="98">
        <v>0</v>
      </c>
      <c r="BL1212" s="98">
        <f>IF(ISNUMBER(SEARCH('ankieta ESG'!$G$185,BM1212)),MAX($BL$3:BL1211)+1,0)</f>
        <v>1209</v>
      </c>
      <c r="BM1212" s="134" t="s">
        <v>5212</v>
      </c>
      <c r="BN1212" s="98">
        <v>0</v>
      </c>
      <c r="BO1212" s="99" t="str">
        <f>IFERROR(VLOOKUP(ROWS($BM$4:BM1212),$BL$4:$BM$2337,2,0),"")</f>
        <v>Myślibórz (pow. myśliborski, woj. zachodniopomorskie)</v>
      </c>
      <c r="BP1212" s="98">
        <v>0</v>
      </c>
      <c r="BQ1212" s="98">
        <f>IF(ISNUMBER(SEARCH('ankieta ESG'!$G$186,BR1212)),MAX($BQ$3:BQ1211)+1,0)</f>
        <v>1209</v>
      </c>
      <c r="BR1212" s="134" t="s">
        <v>5212</v>
      </c>
      <c r="BS1212" s="98">
        <v>0</v>
      </c>
      <c r="BT1212" s="99" t="str">
        <f>IFERROR(VLOOKUP(ROWS($BR$4:BR1212),$BQ$4:$BR$2337,2,0),"")</f>
        <v>Myślibórz (pow. myśliborski, woj. zachodniopomorskie)</v>
      </c>
      <c r="BU1212" s="98">
        <v>0</v>
      </c>
      <c r="BV1212" s="98">
        <f>IF(ISNUMBER(SEARCH('ankieta ESG'!$G$187,BW1212)),MAX($BV$3:BV1211)+1,0)</f>
        <v>1209</v>
      </c>
      <c r="BW1212" s="134" t="s">
        <v>5212</v>
      </c>
      <c r="BX1212" s="98">
        <v>0</v>
      </c>
      <c r="BY1212" s="99" t="str">
        <f>IFERROR(VLOOKUP(ROWS($BW$4:BW1212),$BV$4:$BW$2337,2,0),"")</f>
        <v>Myślibórz (pow. myśliborski, woj. zachodniopomorskie)</v>
      </c>
      <c r="BZ1212" s="98">
        <v>0</v>
      </c>
      <c r="CA1212" s="98">
        <f>IF(ISNUMBER(SEARCH('ankieta ESG'!$G$188,CB1212)),MAX($CA$3:CA1211)+1,0)</f>
        <v>1209</v>
      </c>
      <c r="CB1212" s="134" t="s">
        <v>5212</v>
      </c>
      <c r="CC1212" s="98">
        <v>0</v>
      </c>
      <c r="CD1212" s="99" t="str">
        <f>IFERROR(VLOOKUP(ROWS($CB$4:CB1212),$CA$4:$CB$2337,2,0),"")</f>
        <v>Myślibórz (pow. myśliborski, woj. zachodniopomorskie)</v>
      </c>
      <c r="CE1212" s="98">
        <v>0</v>
      </c>
      <c r="CF1212" s="98">
        <f>IF(ISNUMBER(SEARCH('ankieta ESG'!$G$189,CG1212)),MAX($CF$3:CF1211)+1,0)</f>
        <v>1209</v>
      </c>
      <c r="CG1212" s="134" t="s">
        <v>5212</v>
      </c>
      <c r="CH1212" s="98">
        <v>0</v>
      </c>
      <c r="CI1212" s="99" t="str">
        <f>IFERROR(VLOOKUP(ROWS($CG$4:CG1212),$CF$4:$CG$2337,2,0),"")</f>
        <v>Myślibórz (pow. myśliborski, woj. zachodniopomorskie)</v>
      </c>
      <c r="CJ1212" s="98">
        <v>0</v>
      </c>
    </row>
    <row r="1213" spans="2:88">
      <c r="B1213" s="98">
        <f>IF(ISNUMBER(SEARCH('ankieta ESG'!$E$11,C1213)),MAX(B$3:$B1212)+1,0)</f>
        <v>1210</v>
      </c>
      <c r="C1213" s="99" t="s">
        <v>1254</v>
      </c>
      <c r="D1213" s="98">
        <v>0</v>
      </c>
      <c r="E1213" s="99" t="str">
        <f>IFERROR(VLOOKUP(ROWS($C$4:C1213),$B$4:$C$1385,2,0),"")</f>
        <v>69.10.Z Działalność prawnicza (PKD 2025)</v>
      </c>
      <c r="F1213" s="98">
        <v>0</v>
      </c>
      <c r="AM1213" s="98">
        <f>IF(ISNUMBER(SEARCH('ankieta ESG'!$G$180,AN1213)),MAX(AM$3:$AM1212)+1,0)</f>
        <v>1210</v>
      </c>
      <c r="AN1213" s="134" t="s">
        <v>5213</v>
      </c>
      <c r="AO1213" s="98">
        <v>0</v>
      </c>
      <c r="AP1213" s="99" t="str">
        <f>IFERROR(VLOOKUP(ROWS($AN$4:AN1213),$AM$4:$AN$2337,2,0),"")</f>
        <v>Nadarzyn (pow. pruszkowski, woj. mazowieckie)</v>
      </c>
      <c r="AQ1213" s="98">
        <v>0</v>
      </c>
      <c r="AR1213" s="98">
        <f>IF(ISNUMBER(SEARCH('ankieta ESG'!$G$181,AS1213)),MAX($AR$3:AR1212)+1,0)</f>
        <v>1210</v>
      </c>
      <c r="AS1213" s="134" t="s">
        <v>5213</v>
      </c>
      <c r="AT1213" s="98">
        <v>0</v>
      </c>
      <c r="AU1213" s="99" t="str">
        <f>IFERROR(VLOOKUP(ROWS($AS$4:AS1213),$AR$4:$AS$2337,2,0),"")</f>
        <v>Nadarzyn (pow. pruszkowski, woj. mazowieckie)</v>
      </c>
      <c r="AV1213" s="98">
        <v>0</v>
      </c>
      <c r="AW1213" s="98">
        <f>IF(ISNUMBER(SEARCH('ankieta ESG'!$G$182,AX1213)),MAX($AW$3:AW1212)+1,0)</f>
        <v>1210</v>
      </c>
      <c r="AX1213" s="134" t="s">
        <v>5213</v>
      </c>
      <c r="AY1213" s="98">
        <v>0</v>
      </c>
      <c r="AZ1213" s="99" t="str">
        <f>IFERROR(VLOOKUP(ROWS($AX$4:AX1213),$AW$4:$AX$2337,2,0),"")</f>
        <v>Nadarzyn (pow. pruszkowski, woj. mazowieckie)</v>
      </c>
      <c r="BA1213" s="98">
        <v>0</v>
      </c>
      <c r="BB1213" s="98">
        <f>IF(ISNUMBER(SEARCH('ankieta ESG'!$G$183,BC1213)),MAX($BB$3:BB1212)+1,0)</f>
        <v>1210</v>
      </c>
      <c r="BC1213" s="134" t="s">
        <v>5213</v>
      </c>
      <c r="BD1213" s="98">
        <v>0</v>
      </c>
      <c r="BE1213" s="99" t="str">
        <f>IFERROR(VLOOKUP(ROWS($BC$4:BC1213),$BB$4:$BC$2337,2,0),"")</f>
        <v>Nadarzyn (pow. pruszkowski, woj. mazowieckie)</v>
      </c>
      <c r="BF1213" s="98">
        <v>0</v>
      </c>
      <c r="BG1213" s="98">
        <f>IF(ISNUMBER(SEARCH('ankieta ESG'!$G$184,BH1213)),MAX($BG$3:BG1212)+1,0)</f>
        <v>1210</v>
      </c>
      <c r="BH1213" s="134" t="s">
        <v>5213</v>
      </c>
      <c r="BI1213" s="98">
        <v>0</v>
      </c>
      <c r="BJ1213" s="99" t="str">
        <f>IFERROR(VLOOKUP(ROWS($BH$4:BH1213),$BG$4:$BH$2337,2,0),"")</f>
        <v>Nadarzyn (pow. pruszkowski, woj. mazowieckie)</v>
      </c>
      <c r="BK1213" s="98">
        <v>0</v>
      </c>
      <c r="BL1213" s="98">
        <f>IF(ISNUMBER(SEARCH('ankieta ESG'!$G$185,BM1213)),MAX($BL$3:BL1212)+1,0)</f>
        <v>1210</v>
      </c>
      <c r="BM1213" s="134" t="s">
        <v>5213</v>
      </c>
      <c r="BN1213" s="98">
        <v>0</v>
      </c>
      <c r="BO1213" s="99" t="str">
        <f>IFERROR(VLOOKUP(ROWS($BM$4:BM1213),$BL$4:$BM$2337,2,0),"")</f>
        <v>Nadarzyn (pow. pruszkowski, woj. mazowieckie)</v>
      </c>
      <c r="BP1213" s="98">
        <v>0</v>
      </c>
      <c r="BQ1213" s="98">
        <f>IF(ISNUMBER(SEARCH('ankieta ESG'!$G$186,BR1213)),MAX($BQ$3:BQ1212)+1,0)</f>
        <v>1210</v>
      </c>
      <c r="BR1213" s="134" t="s">
        <v>5213</v>
      </c>
      <c r="BS1213" s="98">
        <v>0</v>
      </c>
      <c r="BT1213" s="99" t="str">
        <f>IFERROR(VLOOKUP(ROWS($BR$4:BR1213),$BQ$4:$BR$2337,2,0),"")</f>
        <v>Nadarzyn (pow. pruszkowski, woj. mazowieckie)</v>
      </c>
      <c r="BU1213" s="98">
        <v>0</v>
      </c>
      <c r="BV1213" s="98">
        <f>IF(ISNUMBER(SEARCH('ankieta ESG'!$G$187,BW1213)),MAX($BV$3:BV1212)+1,0)</f>
        <v>1210</v>
      </c>
      <c r="BW1213" s="134" t="s">
        <v>5213</v>
      </c>
      <c r="BX1213" s="98">
        <v>0</v>
      </c>
      <c r="BY1213" s="99" t="str">
        <f>IFERROR(VLOOKUP(ROWS($BW$4:BW1213),$BV$4:$BW$2337,2,0),"")</f>
        <v>Nadarzyn (pow. pruszkowski, woj. mazowieckie)</v>
      </c>
      <c r="BZ1213" s="98">
        <v>0</v>
      </c>
      <c r="CA1213" s="98">
        <f>IF(ISNUMBER(SEARCH('ankieta ESG'!$G$188,CB1213)),MAX($CA$3:CA1212)+1,0)</f>
        <v>1210</v>
      </c>
      <c r="CB1213" s="134" t="s">
        <v>5213</v>
      </c>
      <c r="CC1213" s="98">
        <v>0</v>
      </c>
      <c r="CD1213" s="99" t="str">
        <f>IFERROR(VLOOKUP(ROWS($CB$4:CB1213),$CA$4:$CB$2337,2,0),"")</f>
        <v>Nadarzyn (pow. pruszkowski, woj. mazowieckie)</v>
      </c>
      <c r="CE1213" s="98">
        <v>0</v>
      </c>
      <c r="CF1213" s="98">
        <f>IF(ISNUMBER(SEARCH('ankieta ESG'!$G$189,CG1213)),MAX($CF$3:CF1212)+1,0)</f>
        <v>1210</v>
      </c>
      <c r="CG1213" s="134" t="s">
        <v>5213</v>
      </c>
      <c r="CH1213" s="98">
        <v>0</v>
      </c>
      <c r="CI1213" s="99" t="str">
        <f>IFERROR(VLOOKUP(ROWS($CG$4:CG1213),$CF$4:$CG$2337,2,0),"")</f>
        <v>Nadarzyn (pow. pruszkowski, woj. mazowieckie)</v>
      </c>
      <c r="CJ1213" s="98">
        <v>0</v>
      </c>
    </row>
    <row r="1214" spans="2:88">
      <c r="B1214" s="98">
        <f>IF(ISNUMBER(SEARCH('ankieta ESG'!$E$11,C1214)),MAX(B$3:$B1213)+1,0)</f>
        <v>1211</v>
      </c>
      <c r="C1214" s="99" t="s">
        <v>1255</v>
      </c>
      <c r="D1214" s="98">
        <v>0</v>
      </c>
      <c r="E1214" s="99" t="str">
        <f>IFERROR(VLOOKUP(ROWS($C$4:C1214),$B$4:$C$1385,2,0),"")</f>
        <v>69.20.A Działalność rachunkowo-księgowa (PKD 2025)</v>
      </c>
      <c r="F1214" s="98">
        <v>0</v>
      </c>
      <c r="AM1214" s="98">
        <f>IF(ISNUMBER(SEARCH('ankieta ESG'!$G$180,AN1214)),MAX(AM$3:$AM1213)+1,0)</f>
        <v>1211</v>
      </c>
      <c r="AN1214" s="134" t="s">
        <v>5214</v>
      </c>
      <c r="AO1214" s="98">
        <v>0</v>
      </c>
      <c r="AP1214" s="99" t="str">
        <f>IFERROR(VLOOKUP(ROWS($AN$4:AN1214),$AM$4:$AN$2337,2,0),"")</f>
        <v>Nagłowice (pow. jędrzejowski, woj. świętokrzyskie)</v>
      </c>
      <c r="AQ1214" s="98">
        <v>0</v>
      </c>
      <c r="AR1214" s="98">
        <f>IF(ISNUMBER(SEARCH('ankieta ESG'!$G$181,AS1214)),MAX($AR$3:AR1213)+1,0)</f>
        <v>1211</v>
      </c>
      <c r="AS1214" s="134" t="s">
        <v>5214</v>
      </c>
      <c r="AT1214" s="98">
        <v>0</v>
      </c>
      <c r="AU1214" s="99" t="str">
        <f>IFERROR(VLOOKUP(ROWS($AS$4:AS1214),$AR$4:$AS$2337,2,0),"")</f>
        <v>Nagłowice (pow. jędrzejowski, woj. świętokrzyskie)</v>
      </c>
      <c r="AV1214" s="98">
        <v>0</v>
      </c>
      <c r="AW1214" s="98">
        <f>IF(ISNUMBER(SEARCH('ankieta ESG'!$G$182,AX1214)),MAX($AW$3:AW1213)+1,0)</f>
        <v>1211</v>
      </c>
      <c r="AX1214" s="134" t="s">
        <v>5214</v>
      </c>
      <c r="AY1214" s="98">
        <v>0</v>
      </c>
      <c r="AZ1214" s="99" t="str">
        <f>IFERROR(VLOOKUP(ROWS($AX$4:AX1214),$AW$4:$AX$2337,2,0),"")</f>
        <v>Nagłowice (pow. jędrzejowski, woj. świętokrzyskie)</v>
      </c>
      <c r="BA1214" s="98">
        <v>0</v>
      </c>
      <c r="BB1214" s="98">
        <f>IF(ISNUMBER(SEARCH('ankieta ESG'!$G$183,BC1214)),MAX($BB$3:BB1213)+1,0)</f>
        <v>1211</v>
      </c>
      <c r="BC1214" s="134" t="s">
        <v>5214</v>
      </c>
      <c r="BD1214" s="98">
        <v>0</v>
      </c>
      <c r="BE1214" s="99" t="str">
        <f>IFERROR(VLOOKUP(ROWS($BC$4:BC1214),$BB$4:$BC$2337,2,0),"")</f>
        <v>Nagłowice (pow. jędrzejowski, woj. świętokrzyskie)</v>
      </c>
      <c r="BF1214" s="98">
        <v>0</v>
      </c>
      <c r="BG1214" s="98">
        <f>IF(ISNUMBER(SEARCH('ankieta ESG'!$G$184,BH1214)),MAX($BG$3:BG1213)+1,0)</f>
        <v>1211</v>
      </c>
      <c r="BH1214" s="134" t="s">
        <v>5214</v>
      </c>
      <c r="BI1214" s="98">
        <v>0</v>
      </c>
      <c r="BJ1214" s="99" t="str">
        <f>IFERROR(VLOOKUP(ROWS($BH$4:BH1214),$BG$4:$BH$2337,2,0),"")</f>
        <v>Nagłowice (pow. jędrzejowski, woj. świętokrzyskie)</v>
      </c>
      <c r="BK1214" s="98">
        <v>0</v>
      </c>
      <c r="BL1214" s="98">
        <f>IF(ISNUMBER(SEARCH('ankieta ESG'!$G$185,BM1214)),MAX($BL$3:BL1213)+1,0)</f>
        <v>1211</v>
      </c>
      <c r="BM1214" s="134" t="s">
        <v>5214</v>
      </c>
      <c r="BN1214" s="98">
        <v>0</v>
      </c>
      <c r="BO1214" s="99" t="str">
        <f>IFERROR(VLOOKUP(ROWS($BM$4:BM1214),$BL$4:$BM$2337,2,0),"")</f>
        <v>Nagłowice (pow. jędrzejowski, woj. świętokrzyskie)</v>
      </c>
      <c r="BP1214" s="98">
        <v>0</v>
      </c>
      <c r="BQ1214" s="98">
        <f>IF(ISNUMBER(SEARCH('ankieta ESG'!$G$186,BR1214)),MAX($BQ$3:BQ1213)+1,0)</f>
        <v>1211</v>
      </c>
      <c r="BR1214" s="134" t="s">
        <v>5214</v>
      </c>
      <c r="BS1214" s="98">
        <v>0</v>
      </c>
      <c r="BT1214" s="99" t="str">
        <f>IFERROR(VLOOKUP(ROWS($BR$4:BR1214),$BQ$4:$BR$2337,2,0),"")</f>
        <v>Nagłowice (pow. jędrzejowski, woj. świętokrzyskie)</v>
      </c>
      <c r="BU1214" s="98">
        <v>0</v>
      </c>
      <c r="BV1214" s="98">
        <f>IF(ISNUMBER(SEARCH('ankieta ESG'!$G$187,BW1214)),MAX($BV$3:BV1213)+1,0)</f>
        <v>1211</v>
      </c>
      <c r="BW1214" s="134" t="s">
        <v>5214</v>
      </c>
      <c r="BX1214" s="98">
        <v>0</v>
      </c>
      <c r="BY1214" s="99" t="str">
        <f>IFERROR(VLOOKUP(ROWS($BW$4:BW1214),$BV$4:$BW$2337,2,0),"")</f>
        <v>Nagłowice (pow. jędrzejowski, woj. świętokrzyskie)</v>
      </c>
      <c r="BZ1214" s="98">
        <v>0</v>
      </c>
      <c r="CA1214" s="98">
        <f>IF(ISNUMBER(SEARCH('ankieta ESG'!$G$188,CB1214)),MAX($CA$3:CA1213)+1,0)</f>
        <v>1211</v>
      </c>
      <c r="CB1214" s="134" t="s">
        <v>5214</v>
      </c>
      <c r="CC1214" s="98">
        <v>0</v>
      </c>
      <c r="CD1214" s="99" t="str">
        <f>IFERROR(VLOOKUP(ROWS($CB$4:CB1214),$CA$4:$CB$2337,2,0),"")</f>
        <v>Nagłowice (pow. jędrzejowski, woj. świętokrzyskie)</v>
      </c>
      <c r="CE1214" s="98">
        <v>0</v>
      </c>
      <c r="CF1214" s="98">
        <f>IF(ISNUMBER(SEARCH('ankieta ESG'!$G$189,CG1214)),MAX($CF$3:CF1213)+1,0)</f>
        <v>1211</v>
      </c>
      <c r="CG1214" s="134" t="s">
        <v>5214</v>
      </c>
      <c r="CH1214" s="98">
        <v>0</v>
      </c>
      <c r="CI1214" s="99" t="str">
        <f>IFERROR(VLOOKUP(ROWS($CG$4:CG1214),$CF$4:$CG$2337,2,0),"")</f>
        <v>Nagłowice (pow. jędrzejowski, woj. świętokrzyskie)</v>
      </c>
      <c r="CJ1214" s="98">
        <v>0</v>
      </c>
    </row>
    <row r="1215" spans="2:88">
      <c r="B1215" s="98">
        <f>IF(ISNUMBER(SEARCH('ankieta ESG'!$E$11,C1215)),MAX(B$3:$B1214)+1,0)</f>
        <v>1212</v>
      </c>
      <c r="C1215" s="99" t="s">
        <v>1256</v>
      </c>
      <c r="D1215" s="98">
        <v>0</v>
      </c>
      <c r="E1215" s="99" t="str">
        <f>IFERROR(VLOOKUP(ROWS($C$4:C1215),$B$4:$C$1385,2,0),"")</f>
        <v>69.20.B Doradztwo podatkowe (PKD 2025)</v>
      </c>
      <c r="F1215" s="98">
        <v>0</v>
      </c>
      <c r="AM1215" s="98">
        <f>IF(ISNUMBER(SEARCH('ankieta ESG'!$G$180,AN1215)),MAX(AM$3:$AM1214)+1,0)</f>
        <v>1212</v>
      </c>
      <c r="AN1215" s="134" t="s">
        <v>5215</v>
      </c>
      <c r="AO1215" s="98">
        <v>0</v>
      </c>
      <c r="AP1215" s="99" t="str">
        <f>IFERROR(VLOOKUP(ROWS($AN$4:AN1215),$AM$4:$AN$2337,2,0),"")</f>
        <v>Nakło nad Notecią (pow. nakielski, woj. kujawsko-pomorskie)</v>
      </c>
      <c r="AQ1215" s="98">
        <v>0</v>
      </c>
      <c r="AR1215" s="98">
        <f>IF(ISNUMBER(SEARCH('ankieta ESG'!$G$181,AS1215)),MAX($AR$3:AR1214)+1,0)</f>
        <v>1212</v>
      </c>
      <c r="AS1215" s="134" t="s">
        <v>5215</v>
      </c>
      <c r="AT1215" s="98">
        <v>0</v>
      </c>
      <c r="AU1215" s="99" t="str">
        <f>IFERROR(VLOOKUP(ROWS($AS$4:AS1215),$AR$4:$AS$2337,2,0),"")</f>
        <v>Nakło nad Notecią (pow. nakielski, woj. kujawsko-pomorskie)</v>
      </c>
      <c r="AV1215" s="98">
        <v>0</v>
      </c>
      <c r="AW1215" s="98">
        <f>IF(ISNUMBER(SEARCH('ankieta ESG'!$G$182,AX1215)),MAX($AW$3:AW1214)+1,0)</f>
        <v>1212</v>
      </c>
      <c r="AX1215" s="134" t="s">
        <v>5215</v>
      </c>
      <c r="AY1215" s="98">
        <v>0</v>
      </c>
      <c r="AZ1215" s="99" t="str">
        <f>IFERROR(VLOOKUP(ROWS($AX$4:AX1215),$AW$4:$AX$2337,2,0),"")</f>
        <v>Nakło nad Notecią (pow. nakielski, woj. kujawsko-pomorskie)</v>
      </c>
      <c r="BA1215" s="98">
        <v>0</v>
      </c>
      <c r="BB1215" s="98">
        <f>IF(ISNUMBER(SEARCH('ankieta ESG'!$G$183,BC1215)),MAX($BB$3:BB1214)+1,0)</f>
        <v>1212</v>
      </c>
      <c r="BC1215" s="134" t="s">
        <v>5215</v>
      </c>
      <c r="BD1215" s="98">
        <v>0</v>
      </c>
      <c r="BE1215" s="99" t="str">
        <f>IFERROR(VLOOKUP(ROWS($BC$4:BC1215),$BB$4:$BC$2337,2,0),"")</f>
        <v>Nakło nad Notecią (pow. nakielski, woj. kujawsko-pomorskie)</v>
      </c>
      <c r="BF1215" s="98">
        <v>0</v>
      </c>
      <c r="BG1215" s="98">
        <f>IF(ISNUMBER(SEARCH('ankieta ESG'!$G$184,BH1215)),MAX($BG$3:BG1214)+1,0)</f>
        <v>1212</v>
      </c>
      <c r="BH1215" s="134" t="s">
        <v>5215</v>
      </c>
      <c r="BI1215" s="98">
        <v>0</v>
      </c>
      <c r="BJ1215" s="99" t="str">
        <f>IFERROR(VLOOKUP(ROWS($BH$4:BH1215),$BG$4:$BH$2337,2,0),"")</f>
        <v>Nakło nad Notecią (pow. nakielski, woj. kujawsko-pomorskie)</v>
      </c>
      <c r="BK1215" s="98">
        <v>0</v>
      </c>
      <c r="BL1215" s="98">
        <f>IF(ISNUMBER(SEARCH('ankieta ESG'!$G$185,BM1215)),MAX($BL$3:BL1214)+1,0)</f>
        <v>1212</v>
      </c>
      <c r="BM1215" s="134" t="s">
        <v>5215</v>
      </c>
      <c r="BN1215" s="98">
        <v>0</v>
      </c>
      <c r="BO1215" s="99" t="str">
        <f>IFERROR(VLOOKUP(ROWS($BM$4:BM1215),$BL$4:$BM$2337,2,0),"")</f>
        <v>Nakło nad Notecią (pow. nakielski, woj. kujawsko-pomorskie)</v>
      </c>
      <c r="BP1215" s="98">
        <v>0</v>
      </c>
      <c r="BQ1215" s="98">
        <f>IF(ISNUMBER(SEARCH('ankieta ESG'!$G$186,BR1215)),MAX($BQ$3:BQ1214)+1,0)</f>
        <v>1212</v>
      </c>
      <c r="BR1215" s="134" t="s">
        <v>5215</v>
      </c>
      <c r="BS1215" s="98">
        <v>0</v>
      </c>
      <c r="BT1215" s="99" t="str">
        <f>IFERROR(VLOOKUP(ROWS($BR$4:BR1215),$BQ$4:$BR$2337,2,0),"")</f>
        <v>Nakło nad Notecią (pow. nakielski, woj. kujawsko-pomorskie)</v>
      </c>
      <c r="BU1215" s="98">
        <v>0</v>
      </c>
      <c r="BV1215" s="98">
        <f>IF(ISNUMBER(SEARCH('ankieta ESG'!$G$187,BW1215)),MAX($BV$3:BV1214)+1,0)</f>
        <v>1212</v>
      </c>
      <c r="BW1215" s="134" t="s">
        <v>5215</v>
      </c>
      <c r="BX1215" s="98">
        <v>0</v>
      </c>
      <c r="BY1215" s="99" t="str">
        <f>IFERROR(VLOOKUP(ROWS($BW$4:BW1215),$BV$4:$BW$2337,2,0),"")</f>
        <v>Nakło nad Notecią (pow. nakielski, woj. kujawsko-pomorskie)</v>
      </c>
      <c r="BZ1215" s="98">
        <v>0</v>
      </c>
      <c r="CA1215" s="98">
        <f>IF(ISNUMBER(SEARCH('ankieta ESG'!$G$188,CB1215)),MAX($CA$3:CA1214)+1,0)</f>
        <v>1212</v>
      </c>
      <c r="CB1215" s="134" t="s">
        <v>5215</v>
      </c>
      <c r="CC1215" s="98">
        <v>0</v>
      </c>
      <c r="CD1215" s="99" t="str">
        <f>IFERROR(VLOOKUP(ROWS($CB$4:CB1215),$CA$4:$CB$2337,2,0),"")</f>
        <v>Nakło nad Notecią (pow. nakielski, woj. kujawsko-pomorskie)</v>
      </c>
      <c r="CE1215" s="98">
        <v>0</v>
      </c>
      <c r="CF1215" s="98">
        <f>IF(ISNUMBER(SEARCH('ankieta ESG'!$G$189,CG1215)),MAX($CF$3:CF1214)+1,0)</f>
        <v>1212</v>
      </c>
      <c r="CG1215" s="134" t="s">
        <v>5215</v>
      </c>
      <c r="CH1215" s="98">
        <v>0</v>
      </c>
      <c r="CI1215" s="99" t="str">
        <f>IFERROR(VLOOKUP(ROWS($CG$4:CG1215),$CF$4:$CG$2337,2,0),"")</f>
        <v>Nakło nad Notecią (pow. nakielski, woj. kujawsko-pomorskie)</v>
      </c>
      <c r="CJ1215" s="98">
        <v>0</v>
      </c>
    </row>
    <row r="1216" spans="2:88">
      <c r="B1216" s="98">
        <f>IF(ISNUMBER(SEARCH('ankieta ESG'!$E$11,C1216)),MAX(B$3:$B1215)+1,0)</f>
        <v>1213</v>
      </c>
      <c r="C1216" s="99" t="s">
        <v>1257</v>
      </c>
      <c r="D1216" s="98">
        <v>0</v>
      </c>
      <c r="E1216" s="99" t="str">
        <f>IFERROR(VLOOKUP(ROWS($C$4:C1216),$B$4:$C$1385,2,0),"")</f>
        <v>69.20.C Działalność w zakresie audytu finansowego (PKD 2025)</v>
      </c>
      <c r="F1216" s="98">
        <v>0</v>
      </c>
      <c r="AM1216" s="98">
        <f>IF(ISNUMBER(SEARCH('ankieta ESG'!$G$180,AN1216)),MAX(AM$3:$AM1215)+1,0)</f>
        <v>1213</v>
      </c>
      <c r="AN1216" s="134" t="s">
        <v>5216</v>
      </c>
      <c r="AO1216" s="98">
        <v>0</v>
      </c>
      <c r="AP1216" s="99" t="str">
        <f>IFERROR(VLOOKUP(ROWS($AN$4:AN1216),$AM$4:$AN$2337,2,0),"")</f>
        <v>Nałęczów (pow. puławski, woj. lubelskie)</v>
      </c>
      <c r="AQ1216" s="98">
        <v>0</v>
      </c>
      <c r="AR1216" s="98">
        <f>IF(ISNUMBER(SEARCH('ankieta ESG'!$G$181,AS1216)),MAX($AR$3:AR1215)+1,0)</f>
        <v>1213</v>
      </c>
      <c r="AS1216" s="134" t="s">
        <v>5216</v>
      </c>
      <c r="AT1216" s="98">
        <v>0</v>
      </c>
      <c r="AU1216" s="99" t="str">
        <f>IFERROR(VLOOKUP(ROWS($AS$4:AS1216),$AR$4:$AS$2337,2,0),"")</f>
        <v>Nałęczów (pow. puławski, woj. lubelskie)</v>
      </c>
      <c r="AV1216" s="98">
        <v>0</v>
      </c>
      <c r="AW1216" s="98">
        <f>IF(ISNUMBER(SEARCH('ankieta ESG'!$G$182,AX1216)),MAX($AW$3:AW1215)+1,0)</f>
        <v>1213</v>
      </c>
      <c r="AX1216" s="134" t="s">
        <v>5216</v>
      </c>
      <c r="AY1216" s="98">
        <v>0</v>
      </c>
      <c r="AZ1216" s="99" t="str">
        <f>IFERROR(VLOOKUP(ROWS($AX$4:AX1216),$AW$4:$AX$2337,2,0),"")</f>
        <v>Nałęczów (pow. puławski, woj. lubelskie)</v>
      </c>
      <c r="BA1216" s="98">
        <v>0</v>
      </c>
      <c r="BB1216" s="98">
        <f>IF(ISNUMBER(SEARCH('ankieta ESG'!$G$183,BC1216)),MAX($BB$3:BB1215)+1,0)</f>
        <v>1213</v>
      </c>
      <c r="BC1216" s="134" t="s">
        <v>5216</v>
      </c>
      <c r="BD1216" s="98">
        <v>0</v>
      </c>
      <c r="BE1216" s="99" t="str">
        <f>IFERROR(VLOOKUP(ROWS($BC$4:BC1216),$BB$4:$BC$2337,2,0),"")</f>
        <v>Nałęczów (pow. puławski, woj. lubelskie)</v>
      </c>
      <c r="BF1216" s="98">
        <v>0</v>
      </c>
      <c r="BG1216" s="98">
        <f>IF(ISNUMBER(SEARCH('ankieta ESG'!$G$184,BH1216)),MAX($BG$3:BG1215)+1,0)</f>
        <v>1213</v>
      </c>
      <c r="BH1216" s="134" t="s">
        <v>5216</v>
      </c>
      <c r="BI1216" s="98">
        <v>0</v>
      </c>
      <c r="BJ1216" s="99" t="str">
        <f>IFERROR(VLOOKUP(ROWS($BH$4:BH1216),$BG$4:$BH$2337,2,0),"")</f>
        <v>Nałęczów (pow. puławski, woj. lubelskie)</v>
      </c>
      <c r="BK1216" s="98">
        <v>0</v>
      </c>
      <c r="BL1216" s="98">
        <f>IF(ISNUMBER(SEARCH('ankieta ESG'!$G$185,BM1216)),MAX($BL$3:BL1215)+1,0)</f>
        <v>1213</v>
      </c>
      <c r="BM1216" s="134" t="s">
        <v>5216</v>
      </c>
      <c r="BN1216" s="98">
        <v>0</v>
      </c>
      <c r="BO1216" s="99" t="str">
        <f>IFERROR(VLOOKUP(ROWS($BM$4:BM1216),$BL$4:$BM$2337,2,0),"")</f>
        <v>Nałęczów (pow. puławski, woj. lubelskie)</v>
      </c>
      <c r="BP1216" s="98">
        <v>0</v>
      </c>
      <c r="BQ1216" s="98">
        <f>IF(ISNUMBER(SEARCH('ankieta ESG'!$G$186,BR1216)),MAX($BQ$3:BQ1215)+1,0)</f>
        <v>1213</v>
      </c>
      <c r="BR1216" s="134" t="s">
        <v>5216</v>
      </c>
      <c r="BS1216" s="98">
        <v>0</v>
      </c>
      <c r="BT1216" s="99" t="str">
        <f>IFERROR(VLOOKUP(ROWS($BR$4:BR1216),$BQ$4:$BR$2337,2,0),"")</f>
        <v>Nałęczów (pow. puławski, woj. lubelskie)</v>
      </c>
      <c r="BU1216" s="98">
        <v>0</v>
      </c>
      <c r="BV1216" s="98">
        <f>IF(ISNUMBER(SEARCH('ankieta ESG'!$G$187,BW1216)),MAX($BV$3:BV1215)+1,0)</f>
        <v>1213</v>
      </c>
      <c r="BW1216" s="134" t="s">
        <v>5216</v>
      </c>
      <c r="BX1216" s="98">
        <v>0</v>
      </c>
      <c r="BY1216" s="99" t="str">
        <f>IFERROR(VLOOKUP(ROWS($BW$4:BW1216),$BV$4:$BW$2337,2,0),"")</f>
        <v>Nałęczów (pow. puławski, woj. lubelskie)</v>
      </c>
      <c r="BZ1216" s="98">
        <v>0</v>
      </c>
      <c r="CA1216" s="98">
        <f>IF(ISNUMBER(SEARCH('ankieta ESG'!$G$188,CB1216)),MAX($CA$3:CA1215)+1,0)</f>
        <v>1213</v>
      </c>
      <c r="CB1216" s="134" t="s">
        <v>5216</v>
      </c>
      <c r="CC1216" s="98">
        <v>0</v>
      </c>
      <c r="CD1216" s="99" t="str">
        <f>IFERROR(VLOOKUP(ROWS($CB$4:CB1216),$CA$4:$CB$2337,2,0),"")</f>
        <v>Nałęczów (pow. puławski, woj. lubelskie)</v>
      </c>
      <c r="CE1216" s="98">
        <v>0</v>
      </c>
      <c r="CF1216" s="98">
        <f>IF(ISNUMBER(SEARCH('ankieta ESG'!$G$189,CG1216)),MAX($CF$3:CF1215)+1,0)</f>
        <v>1213</v>
      </c>
      <c r="CG1216" s="134" t="s">
        <v>5216</v>
      </c>
      <c r="CH1216" s="98">
        <v>0</v>
      </c>
      <c r="CI1216" s="99" t="str">
        <f>IFERROR(VLOOKUP(ROWS($CG$4:CG1216),$CF$4:$CG$2337,2,0),"")</f>
        <v>Nałęczów (pow. puławski, woj. lubelskie)</v>
      </c>
      <c r="CJ1216" s="98">
        <v>0</v>
      </c>
    </row>
    <row r="1217" spans="2:88">
      <c r="B1217" s="98">
        <f>IF(ISNUMBER(SEARCH('ankieta ESG'!$E$11,C1217)),MAX(B$3:$B1216)+1,0)</f>
        <v>1214</v>
      </c>
      <c r="C1217" s="99" t="s">
        <v>1258</v>
      </c>
      <c r="D1217" s="98">
        <v>0</v>
      </c>
      <c r="E1217" s="99" t="str">
        <f>IFERROR(VLOOKUP(ROWS($C$4:C1217),$B$4:$C$1385,2,0),"")</f>
        <v>70.10.A Działalność biur głównych (PKD 2025)</v>
      </c>
      <c r="F1217" s="98">
        <v>0</v>
      </c>
      <c r="AM1217" s="98">
        <f>IF(ISNUMBER(SEARCH('ankieta ESG'!$G$180,AN1217)),MAX(AM$3:$AM1216)+1,0)</f>
        <v>1214</v>
      </c>
      <c r="AN1217" s="134" t="s">
        <v>5217</v>
      </c>
      <c r="AO1217" s="98">
        <v>0</v>
      </c>
      <c r="AP1217" s="99" t="str">
        <f>IFERROR(VLOOKUP(ROWS($AN$4:AN1217),$AM$4:$AN$2337,2,0),"")</f>
        <v>Namysłów (pow. namysłowski, woj. opolskie)</v>
      </c>
      <c r="AQ1217" s="98">
        <v>0</v>
      </c>
      <c r="AR1217" s="98">
        <f>IF(ISNUMBER(SEARCH('ankieta ESG'!$G$181,AS1217)),MAX($AR$3:AR1216)+1,0)</f>
        <v>1214</v>
      </c>
      <c r="AS1217" s="134" t="s">
        <v>5217</v>
      </c>
      <c r="AT1217" s="98">
        <v>0</v>
      </c>
      <c r="AU1217" s="99" t="str">
        <f>IFERROR(VLOOKUP(ROWS($AS$4:AS1217),$AR$4:$AS$2337,2,0),"")</f>
        <v>Namysłów (pow. namysłowski, woj. opolskie)</v>
      </c>
      <c r="AV1217" s="98">
        <v>0</v>
      </c>
      <c r="AW1217" s="98">
        <f>IF(ISNUMBER(SEARCH('ankieta ESG'!$G$182,AX1217)),MAX($AW$3:AW1216)+1,0)</f>
        <v>1214</v>
      </c>
      <c r="AX1217" s="134" t="s">
        <v>5217</v>
      </c>
      <c r="AY1217" s="98">
        <v>0</v>
      </c>
      <c r="AZ1217" s="99" t="str">
        <f>IFERROR(VLOOKUP(ROWS($AX$4:AX1217),$AW$4:$AX$2337,2,0),"")</f>
        <v>Namysłów (pow. namysłowski, woj. opolskie)</v>
      </c>
      <c r="BA1217" s="98">
        <v>0</v>
      </c>
      <c r="BB1217" s="98">
        <f>IF(ISNUMBER(SEARCH('ankieta ESG'!$G$183,BC1217)),MAX($BB$3:BB1216)+1,0)</f>
        <v>1214</v>
      </c>
      <c r="BC1217" s="134" t="s">
        <v>5217</v>
      </c>
      <c r="BD1217" s="98">
        <v>0</v>
      </c>
      <c r="BE1217" s="99" t="str">
        <f>IFERROR(VLOOKUP(ROWS($BC$4:BC1217),$BB$4:$BC$2337,2,0),"")</f>
        <v>Namysłów (pow. namysłowski, woj. opolskie)</v>
      </c>
      <c r="BF1217" s="98">
        <v>0</v>
      </c>
      <c r="BG1217" s="98">
        <f>IF(ISNUMBER(SEARCH('ankieta ESG'!$G$184,BH1217)),MAX($BG$3:BG1216)+1,0)</f>
        <v>1214</v>
      </c>
      <c r="BH1217" s="134" t="s">
        <v>5217</v>
      </c>
      <c r="BI1217" s="98">
        <v>0</v>
      </c>
      <c r="BJ1217" s="99" t="str">
        <f>IFERROR(VLOOKUP(ROWS($BH$4:BH1217),$BG$4:$BH$2337,2,0),"")</f>
        <v>Namysłów (pow. namysłowski, woj. opolskie)</v>
      </c>
      <c r="BK1217" s="98">
        <v>0</v>
      </c>
      <c r="BL1217" s="98">
        <f>IF(ISNUMBER(SEARCH('ankieta ESG'!$G$185,BM1217)),MAX($BL$3:BL1216)+1,0)</f>
        <v>1214</v>
      </c>
      <c r="BM1217" s="134" t="s">
        <v>5217</v>
      </c>
      <c r="BN1217" s="98">
        <v>0</v>
      </c>
      <c r="BO1217" s="99" t="str">
        <f>IFERROR(VLOOKUP(ROWS($BM$4:BM1217),$BL$4:$BM$2337,2,0),"")</f>
        <v>Namysłów (pow. namysłowski, woj. opolskie)</v>
      </c>
      <c r="BP1217" s="98">
        <v>0</v>
      </c>
      <c r="BQ1217" s="98">
        <f>IF(ISNUMBER(SEARCH('ankieta ESG'!$G$186,BR1217)),MAX($BQ$3:BQ1216)+1,0)</f>
        <v>1214</v>
      </c>
      <c r="BR1217" s="134" t="s">
        <v>5217</v>
      </c>
      <c r="BS1217" s="98">
        <v>0</v>
      </c>
      <c r="BT1217" s="99" t="str">
        <f>IFERROR(VLOOKUP(ROWS($BR$4:BR1217),$BQ$4:$BR$2337,2,0),"")</f>
        <v>Namysłów (pow. namysłowski, woj. opolskie)</v>
      </c>
      <c r="BU1217" s="98">
        <v>0</v>
      </c>
      <c r="BV1217" s="98">
        <f>IF(ISNUMBER(SEARCH('ankieta ESG'!$G$187,BW1217)),MAX($BV$3:BV1216)+1,0)</f>
        <v>1214</v>
      </c>
      <c r="BW1217" s="134" t="s">
        <v>5217</v>
      </c>
      <c r="BX1217" s="98">
        <v>0</v>
      </c>
      <c r="BY1217" s="99" t="str">
        <f>IFERROR(VLOOKUP(ROWS($BW$4:BW1217),$BV$4:$BW$2337,2,0),"")</f>
        <v>Namysłów (pow. namysłowski, woj. opolskie)</v>
      </c>
      <c r="BZ1217" s="98">
        <v>0</v>
      </c>
      <c r="CA1217" s="98">
        <f>IF(ISNUMBER(SEARCH('ankieta ESG'!$G$188,CB1217)),MAX($CA$3:CA1216)+1,0)</f>
        <v>1214</v>
      </c>
      <c r="CB1217" s="134" t="s">
        <v>5217</v>
      </c>
      <c r="CC1217" s="98">
        <v>0</v>
      </c>
      <c r="CD1217" s="99" t="str">
        <f>IFERROR(VLOOKUP(ROWS($CB$4:CB1217),$CA$4:$CB$2337,2,0),"")</f>
        <v>Namysłów (pow. namysłowski, woj. opolskie)</v>
      </c>
      <c r="CE1217" s="98">
        <v>0</v>
      </c>
      <c r="CF1217" s="98">
        <f>IF(ISNUMBER(SEARCH('ankieta ESG'!$G$189,CG1217)),MAX($CF$3:CF1216)+1,0)</f>
        <v>1214</v>
      </c>
      <c r="CG1217" s="134" t="s">
        <v>5217</v>
      </c>
      <c r="CH1217" s="98">
        <v>0</v>
      </c>
      <c r="CI1217" s="99" t="str">
        <f>IFERROR(VLOOKUP(ROWS($CG$4:CG1217),$CF$4:$CG$2337,2,0),"")</f>
        <v>Namysłów (pow. namysłowski, woj. opolskie)</v>
      </c>
      <c r="CJ1217" s="98">
        <v>0</v>
      </c>
    </row>
    <row r="1218" spans="2:88">
      <c r="B1218" s="98">
        <f>IF(ISNUMBER(SEARCH('ankieta ESG'!$E$11,C1218)),MAX(B$3:$B1217)+1,0)</f>
        <v>1215</v>
      </c>
      <c r="C1218" s="99" t="s">
        <v>1259</v>
      </c>
      <c r="D1218" s="98">
        <v>0</v>
      </c>
      <c r="E1218" s="99" t="str">
        <f>IFERROR(VLOOKUP(ROWS($C$4:C1218),$B$4:$C$1385,2,0),"")</f>
        <v>70.10.B Działalność central usług wspólnych (PKD 2025)</v>
      </c>
      <c r="F1218" s="98">
        <v>0</v>
      </c>
      <c r="AM1218" s="98">
        <f>IF(ISNUMBER(SEARCH('ankieta ESG'!$G$180,AN1218)),MAX(AM$3:$AM1217)+1,0)</f>
        <v>1215</v>
      </c>
      <c r="AN1218" s="134" t="s">
        <v>5218</v>
      </c>
      <c r="AO1218" s="98">
        <v>0</v>
      </c>
      <c r="AP1218" s="99" t="str">
        <f>IFERROR(VLOOKUP(ROWS($AN$4:AN1218),$AM$4:$AN$2337,2,0),"")</f>
        <v>Narew (pow. hajnowski, woj. podlaskie)</v>
      </c>
      <c r="AQ1218" s="98">
        <v>0</v>
      </c>
      <c r="AR1218" s="98">
        <f>IF(ISNUMBER(SEARCH('ankieta ESG'!$G$181,AS1218)),MAX($AR$3:AR1217)+1,0)</f>
        <v>1215</v>
      </c>
      <c r="AS1218" s="134" t="s">
        <v>5218</v>
      </c>
      <c r="AT1218" s="98">
        <v>0</v>
      </c>
      <c r="AU1218" s="99" t="str">
        <f>IFERROR(VLOOKUP(ROWS($AS$4:AS1218),$AR$4:$AS$2337,2,0),"")</f>
        <v>Narew (pow. hajnowski, woj. podlaskie)</v>
      </c>
      <c r="AV1218" s="98">
        <v>0</v>
      </c>
      <c r="AW1218" s="98">
        <f>IF(ISNUMBER(SEARCH('ankieta ESG'!$G$182,AX1218)),MAX($AW$3:AW1217)+1,0)</f>
        <v>1215</v>
      </c>
      <c r="AX1218" s="134" t="s">
        <v>5218</v>
      </c>
      <c r="AY1218" s="98">
        <v>0</v>
      </c>
      <c r="AZ1218" s="99" t="str">
        <f>IFERROR(VLOOKUP(ROWS($AX$4:AX1218),$AW$4:$AX$2337,2,0),"")</f>
        <v>Narew (pow. hajnowski, woj. podlaskie)</v>
      </c>
      <c r="BA1218" s="98">
        <v>0</v>
      </c>
      <c r="BB1218" s="98">
        <f>IF(ISNUMBER(SEARCH('ankieta ESG'!$G$183,BC1218)),MAX($BB$3:BB1217)+1,0)</f>
        <v>1215</v>
      </c>
      <c r="BC1218" s="134" t="s">
        <v>5218</v>
      </c>
      <c r="BD1218" s="98">
        <v>0</v>
      </c>
      <c r="BE1218" s="99" t="str">
        <f>IFERROR(VLOOKUP(ROWS($BC$4:BC1218),$BB$4:$BC$2337,2,0),"")</f>
        <v>Narew (pow. hajnowski, woj. podlaskie)</v>
      </c>
      <c r="BF1218" s="98">
        <v>0</v>
      </c>
      <c r="BG1218" s="98">
        <f>IF(ISNUMBER(SEARCH('ankieta ESG'!$G$184,BH1218)),MAX($BG$3:BG1217)+1,0)</f>
        <v>1215</v>
      </c>
      <c r="BH1218" s="134" t="s">
        <v>5218</v>
      </c>
      <c r="BI1218" s="98">
        <v>0</v>
      </c>
      <c r="BJ1218" s="99" t="str">
        <f>IFERROR(VLOOKUP(ROWS($BH$4:BH1218),$BG$4:$BH$2337,2,0),"")</f>
        <v>Narew (pow. hajnowski, woj. podlaskie)</v>
      </c>
      <c r="BK1218" s="98">
        <v>0</v>
      </c>
      <c r="BL1218" s="98">
        <f>IF(ISNUMBER(SEARCH('ankieta ESG'!$G$185,BM1218)),MAX($BL$3:BL1217)+1,0)</f>
        <v>1215</v>
      </c>
      <c r="BM1218" s="134" t="s">
        <v>5218</v>
      </c>
      <c r="BN1218" s="98">
        <v>0</v>
      </c>
      <c r="BO1218" s="99" t="str">
        <f>IFERROR(VLOOKUP(ROWS($BM$4:BM1218),$BL$4:$BM$2337,2,0),"")</f>
        <v>Narew (pow. hajnowski, woj. podlaskie)</v>
      </c>
      <c r="BP1218" s="98">
        <v>0</v>
      </c>
      <c r="BQ1218" s="98">
        <f>IF(ISNUMBER(SEARCH('ankieta ESG'!$G$186,BR1218)),MAX($BQ$3:BQ1217)+1,0)</f>
        <v>1215</v>
      </c>
      <c r="BR1218" s="134" t="s">
        <v>5218</v>
      </c>
      <c r="BS1218" s="98">
        <v>0</v>
      </c>
      <c r="BT1218" s="99" t="str">
        <f>IFERROR(VLOOKUP(ROWS($BR$4:BR1218),$BQ$4:$BR$2337,2,0),"")</f>
        <v>Narew (pow. hajnowski, woj. podlaskie)</v>
      </c>
      <c r="BU1218" s="98">
        <v>0</v>
      </c>
      <c r="BV1218" s="98">
        <f>IF(ISNUMBER(SEARCH('ankieta ESG'!$G$187,BW1218)),MAX($BV$3:BV1217)+1,0)</f>
        <v>1215</v>
      </c>
      <c r="BW1218" s="134" t="s">
        <v>5218</v>
      </c>
      <c r="BX1218" s="98">
        <v>0</v>
      </c>
      <c r="BY1218" s="99" t="str">
        <f>IFERROR(VLOOKUP(ROWS($BW$4:BW1218),$BV$4:$BW$2337,2,0),"")</f>
        <v>Narew (pow. hajnowski, woj. podlaskie)</v>
      </c>
      <c r="BZ1218" s="98">
        <v>0</v>
      </c>
      <c r="CA1218" s="98">
        <f>IF(ISNUMBER(SEARCH('ankieta ESG'!$G$188,CB1218)),MAX($CA$3:CA1217)+1,0)</f>
        <v>1215</v>
      </c>
      <c r="CB1218" s="134" t="s">
        <v>5218</v>
      </c>
      <c r="CC1218" s="98">
        <v>0</v>
      </c>
      <c r="CD1218" s="99" t="str">
        <f>IFERROR(VLOOKUP(ROWS($CB$4:CB1218),$CA$4:$CB$2337,2,0),"")</f>
        <v>Narew (pow. hajnowski, woj. podlaskie)</v>
      </c>
      <c r="CE1218" s="98">
        <v>0</v>
      </c>
      <c r="CF1218" s="98">
        <f>IF(ISNUMBER(SEARCH('ankieta ESG'!$G$189,CG1218)),MAX($CF$3:CF1217)+1,0)</f>
        <v>1215</v>
      </c>
      <c r="CG1218" s="134" t="s">
        <v>5218</v>
      </c>
      <c r="CH1218" s="98">
        <v>0</v>
      </c>
      <c r="CI1218" s="99" t="str">
        <f>IFERROR(VLOOKUP(ROWS($CG$4:CG1218),$CF$4:$CG$2337,2,0),"")</f>
        <v>Narew (pow. hajnowski, woj. podlaskie)</v>
      </c>
      <c r="CJ1218" s="98">
        <v>0</v>
      </c>
    </row>
    <row r="1219" spans="2:88">
      <c r="B1219" s="98">
        <f>IF(ISNUMBER(SEARCH('ankieta ESG'!$E$11,C1219)),MAX(B$3:$B1218)+1,0)</f>
        <v>1216</v>
      </c>
      <c r="C1219" s="99" t="s">
        <v>1260</v>
      </c>
      <c r="D1219" s="98">
        <v>0</v>
      </c>
      <c r="E1219" s="99" t="str">
        <f>IFERROR(VLOOKUP(ROWS($C$4:C1219),$B$4:$C$1385,2,0),"")</f>
        <v>70.20.Z Doradztwo w zakresie prowadzenia działalności gospodarczej i pozostałe doradztwo w zakresie zarządzania (PKD 2025)</v>
      </c>
      <c r="F1219" s="98">
        <v>0</v>
      </c>
      <c r="AM1219" s="98">
        <f>IF(ISNUMBER(SEARCH('ankieta ESG'!$G$180,AN1219)),MAX(AM$3:$AM1218)+1,0)</f>
        <v>1216</v>
      </c>
      <c r="AN1219" s="134" t="s">
        <v>5219</v>
      </c>
      <c r="AO1219" s="98">
        <v>0</v>
      </c>
      <c r="AP1219" s="99" t="str">
        <f>IFERROR(VLOOKUP(ROWS($AN$4:AN1219),$AM$4:$AN$2337,2,0),"")</f>
        <v>Narewka (pow. hajnowski, woj. podlaskie)</v>
      </c>
      <c r="AQ1219" s="98">
        <v>0</v>
      </c>
      <c r="AR1219" s="98">
        <f>IF(ISNUMBER(SEARCH('ankieta ESG'!$G$181,AS1219)),MAX($AR$3:AR1218)+1,0)</f>
        <v>1216</v>
      </c>
      <c r="AS1219" s="134" t="s">
        <v>5219</v>
      </c>
      <c r="AT1219" s="98">
        <v>0</v>
      </c>
      <c r="AU1219" s="99" t="str">
        <f>IFERROR(VLOOKUP(ROWS($AS$4:AS1219),$AR$4:$AS$2337,2,0),"")</f>
        <v>Narewka (pow. hajnowski, woj. podlaskie)</v>
      </c>
      <c r="AV1219" s="98">
        <v>0</v>
      </c>
      <c r="AW1219" s="98">
        <f>IF(ISNUMBER(SEARCH('ankieta ESG'!$G$182,AX1219)),MAX($AW$3:AW1218)+1,0)</f>
        <v>1216</v>
      </c>
      <c r="AX1219" s="134" t="s">
        <v>5219</v>
      </c>
      <c r="AY1219" s="98">
        <v>0</v>
      </c>
      <c r="AZ1219" s="99" t="str">
        <f>IFERROR(VLOOKUP(ROWS($AX$4:AX1219),$AW$4:$AX$2337,2,0),"")</f>
        <v>Narewka (pow. hajnowski, woj. podlaskie)</v>
      </c>
      <c r="BA1219" s="98">
        <v>0</v>
      </c>
      <c r="BB1219" s="98">
        <f>IF(ISNUMBER(SEARCH('ankieta ESG'!$G$183,BC1219)),MAX($BB$3:BB1218)+1,0)</f>
        <v>1216</v>
      </c>
      <c r="BC1219" s="134" t="s">
        <v>5219</v>
      </c>
      <c r="BD1219" s="98">
        <v>0</v>
      </c>
      <c r="BE1219" s="99" t="str">
        <f>IFERROR(VLOOKUP(ROWS($BC$4:BC1219),$BB$4:$BC$2337,2,0),"")</f>
        <v>Narewka (pow. hajnowski, woj. podlaskie)</v>
      </c>
      <c r="BF1219" s="98">
        <v>0</v>
      </c>
      <c r="BG1219" s="98">
        <f>IF(ISNUMBER(SEARCH('ankieta ESG'!$G$184,BH1219)),MAX($BG$3:BG1218)+1,0)</f>
        <v>1216</v>
      </c>
      <c r="BH1219" s="134" t="s">
        <v>5219</v>
      </c>
      <c r="BI1219" s="98">
        <v>0</v>
      </c>
      <c r="BJ1219" s="99" t="str">
        <f>IFERROR(VLOOKUP(ROWS($BH$4:BH1219),$BG$4:$BH$2337,2,0),"")</f>
        <v>Narewka (pow. hajnowski, woj. podlaskie)</v>
      </c>
      <c r="BK1219" s="98">
        <v>0</v>
      </c>
      <c r="BL1219" s="98">
        <f>IF(ISNUMBER(SEARCH('ankieta ESG'!$G$185,BM1219)),MAX($BL$3:BL1218)+1,0)</f>
        <v>1216</v>
      </c>
      <c r="BM1219" s="134" t="s">
        <v>5219</v>
      </c>
      <c r="BN1219" s="98">
        <v>0</v>
      </c>
      <c r="BO1219" s="99" t="str">
        <f>IFERROR(VLOOKUP(ROWS($BM$4:BM1219),$BL$4:$BM$2337,2,0),"")</f>
        <v>Narewka (pow. hajnowski, woj. podlaskie)</v>
      </c>
      <c r="BP1219" s="98">
        <v>0</v>
      </c>
      <c r="BQ1219" s="98">
        <f>IF(ISNUMBER(SEARCH('ankieta ESG'!$G$186,BR1219)),MAX($BQ$3:BQ1218)+1,0)</f>
        <v>1216</v>
      </c>
      <c r="BR1219" s="134" t="s">
        <v>5219</v>
      </c>
      <c r="BS1219" s="98">
        <v>0</v>
      </c>
      <c r="BT1219" s="99" t="str">
        <f>IFERROR(VLOOKUP(ROWS($BR$4:BR1219),$BQ$4:$BR$2337,2,0),"")</f>
        <v>Narewka (pow. hajnowski, woj. podlaskie)</v>
      </c>
      <c r="BU1219" s="98">
        <v>0</v>
      </c>
      <c r="BV1219" s="98">
        <f>IF(ISNUMBER(SEARCH('ankieta ESG'!$G$187,BW1219)),MAX($BV$3:BV1218)+1,0)</f>
        <v>1216</v>
      </c>
      <c r="BW1219" s="134" t="s">
        <v>5219</v>
      </c>
      <c r="BX1219" s="98">
        <v>0</v>
      </c>
      <c r="BY1219" s="99" t="str">
        <f>IFERROR(VLOOKUP(ROWS($BW$4:BW1219),$BV$4:$BW$2337,2,0),"")</f>
        <v>Narewka (pow. hajnowski, woj. podlaskie)</v>
      </c>
      <c r="BZ1219" s="98">
        <v>0</v>
      </c>
      <c r="CA1219" s="98">
        <f>IF(ISNUMBER(SEARCH('ankieta ESG'!$G$188,CB1219)),MAX($CA$3:CA1218)+1,0)</f>
        <v>1216</v>
      </c>
      <c r="CB1219" s="134" t="s">
        <v>5219</v>
      </c>
      <c r="CC1219" s="98">
        <v>0</v>
      </c>
      <c r="CD1219" s="99" t="str">
        <f>IFERROR(VLOOKUP(ROWS($CB$4:CB1219),$CA$4:$CB$2337,2,0),"")</f>
        <v>Narewka (pow. hajnowski, woj. podlaskie)</v>
      </c>
      <c r="CE1219" s="98">
        <v>0</v>
      </c>
      <c r="CF1219" s="98">
        <f>IF(ISNUMBER(SEARCH('ankieta ESG'!$G$189,CG1219)),MAX($CF$3:CF1218)+1,0)</f>
        <v>1216</v>
      </c>
      <c r="CG1219" s="134" t="s">
        <v>5219</v>
      </c>
      <c r="CH1219" s="98">
        <v>0</v>
      </c>
      <c r="CI1219" s="99" t="str">
        <f>IFERROR(VLOOKUP(ROWS($CG$4:CG1219),$CF$4:$CG$2337,2,0),"")</f>
        <v>Narewka (pow. hajnowski, woj. podlaskie)</v>
      </c>
      <c r="CJ1219" s="98">
        <v>0</v>
      </c>
    </row>
    <row r="1220" spans="2:88">
      <c r="B1220" s="98">
        <f>IF(ISNUMBER(SEARCH('ankieta ESG'!$E$11,C1220)),MAX(B$3:$B1219)+1,0)</f>
        <v>1217</v>
      </c>
      <c r="C1220" s="99" t="s">
        <v>1261</v>
      </c>
      <c r="D1220" s="98">
        <v>0</v>
      </c>
      <c r="E1220" s="99" t="str">
        <f>IFERROR(VLOOKUP(ROWS($C$4:C1220),$B$4:$C$1385,2,0),"")</f>
        <v>71.11.Z Działalność w zakresie architektury (PKD 2025)</v>
      </c>
      <c r="F1220" s="98">
        <v>0</v>
      </c>
      <c r="AM1220" s="98">
        <f>IF(ISNUMBER(SEARCH('ankieta ESG'!$G$180,AN1220)),MAX(AM$3:$AM1219)+1,0)</f>
        <v>1217</v>
      </c>
      <c r="AN1220" s="134" t="s">
        <v>5220</v>
      </c>
      <c r="AO1220" s="98">
        <v>0</v>
      </c>
      <c r="AP1220" s="99" t="str">
        <f>IFERROR(VLOOKUP(ROWS($AN$4:AN1220),$AM$4:$AN$2337,2,0),"")</f>
        <v>Narol (pow. lubaczowski, woj. podkarpackie)</v>
      </c>
      <c r="AQ1220" s="98">
        <v>0</v>
      </c>
      <c r="AR1220" s="98">
        <f>IF(ISNUMBER(SEARCH('ankieta ESG'!$G$181,AS1220)),MAX($AR$3:AR1219)+1,0)</f>
        <v>1217</v>
      </c>
      <c r="AS1220" s="134" t="s">
        <v>5220</v>
      </c>
      <c r="AT1220" s="98">
        <v>0</v>
      </c>
      <c r="AU1220" s="99" t="str">
        <f>IFERROR(VLOOKUP(ROWS($AS$4:AS1220),$AR$4:$AS$2337,2,0),"")</f>
        <v>Narol (pow. lubaczowski, woj. podkarpackie)</v>
      </c>
      <c r="AV1220" s="98">
        <v>0</v>
      </c>
      <c r="AW1220" s="98">
        <f>IF(ISNUMBER(SEARCH('ankieta ESG'!$G$182,AX1220)),MAX($AW$3:AW1219)+1,0)</f>
        <v>1217</v>
      </c>
      <c r="AX1220" s="134" t="s">
        <v>5220</v>
      </c>
      <c r="AY1220" s="98">
        <v>0</v>
      </c>
      <c r="AZ1220" s="99" t="str">
        <f>IFERROR(VLOOKUP(ROWS($AX$4:AX1220),$AW$4:$AX$2337,2,0),"")</f>
        <v>Narol (pow. lubaczowski, woj. podkarpackie)</v>
      </c>
      <c r="BA1220" s="98">
        <v>0</v>
      </c>
      <c r="BB1220" s="98">
        <f>IF(ISNUMBER(SEARCH('ankieta ESG'!$G$183,BC1220)),MAX($BB$3:BB1219)+1,0)</f>
        <v>1217</v>
      </c>
      <c r="BC1220" s="134" t="s">
        <v>5220</v>
      </c>
      <c r="BD1220" s="98">
        <v>0</v>
      </c>
      <c r="BE1220" s="99" t="str">
        <f>IFERROR(VLOOKUP(ROWS($BC$4:BC1220),$BB$4:$BC$2337,2,0),"")</f>
        <v>Narol (pow. lubaczowski, woj. podkarpackie)</v>
      </c>
      <c r="BF1220" s="98">
        <v>0</v>
      </c>
      <c r="BG1220" s="98">
        <f>IF(ISNUMBER(SEARCH('ankieta ESG'!$G$184,BH1220)),MAX($BG$3:BG1219)+1,0)</f>
        <v>1217</v>
      </c>
      <c r="BH1220" s="134" t="s">
        <v>5220</v>
      </c>
      <c r="BI1220" s="98">
        <v>0</v>
      </c>
      <c r="BJ1220" s="99" t="str">
        <f>IFERROR(VLOOKUP(ROWS($BH$4:BH1220),$BG$4:$BH$2337,2,0),"")</f>
        <v>Narol (pow. lubaczowski, woj. podkarpackie)</v>
      </c>
      <c r="BK1220" s="98">
        <v>0</v>
      </c>
      <c r="BL1220" s="98">
        <f>IF(ISNUMBER(SEARCH('ankieta ESG'!$G$185,BM1220)),MAX($BL$3:BL1219)+1,0)</f>
        <v>1217</v>
      </c>
      <c r="BM1220" s="134" t="s">
        <v>5220</v>
      </c>
      <c r="BN1220" s="98">
        <v>0</v>
      </c>
      <c r="BO1220" s="99" t="str">
        <f>IFERROR(VLOOKUP(ROWS($BM$4:BM1220),$BL$4:$BM$2337,2,0),"")</f>
        <v>Narol (pow. lubaczowski, woj. podkarpackie)</v>
      </c>
      <c r="BP1220" s="98">
        <v>0</v>
      </c>
      <c r="BQ1220" s="98">
        <f>IF(ISNUMBER(SEARCH('ankieta ESG'!$G$186,BR1220)),MAX($BQ$3:BQ1219)+1,0)</f>
        <v>1217</v>
      </c>
      <c r="BR1220" s="134" t="s">
        <v>5220</v>
      </c>
      <c r="BS1220" s="98">
        <v>0</v>
      </c>
      <c r="BT1220" s="99" t="str">
        <f>IFERROR(VLOOKUP(ROWS($BR$4:BR1220),$BQ$4:$BR$2337,2,0),"")</f>
        <v>Narol (pow. lubaczowski, woj. podkarpackie)</v>
      </c>
      <c r="BU1220" s="98">
        <v>0</v>
      </c>
      <c r="BV1220" s="98">
        <f>IF(ISNUMBER(SEARCH('ankieta ESG'!$G$187,BW1220)),MAX($BV$3:BV1219)+1,0)</f>
        <v>1217</v>
      </c>
      <c r="BW1220" s="134" t="s">
        <v>5220</v>
      </c>
      <c r="BX1220" s="98">
        <v>0</v>
      </c>
      <c r="BY1220" s="99" t="str">
        <f>IFERROR(VLOOKUP(ROWS($BW$4:BW1220),$BV$4:$BW$2337,2,0),"")</f>
        <v>Narol (pow. lubaczowski, woj. podkarpackie)</v>
      </c>
      <c r="BZ1220" s="98">
        <v>0</v>
      </c>
      <c r="CA1220" s="98">
        <f>IF(ISNUMBER(SEARCH('ankieta ESG'!$G$188,CB1220)),MAX($CA$3:CA1219)+1,0)</f>
        <v>1217</v>
      </c>
      <c r="CB1220" s="134" t="s">
        <v>5220</v>
      </c>
      <c r="CC1220" s="98">
        <v>0</v>
      </c>
      <c r="CD1220" s="99" t="str">
        <f>IFERROR(VLOOKUP(ROWS($CB$4:CB1220),$CA$4:$CB$2337,2,0),"")</f>
        <v>Narol (pow. lubaczowski, woj. podkarpackie)</v>
      </c>
      <c r="CE1220" s="98">
        <v>0</v>
      </c>
      <c r="CF1220" s="98">
        <f>IF(ISNUMBER(SEARCH('ankieta ESG'!$G$189,CG1220)),MAX($CF$3:CF1219)+1,0)</f>
        <v>1217</v>
      </c>
      <c r="CG1220" s="134" t="s">
        <v>5220</v>
      </c>
      <c r="CH1220" s="98">
        <v>0</v>
      </c>
      <c r="CI1220" s="99" t="str">
        <f>IFERROR(VLOOKUP(ROWS($CG$4:CG1220),$CF$4:$CG$2337,2,0),"")</f>
        <v>Narol (pow. lubaczowski, woj. podkarpackie)</v>
      </c>
      <c r="CJ1220" s="98">
        <v>0</v>
      </c>
    </row>
    <row r="1221" spans="2:88">
      <c r="B1221" s="98">
        <f>IF(ISNUMBER(SEARCH('ankieta ESG'!$E$11,C1221)),MAX(B$3:$B1220)+1,0)</f>
        <v>1218</v>
      </c>
      <c r="C1221" s="99" t="s">
        <v>1262</v>
      </c>
      <c r="D1221" s="98">
        <v>0</v>
      </c>
      <c r="E1221" s="99" t="str">
        <f>IFERROR(VLOOKUP(ROWS($C$4:C1221),$B$4:$C$1385,2,0),"")</f>
        <v>71.12.A Działalność w zakresie geodezji i kartografii (PKD 2025)</v>
      </c>
      <c r="F1221" s="98">
        <v>0</v>
      </c>
      <c r="AM1221" s="98">
        <f>IF(ISNUMBER(SEARCH('ankieta ESG'!$G$180,AN1221)),MAX(AM$3:$AM1220)+1,0)</f>
        <v>1218</v>
      </c>
      <c r="AN1221" s="134" t="s">
        <v>5221</v>
      </c>
      <c r="AO1221" s="98">
        <v>0</v>
      </c>
      <c r="AP1221" s="99" t="str">
        <f>IFERROR(VLOOKUP(ROWS($AN$4:AN1221),$AM$4:$AN$2337,2,0),"")</f>
        <v>Naruszewo (pow. płoński, woj. mazowieckie)</v>
      </c>
      <c r="AQ1221" s="98">
        <v>0</v>
      </c>
      <c r="AR1221" s="98">
        <f>IF(ISNUMBER(SEARCH('ankieta ESG'!$G$181,AS1221)),MAX($AR$3:AR1220)+1,0)</f>
        <v>1218</v>
      </c>
      <c r="AS1221" s="134" t="s">
        <v>5221</v>
      </c>
      <c r="AT1221" s="98">
        <v>0</v>
      </c>
      <c r="AU1221" s="99" t="str">
        <f>IFERROR(VLOOKUP(ROWS($AS$4:AS1221),$AR$4:$AS$2337,2,0),"")</f>
        <v>Naruszewo (pow. płoński, woj. mazowieckie)</v>
      </c>
      <c r="AV1221" s="98">
        <v>0</v>
      </c>
      <c r="AW1221" s="98">
        <f>IF(ISNUMBER(SEARCH('ankieta ESG'!$G$182,AX1221)),MAX($AW$3:AW1220)+1,0)</f>
        <v>1218</v>
      </c>
      <c r="AX1221" s="134" t="s">
        <v>5221</v>
      </c>
      <c r="AY1221" s="98">
        <v>0</v>
      </c>
      <c r="AZ1221" s="99" t="str">
        <f>IFERROR(VLOOKUP(ROWS($AX$4:AX1221),$AW$4:$AX$2337,2,0),"")</f>
        <v>Naruszewo (pow. płoński, woj. mazowieckie)</v>
      </c>
      <c r="BA1221" s="98">
        <v>0</v>
      </c>
      <c r="BB1221" s="98">
        <f>IF(ISNUMBER(SEARCH('ankieta ESG'!$G$183,BC1221)),MAX($BB$3:BB1220)+1,0)</f>
        <v>1218</v>
      </c>
      <c r="BC1221" s="134" t="s">
        <v>5221</v>
      </c>
      <c r="BD1221" s="98">
        <v>0</v>
      </c>
      <c r="BE1221" s="99" t="str">
        <f>IFERROR(VLOOKUP(ROWS($BC$4:BC1221),$BB$4:$BC$2337,2,0),"")</f>
        <v>Naruszewo (pow. płoński, woj. mazowieckie)</v>
      </c>
      <c r="BF1221" s="98">
        <v>0</v>
      </c>
      <c r="BG1221" s="98">
        <f>IF(ISNUMBER(SEARCH('ankieta ESG'!$G$184,BH1221)),MAX($BG$3:BG1220)+1,0)</f>
        <v>1218</v>
      </c>
      <c r="BH1221" s="134" t="s">
        <v>5221</v>
      </c>
      <c r="BI1221" s="98">
        <v>0</v>
      </c>
      <c r="BJ1221" s="99" t="str">
        <f>IFERROR(VLOOKUP(ROWS($BH$4:BH1221),$BG$4:$BH$2337,2,0),"")</f>
        <v>Naruszewo (pow. płoński, woj. mazowieckie)</v>
      </c>
      <c r="BK1221" s="98">
        <v>0</v>
      </c>
      <c r="BL1221" s="98">
        <f>IF(ISNUMBER(SEARCH('ankieta ESG'!$G$185,BM1221)),MAX($BL$3:BL1220)+1,0)</f>
        <v>1218</v>
      </c>
      <c r="BM1221" s="134" t="s">
        <v>5221</v>
      </c>
      <c r="BN1221" s="98">
        <v>0</v>
      </c>
      <c r="BO1221" s="99" t="str">
        <f>IFERROR(VLOOKUP(ROWS($BM$4:BM1221),$BL$4:$BM$2337,2,0),"")</f>
        <v>Naruszewo (pow. płoński, woj. mazowieckie)</v>
      </c>
      <c r="BP1221" s="98">
        <v>0</v>
      </c>
      <c r="BQ1221" s="98">
        <f>IF(ISNUMBER(SEARCH('ankieta ESG'!$G$186,BR1221)),MAX($BQ$3:BQ1220)+1,0)</f>
        <v>1218</v>
      </c>
      <c r="BR1221" s="134" t="s">
        <v>5221</v>
      </c>
      <c r="BS1221" s="98">
        <v>0</v>
      </c>
      <c r="BT1221" s="99" t="str">
        <f>IFERROR(VLOOKUP(ROWS($BR$4:BR1221),$BQ$4:$BR$2337,2,0),"")</f>
        <v>Naruszewo (pow. płoński, woj. mazowieckie)</v>
      </c>
      <c r="BU1221" s="98">
        <v>0</v>
      </c>
      <c r="BV1221" s="98">
        <f>IF(ISNUMBER(SEARCH('ankieta ESG'!$G$187,BW1221)),MAX($BV$3:BV1220)+1,0)</f>
        <v>1218</v>
      </c>
      <c r="BW1221" s="134" t="s">
        <v>5221</v>
      </c>
      <c r="BX1221" s="98">
        <v>0</v>
      </c>
      <c r="BY1221" s="99" t="str">
        <f>IFERROR(VLOOKUP(ROWS($BW$4:BW1221),$BV$4:$BW$2337,2,0),"")</f>
        <v>Naruszewo (pow. płoński, woj. mazowieckie)</v>
      </c>
      <c r="BZ1221" s="98">
        <v>0</v>
      </c>
      <c r="CA1221" s="98">
        <f>IF(ISNUMBER(SEARCH('ankieta ESG'!$G$188,CB1221)),MAX($CA$3:CA1220)+1,0)</f>
        <v>1218</v>
      </c>
      <c r="CB1221" s="134" t="s">
        <v>5221</v>
      </c>
      <c r="CC1221" s="98">
        <v>0</v>
      </c>
      <c r="CD1221" s="99" t="str">
        <f>IFERROR(VLOOKUP(ROWS($CB$4:CB1221),$CA$4:$CB$2337,2,0),"")</f>
        <v>Naruszewo (pow. płoński, woj. mazowieckie)</v>
      </c>
      <c r="CE1221" s="98">
        <v>0</v>
      </c>
      <c r="CF1221" s="98">
        <f>IF(ISNUMBER(SEARCH('ankieta ESG'!$G$189,CG1221)),MAX($CF$3:CF1220)+1,0)</f>
        <v>1218</v>
      </c>
      <c r="CG1221" s="134" t="s">
        <v>5221</v>
      </c>
      <c r="CH1221" s="98">
        <v>0</v>
      </c>
      <c r="CI1221" s="99" t="str">
        <f>IFERROR(VLOOKUP(ROWS($CG$4:CG1221),$CF$4:$CG$2337,2,0),"")</f>
        <v>Naruszewo (pow. płoński, woj. mazowieckie)</v>
      </c>
      <c r="CJ1221" s="98">
        <v>0</v>
      </c>
    </row>
    <row r="1222" spans="2:88">
      <c r="B1222" s="98">
        <f>IF(ISNUMBER(SEARCH('ankieta ESG'!$E$11,C1222)),MAX(B$3:$B1221)+1,0)</f>
        <v>1219</v>
      </c>
      <c r="C1222" s="99" t="s">
        <v>1263</v>
      </c>
      <c r="D1222" s="98">
        <v>0</v>
      </c>
      <c r="E1222" s="99" t="str">
        <f>IFERROR(VLOOKUP(ROWS($C$4:C1222),$B$4:$C$1385,2,0),"")</f>
        <v>71.12.B Pozostała działalność w zakresie inżynierii i związane z nią doradztwo techniczne (PKD 2025)</v>
      </c>
      <c r="F1222" s="98">
        <v>0</v>
      </c>
      <c r="AM1222" s="98">
        <f>IF(ISNUMBER(SEARCH('ankieta ESG'!$G$180,AN1222)),MAX(AM$3:$AM1221)+1,0)</f>
        <v>1219</v>
      </c>
      <c r="AN1222" s="134" t="s">
        <v>5222</v>
      </c>
      <c r="AO1222" s="98">
        <v>0</v>
      </c>
      <c r="AP1222" s="99" t="str">
        <f>IFERROR(VLOOKUP(ROWS($AN$4:AN1222),$AM$4:$AN$2337,2,0),"")</f>
        <v>Nasielsk (pow. nowodworski, woj. mazowieckie)</v>
      </c>
      <c r="AQ1222" s="98">
        <v>0</v>
      </c>
      <c r="AR1222" s="98">
        <f>IF(ISNUMBER(SEARCH('ankieta ESG'!$G$181,AS1222)),MAX($AR$3:AR1221)+1,0)</f>
        <v>1219</v>
      </c>
      <c r="AS1222" s="134" t="s">
        <v>5222</v>
      </c>
      <c r="AT1222" s="98">
        <v>0</v>
      </c>
      <c r="AU1222" s="99" t="str">
        <f>IFERROR(VLOOKUP(ROWS($AS$4:AS1222),$AR$4:$AS$2337,2,0),"")</f>
        <v>Nasielsk (pow. nowodworski, woj. mazowieckie)</v>
      </c>
      <c r="AV1222" s="98">
        <v>0</v>
      </c>
      <c r="AW1222" s="98">
        <f>IF(ISNUMBER(SEARCH('ankieta ESG'!$G$182,AX1222)),MAX($AW$3:AW1221)+1,0)</f>
        <v>1219</v>
      </c>
      <c r="AX1222" s="134" t="s">
        <v>5222</v>
      </c>
      <c r="AY1222" s="98">
        <v>0</v>
      </c>
      <c r="AZ1222" s="99" t="str">
        <f>IFERROR(VLOOKUP(ROWS($AX$4:AX1222),$AW$4:$AX$2337,2,0),"")</f>
        <v>Nasielsk (pow. nowodworski, woj. mazowieckie)</v>
      </c>
      <c r="BA1222" s="98">
        <v>0</v>
      </c>
      <c r="BB1222" s="98">
        <f>IF(ISNUMBER(SEARCH('ankieta ESG'!$G$183,BC1222)),MAX($BB$3:BB1221)+1,0)</f>
        <v>1219</v>
      </c>
      <c r="BC1222" s="134" t="s">
        <v>5222</v>
      </c>
      <c r="BD1222" s="98">
        <v>0</v>
      </c>
      <c r="BE1222" s="99" t="str">
        <f>IFERROR(VLOOKUP(ROWS($BC$4:BC1222),$BB$4:$BC$2337,2,0),"")</f>
        <v>Nasielsk (pow. nowodworski, woj. mazowieckie)</v>
      </c>
      <c r="BF1222" s="98">
        <v>0</v>
      </c>
      <c r="BG1222" s="98">
        <f>IF(ISNUMBER(SEARCH('ankieta ESG'!$G$184,BH1222)),MAX($BG$3:BG1221)+1,0)</f>
        <v>1219</v>
      </c>
      <c r="BH1222" s="134" t="s">
        <v>5222</v>
      </c>
      <c r="BI1222" s="98">
        <v>0</v>
      </c>
      <c r="BJ1222" s="99" t="str">
        <f>IFERROR(VLOOKUP(ROWS($BH$4:BH1222),$BG$4:$BH$2337,2,0),"")</f>
        <v>Nasielsk (pow. nowodworski, woj. mazowieckie)</v>
      </c>
      <c r="BK1222" s="98">
        <v>0</v>
      </c>
      <c r="BL1222" s="98">
        <f>IF(ISNUMBER(SEARCH('ankieta ESG'!$G$185,BM1222)),MAX($BL$3:BL1221)+1,0)</f>
        <v>1219</v>
      </c>
      <c r="BM1222" s="134" t="s">
        <v>5222</v>
      </c>
      <c r="BN1222" s="98">
        <v>0</v>
      </c>
      <c r="BO1222" s="99" t="str">
        <f>IFERROR(VLOOKUP(ROWS($BM$4:BM1222),$BL$4:$BM$2337,2,0),"")</f>
        <v>Nasielsk (pow. nowodworski, woj. mazowieckie)</v>
      </c>
      <c r="BP1222" s="98">
        <v>0</v>
      </c>
      <c r="BQ1222" s="98">
        <f>IF(ISNUMBER(SEARCH('ankieta ESG'!$G$186,BR1222)),MAX($BQ$3:BQ1221)+1,0)</f>
        <v>1219</v>
      </c>
      <c r="BR1222" s="134" t="s">
        <v>5222</v>
      </c>
      <c r="BS1222" s="98">
        <v>0</v>
      </c>
      <c r="BT1222" s="99" t="str">
        <f>IFERROR(VLOOKUP(ROWS($BR$4:BR1222),$BQ$4:$BR$2337,2,0),"")</f>
        <v>Nasielsk (pow. nowodworski, woj. mazowieckie)</v>
      </c>
      <c r="BU1222" s="98">
        <v>0</v>
      </c>
      <c r="BV1222" s="98">
        <f>IF(ISNUMBER(SEARCH('ankieta ESG'!$G$187,BW1222)),MAX($BV$3:BV1221)+1,0)</f>
        <v>1219</v>
      </c>
      <c r="BW1222" s="134" t="s">
        <v>5222</v>
      </c>
      <c r="BX1222" s="98">
        <v>0</v>
      </c>
      <c r="BY1222" s="99" t="str">
        <f>IFERROR(VLOOKUP(ROWS($BW$4:BW1222),$BV$4:$BW$2337,2,0),"")</f>
        <v>Nasielsk (pow. nowodworski, woj. mazowieckie)</v>
      </c>
      <c r="BZ1222" s="98">
        <v>0</v>
      </c>
      <c r="CA1222" s="98">
        <f>IF(ISNUMBER(SEARCH('ankieta ESG'!$G$188,CB1222)),MAX($CA$3:CA1221)+1,0)</f>
        <v>1219</v>
      </c>
      <c r="CB1222" s="134" t="s">
        <v>5222</v>
      </c>
      <c r="CC1222" s="98">
        <v>0</v>
      </c>
      <c r="CD1222" s="99" t="str">
        <f>IFERROR(VLOOKUP(ROWS($CB$4:CB1222),$CA$4:$CB$2337,2,0),"")</f>
        <v>Nasielsk (pow. nowodworski, woj. mazowieckie)</v>
      </c>
      <c r="CE1222" s="98">
        <v>0</v>
      </c>
      <c r="CF1222" s="98">
        <f>IF(ISNUMBER(SEARCH('ankieta ESG'!$G$189,CG1222)),MAX($CF$3:CF1221)+1,0)</f>
        <v>1219</v>
      </c>
      <c r="CG1222" s="134" t="s">
        <v>5222</v>
      </c>
      <c r="CH1222" s="98">
        <v>0</v>
      </c>
      <c r="CI1222" s="99" t="str">
        <f>IFERROR(VLOOKUP(ROWS($CG$4:CG1222),$CF$4:$CG$2337,2,0),"")</f>
        <v>Nasielsk (pow. nowodworski, woj. mazowieckie)</v>
      </c>
      <c r="CJ1222" s="98">
        <v>0</v>
      </c>
    </row>
    <row r="1223" spans="2:88">
      <c r="B1223" s="98">
        <f>IF(ISNUMBER(SEARCH('ankieta ESG'!$E$11,C1223)),MAX(B$3:$B1222)+1,0)</f>
        <v>1220</v>
      </c>
      <c r="C1223" s="99" t="s">
        <v>1264</v>
      </c>
      <c r="D1223" s="98">
        <v>0</v>
      </c>
      <c r="E1223" s="99" t="str">
        <f>IFERROR(VLOOKUP(ROWS($C$4:C1223),$B$4:$C$1385,2,0),"")</f>
        <v>71.20.A Badania i analizy związane z jakością żywności (PKD 2025)</v>
      </c>
      <c r="F1223" s="98">
        <v>0</v>
      </c>
      <c r="AM1223" s="98">
        <f>IF(ISNUMBER(SEARCH('ankieta ESG'!$G$180,AN1223)),MAX(AM$3:$AM1222)+1,0)</f>
        <v>1220</v>
      </c>
      <c r="AN1223" s="134" t="s">
        <v>5223</v>
      </c>
      <c r="AO1223" s="98">
        <v>0</v>
      </c>
      <c r="AP1223" s="99" t="str">
        <f>IFERROR(VLOOKUP(ROWS($AN$4:AN1223),$AM$4:$AN$2337,2,0),"")</f>
        <v>Nawojowa (pow. nowosądecki, woj. małopolskie)</v>
      </c>
      <c r="AQ1223" s="98">
        <v>0</v>
      </c>
      <c r="AR1223" s="98">
        <f>IF(ISNUMBER(SEARCH('ankieta ESG'!$G$181,AS1223)),MAX($AR$3:AR1222)+1,0)</f>
        <v>1220</v>
      </c>
      <c r="AS1223" s="134" t="s">
        <v>5223</v>
      </c>
      <c r="AT1223" s="98">
        <v>0</v>
      </c>
      <c r="AU1223" s="99" t="str">
        <f>IFERROR(VLOOKUP(ROWS($AS$4:AS1223),$AR$4:$AS$2337,2,0),"")</f>
        <v>Nawojowa (pow. nowosądecki, woj. małopolskie)</v>
      </c>
      <c r="AV1223" s="98">
        <v>0</v>
      </c>
      <c r="AW1223" s="98">
        <f>IF(ISNUMBER(SEARCH('ankieta ESG'!$G$182,AX1223)),MAX($AW$3:AW1222)+1,0)</f>
        <v>1220</v>
      </c>
      <c r="AX1223" s="134" t="s">
        <v>5223</v>
      </c>
      <c r="AY1223" s="98">
        <v>0</v>
      </c>
      <c r="AZ1223" s="99" t="str">
        <f>IFERROR(VLOOKUP(ROWS($AX$4:AX1223),$AW$4:$AX$2337,2,0),"")</f>
        <v>Nawojowa (pow. nowosądecki, woj. małopolskie)</v>
      </c>
      <c r="BA1223" s="98">
        <v>0</v>
      </c>
      <c r="BB1223" s="98">
        <f>IF(ISNUMBER(SEARCH('ankieta ESG'!$G$183,BC1223)),MAX($BB$3:BB1222)+1,0)</f>
        <v>1220</v>
      </c>
      <c r="BC1223" s="134" t="s">
        <v>5223</v>
      </c>
      <c r="BD1223" s="98">
        <v>0</v>
      </c>
      <c r="BE1223" s="99" t="str">
        <f>IFERROR(VLOOKUP(ROWS($BC$4:BC1223),$BB$4:$BC$2337,2,0),"")</f>
        <v>Nawojowa (pow. nowosądecki, woj. małopolskie)</v>
      </c>
      <c r="BF1223" s="98">
        <v>0</v>
      </c>
      <c r="BG1223" s="98">
        <f>IF(ISNUMBER(SEARCH('ankieta ESG'!$G$184,BH1223)),MAX($BG$3:BG1222)+1,0)</f>
        <v>1220</v>
      </c>
      <c r="BH1223" s="134" t="s">
        <v>5223</v>
      </c>
      <c r="BI1223" s="98">
        <v>0</v>
      </c>
      <c r="BJ1223" s="99" t="str">
        <f>IFERROR(VLOOKUP(ROWS($BH$4:BH1223),$BG$4:$BH$2337,2,0),"")</f>
        <v>Nawojowa (pow. nowosądecki, woj. małopolskie)</v>
      </c>
      <c r="BK1223" s="98">
        <v>0</v>
      </c>
      <c r="BL1223" s="98">
        <f>IF(ISNUMBER(SEARCH('ankieta ESG'!$G$185,BM1223)),MAX($BL$3:BL1222)+1,0)</f>
        <v>1220</v>
      </c>
      <c r="BM1223" s="134" t="s">
        <v>5223</v>
      </c>
      <c r="BN1223" s="98">
        <v>0</v>
      </c>
      <c r="BO1223" s="99" t="str">
        <f>IFERROR(VLOOKUP(ROWS($BM$4:BM1223),$BL$4:$BM$2337,2,0),"")</f>
        <v>Nawojowa (pow. nowosądecki, woj. małopolskie)</v>
      </c>
      <c r="BP1223" s="98">
        <v>0</v>
      </c>
      <c r="BQ1223" s="98">
        <f>IF(ISNUMBER(SEARCH('ankieta ESG'!$G$186,BR1223)),MAX($BQ$3:BQ1222)+1,0)</f>
        <v>1220</v>
      </c>
      <c r="BR1223" s="134" t="s">
        <v>5223</v>
      </c>
      <c r="BS1223" s="98">
        <v>0</v>
      </c>
      <c r="BT1223" s="99" t="str">
        <f>IFERROR(VLOOKUP(ROWS($BR$4:BR1223),$BQ$4:$BR$2337,2,0),"")</f>
        <v>Nawojowa (pow. nowosądecki, woj. małopolskie)</v>
      </c>
      <c r="BU1223" s="98">
        <v>0</v>
      </c>
      <c r="BV1223" s="98">
        <f>IF(ISNUMBER(SEARCH('ankieta ESG'!$G$187,BW1223)),MAX($BV$3:BV1222)+1,0)</f>
        <v>1220</v>
      </c>
      <c r="BW1223" s="134" t="s">
        <v>5223</v>
      </c>
      <c r="BX1223" s="98">
        <v>0</v>
      </c>
      <c r="BY1223" s="99" t="str">
        <f>IFERROR(VLOOKUP(ROWS($BW$4:BW1223),$BV$4:$BW$2337,2,0),"")</f>
        <v>Nawojowa (pow. nowosądecki, woj. małopolskie)</v>
      </c>
      <c r="BZ1223" s="98">
        <v>0</v>
      </c>
      <c r="CA1223" s="98">
        <f>IF(ISNUMBER(SEARCH('ankieta ESG'!$G$188,CB1223)),MAX($CA$3:CA1222)+1,0)</f>
        <v>1220</v>
      </c>
      <c r="CB1223" s="134" t="s">
        <v>5223</v>
      </c>
      <c r="CC1223" s="98">
        <v>0</v>
      </c>
      <c r="CD1223" s="99" t="str">
        <f>IFERROR(VLOOKUP(ROWS($CB$4:CB1223),$CA$4:$CB$2337,2,0),"")</f>
        <v>Nawojowa (pow. nowosądecki, woj. małopolskie)</v>
      </c>
      <c r="CE1223" s="98">
        <v>0</v>
      </c>
      <c r="CF1223" s="98">
        <f>IF(ISNUMBER(SEARCH('ankieta ESG'!$G$189,CG1223)),MAX($CF$3:CF1222)+1,0)</f>
        <v>1220</v>
      </c>
      <c r="CG1223" s="134" t="s">
        <v>5223</v>
      </c>
      <c r="CH1223" s="98">
        <v>0</v>
      </c>
      <c r="CI1223" s="99" t="str">
        <f>IFERROR(VLOOKUP(ROWS($CG$4:CG1223),$CF$4:$CG$2337,2,0),"")</f>
        <v>Nawojowa (pow. nowosądecki, woj. małopolskie)</v>
      </c>
      <c r="CJ1223" s="98">
        <v>0</v>
      </c>
    </row>
    <row r="1224" spans="2:88">
      <c r="B1224" s="98">
        <f>IF(ISNUMBER(SEARCH('ankieta ESG'!$E$11,C1224)),MAX(B$3:$B1223)+1,0)</f>
        <v>1221</v>
      </c>
      <c r="C1224" s="99" t="s">
        <v>1265</v>
      </c>
      <c r="D1224" s="98">
        <v>0</v>
      </c>
      <c r="E1224" s="99" t="str">
        <f>IFERROR(VLOOKUP(ROWS($C$4:C1224),$B$4:$C$1385,2,0),"")</f>
        <v>71.20.B Kontrola i wydawanie opinii o stanie technicznym przewodów kominowych oraz wentylacyjnych (PKD 2025)</v>
      </c>
      <c r="F1224" s="98">
        <v>0</v>
      </c>
      <c r="AM1224" s="98">
        <f>IF(ISNUMBER(SEARCH('ankieta ESG'!$G$180,AN1224)),MAX(AM$3:$AM1223)+1,0)</f>
        <v>1221</v>
      </c>
      <c r="AN1224" s="134" t="s">
        <v>5224</v>
      </c>
      <c r="AO1224" s="98">
        <v>0</v>
      </c>
      <c r="AP1224" s="99" t="str">
        <f>IFERROR(VLOOKUP(ROWS($AN$4:AN1224),$AM$4:$AN$2337,2,0),"")</f>
        <v>Nekla (pow. wrzesiński, woj. wielkopolskie)</v>
      </c>
      <c r="AQ1224" s="98">
        <v>0</v>
      </c>
      <c r="AR1224" s="98">
        <f>IF(ISNUMBER(SEARCH('ankieta ESG'!$G$181,AS1224)),MAX($AR$3:AR1223)+1,0)</f>
        <v>1221</v>
      </c>
      <c r="AS1224" s="134" t="s">
        <v>5224</v>
      </c>
      <c r="AT1224" s="98">
        <v>0</v>
      </c>
      <c r="AU1224" s="99" t="str">
        <f>IFERROR(VLOOKUP(ROWS($AS$4:AS1224),$AR$4:$AS$2337,2,0),"")</f>
        <v>Nekla (pow. wrzesiński, woj. wielkopolskie)</v>
      </c>
      <c r="AV1224" s="98">
        <v>0</v>
      </c>
      <c r="AW1224" s="98">
        <f>IF(ISNUMBER(SEARCH('ankieta ESG'!$G$182,AX1224)),MAX($AW$3:AW1223)+1,0)</f>
        <v>1221</v>
      </c>
      <c r="AX1224" s="134" t="s">
        <v>5224</v>
      </c>
      <c r="AY1224" s="98">
        <v>0</v>
      </c>
      <c r="AZ1224" s="99" t="str">
        <f>IFERROR(VLOOKUP(ROWS($AX$4:AX1224),$AW$4:$AX$2337,2,0),"")</f>
        <v>Nekla (pow. wrzesiński, woj. wielkopolskie)</v>
      </c>
      <c r="BA1224" s="98">
        <v>0</v>
      </c>
      <c r="BB1224" s="98">
        <f>IF(ISNUMBER(SEARCH('ankieta ESG'!$G$183,BC1224)),MAX($BB$3:BB1223)+1,0)</f>
        <v>1221</v>
      </c>
      <c r="BC1224" s="134" t="s">
        <v>5224</v>
      </c>
      <c r="BD1224" s="98">
        <v>0</v>
      </c>
      <c r="BE1224" s="99" t="str">
        <f>IFERROR(VLOOKUP(ROWS($BC$4:BC1224),$BB$4:$BC$2337,2,0),"")</f>
        <v>Nekla (pow. wrzesiński, woj. wielkopolskie)</v>
      </c>
      <c r="BF1224" s="98">
        <v>0</v>
      </c>
      <c r="BG1224" s="98">
        <f>IF(ISNUMBER(SEARCH('ankieta ESG'!$G$184,BH1224)),MAX($BG$3:BG1223)+1,0)</f>
        <v>1221</v>
      </c>
      <c r="BH1224" s="134" t="s">
        <v>5224</v>
      </c>
      <c r="BI1224" s="98">
        <v>0</v>
      </c>
      <c r="BJ1224" s="99" t="str">
        <f>IFERROR(VLOOKUP(ROWS($BH$4:BH1224),$BG$4:$BH$2337,2,0),"")</f>
        <v>Nekla (pow. wrzesiński, woj. wielkopolskie)</v>
      </c>
      <c r="BK1224" s="98">
        <v>0</v>
      </c>
      <c r="BL1224" s="98">
        <f>IF(ISNUMBER(SEARCH('ankieta ESG'!$G$185,BM1224)),MAX($BL$3:BL1223)+1,0)</f>
        <v>1221</v>
      </c>
      <c r="BM1224" s="134" t="s">
        <v>5224</v>
      </c>
      <c r="BN1224" s="98">
        <v>0</v>
      </c>
      <c r="BO1224" s="99" t="str">
        <f>IFERROR(VLOOKUP(ROWS($BM$4:BM1224),$BL$4:$BM$2337,2,0),"")</f>
        <v>Nekla (pow. wrzesiński, woj. wielkopolskie)</v>
      </c>
      <c r="BP1224" s="98">
        <v>0</v>
      </c>
      <c r="BQ1224" s="98">
        <f>IF(ISNUMBER(SEARCH('ankieta ESG'!$G$186,BR1224)),MAX($BQ$3:BQ1223)+1,0)</f>
        <v>1221</v>
      </c>
      <c r="BR1224" s="134" t="s">
        <v>5224</v>
      </c>
      <c r="BS1224" s="98">
        <v>0</v>
      </c>
      <c r="BT1224" s="99" t="str">
        <f>IFERROR(VLOOKUP(ROWS($BR$4:BR1224),$BQ$4:$BR$2337,2,0),"")</f>
        <v>Nekla (pow. wrzesiński, woj. wielkopolskie)</v>
      </c>
      <c r="BU1224" s="98">
        <v>0</v>
      </c>
      <c r="BV1224" s="98">
        <f>IF(ISNUMBER(SEARCH('ankieta ESG'!$G$187,BW1224)),MAX($BV$3:BV1223)+1,0)</f>
        <v>1221</v>
      </c>
      <c r="BW1224" s="134" t="s">
        <v>5224</v>
      </c>
      <c r="BX1224" s="98">
        <v>0</v>
      </c>
      <c r="BY1224" s="99" t="str">
        <f>IFERROR(VLOOKUP(ROWS($BW$4:BW1224),$BV$4:$BW$2337,2,0),"")</f>
        <v>Nekla (pow. wrzesiński, woj. wielkopolskie)</v>
      </c>
      <c r="BZ1224" s="98">
        <v>0</v>
      </c>
      <c r="CA1224" s="98">
        <f>IF(ISNUMBER(SEARCH('ankieta ESG'!$G$188,CB1224)),MAX($CA$3:CA1223)+1,0)</f>
        <v>1221</v>
      </c>
      <c r="CB1224" s="134" t="s">
        <v>5224</v>
      </c>
      <c r="CC1224" s="98">
        <v>0</v>
      </c>
      <c r="CD1224" s="99" t="str">
        <f>IFERROR(VLOOKUP(ROWS($CB$4:CB1224),$CA$4:$CB$2337,2,0),"")</f>
        <v>Nekla (pow. wrzesiński, woj. wielkopolskie)</v>
      </c>
      <c r="CE1224" s="98">
        <v>0</v>
      </c>
      <c r="CF1224" s="98">
        <f>IF(ISNUMBER(SEARCH('ankieta ESG'!$G$189,CG1224)),MAX($CF$3:CF1223)+1,0)</f>
        <v>1221</v>
      </c>
      <c r="CG1224" s="134" t="s">
        <v>5224</v>
      </c>
      <c r="CH1224" s="98">
        <v>0</v>
      </c>
      <c r="CI1224" s="99" t="str">
        <f>IFERROR(VLOOKUP(ROWS($CG$4:CG1224),$CF$4:$CG$2337,2,0),"")</f>
        <v>Nekla (pow. wrzesiński, woj. wielkopolskie)</v>
      </c>
      <c r="CJ1224" s="98">
        <v>0</v>
      </c>
    </row>
    <row r="1225" spans="2:88">
      <c r="B1225" s="98">
        <f>IF(ISNUMBER(SEARCH('ankieta ESG'!$E$11,C1225)),MAX(B$3:$B1224)+1,0)</f>
        <v>1222</v>
      </c>
      <c r="C1225" s="99" t="s">
        <v>1266</v>
      </c>
      <c r="D1225" s="98">
        <v>0</v>
      </c>
      <c r="E1225" s="99" t="str">
        <f>IFERROR(VLOOKUP(ROWS($C$4:C1225),$B$4:$C$1385,2,0),"")</f>
        <v>71.20.C Pozostałe badania i analizy techniczne (PKD 2025)</v>
      </c>
      <c r="F1225" s="98">
        <v>0</v>
      </c>
      <c r="AM1225" s="98">
        <f>IF(ISNUMBER(SEARCH('ankieta ESG'!$G$180,AN1225)),MAX(AM$3:$AM1224)+1,0)</f>
        <v>1222</v>
      </c>
      <c r="AN1225" s="134" t="s">
        <v>5225</v>
      </c>
      <c r="AO1225" s="98">
        <v>0</v>
      </c>
      <c r="AP1225" s="99" t="str">
        <f>IFERROR(VLOOKUP(ROWS($AN$4:AN1225),$AM$4:$AN$2337,2,0),"")</f>
        <v>Nędza (pow. raciborski, woj. śląskie)</v>
      </c>
      <c r="AQ1225" s="98">
        <v>0</v>
      </c>
      <c r="AR1225" s="98">
        <f>IF(ISNUMBER(SEARCH('ankieta ESG'!$G$181,AS1225)),MAX($AR$3:AR1224)+1,0)</f>
        <v>1222</v>
      </c>
      <c r="AS1225" s="134" t="s">
        <v>5225</v>
      </c>
      <c r="AT1225" s="98">
        <v>0</v>
      </c>
      <c r="AU1225" s="99" t="str">
        <f>IFERROR(VLOOKUP(ROWS($AS$4:AS1225),$AR$4:$AS$2337,2,0),"")</f>
        <v>Nędza (pow. raciborski, woj. śląskie)</v>
      </c>
      <c r="AV1225" s="98">
        <v>0</v>
      </c>
      <c r="AW1225" s="98">
        <f>IF(ISNUMBER(SEARCH('ankieta ESG'!$G$182,AX1225)),MAX($AW$3:AW1224)+1,0)</f>
        <v>1222</v>
      </c>
      <c r="AX1225" s="134" t="s">
        <v>5225</v>
      </c>
      <c r="AY1225" s="98">
        <v>0</v>
      </c>
      <c r="AZ1225" s="99" t="str">
        <f>IFERROR(VLOOKUP(ROWS($AX$4:AX1225),$AW$4:$AX$2337,2,0),"")</f>
        <v>Nędza (pow. raciborski, woj. śląskie)</v>
      </c>
      <c r="BA1225" s="98">
        <v>0</v>
      </c>
      <c r="BB1225" s="98">
        <f>IF(ISNUMBER(SEARCH('ankieta ESG'!$G$183,BC1225)),MAX($BB$3:BB1224)+1,0)</f>
        <v>1222</v>
      </c>
      <c r="BC1225" s="134" t="s">
        <v>5225</v>
      </c>
      <c r="BD1225" s="98">
        <v>0</v>
      </c>
      <c r="BE1225" s="99" t="str">
        <f>IFERROR(VLOOKUP(ROWS($BC$4:BC1225),$BB$4:$BC$2337,2,0),"")</f>
        <v>Nędza (pow. raciborski, woj. śląskie)</v>
      </c>
      <c r="BF1225" s="98">
        <v>0</v>
      </c>
      <c r="BG1225" s="98">
        <f>IF(ISNUMBER(SEARCH('ankieta ESG'!$G$184,BH1225)),MAX($BG$3:BG1224)+1,0)</f>
        <v>1222</v>
      </c>
      <c r="BH1225" s="134" t="s">
        <v>5225</v>
      </c>
      <c r="BI1225" s="98">
        <v>0</v>
      </c>
      <c r="BJ1225" s="99" t="str">
        <f>IFERROR(VLOOKUP(ROWS($BH$4:BH1225),$BG$4:$BH$2337,2,0),"")</f>
        <v>Nędza (pow. raciborski, woj. śląskie)</v>
      </c>
      <c r="BK1225" s="98">
        <v>0</v>
      </c>
      <c r="BL1225" s="98">
        <f>IF(ISNUMBER(SEARCH('ankieta ESG'!$G$185,BM1225)),MAX($BL$3:BL1224)+1,0)</f>
        <v>1222</v>
      </c>
      <c r="BM1225" s="134" t="s">
        <v>5225</v>
      </c>
      <c r="BN1225" s="98">
        <v>0</v>
      </c>
      <c r="BO1225" s="99" t="str">
        <f>IFERROR(VLOOKUP(ROWS($BM$4:BM1225),$BL$4:$BM$2337,2,0),"")</f>
        <v>Nędza (pow. raciborski, woj. śląskie)</v>
      </c>
      <c r="BP1225" s="98">
        <v>0</v>
      </c>
      <c r="BQ1225" s="98">
        <f>IF(ISNUMBER(SEARCH('ankieta ESG'!$G$186,BR1225)),MAX($BQ$3:BQ1224)+1,0)</f>
        <v>1222</v>
      </c>
      <c r="BR1225" s="134" t="s">
        <v>5225</v>
      </c>
      <c r="BS1225" s="98">
        <v>0</v>
      </c>
      <c r="BT1225" s="99" t="str">
        <f>IFERROR(VLOOKUP(ROWS($BR$4:BR1225),$BQ$4:$BR$2337,2,0),"")</f>
        <v>Nędza (pow. raciborski, woj. śląskie)</v>
      </c>
      <c r="BU1225" s="98">
        <v>0</v>
      </c>
      <c r="BV1225" s="98">
        <f>IF(ISNUMBER(SEARCH('ankieta ESG'!$G$187,BW1225)),MAX($BV$3:BV1224)+1,0)</f>
        <v>1222</v>
      </c>
      <c r="BW1225" s="134" t="s">
        <v>5225</v>
      </c>
      <c r="BX1225" s="98">
        <v>0</v>
      </c>
      <c r="BY1225" s="99" t="str">
        <f>IFERROR(VLOOKUP(ROWS($BW$4:BW1225),$BV$4:$BW$2337,2,0),"")</f>
        <v>Nędza (pow. raciborski, woj. śląskie)</v>
      </c>
      <c r="BZ1225" s="98">
        <v>0</v>
      </c>
      <c r="CA1225" s="98">
        <f>IF(ISNUMBER(SEARCH('ankieta ESG'!$G$188,CB1225)),MAX($CA$3:CA1224)+1,0)</f>
        <v>1222</v>
      </c>
      <c r="CB1225" s="134" t="s">
        <v>5225</v>
      </c>
      <c r="CC1225" s="98">
        <v>0</v>
      </c>
      <c r="CD1225" s="99" t="str">
        <f>IFERROR(VLOOKUP(ROWS($CB$4:CB1225),$CA$4:$CB$2337,2,0),"")</f>
        <v>Nędza (pow. raciborski, woj. śląskie)</v>
      </c>
      <c r="CE1225" s="98">
        <v>0</v>
      </c>
      <c r="CF1225" s="98">
        <f>IF(ISNUMBER(SEARCH('ankieta ESG'!$G$189,CG1225)),MAX($CF$3:CF1224)+1,0)</f>
        <v>1222</v>
      </c>
      <c r="CG1225" s="134" t="s">
        <v>5225</v>
      </c>
      <c r="CH1225" s="98">
        <v>0</v>
      </c>
      <c r="CI1225" s="99" t="str">
        <f>IFERROR(VLOOKUP(ROWS($CG$4:CG1225),$CF$4:$CG$2337,2,0),"")</f>
        <v>Nędza (pow. raciborski, woj. śląskie)</v>
      </c>
      <c r="CJ1225" s="98">
        <v>0</v>
      </c>
    </row>
    <row r="1226" spans="2:88">
      <c r="B1226" s="98">
        <f>IF(ISNUMBER(SEARCH('ankieta ESG'!$E$11,C1226)),MAX(B$3:$B1225)+1,0)</f>
        <v>1223</v>
      </c>
      <c r="C1226" s="99" t="s">
        <v>1267</v>
      </c>
      <c r="D1226" s="98">
        <v>0</v>
      </c>
      <c r="E1226" s="99" t="str">
        <f>IFERROR(VLOOKUP(ROWS($C$4:C1226),$B$4:$C$1385,2,0),"")</f>
        <v>72.10.Z Badania naukowe i prace rozwojowe w dziedzinie nauk przyrodniczych i technicznych (PKD 2025)</v>
      </c>
      <c r="F1226" s="98">
        <v>0</v>
      </c>
      <c r="AM1226" s="98">
        <f>IF(ISNUMBER(SEARCH('ankieta ESG'!$G$180,AN1226)),MAX(AM$3:$AM1225)+1,0)</f>
        <v>1223</v>
      </c>
      <c r="AN1226" s="134" t="s">
        <v>5226</v>
      </c>
      <c r="AO1226" s="98">
        <v>0</v>
      </c>
      <c r="AP1226" s="99" t="str">
        <f>IFERROR(VLOOKUP(ROWS($AN$4:AN1226),$AM$4:$AN$2337,2,0),"")</f>
        <v>Nidzica (pow. nidzicki, woj. warmińsko-mazurskie)</v>
      </c>
      <c r="AQ1226" s="98">
        <v>0</v>
      </c>
      <c r="AR1226" s="98">
        <f>IF(ISNUMBER(SEARCH('ankieta ESG'!$G$181,AS1226)),MAX($AR$3:AR1225)+1,0)</f>
        <v>1223</v>
      </c>
      <c r="AS1226" s="134" t="s">
        <v>5226</v>
      </c>
      <c r="AT1226" s="98">
        <v>0</v>
      </c>
      <c r="AU1226" s="99" t="str">
        <f>IFERROR(VLOOKUP(ROWS($AS$4:AS1226),$AR$4:$AS$2337,2,0),"")</f>
        <v>Nidzica (pow. nidzicki, woj. warmińsko-mazurskie)</v>
      </c>
      <c r="AV1226" s="98">
        <v>0</v>
      </c>
      <c r="AW1226" s="98">
        <f>IF(ISNUMBER(SEARCH('ankieta ESG'!$G$182,AX1226)),MAX($AW$3:AW1225)+1,0)</f>
        <v>1223</v>
      </c>
      <c r="AX1226" s="134" t="s">
        <v>5226</v>
      </c>
      <c r="AY1226" s="98">
        <v>0</v>
      </c>
      <c r="AZ1226" s="99" t="str">
        <f>IFERROR(VLOOKUP(ROWS($AX$4:AX1226),$AW$4:$AX$2337,2,0),"")</f>
        <v>Nidzica (pow. nidzicki, woj. warmińsko-mazurskie)</v>
      </c>
      <c r="BA1226" s="98">
        <v>0</v>
      </c>
      <c r="BB1226" s="98">
        <f>IF(ISNUMBER(SEARCH('ankieta ESG'!$G$183,BC1226)),MAX($BB$3:BB1225)+1,0)</f>
        <v>1223</v>
      </c>
      <c r="BC1226" s="134" t="s">
        <v>5226</v>
      </c>
      <c r="BD1226" s="98">
        <v>0</v>
      </c>
      <c r="BE1226" s="99" t="str">
        <f>IFERROR(VLOOKUP(ROWS($BC$4:BC1226),$BB$4:$BC$2337,2,0),"")</f>
        <v>Nidzica (pow. nidzicki, woj. warmińsko-mazurskie)</v>
      </c>
      <c r="BF1226" s="98">
        <v>0</v>
      </c>
      <c r="BG1226" s="98">
        <f>IF(ISNUMBER(SEARCH('ankieta ESG'!$G$184,BH1226)),MAX($BG$3:BG1225)+1,0)</f>
        <v>1223</v>
      </c>
      <c r="BH1226" s="134" t="s">
        <v>5226</v>
      </c>
      <c r="BI1226" s="98">
        <v>0</v>
      </c>
      <c r="BJ1226" s="99" t="str">
        <f>IFERROR(VLOOKUP(ROWS($BH$4:BH1226),$BG$4:$BH$2337,2,0),"")</f>
        <v>Nidzica (pow. nidzicki, woj. warmińsko-mazurskie)</v>
      </c>
      <c r="BK1226" s="98">
        <v>0</v>
      </c>
      <c r="BL1226" s="98">
        <f>IF(ISNUMBER(SEARCH('ankieta ESG'!$G$185,BM1226)),MAX($BL$3:BL1225)+1,0)</f>
        <v>1223</v>
      </c>
      <c r="BM1226" s="134" t="s">
        <v>5226</v>
      </c>
      <c r="BN1226" s="98">
        <v>0</v>
      </c>
      <c r="BO1226" s="99" t="str">
        <f>IFERROR(VLOOKUP(ROWS($BM$4:BM1226),$BL$4:$BM$2337,2,0),"")</f>
        <v>Nidzica (pow. nidzicki, woj. warmińsko-mazurskie)</v>
      </c>
      <c r="BP1226" s="98">
        <v>0</v>
      </c>
      <c r="BQ1226" s="98">
        <f>IF(ISNUMBER(SEARCH('ankieta ESG'!$G$186,BR1226)),MAX($BQ$3:BQ1225)+1,0)</f>
        <v>1223</v>
      </c>
      <c r="BR1226" s="134" t="s">
        <v>5226</v>
      </c>
      <c r="BS1226" s="98">
        <v>0</v>
      </c>
      <c r="BT1226" s="99" t="str">
        <f>IFERROR(VLOOKUP(ROWS($BR$4:BR1226),$BQ$4:$BR$2337,2,0),"")</f>
        <v>Nidzica (pow. nidzicki, woj. warmińsko-mazurskie)</v>
      </c>
      <c r="BU1226" s="98">
        <v>0</v>
      </c>
      <c r="BV1226" s="98">
        <f>IF(ISNUMBER(SEARCH('ankieta ESG'!$G$187,BW1226)),MAX($BV$3:BV1225)+1,0)</f>
        <v>1223</v>
      </c>
      <c r="BW1226" s="134" t="s">
        <v>5226</v>
      </c>
      <c r="BX1226" s="98">
        <v>0</v>
      </c>
      <c r="BY1226" s="99" t="str">
        <f>IFERROR(VLOOKUP(ROWS($BW$4:BW1226),$BV$4:$BW$2337,2,0),"")</f>
        <v>Nidzica (pow. nidzicki, woj. warmińsko-mazurskie)</v>
      </c>
      <c r="BZ1226" s="98">
        <v>0</v>
      </c>
      <c r="CA1226" s="98">
        <f>IF(ISNUMBER(SEARCH('ankieta ESG'!$G$188,CB1226)),MAX($CA$3:CA1225)+1,0)</f>
        <v>1223</v>
      </c>
      <c r="CB1226" s="134" t="s">
        <v>5226</v>
      </c>
      <c r="CC1226" s="98">
        <v>0</v>
      </c>
      <c r="CD1226" s="99" t="str">
        <f>IFERROR(VLOOKUP(ROWS($CB$4:CB1226),$CA$4:$CB$2337,2,0),"")</f>
        <v>Nidzica (pow. nidzicki, woj. warmińsko-mazurskie)</v>
      </c>
      <c r="CE1226" s="98">
        <v>0</v>
      </c>
      <c r="CF1226" s="98">
        <f>IF(ISNUMBER(SEARCH('ankieta ESG'!$G$189,CG1226)),MAX($CF$3:CF1225)+1,0)</f>
        <v>1223</v>
      </c>
      <c r="CG1226" s="134" t="s">
        <v>5226</v>
      </c>
      <c r="CH1226" s="98">
        <v>0</v>
      </c>
      <c r="CI1226" s="99" t="str">
        <f>IFERROR(VLOOKUP(ROWS($CG$4:CG1226),$CF$4:$CG$2337,2,0),"")</f>
        <v>Nidzica (pow. nidzicki, woj. warmińsko-mazurskie)</v>
      </c>
      <c r="CJ1226" s="98">
        <v>0</v>
      </c>
    </row>
    <row r="1227" spans="2:88">
      <c r="B1227" s="98">
        <f>IF(ISNUMBER(SEARCH('ankieta ESG'!$E$11,C1227)),MAX(B$3:$B1226)+1,0)</f>
        <v>1224</v>
      </c>
      <c r="C1227" s="99" t="s">
        <v>1268</v>
      </c>
      <c r="D1227" s="98">
        <v>0</v>
      </c>
      <c r="E1227" s="99" t="str">
        <f>IFERROR(VLOOKUP(ROWS($C$4:C1227),$B$4:$C$1385,2,0),"")</f>
        <v>72.20.Z Badania naukowe i prace rozwojowe w dziedzinie nauk społecznych i humanistycznych (PKD 2025)</v>
      </c>
      <c r="F1227" s="98">
        <v>0</v>
      </c>
      <c r="AM1227" s="98">
        <f>IF(ISNUMBER(SEARCH('ankieta ESG'!$G$180,AN1227)),MAX(AM$3:$AM1226)+1,0)</f>
        <v>1224</v>
      </c>
      <c r="AN1227" s="134" t="s">
        <v>5227</v>
      </c>
      <c r="AO1227" s="98">
        <v>0</v>
      </c>
      <c r="AP1227" s="99" t="str">
        <f>IFERROR(VLOOKUP(ROWS($AN$4:AN1227),$AM$4:$AN$2337,2,0),"")</f>
        <v>Nieborów (pow. łowicki, woj. łódzkie)</v>
      </c>
      <c r="AQ1227" s="98">
        <v>0</v>
      </c>
      <c r="AR1227" s="98">
        <f>IF(ISNUMBER(SEARCH('ankieta ESG'!$G$181,AS1227)),MAX($AR$3:AR1226)+1,0)</f>
        <v>1224</v>
      </c>
      <c r="AS1227" s="134" t="s">
        <v>5227</v>
      </c>
      <c r="AT1227" s="98">
        <v>0</v>
      </c>
      <c r="AU1227" s="99" t="str">
        <f>IFERROR(VLOOKUP(ROWS($AS$4:AS1227),$AR$4:$AS$2337,2,0),"")</f>
        <v>Nieborów (pow. łowicki, woj. łódzkie)</v>
      </c>
      <c r="AV1227" s="98">
        <v>0</v>
      </c>
      <c r="AW1227" s="98">
        <f>IF(ISNUMBER(SEARCH('ankieta ESG'!$G$182,AX1227)),MAX($AW$3:AW1226)+1,0)</f>
        <v>1224</v>
      </c>
      <c r="AX1227" s="134" t="s">
        <v>5227</v>
      </c>
      <c r="AY1227" s="98">
        <v>0</v>
      </c>
      <c r="AZ1227" s="99" t="str">
        <f>IFERROR(VLOOKUP(ROWS($AX$4:AX1227),$AW$4:$AX$2337,2,0),"")</f>
        <v>Nieborów (pow. łowicki, woj. łódzkie)</v>
      </c>
      <c r="BA1227" s="98">
        <v>0</v>
      </c>
      <c r="BB1227" s="98">
        <f>IF(ISNUMBER(SEARCH('ankieta ESG'!$G$183,BC1227)),MAX($BB$3:BB1226)+1,0)</f>
        <v>1224</v>
      </c>
      <c r="BC1227" s="134" t="s">
        <v>5227</v>
      </c>
      <c r="BD1227" s="98">
        <v>0</v>
      </c>
      <c r="BE1227" s="99" t="str">
        <f>IFERROR(VLOOKUP(ROWS($BC$4:BC1227),$BB$4:$BC$2337,2,0),"")</f>
        <v>Nieborów (pow. łowicki, woj. łódzkie)</v>
      </c>
      <c r="BF1227" s="98">
        <v>0</v>
      </c>
      <c r="BG1227" s="98">
        <f>IF(ISNUMBER(SEARCH('ankieta ESG'!$G$184,BH1227)),MAX($BG$3:BG1226)+1,0)</f>
        <v>1224</v>
      </c>
      <c r="BH1227" s="134" t="s">
        <v>5227</v>
      </c>
      <c r="BI1227" s="98">
        <v>0</v>
      </c>
      <c r="BJ1227" s="99" t="str">
        <f>IFERROR(VLOOKUP(ROWS($BH$4:BH1227),$BG$4:$BH$2337,2,0),"")</f>
        <v>Nieborów (pow. łowicki, woj. łódzkie)</v>
      </c>
      <c r="BK1227" s="98">
        <v>0</v>
      </c>
      <c r="BL1227" s="98">
        <f>IF(ISNUMBER(SEARCH('ankieta ESG'!$G$185,BM1227)),MAX($BL$3:BL1226)+1,0)</f>
        <v>1224</v>
      </c>
      <c r="BM1227" s="134" t="s">
        <v>5227</v>
      </c>
      <c r="BN1227" s="98">
        <v>0</v>
      </c>
      <c r="BO1227" s="99" t="str">
        <f>IFERROR(VLOOKUP(ROWS($BM$4:BM1227),$BL$4:$BM$2337,2,0),"")</f>
        <v>Nieborów (pow. łowicki, woj. łódzkie)</v>
      </c>
      <c r="BP1227" s="98">
        <v>0</v>
      </c>
      <c r="BQ1227" s="98">
        <f>IF(ISNUMBER(SEARCH('ankieta ESG'!$G$186,BR1227)),MAX($BQ$3:BQ1226)+1,0)</f>
        <v>1224</v>
      </c>
      <c r="BR1227" s="134" t="s">
        <v>5227</v>
      </c>
      <c r="BS1227" s="98">
        <v>0</v>
      </c>
      <c r="BT1227" s="99" t="str">
        <f>IFERROR(VLOOKUP(ROWS($BR$4:BR1227),$BQ$4:$BR$2337,2,0),"")</f>
        <v>Nieborów (pow. łowicki, woj. łódzkie)</v>
      </c>
      <c r="BU1227" s="98">
        <v>0</v>
      </c>
      <c r="BV1227" s="98">
        <f>IF(ISNUMBER(SEARCH('ankieta ESG'!$G$187,BW1227)),MAX($BV$3:BV1226)+1,0)</f>
        <v>1224</v>
      </c>
      <c r="BW1227" s="134" t="s">
        <v>5227</v>
      </c>
      <c r="BX1227" s="98">
        <v>0</v>
      </c>
      <c r="BY1227" s="99" t="str">
        <f>IFERROR(VLOOKUP(ROWS($BW$4:BW1227),$BV$4:$BW$2337,2,0),"")</f>
        <v>Nieborów (pow. łowicki, woj. łódzkie)</v>
      </c>
      <c r="BZ1227" s="98">
        <v>0</v>
      </c>
      <c r="CA1227" s="98">
        <f>IF(ISNUMBER(SEARCH('ankieta ESG'!$G$188,CB1227)),MAX($CA$3:CA1226)+1,0)</f>
        <v>1224</v>
      </c>
      <c r="CB1227" s="134" t="s">
        <v>5227</v>
      </c>
      <c r="CC1227" s="98">
        <v>0</v>
      </c>
      <c r="CD1227" s="99" t="str">
        <f>IFERROR(VLOOKUP(ROWS($CB$4:CB1227),$CA$4:$CB$2337,2,0),"")</f>
        <v>Nieborów (pow. łowicki, woj. łódzkie)</v>
      </c>
      <c r="CE1227" s="98">
        <v>0</v>
      </c>
      <c r="CF1227" s="98">
        <f>IF(ISNUMBER(SEARCH('ankieta ESG'!$G$189,CG1227)),MAX($CF$3:CF1226)+1,0)</f>
        <v>1224</v>
      </c>
      <c r="CG1227" s="134" t="s">
        <v>5227</v>
      </c>
      <c r="CH1227" s="98">
        <v>0</v>
      </c>
      <c r="CI1227" s="99" t="str">
        <f>IFERROR(VLOOKUP(ROWS($CG$4:CG1227),$CF$4:$CG$2337,2,0),"")</f>
        <v>Nieborów (pow. łowicki, woj. łódzkie)</v>
      </c>
      <c r="CJ1227" s="98">
        <v>0</v>
      </c>
    </row>
    <row r="1228" spans="2:88">
      <c r="B1228" s="98">
        <f>IF(ISNUMBER(SEARCH('ankieta ESG'!$E$11,C1228)),MAX(B$3:$B1227)+1,0)</f>
        <v>1225</v>
      </c>
      <c r="C1228" s="99" t="s">
        <v>1269</v>
      </c>
      <c r="D1228" s="98">
        <v>0</v>
      </c>
      <c r="E1228" s="99" t="str">
        <f>IFERROR(VLOOKUP(ROWS($C$4:C1228),$B$4:$C$1385,2,0),"")</f>
        <v>73.11.Z Działalność agencji reklamowych (PKD 2025)</v>
      </c>
      <c r="F1228" s="98">
        <v>0</v>
      </c>
      <c r="AM1228" s="98">
        <f>IF(ISNUMBER(SEARCH('ankieta ESG'!$G$180,AN1228)),MAX(AM$3:$AM1227)+1,0)</f>
        <v>1225</v>
      </c>
      <c r="AN1228" s="134" t="s">
        <v>5228</v>
      </c>
      <c r="AO1228" s="98">
        <v>0</v>
      </c>
      <c r="AP1228" s="99" t="str">
        <f>IFERROR(VLOOKUP(ROWS($AN$4:AN1228),$AM$4:$AN$2337,2,0),"")</f>
        <v>Niebylec (pow. strzyżowski, woj. podkarpackie)</v>
      </c>
      <c r="AQ1228" s="98">
        <v>0</v>
      </c>
      <c r="AR1228" s="98">
        <f>IF(ISNUMBER(SEARCH('ankieta ESG'!$G$181,AS1228)),MAX($AR$3:AR1227)+1,0)</f>
        <v>1225</v>
      </c>
      <c r="AS1228" s="134" t="s">
        <v>5228</v>
      </c>
      <c r="AT1228" s="98">
        <v>0</v>
      </c>
      <c r="AU1228" s="99" t="str">
        <f>IFERROR(VLOOKUP(ROWS($AS$4:AS1228),$AR$4:$AS$2337,2,0),"")</f>
        <v>Niebylec (pow. strzyżowski, woj. podkarpackie)</v>
      </c>
      <c r="AV1228" s="98">
        <v>0</v>
      </c>
      <c r="AW1228" s="98">
        <f>IF(ISNUMBER(SEARCH('ankieta ESG'!$G$182,AX1228)),MAX($AW$3:AW1227)+1,0)</f>
        <v>1225</v>
      </c>
      <c r="AX1228" s="134" t="s">
        <v>5228</v>
      </c>
      <c r="AY1228" s="98">
        <v>0</v>
      </c>
      <c r="AZ1228" s="99" t="str">
        <f>IFERROR(VLOOKUP(ROWS($AX$4:AX1228),$AW$4:$AX$2337,2,0),"")</f>
        <v>Niebylec (pow. strzyżowski, woj. podkarpackie)</v>
      </c>
      <c r="BA1228" s="98">
        <v>0</v>
      </c>
      <c r="BB1228" s="98">
        <f>IF(ISNUMBER(SEARCH('ankieta ESG'!$G$183,BC1228)),MAX($BB$3:BB1227)+1,0)</f>
        <v>1225</v>
      </c>
      <c r="BC1228" s="134" t="s">
        <v>5228</v>
      </c>
      <c r="BD1228" s="98">
        <v>0</v>
      </c>
      <c r="BE1228" s="99" t="str">
        <f>IFERROR(VLOOKUP(ROWS($BC$4:BC1228),$BB$4:$BC$2337,2,0),"")</f>
        <v>Niebylec (pow. strzyżowski, woj. podkarpackie)</v>
      </c>
      <c r="BF1228" s="98">
        <v>0</v>
      </c>
      <c r="BG1228" s="98">
        <f>IF(ISNUMBER(SEARCH('ankieta ESG'!$G$184,BH1228)),MAX($BG$3:BG1227)+1,0)</f>
        <v>1225</v>
      </c>
      <c r="BH1228" s="134" t="s">
        <v>5228</v>
      </c>
      <c r="BI1228" s="98">
        <v>0</v>
      </c>
      <c r="BJ1228" s="99" t="str">
        <f>IFERROR(VLOOKUP(ROWS($BH$4:BH1228),$BG$4:$BH$2337,2,0),"")</f>
        <v>Niebylec (pow. strzyżowski, woj. podkarpackie)</v>
      </c>
      <c r="BK1228" s="98">
        <v>0</v>
      </c>
      <c r="BL1228" s="98">
        <f>IF(ISNUMBER(SEARCH('ankieta ESG'!$G$185,BM1228)),MAX($BL$3:BL1227)+1,0)</f>
        <v>1225</v>
      </c>
      <c r="BM1228" s="134" t="s">
        <v>5228</v>
      </c>
      <c r="BN1228" s="98">
        <v>0</v>
      </c>
      <c r="BO1228" s="99" t="str">
        <f>IFERROR(VLOOKUP(ROWS($BM$4:BM1228),$BL$4:$BM$2337,2,0),"")</f>
        <v>Niebylec (pow. strzyżowski, woj. podkarpackie)</v>
      </c>
      <c r="BP1228" s="98">
        <v>0</v>
      </c>
      <c r="BQ1228" s="98">
        <f>IF(ISNUMBER(SEARCH('ankieta ESG'!$G$186,BR1228)),MAX($BQ$3:BQ1227)+1,0)</f>
        <v>1225</v>
      </c>
      <c r="BR1228" s="134" t="s">
        <v>5228</v>
      </c>
      <c r="BS1228" s="98">
        <v>0</v>
      </c>
      <c r="BT1228" s="99" t="str">
        <f>IFERROR(VLOOKUP(ROWS($BR$4:BR1228),$BQ$4:$BR$2337,2,0),"")</f>
        <v>Niebylec (pow. strzyżowski, woj. podkarpackie)</v>
      </c>
      <c r="BU1228" s="98">
        <v>0</v>
      </c>
      <c r="BV1228" s="98">
        <f>IF(ISNUMBER(SEARCH('ankieta ESG'!$G$187,BW1228)),MAX($BV$3:BV1227)+1,0)</f>
        <v>1225</v>
      </c>
      <c r="BW1228" s="134" t="s">
        <v>5228</v>
      </c>
      <c r="BX1228" s="98">
        <v>0</v>
      </c>
      <c r="BY1228" s="99" t="str">
        <f>IFERROR(VLOOKUP(ROWS($BW$4:BW1228),$BV$4:$BW$2337,2,0),"")</f>
        <v>Niebylec (pow. strzyżowski, woj. podkarpackie)</v>
      </c>
      <c r="BZ1228" s="98">
        <v>0</v>
      </c>
      <c r="CA1228" s="98">
        <f>IF(ISNUMBER(SEARCH('ankieta ESG'!$G$188,CB1228)),MAX($CA$3:CA1227)+1,0)</f>
        <v>1225</v>
      </c>
      <c r="CB1228" s="134" t="s">
        <v>5228</v>
      </c>
      <c r="CC1228" s="98">
        <v>0</v>
      </c>
      <c r="CD1228" s="99" t="str">
        <f>IFERROR(VLOOKUP(ROWS($CB$4:CB1228),$CA$4:$CB$2337,2,0),"")</f>
        <v>Niebylec (pow. strzyżowski, woj. podkarpackie)</v>
      </c>
      <c r="CE1228" s="98">
        <v>0</v>
      </c>
      <c r="CF1228" s="98">
        <f>IF(ISNUMBER(SEARCH('ankieta ESG'!$G$189,CG1228)),MAX($CF$3:CF1227)+1,0)</f>
        <v>1225</v>
      </c>
      <c r="CG1228" s="134" t="s">
        <v>5228</v>
      </c>
      <c r="CH1228" s="98">
        <v>0</v>
      </c>
      <c r="CI1228" s="99" t="str">
        <f>IFERROR(VLOOKUP(ROWS($CG$4:CG1228),$CF$4:$CG$2337,2,0),"")</f>
        <v>Niebylec (pow. strzyżowski, woj. podkarpackie)</v>
      </c>
      <c r="CJ1228" s="98">
        <v>0</v>
      </c>
    </row>
    <row r="1229" spans="2:88">
      <c r="B1229" s="98">
        <f>IF(ISNUMBER(SEARCH('ankieta ESG'!$E$11,C1229)),MAX(B$3:$B1228)+1,0)</f>
        <v>1226</v>
      </c>
      <c r="C1229" s="99" t="s">
        <v>1270</v>
      </c>
      <c r="D1229" s="98">
        <v>0</v>
      </c>
      <c r="E1229" s="99" t="str">
        <f>IFERROR(VLOOKUP(ROWS($C$4:C1229),$B$4:$C$1385,2,0),"")</f>
        <v>73.12.Z Reklama poprzez środki masowego przekazu (PKD 2025)</v>
      </c>
      <c r="F1229" s="98">
        <v>0</v>
      </c>
      <c r="AM1229" s="98">
        <f>IF(ISNUMBER(SEARCH('ankieta ESG'!$G$180,AN1229)),MAX(AM$3:$AM1228)+1,0)</f>
        <v>1226</v>
      </c>
      <c r="AN1229" s="134" t="s">
        <v>5229</v>
      </c>
      <c r="AO1229" s="98">
        <v>0</v>
      </c>
      <c r="AP1229" s="99" t="str">
        <f>IFERROR(VLOOKUP(ROWS($AN$4:AN1229),$AM$4:$AN$2337,2,0),"")</f>
        <v>Niechanowo (pow. gnieźnieński, woj. wielkopolskie)</v>
      </c>
      <c r="AQ1229" s="98">
        <v>0</v>
      </c>
      <c r="AR1229" s="98">
        <f>IF(ISNUMBER(SEARCH('ankieta ESG'!$G$181,AS1229)),MAX($AR$3:AR1228)+1,0)</f>
        <v>1226</v>
      </c>
      <c r="AS1229" s="134" t="s">
        <v>5229</v>
      </c>
      <c r="AT1229" s="98">
        <v>0</v>
      </c>
      <c r="AU1229" s="99" t="str">
        <f>IFERROR(VLOOKUP(ROWS($AS$4:AS1229),$AR$4:$AS$2337,2,0),"")</f>
        <v>Niechanowo (pow. gnieźnieński, woj. wielkopolskie)</v>
      </c>
      <c r="AV1229" s="98">
        <v>0</v>
      </c>
      <c r="AW1229" s="98">
        <f>IF(ISNUMBER(SEARCH('ankieta ESG'!$G$182,AX1229)),MAX($AW$3:AW1228)+1,0)</f>
        <v>1226</v>
      </c>
      <c r="AX1229" s="134" t="s">
        <v>5229</v>
      </c>
      <c r="AY1229" s="98">
        <v>0</v>
      </c>
      <c r="AZ1229" s="99" t="str">
        <f>IFERROR(VLOOKUP(ROWS($AX$4:AX1229),$AW$4:$AX$2337,2,0),"")</f>
        <v>Niechanowo (pow. gnieźnieński, woj. wielkopolskie)</v>
      </c>
      <c r="BA1229" s="98">
        <v>0</v>
      </c>
      <c r="BB1229" s="98">
        <f>IF(ISNUMBER(SEARCH('ankieta ESG'!$G$183,BC1229)),MAX($BB$3:BB1228)+1,0)</f>
        <v>1226</v>
      </c>
      <c r="BC1229" s="134" t="s">
        <v>5229</v>
      </c>
      <c r="BD1229" s="98">
        <v>0</v>
      </c>
      <c r="BE1229" s="99" t="str">
        <f>IFERROR(VLOOKUP(ROWS($BC$4:BC1229),$BB$4:$BC$2337,2,0),"")</f>
        <v>Niechanowo (pow. gnieźnieński, woj. wielkopolskie)</v>
      </c>
      <c r="BF1229" s="98">
        <v>0</v>
      </c>
      <c r="BG1229" s="98">
        <f>IF(ISNUMBER(SEARCH('ankieta ESG'!$G$184,BH1229)),MAX($BG$3:BG1228)+1,0)</f>
        <v>1226</v>
      </c>
      <c r="BH1229" s="134" t="s">
        <v>5229</v>
      </c>
      <c r="BI1229" s="98">
        <v>0</v>
      </c>
      <c r="BJ1229" s="99" t="str">
        <f>IFERROR(VLOOKUP(ROWS($BH$4:BH1229),$BG$4:$BH$2337,2,0),"")</f>
        <v>Niechanowo (pow. gnieźnieński, woj. wielkopolskie)</v>
      </c>
      <c r="BK1229" s="98">
        <v>0</v>
      </c>
      <c r="BL1229" s="98">
        <f>IF(ISNUMBER(SEARCH('ankieta ESG'!$G$185,BM1229)),MAX($BL$3:BL1228)+1,0)</f>
        <v>1226</v>
      </c>
      <c r="BM1229" s="134" t="s">
        <v>5229</v>
      </c>
      <c r="BN1229" s="98">
        <v>0</v>
      </c>
      <c r="BO1229" s="99" t="str">
        <f>IFERROR(VLOOKUP(ROWS($BM$4:BM1229),$BL$4:$BM$2337,2,0),"")</f>
        <v>Niechanowo (pow. gnieźnieński, woj. wielkopolskie)</v>
      </c>
      <c r="BP1229" s="98">
        <v>0</v>
      </c>
      <c r="BQ1229" s="98">
        <f>IF(ISNUMBER(SEARCH('ankieta ESG'!$G$186,BR1229)),MAX($BQ$3:BQ1228)+1,0)</f>
        <v>1226</v>
      </c>
      <c r="BR1229" s="134" t="s">
        <v>5229</v>
      </c>
      <c r="BS1229" s="98">
        <v>0</v>
      </c>
      <c r="BT1229" s="99" t="str">
        <f>IFERROR(VLOOKUP(ROWS($BR$4:BR1229),$BQ$4:$BR$2337,2,0),"")</f>
        <v>Niechanowo (pow. gnieźnieński, woj. wielkopolskie)</v>
      </c>
      <c r="BU1229" s="98">
        <v>0</v>
      </c>
      <c r="BV1229" s="98">
        <f>IF(ISNUMBER(SEARCH('ankieta ESG'!$G$187,BW1229)),MAX($BV$3:BV1228)+1,0)</f>
        <v>1226</v>
      </c>
      <c r="BW1229" s="134" t="s">
        <v>5229</v>
      </c>
      <c r="BX1229" s="98">
        <v>0</v>
      </c>
      <c r="BY1229" s="99" t="str">
        <f>IFERROR(VLOOKUP(ROWS($BW$4:BW1229),$BV$4:$BW$2337,2,0),"")</f>
        <v>Niechanowo (pow. gnieźnieński, woj. wielkopolskie)</v>
      </c>
      <c r="BZ1229" s="98">
        <v>0</v>
      </c>
      <c r="CA1229" s="98">
        <f>IF(ISNUMBER(SEARCH('ankieta ESG'!$G$188,CB1229)),MAX($CA$3:CA1228)+1,0)</f>
        <v>1226</v>
      </c>
      <c r="CB1229" s="134" t="s">
        <v>5229</v>
      </c>
      <c r="CC1229" s="98">
        <v>0</v>
      </c>
      <c r="CD1229" s="99" t="str">
        <f>IFERROR(VLOOKUP(ROWS($CB$4:CB1229),$CA$4:$CB$2337,2,0),"")</f>
        <v>Niechanowo (pow. gnieźnieński, woj. wielkopolskie)</v>
      </c>
      <c r="CE1229" s="98">
        <v>0</v>
      </c>
      <c r="CF1229" s="98">
        <f>IF(ISNUMBER(SEARCH('ankieta ESG'!$G$189,CG1229)),MAX($CF$3:CF1228)+1,0)</f>
        <v>1226</v>
      </c>
      <c r="CG1229" s="134" t="s">
        <v>5229</v>
      </c>
      <c r="CH1229" s="98">
        <v>0</v>
      </c>
      <c r="CI1229" s="99" t="str">
        <f>IFERROR(VLOOKUP(ROWS($CG$4:CG1229),$CF$4:$CG$2337,2,0),"")</f>
        <v>Niechanowo (pow. gnieźnieński, woj. wielkopolskie)</v>
      </c>
      <c r="CJ1229" s="98">
        <v>0</v>
      </c>
    </row>
    <row r="1230" spans="2:88">
      <c r="B1230" s="98">
        <f>IF(ISNUMBER(SEARCH('ankieta ESG'!$E$11,C1230)),MAX(B$3:$B1229)+1,0)</f>
        <v>1227</v>
      </c>
      <c r="C1230" s="99" t="s">
        <v>1271</v>
      </c>
      <c r="D1230" s="98">
        <v>0</v>
      </c>
      <c r="E1230" s="99" t="str">
        <f>IFERROR(VLOOKUP(ROWS($C$4:C1230),$B$4:$C$1385,2,0),"")</f>
        <v>73.20.Z Badanie rynku i opinii publicznej (PKD 2025)</v>
      </c>
      <c r="F1230" s="98">
        <v>0</v>
      </c>
      <c r="AM1230" s="98">
        <f>IF(ISNUMBER(SEARCH('ankieta ESG'!$G$180,AN1230)),MAX(AM$3:$AM1229)+1,0)</f>
        <v>1227</v>
      </c>
      <c r="AN1230" s="134" t="s">
        <v>5230</v>
      </c>
      <c r="AO1230" s="98">
        <v>0</v>
      </c>
      <c r="AP1230" s="99" t="str">
        <f>IFERROR(VLOOKUP(ROWS($AN$4:AN1230),$AM$4:$AN$2337,2,0),"")</f>
        <v>Niechlów (pow. górowski, woj. dolnośląskie)</v>
      </c>
      <c r="AQ1230" s="98">
        <v>0</v>
      </c>
      <c r="AR1230" s="98">
        <f>IF(ISNUMBER(SEARCH('ankieta ESG'!$G$181,AS1230)),MAX($AR$3:AR1229)+1,0)</f>
        <v>1227</v>
      </c>
      <c r="AS1230" s="134" t="s">
        <v>5230</v>
      </c>
      <c r="AT1230" s="98">
        <v>0</v>
      </c>
      <c r="AU1230" s="99" t="str">
        <f>IFERROR(VLOOKUP(ROWS($AS$4:AS1230),$AR$4:$AS$2337,2,0),"")</f>
        <v>Niechlów (pow. górowski, woj. dolnośląskie)</v>
      </c>
      <c r="AV1230" s="98">
        <v>0</v>
      </c>
      <c r="AW1230" s="98">
        <f>IF(ISNUMBER(SEARCH('ankieta ESG'!$G$182,AX1230)),MAX($AW$3:AW1229)+1,0)</f>
        <v>1227</v>
      </c>
      <c r="AX1230" s="134" t="s">
        <v>5230</v>
      </c>
      <c r="AY1230" s="98">
        <v>0</v>
      </c>
      <c r="AZ1230" s="99" t="str">
        <f>IFERROR(VLOOKUP(ROWS($AX$4:AX1230),$AW$4:$AX$2337,2,0),"")</f>
        <v>Niechlów (pow. górowski, woj. dolnośląskie)</v>
      </c>
      <c r="BA1230" s="98">
        <v>0</v>
      </c>
      <c r="BB1230" s="98">
        <f>IF(ISNUMBER(SEARCH('ankieta ESG'!$G$183,BC1230)),MAX($BB$3:BB1229)+1,0)</f>
        <v>1227</v>
      </c>
      <c r="BC1230" s="134" t="s">
        <v>5230</v>
      </c>
      <c r="BD1230" s="98">
        <v>0</v>
      </c>
      <c r="BE1230" s="99" t="str">
        <f>IFERROR(VLOOKUP(ROWS($BC$4:BC1230),$BB$4:$BC$2337,2,0),"")</f>
        <v>Niechlów (pow. górowski, woj. dolnośląskie)</v>
      </c>
      <c r="BF1230" s="98">
        <v>0</v>
      </c>
      <c r="BG1230" s="98">
        <f>IF(ISNUMBER(SEARCH('ankieta ESG'!$G$184,BH1230)),MAX($BG$3:BG1229)+1,0)</f>
        <v>1227</v>
      </c>
      <c r="BH1230" s="134" t="s">
        <v>5230</v>
      </c>
      <c r="BI1230" s="98">
        <v>0</v>
      </c>
      <c r="BJ1230" s="99" t="str">
        <f>IFERROR(VLOOKUP(ROWS($BH$4:BH1230),$BG$4:$BH$2337,2,0),"")</f>
        <v>Niechlów (pow. górowski, woj. dolnośląskie)</v>
      </c>
      <c r="BK1230" s="98">
        <v>0</v>
      </c>
      <c r="BL1230" s="98">
        <f>IF(ISNUMBER(SEARCH('ankieta ESG'!$G$185,BM1230)),MAX($BL$3:BL1229)+1,0)</f>
        <v>1227</v>
      </c>
      <c r="BM1230" s="134" t="s">
        <v>5230</v>
      </c>
      <c r="BN1230" s="98">
        <v>0</v>
      </c>
      <c r="BO1230" s="99" t="str">
        <f>IFERROR(VLOOKUP(ROWS($BM$4:BM1230),$BL$4:$BM$2337,2,0),"")</f>
        <v>Niechlów (pow. górowski, woj. dolnośląskie)</v>
      </c>
      <c r="BP1230" s="98">
        <v>0</v>
      </c>
      <c r="BQ1230" s="98">
        <f>IF(ISNUMBER(SEARCH('ankieta ESG'!$G$186,BR1230)),MAX($BQ$3:BQ1229)+1,0)</f>
        <v>1227</v>
      </c>
      <c r="BR1230" s="134" t="s">
        <v>5230</v>
      </c>
      <c r="BS1230" s="98">
        <v>0</v>
      </c>
      <c r="BT1230" s="99" t="str">
        <f>IFERROR(VLOOKUP(ROWS($BR$4:BR1230),$BQ$4:$BR$2337,2,0),"")</f>
        <v>Niechlów (pow. górowski, woj. dolnośląskie)</v>
      </c>
      <c r="BU1230" s="98">
        <v>0</v>
      </c>
      <c r="BV1230" s="98">
        <f>IF(ISNUMBER(SEARCH('ankieta ESG'!$G$187,BW1230)),MAX($BV$3:BV1229)+1,0)</f>
        <v>1227</v>
      </c>
      <c r="BW1230" s="134" t="s">
        <v>5230</v>
      </c>
      <c r="BX1230" s="98">
        <v>0</v>
      </c>
      <c r="BY1230" s="99" t="str">
        <f>IFERROR(VLOOKUP(ROWS($BW$4:BW1230),$BV$4:$BW$2337,2,0),"")</f>
        <v>Niechlów (pow. górowski, woj. dolnośląskie)</v>
      </c>
      <c r="BZ1230" s="98">
        <v>0</v>
      </c>
      <c r="CA1230" s="98">
        <f>IF(ISNUMBER(SEARCH('ankieta ESG'!$G$188,CB1230)),MAX($CA$3:CA1229)+1,0)</f>
        <v>1227</v>
      </c>
      <c r="CB1230" s="134" t="s">
        <v>5230</v>
      </c>
      <c r="CC1230" s="98">
        <v>0</v>
      </c>
      <c r="CD1230" s="99" t="str">
        <f>IFERROR(VLOOKUP(ROWS($CB$4:CB1230),$CA$4:$CB$2337,2,0),"")</f>
        <v>Niechlów (pow. górowski, woj. dolnośląskie)</v>
      </c>
      <c r="CE1230" s="98">
        <v>0</v>
      </c>
      <c r="CF1230" s="98">
        <f>IF(ISNUMBER(SEARCH('ankieta ESG'!$G$189,CG1230)),MAX($CF$3:CF1229)+1,0)</f>
        <v>1227</v>
      </c>
      <c r="CG1230" s="134" t="s">
        <v>5230</v>
      </c>
      <c r="CH1230" s="98">
        <v>0</v>
      </c>
      <c r="CI1230" s="99" t="str">
        <f>IFERROR(VLOOKUP(ROWS($CG$4:CG1230),$CF$4:$CG$2337,2,0),"")</f>
        <v>Niechlów (pow. górowski, woj. dolnośląskie)</v>
      </c>
      <c r="CJ1230" s="98">
        <v>0</v>
      </c>
    </row>
    <row r="1231" spans="2:88">
      <c r="B1231" s="98">
        <f>IF(ISNUMBER(SEARCH('ankieta ESG'!$E$11,C1231)),MAX(B$3:$B1230)+1,0)</f>
        <v>1228</v>
      </c>
      <c r="C1231" s="99" t="s">
        <v>1272</v>
      </c>
      <c r="D1231" s="98">
        <v>0</v>
      </c>
      <c r="E1231" s="99" t="str">
        <f>IFERROR(VLOOKUP(ROWS($C$4:C1231),$B$4:$C$1385,2,0),"")</f>
        <v>73.30.A Działalność lobbingowa (PKD 2025)</v>
      </c>
      <c r="F1231" s="98">
        <v>0</v>
      </c>
      <c r="AM1231" s="98">
        <f>IF(ISNUMBER(SEARCH('ankieta ESG'!$G$180,AN1231)),MAX(AM$3:$AM1230)+1,0)</f>
        <v>1228</v>
      </c>
      <c r="AN1231" s="134" t="s">
        <v>5231</v>
      </c>
      <c r="AO1231" s="98">
        <v>0</v>
      </c>
      <c r="AP1231" s="99" t="str">
        <f>IFERROR(VLOOKUP(ROWS($AN$4:AN1231),$AM$4:$AN$2337,2,0),"")</f>
        <v>Niedrzwica Duża (pow. lubelski, woj. lubelskie)</v>
      </c>
      <c r="AQ1231" s="98">
        <v>0</v>
      </c>
      <c r="AR1231" s="98">
        <f>IF(ISNUMBER(SEARCH('ankieta ESG'!$G$181,AS1231)),MAX($AR$3:AR1230)+1,0)</f>
        <v>1228</v>
      </c>
      <c r="AS1231" s="134" t="s">
        <v>5231</v>
      </c>
      <c r="AT1231" s="98">
        <v>0</v>
      </c>
      <c r="AU1231" s="99" t="str">
        <f>IFERROR(VLOOKUP(ROWS($AS$4:AS1231),$AR$4:$AS$2337,2,0),"")</f>
        <v>Niedrzwica Duża (pow. lubelski, woj. lubelskie)</v>
      </c>
      <c r="AV1231" s="98">
        <v>0</v>
      </c>
      <c r="AW1231" s="98">
        <f>IF(ISNUMBER(SEARCH('ankieta ESG'!$G$182,AX1231)),MAX($AW$3:AW1230)+1,0)</f>
        <v>1228</v>
      </c>
      <c r="AX1231" s="134" t="s">
        <v>5231</v>
      </c>
      <c r="AY1231" s="98">
        <v>0</v>
      </c>
      <c r="AZ1231" s="99" t="str">
        <f>IFERROR(VLOOKUP(ROWS($AX$4:AX1231),$AW$4:$AX$2337,2,0),"")</f>
        <v>Niedrzwica Duża (pow. lubelski, woj. lubelskie)</v>
      </c>
      <c r="BA1231" s="98">
        <v>0</v>
      </c>
      <c r="BB1231" s="98">
        <f>IF(ISNUMBER(SEARCH('ankieta ESG'!$G$183,BC1231)),MAX($BB$3:BB1230)+1,0)</f>
        <v>1228</v>
      </c>
      <c r="BC1231" s="134" t="s">
        <v>5231</v>
      </c>
      <c r="BD1231" s="98">
        <v>0</v>
      </c>
      <c r="BE1231" s="99" t="str">
        <f>IFERROR(VLOOKUP(ROWS($BC$4:BC1231),$BB$4:$BC$2337,2,0),"")</f>
        <v>Niedrzwica Duża (pow. lubelski, woj. lubelskie)</v>
      </c>
      <c r="BF1231" s="98">
        <v>0</v>
      </c>
      <c r="BG1231" s="98">
        <f>IF(ISNUMBER(SEARCH('ankieta ESG'!$G$184,BH1231)),MAX($BG$3:BG1230)+1,0)</f>
        <v>1228</v>
      </c>
      <c r="BH1231" s="134" t="s">
        <v>5231</v>
      </c>
      <c r="BI1231" s="98">
        <v>0</v>
      </c>
      <c r="BJ1231" s="99" t="str">
        <f>IFERROR(VLOOKUP(ROWS($BH$4:BH1231),$BG$4:$BH$2337,2,0),"")</f>
        <v>Niedrzwica Duża (pow. lubelski, woj. lubelskie)</v>
      </c>
      <c r="BK1231" s="98">
        <v>0</v>
      </c>
      <c r="BL1231" s="98">
        <f>IF(ISNUMBER(SEARCH('ankieta ESG'!$G$185,BM1231)),MAX($BL$3:BL1230)+1,0)</f>
        <v>1228</v>
      </c>
      <c r="BM1231" s="134" t="s">
        <v>5231</v>
      </c>
      <c r="BN1231" s="98">
        <v>0</v>
      </c>
      <c r="BO1231" s="99" t="str">
        <f>IFERROR(VLOOKUP(ROWS($BM$4:BM1231),$BL$4:$BM$2337,2,0),"")</f>
        <v>Niedrzwica Duża (pow. lubelski, woj. lubelskie)</v>
      </c>
      <c r="BP1231" s="98">
        <v>0</v>
      </c>
      <c r="BQ1231" s="98">
        <f>IF(ISNUMBER(SEARCH('ankieta ESG'!$G$186,BR1231)),MAX($BQ$3:BQ1230)+1,0)</f>
        <v>1228</v>
      </c>
      <c r="BR1231" s="134" t="s">
        <v>5231</v>
      </c>
      <c r="BS1231" s="98">
        <v>0</v>
      </c>
      <c r="BT1231" s="99" t="str">
        <f>IFERROR(VLOOKUP(ROWS($BR$4:BR1231),$BQ$4:$BR$2337,2,0),"")</f>
        <v>Niedrzwica Duża (pow. lubelski, woj. lubelskie)</v>
      </c>
      <c r="BU1231" s="98">
        <v>0</v>
      </c>
      <c r="BV1231" s="98">
        <f>IF(ISNUMBER(SEARCH('ankieta ESG'!$G$187,BW1231)),MAX($BV$3:BV1230)+1,0)</f>
        <v>1228</v>
      </c>
      <c r="BW1231" s="134" t="s">
        <v>5231</v>
      </c>
      <c r="BX1231" s="98">
        <v>0</v>
      </c>
      <c r="BY1231" s="99" t="str">
        <f>IFERROR(VLOOKUP(ROWS($BW$4:BW1231),$BV$4:$BW$2337,2,0),"")</f>
        <v>Niedrzwica Duża (pow. lubelski, woj. lubelskie)</v>
      </c>
      <c r="BZ1231" s="98">
        <v>0</v>
      </c>
      <c r="CA1231" s="98">
        <f>IF(ISNUMBER(SEARCH('ankieta ESG'!$G$188,CB1231)),MAX($CA$3:CA1230)+1,0)</f>
        <v>1228</v>
      </c>
      <c r="CB1231" s="134" t="s">
        <v>5231</v>
      </c>
      <c r="CC1231" s="98">
        <v>0</v>
      </c>
      <c r="CD1231" s="99" t="str">
        <f>IFERROR(VLOOKUP(ROWS($CB$4:CB1231),$CA$4:$CB$2337,2,0),"")</f>
        <v>Niedrzwica Duża (pow. lubelski, woj. lubelskie)</v>
      </c>
      <c r="CE1231" s="98">
        <v>0</v>
      </c>
      <c r="CF1231" s="98">
        <f>IF(ISNUMBER(SEARCH('ankieta ESG'!$G$189,CG1231)),MAX($CF$3:CF1230)+1,0)</f>
        <v>1228</v>
      </c>
      <c r="CG1231" s="134" t="s">
        <v>5231</v>
      </c>
      <c r="CH1231" s="98">
        <v>0</v>
      </c>
      <c r="CI1231" s="99" t="str">
        <f>IFERROR(VLOOKUP(ROWS($CG$4:CG1231),$CF$4:$CG$2337,2,0),"")</f>
        <v>Niedrzwica Duża (pow. lubelski, woj. lubelskie)</v>
      </c>
      <c r="CJ1231" s="98">
        <v>0</v>
      </c>
    </row>
    <row r="1232" spans="2:88">
      <c r="B1232" s="98">
        <f>IF(ISNUMBER(SEARCH('ankieta ESG'!$E$11,C1232)),MAX(B$3:$B1231)+1,0)</f>
        <v>1229</v>
      </c>
      <c r="C1232" s="99" t="s">
        <v>1273</v>
      </c>
      <c r="D1232" s="98">
        <v>0</v>
      </c>
      <c r="E1232" s="99" t="str">
        <f>IFERROR(VLOOKUP(ROWS($C$4:C1232),$B$4:$C$1385,2,0),"")</f>
        <v>73.30.B Działalność pozostała w zakresie public relations i komunikacji (PKD 2025)</v>
      </c>
      <c r="F1232" s="98">
        <v>0</v>
      </c>
      <c r="AM1232" s="98">
        <f>IF(ISNUMBER(SEARCH('ankieta ESG'!$G$180,AN1232)),MAX(AM$3:$AM1231)+1,0)</f>
        <v>1229</v>
      </c>
      <c r="AN1232" s="134" t="s">
        <v>5232</v>
      </c>
      <c r="AO1232" s="98">
        <v>0</v>
      </c>
      <c r="AP1232" s="99" t="str">
        <f>IFERROR(VLOOKUP(ROWS($AN$4:AN1232),$AM$4:$AN$2337,2,0),"")</f>
        <v>Niedźwiada (pow. lubartowski, woj. lubelskie)</v>
      </c>
      <c r="AQ1232" s="98">
        <v>0</v>
      </c>
      <c r="AR1232" s="98">
        <f>IF(ISNUMBER(SEARCH('ankieta ESG'!$G$181,AS1232)),MAX($AR$3:AR1231)+1,0)</f>
        <v>1229</v>
      </c>
      <c r="AS1232" s="134" t="s">
        <v>5232</v>
      </c>
      <c r="AT1232" s="98">
        <v>0</v>
      </c>
      <c r="AU1232" s="99" t="str">
        <f>IFERROR(VLOOKUP(ROWS($AS$4:AS1232),$AR$4:$AS$2337,2,0),"")</f>
        <v>Niedźwiada (pow. lubartowski, woj. lubelskie)</v>
      </c>
      <c r="AV1232" s="98">
        <v>0</v>
      </c>
      <c r="AW1232" s="98">
        <f>IF(ISNUMBER(SEARCH('ankieta ESG'!$G$182,AX1232)),MAX($AW$3:AW1231)+1,0)</f>
        <v>1229</v>
      </c>
      <c r="AX1232" s="134" t="s">
        <v>5232</v>
      </c>
      <c r="AY1232" s="98">
        <v>0</v>
      </c>
      <c r="AZ1232" s="99" t="str">
        <f>IFERROR(VLOOKUP(ROWS($AX$4:AX1232),$AW$4:$AX$2337,2,0),"")</f>
        <v>Niedźwiada (pow. lubartowski, woj. lubelskie)</v>
      </c>
      <c r="BA1232" s="98">
        <v>0</v>
      </c>
      <c r="BB1232" s="98">
        <f>IF(ISNUMBER(SEARCH('ankieta ESG'!$G$183,BC1232)),MAX($BB$3:BB1231)+1,0)</f>
        <v>1229</v>
      </c>
      <c r="BC1232" s="134" t="s">
        <v>5232</v>
      </c>
      <c r="BD1232" s="98">
        <v>0</v>
      </c>
      <c r="BE1232" s="99" t="str">
        <f>IFERROR(VLOOKUP(ROWS($BC$4:BC1232),$BB$4:$BC$2337,2,0),"")</f>
        <v>Niedźwiada (pow. lubartowski, woj. lubelskie)</v>
      </c>
      <c r="BF1232" s="98">
        <v>0</v>
      </c>
      <c r="BG1232" s="98">
        <f>IF(ISNUMBER(SEARCH('ankieta ESG'!$G$184,BH1232)),MAX($BG$3:BG1231)+1,0)</f>
        <v>1229</v>
      </c>
      <c r="BH1232" s="134" t="s">
        <v>5232</v>
      </c>
      <c r="BI1232" s="98">
        <v>0</v>
      </c>
      <c r="BJ1232" s="99" t="str">
        <f>IFERROR(VLOOKUP(ROWS($BH$4:BH1232),$BG$4:$BH$2337,2,0),"")</f>
        <v>Niedźwiada (pow. lubartowski, woj. lubelskie)</v>
      </c>
      <c r="BK1232" s="98">
        <v>0</v>
      </c>
      <c r="BL1232" s="98">
        <f>IF(ISNUMBER(SEARCH('ankieta ESG'!$G$185,BM1232)),MAX($BL$3:BL1231)+1,0)</f>
        <v>1229</v>
      </c>
      <c r="BM1232" s="134" t="s">
        <v>5232</v>
      </c>
      <c r="BN1232" s="98">
        <v>0</v>
      </c>
      <c r="BO1232" s="99" t="str">
        <f>IFERROR(VLOOKUP(ROWS($BM$4:BM1232),$BL$4:$BM$2337,2,0),"")</f>
        <v>Niedźwiada (pow. lubartowski, woj. lubelskie)</v>
      </c>
      <c r="BP1232" s="98">
        <v>0</v>
      </c>
      <c r="BQ1232" s="98">
        <f>IF(ISNUMBER(SEARCH('ankieta ESG'!$G$186,BR1232)),MAX($BQ$3:BQ1231)+1,0)</f>
        <v>1229</v>
      </c>
      <c r="BR1232" s="134" t="s">
        <v>5232</v>
      </c>
      <c r="BS1232" s="98">
        <v>0</v>
      </c>
      <c r="BT1232" s="99" t="str">
        <f>IFERROR(VLOOKUP(ROWS($BR$4:BR1232),$BQ$4:$BR$2337,2,0),"")</f>
        <v>Niedźwiada (pow. lubartowski, woj. lubelskie)</v>
      </c>
      <c r="BU1232" s="98">
        <v>0</v>
      </c>
      <c r="BV1232" s="98">
        <f>IF(ISNUMBER(SEARCH('ankieta ESG'!$G$187,BW1232)),MAX($BV$3:BV1231)+1,0)</f>
        <v>1229</v>
      </c>
      <c r="BW1232" s="134" t="s">
        <v>5232</v>
      </c>
      <c r="BX1232" s="98">
        <v>0</v>
      </c>
      <c r="BY1232" s="99" t="str">
        <f>IFERROR(VLOOKUP(ROWS($BW$4:BW1232),$BV$4:$BW$2337,2,0),"")</f>
        <v>Niedźwiada (pow. lubartowski, woj. lubelskie)</v>
      </c>
      <c r="BZ1232" s="98">
        <v>0</v>
      </c>
      <c r="CA1232" s="98">
        <f>IF(ISNUMBER(SEARCH('ankieta ESG'!$G$188,CB1232)),MAX($CA$3:CA1231)+1,0)</f>
        <v>1229</v>
      </c>
      <c r="CB1232" s="134" t="s">
        <v>5232</v>
      </c>
      <c r="CC1232" s="98">
        <v>0</v>
      </c>
      <c r="CD1232" s="99" t="str">
        <f>IFERROR(VLOOKUP(ROWS($CB$4:CB1232),$CA$4:$CB$2337,2,0),"")</f>
        <v>Niedźwiada (pow. lubartowski, woj. lubelskie)</v>
      </c>
      <c r="CE1232" s="98">
        <v>0</v>
      </c>
      <c r="CF1232" s="98">
        <f>IF(ISNUMBER(SEARCH('ankieta ESG'!$G$189,CG1232)),MAX($CF$3:CF1231)+1,0)</f>
        <v>1229</v>
      </c>
      <c r="CG1232" s="134" t="s">
        <v>5232</v>
      </c>
      <c r="CH1232" s="98">
        <v>0</v>
      </c>
      <c r="CI1232" s="99" t="str">
        <f>IFERROR(VLOOKUP(ROWS($CG$4:CG1232),$CF$4:$CG$2337,2,0),"")</f>
        <v>Niedźwiada (pow. lubartowski, woj. lubelskie)</v>
      </c>
      <c r="CJ1232" s="98">
        <v>0</v>
      </c>
    </row>
    <row r="1233" spans="2:88">
      <c r="B1233" s="98">
        <f>IF(ISNUMBER(SEARCH('ankieta ESG'!$E$11,C1233)),MAX(B$3:$B1232)+1,0)</f>
        <v>1230</v>
      </c>
      <c r="C1233" s="99" t="s">
        <v>1274</v>
      </c>
      <c r="D1233" s="98">
        <v>0</v>
      </c>
      <c r="E1233" s="99" t="str">
        <f>IFERROR(VLOOKUP(ROWS($C$4:C1233),$B$4:$C$1385,2,0),"")</f>
        <v>74.11.Z Działalność w zakresie wzornictwa przemysłowego i projektowania mody (PKD 2025)</v>
      </c>
      <c r="F1233" s="98">
        <v>0</v>
      </c>
      <c r="AM1233" s="98">
        <f>IF(ISNUMBER(SEARCH('ankieta ESG'!$G$180,AN1233)),MAX(AM$3:$AM1232)+1,0)</f>
        <v>1230</v>
      </c>
      <c r="AN1233" s="134" t="s">
        <v>5233</v>
      </c>
      <c r="AO1233" s="98">
        <v>0</v>
      </c>
      <c r="AP1233" s="99" t="str">
        <f>IFERROR(VLOOKUP(ROWS($AN$4:AN1233),$AM$4:$AN$2337,2,0),"")</f>
        <v>Niedźwiedź (pow. limanowski, woj. małopolskie)</v>
      </c>
      <c r="AQ1233" s="98">
        <v>0</v>
      </c>
      <c r="AR1233" s="98">
        <f>IF(ISNUMBER(SEARCH('ankieta ESG'!$G$181,AS1233)),MAX($AR$3:AR1232)+1,0)</f>
        <v>1230</v>
      </c>
      <c r="AS1233" s="134" t="s">
        <v>5233</v>
      </c>
      <c r="AT1233" s="98">
        <v>0</v>
      </c>
      <c r="AU1233" s="99" t="str">
        <f>IFERROR(VLOOKUP(ROWS($AS$4:AS1233),$AR$4:$AS$2337,2,0),"")</f>
        <v>Niedźwiedź (pow. limanowski, woj. małopolskie)</v>
      </c>
      <c r="AV1233" s="98">
        <v>0</v>
      </c>
      <c r="AW1233" s="98">
        <f>IF(ISNUMBER(SEARCH('ankieta ESG'!$G$182,AX1233)),MAX($AW$3:AW1232)+1,0)</f>
        <v>1230</v>
      </c>
      <c r="AX1233" s="134" t="s">
        <v>5233</v>
      </c>
      <c r="AY1233" s="98">
        <v>0</v>
      </c>
      <c r="AZ1233" s="99" t="str">
        <f>IFERROR(VLOOKUP(ROWS($AX$4:AX1233),$AW$4:$AX$2337,2,0),"")</f>
        <v>Niedźwiedź (pow. limanowski, woj. małopolskie)</v>
      </c>
      <c r="BA1233" s="98">
        <v>0</v>
      </c>
      <c r="BB1233" s="98">
        <f>IF(ISNUMBER(SEARCH('ankieta ESG'!$G$183,BC1233)),MAX($BB$3:BB1232)+1,0)</f>
        <v>1230</v>
      </c>
      <c r="BC1233" s="134" t="s">
        <v>5233</v>
      </c>
      <c r="BD1233" s="98">
        <v>0</v>
      </c>
      <c r="BE1233" s="99" t="str">
        <f>IFERROR(VLOOKUP(ROWS($BC$4:BC1233),$BB$4:$BC$2337,2,0),"")</f>
        <v>Niedźwiedź (pow. limanowski, woj. małopolskie)</v>
      </c>
      <c r="BF1233" s="98">
        <v>0</v>
      </c>
      <c r="BG1233" s="98">
        <f>IF(ISNUMBER(SEARCH('ankieta ESG'!$G$184,BH1233)),MAX($BG$3:BG1232)+1,0)</f>
        <v>1230</v>
      </c>
      <c r="BH1233" s="134" t="s">
        <v>5233</v>
      </c>
      <c r="BI1233" s="98">
        <v>0</v>
      </c>
      <c r="BJ1233" s="99" t="str">
        <f>IFERROR(VLOOKUP(ROWS($BH$4:BH1233),$BG$4:$BH$2337,2,0),"")</f>
        <v>Niedźwiedź (pow. limanowski, woj. małopolskie)</v>
      </c>
      <c r="BK1233" s="98">
        <v>0</v>
      </c>
      <c r="BL1233" s="98">
        <f>IF(ISNUMBER(SEARCH('ankieta ESG'!$G$185,BM1233)),MAX($BL$3:BL1232)+1,0)</f>
        <v>1230</v>
      </c>
      <c r="BM1233" s="134" t="s">
        <v>5233</v>
      </c>
      <c r="BN1233" s="98">
        <v>0</v>
      </c>
      <c r="BO1233" s="99" t="str">
        <f>IFERROR(VLOOKUP(ROWS($BM$4:BM1233),$BL$4:$BM$2337,2,0),"")</f>
        <v>Niedźwiedź (pow. limanowski, woj. małopolskie)</v>
      </c>
      <c r="BP1233" s="98">
        <v>0</v>
      </c>
      <c r="BQ1233" s="98">
        <f>IF(ISNUMBER(SEARCH('ankieta ESG'!$G$186,BR1233)),MAX($BQ$3:BQ1232)+1,0)</f>
        <v>1230</v>
      </c>
      <c r="BR1233" s="134" t="s">
        <v>5233</v>
      </c>
      <c r="BS1233" s="98">
        <v>0</v>
      </c>
      <c r="BT1233" s="99" t="str">
        <f>IFERROR(VLOOKUP(ROWS($BR$4:BR1233),$BQ$4:$BR$2337,2,0),"")</f>
        <v>Niedźwiedź (pow. limanowski, woj. małopolskie)</v>
      </c>
      <c r="BU1233" s="98">
        <v>0</v>
      </c>
      <c r="BV1233" s="98">
        <f>IF(ISNUMBER(SEARCH('ankieta ESG'!$G$187,BW1233)),MAX($BV$3:BV1232)+1,0)</f>
        <v>1230</v>
      </c>
      <c r="BW1233" s="134" t="s">
        <v>5233</v>
      </c>
      <c r="BX1233" s="98">
        <v>0</v>
      </c>
      <c r="BY1233" s="99" t="str">
        <f>IFERROR(VLOOKUP(ROWS($BW$4:BW1233),$BV$4:$BW$2337,2,0),"")</f>
        <v>Niedźwiedź (pow. limanowski, woj. małopolskie)</v>
      </c>
      <c r="BZ1233" s="98">
        <v>0</v>
      </c>
      <c r="CA1233" s="98">
        <f>IF(ISNUMBER(SEARCH('ankieta ESG'!$G$188,CB1233)),MAX($CA$3:CA1232)+1,0)</f>
        <v>1230</v>
      </c>
      <c r="CB1233" s="134" t="s">
        <v>5233</v>
      </c>
      <c r="CC1233" s="98">
        <v>0</v>
      </c>
      <c r="CD1233" s="99" t="str">
        <f>IFERROR(VLOOKUP(ROWS($CB$4:CB1233),$CA$4:$CB$2337,2,0),"")</f>
        <v>Niedźwiedź (pow. limanowski, woj. małopolskie)</v>
      </c>
      <c r="CE1233" s="98">
        <v>0</v>
      </c>
      <c r="CF1233" s="98">
        <f>IF(ISNUMBER(SEARCH('ankieta ESG'!$G$189,CG1233)),MAX($CF$3:CF1232)+1,0)</f>
        <v>1230</v>
      </c>
      <c r="CG1233" s="134" t="s">
        <v>5233</v>
      </c>
      <c r="CH1233" s="98">
        <v>0</v>
      </c>
      <c r="CI1233" s="99" t="str">
        <f>IFERROR(VLOOKUP(ROWS($CG$4:CG1233),$CF$4:$CG$2337,2,0),"")</f>
        <v>Niedźwiedź (pow. limanowski, woj. małopolskie)</v>
      </c>
      <c r="CJ1233" s="98">
        <v>0</v>
      </c>
    </row>
    <row r="1234" spans="2:88">
      <c r="B1234" s="98">
        <f>IF(ISNUMBER(SEARCH('ankieta ESG'!$E$11,C1234)),MAX(B$3:$B1233)+1,0)</f>
        <v>1231</v>
      </c>
      <c r="C1234" s="99" t="s">
        <v>1275</v>
      </c>
      <c r="D1234" s="98">
        <v>0</v>
      </c>
      <c r="E1234" s="99" t="str">
        <f>IFERROR(VLOOKUP(ROWS($C$4:C1234),$B$4:$C$1385,2,0),"")</f>
        <v>74.12.Z Działalność w zakresie projektowania graficznego i komunikacji wizualnej (PKD 2025)</v>
      </c>
      <c r="F1234" s="98">
        <v>0</v>
      </c>
      <c r="AM1234" s="98">
        <f>IF(ISNUMBER(SEARCH('ankieta ESG'!$G$180,AN1234)),MAX(AM$3:$AM1233)+1,0)</f>
        <v>1231</v>
      </c>
      <c r="AN1234" s="134" t="s">
        <v>5234</v>
      </c>
      <c r="AO1234" s="98">
        <v>0</v>
      </c>
      <c r="AP1234" s="99" t="str">
        <f>IFERROR(VLOOKUP(ROWS($AN$4:AN1234),$AM$4:$AN$2337,2,0),"")</f>
        <v>Niegosławice (pow. żagański, woj. lubuskie)</v>
      </c>
      <c r="AQ1234" s="98">
        <v>0</v>
      </c>
      <c r="AR1234" s="98">
        <f>IF(ISNUMBER(SEARCH('ankieta ESG'!$G$181,AS1234)),MAX($AR$3:AR1233)+1,0)</f>
        <v>1231</v>
      </c>
      <c r="AS1234" s="134" t="s">
        <v>5234</v>
      </c>
      <c r="AT1234" s="98">
        <v>0</v>
      </c>
      <c r="AU1234" s="99" t="str">
        <f>IFERROR(VLOOKUP(ROWS($AS$4:AS1234),$AR$4:$AS$2337,2,0),"")</f>
        <v>Niegosławice (pow. żagański, woj. lubuskie)</v>
      </c>
      <c r="AV1234" s="98">
        <v>0</v>
      </c>
      <c r="AW1234" s="98">
        <f>IF(ISNUMBER(SEARCH('ankieta ESG'!$G$182,AX1234)),MAX($AW$3:AW1233)+1,0)</f>
        <v>1231</v>
      </c>
      <c r="AX1234" s="134" t="s">
        <v>5234</v>
      </c>
      <c r="AY1234" s="98">
        <v>0</v>
      </c>
      <c r="AZ1234" s="99" t="str">
        <f>IFERROR(VLOOKUP(ROWS($AX$4:AX1234),$AW$4:$AX$2337,2,0),"")</f>
        <v>Niegosławice (pow. żagański, woj. lubuskie)</v>
      </c>
      <c r="BA1234" s="98">
        <v>0</v>
      </c>
      <c r="BB1234" s="98">
        <f>IF(ISNUMBER(SEARCH('ankieta ESG'!$G$183,BC1234)),MAX($BB$3:BB1233)+1,0)</f>
        <v>1231</v>
      </c>
      <c r="BC1234" s="134" t="s">
        <v>5234</v>
      </c>
      <c r="BD1234" s="98">
        <v>0</v>
      </c>
      <c r="BE1234" s="99" t="str">
        <f>IFERROR(VLOOKUP(ROWS($BC$4:BC1234),$BB$4:$BC$2337,2,0),"")</f>
        <v>Niegosławice (pow. żagański, woj. lubuskie)</v>
      </c>
      <c r="BF1234" s="98">
        <v>0</v>
      </c>
      <c r="BG1234" s="98">
        <f>IF(ISNUMBER(SEARCH('ankieta ESG'!$G$184,BH1234)),MAX($BG$3:BG1233)+1,0)</f>
        <v>1231</v>
      </c>
      <c r="BH1234" s="134" t="s">
        <v>5234</v>
      </c>
      <c r="BI1234" s="98">
        <v>0</v>
      </c>
      <c r="BJ1234" s="99" t="str">
        <f>IFERROR(VLOOKUP(ROWS($BH$4:BH1234),$BG$4:$BH$2337,2,0),"")</f>
        <v>Niegosławice (pow. żagański, woj. lubuskie)</v>
      </c>
      <c r="BK1234" s="98">
        <v>0</v>
      </c>
      <c r="BL1234" s="98">
        <f>IF(ISNUMBER(SEARCH('ankieta ESG'!$G$185,BM1234)),MAX($BL$3:BL1233)+1,0)</f>
        <v>1231</v>
      </c>
      <c r="BM1234" s="134" t="s">
        <v>5234</v>
      </c>
      <c r="BN1234" s="98">
        <v>0</v>
      </c>
      <c r="BO1234" s="99" t="str">
        <f>IFERROR(VLOOKUP(ROWS($BM$4:BM1234),$BL$4:$BM$2337,2,0),"")</f>
        <v>Niegosławice (pow. żagański, woj. lubuskie)</v>
      </c>
      <c r="BP1234" s="98">
        <v>0</v>
      </c>
      <c r="BQ1234" s="98">
        <f>IF(ISNUMBER(SEARCH('ankieta ESG'!$G$186,BR1234)),MAX($BQ$3:BQ1233)+1,0)</f>
        <v>1231</v>
      </c>
      <c r="BR1234" s="134" t="s">
        <v>5234</v>
      </c>
      <c r="BS1234" s="98">
        <v>0</v>
      </c>
      <c r="BT1234" s="99" t="str">
        <f>IFERROR(VLOOKUP(ROWS($BR$4:BR1234),$BQ$4:$BR$2337,2,0),"")</f>
        <v>Niegosławice (pow. żagański, woj. lubuskie)</v>
      </c>
      <c r="BU1234" s="98">
        <v>0</v>
      </c>
      <c r="BV1234" s="98">
        <f>IF(ISNUMBER(SEARCH('ankieta ESG'!$G$187,BW1234)),MAX($BV$3:BV1233)+1,0)</f>
        <v>1231</v>
      </c>
      <c r="BW1234" s="134" t="s">
        <v>5234</v>
      </c>
      <c r="BX1234" s="98">
        <v>0</v>
      </c>
      <c r="BY1234" s="99" t="str">
        <f>IFERROR(VLOOKUP(ROWS($BW$4:BW1234),$BV$4:$BW$2337,2,0),"")</f>
        <v>Niegosławice (pow. żagański, woj. lubuskie)</v>
      </c>
      <c r="BZ1234" s="98">
        <v>0</v>
      </c>
      <c r="CA1234" s="98">
        <f>IF(ISNUMBER(SEARCH('ankieta ESG'!$G$188,CB1234)),MAX($CA$3:CA1233)+1,0)</f>
        <v>1231</v>
      </c>
      <c r="CB1234" s="134" t="s">
        <v>5234</v>
      </c>
      <c r="CC1234" s="98">
        <v>0</v>
      </c>
      <c r="CD1234" s="99" t="str">
        <f>IFERROR(VLOOKUP(ROWS($CB$4:CB1234),$CA$4:$CB$2337,2,0),"")</f>
        <v>Niegosławice (pow. żagański, woj. lubuskie)</v>
      </c>
      <c r="CE1234" s="98">
        <v>0</v>
      </c>
      <c r="CF1234" s="98">
        <f>IF(ISNUMBER(SEARCH('ankieta ESG'!$G$189,CG1234)),MAX($CF$3:CF1233)+1,0)</f>
        <v>1231</v>
      </c>
      <c r="CG1234" s="134" t="s">
        <v>5234</v>
      </c>
      <c r="CH1234" s="98">
        <v>0</v>
      </c>
      <c r="CI1234" s="99" t="str">
        <f>IFERROR(VLOOKUP(ROWS($CG$4:CG1234),$CF$4:$CG$2337,2,0),"")</f>
        <v>Niegosławice (pow. żagański, woj. lubuskie)</v>
      </c>
      <c r="CJ1234" s="98">
        <v>0</v>
      </c>
    </row>
    <row r="1235" spans="2:88">
      <c r="B1235" s="98">
        <f>IF(ISNUMBER(SEARCH('ankieta ESG'!$E$11,C1235)),MAX(B$3:$B1234)+1,0)</f>
        <v>1232</v>
      </c>
      <c r="C1235" s="99" t="s">
        <v>1276</v>
      </c>
      <c r="D1235" s="98">
        <v>0</v>
      </c>
      <c r="E1235" s="99" t="str">
        <f>IFERROR(VLOOKUP(ROWS($C$4:C1235),$B$4:$C$1385,2,0),"")</f>
        <v>74.13.Z Działalność w zakresie projektowania wnętrz (PKD 2025)</v>
      </c>
      <c r="F1235" s="98">
        <v>0</v>
      </c>
      <c r="AM1235" s="98">
        <f>IF(ISNUMBER(SEARCH('ankieta ESG'!$G$180,AN1235)),MAX(AM$3:$AM1234)+1,0)</f>
        <v>1232</v>
      </c>
      <c r="AN1235" s="134" t="s">
        <v>5235</v>
      </c>
      <c r="AO1235" s="98">
        <v>0</v>
      </c>
      <c r="AP1235" s="99" t="str">
        <f>IFERROR(VLOOKUP(ROWS($AN$4:AN1235),$AM$4:$AN$2337,2,0),"")</f>
        <v>Niegowa (pow. myszkowski, woj. śląskie)</v>
      </c>
      <c r="AQ1235" s="98">
        <v>0</v>
      </c>
      <c r="AR1235" s="98">
        <f>IF(ISNUMBER(SEARCH('ankieta ESG'!$G$181,AS1235)),MAX($AR$3:AR1234)+1,0)</f>
        <v>1232</v>
      </c>
      <c r="AS1235" s="134" t="s">
        <v>5235</v>
      </c>
      <c r="AT1235" s="98">
        <v>0</v>
      </c>
      <c r="AU1235" s="99" t="str">
        <f>IFERROR(VLOOKUP(ROWS($AS$4:AS1235),$AR$4:$AS$2337,2,0),"")</f>
        <v>Niegowa (pow. myszkowski, woj. śląskie)</v>
      </c>
      <c r="AV1235" s="98">
        <v>0</v>
      </c>
      <c r="AW1235" s="98">
        <f>IF(ISNUMBER(SEARCH('ankieta ESG'!$G$182,AX1235)),MAX($AW$3:AW1234)+1,0)</f>
        <v>1232</v>
      </c>
      <c r="AX1235" s="134" t="s">
        <v>5235</v>
      </c>
      <c r="AY1235" s="98">
        <v>0</v>
      </c>
      <c r="AZ1235" s="99" t="str">
        <f>IFERROR(VLOOKUP(ROWS($AX$4:AX1235),$AW$4:$AX$2337,2,0),"")</f>
        <v>Niegowa (pow. myszkowski, woj. śląskie)</v>
      </c>
      <c r="BA1235" s="98">
        <v>0</v>
      </c>
      <c r="BB1235" s="98">
        <f>IF(ISNUMBER(SEARCH('ankieta ESG'!$G$183,BC1235)),MAX($BB$3:BB1234)+1,0)</f>
        <v>1232</v>
      </c>
      <c r="BC1235" s="134" t="s">
        <v>5235</v>
      </c>
      <c r="BD1235" s="98">
        <v>0</v>
      </c>
      <c r="BE1235" s="99" t="str">
        <f>IFERROR(VLOOKUP(ROWS($BC$4:BC1235),$BB$4:$BC$2337,2,0),"")</f>
        <v>Niegowa (pow. myszkowski, woj. śląskie)</v>
      </c>
      <c r="BF1235" s="98">
        <v>0</v>
      </c>
      <c r="BG1235" s="98">
        <f>IF(ISNUMBER(SEARCH('ankieta ESG'!$G$184,BH1235)),MAX($BG$3:BG1234)+1,0)</f>
        <v>1232</v>
      </c>
      <c r="BH1235" s="134" t="s">
        <v>5235</v>
      </c>
      <c r="BI1235" s="98">
        <v>0</v>
      </c>
      <c r="BJ1235" s="99" t="str">
        <f>IFERROR(VLOOKUP(ROWS($BH$4:BH1235),$BG$4:$BH$2337,2,0),"")</f>
        <v>Niegowa (pow. myszkowski, woj. śląskie)</v>
      </c>
      <c r="BK1235" s="98">
        <v>0</v>
      </c>
      <c r="BL1235" s="98">
        <f>IF(ISNUMBER(SEARCH('ankieta ESG'!$G$185,BM1235)),MAX($BL$3:BL1234)+1,0)</f>
        <v>1232</v>
      </c>
      <c r="BM1235" s="134" t="s">
        <v>5235</v>
      </c>
      <c r="BN1235" s="98">
        <v>0</v>
      </c>
      <c r="BO1235" s="99" t="str">
        <f>IFERROR(VLOOKUP(ROWS($BM$4:BM1235),$BL$4:$BM$2337,2,0),"")</f>
        <v>Niegowa (pow. myszkowski, woj. śląskie)</v>
      </c>
      <c r="BP1235" s="98">
        <v>0</v>
      </c>
      <c r="BQ1235" s="98">
        <f>IF(ISNUMBER(SEARCH('ankieta ESG'!$G$186,BR1235)),MAX($BQ$3:BQ1234)+1,0)</f>
        <v>1232</v>
      </c>
      <c r="BR1235" s="134" t="s">
        <v>5235</v>
      </c>
      <c r="BS1235" s="98">
        <v>0</v>
      </c>
      <c r="BT1235" s="99" t="str">
        <f>IFERROR(VLOOKUP(ROWS($BR$4:BR1235),$BQ$4:$BR$2337,2,0),"")</f>
        <v>Niegowa (pow. myszkowski, woj. śląskie)</v>
      </c>
      <c r="BU1235" s="98">
        <v>0</v>
      </c>
      <c r="BV1235" s="98">
        <f>IF(ISNUMBER(SEARCH('ankieta ESG'!$G$187,BW1235)),MAX($BV$3:BV1234)+1,0)</f>
        <v>1232</v>
      </c>
      <c r="BW1235" s="134" t="s">
        <v>5235</v>
      </c>
      <c r="BX1235" s="98">
        <v>0</v>
      </c>
      <c r="BY1235" s="99" t="str">
        <f>IFERROR(VLOOKUP(ROWS($BW$4:BW1235),$BV$4:$BW$2337,2,0),"")</f>
        <v>Niegowa (pow. myszkowski, woj. śląskie)</v>
      </c>
      <c r="BZ1235" s="98">
        <v>0</v>
      </c>
      <c r="CA1235" s="98">
        <f>IF(ISNUMBER(SEARCH('ankieta ESG'!$G$188,CB1235)),MAX($CA$3:CA1234)+1,0)</f>
        <v>1232</v>
      </c>
      <c r="CB1235" s="134" t="s">
        <v>5235</v>
      </c>
      <c r="CC1235" s="98">
        <v>0</v>
      </c>
      <c r="CD1235" s="99" t="str">
        <f>IFERROR(VLOOKUP(ROWS($CB$4:CB1235),$CA$4:$CB$2337,2,0),"")</f>
        <v>Niegowa (pow. myszkowski, woj. śląskie)</v>
      </c>
      <c r="CE1235" s="98">
        <v>0</v>
      </c>
      <c r="CF1235" s="98">
        <f>IF(ISNUMBER(SEARCH('ankieta ESG'!$G$189,CG1235)),MAX($CF$3:CF1234)+1,0)</f>
        <v>1232</v>
      </c>
      <c r="CG1235" s="134" t="s">
        <v>5235</v>
      </c>
      <c r="CH1235" s="98">
        <v>0</v>
      </c>
      <c r="CI1235" s="99" t="str">
        <f>IFERROR(VLOOKUP(ROWS($CG$4:CG1235),$CF$4:$CG$2337,2,0),"")</f>
        <v>Niegowa (pow. myszkowski, woj. śląskie)</v>
      </c>
      <c r="CJ1235" s="98">
        <v>0</v>
      </c>
    </row>
    <row r="1236" spans="2:88">
      <c r="B1236" s="98">
        <f>IF(ISNUMBER(SEARCH('ankieta ESG'!$E$11,C1236)),MAX(B$3:$B1235)+1,0)</f>
        <v>1233</v>
      </c>
      <c r="C1236" s="99" t="s">
        <v>1277</v>
      </c>
      <c r="D1236" s="98">
        <v>0</v>
      </c>
      <c r="E1236" s="99" t="str">
        <f>IFERROR(VLOOKUP(ROWS($C$4:C1236),$B$4:$C$1385,2,0),"")</f>
        <v>74.14.Z Pozostała działalność w zakresie specjalistycznego projektowania (PKD 2025)</v>
      </c>
      <c r="F1236" s="98">
        <v>0</v>
      </c>
      <c r="AM1236" s="98">
        <f>IF(ISNUMBER(SEARCH('ankieta ESG'!$G$180,AN1236)),MAX(AM$3:$AM1235)+1,0)</f>
        <v>1233</v>
      </c>
      <c r="AN1236" s="134" t="s">
        <v>5236</v>
      </c>
      <c r="AO1236" s="98">
        <v>0</v>
      </c>
      <c r="AP1236" s="99" t="str">
        <f>IFERROR(VLOOKUP(ROWS($AN$4:AN1236),$AM$4:$AN$2337,2,0),"")</f>
        <v>Nielisz (pow. zamojski, woj. lubelskie)</v>
      </c>
      <c r="AQ1236" s="98">
        <v>0</v>
      </c>
      <c r="AR1236" s="98">
        <f>IF(ISNUMBER(SEARCH('ankieta ESG'!$G$181,AS1236)),MAX($AR$3:AR1235)+1,0)</f>
        <v>1233</v>
      </c>
      <c r="AS1236" s="134" t="s">
        <v>5236</v>
      </c>
      <c r="AT1236" s="98">
        <v>0</v>
      </c>
      <c r="AU1236" s="99" t="str">
        <f>IFERROR(VLOOKUP(ROWS($AS$4:AS1236),$AR$4:$AS$2337,2,0),"")</f>
        <v>Nielisz (pow. zamojski, woj. lubelskie)</v>
      </c>
      <c r="AV1236" s="98">
        <v>0</v>
      </c>
      <c r="AW1236" s="98">
        <f>IF(ISNUMBER(SEARCH('ankieta ESG'!$G$182,AX1236)),MAX($AW$3:AW1235)+1,0)</f>
        <v>1233</v>
      </c>
      <c r="AX1236" s="134" t="s">
        <v>5236</v>
      </c>
      <c r="AY1236" s="98">
        <v>0</v>
      </c>
      <c r="AZ1236" s="99" t="str">
        <f>IFERROR(VLOOKUP(ROWS($AX$4:AX1236),$AW$4:$AX$2337,2,0),"")</f>
        <v>Nielisz (pow. zamojski, woj. lubelskie)</v>
      </c>
      <c r="BA1236" s="98">
        <v>0</v>
      </c>
      <c r="BB1236" s="98">
        <f>IF(ISNUMBER(SEARCH('ankieta ESG'!$G$183,BC1236)),MAX($BB$3:BB1235)+1,0)</f>
        <v>1233</v>
      </c>
      <c r="BC1236" s="134" t="s">
        <v>5236</v>
      </c>
      <c r="BD1236" s="98">
        <v>0</v>
      </c>
      <c r="BE1236" s="99" t="str">
        <f>IFERROR(VLOOKUP(ROWS($BC$4:BC1236),$BB$4:$BC$2337,2,0),"")</f>
        <v>Nielisz (pow. zamojski, woj. lubelskie)</v>
      </c>
      <c r="BF1236" s="98">
        <v>0</v>
      </c>
      <c r="BG1236" s="98">
        <f>IF(ISNUMBER(SEARCH('ankieta ESG'!$G$184,BH1236)),MAX($BG$3:BG1235)+1,0)</f>
        <v>1233</v>
      </c>
      <c r="BH1236" s="134" t="s">
        <v>5236</v>
      </c>
      <c r="BI1236" s="98">
        <v>0</v>
      </c>
      <c r="BJ1236" s="99" t="str">
        <f>IFERROR(VLOOKUP(ROWS($BH$4:BH1236),$BG$4:$BH$2337,2,0),"")</f>
        <v>Nielisz (pow. zamojski, woj. lubelskie)</v>
      </c>
      <c r="BK1236" s="98">
        <v>0</v>
      </c>
      <c r="BL1236" s="98">
        <f>IF(ISNUMBER(SEARCH('ankieta ESG'!$G$185,BM1236)),MAX($BL$3:BL1235)+1,0)</f>
        <v>1233</v>
      </c>
      <c r="BM1236" s="134" t="s">
        <v>5236</v>
      </c>
      <c r="BN1236" s="98">
        <v>0</v>
      </c>
      <c r="BO1236" s="99" t="str">
        <f>IFERROR(VLOOKUP(ROWS($BM$4:BM1236),$BL$4:$BM$2337,2,0),"")</f>
        <v>Nielisz (pow. zamojski, woj. lubelskie)</v>
      </c>
      <c r="BP1236" s="98">
        <v>0</v>
      </c>
      <c r="BQ1236" s="98">
        <f>IF(ISNUMBER(SEARCH('ankieta ESG'!$G$186,BR1236)),MAX($BQ$3:BQ1235)+1,0)</f>
        <v>1233</v>
      </c>
      <c r="BR1236" s="134" t="s">
        <v>5236</v>
      </c>
      <c r="BS1236" s="98">
        <v>0</v>
      </c>
      <c r="BT1236" s="99" t="str">
        <f>IFERROR(VLOOKUP(ROWS($BR$4:BR1236),$BQ$4:$BR$2337,2,0),"")</f>
        <v>Nielisz (pow. zamojski, woj. lubelskie)</v>
      </c>
      <c r="BU1236" s="98">
        <v>0</v>
      </c>
      <c r="BV1236" s="98">
        <f>IF(ISNUMBER(SEARCH('ankieta ESG'!$G$187,BW1236)),MAX($BV$3:BV1235)+1,0)</f>
        <v>1233</v>
      </c>
      <c r="BW1236" s="134" t="s">
        <v>5236</v>
      </c>
      <c r="BX1236" s="98">
        <v>0</v>
      </c>
      <c r="BY1236" s="99" t="str">
        <f>IFERROR(VLOOKUP(ROWS($BW$4:BW1236),$BV$4:$BW$2337,2,0),"")</f>
        <v>Nielisz (pow. zamojski, woj. lubelskie)</v>
      </c>
      <c r="BZ1236" s="98">
        <v>0</v>
      </c>
      <c r="CA1236" s="98">
        <f>IF(ISNUMBER(SEARCH('ankieta ESG'!$G$188,CB1236)),MAX($CA$3:CA1235)+1,0)</f>
        <v>1233</v>
      </c>
      <c r="CB1236" s="134" t="s">
        <v>5236</v>
      </c>
      <c r="CC1236" s="98">
        <v>0</v>
      </c>
      <c r="CD1236" s="99" t="str">
        <f>IFERROR(VLOOKUP(ROWS($CB$4:CB1236),$CA$4:$CB$2337,2,0),"")</f>
        <v>Nielisz (pow. zamojski, woj. lubelskie)</v>
      </c>
      <c r="CE1236" s="98">
        <v>0</v>
      </c>
      <c r="CF1236" s="98">
        <f>IF(ISNUMBER(SEARCH('ankieta ESG'!$G$189,CG1236)),MAX($CF$3:CF1235)+1,0)</f>
        <v>1233</v>
      </c>
      <c r="CG1236" s="134" t="s">
        <v>5236</v>
      </c>
      <c r="CH1236" s="98">
        <v>0</v>
      </c>
      <c r="CI1236" s="99" t="str">
        <f>IFERROR(VLOOKUP(ROWS($CG$4:CG1236),$CF$4:$CG$2337,2,0),"")</f>
        <v>Nielisz (pow. zamojski, woj. lubelskie)</v>
      </c>
      <c r="CJ1236" s="98">
        <v>0</v>
      </c>
    </row>
    <row r="1237" spans="2:88">
      <c r="B1237" s="98">
        <f>IF(ISNUMBER(SEARCH('ankieta ESG'!$E$11,C1237)),MAX(B$3:$B1236)+1,0)</f>
        <v>1234</v>
      </c>
      <c r="C1237" s="99" t="s">
        <v>1278</v>
      </c>
      <c r="D1237" s="98">
        <v>0</v>
      </c>
      <c r="E1237" s="99" t="str">
        <f>IFERROR(VLOOKUP(ROWS($C$4:C1237),$B$4:$C$1385,2,0),"")</f>
        <v>74.20.Z Działalność fotograficzna (PKD 2025)</v>
      </c>
      <c r="F1237" s="98">
        <v>0</v>
      </c>
      <c r="AM1237" s="98">
        <f>IF(ISNUMBER(SEARCH('ankieta ESG'!$G$180,AN1237)),MAX(AM$3:$AM1236)+1,0)</f>
        <v>1234</v>
      </c>
      <c r="AN1237" s="134" t="s">
        <v>5237</v>
      </c>
      <c r="AO1237" s="98">
        <v>0</v>
      </c>
      <c r="AP1237" s="99" t="str">
        <f>IFERROR(VLOOKUP(ROWS($AN$4:AN1237),$AM$4:$AN$2337,2,0),"")</f>
        <v>Niemce (pow. lubelski, woj. lubelskie)</v>
      </c>
      <c r="AQ1237" s="98">
        <v>0</v>
      </c>
      <c r="AR1237" s="98">
        <f>IF(ISNUMBER(SEARCH('ankieta ESG'!$G$181,AS1237)),MAX($AR$3:AR1236)+1,0)</f>
        <v>1234</v>
      </c>
      <c r="AS1237" s="134" t="s">
        <v>5237</v>
      </c>
      <c r="AT1237" s="98">
        <v>0</v>
      </c>
      <c r="AU1237" s="99" t="str">
        <f>IFERROR(VLOOKUP(ROWS($AS$4:AS1237),$AR$4:$AS$2337,2,0),"")</f>
        <v>Niemce (pow. lubelski, woj. lubelskie)</v>
      </c>
      <c r="AV1237" s="98">
        <v>0</v>
      </c>
      <c r="AW1237" s="98">
        <f>IF(ISNUMBER(SEARCH('ankieta ESG'!$G$182,AX1237)),MAX($AW$3:AW1236)+1,0)</f>
        <v>1234</v>
      </c>
      <c r="AX1237" s="134" t="s">
        <v>5237</v>
      </c>
      <c r="AY1237" s="98">
        <v>0</v>
      </c>
      <c r="AZ1237" s="99" t="str">
        <f>IFERROR(VLOOKUP(ROWS($AX$4:AX1237),$AW$4:$AX$2337,2,0),"")</f>
        <v>Niemce (pow. lubelski, woj. lubelskie)</v>
      </c>
      <c r="BA1237" s="98">
        <v>0</v>
      </c>
      <c r="BB1237" s="98">
        <f>IF(ISNUMBER(SEARCH('ankieta ESG'!$G$183,BC1237)),MAX($BB$3:BB1236)+1,0)</f>
        <v>1234</v>
      </c>
      <c r="BC1237" s="134" t="s">
        <v>5237</v>
      </c>
      <c r="BD1237" s="98">
        <v>0</v>
      </c>
      <c r="BE1237" s="99" t="str">
        <f>IFERROR(VLOOKUP(ROWS($BC$4:BC1237),$BB$4:$BC$2337,2,0),"")</f>
        <v>Niemce (pow. lubelski, woj. lubelskie)</v>
      </c>
      <c r="BF1237" s="98">
        <v>0</v>
      </c>
      <c r="BG1237" s="98">
        <f>IF(ISNUMBER(SEARCH('ankieta ESG'!$G$184,BH1237)),MAX($BG$3:BG1236)+1,0)</f>
        <v>1234</v>
      </c>
      <c r="BH1237" s="134" t="s">
        <v>5237</v>
      </c>
      <c r="BI1237" s="98">
        <v>0</v>
      </c>
      <c r="BJ1237" s="99" t="str">
        <f>IFERROR(VLOOKUP(ROWS($BH$4:BH1237),$BG$4:$BH$2337,2,0),"")</f>
        <v>Niemce (pow. lubelski, woj. lubelskie)</v>
      </c>
      <c r="BK1237" s="98">
        <v>0</v>
      </c>
      <c r="BL1237" s="98">
        <f>IF(ISNUMBER(SEARCH('ankieta ESG'!$G$185,BM1237)),MAX($BL$3:BL1236)+1,0)</f>
        <v>1234</v>
      </c>
      <c r="BM1237" s="134" t="s">
        <v>5237</v>
      </c>
      <c r="BN1237" s="98">
        <v>0</v>
      </c>
      <c r="BO1237" s="99" t="str">
        <f>IFERROR(VLOOKUP(ROWS($BM$4:BM1237),$BL$4:$BM$2337,2,0),"")</f>
        <v>Niemce (pow. lubelski, woj. lubelskie)</v>
      </c>
      <c r="BP1237" s="98">
        <v>0</v>
      </c>
      <c r="BQ1237" s="98">
        <f>IF(ISNUMBER(SEARCH('ankieta ESG'!$G$186,BR1237)),MAX($BQ$3:BQ1236)+1,0)</f>
        <v>1234</v>
      </c>
      <c r="BR1237" s="134" t="s">
        <v>5237</v>
      </c>
      <c r="BS1237" s="98">
        <v>0</v>
      </c>
      <c r="BT1237" s="99" t="str">
        <f>IFERROR(VLOOKUP(ROWS($BR$4:BR1237),$BQ$4:$BR$2337,2,0),"")</f>
        <v>Niemce (pow. lubelski, woj. lubelskie)</v>
      </c>
      <c r="BU1237" s="98">
        <v>0</v>
      </c>
      <c r="BV1237" s="98">
        <f>IF(ISNUMBER(SEARCH('ankieta ESG'!$G$187,BW1237)),MAX($BV$3:BV1236)+1,0)</f>
        <v>1234</v>
      </c>
      <c r="BW1237" s="134" t="s">
        <v>5237</v>
      </c>
      <c r="BX1237" s="98">
        <v>0</v>
      </c>
      <c r="BY1237" s="99" t="str">
        <f>IFERROR(VLOOKUP(ROWS($BW$4:BW1237),$BV$4:$BW$2337,2,0),"")</f>
        <v>Niemce (pow. lubelski, woj. lubelskie)</v>
      </c>
      <c r="BZ1237" s="98">
        <v>0</v>
      </c>
      <c r="CA1237" s="98">
        <f>IF(ISNUMBER(SEARCH('ankieta ESG'!$G$188,CB1237)),MAX($CA$3:CA1236)+1,0)</f>
        <v>1234</v>
      </c>
      <c r="CB1237" s="134" t="s">
        <v>5237</v>
      </c>
      <c r="CC1237" s="98">
        <v>0</v>
      </c>
      <c r="CD1237" s="99" t="str">
        <f>IFERROR(VLOOKUP(ROWS($CB$4:CB1237),$CA$4:$CB$2337,2,0),"")</f>
        <v>Niemce (pow. lubelski, woj. lubelskie)</v>
      </c>
      <c r="CE1237" s="98">
        <v>0</v>
      </c>
      <c r="CF1237" s="98">
        <f>IF(ISNUMBER(SEARCH('ankieta ESG'!$G$189,CG1237)),MAX($CF$3:CF1236)+1,0)</f>
        <v>1234</v>
      </c>
      <c r="CG1237" s="134" t="s">
        <v>5237</v>
      </c>
      <c r="CH1237" s="98">
        <v>0</v>
      </c>
      <c r="CI1237" s="99" t="str">
        <f>IFERROR(VLOOKUP(ROWS($CG$4:CG1237),$CF$4:$CG$2337,2,0),"")</f>
        <v>Niemce (pow. lubelski, woj. lubelskie)</v>
      </c>
      <c r="CJ1237" s="98">
        <v>0</v>
      </c>
    </row>
    <row r="1238" spans="2:88">
      <c r="B1238" s="98">
        <f>IF(ISNUMBER(SEARCH('ankieta ESG'!$E$11,C1238)),MAX(B$3:$B1237)+1,0)</f>
        <v>1235</v>
      </c>
      <c r="C1238" s="99" t="s">
        <v>1279</v>
      </c>
      <c r="D1238" s="98">
        <v>0</v>
      </c>
      <c r="E1238" s="99" t="str">
        <f>IFERROR(VLOOKUP(ROWS($C$4:C1238),$B$4:$C$1385,2,0),"")</f>
        <v>74.30.Z Działalność związana z tłumaczeniami (PKD 2025)</v>
      </c>
      <c r="F1238" s="98">
        <v>0</v>
      </c>
      <c r="AM1238" s="98">
        <f>IF(ISNUMBER(SEARCH('ankieta ESG'!$G$180,AN1238)),MAX(AM$3:$AM1237)+1,0)</f>
        <v>1235</v>
      </c>
      <c r="AN1238" s="134" t="s">
        <v>5238</v>
      </c>
      <c r="AO1238" s="98">
        <v>0</v>
      </c>
      <c r="AP1238" s="99" t="str">
        <f>IFERROR(VLOOKUP(ROWS($AN$4:AN1238),$AM$4:$AN$2337,2,0),"")</f>
        <v>Niemcza (pow. dzierżoniowski, woj. dolnośląskie)</v>
      </c>
      <c r="AQ1238" s="98">
        <v>0</v>
      </c>
      <c r="AR1238" s="98">
        <f>IF(ISNUMBER(SEARCH('ankieta ESG'!$G$181,AS1238)),MAX($AR$3:AR1237)+1,0)</f>
        <v>1235</v>
      </c>
      <c r="AS1238" s="134" t="s">
        <v>5238</v>
      </c>
      <c r="AT1238" s="98">
        <v>0</v>
      </c>
      <c r="AU1238" s="99" t="str">
        <f>IFERROR(VLOOKUP(ROWS($AS$4:AS1238),$AR$4:$AS$2337,2,0),"")</f>
        <v>Niemcza (pow. dzierżoniowski, woj. dolnośląskie)</v>
      </c>
      <c r="AV1238" s="98">
        <v>0</v>
      </c>
      <c r="AW1238" s="98">
        <f>IF(ISNUMBER(SEARCH('ankieta ESG'!$G$182,AX1238)),MAX($AW$3:AW1237)+1,0)</f>
        <v>1235</v>
      </c>
      <c r="AX1238" s="134" t="s">
        <v>5238</v>
      </c>
      <c r="AY1238" s="98">
        <v>0</v>
      </c>
      <c r="AZ1238" s="99" t="str">
        <f>IFERROR(VLOOKUP(ROWS($AX$4:AX1238),$AW$4:$AX$2337,2,0),"")</f>
        <v>Niemcza (pow. dzierżoniowski, woj. dolnośląskie)</v>
      </c>
      <c r="BA1238" s="98">
        <v>0</v>
      </c>
      <c r="BB1238" s="98">
        <f>IF(ISNUMBER(SEARCH('ankieta ESG'!$G$183,BC1238)),MAX($BB$3:BB1237)+1,0)</f>
        <v>1235</v>
      </c>
      <c r="BC1238" s="134" t="s">
        <v>5238</v>
      </c>
      <c r="BD1238" s="98">
        <v>0</v>
      </c>
      <c r="BE1238" s="99" t="str">
        <f>IFERROR(VLOOKUP(ROWS($BC$4:BC1238),$BB$4:$BC$2337,2,0),"")</f>
        <v>Niemcza (pow. dzierżoniowski, woj. dolnośląskie)</v>
      </c>
      <c r="BF1238" s="98">
        <v>0</v>
      </c>
      <c r="BG1238" s="98">
        <f>IF(ISNUMBER(SEARCH('ankieta ESG'!$G$184,BH1238)),MAX($BG$3:BG1237)+1,0)</f>
        <v>1235</v>
      </c>
      <c r="BH1238" s="134" t="s">
        <v>5238</v>
      </c>
      <c r="BI1238" s="98">
        <v>0</v>
      </c>
      <c r="BJ1238" s="99" t="str">
        <f>IFERROR(VLOOKUP(ROWS($BH$4:BH1238),$BG$4:$BH$2337,2,0),"")</f>
        <v>Niemcza (pow. dzierżoniowski, woj. dolnośląskie)</v>
      </c>
      <c r="BK1238" s="98">
        <v>0</v>
      </c>
      <c r="BL1238" s="98">
        <f>IF(ISNUMBER(SEARCH('ankieta ESG'!$G$185,BM1238)),MAX($BL$3:BL1237)+1,0)</f>
        <v>1235</v>
      </c>
      <c r="BM1238" s="134" t="s">
        <v>5238</v>
      </c>
      <c r="BN1238" s="98">
        <v>0</v>
      </c>
      <c r="BO1238" s="99" t="str">
        <f>IFERROR(VLOOKUP(ROWS($BM$4:BM1238),$BL$4:$BM$2337,2,0),"")</f>
        <v>Niemcza (pow. dzierżoniowski, woj. dolnośląskie)</v>
      </c>
      <c r="BP1238" s="98">
        <v>0</v>
      </c>
      <c r="BQ1238" s="98">
        <f>IF(ISNUMBER(SEARCH('ankieta ESG'!$G$186,BR1238)),MAX($BQ$3:BQ1237)+1,0)</f>
        <v>1235</v>
      </c>
      <c r="BR1238" s="134" t="s">
        <v>5238</v>
      </c>
      <c r="BS1238" s="98">
        <v>0</v>
      </c>
      <c r="BT1238" s="99" t="str">
        <f>IFERROR(VLOOKUP(ROWS($BR$4:BR1238),$BQ$4:$BR$2337,2,0),"")</f>
        <v>Niemcza (pow. dzierżoniowski, woj. dolnośląskie)</v>
      </c>
      <c r="BU1238" s="98">
        <v>0</v>
      </c>
      <c r="BV1238" s="98">
        <f>IF(ISNUMBER(SEARCH('ankieta ESG'!$G$187,BW1238)),MAX($BV$3:BV1237)+1,0)</f>
        <v>1235</v>
      </c>
      <c r="BW1238" s="134" t="s">
        <v>5238</v>
      </c>
      <c r="BX1238" s="98">
        <v>0</v>
      </c>
      <c r="BY1238" s="99" t="str">
        <f>IFERROR(VLOOKUP(ROWS($BW$4:BW1238),$BV$4:$BW$2337,2,0),"")</f>
        <v>Niemcza (pow. dzierżoniowski, woj. dolnośląskie)</v>
      </c>
      <c r="BZ1238" s="98">
        <v>0</v>
      </c>
      <c r="CA1238" s="98">
        <f>IF(ISNUMBER(SEARCH('ankieta ESG'!$G$188,CB1238)),MAX($CA$3:CA1237)+1,0)</f>
        <v>1235</v>
      </c>
      <c r="CB1238" s="134" t="s">
        <v>5238</v>
      </c>
      <c r="CC1238" s="98">
        <v>0</v>
      </c>
      <c r="CD1238" s="99" t="str">
        <f>IFERROR(VLOOKUP(ROWS($CB$4:CB1238),$CA$4:$CB$2337,2,0),"")</f>
        <v>Niemcza (pow. dzierżoniowski, woj. dolnośląskie)</v>
      </c>
      <c r="CE1238" s="98">
        <v>0</v>
      </c>
      <c r="CF1238" s="98">
        <f>IF(ISNUMBER(SEARCH('ankieta ESG'!$G$189,CG1238)),MAX($CF$3:CF1237)+1,0)</f>
        <v>1235</v>
      </c>
      <c r="CG1238" s="134" t="s">
        <v>5238</v>
      </c>
      <c r="CH1238" s="98">
        <v>0</v>
      </c>
      <c r="CI1238" s="99" t="str">
        <f>IFERROR(VLOOKUP(ROWS($CG$4:CG1238),$CF$4:$CG$2337,2,0),"")</f>
        <v>Niemcza (pow. dzierżoniowski, woj. dolnośląskie)</v>
      </c>
      <c r="CJ1238" s="98">
        <v>0</v>
      </c>
    </row>
    <row r="1239" spans="2:88">
      <c r="B1239" s="98">
        <f>IF(ISNUMBER(SEARCH('ankieta ESG'!$E$11,C1239)),MAX(B$3:$B1238)+1,0)</f>
        <v>1236</v>
      </c>
      <c r="C1239" s="99" t="s">
        <v>1280</v>
      </c>
      <c r="D1239" s="98">
        <v>0</v>
      </c>
      <c r="E1239" s="99" t="str">
        <f>IFERROR(VLOOKUP(ROWS($C$4:C1239),$B$4:$C$1385,2,0),"")</f>
        <v>74.91.Z Działalność rzeczników patentowych i działalność marketingowa (PKD 2025)</v>
      </c>
      <c r="F1239" s="98">
        <v>0</v>
      </c>
      <c r="AM1239" s="98">
        <f>IF(ISNUMBER(SEARCH('ankieta ESG'!$G$180,AN1239)),MAX(AM$3:$AM1238)+1,0)</f>
        <v>1236</v>
      </c>
      <c r="AN1239" s="134" t="s">
        <v>5239</v>
      </c>
      <c r="AO1239" s="98">
        <v>0</v>
      </c>
      <c r="AP1239" s="99" t="str">
        <f>IFERROR(VLOOKUP(ROWS($AN$4:AN1239),$AM$4:$AN$2337,2,0),"")</f>
        <v>Niemodlin (pow. opolski, woj. opolskie)</v>
      </c>
      <c r="AQ1239" s="98">
        <v>0</v>
      </c>
      <c r="AR1239" s="98">
        <f>IF(ISNUMBER(SEARCH('ankieta ESG'!$G$181,AS1239)),MAX($AR$3:AR1238)+1,0)</f>
        <v>1236</v>
      </c>
      <c r="AS1239" s="134" t="s">
        <v>5239</v>
      </c>
      <c r="AT1239" s="98">
        <v>0</v>
      </c>
      <c r="AU1239" s="99" t="str">
        <f>IFERROR(VLOOKUP(ROWS($AS$4:AS1239),$AR$4:$AS$2337,2,0),"")</f>
        <v>Niemodlin (pow. opolski, woj. opolskie)</v>
      </c>
      <c r="AV1239" s="98">
        <v>0</v>
      </c>
      <c r="AW1239" s="98">
        <f>IF(ISNUMBER(SEARCH('ankieta ESG'!$G$182,AX1239)),MAX($AW$3:AW1238)+1,0)</f>
        <v>1236</v>
      </c>
      <c r="AX1239" s="134" t="s">
        <v>5239</v>
      </c>
      <c r="AY1239" s="98">
        <v>0</v>
      </c>
      <c r="AZ1239" s="99" t="str">
        <f>IFERROR(VLOOKUP(ROWS($AX$4:AX1239),$AW$4:$AX$2337,2,0),"")</f>
        <v>Niemodlin (pow. opolski, woj. opolskie)</v>
      </c>
      <c r="BA1239" s="98">
        <v>0</v>
      </c>
      <c r="BB1239" s="98">
        <f>IF(ISNUMBER(SEARCH('ankieta ESG'!$G$183,BC1239)),MAX($BB$3:BB1238)+1,0)</f>
        <v>1236</v>
      </c>
      <c r="BC1239" s="134" t="s">
        <v>5239</v>
      </c>
      <c r="BD1239" s="98">
        <v>0</v>
      </c>
      <c r="BE1239" s="99" t="str">
        <f>IFERROR(VLOOKUP(ROWS($BC$4:BC1239),$BB$4:$BC$2337,2,0),"")</f>
        <v>Niemodlin (pow. opolski, woj. opolskie)</v>
      </c>
      <c r="BF1239" s="98">
        <v>0</v>
      </c>
      <c r="BG1239" s="98">
        <f>IF(ISNUMBER(SEARCH('ankieta ESG'!$G$184,BH1239)),MAX($BG$3:BG1238)+1,0)</f>
        <v>1236</v>
      </c>
      <c r="BH1239" s="134" t="s">
        <v>5239</v>
      </c>
      <c r="BI1239" s="98">
        <v>0</v>
      </c>
      <c r="BJ1239" s="99" t="str">
        <f>IFERROR(VLOOKUP(ROWS($BH$4:BH1239),$BG$4:$BH$2337,2,0),"")</f>
        <v>Niemodlin (pow. opolski, woj. opolskie)</v>
      </c>
      <c r="BK1239" s="98">
        <v>0</v>
      </c>
      <c r="BL1239" s="98">
        <f>IF(ISNUMBER(SEARCH('ankieta ESG'!$G$185,BM1239)),MAX($BL$3:BL1238)+1,0)</f>
        <v>1236</v>
      </c>
      <c r="BM1239" s="134" t="s">
        <v>5239</v>
      </c>
      <c r="BN1239" s="98">
        <v>0</v>
      </c>
      <c r="BO1239" s="99" t="str">
        <f>IFERROR(VLOOKUP(ROWS($BM$4:BM1239),$BL$4:$BM$2337,2,0),"")</f>
        <v>Niemodlin (pow. opolski, woj. opolskie)</v>
      </c>
      <c r="BP1239" s="98">
        <v>0</v>
      </c>
      <c r="BQ1239" s="98">
        <f>IF(ISNUMBER(SEARCH('ankieta ESG'!$G$186,BR1239)),MAX($BQ$3:BQ1238)+1,0)</f>
        <v>1236</v>
      </c>
      <c r="BR1239" s="134" t="s">
        <v>5239</v>
      </c>
      <c r="BS1239" s="98">
        <v>0</v>
      </c>
      <c r="BT1239" s="99" t="str">
        <f>IFERROR(VLOOKUP(ROWS($BR$4:BR1239),$BQ$4:$BR$2337,2,0),"")</f>
        <v>Niemodlin (pow. opolski, woj. opolskie)</v>
      </c>
      <c r="BU1239" s="98">
        <v>0</v>
      </c>
      <c r="BV1239" s="98">
        <f>IF(ISNUMBER(SEARCH('ankieta ESG'!$G$187,BW1239)),MAX($BV$3:BV1238)+1,0)</f>
        <v>1236</v>
      </c>
      <c r="BW1239" s="134" t="s">
        <v>5239</v>
      </c>
      <c r="BX1239" s="98">
        <v>0</v>
      </c>
      <c r="BY1239" s="99" t="str">
        <f>IFERROR(VLOOKUP(ROWS($BW$4:BW1239),$BV$4:$BW$2337,2,0),"")</f>
        <v>Niemodlin (pow. opolski, woj. opolskie)</v>
      </c>
      <c r="BZ1239" s="98">
        <v>0</v>
      </c>
      <c r="CA1239" s="98">
        <f>IF(ISNUMBER(SEARCH('ankieta ESG'!$G$188,CB1239)),MAX($CA$3:CA1238)+1,0)</f>
        <v>1236</v>
      </c>
      <c r="CB1239" s="134" t="s">
        <v>5239</v>
      </c>
      <c r="CC1239" s="98">
        <v>0</v>
      </c>
      <c r="CD1239" s="99" t="str">
        <f>IFERROR(VLOOKUP(ROWS($CB$4:CB1239),$CA$4:$CB$2337,2,0),"")</f>
        <v>Niemodlin (pow. opolski, woj. opolskie)</v>
      </c>
      <c r="CE1239" s="98">
        <v>0</v>
      </c>
      <c r="CF1239" s="98">
        <f>IF(ISNUMBER(SEARCH('ankieta ESG'!$G$189,CG1239)),MAX($CF$3:CF1238)+1,0)</f>
        <v>1236</v>
      </c>
      <c r="CG1239" s="134" t="s">
        <v>5239</v>
      </c>
      <c r="CH1239" s="98">
        <v>0</v>
      </c>
      <c r="CI1239" s="99" t="str">
        <f>IFERROR(VLOOKUP(ROWS($CG$4:CG1239),$CF$4:$CG$2337,2,0),"")</f>
        <v>Niemodlin (pow. opolski, woj. opolskie)</v>
      </c>
      <c r="CJ1239" s="98">
        <v>0</v>
      </c>
    </row>
    <row r="1240" spans="2:88">
      <c r="B1240" s="98">
        <f>IF(ISNUMBER(SEARCH('ankieta ESG'!$E$11,C1240)),MAX(B$3:$B1239)+1,0)</f>
        <v>1237</v>
      </c>
      <c r="C1240" s="99" t="s">
        <v>1281</v>
      </c>
      <c r="D1240" s="98">
        <v>0</v>
      </c>
      <c r="E1240" s="99" t="str">
        <f>IFERROR(VLOOKUP(ROWS($C$4:C1240),$B$4:$C$1385,2,0),"")</f>
        <v>74.99.Z Wszelka pozostała działalność profesjonalna, naukowa i techniczna, gdzie indziej niesklasyfikowana (PKD 2025)</v>
      </c>
      <c r="F1240" s="98">
        <v>0</v>
      </c>
      <c r="AM1240" s="98">
        <f>IF(ISNUMBER(SEARCH('ankieta ESG'!$G$180,AN1240)),MAX(AM$3:$AM1239)+1,0)</f>
        <v>1237</v>
      </c>
      <c r="AN1240" s="134" t="s">
        <v>5240</v>
      </c>
      <c r="AO1240" s="98">
        <v>0</v>
      </c>
      <c r="AP1240" s="99" t="str">
        <f>IFERROR(VLOOKUP(ROWS($AN$4:AN1240),$AM$4:$AN$2337,2,0),"")</f>
        <v>Niepołomice (pow. wielicki, woj. małopolskie)</v>
      </c>
      <c r="AQ1240" s="98">
        <v>0</v>
      </c>
      <c r="AR1240" s="98">
        <f>IF(ISNUMBER(SEARCH('ankieta ESG'!$G$181,AS1240)),MAX($AR$3:AR1239)+1,0)</f>
        <v>1237</v>
      </c>
      <c r="AS1240" s="134" t="s">
        <v>5240</v>
      </c>
      <c r="AT1240" s="98">
        <v>0</v>
      </c>
      <c r="AU1240" s="99" t="str">
        <f>IFERROR(VLOOKUP(ROWS($AS$4:AS1240),$AR$4:$AS$2337,2,0),"")</f>
        <v>Niepołomice (pow. wielicki, woj. małopolskie)</v>
      </c>
      <c r="AV1240" s="98">
        <v>0</v>
      </c>
      <c r="AW1240" s="98">
        <f>IF(ISNUMBER(SEARCH('ankieta ESG'!$G$182,AX1240)),MAX($AW$3:AW1239)+1,0)</f>
        <v>1237</v>
      </c>
      <c r="AX1240" s="134" t="s">
        <v>5240</v>
      </c>
      <c r="AY1240" s="98">
        <v>0</v>
      </c>
      <c r="AZ1240" s="99" t="str">
        <f>IFERROR(VLOOKUP(ROWS($AX$4:AX1240),$AW$4:$AX$2337,2,0),"")</f>
        <v>Niepołomice (pow. wielicki, woj. małopolskie)</v>
      </c>
      <c r="BA1240" s="98">
        <v>0</v>
      </c>
      <c r="BB1240" s="98">
        <f>IF(ISNUMBER(SEARCH('ankieta ESG'!$G$183,BC1240)),MAX($BB$3:BB1239)+1,0)</f>
        <v>1237</v>
      </c>
      <c r="BC1240" s="134" t="s">
        <v>5240</v>
      </c>
      <c r="BD1240" s="98">
        <v>0</v>
      </c>
      <c r="BE1240" s="99" t="str">
        <f>IFERROR(VLOOKUP(ROWS($BC$4:BC1240),$BB$4:$BC$2337,2,0),"")</f>
        <v>Niepołomice (pow. wielicki, woj. małopolskie)</v>
      </c>
      <c r="BF1240" s="98">
        <v>0</v>
      </c>
      <c r="BG1240" s="98">
        <f>IF(ISNUMBER(SEARCH('ankieta ESG'!$G$184,BH1240)),MAX($BG$3:BG1239)+1,0)</f>
        <v>1237</v>
      </c>
      <c r="BH1240" s="134" t="s">
        <v>5240</v>
      </c>
      <c r="BI1240" s="98">
        <v>0</v>
      </c>
      <c r="BJ1240" s="99" t="str">
        <f>IFERROR(VLOOKUP(ROWS($BH$4:BH1240),$BG$4:$BH$2337,2,0),"")</f>
        <v>Niepołomice (pow. wielicki, woj. małopolskie)</v>
      </c>
      <c r="BK1240" s="98">
        <v>0</v>
      </c>
      <c r="BL1240" s="98">
        <f>IF(ISNUMBER(SEARCH('ankieta ESG'!$G$185,BM1240)),MAX($BL$3:BL1239)+1,0)</f>
        <v>1237</v>
      </c>
      <c r="BM1240" s="134" t="s">
        <v>5240</v>
      </c>
      <c r="BN1240" s="98">
        <v>0</v>
      </c>
      <c r="BO1240" s="99" t="str">
        <f>IFERROR(VLOOKUP(ROWS($BM$4:BM1240),$BL$4:$BM$2337,2,0),"")</f>
        <v>Niepołomice (pow. wielicki, woj. małopolskie)</v>
      </c>
      <c r="BP1240" s="98">
        <v>0</v>
      </c>
      <c r="BQ1240" s="98">
        <f>IF(ISNUMBER(SEARCH('ankieta ESG'!$G$186,BR1240)),MAX($BQ$3:BQ1239)+1,0)</f>
        <v>1237</v>
      </c>
      <c r="BR1240" s="134" t="s">
        <v>5240</v>
      </c>
      <c r="BS1240" s="98">
        <v>0</v>
      </c>
      <c r="BT1240" s="99" t="str">
        <f>IFERROR(VLOOKUP(ROWS($BR$4:BR1240),$BQ$4:$BR$2337,2,0),"")</f>
        <v>Niepołomice (pow. wielicki, woj. małopolskie)</v>
      </c>
      <c r="BU1240" s="98">
        <v>0</v>
      </c>
      <c r="BV1240" s="98">
        <f>IF(ISNUMBER(SEARCH('ankieta ESG'!$G$187,BW1240)),MAX($BV$3:BV1239)+1,0)</f>
        <v>1237</v>
      </c>
      <c r="BW1240" s="134" t="s">
        <v>5240</v>
      </c>
      <c r="BX1240" s="98">
        <v>0</v>
      </c>
      <c r="BY1240" s="99" t="str">
        <f>IFERROR(VLOOKUP(ROWS($BW$4:BW1240),$BV$4:$BW$2337,2,0),"")</f>
        <v>Niepołomice (pow. wielicki, woj. małopolskie)</v>
      </c>
      <c r="BZ1240" s="98">
        <v>0</v>
      </c>
      <c r="CA1240" s="98">
        <f>IF(ISNUMBER(SEARCH('ankieta ESG'!$G$188,CB1240)),MAX($CA$3:CA1239)+1,0)</f>
        <v>1237</v>
      </c>
      <c r="CB1240" s="134" t="s">
        <v>5240</v>
      </c>
      <c r="CC1240" s="98">
        <v>0</v>
      </c>
      <c r="CD1240" s="99" t="str">
        <f>IFERROR(VLOOKUP(ROWS($CB$4:CB1240),$CA$4:$CB$2337,2,0),"")</f>
        <v>Niepołomice (pow. wielicki, woj. małopolskie)</v>
      </c>
      <c r="CE1240" s="98">
        <v>0</v>
      </c>
      <c r="CF1240" s="98">
        <f>IF(ISNUMBER(SEARCH('ankieta ESG'!$G$189,CG1240)),MAX($CF$3:CF1239)+1,0)</f>
        <v>1237</v>
      </c>
      <c r="CG1240" s="134" t="s">
        <v>5240</v>
      </c>
      <c r="CH1240" s="98">
        <v>0</v>
      </c>
      <c r="CI1240" s="99" t="str">
        <f>IFERROR(VLOOKUP(ROWS($CG$4:CG1240),$CF$4:$CG$2337,2,0),"")</f>
        <v>Niepołomice (pow. wielicki, woj. małopolskie)</v>
      </c>
      <c r="CJ1240" s="98">
        <v>0</v>
      </c>
    </row>
    <row r="1241" spans="2:88">
      <c r="B1241" s="98">
        <f>IF(ISNUMBER(SEARCH('ankieta ESG'!$E$11,C1241)),MAX(B$3:$B1240)+1,0)</f>
        <v>1238</v>
      </c>
      <c r="C1241" s="99" t="s">
        <v>1282</v>
      </c>
      <c r="D1241" s="98">
        <v>0</v>
      </c>
      <c r="E1241" s="99" t="str">
        <f>IFERROR(VLOOKUP(ROWS($C$4:C1241),$B$4:$C$1385,2,0),"")</f>
        <v>75.00.Z Działalność weterynaryjna (PKD 2025)</v>
      </c>
      <c r="F1241" s="98">
        <v>0</v>
      </c>
      <c r="AM1241" s="98">
        <f>IF(ISNUMBER(SEARCH('ankieta ESG'!$G$180,AN1241)),MAX(AM$3:$AM1240)+1,0)</f>
        <v>1238</v>
      </c>
      <c r="AN1241" s="134" t="s">
        <v>5241</v>
      </c>
      <c r="AO1241" s="98">
        <v>0</v>
      </c>
      <c r="AP1241" s="99" t="str">
        <f>IFERROR(VLOOKUP(ROWS($AN$4:AN1241),$AM$4:$AN$2337,2,0),"")</f>
        <v>Nieporęt (pow. legionowski, woj. mazowieckie)</v>
      </c>
      <c r="AQ1241" s="98">
        <v>0</v>
      </c>
      <c r="AR1241" s="98">
        <f>IF(ISNUMBER(SEARCH('ankieta ESG'!$G$181,AS1241)),MAX($AR$3:AR1240)+1,0)</f>
        <v>1238</v>
      </c>
      <c r="AS1241" s="134" t="s">
        <v>5241</v>
      </c>
      <c r="AT1241" s="98">
        <v>0</v>
      </c>
      <c r="AU1241" s="99" t="str">
        <f>IFERROR(VLOOKUP(ROWS($AS$4:AS1241),$AR$4:$AS$2337,2,0),"")</f>
        <v>Nieporęt (pow. legionowski, woj. mazowieckie)</v>
      </c>
      <c r="AV1241" s="98">
        <v>0</v>
      </c>
      <c r="AW1241" s="98">
        <f>IF(ISNUMBER(SEARCH('ankieta ESG'!$G$182,AX1241)),MAX($AW$3:AW1240)+1,0)</f>
        <v>1238</v>
      </c>
      <c r="AX1241" s="134" t="s">
        <v>5241</v>
      </c>
      <c r="AY1241" s="98">
        <v>0</v>
      </c>
      <c r="AZ1241" s="99" t="str">
        <f>IFERROR(VLOOKUP(ROWS($AX$4:AX1241),$AW$4:$AX$2337,2,0),"")</f>
        <v>Nieporęt (pow. legionowski, woj. mazowieckie)</v>
      </c>
      <c r="BA1241" s="98">
        <v>0</v>
      </c>
      <c r="BB1241" s="98">
        <f>IF(ISNUMBER(SEARCH('ankieta ESG'!$G$183,BC1241)),MAX($BB$3:BB1240)+1,0)</f>
        <v>1238</v>
      </c>
      <c r="BC1241" s="134" t="s">
        <v>5241</v>
      </c>
      <c r="BD1241" s="98">
        <v>0</v>
      </c>
      <c r="BE1241" s="99" t="str">
        <f>IFERROR(VLOOKUP(ROWS($BC$4:BC1241),$BB$4:$BC$2337,2,0),"")</f>
        <v>Nieporęt (pow. legionowski, woj. mazowieckie)</v>
      </c>
      <c r="BF1241" s="98">
        <v>0</v>
      </c>
      <c r="BG1241" s="98">
        <f>IF(ISNUMBER(SEARCH('ankieta ESG'!$G$184,BH1241)),MAX($BG$3:BG1240)+1,0)</f>
        <v>1238</v>
      </c>
      <c r="BH1241" s="134" t="s">
        <v>5241</v>
      </c>
      <c r="BI1241" s="98">
        <v>0</v>
      </c>
      <c r="BJ1241" s="99" t="str">
        <f>IFERROR(VLOOKUP(ROWS($BH$4:BH1241),$BG$4:$BH$2337,2,0),"")</f>
        <v>Nieporęt (pow. legionowski, woj. mazowieckie)</v>
      </c>
      <c r="BK1241" s="98">
        <v>0</v>
      </c>
      <c r="BL1241" s="98">
        <f>IF(ISNUMBER(SEARCH('ankieta ESG'!$G$185,BM1241)),MAX($BL$3:BL1240)+1,0)</f>
        <v>1238</v>
      </c>
      <c r="BM1241" s="134" t="s">
        <v>5241</v>
      </c>
      <c r="BN1241" s="98">
        <v>0</v>
      </c>
      <c r="BO1241" s="99" t="str">
        <f>IFERROR(VLOOKUP(ROWS($BM$4:BM1241),$BL$4:$BM$2337,2,0),"")</f>
        <v>Nieporęt (pow. legionowski, woj. mazowieckie)</v>
      </c>
      <c r="BP1241" s="98">
        <v>0</v>
      </c>
      <c r="BQ1241" s="98">
        <f>IF(ISNUMBER(SEARCH('ankieta ESG'!$G$186,BR1241)),MAX($BQ$3:BQ1240)+1,0)</f>
        <v>1238</v>
      </c>
      <c r="BR1241" s="134" t="s">
        <v>5241</v>
      </c>
      <c r="BS1241" s="98">
        <v>0</v>
      </c>
      <c r="BT1241" s="99" t="str">
        <f>IFERROR(VLOOKUP(ROWS($BR$4:BR1241),$BQ$4:$BR$2337,2,0),"")</f>
        <v>Nieporęt (pow. legionowski, woj. mazowieckie)</v>
      </c>
      <c r="BU1241" s="98">
        <v>0</v>
      </c>
      <c r="BV1241" s="98">
        <f>IF(ISNUMBER(SEARCH('ankieta ESG'!$G$187,BW1241)),MAX($BV$3:BV1240)+1,0)</f>
        <v>1238</v>
      </c>
      <c r="BW1241" s="134" t="s">
        <v>5241</v>
      </c>
      <c r="BX1241" s="98">
        <v>0</v>
      </c>
      <c r="BY1241" s="99" t="str">
        <f>IFERROR(VLOOKUP(ROWS($BW$4:BW1241),$BV$4:$BW$2337,2,0),"")</f>
        <v>Nieporęt (pow. legionowski, woj. mazowieckie)</v>
      </c>
      <c r="BZ1241" s="98">
        <v>0</v>
      </c>
      <c r="CA1241" s="98">
        <f>IF(ISNUMBER(SEARCH('ankieta ESG'!$G$188,CB1241)),MAX($CA$3:CA1240)+1,0)</f>
        <v>1238</v>
      </c>
      <c r="CB1241" s="134" t="s">
        <v>5241</v>
      </c>
      <c r="CC1241" s="98">
        <v>0</v>
      </c>
      <c r="CD1241" s="99" t="str">
        <f>IFERROR(VLOOKUP(ROWS($CB$4:CB1241),$CA$4:$CB$2337,2,0),"")</f>
        <v>Nieporęt (pow. legionowski, woj. mazowieckie)</v>
      </c>
      <c r="CE1241" s="98">
        <v>0</v>
      </c>
      <c r="CF1241" s="98">
        <f>IF(ISNUMBER(SEARCH('ankieta ESG'!$G$189,CG1241)),MAX($CF$3:CF1240)+1,0)</f>
        <v>1238</v>
      </c>
      <c r="CG1241" s="134" t="s">
        <v>5241</v>
      </c>
      <c r="CH1241" s="98">
        <v>0</v>
      </c>
      <c r="CI1241" s="99" t="str">
        <f>IFERROR(VLOOKUP(ROWS($CG$4:CG1241),$CF$4:$CG$2337,2,0),"")</f>
        <v>Nieporęt (pow. legionowski, woj. mazowieckie)</v>
      </c>
      <c r="CJ1241" s="98">
        <v>0</v>
      </c>
    </row>
    <row r="1242" spans="2:88">
      <c r="B1242" s="98">
        <f>IF(ISNUMBER(SEARCH('ankieta ESG'!$E$11,C1242)),MAX(B$3:$B1241)+1,0)</f>
        <v>1239</v>
      </c>
      <c r="C1242" s="99" t="s">
        <v>1283</v>
      </c>
      <c r="D1242" s="98">
        <v>0</v>
      </c>
      <c r="E1242" s="99" t="str">
        <f>IFERROR(VLOOKUP(ROWS($C$4:C1242),$B$4:$C$1385,2,0),"")</f>
        <v>77.11.Z Wynajem i dzierżawa samochodów osobowych i lekkich pojazdów silnikowych, w tym motocykli (PKD 2025)</v>
      </c>
      <c r="F1242" s="98">
        <v>0</v>
      </c>
      <c r="AM1242" s="98">
        <f>IF(ISNUMBER(SEARCH('ankieta ESG'!$G$180,AN1242)),MAX(AM$3:$AM1241)+1,0)</f>
        <v>1239</v>
      </c>
      <c r="AN1242" s="134" t="s">
        <v>5242</v>
      </c>
      <c r="AO1242" s="98">
        <v>0</v>
      </c>
      <c r="AP1242" s="99" t="str">
        <f>IFERROR(VLOOKUP(ROWS($AN$4:AN1242),$AM$4:$AN$2337,2,0),"")</f>
        <v>Nieszawa (pow. aleksandrowski, woj. kujawsko-pomorskie)</v>
      </c>
      <c r="AQ1242" s="98">
        <v>0</v>
      </c>
      <c r="AR1242" s="98">
        <f>IF(ISNUMBER(SEARCH('ankieta ESG'!$G$181,AS1242)),MAX($AR$3:AR1241)+1,0)</f>
        <v>1239</v>
      </c>
      <c r="AS1242" s="134" t="s">
        <v>5242</v>
      </c>
      <c r="AT1242" s="98">
        <v>0</v>
      </c>
      <c r="AU1242" s="99" t="str">
        <f>IFERROR(VLOOKUP(ROWS($AS$4:AS1242),$AR$4:$AS$2337,2,0),"")</f>
        <v>Nieszawa (pow. aleksandrowski, woj. kujawsko-pomorskie)</v>
      </c>
      <c r="AV1242" s="98">
        <v>0</v>
      </c>
      <c r="AW1242" s="98">
        <f>IF(ISNUMBER(SEARCH('ankieta ESG'!$G$182,AX1242)),MAX($AW$3:AW1241)+1,0)</f>
        <v>1239</v>
      </c>
      <c r="AX1242" s="134" t="s">
        <v>5242</v>
      </c>
      <c r="AY1242" s="98">
        <v>0</v>
      </c>
      <c r="AZ1242" s="99" t="str">
        <f>IFERROR(VLOOKUP(ROWS($AX$4:AX1242),$AW$4:$AX$2337,2,0),"")</f>
        <v>Nieszawa (pow. aleksandrowski, woj. kujawsko-pomorskie)</v>
      </c>
      <c r="BA1242" s="98">
        <v>0</v>
      </c>
      <c r="BB1242" s="98">
        <f>IF(ISNUMBER(SEARCH('ankieta ESG'!$G$183,BC1242)),MAX($BB$3:BB1241)+1,0)</f>
        <v>1239</v>
      </c>
      <c r="BC1242" s="134" t="s">
        <v>5242</v>
      </c>
      <c r="BD1242" s="98">
        <v>0</v>
      </c>
      <c r="BE1242" s="99" t="str">
        <f>IFERROR(VLOOKUP(ROWS($BC$4:BC1242),$BB$4:$BC$2337,2,0),"")</f>
        <v>Nieszawa (pow. aleksandrowski, woj. kujawsko-pomorskie)</v>
      </c>
      <c r="BF1242" s="98">
        <v>0</v>
      </c>
      <c r="BG1242" s="98">
        <f>IF(ISNUMBER(SEARCH('ankieta ESG'!$G$184,BH1242)),MAX($BG$3:BG1241)+1,0)</f>
        <v>1239</v>
      </c>
      <c r="BH1242" s="134" t="s">
        <v>5242</v>
      </c>
      <c r="BI1242" s="98">
        <v>0</v>
      </c>
      <c r="BJ1242" s="99" t="str">
        <f>IFERROR(VLOOKUP(ROWS($BH$4:BH1242),$BG$4:$BH$2337,2,0),"")</f>
        <v>Nieszawa (pow. aleksandrowski, woj. kujawsko-pomorskie)</v>
      </c>
      <c r="BK1242" s="98">
        <v>0</v>
      </c>
      <c r="BL1242" s="98">
        <f>IF(ISNUMBER(SEARCH('ankieta ESG'!$G$185,BM1242)),MAX($BL$3:BL1241)+1,0)</f>
        <v>1239</v>
      </c>
      <c r="BM1242" s="134" t="s">
        <v>5242</v>
      </c>
      <c r="BN1242" s="98">
        <v>0</v>
      </c>
      <c r="BO1242" s="99" t="str">
        <f>IFERROR(VLOOKUP(ROWS($BM$4:BM1242),$BL$4:$BM$2337,2,0),"")</f>
        <v>Nieszawa (pow. aleksandrowski, woj. kujawsko-pomorskie)</v>
      </c>
      <c r="BP1242" s="98">
        <v>0</v>
      </c>
      <c r="BQ1242" s="98">
        <f>IF(ISNUMBER(SEARCH('ankieta ESG'!$G$186,BR1242)),MAX($BQ$3:BQ1241)+1,0)</f>
        <v>1239</v>
      </c>
      <c r="BR1242" s="134" t="s">
        <v>5242</v>
      </c>
      <c r="BS1242" s="98">
        <v>0</v>
      </c>
      <c r="BT1242" s="99" t="str">
        <f>IFERROR(VLOOKUP(ROWS($BR$4:BR1242),$BQ$4:$BR$2337,2,0),"")</f>
        <v>Nieszawa (pow. aleksandrowski, woj. kujawsko-pomorskie)</v>
      </c>
      <c r="BU1242" s="98">
        <v>0</v>
      </c>
      <c r="BV1242" s="98">
        <f>IF(ISNUMBER(SEARCH('ankieta ESG'!$G$187,BW1242)),MAX($BV$3:BV1241)+1,0)</f>
        <v>1239</v>
      </c>
      <c r="BW1242" s="134" t="s">
        <v>5242</v>
      </c>
      <c r="BX1242" s="98">
        <v>0</v>
      </c>
      <c r="BY1242" s="99" t="str">
        <f>IFERROR(VLOOKUP(ROWS($BW$4:BW1242),$BV$4:$BW$2337,2,0),"")</f>
        <v>Nieszawa (pow. aleksandrowski, woj. kujawsko-pomorskie)</v>
      </c>
      <c r="BZ1242" s="98">
        <v>0</v>
      </c>
      <c r="CA1242" s="98">
        <f>IF(ISNUMBER(SEARCH('ankieta ESG'!$G$188,CB1242)),MAX($CA$3:CA1241)+1,0)</f>
        <v>1239</v>
      </c>
      <c r="CB1242" s="134" t="s">
        <v>5242</v>
      </c>
      <c r="CC1242" s="98">
        <v>0</v>
      </c>
      <c r="CD1242" s="99" t="str">
        <f>IFERROR(VLOOKUP(ROWS($CB$4:CB1242),$CA$4:$CB$2337,2,0),"")</f>
        <v>Nieszawa (pow. aleksandrowski, woj. kujawsko-pomorskie)</v>
      </c>
      <c r="CE1242" s="98">
        <v>0</v>
      </c>
      <c r="CF1242" s="98">
        <f>IF(ISNUMBER(SEARCH('ankieta ESG'!$G$189,CG1242)),MAX($CF$3:CF1241)+1,0)</f>
        <v>1239</v>
      </c>
      <c r="CG1242" s="134" t="s">
        <v>5242</v>
      </c>
      <c r="CH1242" s="98">
        <v>0</v>
      </c>
      <c r="CI1242" s="99" t="str">
        <f>IFERROR(VLOOKUP(ROWS($CG$4:CG1242),$CF$4:$CG$2337,2,0),"")</f>
        <v>Nieszawa (pow. aleksandrowski, woj. kujawsko-pomorskie)</v>
      </c>
      <c r="CJ1242" s="98">
        <v>0</v>
      </c>
    </row>
    <row r="1243" spans="2:88">
      <c r="B1243" s="98">
        <f>IF(ISNUMBER(SEARCH('ankieta ESG'!$E$11,C1243)),MAX(B$3:$B1242)+1,0)</f>
        <v>1240</v>
      </c>
      <c r="C1243" s="99" t="s">
        <v>1284</v>
      </c>
      <c r="D1243" s="98">
        <v>0</v>
      </c>
      <c r="E1243" s="99" t="str">
        <f>IFERROR(VLOOKUP(ROWS($C$4:C1243),$B$4:$C$1385,2,0),"")</f>
        <v>77.12.Z Wynajem i dzierżawa samochodów ciężarowych (PKD 2025)</v>
      </c>
      <c r="F1243" s="98">
        <v>0</v>
      </c>
      <c r="AM1243" s="98">
        <f>IF(ISNUMBER(SEARCH('ankieta ESG'!$G$180,AN1243)),MAX(AM$3:$AM1242)+1,0)</f>
        <v>1240</v>
      </c>
      <c r="AN1243" s="134" t="s">
        <v>5243</v>
      </c>
      <c r="AO1243" s="98">
        <v>0</v>
      </c>
      <c r="AP1243" s="99" t="str">
        <f>IFERROR(VLOOKUP(ROWS($AN$4:AN1243),$AM$4:$AN$2337,2,0),"")</f>
        <v>Nisko (pow. niżański, woj. podkarpackie)</v>
      </c>
      <c r="AQ1243" s="98">
        <v>0</v>
      </c>
      <c r="AR1243" s="98">
        <f>IF(ISNUMBER(SEARCH('ankieta ESG'!$G$181,AS1243)),MAX($AR$3:AR1242)+1,0)</f>
        <v>1240</v>
      </c>
      <c r="AS1243" s="134" t="s">
        <v>5243</v>
      </c>
      <c r="AT1243" s="98">
        <v>0</v>
      </c>
      <c r="AU1243" s="99" t="str">
        <f>IFERROR(VLOOKUP(ROWS($AS$4:AS1243),$AR$4:$AS$2337,2,0),"")</f>
        <v>Nisko (pow. niżański, woj. podkarpackie)</v>
      </c>
      <c r="AV1243" s="98">
        <v>0</v>
      </c>
      <c r="AW1243" s="98">
        <f>IF(ISNUMBER(SEARCH('ankieta ESG'!$G$182,AX1243)),MAX($AW$3:AW1242)+1,0)</f>
        <v>1240</v>
      </c>
      <c r="AX1243" s="134" t="s">
        <v>5243</v>
      </c>
      <c r="AY1243" s="98">
        <v>0</v>
      </c>
      <c r="AZ1243" s="99" t="str">
        <f>IFERROR(VLOOKUP(ROWS($AX$4:AX1243),$AW$4:$AX$2337,2,0),"")</f>
        <v>Nisko (pow. niżański, woj. podkarpackie)</v>
      </c>
      <c r="BA1243" s="98">
        <v>0</v>
      </c>
      <c r="BB1243" s="98">
        <f>IF(ISNUMBER(SEARCH('ankieta ESG'!$G$183,BC1243)),MAX($BB$3:BB1242)+1,0)</f>
        <v>1240</v>
      </c>
      <c r="BC1243" s="134" t="s">
        <v>5243</v>
      </c>
      <c r="BD1243" s="98">
        <v>0</v>
      </c>
      <c r="BE1243" s="99" t="str">
        <f>IFERROR(VLOOKUP(ROWS($BC$4:BC1243),$BB$4:$BC$2337,2,0),"")</f>
        <v>Nisko (pow. niżański, woj. podkarpackie)</v>
      </c>
      <c r="BF1243" s="98">
        <v>0</v>
      </c>
      <c r="BG1243" s="98">
        <f>IF(ISNUMBER(SEARCH('ankieta ESG'!$G$184,BH1243)),MAX($BG$3:BG1242)+1,0)</f>
        <v>1240</v>
      </c>
      <c r="BH1243" s="134" t="s">
        <v>5243</v>
      </c>
      <c r="BI1243" s="98">
        <v>0</v>
      </c>
      <c r="BJ1243" s="99" t="str">
        <f>IFERROR(VLOOKUP(ROWS($BH$4:BH1243),$BG$4:$BH$2337,2,0),"")</f>
        <v>Nisko (pow. niżański, woj. podkarpackie)</v>
      </c>
      <c r="BK1243" s="98">
        <v>0</v>
      </c>
      <c r="BL1243" s="98">
        <f>IF(ISNUMBER(SEARCH('ankieta ESG'!$G$185,BM1243)),MAX($BL$3:BL1242)+1,0)</f>
        <v>1240</v>
      </c>
      <c r="BM1243" s="134" t="s">
        <v>5243</v>
      </c>
      <c r="BN1243" s="98">
        <v>0</v>
      </c>
      <c r="BO1243" s="99" t="str">
        <f>IFERROR(VLOOKUP(ROWS($BM$4:BM1243),$BL$4:$BM$2337,2,0),"")</f>
        <v>Nisko (pow. niżański, woj. podkarpackie)</v>
      </c>
      <c r="BP1243" s="98">
        <v>0</v>
      </c>
      <c r="BQ1243" s="98">
        <f>IF(ISNUMBER(SEARCH('ankieta ESG'!$G$186,BR1243)),MAX($BQ$3:BQ1242)+1,0)</f>
        <v>1240</v>
      </c>
      <c r="BR1243" s="134" t="s">
        <v>5243</v>
      </c>
      <c r="BS1243" s="98">
        <v>0</v>
      </c>
      <c r="BT1243" s="99" t="str">
        <f>IFERROR(VLOOKUP(ROWS($BR$4:BR1243),$BQ$4:$BR$2337,2,0),"")</f>
        <v>Nisko (pow. niżański, woj. podkarpackie)</v>
      </c>
      <c r="BU1243" s="98">
        <v>0</v>
      </c>
      <c r="BV1243" s="98">
        <f>IF(ISNUMBER(SEARCH('ankieta ESG'!$G$187,BW1243)),MAX($BV$3:BV1242)+1,0)</f>
        <v>1240</v>
      </c>
      <c r="BW1243" s="134" t="s">
        <v>5243</v>
      </c>
      <c r="BX1243" s="98">
        <v>0</v>
      </c>
      <c r="BY1243" s="99" t="str">
        <f>IFERROR(VLOOKUP(ROWS($BW$4:BW1243),$BV$4:$BW$2337,2,0),"")</f>
        <v>Nisko (pow. niżański, woj. podkarpackie)</v>
      </c>
      <c r="BZ1243" s="98">
        <v>0</v>
      </c>
      <c r="CA1243" s="98">
        <f>IF(ISNUMBER(SEARCH('ankieta ESG'!$G$188,CB1243)),MAX($CA$3:CA1242)+1,0)</f>
        <v>1240</v>
      </c>
      <c r="CB1243" s="134" t="s">
        <v>5243</v>
      </c>
      <c r="CC1243" s="98">
        <v>0</v>
      </c>
      <c r="CD1243" s="99" t="str">
        <f>IFERROR(VLOOKUP(ROWS($CB$4:CB1243),$CA$4:$CB$2337,2,0),"")</f>
        <v>Nisko (pow. niżański, woj. podkarpackie)</v>
      </c>
      <c r="CE1243" s="98">
        <v>0</v>
      </c>
      <c r="CF1243" s="98">
        <f>IF(ISNUMBER(SEARCH('ankieta ESG'!$G$189,CG1243)),MAX($CF$3:CF1242)+1,0)</f>
        <v>1240</v>
      </c>
      <c r="CG1243" s="134" t="s">
        <v>5243</v>
      </c>
      <c r="CH1243" s="98">
        <v>0</v>
      </c>
      <c r="CI1243" s="99" t="str">
        <f>IFERROR(VLOOKUP(ROWS($CG$4:CG1243),$CF$4:$CG$2337,2,0),"")</f>
        <v>Nisko (pow. niżański, woj. podkarpackie)</v>
      </c>
      <c r="CJ1243" s="98">
        <v>0</v>
      </c>
    </row>
    <row r="1244" spans="2:88">
      <c r="B1244" s="98">
        <f>IF(ISNUMBER(SEARCH('ankieta ESG'!$E$11,C1244)),MAX(B$3:$B1243)+1,0)</f>
        <v>1241</v>
      </c>
      <c r="C1244" s="99" t="s">
        <v>1285</v>
      </c>
      <c r="D1244" s="98">
        <v>0</v>
      </c>
      <c r="E1244" s="99" t="str">
        <f>IFERROR(VLOOKUP(ROWS($C$4:C1244),$B$4:$C$1385,2,0),"")</f>
        <v>77.21.Z Wypożyczanie i dzierżawa sprzętu rekreacyjnego i sportowego (PKD 2025)</v>
      </c>
      <c r="F1244" s="98">
        <v>0</v>
      </c>
      <c r="AM1244" s="98">
        <f>IF(ISNUMBER(SEARCH('ankieta ESG'!$G$180,AN1244)),MAX(AM$3:$AM1243)+1,0)</f>
        <v>1241</v>
      </c>
      <c r="AN1244" s="134" t="s">
        <v>5244</v>
      </c>
      <c r="AO1244" s="98">
        <v>0</v>
      </c>
      <c r="AP1244" s="99" t="str">
        <f>IFERROR(VLOOKUP(ROWS($AN$4:AN1244),$AM$4:$AN$2337,2,0),"")</f>
        <v>Niwiska (pow. kolbuszowski, woj. podkarpackie)</v>
      </c>
      <c r="AQ1244" s="98">
        <v>0</v>
      </c>
      <c r="AR1244" s="98">
        <f>IF(ISNUMBER(SEARCH('ankieta ESG'!$G$181,AS1244)),MAX($AR$3:AR1243)+1,0)</f>
        <v>1241</v>
      </c>
      <c r="AS1244" s="134" t="s">
        <v>5244</v>
      </c>
      <c r="AT1244" s="98">
        <v>0</v>
      </c>
      <c r="AU1244" s="99" t="str">
        <f>IFERROR(VLOOKUP(ROWS($AS$4:AS1244),$AR$4:$AS$2337,2,0),"")</f>
        <v>Niwiska (pow. kolbuszowski, woj. podkarpackie)</v>
      </c>
      <c r="AV1244" s="98">
        <v>0</v>
      </c>
      <c r="AW1244" s="98">
        <f>IF(ISNUMBER(SEARCH('ankieta ESG'!$G$182,AX1244)),MAX($AW$3:AW1243)+1,0)</f>
        <v>1241</v>
      </c>
      <c r="AX1244" s="134" t="s">
        <v>5244</v>
      </c>
      <c r="AY1244" s="98">
        <v>0</v>
      </c>
      <c r="AZ1244" s="99" t="str">
        <f>IFERROR(VLOOKUP(ROWS($AX$4:AX1244),$AW$4:$AX$2337,2,0),"")</f>
        <v>Niwiska (pow. kolbuszowski, woj. podkarpackie)</v>
      </c>
      <c r="BA1244" s="98">
        <v>0</v>
      </c>
      <c r="BB1244" s="98">
        <f>IF(ISNUMBER(SEARCH('ankieta ESG'!$G$183,BC1244)),MAX($BB$3:BB1243)+1,0)</f>
        <v>1241</v>
      </c>
      <c r="BC1244" s="134" t="s">
        <v>5244</v>
      </c>
      <c r="BD1244" s="98">
        <v>0</v>
      </c>
      <c r="BE1244" s="99" t="str">
        <f>IFERROR(VLOOKUP(ROWS($BC$4:BC1244),$BB$4:$BC$2337,2,0),"")</f>
        <v>Niwiska (pow. kolbuszowski, woj. podkarpackie)</v>
      </c>
      <c r="BF1244" s="98">
        <v>0</v>
      </c>
      <c r="BG1244" s="98">
        <f>IF(ISNUMBER(SEARCH('ankieta ESG'!$G$184,BH1244)),MAX($BG$3:BG1243)+1,0)</f>
        <v>1241</v>
      </c>
      <c r="BH1244" s="134" t="s">
        <v>5244</v>
      </c>
      <c r="BI1244" s="98">
        <v>0</v>
      </c>
      <c r="BJ1244" s="99" t="str">
        <f>IFERROR(VLOOKUP(ROWS($BH$4:BH1244),$BG$4:$BH$2337,2,0),"")</f>
        <v>Niwiska (pow. kolbuszowski, woj. podkarpackie)</v>
      </c>
      <c r="BK1244" s="98">
        <v>0</v>
      </c>
      <c r="BL1244" s="98">
        <f>IF(ISNUMBER(SEARCH('ankieta ESG'!$G$185,BM1244)),MAX($BL$3:BL1243)+1,0)</f>
        <v>1241</v>
      </c>
      <c r="BM1244" s="134" t="s">
        <v>5244</v>
      </c>
      <c r="BN1244" s="98">
        <v>0</v>
      </c>
      <c r="BO1244" s="99" t="str">
        <f>IFERROR(VLOOKUP(ROWS($BM$4:BM1244),$BL$4:$BM$2337,2,0),"")</f>
        <v>Niwiska (pow. kolbuszowski, woj. podkarpackie)</v>
      </c>
      <c r="BP1244" s="98">
        <v>0</v>
      </c>
      <c r="BQ1244" s="98">
        <f>IF(ISNUMBER(SEARCH('ankieta ESG'!$G$186,BR1244)),MAX($BQ$3:BQ1243)+1,0)</f>
        <v>1241</v>
      </c>
      <c r="BR1244" s="134" t="s">
        <v>5244</v>
      </c>
      <c r="BS1244" s="98">
        <v>0</v>
      </c>
      <c r="BT1244" s="99" t="str">
        <f>IFERROR(VLOOKUP(ROWS($BR$4:BR1244),$BQ$4:$BR$2337,2,0),"")</f>
        <v>Niwiska (pow. kolbuszowski, woj. podkarpackie)</v>
      </c>
      <c r="BU1244" s="98">
        <v>0</v>
      </c>
      <c r="BV1244" s="98">
        <f>IF(ISNUMBER(SEARCH('ankieta ESG'!$G$187,BW1244)),MAX($BV$3:BV1243)+1,0)</f>
        <v>1241</v>
      </c>
      <c r="BW1244" s="134" t="s">
        <v>5244</v>
      </c>
      <c r="BX1244" s="98">
        <v>0</v>
      </c>
      <c r="BY1244" s="99" t="str">
        <f>IFERROR(VLOOKUP(ROWS($BW$4:BW1244),$BV$4:$BW$2337,2,0),"")</f>
        <v>Niwiska (pow. kolbuszowski, woj. podkarpackie)</v>
      </c>
      <c r="BZ1244" s="98">
        <v>0</v>
      </c>
      <c r="CA1244" s="98">
        <f>IF(ISNUMBER(SEARCH('ankieta ESG'!$G$188,CB1244)),MAX($CA$3:CA1243)+1,0)</f>
        <v>1241</v>
      </c>
      <c r="CB1244" s="134" t="s">
        <v>5244</v>
      </c>
      <c r="CC1244" s="98">
        <v>0</v>
      </c>
      <c r="CD1244" s="99" t="str">
        <f>IFERROR(VLOOKUP(ROWS($CB$4:CB1244),$CA$4:$CB$2337,2,0),"")</f>
        <v>Niwiska (pow. kolbuszowski, woj. podkarpackie)</v>
      </c>
      <c r="CE1244" s="98">
        <v>0</v>
      </c>
      <c r="CF1244" s="98">
        <f>IF(ISNUMBER(SEARCH('ankieta ESG'!$G$189,CG1244)),MAX($CF$3:CF1243)+1,0)</f>
        <v>1241</v>
      </c>
      <c r="CG1244" s="134" t="s">
        <v>5244</v>
      </c>
      <c r="CH1244" s="98">
        <v>0</v>
      </c>
      <c r="CI1244" s="99" t="str">
        <f>IFERROR(VLOOKUP(ROWS($CG$4:CG1244),$CF$4:$CG$2337,2,0),"")</f>
        <v>Niwiska (pow. kolbuszowski, woj. podkarpackie)</v>
      </c>
      <c r="CJ1244" s="98">
        <v>0</v>
      </c>
    </row>
    <row r="1245" spans="2:88">
      <c r="B1245" s="98">
        <f>IF(ISNUMBER(SEARCH('ankieta ESG'!$E$11,C1245)),MAX(B$3:$B1244)+1,0)</f>
        <v>1242</v>
      </c>
      <c r="C1245" s="99" t="s">
        <v>1286</v>
      </c>
      <c r="D1245" s="98">
        <v>0</v>
      </c>
      <c r="E1245" s="99" t="str">
        <f>IFERROR(VLOOKUP(ROWS($C$4:C1245),$B$4:$C$1385,2,0),"")</f>
        <v>77.22.Z Wypożyczanie i dzierżawa pozostałych artykułów użytku osobistego i domowego (PKD 2025)</v>
      </c>
      <c r="F1245" s="98">
        <v>0</v>
      </c>
      <c r="AM1245" s="98">
        <f>IF(ISNUMBER(SEARCH('ankieta ESG'!$G$180,AN1245)),MAX(AM$3:$AM1244)+1,0)</f>
        <v>1242</v>
      </c>
      <c r="AN1245" s="134" t="s">
        <v>5245</v>
      </c>
      <c r="AO1245" s="98">
        <v>0</v>
      </c>
      <c r="AP1245" s="99" t="str">
        <f>IFERROR(VLOOKUP(ROWS($AN$4:AN1245),$AM$4:$AN$2337,2,0),"")</f>
        <v>Nowa Brzeźnica (pow. pajęczański, woj. łódzkie)</v>
      </c>
      <c r="AQ1245" s="98">
        <v>0</v>
      </c>
      <c r="AR1245" s="98">
        <f>IF(ISNUMBER(SEARCH('ankieta ESG'!$G$181,AS1245)),MAX($AR$3:AR1244)+1,0)</f>
        <v>1242</v>
      </c>
      <c r="AS1245" s="134" t="s">
        <v>5245</v>
      </c>
      <c r="AT1245" s="98">
        <v>0</v>
      </c>
      <c r="AU1245" s="99" t="str">
        <f>IFERROR(VLOOKUP(ROWS($AS$4:AS1245),$AR$4:$AS$2337,2,0),"")</f>
        <v>Nowa Brzeźnica (pow. pajęczański, woj. łódzkie)</v>
      </c>
      <c r="AV1245" s="98">
        <v>0</v>
      </c>
      <c r="AW1245" s="98">
        <f>IF(ISNUMBER(SEARCH('ankieta ESG'!$G$182,AX1245)),MAX($AW$3:AW1244)+1,0)</f>
        <v>1242</v>
      </c>
      <c r="AX1245" s="134" t="s">
        <v>5245</v>
      </c>
      <c r="AY1245" s="98">
        <v>0</v>
      </c>
      <c r="AZ1245" s="99" t="str">
        <f>IFERROR(VLOOKUP(ROWS($AX$4:AX1245),$AW$4:$AX$2337,2,0),"")</f>
        <v>Nowa Brzeźnica (pow. pajęczański, woj. łódzkie)</v>
      </c>
      <c r="BA1245" s="98">
        <v>0</v>
      </c>
      <c r="BB1245" s="98">
        <f>IF(ISNUMBER(SEARCH('ankieta ESG'!$G$183,BC1245)),MAX($BB$3:BB1244)+1,0)</f>
        <v>1242</v>
      </c>
      <c r="BC1245" s="134" t="s">
        <v>5245</v>
      </c>
      <c r="BD1245" s="98">
        <v>0</v>
      </c>
      <c r="BE1245" s="99" t="str">
        <f>IFERROR(VLOOKUP(ROWS($BC$4:BC1245),$BB$4:$BC$2337,2,0),"")</f>
        <v>Nowa Brzeźnica (pow. pajęczański, woj. łódzkie)</v>
      </c>
      <c r="BF1245" s="98">
        <v>0</v>
      </c>
      <c r="BG1245" s="98">
        <f>IF(ISNUMBER(SEARCH('ankieta ESG'!$G$184,BH1245)),MAX($BG$3:BG1244)+1,0)</f>
        <v>1242</v>
      </c>
      <c r="BH1245" s="134" t="s">
        <v>5245</v>
      </c>
      <c r="BI1245" s="98">
        <v>0</v>
      </c>
      <c r="BJ1245" s="99" t="str">
        <f>IFERROR(VLOOKUP(ROWS($BH$4:BH1245),$BG$4:$BH$2337,2,0),"")</f>
        <v>Nowa Brzeźnica (pow. pajęczański, woj. łódzkie)</v>
      </c>
      <c r="BK1245" s="98">
        <v>0</v>
      </c>
      <c r="BL1245" s="98">
        <f>IF(ISNUMBER(SEARCH('ankieta ESG'!$G$185,BM1245)),MAX($BL$3:BL1244)+1,0)</f>
        <v>1242</v>
      </c>
      <c r="BM1245" s="134" t="s">
        <v>5245</v>
      </c>
      <c r="BN1245" s="98">
        <v>0</v>
      </c>
      <c r="BO1245" s="99" t="str">
        <f>IFERROR(VLOOKUP(ROWS($BM$4:BM1245),$BL$4:$BM$2337,2,0),"")</f>
        <v>Nowa Brzeźnica (pow. pajęczański, woj. łódzkie)</v>
      </c>
      <c r="BP1245" s="98">
        <v>0</v>
      </c>
      <c r="BQ1245" s="98">
        <f>IF(ISNUMBER(SEARCH('ankieta ESG'!$G$186,BR1245)),MAX($BQ$3:BQ1244)+1,0)</f>
        <v>1242</v>
      </c>
      <c r="BR1245" s="134" t="s">
        <v>5245</v>
      </c>
      <c r="BS1245" s="98">
        <v>0</v>
      </c>
      <c r="BT1245" s="99" t="str">
        <f>IFERROR(VLOOKUP(ROWS($BR$4:BR1245),$BQ$4:$BR$2337,2,0),"")</f>
        <v>Nowa Brzeźnica (pow. pajęczański, woj. łódzkie)</v>
      </c>
      <c r="BU1245" s="98">
        <v>0</v>
      </c>
      <c r="BV1245" s="98">
        <f>IF(ISNUMBER(SEARCH('ankieta ESG'!$G$187,BW1245)),MAX($BV$3:BV1244)+1,0)</f>
        <v>1242</v>
      </c>
      <c r="BW1245" s="134" t="s">
        <v>5245</v>
      </c>
      <c r="BX1245" s="98">
        <v>0</v>
      </c>
      <c r="BY1245" s="99" t="str">
        <f>IFERROR(VLOOKUP(ROWS($BW$4:BW1245),$BV$4:$BW$2337,2,0),"")</f>
        <v>Nowa Brzeźnica (pow. pajęczański, woj. łódzkie)</v>
      </c>
      <c r="BZ1245" s="98">
        <v>0</v>
      </c>
      <c r="CA1245" s="98">
        <f>IF(ISNUMBER(SEARCH('ankieta ESG'!$G$188,CB1245)),MAX($CA$3:CA1244)+1,0)</f>
        <v>1242</v>
      </c>
      <c r="CB1245" s="134" t="s">
        <v>5245</v>
      </c>
      <c r="CC1245" s="98">
        <v>0</v>
      </c>
      <c r="CD1245" s="99" t="str">
        <f>IFERROR(VLOOKUP(ROWS($CB$4:CB1245),$CA$4:$CB$2337,2,0),"")</f>
        <v>Nowa Brzeźnica (pow. pajęczański, woj. łódzkie)</v>
      </c>
      <c r="CE1245" s="98">
        <v>0</v>
      </c>
      <c r="CF1245" s="98">
        <f>IF(ISNUMBER(SEARCH('ankieta ESG'!$G$189,CG1245)),MAX($CF$3:CF1244)+1,0)</f>
        <v>1242</v>
      </c>
      <c r="CG1245" s="134" t="s">
        <v>5245</v>
      </c>
      <c r="CH1245" s="98">
        <v>0</v>
      </c>
      <c r="CI1245" s="99" t="str">
        <f>IFERROR(VLOOKUP(ROWS($CG$4:CG1245),$CF$4:$CG$2337,2,0),"")</f>
        <v>Nowa Brzeźnica (pow. pajęczański, woj. łódzkie)</v>
      </c>
      <c r="CJ1245" s="98">
        <v>0</v>
      </c>
    </row>
    <row r="1246" spans="2:88">
      <c r="B1246" s="98">
        <f>IF(ISNUMBER(SEARCH('ankieta ESG'!$E$11,C1246)),MAX(B$3:$B1245)+1,0)</f>
        <v>1243</v>
      </c>
      <c r="C1246" s="99" t="s">
        <v>1287</v>
      </c>
      <c r="D1246" s="98">
        <v>0</v>
      </c>
      <c r="E1246" s="99" t="str">
        <f>IFERROR(VLOOKUP(ROWS($C$4:C1246),$B$4:$C$1385,2,0),"")</f>
        <v>77.31.Z Wynajem i dzierżawa maszyn i urządzeń rolniczych (PKD 2025)</v>
      </c>
      <c r="F1246" s="98">
        <v>0</v>
      </c>
      <c r="AM1246" s="98">
        <f>IF(ISNUMBER(SEARCH('ankieta ESG'!$G$180,AN1246)),MAX(AM$3:$AM1245)+1,0)</f>
        <v>1243</v>
      </c>
      <c r="AN1246" s="134" t="s">
        <v>5246</v>
      </c>
      <c r="AO1246" s="98">
        <v>0</v>
      </c>
      <c r="AP1246" s="99" t="str">
        <f>IFERROR(VLOOKUP(ROWS($AN$4:AN1246),$AM$4:$AN$2337,2,0),"")</f>
        <v>Nowa Dęba (pow. tarnobrzeski, woj. podkarpackie)</v>
      </c>
      <c r="AQ1246" s="98">
        <v>0</v>
      </c>
      <c r="AR1246" s="98">
        <f>IF(ISNUMBER(SEARCH('ankieta ESG'!$G$181,AS1246)),MAX($AR$3:AR1245)+1,0)</f>
        <v>1243</v>
      </c>
      <c r="AS1246" s="134" t="s">
        <v>5246</v>
      </c>
      <c r="AT1246" s="98">
        <v>0</v>
      </c>
      <c r="AU1246" s="99" t="str">
        <f>IFERROR(VLOOKUP(ROWS($AS$4:AS1246),$AR$4:$AS$2337,2,0),"")</f>
        <v>Nowa Dęba (pow. tarnobrzeski, woj. podkarpackie)</v>
      </c>
      <c r="AV1246" s="98">
        <v>0</v>
      </c>
      <c r="AW1246" s="98">
        <f>IF(ISNUMBER(SEARCH('ankieta ESG'!$G$182,AX1246)),MAX($AW$3:AW1245)+1,0)</f>
        <v>1243</v>
      </c>
      <c r="AX1246" s="134" t="s">
        <v>5246</v>
      </c>
      <c r="AY1246" s="98">
        <v>0</v>
      </c>
      <c r="AZ1246" s="99" t="str">
        <f>IFERROR(VLOOKUP(ROWS($AX$4:AX1246),$AW$4:$AX$2337,2,0),"")</f>
        <v>Nowa Dęba (pow. tarnobrzeski, woj. podkarpackie)</v>
      </c>
      <c r="BA1246" s="98">
        <v>0</v>
      </c>
      <c r="BB1246" s="98">
        <f>IF(ISNUMBER(SEARCH('ankieta ESG'!$G$183,BC1246)),MAX($BB$3:BB1245)+1,0)</f>
        <v>1243</v>
      </c>
      <c r="BC1246" s="134" t="s">
        <v>5246</v>
      </c>
      <c r="BD1246" s="98">
        <v>0</v>
      </c>
      <c r="BE1246" s="99" t="str">
        <f>IFERROR(VLOOKUP(ROWS($BC$4:BC1246),$BB$4:$BC$2337,2,0),"")</f>
        <v>Nowa Dęba (pow. tarnobrzeski, woj. podkarpackie)</v>
      </c>
      <c r="BF1246" s="98">
        <v>0</v>
      </c>
      <c r="BG1246" s="98">
        <f>IF(ISNUMBER(SEARCH('ankieta ESG'!$G$184,BH1246)),MAX($BG$3:BG1245)+1,0)</f>
        <v>1243</v>
      </c>
      <c r="BH1246" s="134" t="s">
        <v>5246</v>
      </c>
      <c r="BI1246" s="98">
        <v>0</v>
      </c>
      <c r="BJ1246" s="99" t="str">
        <f>IFERROR(VLOOKUP(ROWS($BH$4:BH1246),$BG$4:$BH$2337,2,0),"")</f>
        <v>Nowa Dęba (pow. tarnobrzeski, woj. podkarpackie)</v>
      </c>
      <c r="BK1246" s="98">
        <v>0</v>
      </c>
      <c r="BL1246" s="98">
        <f>IF(ISNUMBER(SEARCH('ankieta ESG'!$G$185,BM1246)),MAX($BL$3:BL1245)+1,0)</f>
        <v>1243</v>
      </c>
      <c r="BM1246" s="134" t="s">
        <v>5246</v>
      </c>
      <c r="BN1246" s="98">
        <v>0</v>
      </c>
      <c r="BO1246" s="99" t="str">
        <f>IFERROR(VLOOKUP(ROWS($BM$4:BM1246),$BL$4:$BM$2337,2,0),"")</f>
        <v>Nowa Dęba (pow. tarnobrzeski, woj. podkarpackie)</v>
      </c>
      <c r="BP1246" s="98">
        <v>0</v>
      </c>
      <c r="BQ1246" s="98">
        <f>IF(ISNUMBER(SEARCH('ankieta ESG'!$G$186,BR1246)),MAX($BQ$3:BQ1245)+1,0)</f>
        <v>1243</v>
      </c>
      <c r="BR1246" s="134" t="s">
        <v>5246</v>
      </c>
      <c r="BS1246" s="98">
        <v>0</v>
      </c>
      <c r="BT1246" s="99" t="str">
        <f>IFERROR(VLOOKUP(ROWS($BR$4:BR1246),$BQ$4:$BR$2337,2,0),"")</f>
        <v>Nowa Dęba (pow. tarnobrzeski, woj. podkarpackie)</v>
      </c>
      <c r="BU1246" s="98">
        <v>0</v>
      </c>
      <c r="BV1246" s="98">
        <f>IF(ISNUMBER(SEARCH('ankieta ESG'!$G$187,BW1246)),MAX($BV$3:BV1245)+1,0)</f>
        <v>1243</v>
      </c>
      <c r="BW1246" s="134" t="s">
        <v>5246</v>
      </c>
      <c r="BX1246" s="98">
        <v>0</v>
      </c>
      <c r="BY1246" s="99" t="str">
        <f>IFERROR(VLOOKUP(ROWS($BW$4:BW1246),$BV$4:$BW$2337,2,0),"")</f>
        <v>Nowa Dęba (pow. tarnobrzeski, woj. podkarpackie)</v>
      </c>
      <c r="BZ1246" s="98">
        <v>0</v>
      </c>
      <c r="CA1246" s="98">
        <f>IF(ISNUMBER(SEARCH('ankieta ESG'!$G$188,CB1246)),MAX($CA$3:CA1245)+1,0)</f>
        <v>1243</v>
      </c>
      <c r="CB1246" s="134" t="s">
        <v>5246</v>
      </c>
      <c r="CC1246" s="98">
        <v>0</v>
      </c>
      <c r="CD1246" s="99" t="str">
        <f>IFERROR(VLOOKUP(ROWS($CB$4:CB1246),$CA$4:$CB$2337,2,0),"")</f>
        <v>Nowa Dęba (pow. tarnobrzeski, woj. podkarpackie)</v>
      </c>
      <c r="CE1246" s="98">
        <v>0</v>
      </c>
      <c r="CF1246" s="98">
        <f>IF(ISNUMBER(SEARCH('ankieta ESG'!$G$189,CG1246)),MAX($CF$3:CF1245)+1,0)</f>
        <v>1243</v>
      </c>
      <c r="CG1246" s="134" t="s">
        <v>5246</v>
      </c>
      <c r="CH1246" s="98">
        <v>0</v>
      </c>
      <c r="CI1246" s="99" t="str">
        <f>IFERROR(VLOOKUP(ROWS($CG$4:CG1246),$CF$4:$CG$2337,2,0),"")</f>
        <v>Nowa Dęba (pow. tarnobrzeski, woj. podkarpackie)</v>
      </c>
      <c r="CJ1246" s="98">
        <v>0</v>
      </c>
    </row>
    <row r="1247" spans="2:88">
      <c r="B1247" s="98">
        <f>IF(ISNUMBER(SEARCH('ankieta ESG'!$E$11,C1247)),MAX(B$3:$B1246)+1,0)</f>
        <v>1244</v>
      </c>
      <c r="C1247" s="99" t="s">
        <v>1288</v>
      </c>
      <c r="D1247" s="98">
        <v>0</v>
      </c>
      <c r="E1247" s="99" t="str">
        <f>IFERROR(VLOOKUP(ROWS($C$4:C1247),$B$4:$C$1385,2,0),"")</f>
        <v>77.32.Z Wynajem i dzierżawa maszyn i urządzeń budowlanych (PKD 2025)</v>
      </c>
      <c r="F1247" s="98">
        <v>0</v>
      </c>
      <c r="AM1247" s="98">
        <f>IF(ISNUMBER(SEARCH('ankieta ESG'!$G$180,AN1247)),MAX(AM$3:$AM1246)+1,0)</f>
        <v>1244</v>
      </c>
      <c r="AN1247" s="134" t="s">
        <v>5247</v>
      </c>
      <c r="AO1247" s="98">
        <v>0</v>
      </c>
      <c r="AP1247" s="99" t="str">
        <f>IFERROR(VLOOKUP(ROWS($AN$4:AN1247),$AM$4:$AN$2337,2,0),"")</f>
        <v>Nowa Karczma (pow. kościerski, woj. pomorskie)</v>
      </c>
      <c r="AQ1247" s="98">
        <v>0</v>
      </c>
      <c r="AR1247" s="98">
        <f>IF(ISNUMBER(SEARCH('ankieta ESG'!$G$181,AS1247)),MAX($AR$3:AR1246)+1,0)</f>
        <v>1244</v>
      </c>
      <c r="AS1247" s="134" t="s">
        <v>5247</v>
      </c>
      <c r="AT1247" s="98">
        <v>0</v>
      </c>
      <c r="AU1247" s="99" t="str">
        <f>IFERROR(VLOOKUP(ROWS($AS$4:AS1247),$AR$4:$AS$2337,2,0),"")</f>
        <v>Nowa Karczma (pow. kościerski, woj. pomorskie)</v>
      </c>
      <c r="AV1247" s="98">
        <v>0</v>
      </c>
      <c r="AW1247" s="98">
        <f>IF(ISNUMBER(SEARCH('ankieta ESG'!$G$182,AX1247)),MAX($AW$3:AW1246)+1,0)</f>
        <v>1244</v>
      </c>
      <c r="AX1247" s="134" t="s">
        <v>5247</v>
      </c>
      <c r="AY1247" s="98">
        <v>0</v>
      </c>
      <c r="AZ1247" s="99" t="str">
        <f>IFERROR(VLOOKUP(ROWS($AX$4:AX1247),$AW$4:$AX$2337,2,0),"")</f>
        <v>Nowa Karczma (pow. kościerski, woj. pomorskie)</v>
      </c>
      <c r="BA1247" s="98">
        <v>0</v>
      </c>
      <c r="BB1247" s="98">
        <f>IF(ISNUMBER(SEARCH('ankieta ESG'!$G$183,BC1247)),MAX($BB$3:BB1246)+1,0)</f>
        <v>1244</v>
      </c>
      <c r="BC1247" s="134" t="s">
        <v>5247</v>
      </c>
      <c r="BD1247" s="98">
        <v>0</v>
      </c>
      <c r="BE1247" s="99" t="str">
        <f>IFERROR(VLOOKUP(ROWS($BC$4:BC1247),$BB$4:$BC$2337,2,0),"")</f>
        <v>Nowa Karczma (pow. kościerski, woj. pomorskie)</v>
      </c>
      <c r="BF1247" s="98">
        <v>0</v>
      </c>
      <c r="BG1247" s="98">
        <f>IF(ISNUMBER(SEARCH('ankieta ESG'!$G$184,BH1247)),MAX($BG$3:BG1246)+1,0)</f>
        <v>1244</v>
      </c>
      <c r="BH1247" s="134" t="s">
        <v>5247</v>
      </c>
      <c r="BI1247" s="98">
        <v>0</v>
      </c>
      <c r="BJ1247" s="99" t="str">
        <f>IFERROR(VLOOKUP(ROWS($BH$4:BH1247),$BG$4:$BH$2337,2,0),"")</f>
        <v>Nowa Karczma (pow. kościerski, woj. pomorskie)</v>
      </c>
      <c r="BK1247" s="98">
        <v>0</v>
      </c>
      <c r="BL1247" s="98">
        <f>IF(ISNUMBER(SEARCH('ankieta ESG'!$G$185,BM1247)),MAX($BL$3:BL1246)+1,0)</f>
        <v>1244</v>
      </c>
      <c r="BM1247" s="134" t="s">
        <v>5247</v>
      </c>
      <c r="BN1247" s="98">
        <v>0</v>
      </c>
      <c r="BO1247" s="99" t="str">
        <f>IFERROR(VLOOKUP(ROWS($BM$4:BM1247),$BL$4:$BM$2337,2,0),"")</f>
        <v>Nowa Karczma (pow. kościerski, woj. pomorskie)</v>
      </c>
      <c r="BP1247" s="98">
        <v>0</v>
      </c>
      <c r="BQ1247" s="98">
        <f>IF(ISNUMBER(SEARCH('ankieta ESG'!$G$186,BR1247)),MAX($BQ$3:BQ1246)+1,0)</f>
        <v>1244</v>
      </c>
      <c r="BR1247" s="134" t="s">
        <v>5247</v>
      </c>
      <c r="BS1247" s="98">
        <v>0</v>
      </c>
      <c r="BT1247" s="99" t="str">
        <f>IFERROR(VLOOKUP(ROWS($BR$4:BR1247),$BQ$4:$BR$2337,2,0),"")</f>
        <v>Nowa Karczma (pow. kościerski, woj. pomorskie)</v>
      </c>
      <c r="BU1247" s="98">
        <v>0</v>
      </c>
      <c r="BV1247" s="98">
        <f>IF(ISNUMBER(SEARCH('ankieta ESG'!$G$187,BW1247)),MAX($BV$3:BV1246)+1,0)</f>
        <v>1244</v>
      </c>
      <c r="BW1247" s="134" t="s">
        <v>5247</v>
      </c>
      <c r="BX1247" s="98">
        <v>0</v>
      </c>
      <c r="BY1247" s="99" t="str">
        <f>IFERROR(VLOOKUP(ROWS($BW$4:BW1247),$BV$4:$BW$2337,2,0),"")</f>
        <v>Nowa Karczma (pow. kościerski, woj. pomorskie)</v>
      </c>
      <c r="BZ1247" s="98">
        <v>0</v>
      </c>
      <c r="CA1247" s="98">
        <f>IF(ISNUMBER(SEARCH('ankieta ESG'!$G$188,CB1247)),MAX($CA$3:CA1246)+1,0)</f>
        <v>1244</v>
      </c>
      <c r="CB1247" s="134" t="s">
        <v>5247</v>
      </c>
      <c r="CC1247" s="98">
        <v>0</v>
      </c>
      <c r="CD1247" s="99" t="str">
        <f>IFERROR(VLOOKUP(ROWS($CB$4:CB1247),$CA$4:$CB$2337,2,0),"")</f>
        <v>Nowa Karczma (pow. kościerski, woj. pomorskie)</v>
      </c>
      <c r="CE1247" s="98">
        <v>0</v>
      </c>
      <c r="CF1247" s="98">
        <f>IF(ISNUMBER(SEARCH('ankieta ESG'!$G$189,CG1247)),MAX($CF$3:CF1246)+1,0)</f>
        <v>1244</v>
      </c>
      <c r="CG1247" s="134" t="s">
        <v>5247</v>
      </c>
      <c r="CH1247" s="98">
        <v>0</v>
      </c>
      <c r="CI1247" s="99" t="str">
        <f>IFERROR(VLOOKUP(ROWS($CG$4:CG1247),$CF$4:$CG$2337,2,0),"")</f>
        <v>Nowa Karczma (pow. kościerski, woj. pomorskie)</v>
      </c>
      <c r="CJ1247" s="98">
        <v>0</v>
      </c>
    </row>
    <row r="1248" spans="2:88">
      <c r="B1248" s="98">
        <f>IF(ISNUMBER(SEARCH('ankieta ESG'!$E$11,C1248)),MAX(B$3:$B1247)+1,0)</f>
        <v>1245</v>
      </c>
      <c r="C1248" s="99" t="s">
        <v>1289</v>
      </c>
      <c r="D1248" s="98">
        <v>0</v>
      </c>
      <c r="E1248" s="99" t="str">
        <f>IFERROR(VLOOKUP(ROWS($C$4:C1248),$B$4:$C$1385,2,0),"")</f>
        <v>77.33.Z Wynajem i dzierżawa maszyn i urządzeń biurowych oraz komputerów (PKD 2025)</v>
      </c>
      <c r="F1248" s="98">
        <v>0</v>
      </c>
      <c r="AM1248" s="98">
        <f>IF(ISNUMBER(SEARCH('ankieta ESG'!$G$180,AN1248)),MAX(AM$3:$AM1247)+1,0)</f>
        <v>1245</v>
      </c>
      <c r="AN1248" s="134" t="s">
        <v>5248</v>
      </c>
      <c r="AO1248" s="98">
        <v>0</v>
      </c>
      <c r="AP1248" s="99" t="str">
        <f>IFERROR(VLOOKUP(ROWS($AN$4:AN1248),$AM$4:$AN$2337,2,0),"")</f>
        <v>Nowa Ruda (pow. kłodzki, woj. dolnośląskie)</v>
      </c>
      <c r="AQ1248" s="98">
        <v>0</v>
      </c>
      <c r="AR1248" s="98">
        <f>IF(ISNUMBER(SEARCH('ankieta ESG'!$G$181,AS1248)),MAX($AR$3:AR1247)+1,0)</f>
        <v>1245</v>
      </c>
      <c r="AS1248" s="134" t="s">
        <v>5248</v>
      </c>
      <c r="AT1248" s="98">
        <v>0</v>
      </c>
      <c r="AU1248" s="99" t="str">
        <f>IFERROR(VLOOKUP(ROWS($AS$4:AS1248),$AR$4:$AS$2337,2,0),"")</f>
        <v>Nowa Ruda (pow. kłodzki, woj. dolnośląskie)</v>
      </c>
      <c r="AV1248" s="98">
        <v>0</v>
      </c>
      <c r="AW1248" s="98">
        <f>IF(ISNUMBER(SEARCH('ankieta ESG'!$G$182,AX1248)),MAX($AW$3:AW1247)+1,0)</f>
        <v>1245</v>
      </c>
      <c r="AX1248" s="134" t="s">
        <v>5248</v>
      </c>
      <c r="AY1248" s="98">
        <v>0</v>
      </c>
      <c r="AZ1248" s="99" t="str">
        <f>IFERROR(VLOOKUP(ROWS($AX$4:AX1248),$AW$4:$AX$2337,2,0),"")</f>
        <v>Nowa Ruda (pow. kłodzki, woj. dolnośląskie)</v>
      </c>
      <c r="BA1248" s="98">
        <v>0</v>
      </c>
      <c r="BB1248" s="98">
        <f>IF(ISNUMBER(SEARCH('ankieta ESG'!$G$183,BC1248)),MAX($BB$3:BB1247)+1,0)</f>
        <v>1245</v>
      </c>
      <c r="BC1248" s="134" t="s">
        <v>5248</v>
      </c>
      <c r="BD1248" s="98">
        <v>0</v>
      </c>
      <c r="BE1248" s="99" t="str">
        <f>IFERROR(VLOOKUP(ROWS($BC$4:BC1248),$BB$4:$BC$2337,2,0),"")</f>
        <v>Nowa Ruda (pow. kłodzki, woj. dolnośląskie)</v>
      </c>
      <c r="BF1248" s="98">
        <v>0</v>
      </c>
      <c r="BG1248" s="98">
        <f>IF(ISNUMBER(SEARCH('ankieta ESG'!$G$184,BH1248)),MAX($BG$3:BG1247)+1,0)</f>
        <v>1245</v>
      </c>
      <c r="BH1248" s="134" t="s">
        <v>5248</v>
      </c>
      <c r="BI1248" s="98">
        <v>0</v>
      </c>
      <c r="BJ1248" s="99" t="str">
        <f>IFERROR(VLOOKUP(ROWS($BH$4:BH1248),$BG$4:$BH$2337,2,0),"")</f>
        <v>Nowa Ruda (pow. kłodzki, woj. dolnośląskie)</v>
      </c>
      <c r="BK1248" s="98">
        <v>0</v>
      </c>
      <c r="BL1248" s="98">
        <f>IF(ISNUMBER(SEARCH('ankieta ESG'!$G$185,BM1248)),MAX($BL$3:BL1247)+1,0)</f>
        <v>1245</v>
      </c>
      <c r="BM1248" s="134" t="s">
        <v>5248</v>
      </c>
      <c r="BN1248" s="98">
        <v>0</v>
      </c>
      <c r="BO1248" s="99" t="str">
        <f>IFERROR(VLOOKUP(ROWS($BM$4:BM1248),$BL$4:$BM$2337,2,0),"")</f>
        <v>Nowa Ruda (pow. kłodzki, woj. dolnośląskie)</v>
      </c>
      <c r="BP1248" s="98">
        <v>0</v>
      </c>
      <c r="BQ1248" s="98">
        <f>IF(ISNUMBER(SEARCH('ankieta ESG'!$G$186,BR1248)),MAX($BQ$3:BQ1247)+1,0)</f>
        <v>1245</v>
      </c>
      <c r="BR1248" s="134" t="s">
        <v>5248</v>
      </c>
      <c r="BS1248" s="98">
        <v>0</v>
      </c>
      <c r="BT1248" s="99" t="str">
        <f>IFERROR(VLOOKUP(ROWS($BR$4:BR1248),$BQ$4:$BR$2337,2,0),"")</f>
        <v>Nowa Ruda (pow. kłodzki, woj. dolnośląskie)</v>
      </c>
      <c r="BU1248" s="98">
        <v>0</v>
      </c>
      <c r="BV1248" s="98">
        <f>IF(ISNUMBER(SEARCH('ankieta ESG'!$G$187,BW1248)),MAX($BV$3:BV1247)+1,0)</f>
        <v>1245</v>
      </c>
      <c r="BW1248" s="134" t="s">
        <v>5248</v>
      </c>
      <c r="BX1248" s="98">
        <v>0</v>
      </c>
      <c r="BY1248" s="99" t="str">
        <f>IFERROR(VLOOKUP(ROWS($BW$4:BW1248),$BV$4:$BW$2337,2,0),"")</f>
        <v>Nowa Ruda (pow. kłodzki, woj. dolnośląskie)</v>
      </c>
      <c r="BZ1248" s="98">
        <v>0</v>
      </c>
      <c r="CA1248" s="98">
        <f>IF(ISNUMBER(SEARCH('ankieta ESG'!$G$188,CB1248)),MAX($CA$3:CA1247)+1,0)</f>
        <v>1245</v>
      </c>
      <c r="CB1248" s="134" t="s">
        <v>5248</v>
      </c>
      <c r="CC1248" s="98">
        <v>0</v>
      </c>
      <c r="CD1248" s="99" t="str">
        <f>IFERROR(VLOOKUP(ROWS($CB$4:CB1248),$CA$4:$CB$2337,2,0),"")</f>
        <v>Nowa Ruda (pow. kłodzki, woj. dolnośląskie)</v>
      </c>
      <c r="CE1248" s="98">
        <v>0</v>
      </c>
      <c r="CF1248" s="98">
        <f>IF(ISNUMBER(SEARCH('ankieta ESG'!$G$189,CG1248)),MAX($CF$3:CF1247)+1,0)</f>
        <v>1245</v>
      </c>
      <c r="CG1248" s="134" t="s">
        <v>5248</v>
      </c>
      <c r="CH1248" s="98">
        <v>0</v>
      </c>
      <c r="CI1248" s="99" t="str">
        <f>IFERROR(VLOOKUP(ROWS($CG$4:CG1248),$CF$4:$CG$2337,2,0),"")</f>
        <v>Nowa Ruda (pow. kłodzki, woj. dolnośląskie)</v>
      </c>
      <c r="CJ1248" s="98">
        <v>0</v>
      </c>
    </row>
    <row r="1249" spans="2:88">
      <c r="B1249" s="98">
        <f>IF(ISNUMBER(SEARCH('ankieta ESG'!$E$11,C1249)),MAX(B$3:$B1248)+1,0)</f>
        <v>1246</v>
      </c>
      <c r="C1249" s="99" t="s">
        <v>1290</v>
      </c>
      <c r="D1249" s="98">
        <v>0</v>
      </c>
      <c r="E1249" s="99" t="str">
        <f>IFERROR(VLOOKUP(ROWS($C$4:C1249),$B$4:$C$1385,2,0),"")</f>
        <v>77.34.Z Wynajem i dzierżawa środków transportu wodnego (PKD 2025)</v>
      </c>
      <c r="F1249" s="98">
        <v>0</v>
      </c>
      <c r="AM1249" s="98">
        <f>IF(ISNUMBER(SEARCH('ankieta ESG'!$G$180,AN1249)),MAX(AM$3:$AM1248)+1,0)</f>
        <v>1246</v>
      </c>
      <c r="AN1249" s="134" t="s">
        <v>5249</v>
      </c>
      <c r="AO1249" s="98">
        <v>0</v>
      </c>
      <c r="AP1249" s="99" t="str">
        <f>IFERROR(VLOOKUP(ROWS($AN$4:AN1249),$AM$4:$AN$2337,2,0),"")</f>
        <v>Nowa Sarzyna (pow. leżajski, woj. podkarpackie)</v>
      </c>
      <c r="AQ1249" s="98">
        <v>0</v>
      </c>
      <c r="AR1249" s="98">
        <f>IF(ISNUMBER(SEARCH('ankieta ESG'!$G$181,AS1249)),MAX($AR$3:AR1248)+1,0)</f>
        <v>1246</v>
      </c>
      <c r="AS1249" s="134" t="s">
        <v>5249</v>
      </c>
      <c r="AT1249" s="98">
        <v>0</v>
      </c>
      <c r="AU1249" s="99" t="str">
        <f>IFERROR(VLOOKUP(ROWS($AS$4:AS1249),$AR$4:$AS$2337,2,0),"")</f>
        <v>Nowa Sarzyna (pow. leżajski, woj. podkarpackie)</v>
      </c>
      <c r="AV1249" s="98">
        <v>0</v>
      </c>
      <c r="AW1249" s="98">
        <f>IF(ISNUMBER(SEARCH('ankieta ESG'!$G$182,AX1249)),MAX($AW$3:AW1248)+1,0)</f>
        <v>1246</v>
      </c>
      <c r="AX1249" s="134" t="s">
        <v>5249</v>
      </c>
      <c r="AY1249" s="98">
        <v>0</v>
      </c>
      <c r="AZ1249" s="99" t="str">
        <f>IFERROR(VLOOKUP(ROWS($AX$4:AX1249),$AW$4:$AX$2337,2,0),"")</f>
        <v>Nowa Sarzyna (pow. leżajski, woj. podkarpackie)</v>
      </c>
      <c r="BA1249" s="98">
        <v>0</v>
      </c>
      <c r="BB1249" s="98">
        <f>IF(ISNUMBER(SEARCH('ankieta ESG'!$G$183,BC1249)),MAX($BB$3:BB1248)+1,0)</f>
        <v>1246</v>
      </c>
      <c r="BC1249" s="134" t="s">
        <v>5249</v>
      </c>
      <c r="BD1249" s="98">
        <v>0</v>
      </c>
      <c r="BE1249" s="99" t="str">
        <f>IFERROR(VLOOKUP(ROWS($BC$4:BC1249),$BB$4:$BC$2337,2,0),"")</f>
        <v>Nowa Sarzyna (pow. leżajski, woj. podkarpackie)</v>
      </c>
      <c r="BF1249" s="98">
        <v>0</v>
      </c>
      <c r="BG1249" s="98">
        <f>IF(ISNUMBER(SEARCH('ankieta ESG'!$G$184,BH1249)),MAX($BG$3:BG1248)+1,0)</f>
        <v>1246</v>
      </c>
      <c r="BH1249" s="134" t="s">
        <v>5249</v>
      </c>
      <c r="BI1249" s="98">
        <v>0</v>
      </c>
      <c r="BJ1249" s="99" t="str">
        <f>IFERROR(VLOOKUP(ROWS($BH$4:BH1249),$BG$4:$BH$2337,2,0),"")</f>
        <v>Nowa Sarzyna (pow. leżajski, woj. podkarpackie)</v>
      </c>
      <c r="BK1249" s="98">
        <v>0</v>
      </c>
      <c r="BL1249" s="98">
        <f>IF(ISNUMBER(SEARCH('ankieta ESG'!$G$185,BM1249)),MAX($BL$3:BL1248)+1,0)</f>
        <v>1246</v>
      </c>
      <c r="BM1249" s="134" t="s">
        <v>5249</v>
      </c>
      <c r="BN1249" s="98">
        <v>0</v>
      </c>
      <c r="BO1249" s="99" t="str">
        <f>IFERROR(VLOOKUP(ROWS($BM$4:BM1249),$BL$4:$BM$2337,2,0),"")</f>
        <v>Nowa Sarzyna (pow. leżajski, woj. podkarpackie)</v>
      </c>
      <c r="BP1249" s="98">
        <v>0</v>
      </c>
      <c r="BQ1249" s="98">
        <f>IF(ISNUMBER(SEARCH('ankieta ESG'!$G$186,BR1249)),MAX($BQ$3:BQ1248)+1,0)</f>
        <v>1246</v>
      </c>
      <c r="BR1249" s="134" t="s">
        <v>5249</v>
      </c>
      <c r="BS1249" s="98">
        <v>0</v>
      </c>
      <c r="BT1249" s="99" t="str">
        <f>IFERROR(VLOOKUP(ROWS($BR$4:BR1249),$BQ$4:$BR$2337,2,0),"")</f>
        <v>Nowa Sarzyna (pow. leżajski, woj. podkarpackie)</v>
      </c>
      <c r="BU1249" s="98">
        <v>0</v>
      </c>
      <c r="BV1249" s="98">
        <f>IF(ISNUMBER(SEARCH('ankieta ESG'!$G$187,BW1249)),MAX($BV$3:BV1248)+1,0)</f>
        <v>1246</v>
      </c>
      <c r="BW1249" s="134" t="s">
        <v>5249</v>
      </c>
      <c r="BX1249" s="98">
        <v>0</v>
      </c>
      <c r="BY1249" s="99" t="str">
        <f>IFERROR(VLOOKUP(ROWS($BW$4:BW1249),$BV$4:$BW$2337,2,0),"")</f>
        <v>Nowa Sarzyna (pow. leżajski, woj. podkarpackie)</v>
      </c>
      <c r="BZ1249" s="98">
        <v>0</v>
      </c>
      <c r="CA1249" s="98">
        <f>IF(ISNUMBER(SEARCH('ankieta ESG'!$G$188,CB1249)),MAX($CA$3:CA1248)+1,0)</f>
        <v>1246</v>
      </c>
      <c r="CB1249" s="134" t="s">
        <v>5249</v>
      </c>
      <c r="CC1249" s="98">
        <v>0</v>
      </c>
      <c r="CD1249" s="99" t="str">
        <f>IFERROR(VLOOKUP(ROWS($CB$4:CB1249),$CA$4:$CB$2337,2,0),"")</f>
        <v>Nowa Sarzyna (pow. leżajski, woj. podkarpackie)</v>
      </c>
      <c r="CE1249" s="98">
        <v>0</v>
      </c>
      <c r="CF1249" s="98">
        <f>IF(ISNUMBER(SEARCH('ankieta ESG'!$G$189,CG1249)),MAX($CF$3:CF1248)+1,0)</f>
        <v>1246</v>
      </c>
      <c r="CG1249" s="134" t="s">
        <v>5249</v>
      </c>
      <c r="CH1249" s="98">
        <v>0</v>
      </c>
      <c r="CI1249" s="99" t="str">
        <f>IFERROR(VLOOKUP(ROWS($CG$4:CG1249),$CF$4:$CG$2337,2,0),"")</f>
        <v>Nowa Sarzyna (pow. leżajski, woj. podkarpackie)</v>
      </c>
      <c r="CJ1249" s="98">
        <v>0</v>
      </c>
    </row>
    <row r="1250" spans="2:88">
      <c r="B1250" s="98">
        <f>IF(ISNUMBER(SEARCH('ankieta ESG'!$E$11,C1250)),MAX(B$3:$B1249)+1,0)</f>
        <v>1247</v>
      </c>
      <c r="C1250" s="99" t="s">
        <v>1291</v>
      </c>
      <c r="D1250" s="98">
        <v>0</v>
      </c>
      <c r="E1250" s="99" t="str">
        <f>IFERROR(VLOOKUP(ROWS($C$4:C1250),$B$4:$C$1385,2,0),"")</f>
        <v>77.35.Z Wynajem i dzierżawa środków transportu lotniczego (PKD 2025)</v>
      </c>
      <c r="F1250" s="98">
        <v>0</v>
      </c>
      <c r="AM1250" s="98">
        <f>IF(ISNUMBER(SEARCH('ankieta ESG'!$G$180,AN1250)),MAX(AM$3:$AM1249)+1,0)</f>
        <v>1247</v>
      </c>
      <c r="AN1250" s="134" t="s">
        <v>5250</v>
      </c>
      <c r="AO1250" s="98">
        <v>0</v>
      </c>
      <c r="AP1250" s="99" t="str">
        <f>IFERROR(VLOOKUP(ROWS($AN$4:AN1250),$AM$4:$AN$2337,2,0),"")</f>
        <v>Nowa Słupia (pow. kielecki, woj. świętokrzyskie)</v>
      </c>
      <c r="AQ1250" s="98">
        <v>0</v>
      </c>
      <c r="AR1250" s="98">
        <f>IF(ISNUMBER(SEARCH('ankieta ESG'!$G$181,AS1250)),MAX($AR$3:AR1249)+1,0)</f>
        <v>1247</v>
      </c>
      <c r="AS1250" s="134" t="s">
        <v>5250</v>
      </c>
      <c r="AT1250" s="98">
        <v>0</v>
      </c>
      <c r="AU1250" s="99" t="str">
        <f>IFERROR(VLOOKUP(ROWS($AS$4:AS1250),$AR$4:$AS$2337,2,0),"")</f>
        <v>Nowa Słupia (pow. kielecki, woj. świętokrzyskie)</v>
      </c>
      <c r="AV1250" s="98">
        <v>0</v>
      </c>
      <c r="AW1250" s="98">
        <f>IF(ISNUMBER(SEARCH('ankieta ESG'!$G$182,AX1250)),MAX($AW$3:AW1249)+1,0)</f>
        <v>1247</v>
      </c>
      <c r="AX1250" s="134" t="s">
        <v>5250</v>
      </c>
      <c r="AY1250" s="98">
        <v>0</v>
      </c>
      <c r="AZ1250" s="99" t="str">
        <f>IFERROR(VLOOKUP(ROWS($AX$4:AX1250),$AW$4:$AX$2337,2,0),"")</f>
        <v>Nowa Słupia (pow. kielecki, woj. świętokrzyskie)</v>
      </c>
      <c r="BA1250" s="98">
        <v>0</v>
      </c>
      <c r="BB1250" s="98">
        <f>IF(ISNUMBER(SEARCH('ankieta ESG'!$G$183,BC1250)),MAX($BB$3:BB1249)+1,0)</f>
        <v>1247</v>
      </c>
      <c r="BC1250" s="134" t="s">
        <v>5250</v>
      </c>
      <c r="BD1250" s="98">
        <v>0</v>
      </c>
      <c r="BE1250" s="99" t="str">
        <f>IFERROR(VLOOKUP(ROWS($BC$4:BC1250),$BB$4:$BC$2337,2,0),"")</f>
        <v>Nowa Słupia (pow. kielecki, woj. świętokrzyskie)</v>
      </c>
      <c r="BF1250" s="98">
        <v>0</v>
      </c>
      <c r="BG1250" s="98">
        <f>IF(ISNUMBER(SEARCH('ankieta ESG'!$G$184,BH1250)),MAX($BG$3:BG1249)+1,0)</f>
        <v>1247</v>
      </c>
      <c r="BH1250" s="134" t="s">
        <v>5250</v>
      </c>
      <c r="BI1250" s="98">
        <v>0</v>
      </c>
      <c r="BJ1250" s="99" t="str">
        <f>IFERROR(VLOOKUP(ROWS($BH$4:BH1250),$BG$4:$BH$2337,2,0),"")</f>
        <v>Nowa Słupia (pow. kielecki, woj. świętokrzyskie)</v>
      </c>
      <c r="BK1250" s="98">
        <v>0</v>
      </c>
      <c r="BL1250" s="98">
        <f>IF(ISNUMBER(SEARCH('ankieta ESG'!$G$185,BM1250)),MAX($BL$3:BL1249)+1,0)</f>
        <v>1247</v>
      </c>
      <c r="BM1250" s="134" t="s">
        <v>5250</v>
      </c>
      <c r="BN1250" s="98">
        <v>0</v>
      </c>
      <c r="BO1250" s="99" t="str">
        <f>IFERROR(VLOOKUP(ROWS($BM$4:BM1250),$BL$4:$BM$2337,2,0),"")</f>
        <v>Nowa Słupia (pow. kielecki, woj. świętokrzyskie)</v>
      </c>
      <c r="BP1250" s="98">
        <v>0</v>
      </c>
      <c r="BQ1250" s="98">
        <f>IF(ISNUMBER(SEARCH('ankieta ESG'!$G$186,BR1250)),MAX($BQ$3:BQ1249)+1,0)</f>
        <v>1247</v>
      </c>
      <c r="BR1250" s="134" t="s">
        <v>5250</v>
      </c>
      <c r="BS1250" s="98">
        <v>0</v>
      </c>
      <c r="BT1250" s="99" t="str">
        <f>IFERROR(VLOOKUP(ROWS($BR$4:BR1250),$BQ$4:$BR$2337,2,0),"")</f>
        <v>Nowa Słupia (pow. kielecki, woj. świętokrzyskie)</v>
      </c>
      <c r="BU1250" s="98">
        <v>0</v>
      </c>
      <c r="BV1250" s="98">
        <f>IF(ISNUMBER(SEARCH('ankieta ESG'!$G$187,BW1250)),MAX($BV$3:BV1249)+1,0)</f>
        <v>1247</v>
      </c>
      <c r="BW1250" s="134" t="s">
        <v>5250</v>
      </c>
      <c r="BX1250" s="98">
        <v>0</v>
      </c>
      <c r="BY1250" s="99" t="str">
        <f>IFERROR(VLOOKUP(ROWS($BW$4:BW1250),$BV$4:$BW$2337,2,0),"")</f>
        <v>Nowa Słupia (pow. kielecki, woj. świętokrzyskie)</v>
      </c>
      <c r="BZ1250" s="98">
        <v>0</v>
      </c>
      <c r="CA1250" s="98">
        <f>IF(ISNUMBER(SEARCH('ankieta ESG'!$G$188,CB1250)),MAX($CA$3:CA1249)+1,0)</f>
        <v>1247</v>
      </c>
      <c r="CB1250" s="134" t="s">
        <v>5250</v>
      </c>
      <c r="CC1250" s="98">
        <v>0</v>
      </c>
      <c r="CD1250" s="99" t="str">
        <f>IFERROR(VLOOKUP(ROWS($CB$4:CB1250),$CA$4:$CB$2337,2,0),"")</f>
        <v>Nowa Słupia (pow. kielecki, woj. świętokrzyskie)</v>
      </c>
      <c r="CE1250" s="98">
        <v>0</v>
      </c>
      <c r="CF1250" s="98">
        <f>IF(ISNUMBER(SEARCH('ankieta ESG'!$G$189,CG1250)),MAX($CF$3:CF1249)+1,0)</f>
        <v>1247</v>
      </c>
      <c r="CG1250" s="134" t="s">
        <v>5250</v>
      </c>
      <c r="CH1250" s="98">
        <v>0</v>
      </c>
      <c r="CI1250" s="99" t="str">
        <f>IFERROR(VLOOKUP(ROWS($CG$4:CG1250),$CF$4:$CG$2337,2,0),"")</f>
        <v>Nowa Słupia (pow. kielecki, woj. świętokrzyskie)</v>
      </c>
      <c r="CJ1250" s="98">
        <v>0</v>
      </c>
    </row>
    <row r="1251" spans="2:88">
      <c r="B1251" s="98">
        <f>IF(ISNUMBER(SEARCH('ankieta ESG'!$E$11,C1251)),MAX(B$3:$B1250)+1,0)</f>
        <v>1248</v>
      </c>
      <c r="C1251" s="99" t="s">
        <v>1292</v>
      </c>
      <c r="D1251" s="98">
        <v>0</v>
      </c>
      <c r="E1251" s="99" t="str">
        <f>IFERROR(VLOOKUP(ROWS($C$4:C1251),$B$4:$C$1385,2,0),"")</f>
        <v>77.39.Z Wynajem i dzierżawa pozostałych maszyn, urządzeń oraz dóbr materialnych, gdzie indziej niesklasyfikowane (PKD 2025)</v>
      </c>
      <c r="F1251" s="98">
        <v>0</v>
      </c>
      <c r="AM1251" s="98">
        <f>IF(ISNUMBER(SEARCH('ankieta ESG'!$G$180,AN1251)),MAX(AM$3:$AM1250)+1,0)</f>
        <v>1248</v>
      </c>
      <c r="AN1251" s="134" t="s">
        <v>5251</v>
      </c>
      <c r="AO1251" s="98">
        <v>0</v>
      </c>
      <c r="AP1251" s="99" t="str">
        <f>IFERROR(VLOOKUP(ROWS($AN$4:AN1251),$AM$4:$AN$2337,2,0),"")</f>
        <v>Nowa Sól (pow. nowosolski, woj. lubuskie)</v>
      </c>
      <c r="AQ1251" s="98">
        <v>0</v>
      </c>
      <c r="AR1251" s="98">
        <f>IF(ISNUMBER(SEARCH('ankieta ESG'!$G$181,AS1251)),MAX($AR$3:AR1250)+1,0)</f>
        <v>1248</v>
      </c>
      <c r="AS1251" s="134" t="s">
        <v>5251</v>
      </c>
      <c r="AT1251" s="98">
        <v>0</v>
      </c>
      <c r="AU1251" s="99" t="str">
        <f>IFERROR(VLOOKUP(ROWS($AS$4:AS1251),$AR$4:$AS$2337,2,0),"")</f>
        <v>Nowa Sól (pow. nowosolski, woj. lubuskie)</v>
      </c>
      <c r="AV1251" s="98">
        <v>0</v>
      </c>
      <c r="AW1251" s="98">
        <f>IF(ISNUMBER(SEARCH('ankieta ESG'!$G$182,AX1251)),MAX($AW$3:AW1250)+1,0)</f>
        <v>1248</v>
      </c>
      <c r="AX1251" s="134" t="s">
        <v>5251</v>
      </c>
      <c r="AY1251" s="98">
        <v>0</v>
      </c>
      <c r="AZ1251" s="99" t="str">
        <f>IFERROR(VLOOKUP(ROWS($AX$4:AX1251),$AW$4:$AX$2337,2,0),"")</f>
        <v>Nowa Sól (pow. nowosolski, woj. lubuskie)</v>
      </c>
      <c r="BA1251" s="98">
        <v>0</v>
      </c>
      <c r="BB1251" s="98">
        <f>IF(ISNUMBER(SEARCH('ankieta ESG'!$G$183,BC1251)),MAX($BB$3:BB1250)+1,0)</f>
        <v>1248</v>
      </c>
      <c r="BC1251" s="134" t="s">
        <v>5251</v>
      </c>
      <c r="BD1251" s="98">
        <v>0</v>
      </c>
      <c r="BE1251" s="99" t="str">
        <f>IFERROR(VLOOKUP(ROWS($BC$4:BC1251),$BB$4:$BC$2337,2,0),"")</f>
        <v>Nowa Sól (pow. nowosolski, woj. lubuskie)</v>
      </c>
      <c r="BF1251" s="98">
        <v>0</v>
      </c>
      <c r="BG1251" s="98">
        <f>IF(ISNUMBER(SEARCH('ankieta ESG'!$G$184,BH1251)),MAX($BG$3:BG1250)+1,0)</f>
        <v>1248</v>
      </c>
      <c r="BH1251" s="134" t="s">
        <v>5251</v>
      </c>
      <c r="BI1251" s="98">
        <v>0</v>
      </c>
      <c r="BJ1251" s="99" t="str">
        <f>IFERROR(VLOOKUP(ROWS($BH$4:BH1251),$BG$4:$BH$2337,2,0),"")</f>
        <v>Nowa Sól (pow. nowosolski, woj. lubuskie)</v>
      </c>
      <c r="BK1251" s="98">
        <v>0</v>
      </c>
      <c r="BL1251" s="98">
        <f>IF(ISNUMBER(SEARCH('ankieta ESG'!$G$185,BM1251)),MAX($BL$3:BL1250)+1,0)</f>
        <v>1248</v>
      </c>
      <c r="BM1251" s="134" t="s">
        <v>5251</v>
      </c>
      <c r="BN1251" s="98">
        <v>0</v>
      </c>
      <c r="BO1251" s="99" t="str">
        <f>IFERROR(VLOOKUP(ROWS($BM$4:BM1251),$BL$4:$BM$2337,2,0),"")</f>
        <v>Nowa Sól (pow. nowosolski, woj. lubuskie)</v>
      </c>
      <c r="BP1251" s="98">
        <v>0</v>
      </c>
      <c r="BQ1251" s="98">
        <f>IF(ISNUMBER(SEARCH('ankieta ESG'!$G$186,BR1251)),MAX($BQ$3:BQ1250)+1,0)</f>
        <v>1248</v>
      </c>
      <c r="BR1251" s="134" t="s">
        <v>5251</v>
      </c>
      <c r="BS1251" s="98">
        <v>0</v>
      </c>
      <c r="BT1251" s="99" t="str">
        <f>IFERROR(VLOOKUP(ROWS($BR$4:BR1251),$BQ$4:$BR$2337,2,0),"")</f>
        <v>Nowa Sól (pow. nowosolski, woj. lubuskie)</v>
      </c>
      <c r="BU1251" s="98">
        <v>0</v>
      </c>
      <c r="BV1251" s="98">
        <f>IF(ISNUMBER(SEARCH('ankieta ESG'!$G$187,BW1251)),MAX($BV$3:BV1250)+1,0)</f>
        <v>1248</v>
      </c>
      <c r="BW1251" s="134" t="s">
        <v>5251</v>
      </c>
      <c r="BX1251" s="98">
        <v>0</v>
      </c>
      <c r="BY1251" s="99" t="str">
        <f>IFERROR(VLOOKUP(ROWS($BW$4:BW1251),$BV$4:$BW$2337,2,0),"")</f>
        <v>Nowa Sól (pow. nowosolski, woj. lubuskie)</v>
      </c>
      <c r="BZ1251" s="98">
        <v>0</v>
      </c>
      <c r="CA1251" s="98">
        <f>IF(ISNUMBER(SEARCH('ankieta ESG'!$G$188,CB1251)),MAX($CA$3:CA1250)+1,0)</f>
        <v>1248</v>
      </c>
      <c r="CB1251" s="134" t="s">
        <v>5251</v>
      </c>
      <c r="CC1251" s="98">
        <v>0</v>
      </c>
      <c r="CD1251" s="99" t="str">
        <f>IFERROR(VLOOKUP(ROWS($CB$4:CB1251),$CA$4:$CB$2337,2,0),"")</f>
        <v>Nowa Sól (pow. nowosolski, woj. lubuskie)</v>
      </c>
      <c r="CE1251" s="98">
        <v>0</v>
      </c>
      <c r="CF1251" s="98">
        <f>IF(ISNUMBER(SEARCH('ankieta ESG'!$G$189,CG1251)),MAX($CF$3:CF1250)+1,0)</f>
        <v>1248</v>
      </c>
      <c r="CG1251" s="134" t="s">
        <v>5251</v>
      </c>
      <c r="CH1251" s="98">
        <v>0</v>
      </c>
      <c r="CI1251" s="99" t="str">
        <f>IFERROR(VLOOKUP(ROWS($CG$4:CG1251),$CF$4:$CG$2337,2,0),"")</f>
        <v>Nowa Sól (pow. nowosolski, woj. lubuskie)</v>
      </c>
      <c r="CJ1251" s="98">
        <v>0</v>
      </c>
    </row>
    <row r="1252" spans="2:88">
      <c r="B1252" s="98">
        <f>IF(ISNUMBER(SEARCH('ankieta ESG'!$E$11,C1252)),MAX(B$3:$B1251)+1,0)</f>
        <v>1249</v>
      </c>
      <c r="C1252" s="99" t="s">
        <v>1293</v>
      </c>
      <c r="D1252" s="98">
        <v>0</v>
      </c>
      <c r="E1252" s="99" t="str">
        <f>IFERROR(VLOOKUP(ROWS($C$4:C1252),$B$4:$C$1385,2,0),"")</f>
        <v>77.40.A Działalność związana z dzierżawą i rejestracją nazw domen internetowych (PKD 2025)</v>
      </c>
      <c r="F1252" s="98">
        <v>0</v>
      </c>
      <c r="AM1252" s="98">
        <f>IF(ISNUMBER(SEARCH('ankieta ESG'!$G$180,AN1252)),MAX(AM$3:$AM1251)+1,0)</f>
        <v>1249</v>
      </c>
      <c r="AN1252" s="134" t="s">
        <v>5252</v>
      </c>
      <c r="AO1252" s="98">
        <v>0</v>
      </c>
      <c r="AP1252" s="99" t="str">
        <f>IFERROR(VLOOKUP(ROWS($AN$4:AN1252),$AM$4:$AN$2337,2,0),"")</f>
        <v>Nowa Sucha (pow. sochaczewski, woj. mazowieckie)</v>
      </c>
      <c r="AQ1252" s="98">
        <v>0</v>
      </c>
      <c r="AR1252" s="98">
        <f>IF(ISNUMBER(SEARCH('ankieta ESG'!$G$181,AS1252)),MAX($AR$3:AR1251)+1,0)</f>
        <v>1249</v>
      </c>
      <c r="AS1252" s="134" t="s">
        <v>5252</v>
      </c>
      <c r="AT1252" s="98">
        <v>0</v>
      </c>
      <c r="AU1252" s="99" t="str">
        <f>IFERROR(VLOOKUP(ROWS($AS$4:AS1252),$AR$4:$AS$2337,2,0),"")</f>
        <v>Nowa Sucha (pow. sochaczewski, woj. mazowieckie)</v>
      </c>
      <c r="AV1252" s="98">
        <v>0</v>
      </c>
      <c r="AW1252" s="98">
        <f>IF(ISNUMBER(SEARCH('ankieta ESG'!$G$182,AX1252)),MAX($AW$3:AW1251)+1,0)</f>
        <v>1249</v>
      </c>
      <c r="AX1252" s="134" t="s">
        <v>5252</v>
      </c>
      <c r="AY1252" s="98">
        <v>0</v>
      </c>
      <c r="AZ1252" s="99" t="str">
        <f>IFERROR(VLOOKUP(ROWS($AX$4:AX1252),$AW$4:$AX$2337,2,0),"")</f>
        <v>Nowa Sucha (pow. sochaczewski, woj. mazowieckie)</v>
      </c>
      <c r="BA1252" s="98">
        <v>0</v>
      </c>
      <c r="BB1252" s="98">
        <f>IF(ISNUMBER(SEARCH('ankieta ESG'!$G$183,BC1252)),MAX($BB$3:BB1251)+1,0)</f>
        <v>1249</v>
      </c>
      <c r="BC1252" s="134" t="s">
        <v>5252</v>
      </c>
      <c r="BD1252" s="98">
        <v>0</v>
      </c>
      <c r="BE1252" s="99" t="str">
        <f>IFERROR(VLOOKUP(ROWS($BC$4:BC1252),$BB$4:$BC$2337,2,0),"")</f>
        <v>Nowa Sucha (pow. sochaczewski, woj. mazowieckie)</v>
      </c>
      <c r="BF1252" s="98">
        <v>0</v>
      </c>
      <c r="BG1252" s="98">
        <f>IF(ISNUMBER(SEARCH('ankieta ESG'!$G$184,BH1252)),MAX($BG$3:BG1251)+1,0)</f>
        <v>1249</v>
      </c>
      <c r="BH1252" s="134" t="s">
        <v>5252</v>
      </c>
      <c r="BI1252" s="98">
        <v>0</v>
      </c>
      <c r="BJ1252" s="99" t="str">
        <f>IFERROR(VLOOKUP(ROWS($BH$4:BH1252),$BG$4:$BH$2337,2,0),"")</f>
        <v>Nowa Sucha (pow. sochaczewski, woj. mazowieckie)</v>
      </c>
      <c r="BK1252" s="98">
        <v>0</v>
      </c>
      <c r="BL1252" s="98">
        <f>IF(ISNUMBER(SEARCH('ankieta ESG'!$G$185,BM1252)),MAX($BL$3:BL1251)+1,0)</f>
        <v>1249</v>
      </c>
      <c r="BM1252" s="134" t="s">
        <v>5252</v>
      </c>
      <c r="BN1252" s="98">
        <v>0</v>
      </c>
      <c r="BO1252" s="99" t="str">
        <f>IFERROR(VLOOKUP(ROWS($BM$4:BM1252),$BL$4:$BM$2337,2,0),"")</f>
        <v>Nowa Sucha (pow. sochaczewski, woj. mazowieckie)</v>
      </c>
      <c r="BP1252" s="98">
        <v>0</v>
      </c>
      <c r="BQ1252" s="98">
        <f>IF(ISNUMBER(SEARCH('ankieta ESG'!$G$186,BR1252)),MAX($BQ$3:BQ1251)+1,0)</f>
        <v>1249</v>
      </c>
      <c r="BR1252" s="134" t="s">
        <v>5252</v>
      </c>
      <c r="BS1252" s="98">
        <v>0</v>
      </c>
      <c r="BT1252" s="99" t="str">
        <f>IFERROR(VLOOKUP(ROWS($BR$4:BR1252),$BQ$4:$BR$2337,2,0),"")</f>
        <v>Nowa Sucha (pow. sochaczewski, woj. mazowieckie)</v>
      </c>
      <c r="BU1252" s="98">
        <v>0</v>
      </c>
      <c r="BV1252" s="98">
        <f>IF(ISNUMBER(SEARCH('ankieta ESG'!$G$187,BW1252)),MAX($BV$3:BV1251)+1,0)</f>
        <v>1249</v>
      </c>
      <c r="BW1252" s="134" t="s">
        <v>5252</v>
      </c>
      <c r="BX1252" s="98">
        <v>0</v>
      </c>
      <c r="BY1252" s="99" t="str">
        <f>IFERROR(VLOOKUP(ROWS($BW$4:BW1252),$BV$4:$BW$2337,2,0),"")</f>
        <v>Nowa Sucha (pow. sochaczewski, woj. mazowieckie)</v>
      </c>
      <c r="BZ1252" s="98">
        <v>0</v>
      </c>
      <c r="CA1252" s="98">
        <f>IF(ISNUMBER(SEARCH('ankieta ESG'!$G$188,CB1252)),MAX($CA$3:CA1251)+1,0)</f>
        <v>1249</v>
      </c>
      <c r="CB1252" s="134" t="s">
        <v>5252</v>
      </c>
      <c r="CC1252" s="98">
        <v>0</v>
      </c>
      <c r="CD1252" s="99" t="str">
        <f>IFERROR(VLOOKUP(ROWS($CB$4:CB1252),$CA$4:$CB$2337,2,0),"")</f>
        <v>Nowa Sucha (pow. sochaczewski, woj. mazowieckie)</v>
      </c>
      <c r="CE1252" s="98">
        <v>0</v>
      </c>
      <c r="CF1252" s="98">
        <f>IF(ISNUMBER(SEARCH('ankieta ESG'!$G$189,CG1252)),MAX($CF$3:CF1251)+1,0)</f>
        <v>1249</v>
      </c>
      <c r="CG1252" s="134" t="s">
        <v>5252</v>
      </c>
      <c r="CH1252" s="98">
        <v>0</v>
      </c>
      <c r="CI1252" s="99" t="str">
        <f>IFERROR(VLOOKUP(ROWS($CG$4:CG1252),$CF$4:$CG$2337,2,0),"")</f>
        <v>Nowa Sucha (pow. sochaczewski, woj. mazowieckie)</v>
      </c>
      <c r="CJ1252" s="98">
        <v>0</v>
      </c>
    </row>
    <row r="1253" spans="2:88">
      <c r="B1253" s="98">
        <f>IF(ISNUMBER(SEARCH('ankieta ESG'!$E$11,C1253)),MAX(B$3:$B1252)+1,0)</f>
        <v>1250</v>
      </c>
      <c r="C1253" s="99" t="s">
        <v>1294</v>
      </c>
      <c r="D1253" s="98">
        <v>0</v>
      </c>
      <c r="E1253" s="99" t="str">
        <f>IFERROR(VLOOKUP(ROWS($C$4:C1253),$B$4:$C$1385,2,0),"")</f>
        <v>77.40.B Pozostała dzierżawa własności intelektualnej i podobnych produktów, z wyłączeniem prac chronionych prawem autorskim (PKD 2025)</v>
      </c>
      <c r="F1253" s="98">
        <v>0</v>
      </c>
      <c r="AM1253" s="98">
        <f>IF(ISNUMBER(SEARCH('ankieta ESG'!$G$180,AN1253)),MAX(AM$3:$AM1252)+1,0)</f>
        <v>1250</v>
      </c>
      <c r="AN1253" s="134" t="s">
        <v>5253</v>
      </c>
      <c r="AO1253" s="98">
        <v>0</v>
      </c>
      <c r="AP1253" s="99" t="str">
        <f>IFERROR(VLOOKUP(ROWS($AN$4:AN1253),$AM$4:$AN$2337,2,0),"")</f>
        <v>Nowa Wieś Lęborska (pow. lęborski, woj. pomorskie)</v>
      </c>
      <c r="AQ1253" s="98">
        <v>0</v>
      </c>
      <c r="AR1253" s="98">
        <f>IF(ISNUMBER(SEARCH('ankieta ESG'!$G$181,AS1253)),MAX($AR$3:AR1252)+1,0)</f>
        <v>1250</v>
      </c>
      <c r="AS1253" s="134" t="s">
        <v>5253</v>
      </c>
      <c r="AT1253" s="98">
        <v>0</v>
      </c>
      <c r="AU1253" s="99" t="str">
        <f>IFERROR(VLOOKUP(ROWS($AS$4:AS1253),$AR$4:$AS$2337,2,0),"")</f>
        <v>Nowa Wieś Lęborska (pow. lęborski, woj. pomorskie)</v>
      </c>
      <c r="AV1253" s="98">
        <v>0</v>
      </c>
      <c r="AW1253" s="98">
        <f>IF(ISNUMBER(SEARCH('ankieta ESG'!$G$182,AX1253)),MAX($AW$3:AW1252)+1,0)</f>
        <v>1250</v>
      </c>
      <c r="AX1253" s="134" t="s">
        <v>5253</v>
      </c>
      <c r="AY1253" s="98">
        <v>0</v>
      </c>
      <c r="AZ1253" s="99" t="str">
        <f>IFERROR(VLOOKUP(ROWS($AX$4:AX1253),$AW$4:$AX$2337,2,0),"")</f>
        <v>Nowa Wieś Lęborska (pow. lęborski, woj. pomorskie)</v>
      </c>
      <c r="BA1253" s="98">
        <v>0</v>
      </c>
      <c r="BB1253" s="98">
        <f>IF(ISNUMBER(SEARCH('ankieta ESG'!$G$183,BC1253)),MAX($BB$3:BB1252)+1,0)</f>
        <v>1250</v>
      </c>
      <c r="BC1253" s="134" t="s">
        <v>5253</v>
      </c>
      <c r="BD1253" s="98">
        <v>0</v>
      </c>
      <c r="BE1253" s="99" t="str">
        <f>IFERROR(VLOOKUP(ROWS($BC$4:BC1253),$BB$4:$BC$2337,2,0),"")</f>
        <v>Nowa Wieś Lęborska (pow. lęborski, woj. pomorskie)</v>
      </c>
      <c r="BF1253" s="98">
        <v>0</v>
      </c>
      <c r="BG1253" s="98">
        <f>IF(ISNUMBER(SEARCH('ankieta ESG'!$G$184,BH1253)),MAX($BG$3:BG1252)+1,0)</f>
        <v>1250</v>
      </c>
      <c r="BH1253" s="134" t="s">
        <v>5253</v>
      </c>
      <c r="BI1253" s="98">
        <v>0</v>
      </c>
      <c r="BJ1253" s="99" t="str">
        <f>IFERROR(VLOOKUP(ROWS($BH$4:BH1253),$BG$4:$BH$2337,2,0),"")</f>
        <v>Nowa Wieś Lęborska (pow. lęborski, woj. pomorskie)</v>
      </c>
      <c r="BK1253" s="98">
        <v>0</v>
      </c>
      <c r="BL1253" s="98">
        <f>IF(ISNUMBER(SEARCH('ankieta ESG'!$G$185,BM1253)),MAX($BL$3:BL1252)+1,0)</f>
        <v>1250</v>
      </c>
      <c r="BM1253" s="134" t="s">
        <v>5253</v>
      </c>
      <c r="BN1253" s="98">
        <v>0</v>
      </c>
      <c r="BO1253" s="99" t="str">
        <f>IFERROR(VLOOKUP(ROWS($BM$4:BM1253),$BL$4:$BM$2337,2,0),"")</f>
        <v>Nowa Wieś Lęborska (pow. lęborski, woj. pomorskie)</v>
      </c>
      <c r="BP1253" s="98">
        <v>0</v>
      </c>
      <c r="BQ1253" s="98">
        <f>IF(ISNUMBER(SEARCH('ankieta ESG'!$G$186,BR1253)),MAX($BQ$3:BQ1252)+1,0)</f>
        <v>1250</v>
      </c>
      <c r="BR1253" s="134" t="s">
        <v>5253</v>
      </c>
      <c r="BS1253" s="98">
        <v>0</v>
      </c>
      <c r="BT1253" s="99" t="str">
        <f>IFERROR(VLOOKUP(ROWS($BR$4:BR1253),$BQ$4:$BR$2337,2,0),"")</f>
        <v>Nowa Wieś Lęborska (pow. lęborski, woj. pomorskie)</v>
      </c>
      <c r="BU1253" s="98">
        <v>0</v>
      </c>
      <c r="BV1253" s="98">
        <f>IF(ISNUMBER(SEARCH('ankieta ESG'!$G$187,BW1253)),MAX($BV$3:BV1252)+1,0)</f>
        <v>1250</v>
      </c>
      <c r="BW1253" s="134" t="s">
        <v>5253</v>
      </c>
      <c r="BX1253" s="98">
        <v>0</v>
      </c>
      <c r="BY1253" s="99" t="str">
        <f>IFERROR(VLOOKUP(ROWS($BW$4:BW1253),$BV$4:$BW$2337,2,0),"")</f>
        <v>Nowa Wieś Lęborska (pow. lęborski, woj. pomorskie)</v>
      </c>
      <c r="BZ1253" s="98">
        <v>0</v>
      </c>
      <c r="CA1253" s="98">
        <f>IF(ISNUMBER(SEARCH('ankieta ESG'!$G$188,CB1253)),MAX($CA$3:CA1252)+1,0)</f>
        <v>1250</v>
      </c>
      <c r="CB1253" s="134" t="s">
        <v>5253</v>
      </c>
      <c r="CC1253" s="98">
        <v>0</v>
      </c>
      <c r="CD1253" s="99" t="str">
        <f>IFERROR(VLOOKUP(ROWS($CB$4:CB1253),$CA$4:$CB$2337,2,0),"")</f>
        <v>Nowa Wieś Lęborska (pow. lęborski, woj. pomorskie)</v>
      </c>
      <c r="CE1253" s="98">
        <v>0</v>
      </c>
      <c r="CF1253" s="98">
        <f>IF(ISNUMBER(SEARCH('ankieta ESG'!$G$189,CG1253)),MAX($CF$3:CF1252)+1,0)</f>
        <v>1250</v>
      </c>
      <c r="CG1253" s="134" t="s">
        <v>5253</v>
      </c>
      <c r="CH1253" s="98">
        <v>0</v>
      </c>
      <c r="CI1253" s="99" t="str">
        <f>IFERROR(VLOOKUP(ROWS($CG$4:CG1253),$CF$4:$CG$2337,2,0),"")</f>
        <v>Nowa Wieś Lęborska (pow. lęborski, woj. pomorskie)</v>
      </c>
      <c r="CJ1253" s="98">
        <v>0</v>
      </c>
    </row>
    <row r="1254" spans="2:88">
      <c r="B1254" s="98">
        <f>IF(ISNUMBER(SEARCH('ankieta ESG'!$E$11,C1254)),MAX(B$3:$B1253)+1,0)</f>
        <v>1251</v>
      </c>
      <c r="C1254" s="99" t="s">
        <v>1295</v>
      </c>
      <c r="D1254" s="98">
        <v>0</v>
      </c>
      <c r="E1254" s="99" t="str">
        <f>IFERROR(VLOOKUP(ROWS($C$4:C1254),$B$4:$C$1385,2,0),"")</f>
        <v>77.51.Z Pośrednictwo w wynajmie i dzierżawie samochodów osobowych, samochodów kempingowych i przyczep (PKD 2025)</v>
      </c>
      <c r="F1254" s="98">
        <v>0</v>
      </c>
      <c r="AM1254" s="98">
        <f>IF(ISNUMBER(SEARCH('ankieta ESG'!$G$180,AN1254)),MAX(AM$3:$AM1253)+1,0)</f>
        <v>1251</v>
      </c>
      <c r="AN1254" s="134" t="s">
        <v>5254</v>
      </c>
      <c r="AO1254" s="98">
        <v>0</v>
      </c>
      <c r="AP1254" s="99" t="str">
        <f>IFERROR(VLOOKUP(ROWS($AN$4:AN1254),$AM$4:$AN$2337,2,0),"")</f>
        <v>Nowa Wieś Wielka (pow. bydgoski, woj. kujawsko-pomorskie)</v>
      </c>
      <c r="AQ1254" s="98">
        <v>0</v>
      </c>
      <c r="AR1254" s="98">
        <f>IF(ISNUMBER(SEARCH('ankieta ESG'!$G$181,AS1254)),MAX($AR$3:AR1253)+1,0)</f>
        <v>1251</v>
      </c>
      <c r="AS1254" s="134" t="s">
        <v>5254</v>
      </c>
      <c r="AT1254" s="98">
        <v>0</v>
      </c>
      <c r="AU1254" s="99" t="str">
        <f>IFERROR(VLOOKUP(ROWS($AS$4:AS1254),$AR$4:$AS$2337,2,0),"")</f>
        <v>Nowa Wieś Wielka (pow. bydgoski, woj. kujawsko-pomorskie)</v>
      </c>
      <c r="AV1254" s="98">
        <v>0</v>
      </c>
      <c r="AW1254" s="98">
        <f>IF(ISNUMBER(SEARCH('ankieta ESG'!$G$182,AX1254)),MAX($AW$3:AW1253)+1,0)</f>
        <v>1251</v>
      </c>
      <c r="AX1254" s="134" t="s">
        <v>5254</v>
      </c>
      <c r="AY1254" s="98">
        <v>0</v>
      </c>
      <c r="AZ1254" s="99" t="str">
        <f>IFERROR(VLOOKUP(ROWS($AX$4:AX1254),$AW$4:$AX$2337,2,0),"")</f>
        <v>Nowa Wieś Wielka (pow. bydgoski, woj. kujawsko-pomorskie)</v>
      </c>
      <c r="BA1254" s="98">
        <v>0</v>
      </c>
      <c r="BB1254" s="98">
        <f>IF(ISNUMBER(SEARCH('ankieta ESG'!$G$183,BC1254)),MAX($BB$3:BB1253)+1,0)</f>
        <v>1251</v>
      </c>
      <c r="BC1254" s="134" t="s">
        <v>5254</v>
      </c>
      <c r="BD1254" s="98">
        <v>0</v>
      </c>
      <c r="BE1254" s="99" t="str">
        <f>IFERROR(VLOOKUP(ROWS($BC$4:BC1254),$BB$4:$BC$2337,2,0),"")</f>
        <v>Nowa Wieś Wielka (pow. bydgoski, woj. kujawsko-pomorskie)</v>
      </c>
      <c r="BF1254" s="98">
        <v>0</v>
      </c>
      <c r="BG1254" s="98">
        <f>IF(ISNUMBER(SEARCH('ankieta ESG'!$G$184,BH1254)),MAX($BG$3:BG1253)+1,0)</f>
        <v>1251</v>
      </c>
      <c r="BH1254" s="134" t="s">
        <v>5254</v>
      </c>
      <c r="BI1254" s="98">
        <v>0</v>
      </c>
      <c r="BJ1254" s="99" t="str">
        <f>IFERROR(VLOOKUP(ROWS($BH$4:BH1254),$BG$4:$BH$2337,2,0),"")</f>
        <v>Nowa Wieś Wielka (pow. bydgoski, woj. kujawsko-pomorskie)</v>
      </c>
      <c r="BK1254" s="98">
        <v>0</v>
      </c>
      <c r="BL1254" s="98">
        <f>IF(ISNUMBER(SEARCH('ankieta ESG'!$G$185,BM1254)),MAX($BL$3:BL1253)+1,0)</f>
        <v>1251</v>
      </c>
      <c r="BM1254" s="134" t="s">
        <v>5254</v>
      </c>
      <c r="BN1254" s="98">
        <v>0</v>
      </c>
      <c r="BO1254" s="99" t="str">
        <f>IFERROR(VLOOKUP(ROWS($BM$4:BM1254),$BL$4:$BM$2337,2,0),"")</f>
        <v>Nowa Wieś Wielka (pow. bydgoski, woj. kujawsko-pomorskie)</v>
      </c>
      <c r="BP1254" s="98">
        <v>0</v>
      </c>
      <c r="BQ1254" s="98">
        <f>IF(ISNUMBER(SEARCH('ankieta ESG'!$G$186,BR1254)),MAX($BQ$3:BQ1253)+1,0)</f>
        <v>1251</v>
      </c>
      <c r="BR1254" s="134" t="s">
        <v>5254</v>
      </c>
      <c r="BS1254" s="98">
        <v>0</v>
      </c>
      <c r="BT1254" s="99" t="str">
        <f>IFERROR(VLOOKUP(ROWS($BR$4:BR1254),$BQ$4:$BR$2337,2,0),"")</f>
        <v>Nowa Wieś Wielka (pow. bydgoski, woj. kujawsko-pomorskie)</v>
      </c>
      <c r="BU1254" s="98">
        <v>0</v>
      </c>
      <c r="BV1254" s="98">
        <f>IF(ISNUMBER(SEARCH('ankieta ESG'!$G$187,BW1254)),MAX($BV$3:BV1253)+1,0)</f>
        <v>1251</v>
      </c>
      <c r="BW1254" s="134" t="s">
        <v>5254</v>
      </c>
      <c r="BX1254" s="98">
        <v>0</v>
      </c>
      <c r="BY1254" s="99" t="str">
        <f>IFERROR(VLOOKUP(ROWS($BW$4:BW1254),$BV$4:$BW$2337,2,0),"")</f>
        <v>Nowa Wieś Wielka (pow. bydgoski, woj. kujawsko-pomorskie)</v>
      </c>
      <c r="BZ1254" s="98">
        <v>0</v>
      </c>
      <c r="CA1254" s="98">
        <f>IF(ISNUMBER(SEARCH('ankieta ESG'!$G$188,CB1254)),MAX($CA$3:CA1253)+1,0)</f>
        <v>1251</v>
      </c>
      <c r="CB1254" s="134" t="s">
        <v>5254</v>
      </c>
      <c r="CC1254" s="98">
        <v>0</v>
      </c>
      <c r="CD1254" s="99" t="str">
        <f>IFERROR(VLOOKUP(ROWS($CB$4:CB1254),$CA$4:$CB$2337,2,0),"")</f>
        <v>Nowa Wieś Wielka (pow. bydgoski, woj. kujawsko-pomorskie)</v>
      </c>
      <c r="CE1254" s="98">
        <v>0</v>
      </c>
      <c r="CF1254" s="98">
        <f>IF(ISNUMBER(SEARCH('ankieta ESG'!$G$189,CG1254)),MAX($CF$3:CF1253)+1,0)</f>
        <v>1251</v>
      </c>
      <c r="CG1254" s="134" t="s">
        <v>5254</v>
      </c>
      <c r="CH1254" s="98">
        <v>0</v>
      </c>
      <c r="CI1254" s="99" t="str">
        <f>IFERROR(VLOOKUP(ROWS($CG$4:CG1254),$CF$4:$CG$2337,2,0),"")</f>
        <v>Nowa Wieś Wielka (pow. bydgoski, woj. kujawsko-pomorskie)</v>
      </c>
      <c r="CJ1254" s="98">
        <v>0</v>
      </c>
    </row>
    <row r="1255" spans="2:88">
      <c r="B1255" s="98">
        <f>IF(ISNUMBER(SEARCH('ankieta ESG'!$E$11,C1255)),MAX(B$3:$B1254)+1,0)</f>
        <v>1252</v>
      </c>
      <c r="C1255" s="99" t="s">
        <v>1296</v>
      </c>
      <c r="D1255" s="98">
        <v>0</v>
      </c>
      <c r="E1255" s="99" t="str">
        <f>IFERROR(VLOOKUP(ROWS($C$4:C1255),$B$4:$C$1385,2,0),"")</f>
        <v>77.52.Z Pośrednictwo w wynajmie i dzierżawie pozostałych dóbr materialnych oraz niefinansowych wartości niematerialnych i prawnych (PKD 2025)</v>
      </c>
      <c r="F1255" s="98">
        <v>0</v>
      </c>
      <c r="AM1255" s="98">
        <f>IF(ISNUMBER(SEARCH('ankieta ESG'!$G$180,AN1255)),MAX(AM$3:$AM1254)+1,0)</f>
        <v>1252</v>
      </c>
      <c r="AN1255" s="134" t="s">
        <v>5255</v>
      </c>
      <c r="AO1255" s="98">
        <v>0</v>
      </c>
      <c r="AP1255" s="99" t="str">
        <f>IFERROR(VLOOKUP(ROWS($AN$4:AN1255),$AM$4:$AN$2337,2,0),"")</f>
        <v>Nowe (pow. świecki, woj. kujawsko-pomorskie)</v>
      </c>
      <c r="AQ1255" s="98">
        <v>0</v>
      </c>
      <c r="AR1255" s="98">
        <f>IF(ISNUMBER(SEARCH('ankieta ESG'!$G$181,AS1255)),MAX($AR$3:AR1254)+1,0)</f>
        <v>1252</v>
      </c>
      <c r="AS1255" s="134" t="s">
        <v>5255</v>
      </c>
      <c r="AT1255" s="98">
        <v>0</v>
      </c>
      <c r="AU1255" s="99" t="str">
        <f>IFERROR(VLOOKUP(ROWS($AS$4:AS1255),$AR$4:$AS$2337,2,0),"")</f>
        <v>Nowe (pow. świecki, woj. kujawsko-pomorskie)</v>
      </c>
      <c r="AV1255" s="98">
        <v>0</v>
      </c>
      <c r="AW1255" s="98">
        <f>IF(ISNUMBER(SEARCH('ankieta ESG'!$G$182,AX1255)),MAX($AW$3:AW1254)+1,0)</f>
        <v>1252</v>
      </c>
      <c r="AX1255" s="134" t="s">
        <v>5255</v>
      </c>
      <c r="AY1255" s="98">
        <v>0</v>
      </c>
      <c r="AZ1255" s="99" t="str">
        <f>IFERROR(VLOOKUP(ROWS($AX$4:AX1255),$AW$4:$AX$2337,2,0),"")</f>
        <v>Nowe (pow. świecki, woj. kujawsko-pomorskie)</v>
      </c>
      <c r="BA1255" s="98">
        <v>0</v>
      </c>
      <c r="BB1255" s="98">
        <f>IF(ISNUMBER(SEARCH('ankieta ESG'!$G$183,BC1255)),MAX($BB$3:BB1254)+1,0)</f>
        <v>1252</v>
      </c>
      <c r="BC1255" s="134" t="s">
        <v>5255</v>
      </c>
      <c r="BD1255" s="98">
        <v>0</v>
      </c>
      <c r="BE1255" s="99" t="str">
        <f>IFERROR(VLOOKUP(ROWS($BC$4:BC1255),$BB$4:$BC$2337,2,0),"")</f>
        <v>Nowe (pow. świecki, woj. kujawsko-pomorskie)</v>
      </c>
      <c r="BF1255" s="98">
        <v>0</v>
      </c>
      <c r="BG1255" s="98">
        <f>IF(ISNUMBER(SEARCH('ankieta ESG'!$G$184,BH1255)),MAX($BG$3:BG1254)+1,0)</f>
        <v>1252</v>
      </c>
      <c r="BH1255" s="134" t="s">
        <v>5255</v>
      </c>
      <c r="BI1255" s="98">
        <v>0</v>
      </c>
      <c r="BJ1255" s="99" t="str">
        <f>IFERROR(VLOOKUP(ROWS($BH$4:BH1255),$BG$4:$BH$2337,2,0),"")</f>
        <v>Nowe (pow. świecki, woj. kujawsko-pomorskie)</v>
      </c>
      <c r="BK1255" s="98">
        <v>0</v>
      </c>
      <c r="BL1255" s="98">
        <f>IF(ISNUMBER(SEARCH('ankieta ESG'!$G$185,BM1255)),MAX($BL$3:BL1254)+1,0)</f>
        <v>1252</v>
      </c>
      <c r="BM1255" s="134" t="s">
        <v>5255</v>
      </c>
      <c r="BN1255" s="98">
        <v>0</v>
      </c>
      <c r="BO1255" s="99" t="str">
        <f>IFERROR(VLOOKUP(ROWS($BM$4:BM1255),$BL$4:$BM$2337,2,0),"")</f>
        <v>Nowe (pow. świecki, woj. kujawsko-pomorskie)</v>
      </c>
      <c r="BP1255" s="98">
        <v>0</v>
      </c>
      <c r="BQ1255" s="98">
        <f>IF(ISNUMBER(SEARCH('ankieta ESG'!$G$186,BR1255)),MAX($BQ$3:BQ1254)+1,0)</f>
        <v>1252</v>
      </c>
      <c r="BR1255" s="134" t="s">
        <v>5255</v>
      </c>
      <c r="BS1255" s="98">
        <v>0</v>
      </c>
      <c r="BT1255" s="99" t="str">
        <f>IFERROR(VLOOKUP(ROWS($BR$4:BR1255),$BQ$4:$BR$2337,2,0),"")</f>
        <v>Nowe (pow. świecki, woj. kujawsko-pomorskie)</v>
      </c>
      <c r="BU1255" s="98">
        <v>0</v>
      </c>
      <c r="BV1255" s="98">
        <f>IF(ISNUMBER(SEARCH('ankieta ESG'!$G$187,BW1255)),MAX($BV$3:BV1254)+1,0)</f>
        <v>1252</v>
      </c>
      <c r="BW1255" s="134" t="s">
        <v>5255</v>
      </c>
      <c r="BX1255" s="98">
        <v>0</v>
      </c>
      <c r="BY1255" s="99" t="str">
        <f>IFERROR(VLOOKUP(ROWS($BW$4:BW1255),$BV$4:$BW$2337,2,0),"")</f>
        <v>Nowe (pow. świecki, woj. kujawsko-pomorskie)</v>
      </c>
      <c r="BZ1255" s="98">
        <v>0</v>
      </c>
      <c r="CA1255" s="98">
        <f>IF(ISNUMBER(SEARCH('ankieta ESG'!$G$188,CB1255)),MAX($CA$3:CA1254)+1,0)</f>
        <v>1252</v>
      </c>
      <c r="CB1255" s="134" t="s">
        <v>5255</v>
      </c>
      <c r="CC1255" s="98">
        <v>0</v>
      </c>
      <c r="CD1255" s="99" t="str">
        <f>IFERROR(VLOOKUP(ROWS($CB$4:CB1255),$CA$4:$CB$2337,2,0),"")</f>
        <v>Nowe (pow. świecki, woj. kujawsko-pomorskie)</v>
      </c>
      <c r="CE1255" s="98">
        <v>0</v>
      </c>
      <c r="CF1255" s="98">
        <f>IF(ISNUMBER(SEARCH('ankieta ESG'!$G$189,CG1255)),MAX($CF$3:CF1254)+1,0)</f>
        <v>1252</v>
      </c>
      <c r="CG1255" s="134" t="s">
        <v>5255</v>
      </c>
      <c r="CH1255" s="98">
        <v>0</v>
      </c>
      <c r="CI1255" s="99" t="str">
        <f>IFERROR(VLOOKUP(ROWS($CG$4:CG1255),$CF$4:$CG$2337,2,0),"")</f>
        <v>Nowe (pow. świecki, woj. kujawsko-pomorskie)</v>
      </c>
      <c r="CJ1255" s="98">
        <v>0</v>
      </c>
    </row>
    <row r="1256" spans="2:88">
      <c r="B1256" s="98">
        <f>IF(ISNUMBER(SEARCH('ankieta ESG'!$E$11,C1256)),MAX(B$3:$B1255)+1,0)</f>
        <v>1253</v>
      </c>
      <c r="C1256" s="99" t="s">
        <v>1297</v>
      </c>
      <c r="D1256" s="98">
        <v>0</v>
      </c>
      <c r="E1256" s="99" t="str">
        <f>IFERROR(VLOOKUP(ROWS($C$4:C1256),$B$4:$C$1385,2,0),"")</f>
        <v>78.10.Z Działalność związana z wyszukiwaniem miejsc pracy i pozyskiwaniem pracowników (PKD 2025)</v>
      </c>
      <c r="F1256" s="98">
        <v>0</v>
      </c>
      <c r="AM1256" s="98">
        <f>IF(ISNUMBER(SEARCH('ankieta ESG'!$G$180,AN1256)),MAX(AM$3:$AM1255)+1,0)</f>
        <v>1253</v>
      </c>
      <c r="AN1256" s="134" t="s">
        <v>5256</v>
      </c>
      <c r="AO1256" s="98">
        <v>0</v>
      </c>
      <c r="AP1256" s="99" t="str">
        <f>IFERROR(VLOOKUP(ROWS($AN$4:AN1256),$AM$4:$AN$2337,2,0),"")</f>
        <v>Nowe Brzesko (pow. proszowicki, woj. małopolskie)</v>
      </c>
      <c r="AQ1256" s="98">
        <v>0</v>
      </c>
      <c r="AR1256" s="98">
        <f>IF(ISNUMBER(SEARCH('ankieta ESG'!$G$181,AS1256)),MAX($AR$3:AR1255)+1,0)</f>
        <v>1253</v>
      </c>
      <c r="AS1256" s="134" t="s">
        <v>5256</v>
      </c>
      <c r="AT1256" s="98">
        <v>0</v>
      </c>
      <c r="AU1256" s="99" t="str">
        <f>IFERROR(VLOOKUP(ROWS($AS$4:AS1256),$AR$4:$AS$2337,2,0),"")</f>
        <v>Nowe Brzesko (pow. proszowicki, woj. małopolskie)</v>
      </c>
      <c r="AV1256" s="98">
        <v>0</v>
      </c>
      <c r="AW1256" s="98">
        <f>IF(ISNUMBER(SEARCH('ankieta ESG'!$G$182,AX1256)),MAX($AW$3:AW1255)+1,0)</f>
        <v>1253</v>
      </c>
      <c r="AX1256" s="134" t="s">
        <v>5256</v>
      </c>
      <c r="AY1256" s="98">
        <v>0</v>
      </c>
      <c r="AZ1256" s="99" t="str">
        <f>IFERROR(VLOOKUP(ROWS($AX$4:AX1256),$AW$4:$AX$2337,2,0),"")</f>
        <v>Nowe Brzesko (pow. proszowicki, woj. małopolskie)</v>
      </c>
      <c r="BA1256" s="98">
        <v>0</v>
      </c>
      <c r="BB1256" s="98">
        <f>IF(ISNUMBER(SEARCH('ankieta ESG'!$G$183,BC1256)),MAX($BB$3:BB1255)+1,0)</f>
        <v>1253</v>
      </c>
      <c r="BC1256" s="134" t="s">
        <v>5256</v>
      </c>
      <c r="BD1256" s="98">
        <v>0</v>
      </c>
      <c r="BE1256" s="99" t="str">
        <f>IFERROR(VLOOKUP(ROWS($BC$4:BC1256),$BB$4:$BC$2337,2,0),"")</f>
        <v>Nowe Brzesko (pow. proszowicki, woj. małopolskie)</v>
      </c>
      <c r="BF1256" s="98">
        <v>0</v>
      </c>
      <c r="BG1256" s="98">
        <f>IF(ISNUMBER(SEARCH('ankieta ESG'!$G$184,BH1256)),MAX($BG$3:BG1255)+1,0)</f>
        <v>1253</v>
      </c>
      <c r="BH1256" s="134" t="s">
        <v>5256</v>
      </c>
      <c r="BI1256" s="98">
        <v>0</v>
      </c>
      <c r="BJ1256" s="99" t="str">
        <f>IFERROR(VLOOKUP(ROWS($BH$4:BH1256),$BG$4:$BH$2337,2,0),"")</f>
        <v>Nowe Brzesko (pow. proszowicki, woj. małopolskie)</v>
      </c>
      <c r="BK1256" s="98">
        <v>0</v>
      </c>
      <c r="BL1256" s="98">
        <f>IF(ISNUMBER(SEARCH('ankieta ESG'!$G$185,BM1256)),MAX($BL$3:BL1255)+1,0)</f>
        <v>1253</v>
      </c>
      <c r="BM1256" s="134" t="s">
        <v>5256</v>
      </c>
      <c r="BN1256" s="98">
        <v>0</v>
      </c>
      <c r="BO1256" s="99" t="str">
        <f>IFERROR(VLOOKUP(ROWS($BM$4:BM1256),$BL$4:$BM$2337,2,0),"")</f>
        <v>Nowe Brzesko (pow. proszowicki, woj. małopolskie)</v>
      </c>
      <c r="BP1256" s="98">
        <v>0</v>
      </c>
      <c r="BQ1256" s="98">
        <f>IF(ISNUMBER(SEARCH('ankieta ESG'!$G$186,BR1256)),MAX($BQ$3:BQ1255)+1,0)</f>
        <v>1253</v>
      </c>
      <c r="BR1256" s="134" t="s">
        <v>5256</v>
      </c>
      <c r="BS1256" s="98">
        <v>0</v>
      </c>
      <c r="BT1256" s="99" t="str">
        <f>IFERROR(VLOOKUP(ROWS($BR$4:BR1256),$BQ$4:$BR$2337,2,0),"")</f>
        <v>Nowe Brzesko (pow. proszowicki, woj. małopolskie)</v>
      </c>
      <c r="BU1256" s="98">
        <v>0</v>
      </c>
      <c r="BV1256" s="98">
        <f>IF(ISNUMBER(SEARCH('ankieta ESG'!$G$187,BW1256)),MAX($BV$3:BV1255)+1,0)</f>
        <v>1253</v>
      </c>
      <c r="BW1256" s="134" t="s">
        <v>5256</v>
      </c>
      <c r="BX1256" s="98">
        <v>0</v>
      </c>
      <c r="BY1256" s="99" t="str">
        <f>IFERROR(VLOOKUP(ROWS($BW$4:BW1256),$BV$4:$BW$2337,2,0),"")</f>
        <v>Nowe Brzesko (pow. proszowicki, woj. małopolskie)</v>
      </c>
      <c r="BZ1256" s="98">
        <v>0</v>
      </c>
      <c r="CA1256" s="98">
        <f>IF(ISNUMBER(SEARCH('ankieta ESG'!$G$188,CB1256)),MAX($CA$3:CA1255)+1,0)</f>
        <v>1253</v>
      </c>
      <c r="CB1256" s="134" t="s">
        <v>5256</v>
      </c>
      <c r="CC1256" s="98">
        <v>0</v>
      </c>
      <c r="CD1256" s="99" t="str">
        <f>IFERROR(VLOOKUP(ROWS($CB$4:CB1256),$CA$4:$CB$2337,2,0),"")</f>
        <v>Nowe Brzesko (pow. proszowicki, woj. małopolskie)</v>
      </c>
      <c r="CE1256" s="98">
        <v>0</v>
      </c>
      <c r="CF1256" s="98">
        <f>IF(ISNUMBER(SEARCH('ankieta ESG'!$G$189,CG1256)),MAX($CF$3:CF1255)+1,0)</f>
        <v>1253</v>
      </c>
      <c r="CG1256" s="134" t="s">
        <v>5256</v>
      </c>
      <c r="CH1256" s="98">
        <v>0</v>
      </c>
      <c r="CI1256" s="99" t="str">
        <f>IFERROR(VLOOKUP(ROWS($CG$4:CG1256),$CF$4:$CG$2337,2,0),"")</f>
        <v>Nowe Brzesko (pow. proszowicki, woj. małopolskie)</v>
      </c>
      <c r="CJ1256" s="98">
        <v>0</v>
      </c>
    </row>
    <row r="1257" spans="2:88">
      <c r="B1257" s="98">
        <f>IF(ISNUMBER(SEARCH('ankieta ESG'!$E$11,C1257)),MAX(B$3:$B1256)+1,0)</f>
        <v>1254</v>
      </c>
      <c r="C1257" s="99" t="s">
        <v>1298</v>
      </c>
      <c r="D1257" s="98">
        <v>0</v>
      </c>
      <c r="E1257" s="99" t="str">
        <f>IFERROR(VLOOKUP(ROWS($C$4:C1257),$B$4:$C$1385,2,0),"")</f>
        <v>78.20.Z Działalność agencji pracy tymczasowej i pozostała działalność związana z udostępnianiem pracowników (PKD 2025)</v>
      </c>
      <c r="F1257" s="98">
        <v>0</v>
      </c>
      <c r="AM1257" s="98">
        <f>IF(ISNUMBER(SEARCH('ankieta ESG'!$G$180,AN1257)),MAX(AM$3:$AM1256)+1,0)</f>
        <v>1254</v>
      </c>
      <c r="AN1257" s="134" t="s">
        <v>5257</v>
      </c>
      <c r="AO1257" s="98">
        <v>0</v>
      </c>
      <c r="AP1257" s="99" t="str">
        <f>IFERROR(VLOOKUP(ROWS($AN$4:AN1257),$AM$4:$AN$2337,2,0),"")</f>
        <v>Nowe Miasteczko (pow. nowosolski, woj. lubuskie)</v>
      </c>
      <c r="AQ1257" s="98">
        <v>0</v>
      </c>
      <c r="AR1257" s="98">
        <f>IF(ISNUMBER(SEARCH('ankieta ESG'!$G$181,AS1257)),MAX($AR$3:AR1256)+1,0)</f>
        <v>1254</v>
      </c>
      <c r="AS1257" s="134" t="s">
        <v>5257</v>
      </c>
      <c r="AT1257" s="98">
        <v>0</v>
      </c>
      <c r="AU1257" s="99" t="str">
        <f>IFERROR(VLOOKUP(ROWS($AS$4:AS1257),$AR$4:$AS$2337,2,0),"")</f>
        <v>Nowe Miasteczko (pow. nowosolski, woj. lubuskie)</v>
      </c>
      <c r="AV1257" s="98">
        <v>0</v>
      </c>
      <c r="AW1257" s="98">
        <f>IF(ISNUMBER(SEARCH('ankieta ESG'!$G$182,AX1257)),MAX($AW$3:AW1256)+1,0)</f>
        <v>1254</v>
      </c>
      <c r="AX1257" s="134" t="s">
        <v>5257</v>
      </c>
      <c r="AY1257" s="98">
        <v>0</v>
      </c>
      <c r="AZ1257" s="99" t="str">
        <f>IFERROR(VLOOKUP(ROWS($AX$4:AX1257),$AW$4:$AX$2337,2,0),"")</f>
        <v>Nowe Miasteczko (pow. nowosolski, woj. lubuskie)</v>
      </c>
      <c r="BA1257" s="98">
        <v>0</v>
      </c>
      <c r="BB1257" s="98">
        <f>IF(ISNUMBER(SEARCH('ankieta ESG'!$G$183,BC1257)),MAX($BB$3:BB1256)+1,0)</f>
        <v>1254</v>
      </c>
      <c r="BC1257" s="134" t="s">
        <v>5257</v>
      </c>
      <c r="BD1257" s="98">
        <v>0</v>
      </c>
      <c r="BE1257" s="99" t="str">
        <f>IFERROR(VLOOKUP(ROWS($BC$4:BC1257),$BB$4:$BC$2337,2,0),"")</f>
        <v>Nowe Miasteczko (pow. nowosolski, woj. lubuskie)</v>
      </c>
      <c r="BF1257" s="98">
        <v>0</v>
      </c>
      <c r="BG1257" s="98">
        <f>IF(ISNUMBER(SEARCH('ankieta ESG'!$G$184,BH1257)),MAX($BG$3:BG1256)+1,0)</f>
        <v>1254</v>
      </c>
      <c r="BH1257" s="134" t="s">
        <v>5257</v>
      </c>
      <c r="BI1257" s="98">
        <v>0</v>
      </c>
      <c r="BJ1257" s="99" t="str">
        <f>IFERROR(VLOOKUP(ROWS($BH$4:BH1257),$BG$4:$BH$2337,2,0),"")</f>
        <v>Nowe Miasteczko (pow. nowosolski, woj. lubuskie)</v>
      </c>
      <c r="BK1257" s="98">
        <v>0</v>
      </c>
      <c r="BL1257" s="98">
        <f>IF(ISNUMBER(SEARCH('ankieta ESG'!$G$185,BM1257)),MAX($BL$3:BL1256)+1,0)</f>
        <v>1254</v>
      </c>
      <c r="BM1257" s="134" t="s">
        <v>5257</v>
      </c>
      <c r="BN1257" s="98">
        <v>0</v>
      </c>
      <c r="BO1257" s="99" t="str">
        <f>IFERROR(VLOOKUP(ROWS($BM$4:BM1257),$BL$4:$BM$2337,2,0),"")</f>
        <v>Nowe Miasteczko (pow. nowosolski, woj. lubuskie)</v>
      </c>
      <c r="BP1257" s="98">
        <v>0</v>
      </c>
      <c r="BQ1257" s="98">
        <f>IF(ISNUMBER(SEARCH('ankieta ESG'!$G$186,BR1257)),MAX($BQ$3:BQ1256)+1,0)</f>
        <v>1254</v>
      </c>
      <c r="BR1257" s="134" t="s">
        <v>5257</v>
      </c>
      <c r="BS1257" s="98">
        <v>0</v>
      </c>
      <c r="BT1257" s="99" t="str">
        <f>IFERROR(VLOOKUP(ROWS($BR$4:BR1257),$BQ$4:$BR$2337,2,0),"")</f>
        <v>Nowe Miasteczko (pow. nowosolski, woj. lubuskie)</v>
      </c>
      <c r="BU1257" s="98">
        <v>0</v>
      </c>
      <c r="BV1257" s="98">
        <f>IF(ISNUMBER(SEARCH('ankieta ESG'!$G$187,BW1257)),MAX($BV$3:BV1256)+1,0)</f>
        <v>1254</v>
      </c>
      <c r="BW1257" s="134" t="s">
        <v>5257</v>
      </c>
      <c r="BX1257" s="98">
        <v>0</v>
      </c>
      <c r="BY1257" s="99" t="str">
        <f>IFERROR(VLOOKUP(ROWS($BW$4:BW1257),$BV$4:$BW$2337,2,0),"")</f>
        <v>Nowe Miasteczko (pow. nowosolski, woj. lubuskie)</v>
      </c>
      <c r="BZ1257" s="98">
        <v>0</v>
      </c>
      <c r="CA1257" s="98">
        <f>IF(ISNUMBER(SEARCH('ankieta ESG'!$G$188,CB1257)),MAX($CA$3:CA1256)+1,0)</f>
        <v>1254</v>
      </c>
      <c r="CB1257" s="134" t="s">
        <v>5257</v>
      </c>
      <c r="CC1257" s="98">
        <v>0</v>
      </c>
      <c r="CD1257" s="99" t="str">
        <f>IFERROR(VLOOKUP(ROWS($CB$4:CB1257),$CA$4:$CB$2337,2,0),"")</f>
        <v>Nowe Miasteczko (pow. nowosolski, woj. lubuskie)</v>
      </c>
      <c r="CE1257" s="98">
        <v>0</v>
      </c>
      <c r="CF1257" s="98">
        <f>IF(ISNUMBER(SEARCH('ankieta ESG'!$G$189,CG1257)),MAX($CF$3:CF1256)+1,0)</f>
        <v>1254</v>
      </c>
      <c r="CG1257" s="134" t="s">
        <v>5257</v>
      </c>
      <c r="CH1257" s="98">
        <v>0</v>
      </c>
      <c r="CI1257" s="99" t="str">
        <f>IFERROR(VLOOKUP(ROWS($CG$4:CG1257),$CF$4:$CG$2337,2,0),"")</f>
        <v>Nowe Miasteczko (pow. nowosolski, woj. lubuskie)</v>
      </c>
      <c r="CJ1257" s="98">
        <v>0</v>
      </c>
    </row>
    <row r="1258" spans="2:88">
      <c r="B1258" s="98">
        <f>IF(ISNUMBER(SEARCH('ankieta ESG'!$E$11,C1258)),MAX(B$3:$B1257)+1,0)</f>
        <v>1255</v>
      </c>
      <c r="C1258" s="99" t="s">
        <v>1299</v>
      </c>
      <c r="D1258" s="98">
        <v>0</v>
      </c>
      <c r="E1258" s="99" t="str">
        <f>IFERROR(VLOOKUP(ROWS($C$4:C1258),$B$4:$C$1385,2,0),"")</f>
        <v>79.11.Z Działalność agentów turystycznych (PKD 2025)</v>
      </c>
      <c r="F1258" s="98">
        <v>0</v>
      </c>
      <c r="AM1258" s="98">
        <f>IF(ISNUMBER(SEARCH('ankieta ESG'!$G$180,AN1258)),MAX(AM$3:$AM1257)+1,0)</f>
        <v>1255</v>
      </c>
      <c r="AN1258" s="134" t="s">
        <v>5258</v>
      </c>
      <c r="AO1258" s="98">
        <v>0</v>
      </c>
      <c r="AP1258" s="99" t="str">
        <f>IFERROR(VLOOKUP(ROWS($AN$4:AN1258),$AM$4:$AN$2337,2,0),"")</f>
        <v>Nowe Miasto (pow. płoński, woj. mazowieckie)</v>
      </c>
      <c r="AQ1258" s="98">
        <v>0</v>
      </c>
      <c r="AR1258" s="98">
        <f>IF(ISNUMBER(SEARCH('ankieta ESG'!$G$181,AS1258)),MAX($AR$3:AR1257)+1,0)</f>
        <v>1255</v>
      </c>
      <c r="AS1258" s="134" t="s">
        <v>5258</v>
      </c>
      <c r="AT1258" s="98">
        <v>0</v>
      </c>
      <c r="AU1258" s="99" t="str">
        <f>IFERROR(VLOOKUP(ROWS($AS$4:AS1258),$AR$4:$AS$2337,2,0),"")</f>
        <v>Nowe Miasto (pow. płoński, woj. mazowieckie)</v>
      </c>
      <c r="AV1258" s="98">
        <v>0</v>
      </c>
      <c r="AW1258" s="98">
        <f>IF(ISNUMBER(SEARCH('ankieta ESG'!$G$182,AX1258)),MAX($AW$3:AW1257)+1,0)</f>
        <v>1255</v>
      </c>
      <c r="AX1258" s="134" t="s">
        <v>5258</v>
      </c>
      <c r="AY1258" s="98">
        <v>0</v>
      </c>
      <c r="AZ1258" s="99" t="str">
        <f>IFERROR(VLOOKUP(ROWS($AX$4:AX1258),$AW$4:$AX$2337,2,0),"")</f>
        <v>Nowe Miasto (pow. płoński, woj. mazowieckie)</v>
      </c>
      <c r="BA1258" s="98">
        <v>0</v>
      </c>
      <c r="BB1258" s="98">
        <f>IF(ISNUMBER(SEARCH('ankieta ESG'!$G$183,BC1258)),MAX($BB$3:BB1257)+1,0)</f>
        <v>1255</v>
      </c>
      <c r="BC1258" s="134" t="s">
        <v>5258</v>
      </c>
      <c r="BD1258" s="98">
        <v>0</v>
      </c>
      <c r="BE1258" s="99" t="str">
        <f>IFERROR(VLOOKUP(ROWS($BC$4:BC1258),$BB$4:$BC$2337,2,0),"")</f>
        <v>Nowe Miasto (pow. płoński, woj. mazowieckie)</v>
      </c>
      <c r="BF1258" s="98">
        <v>0</v>
      </c>
      <c r="BG1258" s="98">
        <f>IF(ISNUMBER(SEARCH('ankieta ESG'!$G$184,BH1258)),MAX($BG$3:BG1257)+1,0)</f>
        <v>1255</v>
      </c>
      <c r="BH1258" s="134" t="s">
        <v>5258</v>
      </c>
      <c r="BI1258" s="98">
        <v>0</v>
      </c>
      <c r="BJ1258" s="99" t="str">
        <f>IFERROR(VLOOKUP(ROWS($BH$4:BH1258),$BG$4:$BH$2337,2,0),"")</f>
        <v>Nowe Miasto (pow. płoński, woj. mazowieckie)</v>
      </c>
      <c r="BK1258" s="98">
        <v>0</v>
      </c>
      <c r="BL1258" s="98">
        <f>IF(ISNUMBER(SEARCH('ankieta ESG'!$G$185,BM1258)),MAX($BL$3:BL1257)+1,0)</f>
        <v>1255</v>
      </c>
      <c r="BM1258" s="134" t="s">
        <v>5258</v>
      </c>
      <c r="BN1258" s="98">
        <v>0</v>
      </c>
      <c r="BO1258" s="99" t="str">
        <f>IFERROR(VLOOKUP(ROWS($BM$4:BM1258),$BL$4:$BM$2337,2,0),"")</f>
        <v>Nowe Miasto (pow. płoński, woj. mazowieckie)</v>
      </c>
      <c r="BP1258" s="98">
        <v>0</v>
      </c>
      <c r="BQ1258" s="98">
        <f>IF(ISNUMBER(SEARCH('ankieta ESG'!$G$186,BR1258)),MAX($BQ$3:BQ1257)+1,0)</f>
        <v>1255</v>
      </c>
      <c r="BR1258" s="134" t="s">
        <v>5258</v>
      </c>
      <c r="BS1258" s="98">
        <v>0</v>
      </c>
      <c r="BT1258" s="99" t="str">
        <f>IFERROR(VLOOKUP(ROWS($BR$4:BR1258),$BQ$4:$BR$2337,2,0),"")</f>
        <v>Nowe Miasto (pow. płoński, woj. mazowieckie)</v>
      </c>
      <c r="BU1258" s="98">
        <v>0</v>
      </c>
      <c r="BV1258" s="98">
        <f>IF(ISNUMBER(SEARCH('ankieta ESG'!$G$187,BW1258)),MAX($BV$3:BV1257)+1,0)</f>
        <v>1255</v>
      </c>
      <c r="BW1258" s="134" t="s">
        <v>5258</v>
      </c>
      <c r="BX1258" s="98">
        <v>0</v>
      </c>
      <c r="BY1258" s="99" t="str">
        <f>IFERROR(VLOOKUP(ROWS($BW$4:BW1258),$BV$4:$BW$2337,2,0),"")</f>
        <v>Nowe Miasto (pow. płoński, woj. mazowieckie)</v>
      </c>
      <c r="BZ1258" s="98">
        <v>0</v>
      </c>
      <c r="CA1258" s="98">
        <f>IF(ISNUMBER(SEARCH('ankieta ESG'!$G$188,CB1258)),MAX($CA$3:CA1257)+1,0)</f>
        <v>1255</v>
      </c>
      <c r="CB1258" s="134" t="s">
        <v>5258</v>
      </c>
      <c r="CC1258" s="98">
        <v>0</v>
      </c>
      <c r="CD1258" s="99" t="str">
        <f>IFERROR(VLOOKUP(ROWS($CB$4:CB1258),$CA$4:$CB$2337,2,0),"")</f>
        <v>Nowe Miasto (pow. płoński, woj. mazowieckie)</v>
      </c>
      <c r="CE1258" s="98">
        <v>0</v>
      </c>
      <c r="CF1258" s="98">
        <f>IF(ISNUMBER(SEARCH('ankieta ESG'!$G$189,CG1258)),MAX($CF$3:CF1257)+1,0)</f>
        <v>1255</v>
      </c>
      <c r="CG1258" s="134" t="s">
        <v>5258</v>
      </c>
      <c r="CH1258" s="98">
        <v>0</v>
      </c>
      <c r="CI1258" s="99" t="str">
        <f>IFERROR(VLOOKUP(ROWS($CG$4:CG1258),$CF$4:$CG$2337,2,0),"")</f>
        <v>Nowe Miasto (pow. płoński, woj. mazowieckie)</v>
      </c>
      <c r="CJ1258" s="98">
        <v>0</v>
      </c>
    </row>
    <row r="1259" spans="2:88">
      <c r="B1259" s="98">
        <f>IF(ISNUMBER(SEARCH('ankieta ESG'!$E$11,C1259)),MAX(B$3:$B1258)+1,0)</f>
        <v>1256</v>
      </c>
      <c r="C1259" s="99" t="s">
        <v>1300</v>
      </c>
      <c r="D1259" s="98">
        <v>0</v>
      </c>
      <c r="E1259" s="99" t="str">
        <f>IFERROR(VLOOKUP(ROWS($C$4:C1259),$B$4:$C$1385,2,0),"")</f>
        <v>79.12.Z Działalność organizatorów turystyki (PKD 2025)</v>
      </c>
      <c r="F1259" s="98">
        <v>0</v>
      </c>
      <c r="AM1259" s="98">
        <f>IF(ISNUMBER(SEARCH('ankieta ESG'!$G$180,AN1259)),MAX(AM$3:$AM1258)+1,0)</f>
        <v>1256</v>
      </c>
      <c r="AN1259" s="134" t="s">
        <v>5259</v>
      </c>
      <c r="AO1259" s="98">
        <v>0</v>
      </c>
      <c r="AP1259" s="99" t="str">
        <f>IFERROR(VLOOKUP(ROWS($AN$4:AN1259),$AM$4:$AN$2337,2,0),"")</f>
        <v>Nowe Miasto Lubawskie (pow. nowomiejski, woj. warmińsko-mazurskie)</v>
      </c>
      <c r="AQ1259" s="98">
        <v>0</v>
      </c>
      <c r="AR1259" s="98">
        <f>IF(ISNUMBER(SEARCH('ankieta ESG'!$G$181,AS1259)),MAX($AR$3:AR1258)+1,0)</f>
        <v>1256</v>
      </c>
      <c r="AS1259" s="134" t="s">
        <v>5259</v>
      </c>
      <c r="AT1259" s="98">
        <v>0</v>
      </c>
      <c r="AU1259" s="99" t="str">
        <f>IFERROR(VLOOKUP(ROWS($AS$4:AS1259),$AR$4:$AS$2337,2,0),"")</f>
        <v>Nowe Miasto Lubawskie (pow. nowomiejski, woj. warmińsko-mazurskie)</v>
      </c>
      <c r="AV1259" s="98">
        <v>0</v>
      </c>
      <c r="AW1259" s="98">
        <f>IF(ISNUMBER(SEARCH('ankieta ESG'!$G$182,AX1259)),MAX($AW$3:AW1258)+1,0)</f>
        <v>1256</v>
      </c>
      <c r="AX1259" s="134" t="s">
        <v>5259</v>
      </c>
      <c r="AY1259" s="98">
        <v>0</v>
      </c>
      <c r="AZ1259" s="99" t="str">
        <f>IFERROR(VLOOKUP(ROWS($AX$4:AX1259),$AW$4:$AX$2337,2,0),"")</f>
        <v>Nowe Miasto Lubawskie (pow. nowomiejski, woj. warmińsko-mazurskie)</v>
      </c>
      <c r="BA1259" s="98">
        <v>0</v>
      </c>
      <c r="BB1259" s="98">
        <f>IF(ISNUMBER(SEARCH('ankieta ESG'!$G$183,BC1259)),MAX($BB$3:BB1258)+1,0)</f>
        <v>1256</v>
      </c>
      <c r="BC1259" s="134" t="s">
        <v>5259</v>
      </c>
      <c r="BD1259" s="98">
        <v>0</v>
      </c>
      <c r="BE1259" s="99" t="str">
        <f>IFERROR(VLOOKUP(ROWS($BC$4:BC1259),$BB$4:$BC$2337,2,0),"")</f>
        <v>Nowe Miasto Lubawskie (pow. nowomiejski, woj. warmińsko-mazurskie)</v>
      </c>
      <c r="BF1259" s="98">
        <v>0</v>
      </c>
      <c r="BG1259" s="98">
        <f>IF(ISNUMBER(SEARCH('ankieta ESG'!$G$184,BH1259)),MAX($BG$3:BG1258)+1,0)</f>
        <v>1256</v>
      </c>
      <c r="BH1259" s="134" t="s">
        <v>5259</v>
      </c>
      <c r="BI1259" s="98">
        <v>0</v>
      </c>
      <c r="BJ1259" s="99" t="str">
        <f>IFERROR(VLOOKUP(ROWS($BH$4:BH1259),$BG$4:$BH$2337,2,0),"")</f>
        <v>Nowe Miasto Lubawskie (pow. nowomiejski, woj. warmińsko-mazurskie)</v>
      </c>
      <c r="BK1259" s="98">
        <v>0</v>
      </c>
      <c r="BL1259" s="98">
        <f>IF(ISNUMBER(SEARCH('ankieta ESG'!$G$185,BM1259)),MAX($BL$3:BL1258)+1,0)</f>
        <v>1256</v>
      </c>
      <c r="BM1259" s="134" t="s">
        <v>5259</v>
      </c>
      <c r="BN1259" s="98">
        <v>0</v>
      </c>
      <c r="BO1259" s="99" t="str">
        <f>IFERROR(VLOOKUP(ROWS($BM$4:BM1259),$BL$4:$BM$2337,2,0),"")</f>
        <v>Nowe Miasto Lubawskie (pow. nowomiejski, woj. warmińsko-mazurskie)</v>
      </c>
      <c r="BP1259" s="98">
        <v>0</v>
      </c>
      <c r="BQ1259" s="98">
        <f>IF(ISNUMBER(SEARCH('ankieta ESG'!$G$186,BR1259)),MAX($BQ$3:BQ1258)+1,0)</f>
        <v>1256</v>
      </c>
      <c r="BR1259" s="134" t="s">
        <v>5259</v>
      </c>
      <c r="BS1259" s="98">
        <v>0</v>
      </c>
      <c r="BT1259" s="99" t="str">
        <f>IFERROR(VLOOKUP(ROWS($BR$4:BR1259),$BQ$4:$BR$2337,2,0),"")</f>
        <v>Nowe Miasto Lubawskie (pow. nowomiejski, woj. warmińsko-mazurskie)</v>
      </c>
      <c r="BU1259" s="98">
        <v>0</v>
      </c>
      <c r="BV1259" s="98">
        <f>IF(ISNUMBER(SEARCH('ankieta ESG'!$G$187,BW1259)),MAX($BV$3:BV1258)+1,0)</f>
        <v>1256</v>
      </c>
      <c r="BW1259" s="134" t="s">
        <v>5259</v>
      </c>
      <c r="BX1259" s="98">
        <v>0</v>
      </c>
      <c r="BY1259" s="99" t="str">
        <f>IFERROR(VLOOKUP(ROWS($BW$4:BW1259),$BV$4:$BW$2337,2,0),"")</f>
        <v>Nowe Miasto Lubawskie (pow. nowomiejski, woj. warmińsko-mazurskie)</v>
      </c>
      <c r="BZ1259" s="98">
        <v>0</v>
      </c>
      <c r="CA1259" s="98">
        <f>IF(ISNUMBER(SEARCH('ankieta ESG'!$G$188,CB1259)),MAX($CA$3:CA1258)+1,0)</f>
        <v>1256</v>
      </c>
      <c r="CB1259" s="134" t="s">
        <v>5259</v>
      </c>
      <c r="CC1259" s="98">
        <v>0</v>
      </c>
      <c r="CD1259" s="99" t="str">
        <f>IFERROR(VLOOKUP(ROWS($CB$4:CB1259),$CA$4:$CB$2337,2,0),"")</f>
        <v>Nowe Miasto Lubawskie (pow. nowomiejski, woj. warmińsko-mazurskie)</v>
      </c>
      <c r="CE1259" s="98">
        <v>0</v>
      </c>
      <c r="CF1259" s="98">
        <f>IF(ISNUMBER(SEARCH('ankieta ESG'!$G$189,CG1259)),MAX($CF$3:CF1258)+1,0)</f>
        <v>1256</v>
      </c>
      <c r="CG1259" s="134" t="s">
        <v>5259</v>
      </c>
      <c r="CH1259" s="98">
        <v>0</v>
      </c>
      <c r="CI1259" s="99" t="str">
        <f>IFERROR(VLOOKUP(ROWS($CG$4:CG1259),$CF$4:$CG$2337,2,0),"")</f>
        <v>Nowe Miasto Lubawskie (pow. nowomiejski, woj. warmińsko-mazurskie)</v>
      </c>
      <c r="CJ1259" s="98">
        <v>0</v>
      </c>
    </row>
    <row r="1260" spans="2:88">
      <c r="B1260" s="98">
        <f>IF(ISNUMBER(SEARCH('ankieta ESG'!$E$11,C1260)),MAX(B$3:$B1259)+1,0)</f>
        <v>1257</v>
      </c>
      <c r="C1260" s="99" t="s">
        <v>1301</v>
      </c>
      <c r="D1260" s="98">
        <v>0</v>
      </c>
      <c r="E1260" s="99" t="str">
        <f>IFERROR(VLOOKUP(ROWS($C$4:C1260),$B$4:$C$1385,2,0),"")</f>
        <v>79.90.Z Pozostała działalność usługowa w zakresie rezerwacji oraz działalności z nią związane (PKD 2025)</v>
      </c>
      <c r="F1260" s="98">
        <v>0</v>
      </c>
      <c r="AM1260" s="98">
        <f>IF(ISNUMBER(SEARCH('ankieta ESG'!$G$180,AN1260)),MAX(AM$3:$AM1259)+1,0)</f>
        <v>1257</v>
      </c>
      <c r="AN1260" s="134" t="s">
        <v>5260</v>
      </c>
      <c r="AO1260" s="98">
        <v>0</v>
      </c>
      <c r="AP1260" s="99" t="str">
        <f>IFERROR(VLOOKUP(ROWS($AN$4:AN1260),$AM$4:$AN$2337,2,0),"")</f>
        <v>Nowe Miasto nad Pilicą (pow. grójecki, woj. mazowieckie)</v>
      </c>
      <c r="AQ1260" s="98">
        <v>0</v>
      </c>
      <c r="AR1260" s="98">
        <f>IF(ISNUMBER(SEARCH('ankieta ESG'!$G$181,AS1260)),MAX($AR$3:AR1259)+1,0)</f>
        <v>1257</v>
      </c>
      <c r="AS1260" s="134" t="s">
        <v>5260</v>
      </c>
      <c r="AT1260" s="98">
        <v>0</v>
      </c>
      <c r="AU1260" s="99" t="str">
        <f>IFERROR(VLOOKUP(ROWS($AS$4:AS1260),$AR$4:$AS$2337,2,0),"")</f>
        <v>Nowe Miasto nad Pilicą (pow. grójecki, woj. mazowieckie)</v>
      </c>
      <c r="AV1260" s="98">
        <v>0</v>
      </c>
      <c r="AW1260" s="98">
        <f>IF(ISNUMBER(SEARCH('ankieta ESG'!$G$182,AX1260)),MAX($AW$3:AW1259)+1,0)</f>
        <v>1257</v>
      </c>
      <c r="AX1260" s="134" t="s">
        <v>5260</v>
      </c>
      <c r="AY1260" s="98">
        <v>0</v>
      </c>
      <c r="AZ1260" s="99" t="str">
        <f>IFERROR(VLOOKUP(ROWS($AX$4:AX1260),$AW$4:$AX$2337,2,0),"")</f>
        <v>Nowe Miasto nad Pilicą (pow. grójecki, woj. mazowieckie)</v>
      </c>
      <c r="BA1260" s="98">
        <v>0</v>
      </c>
      <c r="BB1260" s="98">
        <f>IF(ISNUMBER(SEARCH('ankieta ESG'!$G$183,BC1260)),MAX($BB$3:BB1259)+1,0)</f>
        <v>1257</v>
      </c>
      <c r="BC1260" s="134" t="s">
        <v>5260</v>
      </c>
      <c r="BD1260" s="98">
        <v>0</v>
      </c>
      <c r="BE1260" s="99" t="str">
        <f>IFERROR(VLOOKUP(ROWS($BC$4:BC1260),$BB$4:$BC$2337,2,0),"")</f>
        <v>Nowe Miasto nad Pilicą (pow. grójecki, woj. mazowieckie)</v>
      </c>
      <c r="BF1260" s="98">
        <v>0</v>
      </c>
      <c r="BG1260" s="98">
        <f>IF(ISNUMBER(SEARCH('ankieta ESG'!$G$184,BH1260)),MAX($BG$3:BG1259)+1,0)</f>
        <v>1257</v>
      </c>
      <c r="BH1260" s="134" t="s">
        <v>5260</v>
      </c>
      <c r="BI1260" s="98">
        <v>0</v>
      </c>
      <c r="BJ1260" s="99" t="str">
        <f>IFERROR(VLOOKUP(ROWS($BH$4:BH1260),$BG$4:$BH$2337,2,0),"")</f>
        <v>Nowe Miasto nad Pilicą (pow. grójecki, woj. mazowieckie)</v>
      </c>
      <c r="BK1260" s="98">
        <v>0</v>
      </c>
      <c r="BL1260" s="98">
        <f>IF(ISNUMBER(SEARCH('ankieta ESG'!$G$185,BM1260)),MAX($BL$3:BL1259)+1,0)</f>
        <v>1257</v>
      </c>
      <c r="BM1260" s="134" t="s">
        <v>5260</v>
      </c>
      <c r="BN1260" s="98">
        <v>0</v>
      </c>
      <c r="BO1260" s="99" t="str">
        <f>IFERROR(VLOOKUP(ROWS($BM$4:BM1260),$BL$4:$BM$2337,2,0),"")</f>
        <v>Nowe Miasto nad Pilicą (pow. grójecki, woj. mazowieckie)</v>
      </c>
      <c r="BP1260" s="98">
        <v>0</v>
      </c>
      <c r="BQ1260" s="98">
        <f>IF(ISNUMBER(SEARCH('ankieta ESG'!$G$186,BR1260)),MAX($BQ$3:BQ1259)+1,0)</f>
        <v>1257</v>
      </c>
      <c r="BR1260" s="134" t="s">
        <v>5260</v>
      </c>
      <c r="BS1260" s="98">
        <v>0</v>
      </c>
      <c r="BT1260" s="99" t="str">
        <f>IFERROR(VLOOKUP(ROWS($BR$4:BR1260),$BQ$4:$BR$2337,2,0),"")</f>
        <v>Nowe Miasto nad Pilicą (pow. grójecki, woj. mazowieckie)</v>
      </c>
      <c r="BU1260" s="98">
        <v>0</v>
      </c>
      <c r="BV1260" s="98">
        <f>IF(ISNUMBER(SEARCH('ankieta ESG'!$G$187,BW1260)),MAX($BV$3:BV1259)+1,0)</f>
        <v>1257</v>
      </c>
      <c r="BW1260" s="134" t="s">
        <v>5260</v>
      </c>
      <c r="BX1260" s="98">
        <v>0</v>
      </c>
      <c r="BY1260" s="99" t="str">
        <f>IFERROR(VLOOKUP(ROWS($BW$4:BW1260),$BV$4:$BW$2337,2,0),"")</f>
        <v>Nowe Miasto nad Pilicą (pow. grójecki, woj. mazowieckie)</v>
      </c>
      <c r="BZ1260" s="98">
        <v>0</v>
      </c>
      <c r="CA1260" s="98">
        <f>IF(ISNUMBER(SEARCH('ankieta ESG'!$G$188,CB1260)),MAX($CA$3:CA1259)+1,0)</f>
        <v>1257</v>
      </c>
      <c r="CB1260" s="134" t="s">
        <v>5260</v>
      </c>
      <c r="CC1260" s="98">
        <v>0</v>
      </c>
      <c r="CD1260" s="99" t="str">
        <f>IFERROR(VLOOKUP(ROWS($CB$4:CB1260),$CA$4:$CB$2337,2,0),"")</f>
        <v>Nowe Miasto nad Pilicą (pow. grójecki, woj. mazowieckie)</v>
      </c>
      <c r="CE1260" s="98">
        <v>0</v>
      </c>
      <c r="CF1260" s="98">
        <f>IF(ISNUMBER(SEARCH('ankieta ESG'!$G$189,CG1260)),MAX($CF$3:CF1259)+1,0)</f>
        <v>1257</v>
      </c>
      <c r="CG1260" s="134" t="s">
        <v>5260</v>
      </c>
      <c r="CH1260" s="98">
        <v>0</v>
      </c>
      <c r="CI1260" s="99" t="str">
        <f>IFERROR(VLOOKUP(ROWS($CG$4:CG1260),$CF$4:$CG$2337,2,0),"")</f>
        <v>Nowe Miasto nad Pilicą (pow. grójecki, woj. mazowieckie)</v>
      </c>
      <c r="CJ1260" s="98">
        <v>0</v>
      </c>
    </row>
    <row r="1261" spans="2:88">
      <c r="B1261" s="98">
        <f>IF(ISNUMBER(SEARCH('ankieta ESG'!$E$11,C1261)),MAX(B$3:$B1260)+1,0)</f>
        <v>1258</v>
      </c>
      <c r="C1261" s="99" t="s">
        <v>1302</v>
      </c>
      <c r="D1261" s="98">
        <v>0</v>
      </c>
      <c r="E1261" s="99" t="str">
        <f>IFERROR(VLOOKUP(ROWS($C$4:C1261),$B$4:$C$1385,2,0),"")</f>
        <v>80.01.Z Działalność detektywistyczna i działalność ochroniarska w zakresie ochrony osobistej (PKD 2025)</v>
      </c>
      <c r="F1261" s="98">
        <v>0</v>
      </c>
      <c r="AM1261" s="98">
        <f>IF(ISNUMBER(SEARCH('ankieta ESG'!$G$180,AN1261)),MAX(AM$3:$AM1260)+1,0)</f>
        <v>1258</v>
      </c>
      <c r="AN1261" s="134" t="s">
        <v>5261</v>
      </c>
      <c r="AO1261" s="98">
        <v>0</v>
      </c>
      <c r="AP1261" s="99" t="str">
        <f>IFERROR(VLOOKUP(ROWS($AN$4:AN1261),$AM$4:$AN$2337,2,0),"")</f>
        <v>Nowe Miasto nad Wartą (pow. średzki, woj. wielkopolskie)</v>
      </c>
      <c r="AQ1261" s="98">
        <v>0</v>
      </c>
      <c r="AR1261" s="98">
        <f>IF(ISNUMBER(SEARCH('ankieta ESG'!$G$181,AS1261)),MAX($AR$3:AR1260)+1,0)</f>
        <v>1258</v>
      </c>
      <c r="AS1261" s="134" t="s">
        <v>5261</v>
      </c>
      <c r="AT1261" s="98">
        <v>0</v>
      </c>
      <c r="AU1261" s="99" t="str">
        <f>IFERROR(VLOOKUP(ROWS($AS$4:AS1261),$AR$4:$AS$2337,2,0),"")</f>
        <v>Nowe Miasto nad Wartą (pow. średzki, woj. wielkopolskie)</v>
      </c>
      <c r="AV1261" s="98">
        <v>0</v>
      </c>
      <c r="AW1261" s="98">
        <f>IF(ISNUMBER(SEARCH('ankieta ESG'!$G$182,AX1261)),MAX($AW$3:AW1260)+1,0)</f>
        <v>1258</v>
      </c>
      <c r="AX1261" s="134" t="s">
        <v>5261</v>
      </c>
      <c r="AY1261" s="98">
        <v>0</v>
      </c>
      <c r="AZ1261" s="99" t="str">
        <f>IFERROR(VLOOKUP(ROWS($AX$4:AX1261),$AW$4:$AX$2337,2,0),"")</f>
        <v>Nowe Miasto nad Wartą (pow. średzki, woj. wielkopolskie)</v>
      </c>
      <c r="BA1261" s="98">
        <v>0</v>
      </c>
      <c r="BB1261" s="98">
        <f>IF(ISNUMBER(SEARCH('ankieta ESG'!$G$183,BC1261)),MAX($BB$3:BB1260)+1,0)</f>
        <v>1258</v>
      </c>
      <c r="BC1261" s="134" t="s">
        <v>5261</v>
      </c>
      <c r="BD1261" s="98">
        <v>0</v>
      </c>
      <c r="BE1261" s="99" t="str">
        <f>IFERROR(VLOOKUP(ROWS($BC$4:BC1261),$BB$4:$BC$2337,2,0),"")</f>
        <v>Nowe Miasto nad Wartą (pow. średzki, woj. wielkopolskie)</v>
      </c>
      <c r="BF1261" s="98">
        <v>0</v>
      </c>
      <c r="BG1261" s="98">
        <f>IF(ISNUMBER(SEARCH('ankieta ESG'!$G$184,BH1261)),MAX($BG$3:BG1260)+1,0)</f>
        <v>1258</v>
      </c>
      <c r="BH1261" s="134" t="s">
        <v>5261</v>
      </c>
      <c r="BI1261" s="98">
        <v>0</v>
      </c>
      <c r="BJ1261" s="99" t="str">
        <f>IFERROR(VLOOKUP(ROWS($BH$4:BH1261),$BG$4:$BH$2337,2,0),"")</f>
        <v>Nowe Miasto nad Wartą (pow. średzki, woj. wielkopolskie)</v>
      </c>
      <c r="BK1261" s="98">
        <v>0</v>
      </c>
      <c r="BL1261" s="98">
        <f>IF(ISNUMBER(SEARCH('ankieta ESG'!$G$185,BM1261)),MAX($BL$3:BL1260)+1,0)</f>
        <v>1258</v>
      </c>
      <c r="BM1261" s="134" t="s">
        <v>5261</v>
      </c>
      <c r="BN1261" s="98">
        <v>0</v>
      </c>
      <c r="BO1261" s="99" t="str">
        <f>IFERROR(VLOOKUP(ROWS($BM$4:BM1261),$BL$4:$BM$2337,2,0),"")</f>
        <v>Nowe Miasto nad Wartą (pow. średzki, woj. wielkopolskie)</v>
      </c>
      <c r="BP1261" s="98">
        <v>0</v>
      </c>
      <c r="BQ1261" s="98">
        <f>IF(ISNUMBER(SEARCH('ankieta ESG'!$G$186,BR1261)),MAX($BQ$3:BQ1260)+1,0)</f>
        <v>1258</v>
      </c>
      <c r="BR1261" s="134" t="s">
        <v>5261</v>
      </c>
      <c r="BS1261" s="98">
        <v>0</v>
      </c>
      <c r="BT1261" s="99" t="str">
        <f>IFERROR(VLOOKUP(ROWS($BR$4:BR1261),$BQ$4:$BR$2337,2,0),"")</f>
        <v>Nowe Miasto nad Wartą (pow. średzki, woj. wielkopolskie)</v>
      </c>
      <c r="BU1261" s="98">
        <v>0</v>
      </c>
      <c r="BV1261" s="98">
        <f>IF(ISNUMBER(SEARCH('ankieta ESG'!$G$187,BW1261)),MAX($BV$3:BV1260)+1,0)</f>
        <v>1258</v>
      </c>
      <c r="BW1261" s="134" t="s">
        <v>5261</v>
      </c>
      <c r="BX1261" s="98">
        <v>0</v>
      </c>
      <c r="BY1261" s="99" t="str">
        <f>IFERROR(VLOOKUP(ROWS($BW$4:BW1261),$BV$4:$BW$2337,2,0),"")</f>
        <v>Nowe Miasto nad Wartą (pow. średzki, woj. wielkopolskie)</v>
      </c>
      <c r="BZ1261" s="98">
        <v>0</v>
      </c>
      <c r="CA1261" s="98">
        <f>IF(ISNUMBER(SEARCH('ankieta ESG'!$G$188,CB1261)),MAX($CA$3:CA1260)+1,0)</f>
        <v>1258</v>
      </c>
      <c r="CB1261" s="134" t="s">
        <v>5261</v>
      </c>
      <c r="CC1261" s="98">
        <v>0</v>
      </c>
      <c r="CD1261" s="99" t="str">
        <f>IFERROR(VLOOKUP(ROWS($CB$4:CB1261),$CA$4:$CB$2337,2,0),"")</f>
        <v>Nowe Miasto nad Wartą (pow. średzki, woj. wielkopolskie)</v>
      </c>
      <c r="CE1261" s="98">
        <v>0</v>
      </c>
      <c r="CF1261" s="98">
        <f>IF(ISNUMBER(SEARCH('ankieta ESG'!$G$189,CG1261)),MAX($CF$3:CF1260)+1,0)</f>
        <v>1258</v>
      </c>
      <c r="CG1261" s="134" t="s">
        <v>5261</v>
      </c>
      <c r="CH1261" s="98">
        <v>0</v>
      </c>
      <c r="CI1261" s="99" t="str">
        <f>IFERROR(VLOOKUP(ROWS($CG$4:CG1261),$CF$4:$CG$2337,2,0),"")</f>
        <v>Nowe Miasto nad Wartą (pow. średzki, woj. wielkopolskie)</v>
      </c>
      <c r="CJ1261" s="98">
        <v>0</v>
      </c>
    </row>
    <row r="1262" spans="2:88">
      <c r="B1262" s="98">
        <f>IF(ISNUMBER(SEARCH('ankieta ESG'!$E$11,C1262)),MAX(B$3:$B1261)+1,0)</f>
        <v>1259</v>
      </c>
      <c r="C1262" s="99" t="s">
        <v>1303</v>
      </c>
      <c r="D1262" s="98">
        <v>0</v>
      </c>
      <c r="E1262" s="99" t="str">
        <f>IFERROR(VLOOKUP(ROWS($C$4:C1262),$B$4:$C$1385,2,0),"")</f>
        <v>81.10.Z Działalność pomocnicza związana z utrzymaniem porządku w budynkach (PKD 2025)</v>
      </c>
      <c r="F1262" s="98">
        <v>0</v>
      </c>
      <c r="AM1262" s="98">
        <f>IF(ISNUMBER(SEARCH('ankieta ESG'!$G$180,AN1262)),MAX(AM$3:$AM1261)+1,0)</f>
        <v>1259</v>
      </c>
      <c r="AN1262" s="134" t="s">
        <v>5262</v>
      </c>
      <c r="AO1262" s="98">
        <v>0</v>
      </c>
      <c r="AP1262" s="99" t="str">
        <f>IFERROR(VLOOKUP(ROWS($AN$4:AN1262),$AM$4:$AN$2337,2,0),"")</f>
        <v>Nowe Ostrowy (pow. kutnowski, woj. łódzkie)</v>
      </c>
      <c r="AQ1262" s="98">
        <v>0</v>
      </c>
      <c r="AR1262" s="98">
        <f>IF(ISNUMBER(SEARCH('ankieta ESG'!$G$181,AS1262)),MAX($AR$3:AR1261)+1,0)</f>
        <v>1259</v>
      </c>
      <c r="AS1262" s="134" t="s">
        <v>5262</v>
      </c>
      <c r="AT1262" s="98">
        <v>0</v>
      </c>
      <c r="AU1262" s="99" t="str">
        <f>IFERROR(VLOOKUP(ROWS($AS$4:AS1262),$AR$4:$AS$2337,2,0),"")</f>
        <v>Nowe Ostrowy (pow. kutnowski, woj. łódzkie)</v>
      </c>
      <c r="AV1262" s="98">
        <v>0</v>
      </c>
      <c r="AW1262" s="98">
        <f>IF(ISNUMBER(SEARCH('ankieta ESG'!$G$182,AX1262)),MAX($AW$3:AW1261)+1,0)</f>
        <v>1259</v>
      </c>
      <c r="AX1262" s="134" t="s">
        <v>5262</v>
      </c>
      <c r="AY1262" s="98">
        <v>0</v>
      </c>
      <c r="AZ1262" s="99" t="str">
        <f>IFERROR(VLOOKUP(ROWS($AX$4:AX1262),$AW$4:$AX$2337,2,0),"")</f>
        <v>Nowe Ostrowy (pow. kutnowski, woj. łódzkie)</v>
      </c>
      <c r="BA1262" s="98">
        <v>0</v>
      </c>
      <c r="BB1262" s="98">
        <f>IF(ISNUMBER(SEARCH('ankieta ESG'!$G$183,BC1262)),MAX($BB$3:BB1261)+1,0)</f>
        <v>1259</v>
      </c>
      <c r="BC1262" s="134" t="s">
        <v>5262</v>
      </c>
      <c r="BD1262" s="98">
        <v>0</v>
      </c>
      <c r="BE1262" s="99" t="str">
        <f>IFERROR(VLOOKUP(ROWS($BC$4:BC1262),$BB$4:$BC$2337,2,0),"")</f>
        <v>Nowe Ostrowy (pow. kutnowski, woj. łódzkie)</v>
      </c>
      <c r="BF1262" s="98">
        <v>0</v>
      </c>
      <c r="BG1262" s="98">
        <f>IF(ISNUMBER(SEARCH('ankieta ESG'!$G$184,BH1262)),MAX($BG$3:BG1261)+1,0)</f>
        <v>1259</v>
      </c>
      <c r="BH1262" s="134" t="s">
        <v>5262</v>
      </c>
      <c r="BI1262" s="98">
        <v>0</v>
      </c>
      <c r="BJ1262" s="99" t="str">
        <f>IFERROR(VLOOKUP(ROWS($BH$4:BH1262),$BG$4:$BH$2337,2,0),"")</f>
        <v>Nowe Ostrowy (pow. kutnowski, woj. łódzkie)</v>
      </c>
      <c r="BK1262" s="98">
        <v>0</v>
      </c>
      <c r="BL1262" s="98">
        <f>IF(ISNUMBER(SEARCH('ankieta ESG'!$G$185,BM1262)),MAX($BL$3:BL1261)+1,0)</f>
        <v>1259</v>
      </c>
      <c r="BM1262" s="134" t="s">
        <v>5262</v>
      </c>
      <c r="BN1262" s="98">
        <v>0</v>
      </c>
      <c r="BO1262" s="99" t="str">
        <f>IFERROR(VLOOKUP(ROWS($BM$4:BM1262),$BL$4:$BM$2337,2,0),"")</f>
        <v>Nowe Ostrowy (pow. kutnowski, woj. łódzkie)</v>
      </c>
      <c r="BP1262" s="98">
        <v>0</v>
      </c>
      <c r="BQ1262" s="98">
        <f>IF(ISNUMBER(SEARCH('ankieta ESG'!$G$186,BR1262)),MAX($BQ$3:BQ1261)+1,0)</f>
        <v>1259</v>
      </c>
      <c r="BR1262" s="134" t="s">
        <v>5262</v>
      </c>
      <c r="BS1262" s="98">
        <v>0</v>
      </c>
      <c r="BT1262" s="99" t="str">
        <f>IFERROR(VLOOKUP(ROWS($BR$4:BR1262),$BQ$4:$BR$2337,2,0),"")</f>
        <v>Nowe Ostrowy (pow. kutnowski, woj. łódzkie)</v>
      </c>
      <c r="BU1262" s="98">
        <v>0</v>
      </c>
      <c r="BV1262" s="98">
        <f>IF(ISNUMBER(SEARCH('ankieta ESG'!$G$187,BW1262)),MAX($BV$3:BV1261)+1,0)</f>
        <v>1259</v>
      </c>
      <c r="BW1262" s="134" t="s">
        <v>5262</v>
      </c>
      <c r="BX1262" s="98">
        <v>0</v>
      </c>
      <c r="BY1262" s="99" t="str">
        <f>IFERROR(VLOOKUP(ROWS($BW$4:BW1262),$BV$4:$BW$2337,2,0),"")</f>
        <v>Nowe Ostrowy (pow. kutnowski, woj. łódzkie)</v>
      </c>
      <c r="BZ1262" s="98">
        <v>0</v>
      </c>
      <c r="CA1262" s="98">
        <f>IF(ISNUMBER(SEARCH('ankieta ESG'!$G$188,CB1262)),MAX($CA$3:CA1261)+1,0)</f>
        <v>1259</v>
      </c>
      <c r="CB1262" s="134" t="s">
        <v>5262</v>
      </c>
      <c r="CC1262" s="98">
        <v>0</v>
      </c>
      <c r="CD1262" s="99" t="str">
        <f>IFERROR(VLOOKUP(ROWS($CB$4:CB1262),$CA$4:$CB$2337,2,0),"")</f>
        <v>Nowe Ostrowy (pow. kutnowski, woj. łódzkie)</v>
      </c>
      <c r="CE1262" s="98">
        <v>0</v>
      </c>
      <c r="CF1262" s="98">
        <f>IF(ISNUMBER(SEARCH('ankieta ESG'!$G$189,CG1262)),MAX($CF$3:CF1261)+1,0)</f>
        <v>1259</v>
      </c>
      <c r="CG1262" s="134" t="s">
        <v>5262</v>
      </c>
      <c r="CH1262" s="98">
        <v>0</v>
      </c>
      <c r="CI1262" s="99" t="str">
        <f>IFERROR(VLOOKUP(ROWS($CG$4:CG1262),$CF$4:$CG$2337,2,0),"")</f>
        <v>Nowe Ostrowy (pow. kutnowski, woj. łódzkie)</v>
      </c>
      <c r="CJ1262" s="98">
        <v>0</v>
      </c>
    </row>
    <row r="1263" spans="2:88">
      <c r="B1263" s="98">
        <f>IF(ISNUMBER(SEARCH('ankieta ESG'!$E$11,C1263)),MAX(B$3:$B1262)+1,0)</f>
        <v>1260</v>
      </c>
      <c r="C1263" s="99" t="s">
        <v>1304</v>
      </c>
      <c r="D1263" s="98">
        <v>0</v>
      </c>
      <c r="E1263" s="99" t="str">
        <f>IFERROR(VLOOKUP(ROWS($C$4:C1263),$B$4:$C$1385,2,0),"")</f>
        <v>81.21.Z Niespecjalistyczne sprzątanie budynków (PKD 2025)</v>
      </c>
      <c r="F1263" s="98">
        <v>0</v>
      </c>
      <c r="AM1263" s="98">
        <f>IF(ISNUMBER(SEARCH('ankieta ESG'!$G$180,AN1263)),MAX(AM$3:$AM1262)+1,0)</f>
        <v>1260</v>
      </c>
      <c r="AN1263" s="134" t="s">
        <v>5263</v>
      </c>
      <c r="AO1263" s="98">
        <v>0</v>
      </c>
      <c r="AP1263" s="99" t="str">
        <f>IFERROR(VLOOKUP(ROWS($AN$4:AN1263),$AM$4:$AN$2337,2,0),"")</f>
        <v>Nowe Piekuty (pow. wysokomazowiecki, woj. podlaskie)</v>
      </c>
      <c r="AQ1263" s="98">
        <v>0</v>
      </c>
      <c r="AR1263" s="98">
        <f>IF(ISNUMBER(SEARCH('ankieta ESG'!$G$181,AS1263)),MAX($AR$3:AR1262)+1,0)</f>
        <v>1260</v>
      </c>
      <c r="AS1263" s="134" t="s">
        <v>5263</v>
      </c>
      <c r="AT1263" s="98">
        <v>0</v>
      </c>
      <c r="AU1263" s="99" t="str">
        <f>IFERROR(VLOOKUP(ROWS($AS$4:AS1263),$AR$4:$AS$2337,2,0),"")</f>
        <v>Nowe Piekuty (pow. wysokomazowiecki, woj. podlaskie)</v>
      </c>
      <c r="AV1263" s="98">
        <v>0</v>
      </c>
      <c r="AW1263" s="98">
        <f>IF(ISNUMBER(SEARCH('ankieta ESG'!$G$182,AX1263)),MAX($AW$3:AW1262)+1,0)</f>
        <v>1260</v>
      </c>
      <c r="AX1263" s="134" t="s">
        <v>5263</v>
      </c>
      <c r="AY1263" s="98">
        <v>0</v>
      </c>
      <c r="AZ1263" s="99" t="str">
        <f>IFERROR(VLOOKUP(ROWS($AX$4:AX1263),$AW$4:$AX$2337,2,0),"")</f>
        <v>Nowe Piekuty (pow. wysokomazowiecki, woj. podlaskie)</v>
      </c>
      <c r="BA1263" s="98">
        <v>0</v>
      </c>
      <c r="BB1263" s="98">
        <f>IF(ISNUMBER(SEARCH('ankieta ESG'!$G$183,BC1263)),MAX($BB$3:BB1262)+1,0)</f>
        <v>1260</v>
      </c>
      <c r="BC1263" s="134" t="s">
        <v>5263</v>
      </c>
      <c r="BD1263" s="98">
        <v>0</v>
      </c>
      <c r="BE1263" s="99" t="str">
        <f>IFERROR(VLOOKUP(ROWS($BC$4:BC1263),$BB$4:$BC$2337,2,0),"")</f>
        <v>Nowe Piekuty (pow. wysokomazowiecki, woj. podlaskie)</v>
      </c>
      <c r="BF1263" s="98">
        <v>0</v>
      </c>
      <c r="BG1263" s="98">
        <f>IF(ISNUMBER(SEARCH('ankieta ESG'!$G$184,BH1263)),MAX($BG$3:BG1262)+1,0)</f>
        <v>1260</v>
      </c>
      <c r="BH1263" s="134" t="s">
        <v>5263</v>
      </c>
      <c r="BI1263" s="98">
        <v>0</v>
      </c>
      <c r="BJ1263" s="99" t="str">
        <f>IFERROR(VLOOKUP(ROWS($BH$4:BH1263),$BG$4:$BH$2337,2,0),"")</f>
        <v>Nowe Piekuty (pow. wysokomazowiecki, woj. podlaskie)</v>
      </c>
      <c r="BK1263" s="98">
        <v>0</v>
      </c>
      <c r="BL1263" s="98">
        <f>IF(ISNUMBER(SEARCH('ankieta ESG'!$G$185,BM1263)),MAX($BL$3:BL1262)+1,0)</f>
        <v>1260</v>
      </c>
      <c r="BM1263" s="134" t="s">
        <v>5263</v>
      </c>
      <c r="BN1263" s="98">
        <v>0</v>
      </c>
      <c r="BO1263" s="99" t="str">
        <f>IFERROR(VLOOKUP(ROWS($BM$4:BM1263),$BL$4:$BM$2337,2,0),"")</f>
        <v>Nowe Piekuty (pow. wysokomazowiecki, woj. podlaskie)</v>
      </c>
      <c r="BP1263" s="98">
        <v>0</v>
      </c>
      <c r="BQ1263" s="98">
        <f>IF(ISNUMBER(SEARCH('ankieta ESG'!$G$186,BR1263)),MAX($BQ$3:BQ1262)+1,0)</f>
        <v>1260</v>
      </c>
      <c r="BR1263" s="134" t="s">
        <v>5263</v>
      </c>
      <c r="BS1263" s="98">
        <v>0</v>
      </c>
      <c r="BT1263" s="99" t="str">
        <f>IFERROR(VLOOKUP(ROWS($BR$4:BR1263),$BQ$4:$BR$2337,2,0),"")</f>
        <v>Nowe Piekuty (pow. wysokomazowiecki, woj. podlaskie)</v>
      </c>
      <c r="BU1263" s="98">
        <v>0</v>
      </c>
      <c r="BV1263" s="98">
        <f>IF(ISNUMBER(SEARCH('ankieta ESG'!$G$187,BW1263)),MAX($BV$3:BV1262)+1,0)</f>
        <v>1260</v>
      </c>
      <c r="BW1263" s="134" t="s">
        <v>5263</v>
      </c>
      <c r="BX1263" s="98">
        <v>0</v>
      </c>
      <c r="BY1263" s="99" t="str">
        <f>IFERROR(VLOOKUP(ROWS($BW$4:BW1263),$BV$4:$BW$2337,2,0),"")</f>
        <v>Nowe Piekuty (pow. wysokomazowiecki, woj. podlaskie)</v>
      </c>
      <c r="BZ1263" s="98">
        <v>0</v>
      </c>
      <c r="CA1263" s="98">
        <f>IF(ISNUMBER(SEARCH('ankieta ESG'!$G$188,CB1263)),MAX($CA$3:CA1262)+1,0)</f>
        <v>1260</v>
      </c>
      <c r="CB1263" s="134" t="s">
        <v>5263</v>
      </c>
      <c r="CC1263" s="98">
        <v>0</v>
      </c>
      <c r="CD1263" s="99" t="str">
        <f>IFERROR(VLOOKUP(ROWS($CB$4:CB1263),$CA$4:$CB$2337,2,0),"")</f>
        <v>Nowe Piekuty (pow. wysokomazowiecki, woj. podlaskie)</v>
      </c>
      <c r="CE1263" s="98">
        <v>0</v>
      </c>
      <c r="CF1263" s="98">
        <f>IF(ISNUMBER(SEARCH('ankieta ESG'!$G$189,CG1263)),MAX($CF$3:CF1262)+1,0)</f>
        <v>1260</v>
      </c>
      <c r="CG1263" s="134" t="s">
        <v>5263</v>
      </c>
      <c r="CH1263" s="98">
        <v>0</v>
      </c>
      <c r="CI1263" s="99" t="str">
        <f>IFERROR(VLOOKUP(ROWS($CG$4:CG1263),$CF$4:$CG$2337,2,0),"")</f>
        <v>Nowe Piekuty (pow. wysokomazowiecki, woj. podlaskie)</v>
      </c>
      <c r="CJ1263" s="98">
        <v>0</v>
      </c>
    </row>
    <row r="1264" spans="2:88">
      <c r="B1264" s="98">
        <f>IF(ISNUMBER(SEARCH('ankieta ESG'!$E$11,C1264)),MAX(B$3:$B1263)+1,0)</f>
        <v>1261</v>
      </c>
      <c r="C1264" s="99" t="s">
        <v>1305</v>
      </c>
      <c r="D1264" s="98">
        <v>0</v>
      </c>
      <c r="E1264" s="99" t="str">
        <f>IFERROR(VLOOKUP(ROWS($C$4:C1264),$B$4:$C$1385,2,0),"")</f>
        <v>81.22.A Czyszczenie kominów i palenisk, pieców, przewodów wentylacyjnych (PKD 2025)</v>
      </c>
      <c r="F1264" s="98">
        <v>0</v>
      </c>
      <c r="AM1264" s="98">
        <f>IF(ISNUMBER(SEARCH('ankieta ESG'!$G$180,AN1264)),MAX(AM$3:$AM1263)+1,0)</f>
        <v>1261</v>
      </c>
      <c r="AN1264" s="134" t="s">
        <v>5264</v>
      </c>
      <c r="AO1264" s="98">
        <v>0</v>
      </c>
      <c r="AP1264" s="99" t="str">
        <f>IFERROR(VLOOKUP(ROWS($AN$4:AN1264),$AM$4:$AN$2337,2,0),"")</f>
        <v>Nowe Skalmierzyce (pow. ostrowski, woj. wielkopolskie)</v>
      </c>
      <c r="AQ1264" s="98">
        <v>0</v>
      </c>
      <c r="AR1264" s="98">
        <f>IF(ISNUMBER(SEARCH('ankieta ESG'!$G$181,AS1264)),MAX($AR$3:AR1263)+1,0)</f>
        <v>1261</v>
      </c>
      <c r="AS1264" s="134" t="s">
        <v>5264</v>
      </c>
      <c r="AT1264" s="98">
        <v>0</v>
      </c>
      <c r="AU1264" s="99" t="str">
        <f>IFERROR(VLOOKUP(ROWS($AS$4:AS1264),$AR$4:$AS$2337,2,0),"")</f>
        <v>Nowe Skalmierzyce (pow. ostrowski, woj. wielkopolskie)</v>
      </c>
      <c r="AV1264" s="98">
        <v>0</v>
      </c>
      <c r="AW1264" s="98">
        <f>IF(ISNUMBER(SEARCH('ankieta ESG'!$G$182,AX1264)),MAX($AW$3:AW1263)+1,0)</f>
        <v>1261</v>
      </c>
      <c r="AX1264" s="134" t="s">
        <v>5264</v>
      </c>
      <c r="AY1264" s="98">
        <v>0</v>
      </c>
      <c r="AZ1264" s="99" t="str">
        <f>IFERROR(VLOOKUP(ROWS($AX$4:AX1264),$AW$4:$AX$2337,2,0),"")</f>
        <v>Nowe Skalmierzyce (pow. ostrowski, woj. wielkopolskie)</v>
      </c>
      <c r="BA1264" s="98">
        <v>0</v>
      </c>
      <c r="BB1264" s="98">
        <f>IF(ISNUMBER(SEARCH('ankieta ESG'!$G$183,BC1264)),MAX($BB$3:BB1263)+1,0)</f>
        <v>1261</v>
      </c>
      <c r="BC1264" s="134" t="s">
        <v>5264</v>
      </c>
      <c r="BD1264" s="98">
        <v>0</v>
      </c>
      <c r="BE1264" s="99" t="str">
        <f>IFERROR(VLOOKUP(ROWS($BC$4:BC1264),$BB$4:$BC$2337,2,0),"")</f>
        <v>Nowe Skalmierzyce (pow. ostrowski, woj. wielkopolskie)</v>
      </c>
      <c r="BF1264" s="98">
        <v>0</v>
      </c>
      <c r="BG1264" s="98">
        <f>IF(ISNUMBER(SEARCH('ankieta ESG'!$G$184,BH1264)),MAX($BG$3:BG1263)+1,0)</f>
        <v>1261</v>
      </c>
      <c r="BH1264" s="134" t="s">
        <v>5264</v>
      </c>
      <c r="BI1264" s="98">
        <v>0</v>
      </c>
      <c r="BJ1264" s="99" t="str">
        <f>IFERROR(VLOOKUP(ROWS($BH$4:BH1264),$BG$4:$BH$2337,2,0),"")</f>
        <v>Nowe Skalmierzyce (pow. ostrowski, woj. wielkopolskie)</v>
      </c>
      <c r="BK1264" s="98">
        <v>0</v>
      </c>
      <c r="BL1264" s="98">
        <f>IF(ISNUMBER(SEARCH('ankieta ESG'!$G$185,BM1264)),MAX($BL$3:BL1263)+1,0)</f>
        <v>1261</v>
      </c>
      <c r="BM1264" s="134" t="s">
        <v>5264</v>
      </c>
      <c r="BN1264" s="98">
        <v>0</v>
      </c>
      <c r="BO1264" s="99" t="str">
        <f>IFERROR(VLOOKUP(ROWS($BM$4:BM1264),$BL$4:$BM$2337,2,0),"")</f>
        <v>Nowe Skalmierzyce (pow. ostrowski, woj. wielkopolskie)</v>
      </c>
      <c r="BP1264" s="98">
        <v>0</v>
      </c>
      <c r="BQ1264" s="98">
        <f>IF(ISNUMBER(SEARCH('ankieta ESG'!$G$186,BR1264)),MAX($BQ$3:BQ1263)+1,0)</f>
        <v>1261</v>
      </c>
      <c r="BR1264" s="134" t="s">
        <v>5264</v>
      </c>
      <c r="BS1264" s="98">
        <v>0</v>
      </c>
      <c r="BT1264" s="99" t="str">
        <f>IFERROR(VLOOKUP(ROWS($BR$4:BR1264),$BQ$4:$BR$2337,2,0),"")</f>
        <v>Nowe Skalmierzyce (pow. ostrowski, woj. wielkopolskie)</v>
      </c>
      <c r="BU1264" s="98">
        <v>0</v>
      </c>
      <c r="BV1264" s="98">
        <f>IF(ISNUMBER(SEARCH('ankieta ESG'!$G$187,BW1264)),MAX($BV$3:BV1263)+1,0)</f>
        <v>1261</v>
      </c>
      <c r="BW1264" s="134" t="s">
        <v>5264</v>
      </c>
      <c r="BX1264" s="98">
        <v>0</v>
      </c>
      <c r="BY1264" s="99" t="str">
        <f>IFERROR(VLOOKUP(ROWS($BW$4:BW1264),$BV$4:$BW$2337,2,0),"")</f>
        <v>Nowe Skalmierzyce (pow. ostrowski, woj. wielkopolskie)</v>
      </c>
      <c r="BZ1264" s="98">
        <v>0</v>
      </c>
      <c r="CA1264" s="98">
        <f>IF(ISNUMBER(SEARCH('ankieta ESG'!$G$188,CB1264)),MAX($CA$3:CA1263)+1,0)</f>
        <v>1261</v>
      </c>
      <c r="CB1264" s="134" t="s">
        <v>5264</v>
      </c>
      <c r="CC1264" s="98">
        <v>0</v>
      </c>
      <c r="CD1264" s="99" t="str">
        <f>IFERROR(VLOOKUP(ROWS($CB$4:CB1264),$CA$4:$CB$2337,2,0),"")</f>
        <v>Nowe Skalmierzyce (pow. ostrowski, woj. wielkopolskie)</v>
      </c>
      <c r="CE1264" s="98">
        <v>0</v>
      </c>
      <c r="CF1264" s="98">
        <f>IF(ISNUMBER(SEARCH('ankieta ESG'!$G$189,CG1264)),MAX($CF$3:CF1263)+1,0)</f>
        <v>1261</v>
      </c>
      <c r="CG1264" s="134" t="s">
        <v>5264</v>
      </c>
      <c r="CH1264" s="98">
        <v>0</v>
      </c>
      <c r="CI1264" s="99" t="str">
        <f>IFERROR(VLOOKUP(ROWS($CG$4:CG1264),$CF$4:$CG$2337,2,0),"")</f>
        <v>Nowe Skalmierzyce (pow. ostrowski, woj. wielkopolskie)</v>
      </c>
      <c r="CJ1264" s="98">
        <v>0</v>
      </c>
    </row>
    <row r="1265" spans="2:88">
      <c r="B1265" s="98">
        <f>IF(ISNUMBER(SEARCH('ankieta ESG'!$E$11,C1265)),MAX(B$3:$B1264)+1,0)</f>
        <v>1262</v>
      </c>
      <c r="C1265" s="99" t="s">
        <v>1306</v>
      </c>
      <c r="D1265" s="98">
        <v>0</v>
      </c>
      <c r="E1265" s="99" t="str">
        <f>IFERROR(VLOOKUP(ROWS($C$4:C1265),$B$4:$C$1385,2,0),"")</f>
        <v>81.22.B Pozostałe sprzątanie budynków i obiektów przemysłowych, gdzie indziej niesklasyfikowane (PKD 2025)</v>
      </c>
      <c r="F1265" s="98">
        <v>0</v>
      </c>
      <c r="AM1265" s="98">
        <f>IF(ISNUMBER(SEARCH('ankieta ESG'!$G$180,AN1265)),MAX(AM$3:$AM1264)+1,0)</f>
        <v>1262</v>
      </c>
      <c r="AN1265" s="134" t="s">
        <v>5265</v>
      </c>
      <c r="AO1265" s="98">
        <v>0</v>
      </c>
      <c r="AP1265" s="99" t="str">
        <f>IFERROR(VLOOKUP(ROWS($AN$4:AN1265),$AM$4:$AN$2337,2,0),"")</f>
        <v>Nowe Warpno (pow. policki, woj. zachodniopomorskie)</v>
      </c>
      <c r="AQ1265" s="98">
        <v>0</v>
      </c>
      <c r="AR1265" s="98">
        <f>IF(ISNUMBER(SEARCH('ankieta ESG'!$G$181,AS1265)),MAX($AR$3:AR1264)+1,0)</f>
        <v>1262</v>
      </c>
      <c r="AS1265" s="134" t="s">
        <v>5265</v>
      </c>
      <c r="AT1265" s="98">
        <v>0</v>
      </c>
      <c r="AU1265" s="99" t="str">
        <f>IFERROR(VLOOKUP(ROWS($AS$4:AS1265),$AR$4:$AS$2337,2,0),"")</f>
        <v>Nowe Warpno (pow. policki, woj. zachodniopomorskie)</v>
      </c>
      <c r="AV1265" s="98">
        <v>0</v>
      </c>
      <c r="AW1265" s="98">
        <f>IF(ISNUMBER(SEARCH('ankieta ESG'!$G$182,AX1265)),MAX($AW$3:AW1264)+1,0)</f>
        <v>1262</v>
      </c>
      <c r="AX1265" s="134" t="s">
        <v>5265</v>
      </c>
      <c r="AY1265" s="98">
        <v>0</v>
      </c>
      <c r="AZ1265" s="99" t="str">
        <f>IFERROR(VLOOKUP(ROWS($AX$4:AX1265),$AW$4:$AX$2337,2,0),"")</f>
        <v>Nowe Warpno (pow. policki, woj. zachodniopomorskie)</v>
      </c>
      <c r="BA1265" s="98">
        <v>0</v>
      </c>
      <c r="BB1265" s="98">
        <f>IF(ISNUMBER(SEARCH('ankieta ESG'!$G$183,BC1265)),MAX($BB$3:BB1264)+1,0)</f>
        <v>1262</v>
      </c>
      <c r="BC1265" s="134" t="s">
        <v>5265</v>
      </c>
      <c r="BD1265" s="98">
        <v>0</v>
      </c>
      <c r="BE1265" s="99" t="str">
        <f>IFERROR(VLOOKUP(ROWS($BC$4:BC1265),$BB$4:$BC$2337,2,0),"")</f>
        <v>Nowe Warpno (pow. policki, woj. zachodniopomorskie)</v>
      </c>
      <c r="BF1265" s="98">
        <v>0</v>
      </c>
      <c r="BG1265" s="98">
        <f>IF(ISNUMBER(SEARCH('ankieta ESG'!$G$184,BH1265)),MAX($BG$3:BG1264)+1,0)</f>
        <v>1262</v>
      </c>
      <c r="BH1265" s="134" t="s">
        <v>5265</v>
      </c>
      <c r="BI1265" s="98">
        <v>0</v>
      </c>
      <c r="BJ1265" s="99" t="str">
        <f>IFERROR(VLOOKUP(ROWS($BH$4:BH1265),$BG$4:$BH$2337,2,0),"")</f>
        <v>Nowe Warpno (pow. policki, woj. zachodniopomorskie)</v>
      </c>
      <c r="BK1265" s="98">
        <v>0</v>
      </c>
      <c r="BL1265" s="98">
        <f>IF(ISNUMBER(SEARCH('ankieta ESG'!$G$185,BM1265)),MAX($BL$3:BL1264)+1,0)</f>
        <v>1262</v>
      </c>
      <c r="BM1265" s="134" t="s">
        <v>5265</v>
      </c>
      <c r="BN1265" s="98">
        <v>0</v>
      </c>
      <c r="BO1265" s="99" t="str">
        <f>IFERROR(VLOOKUP(ROWS($BM$4:BM1265),$BL$4:$BM$2337,2,0),"")</f>
        <v>Nowe Warpno (pow. policki, woj. zachodniopomorskie)</v>
      </c>
      <c r="BP1265" s="98">
        <v>0</v>
      </c>
      <c r="BQ1265" s="98">
        <f>IF(ISNUMBER(SEARCH('ankieta ESG'!$G$186,BR1265)),MAX($BQ$3:BQ1264)+1,0)</f>
        <v>1262</v>
      </c>
      <c r="BR1265" s="134" t="s">
        <v>5265</v>
      </c>
      <c r="BS1265" s="98">
        <v>0</v>
      </c>
      <c r="BT1265" s="99" t="str">
        <f>IFERROR(VLOOKUP(ROWS($BR$4:BR1265),$BQ$4:$BR$2337,2,0),"")</f>
        <v>Nowe Warpno (pow. policki, woj. zachodniopomorskie)</v>
      </c>
      <c r="BU1265" s="98">
        <v>0</v>
      </c>
      <c r="BV1265" s="98">
        <f>IF(ISNUMBER(SEARCH('ankieta ESG'!$G$187,BW1265)),MAX($BV$3:BV1264)+1,0)</f>
        <v>1262</v>
      </c>
      <c r="BW1265" s="134" t="s">
        <v>5265</v>
      </c>
      <c r="BX1265" s="98">
        <v>0</v>
      </c>
      <c r="BY1265" s="99" t="str">
        <f>IFERROR(VLOOKUP(ROWS($BW$4:BW1265),$BV$4:$BW$2337,2,0),"")</f>
        <v>Nowe Warpno (pow. policki, woj. zachodniopomorskie)</v>
      </c>
      <c r="BZ1265" s="98">
        <v>0</v>
      </c>
      <c r="CA1265" s="98">
        <f>IF(ISNUMBER(SEARCH('ankieta ESG'!$G$188,CB1265)),MAX($CA$3:CA1264)+1,0)</f>
        <v>1262</v>
      </c>
      <c r="CB1265" s="134" t="s">
        <v>5265</v>
      </c>
      <c r="CC1265" s="98">
        <v>0</v>
      </c>
      <c r="CD1265" s="99" t="str">
        <f>IFERROR(VLOOKUP(ROWS($CB$4:CB1265),$CA$4:$CB$2337,2,0),"")</f>
        <v>Nowe Warpno (pow. policki, woj. zachodniopomorskie)</v>
      </c>
      <c r="CE1265" s="98">
        <v>0</v>
      </c>
      <c r="CF1265" s="98">
        <f>IF(ISNUMBER(SEARCH('ankieta ESG'!$G$189,CG1265)),MAX($CF$3:CF1264)+1,0)</f>
        <v>1262</v>
      </c>
      <c r="CG1265" s="134" t="s">
        <v>5265</v>
      </c>
      <c r="CH1265" s="98">
        <v>0</v>
      </c>
      <c r="CI1265" s="99" t="str">
        <f>IFERROR(VLOOKUP(ROWS($CG$4:CG1265),$CF$4:$CG$2337,2,0),"")</f>
        <v>Nowe Warpno (pow. policki, woj. zachodniopomorskie)</v>
      </c>
      <c r="CJ1265" s="98">
        <v>0</v>
      </c>
    </row>
    <row r="1266" spans="2:88">
      <c r="B1266" s="98">
        <f>IF(ISNUMBER(SEARCH('ankieta ESG'!$E$11,C1266)),MAX(B$3:$B1265)+1,0)</f>
        <v>1263</v>
      </c>
      <c r="C1266" s="99" t="s">
        <v>1307</v>
      </c>
      <c r="D1266" s="98">
        <v>0</v>
      </c>
      <c r="E1266" s="99" t="str">
        <f>IFERROR(VLOOKUP(ROWS($C$4:C1266),$B$4:$C$1385,2,0),"")</f>
        <v>81.23.A Działalność usługowa związana z dezynfekcją, dezynsekcją i deratyzacją (PKD 2025)</v>
      </c>
      <c r="F1266" s="98">
        <v>0</v>
      </c>
      <c r="AM1266" s="98">
        <f>IF(ISNUMBER(SEARCH('ankieta ESG'!$G$180,AN1266)),MAX(AM$3:$AM1265)+1,0)</f>
        <v>1263</v>
      </c>
      <c r="AN1266" s="134" t="s">
        <v>5266</v>
      </c>
      <c r="AO1266" s="98">
        <v>0</v>
      </c>
      <c r="AP1266" s="99" t="str">
        <f>IFERROR(VLOOKUP(ROWS($AN$4:AN1266),$AM$4:$AN$2337,2,0),"")</f>
        <v>Nowinka (pow. augustowski, woj. podlaskie)</v>
      </c>
      <c r="AQ1266" s="98">
        <v>0</v>
      </c>
      <c r="AR1266" s="98">
        <f>IF(ISNUMBER(SEARCH('ankieta ESG'!$G$181,AS1266)),MAX($AR$3:AR1265)+1,0)</f>
        <v>1263</v>
      </c>
      <c r="AS1266" s="134" t="s">
        <v>5266</v>
      </c>
      <c r="AT1266" s="98">
        <v>0</v>
      </c>
      <c r="AU1266" s="99" t="str">
        <f>IFERROR(VLOOKUP(ROWS($AS$4:AS1266),$AR$4:$AS$2337,2,0),"")</f>
        <v>Nowinka (pow. augustowski, woj. podlaskie)</v>
      </c>
      <c r="AV1266" s="98">
        <v>0</v>
      </c>
      <c r="AW1266" s="98">
        <f>IF(ISNUMBER(SEARCH('ankieta ESG'!$G$182,AX1266)),MAX($AW$3:AW1265)+1,0)</f>
        <v>1263</v>
      </c>
      <c r="AX1266" s="134" t="s">
        <v>5266</v>
      </c>
      <c r="AY1266" s="98">
        <v>0</v>
      </c>
      <c r="AZ1266" s="99" t="str">
        <f>IFERROR(VLOOKUP(ROWS($AX$4:AX1266),$AW$4:$AX$2337,2,0),"")</f>
        <v>Nowinka (pow. augustowski, woj. podlaskie)</v>
      </c>
      <c r="BA1266" s="98">
        <v>0</v>
      </c>
      <c r="BB1266" s="98">
        <f>IF(ISNUMBER(SEARCH('ankieta ESG'!$G$183,BC1266)),MAX($BB$3:BB1265)+1,0)</f>
        <v>1263</v>
      </c>
      <c r="BC1266" s="134" t="s">
        <v>5266</v>
      </c>
      <c r="BD1266" s="98">
        <v>0</v>
      </c>
      <c r="BE1266" s="99" t="str">
        <f>IFERROR(VLOOKUP(ROWS($BC$4:BC1266),$BB$4:$BC$2337,2,0),"")</f>
        <v>Nowinka (pow. augustowski, woj. podlaskie)</v>
      </c>
      <c r="BF1266" s="98">
        <v>0</v>
      </c>
      <c r="BG1266" s="98">
        <f>IF(ISNUMBER(SEARCH('ankieta ESG'!$G$184,BH1266)),MAX($BG$3:BG1265)+1,0)</f>
        <v>1263</v>
      </c>
      <c r="BH1266" s="134" t="s">
        <v>5266</v>
      </c>
      <c r="BI1266" s="98">
        <v>0</v>
      </c>
      <c r="BJ1266" s="99" t="str">
        <f>IFERROR(VLOOKUP(ROWS($BH$4:BH1266),$BG$4:$BH$2337,2,0),"")</f>
        <v>Nowinka (pow. augustowski, woj. podlaskie)</v>
      </c>
      <c r="BK1266" s="98">
        <v>0</v>
      </c>
      <c r="BL1266" s="98">
        <f>IF(ISNUMBER(SEARCH('ankieta ESG'!$G$185,BM1266)),MAX($BL$3:BL1265)+1,0)</f>
        <v>1263</v>
      </c>
      <c r="BM1266" s="134" t="s">
        <v>5266</v>
      </c>
      <c r="BN1266" s="98">
        <v>0</v>
      </c>
      <c r="BO1266" s="99" t="str">
        <f>IFERROR(VLOOKUP(ROWS($BM$4:BM1266),$BL$4:$BM$2337,2,0),"")</f>
        <v>Nowinka (pow. augustowski, woj. podlaskie)</v>
      </c>
      <c r="BP1266" s="98">
        <v>0</v>
      </c>
      <c r="BQ1266" s="98">
        <f>IF(ISNUMBER(SEARCH('ankieta ESG'!$G$186,BR1266)),MAX($BQ$3:BQ1265)+1,0)</f>
        <v>1263</v>
      </c>
      <c r="BR1266" s="134" t="s">
        <v>5266</v>
      </c>
      <c r="BS1266" s="98">
        <v>0</v>
      </c>
      <c r="BT1266" s="99" t="str">
        <f>IFERROR(VLOOKUP(ROWS($BR$4:BR1266),$BQ$4:$BR$2337,2,0),"")</f>
        <v>Nowinka (pow. augustowski, woj. podlaskie)</v>
      </c>
      <c r="BU1266" s="98">
        <v>0</v>
      </c>
      <c r="BV1266" s="98">
        <f>IF(ISNUMBER(SEARCH('ankieta ESG'!$G$187,BW1266)),MAX($BV$3:BV1265)+1,0)</f>
        <v>1263</v>
      </c>
      <c r="BW1266" s="134" t="s">
        <v>5266</v>
      </c>
      <c r="BX1266" s="98">
        <v>0</v>
      </c>
      <c r="BY1266" s="99" t="str">
        <f>IFERROR(VLOOKUP(ROWS($BW$4:BW1266),$BV$4:$BW$2337,2,0),"")</f>
        <v>Nowinka (pow. augustowski, woj. podlaskie)</v>
      </c>
      <c r="BZ1266" s="98">
        <v>0</v>
      </c>
      <c r="CA1266" s="98">
        <f>IF(ISNUMBER(SEARCH('ankieta ESG'!$G$188,CB1266)),MAX($CA$3:CA1265)+1,0)</f>
        <v>1263</v>
      </c>
      <c r="CB1266" s="134" t="s">
        <v>5266</v>
      </c>
      <c r="CC1266" s="98">
        <v>0</v>
      </c>
      <c r="CD1266" s="99" t="str">
        <f>IFERROR(VLOOKUP(ROWS($CB$4:CB1266),$CA$4:$CB$2337,2,0),"")</f>
        <v>Nowinka (pow. augustowski, woj. podlaskie)</v>
      </c>
      <c r="CE1266" s="98">
        <v>0</v>
      </c>
      <c r="CF1266" s="98">
        <f>IF(ISNUMBER(SEARCH('ankieta ESG'!$G$189,CG1266)),MAX($CF$3:CF1265)+1,0)</f>
        <v>1263</v>
      </c>
      <c r="CG1266" s="134" t="s">
        <v>5266</v>
      </c>
      <c r="CH1266" s="98">
        <v>0</v>
      </c>
      <c r="CI1266" s="99" t="str">
        <f>IFERROR(VLOOKUP(ROWS($CG$4:CG1266),$CF$4:$CG$2337,2,0),"")</f>
        <v>Nowinka (pow. augustowski, woj. podlaskie)</v>
      </c>
      <c r="CJ1266" s="98">
        <v>0</v>
      </c>
    </row>
    <row r="1267" spans="2:88">
      <c r="B1267" s="98">
        <f>IF(ISNUMBER(SEARCH('ankieta ESG'!$E$11,C1267)),MAX(B$3:$B1266)+1,0)</f>
        <v>1264</v>
      </c>
      <c r="C1267" s="99" t="s">
        <v>1308</v>
      </c>
      <c r="D1267" s="98">
        <v>0</v>
      </c>
      <c r="E1267" s="99" t="str">
        <f>IFERROR(VLOOKUP(ROWS($C$4:C1267),$B$4:$C$1385,2,0),"")</f>
        <v>81.23.B Pozostała działalność związana ze sprzątaniem, gdzie indziej niesklasyfikowana (PKD 2025)</v>
      </c>
      <c r="F1267" s="98">
        <v>0</v>
      </c>
      <c r="AM1267" s="98">
        <f>IF(ISNUMBER(SEARCH('ankieta ESG'!$G$180,AN1267)),MAX(AM$3:$AM1266)+1,0)</f>
        <v>1264</v>
      </c>
      <c r="AN1267" s="134" t="s">
        <v>5267</v>
      </c>
      <c r="AO1267" s="98">
        <v>0</v>
      </c>
      <c r="AP1267" s="99" t="str">
        <f>IFERROR(VLOOKUP(ROWS($AN$4:AN1267),$AM$4:$AN$2337,2,0),"")</f>
        <v>Nowiny (pow. kielecki, woj. świętokrzyskie)</v>
      </c>
      <c r="AQ1267" s="98">
        <v>0</v>
      </c>
      <c r="AR1267" s="98">
        <f>IF(ISNUMBER(SEARCH('ankieta ESG'!$G$181,AS1267)),MAX($AR$3:AR1266)+1,0)</f>
        <v>1264</v>
      </c>
      <c r="AS1267" s="134" t="s">
        <v>5267</v>
      </c>
      <c r="AT1267" s="98">
        <v>0</v>
      </c>
      <c r="AU1267" s="99" t="str">
        <f>IFERROR(VLOOKUP(ROWS($AS$4:AS1267),$AR$4:$AS$2337,2,0),"")</f>
        <v>Nowiny (pow. kielecki, woj. świętokrzyskie)</v>
      </c>
      <c r="AV1267" s="98">
        <v>0</v>
      </c>
      <c r="AW1267" s="98">
        <f>IF(ISNUMBER(SEARCH('ankieta ESG'!$G$182,AX1267)),MAX($AW$3:AW1266)+1,0)</f>
        <v>1264</v>
      </c>
      <c r="AX1267" s="134" t="s">
        <v>5267</v>
      </c>
      <c r="AY1267" s="98">
        <v>0</v>
      </c>
      <c r="AZ1267" s="99" t="str">
        <f>IFERROR(VLOOKUP(ROWS($AX$4:AX1267),$AW$4:$AX$2337,2,0),"")</f>
        <v>Nowiny (pow. kielecki, woj. świętokrzyskie)</v>
      </c>
      <c r="BA1267" s="98">
        <v>0</v>
      </c>
      <c r="BB1267" s="98">
        <f>IF(ISNUMBER(SEARCH('ankieta ESG'!$G$183,BC1267)),MAX($BB$3:BB1266)+1,0)</f>
        <v>1264</v>
      </c>
      <c r="BC1267" s="134" t="s">
        <v>5267</v>
      </c>
      <c r="BD1267" s="98">
        <v>0</v>
      </c>
      <c r="BE1267" s="99" t="str">
        <f>IFERROR(VLOOKUP(ROWS($BC$4:BC1267),$BB$4:$BC$2337,2,0),"")</f>
        <v>Nowiny (pow. kielecki, woj. świętokrzyskie)</v>
      </c>
      <c r="BF1267" s="98">
        <v>0</v>
      </c>
      <c r="BG1267" s="98">
        <f>IF(ISNUMBER(SEARCH('ankieta ESG'!$G$184,BH1267)),MAX($BG$3:BG1266)+1,0)</f>
        <v>1264</v>
      </c>
      <c r="BH1267" s="134" t="s">
        <v>5267</v>
      </c>
      <c r="BI1267" s="98">
        <v>0</v>
      </c>
      <c r="BJ1267" s="99" t="str">
        <f>IFERROR(VLOOKUP(ROWS($BH$4:BH1267),$BG$4:$BH$2337,2,0),"")</f>
        <v>Nowiny (pow. kielecki, woj. świętokrzyskie)</v>
      </c>
      <c r="BK1267" s="98">
        <v>0</v>
      </c>
      <c r="BL1267" s="98">
        <f>IF(ISNUMBER(SEARCH('ankieta ESG'!$G$185,BM1267)),MAX($BL$3:BL1266)+1,0)</f>
        <v>1264</v>
      </c>
      <c r="BM1267" s="134" t="s">
        <v>5267</v>
      </c>
      <c r="BN1267" s="98">
        <v>0</v>
      </c>
      <c r="BO1267" s="99" t="str">
        <f>IFERROR(VLOOKUP(ROWS($BM$4:BM1267),$BL$4:$BM$2337,2,0),"")</f>
        <v>Nowiny (pow. kielecki, woj. świętokrzyskie)</v>
      </c>
      <c r="BP1267" s="98">
        <v>0</v>
      </c>
      <c r="BQ1267" s="98">
        <f>IF(ISNUMBER(SEARCH('ankieta ESG'!$G$186,BR1267)),MAX($BQ$3:BQ1266)+1,0)</f>
        <v>1264</v>
      </c>
      <c r="BR1267" s="134" t="s">
        <v>5267</v>
      </c>
      <c r="BS1267" s="98">
        <v>0</v>
      </c>
      <c r="BT1267" s="99" t="str">
        <f>IFERROR(VLOOKUP(ROWS($BR$4:BR1267),$BQ$4:$BR$2337,2,0),"")</f>
        <v>Nowiny (pow. kielecki, woj. świętokrzyskie)</v>
      </c>
      <c r="BU1267" s="98">
        <v>0</v>
      </c>
      <c r="BV1267" s="98">
        <f>IF(ISNUMBER(SEARCH('ankieta ESG'!$G$187,BW1267)),MAX($BV$3:BV1266)+1,0)</f>
        <v>1264</v>
      </c>
      <c r="BW1267" s="134" t="s">
        <v>5267</v>
      </c>
      <c r="BX1267" s="98">
        <v>0</v>
      </c>
      <c r="BY1267" s="99" t="str">
        <f>IFERROR(VLOOKUP(ROWS($BW$4:BW1267),$BV$4:$BW$2337,2,0),"")</f>
        <v>Nowiny (pow. kielecki, woj. świętokrzyskie)</v>
      </c>
      <c r="BZ1267" s="98">
        <v>0</v>
      </c>
      <c r="CA1267" s="98">
        <f>IF(ISNUMBER(SEARCH('ankieta ESG'!$G$188,CB1267)),MAX($CA$3:CA1266)+1,0)</f>
        <v>1264</v>
      </c>
      <c r="CB1267" s="134" t="s">
        <v>5267</v>
      </c>
      <c r="CC1267" s="98">
        <v>0</v>
      </c>
      <c r="CD1267" s="99" t="str">
        <f>IFERROR(VLOOKUP(ROWS($CB$4:CB1267),$CA$4:$CB$2337,2,0),"")</f>
        <v>Nowiny (pow. kielecki, woj. świętokrzyskie)</v>
      </c>
      <c r="CE1267" s="98">
        <v>0</v>
      </c>
      <c r="CF1267" s="98">
        <f>IF(ISNUMBER(SEARCH('ankieta ESG'!$G$189,CG1267)),MAX($CF$3:CF1266)+1,0)</f>
        <v>1264</v>
      </c>
      <c r="CG1267" s="134" t="s">
        <v>5267</v>
      </c>
      <c r="CH1267" s="98">
        <v>0</v>
      </c>
      <c r="CI1267" s="99" t="str">
        <f>IFERROR(VLOOKUP(ROWS($CG$4:CG1267),$CF$4:$CG$2337,2,0),"")</f>
        <v>Nowiny (pow. kielecki, woj. świętokrzyskie)</v>
      </c>
      <c r="CJ1267" s="98">
        <v>0</v>
      </c>
    </row>
    <row r="1268" spans="2:88">
      <c r="B1268" s="98">
        <f>IF(ISNUMBER(SEARCH('ankieta ESG'!$E$11,C1268)),MAX(B$3:$B1267)+1,0)</f>
        <v>1265</v>
      </c>
      <c r="C1268" s="99" t="s">
        <v>1309</v>
      </c>
      <c r="D1268" s="98">
        <v>0</v>
      </c>
      <c r="E1268" s="99" t="str">
        <f>IFERROR(VLOOKUP(ROWS($C$4:C1268),$B$4:$C$1385,2,0),"")</f>
        <v>81.30.Z Działalność usługowa związana z zagospodarowaniem terenów zieleni (PKD 2025)</v>
      </c>
      <c r="F1268" s="98">
        <v>0</v>
      </c>
      <c r="AM1268" s="98">
        <f>IF(ISNUMBER(SEARCH('ankieta ESG'!$G$180,AN1268)),MAX(AM$3:$AM1267)+1,0)</f>
        <v>1265</v>
      </c>
      <c r="AN1268" s="134" t="s">
        <v>5268</v>
      </c>
      <c r="AO1268" s="98">
        <v>0</v>
      </c>
      <c r="AP1268" s="99" t="str">
        <f>IFERROR(VLOOKUP(ROWS($AN$4:AN1268),$AM$4:$AN$2337,2,0),"")</f>
        <v>Nowodwór (pow. rycki, woj. lubelskie)</v>
      </c>
      <c r="AQ1268" s="98">
        <v>0</v>
      </c>
      <c r="AR1268" s="98">
        <f>IF(ISNUMBER(SEARCH('ankieta ESG'!$G$181,AS1268)),MAX($AR$3:AR1267)+1,0)</f>
        <v>1265</v>
      </c>
      <c r="AS1268" s="134" t="s">
        <v>5268</v>
      </c>
      <c r="AT1268" s="98">
        <v>0</v>
      </c>
      <c r="AU1268" s="99" t="str">
        <f>IFERROR(VLOOKUP(ROWS($AS$4:AS1268),$AR$4:$AS$2337,2,0),"")</f>
        <v>Nowodwór (pow. rycki, woj. lubelskie)</v>
      </c>
      <c r="AV1268" s="98">
        <v>0</v>
      </c>
      <c r="AW1268" s="98">
        <f>IF(ISNUMBER(SEARCH('ankieta ESG'!$G$182,AX1268)),MAX($AW$3:AW1267)+1,0)</f>
        <v>1265</v>
      </c>
      <c r="AX1268" s="134" t="s">
        <v>5268</v>
      </c>
      <c r="AY1268" s="98">
        <v>0</v>
      </c>
      <c r="AZ1268" s="99" t="str">
        <f>IFERROR(VLOOKUP(ROWS($AX$4:AX1268),$AW$4:$AX$2337,2,0),"")</f>
        <v>Nowodwór (pow. rycki, woj. lubelskie)</v>
      </c>
      <c r="BA1268" s="98">
        <v>0</v>
      </c>
      <c r="BB1268" s="98">
        <f>IF(ISNUMBER(SEARCH('ankieta ESG'!$G$183,BC1268)),MAX($BB$3:BB1267)+1,0)</f>
        <v>1265</v>
      </c>
      <c r="BC1268" s="134" t="s">
        <v>5268</v>
      </c>
      <c r="BD1268" s="98">
        <v>0</v>
      </c>
      <c r="BE1268" s="99" t="str">
        <f>IFERROR(VLOOKUP(ROWS($BC$4:BC1268),$BB$4:$BC$2337,2,0),"")</f>
        <v>Nowodwór (pow. rycki, woj. lubelskie)</v>
      </c>
      <c r="BF1268" s="98">
        <v>0</v>
      </c>
      <c r="BG1268" s="98">
        <f>IF(ISNUMBER(SEARCH('ankieta ESG'!$G$184,BH1268)),MAX($BG$3:BG1267)+1,0)</f>
        <v>1265</v>
      </c>
      <c r="BH1268" s="134" t="s">
        <v>5268</v>
      </c>
      <c r="BI1268" s="98">
        <v>0</v>
      </c>
      <c r="BJ1268" s="99" t="str">
        <f>IFERROR(VLOOKUP(ROWS($BH$4:BH1268),$BG$4:$BH$2337,2,0),"")</f>
        <v>Nowodwór (pow. rycki, woj. lubelskie)</v>
      </c>
      <c r="BK1268" s="98">
        <v>0</v>
      </c>
      <c r="BL1268" s="98">
        <f>IF(ISNUMBER(SEARCH('ankieta ESG'!$G$185,BM1268)),MAX($BL$3:BL1267)+1,0)</f>
        <v>1265</v>
      </c>
      <c r="BM1268" s="134" t="s">
        <v>5268</v>
      </c>
      <c r="BN1268" s="98">
        <v>0</v>
      </c>
      <c r="BO1268" s="99" t="str">
        <f>IFERROR(VLOOKUP(ROWS($BM$4:BM1268),$BL$4:$BM$2337,2,0),"")</f>
        <v>Nowodwór (pow. rycki, woj. lubelskie)</v>
      </c>
      <c r="BP1268" s="98">
        <v>0</v>
      </c>
      <c r="BQ1268" s="98">
        <f>IF(ISNUMBER(SEARCH('ankieta ESG'!$G$186,BR1268)),MAX($BQ$3:BQ1267)+1,0)</f>
        <v>1265</v>
      </c>
      <c r="BR1268" s="134" t="s">
        <v>5268</v>
      </c>
      <c r="BS1268" s="98">
        <v>0</v>
      </c>
      <c r="BT1268" s="99" t="str">
        <f>IFERROR(VLOOKUP(ROWS($BR$4:BR1268),$BQ$4:$BR$2337,2,0),"")</f>
        <v>Nowodwór (pow. rycki, woj. lubelskie)</v>
      </c>
      <c r="BU1268" s="98">
        <v>0</v>
      </c>
      <c r="BV1268" s="98">
        <f>IF(ISNUMBER(SEARCH('ankieta ESG'!$G$187,BW1268)),MAX($BV$3:BV1267)+1,0)</f>
        <v>1265</v>
      </c>
      <c r="BW1268" s="134" t="s">
        <v>5268</v>
      </c>
      <c r="BX1268" s="98">
        <v>0</v>
      </c>
      <c r="BY1268" s="99" t="str">
        <f>IFERROR(VLOOKUP(ROWS($BW$4:BW1268),$BV$4:$BW$2337,2,0),"")</f>
        <v>Nowodwór (pow. rycki, woj. lubelskie)</v>
      </c>
      <c r="BZ1268" s="98">
        <v>0</v>
      </c>
      <c r="CA1268" s="98">
        <f>IF(ISNUMBER(SEARCH('ankieta ESG'!$G$188,CB1268)),MAX($CA$3:CA1267)+1,0)</f>
        <v>1265</v>
      </c>
      <c r="CB1268" s="134" t="s">
        <v>5268</v>
      </c>
      <c r="CC1268" s="98">
        <v>0</v>
      </c>
      <c r="CD1268" s="99" t="str">
        <f>IFERROR(VLOOKUP(ROWS($CB$4:CB1268),$CA$4:$CB$2337,2,0),"")</f>
        <v>Nowodwór (pow. rycki, woj. lubelskie)</v>
      </c>
      <c r="CE1268" s="98">
        <v>0</v>
      </c>
      <c r="CF1268" s="98">
        <f>IF(ISNUMBER(SEARCH('ankieta ESG'!$G$189,CG1268)),MAX($CF$3:CF1267)+1,0)</f>
        <v>1265</v>
      </c>
      <c r="CG1268" s="134" t="s">
        <v>5268</v>
      </c>
      <c r="CH1268" s="98">
        <v>0</v>
      </c>
      <c r="CI1268" s="99" t="str">
        <f>IFERROR(VLOOKUP(ROWS($CG$4:CG1268),$CF$4:$CG$2337,2,0),"")</f>
        <v>Nowodwór (pow. rycki, woj. lubelskie)</v>
      </c>
      <c r="CJ1268" s="98">
        <v>0</v>
      </c>
    </row>
    <row r="1269" spans="2:88">
      <c r="B1269" s="98">
        <f>IF(ISNUMBER(SEARCH('ankieta ESG'!$E$11,C1269)),MAX(B$3:$B1268)+1,0)</f>
        <v>1266</v>
      </c>
      <c r="C1269" s="99" t="s">
        <v>1310</v>
      </c>
      <c r="D1269" s="98">
        <v>0</v>
      </c>
      <c r="E1269" s="99" t="str">
        <f>IFERROR(VLOOKUP(ROWS($C$4:C1269),$B$4:$C$1385,2,0),"")</f>
        <v>82.10.Z Działalność związana z administracyjną obsługą biura, włączając działalność wspomagającą (PKD 2025)</v>
      </c>
      <c r="F1269" s="98">
        <v>0</v>
      </c>
      <c r="AM1269" s="98">
        <f>IF(ISNUMBER(SEARCH('ankieta ESG'!$G$180,AN1269)),MAX(AM$3:$AM1268)+1,0)</f>
        <v>1266</v>
      </c>
      <c r="AN1269" s="134" t="s">
        <v>5269</v>
      </c>
      <c r="AO1269" s="98">
        <v>0</v>
      </c>
      <c r="AP1269" s="99" t="str">
        <f>IFERROR(VLOOKUP(ROWS($AN$4:AN1269),$AM$4:$AN$2337,2,0),"")</f>
        <v>Nowogard (pow. goleniowski, woj. zachodniopomorskie)</v>
      </c>
      <c r="AQ1269" s="98">
        <v>0</v>
      </c>
      <c r="AR1269" s="98">
        <f>IF(ISNUMBER(SEARCH('ankieta ESG'!$G$181,AS1269)),MAX($AR$3:AR1268)+1,0)</f>
        <v>1266</v>
      </c>
      <c r="AS1269" s="134" t="s">
        <v>5269</v>
      </c>
      <c r="AT1269" s="98">
        <v>0</v>
      </c>
      <c r="AU1269" s="99" t="str">
        <f>IFERROR(VLOOKUP(ROWS($AS$4:AS1269),$AR$4:$AS$2337,2,0),"")</f>
        <v>Nowogard (pow. goleniowski, woj. zachodniopomorskie)</v>
      </c>
      <c r="AV1269" s="98">
        <v>0</v>
      </c>
      <c r="AW1269" s="98">
        <f>IF(ISNUMBER(SEARCH('ankieta ESG'!$G$182,AX1269)),MAX($AW$3:AW1268)+1,0)</f>
        <v>1266</v>
      </c>
      <c r="AX1269" s="134" t="s">
        <v>5269</v>
      </c>
      <c r="AY1269" s="98">
        <v>0</v>
      </c>
      <c r="AZ1269" s="99" t="str">
        <f>IFERROR(VLOOKUP(ROWS($AX$4:AX1269),$AW$4:$AX$2337,2,0),"")</f>
        <v>Nowogard (pow. goleniowski, woj. zachodniopomorskie)</v>
      </c>
      <c r="BA1269" s="98">
        <v>0</v>
      </c>
      <c r="BB1269" s="98">
        <f>IF(ISNUMBER(SEARCH('ankieta ESG'!$G$183,BC1269)),MAX($BB$3:BB1268)+1,0)</f>
        <v>1266</v>
      </c>
      <c r="BC1269" s="134" t="s">
        <v>5269</v>
      </c>
      <c r="BD1269" s="98">
        <v>0</v>
      </c>
      <c r="BE1269" s="99" t="str">
        <f>IFERROR(VLOOKUP(ROWS($BC$4:BC1269),$BB$4:$BC$2337,2,0),"")</f>
        <v>Nowogard (pow. goleniowski, woj. zachodniopomorskie)</v>
      </c>
      <c r="BF1269" s="98">
        <v>0</v>
      </c>
      <c r="BG1269" s="98">
        <f>IF(ISNUMBER(SEARCH('ankieta ESG'!$G$184,BH1269)),MAX($BG$3:BG1268)+1,0)</f>
        <v>1266</v>
      </c>
      <c r="BH1269" s="134" t="s">
        <v>5269</v>
      </c>
      <c r="BI1269" s="98">
        <v>0</v>
      </c>
      <c r="BJ1269" s="99" t="str">
        <f>IFERROR(VLOOKUP(ROWS($BH$4:BH1269),$BG$4:$BH$2337,2,0),"")</f>
        <v>Nowogard (pow. goleniowski, woj. zachodniopomorskie)</v>
      </c>
      <c r="BK1269" s="98">
        <v>0</v>
      </c>
      <c r="BL1269" s="98">
        <f>IF(ISNUMBER(SEARCH('ankieta ESG'!$G$185,BM1269)),MAX($BL$3:BL1268)+1,0)</f>
        <v>1266</v>
      </c>
      <c r="BM1269" s="134" t="s">
        <v>5269</v>
      </c>
      <c r="BN1269" s="98">
        <v>0</v>
      </c>
      <c r="BO1269" s="99" t="str">
        <f>IFERROR(VLOOKUP(ROWS($BM$4:BM1269),$BL$4:$BM$2337,2,0),"")</f>
        <v>Nowogard (pow. goleniowski, woj. zachodniopomorskie)</v>
      </c>
      <c r="BP1269" s="98">
        <v>0</v>
      </c>
      <c r="BQ1269" s="98">
        <f>IF(ISNUMBER(SEARCH('ankieta ESG'!$G$186,BR1269)),MAX($BQ$3:BQ1268)+1,0)</f>
        <v>1266</v>
      </c>
      <c r="BR1269" s="134" t="s">
        <v>5269</v>
      </c>
      <c r="BS1269" s="98">
        <v>0</v>
      </c>
      <c r="BT1269" s="99" t="str">
        <f>IFERROR(VLOOKUP(ROWS($BR$4:BR1269),$BQ$4:$BR$2337,2,0),"")</f>
        <v>Nowogard (pow. goleniowski, woj. zachodniopomorskie)</v>
      </c>
      <c r="BU1269" s="98">
        <v>0</v>
      </c>
      <c r="BV1269" s="98">
        <f>IF(ISNUMBER(SEARCH('ankieta ESG'!$G$187,BW1269)),MAX($BV$3:BV1268)+1,0)</f>
        <v>1266</v>
      </c>
      <c r="BW1269" s="134" t="s">
        <v>5269</v>
      </c>
      <c r="BX1269" s="98">
        <v>0</v>
      </c>
      <c r="BY1269" s="99" t="str">
        <f>IFERROR(VLOOKUP(ROWS($BW$4:BW1269),$BV$4:$BW$2337,2,0),"")</f>
        <v>Nowogard (pow. goleniowski, woj. zachodniopomorskie)</v>
      </c>
      <c r="BZ1269" s="98">
        <v>0</v>
      </c>
      <c r="CA1269" s="98">
        <f>IF(ISNUMBER(SEARCH('ankieta ESG'!$G$188,CB1269)),MAX($CA$3:CA1268)+1,0)</f>
        <v>1266</v>
      </c>
      <c r="CB1269" s="134" t="s">
        <v>5269</v>
      </c>
      <c r="CC1269" s="98">
        <v>0</v>
      </c>
      <c r="CD1269" s="99" t="str">
        <f>IFERROR(VLOOKUP(ROWS($CB$4:CB1269),$CA$4:$CB$2337,2,0),"")</f>
        <v>Nowogard (pow. goleniowski, woj. zachodniopomorskie)</v>
      </c>
      <c r="CE1269" s="98">
        <v>0</v>
      </c>
      <c r="CF1269" s="98">
        <f>IF(ISNUMBER(SEARCH('ankieta ESG'!$G$189,CG1269)),MAX($CF$3:CF1268)+1,0)</f>
        <v>1266</v>
      </c>
      <c r="CG1269" s="134" t="s">
        <v>5269</v>
      </c>
      <c r="CH1269" s="98">
        <v>0</v>
      </c>
      <c r="CI1269" s="99" t="str">
        <f>IFERROR(VLOOKUP(ROWS($CG$4:CG1269),$CF$4:$CG$2337,2,0),"")</f>
        <v>Nowogard (pow. goleniowski, woj. zachodniopomorskie)</v>
      </c>
      <c r="CJ1269" s="98">
        <v>0</v>
      </c>
    </row>
    <row r="1270" spans="2:88">
      <c r="B1270" s="98">
        <f>IF(ISNUMBER(SEARCH('ankieta ESG'!$E$11,C1270)),MAX(B$3:$B1269)+1,0)</f>
        <v>1267</v>
      </c>
      <c r="C1270" s="99" t="s">
        <v>1311</v>
      </c>
      <c r="D1270" s="98">
        <v>0</v>
      </c>
      <c r="E1270" s="99" t="str">
        <f>IFERROR(VLOOKUP(ROWS($C$4:C1270),$B$4:$C$1385,2,0),"")</f>
        <v>82.20.Z Działalność centrów telefonicznych (call center) (PKD 2025)</v>
      </c>
      <c r="F1270" s="98">
        <v>0</v>
      </c>
      <c r="AM1270" s="98">
        <f>IF(ISNUMBER(SEARCH('ankieta ESG'!$G$180,AN1270)),MAX(AM$3:$AM1269)+1,0)</f>
        <v>1267</v>
      </c>
      <c r="AN1270" s="134" t="s">
        <v>5270</v>
      </c>
      <c r="AO1270" s="98">
        <v>0</v>
      </c>
      <c r="AP1270" s="99" t="str">
        <f>IFERROR(VLOOKUP(ROWS($AN$4:AN1270),$AM$4:$AN$2337,2,0),"")</f>
        <v>Nowogrodziec (pow. bolesławiecki, woj. dolnośląskie)</v>
      </c>
      <c r="AQ1270" s="98">
        <v>0</v>
      </c>
      <c r="AR1270" s="98">
        <f>IF(ISNUMBER(SEARCH('ankieta ESG'!$G$181,AS1270)),MAX($AR$3:AR1269)+1,0)</f>
        <v>1267</v>
      </c>
      <c r="AS1270" s="134" t="s">
        <v>5270</v>
      </c>
      <c r="AT1270" s="98">
        <v>0</v>
      </c>
      <c r="AU1270" s="99" t="str">
        <f>IFERROR(VLOOKUP(ROWS($AS$4:AS1270),$AR$4:$AS$2337,2,0),"")</f>
        <v>Nowogrodziec (pow. bolesławiecki, woj. dolnośląskie)</v>
      </c>
      <c r="AV1270" s="98">
        <v>0</v>
      </c>
      <c r="AW1270" s="98">
        <f>IF(ISNUMBER(SEARCH('ankieta ESG'!$G$182,AX1270)),MAX($AW$3:AW1269)+1,0)</f>
        <v>1267</v>
      </c>
      <c r="AX1270" s="134" t="s">
        <v>5270</v>
      </c>
      <c r="AY1270" s="98">
        <v>0</v>
      </c>
      <c r="AZ1270" s="99" t="str">
        <f>IFERROR(VLOOKUP(ROWS($AX$4:AX1270),$AW$4:$AX$2337,2,0),"")</f>
        <v>Nowogrodziec (pow. bolesławiecki, woj. dolnośląskie)</v>
      </c>
      <c r="BA1270" s="98">
        <v>0</v>
      </c>
      <c r="BB1270" s="98">
        <f>IF(ISNUMBER(SEARCH('ankieta ESG'!$G$183,BC1270)),MAX($BB$3:BB1269)+1,0)</f>
        <v>1267</v>
      </c>
      <c r="BC1270" s="134" t="s">
        <v>5270</v>
      </c>
      <c r="BD1270" s="98">
        <v>0</v>
      </c>
      <c r="BE1270" s="99" t="str">
        <f>IFERROR(VLOOKUP(ROWS($BC$4:BC1270),$BB$4:$BC$2337,2,0),"")</f>
        <v>Nowogrodziec (pow. bolesławiecki, woj. dolnośląskie)</v>
      </c>
      <c r="BF1270" s="98">
        <v>0</v>
      </c>
      <c r="BG1270" s="98">
        <f>IF(ISNUMBER(SEARCH('ankieta ESG'!$G$184,BH1270)),MAX($BG$3:BG1269)+1,0)</f>
        <v>1267</v>
      </c>
      <c r="BH1270" s="134" t="s">
        <v>5270</v>
      </c>
      <c r="BI1270" s="98">
        <v>0</v>
      </c>
      <c r="BJ1270" s="99" t="str">
        <f>IFERROR(VLOOKUP(ROWS($BH$4:BH1270),$BG$4:$BH$2337,2,0),"")</f>
        <v>Nowogrodziec (pow. bolesławiecki, woj. dolnośląskie)</v>
      </c>
      <c r="BK1270" s="98">
        <v>0</v>
      </c>
      <c r="BL1270" s="98">
        <f>IF(ISNUMBER(SEARCH('ankieta ESG'!$G$185,BM1270)),MAX($BL$3:BL1269)+1,0)</f>
        <v>1267</v>
      </c>
      <c r="BM1270" s="134" t="s">
        <v>5270</v>
      </c>
      <c r="BN1270" s="98">
        <v>0</v>
      </c>
      <c r="BO1270" s="99" t="str">
        <f>IFERROR(VLOOKUP(ROWS($BM$4:BM1270),$BL$4:$BM$2337,2,0),"")</f>
        <v>Nowogrodziec (pow. bolesławiecki, woj. dolnośląskie)</v>
      </c>
      <c r="BP1270" s="98">
        <v>0</v>
      </c>
      <c r="BQ1270" s="98">
        <f>IF(ISNUMBER(SEARCH('ankieta ESG'!$G$186,BR1270)),MAX($BQ$3:BQ1269)+1,0)</f>
        <v>1267</v>
      </c>
      <c r="BR1270" s="134" t="s">
        <v>5270</v>
      </c>
      <c r="BS1270" s="98">
        <v>0</v>
      </c>
      <c r="BT1270" s="99" t="str">
        <f>IFERROR(VLOOKUP(ROWS($BR$4:BR1270),$BQ$4:$BR$2337,2,0),"")</f>
        <v>Nowogrodziec (pow. bolesławiecki, woj. dolnośląskie)</v>
      </c>
      <c r="BU1270" s="98">
        <v>0</v>
      </c>
      <c r="BV1270" s="98">
        <f>IF(ISNUMBER(SEARCH('ankieta ESG'!$G$187,BW1270)),MAX($BV$3:BV1269)+1,0)</f>
        <v>1267</v>
      </c>
      <c r="BW1270" s="134" t="s">
        <v>5270</v>
      </c>
      <c r="BX1270" s="98">
        <v>0</v>
      </c>
      <c r="BY1270" s="99" t="str">
        <f>IFERROR(VLOOKUP(ROWS($BW$4:BW1270),$BV$4:$BW$2337,2,0),"")</f>
        <v>Nowogrodziec (pow. bolesławiecki, woj. dolnośląskie)</v>
      </c>
      <c r="BZ1270" s="98">
        <v>0</v>
      </c>
      <c r="CA1270" s="98">
        <f>IF(ISNUMBER(SEARCH('ankieta ESG'!$G$188,CB1270)),MAX($CA$3:CA1269)+1,0)</f>
        <v>1267</v>
      </c>
      <c r="CB1270" s="134" t="s">
        <v>5270</v>
      </c>
      <c r="CC1270" s="98">
        <v>0</v>
      </c>
      <c r="CD1270" s="99" t="str">
        <f>IFERROR(VLOOKUP(ROWS($CB$4:CB1270),$CA$4:$CB$2337,2,0),"")</f>
        <v>Nowogrodziec (pow. bolesławiecki, woj. dolnośląskie)</v>
      </c>
      <c r="CE1270" s="98">
        <v>0</v>
      </c>
      <c r="CF1270" s="98">
        <f>IF(ISNUMBER(SEARCH('ankieta ESG'!$G$189,CG1270)),MAX($CF$3:CF1269)+1,0)</f>
        <v>1267</v>
      </c>
      <c r="CG1270" s="134" t="s">
        <v>5270</v>
      </c>
      <c r="CH1270" s="98">
        <v>0</v>
      </c>
      <c r="CI1270" s="99" t="str">
        <f>IFERROR(VLOOKUP(ROWS($CG$4:CG1270),$CF$4:$CG$2337,2,0),"")</f>
        <v>Nowogrodziec (pow. bolesławiecki, woj. dolnośląskie)</v>
      </c>
      <c r="CJ1270" s="98">
        <v>0</v>
      </c>
    </row>
    <row r="1271" spans="2:88">
      <c r="B1271" s="98">
        <f>IF(ISNUMBER(SEARCH('ankieta ESG'!$E$11,C1271)),MAX(B$3:$B1270)+1,0)</f>
        <v>1268</v>
      </c>
      <c r="C1271" s="99" t="s">
        <v>1312</v>
      </c>
      <c r="D1271" s="98">
        <v>0</v>
      </c>
      <c r="E1271" s="99" t="str">
        <f>IFERROR(VLOOKUP(ROWS($C$4:C1271),$B$4:$C$1385,2,0),"")</f>
        <v>82.30.Z Działalność związana z organizacją targów, wystaw i kongresów (PKD 2025)</v>
      </c>
      <c r="F1271" s="98">
        <v>0</v>
      </c>
      <c r="AM1271" s="98">
        <f>IF(ISNUMBER(SEARCH('ankieta ESG'!$G$180,AN1271)),MAX(AM$3:$AM1270)+1,0)</f>
        <v>1268</v>
      </c>
      <c r="AN1271" s="134" t="s">
        <v>5271</v>
      </c>
      <c r="AO1271" s="98">
        <v>0</v>
      </c>
      <c r="AP1271" s="99" t="str">
        <f>IFERROR(VLOOKUP(ROWS($AN$4:AN1271),$AM$4:$AN$2337,2,0),"")</f>
        <v>Nowogród (pow. łomżyński, woj. podlaskie)</v>
      </c>
      <c r="AQ1271" s="98">
        <v>0</v>
      </c>
      <c r="AR1271" s="98">
        <f>IF(ISNUMBER(SEARCH('ankieta ESG'!$G$181,AS1271)),MAX($AR$3:AR1270)+1,0)</f>
        <v>1268</v>
      </c>
      <c r="AS1271" s="134" t="s">
        <v>5271</v>
      </c>
      <c r="AT1271" s="98">
        <v>0</v>
      </c>
      <c r="AU1271" s="99" t="str">
        <f>IFERROR(VLOOKUP(ROWS($AS$4:AS1271),$AR$4:$AS$2337,2,0),"")</f>
        <v>Nowogród (pow. łomżyński, woj. podlaskie)</v>
      </c>
      <c r="AV1271" s="98">
        <v>0</v>
      </c>
      <c r="AW1271" s="98">
        <f>IF(ISNUMBER(SEARCH('ankieta ESG'!$G$182,AX1271)),MAX($AW$3:AW1270)+1,0)</f>
        <v>1268</v>
      </c>
      <c r="AX1271" s="134" t="s">
        <v>5271</v>
      </c>
      <c r="AY1271" s="98">
        <v>0</v>
      </c>
      <c r="AZ1271" s="99" t="str">
        <f>IFERROR(VLOOKUP(ROWS($AX$4:AX1271),$AW$4:$AX$2337,2,0),"")</f>
        <v>Nowogród (pow. łomżyński, woj. podlaskie)</v>
      </c>
      <c r="BA1271" s="98">
        <v>0</v>
      </c>
      <c r="BB1271" s="98">
        <f>IF(ISNUMBER(SEARCH('ankieta ESG'!$G$183,BC1271)),MAX($BB$3:BB1270)+1,0)</f>
        <v>1268</v>
      </c>
      <c r="BC1271" s="134" t="s">
        <v>5271</v>
      </c>
      <c r="BD1271" s="98">
        <v>0</v>
      </c>
      <c r="BE1271" s="99" t="str">
        <f>IFERROR(VLOOKUP(ROWS($BC$4:BC1271),$BB$4:$BC$2337,2,0),"")</f>
        <v>Nowogród (pow. łomżyński, woj. podlaskie)</v>
      </c>
      <c r="BF1271" s="98">
        <v>0</v>
      </c>
      <c r="BG1271" s="98">
        <f>IF(ISNUMBER(SEARCH('ankieta ESG'!$G$184,BH1271)),MAX($BG$3:BG1270)+1,0)</f>
        <v>1268</v>
      </c>
      <c r="BH1271" s="134" t="s">
        <v>5271</v>
      </c>
      <c r="BI1271" s="98">
        <v>0</v>
      </c>
      <c r="BJ1271" s="99" t="str">
        <f>IFERROR(VLOOKUP(ROWS($BH$4:BH1271),$BG$4:$BH$2337,2,0),"")</f>
        <v>Nowogród (pow. łomżyński, woj. podlaskie)</v>
      </c>
      <c r="BK1271" s="98">
        <v>0</v>
      </c>
      <c r="BL1271" s="98">
        <f>IF(ISNUMBER(SEARCH('ankieta ESG'!$G$185,BM1271)),MAX($BL$3:BL1270)+1,0)</f>
        <v>1268</v>
      </c>
      <c r="BM1271" s="134" t="s">
        <v>5271</v>
      </c>
      <c r="BN1271" s="98">
        <v>0</v>
      </c>
      <c r="BO1271" s="99" t="str">
        <f>IFERROR(VLOOKUP(ROWS($BM$4:BM1271),$BL$4:$BM$2337,2,0),"")</f>
        <v>Nowogród (pow. łomżyński, woj. podlaskie)</v>
      </c>
      <c r="BP1271" s="98">
        <v>0</v>
      </c>
      <c r="BQ1271" s="98">
        <f>IF(ISNUMBER(SEARCH('ankieta ESG'!$G$186,BR1271)),MAX($BQ$3:BQ1270)+1,0)</f>
        <v>1268</v>
      </c>
      <c r="BR1271" s="134" t="s">
        <v>5271</v>
      </c>
      <c r="BS1271" s="98">
        <v>0</v>
      </c>
      <c r="BT1271" s="99" t="str">
        <f>IFERROR(VLOOKUP(ROWS($BR$4:BR1271),$BQ$4:$BR$2337,2,0),"")</f>
        <v>Nowogród (pow. łomżyński, woj. podlaskie)</v>
      </c>
      <c r="BU1271" s="98">
        <v>0</v>
      </c>
      <c r="BV1271" s="98">
        <f>IF(ISNUMBER(SEARCH('ankieta ESG'!$G$187,BW1271)),MAX($BV$3:BV1270)+1,0)</f>
        <v>1268</v>
      </c>
      <c r="BW1271" s="134" t="s">
        <v>5271</v>
      </c>
      <c r="BX1271" s="98">
        <v>0</v>
      </c>
      <c r="BY1271" s="99" t="str">
        <f>IFERROR(VLOOKUP(ROWS($BW$4:BW1271),$BV$4:$BW$2337,2,0),"")</f>
        <v>Nowogród (pow. łomżyński, woj. podlaskie)</v>
      </c>
      <c r="BZ1271" s="98">
        <v>0</v>
      </c>
      <c r="CA1271" s="98">
        <f>IF(ISNUMBER(SEARCH('ankieta ESG'!$G$188,CB1271)),MAX($CA$3:CA1270)+1,0)</f>
        <v>1268</v>
      </c>
      <c r="CB1271" s="134" t="s">
        <v>5271</v>
      </c>
      <c r="CC1271" s="98">
        <v>0</v>
      </c>
      <c r="CD1271" s="99" t="str">
        <f>IFERROR(VLOOKUP(ROWS($CB$4:CB1271),$CA$4:$CB$2337,2,0),"")</f>
        <v>Nowogród (pow. łomżyński, woj. podlaskie)</v>
      </c>
      <c r="CE1271" s="98">
        <v>0</v>
      </c>
      <c r="CF1271" s="98">
        <f>IF(ISNUMBER(SEARCH('ankieta ESG'!$G$189,CG1271)),MAX($CF$3:CF1270)+1,0)</f>
        <v>1268</v>
      </c>
      <c r="CG1271" s="134" t="s">
        <v>5271</v>
      </c>
      <c r="CH1271" s="98">
        <v>0</v>
      </c>
      <c r="CI1271" s="99" t="str">
        <f>IFERROR(VLOOKUP(ROWS($CG$4:CG1271),$CF$4:$CG$2337,2,0),"")</f>
        <v>Nowogród (pow. łomżyński, woj. podlaskie)</v>
      </c>
      <c r="CJ1271" s="98">
        <v>0</v>
      </c>
    </row>
    <row r="1272" spans="2:88">
      <c r="B1272" s="98">
        <f>IF(ISNUMBER(SEARCH('ankieta ESG'!$E$11,C1272)),MAX(B$3:$B1271)+1,0)</f>
        <v>1269</v>
      </c>
      <c r="C1272" s="99" t="s">
        <v>1313</v>
      </c>
      <c r="D1272" s="98">
        <v>0</v>
      </c>
      <c r="E1272" s="99" t="str">
        <f>IFERROR(VLOOKUP(ROWS($C$4:C1272),$B$4:$C$1385,2,0),"")</f>
        <v>82.40.Z Pośrednictwo w zakresie działalności wspomagającej prowadzenie działalności gospodarczej, gdzie indziej niesklasyfikowane (PKD 2025)</v>
      </c>
      <c r="F1272" s="98">
        <v>0</v>
      </c>
      <c r="AM1272" s="98">
        <f>IF(ISNUMBER(SEARCH('ankieta ESG'!$G$180,AN1272)),MAX(AM$3:$AM1271)+1,0)</f>
        <v>1269</v>
      </c>
      <c r="AN1272" s="134" t="s">
        <v>5272</v>
      </c>
      <c r="AO1272" s="98">
        <v>0</v>
      </c>
      <c r="AP1272" s="99" t="str">
        <f>IFERROR(VLOOKUP(ROWS($AN$4:AN1272),$AM$4:$AN$2337,2,0),"")</f>
        <v>Nowogród Bobrzański (pow. zielonogórski, woj. lubuskie)</v>
      </c>
      <c r="AQ1272" s="98">
        <v>0</v>
      </c>
      <c r="AR1272" s="98">
        <f>IF(ISNUMBER(SEARCH('ankieta ESG'!$G$181,AS1272)),MAX($AR$3:AR1271)+1,0)</f>
        <v>1269</v>
      </c>
      <c r="AS1272" s="134" t="s">
        <v>5272</v>
      </c>
      <c r="AT1272" s="98">
        <v>0</v>
      </c>
      <c r="AU1272" s="99" t="str">
        <f>IFERROR(VLOOKUP(ROWS($AS$4:AS1272),$AR$4:$AS$2337,2,0),"")</f>
        <v>Nowogród Bobrzański (pow. zielonogórski, woj. lubuskie)</v>
      </c>
      <c r="AV1272" s="98">
        <v>0</v>
      </c>
      <c r="AW1272" s="98">
        <f>IF(ISNUMBER(SEARCH('ankieta ESG'!$G$182,AX1272)),MAX($AW$3:AW1271)+1,0)</f>
        <v>1269</v>
      </c>
      <c r="AX1272" s="134" t="s">
        <v>5272</v>
      </c>
      <c r="AY1272" s="98">
        <v>0</v>
      </c>
      <c r="AZ1272" s="99" t="str">
        <f>IFERROR(VLOOKUP(ROWS($AX$4:AX1272),$AW$4:$AX$2337,2,0),"")</f>
        <v>Nowogród Bobrzański (pow. zielonogórski, woj. lubuskie)</v>
      </c>
      <c r="BA1272" s="98">
        <v>0</v>
      </c>
      <c r="BB1272" s="98">
        <f>IF(ISNUMBER(SEARCH('ankieta ESG'!$G$183,BC1272)),MAX($BB$3:BB1271)+1,0)</f>
        <v>1269</v>
      </c>
      <c r="BC1272" s="134" t="s">
        <v>5272</v>
      </c>
      <c r="BD1272" s="98">
        <v>0</v>
      </c>
      <c r="BE1272" s="99" t="str">
        <f>IFERROR(VLOOKUP(ROWS($BC$4:BC1272),$BB$4:$BC$2337,2,0),"")</f>
        <v>Nowogród Bobrzański (pow. zielonogórski, woj. lubuskie)</v>
      </c>
      <c r="BF1272" s="98">
        <v>0</v>
      </c>
      <c r="BG1272" s="98">
        <f>IF(ISNUMBER(SEARCH('ankieta ESG'!$G$184,BH1272)),MAX($BG$3:BG1271)+1,0)</f>
        <v>1269</v>
      </c>
      <c r="BH1272" s="134" t="s">
        <v>5272</v>
      </c>
      <c r="BI1272" s="98">
        <v>0</v>
      </c>
      <c r="BJ1272" s="99" t="str">
        <f>IFERROR(VLOOKUP(ROWS($BH$4:BH1272),$BG$4:$BH$2337,2,0),"")</f>
        <v>Nowogród Bobrzański (pow. zielonogórski, woj. lubuskie)</v>
      </c>
      <c r="BK1272" s="98">
        <v>0</v>
      </c>
      <c r="BL1272" s="98">
        <f>IF(ISNUMBER(SEARCH('ankieta ESG'!$G$185,BM1272)),MAX($BL$3:BL1271)+1,0)</f>
        <v>1269</v>
      </c>
      <c r="BM1272" s="134" t="s">
        <v>5272</v>
      </c>
      <c r="BN1272" s="98">
        <v>0</v>
      </c>
      <c r="BO1272" s="99" t="str">
        <f>IFERROR(VLOOKUP(ROWS($BM$4:BM1272),$BL$4:$BM$2337,2,0),"")</f>
        <v>Nowogród Bobrzański (pow. zielonogórski, woj. lubuskie)</v>
      </c>
      <c r="BP1272" s="98">
        <v>0</v>
      </c>
      <c r="BQ1272" s="98">
        <f>IF(ISNUMBER(SEARCH('ankieta ESG'!$G$186,BR1272)),MAX($BQ$3:BQ1271)+1,0)</f>
        <v>1269</v>
      </c>
      <c r="BR1272" s="134" t="s">
        <v>5272</v>
      </c>
      <c r="BS1272" s="98">
        <v>0</v>
      </c>
      <c r="BT1272" s="99" t="str">
        <f>IFERROR(VLOOKUP(ROWS($BR$4:BR1272),$BQ$4:$BR$2337,2,0),"")</f>
        <v>Nowogród Bobrzański (pow. zielonogórski, woj. lubuskie)</v>
      </c>
      <c r="BU1272" s="98">
        <v>0</v>
      </c>
      <c r="BV1272" s="98">
        <f>IF(ISNUMBER(SEARCH('ankieta ESG'!$G$187,BW1272)),MAX($BV$3:BV1271)+1,0)</f>
        <v>1269</v>
      </c>
      <c r="BW1272" s="134" t="s">
        <v>5272</v>
      </c>
      <c r="BX1272" s="98">
        <v>0</v>
      </c>
      <c r="BY1272" s="99" t="str">
        <f>IFERROR(VLOOKUP(ROWS($BW$4:BW1272),$BV$4:$BW$2337,2,0),"")</f>
        <v>Nowogród Bobrzański (pow. zielonogórski, woj. lubuskie)</v>
      </c>
      <c r="BZ1272" s="98">
        <v>0</v>
      </c>
      <c r="CA1272" s="98">
        <f>IF(ISNUMBER(SEARCH('ankieta ESG'!$G$188,CB1272)),MAX($CA$3:CA1271)+1,0)</f>
        <v>1269</v>
      </c>
      <c r="CB1272" s="134" t="s">
        <v>5272</v>
      </c>
      <c r="CC1272" s="98">
        <v>0</v>
      </c>
      <c r="CD1272" s="99" t="str">
        <f>IFERROR(VLOOKUP(ROWS($CB$4:CB1272),$CA$4:$CB$2337,2,0),"")</f>
        <v>Nowogród Bobrzański (pow. zielonogórski, woj. lubuskie)</v>
      </c>
      <c r="CE1272" s="98">
        <v>0</v>
      </c>
      <c r="CF1272" s="98">
        <f>IF(ISNUMBER(SEARCH('ankieta ESG'!$G$189,CG1272)),MAX($CF$3:CF1271)+1,0)</f>
        <v>1269</v>
      </c>
      <c r="CG1272" s="134" t="s">
        <v>5272</v>
      </c>
      <c r="CH1272" s="98">
        <v>0</v>
      </c>
      <c r="CI1272" s="99" t="str">
        <f>IFERROR(VLOOKUP(ROWS($CG$4:CG1272),$CF$4:$CG$2337,2,0),"")</f>
        <v>Nowogród Bobrzański (pow. zielonogórski, woj. lubuskie)</v>
      </c>
      <c r="CJ1272" s="98">
        <v>0</v>
      </c>
    </row>
    <row r="1273" spans="2:88">
      <c r="B1273" s="98">
        <f>IF(ISNUMBER(SEARCH('ankieta ESG'!$E$11,C1273)),MAX(B$3:$B1272)+1,0)</f>
        <v>1270</v>
      </c>
      <c r="C1273" s="99" t="s">
        <v>1314</v>
      </c>
      <c r="D1273" s="98">
        <v>0</v>
      </c>
      <c r="E1273" s="99" t="str">
        <f>IFERROR(VLOOKUP(ROWS($C$4:C1273),$B$4:$C$1385,2,0),"")</f>
        <v>82.91.Z Działalność świadczona przez agencje inkasa i biura kredytowe (PKD 2025)</v>
      </c>
      <c r="F1273" s="98">
        <v>0</v>
      </c>
      <c r="AM1273" s="98">
        <f>IF(ISNUMBER(SEARCH('ankieta ESG'!$G$180,AN1273)),MAX(AM$3:$AM1272)+1,0)</f>
        <v>1270</v>
      </c>
      <c r="AN1273" s="134" t="s">
        <v>5273</v>
      </c>
      <c r="AO1273" s="98">
        <v>0</v>
      </c>
      <c r="AP1273" s="99" t="str">
        <f>IFERROR(VLOOKUP(ROWS($AN$4:AN1273),$AM$4:$AN$2337,2,0),"")</f>
        <v>Nowogródek Pomorski (pow. myśliborski, woj. zachodniopomorskie)</v>
      </c>
      <c r="AQ1273" s="98">
        <v>0</v>
      </c>
      <c r="AR1273" s="98">
        <f>IF(ISNUMBER(SEARCH('ankieta ESG'!$G$181,AS1273)),MAX($AR$3:AR1272)+1,0)</f>
        <v>1270</v>
      </c>
      <c r="AS1273" s="134" t="s">
        <v>5273</v>
      </c>
      <c r="AT1273" s="98">
        <v>0</v>
      </c>
      <c r="AU1273" s="99" t="str">
        <f>IFERROR(VLOOKUP(ROWS($AS$4:AS1273),$AR$4:$AS$2337,2,0),"")</f>
        <v>Nowogródek Pomorski (pow. myśliborski, woj. zachodniopomorskie)</v>
      </c>
      <c r="AV1273" s="98">
        <v>0</v>
      </c>
      <c r="AW1273" s="98">
        <f>IF(ISNUMBER(SEARCH('ankieta ESG'!$G$182,AX1273)),MAX($AW$3:AW1272)+1,0)</f>
        <v>1270</v>
      </c>
      <c r="AX1273" s="134" t="s">
        <v>5273</v>
      </c>
      <c r="AY1273" s="98">
        <v>0</v>
      </c>
      <c r="AZ1273" s="99" t="str">
        <f>IFERROR(VLOOKUP(ROWS($AX$4:AX1273),$AW$4:$AX$2337,2,0),"")</f>
        <v>Nowogródek Pomorski (pow. myśliborski, woj. zachodniopomorskie)</v>
      </c>
      <c r="BA1273" s="98">
        <v>0</v>
      </c>
      <c r="BB1273" s="98">
        <f>IF(ISNUMBER(SEARCH('ankieta ESG'!$G$183,BC1273)),MAX($BB$3:BB1272)+1,0)</f>
        <v>1270</v>
      </c>
      <c r="BC1273" s="134" t="s">
        <v>5273</v>
      </c>
      <c r="BD1273" s="98">
        <v>0</v>
      </c>
      <c r="BE1273" s="99" t="str">
        <f>IFERROR(VLOOKUP(ROWS($BC$4:BC1273),$BB$4:$BC$2337,2,0),"")</f>
        <v>Nowogródek Pomorski (pow. myśliborski, woj. zachodniopomorskie)</v>
      </c>
      <c r="BF1273" s="98">
        <v>0</v>
      </c>
      <c r="BG1273" s="98">
        <f>IF(ISNUMBER(SEARCH('ankieta ESG'!$G$184,BH1273)),MAX($BG$3:BG1272)+1,0)</f>
        <v>1270</v>
      </c>
      <c r="BH1273" s="134" t="s">
        <v>5273</v>
      </c>
      <c r="BI1273" s="98">
        <v>0</v>
      </c>
      <c r="BJ1273" s="99" t="str">
        <f>IFERROR(VLOOKUP(ROWS($BH$4:BH1273),$BG$4:$BH$2337,2,0),"")</f>
        <v>Nowogródek Pomorski (pow. myśliborski, woj. zachodniopomorskie)</v>
      </c>
      <c r="BK1273" s="98">
        <v>0</v>
      </c>
      <c r="BL1273" s="98">
        <f>IF(ISNUMBER(SEARCH('ankieta ESG'!$G$185,BM1273)),MAX($BL$3:BL1272)+1,0)</f>
        <v>1270</v>
      </c>
      <c r="BM1273" s="134" t="s">
        <v>5273</v>
      </c>
      <c r="BN1273" s="98">
        <v>0</v>
      </c>
      <c r="BO1273" s="99" t="str">
        <f>IFERROR(VLOOKUP(ROWS($BM$4:BM1273),$BL$4:$BM$2337,2,0),"")</f>
        <v>Nowogródek Pomorski (pow. myśliborski, woj. zachodniopomorskie)</v>
      </c>
      <c r="BP1273" s="98">
        <v>0</v>
      </c>
      <c r="BQ1273" s="98">
        <f>IF(ISNUMBER(SEARCH('ankieta ESG'!$G$186,BR1273)),MAX($BQ$3:BQ1272)+1,0)</f>
        <v>1270</v>
      </c>
      <c r="BR1273" s="134" t="s">
        <v>5273</v>
      </c>
      <c r="BS1273" s="98">
        <v>0</v>
      </c>
      <c r="BT1273" s="99" t="str">
        <f>IFERROR(VLOOKUP(ROWS($BR$4:BR1273),$BQ$4:$BR$2337,2,0),"")</f>
        <v>Nowogródek Pomorski (pow. myśliborski, woj. zachodniopomorskie)</v>
      </c>
      <c r="BU1273" s="98">
        <v>0</v>
      </c>
      <c r="BV1273" s="98">
        <f>IF(ISNUMBER(SEARCH('ankieta ESG'!$G$187,BW1273)),MAX($BV$3:BV1272)+1,0)</f>
        <v>1270</v>
      </c>
      <c r="BW1273" s="134" t="s">
        <v>5273</v>
      </c>
      <c r="BX1273" s="98">
        <v>0</v>
      </c>
      <c r="BY1273" s="99" t="str">
        <f>IFERROR(VLOOKUP(ROWS($BW$4:BW1273),$BV$4:$BW$2337,2,0),"")</f>
        <v>Nowogródek Pomorski (pow. myśliborski, woj. zachodniopomorskie)</v>
      </c>
      <c r="BZ1273" s="98">
        <v>0</v>
      </c>
      <c r="CA1273" s="98">
        <f>IF(ISNUMBER(SEARCH('ankieta ESG'!$G$188,CB1273)),MAX($CA$3:CA1272)+1,0)</f>
        <v>1270</v>
      </c>
      <c r="CB1273" s="134" t="s">
        <v>5273</v>
      </c>
      <c r="CC1273" s="98">
        <v>0</v>
      </c>
      <c r="CD1273" s="99" t="str">
        <f>IFERROR(VLOOKUP(ROWS($CB$4:CB1273),$CA$4:$CB$2337,2,0),"")</f>
        <v>Nowogródek Pomorski (pow. myśliborski, woj. zachodniopomorskie)</v>
      </c>
      <c r="CE1273" s="98">
        <v>0</v>
      </c>
      <c r="CF1273" s="98">
        <f>IF(ISNUMBER(SEARCH('ankieta ESG'!$G$189,CG1273)),MAX($CF$3:CF1272)+1,0)</f>
        <v>1270</v>
      </c>
      <c r="CG1273" s="134" t="s">
        <v>5273</v>
      </c>
      <c r="CH1273" s="98">
        <v>0</v>
      </c>
      <c r="CI1273" s="99" t="str">
        <f>IFERROR(VLOOKUP(ROWS($CG$4:CG1273),$CF$4:$CG$2337,2,0),"")</f>
        <v>Nowogródek Pomorski (pow. myśliborski, woj. zachodniopomorskie)</v>
      </c>
      <c r="CJ1273" s="98">
        <v>0</v>
      </c>
    </row>
    <row r="1274" spans="2:88">
      <c r="B1274" s="98">
        <f>IF(ISNUMBER(SEARCH('ankieta ESG'!$E$11,C1274)),MAX(B$3:$B1273)+1,0)</f>
        <v>1271</v>
      </c>
      <c r="C1274" s="99" t="s">
        <v>1315</v>
      </c>
      <c r="D1274" s="98">
        <v>0</v>
      </c>
      <c r="E1274" s="99" t="str">
        <f>IFERROR(VLOOKUP(ROWS($C$4:C1274),$B$4:$C$1385,2,0),"")</f>
        <v>82.92.Z Działalność związana z pakowaniem (PKD 2025)</v>
      </c>
      <c r="F1274" s="98">
        <v>0</v>
      </c>
      <c r="AM1274" s="98">
        <f>IF(ISNUMBER(SEARCH('ankieta ESG'!$G$180,AN1274)),MAX(AM$3:$AM1273)+1,0)</f>
        <v>1271</v>
      </c>
      <c r="AN1274" s="134" t="s">
        <v>5274</v>
      </c>
      <c r="AO1274" s="98">
        <v>0</v>
      </c>
      <c r="AP1274" s="99" t="str">
        <f>IFERROR(VLOOKUP(ROWS($AN$4:AN1274),$AM$4:$AN$2337,2,0),"")</f>
        <v>Nowosolna (pow. łódzki wschodni, woj. łódzkie)</v>
      </c>
      <c r="AQ1274" s="98">
        <v>0</v>
      </c>
      <c r="AR1274" s="98">
        <f>IF(ISNUMBER(SEARCH('ankieta ESG'!$G$181,AS1274)),MAX($AR$3:AR1273)+1,0)</f>
        <v>1271</v>
      </c>
      <c r="AS1274" s="134" t="s">
        <v>5274</v>
      </c>
      <c r="AT1274" s="98">
        <v>0</v>
      </c>
      <c r="AU1274" s="99" t="str">
        <f>IFERROR(VLOOKUP(ROWS($AS$4:AS1274),$AR$4:$AS$2337,2,0),"")</f>
        <v>Nowosolna (pow. łódzki wschodni, woj. łódzkie)</v>
      </c>
      <c r="AV1274" s="98">
        <v>0</v>
      </c>
      <c r="AW1274" s="98">
        <f>IF(ISNUMBER(SEARCH('ankieta ESG'!$G$182,AX1274)),MAX($AW$3:AW1273)+1,0)</f>
        <v>1271</v>
      </c>
      <c r="AX1274" s="134" t="s">
        <v>5274</v>
      </c>
      <c r="AY1274" s="98">
        <v>0</v>
      </c>
      <c r="AZ1274" s="99" t="str">
        <f>IFERROR(VLOOKUP(ROWS($AX$4:AX1274),$AW$4:$AX$2337,2,0),"")</f>
        <v>Nowosolna (pow. łódzki wschodni, woj. łódzkie)</v>
      </c>
      <c r="BA1274" s="98">
        <v>0</v>
      </c>
      <c r="BB1274" s="98">
        <f>IF(ISNUMBER(SEARCH('ankieta ESG'!$G$183,BC1274)),MAX($BB$3:BB1273)+1,0)</f>
        <v>1271</v>
      </c>
      <c r="BC1274" s="134" t="s">
        <v>5274</v>
      </c>
      <c r="BD1274" s="98">
        <v>0</v>
      </c>
      <c r="BE1274" s="99" t="str">
        <f>IFERROR(VLOOKUP(ROWS($BC$4:BC1274),$BB$4:$BC$2337,2,0),"")</f>
        <v>Nowosolna (pow. łódzki wschodni, woj. łódzkie)</v>
      </c>
      <c r="BF1274" s="98">
        <v>0</v>
      </c>
      <c r="BG1274" s="98">
        <f>IF(ISNUMBER(SEARCH('ankieta ESG'!$G$184,BH1274)),MAX($BG$3:BG1273)+1,0)</f>
        <v>1271</v>
      </c>
      <c r="BH1274" s="134" t="s">
        <v>5274</v>
      </c>
      <c r="BI1274" s="98">
        <v>0</v>
      </c>
      <c r="BJ1274" s="99" t="str">
        <f>IFERROR(VLOOKUP(ROWS($BH$4:BH1274),$BG$4:$BH$2337,2,0),"")</f>
        <v>Nowosolna (pow. łódzki wschodni, woj. łódzkie)</v>
      </c>
      <c r="BK1274" s="98">
        <v>0</v>
      </c>
      <c r="BL1274" s="98">
        <f>IF(ISNUMBER(SEARCH('ankieta ESG'!$G$185,BM1274)),MAX($BL$3:BL1273)+1,0)</f>
        <v>1271</v>
      </c>
      <c r="BM1274" s="134" t="s">
        <v>5274</v>
      </c>
      <c r="BN1274" s="98">
        <v>0</v>
      </c>
      <c r="BO1274" s="99" t="str">
        <f>IFERROR(VLOOKUP(ROWS($BM$4:BM1274),$BL$4:$BM$2337,2,0),"")</f>
        <v>Nowosolna (pow. łódzki wschodni, woj. łódzkie)</v>
      </c>
      <c r="BP1274" s="98">
        <v>0</v>
      </c>
      <c r="BQ1274" s="98">
        <f>IF(ISNUMBER(SEARCH('ankieta ESG'!$G$186,BR1274)),MAX($BQ$3:BQ1273)+1,0)</f>
        <v>1271</v>
      </c>
      <c r="BR1274" s="134" t="s">
        <v>5274</v>
      </c>
      <c r="BS1274" s="98">
        <v>0</v>
      </c>
      <c r="BT1274" s="99" t="str">
        <f>IFERROR(VLOOKUP(ROWS($BR$4:BR1274),$BQ$4:$BR$2337,2,0),"")</f>
        <v>Nowosolna (pow. łódzki wschodni, woj. łódzkie)</v>
      </c>
      <c r="BU1274" s="98">
        <v>0</v>
      </c>
      <c r="BV1274" s="98">
        <f>IF(ISNUMBER(SEARCH('ankieta ESG'!$G$187,BW1274)),MAX($BV$3:BV1273)+1,0)</f>
        <v>1271</v>
      </c>
      <c r="BW1274" s="134" t="s">
        <v>5274</v>
      </c>
      <c r="BX1274" s="98">
        <v>0</v>
      </c>
      <c r="BY1274" s="99" t="str">
        <f>IFERROR(VLOOKUP(ROWS($BW$4:BW1274),$BV$4:$BW$2337,2,0),"")</f>
        <v>Nowosolna (pow. łódzki wschodni, woj. łódzkie)</v>
      </c>
      <c r="BZ1274" s="98">
        <v>0</v>
      </c>
      <c r="CA1274" s="98">
        <f>IF(ISNUMBER(SEARCH('ankieta ESG'!$G$188,CB1274)),MAX($CA$3:CA1273)+1,0)</f>
        <v>1271</v>
      </c>
      <c r="CB1274" s="134" t="s">
        <v>5274</v>
      </c>
      <c r="CC1274" s="98">
        <v>0</v>
      </c>
      <c r="CD1274" s="99" t="str">
        <f>IFERROR(VLOOKUP(ROWS($CB$4:CB1274),$CA$4:$CB$2337,2,0),"")</f>
        <v>Nowosolna (pow. łódzki wschodni, woj. łódzkie)</v>
      </c>
      <c r="CE1274" s="98">
        <v>0</v>
      </c>
      <c r="CF1274" s="98">
        <f>IF(ISNUMBER(SEARCH('ankieta ESG'!$G$189,CG1274)),MAX($CF$3:CF1273)+1,0)</f>
        <v>1271</v>
      </c>
      <c r="CG1274" s="134" t="s">
        <v>5274</v>
      </c>
      <c r="CH1274" s="98">
        <v>0</v>
      </c>
      <c r="CI1274" s="99" t="str">
        <f>IFERROR(VLOOKUP(ROWS($CG$4:CG1274),$CF$4:$CG$2337,2,0),"")</f>
        <v>Nowosolna (pow. łódzki wschodni, woj. łódzkie)</v>
      </c>
      <c r="CJ1274" s="98">
        <v>0</v>
      </c>
    </row>
    <row r="1275" spans="2:88">
      <c r="B1275" s="98">
        <f>IF(ISNUMBER(SEARCH('ankieta ESG'!$E$11,C1275)),MAX(B$3:$B1274)+1,0)</f>
        <v>1272</v>
      </c>
      <c r="C1275" s="99" t="s">
        <v>1316</v>
      </c>
      <c r="D1275" s="98">
        <v>0</v>
      </c>
      <c r="E1275" s="99" t="str">
        <f>IFERROR(VLOOKUP(ROWS($C$4:C1275),$B$4:$C$1385,2,0),"")</f>
        <v>82.99.A Finansowanie społecznościowe dla przedsięwzięć gospodarczych (PKD 2025)</v>
      </c>
      <c r="F1275" s="98">
        <v>0</v>
      </c>
      <c r="AM1275" s="98">
        <f>IF(ISNUMBER(SEARCH('ankieta ESG'!$G$180,AN1275)),MAX(AM$3:$AM1274)+1,0)</f>
        <v>1272</v>
      </c>
      <c r="AN1275" s="134" t="s">
        <v>5275</v>
      </c>
      <c r="AO1275" s="98">
        <v>0</v>
      </c>
      <c r="AP1275" s="99" t="str">
        <f>IFERROR(VLOOKUP(ROWS($AN$4:AN1275),$AM$4:$AN$2337,2,0),"")</f>
        <v>Nowy Duninów (pow. płocki, woj. mazowieckie)</v>
      </c>
      <c r="AQ1275" s="98">
        <v>0</v>
      </c>
      <c r="AR1275" s="98">
        <f>IF(ISNUMBER(SEARCH('ankieta ESG'!$G$181,AS1275)),MAX($AR$3:AR1274)+1,0)</f>
        <v>1272</v>
      </c>
      <c r="AS1275" s="134" t="s">
        <v>5275</v>
      </c>
      <c r="AT1275" s="98">
        <v>0</v>
      </c>
      <c r="AU1275" s="99" t="str">
        <f>IFERROR(VLOOKUP(ROWS($AS$4:AS1275),$AR$4:$AS$2337,2,0),"")</f>
        <v>Nowy Duninów (pow. płocki, woj. mazowieckie)</v>
      </c>
      <c r="AV1275" s="98">
        <v>0</v>
      </c>
      <c r="AW1275" s="98">
        <f>IF(ISNUMBER(SEARCH('ankieta ESG'!$G$182,AX1275)),MAX($AW$3:AW1274)+1,0)</f>
        <v>1272</v>
      </c>
      <c r="AX1275" s="134" t="s">
        <v>5275</v>
      </c>
      <c r="AY1275" s="98">
        <v>0</v>
      </c>
      <c r="AZ1275" s="99" t="str">
        <f>IFERROR(VLOOKUP(ROWS($AX$4:AX1275),$AW$4:$AX$2337,2,0),"")</f>
        <v>Nowy Duninów (pow. płocki, woj. mazowieckie)</v>
      </c>
      <c r="BA1275" s="98">
        <v>0</v>
      </c>
      <c r="BB1275" s="98">
        <f>IF(ISNUMBER(SEARCH('ankieta ESG'!$G$183,BC1275)),MAX($BB$3:BB1274)+1,0)</f>
        <v>1272</v>
      </c>
      <c r="BC1275" s="134" t="s">
        <v>5275</v>
      </c>
      <c r="BD1275" s="98">
        <v>0</v>
      </c>
      <c r="BE1275" s="99" t="str">
        <f>IFERROR(VLOOKUP(ROWS($BC$4:BC1275),$BB$4:$BC$2337,2,0),"")</f>
        <v>Nowy Duninów (pow. płocki, woj. mazowieckie)</v>
      </c>
      <c r="BF1275" s="98">
        <v>0</v>
      </c>
      <c r="BG1275" s="98">
        <f>IF(ISNUMBER(SEARCH('ankieta ESG'!$G$184,BH1275)),MAX($BG$3:BG1274)+1,0)</f>
        <v>1272</v>
      </c>
      <c r="BH1275" s="134" t="s">
        <v>5275</v>
      </c>
      <c r="BI1275" s="98">
        <v>0</v>
      </c>
      <c r="BJ1275" s="99" t="str">
        <f>IFERROR(VLOOKUP(ROWS($BH$4:BH1275),$BG$4:$BH$2337,2,0),"")</f>
        <v>Nowy Duninów (pow. płocki, woj. mazowieckie)</v>
      </c>
      <c r="BK1275" s="98">
        <v>0</v>
      </c>
      <c r="BL1275" s="98">
        <f>IF(ISNUMBER(SEARCH('ankieta ESG'!$G$185,BM1275)),MAX($BL$3:BL1274)+1,0)</f>
        <v>1272</v>
      </c>
      <c r="BM1275" s="134" t="s">
        <v>5275</v>
      </c>
      <c r="BN1275" s="98">
        <v>0</v>
      </c>
      <c r="BO1275" s="99" t="str">
        <f>IFERROR(VLOOKUP(ROWS($BM$4:BM1275),$BL$4:$BM$2337,2,0),"")</f>
        <v>Nowy Duninów (pow. płocki, woj. mazowieckie)</v>
      </c>
      <c r="BP1275" s="98">
        <v>0</v>
      </c>
      <c r="BQ1275" s="98">
        <f>IF(ISNUMBER(SEARCH('ankieta ESG'!$G$186,BR1275)),MAX($BQ$3:BQ1274)+1,0)</f>
        <v>1272</v>
      </c>
      <c r="BR1275" s="134" t="s">
        <v>5275</v>
      </c>
      <c r="BS1275" s="98">
        <v>0</v>
      </c>
      <c r="BT1275" s="99" t="str">
        <f>IFERROR(VLOOKUP(ROWS($BR$4:BR1275),$BQ$4:$BR$2337,2,0),"")</f>
        <v>Nowy Duninów (pow. płocki, woj. mazowieckie)</v>
      </c>
      <c r="BU1275" s="98">
        <v>0</v>
      </c>
      <c r="BV1275" s="98">
        <f>IF(ISNUMBER(SEARCH('ankieta ESG'!$G$187,BW1275)),MAX($BV$3:BV1274)+1,0)</f>
        <v>1272</v>
      </c>
      <c r="BW1275" s="134" t="s">
        <v>5275</v>
      </c>
      <c r="BX1275" s="98">
        <v>0</v>
      </c>
      <c r="BY1275" s="99" t="str">
        <f>IFERROR(VLOOKUP(ROWS($BW$4:BW1275),$BV$4:$BW$2337,2,0),"")</f>
        <v>Nowy Duninów (pow. płocki, woj. mazowieckie)</v>
      </c>
      <c r="BZ1275" s="98">
        <v>0</v>
      </c>
      <c r="CA1275" s="98">
        <f>IF(ISNUMBER(SEARCH('ankieta ESG'!$G$188,CB1275)),MAX($CA$3:CA1274)+1,0)</f>
        <v>1272</v>
      </c>
      <c r="CB1275" s="134" t="s">
        <v>5275</v>
      </c>
      <c r="CC1275" s="98">
        <v>0</v>
      </c>
      <c r="CD1275" s="99" t="str">
        <f>IFERROR(VLOOKUP(ROWS($CB$4:CB1275),$CA$4:$CB$2337,2,0),"")</f>
        <v>Nowy Duninów (pow. płocki, woj. mazowieckie)</v>
      </c>
      <c r="CE1275" s="98">
        <v>0</v>
      </c>
      <c r="CF1275" s="98">
        <f>IF(ISNUMBER(SEARCH('ankieta ESG'!$G$189,CG1275)),MAX($CF$3:CF1274)+1,0)</f>
        <v>1272</v>
      </c>
      <c r="CG1275" s="134" t="s">
        <v>5275</v>
      </c>
      <c r="CH1275" s="98">
        <v>0</v>
      </c>
      <c r="CI1275" s="99" t="str">
        <f>IFERROR(VLOOKUP(ROWS($CG$4:CG1275),$CF$4:$CG$2337,2,0),"")</f>
        <v>Nowy Duninów (pow. płocki, woj. mazowieckie)</v>
      </c>
      <c r="CJ1275" s="98">
        <v>0</v>
      </c>
    </row>
    <row r="1276" spans="2:88">
      <c r="B1276" s="98">
        <f>IF(ISNUMBER(SEARCH('ankieta ESG'!$E$11,C1276)),MAX(B$3:$B1275)+1,0)</f>
        <v>1273</v>
      </c>
      <c r="C1276" s="99" t="s">
        <v>1317</v>
      </c>
      <c r="D1276" s="98">
        <v>0</v>
      </c>
      <c r="E1276" s="99" t="str">
        <f>IFERROR(VLOOKUP(ROWS($C$4:C1276),$B$4:$C$1385,2,0),"")</f>
        <v>82.99.B Działalność wspomagająca prowadzenie działalności gospodarczej, gdzie indziej niesklasyfikowana (PKD 2025)</v>
      </c>
      <c r="F1276" s="98">
        <v>0</v>
      </c>
      <c r="AM1276" s="98">
        <f>IF(ISNUMBER(SEARCH('ankieta ESG'!$G$180,AN1276)),MAX(AM$3:$AM1275)+1,0)</f>
        <v>1273</v>
      </c>
      <c r="AN1276" s="134" t="s">
        <v>5276</v>
      </c>
      <c r="AO1276" s="98">
        <v>0</v>
      </c>
      <c r="AP1276" s="99" t="str">
        <f>IFERROR(VLOOKUP(ROWS($AN$4:AN1276),$AM$4:$AN$2337,2,0),"")</f>
        <v>Nowy Dwór (pow. sokólski, woj. podlaskie)</v>
      </c>
      <c r="AQ1276" s="98">
        <v>0</v>
      </c>
      <c r="AR1276" s="98">
        <f>IF(ISNUMBER(SEARCH('ankieta ESG'!$G$181,AS1276)),MAX($AR$3:AR1275)+1,0)</f>
        <v>1273</v>
      </c>
      <c r="AS1276" s="134" t="s">
        <v>5276</v>
      </c>
      <c r="AT1276" s="98">
        <v>0</v>
      </c>
      <c r="AU1276" s="99" t="str">
        <f>IFERROR(VLOOKUP(ROWS($AS$4:AS1276),$AR$4:$AS$2337,2,0),"")</f>
        <v>Nowy Dwór (pow. sokólski, woj. podlaskie)</v>
      </c>
      <c r="AV1276" s="98">
        <v>0</v>
      </c>
      <c r="AW1276" s="98">
        <f>IF(ISNUMBER(SEARCH('ankieta ESG'!$G$182,AX1276)),MAX($AW$3:AW1275)+1,0)</f>
        <v>1273</v>
      </c>
      <c r="AX1276" s="134" t="s">
        <v>5276</v>
      </c>
      <c r="AY1276" s="98">
        <v>0</v>
      </c>
      <c r="AZ1276" s="99" t="str">
        <f>IFERROR(VLOOKUP(ROWS($AX$4:AX1276),$AW$4:$AX$2337,2,0),"")</f>
        <v>Nowy Dwór (pow. sokólski, woj. podlaskie)</v>
      </c>
      <c r="BA1276" s="98">
        <v>0</v>
      </c>
      <c r="BB1276" s="98">
        <f>IF(ISNUMBER(SEARCH('ankieta ESG'!$G$183,BC1276)),MAX($BB$3:BB1275)+1,0)</f>
        <v>1273</v>
      </c>
      <c r="BC1276" s="134" t="s">
        <v>5276</v>
      </c>
      <c r="BD1276" s="98">
        <v>0</v>
      </c>
      <c r="BE1276" s="99" t="str">
        <f>IFERROR(VLOOKUP(ROWS($BC$4:BC1276),$BB$4:$BC$2337,2,0),"")</f>
        <v>Nowy Dwór (pow. sokólski, woj. podlaskie)</v>
      </c>
      <c r="BF1276" s="98">
        <v>0</v>
      </c>
      <c r="BG1276" s="98">
        <f>IF(ISNUMBER(SEARCH('ankieta ESG'!$G$184,BH1276)),MAX($BG$3:BG1275)+1,0)</f>
        <v>1273</v>
      </c>
      <c r="BH1276" s="134" t="s">
        <v>5276</v>
      </c>
      <c r="BI1276" s="98">
        <v>0</v>
      </c>
      <c r="BJ1276" s="99" t="str">
        <f>IFERROR(VLOOKUP(ROWS($BH$4:BH1276),$BG$4:$BH$2337,2,0),"")</f>
        <v>Nowy Dwór (pow. sokólski, woj. podlaskie)</v>
      </c>
      <c r="BK1276" s="98">
        <v>0</v>
      </c>
      <c r="BL1276" s="98">
        <f>IF(ISNUMBER(SEARCH('ankieta ESG'!$G$185,BM1276)),MAX($BL$3:BL1275)+1,0)</f>
        <v>1273</v>
      </c>
      <c r="BM1276" s="134" t="s">
        <v>5276</v>
      </c>
      <c r="BN1276" s="98">
        <v>0</v>
      </c>
      <c r="BO1276" s="99" t="str">
        <f>IFERROR(VLOOKUP(ROWS($BM$4:BM1276),$BL$4:$BM$2337,2,0),"")</f>
        <v>Nowy Dwór (pow. sokólski, woj. podlaskie)</v>
      </c>
      <c r="BP1276" s="98">
        <v>0</v>
      </c>
      <c r="BQ1276" s="98">
        <f>IF(ISNUMBER(SEARCH('ankieta ESG'!$G$186,BR1276)),MAX($BQ$3:BQ1275)+1,0)</f>
        <v>1273</v>
      </c>
      <c r="BR1276" s="134" t="s">
        <v>5276</v>
      </c>
      <c r="BS1276" s="98">
        <v>0</v>
      </c>
      <c r="BT1276" s="99" t="str">
        <f>IFERROR(VLOOKUP(ROWS($BR$4:BR1276),$BQ$4:$BR$2337,2,0),"")</f>
        <v>Nowy Dwór (pow. sokólski, woj. podlaskie)</v>
      </c>
      <c r="BU1276" s="98">
        <v>0</v>
      </c>
      <c r="BV1276" s="98">
        <f>IF(ISNUMBER(SEARCH('ankieta ESG'!$G$187,BW1276)),MAX($BV$3:BV1275)+1,0)</f>
        <v>1273</v>
      </c>
      <c r="BW1276" s="134" t="s">
        <v>5276</v>
      </c>
      <c r="BX1276" s="98">
        <v>0</v>
      </c>
      <c r="BY1276" s="99" t="str">
        <f>IFERROR(VLOOKUP(ROWS($BW$4:BW1276),$BV$4:$BW$2337,2,0),"")</f>
        <v>Nowy Dwór (pow. sokólski, woj. podlaskie)</v>
      </c>
      <c r="BZ1276" s="98">
        <v>0</v>
      </c>
      <c r="CA1276" s="98">
        <f>IF(ISNUMBER(SEARCH('ankieta ESG'!$G$188,CB1276)),MAX($CA$3:CA1275)+1,0)</f>
        <v>1273</v>
      </c>
      <c r="CB1276" s="134" t="s">
        <v>5276</v>
      </c>
      <c r="CC1276" s="98">
        <v>0</v>
      </c>
      <c r="CD1276" s="99" t="str">
        <f>IFERROR(VLOOKUP(ROWS($CB$4:CB1276),$CA$4:$CB$2337,2,0),"")</f>
        <v>Nowy Dwór (pow. sokólski, woj. podlaskie)</v>
      </c>
      <c r="CE1276" s="98">
        <v>0</v>
      </c>
      <c r="CF1276" s="98">
        <f>IF(ISNUMBER(SEARCH('ankieta ESG'!$G$189,CG1276)),MAX($CF$3:CF1275)+1,0)</f>
        <v>1273</v>
      </c>
      <c r="CG1276" s="134" t="s">
        <v>5276</v>
      </c>
      <c r="CH1276" s="98">
        <v>0</v>
      </c>
      <c r="CI1276" s="99" t="str">
        <f>IFERROR(VLOOKUP(ROWS($CG$4:CG1276),$CF$4:$CG$2337,2,0),"")</f>
        <v>Nowy Dwór (pow. sokólski, woj. podlaskie)</v>
      </c>
      <c r="CJ1276" s="98">
        <v>0</v>
      </c>
    </row>
    <row r="1277" spans="2:88">
      <c r="B1277" s="98">
        <f>IF(ISNUMBER(SEARCH('ankieta ESG'!$E$11,C1277)),MAX(B$3:$B1276)+1,0)</f>
        <v>1274</v>
      </c>
      <c r="C1277" s="99" t="s">
        <v>1318</v>
      </c>
      <c r="D1277" s="98">
        <v>0</v>
      </c>
      <c r="E1277" s="99" t="str">
        <f>IFERROR(VLOOKUP(ROWS($C$4:C1277),$B$4:$C$1385,2,0),"")</f>
        <v>84.11.Z Kierowanie podstawowymi rodzajami działalności publicznej (PKD 2025)</v>
      </c>
      <c r="F1277" s="98">
        <v>0</v>
      </c>
      <c r="AM1277" s="98">
        <f>IF(ISNUMBER(SEARCH('ankieta ESG'!$G$180,AN1277)),MAX(AM$3:$AM1276)+1,0)</f>
        <v>1274</v>
      </c>
      <c r="AN1277" s="134" t="s">
        <v>5277</v>
      </c>
      <c r="AO1277" s="98">
        <v>0</v>
      </c>
      <c r="AP1277" s="99" t="str">
        <f>IFERROR(VLOOKUP(ROWS($AN$4:AN1277),$AM$4:$AN$2337,2,0),"")</f>
        <v>Nowy Dwór Gdański (pow. nowodworski, woj. pomorskie)</v>
      </c>
      <c r="AQ1277" s="98">
        <v>0</v>
      </c>
      <c r="AR1277" s="98">
        <f>IF(ISNUMBER(SEARCH('ankieta ESG'!$G$181,AS1277)),MAX($AR$3:AR1276)+1,0)</f>
        <v>1274</v>
      </c>
      <c r="AS1277" s="134" t="s">
        <v>5277</v>
      </c>
      <c r="AT1277" s="98">
        <v>0</v>
      </c>
      <c r="AU1277" s="99" t="str">
        <f>IFERROR(VLOOKUP(ROWS($AS$4:AS1277),$AR$4:$AS$2337,2,0),"")</f>
        <v>Nowy Dwór Gdański (pow. nowodworski, woj. pomorskie)</v>
      </c>
      <c r="AV1277" s="98">
        <v>0</v>
      </c>
      <c r="AW1277" s="98">
        <f>IF(ISNUMBER(SEARCH('ankieta ESG'!$G$182,AX1277)),MAX($AW$3:AW1276)+1,0)</f>
        <v>1274</v>
      </c>
      <c r="AX1277" s="134" t="s">
        <v>5277</v>
      </c>
      <c r="AY1277" s="98">
        <v>0</v>
      </c>
      <c r="AZ1277" s="99" t="str">
        <f>IFERROR(VLOOKUP(ROWS($AX$4:AX1277),$AW$4:$AX$2337,2,0),"")</f>
        <v>Nowy Dwór Gdański (pow. nowodworski, woj. pomorskie)</v>
      </c>
      <c r="BA1277" s="98">
        <v>0</v>
      </c>
      <c r="BB1277" s="98">
        <f>IF(ISNUMBER(SEARCH('ankieta ESG'!$G$183,BC1277)),MAX($BB$3:BB1276)+1,0)</f>
        <v>1274</v>
      </c>
      <c r="BC1277" s="134" t="s">
        <v>5277</v>
      </c>
      <c r="BD1277" s="98">
        <v>0</v>
      </c>
      <c r="BE1277" s="99" t="str">
        <f>IFERROR(VLOOKUP(ROWS($BC$4:BC1277),$BB$4:$BC$2337,2,0),"")</f>
        <v>Nowy Dwór Gdański (pow. nowodworski, woj. pomorskie)</v>
      </c>
      <c r="BF1277" s="98">
        <v>0</v>
      </c>
      <c r="BG1277" s="98">
        <f>IF(ISNUMBER(SEARCH('ankieta ESG'!$G$184,BH1277)),MAX($BG$3:BG1276)+1,0)</f>
        <v>1274</v>
      </c>
      <c r="BH1277" s="134" t="s">
        <v>5277</v>
      </c>
      <c r="BI1277" s="98">
        <v>0</v>
      </c>
      <c r="BJ1277" s="99" t="str">
        <f>IFERROR(VLOOKUP(ROWS($BH$4:BH1277),$BG$4:$BH$2337,2,0),"")</f>
        <v>Nowy Dwór Gdański (pow. nowodworski, woj. pomorskie)</v>
      </c>
      <c r="BK1277" s="98">
        <v>0</v>
      </c>
      <c r="BL1277" s="98">
        <f>IF(ISNUMBER(SEARCH('ankieta ESG'!$G$185,BM1277)),MAX($BL$3:BL1276)+1,0)</f>
        <v>1274</v>
      </c>
      <c r="BM1277" s="134" t="s">
        <v>5277</v>
      </c>
      <c r="BN1277" s="98">
        <v>0</v>
      </c>
      <c r="BO1277" s="99" t="str">
        <f>IFERROR(VLOOKUP(ROWS($BM$4:BM1277),$BL$4:$BM$2337,2,0),"")</f>
        <v>Nowy Dwór Gdański (pow. nowodworski, woj. pomorskie)</v>
      </c>
      <c r="BP1277" s="98">
        <v>0</v>
      </c>
      <c r="BQ1277" s="98">
        <f>IF(ISNUMBER(SEARCH('ankieta ESG'!$G$186,BR1277)),MAX($BQ$3:BQ1276)+1,0)</f>
        <v>1274</v>
      </c>
      <c r="BR1277" s="134" t="s">
        <v>5277</v>
      </c>
      <c r="BS1277" s="98">
        <v>0</v>
      </c>
      <c r="BT1277" s="99" t="str">
        <f>IFERROR(VLOOKUP(ROWS($BR$4:BR1277),$BQ$4:$BR$2337,2,0),"")</f>
        <v>Nowy Dwór Gdański (pow. nowodworski, woj. pomorskie)</v>
      </c>
      <c r="BU1277" s="98">
        <v>0</v>
      </c>
      <c r="BV1277" s="98">
        <f>IF(ISNUMBER(SEARCH('ankieta ESG'!$G$187,BW1277)),MAX($BV$3:BV1276)+1,0)</f>
        <v>1274</v>
      </c>
      <c r="BW1277" s="134" t="s">
        <v>5277</v>
      </c>
      <c r="BX1277" s="98">
        <v>0</v>
      </c>
      <c r="BY1277" s="99" t="str">
        <f>IFERROR(VLOOKUP(ROWS($BW$4:BW1277),$BV$4:$BW$2337,2,0),"")</f>
        <v>Nowy Dwór Gdański (pow. nowodworski, woj. pomorskie)</v>
      </c>
      <c r="BZ1277" s="98">
        <v>0</v>
      </c>
      <c r="CA1277" s="98">
        <f>IF(ISNUMBER(SEARCH('ankieta ESG'!$G$188,CB1277)),MAX($CA$3:CA1276)+1,0)</f>
        <v>1274</v>
      </c>
      <c r="CB1277" s="134" t="s">
        <v>5277</v>
      </c>
      <c r="CC1277" s="98">
        <v>0</v>
      </c>
      <c r="CD1277" s="99" t="str">
        <f>IFERROR(VLOOKUP(ROWS($CB$4:CB1277),$CA$4:$CB$2337,2,0),"")</f>
        <v>Nowy Dwór Gdański (pow. nowodworski, woj. pomorskie)</v>
      </c>
      <c r="CE1277" s="98">
        <v>0</v>
      </c>
      <c r="CF1277" s="98">
        <f>IF(ISNUMBER(SEARCH('ankieta ESG'!$G$189,CG1277)),MAX($CF$3:CF1276)+1,0)</f>
        <v>1274</v>
      </c>
      <c r="CG1277" s="134" t="s">
        <v>5277</v>
      </c>
      <c r="CH1277" s="98">
        <v>0</v>
      </c>
      <c r="CI1277" s="99" t="str">
        <f>IFERROR(VLOOKUP(ROWS($CG$4:CG1277),$CF$4:$CG$2337,2,0),"")</f>
        <v>Nowy Dwór Gdański (pow. nowodworski, woj. pomorskie)</v>
      </c>
      <c r="CJ1277" s="98">
        <v>0</v>
      </c>
    </row>
    <row r="1278" spans="2:88">
      <c r="B1278" s="98">
        <f>IF(ISNUMBER(SEARCH('ankieta ESG'!$E$11,C1278)),MAX(B$3:$B1277)+1,0)</f>
        <v>1275</v>
      </c>
      <c r="C1278" s="99" t="s">
        <v>1319</v>
      </c>
      <c r="D1278" s="98">
        <v>0</v>
      </c>
      <c r="E1278" s="99" t="str">
        <f>IFERROR(VLOOKUP(ROWS($C$4:C1278),$B$4:$C$1385,2,0),"")</f>
        <v>84.12.Z Kierowanie działalnością usługową w zakresie ochrony zdrowia, edukacji, kultury oraz pozostałych usług społecznych (PKD 2025)</v>
      </c>
      <c r="F1278" s="98">
        <v>0</v>
      </c>
      <c r="AM1278" s="98">
        <f>IF(ISNUMBER(SEARCH('ankieta ESG'!$G$180,AN1278)),MAX(AM$3:$AM1277)+1,0)</f>
        <v>1275</v>
      </c>
      <c r="AN1278" s="134" t="s">
        <v>5278</v>
      </c>
      <c r="AO1278" s="98">
        <v>0</v>
      </c>
      <c r="AP1278" s="99" t="str">
        <f>IFERROR(VLOOKUP(ROWS($AN$4:AN1278),$AM$4:$AN$2337,2,0),"")</f>
        <v>Nowy Dwór Mazowiecki (pow. nowodworski, woj. mazowieckie)</v>
      </c>
      <c r="AQ1278" s="98">
        <v>0</v>
      </c>
      <c r="AR1278" s="98">
        <f>IF(ISNUMBER(SEARCH('ankieta ESG'!$G$181,AS1278)),MAX($AR$3:AR1277)+1,0)</f>
        <v>1275</v>
      </c>
      <c r="AS1278" s="134" t="s">
        <v>5278</v>
      </c>
      <c r="AT1278" s="98">
        <v>0</v>
      </c>
      <c r="AU1278" s="99" t="str">
        <f>IFERROR(VLOOKUP(ROWS($AS$4:AS1278),$AR$4:$AS$2337,2,0),"")</f>
        <v>Nowy Dwór Mazowiecki (pow. nowodworski, woj. mazowieckie)</v>
      </c>
      <c r="AV1278" s="98">
        <v>0</v>
      </c>
      <c r="AW1278" s="98">
        <f>IF(ISNUMBER(SEARCH('ankieta ESG'!$G$182,AX1278)),MAX($AW$3:AW1277)+1,0)</f>
        <v>1275</v>
      </c>
      <c r="AX1278" s="134" t="s">
        <v>5278</v>
      </c>
      <c r="AY1278" s="98">
        <v>0</v>
      </c>
      <c r="AZ1278" s="99" t="str">
        <f>IFERROR(VLOOKUP(ROWS($AX$4:AX1278),$AW$4:$AX$2337,2,0),"")</f>
        <v>Nowy Dwór Mazowiecki (pow. nowodworski, woj. mazowieckie)</v>
      </c>
      <c r="BA1278" s="98">
        <v>0</v>
      </c>
      <c r="BB1278" s="98">
        <f>IF(ISNUMBER(SEARCH('ankieta ESG'!$G$183,BC1278)),MAX($BB$3:BB1277)+1,0)</f>
        <v>1275</v>
      </c>
      <c r="BC1278" s="134" t="s">
        <v>5278</v>
      </c>
      <c r="BD1278" s="98">
        <v>0</v>
      </c>
      <c r="BE1278" s="99" t="str">
        <f>IFERROR(VLOOKUP(ROWS($BC$4:BC1278),$BB$4:$BC$2337,2,0),"")</f>
        <v>Nowy Dwór Mazowiecki (pow. nowodworski, woj. mazowieckie)</v>
      </c>
      <c r="BF1278" s="98">
        <v>0</v>
      </c>
      <c r="BG1278" s="98">
        <f>IF(ISNUMBER(SEARCH('ankieta ESG'!$G$184,BH1278)),MAX($BG$3:BG1277)+1,0)</f>
        <v>1275</v>
      </c>
      <c r="BH1278" s="134" t="s">
        <v>5278</v>
      </c>
      <c r="BI1278" s="98">
        <v>0</v>
      </c>
      <c r="BJ1278" s="99" t="str">
        <f>IFERROR(VLOOKUP(ROWS($BH$4:BH1278),$BG$4:$BH$2337,2,0),"")</f>
        <v>Nowy Dwór Mazowiecki (pow. nowodworski, woj. mazowieckie)</v>
      </c>
      <c r="BK1278" s="98">
        <v>0</v>
      </c>
      <c r="BL1278" s="98">
        <f>IF(ISNUMBER(SEARCH('ankieta ESG'!$G$185,BM1278)),MAX($BL$3:BL1277)+1,0)</f>
        <v>1275</v>
      </c>
      <c r="BM1278" s="134" t="s">
        <v>5278</v>
      </c>
      <c r="BN1278" s="98">
        <v>0</v>
      </c>
      <c r="BO1278" s="99" t="str">
        <f>IFERROR(VLOOKUP(ROWS($BM$4:BM1278),$BL$4:$BM$2337,2,0),"")</f>
        <v>Nowy Dwór Mazowiecki (pow. nowodworski, woj. mazowieckie)</v>
      </c>
      <c r="BP1278" s="98">
        <v>0</v>
      </c>
      <c r="BQ1278" s="98">
        <f>IF(ISNUMBER(SEARCH('ankieta ESG'!$G$186,BR1278)),MAX($BQ$3:BQ1277)+1,0)</f>
        <v>1275</v>
      </c>
      <c r="BR1278" s="134" t="s">
        <v>5278</v>
      </c>
      <c r="BS1278" s="98">
        <v>0</v>
      </c>
      <c r="BT1278" s="99" t="str">
        <f>IFERROR(VLOOKUP(ROWS($BR$4:BR1278),$BQ$4:$BR$2337,2,0),"")</f>
        <v>Nowy Dwór Mazowiecki (pow. nowodworski, woj. mazowieckie)</v>
      </c>
      <c r="BU1278" s="98">
        <v>0</v>
      </c>
      <c r="BV1278" s="98">
        <f>IF(ISNUMBER(SEARCH('ankieta ESG'!$G$187,BW1278)),MAX($BV$3:BV1277)+1,0)</f>
        <v>1275</v>
      </c>
      <c r="BW1278" s="134" t="s">
        <v>5278</v>
      </c>
      <c r="BX1278" s="98">
        <v>0</v>
      </c>
      <c r="BY1278" s="99" t="str">
        <f>IFERROR(VLOOKUP(ROWS($BW$4:BW1278),$BV$4:$BW$2337,2,0),"")</f>
        <v>Nowy Dwór Mazowiecki (pow. nowodworski, woj. mazowieckie)</v>
      </c>
      <c r="BZ1278" s="98">
        <v>0</v>
      </c>
      <c r="CA1278" s="98">
        <f>IF(ISNUMBER(SEARCH('ankieta ESG'!$G$188,CB1278)),MAX($CA$3:CA1277)+1,0)</f>
        <v>1275</v>
      </c>
      <c r="CB1278" s="134" t="s">
        <v>5278</v>
      </c>
      <c r="CC1278" s="98">
        <v>0</v>
      </c>
      <c r="CD1278" s="99" t="str">
        <f>IFERROR(VLOOKUP(ROWS($CB$4:CB1278),$CA$4:$CB$2337,2,0),"")</f>
        <v>Nowy Dwór Mazowiecki (pow. nowodworski, woj. mazowieckie)</v>
      </c>
      <c r="CE1278" s="98">
        <v>0</v>
      </c>
      <c r="CF1278" s="98">
        <f>IF(ISNUMBER(SEARCH('ankieta ESG'!$G$189,CG1278)),MAX($CF$3:CF1277)+1,0)</f>
        <v>1275</v>
      </c>
      <c r="CG1278" s="134" t="s">
        <v>5278</v>
      </c>
      <c r="CH1278" s="98">
        <v>0</v>
      </c>
      <c r="CI1278" s="99" t="str">
        <f>IFERROR(VLOOKUP(ROWS($CG$4:CG1278),$CF$4:$CG$2337,2,0),"")</f>
        <v>Nowy Dwór Mazowiecki (pow. nowodworski, woj. mazowieckie)</v>
      </c>
      <c r="CJ1278" s="98">
        <v>0</v>
      </c>
    </row>
    <row r="1279" spans="2:88">
      <c r="B1279" s="98">
        <f>IF(ISNUMBER(SEARCH('ankieta ESG'!$E$11,C1279)),MAX(B$3:$B1278)+1,0)</f>
        <v>1276</v>
      </c>
      <c r="C1279" s="99" t="s">
        <v>1320</v>
      </c>
      <c r="D1279" s="98">
        <v>0</v>
      </c>
      <c r="E1279" s="99" t="str">
        <f>IFERROR(VLOOKUP(ROWS($C$4:C1279),$B$4:$C$1385,2,0),"")</f>
        <v>84.13.Z Kierowanie w zakresie efektywności gospodarowania (PKD 2025)</v>
      </c>
      <c r="F1279" s="98">
        <v>0</v>
      </c>
      <c r="AM1279" s="98">
        <f>IF(ISNUMBER(SEARCH('ankieta ESG'!$G$180,AN1279)),MAX(AM$3:$AM1278)+1,0)</f>
        <v>1276</v>
      </c>
      <c r="AN1279" s="134" t="s">
        <v>5279</v>
      </c>
      <c r="AO1279" s="98">
        <v>0</v>
      </c>
      <c r="AP1279" s="99" t="str">
        <f>IFERROR(VLOOKUP(ROWS($AN$4:AN1279),$AM$4:$AN$2337,2,0),"")</f>
        <v>Nowy Kawęczyn (pow. skierniewicki, woj. łódzkie)</v>
      </c>
      <c r="AQ1279" s="98">
        <v>0</v>
      </c>
      <c r="AR1279" s="98">
        <f>IF(ISNUMBER(SEARCH('ankieta ESG'!$G$181,AS1279)),MAX($AR$3:AR1278)+1,0)</f>
        <v>1276</v>
      </c>
      <c r="AS1279" s="134" t="s">
        <v>5279</v>
      </c>
      <c r="AT1279" s="98">
        <v>0</v>
      </c>
      <c r="AU1279" s="99" t="str">
        <f>IFERROR(VLOOKUP(ROWS($AS$4:AS1279),$AR$4:$AS$2337,2,0),"")</f>
        <v>Nowy Kawęczyn (pow. skierniewicki, woj. łódzkie)</v>
      </c>
      <c r="AV1279" s="98">
        <v>0</v>
      </c>
      <c r="AW1279" s="98">
        <f>IF(ISNUMBER(SEARCH('ankieta ESG'!$G$182,AX1279)),MAX($AW$3:AW1278)+1,0)</f>
        <v>1276</v>
      </c>
      <c r="AX1279" s="134" t="s">
        <v>5279</v>
      </c>
      <c r="AY1279" s="98">
        <v>0</v>
      </c>
      <c r="AZ1279" s="99" t="str">
        <f>IFERROR(VLOOKUP(ROWS($AX$4:AX1279),$AW$4:$AX$2337,2,0),"")</f>
        <v>Nowy Kawęczyn (pow. skierniewicki, woj. łódzkie)</v>
      </c>
      <c r="BA1279" s="98">
        <v>0</v>
      </c>
      <c r="BB1279" s="98">
        <f>IF(ISNUMBER(SEARCH('ankieta ESG'!$G$183,BC1279)),MAX($BB$3:BB1278)+1,0)</f>
        <v>1276</v>
      </c>
      <c r="BC1279" s="134" t="s">
        <v>5279</v>
      </c>
      <c r="BD1279" s="98">
        <v>0</v>
      </c>
      <c r="BE1279" s="99" t="str">
        <f>IFERROR(VLOOKUP(ROWS($BC$4:BC1279),$BB$4:$BC$2337,2,0),"")</f>
        <v>Nowy Kawęczyn (pow. skierniewicki, woj. łódzkie)</v>
      </c>
      <c r="BF1279" s="98">
        <v>0</v>
      </c>
      <c r="BG1279" s="98">
        <f>IF(ISNUMBER(SEARCH('ankieta ESG'!$G$184,BH1279)),MAX($BG$3:BG1278)+1,0)</f>
        <v>1276</v>
      </c>
      <c r="BH1279" s="134" t="s">
        <v>5279</v>
      </c>
      <c r="BI1279" s="98">
        <v>0</v>
      </c>
      <c r="BJ1279" s="99" t="str">
        <f>IFERROR(VLOOKUP(ROWS($BH$4:BH1279),$BG$4:$BH$2337,2,0),"")</f>
        <v>Nowy Kawęczyn (pow. skierniewicki, woj. łódzkie)</v>
      </c>
      <c r="BK1279" s="98">
        <v>0</v>
      </c>
      <c r="BL1279" s="98">
        <f>IF(ISNUMBER(SEARCH('ankieta ESG'!$G$185,BM1279)),MAX($BL$3:BL1278)+1,0)</f>
        <v>1276</v>
      </c>
      <c r="BM1279" s="134" t="s">
        <v>5279</v>
      </c>
      <c r="BN1279" s="98">
        <v>0</v>
      </c>
      <c r="BO1279" s="99" t="str">
        <f>IFERROR(VLOOKUP(ROWS($BM$4:BM1279),$BL$4:$BM$2337,2,0),"")</f>
        <v>Nowy Kawęczyn (pow. skierniewicki, woj. łódzkie)</v>
      </c>
      <c r="BP1279" s="98">
        <v>0</v>
      </c>
      <c r="BQ1279" s="98">
        <f>IF(ISNUMBER(SEARCH('ankieta ESG'!$G$186,BR1279)),MAX($BQ$3:BQ1278)+1,0)</f>
        <v>1276</v>
      </c>
      <c r="BR1279" s="134" t="s">
        <v>5279</v>
      </c>
      <c r="BS1279" s="98">
        <v>0</v>
      </c>
      <c r="BT1279" s="99" t="str">
        <f>IFERROR(VLOOKUP(ROWS($BR$4:BR1279),$BQ$4:$BR$2337,2,0),"")</f>
        <v>Nowy Kawęczyn (pow. skierniewicki, woj. łódzkie)</v>
      </c>
      <c r="BU1279" s="98">
        <v>0</v>
      </c>
      <c r="BV1279" s="98">
        <f>IF(ISNUMBER(SEARCH('ankieta ESG'!$G$187,BW1279)),MAX($BV$3:BV1278)+1,0)</f>
        <v>1276</v>
      </c>
      <c r="BW1279" s="134" t="s">
        <v>5279</v>
      </c>
      <c r="BX1279" s="98">
        <v>0</v>
      </c>
      <c r="BY1279" s="99" t="str">
        <f>IFERROR(VLOOKUP(ROWS($BW$4:BW1279),$BV$4:$BW$2337,2,0),"")</f>
        <v>Nowy Kawęczyn (pow. skierniewicki, woj. łódzkie)</v>
      </c>
      <c r="BZ1279" s="98">
        <v>0</v>
      </c>
      <c r="CA1279" s="98">
        <f>IF(ISNUMBER(SEARCH('ankieta ESG'!$G$188,CB1279)),MAX($CA$3:CA1278)+1,0)</f>
        <v>1276</v>
      </c>
      <c r="CB1279" s="134" t="s">
        <v>5279</v>
      </c>
      <c r="CC1279" s="98">
        <v>0</v>
      </c>
      <c r="CD1279" s="99" t="str">
        <f>IFERROR(VLOOKUP(ROWS($CB$4:CB1279),$CA$4:$CB$2337,2,0),"")</f>
        <v>Nowy Kawęczyn (pow. skierniewicki, woj. łódzkie)</v>
      </c>
      <c r="CE1279" s="98">
        <v>0</v>
      </c>
      <c r="CF1279" s="98">
        <f>IF(ISNUMBER(SEARCH('ankieta ESG'!$G$189,CG1279)),MAX($CF$3:CF1278)+1,0)</f>
        <v>1276</v>
      </c>
      <c r="CG1279" s="134" t="s">
        <v>5279</v>
      </c>
      <c r="CH1279" s="98">
        <v>0</v>
      </c>
      <c r="CI1279" s="99" t="str">
        <f>IFERROR(VLOOKUP(ROWS($CG$4:CG1279),$CF$4:$CG$2337,2,0),"")</f>
        <v>Nowy Kawęczyn (pow. skierniewicki, woj. łódzkie)</v>
      </c>
      <c r="CJ1279" s="98">
        <v>0</v>
      </c>
    </row>
    <row r="1280" spans="2:88">
      <c r="B1280" s="98">
        <f>IF(ISNUMBER(SEARCH('ankieta ESG'!$E$11,C1280)),MAX(B$3:$B1279)+1,0)</f>
        <v>1277</v>
      </c>
      <c r="C1280" s="99" t="s">
        <v>1321</v>
      </c>
      <c r="D1280" s="98">
        <v>0</v>
      </c>
      <c r="E1280" s="99" t="str">
        <f>IFERROR(VLOOKUP(ROWS($C$4:C1280),$B$4:$C$1385,2,0),"")</f>
        <v>84.21.Z Sprawy zagraniczne (PKD 2025)</v>
      </c>
      <c r="F1280" s="98">
        <v>0</v>
      </c>
      <c r="AM1280" s="98">
        <f>IF(ISNUMBER(SEARCH('ankieta ESG'!$G$180,AN1280)),MAX(AM$3:$AM1279)+1,0)</f>
        <v>1277</v>
      </c>
      <c r="AN1280" s="134" t="s">
        <v>5280</v>
      </c>
      <c r="AO1280" s="98">
        <v>0</v>
      </c>
      <c r="AP1280" s="99" t="str">
        <f>IFERROR(VLOOKUP(ROWS($AN$4:AN1280),$AM$4:$AN$2337,2,0),"")</f>
        <v>Nowy Korczyn (pow. buski, woj. świętokrzyskie)</v>
      </c>
      <c r="AQ1280" s="98">
        <v>0</v>
      </c>
      <c r="AR1280" s="98">
        <f>IF(ISNUMBER(SEARCH('ankieta ESG'!$G$181,AS1280)),MAX($AR$3:AR1279)+1,0)</f>
        <v>1277</v>
      </c>
      <c r="AS1280" s="134" t="s">
        <v>5280</v>
      </c>
      <c r="AT1280" s="98">
        <v>0</v>
      </c>
      <c r="AU1280" s="99" t="str">
        <f>IFERROR(VLOOKUP(ROWS($AS$4:AS1280),$AR$4:$AS$2337,2,0),"")</f>
        <v>Nowy Korczyn (pow. buski, woj. świętokrzyskie)</v>
      </c>
      <c r="AV1280" s="98">
        <v>0</v>
      </c>
      <c r="AW1280" s="98">
        <f>IF(ISNUMBER(SEARCH('ankieta ESG'!$G$182,AX1280)),MAX($AW$3:AW1279)+1,0)</f>
        <v>1277</v>
      </c>
      <c r="AX1280" s="134" t="s">
        <v>5280</v>
      </c>
      <c r="AY1280" s="98">
        <v>0</v>
      </c>
      <c r="AZ1280" s="99" t="str">
        <f>IFERROR(VLOOKUP(ROWS($AX$4:AX1280),$AW$4:$AX$2337,2,0),"")</f>
        <v>Nowy Korczyn (pow. buski, woj. świętokrzyskie)</v>
      </c>
      <c r="BA1280" s="98">
        <v>0</v>
      </c>
      <c r="BB1280" s="98">
        <f>IF(ISNUMBER(SEARCH('ankieta ESG'!$G$183,BC1280)),MAX($BB$3:BB1279)+1,0)</f>
        <v>1277</v>
      </c>
      <c r="BC1280" s="134" t="s">
        <v>5280</v>
      </c>
      <c r="BD1280" s="98">
        <v>0</v>
      </c>
      <c r="BE1280" s="99" t="str">
        <f>IFERROR(VLOOKUP(ROWS($BC$4:BC1280),$BB$4:$BC$2337,2,0),"")</f>
        <v>Nowy Korczyn (pow. buski, woj. świętokrzyskie)</v>
      </c>
      <c r="BF1280" s="98">
        <v>0</v>
      </c>
      <c r="BG1280" s="98">
        <f>IF(ISNUMBER(SEARCH('ankieta ESG'!$G$184,BH1280)),MAX($BG$3:BG1279)+1,0)</f>
        <v>1277</v>
      </c>
      <c r="BH1280" s="134" t="s">
        <v>5280</v>
      </c>
      <c r="BI1280" s="98">
        <v>0</v>
      </c>
      <c r="BJ1280" s="99" t="str">
        <f>IFERROR(VLOOKUP(ROWS($BH$4:BH1280),$BG$4:$BH$2337,2,0),"")</f>
        <v>Nowy Korczyn (pow. buski, woj. świętokrzyskie)</v>
      </c>
      <c r="BK1280" s="98">
        <v>0</v>
      </c>
      <c r="BL1280" s="98">
        <f>IF(ISNUMBER(SEARCH('ankieta ESG'!$G$185,BM1280)),MAX($BL$3:BL1279)+1,0)</f>
        <v>1277</v>
      </c>
      <c r="BM1280" s="134" t="s">
        <v>5280</v>
      </c>
      <c r="BN1280" s="98">
        <v>0</v>
      </c>
      <c r="BO1280" s="99" t="str">
        <f>IFERROR(VLOOKUP(ROWS($BM$4:BM1280),$BL$4:$BM$2337,2,0),"")</f>
        <v>Nowy Korczyn (pow. buski, woj. świętokrzyskie)</v>
      </c>
      <c r="BP1280" s="98">
        <v>0</v>
      </c>
      <c r="BQ1280" s="98">
        <f>IF(ISNUMBER(SEARCH('ankieta ESG'!$G$186,BR1280)),MAX($BQ$3:BQ1279)+1,0)</f>
        <v>1277</v>
      </c>
      <c r="BR1280" s="134" t="s">
        <v>5280</v>
      </c>
      <c r="BS1280" s="98">
        <v>0</v>
      </c>
      <c r="BT1280" s="99" t="str">
        <f>IFERROR(VLOOKUP(ROWS($BR$4:BR1280),$BQ$4:$BR$2337,2,0),"")</f>
        <v>Nowy Korczyn (pow. buski, woj. świętokrzyskie)</v>
      </c>
      <c r="BU1280" s="98">
        <v>0</v>
      </c>
      <c r="BV1280" s="98">
        <f>IF(ISNUMBER(SEARCH('ankieta ESG'!$G$187,BW1280)),MAX($BV$3:BV1279)+1,0)</f>
        <v>1277</v>
      </c>
      <c r="BW1280" s="134" t="s">
        <v>5280</v>
      </c>
      <c r="BX1280" s="98">
        <v>0</v>
      </c>
      <c r="BY1280" s="99" t="str">
        <f>IFERROR(VLOOKUP(ROWS($BW$4:BW1280),$BV$4:$BW$2337,2,0),"")</f>
        <v>Nowy Korczyn (pow. buski, woj. świętokrzyskie)</v>
      </c>
      <c r="BZ1280" s="98">
        <v>0</v>
      </c>
      <c r="CA1280" s="98">
        <f>IF(ISNUMBER(SEARCH('ankieta ESG'!$G$188,CB1280)),MAX($CA$3:CA1279)+1,0)</f>
        <v>1277</v>
      </c>
      <c r="CB1280" s="134" t="s">
        <v>5280</v>
      </c>
      <c r="CC1280" s="98">
        <v>0</v>
      </c>
      <c r="CD1280" s="99" t="str">
        <f>IFERROR(VLOOKUP(ROWS($CB$4:CB1280),$CA$4:$CB$2337,2,0),"")</f>
        <v>Nowy Korczyn (pow. buski, woj. świętokrzyskie)</v>
      </c>
      <c r="CE1280" s="98">
        <v>0</v>
      </c>
      <c r="CF1280" s="98">
        <f>IF(ISNUMBER(SEARCH('ankieta ESG'!$G$189,CG1280)),MAX($CF$3:CF1279)+1,0)</f>
        <v>1277</v>
      </c>
      <c r="CG1280" s="134" t="s">
        <v>5280</v>
      </c>
      <c r="CH1280" s="98">
        <v>0</v>
      </c>
      <c r="CI1280" s="99" t="str">
        <f>IFERROR(VLOOKUP(ROWS($CG$4:CG1280),$CF$4:$CG$2337,2,0),"")</f>
        <v>Nowy Korczyn (pow. buski, woj. świętokrzyskie)</v>
      </c>
      <c r="CJ1280" s="98">
        <v>0</v>
      </c>
    </row>
    <row r="1281" spans="2:88">
      <c r="B1281" s="98">
        <f>IF(ISNUMBER(SEARCH('ankieta ESG'!$E$11,C1281)),MAX(B$3:$B1280)+1,0)</f>
        <v>1278</v>
      </c>
      <c r="C1281" s="99" t="s">
        <v>1322</v>
      </c>
      <c r="D1281" s="98">
        <v>0</v>
      </c>
      <c r="E1281" s="99" t="str">
        <f>IFERROR(VLOOKUP(ROWS($C$4:C1281),$B$4:$C$1385,2,0),"")</f>
        <v>84.22.Z Obrona narodowa (PKD 2025)</v>
      </c>
      <c r="F1281" s="98">
        <v>0</v>
      </c>
      <c r="AM1281" s="98">
        <f>IF(ISNUMBER(SEARCH('ankieta ESG'!$G$180,AN1281)),MAX(AM$3:$AM1280)+1,0)</f>
        <v>1278</v>
      </c>
      <c r="AN1281" s="134" t="s">
        <v>5281</v>
      </c>
      <c r="AO1281" s="98">
        <v>0</v>
      </c>
      <c r="AP1281" s="99" t="str">
        <f>IFERROR(VLOOKUP(ROWS($AN$4:AN1281),$AM$4:$AN$2337,2,0),"")</f>
        <v>Nowy Sącz (pow. Nowy Sącz, woj. małopolskie)</v>
      </c>
      <c r="AQ1281" s="98">
        <v>0</v>
      </c>
      <c r="AR1281" s="98">
        <f>IF(ISNUMBER(SEARCH('ankieta ESG'!$G$181,AS1281)),MAX($AR$3:AR1280)+1,0)</f>
        <v>1278</v>
      </c>
      <c r="AS1281" s="134" t="s">
        <v>5281</v>
      </c>
      <c r="AT1281" s="98">
        <v>0</v>
      </c>
      <c r="AU1281" s="99" t="str">
        <f>IFERROR(VLOOKUP(ROWS($AS$4:AS1281),$AR$4:$AS$2337,2,0),"")</f>
        <v>Nowy Sącz (pow. Nowy Sącz, woj. małopolskie)</v>
      </c>
      <c r="AV1281" s="98">
        <v>0</v>
      </c>
      <c r="AW1281" s="98">
        <f>IF(ISNUMBER(SEARCH('ankieta ESG'!$G$182,AX1281)),MAX($AW$3:AW1280)+1,0)</f>
        <v>1278</v>
      </c>
      <c r="AX1281" s="134" t="s">
        <v>5281</v>
      </c>
      <c r="AY1281" s="98">
        <v>0</v>
      </c>
      <c r="AZ1281" s="99" t="str">
        <f>IFERROR(VLOOKUP(ROWS($AX$4:AX1281),$AW$4:$AX$2337,2,0),"")</f>
        <v>Nowy Sącz (pow. Nowy Sącz, woj. małopolskie)</v>
      </c>
      <c r="BA1281" s="98">
        <v>0</v>
      </c>
      <c r="BB1281" s="98">
        <f>IF(ISNUMBER(SEARCH('ankieta ESG'!$G$183,BC1281)),MAX($BB$3:BB1280)+1,0)</f>
        <v>1278</v>
      </c>
      <c r="BC1281" s="134" t="s">
        <v>5281</v>
      </c>
      <c r="BD1281" s="98">
        <v>0</v>
      </c>
      <c r="BE1281" s="99" t="str">
        <f>IFERROR(VLOOKUP(ROWS($BC$4:BC1281),$BB$4:$BC$2337,2,0),"")</f>
        <v>Nowy Sącz (pow. Nowy Sącz, woj. małopolskie)</v>
      </c>
      <c r="BF1281" s="98">
        <v>0</v>
      </c>
      <c r="BG1281" s="98">
        <f>IF(ISNUMBER(SEARCH('ankieta ESG'!$G$184,BH1281)),MAX($BG$3:BG1280)+1,0)</f>
        <v>1278</v>
      </c>
      <c r="BH1281" s="134" t="s">
        <v>5281</v>
      </c>
      <c r="BI1281" s="98">
        <v>0</v>
      </c>
      <c r="BJ1281" s="99" t="str">
        <f>IFERROR(VLOOKUP(ROWS($BH$4:BH1281),$BG$4:$BH$2337,2,0),"")</f>
        <v>Nowy Sącz (pow. Nowy Sącz, woj. małopolskie)</v>
      </c>
      <c r="BK1281" s="98">
        <v>0</v>
      </c>
      <c r="BL1281" s="98">
        <f>IF(ISNUMBER(SEARCH('ankieta ESG'!$G$185,BM1281)),MAX($BL$3:BL1280)+1,0)</f>
        <v>1278</v>
      </c>
      <c r="BM1281" s="134" t="s">
        <v>5281</v>
      </c>
      <c r="BN1281" s="98">
        <v>0</v>
      </c>
      <c r="BO1281" s="99" t="str">
        <f>IFERROR(VLOOKUP(ROWS($BM$4:BM1281),$BL$4:$BM$2337,2,0),"")</f>
        <v>Nowy Sącz (pow. Nowy Sącz, woj. małopolskie)</v>
      </c>
      <c r="BP1281" s="98">
        <v>0</v>
      </c>
      <c r="BQ1281" s="98">
        <f>IF(ISNUMBER(SEARCH('ankieta ESG'!$G$186,BR1281)),MAX($BQ$3:BQ1280)+1,0)</f>
        <v>1278</v>
      </c>
      <c r="BR1281" s="134" t="s">
        <v>5281</v>
      </c>
      <c r="BS1281" s="98">
        <v>0</v>
      </c>
      <c r="BT1281" s="99" t="str">
        <f>IFERROR(VLOOKUP(ROWS($BR$4:BR1281),$BQ$4:$BR$2337,2,0),"")</f>
        <v>Nowy Sącz (pow. Nowy Sącz, woj. małopolskie)</v>
      </c>
      <c r="BU1281" s="98">
        <v>0</v>
      </c>
      <c r="BV1281" s="98">
        <f>IF(ISNUMBER(SEARCH('ankieta ESG'!$G$187,BW1281)),MAX($BV$3:BV1280)+1,0)</f>
        <v>1278</v>
      </c>
      <c r="BW1281" s="134" t="s">
        <v>5281</v>
      </c>
      <c r="BX1281" s="98">
        <v>0</v>
      </c>
      <c r="BY1281" s="99" t="str">
        <f>IFERROR(VLOOKUP(ROWS($BW$4:BW1281),$BV$4:$BW$2337,2,0),"")</f>
        <v>Nowy Sącz (pow. Nowy Sącz, woj. małopolskie)</v>
      </c>
      <c r="BZ1281" s="98">
        <v>0</v>
      </c>
      <c r="CA1281" s="98">
        <f>IF(ISNUMBER(SEARCH('ankieta ESG'!$G$188,CB1281)),MAX($CA$3:CA1280)+1,0)</f>
        <v>1278</v>
      </c>
      <c r="CB1281" s="134" t="s">
        <v>5281</v>
      </c>
      <c r="CC1281" s="98">
        <v>0</v>
      </c>
      <c r="CD1281" s="99" t="str">
        <f>IFERROR(VLOOKUP(ROWS($CB$4:CB1281),$CA$4:$CB$2337,2,0),"")</f>
        <v>Nowy Sącz (pow. Nowy Sącz, woj. małopolskie)</v>
      </c>
      <c r="CE1281" s="98">
        <v>0</v>
      </c>
      <c r="CF1281" s="98">
        <f>IF(ISNUMBER(SEARCH('ankieta ESG'!$G$189,CG1281)),MAX($CF$3:CF1280)+1,0)</f>
        <v>1278</v>
      </c>
      <c r="CG1281" s="134" t="s">
        <v>5281</v>
      </c>
      <c r="CH1281" s="98">
        <v>0</v>
      </c>
      <c r="CI1281" s="99" t="str">
        <f>IFERROR(VLOOKUP(ROWS($CG$4:CG1281),$CF$4:$CG$2337,2,0),"")</f>
        <v>Nowy Sącz (pow. Nowy Sącz, woj. małopolskie)</v>
      </c>
      <c r="CJ1281" s="98">
        <v>0</v>
      </c>
    </row>
    <row r="1282" spans="2:88">
      <c r="B1282" s="98">
        <f>IF(ISNUMBER(SEARCH('ankieta ESG'!$E$11,C1282)),MAX(B$3:$B1281)+1,0)</f>
        <v>1279</v>
      </c>
      <c r="C1282" s="99" t="s">
        <v>1323</v>
      </c>
      <c r="D1282" s="98">
        <v>0</v>
      </c>
      <c r="E1282" s="99" t="str">
        <f>IFERROR(VLOOKUP(ROWS($C$4:C1282),$B$4:$C$1385,2,0),"")</f>
        <v>84.23.Z Wymiar sprawiedliwości (PKD 2025)</v>
      </c>
      <c r="F1282" s="98">
        <v>0</v>
      </c>
      <c r="AM1282" s="98">
        <f>IF(ISNUMBER(SEARCH('ankieta ESG'!$G$180,AN1282)),MAX(AM$3:$AM1281)+1,0)</f>
        <v>1279</v>
      </c>
      <c r="AN1282" s="134" t="s">
        <v>5282</v>
      </c>
      <c r="AO1282" s="98">
        <v>0</v>
      </c>
      <c r="AP1282" s="99" t="str">
        <f>IFERROR(VLOOKUP(ROWS($AN$4:AN1282),$AM$4:$AN$2337,2,0),"")</f>
        <v>Nowy Staw (pow. malborski, woj. pomorskie)</v>
      </c>
      <c r="AQ1282" s="98">
        <v>0</v>
      </c>
      <c r="AR1282" s="98">
        <f>IF(ISNUMBER(SEARCH('ankieta ESG'!$G$181,AS1282)),MAX($AR$3:AR1281)+1,0)</f>
        <v>1279</v>
      </c>
      <c r="AS1282" s="134" t="s">
        <v>5282</v>
      </c>
      <c r="AT1282" s="98">
        <v>0</v>
      </c>
      <c r="AU1282" s="99" t="str">
        <f>IFERROR(VLOOKUP(ROWS($AS$4:AS1282),$AR$4:$AS$2337,2,0),"")</f>
        <v>Nowy Staw (pow. malborski, woj. pomorskie)</v>
      </c>
      <c r="AV1282" s="98">
        <v>0</v>
      </c>
      <c r="AW1282" s="98">
        <f>IF(ISNUMBER(SEARCH('ankieta ESG'!$G$182,AX1282)),MAX($AW$3:AW1281)+1,0)</f>
        <v>1279</v>
      </c>
      <c r="AX1282" s="134" t="s">
        <v>5282</v>
      </c>
      <c r="AY1282" s="98">
        <v>0</v>
      </c>
      <c r="AZ1282" s="99" t="str">
        <f>IFERROR(VLOOKUP(ROWS($AX$4:AX1282),$AW$4:$AX$2337,2,0),"")</f>
        <v>Nowy Staw (pow. malborski, woj. pomorskie)</v>
      </c>
      <c r="BA1282" s="98">
        <v>0</v>
      </c>
      <c r="BB1282" s="98">
        <f>IF(ISNUMBER(SEARCH('ankieta ESG'!$G$183,BC1282)),MAX($BB$3:BB1281)+1,0)</f>
        <v>1279</v>
      </c>
      <c r="BC1282" s="134" t="s">
        <v>5282</v>
      </c>
      <c r="BD1282" s="98">
        <v>0</v>
      </c>
      <c r="BE1282" s="99" t="str">
        <f>IFERROR(VLOOKUP(ROWS($BC$4:BC1282),$BB$4:$BC$2337,2,0),"")</f>
        <v>Nowy Staw (pow. malborski, woj. pomorskie)</v>
      </c>
      <c r="BF1282" s="98">
        <v>0</v>
      </c>
      <c r="BG1282" s="98">
        <f>IF(ISNUMBER(SEARCH('ankieta ESG'!$G$184,BH1282)),MAX($BG$3:BG1281)+1,0)</f>
        <v>1279</v>
      </c>
      <c r="BH1282" s="134" t="s">
        <v>5282</v>
      </c>
      <c r="BI1282" s="98">
        <v>0</v>
      </c>
      <c r="BJ1282" s="99" t="str">
        <f>IFERROR(VLOOKUP(ROWS($BH$4:BH1282),$BG$4:$BH$2337,2,0),"")</f>
        <v>Nowy Staw (pow. malborski, woj. pomorskie)</v>
      </c>
      <c r="BK1282" s="98">
        <v>0</v>
      </c>
      <c r="BL1282" s="98">
        <f>IF(ISNUMBER(SEARCH('ankieta ESG'!$G$185,BM1282)),MAX($BL$3:BL1281)+1,0)</f>
        <v>1279</v>
      </c>
      <c r="BM1282" s="134" t="s">
        <v>5282</v>
      </c>
      <c r="BN1282" s="98">
        <v>0</v>
      </c>
      <c r="BO1282" s="99" t="str">
        <f>IFERROR(VLOOKUP(ROWS($BM$4:BM1282),$BL$4:$BM$2337,2,0),"")</f>
        <v>Nowy Staw (pow. malborski, woj. pomorskie)</v>
      </c>
      <c r="BP1282" s="98">
        <v>0</v>
      </c>
      <c r="BQ1282" s="98">
        <f>IF(ISNUMBER(SEARCH('ankieta ESG'!$G$186,BR1282)),MAX($BQ$3:BQ1281)+1,0)</f>
        <v>1279</v>
      </c>
      <c r="BR1282" s="134" t="s">
        <v>5282</v>
      </c>
      <c r="BS1282" s="98">
        <v>0</v>
      </c>
      <c r="BT1282" s="99" t="str">
        <f>IFERROR(VLOOKUP(ROWS($BR$4:BR1282),$BQ$4:$BR$2337,2,0),"")</f>
        <v>Nowy Staw (pow. malborski, woj. pomorskie)</v>
      </c>
      <c r="BU1282" s="98">
        <v>0</v>
      </c>
      <c r="BV1282" s="98">
        <f>IF(ISNUMBER(SEARCH('ankieta ESG'!$G$187,BW1282)),MAX($BV$3:BV1281)+1,0)</f>
        <v>1279</v>
      </c>
      <c r="BW1282" s="134" t="s">
        <v>5282</v>
      </c>
      <c r="BX1282" s="98">
        <v>0</v>
      </c>
      <c r="BY1282" s="99" t="str">
        <f>IFERROR(VLOOKUP(ROWS($BW$4:BW1282),$BV$4:$BW$2337,2,0),"")</f>
        <v>Nowy Staw (pow. malborski, woj. pomorskie)</v>
      </c>
      <c r="BZ1282" s="98">
        <v>0</v>
      </c>
      <c r="CA1282" s="98">
        <f>IF(ISNUMBER(SEARCH('ankieta ESG'!$G$188,CB1282)),MAX($CA$3:CA1281)+1,0)</f>
        <v>1279</v>
      </c>
      <c r="CB1282" s="134" t="s">
        <v>5282</v>
      </c>
      <c r="CC1282" s="98">
        <v>0</v>
      </c>
      <c r="CD1282" s="99" t="str">
        <f>IFERROR(VLOOKUP(ROWS($CB$4:CB1282),$CA$4:$CB$2337,2,0),"")</f>
        <v>Nowy Staw (pow. malborski, woj. pomorskie)</v>
      </c>
      <c r="CE1282" s="98">
        <v>0</v>
      </c>
      <c r="CF1282" s="98">
        <f>IF(ISNUMBER(SEARCH('ankieta ESG'!$G$189,CG1282)),MAX($CF$3:CF1281)+1,0)</f>
        <v>1279</v>
      </c>
      <c r="CG1282" s="134" t="s">
        <v>5282</v>
      </c>
      <c r="CH1282" s="98">
        <v>0</v>
      </c>
      <c r="CI1282" s="99" t="str">
        <f>IFERROR(VLOOKUP(ROWS($CG$4:CG1282),$CF$4:$CG$2337,2,0),"")</f>
        <v>Nowy Staw (pow. malborski, woj. pomorskie)</v>
      </c>
      <c r="CJ1282" s="98">
        <v>0</v>
      </c>
    </row>
    <row r="1283" spans="2:88">
      <c r="B1283" s="98">
        <f>IF(ISNUMBER(SEARCH('ankieta ESG'!$E$11,C1283)),MAX(B$3:$B1282)+1,0)</f>
        <v>1280</v>
      </c>
      <c r="C1283" s="99" t="s">
        <v>1324</v>
      </c>
      <c r="D1283" s="98">
        <v>0</v>
      </c>
      <c r="E1283" s="99" t="str">
        <f>IFERROR(VLOOKUP(ROWS($C$4:C1283),$B$4:$C$1385,2,0),"")</f>
        <v>84.24.Z Bezpieczeństwo państwa, porządek i bezpieczeństwo publiczne (PKD 2025)</v>
      </c>
      <c r="F1283" s="98">
        <v>0</v>
      </c>
      <c r="AM1283" s="98">
        <f>IF(ISNUMBER(SEARCH('ankieta ESG'!$G$180,AN1283)),MAX(AM$3:$AM1282)+1,0)</f>
        <v>1280</v>
      </c>
      <c r="AN1283" s="134" t="s">
        <v>5283</v>
      </c>
      <c r="AO1283" s="98">
        <v>0</v>
      </c>
      <c r="AP1283" s="99" t="str">
        <f>IFERROR(VLOOKUP(ROWS($AN$4:AN1283),$AM$4:$AN$2337,2,0),"")</f>
        <v>Nowy Targ (pow. nowotarski, woj. małopolskie)</v>
      </c>
      <c r="AQ1283" s="98">
        <v>0</v>
      </c>
      <c r="AR1283" s="98">
        <f>IF(ISNUMBER(SEARCH('ankieta ESG'!$G$181,AS1283)),MAX($AR$3:AR1282)+1,0)</f>
        <v>1280</v>
      </c>
      <c r="AS1283" s="134" t="s">
        <v>5283</v>
      </c>
      <c r="AT1283" s="98">
        <v>0</v>
      </c>
      <c r="AU1283" s="99" t="str">
        <f>IFERROR(VLOOKUP(ROWS($AS$4:AS1283),$AR$4:$AS$2337,2,0),"")</f>
        <v>Nowy Targ (pow. nowotarski, woj. małopolskie)</v>
      </c>
      <c r="AV1283" s="98">
        <v>0</v>
      </c>
      <c r="AW1283" s="98">
        <f>IF(ISNUMBER(SEARCH('ankieta ESG'!$G$182,AX1283)),MAX($AW$3:AW1282)+1,0)</f>
        <v>1280</v>
      </c>
      <c r="AX1283" s="134" t="s">
        <v>5283</v>
      </c>
      <c r="AY1283" s="98">
        <v>0</v>
      </c>
      <c r="AZ1283" s="99" t="str">
        <f>IFERROR(VLOOKUP(ROWS($AX$4:AX1283),$AW$4:$AX$2337,2,0),"")</f>
        <v>Nowy Targ (pow. nowotarski, woj. małopolskie)</v>
      </c>
      <c r="BA1283" s="98">
        <v>0</v>
      </c>
      <c r="BB1283" s="98">
        <f>IF(ISNUMBER(SEARCH('ankieta ESG'!$G$183,BC1283)),MAX($BB$3:BB1282)+1,0)</f>
        <v>1280</v>
      </c>
      <c r="BC1283" s="134" t="s">
        <v>5283</v>
      </c>
      <c r="BD1283" s="98">
        <v>0</v>
      </c>
      <c r="BE1283" s="99" t="str">
        <f>IFERROR(VLOOKUP(ROWS($BC$4:BC1283),$BB$4:$BC$2337,2,0),"")</f>
        <v>Nowy Targ (pow. nowotarski, woj. małopolskie)</v>
      </c>
      <c r="BF1283" s="98">
        <v>0</v>
      </c>
      <c r="BG1283" s="98">
        <f>IF(ISNUMBER(SEARCH('ankieta ESG'!$G$184,BH1283)),MAX($BG$3:BG1282)+1,0)</f>
        <v>1280</v>
      </c>
      <c r="BH1283" s="134" t="s">
        <v>5283</v>
      </c>
      <c r="BI1283" s="98">
        <v>0</v>
      </c>
      <c r="BJ1283" s="99" t="str">
        <f>IFERROR(VLOOKUP(ROWS($BH$4:BH1283),$BG$4:$BH$2337,2,0),"")</f>
        <v>Nowy Targ (pow. nowotarski, woj. małopolskie)</v>
      </c>
      <c r="BK1283" s="98">
        <v>0</v>
      </c>
      <c r="BL1283" s="98">
        <f>IF(ISNUMBER(SEARCH('ankieta ESG'!$G$185,BM1283)),MAX($BL$3:BL1282)+1,0)</f>
        <v>1280</v>
      </c>
      <c r="BM1283" s="134" t="s">
        <v>5283</v>
      </c>
      <c r="BN1283" s="98">
        <v>0</v>
      </c>
      <c r="BO1283" s="99" t="str">
        <f>IFERROR(VLOOKUP(ROWS($BM$4:BM1283),$BL$4:$BM$2337,2,0),"")</f>
        <v>Nowy Targ (pow. nowotarski, woj. małopolskie)</v>
      </c>
      <c r="BP1283" s="98">
        <v>0</v>
      </c>
      <c r="BQ1283" s="98">
        <f>IF(ISNUMBER(SEARCH('ankieta ESG'!$G$186,BR1283)),MAX($BQ$3:BQ1282)+1,0)</f>
        <v>1280</v>
      </c>
      <c r="BR1283" s="134" t="s">
        <v>5283</v>
      </c>
      <c r="BS1283" s="98">
        <v>0</v>
      </c>
      <c r="BT1283" s="99" t="str">
        <f>IFERROR(VLOOKUP(ROWS($BR$4:BR1283),$BQ$4:$BR$2337,2,0),"")</f>
        <v>Nowy Targ (pow. nowotarski, woj. małopolskie)</v>
      </c>
      <c r="BU1283" s="98">
        <v>0</v>
      </c>
      <c r="BV1283" s="98">
        <f>IF(ISNUMBER(SEARCH('ankieta ESG'!$G$187,BW1283)),MAX($BV$3:BV1282)+1,0)</f>
        <v>1280</v>
      </c>
      <c r="BW1283" s="134" t="s">
        <v>5283</v>
      </c>
      <c r="BX1283" s="98">
        <v>0</v>
      </c>
      <c r="BY1283" s="99" t="str">
        <f>IFERROR(VLOOKUP(ROWS($BW$4:BW1283),$BV$4:$BW$2337,2,0),"")</f>
        <v>Nowy Targ (pow. nowotarski, woj. małopolskie)</v>
      </c>
      <c r="BZ1283" s="98">
        <v>0</v>
      </c>
      <c r="CA1283" s="98">
        <f>IF(ISNUMBER(SEARCH('ankieta ESG'!$G$188,CB1283)),MAX($CA$3:CA1282)+1,0)</f>
        <v>1280</v>
      </c>
      <c r="CB1283" s="134" t="s">
        <v>5283</v>
      </c>
      <c r="CC1283" s="98">
        <v>0</v>
      </c>
      <c r="CD1283" s="99" t="str">
        <f>IFERROR(VLOOKUP(ROWS($CB$4:CB1283),$CA$4:$CB$2337,2,0),"")</f>
        <v>Nowy Targ (pow. nowotarski, woj. małopolskie)</v>
      </c>
      <c r="CE1283" s="98">
        <v>0</v>
      </c>
      <c r="CF1283" s="98">
        <f>IF(ISNUMBER(SEARCH('ankieta ESG'!$G$189,CG1283)),MAX($CF$3:CF1282)+1,0)</f>
        <v>1280</v>
      </c>
      <c r="CG1283" s="134" t="s">
        <v>5283</v>
      </c>
      <c r="CH1283" s="98">
        <v>0</v>
      </c>
      <c r="CI1283" s="99" t="str">
        <f>IFERROR(VLOOKUP(ROWS($CG$4:CG1283),$CF$4:$CG$2337,2,0),"")</f>
        <v>Nowy Targ (pow. nowotarski, woj. małopolskie)</v>
      </c>
      <c r="CJ1283" s="98">
        <v>0</v>
      </c>
    </row>
    <row r="1284" spans="2:88">
      <c r="B1284" s="98">
        <f>IF(ISNUMBER(SEARCH('ankieta ESG'!$E$11,C1284)),MAX(B$3:$B1283)+1,0)</f>
        <v>1281</v>
      </c>
      <c r="C1284" s="99" t="s">
        <v>1325</v>
      </c>
      <c r="D1284" s="98">
        <v>0</v>
      </c>
      <c r="E1284" s="99" t="str">
        <f>IFERROR(VLOOKUP(ROWS($C$4:C1284),$B$4:$C$1385,2,0),"")</f>
        <v>84.25.Z Ochrona przeciwpożarowa (PKD 2025)</v>
      </c>
      <c r="F1284" s="98">
        <v>0</v>
      </c>
      <c r="AM1284" s="98">
        <f>IF(ISNUMBER(SEARCH('ankieta ESG'!$G$180,AN1284)),MAX(AM$3:$AM1283)+1,0)</f>
        <v>1281</v>
      </c>
      <c r="AN1284" s="134" t="s">
        <v>5284</v>
      </c>
      <c r="AO1284" s="98">
        <v>0</v>
      </c>
      <c r="AP1284" s="99" t="str">
        <f>IFERROR(VLOOKUP(ROWS($AN$4:AN1284),$AM$4:$AN$2337,2,0),"")</f>
        <v>Nowy Tomyśl (pow. nowotomyski, woj. wielkopolskie)</v>
      </c>
      <c r="AQ1284" s="98">
        <v>0</v>
      </c>
      <c r="AR1284" s="98">
        <f>IF(ISNUMBER(SEARCH('ankieta ESG'!$G$181,AS1284)),MAX($AR$3:AR1283)+1,0)</f>
        <v>1281</v>
      </c>
      <c r="AS1284" s="134" t="s">
        <v>5284</v>
      </c>
      <c r="AT1284" s="98">
        <v>0</v>
      </c>
      <c r="AU1284" s="99" t="str">
        <f>IFERROR(VLOOKUP(ROWS($AS$4:AS1284),$AR$4:$AS$2337,2,0),"")</f>
        <v>Nowy Tomyśl (pow. nowotomyski, woj. wielkopolskie)</v>
      </c>
      <c r="AV1284" s="98">
        <v>0</v>
      </c>
      <c r="AW1284" s="98">
        <f>IF(ISNUMBER(SEARCH('ankieta ESG'!$G$182,AX1284)),MAX($AW$3:AW1283)+1,0)</f>
        <v>1281</v>
      </c>
      <c r="AX1284" s="134" t="s">
        <v>5284</v>
      </c>
      <c r="AY1284" s="98">
        <v>0</v>
      </c>
      <c r="AZ1284" s="99" t="str">
        <f>IFERROR(VLOOKUP(ROWS($AX$4:AX1284),$AW$4:$AX$2337,2,0),"")</f>
        <v>Nowy Tomyśl (pow. nowotomyski, woj. wielkopolskie)</v>
      </c>
      <c r="BA1284" s="98">
        <v>0</v>
      </c>
      <c r="BB1284" s="98">
        <f>IF(ISNUMBER(SEARCH('ankieta ESG'!$G$183,BC1284)),MAX($BB$3:BB1283)+1,0)</f>
        <v>1281</v>
      </c>
      <c r="BC1284" s="134" t="s">
        <v>5284</v>
      </c>
      <c r="BD1284" s="98">
        <v>0</v>
      </c>
      <c r="BE1284" s="99" t="str">
        <f>IFERROR(VLOOKUP(ROWS($BC$4:BC1284),$BB$4:$BC$2337,2,0),"")</f>
        <v>Nowy Tomyśl (pow. nowotomyski, woj. wielkopolskie)</v>
      </c>
      <c r="BF1284" s="98">
        <v>0</v>
      </c>
      <c r="BG1284" s="98">
        <f>IF(ISNUMBER(SEARCH('ankieta ESG'!$G$184,BH1284)),MAX($BG$3:BG1283)+1,0)</f>
        <v>1281</v>
      </c>
      <c r="BH1284" s="134" t="s">
        <v>5284</v>
      </c>
      <c r="BI1284" s="98">
        <v>0</v>
      </c>
      <c r="BJ1284" s="99" t="str">
        <f>IFERROR(VLOOKUP(ROWS($BH$4:BH1284),$BG$4:$BH$2337,2,0),"")</f>
        <v>Nowy Tomyśl (pow. nowotomyski, woj. wielkopolskie)</v>
      </c>
      <c r="BK1284" s="98">
        <v>0</v>
      </c>
      <c r="BL1284" s="98">
        <f>IF(ISNUMBER(SEARCH('ankieta ESG'!$G$185,BM1284)),MAX($BL$3:BL1283)+1,0)</f>
        <v>1281</v>
      </c>
      <c r="BM1284" s="134" t="s">
        <v>5284</v>
      </c>
      <c r="BN1284" s="98">
        <v>0</v>
      </c>
      <c r="BO1284" s="99" t="str">
        <f>IFERROR(VLOOKUP(ROWS($BM$4:BM1284),$BL$4:$BM$2337,2,0),"")</f>
        <v>Nowy Tomyśl (pow. nowotomyski, woj. wielkopolskie)</v>
      </c>
      <c r="BP1284" s="98">
        <v>0</v>
      </c>
      <c r="BQ1284" s="98">
        <f>IF(ISNUMBER(SEARCH('ankieta ESG'!$G$186,BR1284)),MAX($BQ$3:BQ1283)+1,0)</f>
        <v>1281</v>
      </c>
      <c r="BR1284" s="134" t="s">
        <v>5284</v>
      </c>
      <c r="BS1284" s="98">
        <v>0</v>
      </c>
      <c r="BT1284" s="99" t="str">
        <f>IFERROR(VLOOKUP(ROWS($BR$4:BR1284),$BQ$4:$BR$2337,2,0),"")</f>
        <v>Nowy Tomyśl (pow. nowotomyski, woj. wielkopolskie)</v>
      </c>
      <c r="BU1284" s="98">
        <v>0</v>
      </c>
      <c r="BV1284" s="98">
        <f>IF(ISNUMBER(SEARCH('ankieta ESG'!$G$187,BW1284)),MAX($BV$3:BV1283)+1,0)</f>
        <v>1281</v>
      </c>
      <c r="BW1284" s="134" t="s">
        <v>5284</v>
      </c>
      <c r="BX1284" s="98">
        <v>0</v>
      </c>
      <c r="BY1284" s="99" t="str">
        <f>IFERROR(VLOOKUP(ROWS($BW$4:BW1284),$BV$4:$BW$2337,2,0),"")</f>
        <v>Nowy Tomyśl (pow. nowotomyski, woj. wielkopolskie)</v>
      </c>
      <c r="BZ1284" s="98">
        <v>0</v>
      </c>
      <c r="CA1284" s="98">
        <f>IF(ISNUMBER(SEARCH('ankieta ESG'!$G$188,CB1284)),MAX($CA$3:CA1283)+1,0)</f>
        <v>1281</v>
      </c>
      <c r="CB1284" s="134" t="s">
        <v>5284</v>
      </c>
      <c r="CC1284" s="98">
        <v>0</v>
      </c>
      <c r="CD1284" s="99" t="str">
        <f>IFERROR(VLOOKUP(ROWS($CB$4:CB1284),$CA$4:$CB$2337,2,0),"")</f>
        <v>Nowy Tomyśl (pow. nowotomyski, woj. wielkopolskie)</v>
      </c>
      <c r="CE1284" s="98">
        <v>0</v>
      </c>
      <c r="CF1284" s="98">
        <f>IF(ISNUMBER(SEARCH('ankieta ESG'!$G$189,CG1284)),MAX($CF$3:CF1283)+1,0)</f>
        <v>1281</v>
      </c>
      <c r="CG1284" s="134" t="s">
        <v>5284</v>
      </c>
      <c r="CH1284" s="98">
        <v>0</v>
      </c>
      <c r="CI1284" s="99" t="str">
        <f>IFERROR(VLOOKUP(ROWS($CG$4:CG1284),$CF$4:$CG$2337,2,0),"")</f>
        <v>Nowy Tomyśl (pow. nowotomyski, woj. wielkopolskie)</v>
      </c>
      <c r="CJ1284" s="98">
        <v>0</v>
      </c>
    </row>
    <row r="1285" spans="2:88">
      <c r="B1285" s="98">
        <f>IF(ISNUMBER(SEARCH('ankieta ESG'!$E$11,C1285)),MAX(B$3:$B1284)+1,0)</f>
        <v>1282</v>
      </c>
      <c r="C1285" s="99" t="s">
        <v>1326</v>
      </c>
      <c r="D1285" s="98">
        <v>0</v>
      </c>
      <c r="E1285" s="99" t="str">
        <f>IFERROR(VLOOKUP(ROWS($C$4:C1285),$B$4:$C$1385,2,0),"")</f>
        <v>84.30.Z Obowiązkowe ubezpieczenia społeczne (PKD 2025)</v>
      </c>
      <c r="F1285" s="98">
        <v>0</v>
      </c>
      <c r="AM1285" s="98">
        <f>IF(ISNUMBER(SEARCH('ankieta ESG'!$G$180,AN1285)),MAX(AM$3:$AM1284)+1,0)</f>
        <v>1282</v>
      </c>
      <c r="AN1285" s="134" t="s">
        <v>5285</v>
      </c>
      <c r="AO1285" s="98">
        <v>0</v>
      </c>
      <c r="AP1285" s="99" t="str">
        <f>IFERROR(VLOOKUP(ROWS($AN$4:AN1285),$AM$4:$AN$2337,2,0),"")</f>
        <v>Nowy Wiśnicz (pow. bocheński, woj. małopolskie)</v>
      </c>
      <c r="AQ1285" s="98">
        <v>0</v>
      </c>
      <c r="AR1285" s="98">
        <f>IF(ISNUMBER(SEARCH('ankieta ESG'!$G$181,AS1285)),MAX($AR$3:AR1284)+1,0)</f>
        <v>1282</v>
      </c>
      <c r="AS1285" s="134" t="s">
        <v>5285</v>
      </c>
      <c r="AT1285" s="98">
        <v>0</v>
      </c>
      <c r="AU1285" s="99" t="str">
        <f>IFERROR(VLOOKUP(ROWS($AS$4:AS1285),$AR$4:$AS$2337,2,0),"")</f>
        <v>Nowy Wiśnicz (pow. bocheński, woj. małopolskie)</v>
      </c>
      <c r="AV1285" s="98">
        <v>0</v>
      </c>
      <c r="AW1285" s="98">
        <f>IF(ISNUMBER(SEARCH('ankieta ESG'!$G$182,AX1285)),MAX($AW$3:AW1284)+1,0)</f>
        <v>1282</v>
      </c>
      <c r="AX1285" s="134" t="s">
        <v>5285</v>
      </c>
      <c r="AY1285" s="98">
        <v>0</v>
      </c>
      <c r="AZ1285" s="99" t="str">
        <f>IFERROR(VLOOKUP(ROWS($AX$4:AX1285),$AW$4:$AX$2337,2,0),"")</f>
        <v>Nowy Wiśnicz (pow. bocheński, woj. małopolskie)</v>
      </c>
      <c r="BA1285" s="98">
        <v>0</v>
      </c>
      <c r="BB1285" s="98">
        <f>IF(ISNUMBER(SEARCH('ankieta ESG'!$G$183,BC1285)),MAX($BB$3:BB1284)+1,0)</f>
        <v>1282</v>
      </c>
      <c r="BC1285" s="134" t="s">
        <v>5285</v>
      </c>
      <c r="BD1285" s="98">
        <v>0</v>
      </c>
      <c r="BE1285" s="99" t="str">
        <f>IFERROR(VLOOKUP(ROWS($BC$4:BC1285),$BB$4:$BC$2337,2,0),"")</f>
        <v>Nowy Wiśnicz (pow. bocheński, woj. małopolskie)</v>
      </c>
      <c r="BF1285" s="98">
        <v>0</v>
      </c>
      <c r="BG1285" s="98">
        <f>IF(ISNUMBER(SEARCH('ankieta ESG'!$G$184,BH1285)),MAX($BG$3:BG1284)+1,0)</f>
        <v>1282</v>
      </c>
      <c r="BH1285" s="134" t="s">
        <v>5285</v>
      </c>
      <c r="BI1285" s="98">
        <v>0</v>
      </c>
      <c r="BJ1285" s="99" t="str">
        <f>IFERROR(VLOOKUP(ROWS($BH$4:BH1285),$BG$4:$BH$2337,2,0),"")</f>
        <v>Nowy Wiśnicz (pow. bocheński, woj. małopolskie)</v>
      </c>
      <c r="BK1285" s="98">
        <v>0</v>
      </c>
      <c r="BL1285" s="98">
        <f>IF(ISNUMBER(SEARCH('ankieta ESG'!$G$185,BM1285)),MAX($BL$3:BL1284)+1,0)</f>
        <v>1282</v>
      </c>
      <c r="BM1285" s="134" t="s">
        <v>5285</v>
      </c>
      <c r="BN1285" s="98">
        <v>0</v>
      </c>
      <c r="BO1285" s="99" t="str">
        <f>IFERROR(VLOOKUP(ROWS($BM$4:BM1285),$BL$4:$BM$2337,2,0),"")</f>
        <v>Nowy Wiśnicz (pow. bocheński, woj. małopolskie)</v>
      </c>
      <c r="BP1285" s="98">
        <v>0</v>
      </c>
      <c r="BQ1285" s="98">
        <f>IF(ISNUMBER(SEARCH('ankieta ESG'!$G$186,BR1285)),MAX($BQ$3:BQ1284)+1,0)</f>
        <v>1282</v>
      </c>
      <c r="BR1285" s="134" t="s">
        <v>5285</v>
      </c>
      <c r="BS1285" s="98">
        <v>0</v>
      </c>
      <c r="BT1285" s="99" t="str">
        <f>IFERROR(VLOOKUP(ROWS($BR$4:BR1285),$BQ$4:$BR$2337,2,0),"")</f>
        <v>Nowy Wiśnicz (pow. bocheński, woj. małopolskie)</v>
      </c>
      <c r="BU1285" s="98">
        <v>0</v>
      </c>
      <c r="BV1285" s="98">
        <f>IF(ISNUMBER(SEARCH('ankieta ESG'!$G$187,BW1285)),MAX($BV$3:BV1284)+1,0)</f>
        <v>1282</v>
      </c>
      <c r="BW1285" s="134" t="s">
        <v>5285</v>
      </c>
      <c r="BX1285" s="98">
        <v>0</v>
      </c>
      <c r="BY1285" s="99" t="str">
        <f>IFERROR(VLOOKUP(ROWS($BW$4:BW1285),$BV$4:$BW$2337,2,0),"")</f>
        <v>Nowy Wiśnicz (pow. bocheński, woj. małopolskie)</v>
      </c>
      <c r="BZ1285" s="98">
        <v>0</v>
      </c>
      <c r="CA1285" s="98">
        <f>IF(ISNUMBER(SEARCH('ankieta ESG'!$G$188,CB1285)),MAX($CA$3:CA1284)+1,0)</f>
        <v>1282</v>
      </c>
      <c r="CB1285" s="134" t="s">
        <v>5285</v>
      </c>
      <c r="CC1285" s="98">
        <v>0</v>
      </c>
      <c r="CD1285" s="99" t="str">
        <f>IFERROR(VLOOKUP(ROWS($CB$4:CB1285),$CA$4:$CB$2337,2,0),"")</f>
        <v>Nowy Wiśnicz (pow. bocheński, woj. małopolskie)</v>
      </c>
      <c r="CE1285" s="98">
        <v>0</v>
      </c>
      <c r="CF1285" s="98">
        <f>IF(ISNUMBER(SEARCH('ankieta ESG'!$G$189,CG1285)),MAX($CF$3:CF1284)+1,0)</f>
        <v>1282</v>
      </c>
      <c r="CG1285" s="134" t="s">
        <v>5285</v>
      </c>
      <c r="CH1285" s="98">
        <v>0</v>
      </c>
      <c r="CI1285" s="99" t="str">
        <f>IFERROR(VLOOKUP(ROWS($CG$4:CG1285),$CF$4:$CG$2337,2,0),"")</f>
        <v>Nowy Wiśnicz (pow. bocheński, woj. małopolskie)</v>
      </c>
      <c r="CJ1285" s="98">
        <v>0</v>
      </c>
    </row>
    <row r="1286" spans="2:88">
      <c r="B1286" s="98">
        <f>IF(ISNUMBER(SEARCH('ankieta ESG'!$E$11,C1286)),MAX(B$3:$B1285)+1,0)</f>
        <v>1283</v>
      </c>
      <c r="C1286" s="99" t="s">
        <v>1327</v>
      </c>
      <c r="D1286" s="98">
        <v>0</v>
      </c>
      <c r="E1286" s="99" t="str">
        <f>IFERROR(VLOOKUP(ROWS($C$4:C1286),$B$4:$C$1385,2,0),"")</f>
        <v>85.10.Z Placówki wychowania przedszkolnego (PKD 2025)</v>
      </c>
      <c r="F1286" s="98">
        <v>0</v>
      </c>
      <c r="AM1286" s="98">
        <f>IF(ISNUMBER(SEARCH('ankieta ESG'!$G$180,AN1286)),MAX(AM$3:$AM1285)+1,0)</f>
        <v>1283</v>
      </c>
      <c r="AN1286" s="134" t="s">
        <v>5286</v>
      </c>
      <c r="AO1286" s="98">
        <v>0</v>
      </c>
      <c r="AP1286" s="99" t="str">
        <f>IFERROR(VLOOKUP(ROWS($AN$4:AN1286),$AM$4:$AN$2337,2,0),"")</f>
        <v>Nowy Żmigród (pow. jasielski, woj. podkarpackie)</v>
      </c>
      <c r="AQ1286" s="98">
        <v>0</v>
      </c>
      <c r="AR1286" s="98">
        <f>IF(ISNUMBER(SEARCH('ankieta ESG'!$G$181,AS1286)),MAX($AR$3:AR1285)+1,0)</f>
        <v>1283</v>
      </c>
      <c r="AS1286" s="134" t="s">
        <v>5286</v>
      </c>
      <c r="AT1286" s="98">
        <v>0</v>
      </c>
      <c r="AU1286" s="99" t="str">
        <f>IFERROR(VLOOKUP(ROWS($AS$4:AS1286),$AR$4:$AS$2337,2,0),"")</f>
        <v>Nowy Żmigród (pow. jasielski, woj. podkarpackie)</v>
      </c>
      <c r="AV1286" s="98">
        <v>0</v>
      </c>
      <c r="AW1286" s="98">
        <f>IF(ISNUMBER(SEARCH('ankieta ESG'!$G$182,AX1286)),MAX($AW$3:AW1285)+1,0)</f>
        <v>1283</v>
      </c>
      <c r="AX1286" s="134" t="s">
        <v>5286</v>
      </c>
      <c r="AY1286" s="98">
        <v>0</v>
      </c>
      <c r="AZ1286" s="99" t="str">
        <f>IFERROR(VLOOKUP(ROWS($AX$4:AX1286),$AW$4:$AX$2337,2,0),"")</f>
        <v>Nowy Żmigród (pow. jasielski, woj. podkarpackie)</v>
      </c>
      <c r="BA1286" s="98">
        <v>0</v>
      </c>
      <c r="BB1286" s="98">
        <f>IF(ISNUMBER(SEARCH('ankieta ESG'!$G$183,BC1286)),MAX($BB$3:BB1285)+1,0)</f>
        <v>1283</v>
      </c>
      <c r="BC1286" s="134" t="s">
        <v>5286</v>
      </c>
      <c r="BD1286" s="98">
        <v>0</v>
      </c>
      <c r="BE1286" s="99" t="str">
        <f>IFERROR(VLOOKUP(ROWS($BC$4:BC1286),$BB$4:$BC$2337,2,0),"")</f>
        <v>Nowy Żmigród (pow. jasielski, woj. podkarpackie)</v>
      </c>
      <c r="BF1286" s="98">
        <v>0</v>
      </c>
      <c r="BG1286" s="98">
        <f>IF(ISNUMBER(SEARCH('ankieta ESG'!$G$184,BH1286)),MAX($BG$3:BG1285)+1,0)</f>
        <v>1283</v>
      </c>
      <c r="BH1286" s="134" t="s">
        <v>5286</v>
      </c>
      <c r="BI1286" s="98">
        <v>0</v>
      </c>
      <c r="BJ1286" s="99" t="str">
        <f>IFERROR(VLOOKUP(ROWS($BH$4:BH1286),$BG$4:$BH$2337,2,0),"")</f>
        <v>Nowy Żmigród (pow. jasielski, woj. podkarpackie)</v>
      </c>
      <c r="BK1286" s="98">
        <v>0</v>
      </c>
      <c r="BL1286" s="98">
        <f>IF(ISNUMBER(SEARCH('ankieta ESG'!$G$185,BM1286)),MAX($BL$3:BL1285)+1,0)</f>
        <v>1283</v>
      </c>
      <c r="BM1286" s="134" t="s">
        <v>5286</v>
      </c>
      <c r="BN1286" s="98">
        <v>0</v>
      </c>
      <c r="BO1286" s="99" t="str">
        <f>IFERROR(VLOOKUP(ROWS($BM$4:BM1286),$BL$4:$BM$2337,2,0),"")</f>
        <v>Nowy Żmigród (pow. jasielski, woj. podkarpackie)</v>
      </c>
      <c r="BP1286" s="98">
        <v>0</v>
      </c>
      <c r="BQ1286" s="98">
        <f>IF(ISNUMBER(SEARCH('ankieta ESG'!$G$186,BR1286)),MAX($BQ$3:BQ1285)+1,0)</f>
        <v>1283</v>
      </c>
      <c r="BR1286" s="134" t="s">
        <v>5286</v>
      </c>
      <c r="BS1286" s="98">
        <v>0</v>
      </c>
      <c r="BT1286" s="99" t="str">
        <f>IFERROR(VLOOKUP(ROWS($BR$4:BR1286),$BQ$4:$BR$2337,2,0),"")</f>
        <v>Nowy Żmigród (pow. jasielski, woj. podkarpackie)</v>
      </c>
      <c r="BU1286" s="98">
        <v>0</v>
      </c>
      <c r="BV1286" s="98">
        <f>IF(ISNUMBER(SEARCH('ankieta ESG'!$G$187,BW1286)),MAX($BV$3:BV1285)+1,0)</f>
        <v>1283</v>
      </c>
      <c r="BW1286" s="134" t="s">
        <v>5286</v>
      </c>
      <c r="BX1286" s="98">
        <v>0</v>
      </c>
      <c r="BY1286" s="99" t="str">
        <f>IFERROR(VLOOKUP(ROWS($BW$4:BW1286),$BV$4:$BW$2337,2,0),"")</f>
        <v>Nowy Żmigród (pow. jasielski, woj. podkarpackie)</v>
      </c>
      <c r="BZ1286" s="98">
        <v>0</v>
      </c>
      <c r="CA1286" s="98">
        <f>IF(ISNUMBER(SEARCH('ankieta ESG'!$G$188,CB1286)),MAX($CA$3:CA1285)+1,0)</f>
        <v>1283</v>
      </c>
      <c r="CB1286" s="134" t="s">
        <v>5286</v>
      </c>
      <c r="CC1286" s="98">
        <v>0</v>
      </c>
      <c r="CD1286" s="99" t="str">
        <f>IFERROR(VLOOKUP(ROWS($CB$4:CB1286),$CA$4:$CB$2337,2,0),"")</f>
        <v>Nowy Żmigród (pow. jasielski, woj. podkarpackie)</v>
      </c>
      <c r="CE1286" s="98">
        <v>0</v>
      </c>
      <c r="CF1286" s="98">
        <f>IF(ISNUMBER(SEARCH('ankieta ESG'!$G$189,CG1286)),MAX($CF$3:CF1285)+1,0)</f>
        <v>1283</v>
      </c>
      <c r="CG1286" s="134" t="s">
        <v>5286</v>
      </c>
      <c r="CH1286" s="98">
        <v>0</v>
      </c>
      <c r="CI1286" s="99" t="str">
        <f>IFERROR(VLOOKUP(ROWS($CG$4:CG1286),$CF$4:$CG$2337,2,0),"")</f>
        <v>Nowy Żmigród (pow. jasielski, woj. podkarpackie)</v>
      </c>
      <c r="CJ1286" s="98">
        <v>0</v>
      </c>
    </row>
    <row r="1287" spans="2:88">
      <c r="B1287" s="98">
        <f>IF(ISNUMBER(SEARCH('ankieta ESG'!$E$11,C1287)),MAX(B$3:$B1286)+1,0)</f>
        <v>1284</v>
      </c>
      <c r="C1287" s="99" t="s">
        <v>1328</v>
      </c>
      <c r="D1287" s="98">
        <v>0</v>
      </c>
      <c r="E1287" s="99" t="str">
        <f>IFERROR(VLOOKUP(ROWS($C$4:C1287),$B$4:$C$1385,2,0),"")</f>
        <v>85.20.Z Szkoły podstawowe (PKD 2025)</v>
      </c>
      <c r="F1287" s="98">
        <v>0</v>
      </c>
      <c r="AM1287" s="98">
        <f>IF(ISNUMBER(SEARCH('ankieta ESG'!$G$180,AN1287)),MAX(AM$3:$AM1286)+1,0)</f>
        <v>1284</v>
      </c>
      <c r="AN1287" s="134" t="s">
        <v>5287</v>
      </c>
      <c r="AO1287" s="98">
        <v>0</v>
      </c>
      <c r="AP1287" s="99" t="str">
        <f>IFERROR(VLOOKUP(ROWS($AN$4:AN1287),$AM$4:$AN$2337,2,0),"")</f>
        <v>Nozdrzec (pow. brzozowski, woj. podkarpackie)</v>
      </c>
      <c r="AQ1287" s="98">
        <v>0</v>
      </c>
      <c r="AR1287" s="98">
        <f>IF(ISNUMBER(SEARCH('ankieta ESG'!$G$181,AS1287)),MAX($AR$3:AR1286)+1,0)</f>
        <v>1284</v>
      </c>
      <c r="AS1287" s="134" t="s">
        <v>5287</v>
      </c>
      <c r="AT1287" s="98">
        <v>0</v>
      </c>
      <c r="AU1287" s="99" t="str">
        <f>IFERROR(VLOOKUP(ROWS($AS$4:AS1287),$AR$4:$AS$2337,2,0),"")</f>
        <v>Nozdrzec (pow. brzozowski, woj. podkarpackie)</v>
      </c>
      <c r="AV1287" s="98">
        <v>0</v>
      </c>
      <c r="AW1287" s="98">
        <f>IF(ISNUMBER(SEARCH('ankieta ESG'!$G$182,AX1287)),MAX($AW$3:AW1286)+1,0)</f>
        <v>1284</v>
      </c>
      <c r="AX1287" s="134" t="s">
        <v>5287</v>
      </c>
      <c r="AY1287" s="98">
        <v>0</v>
      </c>
      <c r="AZ1287" s="99" t="str">
        <f>IFERROR(VLOOKUP(ROWS($AX$4:AX1287),$AW$4:$AX$2337,2,0),"")</f>
        <v>Nozdrzec (pow. brzozowski, woj. podkarpackie)</v>
      </c>
      <c r="BA1287" s="98">
        <v>0</v>
      </c>
      <c r="BB1287" s="98">
        <f>IF(ISNUMBER(SEARCH('ankieta ESG'!$G$183,BC1287)),MAX($BB$3:BB1286)+1,0)</f>
        <v>1284</v>
      </c>
      <c r="BC1287" s="134" t="s">
        <v>5287</v>
      </c>
      <c r="BD1287" s="98">
        <v>0</v>
      </c>
      <c r="BE1287" s="99" t="str">
        <f>IFERROR(VLOOKUP(ROWS($BC$4:BC1287),$BB$4:$BC$2337,2,0),"")</f>
        <v>Nozdrzec (pow. brzozowski, woj. podkarpackie)</v>
      </c>
      <c r="BF1287" s="98">
        <v>0</v>
      </c>
      <c r="BG1287" s="98">
        <f>IF(ISNUMBER(SEARCH('ankieta ESG'!$G$184,BH1287)),MAX($BG$3:BG1286)+1,0)</f>
        <v>1284</v>
      </c>
      <c r="BH1287" s="134" t="s">
        <v>5287</v>
      </c>
      <c r="BI1287" s="98">
        <v>0</v>
      </c>
      <c r="BJ1287" s="99" t="str">
        <f>IFERROR(VLOOKUP(ROWS($BH$4:BH1287),$BG$4:$BH$2337,2,0),"")</f>
        <v>Nozdrzec (pow. brzozowski, woj. podkarpackie)</v>
      </c>
      <c r="BK1287" s="98">
        <v>0</v>
      </c>
      <c r="BL1287" s="98">
        <f>IF(ISNUMBER(SEARCH('ankieta ESG'!$G$185,BM1287)),MAX($BL$3:BL1286)+1,0)</f>
        <v>1284</v>
      </c>
      <c r="BM1287" s="134" t="s">
        <v>5287</v>
      </c>
      <c r="BN1287" s="98">
        <v>0</v>
      </c>
      <c r="BO1287" s="99" t="str">
        <f>IFERROR(VLOOKUP(ROWS($BM$4:BM1287),$BL$4:$BM$2337,2,0),"")</f>
        <v>Nozdrzec (pow. brzozowski, woj. podkarpackie)</v>
      </c>
      <c r="BP1287" s="98">
        <v>0</v>
      </c>
      <c r="BQ1287" s="98">
        <f>IF(ISNUMBER(SEARCH('ankieta ESG'!$G$186,BR1287)),MAX($BQ$3:BQ1286)+1,0)</f>
        <v>1284</v>
      </c>
      <c r="BR1287" s="134" t="s">
        <v>5287</v>
      </c>
      <c r="BS1287" s="98">
        <v>0</v>
      </c>
      <c r="BT1287" s="99" t="str">
        <f>IFERROR(VLOOKUP(ROWS($BR$4:BR1287),$BQ$4:$BR$2337,2,0),"")</f>
        <v>Nozdrzec (pow. brzozowski, woj. podkarpackie)</v>
      </c>
      <c r="BU1287" s="98">
        <v>0</v>
      </c>
      <c r="BV1287" s="98">
        <f>IF(ISNUMBER(SEARCH('ankieta ESG'!$G$187,BW1287)),MAX($BV$3:BV1286)+1,0)</f>
        <v>1284</v>
      </c>
      <c r="BW1287" s="134" t="s">
        <v>5287</v>
      </c>
      <c r="BX1287" s="98">
        <v>0</v>
      </c>
      <c r="BY1287" s="99" t="str">
        <f>IFERROR(VLOOKUP(ROWS($BW$4:BW1287),$BV$4:$BW$2337,2,0),"")</f>
        <v>Nozdrzec (pow. brzozowski, woj. podkarpackie)</v>
      </c>
      <c r="BZ1287" s="98">
        <v>0</v>
      </c>
      <c r="CA1287" s="98">
        <f>IF(ISNUMBER(SEARCH('ankieta ESG'!$G$188,CB1287)),MAX($CA$3:CA1286)+1,0)</f>
        <v>1284</v>
      </c>
      <c r="CB1287" s="134" t="s">
        <v>5287</v>
      </c>
      <c r="CC1287" s="98">
        <v>0</v>
      </c>
      <c r="CD1287" s="99" t="str">
        <f>IFERROR(VLOOKUP(ROWS($CB$4:CB1287),$CA$4:$CB$2337,2,0),"")</f>
        <v>Nozdrzec (pow. brzozowski, woj. podkarpackie)</v>
      </c>
      <c r="CE1287" s="98">
        <v>0</v>
      </c>
      <c r="CF1287" s="98">
        <f>IF(ISNUMBER(SEARCH('ankieta ESG'!$G$189,CG1287)),MAX($CF$3:CF1286)+1,0)</f>
        <v>1284</v>
      </c>
      <c r="CG1287" s="134" t="s">
        <v>5287</v>
      </c>
      <c r="CH1287" s="98">
        <v>0</v>
      </c>
      <c r="CI1287" s="99" t="str">
        <f>IFERROR(VLOOKUP(ROWS($CG$4:CG1287),$CF$4:$CG$2337,2,0),"")</f>
        <v>Nozdrzec (pow. brzozowski, woj. podkarpackie)</v>
      </c>
      <c r="CJ1287" s="98">
        <v>0</v>
      </c>
    </row>
    <row r="1288" spans="2:88">
      <c r="B1288" s="98">
        <f>IF(ISNUMBER(SEARCH('ankieta ESG'!$E$11,C1288)),MAX(B$3:$B1287)+1,0)</f>
        <v>1285</v>
      </c>
      <c r="C1288" s="99" t="s">
        <v>1329</v>
      </c>
      <c r="D1288" s="98">
        <v>0</v>
      </c>
      <c r="E1288" s="99" t="str">
        <f>IFERROR(VLOOKUP(ROWS($C$4:C1288),$B$4:$C$1385,2,0),"")</f>
        <v>85.31.Z Szkoły średnie ogólnokształcące (PKD 2025)</v>
      </c>
      <c r="F1288" s="98">
        <v>0</v>
      </c>
      <c r="AM1288" s="98">
        <f>IF(ISNUMBER(SEARCH('ankieta ESG'!$G$180,AN1288)),MAX(AM$3:$AM1287)+1,0)</f>
        <v>1285</v>
      </c>
      <c r="AN1288" s="134" t="s">
        <v>5288</v>
      </c>
      <c r="AO1288" s="98">
        <v>0</v>
      </c>
      <c r="AP1288" s="99" t="str">
        <f>IFERROR(VLOOKUP(ROWS($AN$4:AN1288),$AM$4:$AN$2337,2,0),"")</f>
        <v>Nur (pow. ostrowski, woj. mazowieckie)</v>
      </c>
      <c r="AQ1288" s="98">
        <v>0</v>
      </c>
      <c r="AR1288" s="98">
        <f>IF(ISNUMBER(SEARCH('ankieta ESG'!$G$181,AS1288)),MAX($AR$3:AR1287)+1,0)</f>
        <v>1285</v>
      </c>
      <c r="AS1288" s="134" t="s">
        <v>5288</v>
      </c>
      <c r="AT1288" s="98">
        <v>0</v>
      </c>
      <c r="AU1288" s="99" t="str">
        <f>IFERROR(VLOOKUP(ROWS($AS$4:AS1288),$AR$4:$AS$2337,2,0),"")</f>
        <v>Nur (pow. ostrowski, woj. mazowieckie)</v>
      </c>
      <c r="AV1288" s="98">
        <v>0</v>
      </c>
      <c r="AW1288" s="98">
        <f>IF(ISNUMBER(SEARCH('ankieta ESG'!$G$182,AX1288)),MAX($AW$3:AW1287)+1,0)</f>
        <v>1285</v>
      </c>
      <c r="AX1288" s="134" t="s">
        <v>5288</v>
      </c>
      <c r="AY1288" s="98">
        <v>0</v>
      </c>
      <c r="AZ1288" s="99" t="str">
        <f>IFERROR(VLOOKUP(ROWS($AX$4:AX1288),$AW$4:$AX$2337,2,0),"")</f>
        <v>Nur (pow. ostrowski, woj. mazowieckie)</v>
      </c>
      <c r="BA1288" s="98">
        <v>0</v>
      </c>
      <c r="BB1288" s="98">
        <f>IF(ISNUMBER(SEARCH('ankieta ESG'!$G$183,BC1288)),MAX($BB$3:BB1287)+1,0)</f>
        <v>1285</v>
      </c>
      <c r="BC1288" s="134" t="s">
        <v>5288</v>
      </c>
      <c r="BD1288" s="98">
        <v>0</v>
      </c>
      <c r="BE1288" s="99" t="str">
        <f>IFERROR(VLOOKUP(ROWS($BC$4:BC1288),$BB$4:$BC$2337,2,0),"")</f>
        <v>Nur (pow. ostrowski, woj. mazowieckie)</v>
      </c>
      <c r="BF1288" s="98">
        <v>0</v>
      </c>
      <c r="BG1288" s="98">
        <f>IF(ISNUMBER(SEARCH('ankieta ESG'!$G$184,BH1288)),MAX($BG$3:BG1287)+1,0)</f>
        <v>1285</v>
      </c>
      <c r="BH1288" s="134" t="s">
        <v>5288</v>
      </c>
      <c r="BI1288" s="98">
        <v>0</v>
      </c>
      <c r="BJ1288" s="99" t="str">
        <f>IFERROR(VLOOKUP(ROWS($BH$4:BH1288),$BG$4:$BH$2337,2,0),"")</f>
        <v>Nur (pow. ostrowski, woj. mazowieckie)</v>
      </c>
      <c r="BK1288" s="98">
        <v>0</v>
      </c>
      <c r="BL1288" s="98">
        <f>IF(ISNUMBER(SEARCH('ankieta ESG'!$G$185,BM1288)),MAX($BL$3:BL1287)+1,0)</f>
        <v>1285</v>
      </c>
      <c r="BM1288" s="134" t="s">
        <v>5288</v>
      </c>
      <c r="BN1288" s="98">
        <v>0</v>
      </c>
      <c r="BO1288" s="99" t="str">
        <f>IFERROR(VLOOKUP(ROWS($BM$4:BM1288),$BL$4:$BM$2337,2,0),"")</f>
        <v>Nur (pow. ostrowski, woj. mazowieckie)</v>
      </c>
      <c r="BP1288" s="98">
        <v>0</v>
      </c>
      <c r="BQ1288" s="98">
        <f>IF(ISNUMBER(SEARCH('ankieta ESG'!$G$186,BR1288)),MAX($BQ$3:BQ1287)+1,0)</f>
        <v>1285</v>
      </c>
      <c r="BR1288" s="134" t="s">
        <v>5288</v>
      </c>
      <c r="BS1288" s="98">
        <v>0</v>
      </c>
      <c r="BT1288" s="99" t="str">
        <f>IFERROR(VLOOKUP(ROWS($BR$4:BR1288),$BQ$4:$BR$2337,2,0),"")</f>
        <v>Nur (pow. ostrowski, woj. mazowieckie)</v>
      </c>
      <c r="BU1288" s="98">
        <v>0</v>
      </c>
      <c r="BV1288" s="98">
        <f>IF(ISNUMBER(SEARCH('ankieta ESG'!$G$187,BW1288)),MAX($BV$3:BV1287)+1,0)</f>
        <v>1285</v>
      </c>
      <c r="BW1288" s="134" t="s">
        <v>5288</v>
      </c>
      <c r="BX1288" s="98">
        <v>0</v>
      </c>
      <c r="BY1288" s="99" t="str">
        <f>IFERROR(VLOOKUP(ROWS($BW$4:BW1288),$BV$4:$BW$2337,2,0),"")</f>
        <v>Nur (pow. ostrowski, woj. mazowieckie)</v>
      </c>
      <c r="BZ1288" s="98">
        <v>0</v>
      </c>
      <c r="CA1288" s="98">
        <f>IF(ISNUMBER(SEARCH('ankieta ESG'!$G$188,CB1288)),MAX($CA$3:CA1287)+1,0)</f>
        <v>1285</v>
      </c>
      <c r="CB1288" s="134" t="s">
        <v>5288</v>
      </c>
      <c r="CC1288" s="98">
        <v>0</v>
      </c>
      <c r="CD1288" s="99" t="str">
        <f>IFERROR(VLOOKUP(ROWS($CB$4:CB1288),$CA$4:$CB$2337,2,0),"")</f>
        <v>Nur (pow. ostrowski, woj. mazowieckie)</v>
      </c>
      <c r="CE1288" s="98">
        <v>0</v>
      </c>
      <c r="CF1288" s="98">
        <f>IF(ISNUMBER(SEARCH('ankieta ESG'!$G$189,CG1288)),MAX($CF$3:CF1287)+1,0)</f>
        <v>1285</v>
      </c>
      <c r="CG1288" s="134" t="s">
        <v>5288</v>
      </c>
      <c r="CH1288" s="98">
        <v>0</v>
      </c>
      <c r="CI1288" s="99" t="str">
        <f>IFERROR(VLOOKUP(ROWS($CG$4:CG1288),$CF$4:$CG$2337,2,0),"")</f>
        <v>Nur (pow. ostrowski, woj. mazowieckie)</v>
      </c>
      <c r="CJ1288" s="98">
        <v>0</v>
      </c>
    </row>
    <row r="1289" spans="2:88">
      <c r="B1289" s="98">
        <f>IF(ISNUMBER(SEARCH('ankieta ESG'!$E$11,C1289)),MAX(B$3:$B1288)+1,0)</f>
        <v>1286</v>
      </c>
      <c r="C1289" s="99" t="s">
        <v>1330</v>
      </c>
      <c r="D1289" s="98">
        <v>0</v>
      </c>
      <c r="E1289" s="99" t="str">
        <f>IFERROR(VLOOKUP(ROWS($C$4:C1289),$B$4:$C$1385,2,0),"")</f>
        <v>85.32.A Technika (PKD 2025)</v>
      </c>
      <c r="F1289" s="98">
        <v>0</v>
      </c>
      <c r="AM1289" s="98">
        <f>IF(ISNUMBER(SEARCH('ankieta ESG'!$G$180,AN1289)),MAX(AM$3:$AM1288)+1,0)</f>
        <v>1286</v>
      </c>
      <c r="AN1289" s="134" t="s">
        <v>5289</v>
      </c>
      <c r="AO1289" s="98">
        <v>0</v>
      </c>
      <c r="AP1289" s="99" t="str">
        <f>IFERROR(VLOOKUP(ROWS($AN$4:AN1289),$AM$4:$AN$2337,2,0),"")</f>
        <v>Nurzec (pow. siemiatycki, woj. podlaskie)</v>
      </c>
      <c r="AQ1289" s="98">
        <v>0</v>
      </c>
      <c r="AR1289" s="98">
        <f>IF(ISNUMBER(SEARCH('ankieta ESG'!$G$181,AS1289)),MAX($AR$3:AR1288)+1,0)</f>
        <v>1286</v>
      </c>
      <c r="AS1289" s="134" t="s">
        <v>5289</v>
      </c>
      <c r="AT1289" s="98">
        <v>0</v>
      </c>
      <c r="AU1289" s="99" t="str">
        <f>IFERROR(VLOOKUP(ROWS($AS$4:AS1289),$AR$4:$AS$2337,2,0),"")</f>
        <v>Nurzec (pow. siemiatycki, woj. podlaskie)</v>
      </c>
      <c r="AV1289" s="98">
        <v>0</v>
      </c>
      <c r="AW1289" s="98">
        <f>IF(ISNUMBER(SEARCH('ankieta ESG'!$G$182,AX1289)),MAX($AW$3:AW1288)+1,0)</f>
        <v>1286</v>
      </c>
      <c r="AX1289" s="134" t="s">
        <v>5289</v>
      </c>
      <c r="AY1289" s="98">
        <v>0</v>
      </c>
      <c r="AZ1289" s="99" t="str">
        <f>IFERROR(VLOOKUP(ROWS($AX$4:AX1289),$AW$4:$AX$2337,2,0),"")</f>
        <v>Nurzec (pow. siemiatycki, woj. podlaskie)</v>
      </c>
      <c r="BA1289" s="98">
        <v>0</v>
      </c>
      <c r="BB1289" s="98">
        <f>IF(ISNUMBER(SEARCH('ankieta ESG'!$G$183,BC1289)),MAX($BB$3:BB1288)+1,0)</f>
        <v>1286</v>
      </c>
      <c r="BC1289" s="134" t="s">
        <v>5289</v>
      </c>
      <c r="BD1289" s="98">
        <v>0</v>
      </c>
      <c r="BE1289" s="99" t="str">
        <f>IFERROR(VLOOKUP(ROWS($BC$4:BC1289),$BB$4:$BC$2337,2,0),"")</f>
        <v>Nurzec (pow. siemiatycki, woj. podlaskie)</v>
      </c>
      <c r="BF1289" s="98">
        <v>0</v>
      </c>
      <c r="BG1289" s="98">
        <f>IF(ISNUMBER(SEARCH('ankieta ESG'!$G$184,BH1289)),MAX($BG$3:BG1288)+1,0)</f>
        <v>1286</v>
      </c>
      <c r="BH1289" s="134" t="s">
        <v>5289</v>
      </c>
      <c r="BI1289" s="98">
        <v>0</v>
      </c>
      <c r="BJ1289" s="99" t="str">
        <f>IFERROR(VLOOKUP(ROWS($BH$4:BH1289),$BG$4:$BH$2337,2,0),"")</f>
        <v>Nurzec (pow. siemiatycki, woj. podlaskie)</v>
      </c>
      <c r="BK1289" s="98">
        <v>0</v>
      </c>
      <c r="BL1289" s="98">
        <f>IF(ISNUMBER(SEARCH('ankieta ESG'!$G$185,BM1289)),MAX($BL$3:BL1288)+1,0)</f>
        <v>1286</v>
      </c>
      <c r="BM1289" s="134" t="s">
        <v>5289</v>
      </c>
      <c r="BN1289" s="98">
        <v>0</v>
      </c>
      <c r="BO1289" s="99" t="str">
        <f>IFERROR(VLOOKUP(ROWS($BM$4:BM1289),$BL$4:$BM$2337,2,0),"")</f>
        <v>Nurzec (pow. siemiatycki, woj. podlaskie)</v>
      </c>
      <c r="BP1289" s="98">
        <v>0</v>
      </c>
      <c r="BQ1289" s="98">
        <f>IF(ISNUMBER(SEARCH('ankieta ESG'!$G$186,BR1289)),MAX($BQ$3:BQ1288)+1,0)</f>
        <v>1286</v>
      </c>
      <c r="BR1289" s="134" t="s">
        <v>5289</v>
      </c>
      <c r="BS1289" s="98">
        <v>0</v>
      </c>
      <c r="BT1289" s="99" t="str">
        <f>IFERROR(VLOOKUP(ROWS($BR$4:BR1289),$BQ$4:$BR$2337,2,0),"")</f>
        <v>Nurzec (pow. siemiatycki, woj. podlaskie)</v>
      </c>
      <c r="BU1289" s="98">
        <v>0</v>
      </c>
      <c r="BV1289" s="98">
        <f>IF(ISNUMBER(SEARCH('ankieta ESG'!$G$187,BW1289)),MAX($BV$3:BV1288)+1,0)</f>
        <v>1286</v>
      </c>
      <c r="BW1289" s="134" t="s">
        <v>5289</v>
      </c>
      <c r="BX1289" s="98">
        <v>0</v>
      </c>
      <c r="BY1289" s="99" t="str">
        <f>IFERROR(VLOOKUP(ROWS($BW$4:BW1289),$BV$4:$BW$2337,2,0),"")</f>
        <v>Nurzec (pow. siemiatycki, woj. podlaskie)</v>
      </c>
      <c r="BZ1289" s="98">
        <v>0</v>
      </c>
      <c r="CA1289" s="98">
        <f>IF(ISNUMBER(SEARCH('ankieta ESG'!$G$188,CB1289)),MAX($CA$3:CA1288)+1,0)</f>
        <v>1286</v>
      </c>
      <c r="CB1289" s="134" t="s">
        <v>5289</v>
      </c>
      <c r="CC1289" s="98">
        <v>0</v>
      </c>
      <c r="CD1289" s="99" t="str">
        <f>IFERROR(VLOOKUP(ROWS($CB$4:CB1289),$CA$4:$CB$2337,2,0),"")</f>
        <v>Nurzec (pow. siemiatycki, woj. podlaskie)</v>
      </c>
      <c r="CE1289" s="98">
        <v>0</v>
      </c>
      <c r="CF1289" s="98">
        <f>IF(ISNUMBER(SEARCH('ankieta ESG'!$G$189,CG1289)),MAX($CF$3:CF1288)+1,0)</f>
        <v>1286</v>
      </c>
      <c r="CG1289" s="134" t="s">
        <v>5289</v>
      </c>
      <c r="CH1289" s="98">
        <v>0</v>
      </c>
      <c r="CI1289" s="99" t="str">
        <f>IFERROR(VLOOKUP(ROWS($CG$4:CG1289),$CF$4:$CG$2337,2,0),"")</f>
        <v>Nurzec (pow. siemiatycki, woj. podlaskie)</v>
      </c>
      <c r="CJ1289" s="98">
        <v>0</v>
      </c>
    </row>
    <row r="1290" spans="2:88">
      <c r="B1290" s="98">
        <f>IF(ISNUMBER(SEARCH('ankieta ESG'!$E$11,C1290)),MAX(B$3:$B1289)+1,0)</f>
        <v>1287</v>
      </c>
      <c r="C1290" s="99" t="s">
        <v>1331</v>
      </c>
      <c r="D1290" s="98">
        <v>0</v>
      </c>
      <c r="E1290" s="99" t="str">
        <f>IFERROR(VLOOKUP(ROWS($C$4:C1290),$B$4:$C$1385,2,0),"")</f>
        <v>85.32.B Branżowe szkoły I stopnia (PKD 2025)</v>
      </c>
      <c r="F1290" s="98">
        <v>0</v>
      </c>
      <c r="AM1290" s="98">
        <f>IF(ISNUMBER(SEARCH('ankieta ESG'!$G$180,AN1290)),MAX(AM$3:$AM1289)+1,0)</f>
        <v>1287</v>
      </c>
      <c r="AN1290" s="134" t="s">
        <v>5290</v>
      </c>
      <c r="AO1290" s="98">
        <v>0</v>
      </c>
      <c r="AP1290" s="99" t="str">
        <f>IFERROR(VLOOKUP(ROWS($AN$4:AN1290),$AM$4:$AN$2337,2,0),"")</f>
        <v>Nysa (pow. nyski, woj. opolskie)</v>
      </c>
      <c r="AQ1290" s="98">
        <v>0</v>
      </c>
      <c r="AR1290" s="98">
        <f>IF(ISNUMBER(SEARCH('ankieta ESG'!$G$181,AS1290)),MAX($AR$3:AR1289)+1,0)</f>
        <v>1287</v>
      </c>
      <c r="AS1290" s="134" t="s">
        <v>5290</v>
      </c>
      <c r="AT1290" s="98">
        <v>0</v>
      </c>
      <c r="AU1290" s="99" t="str">
        <f>IFERROR(VLOOKUP(ROWS($AS$4:AS1290),$AR$4:$AS$2337,2,0),"")</f>
        <v>Nysa (pow. nyski, woj. opolskie)</v>
      </c>
      <c r="AV1290" s="98">
        <v>0</v>
      </c>
      <c r="AW1290" s="98">
        <f>IF(ISNUMBER(SEARCH('ankieta ESG'!$G$182,AX1290)),MAX($AW$3:AW1289)+1,0)</f>
        <v>1287</v>
      </c>
      <c r="AX1290" s="134" t="s">
        <v>5290</v>
      </c>
      <c r="AY1290" s="98">
        <v>0</v>
      </c>
      <c r="AZ1290" s="99" t="str">
        <f>IFERROR(VLOOKUP(ROWS($AX$4:AX1290),$AW$4:$AX$2337,2,0),"")</f>
        <v>Nysa (pow. nyski, woj. opolskie)</v>
      </c>
      <c r="BA1290" s="98">
        <v>0</v>
      </c>
      <c r="BB1290" s="98">
        <f>IF(ISNUMBER(SEARCH('ankieta ESG'!$G$183,BC1290)),MAX($BB$3:BB1289)+1,0)</f>
        <v>1287</v>
      </c>
      <c r="BC1290" s="134" t="s">
        <v>5290</v>
      </c>
      <c r="BD1290" s="98">
        <v>0</v>
      </c>
      <c r="BE1290" s="99" t="str">
        <f>IFERROR(VLOOKUP(ROWS($BC$4:BC1290),$BB$4:$BC$2337,2,0),"")</f>
        <v>Nysa (pow. nyski, woj. opolskie)</v>
      </c>
      <c r="BF1290" s="98">
        <v>0</v>
      </c>
      <c r="BG1290" s="98">
        <f>IF(ISNUMBER(SEARCH('ankieta ESG'!$G$184,BH1290)),MAX($BG$3:BG1289)+1,0)</f>
        <v>1287</v>
      </c>
      <c r="BH1290" s="134" t="s">
        <v>5290</v>
      </c>
      <c r="BI1290" s="98">
        <v>0</v>
      </c>
      <c r="BJ1290" s="99" t="str">
        <f>IFERROR(VLOOKUP(ROWS($BH$4:BH1290),$BG$4:$BH$2337,2,0),"")</f>
        <v>Nysa (pow. nyski, woj. opolskie)</v>
      </c>
      <c r="BK1290" s="98">
        <v>0</v>
      </c>
      <c r="BL1290" s="98">
        <f>IF(ISNUMBER(SEARCH('ankieta ESG'!$G$185,BM1290)),MAX($BL$3:BL1289)+1,0)</f>
        <v>1287</v>
      </c>
      <c r="BM1290" s="134" t="s">
        <v>5290</v>
      </c>
      <c r="BN1290" s="98">
        <v>0</v>
      </c>
      <c r="BO1290" s="99" t="str">
        <f>IFERROR(VLOOKUP(ROWS($BM$4:BM1290),$BL$4:$BM$2337,2,0),"")</f>
        <v>Nysa (pow. nyski, woj. opolskie)</v>
      </c>
      <c r="BP1290" s="98">
        <v>0</v>
      </c>
      <c r="BQ1290" s="98">
        <f>IF(ISNUMBER(SEARCH('ankieta ESG'!$G$186,BR1290)),MAX($BQ$3:BQ1289)+1,0)</f>
        <v>1287</v>
      </c>
      <c r="BR1290" s="134" t="s">
        <v>5290</v>
      </c>
      <c r="BS1290" s="98">
        <v>0</v>
      </c>
      <c r="BT1290" s="99" t="str">
        <f>IFERROR(VLOOKUP(ROWS($BR$4:BR1290),$BQ$4:$BR$2337,2,0),"")</f>
        <v>Nysa (pow. nyski, woj. opolskie)</v>
      </c>
      <c r="BU1290" s="98">
        <v>0</v>
      </c>
      <c r="BV1290" s="98">
        <f>IF(ISNUMBER(SEARCH('ankieta ESG'!$G$187,BW1290)),MAX($BV$3:BV1289)+1,0)</f>
        <v>1287</v>
      </c>
      <c r="BW1290" s="134" t="s">
        <v>5290</v>
      </c>
      <c r="BX1290" s="98">
        <v>0</v>
      </c>
      <c r="BY1290" s="99" t="str">
        <f>IFERROR(VLOOKUP(ROWS($BW$4:BW1290),$BV$4:$BW$2337,2,0),"")</f>
        <v>Nysa (pow. nyski, woj. opolskie)</v>
      </c>
      <c r="BZ1290" s="98">
        <v>0</v>
      </c>
      <c r="CA1290" s="98">
        <f>IF(ISNUMBER(SEARCH('ankieta ESG'!$G$188,CB1290)),MAX($CA$3:CA1289)+1,0)</f>
        <v>1287</v>
      </c>
      <c r="CB1290" s="134" t="s">
        <v>5290</v>
      </c>
      <c r="CC1290" s="98">
        <v>0</v>
      </c>
      <c r="CD1290" s="99" t="str">
        <f>IFERROR(VLOOKUP(ROWS($CB$4:CB1290),$CA$4:$CB$2337,2,0),"")</f>
        <v>Nysa (pow. nyski, woj. opolskie)</v>
      </c>
      <c r="CE1290" s="98">
        <v>0</v>
      </c>
      <c r="CF1290" s="98">
        <f>IF(ISNUMBER(SEARCH('ankieta ESG'!$G$189,CG1290)),MAX($CF$3:CF1289)+1,0)</f>
        <v>1287</v>
      </c>
      <c r="CG1290" s="134" t="s">
        <v>5290</v>
      </c>
      <c r="CH1290" s="98">
        <v>0</v>
      </c>
      <c r="CI1290" s="99" t="str">
        <f>IFERROR(VLOOKUP(ROWS($CG$4:CG1290),$CF$4:$CG$2337,2,0),"")</f>
        <v>Nysa (pow. nyski, woj. opolskie)</v>
      </c>
      <c r="CJ1290" s="98">
        <v>0</v>
      </c>
    </row>
    <row r="1291" spans="2:88">
      <c r="B1291" s="98">
        <f>IF(ISNUMBER(SEARCH('ankieta ESG'!$E$11,C1291)),MAX(B$3:$B1290)+1,0)</f>
        <v>1288</v>
      </c>
      <c r="C1291" s="99" t="s">
        <v>1332</v>
      </c>
      <c r="D1291" s="98">
        <v>0</v>
      </c>
      <c r="E1291" s="99" t="str">
        <f>IFERROR(VLOOKUP(ROWS($C$4:C1291),$B$4:$C$1385,2,0),"")</f>
        <v>85.32.C Branżowe szkoły II stopnia (PKD 2025)</v>
      </c>
      <c r="F1291" s="98">
        <v>0</v>
      </c>
      <c r="AM1291" s="98">
        <f>IF(ISNUMBER(SEARCH('ankieta ESG'!$G$180,AN1291)),MAX(AM$3:$AM1290)+1,0)</f>
        <v>1288</v>
      </c>
      <c r="AN1291" s="134" t="s">
        <v>5291</v>
      </c>
      <c r="AO1291" s="98">
        <v>0</v>
      </c>
      <c r="AP1291" s="99" t="str">
        <f>IFERROR(VLOOKUP(ROWS($AN$4:AN1291),$AM$4:$AN$2337,2,0),"")</f>
        <v>Oborniki (pow. obornicki, woj. wielkopolskie)</v>
      </c>
      <c r="AQ1291" s="98">
        <v>0</v>
      </c>
      <c r="AR1291" s="98">
        <f>IF(ISNUMBER(SEARCH('ankieta ESG'!$G$181,AS1291)),MAX($AR$3:AR1290)+1,0)</f>
        <v>1288</v>
      </c>
      <c r="AS1291" s="134" t="s">
        <v>5291</v>
      </c>
      <c r="AT1291" s="98">
        <v>0</v>
      </c>
      <c r="AU1291" s="99" t="str">
        <f>IFERROR(VLOOKUP(ROWS($AS$4:AS1291),$AR$4:$AS$2337,2,0),"")</f>
        <v>Oborniki (pow. obornicki, woj. wielkopolskie)</v>
      </c>
      <c r="AV1291" s="98">
        <v>0</v>
      </c>
      <c r="AW1291" s="98">
        <f>IF(ISNUMBER(SEARCH('ankieta ESG'!$G$182,AX1291)),MAX($AW$3:AW1290)+1,0)</f>
        <v>1288</v>
      </c>
      <c r="AX1291" s="134" t="s">
        <v>5291</v>
      </c>
      <c r="AY1291" s="98">
        <v>0</v>
      </c>
      <c r="AZ1291" s="99" t="str">
        <f>IFERROR(VLOOKUP(ROWS($AX$4:AX1291),$AW$4:$AX$2337,2,0),"")</f>
        <v>Oborniki (pow. obornicki, woj. wielkopolskie)</v>
      </c>
      <c r="BA1291" s="98">
        <v>0</v>
      </c>
      <c r="BB1291" s="98">
        <f>IF(ISNUMBER(SEARCH('ankieta ESG'!$G$183,BC1291)),MAX($BB$3:BB1290)+1,0)</f>
        <v>1288</v>
      </c>
      <c r="BC1291" s="134" t="s">
        <v>5291</v>
      </c>
      <c r="BD1291" s="98">
        <v>0</v>
      </c>
      <c r="BE1291" s="99" t="str">
        <f>IFERROR(VLOOKUP(ROWS($BC$4:BC1291),$BB$4:$BC$2337,2,0),"")</f>
        <v>Oborniki (pow. obornicki, woj. wielkopolskie)</v>
      </c>
      <c r="BF1291" s="98">
        <v>0</v>
      </c>
      <c r="BG1291" s="98">
        <f>IF(ISNUMBER(SEARCH('ankieta ESG'!$G$184,BH1291)),MAX($BG$3:BG1290)+1,0)</f>
        <v>1288</v>
      </c>
      <c r="BH1291" s="134" t="s">
        <v>5291</v>
      </c>
      <c r="BI1291" s="98">
        <v>0</v>
      </c>
      <c r="BJ1291" s="99" t="str">
        <f>IFERROR(VLOOKUP(ROWS($BH$4:BH1291),$BG$4:$BH$2337,2,0),"")</f>
        <v>Oborniki (pow. obornicki, woj. wielkopolskie)</v>
      </c>
      <c r="BK1291" s="98">
        <v>0</v>
      </c>
      <c r="BL1291" s="98">
        <f>IF(ISNUMBER(SEARCH('ankieta ESG'!$G$185,BM1291)),MAX($BL$3:BL1290)+1,0)</f>
        <v>1288</v>
      </c>
      <c r="BM1291" s="134" t="s">
        <v>5291</v>
      </c>
      <c r="BN1291" s="98">
        <v>0</v>
      </c>
      <c r="BO1291" s="99" t="str">
        <f>IFERROR(VLOOKUP(ROWS($BM$4:BM1291),$BL$4:$BM$2337,2,0),"")</f>
        <v>Oborniki (pow. obornicki, woj. wielkopolskie)</v>
      </c>
      <c r="BP1291" s="98">
        <v>0</v>
      </c>
      <c r="BQ1291" s="98">
        <f>IF(ISNUMBER(SEARCH('ankieta ESG'!$G$186,BR1291)),MAX($BQ$3:BQ1290)+1,0)</f>
        <v>1288</v>
      </c>
      <c r="BR1291" s="134" t="s">
        <v>5291</v>
      </c>
      <c r="BS1291" s="98">
        <v>0</v>
      </c>
      <c r="BT1291" s="99" t="str">
        <f>IFERROR(VLOOKUP(ROWS($BR$4:BR1291),$BQ$4:$BR$2337,2,0),"")</f>
        <v>Oborniki (pow. obornicki, woj. wielkopolskie)</v>
      </c>
      <c r="BU1291" s="98">
        <v>0</v>
      </c>
      <c r="BV1291" s="98">
        <f>IF(ISNUMBER(SEARCH('ankieta ESG'!$G$187,BW1291)),MAX($BV$3:BV1290)+1,0)</f>
        <v>1288</v>
      </c>
      <c r="BW1291" s="134" t="s">
        <v>5291</v>
      </c>
      <c r="BX1291" s="98">
        <v>0</v>
      </c>
      <c r="BY1291" s="99" t="str">
        <f>IFERROR(VLOOKUP(ROWS($BW$4:BW1291),$BV$4:$BW$2337,2,0),"")</f>
        <v>Oborniki (pow. obornicki, woj. wielkopolskie)</v>
      </c>
      <c r="BZ1291" s="98">
        <v>0</v>
      </c>
      <c r="CA1291" s="98">
        <f>IF(ISNUMBER(SEARCH('ankieta ESG'!$G$188,CB1291)),MAX($CA$3:CA1290)+1,0)</f>
        <v>1288</v>
      </c>
      <c r="CB1291" s="134" t="s">
        <v>5291</v>
      </c>
      <c r="CC1291" s="98">
        <v>0</v>
      </c>
      <c r="CD1291" s="99" t="str">
        <f>IFERROR(VLOOKUP(ROWS($CB$4:CB1291),$CA$4:$CB$2337,2,0),"")</f>
        <v>Oborniki (pow. obornicki, woj. wielkopolskie)</v>
      </c>
      <c r="CE1291" s="98">
        <v>0</v>
      </c>
      <c r="CF1291" s="98">
        <f>IF(ISNUMBER(SEARCH('ankieta ESG'!$G$189,CG1291)),MAX($CF$3:CF1290)+1,0)</f>
        <v>1288</v>
      </c>
      <c r="CG1291" s="134" t="s">
        <v>5291</v>
      </c>
      <c r="CH1291" s="98">
        <v>0</v>
      </c>
      <c r="CI1291" s="99" t="str">
        <f>IFERROR(VLOOKUP(ROWS($CG$4:CG1291),$CF$4:$CG$2337,2,0),"")</f>
        <v>Oborniki (pow. obornicki, woj. wielkopolskie)</v>
      </c>
      <c r="CJ1291" s="98">
        <v>0</v>
      </c>
    </row>
    <row r="1292" spans="2:88">
      <c r="B1292" s="98">
        <f>IF(ISNUMBER(SEARCH('ankieta ESG'!$E$11,C1292)),MAX(B$3:$B1291)+1,0)</f>
        <v>1289</v>
      </c>
      <c r="C1292" s="99" t="s">
        <v>1333</v>
      </c>
      <c r="D1292" s="98">
        <v>0</v>
      </c>
      <c r="E1292" s="99" t="str">
        <f>IFERROR(VLOOKUP(ROWS($C$4:C1292),$B$4:$C$1385,2,0),"")</f>
        <v>85.32.D Szkoły specjalne przysposabiające do pracy (PKD 2025)</v>
      </c>
      <c r="F1292" s="98">
        <v>0</v>
      </c>
      <c r="AM1292" s="98">
        <f>IF(ISNUMBER(SEARCH('ankieta ESG'!$G$180,AN1292)),MAX(AM$3:$AM1291)+1,0)</f>
        <v>1289</v>
      </c>
      <c r="AN1292" s="134" t="s">
        <v>5292</v>
      </c>
      <c r="AO1292" s="98">
        <v>0</v>
      </c>
      <c r="AP1292" s="99" t="str">
        <f>IFERROR(VLOOKUP(ROWS($AN$4:AN1292),$AM$4:$AN$2337,2,0),"")</f>
        <v>Oborniki Śląskie (pow. trzebnicki, woj. dolnośląskie)</v>
      </c>
      <c r="AQ1292" s="98">
        <v>0</v>
      </c>
      <c r="AR1292" s="98">
        <f>IF(ISNUMBER(SEARCH('ankieta ESG'!$G$181,AS1292)),MAX($AR$3:AR1291)+1,0)</f>
        <v>1289</v>
      </c>
      <c r="AS1292" s="134" t="s">
        <v>5292</v>
      </c>
      <c r="AT1292" s="98">
        <v>0</v>
      </c>
      <c r="AU1292" s="99" t="str">
        <f>IFERROR(VLOOKUP(ROWS($AS$4:AS1292),$AR$4:$AS$2337,2,0),"")</f>
        <v>Oborniki Śląskie (pow. trzebnicki, woj. dolnośląskie)</v>
      </c>
      <c r="AV1292" s="98">
        <v>0</v>
      </c>
      <c r="AW1292" s="98">
        <f>IF(ISNUMBER(SEARCH('ankieta ESG'!$G$182,AX1292)),MAX($AW$3:AW1291)+1,0)</f>
        <v>1289</v>
      </c>
      <c r="AX1292" s="134" t="s">
        <v>5292</v>
      </c>
      <c r="AY1292" s="98">
        <v>0</v>
      </c>
      <c r="AZ1292" s="99" t="str">
        <f>IFERROR(VLOOKUP(ROWS($AX$4:AX1292),$AW$4:$AX$2337,2,0),"")</f>
        <v>Oborniki Śląskie (pow. trzebnicki, woj. dolnośląskie)</v>
      </c>
      <c r="BA1292" s="98">
        <v>0</v>
      </c>
      <c r="BB1292" s="98">
        <f>IF(ISNUMBER(SEARCH('ankieta ESG'!$G$183,BC1292)),MAX($BB$3:BB1291)+1,0)</f>
        <v>1289</v>
      </c>
      <c r="BC1292" s="134" t="s">
        <v>5292</v>
      </c>
      <c r="BD1292" s="98">
        <v>0</v>
      </c>
      <c r="BE1292" s="99" t="str">
        <f>IFERROR(VLOOKUP(ROWS($BC$4:BC1292),$BB$4:$BC$2337,2,0),"")</f>
        <v>Oborniki Śląskie (pow. trzebnicki, woj. dolnośląskie)</v>
      </c>
      <c r="BF1292" s="98">
        <v>0</v>
      </c>
      <c r="BG1292" s="98">
        <f>IF(ISNUMBER(SEARCH('ankieta ESG'!$G$184,BH1292)),MAX($BG$3:BG1291)+1,0)</f>
        <v>1289</v>
      </c>
      <c r="BH1292" s="134" t="s">
        <v>5292</v>
      </c>
      <c r="BI1292" s="98">
        <v>0</v>
      </c>
      <c r="BJ1292" s="99" t="str">
        <f>IFERROR(VLOOKUP(ROWS($BH$4:BH1292),$BG$4:$BH$2337,2,0),"")</f>
        <v>Oborniki Śląskie (pow. trzebnicki, woj. dolnośląskie)</v>
      </c>
      <c r="BK1292" s="98">
        <v>0</v>
      </c>
      <c r="BL1292" s="98">
        <f>IF(ISNUMBER(SEARCH('ankieta ESG'!$G$185,BM1292)),MAX($BL$3:BL1291)+1,0)</f>
        <v>1289</v>
      </c>
      <c r="BM1292" s="134" t="s">
        <v>5292</v>
      </c>
      <c r="BN1292" s="98">
        <v>0</v>
      </c>
      <c r="BO1292" s="99" t="str">
        <f>IFERROR(VLOOKUP(ROWS($BM$4:BM1292),$BL$4:$BM$2337,2,0),"")</f>
        <v>Oborniki Śląskie (pow. trzebnicki, woj. dolnośląskie)</v>
      </c>
      <c r="BP1292" s="98">
        <v>0</v>
      </c>
      <c r="BQ1292" s="98">
        <f>IF(ISNUMBER(SEARCH('ankieta ESG'!$G$186,BR1292)),MAX($BQ$3:BQ1291)+1,0)</f>
        <v>1289</v>
      </c>
      <c r="BR1292" s="134" t="s">
        <v>5292</v>
      </c>
      <c r="BS1292" s="98">
        <v>0</v>
      </c>
      <c r="BT1292" s="99" t="str">
        <f>IFERROR(VLOOKUP(ROWS($BR$4:BR1292),$BQ$4:$BR$2337,2,0),"")</f>
        <v>Oborniki Śląskie (pow. trzebnicki, woj. dolnośląskie)</v>
      </c>
      <c r="BU1292" s="98">
        <v>0</v>
      </c>
      <c r="BV1292" s="98">
        <f>IF(ISNUMBER(SEARCH('ankieta ESG'!$G$187,BW1292)),MAX($BV$3:BV1291)+1,0)</f>
        <v>1289</v>
      </c>
      <c r="BW1292" s="134" t="s">
        <v>5292</v>
      </c>
      <c r="BX1292" s="98">
        <v>0</v>
      </c>
      <c r="BY1292" s="99" t="str">
        <f>IFERROR(VLOOKUP(ROWS($BW$4:BW1292),$BV$4:$BW$2337,2,0),"")</f>
        <v>Oborniki Śląskie (pow. trzebnicki, woj. dolnośląskie)</v>
      </c>
      <c r="BZ1292" s="98">
        <v>0</v>
      </c>
      <c r="CA1292" s="98">
        <f>IF(ISNUMBER(SEARCH('ankieta ESG'!$G$188,CB1292)),MAX($CA$3:CA1291)+1,0)</f>
        <v>1289</v>
      </c>
      <c r="CB1292" s="134" t="s">
        <v>5292</v>
      </c>
      <c r="CC1292" s="98">
        <v>0</v>
      </c>
      <c r="CD1292" s="99" t="str">
        <f>IFERROR(VLOOKUP(ROWS($CB$4:CB1292),$CA$4:$CB$2337,2,0),"")</f>
        <v>Oborniki Śląskie (pow. trzebnicki, woj. dolnośląskie)</v>
      </c>
      <c r="CE1292" s="98">
        <v>0</v>
      </c>
      <c r="CF1292" s="98">
        <f>IF(ISNUMBER(SEARCH('ankieta ESG'!$G$189,CG1292)),MAX($CF$3:CF1291)+1,0)</f>
        <v>1289</v>
      </c>
      <c r="CG1292" s="134" t="s">
        <v>5292</v>
      </c>
      <c r="CH1292" s="98">
        <v>0</v>
      </c>
      <c r="CI1292" s="99" t="str">
        <f>IFERROR(VLOOKUP(ROWS($CG$4:CG1292),$CF$4:$CG$2337,2,0),"")</f>
        <v>Oborniki Śląskie (pow. trzebnicki, woj. dolnośląskie)</v>
      </c>
      <c r="CJ1292" s="98">
        <v>0</v>
      </c>
    </row>
    <row r="1293" spans="2:88">
      <c r="B1293" s="98">
        <f>IF(ISNUMBER(SEARCH('ankieta ESG'!$E$11,C1293)),MAX(B$3:$B1292)+1,0)</f>
        <v>1290</v>
      </c>
      <c r="C1293" s="99" t="s">
        <v>1334</v>
      </c>
      <c r="D1293" s="98">
        <v>0</v>
      </c>
      <c r="E1293" s="99" t="str">
        <f>IFERROR(VLOOKUP(ROWS($C$4:C1293),$B$4:$C$1385,2,0),"")</f>
        <v>85.33.A Szkoły policealne (PKD 2025)</v>
      </c>
      <c r="F1293" s="98">
        <v>0</v>
      </c>
      <c r="AM1293" s="98">
        <f>IF(ISNUMBER(SEARCH('ankieta ESG'!$G$180,AN1293)),MAX(AM$3:$AM1292)+1,0)</f>
        <v>1290</v>
      </c>
      <c r="AN1293" s="134" t="s">
        <v>5293</v>
      </c>
      <c r="AO1293" s="98">
        <v>0</v>
      </c>
      <c r="AP1293" s="99" t="str">
        <f>IFERROR(VLOOKUP(ROWS($AN$4:AN1293),$AM$4:$AN$2337,2,0),"")</f>
        <v>Obrazów (pow. sandomierski, woj. świętokrzyskie)</v>
      </c>
      <c r="AQ1293" s="98">
        <v>0</v>
      </c>
      <c r="AR1293" s="98">
        <f>IF(ISNUMBER(SEARCH('ankieta ESG'!$G$181,AS1293)),MAX($AR$3:AR1292)+1,0)</f>
        <v>1290</v>
      </c>
      <c r="AS1293" s="134" t="s">
        <v>5293</v>
      </c>
      <c r="AT1293" s="98">
        <v>0</v>
      </c>
      <c r="AU1293" s="99" t="str">
        <f>IFERROR(VLOOKUP(ROWS($AS$4:AS1293),$AR$4:$AS$2337,2,0),"")</f>
        <v>Obrazów (pow. sandomierski, woj. świętokrzyskie)</v>
      </c>
      <c r="AV1293" s="98">
        <v>0</v>
      </c>
      <c r="AW1293" s="98">
        <f>IF(ISNUMBER(SEARCH('ankieta ESG'!$G$182,AX1293)),MAX($AW$3:AW1292)+1,0)</f>
        <v>1290</v>
      </c>
      <c r="AX1293" s="134" t="s">
        <v>5293</v>
      </c>
      <c r="AY1293" s="98">
        <v>0</v>
      </c>
      <c r="AZ1293" s="99" t="str">
        <f>IFERROR(VLOOKUP(ROWS($AX$4:AX1293),$AW$4:$AX$2337,2,0),"")</f>
        <v>Obrazów (pow. sandomierski, woj. świętokrzyskie)</v>
      </c>
      <c r="BA1293" s="98">
        <v>0</v>
      </c>
      <c r="BB1293" s="98">
        <f>IF(ISNUMBER(SEARCH('ankieta ESG'!$G$183,BC1293)),MAX($BB$3:BB1292)+1,0)</f>
        <v>1290</v>
      </c>
      <c r="BC1293" s="134" t="s">
        <v>5293</v>
      </c>
      <c r="BD1293" s="98">
        <v>0</v>
      </c>
      <c r="BE1293" s="99" t="str">
        <f>IFERROR(VLOOKUP(ROWS($BC$4:BC1293),$BB$4:$BC$2337,2,0),"")</f>
        <v>Obrazów (pow. sandomierski, woj. świętokrzyskie)</v>
      </c>
      <c r="BF1293" s="98">
        <v>0</v>
      </c>
      <c r="BG1293" s="98">
        <f>IF(ISNUMBER(SEARCH('ankieta ESG'!$G$184,BH1293)),MAX($BG$3:BG1292)+1,0)</f>
        <v>1290</v>
      </c>
      <c r="BH1293" s="134" t="s">
        <v>5293</v>
      </c>
      <c r="BI1293" s="98">
        <v>0</v>
      </c>
      <c r="BJ1293" s="99" t="str">
        <f>IFERROR(VLOOKUP(ROWS($BH$4:BH1293),$BG$4:$BH$2337,2,0),"")</f>
        <v>Obrazów (pow. sandomierski, woj. świętokrzyskie)</v>
      </c>
      <c r="BK1293" s="98">
        <v>0</v>
      </c>
      <c r="BL1293" s="98">
        <f>IF(ISNUMBER(SEARCH('ankieta ESG'!$G$185,BM1293)),MAX($BL$3:BL1292)+1,0)</f>
        <v>1290</v>
      </c>
      <c r="BM1293" s="134" t="s">
        <v>5293</v>
      </c>
      <c r="BN1293" s="98">
        <v>0</v>
      </c>
      <c r="BO1293" s="99" t="str">
        <f>IFERROR(VLOOKUP(ROWS($BM$4:BM1293),$BL$4:$BM$2337,2,0),"")</f>
        <v>Obrazów (pow. sandomierski, woj. świętokrzyskie)</v>
      </c>
      <c r="BP1293" s="98">
        <v>0</v>
      </c>
      <c r="BQ1293" s="98">
        <f>IF(ISNUMBER(SEARCH('ankieta ESG'!$G$186,BR1293)),MAX($BQ$3:BQ1292)+1,0)</f>
        <v>1290</v>
      </c>
      <c r="BR1293" s="134" t="s">
        <v>5293</v>
      </c>
      <c r="BS1293" s="98">
        <v>0</v>
      </c>
      <c r="BT1293" s="99" t="str">
        <f>IFERROR(VLOOKUP(ROWS($BR$4:BR1293),$BQ$4:$BR$2337,2,0),"")</f>
        <v>Obrazów (pow. sandomierski, woj. świętokrzyskie)</v>
      </c>
      <c r="BU1293" s="98">
        <v>0</v>
      </c>
      <c r="BV1293" s="98">
        <f>IF(ISNUMBER(SEARCH('ankieta ESG'!$G$187,BW1293)),MAX($BV$3:BV1292)+1,0)</f>
        <v>1290</v>
      </c>
      <c r="BW1293" s="134" t="s">
        <v>5293</v>
      </c>
      <c r="BX1293" s="98">
        <v>0</v>
      </c>
      <c r="BY1293" s="99" t="str">
        <f>IFERROR(VLOOKUP(ROWS($BW$4:BW1293),$BV$4:$BW$2337,2,0),"")</f>
        <v>Obrazów (pow. sandomierski, woj. świętokrzyskie)</v>
      </c>
      <c r="BZ1293" s="98">
        <v>0</v>
      </c>
      <c r="CA1293" s="98">
        <f>IF(ISNUMBER(SEARCH('ankieta ESG'!$G$188,CB1293)),MAX($CA$3:CA1292)+1,0)</f>
        <v>1290</v>
      </c>
      <c r="CB1293" s="134" t="s">
        <v>5293</v>
      </c>
      <c r="CC1293" s="98">
        <v>0</v>
      </c>
      <c r="CD1293" s="99" t="str">
        <f>IFERROR(VLOOKUP(ROWS($CB$4:CB1293),$CA$4:$CB$2337,2,0),"")</f>
        <v>Obrazów (pow. sandomierski, woj. świętokrzyskie)</v>
      </c>
      <c r="CE1293" s="98">
        <v>0</v>
      </c>
      <c r="CF1293" s="98">
        <f>IF(ISNUMBER(SEARCH('ankieta ESG'!$G$189,CG1293)),MAX($CF$3:CF1292)+1,0)</f>
        <v>1290</v>
      </c>
      <c r="CG1293" s="134" t="s">
        <v>5293</v>
      </c>
      <c r="CH1293" s="98">
        <v>0</v>
      </c>
      <c r="CI1293" s="99" t="str">
        <f>IFERROR(VLOOKUP(ROWS($CG$4:CG1293),$CF$4:$CG$2337,2,0),"")</f>
        <v>Obrazów (pow. sandomierski, woj. świętokrzyskie)</v>
      </c>
      <c r="CJ1293" s="98">
        <v>0</v>
      </c>
    </row>
    <row r="1294" spans="2:88">
      <c r="B1294" s="98">
        <f>IF(ISNUMBER(SEARCH('ankieta ESG'!$E$11,C1294)),MAX(B$3:$B1293)+1,0)</f>
        <v>1291</v>
      </c>
      <c r="C1294" s="99" t="s">
        <v>1335</v>
      </c>
      <c r="D1294" s="98">
        <v>0</v>
      </c>
      <c r="E1294" s="99" t="str">
        <f>IFERROR(VLOOKUP(ROWS($C$4:C1294),$B$4:$C$1385,2,0),"")</f>
        <v>85.33.B Kolegia pracowników służb społecznych (PKD 2025)</v>
      </c>
      <c r="F1294" s="98">
        <v>0</v>
      </c>
      <c r="AM1294" s="98">
        <f>IF(ISNUMBER(SEARCH('ankieta ESG'!$G$180,AN1294)),MAX(AM$3:$AM1293)+1,0)</f>
        <v>1291</v>
      </c>
      <c r="AN1294" s="134" t="s">
        <v>5294</v>
      </c>
      <c r="AO1294" s="98">
        <v>0</v>
      </c>
      <c r="AP1294" s="99" t="str">
        <f>IFERROR(VLOOKUP(ROWS($AN$4:AN1294),$AM$4:$AN$2337,2,0),"")</f>
        <v>Obrowo (pow. toruński, woj. kujawsko-pomorskie)</v>
      </c>
      <c r="AQ1294" s="98">
        <v>0</v>
      </c>
      <c r="AR1294" s="98">
        <f>IF(ISNUMBER(SEARCH('ankieta ESG'!$G$181,AS1294)),MAX($AR$3:AR1293)+1,0)</f>
        <v>1291</v>
      </c>
      <c r="AS1294" s="134" t="s">
        <v>5294</v>
      </c>
      <c r="AT1294" s="98">
        <v>0</v>
      </c>
      <c r="AU1294" s="99" t="str">
        <f>IFERROR(VLOOKUP(ROWS($AS$4:AS1294),$AR$4:$AS$2337,2,0),"")</f>
        <v>Obrowo (pow. toruński, woj. kujawsko-pomorskie)</v>
      </c>
      <c r="AV1294" s="98">
        <v>0</v>
      </c>
      <c r="AW1294" s="98">
        <f>IF(ISNUMBER(SEARCH('ankieta ESG'!$G$182,AX1294)),MAX($AW$3:AW1293)+1,0)</f>
        <v>1291</v>
      </c>
      <c r="AX1294" s="134" t="s">
        <v>5294</v>
      </c>
      <c r="AY1294" s="98">
        <v>0</v>
      </c>
      <c r="AZ1294" s="99" t="str">
        <f>IFERROR(VLOOKUP(ROWS($AX$4:AX1294),$AW$4:$AX$2337,2,0),"")</f>
        <v>Obrowo (pow. toruński, woj. kujawsko-pomorskie)</v>
      </c>
      <c r="BA1294" s="98">
        <v>0</v>
      </c>
      <c r="BB1294" s="98">
        <f>IF(ISNUMBER(SEARCH('ankieta ESG'!$G$183,BC1294)),MAX($BB$3:BB1293)+1,0)</f>
        <v>1291</v>
      </c>
      <c r="BC1294" s="134" t="s">
        <v>5294</v>
      </c>
      <c r="BD1294" s="98">
        <v>0</v>
      </c>
      <c r="BE1294" s="99" t="str">
        <f>IFERROR(VLOOKUP(ROWS($BC$4:BC1294),$BB$4:$BC$2337,2,0),"")</f>
        <v>Obrowo (pow. toruński, woj. kujawsko-pomorskie)</v>
      </c>
      <c r="BF1294" s="98">
        <v>0</v>
      </c>
      <c r="BG1294" s="98">
        <f>IF(ISNUMBER(SEARCH('ankieta ESG'!$G$184,BH1294)),MAX($BG$3:BG1293)+1,0)</f>
        <v>1291</v>
      </c>
      <c r="BH1294" s="134" t="s">
        <v>5294</v>
      </c>
      <c r="BI1294" s="98">
        <v>0</v>
      </c>
      <c r="BJ1294" s="99" t="str">
        <f>IFERROR(VLOOKUP(ROWS($BH$4:BH1294),$BG$4:$BH$2337,2,0),"")</f>
        <v>Obrowo (pow. toruński, woj. kujawsko-pomorskie)</v>
      </c>
      <c r="BK1294" s="98">
        <v>0</v>
      </c>
      <c r="BL1294" s="98">
        <f>IF(ISNUMBER(SEARCH('ankieta ESG'!$G$185,BM1294)),MAX($BL$3:BL1293)+1,0)</f>
        <v>1291</v>
      </c>
      <c r="BM1294" s="134" t="s">
        <v>5294</v>
      </c>
      <c r="BN1294" s="98">
        <v>0</v>
      </c>
      <c r="BO1294" s="99" t="str">
        <f>IFERROR(VLOOKUP(ROWS($BM$4:BM1294),$BL$4:$BM$2337,2,0),"")</f>
        <v>Obrowo (pow. toruński, woj. kujawsko-pomorskie)</v>
      </c>
      <c r="BP1294" s="98">
        <v>0</v>
      </c>
      <c r="BQ1294" s="98">
        <f>IF(ISNUMBER(SEARCH('ankieta ESG'!$G$186,BR1294)),MAX($BQ$3:BQ1293)+1,0)</f>
        <v>1291</v>
      </c>
      <c r="BR1294" s="134" t="s">
        <v>5294</v>
      </c>
      <c r="BS1294" s="98">
        <v>0</v>
      </c>
      <c r="BT1294" s="99" t="str">
        <f>IFERROR(VLOOKUP(ROWS($BR$4:BR1294),$BQ$4:$BR$2337,2,0),"")</f>
        <v>Obrowo (pow. toruński, woj. kujawsko-pomorskie)</v>
      </c>
      <c r="BU1294" s="98">
        <v>0</v>
      </c>
      <c r="BV1294" s="98">
        <f>IF(ISNUMBER(SEARCH('ankieta ESG'!$G$187,BW1294)),MAX($BV$3:BV1293)+1,0)</f>
        <v>1291</v>
      </c>
      <c r="BW1294" s="134" t="s">
        <v>5294</v>
      </c>
      <c r="BX1294" s="98">
        <v>0</v>
      </c>
      <c r="BY1294" s="99" t="str">
        <f>IFERROR(VLOOKUP(ROWS($BW$4:BW1294),$BV$4:$BW$2337,2,0),"")</f>
        <v>Obrowo (pow. toruński, woj. kujawsko-pomorskie)</v>
      </c>
      <c r="BZ1294" s="98">
        <v>0</v>
      </c>
      <c r="CA1294" s="98">
        <f>IF(ISNUMBER(SEARCH('ankieta ESG'!$G$188,CB1294)),MAX($CA$3:CA1293)+1,0)</f>
        <v>1291</v>
      </c>
      <c r="CB1294" s="134" t="s">
        <v>5294</v>
      </c>
      <c r="CC1294" s="98">
        <v>0</v>
      </c>
      <c r="CD1294" s="99" t="str">
        <f>IFERROR(VLOOKUP(ROWS($CB$4:CB1294),$CA$4:$CB$2337,2,0),"")</f>
        <v>Obrowo (pow. toruński, woj. kujawsko-pomorskie)</v>
      </c>
      <c r="CE1294" s="98">
        <v>0</v>
      </c>
      <c r="CF1294" s="98">
        <f>IF(ISNUMBER(SEARCH('ankieta ESG'!$G$189,CG1294)),MAX($CF$3:CF1293)+1,0)</f>
        <v>1291</v>
      </c>
      <c r="CG1294" s="134" t="s">
        <v>5294</v>
      </c>
      <c r="CH1294" s="98">
        <v>0</v>
      </c>
      <c r="CI1294" s="99" t="str">
        <f>IFERROR(VLOOKUP(ROWS($CG$4:CG1294),$CF$4:$CG$2337,2,0),"")</f>
        <v>Obrowo (pow. toruński, woj. kujawsko-pomorskie)</v>
      </c>
      <c r="CJ1294" s="98">
        <v>0</v>
      </c>
    </row>
    <row r="1295" spans="2:88">
      <c r="B1295" s="98">
        <f>IF(ISNUMBER(SEARCH('ankieta ESG'!$E$11,C1295)),MAX(B$3:$B1294)+1,0)</f>
        <v>1292</v>
      </c>
      <c r="C1295" s="99" t="s">
        <v>1336</v>
      </c>
      <c r="D1295" s="98">
        <v>0</v>
      </c>
      <c r="E1295" s="99" t="str">
        <f>IFERROR(VLOOKUP(ROWS($C$4:C1295),$B$4:$C$1385,2,0),"")</f>
        <v>85.40.Z Szkoły wyższe (PKD 2025)</v>
      </c>
      <c r="F1295" s="98">
        <v>0</v>
      </c>
      <c r="AM1295" s="98">
        <f>IF(ISNUMBER(SEARCH('ankieta ESG'!$G$180,AN1295)),MAX(AM$3:$AM1294)+1,0)</f>
        <v>1292</v>
      </c>
      <c r="AN1295" s="134" t="s">
        <v>5295</v>
      </c>
      <c r="AO1295" s="98">
        <v>0</v>
      </c>
      <c r="AP1295" s="99" t="str">
        <f>IFERROR(VLOOKUP(ROWS($AN$4:AN1295),$AM$4:$AN$2337,2,0),"")</f>
        <v>Obryte (pow. pułtuski, woj. mazowieckie)</v>
      </c>
      <c r="AQ1295" s="98">
        <v>0</v>
      </c>
      <c r="AR1295" s="98">
        <f>IF(ISNUMBER(SEARCH('ankieta ESG'!$G$181,AS1295)),MAX($AR$3:AR1294)+1,0)</f>
        <v>1292</v>
      </c>
      <c r="AS1295" s="134" t="s">
        <v>5295</v>
      </c>
      <c r="AT1295" s="98">
        <v>0</v>
      </c>
      <c r="AU1295" s="99" t="str">
        <f>IFERROR(VLOOKUP(ROWS($AS$4:AS1295),$AR$4:$AS$2337,2,0),"")</f>
        <v>Obryte (pow. pułtuski, woj. mazowieckie)</v>
      </c>
      <c r="AV1295" s="98">
        <v>0</v>
      </c>
      <c r="AW1295" s="98">
        <f>IF(ISNUMBER(SEARCH('ankieta ESG'!$G$182,AX1295)),MAX($AW$3:AW1294)+1,0)</f>
        <v>1292</v>
      </c>
      <c r="AX1295" s="134" t="s">
        <v>5295</v>
      </c>
      <c r="AY1295" s="98">
        <v>0</v>
      </c>
      <c r="AZ1295" s="99" t="str">
        <f>IFERROR(VLOOKUP(ROWS($AX$4:AX1295),$AW$4:$AX$2337,2,0),"")</f>
        <v>Obryte (pow. pułtuski, woj. mazowieckie)</v>
      </c>
      <c r="BA1295" s="98">
        <v>0</v>
      </c>
      <c r="BB1295" s="98">
        <f>IF(ISNUMBER(SEARCH('ankieta ESG'!$G$183,BC1295)),MAX($BB$3:BB1294)+1,0)</f>
        <v>1292</v>
      </c>
      <c r="BC1295" s="134" t="s">
        <v>5295</v>
      </c>
      <c r="BD1295" s="98">
        <v>0</v>
      </c>
      <c r="BE1295" s="99" t="str">
        <f>IFERROR(VLOOKUP(ROWS($BC$4:BC1295),$BB$4:$BC$2337,2,0),"")</f>
        <v>Obryte (pow. pułtuski, woj. mazowieckie)</v>
      </c>
      <c r="BF1295" s="98">
        <v>0</v>
      </c>
      <c r="BG1295" s="98">
        <f>IF(ISNUMBER(SEARCH('ankieta ESG'!$G$184,BH1295)),MAX($BG$3:BG1294)+1,0)</f>
        <v>1292</v>
      </c>
      <c r="BH1295" s="134" t="s">
        <v>5295</v>
      </c>
      <c r="BI1295" s="98">
        <v>0</v>
      </c>
      <c r="BJ1295" s="99" t="str">
        <f>IFERROR(VLOOKUP(ROWS($BH$4:BH1295),$BG$4:$BH$2337,2,0),"")</f>
        <v>Obryte (pow. pułtuski, woj. mazowieckie)</v>
      </c>
      <c r="BK1295" s="98">
        <v>0</v>
      </c>
      <c r="BL1295" s="98">
        <f>IF(ISNUMBER(SEARCH('ankieta ESG'!$G$185,BM1295)),MAX($BL$3:BL1294)+1,0)</f>
        <v>1292</v>
      </c>
      <c r="BM1295" s="134" t="s">
        <v>5295</v>
      </c>
      <c r="BN1295" s="98">
        <v>0</v>
      </c>
      <c r="BO1295" s="99" t="str">
        <f>IFERROR(VLOOKUP(ROWS($BM$4:BM1295),$BL$4:$BM$2337,2,0),"")</f>
        <v>Obryte (pow. pułtuski, woj. mazowieckie)</v>
      </c>
      <c r="BP1295" s="98">
        <v>0</v>
      </c>
      <c r="BQ1295" s="98">
        <f>IF(ISNUMBER(SEARCH('ankieta ESG'!$G$186,BR1295)),MAX($BQ$3:BQ1294)+1,0)</f>
        <v>1292</v>
      </c>
      <c r="BR1295" s="134" t="s">
        <v>5295</v>
      </c>
      <c r="BS1295" s="98">
        <v>0</v>
      </c>
      <c r="BT1295" s="99" t="str">
        <f>IFERROR(VLOOKUP(ROWS($BR$4:BR1295),$BQ$4:$BR$2337,2,0),"")</f>
        <v>Obryte (pow. pułtuski, woj. mazowieckie)</v>
      </c>
      <c r="BU1295" s="98">
        <v>0</v>
      </c>
      <c r="BV1295" s="98">
        <f>IF(ISNUMBER(SEARCH('ankieta ESG'!$G$187,BW1295)),MAX($BV$3:BV1294)+1,0)</f>
        <v>1292</v>
      </c>
      <c r="BW1295" s="134" t="s">
        <v>5295</v>
      </c>
      <c r="BX1295" s="98">
        <v>0</v>
      </c>
      <c r="BY1295" s="99" t="str">
        <f>IFERROR(VLOOKUP(ROWS($BW$4:BW1295),$BV$4:$BW$2337,2,0),"")</f>
        <v>Obryte (pow. pułtuski, woj. mazowieckie)</v>
      </c>
      <c r="BZ1295" s="98">
        <v>0</v>
      </c>
      <c r="CA1295" s="98">
        <f>IF(ISNUMBER(SEARCH('ankieta ESG'!$G$188,CB1295)),MAX($CA$3:CA1294)+1,0)</f>
        <v>1292</v>
      </c>
      <c r="CB1295" s="134" t="s">
        <v>5295</v>
      </c>
      <c r="CC1295" s="98">
        <v>0</v>
      </c>
      <c r="CD1295" s="99" t="str">
        <f>IFERROR(VLOOKUP(ROWS($CB$4:CB1295),$CA$4:$CB$2337,2,0),"")</f>
        <v>Obryte (pow. pułtuski, woj. mazowieckie)</v>
      </c>
      <c r="CE1295" s="98">
        <v>0</v>
      </c>
      <c r="CF1295" s="98">
        <f>IF(ISNUMBER(SEARCH('ankieta ESG'!$G$189,CG1295)),MAX($CF$3:CF1294)+1,0)</f>
        <v>1292</v>
      </c>
      <c r="CG1295" s="134" t="s">
        <v>5295</v>
      </c>
      <c r="CH1295" s="98">
        <v>0</v>
      </c>
      <c r="CI1295" s="99" t="str">
        <f>IFERROR(VLOOKUP(ROWS($CG$4:CG1295),$CF$4:$CG$2337,2,0),"")</f>
        <v>Obryte (pow. pułtuski, woj. mazowieckie)</v>
      </c>
      <c r="CJ1295" s="98">
        <v>0</v>
      </c>
    </row>
    <row r="1296" spans="2:88">
      <c r="B1296" s="98">
        <f>IF(ISNUMBER(SEARCH('ankieta ESG'!$E$11,C1296)),MAX(B$3:$B1295)+1,0)</f>
        <v>1293</v>
      </c>
      <c r="C1296" s="99" t="s">
        <v>1337</v>
      </c>
      <c r="D1296" s="98">
        <v>0</v>
      </c>
      <c r="E1296" s="99" t="str">
        <f>IFERROR(VLOOKUP(ROWS($C$4:C1296),$B$4:$C$1385,2,0),"")</f>
        <v>85.51.Z Pozostałe formy edukacji sportowej oraz zajęć sportowych i rekreacyjnych (PKD 2025)</v>
      </c>
      <c r="F1296" s="98">
        <v>0</v>
      </c>
      <c r="AM1296" s="98">
        <f>IF(ISNUMBER(SEARCH('ankieta ESG'!$G$180,AN1296)),MAX(AM$3:$AM1295)+1,0)</f>
        <v>1293</v>
      </c>
      <c r="AN1296" s="134" t="s">
        <v>5296</v>
      </c>
      <c r="AO1296" s="98">
        <v>0</v>
      </c>
      <c r="AP1296" s="99" t="str">
        <f>IFERROR(VLOOKUP(ROWS($AN$4:AN1296),$AM$4:$AN$2337,2,0),"")</f>
        <v>Obrzycko (pow. szamotulski, woj. wielkopolskie)</v>
      </c>
      <c r="AQ1296" s="98">
        <v>0</v>
      </c>
      <c r="AR1296" s="98">
        <f>IF(ISNUMBER(SEARCH('ankieta ESG'!$G$181,AS1296)),MAX($AR$3:AR1295)+1,0)</f>
        <v>1293</v>
      </c>
      <c r="AS1296" s="134" t="s">
        <v>5296</v>
      </c>
      <c r="AT1296" s="98">
        <v>0</v>
      </c>
      <c r="AU1296" s="99" t="str">
        <f>IFERROR(VLOOKUP(ROWS($AS$4:AS1296),$AR$4:$AS$2337,2,0),"")</f>
        <v>Obrzycko (pow. szamotulski, woj. wielkopolskie)</v>
      </c>
      <c r="AV1296" s="98">
        <v>0</v>
      </c>
      <c r="AW1296" s="98">
        <f>IF(ISNUMBER(SEARCH('ankieta ESG'!$G$182,AX1296)),MAX($AW$3:AW1295)+1,0)</f>
        <v>1293</v>
      </c>
      <c r="AX1296" s="134" t="s">
        <v>5296</v>
      </c>
      <c r="AY1296" s="98">
        <v>0</v>
      </c>
      <c r="AZ1296" s="99" t="str">
        <f>IFERROR(VLOOKUP(ROWS($AX$4:AX1296),$AW$4:$AX$2337,2,0),"")</f>
        <v>Obrzycko (pow. szamotulski, woj. wielkopolskie)</v>
      </c>
      <c r="BA1296" s="98">
        <v>0</v>
      </c>
      <c r="BB1296" s="98">
        <f>IF(ISNUMBER(SEARCH('ankieta ESG'!$G$183,BC1296)),MAX($BB$3:BB1295)+1,0)</f>
        <v>1293</v>
      </c>
      <c r="BC1296" s="134" t="s">
        <v>5296</v>
      </c>
      <c r="BD1296" s="98">
        <v>0</v>
      </c>
      <c r="BE1296" s="99" t="str">
        <f>IFERROR(VLOOKUP(ROWS($BC$4:BC1296),$BB$4:$BC$2337,2,0),"")</f>
        <v>Obrzycko (pow. szamotulski, woj. wielkopolskie)</v>
      </c>
      <c r="BF1296" s="98">
        <v>0</v>
      </c>
      <c r="BG1296" s="98">
        <f>IF(ISNUMBER(SEARCH('ankieta ESG'!$G$184,BH1296)),MAX($BG$3:BG1295)+1,0)</f>
        <v>1293</v>
      </c>
      <c r="BH1296" s="134" t="s">
        <v>5296</v>
      </c>
      <c r="BI1296" s="98">
        <v>0</v>
      </c>
      <c r="BJ1296" s="99" t="str">
        <f>IFERROR(VLOOKUP(ROWS($BH$4:BH1296),$BG$4:$BH$2337,2,0),"")</f>
        <v>Obrzycko (pow. szamotulski, woj. wielkopolskie)</v>
      </c>
      <c r="BK1296" s="98">
        <v>0</v>
      </c>
      <c r="BL1296" s="98">
        <f>IF(ISNUMBER(SEARCH('ankieta ESG'!$G$185,BM1296)),MAX($BL$3:BL1295)+1,0)</f>
        <v>1293</v>
      </c>
      <c r="BM1296" s="134" t="s">
        <v>5296</v>
      </c>
      <c r="BN1296" s="98">
        <v>0</v>
      </c>
      <c r="BO1296" s="99" t="str">
        <f>IFERROR(VLOOKUP(ROWS($BM$4:BM1296),$BL$4:$BM$2337,2,0),"")</f>
        <v>Obrzycko (pow. szamotulski, woj. wielkopolskie)</v>
      </c>
      <c r="BP1296" s="98">
        <v>0</v>
      </c>
      <c r="BQ1296" s="98">
        <f>IF(ISNUMBER(SEARCH('ankieta ESG'!$G$186,BR1296)),MAX($BQ$3:BQ1295)+1,0)</f>
        <v>1293</v>
      </c>
      <c r="BR1296" s="134" t="s">
        <v>5296</v>
      </c>
      <c r="BS1296" s="98">
        <v>0</v>
      </c>
      <c r="BT1296" s="99" t="str">
        <f>IFERROR(VLOOKUP(ROWS($BR$4:BR1296),$BQ$4:$BR$2337,2,0),"")</f>
        <v>Obrzycko (pow. szamotulski, woj. wielkopolskie)</v>
      </c>
      <c r="BU1296" s="98">
        <v>0</v>
      </c>
      <c r="BV1296" s="98">
        <f>IF(ISNUMBER(SEARCH('ankieta ESG'!$G$187,BW1296)),MAX($BV$3:BV1295)+1,0)</f>
        <v>1293</v>
      </c>
      <c r="BW1296" s="134" t="s">
        <v>5296</v>
      </c>
      <c r="BX1296" s="98">
        <v>0</v>
      </c>
      <c r="BY1296" s="99" t="str">
        <f>IFERROR(VLOOKUP(ROWS($BW$4:BW1296),$BV$4:$BW$2337,2,0),"")</f>
        <v>Obrzycko (pow. szamotulski, woj. wielkopolskie)</v>
      </c>
      <c r="BZ1296" s="98">
        <v>0</v>
      </c>
      <c r="CA1296" s="98">
        <f>IF(ISNUMBER(SEARCH('ankieta ESG'!$G$188,CB1296)),MAX($CA$3:CA1295)+1,0)</f>
        <v>1293</v>
      </c>
      <c r="CB1296" s="134" t="s">
        <v>5296</v>
      </c>
      <c r="CC1296" s="98">
        <v>0</v>
      </c>
      <c r="CD1296" s="99" t="str">
        <f>IFERROR(VLOOKUP(ROWS($CB$4:CB1296),$CA$4:$CB$2337,2,0),"")</f>
        <v>Obrzycko (pow. szamotulski, woj. wielkopolskie)</v>
      </c>
      <c r="CE1296" s="98">
        <v>0</v>
      </c>
      <c r="CF1296" s="98">
        <f>IF(ISNUMBER(SEARCH('ankieta ESG'!$G$189,CG1296)),MAX($CF$3:CF1295)+1,0)</f>
        <v>1293</v>
      </c>
      <c r="CG1296" s="134" t="s">
        <v>5296</v>
      </c>
      <c r="CH1296" s="98">
        <v>0</v>
      </c>
      <c r="CI1296" s="99" t="str">
        <f>IFERROR(VLOOKUP(ROWS($CG$4:CG1296),$CF$4:$CG$2337,2,0),"")</f>
        <v>Obrzycko (pow. szamotulski, woj. wielkopolskie)</v>
      </c>
      <c r="CJ1296" s="98">
        <v>0</v>
      </c>
    </row>
    <row r="1297" spans="2:88">
      <c r="B1297" s="98">
        <f>IF(ISNUMBER(SEARCH('ankieta ESG'!$E$11,C1297)),MAX(B$3:$B1296)+1,0)</f>
        <v>1294</v>
      </c>
      <c r="C1297" s="99" t="s">
        <v>1338</v>
      </c>
      <c r="D1297" s="98">
        <v>0</v>
      </c>
      <c r="E1297" s="99" t="str">
        <f>IFERROR(VLOOKUP(ROWS($C$4:C1297),$B$4:$C$1385,2,0),"")</f>
        <v>85.52.Z Pozostałe formy edukacji artystycznej (PKD 2025)</v>
      </c>
      <c r="F1297" s="98">
        <v>0</v>
      </c>
      <c r="AM1297" s="98">
        <f>IF(ISNUMBER(SEARCH('ankieta ESG'!$G$180,AN1297)),MAX(AM$3:$AM1296)+1,0)</f>
        <v>1294</v>
      </c>
      <c r="AN1297" s="134" t="s">
        <v>5297</v>
      </c>
      <c r="AO1297" s="98">
        <v>0</v>
      </c>
      <c r="AP1297" s="99" t="str">
        <f>IFERROR(VLOOKUP(ROWS($AN$4:AN1297),$AM$4:$AN$2337,2,0),"")</f>
        <v>Obsza (pow. biłgorajski, woj. lubelskie)</v>
      </c>
      <c r="AQ1297" s="98">
        <v>0</v>
      </c>
      <c r="AR1297" s="98">
        <f>IF(ISNUMBER(SEARCH('ankieta ESG'!$G$181,AS1297)),MAX($AR$3:AR1296)+1,0)</f>
        <v>1294</v>
      </c>
      <c r="AS1297" s="134" t="s">
        <v>5297</v>
      </c>
      <c r="AT1297" s="98">
        <v>0</v>
      </c>
      <c r="AU1297" s="99" t="str">
        <f>IFERROR(VLOOKUP(ROWS($AS$4:AS1297),$AR$4:$AS$2337,2,0),"")</f>
        <v>Obsza (pow. biłgorajski, woj. lubelskie)</v>
      </c>
      <c r="AV1297" s="98">
        <v>0</v>
      </c>
      <c r="AW1297" s="98">
        <f>IF(ISNUMBER(SEARCH('ankieta ESG'!$G$182,AX1297)),MAX($AW$3:AW1296)+1,0)</f>
        <v>1294</v>
      </c>
      <c r="AX1297" s="134" t="s">
        <v>5297</v>
      </c>
      <c r="AY1297" s="98">
        <v>0</v>
      </c>
      <c r="AZ1297" s="99" t="str">
        <f>IFERROR(VLOOKUP(ROWS($AX$4:AX1297),$AW$4:$AX$2337,2,0),"")</f>
        <v>Obsza (pow. biłgorajski, woj. lubelskie)</v>
      </c>
      <c r="BA1297" s="98">
        <v>0</v>
      </c>
      <c r="BB1297" s="98">
        <f>IF(ISNUMBER(SEARCH('ankieta ESG'!$G$183,BC1297)),MAX($BB$3:BB1296)+1,0)</f>
        <v>1294</v>
      </c>
      <c r="BC1297" s="134" t="s">
        <v>5297</v>
      </c>
      <c r="BD1297" s="98">
        <v>0</v>
      </c>
      <c r="BE1297" s="99" t="str">
        <f>IFERROR(VLOOKUP(ROWS($BC$4:BC1297),$BB$4:$BC$2337,2,0),"")</f>
        <v>Obsza (pow. biłgorajski, woj. lubelskie)</v>
      </c>
      <c r="BF1297" s="98">
        <v>0</v>
      </c>
      <c r="BG1297" s="98">
        <f>IF(ISNUMBER(SEARCH('ankieta ESG'!$G$184,BH1297)),MAX($BG$3:BG1296)+1,0)</f>
        <v>1294</v>
      </c>
      <c r="BH1297" s="134" t="s">
        <v>5297</v>
      </c>
      <c r="BI1297" s="98">
        <v>0</v>
      </c>
      <c r="BJ1297" s="99" t="str">
        <f>IFERROR(VLOOKUP(ROWS($BH$4:BH1297),$BG$4:$BH$2337,2,0),"")</f>
        <v>Obsza (pow. biłgorajski, woj. lubelskie)</v>
      </c>
      <c r="BK1297" s="98">
        <v>0</v>
      </c>
      <c r="BL1297" s="98">
        <f>IF(ISNUMBER(SEARCH('ankieta ESG'!$G$185,BM1297)),MAX($BL$3:BL1296)+1,0)</f>
        <v>1294</v>
      </c>
      <c r="BM1297" s="134" t="s">
        <v>5297</v>
      </c>
      <c r="BN1297" s="98">
        <v>0</v>
      </c>
      <c r="BO1297" s="99" t="str">
        <f>IFERROR(VLOOKUP(ROWS($BM$4:BM1297),$BL$4:$BM$2337,2,0),"")</f>
        <v>Obsza (pow. biłgorajski, woj. lubelskie)</v>
      </c>
      <c r="BP1297" s="98">
        <v>0</v>
      </c>
      <c r="BQ1297" s="98">
        <f>IF(ISNUMBER(SEARCH('ankieta ESG'!$G$186,BR1297)),MAX($BQ$3:BQ1296)+1,0)</f>
        <v>1294</v>
      </c>
      <c r="BR1297" s="134" t="s">
        <v>5297</v>
      </c>
      <c r="BS1297" s="98">
        <v>0</v>
      </c>
      <c r="BT1297" s="99" t="str">
        <f>IFERROR(VLOOKUP(ROWS($BR$4:BR1297),$BQ$4:$BR$2337,2,0),"")</f>
        <v>Obsza (pow. biłgorajski, woj. lubelskie)</v>
      </c>
      <c r="BU1297" s="98">
        <v>0</v>
      </c>
      <c r="BV1297" s="98">
        <f>IF(ISNUMBER(SEARCH('ankieta ESG'!$G$187,BW1297)),MAX($BV$3:BV1296)+1,0)</f>
        <v>1294</v>
      </c>
      <c r="BW1297" s="134" t="s">
        <v>5297</v>
      </c>
      <c r="BX1297" s="98">
        <v>0</v>
      </c>
      <c r="BY1297" s="99" t="str">
        <f>IFERROR(VLOOKUP(ROWS($BW$4:BW1297),$BV$4:$BW$2337,2,0),"")</f>
        <v>Obsza (pow. biłgorajski, woj. lubelskie)</v>
      </c>
      <c r="BZ1297" s="98">
        <v>0</v>
      </c>
      <c r="CA1297" s="98">
        <f>IF(ISNUMBER(SEARCH('ankieta ESG'!$G$188,CB1297)),MAX($CA$3:CA1296)+1,0)</f>
        <v>1294</v>
      </c>
      <c r="CB1297" s="134" t="s">
        <v>5297</v>
      </c>
      <c r="CC1297" s="98">
        <v>0</v>
      </c>
      <c r="CD1297" s="99" t="str">
        <f>IFERROR(VLOOKUP(ROWS($CB$4:CB1297),$CA$4:$CB$2337,2,0),"")</f>
        <v>Obsza (pow. biłgorajski, woj. lubelskie)</v>
      </c>
      <c r="CE1297" s="98">
        <v>0</v>
      </c>
      <c r="CF1297" s="98">
        <f>IF(ISNUMBER(SEARCH('ankieta ESG'!$G$189,CG1297)),MAX($CF$3:CF1296)+1,0)</f>
        <v>1294</v>
      </c>
      <c r="CG1297" s="134" t="s">
        <v>5297</v>
      </c>
      <c r="CH1297" s="98">
        <v>0</v>
      </c>
      <c r="CI1297" s="99" t="str">
        <f>IFERROR(VLOOKUP(ROWS($CG$4:CG1297),$CF$4:$CG$2337,2,0),"")</f>
        <v>Obsza (pow. biłgorajski, woj. lubelskie)</v>
      </c>
      <c r="CJ1297" s="98">
        <v>0</v>
      </c>
    </row>
    <row r="1298" spans="2:88">
      <c r="B1298" s="98">
        <f>IF(ISNUMBER(SEARCH('ankieta ESG'!$E$11,C1298)),MAX(B$3:$B1297)+1,0)</f>
        <v>1295</v>
      </c>
      <c r="C1298" s="99" t="s">
        <v>1339</v>
      </c>
      <c r="D1298" s="98">
        <v>0</v>
      </c>
      <c r="E1298" s="99" t="str">
        <f>IFERROR(VLOOKUP(ROWS($C$4:C1298),$B$4:$C$1385,2,0),"")</f>
        <v>85.53.Z Pozostałe formy edukacji z zakresu nauki jazdy i pilotażu (PKD 2025)</v>
      </c>
      <c r="F1298" s="98">
        <v>0</v>
      </c>
      <c r="AM1298" s="98">
        <f>IF(ISNUMBER(SEARCH('ankieta ESG'!$G$180,AN1298)),MAX(AM$3:$AM1297)+1,0)</f>
        <v>1295</v>
      </c>
      <c r="AN1298" s="134" t="s">
        <v>5298</v>
      </c>
      <c r="AO1298" s="98">
        <v>0</v>
      </c>
      <c r="AP1298" s="99" t="str">
        <f>IFERROR(VLOOKUP(ROWS($AN$4:AN1298),$AM$4:$AN$2337,2,0),"")</f>
        <v>Ochotnica Dolna (pow. nowotarski, woj. małopolskie)</v>
      </c>
      <c r="AQ1298" s="98">
        <v>0</v>
      </c>
      <c r="AR1298" s="98">
        <f>IF(ISNUMBER(SEARCH('ankieta ESG'!$G$181,AS1298)),MAX($AR$3:AR1297)+1,0)</f>
        <v>1295</v>
      </c>
      <c r="AS1298" s="134" t="s">
        <v>5298</v>
      </c>
      <c r="AT1298" s="98">
        <v>0</v>
      </c>
      <c r="AU1298" s="99" t="str">
        <f>IFERROR(VLOOKUP(ROWS($AS$4:AS1298),$AR$4:$AS$2337,2,0),"")</f>
        <v>Ochotnica Dolna (pow. nowotarski, woj. małopolskie)</v>
      </c>
      <c r="AV1298" s="98">
        <v>0</v>
      </c>
      <c r="AW1298" s="98">
        <f>IF(ISNUMBER(SEARCH('ankieta ESG'!$G$182,AX1298)),MAX($AW$3:AW1297)+1,0)</f>
        <v>1295</v>
      </c>
      <c r="AX1298" s="134" t="s">
        <v>5298</v>
      </c>
      <c r="AY1298" s="98">
        <v>0</v>
      </c>
      <c r="AZ1298" s="99" t="str">
        <f>IFERROR(VLOOKUP(ROWS($AX$4:AX1298),$AW$4:$AX$2337,2,0),"")</f>
        <v>Ochotnica Dolna (pow. nowotarski, woj. małopolskie)</v>
      </c>
      <c r="BA1298" s="98">
        <v>0</v>
      </c>
      <c r="BB1298" s="98">
        <f>IF(ISNUMBER(SEARCH('ankieta ESG'!$G$183,BC1298)),MAX($BB$3:BB1297)+1,0)</f>
        <v>1295</v>
      </c>
      <c r="BC1298" s="134" t="s">
        <v>5298</v>
      </c>
      <c r="BD1298" s="98">
        <v>0</v>
      </c>
      <c r="BE1298" s="99" t="str">
        <f>IFERROR(VLOOKUP(ROWS($BC$4:BC1298),$BB$4:$BC$2337,2,0),"")</f>
        <v>Ochotnica Dolna (pow. nowotarski, woj. małopolskie)</v>
      </c>
      <c r="BF1298" s="98">
        <v>0</v>
      </c>
      <c r="BG1298" s="98">
        <f>IF(ISNUMBER(SEARCH('ankieta ESG'!$G$184,BH1298)),MAX($BG$3:BG1297)+1,0)</f>
        <v>1295</v>
      </c>
      <c r="BH1298" s="134" t="s">
        <v>5298</v>
      </c>
      <c r="BI1298" s="98">
        <v>0</v>
      </c>
      <c r="BJ1298" s="99" t="str">
        <f>IFERROR(VLOOKUP(ROWS($BH$4:BH1298),$BG$4:$BH$2337,2,0),"")</f>
        <v>Ochotnica Dolna (pow. nowotarski, woj. małopolskie)</v>
      </c>
      <c r="BK1298" s="98">
        <v>0</v>
      </c>
      <c r="BL1298" s="98">
        <f>IF(ISNUMBER(SEARCH('ankieta ESG'!$G$185,BM1298)),MAX($BL$3:BL1297)+1,0)</f>
        <v>1295</v>
      </c>
      <c r="BM1298" s="134" t="s">
        <v>5298</v>
      </c>
      <c r="BN1298" s="98">
        <v>0</v>
      </c>
      <c r="BO1298" s="99" t="str">
        <f>IFERROR(VLOOKUP(ROWS($BM$4:BM1298),$BL$4:$BM$2337,2,0),"")</f>
        <v>Ochotnica Dolna (pow. nowotarski, woj. małopolskie)</v>
      </c>
      <c r="BP1298" s="98">
        <v>0</v>
      </c>
      <c r="BQ1298" s="98">
        <f>IF(ISNUMBER(SEARCH('ankieta ESG'!$G$186,BR1298)),MAX($BQ$3:BQ1297)+1,0)</f>
        <v>1295</v>
      </c>
      <c r="BR1298" s="134" t="s">
        <v>5298</v>
      </c>
      <c r="BS1298" s="98">
        <v>0</v>
      </c>
      <c r="BT1298" s="99" t="str">
        <f>IFERROR(VLOOKUP(ROWS($BR$4:BR1298),$BQ$4:$BR$2337,2,0),"")</f>
        <v>Ochotnica Dolna (pow. nowotarski, woj. małopolskie)</v>
      </c>
      <c r="BU1298" s="98">
        <v>0</v>
      </c>
      <c r="BV1298" s="98">
        <f>IF(ISNUMBER(SEARCH('ankieta ESG'!$G$187,BW1298)),MAX($BV$3:BV1297)+1,0)</f>
        <v>1295</v>
      </c>
      <c r="BW1298" s="134" t="s">
        <v>5298</v>
      </c>
      <c r="BX1298" s="98">
        <v>0</v>
      </c>
      <c r="BY1298" s="99" t="str">
        <f>IFERROR(VLOOKUP(ROWS($BW$4:BW1298),$BV$4:$BW$2337,2,0),"")</f>
        <v>Ochotnica Dolna (pow. nowotarski, woj. małopolskie)</v>
      </c>
      <c r="BZ1298" s="98">
        <v>0</v>
      </c>
      <c r="CA1298" s="98">
        <f>IF(ISNUMBER(SEARCH('ankieta ESG'!$G$188,CB1298)),MAX($CA$3:CA1297)+1,0)</f>
        <v>1295</v>
      </c>
      <c r="CB1298" s="134" t="s">
        <v>5298</v>
      </c>
      <c r="CC1298" s="98">
        <v>0</v>
      </c>
      <c r="CD1298" s="99" t="str">
        <f>IFERROR(VLOOKUP(ROWS($CB$4:CB1298),$CA$4:$CB$2337,2,0),"")</f>
        <v>Ochotnica Dolna (pow. nowotarski, woj. małopolskie)</v>
      </c>
      <c r="CE1298" s="98">
        <v>0</v>
      </c>
      <c r="CF1298" s="98">
        <f>IF(ISNUMBER(SEARCH('ankieta ESG'!$G$189,CG1298)),MAX($CF$3:CF1297)+1,0)</f>
        <v>1295</v>
      </c>
      <c r="CG1298" s="134" t="s">
        <v>5298</v>
      </c>
      <c r="CH1298" s="98">
        <v>0</v>
      </c>
      <c r="CI1298" s="99" t="str">
        <f>IFERROR(VLOOKUP(ROWS($CG$4:CG1298),$CF$4:$CG$2337,2,0),"")</f>
        <v>Ochotnica Dolna (pow. nowotarski, woj. małopolskie)</v>
      </c>
      <c r="CJ1298" s="98">
        <v>0</v>
      </c>
    </row>
    <row r="1299" spans="2:88">
      <c r="B1299" s="98">
        <f>IF(ISNUMBER(SEARCH('ankieta ESG'!$E$11,C1299)),MAX(B$3:$B1298)+1,0)</f>
        <v>1296</v>
      </c>
      <c r="C1299" s="99" t="s">
        <v>1340</v>
      </c>
      <c r="D1299" s="98">
        <v>0</v>
      </c>
      <c r="E1299" s="99" t="str">
        <f>IFERROR(VLOOKUP(ROWS($C$4:C1299),$B$4:$C$1385,2,0),"")</f>
        <v>85.59.A Nauka języków obcych (PKD 2025)</v>
      </c>
      <c r="F1299" s="98">
        <v>0</v>
      </c>
      <c r="AM1299" s="98">
        <f>IF(ISNUMBER(SEARCH('ankieta ESG'!$G$180,AN1299)),MAX(AM$3:$AM1298)+1,0)</f>
        <v>1296</v>
      </c>
      <c r="AN1299" s="134" t="s">
        <v>5299</v>
      </c>
      <c r="AO1299" s="98">
        <v>0</v>
      </c>
      <c r="AP1299" s="99" t="str">
        <f>IFERROR(VLOOKUP(ROWS($AN$4:AN1299),$AM$4:$AN$2337,2,0),"")</f>
        <v>Odolanów (pow. ostrowski, woj. wielkopolskie)</v>
      </c>
      <c r="AQ1299" s="98">
        <v>0</v>
      </c>
      <c r="AR1299" s="98">
        <f>IF(ISNUMBER(SEARCH('ankieta ESG'!$G$181,AS1299)),MAX($AR$3:AR1298)+1,0)</f>
        <v>1296</v>
      </c>
      <c r="AS1299" s="134" t="s">
        <v>5299</v>
      </c>
      <c r="AT1299" s="98">
        <v>0</v>
      </c>
      <c r="AU1299" s="99" t="str">
        <f>IFERROR(VLOOKUP(ROWS($AS$4:AS1299),$AR$4:$AS$2337,2,0),"")</f>
        <v>Odolanów (pow. ostrowski, woj. wielkopolskie)</v>
      </c>
      <c r="AV1299" s="98">
        <v>0</v>
      </c>
      <c r="AW1299" s="98">
        <f>IF(ISNUMBER(SEARCH('ankieta ESG'!$G$182,AX1299)),MAX($AW$3:AW1298)+1,0)</f>
        <v>1296</v>
      </c>
      <c r="AX1299" s="134" t="s">
        <v>5299</v>
      </c>
      <c r="AY1299" s="98">
        <v>0</v>
      </c>
      <c r="AZ1299" s="99" t="str">
        <f>IFERROR(VLOOKUP(ROWS($AX$4:AX1299),$AW$4:$AX$2337,2,0),"")</f>
        <v>Odolanów (pow. ostrowski, woj. wielkopolskie)</v>
      </c>
      <c r="BA1299" s="98">
        <v>0</v>
      </c>
      <c r="BB1299" s="98">
        <f>IF(ISNUMBER(SEARCH('ankieta ESG'!$G$183,BC1299)),MAX($BB$3:BB1298)+1,0)</f>
        <v>1296</v>
      </c>
      <c r="BC1299" s="134" t="s">
        <v>5299</v>
      </c>
      <c r="BD1299" s="98">
        <v>0</v>
      </c>
      <c r="BE1299" s="99" t="str">
        <f>IFERROR(VLOOKUP(ROWS($BC$4:BC1299),$BB$4:$BC$2337,2,0),"")</f>
        <v>Odolanów (pow. ostrowski, woj. wielkopolskie)</v>
      </c>
      <c r="BF1299" s="98">
        <v>0</v>
      </c>
      <c r="BG1299" s="98">
        <f>IF(ISNUMBER(SEARCH('ankieta ESG'!$G$184,BH1299)),MAX($BG$3:BG1298)+1,0)</f>
        <v>1296</v>
      </c>
      <c r="BH1299" s="134" t="s">
        <v>5299</v>
      </c>
      <c r="BI1299" s="98">
        <v>0</v>
      </c>
      <c r="BJ1299" s="99" t="str">
        <f>IFERROR(VLOOKUP(ROWS($BH$4:BH1299),$BG$4:$BH$2337,2,0),"")</f>
        <v>Odolanów (pow. ostrowski, woj. wielkopolskie)</v>
      </c>
      <c r="BK1299" s="98">
        <v>0</v>
      </c>
      <c r="BL1299" s="98">
        <f>IF(ISNUMBER(SEARCH('ankieta ESG'!$G$185,BM1299)),MAX($BL$3:BL1298)+1,0)</f>
        <v>1296</v>
      </c>
      <c r="BM1299" s="134" t="s">
        <v>5299</v>
      </c>
      <c r="BN1299" s="98">
        <v>0</v>
      </c>
      <c r="BO1299" s="99" t="str">
        <f>IFERROR(VLOOKUP(ROWS($BM$4:BM1299),$BL$4:$BM$2337,2,0),"")</f>
        <v>Odolanów (pow. ostrowski, woj. wielkopolskie)</v>
      </c>
      <c r="BP1299" s="98">
        <v>0</v>
      </c>
      <c r="BQ1299" s="98">
        <f>IF(ISNUMBER(SEARCH('ankieta ESG'!$G$186,BR1299)),MAX($BQ$3:BQ1298)+1,0)</f>
        <v>1296</v>
      </c>
      <c r="BR1299" s="134" t="s">
        <v>5299</v>
      </c>
      <c r="BS1299" s="98">
        <v>0</v>
      </c>
      <c r="BT1299" s="99" t="str">
        <f>IFERROR(VLOOKUP(ROWS($BR$4:BR1299),$BQ$4:$BR$2337,2,0),"")</f>
        <v>Odolanów (pow. ostrowski, woj. wielkopolskie)</v>
      </c>
      <c r="BU1299" s="98">
        <v>0</v>
      </c>
      <c r="BV1299" s="98">
        <f>IF(ISNUMBER(SEARCH('ankieta ESG'!$G$187,BW1299)),MAX($BV$3:BV1298)+1,0)</f>
        <v>1296</v>
      </c>
      <c r="BW1299" s="134" t="s">
        <v>5299</v>
      </c>
      <c r="BX1299" s="98">
        <v>0</v>
      </c>
      <c r="BY1299" s="99" t="str">
        <f>IFERROR(VLOOKUP(ROWS($BW$4:BW1299),$BV$4:$BW$2337,2,0),"")</f>
        <v>Odolanów (pow. ostrowski, woj. wielkopolskie)</v>
      </c>
      <c r="BZ1299" s="98">
        <v>0</v>
      </c>
      <c r="CA1299" s="98">
        <f>IF(ISNUMBER(SEARCH('ankieta ESG'!$G$188,CB1299)),MAX($CA$3:CA1298)+1,0)</f>
        <v>1296</v>
      </c>
      <c r="CB1299" s="134" t="s">
        <v>5299</v>
      </c>
      <c r="CC1299" s="98">
        <v>0</v>
      </c>
      <c r="CD1299" s="99" t="str">
        <f>IFERROR(VLOOKUP(ROWS($CB$4:CB1299),$CA$4:$CB$2337,2,0),"")</f>
        <v>Odolanów (pow. ostrowski, woj. wielkopolskie)</v>
      </c>
      <c r="CE1299" s="98">
        <v>0</v>
      </c>
      <c r="CF1299" s="98">
        <f>IF(ISNUMBER(SEARCH('ankieta ESG'!$G$189,CG1299)),MAX($CF$3:CF1298)+1,0)</f>
        <v>1296</v>
      </c>
      <c r="CG1299" s="134" t="s">
        <v>5299</v>
      </c>
      <c r="CH1299" s="98">
        <v>0</v>
      </c>
      <c r="CI1299" s="99" t="str">
        <f>IFERROR(VLOOKUP(ROWS($CG$4:CG1299),$CF$4:$CG$2337,2,0),"")</f>
        <v>Odolanów (pow. ostrowski, woj. wielkopolskie)</v>
      </c>
      <c r="CJ1299" s="98">
        <v>0</v>
      </c>
    </row>
    <row r="1300" spans="2:88">
      <c r="B1300" s="98">
        <f>IF(ISNUMBER(SEARCH('ankieta ESG'!$E$11,C1300)),MAX(B$3:$B1299)+1,0)</f>
        <v>1297</v>
      </c>
      <c r="C1300" s="99" t="s">
        <v>1341</v>
      </c>
      <c r="D1300" s="98">
        <v>0</v>
      </c>
      <c r="E1300" s="99" t="str">
        <f>IFERROR(VLOOKUP(ROWS($C$4:C1300),$B$4:$C$1385,2,0),"")</f>
        <v>85.59.B Kursy i szkolenia związane ze zdobywaniem wiedzy, umiejętności i kwalifikacji zawodowych w formach pozaszkolnych 
 (PKD 2025)</v>
      </c>
      <c r="F1300" s="98">
        <v>0</v>
      </c>
      <c r="AM1300" s="98">
        <f>IF(ISNUMBER(SEARCH('ankieta ESG'!$G$180,AN1300)),MAX(AM$3:$AM1299)+1,0)</f>
        <v>1297</v>
      </c>
      <c r="AN1300" s="134" t="s">
        <v>5300</v>
      </c>
      <c r="AO1300" s="98">
        <v>0</v>
      </c>
      <c r="AP1300" s="99" t="str">
        <f>IFERROR(VLOOKUP(ROWS($AN$4:AN1300),$AM$4:$AN$2337,2,0),"")</f>
        <v>Odrzywół (pow. przysuski, woj. mazowieckie)</v>
      </c>
      <c r="AQ1300" s="98">
        <v>0</v>
      </c>
      <c r="AR1300" s="98">
        <f>IF(ISNUMBER(SEARCH('ankieta ESG'!$G$181,AS1300)),MAX($AR$3:AR1299)+1,0)</f>
        <v>1297</v>
      </c>
      <c r="AS1300" s="134" t="s">
        <v>5300</v>
      </c>
      <c r="AT1300" s="98">
        <v>0</v>
      </c>
      <c r="AU1300" s="99" t="str">
        <f>IFERROR(VLOOKUP(ROWS($AS$4:AS1300),$AR$4:$AS$2337,2,0),"")</f>
        <v>Odrzywół (pow. przysuski, woj. mazowieckie)</v>
      </c>
      <c r="AV1300" s="98">
        <v>0</v>
      </c>
      <c r="AW1300" s="98">
        <f>IF(ISNUMBER(SEARCH('ankieta ESG'!$G$182,AX1300)),MAX($AW$3:AW1299)+1,0)</f>
        <v>1297</v>
      </c>
      <c r="AX1300" s="134" t="s">
        <v>5300</v>
      </c>
      <c r="AY1300" s="98">
        <v>0</v>
      </c>
      <c r="AZ1300" s="99" t="str">
        <f>IFERROR(VLOOKUP(ROWS($AX$4:AX1300),$AW$4:$AX$2337,2,0),"")</f>
        <v>Odrzywół (pow. przysuski, woj. mazowieckie)</v>
      </c>
      <c r="BA1300" s="98">
        <v>0</v>
      </c>
      <c r="BB1300" s="98">
        <f>IF(ISNUMBER(SEARCH('ankieta ESG'!$G$183,BC1300)),MAX($BB$3:BB1299)+1,0)</f>
        <v>1297</v>
      </c>
      <c r="BC1300" s="134" t="s">
        <v>5300</v>
      </c>
      <c r="BD1300" s="98">
        <v>0</v>
      </c>
      <c r="BE1300" s="99" t="str">
        <f>IFERROR(VLOOKUP(ROWS($BC$4:BC1300),$BB$4:$BC$2337,2,0),"")</f>
        <v>Odrzywół (pow. przysuski, woj. mazowieckie)</v>
      </c>
      <c r="BF1300" s="98">
        <v>0</v>
      </c>
      <c r="BG1300" s="98">
        <f>IF(ISNUMBER(SEARCH('ankieta ESG'!$G$184,BH1300)),MAX($BG$3:BG1299)+1,0)</f>
        <v>1297</v>
      </c>
      <c r="BH1300" s="134" t="s">
        <v>5300</v>
      </c>
      <c r="BI1300" s="98">
        <v>0</v>
      </c>
      <c r="BJ1300" s="99" t="str">
        <f>IFERROR(VLOOKUP(ROWS($BH$4:BH1300),$BG$4:$BH$2337,2,0),"")</f>
        <v>Odrzywół (pow. przysuski, woj. mazowieckie)</v>
      </c>
      <c r="BK1300" s="98">
        <v>0</v>
      </c>
      <c r="BL1300" s="98">
        <f>IF(ISNUMBER(SEARCH('ankieta ESG'!$G$185,BM1300)),MAX($BL$3:BL1299)+1,0)</f>
        <v>1297</v>
      </c>
      <c r="BM1300" s="134" t="s">
        <v>5300</v>
      </c>
      <c r="BN1300" s="98">
        <v>0</v>
      </c>
      <c r="BO1300" s="99" t="str">
        <f>IFERROR(VLOOKUP(ROWS($BM$4:BM1300),$BL$4:$BM$2337,2,0),"")</f>
        <v>Odrzywół (pow. przysuski, woj. mazowieckie)</v>
      </c>
      <c r="BP1300" s="98">
        <v>0</v>
      </c>
      <c r="BQ1300" s="98">
        <f>IF(ISNUMBER(SEARCH('ankieta ESG'!$G$186,BR1300)),MAX($BQ$3:BQ1299)+1,0)</f>
        <v>1297</v>
      </c>
      <c r="BR1300" s="134" t="s">
        <v>5300</v>
      </c>
      <c r="BS1300" s="98">
        <v>0</v>
      </c>
      <c r="BT1300" s="99" t="str">
        <f>IFERROR(VLOOKUP(ROWS($BR$4:BR1300),$BQ$4:$BR$2337,2,0),"")</f>
        <v>Odrzywół (pow. przysuski, woj. mazowieckie)</v>
      </c>
      <c r="BU1300" s="98">
        <v>0</v>
      </c>
      <c r="BV1300" s="98">
        <f>IF(ISNUMBER(SEARCH('ankieta ESG'!$G$187,BW1300)),MAX($BV$3:BV1299)+1,0)</f>
        <v>1297</v>
      </c>
      <c r="BW1300" s="134" t="s">
        <v>5300</v>
      </c>
      <c r="BX1300" s="98">
        <v>0</v>
      </c>
      <c r="BY1300" s="99" t="str">
        <f>IFERROR(VLOOKUP(ROWS($BW$4:BW1300),$BV$4:$BW$2337,2,0),"")</f>
        <v>Odrzywół (pow. przysuski, woj. mazowieckie)</v>
      </c>
      <c r="BZ1300" s="98">
        <v>0</v>
      </c>
      <c r="CA1300" s="98">
        <f>IF(ISNUMBER(SEARCH('ankieta ESG'!$G$188,CB1300)),MAX($CA$3:CA1299)+1,0)</f>
        <v>1297</v>
      </c>
      <c r="CB1300" s="134" t="s">
        <v>5300</v>
      </c>
      <c r="CC1300" s="98">
        <v>0</v>
      </c>
      <c r="CD1300" s="99" t="str">
        <f>IFERROR(VLOOKUP(ROWS($CB$4:CB1300),$CA$4:$CB$2337,2,0),"")</f>
        <v>Odrzywół (pow. przysuski, woj. mazowieckie)</v>
      </c>
      <c r="CE1300" s="98">
        <v>0</v>
      </c>
      <c r="CF1300" s="98">
        <f>IF(ISNUMBER(SEARCH('ankieta ESG'!$G$189,CG1300)),MAX($CF$3:CF1299)+1,0)</f>
        <v>1297</v>
      </c>
      <c r="CG1300" s="134" t="s">
        <v>5300</v>
      </c>
      <c r="CH1300" s="98">
        <v>0</v>
      </c>
      <c r="CI1300" s="99" t="str">
        <f>IFERROR(VLOOKUP(ROWS($CG$4:CG1300),$CF$4:$CG$2337,2,0),"")</f>
        <v>Odrzywół (pow. przysuski, woj. mazowieckie)</v>
      </c>
      <c r="CJ1300" s="98">
        <v>0</v>
      </c>
    </row>
    <row r="1301" spans="2:88">
      <c r="B1301" s="98">
        <f>IF(ISNUMBER(SEARCH('ankieta ESG'!$E$11,C1301)),MAX(B$3:$B1300)+1,0)</f>
        <v>1298</v>
      </c>
      <c r="C1301" s="99" t="s">
        <v>1342</v>
      </c>
      <c r="D1301" s="98">
        <v>0</v>
      </c>
      <c r="E1301" s="99" t="str">
        <f>IFERROR(VLOOKUP(ROWS($C$4:C1301),$B$4:$C$1385,2,0),"")</f>
        <v>85.59.C Placówki doskonalenia nauczycieli (PKD 2025)</v>
      </c>
      <c r="F1301" s="98">
        <v>0</v>
      </c>
      <c r="AM1301" s="98">
        <f>IF(ISNUMBER(SEARCH('ankieta ESG'!$G$180,AN1301)),MAX(AM$3:$AM1300)+1,0)</f>
        <v>1298</v>
      </c>
      <c r="AN1301" s="134" t="s">
        <v>5301</v>
      </c>
      <c r="AO1301" s="98">
        <v>0</v>
      </c>
      <c r="AP1301" s="99" t="str">
        <f>IFERROR(VLOOKUP(ROWS($AN$4:AN1301),$AM$4:$AN$2337,2,0),"")</f>
        <v>Ogrodzieniec (pow. zawierciański, woj. śląskie)</v>
      </c>
      <c r="AQ1301" s="98">
        <v>0</v>
      </c>
      <c r="AR1301" s="98">
        <f>IF(ISNUMBER(SEARCH('ankieta ESG'!$G$181,AS1301)),MAX($AR$3:AR1300)+1,0)</f>
        <v>1298</v>
      </c>
      <c r="AS1301" s="134" t="s">
        <v>5301</v>
      </c>
      <c r="AT1301" s="98">
        <v>0</v>
      </c>
      <c r="AU1301" s="99" t="str">
        <f>IFERROR(VLOOKUP(ROWS($AS$4:AS1301),$AR$4:$AS$2337,2,0),"")</f>
        <v>Ogrodzieniec (pow. zawierciański, woj. śląskie)</v>
      </c>
      <c r="AV1301" s="98">
        <v>0</v>
      </c>
      <c r="AW1301" s="98">
        <f>IF(ISNUMBER(SEARCH('ankieta ESG'!$G$182,AX1301)),MAX($AW$3:AW1300)+1,0)</f>
        <v>1298</v>
      </c>
      <c r="AX1301" s="134" t="s">
        <v>5301</v>
      </c>
      <c r="AY1301" s="98">
        <v>0</v>
      </c>
      <c r="AZ1301" s="99" t="str">
        <f>IFERROR(VLOOKUP(ROWS($AX$4:AX1301),$AW$4:$AX$2337,2,0),"")</f>
        <v>Ogrodzieniec (pow. zawierciański, woj. śląskie)</v>
      </c>
      <c r="BA1301" s="98">
        <v>0</v>
      </c>
      <c r="BB1301" s="98">
        <f>IF(ISNUMBER(SEARCH('ankieta ESG'!$G$183,BC1301)),MAX($BB$3:BB1300)+1,0)</f>
        <v>1298</v>
      </c>
      <c r="BC1301" s="134" t="s">
        <v>5301</v>
      </c>
      <c r="BD1301" s="98">
        <v>0</v>
      </c>
      <c r="BE1301" s="99" t="str">
        <f>IFERROR(VLOOKUP(ROWS($BC$4:BC1301),$BB$4:$BC$2337,2,0),"")</f>
        <v>Ogrodzieniec (pow. zawierciański, woj. śląskie)</v>
      </c>
      <c r="BF1301" s="98">
        <v>0</v>
      </c>
      <c r="BG1301" s="98">
        <f>IF(ISNUMBER(SEARCH('ankieta ESG'!$G$184,BH1301)),MAX($BG$3:BG1300)+1,0)</f>
        <v>1298</v>
      </c>
      <c r="BH1301" s="134" t="s">
        <v>5301</v>
      </c>
      <c r="BI1301" s="98">
        <v>0</v>
      </c>
      <c r="BJ1301" s="99" t="str">
        <f>IFERROR(VLOOKUP(ROWS($BH$4:BH1301),$BG$4:$BH$2337,2,0),"")</f>
        <v>Ogrodzieniec (pow. zawierciański, woj. śląskie)</v>
      </c>
      <c r="BK1301" s="98">
        <v>0</v>
      </c>
      <c r="BL1301" s="98">
        <f>IF(ISNUMBER(SEARCH('ankieta ESG'!$G$185,BM1301)),MAX($BL$3:BL1300)+1,0)</f>
        <v>1298</v>
      </c>
      <c r="BM1301" s="134" t="s">
        <v>5301</v>
      </c>
      <c r="BN1301" s="98">
        <v>0</v>
      </c>
      <c r="BO1301" s="99" t="str">
        <f>IFERROR(VLOOKUP(ROWS($BM$4:BM1301),$BL$4:$BM$2337,2,0),"")</f>
        <v>Ogrodzieniec (pow. zawierciański, woj. śląskie)</v>
      </c>
      <c r="BP1301" s="98">
        <v>0</v>
      </c>
      <c r="BQ1301" s="98">
        <f>IF(ISNUMBER(SEARCH('ankieta ESG'!$G$186,BR1301)),MAX($BQ$3:BQ1300)+1,0)</f>
        <v>1298</v>
      </c>
      <c r="BR1301" s="134" t="s">
        <v>5301</v>
      </c>
      <c r="BS1301" s="98">
        <v>0</v>
      </c>
      <c r="BT1301" s="99" t="str">
        <f>IFERROR(VLOOKUP(ROWS($BR$4:BR1301),$BQ$4:$BR$2337,2,0),"")</f>
        <v>Ogrodzieniec (pow. zawierciański, woj. śląskie)</v>
      </c>
      <c r="BU1301" s="98">
        <v>0</v>
      </c>
      <c r="BV1301" s="98">
        <f>IF(ISNUMBER(SEARCH('ankieta ESG'!$G$187,BW1301)),MAX($BV$3:BV1300)+1,0)</f>
        <v>1298</v>
      </c>
      <c r="BW1301" s="134" t="s">
        <v>5301</v>
      </c>
      <c r="BX1301" s="98">
        <v>0</v>
      </c>
      <c r="BY1301" s="99" t="str">
        <f>IFERROR(VLOOKUP(ROWS($BW$4:BW1301),$BV$4:$BW$2337,2,0),"")</f>
        <v>Ogrodzieniec (pow. zawierciański, woj. śląskie)</v>
      </c>
      <c r="BZ1301" s="98">
        <v>0</v>
      </c>
      <c r="CA1301" s="98">
        <f>IF(ISNUMBER(SEARCH('ankieta ESG'!$G$188,CB1301)),MAX($CA$3:CA1300)+1,0)</f>
        <v>1298</v>
      </c>
      <c r="CB1301" s="134" t="s">
        <v>5301</v>
      </c>
      <c r="CC1301" s="98">
        <v>0</v>
      </c>
      <c r="CD1301" s="99" t="str">
        <f>IFERROR(VLOOKUP(ROWS($CB$4:CB1301),$CA$4:$CB$2337,2,0),"")</f>
        <v>Ogrodzieniec (pow. zawierciański, woj. śląskie)</v>
      </c>
      <c r="CE1301" s="98">
        <v>0</v>
      </c>
      <c r="CF1301" s="98">
        <f>IF(ISNUMBER(SEARCH('ankieta ESG'!$G$189,CG1301)),MAX($CF$3:CF1300)+1,0)</f>
        <v>1298</v>
      </c>
      <c r="CG1301" s="134" t="s">
        <v>5301</v>
      </c>
      <c r="CH1301" s="98">
        <v>0</v>
      </c>
      <c r="CI1301" s="99" t="str">
        <f>IFERROR(VLOOKUP(ROWS($CG$4:CG1301),$CF$4:$CG$2337,2,0),"")</f>
        <v>Ogrodzieniec (pow. zawierciański, woj. śląskie)</v>
      </c>
      <c r="CJ1301" s="98">
        <v>0</v>
      </c>
    </row>
    <row r="1302" spans="2:88">
      <c r="B1302" s="98">
        <f>IF(ISNUMBER(SEARCH('ankieta ESG'!$E$11,C1302)),MAX(B$3:$B1301)+1,0)</f>
        <v>1299</v>
      </c>
      <c r="C1302" s="99" t="s">
        <v>1343</v>
      </c>
      <c r="D1302" s="98">
        <v>0</v>
      </c>
      <c r="E1302" s="99" t="str">
        <f>IFERROR(VLOOKUP(ROWS($C$4:C1302),$B$4:$C$1385,2,0),"")</f>
        <v>85.59.D Pozostałe pozaszkolne formy edukacji, gdzie indziej niesklasyfikowane (PKD 2025)</v>
      </c>
      <c r="F1302" s="98">
        <v>0</v>
      </c>
      <c r="AM1302" s="98">
        <f>IF(ISNUMBER(SEARCH('ankieta ESG'!$G$180,AN1302)),MAX(AM$3:$AM1301)+1,0)</f>
        <v>1299</v>
      </c>
      <c r="AN1302" s="134" t="s">
        <v>5302</v>
      </c>
      <c r="AO1302" s="98">
        <v>0</v>
      </c>
      <c r="AP1302" s="99" t="str">
        <f>IFERROR(VLOOKUP(ROWS($AN$4:AN1302),$AM$4:$AN$2337,2,0),"")</f>
        <v>Ojrzeń (pow. ciechanowski, woj. mazowieckie)</v>
      </c>
      <c r="AQ1302" s="98">
        <v>0</v>
      </c>
      <c r="AR1302" s="98">
        <f>IF(ISNUMBER(SEARCH('ankieta ESG'!$G$181,AS1302)),MAX($AR$3:AR1301)+1,0)</f>
        <v>1299</v>
      </c>
      <c r="AS1302" s="134" t="s">
        <v>5302</v>
      </c>
      <c r="AT1302" s="98">
        <v>0</v>
      </c>
      <c r="AU1302" s="99" t="str">
        <f>IFERROR(VLOOKUP(ROWS($AS$4:AS1302),$AR$4:$AS$2337,2,0),"")</f>
        <v>Ojrzeń (pow. ciechanowski, woj. mazowieckie)</v>
      </c>
      <c r="AV1302" s="98">
        <v>0</v>
      </c>
      <c r="AW1302" s="98">
        <f>IF(ISNUMBER(SEARCH('ankieta ESG'!$G$182,AX1302)),MAX($AW$3:AW1301)+1,0)</f>
        <v>1299</v>
      </c>
      <c r="AX1302" s="134" t="s">
        <v>5302</v>
      </c>
      <c r="AY1302" s="98">
        <v>0</v>
      </c>
      <c r="AZ1302" s="99" t="str">
        <f>IFERROR(VLOOKUP(ROWS($AX$4:AX1302),$AW$4:$AX$2337,2,0),"")</f>
        <v>Ojrzeń (pow. ciechanowski, woj. mazowieckie)</v>
      </c>
      <c r="BA1302" s="98">
        <v>0</v>
      </c>
      <c r="BB1302" s="98">
        <f>IF(ISNUMBER(SEARCH('ankieta ESG'!$G$183,BC1302)),MAX($BB$3:BB1301)+1,0)</f>
        <v>1299</v>
      </c>
      <c r="BC1302" s="134" t="s">
        <v>5302</v>
      </c>
      <c r="BD1302" s="98">
        <v>0</v>
      </c>
      <c r="BE1302" s="99" t="str">
        <f>IFERROR(VLOOKUP(ROWS($BC$4:BC1302),$BB$4:$BC$2337,2,0),"")</f>
        <v>Ojrzeń (pow. ciechanowski, woj. mazowieckie)</v>
      </c>
      <c r="BF1302" s="98">
        <v>0</v>
      </c>
      <c r="BG1302" s="98">
        <f>IF(ISNUMBER(SEARCH('ankieta ESG'!$G$184,BH1302)),MAX($BG$3:BG1301)+1,0)</f>
        <v>1299</v>
      </c>
      <c r="BH1302" s="134" t="s">
        <v>5302</v>
      </c>
      <c r="BI1302" s="98">
        <v>0</v>
      </c>
      <c r="BJ1302" s="99" t="str">
        <f>IFERROR(VLOOKUP(ROWS($BH$4:BH1302),$BG$4:$BH$2337,2,0),"")</f>
        <v>Ojrzeń (pow. ciechanowski, woj. mazowieckie)</v>
      </c>
      <c r="BK1302" s="98">
        <v>0</v>
      </c>
      <c r="BL1302" s="98">
        <f>IF(ISNUMBER(SEARCH('ankieta ESG'!$G$185,BM1302)),MAX($BL$3:BL1301)+1,0)</f>
        <v>1299</v>
      </c>
      <c r="BM1302" s="134" t="s">
        <v>5302</v>
      </c>
      <c r="BN1302" s="98">
        <v>0</v>
      </c>
      <c r="BO1302" s="99" t="str">
        <f>IFERROR(VLOOKUP(ROWS($BM$4:BM1302),$BL$4:$BM$2337,2,0),"")</f>
        <v>Ojrzeń (pow. ciechanowski, woj. mazowieckie)</v>
      </c>
      <c r="BP1302" s="98">
        <v>0</v>
      </c>
      <c r="BQ1302" s="98">
        <f>IF(ISNUMBER(SEARCH('ankieta ESG'!$G$186,BR1302)),MAX($BQ$3:BQ1301)+1,0)</f>
        <v>1299</v>
      </c>
      <c r="BR1302" s="134" t="s">
        <v>5302</v>
      </c>
      <c r="BS1302" s="98">
        <v>0</v>
      </c>
      <c r="BT1302" s="99" t="str">
        <f>IFERROR(VLOOKUP(ROWS($BR$4:BR1302),$BQ$4:$BR$2337,2,0),"")</f>
        <v>Ojrzeń (pow. ciechanowski, woj. mazowieckie)</v>
      </c>
      <c r="BU1302" s="98">
        <v>0</v>
      </c>
      <c r="BV1302" s="98">
        <f>IF(ISNUMBER(SEARCH('ankieta ESG'!$G$187,BW1302)),MAX($BV$3:BV1301)+1,0)</f>
        <v>1299</v>
      </c>
      <c r="BW1302" s="134" t="s">
        <v>5302</v>
      </c>
      <c r="BX1302" s="98">
        <v>0</v>
      </c>
      <c r="BY1302" s="99" t="str">
        <f>IFERROR(VLOOKUP(ROWS($BW$4:BW1302),$BV$4:$BW$2337,2,0),"")</f>
        <v>Ojrzeń (pow. ciechanowski, woj. mazowieckie)</v>
      </c>
      <c r="BZ1302" s="98">
        <v>0</v>
      </c>
      <c r="CA1302" s="98">
        <f>IF(ISNUMBER(SEARCH('ankieta ESG'!$G$188,CB1302)),MAX($CA$3:CA1301)+1,0)</f>
        <v>1299</v>
      </c>
      <c r="CB1302" s="134" t="s">
        <v>5302</v>
      </c>
      <c r="CC1302" s="98">
        <v>0</v>
      </c>
      <c r="CD1302" s="99" t="str">
        <f>IFERROR(VLOOKUP(ROWS($CB$4:CB1302),$CA$4:$CB$2337,2,0),"")</f>
        <v>Ojrzeń (pow. ciechanowski, woj. mazowieckie)</v>
      </c>
      <c r="CE1302" s="98">
        <v>0</v>
      </c>
      <c r="CF1302" s="98">
        <f>IF(ISNUMBER(SEARCH('ankieta ESG'!$G$189,CG1302)),MAX($CF$3:CF1301)+1,0)</f>
        <v>1299</v>
      </c>
      <c r="CG1302" s="134" t="s">
        <v>5302</v>
      </c>
      <c r="CH1302" s="98">
        <v>0</v>
      </c>
      <c r="CI1302" s="99" t="str">
        <f>IFERROR(VLOOKUP(ROWS($CG$4:CG1302),$CF$4:$CG$2337,2,0),"")</f>
        <v>Ojrzeń (pow. ciechanowski, woj. mazowieckie)</v>
      </c>
      <c r="CJ1302" s="98">
        <v>0</v>
      </c>
    </row>
    <row r="1303" spans="2:88">
      <c r="B1303" s="98">
        <f>IF(ISNUMBER(SEARCH('ankieta ESG'!$E$11,C1303)),MAX(B$3:$B1302)+1,0)</f>
        <v>1300</v>
      </c>
      <c r="C1303" s="99" t="s">
        <v>1344</v>
      </c>
      <c r="D1303" s="98">
        <v>0</v>
      </c>
      <c r="E1303" s="99" t="str">
        <f>IFERROR(VLOOKUP(ROWS($C$4:C1303),$B$4:$C$1385,2,0),"")</f>
        <v>85.61.Z Pośrednictwo w zakresie prowadzenia kursów i korepetycji (PKD 2025)</v>
      </c>
      <c r="F1303" s="98">
        <v>0</v>
      </c>
      <c r="AM1303" s="98">
        <f>IF(ISNUMBER(SEARCH('ankieta ESG'!$G$180,AN1303)),MAX(AM$3:$AM1302)+1,0)</f>
        <v>1300</v>
      </c>
      <c r="AN1303" s="134" t="s">
        <v>5303</v>
      </c>
      <c r="AO1303" s="98">
        <v>0</v>
      </c>
      <c r="AP1303" s="99" t="str">
        <f>IFERROR(VLOOKUP(ROWS($AN$4:AN1303),$AM$4:$AN$2337,2,0),"")</f>
        <v>Okonek (pow. złotowski, woj. wielkopolskie)</v>
      </c>
      <c r="AQ1303" s="98">
        <v>0</v>
      </c>
      <c r="AR1303" s="98">
        <f>IF(ISNUMBER(SEARCH('ankieta ESG'!$G$181,AS1303)),MAX($AR$3:AR1302)+1,0)</f>
        <v>1300</v>
      </c>
      <c r="AS1303" s="134" t="s">
        <v>5303</v>
      </c>
      <c r="AT1303" s="98">
        <v>0</v>
      </c>
      <c r="AU1303" s="99" t="str">
        <f>IFERROR(VLOOKUP(ROWS($AS$4:AS1303),$AR$4:$AS$2337,2,0),"")</f>
        <v>Okonek (pow. złotowski, woj. wielkopolskie)</v>
      </c>
      <c r="AV1303" s="98">
        <v>0</v>
      </c>
      <c r="AW1303" s="98">
        <f>IF(ISNUMBER(SEARCH('ankieta ESG'!$G$182,AX1303)),MAX($AW$3:AW1302)+1,0)</f>
        <v>1300</v>
      </c>
      <c r="AX1303" s="134" t="s">
        <v>5303</v>
      </c>
      <c r="AY1303" s="98">
        <v>0</v>
      </c>
      <c r="AZ1303" s="99" t="str">
        <f>IFERROR(VLOOKUP(ROWS($AX$4:AX1303),$AW$4:$AX$2337,2,0),"")</f>
        <v>Okonek (pow. złotowski, woj. wielkopolskie)</v>
      </c>
      <c r="BA1303" s="98">
        <v>0</v>
      </c>
      <c r="BB1303" s="98">
        <f>IF(ISNUMBER(SEARCH('ankieta ESG'!$G$183,BC1303)),MAX($BB$3:BB1302)+1,0)</f>
        <v>1300</v>
      </c>
      <c r="BC1303" s="134" t="s">
        <v>5303</v>
      </c>
      <c r="BD1303" s="98">
        <v>0</v>
      </c>
      <c r="BE1303" s="99" t="str">
        <f>IFERROR(VLOOKUP(ROWS($BC$4:BC1303),$BB$4:$BC$2337,2,0),"")</f>
        <v>Okonek (pow. złotowski, woj. wielkopolskie)</v>
      </c>
      <c r="BF1303" s="98">
        <v>0</v>
      </c>
      <c r="BG1303" s="98">
        <f>IF(ISNUMBER(SEARCH('ankieta ESG'!$G$184,BH1303)),MAX($BG$3:BG1302)+1,0)</f>
        <v>1300</v>
      </c>
      <c r="BH1303" s="134" t="s">
        <v>5303</v>
      </c>
      <c r="BI1303" s="98">
        <v>0</v>
      </c>
      <c r="BJ1303" s="99" t="str">
        <f>IFERROR(VLOOKUP(ROWS($BH$4:BH1303),$BG$4:$BH$2337,2,0),"")</f>
        <v>Okonek (pow. złotowski, woj. wielkopolskie)</v>
      </c>
      <c r="BK1303" s="98">
        <v>0</v>
      </c>
      <c r="BL1303" s="98">
        <f>IF(ISNUMBER(SEARCH('ankieta ESG'!$G$185,BM1303)),MAX($BL$3:BL1302)+1,0)</f>
        <v>1300</v>
      </c>
      <c r="BM1303" s="134" t="s">
        <v>5303</v>
      </c>
      <c r="BN1303" s="98">
        <v>0</v>
      </c>
      <c r="BO1303" s="99" t="str">
        <f>IFERROR(VLOOKUP(ROWS($BM$4:BM1303),$BL$4:$BM$2337,2,0),"")</f>
        <v>Okonek (pow. złotowski, woj. wielkopolskie)</v>
      </c>
      <c r="BP1303" s="98">
        <v>0</v>
      </c>
      <c r="BQ1303" s="98">
        <f>IF(ISNUMBER(SEARCH('ankieta ESG'!$G$186,BR1303)),MAX($BQ$3:BQ1302)+1,0)</f>
        <v>1300</v>
      </c>
      <c r="BR1303" s="134" t="s">
        <v>5303</v>
      </c>
      <c r="BS1303" s="98">
        <v>0</v>
      </c>
      <c r="BT1303" s="99" t="str">
        <f>IFERROR(VLOOKUP(ROWS($BR$4:BR1303),$BQ$4:$BR$2337,2,0),"")</f>
        <v>Okonek (pow. złotowski, woj. wielkopolskie)</v>
      </c>
      <c r="BU1303" s="98">
        <v>0</v>
      </c>
      <c r="BV1303" s="98">
        <f>IF(ISNUMBER(SEARCH('ankieta ESG'!$G$187,BW1303)),MAX($BV$3:BV1302)+1,0)</f>
        <v>1300</v>
      </c>
      <c r="BW1303" s="134" t="s">
        <v>5303</v>
      </c>
      <c r="BX1303" s="98">
        <v>0</v>
      </c>
      <c r="BY1303" s="99" t="str">
        <f>IFERROR(VLOOKUP(ROWS($BW$4:BW1303),$BV$4:$BW$2337,2,0),"")</f>
        <v>Okonek (pow. złotowski, woj. wielkopolskie)</v>
      </c>
      <c r="BZ1303" s="98">
        <v>0</v>
      </c>
      <c r="CA1303" s="98">
        <f>IF(ISNUMBER(SEARCH('ankieta ESG'!$G$188,CB1303)),MAX($CA$3:CA1302)+1,0)</f>
        <v>1300</v>
      </c>
      <c r="CB1303" s="134" t="s">
        <v>5303</v>
      </c>
      <c r="CC1303" s="98">
        <v>0</v>
      </c>
      <c r="CD1303" s="99" t="str">
        <f>IFERROR(VLOOKUP(ROWS($CB$4:CB1303),$CA$4:$CB$2337,2,0),"")</f>
        <v>Okonek (pow. złotowski, woj. wielkopolskie)</v>
      </c>
      <c r="CE1303" s="98">
        <v>0</v>
      </c>
      <c r="CF1303" s="98">
        <f>IF(ISNUMBER(SEARCH('ankieta ESG'!$G$189,CG1303)),MAX($CF$3:CF1302)+1,0)</f>
        <v>1300</v>
      </c>
      <c r="CG1303" s="134" t="s">
        <v>5303</v>
      </c>
      <c r="CH1303" s="98">
        <v>0</v>
      </c>
      <c r="CI1303" s="99" t="str">
        <f>IFERROR(VLOOKUP(ROWS($CG$4:CG1303),$CF$4:$CG$2337,2,0),"")</f>
        <v>Okonek (pow. złotowski, woj. wielkopolskie)</v>
      </c>
      <c r="CJ1303" s="98">
        <v>0</v>
      </c>
    </row>
    <row r="1304" spans="2:88">
      <c r="B1304" s="98">
        <f>IF(ISNUMBER(SEARCH('ankieta ESG'!$E$11,C1304)),MAX(B$3:$B1303)+1,0)</f>
        <v>1301</v>
      </c>
      <c r="C1304" s="99" t="s">
        <v>1345</v>
      </c>
      <c r="D1304" s="98">
        <v>0</v>
      </c>
      <c r="E1304" s="99" t="str">
        <f>IFERROR(VLOOKUP(ROWS($C$4:C1304),$B$4:$C$1385,2,0),"")</f>
        <v>85.69.Z Działalność wspomagająca edukację, gdzie indziej niesklasyfikowana (PKD 2025)</v>
      </c>
      <c r="F1304" s="98">
        <v>0</v>
      </c>
      <c r="AM1304" s="98">
        <f>IF(ISNUMBER(SEARCH('ankieta ESG'!$G$180,AN1304)),MAX(AM$3:$AM1303)+1,0)</f>
        <v>1301</v>
      </c>
      <c r="AN1304" s="134" t="s">
        <v>5304</v>
      </c>
      <c r="AO1304" s="98">
        <v>0</v>
      </c>
      <c r="AP1304" s="99" t="str">
        <f>IFERROR(VLOOKUP(ROWS($AN$4:AN1304),$AM$4:$AN$2337,2,0),"")</f>
        <v>Oksa (pow. jędrzejowski, woj. świętokrzyskie)</v>
      </c>
      <c r="AQ1304" s="98">
        <v>0</v>
      </c>
      <c r="AR1304" s="98">
        <f>IF(ISNUMBER(SEARCH('ankieta ESG'!$G$181,AS1304)),MAX($AR$3:AR1303)+1,0)</f>
        <v>1301</v>
      </c>
      <c r="AS1304" s="134" t="s">
        <v>5304</v>
      </c>
      <c r="AT1304" s="98">
        <v>0</v>
      </c>
      <c r="AU1304" s="99" t="str">
        <f>IFERROR(VLOOKUP(ROWS($AS$4:AS1304),$AR$4:$AS$2337,2,0),"")</f>
        <v>Oksa (pow. jędrzejowski, woj. świętokrzyskie)</v>
      </c>
      <c r="AV1304" s="98">
        <v>0</v>
      </c>
      <c r="AW1304" s="98">
        <f>IF(ISNUMBER(SEARCH('ankieta ESG'!$G$182,AX1304)),MAX($AW$3:AW1303)+1,0)</f>
        <v>1301</v>
      </c>
      <c r="AX1304" s="134" t="s">
        <v>5304</v>
      </c>
      <c r="AY1304" s="98">
        <v>0</v>
      </c>
      <c r="AZ1304" s="99" t="str">
        <f>IFERROR(VLOOKUP(ROWS($AX$4:AX1304),$AW$4:$AX$2337,2,0),"")</f>
        <v>Oksa (pow. jędrzejowski, woj. świętokrzyskie)</v>
      </c>
      <c r="BA1304" s="98">
        <v>0</v>
      </c>
      <c r="BB1304" s="98">
        <f>IF(ISNUMBER(SEARCH('ankieta ESG'!$G$183,BC1304)),MAX($BB$3:BB1303)+1,0)</f>
        <v>1301</v>
      </c>
      <c r="BC1304" s="134" t="s">
        <v>5304</v>
      </c>
      <c r="BD1304" s="98">
        <v>0</v>
      </c>
      <c r="BE1304" s="99" t="str">
        <f>IFERROR(VLOOKUP(ROWS($BC$4:BC1304),$BB$4:$BC$2337,2,0),"")</f>
        <v>Oksa (pow. jędrzejowski, woj. świętokrzyskie)</v>
      </c>
      <c r="BF1304" s="98">
        <v>0</v>
      </c>
      <c r="BG1304" s="98">
        <f>IF(ISNUMBER(SEARCH('ankieta ESG'!$G$184,BH1304)),MAX($BG$3:BG1303)+1,0)</f>
        <v>1301</v>
      </c>
      <c r="BH1304" s="134" t="s">
        <v>5304</v>
      </c>
      <c r="BI1304" s="98">
        <v>0</v>
      </c>
      <c r="BJ1304" s="99" t="str">
        <f>IFERROR(VLOOKUP(ROWS($BH$4:BH1304),$BG$4:$BH$2337,2,0),"")</f>
        <v>Oksa (pow. jędrzejowski, woj. świętokrzyskie)</v>
      </c>
      <c r="BK1304" s="98">
        <v>0</v>
      </c>
      <c r="BL1304" s="98">
        <f>IF(ISNUMBER(SEARCH('ankieta ESG'!$G$185,BM1304)),MAX($BL$3:BL1303)+1,0)</f>
        <v>1301</v>
      </c>
      <c r="BM1304" s="134" t="s">
        <v>5304</v>
      </c>
      <c r="BN1304" s="98">
        <v>0</v>
      </c>
      <c r="BO1304" s="99" t="str">
        <f>IFERROR(VLOOKUP(ROWS($BM$4:BM1304),$BL$4:$BM$2337,2,0),"")</f>
        <v>Oksa (pow. jędrzejowski, woj. świętokrzyskie)</v>
      </c>
      <c r="BP1304" s="98">
        <v>0</v>
      </c>
      <c r="BQ1304" s="98">
        <f>IF(ISNUMBER(SEARCH('ankieta ESG'!$G$186,BR1304)),MAX($BQ$3:BQ1303)+1,0)</f>
        <v>1301</v>
      </c>
      <c r="BR1304" s="134" t="s">
        <v>5304</v>
      </c>
      <c r="BS1304" s="98">
        <v>0</v>
      </c>
      <c r="BT1304" s="99" t="str">
        <f>IFERROR(VLOOKUP(ROWS($BR$4:BR1304),$BQ$4:$BR$2337,2,0),"")</f>
        <v>Oksa (pow. jędrzejowski, woj. świętokrzyskie)</v>
      </c>
      <c r="BU1304" s="98">
        <v>0</v>
      </c>
      <c r="BV1304" s="98">
        <f>IF(ISNUMBER(SEARCH('ankieta ESG'!$G$187,BW1304)),MAX($BV$3:BV1303)+1,0)</f>
        <v>1301</v>
      </c>
      <c r="BW1304" s="134" t="s">
        <v>5304</v>
      </c>
      <c r="BX1304" s="98">
        <v>0</v>
      </c>
      <c r="BY1304" s="99" t="str">
        <f>IFERROR(VLOOKUP(ROWS($BW$4:BW1304),$BV$4:$BW$2337,2,0),"")</f>
        <v>Oksa (pow. jędrzejowski, woj. świętokrzyskie)</v>
      </c>
      <c r="BZ1304" s="98">
        <v>0</v>
      </c>
      <c r="CA1304" s="98">
        <f>IF(ISNUMBER(SEARCH('ankieta ESG'!$G$188,CB1304)),MAX($CA$3:CA1303)+1,0)</f>
        <v>1301</v>
      </c>
      <c r="CB1304" s="134" t="s">
        <v>5304</v>
      </c>
      <c r="CC1304" s="98">
        <v>0</v>
      </c>
      <c r="CD1304" s="99" t="str">
        <f>IFERROR(VLOOKUP(ROWS($CB$4:CB1304),$CA$4:$CB$2337,2,0),"")</f>
        <v>Oksa (pow. jędrzejowski, woj. świętokrzyskie)</v>
      </c>
      <c r="CE1304" s="98">
        <v>0</v>
      </c>
      <c r="CF1304" s="98">
        <f>IF(ISNUMBER(SEARCH('ankieta ESG'!$G$189,CG1304)),MAX($CF$3:CF1303)+1,0)</f>
        <v>1301</v>
      </c>
      <c r="CG1304" s="134" t="s">
        <v>5304</v>
      </c>
      <c r="CH1304" s="98">
        <v>0</v>
      </c>
      <c r="CI1304" s="99" t="str">
        <f>IFERROR(VLOOKUP(ROWS($CG$4:CG1304),$CF$4:$CG$2337,2,0),"")</f>
        <v>Oksa (pow. jędrzejowski, woj. świętokrzyskie)</v>
      </c>
      <c r="CJ1304" s="98">
        <v>0</v>
      </c>
    </row>
    <row r="1305" spans="2:88">
      <c r="B1305" s="98">
        <f>IF(ISNUMBER(SEARCH('ankieta ESG'!$E$11,C1305)),MAX(B$3:$B1304)+1,0)</f>
        <v>1302</v>
      </c>
      <c r="C1305" s="99" t="s">
        <v>1346</v>
      </c>
      <c r="D1305" s="98">
        <v>0</v>
      </c>
      <c r="E1305" s="99" t="str">
        <f>IFERROR(VLOOKUP(ROWS($C$4:C1305),$B$4:$C$1385,2,0),"")</f>
        <v>86.10.Z Działalność szpitali (PKD 2025)</v>
      </c>
      <c r="F1305" s="98">
        <v>0</v>
      </c>
      <c r="AM1305" s="98">
        <f>IF(ISNUMBER(SEARCH('ankieta ESG'!$G$180,AN1305)),MAX(AM$3:$AM1304)+1,0)</f>
        <v>1302</v>
      </c>
      <c r="AN1305" s="134" t="s">
        <v>5305</v>
      </c>
      <c r="AO1305" s="98">
        <v>0</v>
      </c>
      <c r="AP1305" s="99" t="str">
        <f>IFERROR(VLOOKUP(ROWS($AN$4:AN1305),$AM$4:$AN$2337,2,0),"")</f>
        <v>Olecko (pow. olecki, woj. warmińsko-mazurskie)</v>
      </c>
      <c r="AQ1305" s="98">
        <v>0</v>
      </c>
      <c r="AR1305" s="98">
        <f>IF(ISNUMBER(SEARCH('ankieta ESG'!$G$181,AS1305)),MAX($AR$3:AR1304)+1,0)</f>
        <v>1302</v>
      </c>
      <c r="AS1305" s="134" t="s">
        <v>5305</v>
      </c>
      <c r="AT1305" s="98">
        <v>0</v>
      </c>
      <c r="AU1305" s="99" t="str">
        <f>IFERROR(VLOOKUP(ROWS($AS$4:AS1305),$AR$4:$AS$2337,2,0),"")</f>
        <v>Olecko (pow. olecki, woj. warmińsko-mazurskie)</v>
      </c>
      <c r="AV1305" s="98">
        <v>0</v>
      </c>
      <c r="AW1305" s="98">
        <f>IF(ISNUMBER(SEARCH('ankieta ESG'!$G$182,AX1305)),MAX($AW$3:AW1304)+1,0)</f>
        <v>1302</v>
      </c>
      <c r="AX1305" s="134" t="s">
        <v>5305</v>
      </c>
      <c r="AY1305" s="98">
        <v>0</v>
      </c>
      <c r="AZ1305" s="99" t="str">
        <f>IFERROR(VLOOKUP(ROWS($AX$4:AX1305),$AW$4:$AX$2337,2,0),"")</f>
        <v>Olecko (pow. olecki, woj. warmińsko-mazurskie)</v>
      </c>
      <c r="BA1305" s="98">
        <v>0</v>
      </c>
      <c r="BB1305" s="98">
        <f>IF(ISNUMBER(SEARCH('ankieta ESG'!$G$183,BC1305)),MAX($BB$3:BB1304)+1,0)</f>
        <v>1302</v>
      </c>
      <c r="BC1305" s="134" t="s">
        <v>5305</v>
      </c>
      <c r="BD1305" s="98">
        <v>0</v>
      </c>
      <c r="BE1305" s="99" t="str">
        <f>IFERROR(VLOOKUP(ROWS($BC$4:BC1305),$BB$4:$BC$2337,2,0),"")</f>
        <v>Olecko (pow. olecki, woj. warmińsko-mazurskie)</v>
      </c>
      <c r="BF1305" s="98">
        <v>0</v>
      </c>
      <c r="BG1305" s="98">
        <f>IF(ISNUMBER(SEARCH('ankieta ESG'!$G$184,BH1305)),MAX($BG$3:BG1304)+1,0)</f>
        <v>1302</v>
      </c>
      <c r="BH1305" s="134" t="s">
        <v>5305</v>
      </c>
      <c r="BI1305" s="98">
        <v>0</v>
      </c>
      <c r="BJ1305" s="99" t="str">
        <f>IFERROR(VLOOKUP(ROWS($BH$4:BH1305),$BG$4:$BH$2337,2,0),"")</f>
        <v>Olecko (pow. olecki, woj. warmińsko-mazurskie)</v>
      </c>
      <c r="BK1305" s="98">
        <v>0</v>
      </c>
      <c r="BL1305" s="98">
        <f>IF(ISNUMBER(SEARCH('ankieta ESG'!$G$185,BM1305)),MAX($BL$3:BL1304)+1,0)</f>
        <v>1302</v>
      </c>
      <c r="BM1305" s="134" t="s">
        <v>5305</v>
      </c>
      <c r="BN1305" s="98">
        <v>0</v>
      </c>
      <c r="BO1305" s="99" t="str">
        <f>IFERROR(VLOOKUP(ROWS($BM$4:BM1305),$BL$4:$BM$2337,2,0),"")</f>
        <v>Olecko (pow. olecki, woj. warmińsko-mazurskie)</v>
      </c>
      <c r="BP1305" s="98">
        <v>0</v>
      </c>
      <c r="BQ1305" s="98">
        <f>IF(ISNUMBER(SEARCH('ankieta ESG'!$G$186,BR1305)),MAX($BQ$3:BQ1304)+1,0)</f>
        <v>1302</v>
      </c>
      <c r="BR1305" s="134" t="s">
        <v>5305</v>
      </c>
      <c r="BS1305" s="98">
        <v>0</v>
      </c>
      <c r="BT1305" s="99" t="str">
        <f>IFERROR(VLOOKUP(ROWS($BR$4:BR1305),$BQ$4:$BR$2337,2,0),"")</f>
        <v>Olecko (pow. olecki, woj. warmińsko-mazurskie)</v>
      </c>
      <c r="BU1305" s="98">
        <v>0</v>
      </c>
      <c r="BV1305" s="98">
        <f>IF(ISNUMBER(SEARCH('ankieta ESG'!$G$187,BW1305)),MAX($BV$3:BV1304)+1,0)</f>
        <v>1302</v>
      </c>
      <c r="BW1305" s="134" t="s">
        <v>5305</v>
      </c>
      <c r="BX1305" s="98">
        <v>0</v>
      </c>
      <c r="BY1305" s="99" t="str">
        <f>IFERROR(VLOOKUP(ROWS($BW$4:BW1305),$BV$4:$BW$2337,2,0),"")</f>
        <v>Olecko (pow. olecki, woj. warmińsko-mazurskie)</v>
      </c>
      <c r="BZ1305" s="98">
        <v>0</v>
      </c>
      <c r="CA1305" s="98">
        <f>IF(ISNUMBER(SEARCH('ankieta ESG'!$G$188,CB1305)),MAX($CA$3:CA1304)+1,0)</f>
        <v>1302</v>
      </c>
      <c r="CB1305" s="134" t="s">
        <v>5305</v>
      </c>
      <c r="CC1305" s="98">
        <v>0</v>
      </c>
      <c r="CD1305" s="99" t="str">
        <f>IFERROR(VLOOKUP(ROWS($CB$4:CB1305),$CA$4:$CB$2337,2,0),"")</f>
        <v>Olecko (pow. olecki, woj. warmińsko-mazurskie)</v>
      </c>
      <c r="CE1305" s="98">
        <v>0</v>
      </c>
      <c r="CF1305" s="98">
        <f>IF(ISNUMBER(SEARCH('ankieta ESG'!$G$189,CG1305)),MAX($CF$3:CF1304)+1,0)</f>
        <v>1302</v>
      </c>
      <c r="CG1305" s="134" t="s">
        <v>5305</v>
      </c>
      <c r="CH1305" s="98">
        <v>0</v>
      </c>
      <c r="CI1305" s="99" t="str">
        <f>IFERROR(VLOOKUP(ROWS($CG$4:CG1305),$CF$4:$CG$2337,2,0),"")</f>
        <v>Olecko (pow. olecki, woj. warmińsko-mazurskie)</v>
      </c>
      <c r="CJ1305" s="98">
        <v>0</v>
      </c>
    </row>
    <row r="1306" spans="2:88">
      <c r="B1306" s="98">
        <f>IF(ISNUMBER(SEARCH('ankieta ESG'!$E$11,C1306)),MAX(B$3:$B1305)+1,0)</f>
        <v>1303</v>
      </c>
      <c r="C1306" s="99" t="s">
        <v>1347</v>
      </c>
      <c r="D1306" s="98">
        <v>0</v>
      </c>
      <c r="E1306" s="99" t="str">
        <f>IFERROR(VLOOKUP(ROWS($C$4:C1306),$B$4:$C$1385,2,0),"")</f>
        <v>86.21.Z Praktyka lekarska ogólna (PKD 2025)</v>
      </c>
      <c r="F1306" s="98">
        <v>0</v>
      </c>
      <c r="AM1306" s="98">
        <f>IF(ISNUMBER(SEARCH('ankieta ESG'!$G$180,AN1306)),MAX(AM$3:$AM1305)+1,0)</f>
        <v>1303</v>
      </c>
      <c r="AN1306" s="134" t="s">
        <v>5306</v>
      </c>
      <c r="AO1306" s="98">
        <v>0</v>
      </c>
      <c r="AP1306" s="99" t="str">
        <f>IFERROR(VLOOKUP(ROWS($AN$4:AN1306),$AM$4:$AN$2337,2,0),"")</f>
        <v>Olesno (pow. dąbrowski, woj. małopolskie)</v>
      </c>
      <c r="AQ1306" s="98">
        <v>0</v>
      </c>
      <c r="AR1306" s="98">
        <f>IF(ISNUMBER(SEARCH('ankieta ESG'!$G$181,AS1306)),MAX($AR$3:AR1305)+1,0)</f>
        <v>1303</v>
      </c>
      <c r="AS1306" s="134" t="s">
        <v>5306</v>
      </c>
      <c r="AT1306" s="98">
        <v>0</v>
      </c>
      <c r="AU1306" s="99" t="str">
        <f>IFERROR(VLOOKUP(ROWS($AS$4:AS1306),$AR$4:$AS$2337,2,0),"")</f>
        <v>Olesno (pow. dąbrowski, woj. małopolskie)</v>
      </c>
      <c r="AV1306" s="98">
        <v>0</v>
      </c>
      <c r="AW1306" s="98">
        <f>IF(ISNUMBER(SEARCH('ankieta ESG'!$G$182,AX1306)),MAX($AW$3:AW1305)+1,0)</f>
        <v>1303</v>
      </c>
      <c r="AX1306" s="134" t="s">
        <v>5306</v>
      </c>
      <c r="AY1306" s="98">
        <v>0</v>
      </c>
      <c r="AZ1306" s="99" t="str">
        <f>IFERROR(VLOOKUP(ROWS($AX$4:AX1306),$AW$4:$AX$2337,2,0),"")</f>
        <v>Olesno (pow. dąbrowski, woj. małopolskie)</v>
      </c>
      <c r="BA1306" s="98">
        <v>0</v>
      </c>
      <c r="BB1306" s="98">
        <f>IF(ISNUMBER(SEARCH('ankieta ESG'!$G$183,BC1306)),MAX($BB$3:BB1305)+1,0)</f>
        <v>1303</v>
      </c>
      <c r="BC1306" s="134" t="s">
        <v>5306</v>
      </c>
      <c r="BD1306" s="98">
        <v>0</v>
      </c>
      <c r="BE1306" s="99" t="str">
        <f>IFERROR(VLOOKUP(ROWS($BC$4:BC1306),$BB$4:$BC$2337,2,0),"")</f>
        <v>Olesno (pow. dąbrowski, woj. małopolskie)</v>
      </c>
      <c r="BF1306" s="98">
        <v>0</v>
      </c>
      <c r="BG1306" s="98">
        <f>IF(ISNUMBER(SEARCH('ankieta ESG'!$G$184,BH1306)),MAX($BG$3:BG1305)+1,0)</f>
        <v>1303</v>
      </c>
      <c r="BH1306" s="134" t="s">
        <v>5306</v>
      </c>
      <c r="BI1306" s="98">
        <v>0</v>
      </c>
      <c r="BJ1306" s="99" t="str">
        <f>IFERROR(VLOOKUP(ROWS($BH$4:BH1306),$BG$4:$BH$2337,2,0),"")</f>
        <v>Olesno (pow. dąbrowski, woj. małopolskie)</v>
      </c>
      <c r="BK1306" s="98">
        <v>0</v>
      </c>
      <c r="BL1306" s="98">
        <f>IF(ISNUMBER(SEARCH('ankieta ESG'!$G$185,BM1306)),MAX($BL$3:BL1305)+1,0)</f>
        <v>1303</v>
      </c>
      <c r="BM1306" s="134" t="s">
        <v>5306</v>
      </c>
      <c r="BN1306" s="98">
        <v>0</v>
      </c>
      <c r="BO1306" s="99" t="str">
        <f>IFERROR(VLOOKUP(ROWS($BM$4:BM1306),$BL$4:$BM$2337,2,0),"")</f>
        <v>Olesno (pow. dąbrowski, woj. małopolskie)</v>
      </c>
      <c r="BP1306" s="98">
        <v>0</v>
      </c>
      <c r="BQ1306" s="98">
        <f>IF(ISNUMBER(SEARCH('ankieta ESG'!$G$186,BR1306)),MAX($BQ$3:BQ1305)+1,0)</f>
        <v>1303</v>
      </c>
      <c r="BR1306" s="134" t="s">
        <v>5306</v>
      </c>
      <c r="BS1306" s="98">
        <v>0</v>
      </c>
      <c r="BT1306" s="99" t="str">
        <f>IFERROR(VLOOKUP(ROWS($BR$4:BR1306),$BQ$4:$BR$2337,2,0),"")</f>
        <v>Olesno (pow. dąbrowski, woj. małopolskie)</v>
      </c>
      <c r="BU1306" s="98">
        <v>0</v>
      </c>
      <c r="BV1306" s="98">
        <f>IF(ISNUMBER(SEARCH('ankieta ESG'!$G$187,BW1306)),MAX($BV$3:BV1305)+1,0)</f>
        <v>1303</v>
      </c>
      <c r="BW1306" s="134" t="s">
        <v>5306</v>
      </c>
      <c r="BX1306" s="98">
        <v>0</v>
      </c>
      <c r="BY1306" s="99" t="str">
        <f>IFERROR(VLOOKUP(ROWS($BW$4:BW1306),$BV$4:$BW$2337,2,0),"")</f>
        <v>Olesno (pow. dąbrowski, woj. małopolskie)</v>
      </c>
      <c r="BZ1306" s="98">
        <v>0</v>
      </c>
      <c r="CA1306" s="98">
        <f>IF(ISNUMBER(SEARCH('ankieta ESG'!$G$188,CB1306)),MAX($CA$3:CA1305)+1,0)</f>
        <v>1303</v>
      </c>
      <c r="CB1306" s="134" t="s">
        <v>5306</v>
      </c>
      <c r="CC1306" s="98">
        <v>0</v>
      </c>
      <c r="CD1306" s="99" t="str">
        <f>IFERROR(VLOOKUP(ROWS($CB$4:CB1306),$CA$4:$CB$2337,2,0),"")</f>
        <v>Olesno (pow. dąbrowski, woj. małopolskie)</v>
      </c>
      <c r="CE1306" s="98">
        <v>0</v>
      </c>
      <c r="CF1306" s="98">
        <f>IF(ISNUMBER(SEARCH('ankieta ESG'!$G$189,CG1306)),MAX($CF$3:CF1305)+1,0)</f>
        <v>1303</v>
      </c>
      <c r="CG1306" s="134" t="s">
        <v>5306</v>
      </c>
      <c r="CH1306" s="98">
        <v>0</v>
      </c>
      <c r="CI1306" s="99" t="str">
        <f>IFERROR(VLOOKUP(ROWS($CG$4:CG1306),$CF$4:$CG$2337,2,0),"")</f>
        <v>Olesno (pow. dąbrowski, woj. małopolskie)</v>
      </c>
      <c r="CJ1306" s="98">
        <v>0</v>
      </c>
    </row>
    <row r="1307" spans="2:88">
      <c r="B1307" s="98">
        <f>IF(ISNUMBER(SEARCH('ankieta ESG'!$E$11,C1307)),MAX(B$3:$B1306)+1,0)</f>
        <v>1304</v>
      </c>
      <c r="C1307" s="99" t="s">
        <v>1348</v>
      </c>
      <c r="D1307" s="98">
        <v>0</v>
      </c>
      <c r="E1307" s="99" t="str">
        <f>IFERROR(VLOOKUP(ROWS($C$4:C1307),$B$4:$C$1385,2,0),"")</f>
        <v>86.22.Z Praktyka lekarska specjalistyczna (PKD 2025)</v>
      </c>
      <c r="F1307" s="98">
        <v>0</v>
      </c>
      <c r="AM1307" s="98">
        <f>IF(ISNUMBER(SEARCH('ankieta ESG'!$G$180,AN1307)),MAX(AM$3:$AM1306)+1,0)</f>
        <v>1304</v>
      </c>
      <c r="AN1307" s="134" t="s">
        <v>5307</v>
      </c>
      <c r="AO1307" s="98">
        <v>0</v>
      </c>
      <c r="AP1307" s="99" t="str">
        <f>IFERROR(VLOOKUP(ROWS($AN$4:AN1307),$AM$4:$AN$2337,2,0),"")</f>
        <v>Olesno (pow. oleski, woj. opolskie)</v>
      </c>
      <c r="AQ1307" s="98">
        <v>0</v>
      </c>
      <c r="AR1307" s="98">
        <f>IF(ISNUMBER(SEARCH('ankieta ESG'!$G$181,AS1307)),MAX($AR$3:AR1306)+1,0)</f>
        <v>1304</v>
      </c>
      <c r="AS1307" s="134" t="s">
        <v>5307</v>
      </c>
      <c r="AT1307" s="98">
        <v>0</v>
      </c>
      <c r="AU1307" s="99" t="str">
        <f>IFERROR(VLOOKUP(ROWS($AS$4:AS1307),$AR$4:$AS$2337,2,0),"")</f>
        <v>Olesno (pow. oleski, woj. opolskie)</v>
      </c>
      <c r="AV1307" s="98">
        <v>0</v>
      </c>
      <c r="AW1307" s="98">
        <f>IF(ISNUMBER(SEARCH('ankieta ESG'!$G$182,AX1307)),MAX($AW$3:AW1306)+1,0)</f>
        <v>1304</v>
      </c>
      <c r="AX1307" s="134" t="s">
        <v>5307</v>
      </c>
      <c r="AY1307" s="98">
        <v>0</v>
      </c>
      <c r="AZ1307" s="99" t="str">
        <f>IFERROR(VLOOKUP(ROWS($AX$4:AX1307),$AW$4:$AX$2337,2,0),"")</f>
        <v>Olesno (pow. oleski, woj. opolskie)</v>
      </c>
      <c r="BA1307" s="98">
        <v>0</v>
      </c>
      <c r="BB1307" s="98">
        <f>IF(ISNUMBER(SEARCH('ankieta ESG'!$G$183,BC1307)),MAX($BB$3:BB1306)+1,0)</f>
        <v>1304</v>
      </c>
      <c r="BC1307" s="134" t="s">
        <v>5307</v>
      </c>
      <c r="BD1307" s="98">
        <v>0</v>
      </c>
      <c r="BE1307" s="99" t="str">
        <f>IFERROR(VLOOKUP(ROWS($BC$4:BC1307),$BB$4:$BC$2337,2,0),"")</f>
        <v>Olesno (pow. oleski, woj. opolskie)</v>
      </c>
      <c r="BF1307" s="98">
        <v>0</v>
      </c>
      <c r="BG1307" s="98">
        <f>IF(ISNUMBER(SEARCH('ankieta ESG'!$G$184,BH1307)),MAX($BG$3:BG1306)+1,0)</f>
        <v>1304</v>
      </c>
      <c r="BH1307" s="134" t="s">
        <v>5307</v>
      </c>
      <c r="BI1307" s="98">
        <v>0</v>
      </c>
      <c r="BJ1307" s="99" t="str">
        <f>IFERROR(VLOOKUP(ROWS($BH$4:BH1307),$BG$4:$BH$2337,2,0),"")</f>
        <v>Olesno (pow. oleski, woj. opolskie)</v>
      </c>
      <c r="BK1307" s="98">
        <v>0</v>
      </c>
      <c r="BL1307" s="98">
        <f>IF(ISNUMBER(SEARCH('ankieta ESG'!$G$185,BM1307)),MAX($BL$3:BL1306)+1,0)</f>
        <v>1304</v>
      </c>
      <c r="BM1307" s="134" t="s">
        <v>5307</v>
      </c>
      <c r="BN1307" s="98">
        <v>0</v>
      </c>
      <c r="BO1307" s="99" t="str">
        <f>IFERROR(VLOOKUP(ROWS($BM$4:BM1307),$BL$4:$BM$2337,2,0),"")</f>
        <v>Olesno (pow. oleski, woj. opolskie)</v>
      </c>
      <c r="BP1307" s="98">
        <v>0</v>
      </c>
      <c r="BQ1307" s="98">
        <f>IF(ISNUMBER(SEARCH('ankieta ESG'!$G$186,BR1307)),MAX($BQ$3:BQ1306)+1,0)</f>
        <v>1304</v>
      </c>
      <c r="BR1307" s="134" t="s">
        <v>5307</v>
      </c>
      <c r="BS1307" s="98">
        <v>0</v>
      </c>
      <c r="BT1307" s="99" t="str">
        <f>IFERROR(VLOOKUP(ROWS($BR$4:BR1307),$BQ$4:$BR$2337,2,0),"")</f>
        <v>Olesno (pow. oleski, woj. opolskie)</v>
      </c>
      <c r="BU1307" s="98">
        <v>0</v>
      </c>
      <c r="BV1307" s="98">
        <f>IF(ISNUMBER(SEARCH('ankieta ESG'!$G$187,BW1307)),MAX($BV$3:BV1306)+1,0)</f>
        <v>1304</v>
      </c>
      <c r="BW1307" s="134" t="s">
        <v>5307</v>
      </c>
      <c r="BX1307" s="98">
        <v>0</v>
      </c>
      <c r="BY1307" s="99" t="str">
        <f>IFERROR(VLOOKUP(ROWS($BW$4:BW1307),$BV$4:$BW$2337,2,0),"")</f>
        <v>Olesno (pow. oleski, woj. opolskie)</v>
      </c>
      <c r="BZ1307" s="98">
        <v>0</v>
      </c>
      <c r="CA1307" s="98">
        <f>IF(ISNUMBER(SEARCH('ankieta ESG'!$G$188,CB1307)),MAX($CA$3:CA1306)+1,0)</f>
        <v>1304</v>
      </c>
      <c r="CB1307" s="134" t="s">
        <v>5307</v>
      </c>
      <c r="CC1307" s="98">
        <v>0</v>
      </c>
      <c r="CD1307" s="99" t="str">
        <f>IFERROR(VLOOKUP(ROWS($CB$4:CB1307),$CA$4:$CB$2337,2,0),"")</f>
        <v>Olesno (pow. oleski, woj. opolskie)</v>
      </c>
      <c r="CE1307" s="98">
        <v>0</v>
      </c>
      <c r="CF1307" s="98">
        <f>IF(ISNUMBER(SEARCH('ankieta ESG'!$G$189,CG1307)),MAX($CF$3:CF1306)+1,0)</f>
        <v>1304</v>
      </c>
      <c r="CG1307" s="134" t="s">
        <v>5307</v>
      </c>
      <c r="CH1307" s="98">
        <v>0</v>
      </c>
      <c r="CI1307" s="99" t="str">
        <f>IFERROR(VLOOKUP(ROWS($CG$4:CG1307),$CF$4:$CG$2337,2,0),"")</f>
        <v>Olesno (pow. oleski, woj. opolskie)</v>
      </c>
      <c r="CJ1307" s="98">
        <v>0</v>
      </c>
    </row>
    <row r="1308" spans="2:88">
      <c r="B1308" s="98">
        <f>IF(ISNUMBER(SEARCH('ankieta ESG'!$E$11,C1308)),MAX(B$3:$B1307)+1,0)</f>
        <v>1305</v>
      </c>
      <c r="C1308" s="99" t="s">
        <v>1349</v>
      </c>
      <c r="D1308" s="98">
        <v>0</v>
      </c>
      <c r="E1308" s="99" t="str">
        <f>IFERROR(VLOOKUP(ROWS($C$4:C1308),$B$4:$C$1385,2,0),"")</f>
        <v>86.23.Z Praktyka dentystyczna (PKD 2025)</v>
      </c>
      <c r="F1308" s="98">
        <v>0</v>
      </c>
      <c r="AM1308" s="98">
        <f>IF(ISNUMBER(SEARCH('ankieta ESG'!$G$180,AN1308)),MAX(AM$3:$AM1307)+1,0)</f>
        <v>1305</v>
      </c>
      <c r="AN1308" s="134" t="s">
        <v>5308</v>
      </c>
      <c r="AO1308" s="98">
        <v>0</v>
      </c>
      <c r="AP1308" s="99" t="str">
        <f>IFERROR(VLOOKUP(ROWS($AN$4:AN1308),$AM$4:$AN$2337,2,0),"")</f>
        <v>Oleszyce (pow. lubaczowski, woj. podkarpackie)</v>
      </c>
      <c r="AQ1308" s="98">
        <v>0</v>
      </c>
      <c r="AR1308" s="98">
        <f>IF(ISNUMBER(SEARCH('ankieta ESG'!$G$181,AS1308)),MAX($AR$3:AR1307)+1,0)</f>
        <v>1305</v>
      </c>
      <c r="AS1308" s="134" t="s">
        <v>5308</v>
      </c>
      <c r="AT1308" s="98">
        <v>0</v>
      </c>
      <c r="AU1308" s="99" t="str">
        <f>IFERROR(VLOOKUP(ROWS($AS$4:AS1308),$AR$4:$AS$2337,2,0),"")</f>
        <v>Oleszyce (pow. lubaczowski, woj. podkarpackie)</v>
      </c>
      <c r="AV1308" s="98">
        <v>0</v>
      </c>
      <c r="AW1308" s="98">
        <f>IF(ISNUMBER(SEARCH('ankieta ESG'!$G$182,AX1308)),MAX($AW$3:AW1307)+1,0)</f>
        <v>1305</v>
      </c>
      <c r="AX1308" s="134" t="s">
        <v>5308</v>
      </c>
      <c r="AY1308" s="98">
        <v>0</v>
      </c>
      <c r="AZ1308" s="99" t="str">
        <f>IFERROR(VLOOKUP(ROWS($AX$4:AX1308),$AW$4:$AX$2337,2,0),"")</f>
        <v>Oleszyce (pow. lubaczowski, woj. podkarpackie)</v>
      </c>
      <c r="BA1308" s="98">
        <v>0</v>
      </c>
      <c r="BB1308" s="98">
        <f>IF(ISNUMBER(SEARCH('ankieta ESG'!$G$183,BC1308)),MAX($BB$3:BB1307)+1,0)</f>
        <v>1305</v>
      </c>
      <c r="BC1308" s="134" t="s">
        <v>5308</v>
      </c>
      <c r="BD1308" s="98">
        <v>0</v>
      </c>
      <c r="BE1308" s="99" t="str">
        <f>IFERROR(VLOOKUP(ROWS($BC$4:BC1308),$BB$4:$BC$2337,2,0),"")</f>
        <v>Oleszyce (pow. lubaczowski, woj. podkarpackie)</v>
      </c>
      <c r="BF1308" s="98">
        <v>0</v>
      </c>
      <c r="BG1308" s="98">
        <f>IF(ISNUMBER(SEARCH('ankieta ESG'!$G$184,BH1308)),MAX($BG$3:BG1307)+1,0)</f>
        <v>1305</v>
      </c>
      <c r="BH1308" s="134" t="s">
        <v>5308</v>
      </c>
      <c r="BI1308" s="98">
        <v>0</v>
      </c>
      <c r="BJ1308" s="99" t="str">
        <f>IFERROR(VLOOKUP(ROWS($BH$4:BH1308),$BG$4:$BH$2337,2,0),"")</f>
        <v>Oleszyce (pow. lubaczowski, woj. podkarpackie)</v>
      </c>
      <c r="BK1308" s="98">
        <v>0</v>
      </c>
      <c r="BL1308" s="98">
        <f>IF(ISNUMBER(SEARCH('ankieta ESG'!$G$185,BM1308)),MAX($BL$3:BL1307)+1,0)</f>
        <v>1305</v>
      </c>
      <c r="BM1308" s="134" t="s">
        <v>5308</v>
      </c>
      <c r="BN1308" s="98">
        <v>0</v>
      </c>
      <c r="BO1308" s="99" t="str">
        <f>IFERROR(VLOOKUP(ROWS($BM$4:BM1308),$BL$4:$BM$2337,2,0),"")</f>
        <v>Oleszyce (pow. lubaczowski, woj. podkarpackie)</v>
      </c>
      <c r="BP1308" s="98">
        <v>0</v>
      </c>
      <c r="BQ1308" s="98">
        <f>IF(ISNUMBER(SEARCH('ankieta ESG'!$G$186,BR1308)),MAX($BQ$3:BQ1307)+1,0)</f>
        <v>1305</v>
      </c>
      <c r="BR1308" s="134" t="s">
        <v>5308</v>
      </c>
      <c r="BS1308" s="98">
        <v>0</v>
      </c>
      <c r="BT1308" s="99" t="str">
        <f>IFERROR(VLOOKUP(ROWS($BR$4:BR1308),$BQ$4:$BR$2337,2,0),"")</f>
        <v>Oleszyce (pow. lubaczowski, woj. podkarpackie)</v>
      </c>
      <c r="BU1308" s="98">
        <v>0</v>
      </c>
      <c r="BV1308" s="98">
        <f>IF(ISNUMBER(SEARCH('ankieta ESG'!$G$187,BW1308)),MAX($BV$3:BV1307)+1,0)</f>
        <v>1305</v>
      </c>
      <c r="BW1308" s="134" t="s">
        <v>5308</v>
      </c>
      <c r="BX1308" s="98">
        <v>0</v>
      </c>
      <c r="BY1308" s="99" t="str">
        <f>IFERROR(VLOOKUP(ROWS($BW$4:BW1308),$BV$4:$BW$2337,2,0),"")</f>
        <v>Oleszyce (pow. lubaczowski, woj. podkarpackie)</v>
      </c>
      <c r="BZ1308" s="98">
        <v>0</v>
      </c>
      <c r="CA1308" s="98">
        <f>IF(ISNUMBER(SEARCH('ankieta ESG'!$G$188,CB1308)),MAX($CA$3:CA1307)+1,0)</f>
        <v>1305</v>
      </c>
      <c r="CB1308" s="134" t="s">
        <v>5308</v>
      </c>
      <c r="CC1308" s="98">
        <v>0</v>
      </c>
      <c r="CD1308" s="99" t="str">
        <f>IFERROR(VLOOKUP(ROWS($CB$4:CB1308),$CA$4:$CB$2337,2,0),"")</f>
        <v>Oleszyce (pow. lubaczowski, woj. podkarpackie)</v>
      </c>
      <c r="CE1308" s="98">
        <v>0</v>
      </c>
      <c r="CF1308" s="98">
        <f>IF(ISNUMBER(SEARCH('ankieta ESG'!$G$189,CG1308)),MAX($CF$3:CF1307)+1,0)</f>
        <v>1305</v>
      </c>
      <c r="CG1308" s="134" t="s">
        <v>5308</v>
      </c>
      <c r="CH1308" s="98">
        <v>0</v>
      </c>
      <c r="CI1308" s="99" t="str">
        <f>IFERROR(VLOOKUP(ROWS($CG$4:CG1308),$CF$4:$CG$2337,2,0),"")</f>
        <v>Oleszyce (pow. lubaczowski, woj. podkarpackie)</v>
      </c>
      <c r="CJ1308" s="98">
        <v>0</v>
      </c>
    </row>
    <row r="1309" spans="2:88">
      <c r="B1309" s="98">
        <f>IF(ISNUMBER(SEARCH('ankieta ESG'!$E$11,C1309)),MAX(B$3:$B1308)+1,0)</f>
        <v>1306</v>
      </c>
      <c r="C1309" s="99" t="s">
        <v>1350</v>
      </c>
      <c r="D1309" s="98">
        <v>0</v>
      </c>
      <c r="E1309" s="99" t="str">
        <f>IFERROR(VLOOKUP(ROWS($C$4:C1309),$B$4:$C$1385,2,0),"")</f>
        <v>86.91.A Działalność w zakresie diagnostyki obrazowej (PKD 2025)</v>
      </c>
      <c r="F1309" s="98">
        <v>0</v>
      </c>
      <c r="AM1309" s="98">
        <f>IF(ISNUMBER(SEARCH('ankieta ESG'!$G$180,AN1309)),MAX(AM$3:$AM1308)+1,0)</f>
        <v>1306</v>
      </c>
      <c r="AN1309" s="134" t="s">
        <v>5309</v>
      </c>
      <c r="AO1309" s="98">
        <v>0</v>
      </c>
      <c r="AP1309" s="99" t="str">
        <f>IFERROR(VLOOKUP(ROWS($AN$4:AN1309),$AM$4:$AN$2337,2,0),"")</f>
        <v>Oleśnica (pow. oleśnicki, woj. dolnośląskie)</v>
      </c>
      <c r="AQ1309" s="98">
        <v>0</v>
      </c>
      <c r="AR1309" s="98">
        <f>IF(ISNUMBER(SEARCH('ankieta ESG'!$G$181,AS1309)),MAX($AR$3:AR1308)+1,0)</f>
        <v>1306</v>
      </c>
      <c r="AS1309" s="134" t="s">
        <v>5309</v>
      </c>
      <c r="AT1309" s="98">
        <v>0</v>
      </c>
      <c r="AU1309" s="99" t="str">
        <f>IFERROR(VLOOKUP(ROWS($AS$4:AS1309),$AR$4:$AS$2337,2,0),"")</f>
        <v>Oleśnica (pow. oleśnicki, woj. dolnośląskie)</v>
      </c>
      <c r="AV1309" s="98">
        <v>0</v>
      </c>
      <c r="AW1309" s="98">
        <f>IF(ISNUMBER(SEARCH('ankieta ESG'!$G$182,AX1309)),MAX($AW$3:AW1308)+1,0)</f>
        <v>1306</v>
      </c>
      <c r="AX1309" s="134" t="s">
        <v>5309</v>
      </c>
      <c r="AY1309" s="98">
        <v>0</v>
      </c>
      <c r="AZ1309" s="99" t="str">
        <f>IFERROR(VLOOKUP(ROWS($AX$4:AX1309),$AW$4:$AX$2337,2,0),"")</f>
        <v>Oleśnica (pow. oleśnicki, woj. dolnośląskie)</v>
      </c>
      <c r="BA1309" s="98">
        <v>0</v>
      </c>
      <c r="BB1309" s="98">
        <f>IF(ISNUMBER(SEARCH('ankieta ESG'!$G$183,BC1309)),MAX($BB$3:BB1308)+1,0)</f>
        <v>1306</v>
      </c>
      <c r="BC1309" s="134" t="s">
        <v>5309</v>
      </c>
      <c r="BD1309" s="98">
        <v>0</v>
      </c>
      <c r="BE1309" s="99" t="str">
        <f>IFERROR(VLOOKUP(ROWS($BC$4:BC1309),$BB$4:$BC$2337,2,0),"")</f>
        <v>Oleśnica (pow. oleśnicki, woj. dolnośląskie)</v>
      </c>
      <c r="BF1309" s="98">
        <v>0</v>
      </c>
      <c r="BG1309" s="98">
        <f>IF(ISNUMBER(SEARCH('ankieta ESG'!$G$184,BH1309)),MAX($BG$3:BG1308)+1,0)</f>
        <v>1306</v>
      </c>
      <c r="BH1309" s="134" t="s">
        <v>5309</v>
      </c>
      <c r="BI1309" s="98">
        <v>0</v>
      </c>
      <c r="BJ1309" s="99" t="str">
        <f>IFERROR(VLOOKUP(ROWS($BH$4:BH1309),$BG$4:$BH$2337,2,0),"")</f>
        <v>Oleśnica (pow. oleśnicki, woj. dolnośląskie)</v>
      </c>
      <c r="BK1309" s="98">
        <v>0</v>
      </c>
      <c r="BL1309" s="98">
        <f>IF(ISNUMBER(SEARCH('ankieta ESG'!$G$185,BM1309)),MAX($BL$3:BL1308)+1,0)</f>
        <v>1306</v>
      </c>
      <c r="BM1309" s="134" t="s">
        <v>5309</v>
      </c>
      <c r="BN1309" s="98">
        <v>0</v>
      </c>
      <c r="BO1309" s="99" t="str">
        <f>IFERROR(VLOOKUP(ROWS($BM$4:BM1309),$BL$4:$BM$2337,2,0),"")</f>
        <v>Oleśnica (pow. oleśnicki, woj. dolnośląskie)</v>
      </c>
      <c r="BP1309" s="98">
        <v>0</v>
      </c>
      <c r="BQ1309" s="98">
        <f>IF(ISNUMBER(SEARCH('ankieta ESG'!$G$186,BR1309)),MAX($BQ$3:BQ1308)+1,0)</f>
        <v>1306</v>
      </c>
      <c r="BR1309" s="134" t="s">
        <v>5309</v>
      </c>
      <c r="BS1309" s="98">
        <v>0</v>
      </c>
      <c r="BT1309" s="99" t="str">
        <f>IFERROR(VLOOKUP(ROWS($BR$4:BR1309),$BQ$4:$BR$2337,2,0),"")</f>
        <v>Oleśnica (pow. oleśnicki, woj. dolnośląskie)</v>
      </c>
      <c r="BU1309" s="98">
        <v>0</v>
      </c>
      <c r="BV1309" s="98">
        <f>IF(ISNUMBER(SEARCH('ankieta ESG'!$G$187,BW1309)),MAX($BV$3:BV1308)+1,0)</f>
        <v>1306</v>
      </c>
      <c r="BW1309" s="134" t="s">
        <v>5309</v>
      </c>
      <c r="BX1309" s="98">
        <v>0</v>
      </c>
      <c r="BY1309" s="99" t="str">
        <f>IFERROR(VLOOKUP(ROWS($BW$4:BW1309),$BV$4:$BW$2337,2,0),"")</f>
        <v>Oleśnica (pow. oleśnicki, woj. dolnośląskie)</v>
      </c>
      <c r="BZ1309" s="98">
        <v>0</v>
      </c>
      <c r="CA1309" s="98">
        <f>IF(ISNUMBER(SEARCH('ankieta ESG'!$G$188,CB1309)),MAX($CA$3:CA1308)+1,0)</f>
        <v>1306</v>
      </c>
      <c r="CB1309" s="134" t="s">
        <v>5309</v>
      </c>
      <c r="CC1309" s="98">
        <v>0</v>
      </c>
      <c r="CD1309" s="99" t="str">
        <f>IFERROR(VLOOKUP(ROWS($CB$4:CB1309),$CA$4:$CB$2337,2,0),"")</f>
        <v>Oleśnica (pow. oleśnicki, woj. dolnośląskie)</v>
      </c>
      <c r="CE1309" s="98">
        <v>0</v>
      </c>
      <c r="CF1309" s="98">
        <f>IF(ISNUMBER(SEARCH('ankieta ESG'!$G$189,CG1309)),MAX($CF$3:CF1308)+1,0)</f>
        <v>1306</v>
      </c>
      <c r="CG1309" s="134" t="s">
        <v>5309</v>
      </c>
      <c r="CH1309" s="98">
        <v>0</v>
      </c>
      <c r="CI1309" s="99" t="str">
        <f>IFERROR(VLOOKUP(ROWS($CG$4:CG1309),$CF$4:$CG$2337,2,0),"")</f>
        <v>Oleśnica (pow. oleśnicki, woj. dolnośląskie)</v>
      </c>
      <c r="CJ1309" s="98">
        <v>0</v>
      </c>
    </row>
    <row r="1310" spans="2:88">
      <c r="B1310" s="98">
        <f>IF(ISNUMBER(SEARCH('ankieta ESG'!$E$11,C1310)),MAX(B$3:$B1309)+1,0)</f>
        <v>1307</v>
      </c>
      <c r="C1310" s="99" t="s">
        <v>1351</v>
      </c>
      <c r="D1310" s="98">
        <v>0</v>
      </c>
      <c r="E1310" s="99" t="str">
        <f>IFERROR(VLOOKUP(ROWS($C$4:C1310),$B$4:$C$1385,2,0),"")</f>
        <v>86.91.B Działalność samodzielnych laboratoriów medycznych (PKD 2025)</v>
      </c>
      <c r="F1310" s="98">
        <v>0</v>
      </c>
      <c r="AM1310" s="98">
        <f>IF(ISNUMBER(SEARCH('ankieta ESG'!$G$180,AN1310)),MAX(AM$3:$AM1309)+1,0)</f>
        <v>1307</v>
      </c>
      <c r="AN1310" s="134" t="s">
        <v>5310</v>
      </c>
      <c r="AO1310" s="98">
        <v>0</v>
      </c>
      <c r="AP1310" s="99" t="str">
        <f>IFERROR(VLOOKUP(ROWS($AN$4:AN1310),$AM$4:$AN$2337,2,0),"")</f>
        <v>Oleśnica (pow. staszowski, woj. świętokrzyskie)</v>
      </c>
      <c r="AQ1310" s="98">
        <v>0</v>
      </c>
      <c r="AR1310" s="98">
        <f>IF(ISNUMBER(SEARCH('ankieta ESG'!$G$181,AS1310)),MAX($AR$3:AR1309)+1,0)</f>
        <v>1307</v>
      </c>
      <c r="AS1310" s="134" t="s">
        <v>5310</v>
      </c>
      <c r="AT1310" s="98">
        <v>0</v>
      </c>
      <c r="AU1310" s="99" t="str">
        <f>IFERROR(VLOOKUP(ROWS($AS$4:AS1310),$AR$4:$AS$2337,2,0),"")</f>
        <v>Oleśnica (pow. staszowski, woj. świętokrzyskie)</v>
      </c>
      <c r="AV1310" s="98">
        <v>0</v>
      </c>
      <c r="AW1310" s="98">
        <f>IF(ISNUMBER(SEARCH('ankieta ESG'!$G$182,AX1310)),MAX($AW$3:AW1309)+1,0)</f>
        <v>1307</v>
      </c>
      <c r="AX1310" s="134" t="s">
        <v>5310</v>
      </c>
      <c r="AY1310" s="98">
        <v>0</v>
      </c>
      <c r="AZ1310" s="99" t="str">
        <f>IFERROR(VLOOKUP(ROWS($AX$4:AX1310),$AW$4:$AX$2337,2,0),"")</f>
        <v>Oleśnica (pow. staszowski, woj. świętokrzyskie)</v>
      </c>
      <c r="BA1310" s="98">
        <v>0</v>
      </c>
      <c r="BB1310" s="98">
        <f>IF(ISNUMBER(SEARCH('ankieta ESG'!$G$183,BC1310)),MAX($BB$3:BB1309)+1,0)</f>
        <v>1307</v>
      </c>
      <c r="BC1310" s="134" t="s">
        <v>5310</v>
      </c>
      <c r="BD1310" s="98">
        <v>0</v>
      </c>
      <c r="BE1310" s="99" t="str">
        <f>IFERROR(VLOOKUP(ROWS($BC$4:BC1310),$BB$4:$BC$2337,2,0),"")</f>
        <v>Oleśnica (pow. staszowski, woj. świętokrzyskie)</v>
      </c>
      <c r="BF1310" s="98">
        <v>0</v>
      </c>
      <c r="BG1310" s="98">
        <f>IF(ISNUMBER(SEARCH('ankieta ESG'!$G$184,BH1310)),MAX($BG$3:BG1309)+1,0)</f>
        <v>1307</v>
      </c>
      <c r="BH1310" s="134" t="s">
        <v>5310</v>
      </c>
      <c r="BI1310" s="98">
        <v>0</v>
      </c>
      <c r="BJ1310" s="99" t="str">
        <f>IFERROR(VLOOKUP(ROWS($BH$4:BH1310),$BG$4:$BH$2337,2,0),"")</f>
        <v>Oleśnica (pow. staszowski, woj. świętokrzyskie)</v>
      </c>
      <c r="BK1310" s="98">
        <v>0</v>
      </c>
      <c r="BL1310" s="98">
        <f>IF(ISNUMBER(SEARCH('ankieta ESG'!$G$185,BM1310)),MAX($BL$3:BL1309)+1,0)</f>
        <v>1307</v>
      </c>
      <c r="BM1310" s="134" t="s">
        <v>5310</v>
      </c>
      <c r="BN1310" s="98">
        <v>0</v>
      </c>
      <c r="BO1310" s="99" t="str">
        <f>IFERROR(VLOOKUP(ROWS($BM$4:BM1310),$BL$4:$BM$2337,2,0),"")</f>
        <v>Oleśnica (pow. staszowski, woj. świętokrzyskie)</v>
      </c>
      <c r="BP1310" s="98">
        <v>0</v>
      </c>
      <c r="BQ1310" s="98">
        <f>IF(ISNUMBER(SEARCH('ankieta ESG'!$G$186,BR1310)),MAX($BQ$3:BQ1309)+1,0)</f>
        <v>1307</v>
      </c>
      <c r="BR1310" s="134" t="s">
        <v>5310</v>
      </c>
      <c r="BS1310" s="98">
        <v>0</v>
      </c>
      <c r="BT1310" s="99" t="str">
        <f>IFERROR(VLOOKUP(ROWS($BR$4:BR1310),$BQ$4:$BR$2337,2,0),"")</f>
        <v>Oleśnica (pow. staszowski, woj. świętokrzyskie)</v>
      </c>
      <c r="BU1310" s="98">
        <v>0</v>
      </c>
      <c r="BV1310" s="98">
        <f>IF(ISNUMBER(SEARCH('ankieta ESG'!$G$187,BW1310)),MAX($BV$3:BV1309)+1,0)</f>
        <v>1307</v>
      </c>
      <c r="BW1310" s="134" t="s">
        <v>5310</v>
      </c>
      <c r="BX1310" s="98">
        <v>0</v>
      </c>
      <c r="BY1310" s="99" t="str">
        <f>IFERROR(VLOOKUP(ROWS($BW$4:BW1310),$BV$4:$BW$2337,2,0),"")</f>
        <v>Oleśnica (pow. staszowski, woj. świętokrzyskie)</v>
      </c>
      <c r="BZ1310" s="98">
        <v>0</v>
      </c>
      <c r="CA1310" s="98">
        <f>IF(ISNUMBER(SEARCH('ankieta ESG'!$G$188,CB1310)),MAX($CA$3:CA1309)+1,0)</f>
        <v>1307</v>
      </c>
      <c r="CB1310" s="134" t="s">
        <v>5310</v>
      </c>
      <c r="CC1310" s="98">
        <v>0</v>
      </c>
      <c r="CD1310" s="99" t="str">
        <f>IFERROR(VLOOKUP(ROWS($CB$4:CB1310),$CA$4:$CB$2337,2,0),"")</f>
        <v>Oleśnica (pow. staszowski, woj. świętokrzyskie)</v>
      </c>
      <c r="CE1310" s="98">
        <v>0</v>
      </c>
      <c r="CF1310" s="98">
        <f>IF(ISNUMBER(SEARCH('ankieta ESG'!$G$189,CG1310)),MAX($CF$3:CF1309)+1,0)</f>
        <v>1307</v>
      </c>
      <c r="CG1310" s="134" t="s">
        <v>5310</v>
      </c>
      <c r="CH1310" s="98">
        <v>0</v>
      </c>
      <c r="CI1310" s="99" t="str">
        <f>IFERROR(VLOOKUP(ROWS($CG$4:CG1310),$CF$4:$CG$2337,2,0),"")</f>
        <v>Oleśnica (pow. staszowski, woj. świętokrzyskie)</v>
      </c>
      <c r="CJ1310" s="98">
        <v>0</v>
      </c>
    </row>
    <row r="1311" spans="2:88">
      <c r="B1311" s="98">
        <f>IF(ISNUMBER(SEARCH('ankieta ESG'!$E$11,C1311)),MAX(B$3:$B1310)+1,0)</f>
        <v>1308</v>
      </c>
      <c r="C1311" s="99" t="s">
        <v>1352</v>
      </c>
      <c r="D1311" s="98">
        <v>0</v>
      </c>
      <c r="E1311" s="99" t="str">
        <f>IFERROR(VLOOKUP(ROWS($C$4:C1311),$B$4:$C$1385,2,0),"")</f>
        <v>86.92.Z Transport pacjentów karetką (PKD 2025)</v>
      </c>
      <c r="F1311" s="98">
        <v>0</v>
      </c>
      <c r="AM1311" s="98">
        <f>IF(ISNUMBER(SEARCH('ankieta ESG'!$G$180,AN1311)),MAX(AM$3:$AM1310)+1,0)</f>
        <v>1308</v>
      </c>
      <c r="AN1311" s="134" t="s">
        <v>5311</v>
      </c>
      <c r="AO1311" s="98">
        <v>0</v>
      </c>
      <c r="AP1311" s="99" t="str">
        <f>IFERROR(VLOOKUP(ROWS($AN$4:AN1311),$AM$4:$AN$2337,2,0),"")</f>
        <v>Olkusz (pow. olkuski, woj. małopolskie)</v>
      </c>
      <c r="AQ1311" s="98">
        <v>0</v>
      </c>
      <c r="AR1311" s="98">
        <f>IF(ISNUMBER(SEARCH('ankieta ESG'!$G$181,AS1311)),MAX($AR$3:AR1310)+1,0)</f>
        <v>1308</v>
      </c>
      <c r="AS1311" s="134" t="s">
        <v>5311</v>
      </c>
      <c r="AT1311" s="98">
        <v>0</v>
      </c>
      <c r="AU1311" s="99" t="str">
        <f>IFERROR(VLOOKUP(ROWS($AS$4:AS1311),$AR$4:$AS$2337,2,0),"")</f>
        <v>Olkusz (pow. olkuski, woj. małopolskie)</v>
      </c>
      <c r="AV1311" s="98">
        <v>0</v>
      </c>
      <c r="AW1311" s="98">
        <f>IF(ISNUMBER(SEARCH('ankieta ESG'!$G$182,AX1311)),MAX($AW$3:AW1310)+1,0)</f>
        <v>1308</v>
      </c>
      <c r="AX1311" s="134" t="s">
        <v>5311</v>
      </c>
      <c r="AY1311" s="98">
        <v>0</v>
      </c>
      <c r="AZ1311" s="99" t="str">
        <f>IFERROR(VLOOKUP(ROWS($AX$4:AX1311),$AW$4:$AX$2337,2,0),"")</f>
        <v>Olkusz (pow. olkuski, woj. małopolskie)</v>
      </c>
      <c r="BA1311" s="98">
        <v>0</v>
      </c>
      <c r="BB1311" s="98">
        <f>IF(ISNUMBER(SEARCH('ankieta ESG'!$G$183,BC1311)),MAX($BB$3:BB1310)+1,0)</f>
        <v>1308</v>
      </c>
      <c r="BC1311" s="134" t="s">
        <v>5311</v>
      </c>
      <c r="BD1311" s="98">
        <v>0</v>
      </c>
      <c r="BE1311" s="99" t="str">
        <f>IFERROR(VLOOKUP(ROWS($BC$4:BC1311),$BB$4:$BC$2337,2,0),"")</f>
        <v>Olkusz (pow. olkuski, woj. małopolskie)</v>
      </c>
      <c r="BF1311" s="98">
        <v>0</v>
      </c>
      <c r="BG1311" s="98">
        <f>IF(ISNUMBER(SEARCH('ankieta ESG'!$G$184,BH1311)),MAX($BG$3:BG1310)+1,0)</f>
        <v>1308</v>
      </c>
      <c r="BH1311" s="134" t="s">
        <v>5311</v>
      </c>
      <c r="BI1311" s="98">
        <v>0</v>
      </c>
      <c r="BJ1311" s="99" t="str">
        <f>IFERROR(VLOOKUP(ROWS($BH$4:BH1311),$BG$4:$BH$2337,2,0),"")</f>
        <v>Olkusz (pow. olkuski, woj. małopolskie)</v>
      </c>
      <c r="BK1311" s="98">
        <v>0</v>
      </c>
      <c r="BL1311" s="98">
        <f>IF(ISNUMBER(SEARCH('ankieta ESG'!$G$185,BM1311)),MAX($BL$3:BL1310)+1,0)</f>
        <v>1308</v>
      </c>
      <c r="BM1311" s="134" t="s">
        <v>5311</v>
      </c>
      <c r="BN1311" s="98">
        <v>0</v>
      </c>
      <c r="BO1311" s="99" t="str">
        <f>IFERROR(VLOOKUP(ROWS($BM$4:BM1311),$BL$4:$BM$2337,2,0),"")</f>
        <v>Olkusz (pow. olkuski, woj. małopolskie)</v>
      </c>
      <c r="BP1311" s="98">
        <v>0</v>
      </c>
      <c r="BQ1311" s="98">
        <f>IF(ISNUMBER(SEARCH('ankieta ESG'!$G$186,BR1311)),MAX($BQ$3:BQ1310)+1,0)</f>
        <v>1308</v>
      </c>
      <c r="BR1311" s="134" t="s">
        <v>5311</v>
      </c>
      <c r="BS1311" s="98">
        <v>0</v>
      </c>
      <c r="BT1311" s="99" t="str">
        <f>IFERROR(VLOOKUP(ROWS($BR$4:BR1311),$BQ$4:$BR$2337,2,0),"")</f>
        <v>Olkusz (pow. olkuski, woj. małopolskie)</v>
      </c>
      <c r="BU1311" s="98">
        <v>0</v>
      </c>
      <c r="BV1311" s="98">
        <f>IF(ISNUMBER(SEARCH('ankieta ESG'!$G$187,BW1311)),MAX($BV$3:BV1310)+1,0)</f>
        <v>1308</v>
      </c>
      <c r="BW1311" s="134" t="s">
        <v>5311</v>
      </c>
      <c r="BX1311" s="98">
        <v>0</v>
      </c>
      <c r="BY1311" s="99" t="str">
        <f>IFERROR(VLOOKUP(ROWS($BW$4:BW1311),$BV$4:$BW$2337,2,0),"")</f>
        <v>Olkusz (pow. olkuski, woj. małopolskie)</v>
      </c>
      <c r="BZ1311" s="98">
        <v>0</v>
      </c>
      <c r="CA1311" s="98">
        <f>IF(ISNUMBER(SEARCH('ankieta ESG'!$G$188,CB1311)),MAX($CA$3:CA1310)+1,0)</f>
        <v>1308</v>
      </c>
      <c r="CB1311" s="134" t="s">
        <v>5311</v>
      </c>
      <c r="CC1311" s="98">
        <v>0</v>
      </c>
      <c r="CD1311" s="99" t="str">
        <f>IFERROR(VLOOKUP(ROWS($CB$4:CB1311),$CA$4:$CB$2337,2,0),"")</f>
        <v>Olkusz (pow. olkuski, woj. małopolskie)</v>
      </c>
      <c r="CE1311" s="98">
        <v>0</v>
      </c>
      <c r="CF1311" s="98">
        <f>IF(ISNUMBER(SEARCH('ankieta ESG'!$G$189,CG1311)),MAX($CF$3:CF1310)+1,0)</f>
        <v>1308</v>
      </c>
      <c r="CG1311" s="134" t="s">
        <v>5311</v>
      </c>
      <c r="CH1311" s="98">
        <v>0</v>
      </c>
      <c r="CI1311" s="99" t="str">
        <f>IFERROR(VLOOKUP(ROWS($CG$4:CG1311),$CF$4:$CG$2337,2,0),"")</f>
        <v>Olkusz (pow. olkuski, woj. małopolskie)</v>
      </c>
      <c r="CJ1311" s="98">
        <v>0</v>
      </c>
    </row>
    <row r="1312" spans="2:88">
      <c r="B1312" s="98">
        <f>IF(ISNUMBER(SEARCH('ankieta ESG'!$E$11,C1312)),MAX(B$3:$B1311)+1,0)</f>
        <v>1309</v>
      </c>
      <c r="C1312" s="99" t="s">
        <v>1353</v>
      </c>
      <c r="D1312" s="98">
        <v>0</v>
      </c>
      <c r="E1312" s="99" t="str">
        <f>IFERROR(VLOOKUP(ROWS($C$4:C1312),$B$4:$C$1385,2,0),"")</f>
        <v>86.93.Z Działalność psychologiczna i psychoterapeutyczna, z wyłączeniem lekarskiej (PKD 2025)</v>
      </c>
      <c r="F1312" s="98">
        <v>0</v>
      </c>
      <c r="AM1312" s="98">
        <f>IF(ISNUMBER(SEARCH('ankieta ESG'!$G$180,AN1312)),MAX(AM$3:$AM1311)+1,0)</f>
        <v>1309</v>
      </c>
      <c r="AN1312" s="134" t="s">
        <v>5312</v>
      </c>
      <c r="AO1312" s="98">
        <v>0</v>
      </c>
      <c r="AP1312" s="99" t="str">
        <f>IFERROR(VLOOKUP(ROWS($AN$4:AN1312),$AM$4:$AN$2337,2,0),"")</f>
        <v>Olszanica (pow. leski, woj. podkarpackie)</v>
      </c>
      <c r="AQ1312" s="98">
        <v>0</v>
      </c>
      <c r="AR1312" s="98">
        <f>IF(ISNUMBER(SEARCH('ankieta ESG'!$G$181,AS1312)),MAX($AR$3:AR1311)+1,0)</f>
        <v>1309</v>
      </c>
      <c r="AS1312" s="134" t="s">
        <v>5312</v>
      </c>
      <c r="AT1312" s="98">
        <v>0</v>
      </c>
      <c r="AU1312" s="99" t="str">
        <f>IFERROR(VLOOKUP(ROWS($AS$4:AS1312),$AR$4:$AS$2337,2,0),"")</f>
        <v>Olszanica (pow. leski, woj. podkarpackie)</v>
      </c>
      <c r="AV1312" s="98">
        <v>0</v>
      </c>
      <c r="AW1312" s="98">
        <f>IF(ISNUMBER(SEARCH('ankieta ESG'!$G$182,AX1312)),MAX($AW$3:AW1311)+1,0)</f>
        <v>1309</v>
      </c>
      <c r="AX1312" s="134" t="s">
        <v>5312</v>
      </c>
      <c r="AY1312" s="98">
        <v>0</v>
      </c>
      <c r="AZ1312" s="99" t="str">
        <f>IFERROR(VLOOKUP(ROWS($AX$4:AX1312),$AW$4:$AX$2337,2,0),"")</f>
        <v>Olszanica (pow. leski, woj. podkarpackie)</v>
      </c>
      <c r="BA1312" s="98">
        <v>0</v>
      </c>
      <c r="BB1312" s="98">
        <f>IF(ISNUMBER(SEARCH('ankieta ESG'!$G$183,BC1312)),MAX($BB$3:BB1311)+1,0)</f>
        <v>1309</v>
      </c>
      <c r="BC1312" s="134" t="s">
        <v>5312</v>
      </c>
      <c r="BD1312" s="98">
        <v>0</v>
      </c>
      <c r="BE1312" s="99" t="str">
        <f>IFERROR(VLOOKUP(ROWS($BC$4:BC1312),$BB$4:$BC$2337,2,0),"")</f>
        <v>Olszanica (pow. leski, woj. podkarpackie)</v>
      </c>
      <c r="BF1312" s="98">
        <v>0</v>
      </c>
      <c r="BG1312" s="98">
        <f>IF(ISNUMBER(SEARCH('ankieta ESG'!$G$184,BH1312)),MAX($BG$3:BG1311)+1,0)</f>
        <v>1309</v>
      </c>
      <c r="BH1312" s="134" t="s">
        <v>5312</v>
      </c>
      <c r="BI1312" s="98">
        <v>0</v>
      </c>
      <c r="BJ1312" s="99" t="str">
        <f>IFERROR(VLOOKUP(ROWS($BH$4:BH1312),$BG$4:$BH$2337,2,0),"")</f>
        <v>Olszanica (pow. leski, woj. podkarpackie)</v>
      </c>
      <c r="BK1312" s="98">
        <v>0</v>
      </c>
      <c r="BL1312" s="98">
        <f>IF(ISNUMBER(SEARCH('ankieta ESG'!$G$185,BM1312)),MAX($BL$3:BL1311)+1,0)</f>
        <v>1309</v>
      </c>
      <c r="BM1312" s="134" t="s">
        <v>5312</v>
      </c>
      <c r="BN1312" s="98">
        <v>0</v>
      </c>
      <c r="BO1312" s="99" t="str">
        <f>IFERROR(VLOOKUP(ROWS($BM$4:BM1312),$BL$4:$BM$2337,2,0),"")</f>
        <v>Olszanica (pow. leski, woj. podkarpackie)</v>
      </c>
      <c r="BP1312" s="98">
        <v>0</v>
      </c>
      <c r="BQ1312" s="98">
        <f>IF(ISNUMBER(SEARCH('ankieta ESG'!$G$186,BR1312)),MAX($BQ$3:BQ1311)+1,0)</f>
        <v>1309</v>
      </c>
      <c r="BR1312" s="134" t="s">
        <v>5312</v>
      </c>
      <c r="BS1312" s="98">
        <v>0</v>
      </c>
      <c r="BT1312" s="99" t="str">
        <f>IFERROR(VLOOKUP(ROWS($BR$4:BR1312),$BQ$4:$BR$2337,2,0),"")</f>
        <v>Olszanica (pow. leski, woj. podkarpackie)</v>
      </c>
      <c r="BU1312" s="98">
        <v>0</v>
      </c>
      <c r="BV1312" s="98">
        <f>IF(ISNUMBER(SEARCH('ankieta ESG'!$G$187,BW1312)),MAX($BV$3:BV1311)+1,0)</f>
        <v>1309</v>
      </c>
      <c r="BW1312" s="134" t="s">
        <v>5312</v>
      </c>
      <c r="BX1312" s="98">
        <v>0</v>
      </c>
      <c r="BY1312" s="99" t="str">
        <f>IFERROR(VLOOKUP(ROWS($BW$4:BW1312),$BV$4:$BW$2337,2,0),"")</f>
        <v>Olszanica (pow. leski, woj. podkarpackie)</v>
      </c>
      <c r="BZ1312" s="98">
        <v>0</v>
      </c>
      <c r="CA1312" s="98">
        <f>IF(ISNUMBER(SEARCH('ankieta ESG'!$G$188,CB1312)),MAX($CA$3:CA1311)+1,0)</f>
        <v>1309</v>
      </c>
      <c r="CB1312" s="134" t="s">
        <v>5312</v>
      </c>
      <c r="CC1312" s="98">
        <v>0</v>
      </c>
      <c r="CD1312" s="99" t="str">
        <f>IFERROR(VLOOKUP(ROWS($CB$4:CB1312),$CA$4:$CB$2337,2,0),"")</f>
        <v>Olszanica (pow. leski, woj. podkarpackie)</v>
      </c>
      <c r="CE1312" s="98">
        <v>0</v>
      </c>
      <c r="CF1312" s="98">
        <f>IF(ISNUMBER(SEARCH('ankieta ESG'!$G$189,CG1312)),MAX($CF$3:CF1311)+1,0)</f>
        <v>1309</v>
      </c>
      <c r="CG1312" s="134" t="s">
        <v>5312</v>
      </c>
      <c r="CH1312" s="98">
        <v>0</v>
      </c>
      <c r="CI1312" s="99" t="str">
        <f>IFERROR(VLOOKUP(ROWS($CG$4:CG1312),$CF$4:$CG$2337,2,0),"")</f>
        <v>Olszanica (pow. leski, woj. podkarpackie)</v>
      </c>
      <c r="CJ1312" s="98">
        <v>0</v>
      </c>
    </row>
    <row r="1313" spans="2:88">
      <c r="B1313" s="98">
        <f>IF(ISNUMBER(SEARCH('ankieta ESG'!$E$11,C1313)),MAX(B$3:$B1312)+1,0)</f>
        <v>1310</v>
      </c>
      <c r="C1313" s="99" t="s">
        <v>1354</v>
      </c>
      <c r="D1313" s="98">
        <v>0</v>
      </c>
      <c r="E1313" s="99" t="str">
        <f>IFERROR(VLOOKUP(ROWS($C$4:C1313),$B$4:$C$1385,2,0),"")</f>
        <v>86.94.Z Działalność pielęgniarska i położnicza (PKD 2025)</v>
      </c>
      <c r="F1313" s="98">
        <v>0</v>
      </c>
      <c r="AM1313" s="98">
        <f>IF(ISNUMBER(SEARCH('ankieta ESG'!$G$180,AN1313)),MAX(AM$3:$AM1312)+1,0)</f>
        <v>1310</v>
      </c>
      <c r="AN1313" s="134" t="s">
        <v>5313</v>
      </c>
      <c r="AO1313" s="98">
        <v>0</v>
      </c>
      <c r="AP1313" s="99" t="str">
        <f>IFERROR(VLOOKUP(ROWS($AN$4:AN1313),$AM$4:$AN$2337,2,0),"")</f>
        <v>Olszanka (pow. brzeski, woj. opolskie)</v>
      </c>
      <c r="AQ1313" s="98">
        <v>0</v>
      </c>
      <c r="AR1313" s="98">
        <f>IF(ISNUMBER(SEARCH('ankieta ESG'!$G$181,AS1313)),MAX($AR$3:AR1312)+1,0)</f>
        <v>1310</v>
      </c>
      <c r="AS1313" s="134" t="s">
        <v>5313</v>
      </c>
      <c r="AT1313" s="98">
        <v>0</v>
      </c>
      <c r="AU1313" s="99" t="str">
        <f>IFERROR(VLOOKUP(ROWS($AS$4:AS1313),$AR$4:$AS$2337,2,0),"")</f>
        <v>Olszanka (pow. brzeski, woj. opolskie)</v>
      </c>
      <c r="AV1313" s="98">
        <v>0</v>
      </c>
      <c r="AW1313" s="98">
        <f>IF(ISNUMBER(SEARCH('ankieta ESG'!$G$182,AX1313)),MAX($AW$3:AW1312)+1,0)</f>
        <v>1310</v>
      </c>
      <c r="AX1313" s="134" t="s">
        <v>5313</v>
      </c>
      <c r="AY1313" s="98">
        <v>0</v>
      </c>
      <c r="AZ1313" s="99" t="str">
        <f>IFERROR(VLOOKUP(ROWS($AX$4:AX1313),$AW$4:$AX$2337,2,0),"")</f>
        <v>Olszanka (pow. brzeski, woj. opolskie)</v>
      </c>
      <c r="BA1313" s="98">
        <v>0</v>
      </c>
      <c r="BB1313" s="98">
        <f>IF(ISNUMBER(SEARCH('ankieta ESG'!$G$183,BC1313)),MAX($BB$3:BB1312)+1,0)</f>
        <v>1310</v>
      </c>
      <c r="BC1313" s="134" t="s">
        <v>5313</v>
      </c>
      <c r="BD1313" s="98">
        <v>0</v>
      </c>
      <c r="BE1313" s="99" t="str">
        <f>IFERROR(VLOOKUP(ROWS($BC$4:BC1313),$BB$4:$BC$2337,2,0),"")</f>
        <v>Olszanka (pow. brzeski, woj. opolskie)</v>
      </c>
      <c r="BF1313" s="98">
        <v>0</v>
      </c>
      <c r="BG1313" s="98">
        <f>IF(ISNUMBER(SEARCH('ankieta ESG'!$G$184,BH1313)),MAX($BG$3:BG1312)+1,0)</f>
        <v>1310</v>
      </c>
      <c r="BH1313" s="134" t="s">
        <v>5313</v>
      </c>
      <c r="BI1313" s="98">
        <v>0</v>
      </c>
      <c r="BJ1313" s="99" t="str">
        <f>IFERROR(VLOOKUP(ROWS($BH$4:BH1313),$BG$4:$BH$2337,2,0),"")</f>
        <v>Olszanka (pow. brzeski, woj. opolskie)</v>
      </c>
      <c r="BK1313" s="98">
        <v>0</v>
      </c>
      <c r="BL1313" s="98">
        <f>IF(ISNUMBER(SEARCH('ankieta ESG'!$G$185,BM1313)),MAX($BL$3:BL1312)+1,0)</f>
        <v>1310</v>
      </c>
      <c r="BM1313" s="134" t="s">
        <v>5313</v>
      </c>
      <c r="BN1313" s="98">
        <v>0</v>
      </c>
      <c r="BO1313" s="99" t="str">
        <f>IFERROR(VLOOKUP(ROWS($BM$4:BM1313),$BL$4:$BM$2337,2,0),"")</f>
        <v>Olszanka (pow. brzeski, woj. opolskie)</v>
      </c>
      <c r="BP1313" s="98">
        <v>0</v>
      </c>
      <c r="BQ1313" s="98">
        <f>IF(ISNUMBER(SEARCH('ankieta ESG'!$G$186,BR1313)),MAX($BQ$3:BQ1312)+1,0)</f>
        <v>1310</v>
      </c>
      <c r="BR1313" s="134" t="s">
        <v>5313</v>
      </c>
      <c r="BS1313" s="98">
        <v>0</v>
      </c>
      <c r="BT1313" s="99" t="str">
        <f>IFERROR(VLOOKUP(ROWS($BR$4:BR1313),$BQ$4:$BR$2337,2,0),"")</f>
        <v>Olszanka (pow. brzeski, woj. opolskie)</v>
      </c>
      <c r="BU1313" s="98">
        <v>0</v>
      </c>
      <c r="BV1313" s="98">
        <f>IF(ISNUMBER(SEARCH('ankieta ESG'!$G$187,BW1313)),MAX($BV$3:BV1312)+1,0)</f>
        <v>1310</v>
      </c>
      <c r="BW1313" s="134" t="s">
        <v>5313</v>
      </c>
      <c r="BX1313" s="98">
        <v>0</v>
      </c>
      <c r="BY1313" s="99" t="str">
        <f>IFERROR(VLOOKUP(ROWS($BW$4:BW1313),$BV$4:$BW$2337,2,0),"")</f>
        <v>Olszanka (pow. brzeski, woj. opolskie)</v>
      </c>
      <c r="BZ1313" s="98">
        <v>0</v>
      </c>
      <c r="CA1313" s="98">
        <f>IF(ISNUMBER(SEARCH('ankieta ESG'!$G$188,CB1313)),MAX($CA$3:CA1312)+1,0)</f>
        <v>1310</v>
      </c>
      <c r="CB1313" s="134" t="s">
        <v>5313</v>
      </c>
      <c r="CC1313" s="98">
        <v>0</v>
      </c>
      <c r="CD1313" s="99" t="str">
        <f>IFERROR(VLOOKUP(ROWS($CB$4:CB1313),$CA$4:$CB$2337,2,0),"")</f>
        <v>Olszanka (pow. brzeski, woj. opolskie)</v>
      </c>
      <c r="CE1313" s="98">
        <v>0</v>
      </c>
      <c r="CF1313" s="98">
        <f>IF(ISNUMBER(SEARCH('ankieta ESG'!$G$189,CG1313)),MAX($CF$3:CF1312)+1,0)</f>
        <v>1310</v>
      </c>
      <c r="CG1313" s="134" t="s">
        <v>5313</v>
      </c>
      <c r="CH1313" s="98">
        <v>0</v>
      </c>
      <c r="CI1313" s="99" t="str">
        <f>IFERROR(VLOOKUP(ROWS($CG$4:CG1313),$CF$4:$CG$2337,2,0),"")</f>
        <v>Olszanka (pow. brzeski, woj. opolskie)</v>
      </c>
      <c r="CJ1313" s="98">
        <v>0</v>
      </c>
    </row>
    <row r="1314" spans="2:88">
      <c r="B1314" s="98">
        <f>IF(ISNUMBER(SEARCH('ankieta ESG'!$E$11,C1314)),MAX(B$3:$B1313)+1,0)</f>
        <v>1311</v>
      </c>
      <c r="C1314" s="99" t="s">
        <v>1355</v>
      </c>
      <c r="D1314" s="98">
        <v>0</v>
      </c>
      <c r="E1314" s="99" t="str">
        <f>IFERROR(VLOOKUP(ROWS($C$4:C1314),$B$4:$C$1385,2,0),"")</f>
        <v>86.95.Z Działalność w zakresie fizjoterapii (PKD 2025)</v>
      </c>
      <c r="F1314" s="98">
        <v>0</v>
      </c>
      <c r="AM1314" s="98">
        <f>IF(ISNUMBER(SEARCH('ankieta ESG'!$G$180,AN1314)),MAX(AM$3:$AM1313)+1,0)</f>
        <v>1311</v>
      </c>
      <c r="AN1314" s="134" t="s">
        <v>5314</v>
      </c>
      <c r="AO1314" s="98">
        <v>0</v>
      </c>
      <c r="AP1314" s="99" t="str">
        <f>IFERROR(VLOOKUP(ROWS($AN$4:AN1314),$AM$4:$AN$2337,2,0),"")</f>
        <v>Olszanka (pow. łosicki, woj. mazowieckie)</v>
      </c>
      <c r="AQ1314" s="98">
        <v>0</v>
      </c>
      <c r="AR1314" s="98">
        <f>IF(ISNUMBER(SEARCH('ankieta ESG'!$G$181,AS1314)),MAX($AR$3:AR1313)+1,0)</f>
        <v>1311</v>
      </c>
      <c r="AS1314" s="134" t="s">
        <v>5314</v>
      </c>
      <c r="AT1314" s="98">
        <v>0</v>
      </c>
      <c r="AU1314" s="99" t="str">
        <f>IFERROR(VLOOKUP(ROWS($AS$4:AS1314),$AR$4:$AS$2337,2,0),"")</f>
        <v>Olszanka (pow. łosicki, woj. mazowieckie)</v>
      </c>
      <c r="AV1314" s="98">
        <v>0</v>
      </c>
      <c r="AW1314" s="98">
        <f>IF(ISNUMBER(SEARCH('ankieta ESG'!$G$182,AX1314)),MAX($AW$3:AW1313)+1,0)</f>
        <v>1311</v>
      </c>
      <c r="AX1314" s="134" t="s">
        <v>5314</v>
      </c>
      <c r="AY1314" s="98">
        <v>0</v>
      </c>
      <c r="AZ1314" s="99" t="str">
        <f>IFERROR(VLOOKUP(ROWS($AX$4:AX1314),$AW$4:$AX$2337,2,0),"")</f>
        <v>Olszanka (pow. łosicki, woj. mazowieckie)</v>
      </c>
      <c r="BA1314" s="98">
        <v>0</v>
      </c>
      <c r="BB1314" s="98">
        <f>IF(ISNUMBER(SEARCH('ankieta ESG'!$G$183,BC1314)),MAX($BB$3:BB1313)+1,0)</f>
        <v>1311</v>
      </c>
      <c r="BC1314" s="134" t="s">
        <v>5314</v>
      </c>
      <c r="BD1314" s="98">
        <v>0</v>
      </c>
      <c r="BE1314" s="99" t="str">
        <f>IFERROR(VLOOKUP(ROWS($BC$4:BC1314),$BB$4:$BC$2337,2,0),"")</f>
        <v>Olszanka (pow. łosicki, woj. mazowieckie)</v>
      </c>
      <c r="BF1314" s="98">
        <v>0</v>
      </c>
      <c r="BG1314" s="98">
        <f>IF(ISNUMBER(SEARCH('ankieta ESG'!$G$184,BH1314)),MAX($BG$3:BG1313)+1,0)</f>
        <v>1311</v>
      </c>
      <c r="BH1314" s="134" t="s">
        <v>5314</v>
      </c>
      <c r="BI1314" s="98">
        <v>0</v>
      </c>
      <c r="BJ1314" s="99" t="str">
        <f>IFERROR(VLOOKUP(ROWS($BH$4:BH1314),$BG$4:$BH$2337,2,0),"")</f>
        <v>Olszanka (pow. łosicki, woj. mazowieckie)</v>
      </c>
      <c r="BK1314" s="98">
        <v>0</v>
      </c>
      <c r="BL1314" s="98">
        <f>IF(ISNUMBER(SEARCH('ankieta ESG'!$G$185,BM1314)),MAX($BL$3:BL1313)+1,0)</f>
        <v>1311</v>
      </c>
      <c r="BM1314" s="134" t="s">
        <v>5314</v>
      </c>
      <c r="BN1314" s="98">
        <v>0</v>
      </c>
      <c r="BO1314" s="99" t="str">
        <f>IFERROR(VLOOKUP(ROWS($BM$4:BM1314),$BL$4:$BM$2337,2,0),"")</f>
        <v>Olszanka (pow. łosicki, woj. mazowieckie)</v>
      </c>
      <c r="BP1314" s="98">
        <v>0</v>
      </c>
      <c r="BQ1314" s="98">
        <f>IF(ISNUMBER(SEARCH('ankieta ESG'!$G$186,BR1314)),MAX($BQ$3:BQ1313)+1,0)</f>
        <v>1311</v>
      </c>
      <c r="BR1314" s="134" t="s">
        <v>5314</v>
      </c>
      <c r="BS1314" s="98">
        <v>0</v>
      </c>
      <c r="BT1314" s="99" t="str">
        <f>IFERROR(VLOOKUP(ROWS($BR$4:BR1314),$BQ$4:$BR$2337,2,0),"")</f>
        <v>Olszanka (pow. łosicki, woj. mazowieckie)</v>
      </c>
      <c r="BU1314" s="98">
        <v>0</v>
      </c>
      <c r="BV1314" s="98">
        <f>IF(ISNUMBER(SEARCH('ankieta ESG'!$G$187,BW1314)),MAX($BV$3:BV1313)+1,0)</f>
        <v>1311</v>
      </c>
      <c r="BW1314" s="134" t="s">
        <v>5314</v>
      </c>
      <c r="BX1314" s="98">
        <v>0</v>
      </c>
      <c r="BY1314" s="99" t="str">
        <f>IFERROR(VLOOKUP(ROWS($BW$4:BW1314),$BV$4:$BW$2337,2,0),"")</f>
        <v>Olszanka (pow. łosicki, woj. mazowieckie)</v>
      </c>
      <c r="BZ1314" s="98">
        <v>0</v>
      </c>
      <c r="CA1314" s="98">
        <f>IF(ISNUMBER(SEARCH('ankieta ESG'!$G$188,CB1314)),MAX($CA$3:CA1313)+1,0)</f>
        <v>1311</v>
      </c>
      <c r="CB1314" s="134" t="s">
        <v>5314</v>
      </c>
      <c r="CC1314" s="98">
        <v>0</v>
      </c>
      <c r="CD1314" s="99" t="str">
        <f>IFERROR(VLOOKUP(ROWS($CB$4:CB1314),$CA$4:$CB$2337,2,0),"")</f>
        <v>Olszanka (pow. łosicki, woj. mazowieckie)</v>
      </c>
      <c r="CE1314" s="98">
        <v>0</v>
      </c>
      <c r="CF1314" s="98">
        <f>IF(ISNUMBER(SEARCH('ankieta ESG'!$G$189,CG1314)),MAX($CF$3:CF1313)+1,0)</f>
        <v>1311</v>
      </c>
      <c r="CG1314" s="134" t="s">
        <v>5314</v>
      </c>
      <c r="CH1314" s="98">
        <v>0</v>
      </c>
      <c r="CI1314" s="99" t="str">
        <f>IFERROR(VLOOKUP(ROWS($CG$4:CG1314),$CF$4:$CG$2337,2,0),"")</f>
        <v>Olszanka (pow. łosicki, woj. mazowieckie)</v>
      </c>
      <c r="CJ1314" s="98">
        <v>0</v>
      </c>
    </row>
    <row r="1315" spans="2:88">
      <c r="B1315" s="98">
        <f>IF(ISNUMBER(SEARCH('ankieta ESG'!$E$11,C1315)),MAX(B$3:$B1314)+1,0)</f>
        <v>1312</v>
      </c>
      <c r="C1315" s="99" t="s">
        <v>1356</v>
      </c>
      <c r="D1315" s="98">
        <v>0</v>
      </c>
      <c r="E1315" s="99" t="str">
        <f>IFERROR(VLOOKUP(ROWS($C$4:C1315),$B$4:$C$1385,2,0),"")</f>
        <v>86.96.Z Działalność w zakresie medycyny tradycyjnej, uzupełniającej i alternatywnej (PKD 2025)</v>
      </c>
      <c r="F1315" s="98">
        <v>0</v>
      </c>
      <c r="AM1315" s="98">
        <f>IF(ISNUMBER(SEARCH('ankieta ESG'!$G$180,AN1315)),MAX(AM$3:$AM1314)+1,0)</f>
        <v>1312</v>
      </c>
      <c r="AN1315" s="134" t="s">
        <v>5315</v>
      </c>
      <c r="AO1315" s="98">
        <v>0</v>
      </c>
      <c r="AP1315" s="99" t="str">
        <f>IFERROR(VLOOKUP(ROWS($AN$4:AN1315),$AM$4:$AN$2337,2,0),"")</f>
        <v>Olszewo (pow. ostrołęcki, woj. mazowieckie)</v>
      </c>
      <c r="AQ1315" s="98">
        <v>0</v>
      </c>
      <c r="AR1315" s="98">
        <f>IF(ISNUMBER(SEARCH('ankieta ESG'!$G$181,AS1315)),MAX($AR$3:AR1314)+1,0)</f>
        <v>1312</v>
      </c>
      <c r="AS1315" s="134" t="s">
        <v>5315</v>
      </c>
      <c r="AT1315" s="98">
        <v>0</v>
      </c>
      <c r="AU1315" s="99" t="str">
        <f>IFERROR(VLOOKUP(ROWS($AS$4:AS1315),$AR$4:$AS$2337,2,0),"")</f>
        <v>Olszewo (pow. ostrołęcki, woj. mazowieckie)</v>
      </c>
      <c r="AV1315" s="98">
        <v>0</v>
      </c>
      <c r="AW1315" s="98">
        <f>IF(ISNUMBER(SEARCH('ankieta ESG'!$G$182,AX1315)),MAX($AW$3:AW1314)+1,0)</f>
        <v>1312</v>
      </c>
      <c r="AX1315" s="134" t="s">
        <v>5315</v>
      </c>
      <c r="AY1315" s="98">
        <v>0</v>
      </c>
      <c r="AZ1315" s="99" t="str">
        <f>IFERROR(VLOOKUP(ROWS($AX$4:AX1315),$AW$4:$AX$2337,2,0),"")</f>
        <v>Olszewo (pow. ostrołęcki, woj. mazowieckie)</v>
      </c>
      <c r="BA1315" s="98">
        <v>0</v>
      </c>
      <c r="BB1315" s="98">
        <f>IF(ISNUMBER(SEARCH('ankieta ESG'!$G$183,BC1315)),MAX($BB$3:BB1314)+1,0)</f>
        <v>1312</v>
      </c>
      <c r="BC1315" s="134" t="s">
        <v>5315</v>
      </c>
      <c r="BD1315" s="98">
        <v>0</v>
      </c>
      <c r="BE1315" s="99" t="str">
        <f>IFERROR(VLOOKUP(ROWS($BC$4:BC1315),$BB$4:$BC$2337,2,0),"")</f>
        <v>Olszewo (pow. ostrołęcki, woj. mazowieckie)</v>
      </c>
      <c r="BF1315" s="98">
        <v>0</v>
      </c>
      <c r="BG1315" s="98">
        <f>IF(ISNUMBER(SEARCH('ankieta ESG'!$G$184,BH1315)),MAX($BG$3:BG1314)+1,0)</f>
        <v>1312</v>
      </c>
      <c r="BH1315" s="134" t="s">
        <v>5315</v>
      </c>
      <c r="BI1315" s="98">
        <v>0</v>
      </c>
      <c r="BJ1315" s="99" t="str">
        <f>IFERROR(VLOOKUP(ROWS($BH$4:BH1315),$BG$4:$BH$2337,2,0),"")</f>
        <v>Olszewo (pow. ostrołęcki, woj. mazowieckie)</v>
      </c>
      <c r="BK1315" s="98">
        <v>0</v>
      </c>
      <c r="BL1315" s="98">
        <f>IF(ISNUMBER(SEARCH('ankieta ESG'!$G$185,BM1315)),MAX($BL$3:BL1314)+1,0)</f>
        <v>1312</v>
      </c>
      <c r="BM1315" s="134" t="s">
        <v>5315</v>
      </c>
      <c r="BN1315" s="98">
        <v>0</v>
      </c>
      <c r="BO1315" s="99" t="str">
        <f>IFERROR(VLOOKUP(ROWS($BM$4:BM1315),$BL$4:$BM$2337,2,0),"")</f>
        <v>Olszewo (pow. ostrołęcki, woj. mazowieckie)</v>
      </c>
      <c r="BP1315" s="98">
        <v>0</v>
      </c>
      <c r="BQ1315" s="98">
        <f>IF(ISNUMBER(SEARCH('ankieta ESG'!$G$186,BR1315)),MAX($BQ$3:BQ1314)+1,0)</f>
        <v>1312</v>
      </c>
      <c r="BR1315" s="134" t="s">
        <v>5315</v>
      </c>
      <c r="BS1315" s="98">
        <v>0</v>
      </c>
      <c r="BT1315" s="99" t="str">
        <f>IFERROR(VLOOKUP(ROWS($BR$4:BR1315),$BQ$4:$BR$2337,2,0),"")</f>
        <v>Olszewo (pow. ostrołęcki, woj. mazowieckie)</v>
      </c>
      <c r="BU1315" s="98">
        <v>0</v>
      </c>
      <c r="BV1315" s="98">
        <f>IF(ISNUMBER(SEARCH('ankieta ESG'!$G$187,BW1315)),MAX($BV$3:BV1314)+1,0)</f>
        <v>1312</v>
      </c>
      <c r="BW1315" s="134" t="s">
        <v>5315</v>
      </c>
      <c r="BX1315" s="98">
        <v>0</v>
      </c>
      <c r="BY1315" s="99" t="str">
        <f>IFERROR(VLOOKUP(ROWS($BW$4:BW1315),$BV$4:$BW$2337,2,0),"")</f>
        <v>Olszewo (pow. ostrołęcki, woj. mazowieckie)</v>
      </c>
      <c r="BZ1315" s="98">
        <v>0</v>
      </c>
      <c r="CA1315" s="98">
        <f>IF(ISNUMBER(SEARCH('ankieta ESG'!$G$188,CB1315)),MAX($CA$3:CA1314)+1,0)</f>
        <v>1312</v>
      </c>
      <c r="CB1315" s="134" t="s">
        <v>5315</v>
      </c>
      <c r="CC1315" s="98">
        <v>0</v>
      </c>
      <c r="CD1315" s="99" t="str">
        <f>IFERROR(VLOOKUP(ROWS($CB$4:CB1315),$CA$4:$CB$2337,2,0),"")</f>
        <v>Olszewo (pow. ostrołęcki, woj. mazowieckie)</v>
      </c>
      <c r="CE1315" s="98">
        <v>0</v>
      </c>
      <c r="CF1315" s="98">
        <f>IF(ISNUMBER(SEARCH('ankieta ESG'!$G$189,CG1315)),MAX($CF$3:CF1314)+1,0)</f>
        <v>1312</v>
      </c>
      <c r="CG1315" s="134" t="s">
        <v>5315</v>
      </c>
      <c r="CH1315" s="98">
        <v>0</v>
      </c>
      <c r="CI1315" s="99" t="str">
        <f>IFERROR(VLOOKUP(ROWS($CG$4:CG1315),$CF$4:$CG$2337,2,0),"")</f>
        <v>Olszewo (pow. ostrołęcki, woj. mazowieckie)</v>
      </c>
      <c r="CJ1315" s="98">
        <v>0</v>
      </c>
    </row>
    <row r="1316" spans="2:88">
      <c r="B1316" s="98">
        <f>IF(ISNUMBER(SEARCH('ankieta ESG'!$E$11,C1316)),MAX(B$3:$B1315)+1,0)</f>
        <v>1313</v>
      </c>
      <c r="C1316" s="99" t="s">
        <v>1357</v>
      </c>
      <c r="D1316" s="98">
        <v>0</v>
      </c>
      <c r="E1316" s="99" t="str">
        <f>IFERROR(VLOOKUP(ROWS($C$4:C1316),$B$4:$C$1385,2,0),"")</f>
        <v>86.97.Z Pośrednictwo związane z działalnością lekarską, dentystyczną i pozostałą działalnością w zakresie opieki zdrowotnej (PKD 2025)</v>
      </c>
      <c r="F1316" s="98">
        <v>0</v>
      </c>
      <c r="AM1316" s="98">
        <f>IF(ISNUMBER(SEARCH('ankieta ESG'!$G$180,AN1316)),MAX(AM$3:$AM1315)+1,0)</f>
        <v>1313</v>
      </c>
      <c r="AN1316" s="134" t="s">
        <v>5316</v>
      </c>
      <c r="AO1316" s="98">
        <v>0</v>
      </c>
      <c r="AP1316" s="99" t="str">
        <f>IFERROR(VLOOKUP(ROWS($AN$4:AN1316),$AM$4:$AN$2337,2,0),"")</f>
        <v>Olszówka (pow. kolski, woj. wielkopolskie)</v>
      </c>
      <c r="AQ1316" s="98">
        <v>0</v>
      </c>
      <c r="AR1316" s="98">
        <f>IF(ISNUMBER(SEARCH('ankieta ESG'!$G$181,AS1316)),MAX($AR$3:AR1315)+1,0)</f>
        <v>1313</v>
      </c>
      <c r="AS1316" s="134" t="s">
        <v>5316</v>
      </c>
      <c r="AT1316" s="98">
        <v>0</v>
      </c>
      <c r="AU1316" s="99" t="str">
        <f>IFERROR(VLOOKUP(ROWS($AS$4:AS1316),$AR$4:$AS$2337,2,0),"")</f>
        <v>Olszówka (pow. kolski, woj. wielkopolskie)</v>
      </c>
      <c r="AV1316" s="98">
        <v>0</v>
      </c>
      <c r="AW1316" s="98">
        <f>IF(ISNUMBER(SEARCH('ankieta ESG'!$G$182,AX1316)),MAX($AW$3:AW1315)+1,0)</f>
        <v>1313</v>
      </c>
      <c r="AX1316" s="134" t="s">
        <v>5316</v>
      </c>
      <c r="AY1316" s="98">
        <v>0</v>
      </c>
      <c r="AZ1316" s="99" t="str">
        <f>IFERROR(VLOOKUP(ROWS($AX$4:AX1316),$AW$4:$AX$2337,2,0),"")</f>
        <v>Olszówka (pow. kolski, woj. wielkopolskie)</v>
      </c>
      <c r="BA1316" s="98">
        <v>0</v>
      </c>
      <c r="BB1316" s="98">
        <f>IF(ISNUMBER(SEARCH('ankieta ESG'!$G$183,BC1316)),MAX($BB$3:BB1315)+1,0)</f>
        <v>1313</v>
      </c>
      <c r="BC1316" s="134" t="s">
        <v>5316</v>
      </c>
      <c r="BD1316" s="98">
        <v>0</v>
      </c>
      <c r="BE1316" s="99" t="str">
        <f>IFERROR(VLOOKUP(ROWS($BC$4:BC1316),$BB$4:$BC$2337,2,0),"")</f>
        <v>Olszówka (pow. kolski, woj. wielkopolskie)</v>
      </c>
      <c r="BF1316" s="98">
        <v>0</v>
      </c>
      <c r="BG1316" s="98">
        <f>IF(ISNUMBER(SEARCH('ankieta ESG'!$G$184,BH1316)),MAX($BG$3:BG1315)+1,0)</f>
        <v>1313</v>
      </c>
      <c r="BH1316" s="134" t="s">
        <v>5316</v>
      </c>
      <c r="BI1316" s="98">
        <v>0</v>
      </c>
      <c r="BJ1316" s="99" t="str">
        <f>IFERROR(VLOOKUP(ROWS($BH$4:BH1316),$BG$4:$BH$2337,2,0),"")</f>
        <v>Olszówka (pow. kolski, woj. wielkopolskie)</v>
      </c>
      <c r="BK1316" s="98">
        <v>0</v>
      </c>
      <c r="BL1316" s="98">
        <f>IF(ISNUMBER(SEARCH('ankieta ESG'!$G$185,BM1316)),MAX($BL$3:BL1315)+1,0)</f>
        <v>1313</v>
      </c>
      <c r="BM1316" s="134" t="s">
        <v>5316</v>
      </c>
      <c r="BN1316" s="98">
        <v>0</v>
      </c>
      <c r="BO1316" s="99" t="str">
        <f>IFERROR(VLOOKUP(ROWS($BM$4:BM1316),$BL$4:$BM$2337,2,0),"")</f>
        <v>Olszówka (pow. kolski, woj. wielkopolskie)</v>
      </c>
      <c r="BP1316" s="98">
        <v>0</v>
      </c>
      <c r="BQ1316" s="98">
        <f>IF(ISNUMBER(SEARCH('ankieta ESG'!$G$186,BR1316)),MAX($BQ$3:BQ1315)+1,0)</f>
        <v>1313</v>
      </c>
      <c r="BR1316" s="134" t="s">
        <v>5316</v>
      </c>
      <c r="BS1316" s="98">
        <v>0</v>
      </c>
      <c r="BT1316" s="99" t="str">
        <f>IFERROR(VLOOKUP(ROWS($BR$4:BR1316),$BQ$4:$BR$2337,2,0),"")</f>
        <v>Olszówka (pow. kolski, woj. wielkopolskie)</v>
      </c>
      <c r="BU1316" s="98">
        <v>0</v>
      </c>
      <c r="BV1316" s="98">
        <f>IF(ISNUMBER(SEARCH('ankieta ESG'!$G$187,BW1316)),MAX($BV$3:BV1315)+1,0)</f>
        <v>1313</v>
      </c>
      <c r="BW1316" s="134" t="s">
        <v>5316</v>
      </c>
      <c r="BX1316" s="98">
        <v>0</v>
      </c>
      <c r="BY1316" s="99" t="str">
        <f>IFERROR(VLOOKUP(ROWS($BW$4:BW1316),$BV$4:$BW$2337,2,0),"")</f>
        <v>Olszówka (pow. kolski, woj. wielkopolskie)</v>
      </c>
      <c r="BZ1316" s="98">
        <v>0</v>
      </c>
      <c r="CA1316" s="98">
        <f>IF(ISNUMBER(SEARCH('ankieta ESG'!$G$188,CB1316)),MAX($CA$3:CA1315)+1,0)</f>
        <v>1313</v>
      </c>
      <c r="CB1316" s="134" t="s">
        <v>5316</v>
      </c>
      <c r="CC1316" s="98">
        <v>0</v>
      </c>
      <c r="CD1316" s="99" t="str">
        <f>IFERROR(VLOOKUP(ROWS($CB$4:CB1316),$CA$4:$CB$2337,2,0),"")</f>
        <v>Olszówka (pow. kolski, woj. wielkopolskie)</v>
      </c>
      <c r="CE1316" s="98">
        <v>0</v>
      </c>
      <c r="CF1316" s="98">
        <f>IF(ISNUMBER(SEARCH('ankieta ESG'!$G$189,CG1316)),MAX($CF$3:CF1315)+1,0)</f>
        <v>1313</v>
      </c>
      <c r="CG1316" s="134" t="s">
        <v>5316</v>
      </c>
      <c r="CH1316" s="98">
        <v>0</v>
      </c>
      <c r="CI1316" s="99" t="str">
        <f>IFERROR(VLOOKUP(ROWS($CG$4:CG1316),$CF$4:$CG$2337,2,0),"")</f>
        <v>Olszówka (pow. kolski, woj. wielkopolskie)</v>
      </c>
      <c r="CJ1316" s="98">
        <v>0</v>
      </c>
    </row>
    <row r="1317" spans="2:88">
      <c r="B1317" s="98">
        <f>IF(ISNUMBER(SEARCH('ankieta ESG'!$E$11,C1317)),MAX(B$3:$B1316)+1,0)</f>
        <v>1314</v>
      </c>
      <c r="C1317" s="99" t="s">
        <v>1358</v>
      </c>
      <c r="D1317" s="98">
        <v>0</v>
      </c>
      <c r="E1317" s="99" t="str">
        <f>IFERROR(VLOOKUP(ROWS($C$4:C1317),$B$4:$C$1385,2,0),"")</f>
        <v>86.99.A Opieka farmaceutyczna (PKD 2025)</v>
      </c>
      <c r="F1317" s="98">
        <v>0</v>
      </c>
      <c r="AM1317" s="98">
        <f>IF(ISNUMBER(SEARCH('ankieta ESG'!$G$180,AN1317)),MAX(AM$3:$AM1316)+1,0)</f>
        <v>1314</v>
      </c>
      <c r="AN1317" s="134" t="s">
        <v>5317</v>
      </c>
      <c r="AO1317" s="98">
        <v>0</v>
      </c>
      <c r="AP1317" s="99" t="str">
        <f>IFERROR(VLOOKUP(ROWS($AN$4:AN1317),$AM$4:$AN$2337,2,0),"")</f>
        <v>Olsztyn (pow. częstochowski, woj. śląskie)</v>
      </c>
      <c r="AQ1317" s="98">
        <v>0</v>
      </c>
      <c r="AR1317" s="98">
        <f>IF(ISNUMBER(SEARCH('ankieta ESG'!$G$181,AS1317)),MAX($AR$3:AR1316)+1,0)</f>
        <v>1314</v>
      </c>
      <c r="AS1317" s="134" t="s">
        <v>5317</v>
      </c>
      <c r="AT1317" s="98">
        <v>0</v>
      </c>
      <c r="AU1317" s="99" t="str">
        <f>IFERROR(VLOOKUP(ROWS($AS$4:AS1317),$AR$4:$AS$2337,2,0),"")</f>
        <v>Olsztyn (pow. częstochowski, woj. śląskie)</v>
      </c>
      <c r="AV1317" s="98">
        <v>0</v>
      </c>
      <c r="AW1317" s="98">
        <f>IF(ISNUMBER(SEARCH('ankieta ESG'!$G$182,AX1317)),MAX($AW$3:AW1316)+1,0)</f>
        <v>1314</v>
      </c>
      <c r="AX1317" s="134" t="s">
        <v>5317</v>
      </c>
      <c r="AY1317" s="98">
        <v>0</v>
      </c>
      <c r="AZ1317" s="99" t="str">
        <f>IFERROR(VLOOKUP(ROWS($AX$4:AX1317),$AW$4:$AX$2337,2,0),"")</f>
        <v>Olsztyn (pow. częstochowski, woj. śląskie)</v>
      </c>
      <c r="BA1317" s="98">
        <v>0</v>
      </c>
      <c r="BB1317" s="98">
        <f>IF(ISNUMBER(SEARCH('ankieta ESG'!$G$183,BC1317)),MAX($BB$3:BB1316)+1,0)</f>
        <v>1314</v>
      </c>
      <c r="BC1317" s="134" t="s">
        <v>5317</v>
      </c>
      <c r="BD1317" s="98">
        <v>0</v>
      </c>
      <c r="BE1317" s="99" t="str">
        <f>IFERROR(VLOOKUP(ROWS($BC$4:BC1317),$BB$4:$BC$2337,2,0),"")</f>
        <v>Olsztyn (pow. częstochowski, woj. śląskie)</v>
      </c>
      <c r="BF1317" s="98">
        <v>0</v>
      </c>
      <c r="BG1317" s="98">
        <f>IF(ISNUMBER(SEARCH('ankieta ESG'!$G$184,BH1317)),MAX($BG$3:BG1316)+1,0)</f>
        <v>1314</v>
      </c>
      <c r="BH1317" s="134" t="s">
        <v>5317</v>
      </c>
      <c r="BI1317" s="98">
        <v>0</v>
      </c>
      <c r="BJ1317" s="99" t="str">
        <f>IFERROR(VLOOKUP(ROWS($BH$4:BH1317),$BG$4:$BH$2337,2,0),"")</f>
        <v>Olsztyn (pow. częstochowski, woj. śląskie)</v>
      </c>
      <c r="BK1317" s="98">
        <v>0</v>
      </c>
      <c r="BL1317" s="98">
        <f>IF(ISNUMBER(SEARCH('ankieta ESG'!$G$185,BM1317)),MAX($BL$3:BL1316)+1,0)</f>
        <v>1314</v>
      </c>
      <c r="BM1317" s="134" t="s">
        <v>5317</v>
      </c>
      <c r="BN1317" s="98">
        <v>0</v>
      </c>
      <c r="BO1317" s="99" t="str">
        <f>IFERROR(VLOOKUP(ROWS($BM$4:BM1317),$BL$4:$BM$2337,2,0),"")</f>
        <v>Olsztyn (pow. częstochowski, woj. śląskie)</v>
      </c>
      <c r="BP1317" s="98">
        <v>0</v>
      </c>
      <c r="BQ1317" s="98">
        <f>IF(ISNUMBER(SEARCH('ankieta ESG'!$G$186,BR1317)),MAX($BQ$3:BQ1316)+1,0)</f>
        <v>1314</v>
      </c>
      <c r="BR1317" s="134" t="s">
        <v>5317</v>
      </c>
      <c r="BS1317" s="98">
        <v>0</v>
      </c>
      <c r="BT1317" s="99" t="str">
        <f>IFERROR(VLOOKUP(ROWS($BR$4:BR1317),$BQ$4:$BR$2337,2,0),"")</f>
        <v>Olsztyn (pow. częstochowski, woj. śląskie)</v>
      </c>
      <c r="BU1317" s="98">
        <v>0</v>
      </c>
      <c r="BV1317" s="98">
        <f>IF(ISNUMBER(SEARCH('ankieta ESG'!$G$187,BW1317)),MAX($BV$3:BV1316)+1,0)</f>
        <v>1314</v>
      </c>
      <c r="BW1317" s="134" t="s">
        <v>5317</v>
      </c>
      <c r="BX1317" s="98">
        <v>0</v>
      </c>
      <c r="BY1317" s="99" t="str">
        <f>IFERROR(VLOOKUP(ROWS($BW$4:BW1317),$BV$4:$BW$2337,2,0),"")</f>
        <v>Olsztyn (pow. częstochowski, woj. śląskie)</v>
      </c>
      <c r="BZ1317" s="98">
        <v>0</v>
      </c>
      <c r="CA1317" s="98">
        <f>IF(ISNUMBER(SEARCH('ankieta ESG'!$G$188,CB1317)),MAX($CA$3:CA1316)+1,0)</f>
        <v>1314</v>
      </c>
      <c r="CB1317" s="134" t="s">
        <v>5317</v>
      </c>
      <c r="CC1317" s="98">
        <v>0</v>
      </c>
      <c r="CD1317" s="99" t="str">
        <f>IFERROR(VLOOKUP(ROWS($CB$4:CB1317),$CA$4:$CB$2337,2,0),"")</f>
        <v>Olsztyn (pow. częstochowski, woj. śląskie)</v>
      </c>
      <c r="CE1317" s="98">
        <v>0</v>
      </c>
      <c r="CF1317" s="98">
        <f>IF(ISNUMBER(SEARCH('ankieta ESG'!$G$189,CG1317)),MAX($CF$3:CF1316)+1,0)</f>
        <v>1314</v>
      </c>
      <c r="CG1317" s="134" t="s">
        <v>5317</v>
      </c>
      <c r="CH1317" s="98">
        <v>0</v>
      </c>
      <c r="CI1317" s="99" t="str">
        <f>IFERROR(VLOOKUP(ROWS($CG$4:CG1317),$CF$4:$CG$2337,2,0),"")</f>
        <v>Olsztyn (pow. częstochowski, woj. śląskie)</v>
      </c>
      <c r="CJ1317" s="98">
        <v>0</v>
      </c>
    </row>
    <row r="1318" spans="2:88">
      <c r="B1318" s="98">
        <f>IF(ISNUMBER(SEARCH('ankieta ESG'!$E$11,C1318)),MAX(B$3:$B1317)+1,0)</f>
        <v>1315</v>
      </c>
      <c r="C1318" s="99" t="s">
        <v>1359</v>
      </c>
      <c r="D1318" s="98">
        <v>0</v>
      </c>
      <c r="E1318" s="99" t="str">
        <f>IFERROR(VLOOKUP(ROWS($C$4:C1318),$B$4:$C$1385,2,0),"")</f>
        <v>86.99.B Działalność dietetyczna (PKD 2025)</v>
      </c>
      <c r="F1318" s="98">
        <v>0</v>
      </c>
      <c r="AM1318" s="98">
        <f>IF(ISNUMBER(SEARCH('ankieta ESG'!$G$180,AN1318)),MAX(AM$3:$AM1317)+1,0)</f>
        <v>1315</v>
      </c>
      <c r="AN1318" s="134" t="s">
        <v>5318</v>
      </c>
      <c r="AO1318" s="98">
        <v>0</v>
      </c>
      <c r="AP1318" s="99" t="str">
        <f>IFERROR(VLOOKUP(ROWS($AN$4:AN1318),$AM$4:$AN$2337,2,0),"")</f>
        <v>Olsztyn (pow. Olsztyn, woj. warmińsko-mazurskie)</v>
      </c>
      <c r="AQ1318" s="98">
        <v>0</v>
      </c>
      <c r="AR1318" s="98">
        <f>IF(ISNUMBER(SEARCH('ankieta ESG'!$G$181,AS1318)),MAX($AR$3:AR1317)+1,0)</f>
        <v>1315</v>
      </c>
      <c r="AS1318" s="134" t="s">
        <v>5318</v>
      </c>
      <c r="AT1318" s="98">
        <v>0</v>
      </c>
      <c r="AU1318" s="99" t="str">
        <f>IFERROR(VLOOKUP(ROWS($AS$4:AS1318),$AR$4:$AS$2337,2,0),"")</f>
        <v>Olsztyn (pow. Olsztyn, woj. warmińsko-mazurskie)</v>
      </c>
      <c r="AV1318" s="98">
        <v>0</v>
      </c>
      <c r="AW1318" s="98">
        <f>IF(ISNUMBER(SEARCH('ankieta ESG'!$G$182,AX1318)),MAX($AW$3:AW1317)+1,0)</f>
        <v>1315</v>
      </c>
      <c r="AX1318" s="134" t="s">
        <v>5318</v>
      </c>
      <c r="AY1318" s="98">
        <v>0</v>
      </c>
      <c r="AZ1318" s="99" t="str">
        <f>IFERROR(VLOOKUP(ROWS($AX$4:AX1318),$AW$4:$AX$2337,2,0),"")</f>
        <v>Olsztyn (pow. Olsztyn, woj. warmińsko-mazurskie)</v>
      </c>
      <c r="BA1318" s="98">
        <v>0</v>
      </c>
      <c r="BB1318" s="98">
        <f>IF(ISNUMBER(SEARCH('ankieta ESG'!$G$183,BC1318)),MAX($BB$3:BB1317)+1,0)</f>
        <v>1315</v>
      </c>
      <c r="BC1318" s="134" t="s">
        <v>5318</v>
      </c>
      <c r="BD1318" s="98">
        <v>0</v>
      </c>
      <c r="BE1318" s="99" t="str">
        <f>IFERROR(VLOOKUP(ROWS($BC$4:BC1318),$BB$4:$BC$2337,2,0),"")</f>
        <v>Olsztyn (pow. Olsztyn, woj. warmińsko-mazurskie)</v>
      </c>
      <c r="BF1318" s="98">
        <v>0</v>
      </c>
      <c r="BG1318" s="98">
        <f>IF(ISNUMBER(SEARCH('ankieta ESG'!$G$184,BH1318)),MAX($BG$3:BG1317)+1,0)</f>
        <v>1315</v>
      </c>
      <c r="BH1318" s="134" t="s">
        <v>5318</v>
      </c>
      <c r="BI1318" s="98">
        <v>0</v>
      </c>
      <c r="BJ1318" s="99" t="str">
        <f>IFERROR(VLOOKUP(ROWS($BH$4:BH1318),$BG$4:$BH$2337,2,0),"")</f>
        <v>Olsztyn (pow. Olsztyn, woj. warmińsko-mazurskie)</v>
      </c>
      <c r="BK1318" s="98">
        <v>0</v>
      </c>
      <c r="BL1318" s="98">
        <f>IF(ISNUMBER(SEARCH('ankieta ESG'!$G$185,BM1318)),MAX($BL$3:BL1317)+1,0)</f>
        <v>1315</v>
      </c>
      <c r="BM1318" s="134" t="s">
        <v>5318</v>
      </c>
      <c r="BN1318" s="98">
        <v>0</v>
      </c>
      <c r="BO1318" s="99" t="str">
        <f>IFERROR(VLOOKUP(ROWS($BM$4:BM1318),$BL$4:$BM$2337,2,0),"")</f>
        <v>Olsztyn (pow. Olsztyn, woj. warmińsko-mazurskie)</v>
      </c>
      <c r="BP1318" s="98">
        <v>0</v>
      </c>
      <c r="BQ1318" s="98">
        <f>IF(ISNUMBER(SEARCH('ankieta ESG'!$G$186,BR1318)),MAX($BQ$3:BQ1317)+1,0)</f>
        <v>1315</v>
      </c>
      <c r="BR1318" s="134" t="s">
        <v>5318</v>
      </c>
      <c r="BS1318" s="98">
        <v>0</v>
      </c>
      <c r="BT1318" s="99" t="str">
        <f>IFERROR(VLOOKUP(ROWS($BR$4:BR1318),$BQ$4:$BR$2337,2,0),"")</f>
        <v>Olsztyn (pow. Olsztyn, woj. warmińsko-mazurskie)</v>
      </c>
      <c r="BU1318" s="98">
        <v>0</v>
      </c>
      <c r="BV1318" s="98">
        <f>IF(ISNUMBER(SEARCH('ankieta ESG'!$G$187,BW1318)),MAX($BV$3:BV1317)+1,0)</f>
        <v>1315</v>
      </c>
      <c r="BW1318" s="134" t="s">
        <v>5318</v>
      </c>
      <c r="BX1318" s="98">
        <v>0</v>
      </c>
      <c r="BY1318" s="99" t="str">
        <f>IFERROR(VLOOKUP(ROWS($BW$4:BW1318),$BV$4:$BW$2337,2,0),"")</f>
        <v>Olsztyn (pow. Olsztyn, woj. warmińsko-mazurskie)</v>
      </c>
      <c r="BZ1318" s="98">
        <v>0</v>
      </c>
      <c r="CA1318" s="98">
        <f>IF(ISNUMBER(SEARCH('ankieta ESG'!$G$188,CB1318)),MAX($CA$3:CA1317)+1,0)</f>
        <v>1315</v>
      </c>
      <c r="CB1318" s="134" t="s">
        <v>5318</v>
      </c>
      <c r="CC1318" s="98">
        <v>0</v>
      </c>
      <c r="CD1318" s="99" t="str">
        <f>IFERROR(VLOOKUP(ROWS($CB$4:CB1318),$CA$4:$CB$2337,2,0),"")</f>
        <v>Olsztyn (pow. Olsztyn, woj. warmińsko-mazurskie)</v>
      </c>
      <c r="CE1318" s="98">
        <v>0</v>
      </c>
      <c r="CF1318" s="98">
        <f>IF(ISNUMBER(SEARCH('ankieta ESG'!$G$189,CG1318)),MAX($CF$3:CF1317)+1,0)</f>
        <v>1315</v>
      </c>
      <c r="CG1318" s="134" t="s">
        <v>5318</v>
      </c>
      <c r="CH1318" s="98">
        <v>0</v>
      </c>
      <c r="CI1318" s="99" t="str">
        <f>IFERROR(VLOOKUP(ROWS($CG$4:CG1318),$CF$4:$CG$2337,2,0),"")</f>
        <v>Olsztyn (pow. Olsztyn, woj. warmińsko-mazurskie)</v>
      </c>
      <c r="CJ1318" s="98">
        <v>0</v>
      </c>
    </row>
    <row r="1319" spans="2:88">
      <c r="B1319" s="98">
        <f>IF(ISNUMBER(SEARCH('ankieta ESG'!$E$11,C1319)),MAX(B$3:$B1318)+1,0)</f>
        <v>1316</v>
      </c>
      <c r="C1319" s="99" t="s">
        <v>1360</v>
      </c>
      <c r="D1319" s="98">
        <v>0</v>
      </c>
      <c r="E1319" s="99" t="str">
        <f>IFERROR(VLOOKUP(ROWS($C$4:C1319),$B$4:$C$1385,2,0),"")</f>
        <v>86.99.C Działalność logopedyczna (PKD 2025)</v>
      </c>
      <c r="F1319" s="98">
        <v>0</v>
      </c>
      <c r="AM1319" s="98">
        <f>IF(ISNUMBER(SEARCH('ankieta ESG'!$G$180,AN1319)),MAX(AM$3:$AM1318)+1,0)</f>
        <v>1316</v>
      </c>
      <c r="AN1319" s="134" t="s">
        <v>5319</v>
      </c>
      <c r="AO1319" s="98">
        <v>0</v>
      </c>
      <c r="AP1319" s="99" t="str">
        <f>IFERROR(VLOOKUP(ROWS($AN$4:AN1319),$AM$4:$AN$2337,2,0),"")</f>
        <v>Olsztynek (pow. olsztyński, woj. warmińsko-mazurskie)</v>
      </c>
      <c r="AQ1319" s="98">
        <v>0</v>
      </c>
      <c r="AR1319" s="98">
        <f>IF(ISNUMBER(SEARCH('ankieta ESG'!$G$181,AS1319)),MAX($AR$3:AR1318)+1,0)</f>
        <v>1316</v>
      </c>
      <c r="AS1319" s="134" t="s">
        <v>5319</v>
      </c>
      <c r="AT1319" s="98">
        <v>0</v>
      </c>
      <c r="AU1319" s="99" t="str">
        <f>IFERROR(VLOOKUP(ROWS($AS$4:AS1319),$AR$4:$AS$2337,2,0),"")</f>
        <v>Olsztynek (pow. olsztyński, woj. warmińsko-mazurskie)</v>
      </c>
      <c r="AV1319" s="98">
        <v>0</v>
      </c>
      <c r="AW1319" s="98">
        <f>IF(ISNUMBER(SEARCH('ankieta ESG'!$G$182,AX1319)),MAX($AW$3:AW1318)+1,0)</f>
        <v>1316</v>
      </c>
      <c r="AX1319" s="134" t="s">
        <v>5319</v>
      </c>
      <c r="AY1319" s="98">
        <v>0</v>
      </c>
      <c r="AZ1319" s="99" t="str">
        <f>IFERROR(VLOOKUP(ROWS($AX$4:AX1319),$AW$4:$AX$2337,2,0),"")</f>
        <v>Olsztynek (pow. olsztyński, woj. warmińsko-mazurskie)</v>
      </c>
      <c r="BA1319" s="98">
        <v>0</v>
      </c>
      <c r="BB1319" s="98">
        <f>IF(ISNUMBER(SEARCH('ankieta ESG'!$G$183,BC1319)),MAX($BB$3:BB1318)+1,0)</f>
        <v>1316</v>
      </c>
      <c r="BC1319" s="134" t="s">
        <v>5319</v>
      </c>
      <c r="BD1319" s="98">
        <v>0</v>
      </c>
      <c r="BE1319" s="99" t="str">
        <f>IFERROR(VLOOKUP(ROWS($BC$4:BC1319),$BB$4:$BC$2337,2,0),"")</f>
        <v>Olsztynek (pow. olsztyński, woj. warmińsko-mazurskie)</v>
      </c>
      <c r="BF1319" s="98">
        <v>0</v>
      </c>
      <c r="BG1319" s="98">
        <f>IF(ISNUMBER(SEARCH('ankieta ESG'!$G$184,BH1319)),MAX($BG$3:BG1318)+1,0)</f>
        <v>1316</v>
      </c>
      <c r="BH1319" s="134" t="s">
        <v>5319</v>
      </c>
      <c r="BI1319" s="98">
        <v>0</v>
      </c>
      <c r="BJ1319" s="99" t="str">
        <f>IFERROR(VLOOKUP(ROWS($BH$4:BH1319),$BG$4:$BH$2337,2,0),"")</f>
        <v>Olsztynek (pow. olsztyński, woj. warmińsko-mazurskie)</v>
      </c>
      <c r="BK1319" s="98">
        <v>0</v>
      </c>
      <c r="BL1319" s="98">
        <f>IF(ISNUMBER(SEARCH('ankieta ESG'!$G$185,BM1319)),MAX($BL$3:BL1318)+1,0)</f>
        <v>1316</v>
      </c>
      <c r="BM1319" s="134" t="s">
        <v>5319</v>
      </c>
      <c r="BN1319" s="98">
        <v>0</v>
      </c>
      <c r="BO1319" s="99" t="str">
        <f>IFERROR(VLOOKUP(ROWS($BM$4:BM1319),$BL$4:$BM$2337,2,0),"")</f>
        <v>Olsztynek (pow. olsztyński, woj. warmińsko-mazurskie)</v>
      </c>
      <c r="BP1319" s="98">
        <v>0</v>
      </c>
      <c r="BQ1319" s="98">
        <f>IF(ISNUMBER(SEARCH('ankieta ESG'!$G$186,BR1319)),MAX($BQ$3:BQ1318)+1,0)</f>
        <v>1316</v>
      </c>
      <c r="BR1319" s="134" t="s">
        <v>5319</v>
      </c>
      <c r="BS1319" s="98">
        <v>0</v>
      </c>
      <c r="BT1319" s="99" t="str">
        <f>IFERROR(VLOOKUP(ROWS($BR$4:BR1319),$BQ$4:$BR$2337,2,0),"")</f>
        <v>Olsztynek (pow. olsztyński, woj. warmińsko-mazurskie)</v>
      </c>
      <c r="BU1319" s="98">
        <v>0</v>
      </c>
      <c r="BV1319" s="98">
        <f>IF(ISNUMBER(SEARCH('ankieta ESG'!$G$187,BW1319)),MAX($BV$3:BV1318)+1,0)</f>
        <v>1316</v>
      </c>
      <c r="BW1319" s="134" t="s">
        <v>5319</v>
      </c>
      <c r="BX1319" s="98">
        <v>0</v>
      </c>
      <c r="BY1319" s="99" t="str">
        <f>IFERROR(VLOOKUP(ROWS($BW$4:BW1319),$BV$4:$BW$2337,2,0),"")</f>
        <v>Olsztynek (pow. olsztyński, woj. warmińsko-mazurskie)</v>
      </c>
      <c r="BZ1319" s="98">
        <v>0</v>
      </c>
      <c r="CA1319" s="98">
        <f>IF(ISNUMBER(SEARCH('ankieta ESG'!$G$188,CB1319)),MAX($CA$3:CA1318)+1,0)</f>
        <v>1316</v>
      </c>
      <c r="CB1319" s="134" t="s">
        <v>5319</v>
      </c>
      <c r="CC1319" s="98">
        <v>0</v>
      </c>
      <c r="CD1319" s="99" t="str">
        <f>IFERROR(VLOOKUP(ROWS($CB$4:CB1319),$CA$4:$CB$2337,2,0),"")</f>
        <v>Olsztynek (pow. olsztyński, woj. warmińsko-mazurskie)</v>
      </c>
      <c r="CE1319" s="98">
        <v>0</v>
      </c>
      <c r="CF1319" s="98">
        <f>IF(ISNUMBER(SEARCH('ankieta ESG'!$G$189,CG1319)),MAX($CF$3:CF1318)+1,0)</f>
        <v>1316</v>
      </c>
      <c r="CG1319" s="134" t="s">
        <v>5319</v>
      </c>
      <c r="CH1319" s="98">
        <v>0</v>
      </c>
      <c r="CI1319" s="99" t="str">
        <f>IFERROR(VLOOKUP(ROWS($CG$4:CG1319),$CF$4:$CG$2337,2,0),"")</f>
        <v>Olsztynek (pow. olsztyński, woj. warmińsko-mazurskie)</v>
      </c>
      <c r="CJ1319" s="98">
        <v>0</v>
      </c>
    </row>
    <row r="1320" spans="2:88">
      <c r="B1320" s="98">
        <f>IF(ISNUMBER(SEARCH('ankieta ESG'!$E$11,C1320)),MAX(B$3:$B1319)+1,0)</f>
        <v>1317</v>
      </c>
      <c r="C1320" s="99" t="s">
        <v>1361</v>
      </c>
      <c r="D1320" s="98">
        <v>0</v>
      </c>
      <c r="E1320" s="99" t="str">
        <f>IFERROR(VLOOKUP(ROWS($C$4:C1320),$B$4:$C$1385,2,0),"")</f>
        <v>86.99.D Działalność w zakresie pozostałej opieki zdrowotnej (PKD 2025)</v>
      </c>
      <c r="F1320" s="98">
        <v>0</v>
      </c>
      <c r="AM1320" s="98">
        <f>IF(ISNUMBER(SEARCH('ankieta ESG'!$G$180,AN1320)),MAX(AM$3:$AM1319)+1,0)</f>
        <v>1317</v>
      </c>
      <c r="AN1320" s="134" t="s">
        <v>5320</v>
      </c>
      <c r="AO1320" s="98">
        <v>0</v>
      </c>
      <c r="AP1320" s="99" t="str">
        <f>IFERROR(VLOOKUP(ROWS($AN$4:AN1320),$AM$4:$AN$2337,2,0),"")</f>
        <v>Olszyna (pow. lubański, woj. dolnośląskie)</v>
      </c>
      <c r="AQ1320" s="98">
        <v>0</v>
      </c>
      <c r="AR1320" s="98">
        <f>IF(ISNUMBER(SEARCH('ankieta ESG'!$G$181,AS1320)),MAX($AR$3:AR1319)+1,0)</f>
        <v>1317</v>
      </c>
      <c r="AS1320" s="134" t="s">
        <v>5320</v>
      </c>
      <c r="AT1320" s="98">
        <v>0</v>
      </c>
      <c r="AU1320" s="99" t="str">
        <f>IFERROR(VLOOKUP(ROWS($AS$4:AS1320),$AR$4:$AS$2337,2,0),"")</f>
        <v>Olszyna (pow. lubański, woj. dolnośląskie)</v>
      </c>
      <c r="AV1320" s="98">
        <v>0</v>
      </c>
      <c r="AW1320" s="98">
        <f>IF(ISNUMBER(SEARCH('ankieta ESG'!$G$182,AX1320)),MAX($AW$3:AW1319)+1,0)</f>
        <v>1317</v>
      </c>
      <c r="AX1320" s="134" t="s">
        <v>5320</v>
      </c>
      <c r="AY1320" s="98">
        <v>0</v>
      </c>
      <c r="AZ1320" s="99" t="str">
        <f>IFERROR(VLOOKUP(ROWS($AX$4:AX1320),$AW$4:$AX$2337,2,0),"")</f>
        <v>Olszyna (pow. lubański, woj. dolnośląskie)</v>
      </c>
      <c r="BA1320" s="98">
        <v>0</v>
      </c>
      <c r="BB1320" s="98">
        <f>IF(ISNUMBER(SEARCH('ankieta ESG'!$G$183,BC1320)),MAX($BB$3:BB1319)+1,0)</f>
        <v>1317</v>
      </c>
      <c r="BC1320" s="134" t="s">
        <v>5320</v>
      </c>
      <c r="BD1320" s="98">
        <v>0</v>
      </c>
      <c r="BE1320" s="99" t="str">
        <f>IFERROR(VLOOKUP(ROWS($BC$4:BC1320),$BB$4:$BC$2337,2,0),"")</f>
        <v>Olszyna (pow. lubański, woj. dolnośląskie)</v>
      </c>
      <c r="BF1320" s="98">
        <v>0</v>
      </c>
      <c r="BG1320" s="98">
        <f>IF(ISNUMBER(SEARCH('ankieta ESG'!$G$184,BH1320)),MAX($BG$3:BG1319)+1,0)</f>
        <v>1317</v>
      </c>
      <c r="BH1320" s="134" t="s">
        <v>5320</v>
      </c>
      <c r="BI1320" s="98">
        <v>0</v>
      </c>
      <c r="BJ1320" s="99" t="str">
        <f>IFERROR(VLOOKUP(ROWS($BH$4:BH1320),$BG$4:$BH$2337,2,0),"")</f>
        <v>Olszyna (pow. lubański, woj. dolnośląskie)</v>
      </c>
      <c r="BK1320" s="98">
        <v>0</v>
      </c>
      <c r="BL1320" s="98">
        <f>IF(ISNUMBER(SEARCH('ankieta ESG'!$G$185,BM1320)),MAX($BL$3:BL1319)+1,0)</f>
        <v>1317</v>
      </c>
      <c r="BM1320" s="134" t="s">
        <v>5320</v>
      </c>
      <c r="BN1320" s="98">
        <v>0</v>
      </c>
      <c r="BO1320" s="99" t="str">
        <f>IFERROR(VLOOKUP(ROWS($BM$4:BM1320),$BL$4:$BM$2337,2,0),"")</f>
        <v>Olszyna (pow. lubański, woj. dolnośląskie)</v>
      </c>
      <c r="BP1320" s="98">
        <v>0</v>
      </c>
      <c r="BQ1320" s="98">
        <f>IF(ISNUMBER(SEARCH('ankieta ESG'!$G$186,BR1320)),MAX($BQ$3:BQ1319)+1,0)</f>
        <v>1317</v>
      </c>
      <c r="BR1320" s="134" t="s">
        <v>5320</v>
      </c>
      <c r="BS1320" s="98">
        <v>0</v>
      </c>
      <c r="BT1320" s="99" t="str">
        <f>IFERROR(VLOOKUP(ROWS($BR$4:BR1320),$BQ$4:$BR$2337,2,0),"")</f>
        <v>Olszyna (pow. lubański, woj. dolnośląskie)</v>
      </c>
      <c r="BU1320" s="98">
        <v>0</v>
      </c>
      <c r="BV1320" s="98">
        <f>IF(ISNUMBER(SEARCH('ankieta ESG'!$G$187,BW1320)),MAX($BV$3:BV1319)+1,0)</f>
        <v>1317</v>
      </c>
      <c r="BW1320" s="134" t="s">
        <v>5320</v>
      </c>
      <c r="BX1320" s="98">
        <v>0</v>
      </c>
      <c r="BY1320" s="99" t="str">
        <f>IFERROR(VLOOKUP(ROWS($BW$4:BW1320),$BV$4:$BW$2337,2,0),"")</f>
        <v>Olszyna (pow. lubański, woj. dolnośląskie)</v>
      </c>
      <c r="BZ1320" s="98">
        <v>0</v>
      </c>
      <c r="CA1320" s="98">
        <f>IF(ISNUMBER(SEARCH('ankieta ESG'!$G$188,CB1320)),MAX($CA$3:CA1319)+1,0)</f>
        <v>1317</v>
      </c>
      <c r="CB1320" s="134" t="s">
        <v>5320</v>
      </c>
      <c r="CC1320" s="98">
        <v>0</v>
      </c>
      <c r="CD1320" s="99" t="str">
        <f>IFERROR(VLOOKUP(ROWS($CB$4:CB1320),$CA$4:$CB$2337,2,0),"")</f>
        <v>Olszyna (pow. lubański, woj. dolnośląskie)</v>
      </c>
      <c r="CE1320" s="98">
        <v>0</v>
      </c>
      <c r="CF1320" s="98">
        <f>IF(ISNUMBER(SEARCH('ankieta ESG'!$G$189,CG1320)),MAX($CF$3:CF1319)+1,0)</f>
        <v>1317</v>
      </c>
      <c r="CG1320" s="134" t="s">
        <v>5320</v>
      </c>
      <c r="CH1320" s="98">
        <v>0</v>
      </c>
      <c r="CI1320" s="99" t="str">
        <f>IFERROR(VLOOKUP(ROWS($CG$4:CG1320),$CF$4:$CG$2337,2,0),"")</f>
        <v>Olszyna (pow. lubański, woj. dolnośląskie)</v>
      </c>
      <c r="CJ1320" s="98">
        <v>0</v>
      </c>
    </row>
    <row r="1321" spans="2:88">
      <c r="B1321" s="98">
        <f>IF(ISNUMBER(SEARCH('ankieta ESG'!$E$11,C1321)),MAX(B$3:$B1320)+1,0)</f>
        <v>1318</v>
      </c>
      <c r="C1321" s="99" t="s">
        <v>1362</v>
      </c>
      <c r="D1321" s="98">
        <v>0</v>
      </c>
      <c r="E1321" s="99" t="str">
        <f>IFERROR(VLOOKUP(ROWS($C$4:C1321),$B$4:$C$1385,2,0),"")</f>
        <v>87.10.Z Pomoc społeczna z zakwaterowaniem zapewniająca opiekę pielęgniarską (PKD 2025)</v>
      </c>
      <c r="F1321" s="98">
        <v>0</v>
      </c>
      <c r="AM1321" s="98">
        <f>IF(ISNUMBER(SEARCH('ankieta ESG'!$G$180,AN1321)),MAX(AM$3:$AM1320)+1,0)</f>
        <v>1318</v>
      </c>
      <c r="AN1321" s="134" t="s">
        <v>5321</v>
      </c>
      <c r="AO1321" s="98">
        <v>0</v>
      </c>
      <c r="AP1321" s="99" t="str">
        <f>IFERROR(VLOOKUP(ROWS($AN$4:AN1321),$AM$4:$AN$2337,2,0),"")</f>
        <v>Oława (pow. oławski, woj. dolnośląskie)</v>
      </c>
      <c r="AQ1321" s="98">
        <v>0</v>
      </c>
      <c r="AR1321" s="98">
        <f>IF(ISNUMBER(SEARCH('ankieta ESG'!$G$181,AS1321)),MAX($AR$3:AR1320)+1,0)</f>
        <v>1318</v>
      </c>
      <c r="AS1321" s="134" t="s">
        <v>5321</v>
      </c>
      <c r="AT1321" s="98">
        <v>0</v>
      </c>
      <c r="AU1321" s="99" t="str">
        <f>IFERROR(VLOOKUP(ROWS($AS$4:AS1321),$AR$4:$AS$2337,2,0),"")</f>
        <v>Oława (pow. oławski, woj. dolnośląskie)</v>
      </c>
      <c r="AV1321" s="98">
        <v>0</v>
      </c>
      <c r="AW1321" s="98">
        <f>IF(ISNUMBER(SEARCH('ankieta ESG'!$G$182,AX1321)),MAX($AW$3:AW1320)+1,0)</f>
        <v>1318</v>
      </c>
      <c r="AX1321" s="134" t="s">
        <v>5321</v>
      </c>
      <c r="AY1321" s="98">
        <v>0</v>
      </c>
      <c r="AZ1321" s="99" t="str">
        <f>IFERROR(VLOOKUP(ROWS($AX$4:AX1321),$AW$4:$AX$2337,2,0),"")</f>
        <v>Oława (pow. oławski, woj. dolnośląskie)</v>
      </c>
      <c r="BA1321" s="98">
        <v>0</v>
      </c>
      <c r="BB1321" s="98">
        <f>IF(ISNUMBER(SEARCH('ankieta ESG'!$G$183,BC1321)),MAX($BB$3:BB1320)+1,0)</f>
        <v>1318</v>
      </c>
      <c r="BC1321" s="134" t="s">
        <v>5321</v>
      </c>
      <c r="BD1321" s="98">
        <v>0</v>
      </c>
      <c r="BE1321" s="99" t="str">
        <f>IFERROR(VLOOKUP(ROWS($BC$4:BC1321),$BB$4:$BC$2337,2,0),"")</f>
        <v>Oława (pow. oławski, woj. dolnośląskie)</v>
      </c>
      <c r="BF1321" s="98">
        <v>0</v>
      </c>
      <c r="BG1321" s="98">
        <f>IF(ISNUMBER(SEARCH('ankieta ESG'!$G$184,BH1321)),MAX($BG$3:BG1320)+1,0)</f>
        <v>1318</v>
      </c>
      <c r="BH1321" s="134" t="s">
        <v>5321</v>
      </c>
      <c r="BI1321" s="98">
        <v>0</v>
      </c>
      <c r="BJ1321" s="99" t="str">
        <f>IFERROR(VLOOKUP(ROWS($BH$4:BH1321),$BG$4:$BH$2337,2,0),"")</f>
        <v>Oława (pow. oławski, woj. dolnośląskie)</v>
      </c>
      <c r="BK1321" s="98">
        <v>0</v>
      </c>
      <c r="BL1321" s="98">
        <f>IF(ISNUMBER(SEARCH('ankieta ESG'!$G$185,BM1321)),MAX($BL$3:BL1320)+1,0)</f>
        <v>1318</v>
      </c>
      <c r="BM1321" s="134" t="s">
        <v>5321</v>
      </c>
      <c r="BN1321" s="98">
        <v>0</v>
      </c>
      <c r="BO1321" s="99" t="str">
        <f>IFERROR(VLOOKUP(ROWS($BM$4:BM1321),$BL$4:$BM$2337,2,0),"")</f>
        <v>Oława (pow. oławski, woj. dolnośląskie)</v>
      </c>
      <c r="BP1321" s="98">
        <v>0</v>
      </c>
      <c r="BQ1321" s="98">
        <f>IF(ISNUMBER(SEARCH('ankieta ESG'!$G$186,BR1321)),MAX($BQ$3:BQ1320)+1,0)</f>
        <v>1318</v>
      </c>
      <c r="BR1321" s="134" t="s">
        <v>5321</v>
      </c>
      <c r="BS1321" s="98">
        <v>0</v>
      </c>
      <c r="BT1321" s="99" t="str">
        <f>IFERROR(VLOOKUP(ROWS($BR$4:BR1321),$BQ$4:$BR$2337,2,0),"")</f>
        <v>Oława (pow. oławski, woj. dolnośląskie)</v>
      </c>
      <c r="BU1321" s="98">
        <v>0</v>
      </c>
      <c r="BV1321" s="98">
        <f>IF(ISNUMBER(SEARCH('ankieta ESG'!$G$187,BW1321)),MAX($BV$3:BV1320)+1,0)</f>
        <v>1318</v>
      </c>
      <c r="BW1321" s="134" t="s">
        <v>5321</v>
      </c>
      <c r="BX1321" s="98">
        <v>0</v>
      </c>
      <c r="BY1321" s="99" t="str">
        <f>IFERROR(VLOOKUP(ROWS($BW$4:BW1321),$BV$4:$BW$2337,2,0),"")</f>
        <v>Oława (pow. oławski, woj. dolnośląskie)</v>
      </c>
      <c r="BZ1321" s="98">
        <v>0</v>
      </c>
      <c r="CA1321" s="98">
        <f>IF(ISNUMBER(SEARCH('ankieta ESG'!$G$188,CB1321)),MAX($CA$3:CA1320)+1,0)</f>
        <v>1318</v>
      </c>
      <c r="CB1321" s="134" t="s">
        <v>5321</v>
      </c>
      <c r="CC1321" s="98">
        <v>0</v>
      </c>
      <c r="CD1321" s="99" t="str">
        <f>IFERROR(VLOOKUP(ROWS($CB$4:CB1321),$CA$4:$CB$2337,2,0),"")</f>
        <v>Oława (pow. oławski, woj. dolnośląskie)</v>
      </c>
      <c r="CE1321" s="98">
        <v>0</v>
      </c>
      <c r="CF1321" s="98">
        <f>IF(ISNUMBER(SEARCH('ankieta ESG'!$G$189,CG1321)),MAX($CF$3:CF1320)+1,0)</f>
        <v>1318</v>
      </c>
      <c r="CG1321" s="134" t="s">
        <v>5321</v>
      </c>
      <c r="CH1321" s="98">
        <v>0</v>
      </c>
      <c r="CI1321" s="99" t="str">
        <f>IFERROR(VLOOKUP(ROWS($CG$4:CG1321),$CF$4:$CG$2337,2,0),"")</f>
        <v>Oława (pow. oławski, woj. dolnośląskie)</v>
      </c>
      <c r="CJ1321" s="98">
        <v>0</v>
      </c>
    </row>
    <row r="1322" spans="2:88">
      <c r="B1322" s="98">
        <f>IF(ISNUMBER(SEARCH('ankieta ESG'!$E$11,C1322)),MAX(B$3:$B1321)+1,0)</f>
        <v>1319</v>
      </c>
      <c r="C1322" s="99" t="s">
        <v>1363</v>
      </c>
      <c r="D1322" s="98">
        <v>0</v>
      </c>
      <c r="E1322" s="99" t="str">
        <f>IFERROR(VLOOKUP(ROWS($C$4:C1322),$B$4:$C$1385,2,0),"")</f>
        <v>87.20.Z Pomoc społeczna z zakwaterowaniem dla osób z zaburzeniami psychicznymi lub uzależnieniami (PKD 2025)</v>
      </c>
      <c r="F1322" s="98">
        <v>0</v>
      </c>
      <c r="AM1322" s="98">
        <f>IF(ISNUMBER(SEARCH('ankieta ESG'!$G$180,AN1322)),MAX(AM$3:$AM1321)+1,0)</f>
        <v>1319</v>
      </c>
      <c r="AN1322" s="134" t="s">
        <v>5322</v>
      </c>
      <c r="AO1322" s="98">
        <v>0</v>
      </c>
      <c r="AP1322" s="99" t="str">
        <f>IFERROR(VLOOKUP(ROWS($AN$4:AN1322),$AM$4:$AN$2337,2,0),"")</f>
        <v>Opalenica (pow. nowotomyski, woj. wielkopolskie)</v>
      </c>
      <c r="AQ1322" s="98">
        <v>0</v>
      </c>
      <c r="AR1322" s="98">
        <f>IF(ISNUMBER(SEARCH('ankieta ESG'!$G$181,AS1322)),MAX($AR$3:AR1321)+1,0)</f>
        <v>1319</v>
      </c>
      <c r="AS1322" s="134" t="s">
        <v>5322</v>
      </c>
      <c r="AT1322" s="98">
        <v>0</v>
      </c>
      <c r="AU1322" s="99" t="str">
        <f>IFERROR(VLOOKUP(ROWS($AS$4:AS1322),$AR$4:$AS$2337,2,0),"")</f>
        <v>Opalenica (pow. nowotomyski, woj. wielkopolskie)</v>
      </c>
      <c r="AV1322" s="98">
        <v>0</v>
      </c>
      <c r="AW1322" s="98">
        <f>IF(ISNUMBER(SEARCH('ankieta ESG'!$G$182,AX1322)),MAX($AW$3:AW1321)+1,0)</f>
        <v>1319</v>
      </c>
      <c r="AX1322" s="134" t="s">
        <v>5322</v>
      </c>
      <c r="AY1322" s="98">
        <v>0</v>
      </c>
      <c r="AZ1322" s="99" t="str">
        <f>IFERROR(VLOOKUP(ROWS($AX$4:AX1322),$AW$4:$AX$2337,2,0),"")</f>
        <v>Opalenica (pow. nowotomyski, woj. wielkopolskie)</v>
      </c>
      <c r="BA1322" s="98">
        <v>0</v>
      </c>
      <c r="BB1322" s="98">
        <f>IF(ISNUMBER(SEARCH('ankieta ESG'!$G$183,BC1322)),MAX($BB$3:BB1321)+1,0)</f>
        <v>1319</v>
      </c>
      <c r="BC1322" s="134" t="s">
        <v>5322</v>
      </c>
      <c r="BD1322" s="98">
        <v>0</v>
      </c>
      <c r="BE1322" s="99" t="str">
        <f>IFERROR(VLOOKUP(ROWS($BC$4:BC1322),$BB$4:$BC$2337,2,0),"")</f>
        <v>Opalenica (pow. nowotomyski, woj. wielkopolskie)</v>
      </c>
      <c r="BF1322" s="98">
        <v>0</v>
      </c>
      <c r="BG1322" s="98">
        <f>IF(ISNUMBER(SEARCH('ankieta ESG'!$G$184,BH1322)),MAX($BG$3:BG1321)+1,0)</f>
        <v>1319</v>
      </c>
      <c r="BH1322" s="134" t="s">
        <v>5322</v>
      </c>
      <c r="BI1322" s="98">
        <v>0</v>
      </c>
      <c r="BJ1322" s="99" t="str">
        <f>IFERROR(VLOOKUP(ROWS($BH$4:BH1322),$BG$4:$BH$2337,2,0),"")</f>
        <v>Opalenica (pow. nowotomyski, woj. wielkopolskie)</v>
      </c>
      <c r="BK1322" s="98">
        <v>0</v>
      </c>
      <c r="BL1322" s="98">
        <f>IF(ISNUMBER(SEARCH('ankieta ESG'!$G$185,BM1322)),MAX($BL$3:BL1321)+1,0)</f>
        <v>1319</v>
      </c>
      <c r="BM1322" s="134" t="s">
        <v>5322</v>
      </c>
      <c r="BN1322" s="98">
        <v>0</v>
      </c>
      <c r="BO1322" s="99" t="str">
        <f>IFERROR(VLOOKUP(ROWS($BM$4:BM1322),$BL$4:$BM$2337,2,0),"")</f>
        <v>Opalenica (pow. nowotomyski, woj. wielkopolskie)</v>
      </c>
      <c r="BP1322" s="98">
        <v>0</v>
      </c>
      <c r="BQ1322" s="98">
        <f>IF(ISNUMBER(SEARCH('ankieta ESG'!$G$186,BR1322)),MAX($BQ$3:BQ1321)+1,0)</f>
        <v>1319</v>
      </c>
      <c r="BR1322" s="134" t="s">
        <v>5322</v>
      </c>
      <c r="BS1322" s="98">
        <v>0</v>
      </c>
      <c r="BT1322" s="99" t="str">
        <f>IFERROR(VLOOKUP(ROWS($BR$4:BR1322),$BQ$4:$BR$2337,2,0),"")</f>
        <v>Opalenica (pow. nowotomyski, woj. wielkopolskie)</v>
      </c>
      <c r="BU1322" s="98">
        <v>0</v>
      </c>
      <c r="BV1322" s="98">
        <f>IF(ISNUMBER(SEARCH('ankieta ESG'!$G$187,BW1322)),MAX($BV$3:BV1321)+1,0)</f>
        <v>1319</v>
      </c>
      <c r="BW1322" s="134" t="s">
        <v>5322</v>
      </c>
      <c r="BX1322" s="98">
        <v>0</v>
      </c>
      <c r="BY1322" s="99" t="str">
        <f>IFERROR(VLOOKUP(ROWS($BW$4:BW1322),$BV$4:$BW$2337,2,0),"")</f>
        <v>Opalenica (pow. nowotomyski, woj. wielkopolskie)</v>
      </c>
      <c r="BZ1322" s="98">
        <v>0</v>
      </c>
      <c r="CA1322" s="98">
        <f>IF(ISNUMBER(SEARCH('ankieta ESG'!$G$188,CB1322)),MAX($CA$3:CA1321)+1,0)</f>
        <v>1319</v>
      </c>
      <c r="CB1322" s="134" t="s">
        <v>5322</v>
      </c>
      <c r="CC1322" s="98">
        <v>0</v>
      </c>
      <c r="CD1322" s="99" t="str">
        <f>IFERROR(VLOOKUP(ROWS($CB$4:CB1322),$CA$4:$CB$2337,2,0),"")</f>
        <v>Opalenica (pow. nowotomyski, woj. wielkopolskie)</v>
      </c>
      <c r="CE1322" s="98">
        <v>0</v>
      </c>
      <c r="CF1322" s="98">
        <f>IF(ISNUMBER(SEARCH('ankieta ESG'!$G$189,CG1322)),MAX($CF$3:CF1321)+1,0)</f>
        <v>1319</v>
      </c>
      <c r="CG1322" s="134" t="s">
        <v>5322</v>
      </c>
      <c r="CH1322" s="98">
        <v>0</v>
      </c>
      <c r="CI1322" s="99" t="str">
        <f>IFERROR(VLOOKUP(ROWS($CG$4:CG1322),$CF$4:$CG$2337,2,0),"")</f>
        <v>Opalenica (pow. nowotomyski, woj. wielkopolskie)</v>
      </c>
      <c r="CJ1322" s="98">
        <v>0</v>
      </c>
    </row>
    <row r="1323" spans="2:88">
      <c r="B1323" s="98">
        <f>IF(ISNUMBER(SEARCH('ankieta ESG'!$E$11,C1323)),MAX(B$3:$B1322)+1,0)</f>
        <v>1320</v>
      </c>
      <c r="C1323" s="99" t="s">
        <v>1364</v>
      </c>
      <c r="D1323" s="98">
        <v>0</v>
      </c>
      <c r="E1323" s="99" t="str">
        <f>IFERROR(VLOOKUP(ROWS($C$4:C1323),$B$4:$C$1385,2,0),"")</f>
        <v>87.30.Z Pomoc społeczna z zakwaterowaniem dla osób starszych lub osób z niepełnosprawnościami ruchowymi (PKD 2025)</v>
      </c>
      <c r="F1323" s="98">
        <v>0</v>
      </c>
      <c r="AM1323" s="98">
        <f>IF(ISNUMBER(SEARCH('ankieta ESG'!$G$180,AN1323)),MAX(AM$3:$AM1322)+1,0)</f>
        <v>1320</v>
      </c>
      <c r="AN1323" s="134" t="s">
        <v>5323</v>
      </c>
      <c r="AO1323" s="98">
        <v>0</v>
      </c>
      <c r="AP1323" s="99" t="str">
        <f>IFERROR(VLOOKUP(ROWS($AN$4:AN1323),$AM$4:$AN$2337,2,0),"")</f>
        <v>Opatowiec (pow. kazimierski, woj. świętokrzyskie)</v>
      </c>
      <c r="AQ1323" s="98">
        <v>0</v>
      </c>
      <c r="AR1323" s="98">
        <f>IF(ISNUMBER(SEARCH('ankieta ESG'!$G$181,AS1323)),MAX($AR$3:AR1322)+1,0)</f>
        <v>1320</v>
      </c>
      <c r="AS1323" s="134" t="s">
        <v>5323</v>
      </c>
      <c r="AT1323" s="98">
        <v>0</v>
      </c>
      <c r="AU1323" s="99" t="str">
        <f>IFERROR(VLOOKUP(ROWS($AS$4:AS1323),$AR$4:$AS$2337,2,0),"")</f>
        <v>Opatowiec (pow. kazimierski, woj. świętokrzyskie)</v>
      </c>
      <c r="AV1323" s="98">
        <v>0</v>
      </c>
      <c r="AW1323" s="98">
        <f>IF(ISNUMBER(SEARCH('ankieta ESG'!$G$182,AX1323)),MAX($AW$3:AW1322)+1,0)</f>
        <v>1320</v>
      </c>
      <c r="AX1323" s="134" t="s">
        <v>5323</v>
      </c>
      <c r="AY1323" s="98">
        <v>0</v>
      </c>
      <c r="AZ1323" s="99" t="str">
        <f>IFERROR(VLOOKUP(ROWS($AX$4:AX1323),$AW$4:$AX$2337,2,0),"")</f>
        <v>Opatowiec (pow. kazimierski, woj. świętokrzyskie)</v>
      </c>
      <c r="BA1323" s="98">
        <v>0</v>
      </c>
      <c r="BB1323" s="98">
        <f>IF(ISNUMBER(SEARCH('ankieta ESG'!$G$183,BC1323)),MAX($BB$3:BB1322)+1,0)</f>
        <v>1320</v>
      </c>
      <c r="BC1323" s="134" t="s">
        <v>5323</v>
      </c>
      <c r="BD1323" s="98">
        <v>0</v>
      </c>
      <c r="BE1323" s="99" t="str">
        <f>IFERROR(VLOOKUP(ROWS($BC$4:BC1323),$BB$4:$BC$2337,2,0),"")</f>
        <v>Opatowiec (pow. kazimierski, woj. świętokrzyskie)</v>
      </c>
      <c r="BF1323" s="98">
        <v>0</v>
      </c>
      <c r="BG1323" s="98">
        <f>IF(ISNUMBER(SEARCH('ankieta ESG'!$G$184,BH1323)),MAX($BG$3:BG1322)+1,0)</f>
        <v>1320</v>
      </c>
      <c r="BH1323" s="134" t="s">
        <v>5323</v>
      </c>
      <c r="BI1323" s="98">
        <v>0</v>
      </c>
      <c r="BJ1323" s="99" t="str">
        <f>IFERROR(VLOOKUP(ROWS($BH$4:BH1323),$BG$4:$BH$2337,2,0),"")</f>
        <v>Opatowiec (pow. kazimierski, woj. świętokrzyskie)</v>
      </c>
      <c r="BK1323" s="98">
        <v>0</v>
      </c>
      <c r="BL1323" s="98">
        <f>IF(ISNUMBER(SEARCH('ankieta ESG'!$G$185,BM1323)),MAX($BL$3:BL1322)+1,0)</f>
        <v>1320</v>
      </c>
      <c r="BM1323" s="134" t="s">
        <v>5323</v>
      </c>
      <c r="BN1323" s="98">
        <v>0</v>
      </c>
      <c r="BO1323" s="99" t="str">
        <f>IFERROR(VLOOKUP(ROWS($BM$4:BM1323),$BL$4:$BM$2337,2,0),"")</f>
        <v>Opatowiec (pow. kazimierski, woj. świętokrzyskie)</v>
      </c>
      <c r="BP1323" s="98">
        <v>0</v>
      </c>
      <c r="BQ1323" s="98">
        <f>IF(ISNUMBER(SEARCH('ankieta ESG'!$G$186,BR1323)),MAX($BQ$3:BQ1322)+1,0)</f>
        <v>1320</v>
      </c>
      <c r="BR1323" s="134" t="s">
        <v>5323</v>
      </c>
      <c r="BS1323" s="98">
        <v>0</v>
      </c>
      <c r="BT1323" s="99" t="str">
        <f>IFERROR(VLOOKUP(ROWS($BR$4:BR1323),$BQ$4:$BR$2337,2,0),"")</f>
        <v>Opatowiec (pow. kazimierski, woj. świętokrzyskie)</v>
      </c>
      <c r="BU1323" s="98">
        <v>0</v>
      </c>
      <c r="BV1323" s="98">
        <f>IF(ISNUMBER(SEARCH('ankieta ESG'!$G$187,BW1323)),MAX($BV$3:BV1322)+1,0)</f>
        <v>1320</v>
      </c>
      <c r="BW1323" s="134" t="s">
        <v>5323</v>
      </c>
      <c r="BX1323" s="98">
        <v>0</v>
      </c>
      <c r="BY1323" s="99" t="str">
        <f>IFERROR(VLOOKUP(ROWS($BW$4:BW1323),$BV$4:$BW$2337,2,0),"")</f>
        <v>Opatowiec (pow. kazimierski, woj. świętokrzyskie)</v>
      </c>
      <c r="BZ1323" s="98">
        <v>0</v>
      </c>
      <c r="CA1323" s="98">
        <f>IF(ISNUMBER(SEARCH('ankieta ESG'!$G$188,CB1323)),MAX($CA$3:CA1322)+1,0)</f>
        <v>1320</v>
      </c>
      <c r="CB1323" s="134" t="s">
        <v>5323</v>
      </c>
      <c r="CC1323" s="98">
        <v>0</v>
      </c>
      <c r="CD1323" s="99" t="str">
        <f>IFERROR(VLOOKUP(ROWS($CB$4:CB1323),$CA$4:$CB$2337,2,0),"")</f>
        <v>Opatowiec (pow. kazimierski, woj. świętokrzyskie)</v>
      </c>
      <c r="CE1323" s="98">
        <v>0</v>
      </c>
      <c r="CF1323" s="98">
        <f>IF(ISNUMBER(SEARCH('ankieta ESG'!$G$189,CG1323)),MAX($CF$3:CF1322)+1,0)</f>
        <v>1320</v>
      </c>
      <c r="CG1323" s="134" t="s">
        <v>5323</v>
      </c>
      <c r="CH1323" s="98">
        <v>0</v>
      </c>
      <c r="CI1323" s="99" t="str">
        <f>IFERROR(VLOOKUP(ROWS($CG$4:CG1323),$CF$4:$CG$2337,2,0),"")</f>
        <v>Opatowiec (pow. kazimierski, woj. świętokrzyskie)</v>
      </c>
      <c r="CJ1323" s="98">
        <v>0</v>
      </c>
    </row>
    <row r="1324" spans="2:88">
      <c r="B1324" s="98">
        <f>IF(ISNUMBER(SEARCH('ankieta ESG'!$E$11,C1324)),MAX(B$3:$B1323)+1,0)</f>
        <v>1321</v>
      </c>
      <c r="C1324" s="99" t="s">
        <v>1365</v>
      </c>
      <c r="D1324" s="98">
        <v>0</v>
      </c>
      <c r="E1324" s="99" t="str">
        <f>IFERROR(VLOOKUP(ROWS($C$4:C1324),$B$4:$C$1385,2,0),"")</f>
        <v>87.91.Z Pośrednictwo w zakresie pomocy społecznej z zakwaterowaniem (PKD 2025)</v>
      </c>
      <c r="F1324" s="98">
        <v>0</v>
      </c>
      <c r="AM1324" s="98">
        <f>IF(ISNUMBER(SEARCH('ankieta ESG'!$G$180,AN1324)),MAX(AM$3:$AM1323)+1,0)</f>
        <v>1321</v>
      </c>
      <c r="AN1324" s="134" t="s">
        <v>5324</v>
      </c>
      <c r="AO1324" s="98">
        <v>0</v>
      </c>
      <c r="AP1324" s="99" t="str">
        <f>IFERROR(VLOOKUP(ROWS($AN$4:AN1324),$AM$4:$AN$2337,2,0),"")</f>
        <v>Opatów (pow. kłobucki, woj. śląskie)</v>
      </c>
      <c r="AQ1324" s="98">
        <v>0</v>
      </c>
      <c r="AR1324" s="98">
        <f>IF(ISNUMBER(SEARCH('ankieta ESG'!$G$181,AS1324)),MAX($AR$3:AR1323)+1,0)</f>
        <v>1321</v>
      </c>
      <c r="AS1324" s="134" t="s">
        <v>5324</v>
      </c>
      <c r="AT1324" s="98">
        <v>0</v>
      </c>
      <c r="AU1324" s="99" t="str">
        <f>IFERROR(VLOOKUP(ROWS($AS$4:AS1324),$AR$4:$AS$2337,2,0),"")</f>
        <v>Opatów (pow. kłobucki, woj. śląskie)</v>
      </c>
      <c r="AV1324" s="98">
        <v>0</v>
      </c>
      <c r="AW1324" s="98">
        <f>IF(ISNUMBER(SEARCH('ankieta ESG'!$G$182,AX1324)),MAX($AW$3:AW1323)+1,0)</f>
        <v>1321</v>
      </c>
      <c r="AX1324" s="134" t="s">
        <v>5324</v>
      </c>
      <c r="AY1324" s="98">
        <v>0</v>
      </c>
      <c r="AZ1324" s="99" t="str">
        <f>IFERROR(VLOOKUP(ROWS($AX$4:AX1324),$AW$4:$AX$2337,2,0),"")</f>
        <v>Opatów (pow. kłobucki, woj. śląskie)</v>
      </c>
      <c r="BA1324" s="98">
        <v>0</v>
      </c>
      <c r="BB1324" s="98">
        <f>IF(ISNUMBER(SEARCH('ankieta ESG'!$G$183,BC1324)),MAX($BB$3:BB1323)+1,0)</f>
        <v>1321</v>
      </c>
      <c r="BC1324" s="134" t="s">
        <v>5324</v>
      </c>
      <c r="BD1324" s="98">
        <v>0</v>
      </c>
      <c r="BE1324" s="99" t="str">
        <f>IFERROR(VLOOKUP(ROWS($BC$4:BC1324),$BB$4:$BC$2337,2,0),"")</f>
        <v>Opatów (pow. kłobucki, woj. śląskie)</v>
      </c>
      <c r="BF1324" s="98">
        <v>0</v>
      </c>
      <c r="BG1324" s="98">
        <f>IF(ISNUMBER(SEARCH('ankieta ESG'!$G$184,BH1324)),MAX($BG$3:BG1323)+1,0)</f>
        <v>1321</v>
      </c>
      <c r="BH1324" s="134" t="s">
        <v>5324</v>
      </c>
      <c r="BI1324" s="98">
        <v>0</v>
      </c>
      <c r="BJ1324" s="99" t="str">
        <f>IFERROR(VLOOKUP(ROWS($BH$4:BH1324),$BG$4:$BH$2337,2,0),"")</f>
        <v>Opatów (pow. kłobucki, woj. śląskie)</v>
      </c>
      <c r="BK1324" s="98">
        <v>0</v>
      </c>
      <c r="BL1324" s="98">
        <f>IF(ISNUMBER(SEARCH('ankieta ESG'!$G$185,BM1324)),MAX($BL$3:BL1323)+1,0)</f>
        <v>1321</v>
      </c>
      <c r="BM1324" s="134" t="s">
        <v>5324</v>
      </c>
      <c r="BN1324" s="98">
        <v>0</v>
      </c>
      <c r="BO1324" s="99" t="str">
        <f>IFERROR(VLOOKUP(ROWS($BM$4:BM1324),$BL$4:$BM$2337,2,0),"")</f>
        <v>Opatów (pow. kłobucki, woj. śląskie)</v>
      </c>
      <c r="BP1324" s="98">
        <v>0</v>
      </c>
      <c r="BQ1324" s="98">
        <f>IF(ISNUMBER(SEARCH('ankieta ESG'!$G$186,BR1324)),MAX($BQ$3:BQ1323)+1,0)</f>
        <v>1321</v>
      </c>
      <c r="BR1324" s="134" t="s">
        <v>5324</v>
      </c>
      <c r="BS1324" s="98">
        <v>0</v>
      </c>
      <c r="BT1324" s="99" t="str">
        <f>IFERROR(VLOOKUP(ROWS($BR$4:BR1324),$BQ$4:$BR$2337,2,0),"")</f>
        <v>Opatów (pow. kłobucki, woj. śląskie)</v>
      </c>
      <c r="BU1324" s="98">
        <v>0</v>
      </c>
      <c r="BV1324" s="98">
        <f>IF(ISNUMBER(SEARCH('ankieta ESG'!$G$187,BW1324)),MAX($BV$3:BV1323)+1,0)</f>
        <v>1321</v>
      </c>
      <c r="BW1324" s="134" t="s">
        <v>5324</v>
      </c>
      <c r="BX1324" s="98">
        <v>0</v>
      </c>
      <c r="BY1324" s="99" t="str">
        <f>IFERROR(VLOOKUP(ROWS($BW$4:BW1324),$BV$4:$BW$2337,2,0),"")</f>
        <v>Opatów (pow. kłobucki, woj. śląskie)</v>
      </c>
      <c r="BZ1324" s="98">
        <v>0</v>
      </c>
      <c r="CA1324" s="98">
        <f>IF(ISNUMBER(SEARCH('ankieta ESG'!$G$188,CB1324)),MAX($CA$3:CA1323)+1,0)</f>
        <v>1321</v>
      </c>
      <c r="CB1324" s="134" t="s">
        <v>5324</v>
      </c>
      <c r="CC1324" s="98">
        <v>0</v>
      </c>
      <c r="CD1324" s="99" t="str">
        <f>IFERROR(VLOOKUP(ROWS($CB$4:CB1324),$CA$4:$CB$2337,2,0),"")</f>
        <v>Opatów (pow. kłobucki, woj. śląskie)</v>
      </c>
      <c r="CE1324" s="98">
        <v>0</v>
      </c>
      <c r="CF1324" s="98">
        <f>IF(ISNUMBER(SEARCH('ankieta ESG'!$G$189,CG1324)),MAX($CF$3:CF1323)+1,0)</f>
        <v>1321</v>
      </c>
      <c r="CG1324" s="134" t="s">
        <v>5324</v>
      </c>
      <c r="CH1324" s="98">
        <v>0</v>
      </c>
      <c r="CI1324" s="99" t="str">
        <f>IFERROR(VLOOKUP(ROWS($CG$4:CG1324),$CF$4:$CG$2337,2,0),"")</f>
        <v>Opatów (pow. kłobucki, woj. śląskie)</v>
      </c>
      <c r="CJ1324" s="98">
        <v>0</v>
      </c>
    </row>
    <row r="1325" spans="2:88">
      <c r="B1325" s="98">
        <f>IF(ISNUMBER(SEARCH('ankieta ESG'!$E$11,C1325)),MAX(B$3:$B1324)+1,0)</f>
        <v>1322</v>
      </c>
      <c r="C1325" s="99" t="s">
        <v>1366</v>
      </c>
      <c r="D1325" s="98">
        <v>0</v>
      </c>
      <c r="E1325" s="99" t="str">
        <f>IFERROR(VLOOKUP(ROWS($C$4:C1325),$B$4:$C$1385,2,0),"")</f>
        <v>87.99.Z Pozostała pomoc społeczna z zakwaterowaniem, gdzie indziej niesklasyfikowana (PKD 2025)</v>
      </c>
      <c r="F1325" s="98">
        <v>0</v>
      </c>
      <c r="AM1325" s="98">
        <f>IF(ISNUMBER(SEARCH('ankieta ESG'!$G$180,AN1325)),MAX(AM$3:$AM1324)+1,0)</f>
        <v>1322</v>
      </c>
      <c r="AN1325" s="134" t="s">
        <v>5325</v>
      </c>
      <c r="AO1325" s="98">
        <v>0</v>
      </c>
      <c r="AP1325" s="99" t="str">
        <f>IFERROR(VLOOKUP(ROWS($AN$4:AN1325),$AM$4:$AN$2337,2,0),"")</f>
        <v>Opatów (pow. opatowski, woj. świętokrzyskie)</v>
      </c>
      <c r="AQ1325" s="98">
        <v>0</v>
      </c>
      <c r="AR1325" s="98">
        <f>IF(ISNUMBER(SEARCH('ankieta ESG'!$G$181,AS1325)),MAX($AR$3:AR1324)+1,0)</f>
        <v>1322</v>
      </c>
      <c r="AS1325" s="134" t="s">
        <v>5325</v>
      </c>
      <c r="AT1325" s="98">
        <v>0</v>
      </c>
      <c r="AU1325" s="99" t="str">
        <f>IFERROR(VLOOKUP(ROWS($AS$4:AS1325),$AR$4:$AS$2337,2,0),"")</f>
        <v>Opatów (pow. opatowski, woj. świętokrzyskie)</v>
      </c>
      <c r="AV1325" s="98">
        <v>0</v>
      </c>
      <c r="AW1325" s="98">
        <f>IF(ISNUMBER(SEARCH('ankieta ESG'!$G$182,AX1325)),MAX($AW$3:AW1324)+1,0)</f>
        <v>1322</v>
      </c>
      <c r="AX1325" s="134" t="s">
        <v>5325</v>
      </c>
      <c r="AY1325" s="98">
        <v>0</v>
      </c>
      <c r="AZ1325" s="99" t="str">
        <f>IFERROR(VLOOKUP(ROWS($AX$4:AX1325),$AW$4:$AX$2337,2,0),"")</f>
        <v>Opatów (pow. opatowski, woj. świętokrzyskie)</v>
      </c>
      <c r="BA1325" s="98">
        <v>0</v>
      </c>
      <c r="BB1325" s="98">
        <f>IF(ISNUMBER(SEARCH('ankieta ESG'!$G$183,BC1325)),MAX($BB$3:BB1324)+1,0)</f>
        <v>1322</v>
      </c>
      <c r="BC1325" s="134" t="s">
        <v>5325</v>
      </c>
      <c r="BD1325" s="98">
        <v>0</v>
      </c>
      <c r="BE1325" s="99" t="str">
        <f>IFERROR(VLOOKUP(ROWS($BC$4:BC1325),$BB$4:$BC$2337,2,0),"")</f>
        <v>Opatów (pow. opatowski, woj. świętokrzyskie)</v>
      </c>
      <c r="BF1325" s="98">
        <v>0</v>
      </c>
      <c r="BG1325" s="98">
        <f>IF(ISNUMBER(SEARCH('ankieta ESG'!$G$184,BH1325)),MAX($BG$3:BG1324)+1,0)</f>
        <v>1322</v>
      </c>
      <c r="BH1325" s="134" t="s">
        <v>5325</v>
      </c>
      <c r="BI1325" s="98">
        <v>0</v>
      </c>
      <c r="BJ1325" s="99" t="str">
        <f>IFERROR(VLOOKUP(ROWS($BH$4:BH1325),$BG$4:$BH$2337,2,0),"")</f>
        <v>Opatów (pow. opatowski, woj. świętokrzyskie)</v>
      </c>
      <c r="BK1325" s="98">
        <v>0</v>
      </c>
      <c r="BL1325" s="98">
        <f>IF(ISNUMBER(SEARCH('ankieta ESG'!$G$185,BM1325)),MAX($BL$3:BL1324)+1,0)</f>
        <v>1322</v>
      </c>
      <c r="BM1325" s="134" t="s">
        <v>5325</v>
      </c>
      <c r="BN1325" s="98">
        <v>0</v>
      </c>
      <c r="BO1325" s="99" t="str">
        <f>IFERROR(VLOOKUP(ROWS($BM$4:BM1325),$BL$4:$BM$2337,2,0),"")</f>
        <v>Opatów (pow. opatowski, woj. świętokrzyskie)</v>
      </c>
      <c r="BP1325" s="98">
        <v>0</v>
      </c>
      <c r="BQ1325" s="98">
        <f>IF(ISNUMBER(SEARCH('ankieta ESG'!$G$186,BR1325)),MAX($BQ$3:BQ1324)+1,0)</f>
        <v>1322</v>
      </c>
      <c r="BR1325" s="134" t="s">
        <v>5325</v>
      </c>
      <c r="BS1325" s="98">
        <v>0</v>
      </c>
      <c r="BT1325" s="99" t="str">
        <f>IFERROR(VLOOKUP(ROWS($BR$4:BR1325),$BQ$4:$BR$2337,2,0),"")</f>
        <v>Opatów (pow. opatowski, woj. świętokrzyskie)</v>
      </c>
      <c r="BU1325" s="98">
        <v>0</v>
      </c>
      <c r="BV1325" s="98">
        <f>IF(ISNUMBER(SEARCH('ankieta ESG'!$G$187,BW1325)),MAX($BV$3:BV1324)+1,0)</f>
        <v>1322</v>
      </c>
      <c r="BW1325" s="134" t="s">
        <v>5325</v>
      </c>
      <c r="BX1325" s="98">
        <v>0</v>
      </c>
      <c r="BY1325" s="99" t="str">
        <f>IFERROR(VLOOKUP(ROWS($BW$4:BW1325),$BV$4:$BW$2337,2,0),"")</f>
        <v>Opatów (pow. opatowski, woj. świętokrzyskie)</v>
      </c>
      <c r="BZ1325" s="98">
        <v>0</v>
      </c>
      <c r="CA1325" s="98">
        <f>IF(ISNUMBER(SEARCH('ankieta ESG'!$G$188,CB1325)),MAX($CA$3:CA1324)+1,0)</f>
        <v>1322</v>
      </c>
      <c r="CB1325" s="134" t="s">
        <v>5325</v>
      </c>
      <c r="CC1325" s="98">
        <v>0</v>
      </c>
      <c r="CD1325" s="99" t="str">
        <f>IFERROR(VLOOKUP(ROWS($CB$4:CB1325),$CA$4:$CB$2337,2,0),"")</f>
        <v>Opatów (pow. opatowski, woj. świętokrzyskie)</v>
      </c>
      <c r="CE1325" s="98">
        <v>0</v>
      </c>
      <c r="CF1325" s="98">
        <f>IF(ISNUMBER(SEARCH('ankieta ESG'!$G$189,CG1325)),MAX($CF$3:CF1324)+1,0)</f>
        <v>1322</v>
      </c>
      <c r="CG1325" s="134" t="s">
        <v>5325</v>
      </c>
      <c r="CH1325" s="98">
        <v>0</v>
      </c>
      <c r="CI1325" s="99" t="str">
        <f>IFERROR(VLOOKUP(ROWS($CG$4:CG1325),$CF$4:$CG$2337,2,0),"")</f>
        <v>Opatów (pow. opatowski, woj. świętokrzyskie)</v>
      </c>
      <c r="CJ1325" s="98">
        <v>0</v>
      </c>
    </row>
    <row r="1326" spans="2:88">
      <c r="B1326" s="98">
        <f>IF(ISNUMBER(SEARCH('ankieta ESG'!$E$11,C1326)),MAX(B$3:$B1325)+1,0)</f>
        <v>1323</v>
      </c>
      <c r="C1326" s="99" t="s">
        <v>1367</v>
      </c>
      <c r="D1326" s="98">
        <v>0</v>
      </c>
      <c r="E1326" s="99" t="str">
        <f>IFERROR(VLOOKUP(ROWS($C$4:C1326),$B$4:$C$1385,2,0),"")</f>
        <v>88.10.Z Pomoc społeczna bez zakwaterowania dla osób starszych lub osób z niepełnosprawnościami (PKD 2025)</v>
      </c>
      <c r="F1326" s="98">
        <v>0</v>
      </c>
      <c r="AM1326" s="98">
        <f>IF(ISNUMBER(SEARCH('ankieta ESG'!$G$180,AN1326)),MAX(AM$3:$AM1325)+1,0)</f>
        <v>1323</v>
      </c>
      <c r="AN1326" s="134" t="s">
        <v>5326</v>
      </c>
      <c r="AO1326" s="98">
        <v>0</v>
      </c>
      <c r="AP1326" s="99" t="str">
        <f>IFERROR(VLOOKUP(ROWS($AN$4:AN1326),$AM$4:$AN$2337,2,0),"")</f>
        <v>Opatówek (pow. kaliski, woj. wielkopolskie)</v>
      </c>
      <c r="AQ1326" s="98">
        <v>0</v>
      </c>
      <c r="AR1326" s="98">
        <f>IF(ISNUMBER(SEARCH('ankieta ESG'!$G$181,AS1326)),MAX($AR$3:AR1325)+1,0)</f>
        <v>1323</v>
      </c>
      <c r="AS1326" s="134" t="s">
        <v>5326</v>
      </c>
      <c r="AT1326" s="98">
        <v>0</v>
      </c>
      <c r="AU1326" s="99" t="str">
        <f>IFERROR(VLOOKUP(ROWS($AS$4:AS1326),$AR$4:$AS$2337,2,0),"")</f>
        <v>Opatówek (pow. kaliski, woj. wielkopolskie)</v>
      </c>
      <c r="AV1326" s="98">
        <v>0</v>
      </c>
      <c r="AW1326" s="98">
        <f>IF(ISNUMBER(SEARCH('ankieta ESG'!$G$182,AX1326)),MAX($AW$3:AW1325)+1,0)</f>
        <v>1323</v>
      </c>
      <c r="AX1326" s="134" t="s">
        <v>5326</v>
      </c>
      <c r="AY1326" s="98">
        <v>0</v>
      </c>
      <c r="AZ1326" s="99" t="str">
        <f>IFERROR(VLOOKUP(ROWS($AX$4:AX1326),$AW$4:$AX$2337,2,0),"")</f>
        <v>Opatówek (pow. kaliski, woj. wielkopolskie)</v>
      </c>
      <c r="BA1326" s="98">
        <v>0</v>
      </c>
      <c r="BB1326" s="98">
        <f>IF(ISNUMBER(SEARCH('ankieta ESG'!$G$183,BC1326)),MAX($BB$3:BB1325)+1,0)</f>
        <v>1323</v>
      </c>
      <c r="BC1326" s="134" t="s">
        <v>5326</v>
      </c>
      <c r="BD1326" s="98">
        <v>0</v>
      </c>
      <c r="BE1326" s="99" t="str">
        <f>IFERROR(VLOOKUP(ROWS($BC$4:BC1326),$BB$4:$BC$2337,2,0),"")</f>
        <v>Opatówek (pow. kaliski, woj. wielkopolskie)</v>
      </c>
      <c r="BF1326" s="98">
        <v>0</v>
      </c>
      <c r="BG1326" s="98">
        <f>IF(ISNUMBER(SEARCH('ankieta ESG'!$G$184,BH1326)),MAX($BG$3:BG1325)+1,0)</f>
        <v>1323</v>
      </c>
      <c r="BH1326" s="134" t="s">
        <v>5326</v>
      </c>
      <c r="BI1326" s="98">
        <v>0</v>
      </c>
      <c r="BJ1326" s="99" t="str">
        <f>IFERROR(VLOOKUP(ROWS($BH$4:BH1326),$BG$4:$BH$2337,2,0),"")</f>
        <v>Opatówek (pow. kaliski, woj. wielkopolskie)</v>
      </c>
      <c r="BK1326" s="98">
        <v>0</v>
      </c>
      <c r="BL1326" s="98">
        <f>IF(ISNUMBER(SEARCH('ankieta ESG'!$G$185,BM1326)),MAX($BL$3:BL1325)+1,0)</f>
        <v>1323</v>
      </c>
      <c r="BM1326" s="134" t="s">
        <v>5326</v>
      </c>
      <c r="BN1326" s="98">
        <v>0</v>
      </c>
      <c r="BO1326" s="99" t="str">
        <f>IFERROR(VLOOKUP(ROWS($BM$4:BM1326),$BL$4:$BM$2337,2,0),"")</f>
        <v>Opatówek (pow. kaliski, woj. wielkopolskie)</v>
      </c>
      <c r="BP1326" s="98">
        <v>0</v>
      </c>
      <c r="BQ1326" s="98">
        <f>IF(ISNUMBER(SEARCH('ankieta ESG'!$G$186,BR1326)),MAX($BQ$3:BQ1325)+1,0)</f>
        <v>1323</v>
      </c>
      <c r="BR1326" s="134" t="s">
        <v>5326</v>
      </c>
      <c r="BS1326" s="98">
        <v>0</v>
      </c>
      <c r="BT1326" s="99" t="str">
        <f>IFERROR(VLOOKUP(ROWS($BR$4:BR1326),$BQ$4:$BR$2337,2,0),"")</f>
        <v>Opatówek (pow. kaliski, woj. wielkopolskie)</v>
      </c>
      <c r="BU1326" s="98">
        <v>0</v>
      </c>
      <c r="BV1326" s="98">
        <f>IF(ISNUMBER(SEARCH('ankieta ESG'!$G$187,BW1326)),MAX($BV$3:BV1325)+1,0)</f>
        <v>1323</v>
      </c>
      <c r="BW1326" s="134" t="s">
        <v>5326</v>
      </c>
      <c r="BX1326" s="98">
        <v>0</v>
      </c>
      <c r="BY1326" s="99" t="str">
        <f>IFERROR(VLOOKUP(ROWS($BW$4:BW1326),$BV$4:$BW$2337,2,0),"")</f>
        <v>Opatówek (pow. kaliski, woj. wielkopolskie)</v>
      </c>
      <c r="BZ1326" s="98">
        <v>0</v>
      </c>
      <c r="CA1326" s="98">
        <f>IF(ISNUMBER(SEARCH('ankieta ESG'!$G$188,CB1326)),MAX($CA$3:CA1325)+1,0)</f>
        <v>1323</v>
      </c>
      <c r="CB1326" s="134" t="s">
        <v>5326</v>
      </c>
      <c r="CC1326" s="98">
        <v>0</v>
      </c>
      <c r="CD1326" s="99" t="str">
        <f>IFERROR(VLOOKUP(ROWS($CB$4:CB1326),$CA$4:$CB$2337,2,0),"")</f>
        <v>Opatówek (pow. kaliski, woj. wielkopolskie)</v>
      </c>
      <c r="CE1326" s="98">
        <v>0</v>
      </c>
      <c r="CF1326" s="98">
        <f>IF(ISNUMBER(SEARCH('ankieta ESG'!$G$189,CG1326)),MAX($CF$3:CF1325)+1,0)</f>
        <v>1323</v>
      </c>
      <c r="CG1326" s="134" t="s">
        <v>5326</v>
      </c>
      <c r="CH1326" s="98">
        <v>0</v>
      </c>
      <c r="CI1326" s="99" t="str">
        <f>IFERROR(VLOOKUP(ROWS($CG$4:CG1326),$CF$4:$CG$2337,2,0),"")</f>
        <v>Opatówek (pow. kaliski, woj. wielkopolskie)</v>
      </c>
      <c r="CJ1326" s="98">
        <v>0</v>
      </c>
    </row>
    <row r="1327" spans="2:88">
      <c r="B1327" s="98">
        <f>IF(ISNUMBER(SEARCH('ankieta ESG'!$E$11,C1327)),MAX(B$3:$B1326)+1,0)</f>
        <v>1324</v>
      </c>
      <c r="C1327" s="99" t="s">
        <v>1368</v>
      </c>
      <c r="D1327" s="98">
        <v>0</v>
      </c>
      <c r="E1327" s="99" t="str">
        <f>IFERROR(VLOOKUP(ROWS($C$4:C1327),$B$4:$C$1385,2,0),"")</f>
        <v>88.91.Z Opieka dzienna nad dziećmi (PKD 2025)</v>
      </c>
      <c r="F1327" s="98">
        <v>0</v>
      </c>
      <c r="AM1327" s="98">
        <f>IF(ISNUMBER(SEARCH('ankieta ESG'!$G$180,AN1327)),MAX(AM$3:$AM1326)+1,0)</f>
        <v>1324</v>
      </c>
      <c r="AN1327" s="134" t="s">
        <v>5327</v>
      </c>
      <c r="AO1327" s="98">
        <v>0</v>
      </c>
      <c r="AP1327" s="99" t="str">
        <f>IFERROR(VLOOKUP(ROWS($AN$4:AN1327),$AM$4:$AN$2337,2,0),"")</f>
        <v>Opinogóra Górna (pow. ciechanowski, woj. mazowieckie)</v>
      </c>
      <c r="AQ1327" s="98">
        <v>0</v>
      </c>
      <c r="AR1327" s="98">
        <f>IF(ISNUMBER(SEARCH('ankieta ESG'!$G$181,AS1327)),MAX($AR$3:AR1326)+1,0)</f>
        <v>1324</v>
      </c>
      <c r="AS1327" s="134" t="s">
        <v>5327</v>
      </c>
      <c r="AT1327" s="98">
        <v>0</v>
      </c>
      <c r="AU1327" s="99" t="str">
        <f>IFERROR(VLOOKUP(ROWS($AS$4:AS1327),$AR$4:$AS$2337,2,0),"")</f>
        <v>Opinogóra Górna (pow. ciechanowski, woj. mazowieckie)</v>
      </c>
      <c r="AV1327" s="98">
        <v>0</v>
      </c>
      <c r="AW1327" s="98">
        <f>IF(ISNUMBER(SEARCH('ankieta ESG'!$G$182,AX1327)),MAX($AW$3:AW1326)+1,0)</f>
        <v>1324</v>
      </c>
      <c r="AX1327" s="134" t="s">
        <v>5327</v>
      </c>
      <c r="AY1327" s="98">
        <v>0</v>
      </c>
      <c r="AZ1327" s="99" t="str">
        <f>IFERROR(VLOOKUP(ROWS($AX$4:AX1327),$AW$4:$AX$2337,2,0),"")</f>
        <v>Opinogóra Górna (pow. ciechanowski, woj. mazowieckie)</v>
      </c>
      <c r="BA1327" s="98">
        <v>0</v>
      </c>
      <c r="BB1327" s="98">
        <f>IF(ISNUMBER(SEARCH('ankieta ESG'!$G$183,BC1327)),MAX($BB$3:BB1326)+1,0)</f>
        <v>1324</v>
      </c>
      <c r="BC1327" s="134" t="s">
        <v>5327</v>
      </c>
      <c r="BD1327" s="98">
        <v>0</v>
      </c>
      <c r="BE1327" s="99" t="str">
        <f>IFERROR(VLOOKUP(ROWS($BC$4:BC1327),$BB$4:$BC$2337,2,0),"")</f>
        <v>Opinogóra Górna (pow. ciechanowski, woj. mazowieckie)</v>
      </c>
      <c r="BF1327" s="98">
        <v>0</v>
      </c>
      <c r="BG1327" s="98">
        <f>IF(ISNUMBER(SEARCH('ankieta ESG'!$G$184,BH1327)),MAX($BG$3:BG1326)+1,0)</f>
        <v>1324</v>
      </c>
      <c r="BH1327" s="134" t="s">
        <v>5327</v>
      </c>
      <c r="BI1327" s="98">
        <v>0</v>
      </c>
      <c r="BJ1327" s="99" t="str">
        <f>IFERROR(VLOOKUP(ROWS($BH$4:BH1327),$BG$4:$BH$2337,2,0),"")</f>
        <v>Opinogóra Górna (pow. ciechanowski, woj. mazowieckie)</v>
      </c>
      <c r="BK1327" s="98">
        <v>0</v>
      </c>
      <c r="BL1327" s="98">
        <f>IF(ISNUMBER(SEARCH('ankieta ESG'!$G$185,BM1327)),MAX($BL$3:BL1326)+1,0)</f>
        <v>1324</v>
      </c>
      <c r="BM1327" s="134" t="s">
        <v>5327</v>
      </c>
      <c r="BN1327" s="98">
        <v>0</v>
      </c>
      <c r="BO1327" s="99" t="str">
        <f>IFERROR(VLOOKUP(ROWS($BM$4:BM1327),$BL$4:$BM$2337,2,0),"")</f>
        <v>Opinogóra Górna (pow. ciechanowski, woj. mazowieckie)</v>
      </c>
      <c r="BP1327" s="98">
        <v>0</v>
      </c>
      <c r="BQ1327" s="98">
        <f>IF(ISNUMBER(SEARCH('ankieta ESG'!$G$186,BR1327)),MAX($BQ$3:BQ1326)+1,0)</f>
        <v>1324</v>
      </c>
      <c r="BR1327" s="134" t="s">
        <v>5327</v>
      </c>
      <c r="BS1327" s="98">
        <v>0</v>
      </c>
      <c r="BT1327" s="99" t="str">
        <f>IFERROR(VLOOKUP(ROWS($BR$4:BR1327),$BQ$4:$BR$2337,2,0),"")</f>
        <v>Opinogóra Górna (pow. ciechanowski, woj. mazowieckie)</v>
      </c>
      <c r="BU1327" s="98">
        <v>0</v>
      </c>
      <c r="BV1327" s="98">
        <f>IF(ISNUMBER(SEARCH('ankieta ESG'!$G$187,BW1327)),MAX($BV$3:BV1326)+1,0)</f>
        <v>1324</v>
      </c>
      <c r="BW1327" s="134" t="s">
        <v>5327</v>
      </c>
      <c r="BX1327" s="98">
        <v>0</v>
      </c>
      <c r="BY1327" s="99" t="str">
        <f>IFERROR(VLOOKUP(ROWS($BW$4:BW1327),$BV$4:$BW$2337,2,0),"")</f>
        <v>Opinogóra Górna (pow. ciechanowski, woj. mazowieckie)</v>
      </c>
      <c r="BZ1327" s="98">
        <v>0</v>
      </c>
      <c r="CA1327" s="98">
        <f>IF(ISNUMBER(SEARCH('ankieta ESG'!$G$188,CB1327)),MAX($CA$3:CA1326)+1,0)</f>
        <v>1324</v>
      </c>
      <c r="CB1327" s="134" t="s">
        <v>5327</v>
      </c>
      <c r="CC1327" s="98">
        <v>0</v>
      </c>
      <c r="CD1327" s="99" t="str">
        <f>IFERROR(VLOOKUP(ROWS($CB$4:CB1327),$CA$4:$CB$2337,2,0),"")</f>
        <v>Opinogóra Górna (pow. ciechanowski, woj. mazowieckie)</v>
      </c>
      <c r="CE1327" s="98">
        <v>0</v>
      </c>
      <c r="CF1327" s="98">
        <f>IF(ISNUMBER(SEARCH('ankieta ESG'!$G$189,CG1327)),MAX($CF$3:CF1326)+1,0)</f>
        <v>1324</v>
      </c>
      <c r="CG1327" s="134" t="s">
        <v>5327</v>
      </c>
      <c r="CH1327" s="98">
        <v>0</v>
      </c>
      <c r="CI1327" s="99" t="str">
        <f>IFERROR(VLOOKUP(ROWS($CG$4:CG1327),$CF$4:$CG$2337,2,0),"")</f>
        <v>Opinogóra Górna (pow. ciechanowski, woj. mazowieckie)</v>
      </c>
      <c r="CJ1327" s="98">
        <v>0</v>
      </c>
    </row>
    <row r="1328" spans="2:88">
      <c r="B1328" s="98">
        <f>IF(ISNUMBER(SEARCH('ankieta ESG'!$E$11,C1328)),MAX(B$3:$B1327)+1,0)</f>
        <v>1325</v>
      </c>
      <c r="C1328" s="99" t="s">
        <v>1369</v>
      </c>
      <c r="D1328" s="98">
        <v>0</v>
      </c>
      <c r="E1328" s="99" t="str">
        <f>IFERROR(VLOOKUP(ROWS($C$4:C1328),$B$4:$C$1385,2,0),"")</f>
        <v>88.99.Z Pozostała pomoc społeczna bez zakwaterowania, gdzie indziej niesklasyfikowana (PKD 2025)</v>
      </c>
      <c r="F1328" s="98">
        <v>0</v>
      </c>
      <c r="AM1328" s="98">
        <f>IF(ISNUMBER(SEARCH('ankieta ESG'!$G$180,AN1328)),MAX(AM$3:$AM1327)+1,0)</f>
        <v>1325</v>
      </c>
      <c r="AN1328" s="134" t="s">
        <v>5328</v>
      </c>
      <c r="AO1328" s="98">
        <v>0</v>
      </c>
      <c r="AP1328" s="99" t="str">
        <f>IFERROR(VLOOKUP(ROWS($AN$4:AN1328),$AM$4:$AN$2337,2,0),"")</f>
        <v>Opoczno (pow. opoczyński, woj. łódzkie)</v>
      </c>
      <c r="AQ1328" s="98">
        <v>0</v>
      </c>
      <c r="AR1328" s="98">
        <f>IF(ISNUMBER(SEARCH('ankieta ESG'!$G$181,AS1328)),MAX($AR$3:AR1327)+1,0)</f>
        <v>1325</v>
      </c>
      <c r="AS1328" s="134" t="s">
        <v>5328</v>
      </c>
      <c r="AT1328" s="98">
        <v>0</v>
      </c>
      <c r="AU1328" s="99" t="str">
        <f>IFERROR(VLOOKUP(ROWS($AS$4:AS1328),$AR$4:$AS$2337,2,0),"")</f>
        <v>Opoczno (pow. opoczyński, woj. łódzkie)</v>
      </c>
      <c r="AV1328" s="98">
        <v>0</v>
      </c>
      <c r="AW1328" s="98">
        <f>IF(ISNUMBER(SEARCH('ankieta ESG'!$G$182,AX1328)),MAX($AW$3:AW1327)+1,0)</f>
        <v>1325</v>
      </c>
      <c r="AX1328" s="134" t="s">
        <v>5328</v>
      </c>
      <c r="AY1328" s="98">
        <v>0</v>
      </c>
      <c r="AZ1328" s="99" t="str">
        <f>IFERROR(VLOOKUP(ROWS($AX$4:AX1328),$AW$4:$AX$2337,2,0),"")</f>
        <v>Opoczno (pow. opoczyński, woj. łódzkie)</v>
      </c>
      <c r="BA1328" s="98">
        <v>0</v>
      </c>
      <c r="BB1328" s="98">
        <f>IF(ISNUMBER(SEARCH('ankieta ESG'!$G$183,BC1328)),MAX($BB$3:BB1327)+1,0)</f>
        <v>1325</v>
      </c>
      <c r="BC1328" s="134" t="s">
        <v>5328</v>
      </c>
      <c r="BD1328" s="98">
        <v>0</v>
      </c>
      <c r="BE1328" s="99" t="str">
        <f>IFERROR(VLOOKUP(ROWS($BC$4:BC1328),$BB$4:$BC$2337,2,0),"")</f>
        <v>Opoczno (pow. opoczyński, woj. łódzkie)</v>
      </c>
      <c r="BF1328" s="98">
        <v>0</v>
      </c>
      <c r="BG1328" s="98">
        <f>IF(ISNUMBER(SEARCH('ankieta ESG'!$G$184,BH1328)),MAX($BG$3:BG1327)+1,0)</f>
        <v>1325</v>
      </c>
      <c r="BH1328" s="134" t="s">
        <v>5328</v>
      </c>
      <c r="BI1328" s="98">
        <v>0</v>
      </c>
      <c r="BJ1328" s="99" t="str">
        <f>IFERROR(VLOOKUP(ROWS($BH$4:BH1328),$BG$4:$BH$2337,2,0),"")</f>
        <v>Opoczno (pow. opoczyński, woj. łódzkie)</v>
      </c>
      <c r="BK1328" s="98">
        <v>0</v>
      </c>
      <c r="BL1328" s="98">
        <f>IF(ISNUMBER(SEARCH('ankieta ESG'!$G$185,BM1328)),MAX($BL$3:BL1327)+1,0)</f>
        <v>1325</v>
      </c>
      <c r="BM1328" s="134" t="s">
        <v>5328</v>
      </c>
      <c r="BN1328" s="98">
        <v>0</v>
      </c>
      <c r="BO1328" s="99" t="str">
        <f>IFERROR(VLOOKUP(ROWS($BM$4:BM1328),$BL$4:$BM$2337,2,0),"")</f>
        <v>Opoczno (pow. opoczyński, woj. łódzkie)</v>
      </c>
      <c r="BP1328" s="98">
        <v>0</v>
      </c>
      <c r="BQ1328" s="98">
        <f>IF(ISNUMBER(SEARCH('ankieta ESG'!$G$186,BR1328)),MAX($BQ$3:BQ1327)+1,0)</f>
        <v>1325</v>
      </c>
      <c r="BR1328" s="134" t="s">
        <v>5328</v>
      </c>
      <c r="BS1328" s="98">
        <v>0</v>
      </c>
      <c r="BT1328" s="99" t="str">
        <f>IFERROR(VLOOKUP(ROWS($BR$4:BR1328),$BQ$4:$BR$2337,2,0),"")</f>
        <v>Opoczno (pow. opoczyński, woj. łódzkie)</v>
      </c>
      <c r="BU1328" s="98">
        <v>0</v>
      </c>
      <c r="BV1328" s="98">
        <f>IF(ISNUMBER(SEARCH('ankieta ESG'!$G$187,BW1328)),MAX($BV$3:BV1327)+1,0)</f>
        <v>1325</v>
      </c>
      <c r="BW1328" s="134" t="s">
        <v>5328</v>
      </c>
      <c r="BX1328" s="98">
        <v>0</v>
      </c>
      <c r="BY1328" s="99" t="str">
        <f>IFERROR(VLOOKUP(ROWS($BW$4:BW1328),$BV$4:$BW$2337,2,0),"")</f>
        <v>Opoczno (pow. opoczyński, woj. łódzkie)</v>
      </c>
      <c r="BZ1328" s="98">
        <v>0</v>
      </c>
      <c r="CA1328" s="98">
        <f>IF(ISNUMBER(SEARCH('ankieta ESG'!$G$188,CB1328)),MAX($CA$3:CA1327)+1,0)</f>
        <v>1325</v>
      </c>
      <c r="CB1328" s="134" t="s">
        <v>5328</v>
      </c>
      <c r="CC1328" s="98">
        <v>0</v>
      </c>
      <c r="CD1328" s="99" t="str">
        <f>IFERROR(VLOOKUP(ROWS($CB$4:CB1328),$CA$4:$CB$2337,2,0),"")</f>
        <v>Opoczno (pow. opoczyński, woj. łódzkie)</v>
      </c>
      <c r="CE1328" s="98">
        <v>0</v>
      </c>
      <c r="CF1328" s="98">
        <f>IF(ISNUMBER(SEARCH('ankieta ESG'!$G$189,CG1328)),MAX($CF$3:CF1327)+1,0)</f>
        <v>1325</v>
      </c>
      <c r="CG1328" s="134" t="s">
        <v>5328</v>
      </c>
      <c r="CH1328" s="98">
        <v>0</v>
      </c>
      <c r="CI1328" s="99" t="str">
        <f>IFERROR(VLOOKUP(ROWS($CG$4:CG1328),$CF$4:$CG$2337,2,0),"")</f>
        <v>Opoczno (pow. opoczyński, woj. łódzkie)</v>
      </c>
      <c r="CJ1328" s="98">
        <v>0</v>
      </c>
    </row>
    <row r="1329" spans="2:88">
      <c r="B1329" s="98">
        <f>IF(ISNUMBER(SEARCH('ankieta ESG'!$E$11,C1329)),MAX(B$3:$B1328)+1,0)</f>
        <v>1326</v>
      </c>
      <c r="C1329" s="99" t="s">
        <v>1370</v>
      </c>
      <c r="D1329" s="98">
        <v>0</v>
      </c>
      <c r="E1329" s="99" t="str">
        <f>IFERROR(VLOOKUP(ROWS($C$4:C1329),$B$4:$C$1385,2,0),"")</f>
        <v>90.11.Z Działalność literacka i działalność związana z komponowaniem muzyki (PKD 2025)</v>
      </c>
      <c r="F1329" s="98">
        <v>0</v>
      </c>
      <c r="AM1329" s="98">
        <f>IF(ISNUMBER(SEARCH('ankieta ESG'!$G$180,AN1329)),MAX(AM$3:$AM1328)+1,0)</f>
        <v>1326</v>
      </c>
      <c r="AN1329" s="134" t="s">
        <v>5329</v>
      </c>
      <c r="AO1329" s="98">
        <v>0</v>
      </c>
      <c r="AP1329" s="99" t="str">
        <f>IFERROR(VLOOKUP(ROWS($AN$4:AN1329),$AM$4:$AN$2337,2,0),"")</f>
        <v>Opole (pow. Opole, woj. opolskie)</v>
      </c>
      <c r="AQ1329" s="98">
        <v>0</v>
      </c>
      <c r="AR1329" s="98">
        <f>IF(ISNUMBER(SEARCH('ankieta ESG'!$G$181,AS1329)),MAX($AR$3:AR1328)+1,0)</f>
        <v>1326</v>
      </c>
      <c r="AS1329" s="134" t="s">
        <v>5329</v>
      </c>
      <c r="AT1329" s="98">
        <v>0</v>
      </c>
      <c r="AU1329" s="99" t="str">
        <f>IFERROR(VLOOKUP(ROWS($AS$4:AS1329),$AR$4:$AS$2337,2,0),"")</f>
        <v>Opole (pow. Opole, woj. opolskie)</v>
      </c>
      <c r="AV1329" s="98">
        <v>0</v>
      </c>
      <c r="AW1329" s="98">
        <f>IF(ISNUMBER(SEARCH('ankieta ESG'!$G$182,AX1329)),MAX($AW$3:AW1328)+1,0)</f>
        <v>1326</v>
      </c>
      <c r="AX1329" s="134" t="s">
        <v>5329</v>
      </c>
      <c r="AY1329" s="98">
        <v>0</v>
      </c>
      <c r="AZ1329" s="99" t="str">
        <f>IFERROR(VLOOKUP(ROWS($AX$4:AX1329),$AW$4:$AX$2337,2,0),"")</f>
        <v>Opole (pow. Opole, woj. opolskie)</v>
      </c>
      <c r="BA1329" s="98">
        <v>0</v>
      </c>
      <c r="BB1329" s="98">
        <f>IF(ISNUMBER(SEARCH('ankieta ESG'!$G$183,BC1329)),MAX($BB$3:BB1328)+1,0)</f>
        <v>1326</v>
      </c>
      <c r="BC1329" s="134" t="s">
        <v>5329</v>
      </c>
      <c r="BD1329" s="98">
        <v>0</v>
      </c>
      <c r="BE1329" s="99" t="str">
        <f>IFERROR(VLOOKUP(ROWS($BC$4:BC1329),$BB$4:$BC$2337,2,0),"")</f>
        <v>Opole (pow. Opole, woj. opolskie)</v>
      </c>
      <c r="BF1329" s="98">
        <v>0</v>
      </c>
      <c r="BG1329" s="98">
        <f>IF(ISNUMBER(SEARCH('ankieta ESG'!$G$184,BH1329)),MAX($BG$3:BG1328)+1,0)</f>
        <v>1326</v>
      </c>
      <c r="BH1329" s="134" t="s">
        <v>5329</v>
      </c>
      <c r="BI1329" s="98">
        <v>0</v>
      </c>
      <c r="BJ1329" s="99" t="str">
        <f>IFERROR(VLOOKUP(ROWS($BH$4:BH1329),$BG$4:$BH$2337,2,0),"")</f>
        <v>Opole (pow. Opole, woj. opolskie)</v>
      </c>
      <c r="BK1329" s="98">
        <v>0</v>
      </c>
      <c r="BL1329" s="98">
        <f>IF(ISNUMBER(SEARCH('ankieta ESG'!$G$185,BM1329)),MAX($BL$3:BL1328)+1,0)</f>
        <v>1326</v>
      </c>
      <c r="BM1329" s="134" t="s">
        <v>5329</v>
      </c>
      <c r="BN1329" s="98">
        <v>0</v>
      </c>
      <c r="BO1329" s="99" t="str">
        <f>IFERROR(VLOOKUP(ROWS($BM$4:BM1329),$BL$4:$BM$2337,2,0),"")</f>
        <v>Opole (pow. Opole, woj. opolskie)</v>
      </c>
      <c r="BP1329" s="98">
        <v>0</v>
      </c>
      <c r="BQ1329" s="98">
        <f>IF(ISNUMBER(SEARCH('ankieta ESG'!$G$186,BR1329)),MAX($BQ$3:BQ1328)+1,0)</f>
        <v>1326</v>
      </c>
      <c r="BR1329" s="134" t="s">
        <v>5329</v>
      </c>
      <c r="BS1329" s="98">
        <v>0</v>
      </c>
      <c r="BT1329" s="99" t="str">
        <f>IFERROR(VLOOKUP(ROWS($BR$4:BR1329),$BQ$4:$BR$2337,2,0),"")</f>
        <v>Opole (pow. Opole, woj. opolskie)</v>
      </c>
      <c r="BU1329" s="98">
        <v>0</v>
      </c>
      <c r="BV1329" s="98">
        <f>IF(ISNUMBER(SEARCH('ankieta ESG'!$G$187,BW1329)),MAX($BV$3:BV1328)+1,0)</f>
        <v>1326</v>
      </c>
      <c r="BW1329" s="134" t="s">
        <v>5329</v>
      </c>
      <c r="BX1329" s="98">
        <v>0</v>
      </c>
      <c r="BY1329" s="99" t="str">
        <f>IFERROR(VLOOKUP(ROWS($BW$4:BW1329),$BV$4:$BW$2337,2,0),"")</f>
        <v>Opole (pow. Opole, woj. opolskie)</v>
      </c>
      <c r="BZ1329" s="98">
        <v>0</v>
      </c>
      <c r="CA1329" s="98">
        <f>IF(ISNUMBER(SEARCH('ankieta ESG'!$G$188,CB1329)),MAX($CA$3:CA1328)+1,0)</f>
        <v>1326</v>
      </c>
      <c r="CB1329" s="134" t="s">
        <v>5329</v>
      </c>
      <c r="CC1329" s="98">
        <v>0</v>
      </c>
      <c r="CD1329" s="99" t="str">
        <f>IFERROR(VLOOKUP(ROWS($CB$4:CB1329),$CA$4:$CB$2337,2,0),"")</f>
        <v>Opole (pow. Opole, woj. opolskie)</v>
      </c>
      <c r="CE1329" s="98">
        <v>0</v>
      </c>
      <c r="CF1329" s="98">
        <f>IF(ISNUMBER(SEARCH('ankieta ESG'!$G$189,CG1329)),MAX($CF$3:CF1328)+1,0)</f>
        <v>1326</v>
      </c>
      <c r="CG1329" s="134" t="s">
        <v>5329</v>
      </c>
      <c r="CH1329" s="98">
        <v>0</v>
      </c>
      <c r="CI1329" s="99" t="str">
        <f>IFERROR(VLOOKUP(ROWS($CG$4:CG1329),$CF$4:$CG$2337,2,0),"")</f>
        <v>Opole (pow. Opole, woj. opolskie)</v>
      </c>
      <c r="CJ1329" s="98">
        <v>0</v>
      </c>
    </row>
    <row r="1330" spans="2:88">
      <c r="B1330" s="98">
        <f>IF(ISNUMBER(SEARCH('ankieta ESG'!$E$11,C1330)),MAX(B$3:$B1329)+1,0)</f>
        <v>1327</v>
      </c>
      <c r="C1330" s="99" t="s">
        <v>1371</v>
      </c>
      <c r="D1330" s="98">
        <v>0</v>
      </c>
      <c r="E1330" s="99" t="str">
        <f>IFERROR(VLOOKUP(ROWS($C$4:C1330),$B$4:$C$1385,2,0),"")</f>
        <v>90.12.Z Działalność twórcza w zakresie sztuk wizualnych (PKD 2025)</v>
      </c>
      <c r="F1330" s="98">
        <v>0</v>
      </c>
      <c r="AM1330" s="98">
        <f>IF(ISNUMBER(SEARCH('ankieta ESG'!$G$180,AN1330)),MAX(AM$3:$AM1329)+1,0)</f>
        <v>1327</v>
      </c>
      <c r="AN1330" s="134" t="s">
        <v>5330</v>
      </c>
      <c r="AO1330" s="98">
        <v>0</v>
      </c>
      <c r="AP1330" s="99" t="str">
        <f>IFERROR(VLOOKUP(ROWS($AN$4:AN1330),$AM$4:$AN$2337,2,0),"")</f>
        <v>Opole Lubelskie (pow. opolski, woj. lubelskie)</v>
      </c>
      <c r="AQ1330" s="98">
        <v>0</v>
      </c>
      <c r="AR1330" s="98">
        <f>IF(ISNUMBER(SEARCH('ankieta ESG'!$G$181,AS1330)),MAX($AR$3:AR1329)+1,0)</f>
        <v>1327</v>
      </c>
      <c r="AS1330" s="134" t="s">
        <v>5330</v>
      </c>
      <c r="AT1330" s="98">
        <v>0</v>
      </c>
      <c r="AU1330" s="99" t="str">
        <f>IFERROR(VLOOKUP(ROWS($AS$4:AS1330),$AR$4:$AS$2337,2,0),"")</f>
        <v>Opole Lubelskie (pow. opolski, woj. lubelskie)</v>
      </c>
      <c r="AV1330" s="98">
        <v>0</v>
      </c>
      <c r="AW1330" s="98">
        <f>IF(ISNUMBER(SEARCH('ankieta ESG'!$G$182,AX1330)),MAX($AW$3:AW1329)+1,0)</f>
        <v>1327</v>
      </c>
      <c r="AX1330" s="134" t="s">
        <v>5330</v>
      </c>
      <c r="AY1330" s="98">
        <v>0</v>
      </c>
      <c r="AZ1330" s="99" t="str">
        <f>IFERROR(VLOOKUP(ROWS($AX$4:AX1330),$AW$4:$AX$2337,2,0),"")</f>
        <v>Opole Lubelskie (pow. opolski, woj. lubelskie)</v>
      </c>
      <c r="BA1330" s="98">
        <v>0</v>
      </c>
      <c r="BB1330" s="98">
        <f>IF(ISNUMBER(SEARCH('ankieta ESG'!$G$183,BC1330)),MAX($BB$3:BB1329)+1,0)</f>
        <v>1327</v>
      </c>
      <c r="BC1330" s="134" t="s">
        <v>5330</v>
      </c>
      <c r="BD1330" s="98">
        <v>0</v>
      </c>
      <c r="BE1330" s="99" t="str">
        <f>IFERROR(VLOOKUP(ROWS($BC$4:BC1330),$BB$4:$BC$2337,2,0),"")</f>
        <v>Opole Lubelskie (pow. opolski, woj. lubelskie)</v>
      </c>
      <c r="BF1330" s="98">
        <v>0</v>
      </c>
      <c r="BG1330" s="98">
        <f>IF(ISNUMBER(SEARCH('ankieta ESG'!$G$184,BH1330)),MAX($BG$3:BG1329)+1,0)</f>
        <v>1327</v>
      </c>
      <c r="BH1330" s="134" t="s">
        <v>5330</v>
      </c>
      <c r="BI1330" s="98">
        <v>0</v>
      </c>
      <c r="BJ1330" s="99" t="str">
        <f>IFERROR(VLOOKUP(ROWS($BH$4:BH1330),$BG$4:$BH$2337,2,0),"")</f>
        <v>Opole Lubelskie (pow. opolski, woj. lubelskie)</v>
      </c>
      <c r="BK1330" s="98">
        <v>0</v>
      </c>
      <c r="BL1330" s="98">
        <f>IF(ISNUMBER(SEARCH('ankieta ESG'!$G$185,BM1330)),MAX($BL$3:BL1329)+1,0)</f>
        <v>1327</v>
      </c>
      <c r="BM1330" s="134" t="s">
        <v>5330</v>
      </c>
      <c r="BN1330" s="98">
        <v>0</v>
      </c>
      <c r="BO1330" s="99" t="str">
        <f>IFERROR(VLOOKUP(ROWS($BM$4:BM1330),$BL$4:$BM$2337,2,0),"")</f>
        <v>Opole Lubelskie (pow. opolski, woj. lubelskie)</v>
      </c>
      <c r="BP1330" s="98">
        <v>0</v>
      </c>
      <c r="BQ1330" s="98">
        <f>IF(ISNUMBER(SEARCH('ankieta ESG'!$G$186,BR1330)),MAX($BQ$3:BQ1329)+1,0)</f>
        <v>1327</v>
      </c>
      <c r="BR1330" s="134" t="s">
        <v>5330</v>
      </c>
      <c r="BS1330" s="98">
        <v>0</v>
      </c>
      <c r="BT1330" s="99" t="str">
        <f>IFERROR(VLOOKUP(ROWS($BR$4:BR1330),$BQ$4:$BR$2337,2,0),"")</f>
        <v>Opole Lubelskie (pow. opolski, woj. lubelskie)</v>
      </c>
      <c r="BU1330" s="98">
        <v>0</v>
      </c>
      <c r="BV1330" s="98">
        <f>IF(ISNUMBER(SEARCH('ankieta ESG'!$G$187,BW1330)),MAX($BV$3:BV1329)+1,0)</f>
        <v>1327</v>
      </c>
      <c r="BW1330" s="134" t="s">
        <v>5330</v>
      </c>
      <c r="BX1330" s="98">
        <v>0</v>
      </c>
      <c r="BY1330" s="99" t="str">
        <f>IFERROR(VLOOKUP(ROWS($BW$4:BW1330),$BV$4:$BW$2337,2,0),"")</f>
        <v>Opole Lubelskie (pow. opolski, woj. lubelskie)</v>
      </c>
      <c r="BZ1330" s="98">
        <v>0</v>
      </c>
      <c r="CA1330" s="98">
        <f>IF(ISNUMBER(SEARCH('ankieta ESG'!$G$188,CB1330)),MAX($CA$3:CA1329)+1,0)</f>
        <v>1327</v>
      </c>
      <c r="CB1330" s="134" t="s">
        <v>5330</v>
      </c>
      <c r="CC1330" s="98">
        <v>0</v>
      </c>
      <c r="CD1330" s="99" t="str">
        <f>IFERROR(VLOOKUP(ROWS($CB$4:CB1330),$CA$4:$CB$2337,2,0),"")</f>
        <v>Opole Lubelskie (pow. opolski, woj. lubelskie)</v>
      </c>
      <c r="CE1330" s="98">
        <v>0</v>
      </c>
      <c r="CF1330" s="98">
        <f>IF(ISNUMBER(SEARCH('ankieta ESG'!$G$189,CG1330)),MAX($CF$3:CF1329)+1,0)</f>
        <v>1327</v>
      </c>
      <c r="CG1330" s="134" t="s">
        <v>5330</v>
      </c>
      <c r="CH1330" s="98">
        <v>0</v>
      </c>
      <c r="CI1330" s="99" t="str">
        <f>IFERROR(VLOOKUP(ROWS($CG$4:CG1330),$CF$4:$CG$2337,2,0),"")</f>
        <v>Opole Lubelskie (pow. opolski, woj. lubelskie)</v>
      </c>
      <c r="CJ1330" s="98">
        <v>0</v>
      </c>
    </row>
    <row r="1331" spans="2:88">
      <c r="B1331" s="98">
        <f>IF(ISNUMBER(SEARCH('ankieta ESG'!$E$11,C1331)),MAX(B$3:$B1330)+1,0)</f>
        <v>1328</v>
      </c>
      <c r="C1331" s="99" t="s">
        <v>1372</v>
      </c>
      <c r="D1331" s="98">
        <v>0</v>
      </c>
      <c r="E1331" s="99" t="str">
        <f>IFERROR(VLOOKUP(ROWS($C$4:C1331),$B$4:$C$1385,2,0),"")</f>
        <v>90.13.Z Pozostała działalność twórcza (PKD 2025)</v>
      </c>
      <c r="F1331" s="98">
        <v>0</v>
      </c>
      <c r="AM1331" s="98">
        <f>IF(ISNUMBER(SEARCH('ankieta ESG'!$G$180,AN1331)),MAX(AM$3:$AM1330)+1,0)</f>
        <v>1328</v>
      </c>
      <c r="AN1331" s="134" t="s">
        <v>5331</v>
      </c>
      <c r="AO1331" s="98">
        <v>0</v>
      </c>
      <c r="AP1331" s="99" t="str">
        <f>IFERROR(VLOOKUP(ROWS($AN$4:AN1331),$AM$4:$AN$2337,2,0),"")</f>
        <v>Oporów (pow. kutnowski, woj. łódzkie)</v>
      </c>
      <c r="AQ1331" s="98">
        <v>0</v>
      </c>
      <c r="AR1331" s="98">
        <f>IF(ISNUMBER(SEARCH('ankieta ESG'!$G$181,AS1331)),MAX($AR$3:AR1330)+1,0)</f>
        <v>1328</v>
      </c>
      <c r="AS1331" s="134" t="s">
        <v>5331</v>
      </c>
      <c r="AT1331" s="98">
        <v>0</v>
      </c>
      <c r="AU1331" s="99" t="str">
        <f>IFERROR(VLOOKUP(ROWS($AS$4:AS1331),$AR$4:$AS$2337,2,0),"")</f>
        <v>Oporów (pow. kutnowski, woj. łódzkie)</v>
      </c>
      <c r="AV1331" s="98">
        <v>0</v>
      </c>
      <c r="AW1331" s="98">
        <f>IF(ISNUMBER(SEARCH('ankieta ESG'!$G$182,AX1331)),MAX($AW$3:AW1330)+1,0)</f>
        <v>1328</v>
      </c>
      <c r="AX1331" s="134" t="s">
        <v>5331</v>
      </c>
      <c r="AY1331" s="98">
        <v>0</v>
      </c>
      <c r="AZ1331" s="99" t="str">
        <f>IFERROR(VLOOKUP(ROWS($AX$4:AX1331),$AW$4:$AX$2337,2,0),"")</f>
        <v>Oporów (pow. kutnowski, woj. łódzkie)</v>
      </c>
      <c r="BA1331" s="98">
        <v>0</v>
      </c>
      <c r="BB1331" s="98">
        <f>IF(ISNUMBER(SEARCH('ankieta ESG'!$G$183,BC1331)),MAX($BB$3:BB1330)+1,0)</f>
        <v>1328</v>
      </c>
      <c r="BC1331" s="134" t="s">
        <v>5331</v>
      </c>
      <c r="BD1331" s="98">
        <v>0</v>
      </c>
      <c r="BE1331" s="99" t="str">
        <f>IFERROR(VLOOKUP(ROWS($BC$4:BC1331),$BB$4:$BC$2337,2,0),"")</f>
        <v>Oporów (pow. kutnowski, woj. łódzkie)</v>
      </c>
      <c r="BF1331" s="98">
        <v>0</v>
      </c>
      <c r="BG1331" s="98">
        <f>IF(ISNUMBER(SEARCH('ankieta ESG'!$G$184,BH1331)),MAX($BG$3:BG1330)+1,0)</f>
        <v>1328</v>
      </c>
      <c r="BH1331" s="134" t="s">
        <v>5331</v>
      </c>
      <c r="BI1331" s="98">
        <v>0</v>
      </c>
      <c r="BJ1331" s="99" t="str">
        <f>IFERROR(VLOOKUP(ROWS($BH$4:BH1331),$BG$4:$BH$2337,2,0),"")</f>
        <v>Oporów (pow. kutnowski, woj. łódzkie)</v>
      </c>
      <c r="BK1331" s="98">
        <v>0</v>
      </c>
      <c r="BL1331" s="98">
        <f>IF(ISNUMBER(SEARCH('ankieta ESG'!$G$185,BM1331)),MAX($BL$3:BL1330)+1,0)</f>
        <v>1328</v>
      </c>
      <c r="BM1331" s="134" t="s">
        <v>5331</v>
      </c>
      <c r="BN1331" s="98">
        <v>0</v>
      </c>
      <c r="BO1331" s="99" t="str">
        <f>IFERROR(VLOOKUP(ROWS($BM$4:BM1331),$BL$4:$BM$2337,2,0),"")</f>
        <v>Oporów (pow. kutnowski, woj. łódzkie)</v>
      </c>
      <c r="BP1331" s="98">
        <v>0</v>
      </c>
      <c r="BQ1331" s="98">
        <f>IF(ISNUMBER(SEARCH('ankieta ESG'!$G$186,BR1331)),MAX($BQ$3:BQ1330)+1,0)</f>
        <v>1328</v>
      </c>
      <c r="BR1331" s="134" t="s">
        <v>5331</v>
      </c>
      <c r="BS1331" s="98">
        <v>0</v>
      </c>
      <c r="BT1331" s="99" t="str">
        <f>IFERROR(VLOOKUP(ROWS($BR$4:BR1331),$BQ$4:$BR$2337,2,0),"")</f>
        <v>Oporów (pow. kutnowski, woj. łódzkie)</v>
      </c>
      <c r="BU1331" s="98">
        <v>0</v>
      </c>
      <c r="BV1331" s="98">
        <f>IF(ISNUMBER(SEARCH('ankieta ESG'!$G$187,BW1331)),MAX($BV$3:BV1330)+1,0)</f>
        <v>1328</v>
      </c>
      <c r="BW1331" s="134" t="s">
        <v>5331</v>
      </c>
      <c r="BX1331" s="98">
        <v>0</v>
      </c>
      <c r="BY1331" s="99" t="str">
        <f>IFERROR(VLOOKUP(ROWS($BW$4:BW1331),$BV$4:$BW$2337,2,0),"")</f>
        <v>Oporów (pow. kutnowski, woj. łódzkie)</v>
      </c>
      <c r="BZ1331" s="98">
        <v>0</v>
      </c>
      <c r="CA1331" s="98">
        <f>IF(ISNUMBER(SEARCH('ankieta ESG'!$G$188,CB1331)),MAX($CA$3:CA1330)+1,0)</f>
        <v>1328</v>
      </c>
      <c r="CB1331" s="134" t="s">
        <v>5331</v>
      </c>
      <c r="CC1331" s="98">
        <v>0</v>
      </c>
      <c r="CD1331" s="99" t="str">
        <f>IFERROR(VLOOKUP(ROWS($CB$4:CB1331),$CA$4:$CB$2337,2,0),"")</f>
        <v>Oporów (pow. kutnowski, woj. łódzkie)</v>
      </c>
      <c r="CE1331" s="98">
        <v>0</v>
      </c>
      <c r="CF1331" s="98">
        <f>IF(ISNUMBER(SEARCH('ankieta ESG'!$G$189,CG1331)),MAX($CF$3:CF1330)+1,0)</f>
        <v>1328</v>
      </c>
      <c r="CG1331" s="134" t="s">
        <v>5331</v>
      </c>
      <c r="CH1331" s="98">
        <v>0</v>
      </c>
      <c r="CI1331" s="99" t="str">
        <f>IFERROR(VLOOKUP(ROWS($CG$4:CG1331),$CF$4:$CG$2337,2,0),"")</f>
        <v>Oporów (pow. kutnowski, woj. łódzkie)</v>
      </c>
      <c r="CJ1331" s="98">
        <v>0</v>
      </c>
    </row>
    <row r="1332" spans="2:88">
      <c r="B1332" s="98">
        <f>IF(ISNUMBER(SEARCH('ankieta ESG'!$E$11,C1332)),MAX(B$3:$B1331)+1,0)</f>
        <v>1329</v>
      </c>
      <c r="C1332" s="99" t="s">
        <v>1373</v>
      </c>
      <c r="D1332" s="98">
        <v>0</v>
      </c>
      <c r="E1332" s="99" t="str">
        <f>IFERROR(VLOOKUP(ROWS($C$4:C1332),$B$4:$C$1385,2,0),"")</f>
        <v>90.20.A Działalność artystyczna filharmonii, orkiestr i chórów (PKD 2025)</v>
      </c>
      <c r="F1332" s="98">
        <v>0</v>
      </c>
      <c r="AM1332" s="98">
        <f>IF(ISNUMBER(SEARCH('ankieta ESG'!$G$180,AN1332)),MAX(AM$3:$AM1331)+1,0)</f>
        <v>1329</v>
      </c>
      <c r="AN1332" s="134" t="s">
        <v>5332</v>
      </c>
      <c r="AO1332" s="98">
        <v>0</v>
      </c>
      <c r="AP1332" s="99" t="str">
        <f>IFERROR(VLOOKUP(ROWS($AN$4:AN1332),$AM$4:$AN$2337,2,0),"")</f>
        <v>Orchowo (pow. słupecki, woj. wielkopolskie)</v>
      </c>
      <c r="AQ1332" s="98">
        <v>0</v>
      </c>
      <c r="AR1332" s="98">
        <f>IF(ISNUMBER(SEARCH('ankieta ESG'!$G$181,AS1332)),MAX($AR$3:AR1331)+1,0)</f>
        <v>1329</v>
      </c>
      <c r="AS1332" s="134" t="s">
        <v>5332</v>
      </c>
      <c r="AT1332" s="98">
        <v>0</v>
      </c>
      <c r="AU1332" s="99" t="str">
        <f>IFERROR(VLOOKUP(ROWS($AS$4:AS1332),$AR$4:$AS$2337,2,0),"")</f>
        <v>Orchowo (pow. słupecki, woj. wielkopolskie)</v>
      </c>
      <c r="AV1332" s="98">
        <v>0</v>
      </c>
      <c r="AW1332" s="98">
        <f>IF(ISNUMBER(SEARCH('ankieta ESG'!$G$182,AX1332)),MAX($AW$3:AW1331)+1,0)</f>
        <v>1329</v>
      </c>
      <c r="AX1332" s="134" t="s">
        <v>5332</v>
      </c>
      <c r="AY1332" s="98">
        <v>0</v>
      </c>
      <c r="AZ1332" s="99" t="str">
        <f>IFERROR(VLOOKUP(ROWS($AX$4:AX1332),$AW$4:$AX$2337,2,0),"")</f>
        <v>Orchowo (pow. słupecki, woj. wielkopolskie)</v>
      </c>
      <c r="BA1332" s="98">
        <v>0</v>
      </c>
      <c r="BB1332" s="98">
        <f>IF(ISNUMBER(SEARCH('ankieta ESG'!$G$183,BC1332)),MAX($BB$3:BB1331)+1,0)</f>
        <v>1329</v>
      </c>
      <c r="BC1332" s="134" t="s">
        <v>5332</v>
      </c>
      <c r="BD1332" s="98">
        <v>0</v>
      </c>
      <c r="BE1332" s="99" t="str">
        <f>IFERROR(VLOOKUP(ROWS($BC$4:BC1332),$BB$4:$BC$2337,2,0),"")</f>
        <v>Orchowo (pow. słupecki, woj. wielkopolskie)</v>
      </c>
      <c r="BF1332" s="98">
        <v>0</v>
      </c>
      <c r="BG1332" s="98">
        <f>IF(ISNUMBER(SEARCH('ankieta ESG'!$G$184,BH1332)),MAX($BG$3:BG1331)+1,0)</f>
        <v>1329</v>
      </c>
      <c r="BH1332" s="134" t="s">
        <v>5332</v>
      </c>
      <c r="BI1332" s="98">
        <v>0</v>
      </c>
      <c r="BJ1332" s="99" t="str">
        <f>IFERROR(VLOOKUP(ROWS($BH$4:BH1332),$BG$4:$BH$2337,2,0),"")</f>
        <v>Orchowo (pow. słupecki, woj. wielkopolskie)</v>
      </c>
      <c r="BK1332" s="98">
        <v>0</v>
      </c>
      <c r="BL1332" s="98">
        <f>IF(ISNUMBER(SEARCH('ankieta ESG'!$G$185,BM1332)),MAX($BL$3:BL1331)+1,0)</f>
        <v>1329</v>
      </c>
      <c r="BM1332" s="134" t="s">
        <v>5332</v>
      </c>
      <c r="BN1332" s="98">
        <v>0</v>
      </c>
      <c r="BO1332" s="99" t="str">
        <f>IFERROR(VLOOKUP(ROWS($BM$4:BM1332),$BL$4:$BM$2337,2,0),"")</f>
        <v>Orchowo (pow. słupecki, woj. wielkopolskie)</v>
      </c>
      <c r="BP1332" s="98">
        <v>0</v>
      </c>
      <c r="BQ1332" s="98">
        <f>IF(ISNUMBER(SEARCH('ankieta ESG'!$G$186,BR1332)),MAX($BQ$3:BQ1331)+1,0)</f>
        <v>1329</v>
      </c>
      <c r="BR1332" s="134" t="s">
        <v>5332</v>
      </c>
      <c r="BS1332" s="98">
        <v>0</v>
      </c>
      <c r="BT1332" s="99" t="str">
        <f>IFERROR(VLOOKUP(ROWS($BR$4:BR1332),$BQ$4:$BR$2337,2,0),"")</f>
        <v>Orchowo (pow. słupecki, woj. wielkopolskie)</v>
      </c>
      <c r="BU1332" s="98">
        <v>0</v>
      </c>
      <c r="BV1332" s="98">
        <f>IF(ISNUMBER(SEARCH('ankieta ESG'!$G$187,BW1332)),MAX($BV$3:BV1331)+1,0)</f>
        <v>1329</v>
      </c>
      <c r="BW1332" s="134" t="s">
        <v>5332</v>
      </c>
      <c r="BX1332" s="98">
        <v>0</v>
      </c>
      <c r="BY1332" s="99" t="str">
        <f>IFERROR(VLOOKUP(ROWS($BW$4:BW1332),$BV$4:$BW$2337,2,0),"")</f>
        <v>Orchowo (pow. słupecki, woj. wielkopolskie)</v>
      </c>
      <c r="BZ1332" s="98">
        <v>0</v>
      </c>
      <c r="CA1332" s="98">
        <f>IF(ISNUMBER(SEARCH('ankieta ESG'!$G$188,CB1332)),MAX($CA$3:CA1331)+1,0)</f>
        <v>1329</v>
      </c>
      <c r="CB1332" s="134" t="s">
        <v>5332</v>
      </c>
      <c r="CC1332" s="98">
        <v>0</v>
      </c>
      <c r="CD1332" s="99" t="str">
        <f>IFERROR(VLOOKUP(ROWS($CB$4:CB1332),$CA$4:$CB$2337,2,0),"")</f>
        <v>Orchowo (pow. słupecki, woj. wielkopolskie)</v>
      </c>
      <c r="CE1332" s="98">
        <v>0</v>
      </c>
      <c r="CF1332" s="98">
        <f>IF(ISNUMBER(SEARCH('ankieta ESG'!$G$189,CG1332)),MAX($CF$3:CF1331)+1,0)</f>
        <v>1329</v>
      </c>
      <c r="CG1332" s="134" t="s">
        <v>5332</v>
      </c>
      <c r="CH1332" s="98">
        <v>0</v>
      </c>
      <c r="CI1332" s="99" t="str">
        <f>IFERROR(VLOOKUP(ROWS($CG$4:CG1332),$CF$4:$CG$2337,2,0),"")</f>
        <v>Orchowo (pow. słupecki, woj. wielkopolskie)</v>
      </c>
      <c r="CJ1332" s="98">
        <v>0</v>
      </c>
    </row>
    <row r="1333" spans="2:88">
      <c r="B1333" s="98">
        <f>IF(ISNUMBER(SEARCH('ankieta ESG'!$E$11,C1333)),MAX(B$3:$B1332)+1,0)</f>
        <v>1330</v>
      </c>
      <c r="C1333" s="99" t="s">
        <v>1374</v>
      </c>
      <c r="D1333" s="98">
        <v>0</v>
      </c>
      <c r="E1333" s="99" t="str">
        <f>IFERROR(VLOOKUP(ROWS($C$4:C1333),$B$4:$C$1385,2,0),"")</f>
        <v>90.20.B Działalność teatralna (PKD 2025)</v>
      </c>
      <c r="F1333" s="98">
        <v>0</v>
      </c>
      <c r="AM1333" s="98">
        <f>IF(ISNUMBER(SEARCH('ankieta ESG'!$G$180,AN1333)),MAX(AM$3:$AM1332)+1,0)</f>
        <v>1330</v>
      </c>
      <c r="AN1333" s="134" t="s">
        <v>5333</v>
      </c>
      <c r="AO1333" s="98">
        <v>0</v>
      </c>
      <c r="AP1333" s="99" t="str">
        <f>IFERROR(VLOOKUP(ROWS($AN$4:AN1333),$AM$4:$AN$2337,2,0),"")</f>
        <v>Orla (pow. bielski, woj. podlaskie)</v>
      </c>
      <c r="AQ1333" s="98">
        <v>0</v>
      </c>
      <c r="AR1333" s="98">
        <f>IF(ISNUMBER(SEARCH('ankieta ESG'!$G$181,AS1333)),MAX($AR$3:AR1332)+1,0)</f>
        <v>1330</v>
      </c>
      <c r="AS1333" s="134" t="s">
        <v>5333</v>
      </c>
      <c r="AT1333" s="98">
        <v>0</v>
      </c>
      <c r="AU1333" s="99" t="str">
        <f>IFERROR(VLOOKUP(ROWS($AS$4:AS1333),$AR$4:$AS$2337,2,0),"")</f>
        <v>Orla (pow. bielski, woj. podlaskie)</v>
      </c>
      <c r="AV1333" s="98">
        <v>0</v>
      </c>
      <c r="AW1333" s="98">
        <f>IF(ISNUMBER(SEARCH('ankieta ESG'!$G$182,AX1333)),MAX($AW$3:AW1332)+1,0)</f>
        <v>1330</v>
      </c>
      <c r="AX1333" s="134" t="s">
        <v>5333</v>
      </c>
      <c r="AY1333" s="98">
        <v>0</v>
      </c>
      <c r="AZ1333" s="99" t="str">
        <f>IFERROR(VLOOKUP(ROWS($AX$4:AX1333),$AW$4:$AX$2337,2,0),"")</f>
        <v>Orla (pow. bielski, woj. podlaskie)</v>
      </c>
      <c r="BA1333" s="98">
        <v>0</v>
      </c>
      <c r="BB1333" s="98">
        <f>IF(ISNUMBER(SEARCH('ankieta ESG'!$G$183,BC1333)),MAX($BB$3:BB1332)+1,0)</f>
        <v>1330</v>
      </c>
      <c r="BC1333" s="134" t="s">
        <v>5333</v>
      </c>
      <c r="BD1333" s="98">
        <v>0</v>
      </c>
      <c r="BE1333" s="99" t="str">
        <f>IFERROR(VLOOKUP(ROWS($BC$4:BC1333),$BB$4:$BC$2337,2,0),"")</f>
        <v>Orla (pow. bielski, woj. podlaskie)</v>
      </c>
      <c r="BF1333" s="98">
        <v>0</v>
      </c>
      <c r="BG1333" s="98">
        <f>IF(ISNUMBER(SEARCH('ankieta ESG'!$G$184,BH1333)),MAX($BG$3:BG1332)+1,0)</f>
        <v>1330</v>
      </c>
      <c r="BH1333" s="134" t="s">
        <v>5333</v>
      </c>
      <c r="BI1333" s="98">
        <v>0</v>
      </c>
      <c r="BJ1333" s="99" t="str">
        <f>IFERROR(VLOOKUP(ROWS($BH$4:BH1333),$BG$4:$BH$2337,2,0),"")</f>
        <v>Orla (pow. bielski, woj. podlaskie)</v>
      </c>
      <c r="BK1333" s="98">
        <v>0</v>
      </c>
      <c r="BL1333" s="98">
        <f>IF(ISNUMBER(SEARCH('ankieta ESG'!$G$185,BM1333)),MAX($BL$3:BL1332)+1,0)</f>
        <v>1330</v>
      </c>
      <c r="BM1333" s="134" t="s">
        <v>5333</v>
      </c>
      <c r="BN1333" s="98">
        <v>0</v>
      </c>
      <c r="BO1333" s="99" t="str">
        <f>IFERROR(VLOOKUP(ROWS($BM$4:BM1333),$BL$4:$BM$2337,2,0),"")</f>
        <v>Orla (pow. bielski, woj. podlaskie)</v>
      </c>
      <c r="BP1333" s="98">
        <v>0</v>
      </c>
      <c r="BQ1333" s="98">
        <f>IF(ISNUMBER(SEARCH('ankieta ESG'!$G$186,BR1333)),MAX($BQ$3:BQ1332)+1,0)</f>
        <v>1330</v>
      </c>
      <c r="BR1333" s="134" t="s">
        <v>5333</v>
      </c>
      <c r="BS1333" s="98">
        <v>0</v>
      </c>
      <c r="BT1333" s="99" t="str">
        <f>IFERROR(VLOOKUP(ROWS($BR$4:BR1333),$BQ$4:$BR$2337,2,0),"")</f>
        <v>Orla (pow. bielski, woj. podlaskie)</v>
      </c>
      <c r="BU1333" s="98">
        <v>0</v>
      </c>
      <c r="BV1333" s="98">
        <f>IF(ISNUMBER(SEARCH('ankieta ESG'!$G$187,BW1333)),MAX($BV$3:BV1332)+1,0)</f>
        <v>1330</v>
      </c>
      <c r="BW1333" s="134" t="s">
        <v>5333</v>
      </c>
      <c r="BX1333" s="98">
        <v>0</v>
      </c>
      <c r="BY1333" s="99" t="str">
        <f>IFERROR(VLOOKUP(ROWS($BW$4:BW1333),$BV$4:$BW$2337,2,0),"")</f>
        <v>Orla (pow. bielski, woj. podlaskie)</v>
      </c>
      <c r="BZ1333" s="98">
        <v>0</v>
      </c>
      <c r="CA1333" s="98">
        <f>IF(ISNUMBER(SEARCH('ankieta ESG'!$G$188,CB1333)),MAX($CA$3:CA1332)+1,0)</f>
        <v>1330</v>
      </c>
      <c r="CB1333" s="134" t="s">
        <v>5333</v>
      </c>
      <c r="CC1333" s="98">
        <v>0</v>
      </c>
      <c r="CD1333" s="99" t="str">
        <f>IFERROR(VLOOKUP(ROWS($CB$4:CB1333),$CA$4:$CB$2337,2,0),"")</f>
        <v>Orla (pow. bielski, woj. podlaskie)</v>
      </c>
      <c r="CE1333" s="98">
        <v>0</v>
      </c>
      <c r="CF1333" s="98">
        <f>IF(ISNUMBER(SEARCH('ankieta ESG'!$G$189,CG1333)),MAX($CF$3:CF1332)+1,0)</f>
        <v>1330</v>
      </c>
      <c r="CG1333" s="134" t="s">
        <v>5333</v>
      </c>
      <c r="CH1333" s="98">
        <v>0</v>
      </c>
      <c r="CI1333" s="99" t="str">
        <f>IFERROR(VLOOKUP(ROWS($CG$4:CG1333),$CF$4:$CG$2337,2,0),"")</f>
        <v>Orla (pow. bielski, woj. podlaskie)</v>
      </c>
      <c r="CJ1333" s="98">
        <v>0</v>
      </c>
    </row>
    <row r="1334" spans="2:88">
      <c r="B1334" s="98">
        <f>IF(ISNUMBER(SEARCH('ankieta ESG'!$E$11,C1334)),MAX(B$3:$B1333)+1,0)</f>
        <v>1331</v>
      </c>
      <c r="C1334" s="99" t="s">
        <v>1375</v>
      </c>
      <c r="D1334" s="98">
        <v>0</v>
      </c>
      <c r="E1334" s="99" t="str">
        <f>IFERROR(VLOOKUP(ROWS($C$4:C1334),$B$4:$C$1385,2,0),"")</f>
        <v>90.20.C Pozostała działalność związana z wystawianiem przedstawień artystycznych (PKD 2025)</v>
      </c>
      <c r="F1334" s="98">
        <v>0</v>
      </c>
      <c r="AM1334" s="98">
        <f>IF(ISNUMBER(SEARCH('ankieta ESG'!$G$180,AN1334)),MAX(AM$3:$AM1333)+1,0)</f>
        <v>1331</v>
      </c>
      <c r="AN1334" s="134" t="s">
        <v>5334</v>
      </c>
      <c r="AO1334" s="98">
        <v>0</v>
      </c>
      <c r="AP1334" s="99" t="str">
        <f>IFERROR(VLOOKUP(ROWS($AN$4:AN1334),$AM$4:$AN$2337,2,0),"")</f>
        <v>Orły (pow. przemyski, woj. podkarpackie)</v>
      </c>
      <c r="AQ1334" s="98">
        <v>0</v>
      </c>
      <c r="AR1334" s="98">
        <f>IF(ISNUMBER(SEARCH('ankieta ESG'!$G$181,AS1334)),MAX($AR$3:AR1333)+1,0)</f>
        <v>1331</v>
      </c>
      <c r="AS1334" s="134" t="s">
        <v>5334</v>
      </c>
      <c r="AT1334" s="98">
        <v>0</v>
      </c>
      <c r="AU1334" s="99" t="str">
        <f>IFERROR(VLOOKUP(ROWS($AS$4:AS1334),$AR$4:$AS$2337,2,0),"")</f>
        <v>Orły (pow. przemyski, woj. podkarpackie)</v>
      </c>
      <c r="AV1334" s="98">
        <v>0</v>
      </c>
      <c r="AW1334" s="98">
        <f>IF(ISNUMBER(SEARCH('ankieta ESG'!$G$182,AX1334)),MAX($AW$3:AW1333)+1,0)</f>
        <v>1331</v>
      </c>
      <c r="AX1334" s="134" t="s">
        <v>5334</v>
      </c>
      <c r="AY1334" s="98">
        <v>0</v>
      </c>
      <c r="AZ1334" s="99" t="str">
        <f>IFERROR(VLOOKUP(ROWS($AX$4:AX1334),$AW$4:$AX$2337,2,0),"")</f>
        <v>Orły (pow. przemyski, woj. podkarpackie)</v>
      </c>
      <c r="BA1334" s="98">
        <v>0</v>
      </c>
      <c r="BB1334" s="98">
        <f>IF(ISNUMBER(SEARCH('ankieta ESG'!$G$183,BC1334)),MAX($BB$3:BB1333)+1,0)</f>
        <v>1331</v>
      </c>
      <c r="BC1334" s="134" t="s">
        <v>5334</v>
      </c>
      <c r="BD1334" s="98">
        <v>0</v>
      </c>
      <c r="BE1334" s="99" t="str">
        <f>IFERROR(VLOOKUP(ROWS($BC$4:BC1334),$BB$4:$BC$2337,2,0),"")</f>
        <v>Orły (pow. przemyski, woj. podkarpackie)</v>
      </c>
      <c r="BF1334" s="98">
        <v>0</v>
      </c>
      <c r="BG1334" s="98">
        <f>IF(ISNUMBER(SEARCH('ankieta ESG'!$G$184,BH1334)),MAX($BG$3:BG1333)+1,0)</f>
        <v>1331</v>
      </c>
      <c r="BH1334" s="134" t="s">
        <v>5334</v>
      </c>
      <c r="BI1334" s="98">
        <v>0</v>
      </c>
      <c r="BJ1334" s="99" t="str">
        <f>IFERROR(VLOOKUP(ROWS($BH$4:BH1334),$BG$4:$BH$2337,2,0),"")</f>
        <v>Orły (pow. przemyski, woj. podkarpackie)</v>
      </c>
      <c r="BK1334" s="98">
        <v>0</v>
      </c>
      <c r="BL1334" s="98">
        <f>IF(ISNUMBER(SEARCH('ankieta ESG'!$G$185,BM1334)),MAX($BL$3:BL1333)+1,0)</f>
        <v>1331</v>
      </c>
      <c r="BM1334" s="134" t="s">
        <v>5334</v>
      </c>
      <c r="BN1334" s="98">
        <v>0</v>
      </c>
      <c r="BO1334" s="99" t="str">
        <f>IFERROR(VLOOKUP(ROWS($BM$4:BM1334),$BL$4:$BM$2337,2,0),"")</f>
        <v>Orły (pow. przemyski, woj. podkarpackie)</v>
      </c>
      <c r="BP1334" s="98">
        <v>0</v>
      </c>
      <c r="BQ1334" s="98">
        <f>IF(ISNUMBER(SEARCH('ankieta ESG'!$G$186,BR1334)),MAX($BQ$3:BQ1333)+1,0)</f>
        <v>1331</v>
      </c>
      <c r="BR1334" s="134" t="s">
        <v>5334</v>
      </c>
      <c r="BS1334" s="98">
        <v>0</v>
      </c>
      <c r="BT1334" s="99" t="str">
        <f>IFERROR(VLOOKUP(ROWS($BR$4:BR1334),$BQ$4:$BR$2337,2,0),"")</f>
        <v>Orły (pow. przemyski, woj. podkarpackie)</v>
      </c>
      <c r="BU1334" s="98">
        <v>0</v>
      </c>
      <c r="BV1334" s="98">
        <f>IF(ISNUMBER(SEARCH('ankieta ESG'!$G$187,BW1334)),MAX($BV$3:BV1333)+1,0)</f>
        <v>1331</v>
      </c>
      <c r="BW1334" s="134" t="s">
        <v>5334</v>
      </c>
      <c r="BX1334" s="98">
        <v>0</v>
      </c>
      <c r="BY1334" s="99" t="str">
        <f>IFERROR(VLOOKUP(ROWS($BW$4:BW1334),$BV$4:$BW$2337,2,0),"")</f>
        <v>Orły (pow. przemyski, woj. podkarpackie)</v>
      </c>
      <c r="BZ1334" s="98">
        <v>0</v>
      </c>
      <c r="CA1334" s="98">
        <f>IF(ISNUMBER(SEARCH('ankieta ESG'!$G$188,CB1334)),MAX($CA$3:CA1333)+1,0)</f>
        <v>1331</v>
      </c>
      <c r="CB1334" s="134" t="s">
        <v>5334</v>
      </c>
      <c r="CC1334" s="98">
        <v>0</v>
      </c>
      <c r="CD1334" s="99" t="str">
        <f>IFERROR(VLOOKUP(ROWS($CB$4:CB1334),$CA$4:$CB$2337,2,0),"")</f>
        <v>Orły (pow. przemyski, woj. podkarpackie)</v>
      </c>
      <c r="CE1334" s="98">
        <v>0</v>
      </c>
      <c r="CF1334" s="98">
        <f>IF(ISNUMBER(SEARCH('ankieta ESG'!$G$189,CG1334)),MAX($CF$3:CF1333)+1,0)</f>
        <v>1331</v>
      </c>
      <c r="CG1334" s="134" t="s">
        <v>5334</v>
      </c>
      <c r="CH1334" s="98">
        <v>0</v>
      </c>
      <c r="CI1334" s="99" t="str">
        <f>IFERROR(VLOOKUP(ROWS($CG$4:CG1334),$CF$4:$CG$2337,2,0),"")</f>
        <v>Orły (pow. przemyski, woj. podkarpackie)</v>
      </c>
      <c r="CJ1334" s="98">
        <v>0</v>
      </c>
    </row>
    <row r="1335" spans="2:88">
      <c r="B1335" s="98">
        <f>IF(ISNUMBER(SEARCH('ankieta ESG'!$E$11,C1335)),MAX(B$3:$B1334)+1,0)</f>
        <v>1332</v>
      </c>
      <c r="C1335" s="99" t="s">
        <v>1376</v>
      </c>
      <c r="D1335" s="98">
        <v>0</v>
      </c>
      <c r="E1335" s="99" t="str">
        <f>IFERROR(VLOOKUP(ROWS($C$4:C1335),$B$4:$C$1385,2,0),"")</f>
        <v>90.31.A Działalność centrów kultury, domów i ośrodków kultury, klubów i świetlic (PKD 2025)</v>
      </c>
      <c r="F1335" s="98">
        <v>0</v>
      </c>
      <c r="AM1335" s="98">
        <f>IF(ISNUMBER(SEARCH('ankieta ESG'!$G$180,AN1335)),MAX(AM$3:$AM1334)+1,0)</f>
        <v>1332</v>
      </c>
      <c r="AN1335" s="134" t="s">
        <v>5335</v>
      </c>
      <c r="AO1335" s="98">
        <v>0</v>
      </c>
      <c r="AP1335" s="99" t="str">
        <f>IFERROR(VLOOKUP(ROWS($AN$4:AN1335),$AM$4:$AN$2337,2,0),"")</f>
        <v>Orneta (pow. lidzbarski, woj. warmińsko-mazurskie)</v>
      </c>
      <c r="AQ1335" s="98">
        <v>0</v>
      </c>
      <c r="AR1335" s="98">
        <f>IF(ISNUMBER(SEARCH('ankieta ESG'!$G$181,AS1335)),MAX($AR$3:AR1334)+1,0)</f>
        <v>1332</v>
      </c>
      <c r="AS1335" s="134" t="s">
        <v>5335</v>
      </c>
      <c r="AT1335" s="98">
        <v>0</v>
      </c>
      <c r="AU1335" s="99" t="str">
        <f>IFERROR(VLOOKUP(ROWS($AS$4:AS1335),$AR$4:$AS$2337,2,0),"")</f>
        <v>Orneta (pow. lidzbarski, woj. warmińsko-mazurskie)</v>
      </c>
      <c r="AV1335" s="98">
        <v>0</v>
      </c>
      <c r="AW1335" s="98">
        <f>IF(ISNUMBER(SEARCH('ankieta ESG'!$G$182,AX1335)),MAX($AW$3:AW1334)+1,0)</f>
        <v>1332</v>
      </c>
      <c r="AX1335" s="134" t="s">
        <v>5335</v>
      </c>
      <c r="AY1335" s="98">
        <v>0</v>
      </c>
      <c r="AZ1335" s="99" t="str">
        <f>IFERROR(VLOOKUP(ROWS($AX$4:AX1335),$AW$4:$AX$2337,2,0),"")</f>
        <v>Orneta (pow. lidzbarski, woj. warmińsko-mazurskie)</v>
      </c>
      <c r="BA1335" s="98">
        <v>0</v>
      </c>
      <c r="BB1335" s="98">
        <f>IF(ISNUMBER(SEARCH('ankieta ESG'!$G$183,BC1335)),MAX($BB$3:BB1334)+1,0)</f>
        <v>1332</v>
      </c>
      <c r="BC1335" s="134" t="s">
        <v>5335</v>
      </c>
      <c r="BD1335" s="98">
        <v>0</v>
      </c>
      <c r="BE1335" s="99" t="str">
        <f>IFERROR(VLOOKUP(ROWS($BC$4:BC1335),$BB$4:$BC$2337,2,0),"")</f>
        <v>Orneta (pow. lidzbarski, woj. warmińsko-mazurskie)</v>
      </c>
      <c r="BF1335" s="98">
        <v>0</v>
      </c>
      <c r="BG1335" s="98">
        <f>IF(ISNUMBER(SEARCH('ankieta ESG'!$G$184,BH1335)),MAX($BG$3:BG1334)+1,0)</f>
        <v>1332</v>
      </c>
      <c r="BH1335" s="134" t="s">
        <v>5335</v>
      </c>
      <c r="BI1335" s="98">
        <v>0</v>
      </c>
      <c r="BJ1335" s="99" t="str">
        <f>IFERROR(VLOOKUP(ROWS($BH$4:BH1335),$BG$4:$BH$2337,2,0),"")</f>
        <v>Orneta (pow. lidzbarski, woj. warmińsko-mazurskie)</v>
      </c>
      <c r="BK1335" s="98">
        <v>0</v>
      </c>
      <c r="BL1335" s="98">
        <f>IF(ISNUMBER(SEARCH('ankieta ESG'!$G$185,BM1335)),MAX($BL$3:BL1334)+1,0)</f>
        <v>1332</v>
      </c>
      <c r="BM1335" s="134" t="s">
        <v>5335</v>
      </c>
      <c r="BN1335" s="98">
        <v>0</v>
      </c>
      <c r="BO1335" s="99" t="str">
        <f>IFERROR(VLOOKUP(ROWS($BM$4:BM1335),$BL$4:$BM$2337,2,0),"")</f>
        <v>Orneta (pow. lidzbarski, woj. warmińsko-mazurskie)</v>
      </c>
      <c r="BP1335" s="98">
        <v>0</v>
      </c>
      <c r="BQ1335" s="98">
        <f>IF(ISNUMBER(SEARCH('ankieta ESG'!$G$186,BR1335)),MAX($BQ$3:BQ1334)+1,0)</f>
        <v>1332</v>
      </c>
      <c r="BR1335" s="134" t="s">
        <v>5335</v>
      </c>
      <c r="BS1335" s="98">
        <v>0</v>
      </c>
      <c r="BT1335" s="99" t="str">
        <f>IFERROR(VLOOKUP(ROWS($BR$4:BR1335),$BQ$4:$BR$2337,2,0),"")</f>
        <v>Orneta (pow. lidzbarski, woj. warmińsko-mazurskie)</v>
      </c>
      <c r="BU1335" s="98">
        <v>0</v>
      </c>
      <c r="BV1335" s="98">
        <f>IF(ISNUMBER(SEARCH('ankieta ESG'!$G$187,BW1335)),MAX($BV$3:BV1334)+1,0)</f>
        <v>1332</v>
      </c>
      <c r="BW1335" s="134" t="s">
        <v>5335</v>
      </c>
      <c r="BX1335" s="98">
        <v>0</v>
      </c>
      <c r="BY1335" s="99" t="str">
        <f>IFERROR(VLOOKUP(ROWS($BW$4:BW1335),$BV$4:$BW$2337,2,0),"")</f>
        <v>Orneta (pow. lidzbarski, woj. warmińsko-mazurskie)</v>
      </c>
      <c r="BZ1335" s="98">
        <v>0</v>
      </c>
      <c r="CA1335" s="98">
        <f>IF(ISNUMBER(SEARCH('ankieta ESG'!$G$188,CB1335)),MAX($CA$3:CA1334)+1,0)</f>
        <v>1332</v>
      </c>
      <c r="CB1335" s="134" t="s">
        <v>5335</v>
      </c>
      <c r="CC1335" s="98">
        <v>0</v>
      </c>
      <c r="CD1335" s="99" t="str">
        <f>IFERROR(VLOOKUP(ROWS($CB$4:CB1335),$CA$4:$CB$2337,2,0),"")</f>
        <v>Orneta (pow. lidzbarski, woj. warmińsko-mazurskie)</v>
      </c>
      <c r="CE1335" s="98">
        <v>0</v>
      </c>
      <c r="CF1335" s="98">
        <f>IF(ISNUMBER(SEARCH('ankieta ESG'!$G$189,CG1335)),MAX($CF$3:CF1334)+1,0)</f>
        <v>1332</v>
      </c>
      <c r="CG1335" s="134" t="s">
        <v>5335</v>
      </c>
      <c r="CH1335" s="98">
        <v>0</v>
      </c>
      <c r="CI1335" s="99" t="str">
        <f>IFERROR(VLOOKUP(ROWS($CG$4:CG1335),$CF$4:$CG$2337,2,0),"")</f>
        <v>Orneta (pow. lidzbarski, woj. warmińsko-mazurskie)</v>
      </c>
      <c r="CJ1335" s="98">
        <v>0</v>
      </c>
    </row>
    <row r="1336" spans="2:88">
      <c r="B1336" s="98">
        <f>IF(ISNUMBER(SEARCH('ankieta ESG'!$E$11,C1336)),MAX(B$3:$B1335)+1,0)</f>
        <v>1333</v>
      </c>
      <c r="C1336" s="99" t="s">
        <v>1377</v>
      </c>
      <c r="D1336" s="98">
        <v>0</v>
      </c>
      <c r="E1336" s="99" t="str">
        <f>IFERROR(VLOOKUP(ROWS($C$4:C1336),$B$4:$C$1385,2,0),"")</f>
        <v>90.31.B Działalność pozostałych obiektów kulturalnych (PKD 2025)</v>
      </c>
      <c r="F1336" s="98">
        <v>0</v>
      </c>
      <c r="AM1336" s="98">
        <f>IF(ISNUMBER(SEARCH('ankieta ESG'!$G$180,AN1336)),MAX(AM$3:$AM1335)+1,0)</f>
        <v>1333</v>
      </c>
      <c r="AN1336" s="134" t="s">
        <v>5336</v>
      </c>
      <c r="AO1336" s="98">
        <v>0</v>
      </c>
      <c r="AP1336" s="99" t="str">
        <f>IFERROR(VLOOKUP(ROWS($AN$4:AN1336),$AM$4:$AN$2337,2,0),"")</f>
        <v>Ornontowice (pow. mikołowski, woj. śląskie)</v>
      </c>
      <c r="AQ1336" s="98">
        <v>0</v>
      </c>
      <c r="AR1336" s="98">
        <f>IF(ISNUMBER(SEARCH('ankieta ESG'!$G$181,AS1336)),MAX($AR$3:AR1335)+1,0)</f>
        <v>1333</v>
      </c>
      <c r="AS1336" s="134" t="s">
        <v>5336</v>
      </c>
      <c r="AT1336" s="98">
        <v>0</v>
      </c>
      <c r="AU1336" s="99" t="str">
        <f>IFERROR(VLOOKUP(ROWS($AS$4:AS1336),$AR$4:$AS$2337,2,0),"")</f>
        <v>Ornontowice (pow. mikołowski, woj. śląskie)</v>
      </c>
      <c r="AV1336" s="98">
        <v>0</v>
      </c>
      <c r="AW1336" s="98">
        <f>IF(ISNUMBER(SEARCH('ankieta ESG'!$G$182,AX1336)),MAX($AW$3:AW1335)+1,0)</f>
        <v>1333</v>
      </c>
      <c r="AX1336" s="134" t="s">
        <v>5336</v>
      </c>
      <c r="AY1336" s="98">
        <v>0</v>
      </c>
      <c r="AZ1336" s="99" t="str">
        <f>IFERROR(VLOOKUP(ROWS($AX$4:AX1336),$AW$4:$AX$2337,2,0),"")</f>
        <v>Ornontowice (pow. mikołowski, woj. śląskie)</v>
      </c>
      <c r="BA1336" s="98">
        <v>0</v>
      </c>
      <c r="BB1336" s="98">
        <f>IF(ISNUMBER(SEARCH('ankieta ESG'!$G$183,BC1336)),MAX($BB$3:BB1335)+1,0)</f>
        <v>1333</v>
      </c>
      <c r="BC1336" s="134" t="s">
        <v>5336</v>
      </c>
      <c r="BD1336" s="98">
        <v>0</v>
      </c>
      <c r="BE1336" s="99" t="str">
        <f>IFERROR(VLOOKUP(ROWS($BC$4:BC1336),$BB$4:$BC$2337,2,0),"")</f>
        <v>Ornontowice (pow. mikołowski, woj. śląskie)</v>
      </c>
      <c r="BF1336" s="98">
        <v>0</v>
      </c>
      <c r="BG1336" s="98">
        <f>IF(ISNUMBER(SEARCH('ankieta ESG'!$G$184,BH1336)),MAX($BG$3:BG1335)+1,0)</f>
        <v>1333</v>
      </c>
      <c r="BH1336" s="134" t="s">
        <v>5336</v>
      </c>
      <c r="BI1336" s="98">
        <v>0</v>
      </c>
      <c r="BJ1336" s="99" t="str">
        <f>IFERROR(VLOOKUP(ROWS($BH$4:BH1336),$BG$4:$BH$2337,2,0),"")</f>
        <v>Ornontowice (pow. mikołowski, woj. śląskie)</v>
      </c>
      <c r="BK1336" s="98">
        <v>0</v>
      </c>
      <c r="BL1336" s="98">
        <f>IF(ISNUMBER(SEARCH('ankieta ESG'!$G$185,BM1336)),MAX($BL$3:BL1335)+1,0)</f>
        <v>1333</v>
      </c>
      <c r="BM1336" s="134" t="s">
        <v>5336</v>
      </c>
      <c r="BN1336" s="98">
        <v>0</v>
      </c>
      <c r="BO1336" s="99" t="str">
        <f>IFERROR(VLOOKUP(ROWS($BM$4:BM1336),$BL$4:$BM$2337,2,0),"")</f>
        <v>Ornontowice (pow. mikołowski, woj. śląskie)</v>
      </c>
      <c r="BP1336" s="98">
        <v>0</v>
      </c>
      <c r="BQ1336" s="98">
        <f>IF(ISNUMBER(SEARCH('ankieta ESG'!$G$186,BR1336)),MAX($BQ$3:BQ1335)+1,0)</f>
        <v>1333</v>
      </c>
      <c r="BR1336" s="134" t="s">
        <v>5336</v>
      </c>
      <c r="BS1336" s="98">
        <v>0</v>
      </c>
      <c r="BT1336" s="99" t="str">
        <f>IFERROR(VLOOKUP(ROWS($BR$4:BR1336),$BQ$4:$BR$2337,2,0),"")</f>
        <v>Ornontowice (pow. mikołowski, woj. śląskie)</v>
      </c>
      <c r="BU1336" s="98">
        <v>0</v>
      </c>
      <c r="BV1336" s="98">
        <f>IF(ISNUMBER(SEARCH('ankieta ESG'!$G$187,BW1336)),MAX($BV$3:BV1335)+1,0)</f>
        <v>1333</v>
      </c>
      <c r="BW1336" s="134" t="s">
        <v>5336</v>
      </c>
      <c r="BX1336" s="98">
        <v>0</v>
      </c>
      <c r="BY1336" s="99" t="str">
        <f>IFERROR(VLOOKUP(ROWS($BW$4:BW1336),$BV$4:$BW$2337,2,0),"")</f>
        <v>Ornontowice (pow. mikołowski, woj. śląskie)</v>
      </c>
      <c r="BZ1336" s="98">
        <v>0</v>
      </c>
      <c r="CA1336" s="98">
        <f>IF(ISNUMBER(SEARCH('ankieta ESG'!$G$188,CB1336)),MAX($CA$3:CA1335)+1,0)</f>
        <v>1333</v>
      </c>
      <c r="CB1336" s="134" t="s">
        <v>5336</v>
      </c>
      <c r="CC1336" s="98">
        <v>0</v>
      </c>
      <c r="CD1336" s="99" t="str">
        <f>IFERROR(VLOOKUP(ROWS($CB$4:CB1336),$CA$4:$CB$2337,2,0),"")</f>
        <v>Ornontowice (pow. mikołowski, woj. śląskie)</v>
      </c>
      <c r="CE1336" s="98">
        <v>0</v>
      </c>
      <c r="CF1336" s="98">
        <f>IF(ISNUMBER(SEARCH('ankieta ESG'!$G$189,CG1336)),MAX($CF$3:CF1335)+1,0)</f>
        <v>1333</v>
      </c>
      <c r="CG1336" s="134" t="s">
        <v>5336</v>
      </c>
      <c r="CH1336" s="98">
        <v>0</v>
      </c>
      <c r="CI1336" s="99" t="str">
        <f>IFERROR(VLOOKUP(ROWS($CG$4:CG1336),$CF$4:$CG$2337,2,0),"")</f>
        <v>Ornontowice (pow. mikołowski, woj. śląskie)</v>
      </c>
      <c r="CJ1336" s="98">
        <v>0</v>
      </c>
    </row>
    <row r="1337" spans="2:88">
      <c r="B1337" s="98">
        <f>IF(ISNUMBER(SEARCH('ankieta ESG'!$E$11,C1337)),MAX(B$3:$B1336)+1,0)</f>
        <v>1334</v>
      </c>
      <c r="C1337" s="99" t="s">
        <v>1378</v>
      </c>
      <c r="D1337" s="98">
        <v>0</v>
      </c>
      <c r="E1337" s="99" t="str">
        <f>IFERROR(VLOOKUP(ROWS($C$4:C1337),$B$4:$C$1385,2,0),"")</f>
        <v>90.39.Z Pozostała działalność wspomagająca działalność twórczą i działalność związaną z wystawianiem przedstawień artystycznych (PKD 2025)</v>
      </c>
      <c r="F1337" s="98">
        <v>0</v>
      </c>
      <c r="AM1337" s="98">
        <f>IF(ISNUMBER(SEARCH('ankieta ESG'!$G$180,AN1337)),MAX(AM$3:$AM1336)+1,0)</f>
        <v>1334</v>
      </c>
      <c r="AN1337" s="134" t="s">
        <v>5337</v>
      </c>
      <c r="AO1337" s="98">
        <v>0</v>
      </c>
      <c r="AP1337" s="99" t="str">
        <f>IFERROR(VLOOKUP(ROWS($AN$4:AN1337),$AM$4:$AN$2337,2,0),"")</f>
        <v>Orońsko (pow. szydłowiecki, woj. mazowieckie)</v>
      </c>
      <c r="AQ1337" s="98">
        <v>0</v>
      </c>
      <c r="AR1337" s="98">
        <f>IF(ISNUMBER(SEARCH('ankieta ESG'!$G$181,AS1337)),MAX($AR$3:AR1336)+1,0)</f>
        <v>1334</v>
      </c>
      <c r="AS1337" s="134" t="s">
        <v>5337</v>
      </c>
      <c r="AT1337" s="98">
        <v>0</v>
      </c>
      <c r="AU1337" s="99" t="str">
        <f>IFERROR(VLOOKUP(ROWS($AS$4:AS1337),$AR$4:$AS$2337,2,0),"")</f>
        <v>Orońsko (pow. szydłowiecki, woj. mazowieckie)</v>
      </c>
      <c r="AV1337" s="98">
        <v>0</v>
      </c>
      <c r="AW1337" s="98">
        <f>IF(ISNUMBER(SEARCH('ankieta ESG'!$G$182,AX1337)),MAX($AW$3:AW1336)+1,0)</f>
        <v>1334</v>
      </c>
      <c r="AX1337" s="134" t="s">
        <v>5337</v>
      </c>
      <c r="AY1337" s="98">
        <v>0</v>
      </c>
      <c r="AZ1337" s="99" t="str">
        <f>IFERROR(VLOOKUP(ROWS($AX$4:AX1337),$AW$4:$AX$2337,2,0),"")</f>
        <v>Orońsko (pow. szydłowiecki, woj. mazowieckie)</v>
      </c>
      <c r="BA1337" s="98">
        <v>0</v>
      </c>
      <c r="BB1337" s="98">
        <f>IF(ISNUMBER(SEARCH('ankieta ESG'!$G$183,BC1337)),MAX($BB$3:BB1336)+1,0)</f>
        <v>1334</v>
      </c>
      <c r="BC1337" s="134" t="s">
        <v>5337</v>
      </c>
      <c r="BD1337" s="98">
        <v>0</v>
      </c>
      <c r="BE1337" s="99" t="str">
        <f>IFERROR(VLOOKUP(ROWS($BC$4:BC1337),$BB$4:$BC$2337,2,0),"")</f>
        <v>Orońsko (pow. szydłowiecki, woj. mazowieckie)</v>
      </c>
      <c r="BF1337" s="98">
        <v>0</v>
      </c>
      <c r="BG1337" s="98">
        <f>IF(ISNUMBER(SEARCH('ankieta ESG'!$G$184,BH1337)),MAX($BG$3:BG1336)+1,0)</f>
        <v>1334</v>
      </c>
      <c r="BH1337" s="134" t="s">
        <v>5337</v>
      </c>
      <c r="BI1337" s="98">
        <v>0</v>
      </c>
      <c r="BJ1337" s="99" t="str">
        <f>IFERROR(VLOOKUP(ROWS($BH$4:BH1337),$BG$4:$BH$2337,2,0),"")</f>
        <v>Orońsko (pow. szydłowiecki, woj. mazowieckie)</v>
      </c>
      <c r="BK1337" s="98">
        <v>0</v>
      </c>
      <c r="BL1337" s="98">
        <f>IF(ISNUMBER(SEARCH('ankieta ESG'!$G$185,BM1337)),MAX($BL$3:BL1336)+1,0)</f>
        <v>1334</v>
      </c>
      <c r="BM1337" s="134" t="s">
        <v>5337</v>
      </c>
      <c r="BN1337" s="98">
        <v>0</v>
      </c>
      <c r="BO1337" s="99" t="str">
        <f>IFERROR(VLOOKUP(ROWS($BM$4:BM1337),$BL$4:$BM$2337,2,0),"")</f>
        <v>Orońsko (pow. szydłowiecki, woj. mazowieckie)</v>
      </c>
      <c r="BP1337" s="98">
        <v>0</v>
      </c>
      <c r="BQ1337" s="98">
        <f>IF(ISNUMBER(SEARCH('ankieta ESG'!$G$186,BR1337)),MAX($BQ$3:BQ1336)+1,0)</f>
        <v>1334</v>
      </c>
      <c r="BR1337" s="134" t="s">
        <v>5337</v>
      </c>
      <c r="BS1337" s="98">
        <v>0</v>
      </c>
      <c r="BT1337" s="99" t="str">
        <f>IFERROR(VLOOKUP(ROWS($BR$4:BR1337),$BQ$4:$BR$2337,2,0),"")</f>
        <v>Orońsko (pow. szydłowiecki, woj. mazowieckie)</v>
      </c>
      <c r="BU1337" s="98">
        <v>0</v>
      </c>
      <c r="BV1337" s="98">
        <f>IF(ISNUMBER(SEARCH('ankieta ESG'!$G$187,BW1337)),MAX($BV$3:BV1336)+1,0)</f>
        <v>1334</v>
      </c>
      <c r="BW1337" s="134" t="s">
        <v>5337</v>
      </c>
      <c r="BX1337" s="98">
        <v>0</v>
      </c>
      <c r="BY1337" s="99" t="str">
        <f>IFERROR(VLOOKUP(ROWS($BW$4:BW1337),$BV$4:$BW$2337,2,0),"")</f>
        <v>Orońsko (pow. szydłowiecki, woj. mazowieckie)</v>
      </c>
      <c r="BZ1337" s="98">
        <v>0</v>
      </c>
      <c r="CA1337" s="98">
        <f>IF(ISNUMBER(SEARCH('ankieta ESG'!$G$188,CB1337)),MAX($CA$3:CA1336)+1,0)</f>
        <v>1334</v>
      </c>
      <c r="CB1337" s="134" t="s">
        <v>5337</v>
      </c>
      <c r="CC1337" s="98">
        <v>0</v>
      </c>
      <c r="CD1337" s="99" t="str">
        <f>IFERROR(VLOOKUP(ROWS($CB$4:CB1337),$CA$4:$CB$2337,2,0),"")</f>
        <v>Orońsko (pow. szydłowiecki, woj. mazowieckie)</v>
      </c>
      <c r="CE1337" s="98">
        <v>0</v>
      </c>
      <c r="CF1337" s="98">
        <f>IF(ISNUMBER(SEARCH('ankieta ESG'!$G$189,CG1337)),MAX($CF$3:CF1336)+1,0)</f>
        <v>1334</v>
      </c>
      <c r="CG1337" s="134" t="s">
        <v>5337</v>
      </c>
      <c r="CH1337" s="98">
        <v>0</v>
      </c>
      <c r="CI1337" s="99" t="str">
        <f>IFERROR(VLOOKUP(ROWS($CG$4:CG1337),$CF$4:$CG$2337,2,0),"")</f>
        <v>Orońsko (pow. szydłowiecki, woj. mazowieckie)</v>
      </c>
      <c r="CJ1337" s="98">
        <v>0</v>
      </c>
    </row>
    <row r="1338" spans="2:88">
      <c r="B1338" s="98">
        <f>IF(ISNUMBER(SEARCH('ankieta ESG'!$E$11,C1338)),MAX(B$3:$B1337)+1,0)</f>
        <v>1335</v>
      </c>
      <c r="C1338" s="99" t="s">
        <v>1379</v>
      </c>
      <c r="D1338" s="98">
        <v>0</v>
      </c>
      <c r="E1338" s="99" t="str">
        <f>IFERROR(VLOOKUP(ROWS($C$4:C1338),$B$4:$C$1385,2,0),"")</f>
        <v>91.11.Z Działalność bibliotek (PKD 2025)</v>
      </c>
      <c r="F1338" s="98">
        <v>0</v>
      </c>
      <c r="AM1338" s="98">
        <f>IF(ISNUMBER(SEARCH('ankieta ESG'!$G$180,AN1338)),MAX(AM$3:$AM1337)+1,0)</f>
        <v>1335</v>
      </c>
      <c r="AN1338" s="134" t="s">
        <v>5338</v>
      </c>
      <c r="AO1338" s="98">
        <v>0</v>
      </c>
      <c r="AP1338" s="99" t="str">
        <f>IFERROR(VLOOKUP(ROWS($AN$4:AN1338),$AM$4:$AN$2337,2,0),"")</f>
        <v>Orzesze (pow. mikołowski, woj. śląskie)</v>
      </c>
      <c r="AQ1338" s="98">
        <v>0</v>
      </c>
      <c r="AR1338" s="98">
        <f>IF(ISNUMBER(SEARCH('ankieta ESG'!$G$181,AS1338)),MAX($AR$3:AR1337)+1,0)</f>
        <v>1335</v>
      </c>
      <c r="AS1338" s="134" t="s">
        <v>5338</v>
      </c>
      <c r="AT1338" s="98">
        <v>0</v>
      </c>
      <c r="AU1338" s="99" t="str">
        <f>IFERROR(VLOOKUP(ROWS($AS$4:AS1338),$AR$4:$AS$2337,2,0),"")</f>
        <v>Orzesze (pow. mikołowski, woj. śląskie)</v>
      </c>
      <c r="AV1338" s="98">
        <v>0</v>
      </c>
      <c r="AW1338" s="98">
        <f>IF(ISNUMBER(SEARCH('ankieta ESG'!$G$182,AX1338)),MAX($AW$3:AW1337)+1,0)</f>
        <v>1335</v>
      </c>
      <c r="AX1338" s="134" t="s">
        <v>5338</v>
      </c>
      <c r="AY1338" s="98">
        <v>0</v>
      </c>
      <c r="AZ1338" s="99" t="str">
        <f>IFERROR(VLOOKUP(ROWS($AX$4:AX1338),$AW$4:$AX$2337,2,0),"")</f>
        <v>Orzesze (pow. mikołowski, woj. śląskie)</v>
      </c>
      <c r="BA1338" s="98">
        <v>0</v>
      </c>
      <c r="BB1338" s="98">
        <f>IF(ISNUMBER(SEARCH('ankieta ESG'!$G$183,BC1338)),MAX($BB$3:BB1337)+1,0)</f>
        <v>1335</v>
      </c>
      <c r="BC1338" s="134" t="s">
        <v>5338</v>
      </c>
      <c r="BD1338" s="98">
        <v>0</v>
      </c>
      <c r="BE1338" s="99" t="str">
        <f>IFERROR(VLOOKUP(ROWS($BC$4:BC1338),$BB$4:$BC$2337,2,0),"")</f>
        <v>Orzesze (pow. mikołowski, woj. śląskie)</v>
      </c>
      <c r="BF1338" s="98">
        <v>0</v>
      </c>
      <c r="BG1338" s="98">
        <f>IF(ISNUMBER(SEARCH('ankieta ESG'!$G$184,BH1338)),MAX($BG$3:BG1337)+1,0)</f>
        <v>1335</v>
      </c>
      <c r="BH1338" s="134" t="s">
        <v>5338</v>
      </c>
      <c r="BI1338" s="98">
        <v>0</v>
      </c>
      <c r="BJ1338" s="99" t="str">
        <f>IFERROR(VLOOKUP(ROWS($BH$4:BH1338),$BG$4:$BH$2337,2,0),"")</f>
        <v>Orzesze (pow. mikołowski, woj. śląskie)</v>
      </c>
      <c r="BK1338" s="98">
        <v>0</v>
      </c>
      <c r="BL1338" s="98">
        <f>IF(ISNUMBER(SEARCH('ankieta ESG'!$G$185,BM1338)),MAX($BL$3:BL1337)+1,0)</f>
        <v>1335</v>
      </c>
      <c r="BM1338" s="134" t="s">
        <v>5338</v>
      </c>
      <c r="BN1338" s="98">
        <v>0</v>
      </c>
      <c r="BO1338" s="99" t="str">
        <f>IFERROR(VLOOKUP(ROWS($BM$4:BM1338),$BL$4:$BM$2337,2,0),"")</f>
        <v>Orzesze (pow. mikołowski, woj. śląskie)</v>
      </c>
      <c r="BP1338" s="98">
        <v>0</v>
      </c>
      <c r="BQ1338" s="98">
        <f>IF(ISNUMBER(SEARCH('ankieta ESG'!$G$186,BR1338)),MAX($BQ$3:BQ1337)+1,0)</f>
        <v>1335</v>
      </c>
      <c r="BR1338" s="134" t="s">
        <v>5338</v>
      </c>
      <c r="BS1338" s="98">
        <v>0</v>
      </c>
      <c r="BT1338" s="99" t="str">
        <f>IFERROR(VLOOKUP(ROWS($BR$4:BR1338),$BQ$4:$BR$2337,2,0),"")</f>
        <v>Orzesze (pow. mikołowski, woj. śląskie)</v>
      </c>
      <c r="BU1338" s="98">
        <v>0</v>
      </c>
      <c r="BV1338" s="98">
        <f>IF(ISNUMBER(SEARCH('ankieta ESG'!$G$187,BW1338)),MAX($BV$3:BV1337)+1,0)</f>
        <v>1335</v>
      </c>
      <c r="BW1338" s="134" t="s">
        <v>5338</v>
      </c>
      <c r="BX1338" s="98">
        <v>0</v>
      </c>
      <c r="BY1338" s="99" t="str">
        <f>IFERROR(VLOOKUP(ROWS($BW$4:BW1338),$BV$4:$BW$2337,2,0),"")</f>
        <v>Orzesze (pow. mikołowski, woj. śląskie)</v>
      </c>
      <c r="BZ1338" s="98">
        <v>0</v>
      </c>
      <c r="CA1338" s="98">
        <f>IF(ISNUMBER(SEARCH('ankieta ESG'!$G$188,CB1338)),MAX($CA$3:CA1337)+1,0)</f>
        <v>1335</v>
      </c>
      <c r="CB1338" s="134" t="s">
        <v>5338</v>
      </c>
      <c r="CC1338" s="98">
        <v>0</v>
      </c>
      <c r="CD1338" s="99" t="str">
        <f>IFERROR(VLOOKUP(ROWS($CB$4:CB1338),$CA$4:$CB$2337,2,0),"")</f>
        <v>Orzesze (pow. mikołowski, woj. śląskie)</v>
      </c>
      <c r="CE1338" s="98">
        <v>0</v>
      </c>
      <c r="CF1338" s="98">
        <f>IF(ISNUMBER(SEARCH('ankieta ESG'!$G$189,CG1338)),MAX($CF$3:CF1337)+1,0)</f>
        <v>1335</v>
      </c>
      <c r="CG1338" s="134" t="s">
        <v>5338</v>
      </c>
      <c r="CH1338" s="98">
        <v>0</v>
      </c>
      <c r="CI1338" s="99" t="str">
        <f>IFERROR(VLOOKUP(ROWS($CG$4:CG1338),$CF$4:$CG$2337,2,0),"")</f>
        <v>Orzesze (pow. mikołowski, woj. śląskie)</v>
      </c>
      <c r="CJ1338" s="98">
        <v>0</v>
      </c>
    </row>
    <row r="1339" spans="2:88">
      <c r="B1339" s="98">
        <f>IF(ISNUMBER(SEARCH('ankieta ESG'!$E$11,C1339)),MAX(B$3:$B1338)+1,0)</f>
        <v>1336</v>
      </c>
      <c r="C1339" s="99" t="s">
        <v>1380</v>
      </c>
      <c r="D1339" s="98">
        <v>0</v>
      </c>
      <c r="E1339" s="99" t="str">
        <f>IFERROR(VLOOKUP(ROWS($C$4:C1339),$B$4:$C$1385,2,0),"")</f>
        <v>91.12.Z Działalność archiwów (PKD 2025)</v>
      </c>
      <c r="F1339" s="98">
        <v>0</v>
      </c>
      <c r="AM1339" s="98">
        <f>IF(ISNUMBER(SEARCH('ankieta ESG'!$G$180,AN1339)),MAX(AM$3:$AM1338)+1,0)</f>
        <v>1336</v>
      </c>
      <c r="AN1339" s="134" t="s">
        <v>5339</v>
      </c>
      <c r="AO1339" s="98">
        <v>0</v>
      </c>
      <c r="AP1339" s="99" t="str">
        <f>IFERROR(VLOOKUP(ROWS($AN$4:AN1339),$AM$4:$AN$2337,2,0),"")</f>
        <v>Orzysz (pow. piski, woj. warmińsko-mazurskie)</v>
      </c>
      <c r="AQ1339" s="98">
        <v>0</v>
      </c>
      <c r="AR1339" s="98">
        <f>IF(ISNUMBER(SEARCH('ankieta ESG'!$G$181,AS1339)),MAX($AR$3:AR1338)+1,0)</f>
        <v>1336</v>
      </c>
      <c r="AS1339" s="134" t="s">
        <v>5339</v>
      </c>
      <c r="AT1339" s="98">
        <v>0</v>
      </c>
      <c r="AU1339" s="99" t="str">
        <f>IFERROR(VLOOKUP(ROWS($AS$4:AS1339),$AR$4:$AS$2337,2,0),"")</f>
        <v>Orzysz (pow. piski, woj. warmińsko-mazurskie)</v>
      </c>
      <c r="AV1339" s="98">
        <v>0</v>
      </c>
      <c r="AW1339" s="98">
        <f>IF(ISNUMBER(SEARCH('ankieta ESG'!$G$182,AX1339)),MAX($AW$3:AW1338)+1,0)</f>
        <v>1336</v>
      </c>
      <c r="AX1339" s="134" t="s">
        <v>5339</v>
      </c>
      <c r="AY1339" s="98">
        <v>0</v>
      </c>
      <c r="AZ1339" s="99" t="str">
        <f>IFERROR(VLOOKUP(ROWS($AX$4:AX1339),$AW$4:$AX$2337,2,0),"")</f>
        <v>Orzysz (pow. piski, woj. warmińsko-mazurskie)</v>
      </c>
      <c r="BA1339" s="98">
        <v>0</v>
      </c>
      <c r="BB1339" s="98">
        <f>IF(ISNUMBER(SEARCH('ankieta ESG'!$G$183,BC1339)),MAX($BB$3:BB1338)+1,0)</f>
        <v>1336</v>
      </c>
      <c r="BC1339" s="134" t="s">
        <v>5339</v>
      </c>
      <c r="BD1339" s="98">
        <v>0</v>
      </c>
      <c r="BE1339" s="99" t="str">
        <f>IFERROR(VLOOKUP(ROWS($BC$4:BC1339),$BB$4:$BC$2337,2,0),"")</f>
        <v>Orzysz (pow. piski, woj. warmińsko-mazurskie)</v>
      </c>
      <c r="BF1339" s="98">
        <v>0</v>
      </c>
      <c r="BG1339" s="98">
        <f>IF(ISNUMBER(SEARCH('ankieta ESG'!$G$184,BH1339)),MAX($BG$3:BG1338)+1,0)</f>
        <v>1336</v>
      </c>
      <c r="BH1339" s="134" t="s">
        <v>5339</v>
      </c>
      <c r="BI1339" s="98">
        <v>0</v>
      </c>
      <c r="BJ1339" s="99" t="str">
        <f>IFERROR(VLOOKUP(ROWS($BH$4:BH1339),$BG$4:$BH$2337,2,0),"")</f>
        <v>Orzysz (pow. piski, woj. warmińsko-mazurskie)</v>
      </c>
      <c r="BK1339" s="98">
        <v>0</v>
      </c>
      <c r="BL1339" s="98">
        <f>IF(ISNUMBER(SEARCH('ankieta ESG'!$G$185,BM1339)),MAX($BL$3:BL1338)+1,0)</f>
        <v>1336</v>
      </c>
      <c r="BM1339" s="134" t="s">
        <v>5339</v>
      </c>
      <c r="BN1339" s="98">
        <v>0</v>
      </c>
      <c r="BO1339" s="99" t="str">
        <f>IFERROR(VLOOKUP(ROWS($BM$4:BM1339),$BL$4:$BM$2337,2,0),"")</f>
        <v>Orzysz (pow. piski, woj. warmińsko-mazurskie)</v>
      </c>
      <c r="BP1339" s="98">
        <v>0</v>
      </c>
      <c r="BQ1339" s="98">
        <f>IF(ISNUMBER(SEARCH('ankieta ESG'!$G$186,BR1339)),MAX($BQ$3:BQ1338)+1,0)</f>
        <v>1336</v>
      </c>
      <c r="BR1339" s="134" t="s">
        <v>5339</v>
      </c>
      <c r="BS1339" s="98">
        <v>0</v>
      </c>
      <c r="BT1339" s="99" t="str">
        <f>IFERROR(VLOOKUP(ROWS($BR$4:BR1339),$BQ$4:$BR$2337,2,0),"")</f>
        <v>Orzysz (pow. piski, woj. warmińsko-mazurskie)</v>
      </c>
      <c r="BU1339" s="98">
        <v>0</v>
      </c>
      <c r="BV1339" s="98">
        <f>IF(ISNUMBER(SEARCH('ankieta ESG'!$G$187,BW1339)),MAX($BV$3:BV1338)+1,0)</f>
        <v>1336</v>
      </c>
      <c r="BW1339" s="134" t="s">
        <v>5339</v>
      </c>
      <c r="BX1339" s="98">
        <v>0</v>
      </c>
      <c r="BY1339" s="99" t="str">
        <f>IFERROR(VLOOKUP(ROWS($BW$4:BW1339),$BV$4:$BW$2337,2,0),"")</f>
        <v>Orzysz (pow. piski, woj. warmińsko-mazurskie)</v>
      </c>
      <c r="BZ1339" s="98">
        <v>0</v>
      </c>
      <c r="CA1339" s="98">
        <f>IF(ISNUMBER(SEARCH('ankieta ESG'!$G$188,CB1339)),MAX($CA$3:CA1338)+1,0)</f>
        <v>1336</v>
      </c>
      <c r="CB1339" s="134" t="s">
        <v>5339</v>
      </c>
      <c r="CC1339" s="98">
        <v>0</v>
      </c>
      <c r="CD1339" s="99" t="str">
        <f>IFERROR(VLOOKUP(ROWS($CB$4:CB1339),$CA$4:$CB$2337,2,0),"")</f>
        <v>Orzysz (pow. piski, woj. warmińsko-mazurskie)</v>
      </c>
      <c r="CE1339" s="98">
        <v>0</v>
      </c>
      <c r="CF1339" s="98">
        <f>IF(ISNUMBER(SEARCH('ankieta ESG'!$G$189,CG1339)),MAX($CF$3:CF1338)+1,0)</f>
        <v>1336</v>
      </c>
      <c r="CG1339" s="134" t="s">
        <v>5339</v>
      </c>
      <c r="CH1339" s="98">
        <v>0</v>
      </c>
      <c r="CI1339" s="99" t="str">
        <f>IFERROR(VLOOKUP(ROWS($CG$4:CG1339),$CF$4:$CG$2337,2,0),"")</f>
        <v>Orzysz (pow. piski, woj. warmińsko-mazurskie)</v>
      </c>
      <c r="CJ1339" s="98">
        <v>0</v>
      </c>
    </row>
    <row r="1340" spans="2:88">
      <c r="B1340" s="98">
        <f>IF(ISNUMBER(SEARCH('ankieta ESG'!$E$11,C1340)),MAX(B$3:$B1339)+1,0)</f>
        <v>1337</v>
      </c>
      <c r="C1340" s="99" t="s">
        <v>1381</v>
      </c>
      <c r="D1340" s="98">
        <v>0</v>
      </c>
      <c r="E1340" s="99" t="str">
        <f>IFERROR(VLOOKUP(ROWS($C$4:C1340),$B$4:$C$1385,2,0),"")</f>
        <v>91.21.A Działalność muzeów (PKD 2025)</v>
      </c>
      <c r="F1340" s="98">
        <v>0</v>
      </c>
      <c r="AM1340" s="98">
        <f>IF(ISNUMBER(SEARCH('ankieta ESG'!$G$180,AN1340)),MAX(AM$3:$AM1339)+1,0)</f>
        <v>1337</v>
      </c>
      <c r="AN1340" s="134" t="s">
        <v>5340</v>
      </c>
      <c r="AO1340" s="98">
        <v>0</v>
      </c>
      <c r="AP1340" s="99" t="str">
        <f>IFERROR(VLOOKUP(ROWS($AN$4:AN1340),$AM$4:$AN$2337,2,0),"")</f>
        <v>Osie (pow. świecki, woj. kujawsko-pomorskie)</v>
      </c>
      <c r="AQ1340" s="98">
        <v>0</v>
      </c>
      <c r="AR1340" s="98">
        <f>IF(ISNUMBER(SEARCH('ankieta ESG'!$G$181,AS1340)),MAX($AR$3:AR1339)+1,0)</f>
        <v>1337</v>
      </c>
      <c r="AS1340" s="134" t="s">
        <v>5340</v>
      </c>
      <c r="AT1340" s="98">
        <v>0</v>
      </c>
      <c r="AU1340" s="99" t="str">
        <f>IFERROR(VLOOKUP(ROWS($AS$4:AS1340),$AR$4:$AS$2337,2,0),"")</f>
        <v>Osie (pow. świecki, woj. kujawsko-pomorskie)</v>
      </c>
      <c r="AV1340" s="98">
        <v>0</v>
      </c>
      <c r="AW1340" s="98">
        <f>IF(ISNUMBER(SEARCH('ankieta ESG'!$G$182,AX1340)),MAX($AW$3:AW1339)+1,0)</f>
        <v>1337</v>
      </c>
      <c r="AX1340" s="134" t="s">
        <v>5340</v>
      </c>
      <c r="AY1340" s="98">
        <v>0</v>
      </c>
      <c r="AZ1340" s="99" t="str">
        <f>IFERROR(VLOOKUP(ROWS($AX$4:AX1340),$AW$4:$AX$2337,2,0),"")</f>
        <v>Osie (pow. świecki, woj. kujawsko-pomorskie)</v>
      </c>
      <c r="BA1340" s="98">
        <v>0</v>
      </c>
      <c r="BB1340" s="98">
        <f>IF(ISNUMBER(SEARCH('ankieta ESG'!$G$183,BC1340)),MAX($BB$3:BB1339)+1,0)</f>
        <v>1337</v>
      </c>
      <c r="BC1340" s="134" t="s">
        <v>5340</v>
      </c>
      <c r="BD1340" s="98">
        <v>0</v>
      </c>
      <c r="BE1340" s="99" t="str">
        <f>IFERROR(VLOOKUP(ROWS($BC$4:BC1340),$BB$4:$BC$2337,2,0),"")</f>
        <v>Osie (pow. świecki, woj. kujawsko-pomorskie)</v>
      </c>
      <c r="BF1340" s="98">
        <v>0</v>
      </c>
      <c r="BG1340" s="98">
        <f>IF(ISNUMBER(SEARCH('ankieta ESG'!$G$184,BH1340)),MAX($BG$3:BG1339)+1,0)</f>
        <v>1337</v>
      </c>
      <c r="BH1340" s="134" t="s">
        <v>5340</v>
      </c>
      <c r="BI1340" s="98">
        <v>0</v>
      </c>
      <c r="BJ1340" s="99" t="str">
        <f>IFERROR(VLOOKUP(ROWS($BH$4:BH1340),$BG$4:$BH$2337,2,0),"")</f>
        <v>Osie (pow. świecki, woj. kujawsko-pomorskie)</v>
      </c>
      <c r="BK1340" s="98">
        <v>0</v>
      </c>
      <c r="BL1340" s="98">
        <f>IF(ISNUMBER(SEARCH('ankieta ESG'!$G$185,BM1340)),MAX($BL$3:BL1339)+1,0)</f>
        <v>1337</v>
      </c>
      <c r="BM1340" s="134" t="s">
        <v>5340</v>
      </c>
      <c r="BN1340" s="98">
        <v>0</v>
      </c>
      <c r="BO1340" s="99" t="str">
        <f>IFERROR(VLOOKUP(ROWS($BM$4:BM1340),$BL$4:$BM$2337,2,0),"")</f>
        <v>Osie (pow. świecki, woj. kujawsko-pomorskie)</v>
      </c>
      <c r="BP1340" s="98">
        <v>0</v>
      </c>
      <c r="BQ1340" s="98">
        <f>IF(ISNUMBER(SEARCH('ankieta ESG'!$G$186,BR1340)),MAX($BQ$3:BQ1339)+1,0)</f>
        <v>1337</v>
      </c>
      <c r="BR1340" s="134" t="s">
        <v>5340</v>
      </c>
      <c r="BS1340" s="98">
        <v>0</v>
      </c>
      <c r="BT1340" s="99" t="str">
        <f>IFERROR(VLOOKUP(ROWS($BR$4:BR1340),$BQ$4:$BR$2337,2,0),"")</f>
        <v>Osie (pow. świecki, woj. kujawsko-pomorskie)</v>
      </c>
      <c r="BU1340" s="98">
        <v>0</v>
      </c>
      <c r="BV1340" s="98">
        <f>IF(ISNUMBER(SEARCH('ankieta ESG'!$G$187,BW1340)),MAX($BV$3:BV1339)+1,0)</f>
        <v>1337</v>
      </c>
      <c r="BW1340" s="134" t="s">
        <v>5340</v>
      </c>
      <c r="BX1340" s="98">
        <v>0</v>
      </c>
      <c r="BY1340" s="99" t="str">
        <f>IFERROR(VLOOKUP(ROWS($BW$4:BW1340),$BV$4:$BW$2337,2,0),"")</f>
        <v>Osie (pow. świecki, woj. kujawsko-pomorskie)</v>
      </c>
      <c r="BZ1340" s="98">
        <v>0</v>
      </c>
      <c r="CA1340" s="98">
        <f>IF(ISNUMBER(SEARCH('ankieta ESG'!$G$188,CB1340)),MAX($CA$3:CA1339)+1,0)</f>
        <v>1337</v>
      </c>
      <c r="CB1340" s="134" t="s">
        <v>5340</v>
      </c>
      <c r="CC1340" s="98">
        <v>0</v>
      </c>
      <c r="CD1340" s="99" t="str">
        <f>IFERROR(VLOOKUP(ROWS($CB$4:CB1340),$CA$4:$CB$2337,2,0),"")</f>
        <v>Osie (pow. świecki, woj. kujawsko-pomorskie)</v>
      </c>
      <c r="CE1340" s="98">
        <v>0</v>
      </c>
      <c r="CF1340" s="98">
        <f>IF(ISNUMBER(SEARCH('ankieta ESG'!$G$189,CG1340)),MAX($CF$3:CF1339)+1,0)</f>
        <v>1337</v>
      </c>
      <c r="CG1340" s="134" t="s">
        <v>5340</v>
      </c>
      <c r="CH1340" s="98">
        <v>0</v>
      </c>
      <c r="CI1340" s="99" t="str">
        <f>IFERROR(VLOOKUP(ROWS($CG$4:CG1340),$CF$4:$CG$2337,2,0),"")</f>
        <v>Osie (pow. świecki, woj. kujawsko-pomorskie)</v>
      </c>
      <c r="CJ1340" s="98">
        <v>0</v>
      </c>
    </row>
    <row r="1341" spans="2:88">
      <c r="B1341" s="98">
        <f>IF(ISNUMBER(SEARCH('ankieta ESG'!$E$11,C1341)),MAX(B$3:$B1340)+1,0)</f>
        <v>1338</v>
      </c>
      <c r="C1341" s="99" t="s">
        <v>1382</v>
      </c>
      <c r="D1341" s="98">
        <v>0</v>
      </c>
      <c r="E1341" s="99" t="str">
        <f>IFERROR(VLOOKUP(ROWS($C$4:C1341),$B$4:$C$1385,2,0),"")</f>
        <v>91.21.B Działalność galerii sztuki (PKD 2025)</v>
      </c>
      <c r="F1341" s="98">
        <v>0</v>
      </c>
      <c r="AM1341" s="98">
        <f>IF(ISNUMBER(SEARCH('ankieta ESG'!$G$180,AN1341)),MAX(AM$3:$AM1340)+1,0)</f>
        <v>1338</v>
      </c>
      <c r="AN1341" s="134" t="s">
        <v>5341</v>
      </c>
      <c r="AO1341" s="98">
        <v>0</v>
      </c>
      <c r="AP1341" s="99" t="str">
        <f>IFERROR(VLOOKUP(ROWS($AN$4:AN1341),$AM$4:$AN$2337,2,0),"")</f>
        <v>Osieck (pow. otwocki, woj. mazowieckie)</v>
      </c>
      <c r="AQ1341" s="98">
        <v>0</v>
      </c>
      <c r="AR1341" s="98">
        <f>IF(ISNUMBER(SEARCH('ankieta ESG'!$G$181,AS1341)),MAX($AR$3:AR1340)+1,0)</f>
        <v>1338</v>
      </c>
      <c r="AS1341" s="134" t="s">
        <v>5341</v>
      </c>
      <c r="AT1341" s="98">
        <v>0</v>
      </c>
      <c r="AU1341" s="99" t="str">
        <f>IFERROR(VLOOKUP(ROWS($AS$4:AS1341),$AR$4:$AS$2337,2,0),"")</f>
        <v>Osieck (pow. otwocki, woj. mazowieckie)</v>
      </c>
      <c r="AV1341" s="98">
        <v>0</v>
      </c>
      <c r="AW1341" s="98">
        <f>IF(ISNUMBER(SEARCH('ankieta ESG'!$G$182,AX1341)),MAX($AW$3:AW1340)+1,0)</f>
        <v>1338</v>
      </c>
      <c r="AX1341" s="134" t="s">
        <v>5341</v>
      </c>
      <c r="AY1341" s="98">
        <v>0</v>
      </c>
      <c r="AZ1341" s="99" t="str">
        <f>IFERROR(VLOOKUP(ROWS($AX$4:AX1341),$AW$4:$AX$2337,2,0),"")</f>
        <v>Osieck (pow. otwocki, woj. mazowieckie)</v>
      </c>
      <c r="BA1341" s="98">
        <v>0</v>
      </c>
      <c r="BB1341" s="98">
        <f>IF(ISNUMBER(SEARCH('ankieta ESG'!$G$183,BC1341)),MAX($BB$3:BB1340)+1,0)</f>
        <v>1338</v>
      </c>
      <c r="BC1341" s="134" t="s">
        <v>5341</v>
      </c>
      <c r="BD1341" s="98">
        <v>0</v>
      </c>
      <c r="BE1341" s="99" t="str">
        <f>IFERROR(VLOOKUP(ROWS($BC$4:BC1341),$BB$4:$BC$2337,2,0),"")</f>
        <v>Osieck (pow. otwocki, woj. mazowieckie)</v>
      </c>
      <c r="BF1341" s="98">
        <v>0</v>
      </c>
      <c r="BG1341" s="98">
        <f>IF(ISNUMBER(SEARCH('ankieta ESG'!$G$184,BH1341)),MAX($BG$3:BG1340)+1,0)</f>
        <v>1338</v>
      </c>
      <c r="BH1341" s="134" t="s">
        <v>5341</v>
      </c>
      <c r="BI1341" s="98">
        <v>0</v>
      </c>
      <c r="BJ1341" s="99" t="str">
        <f>IFERROR(VLOOKUP(ROWS($BH$4:BH1341),$BG$4:$BH$2337,2,0),"")</f>
        <v>Osieck (pow. otwocki, woj. mazowieckie)</v>
      </c>
      <c r="BK1341" s="98">
        <v>0</v>
      </c>
      <c r="BL1341" s="98">
        <f>IF(ISNUMBER(SEARCH('ankieta ESG'!$G$185,BM1341)),MAX($BL$3:BL1340)+1,0)</f>
        <v>1338</v>
      </c>
      <c r="BM1341" s="134" t="s">
        <v>5341</v>
      </c>
      <c r="BN1341" s="98">
        <v>0</v>
      </c>
      <c r="BO1341" s="99" t="str">
        <f>IFERROR(VLOOKUP(ROWS($BM$4:BM1341),$BL$4:$BM$2337,2,0),"")</f>
        <v>Osieck (pow. otwocki, woj. mazowieckie)</v>
      </c>
      <c r="BP1341" s="98">
        <v>0</v>
      </c>
      <c r="BQ1341" s="98">
        <f>IF(ISNUMBER(SEARCH('ankieta ESG'!$G$186,BR1341)),MAX($BQ$3:BQ1340)+1,0)</f>
        <v>1338</v>
      </c>
      <c r="BR1341" s="134" t="s">
        <v>5341</v>
      </c>
      <c r="BS1341" s="98">
        <v>0</v>
      </c>
      <c r="BT1341" s="99" t="str">
        <f>IFERROR(VLOOKUP(ROWS($BR$4:BR1341),$BQ$4:$BR$2337,2,0),"")</f>
        <v>Osieck (pow. otwocki, woj. mazowieckie)</v>
      </c>
      <c r="BU1341" s="98">
        <v>0</v>
      </c>
      <c r="BV1341" s="98">
        <f>IF(ISNUMBER(SEARCH('ankieta ESG'!$G$187,BW1341)),MAX($BV$3:BV1340)+1,0)</f>
        <v>1338</v>
      </c>
      <c r="BW1341" s="134" t="s">
        <v>5341</v>
      </c>
      <c r="BX1341" s="98">
        <v>0</v>
      </c>
      <c r="BY1341" s="99" t="str">
        <f>IFERROR(VLOOKUP(ROWS($BW$4:BW1341),$BV$4:$BW$2337,2,0),"")</f>
        <v>Osieck (pow. otwocki, woj. mazowieckie)</v>
      </c>
      <c r="BZ1341" s="98">
        <v>0</v>
      </c>
      <c r="CA1341" s="98">
        <f>IF(ISNUMBER(SEARCH('ankieta ESG'!$G$188,CB1341)),MAX($CA$3:CA1340)+1,0)</f>
        <v>1338</v>
      </c>
      <c r="CB1341" s="134" t="s">
        <v>5341</v>
      </c>
      <c r="CC1341" s="98">
        <v>0</v>
      </c>
      <c r="CD1341" s="99" t="str">
        <f>IFERROR(VLOOKUP(ROWS($CB$4:CB1341),$CA$4:$CB$2337,2,0),"")</f>
        <v>Osieck (pow. otwocki, woj. mazowieckie)</v>
      </c>
      <c r="CE1341" s="98">
        <v>0</v>
      </c>
      <c r="CF1341" s="98">
        <f>IF(ISNUMBER(SEARCH('ankieta ESG'!$G$189,CG1341)),MAX($CF$3:CF1340)+1,0)</f>
        <v>1338</v>
      </c>
      <c r="CG1341" s="134" t="s">
        <v>5341</v>
      </c>
      <c r="CH1341" s="98">
        <v>0</v>
      </c>
      <c r="CI1341" s="99" t="str">
        <f>IFERROR(VLOOKUP(ROWS($CG$4:CG1341),$CF$4:$CG$2337,2,0),"")</f>
        <v>Osieck (pow. otwocki, woj. mazowieckie)</v>
      </c>
      <c r="CJ1341" s="98">
        <v>0</v>
      </c>
    </row>
    <row r="1342" spans="2:88">
      <c r="B1342" s="98">
        <f>IF(ISNUMBER(SEARCH('ankieta ESG'!$E$11,C1342)),MAX(B$3:$B1341)+1,0)</f>
        <v>1339</v>
      </c>
      <c r="C1342" s="99" t="s">
        <v>1383</v>
      </c>
      <c r="D1342" s="98">
        <v>0</v>
      </c>
      <c r="E1342" s="99" t="str">
        <f>IFERROR(VLOOKUP(ROWS($C$4:C1342),$B$4:$C$1385,2,0),"")</f>
        <v>91.21.C Działalność pozostałych podmiotów prezentujących kolekcje dzieł sztuki (PKD 2025)</v>
      </c>
      <c r="F1342" s="98">
        <v>0</v>
      </c>
      <c r="AM1342" s="98">
        <f>IF(ISNUMBER(SEARCH('ankieta ESG'!$G$180,AN1342)),MAX(AM$3:$AM1341)+1,0)</f>
        <v>1339</v>
      </c>
      <c r="AN1342" s="134" t="s">
        <v>5342</v>
      </c>
      <c r="AO1342" s="98">
        <v>0</v>
      </c>
      <c r="AP1342" s="99" t="str">
        <f>IFERROR(VLOOKUP(ROWS($AN$4:AN1342),$AM$4:$AN$2337,2,0),"")</f>
        <v>Osieczna (pow. leszczyński, woj. wielkopolskie)</v>
      </c>
      <c r="AQ1342" s="98">
        <v>0</v>
      </c>
      <c r="AR1342" s="98">
        <f>IF(ISNUMBER(SEARCH('ankieta ESG'!$G$181,AS1342)),MAX($AR$3:AR1341)+1,0)</f>
        <v>1339</v>
      </c>
      <c r="AS1342" s="134" t="s">
        <v>5342</v>
      </c>
      <c r="AT1342" s="98">
        <v>0</v>
      </c>
      <c r="AU1342" s="99" t="str">
        <f>IFERROR(VLOOKUP(ROWS($AS$4:AS1342),$AR$4:$AS$2337,2,0),"")</f>
        <v>Osieczna (pow. leszczyński, woj. wielkopolskie)</v>
      </c>
      <c r="AV1342" s="98">
        <v>0</v>
      </c>
      <c r="AW1342" s="98">
        <f>IF(ISNUMBER(SEARCH('ankieta ESG'!$G$182,AX1342)),MAX($AW$3:AW1341)+1,0)</f>
        <v>1339</v>
      </c>
      <c r="AX1342" s="134" t="s">
        <v>5342</v>
      </c>
      <c r="AY1342" s="98">
        <v>0</v>
      </c>
      <c r="AZ1342" s="99" t="str">
        <f>IFERROR(VLOOKUP(ROWS($AX$4:AX1342),$AW$4:$AX$2337,2,0),"")</f>
        <v>Osieczna (pow. leszczyński, woj. wielkopolskie)</v>
      </c>
      <c r="BA1342" s="98">
        <v>0</v>
      </c>
      <c r="BB1342" s="98">
        <f>IF(ISNUMBER(SEARCH('ankieta ESG'!$G$183,BC1342)),MAX($BB$3:BB1341)+1,0)</f>
        <v>1339</v>
      </c>
      <c r="BC1342" s="134" t="s">
        <v>5342</v>
      </c>
      <c r="BD1342" s="98">
        <v>0</v>
      </c>
      <c r="BE1342" s="99" t="str">
        <f>IFERROR(VLOOKUP(ROWS($BC$4:BC1342),$BB$4:$BC$2337,2,0),"")</f>
        <v>Osieczna (pow. leszczyński, woj. wielkopolskie)</v>
      </c>
      <c r="BF1342" s="98">
        <v>0</v>
      </c>
      <c r="BG1342" s="98">
        <f>IF(ISNUMBER(SEARCH('ankieta ESG'!$G$184,BH1342)),MAX($BG$3:BG1341)+1,0)</f>
        <v>1339</v>
      </c>
      <c r="BH1342" s="134" t="s">
        <v>5342</v>
      </c>
      <c r="BI1342" s="98">
        <v>0</v>
      </c>
      <c r="BJ1342" s="99" t="str">
        <f>IFERROR(VLOOKUP(ROWS($BH$4:BH1342),$BG$4:$BH$2337,2,0),"")</f>
        <v>Osieczna (pow. leszczyński, woj. wielkopolskie)</v>
      </c>
      <c r="BK1342" s="98">
        <v>0</v>
      </c>
      <c r="BL1342" s="98">
        <f>IF(ISNUMBER(SEARCH('ankieta ESG'!$G$185,BM1342)),MAX($BL$3:BL1341)+1,0)</f>
        <v>1339</v>
      </c>
      <c r="BM1342" s="134" t="s">
        <v>5342</v>
      </c>
      <c r="BN1342" s="98">
        <v>0</v>
      </c>
      <c r="BO1342" s="99" t="str">
        <f>IFERROR(VLOOKUP(ROWS($BM$4:BM1342),$BL$4:$BM$2337,2,0),"")</f>
        <v>Osieczna (pow. leszczyński, woj. wielkopolskie)</v>
      </c>
      <c r="BP1342" s="98">
        <v>0</v>
      </c>
      <c r="BQ1342" s="98">
        <f>IF(ISNUMBER(SEARCH('ankieta ESG'!$G$186,BR1342)),MAX($BQ$3:BQ1341)+1,0)</f>
        <v>1339</v>
      </c>
      <c r="BR1342" s="134" t="s">
        <v>5342</v>
      </c>
      <c r="BS1342" s="98">
        <v>0</v>
      </c>
      <c r="BT1342" s="99" t="str">
        <f>IFERROR(VLOOKUP(ROWS($BR$4:BR1342),$BQ$4:$BR$2337,2,0),"")</f>
        <v>Osieczna (pow. leszczyński, woj. wielkopolskie)</v>
      </c>
      <c r="BU1342" s="98">
        <v>0</v>
      </c>
      <c r="BV1342" s="98">
        <f>IF(ISNUMBER(SEARCH('ankieta ESG'!$G$187,BW1342)),MAX($BV$3:BV1341)+1,0)</f>
        <v>1339</v>
      </c>
      <c r="BW1342" s="134" t="s">
        <v>5342</v>
      </c>
      <c r="BX1342" s="98">
        <v>0</v>
      </c>
      <c r="BY1342" s="99" t="str">
        <f>IFERROR(VLOOKUP(ROWS($BW$4:BW1342),$BV$4:$BW$2337,2,0),"")</f>
        <v>Osieczna (pow. leszczyński, woj. wielkopolskie)</v>
      </c>
      <c r="BZ1342" s="98">
        <v>0</v>
      </c>
      <c r="CA1342" s="98">
        <f>IF(ISNUMBER(SEARCH('ankieta ESG'!$G$188,CB1342)),MAX($CA$3:CA1341)+1,0)</f>
        <v>1339</v>
      </c>
      <c r="CB1342" s="134" t="s">
        <v>5342</v>
      </c>
      <c r="CC1342" s="98">
        <v>0</v>
      </c>
      <c r="CD1342" s="99" t="str">
        <f>IFERROR(VLOOKUP(ROWS($CB$4:CB1342),$CA$4:$CB$2337,2,0),"")</f>
        <v>Osieczna (pow. leszczyński, woj. wielkopolskie)</v>
      </c>
      <c r="CE1342" s="98">
        <v>0</v>
      </c>
      <c r="CF1342" s="98">
        <f>IF(ISNUMBER(SEARCH('ankieta ESG'!$G$189,CG1342)),MAX($CF$3:CF1341)+1,0)</f>
        <v>1339</v>
      </c>
      <c r="CG1342" s="134" t="s">
        <v>5342</v>
      </c>
      <c r="CH1342" s="98">
        <v>0</v>
      </c>
      <c r="CI1342" s="99" t="str">
        <f>IFERROR(VLOOKUP(ROWS($CG$4:CG1342),$CF$4:$CG$2337,2,0),"")</f>
        <v>Osieczna (pow. leszczyński, woj. wielkopolskie)</v>
      </c>
      <c r="CJ1342" s="98">
        <v>0</v>
      </c>
    </row>
    <row r="1343" spans="2:88">
      <c r="B1343" s="98">
        <f>IF(ISNUMBER(SEARCH('ankieta ESG'!$E$11,C1343)),MAX(B$3:$B1342)+1,0)</f>
        <v>1340</v>
      </c>
      <c r="C1343" s="99" t="s">
        <v>1384</v>
      </c>
      <c r="D1343" s="98">
        <v>0</v>
      </c>
      <c r="E1343" s="99" t="str">
        <f>IFERROR(VLOOKUP(ROWS($C$4:C1343),$B$4:$C$1385,2,0),"")</f>
        <v>91.22.Z Działalność związana z miejscami historycznymi i pomnikami (PKD 2025)</v>
      </c>
      <c r="F1343" s="98">
        <v>0</v>
      </c>
      <c r="AM1343" s="98">
        <f>IF(ISNUMBER(SEARCH('ankieta ESG'!$G$180,AN1343)),MAX(AM$3:$AM1342)+1,0)</f>
        <v>1340</v>
      </c>
      <c r="AN1343" s="134" t="s">
        <v>5343</v>
      </c>
      <c r="AO1343" s="98">
        <v>0</v>
      </c>
      <c r="AP1343" s="99" t="str">
        <f>IFERROR(VLOOKUP(ROWS($AN$4:AN1343),$AM$4:$AN$2337,2,0),"")</f>
        <v>Osieczna (pow. starogardzki, woj. pomorskie)</v>
      </c>
      <c r="AQ1343" s="98">
        <v>0</v>
      </c>
      <c r="AR1343" s="98">
        <f>IF(ISNUMBER(SEARCH('ankieta ESG'!$G$181,AS1343)),MAX($AR$3:AR1342)+1,0)</f>
        <v>1340</v>
      </c>
      <c r="AS1343" s="134" t="s">
        <v>5343</v>
      </c>
      <c r="AT1343" s="98">
        <v>0</v>
      </c>
      <c r="AU1343" s="99" t="str">
        <f>IFERROR(VLOOKUP(ROWS($AS$4:AS1343),$AR$4:$AS$2337,2,0),"")</f>
        <v>Osieczna (pow. starogardzki, woj. pomorskie)</v>
      </c>
      <c r="AV1343" s="98">
        <v>0</v>
      </c>
      <c r="AW1343" s="98">
        <f>IF(ISNUMBER(SEARCH('ankieta ESG'!$G$182,AX1343)),MAX($AW$3:AW1342)+1,0)</f>
        <v>1340</v>
      </c>
      <c r="AX1343" s="134" t="s">
        <v>5343</v>
      </c>
      <c r="AY1343" s="98">
        <v>0</v>
      </c>
      <c r="AZ1343" s="99" t="str">
        <f>IFERROR(VLOOKUP(ROWS($AX$4:AX1343),$AW$4:$AX$2337,2,0),"")</f>
        <v>Osieczna (pow. starogardzki, woj. pomorskie)</v>
      </c>
      <c r="BA1343" s="98">
        <v>0</v>
      </c>
      <c r="BB1343" s="98">
        <f>IF(ISNUMBER(SEARCH('ankieta ESG'!$G$183,BC1343)),MAX($BB$3:BB1342)+1,0)</f>
        <v>1340</v>
      </c>
      <c r="BC1343" s="134" t="s">
        <v>5343</v>
      </c>
      <c r="BD1343" s="98">
        <v>0</v>
      </c>
      <c r="BE1343" s="99" t="str">
        <f>IFERROR(VLOOKUP(ROWS($BC$4:BC1343),$BB$4:$BC$2337,2,0),"")</f>
        <v>Osieczna (pow. starogardzki, woj. pomorskie)</v>
      </c>
      <c r="BF1343" s="98">
        <v>0</v>
      </c>
      <c r="BG1343" s="98">
        <f>IF(ISNUMBER(SEARCH('ankieta ESG'!$G$184,BH1343)),MAX($BG$3:BG1342)+1,0)</f>
        <v>1340</v>
      </c>
      <c r="BH1343" s="134" t="s">
        <v>5343</v>
      </c>
      <c r="BI1343" s="98">
        <v>0</v>
      </c>
      <c r="BJ1343" s="99" t="str">
        <f>IFERROR(VLOOKUP(ROWS($BH$4:BH1343),$BG$4:$BH$2337,2,0),"")</f>
        <v>Osieczna (pow. starogardzki, woj. pomorskie)</v>
      </c>
      <c r="BK1343" s="98">
        <v>0</v>
      </c>
      <c r="BL1343" s="98">
        <f>IF(ISNUMBER(SEARCH('ankieta ESG'!$G$185,BM1343)),MAX($BL$3:BL1342)+1,0)</f>
        <v>1340</v>
      </c>
      <c r="BM1343" s="134" t="s">
        <v>5343</v>
      </c>
      <c r="BN1343" s="98">
        <v>0</v>
      </c>
      <c r="BO1343" s="99" t="str">
        <f>IFERROR(VLOOKUP(ROWS($BM$4:BM1343),$BL$4:$BM$2337,2,0),"")</f>
        <v>Osieczna (pow. starogardzki, woj. pomorskie)</v>
      </c>
      <c r="BP1343" s="98">
        <v>0</v>
      </c>
      <c r="BQ1343" s="98">
        <f>IF(ISNUMBER(SEARCH('ankieta ESG'!$G$186,BR1343)),MAX($BQ$3:BQ1342)+1,0)</f>
        <v>1340</v>
      </c>
      <c r="BR1343" s="134" t="s">
        <v>5343</v>
      </c>
      <c r="BS1343" s="98">
        <v>0</v>
      </c>
      <c r="BT1343" s="99" t="str">
        <f>IFERROR(VLOOKUP(ROWS($BR$4:BR1343),$BQ$4:$BR$2337,2,0),"")</f>
        <v>Osieczna (pow. starogardzki, woj. pomorskie)</v>
      </c>
      <c r="BU1343" s="98">
        <v>0</v>
      </c>
      <c r="BV1343" s="98">
        <f>IF(ISNUMBER(SEARCH('ankieta ESG'!$G$187,BW1343)),MAX($BV$3:BV1342)+1,0)</f>
        <v>1340</v>
      </c>
      <c r="BW1343" s="134" t="s">
        <v>5343</v>
      </c>
      <c r="BX1343" s="98">
        <v>0</v>
      </c>
      <c r="BY1343" s="99" t="str">
        <f>IFERROR(VLOOKUP(ROWS($BW$4:BW1343),$BV$4:$BW$2337,2,0),"")</f>
        <v>Osieczna (pow. starogardzki, woj. pomorskie)</v>
      </c>
      <c r="BZ1343" s="98">
        <v>0</v>
      </c>
      <c r="CA1343" s="98">
        <f>IF(ISNUMBER(SEARCH('ankieta ESG'!$G$188,CB1343)),MAX($CA$3:CA1342)+1,0)</f>
        <v>1340</v>
      </c>
      <c r="CB1343" s="134" t="s">
        <v>5343</v>
      </c>
      <c r="CC1343" s="98">
        <v>0</v>
      </c>
      <c r="CD1343" s="99" t="str">
        <f>IFERROR(VLOOKUP(ROWS($CB$4:CB1343),$CA$4:$CB$2337,2,0),"")</f>
        <v>Osieczna (pow. starogardzki, woj. pomorskie)</v>
      </c>
      <c r="CE1343" s="98">
        <v>0</v>
      </c>
      <c r="CF1343" s="98">
        <f>IF(ISNUMBER(SEARCH('ankieta ESG'!$G$189,CG1343)),MAX($CF$3:CF1342)+1,0)</f>
        <v>1340</v>
      </c>
      <c r="CG1343" s="134" t="s">
        <v>5343</v>
      </c>
      <c r="CH1343" s="98">
        <v>0</v>
      </c>
      <c r="CI1343" s="99" t="str">
        <f>IFERROR(VLOOKUP(ROWS($CG$4:CG1343),$CF$4:$CG$2337,2,0),"")</f>
        <v>Osieczna (pow. starogardzki, woj. pomorskie)</v>
      </c>
      <c r="CJ1343" s="98">
        <v>0</v>
      </c>
    </row>
    <row r="1344" spans="2:88">
      <c r="B1344" s="98">
        <f>IF(ISNUMBER(SEARCH('ankieta ESG'!$E$11,C1344)),MAX(B$3:$B1343)+1,0)</f>
        <v>1341</v>
      </c>
      <c r="C1344" s="99" t="s">
        <v>1385</v>
      </c>
      <c r="D1344" s="98">
        <v>0</v>
      </c>
      <c r="E1344" s="99" t="str">
        <f>IFERROR(VLOOKUP(ROWS($C$4:C1344),$B$4:$C$1385,2,0),"")</f>
        <v>91.30.Z Działalność w zakresie konserwacji i renowacji oraz pozostała działalność wspomagająca na rzecz dziedzictwa kulturowego (PKD 2025)</v>
      </c>
      <c r="F1344" s="98">
        <v>0</v>
      </c>
      <c r="AM1344" s="98">
        <f>IF(ISNUMBER(SEARCH('ankieta ESG'!$G$180,AN1344)),MAX(AM$3:$AM1343)+1,0)</f>
        <v>1341</v>
      </c>
      <c r="AN1344" s="134" t="s">
        <v>5344</v>
      </c>
      <c r="AO1344" s="98">
        <v>0</v>
      </c>
      <c r="AP1344" s="99" t="str">
        <f>IFERROR(VLOOKUP(ROWS($AN$4:AN1344),$AM$4:$AN$2337,2,0),"")</f>
        <v>Osiecznica (pow. bolesławiecki, woj. dolnośląskie)</v>
      </c>
      <c r="AQ1344" s="98">
        <v>0</v>
      </c>
      <c r="AR1344" s="98">
        <f>IF(ISNUMBER(SEARCH('ankieta ESG'!$G$181,AS1344)),MAX($AR$3:AR1343)+1,0)</f>
        <v>1341</v>
      </c>
      <c r="AS1344" s="134" t="s">
        <v>5344</v>
      </c>
      <c r="AT1344" s="98">
        <v>0</v>
      </c>
      <c r="AU1344" s="99" t="str">
        <f>IFERROR(VLOOKUP(ROWS($AS$4:AS1344),$AR$4:$AS$2337,2,0),"")</f>
        <v>Osiecznica (pow. bolesławiecki, woj. dolnośląskie)</v>
      </c>
      <c r="AV1344" s="98">
        <v>0</v>
      </c>
      <c r="AW1344" s="98">
        <f>IF(ISNUMBER(SEARCH('ankieta ESG'!$G$182,AX1344)),MAX($AW$3:AW1343)+1,0)</f>
        <v>1341</v>
      </c>
      <c r="AX1344" s="134" t="s">
        <v>5344</v>
      </c>
      <c r="AY1344" s="98">
        <v>0</v>
      </c>
      <c r="AZ1344" s="99" t="str">
        <f>IFERROR(VLOOKUP(ROWS($AX$4:AX1344),$AW$4:$AX$2337,2,0),"")</f>
        <v>Osiecznica (pow. bolesławiecki, woj. dolnośląskie)</v>
      </c>
      <c r="BA1344" s="98">
        <v>0</v>
      </c>
      <c r="BB1344" s="98">
        <f>IF(ISNUMBER(SEARCH('ankieta ESG'!$G$183,BC1344)),MAX($BB$3:BB1343)+1,0)</f>
        <v>1341</v>
      </c>
      <c r="BC1344" s="134" t="s">
        <v>5344</v>
      </c>
      <c r="BD1344" s="98">
        <v>0</v>
      </c>
      <c r="BE1344" s="99" t="str">
        <f>IFERROR(VLOOKUP(ROWS($BC$4:BC1344),$BB$4:$BC$2337,2,0),"")</f>
        <v>Osiecznica (pow. bolesławiecki, woj. dolnośląskie)</v>
      </c>
      <c r="BF1344" s="98">
        <v>0</v>
      </c>
      <c r="BG1344" s="98">
        <f>IF(ISNUMBER(SEARCH('ankieta ESG'!$G$184,BH1344)),MAX($BG$3:BG1343)+1,0)</f>
        <v>1341</v>
      </c>
      <c r="BH1344" s="134" t="s">
        <v>5344</v>
      </c>
      <c r="BI1344" s="98">
        <v>0</v>
      </c>
      <c r="BJ1344" s="99" t="str">
        <f>IFERROR(VLOOKUP(ROWS($BH$4:BH1344),$BG$4:$BH$2337,2,0),"")</f>
        <v>Osiecznica (pow. bolesławiecki, woj. dolnośląskie)</v>
      </c>
      <c r="BK1344" s="98">
        <v>0</v>
      </c>
      <c r="BL1344" s="98">
        <f>IF(ISNUMBER(SEARCH('ankieta ESG'!$G$185,BM1344)),MAX($BL$3:BL1343)+1,0)</f>
        <v>1341</v>
      </c>
      <c r="BM1344" s="134" t="s">
        <v>5344</v>
      </c>
      <c r="BN1344" s="98">
        <v>0</v>
      </c>
      <c r="BO1344" s="99" t="str">
        <f>IFERROR(VLOOKUP(ROWS($BM$4:BM1344),$BL$4:$BM$2337,2,0),"")</f>
        <v>Osiecznica (pow. bolesławiecki, woj. dolnośląskie)</v>
      </c>
      <c r="BP1344" s="98">
        <v>0</v>
      </c>
      <c r="BQ1344" s="98">
        <f>IF(ISNUMBER(SEARCH('ankieta ESG'!$G$186,BR1344)),MAX($BQ$3:BQ1343)+1,0)</f>
        <v>1341</v>
      </c>
      <c r="BR1344" s="134" t="s">
        <v>5344</v>
      </c>
      <c r="BS1344" s="98">
        <v>0</v>
      </c>
      <c r="BT1344" s="99" t="str">
        <f>IFERROR(VLOOKUP(ROWS($BR$4:BR1344),$BQ$4:$BR$2337,2,0),"")</f>
        <v>Osiecznica (pow. bolesławiecki, woj. dolnośląskie)</v>
      </c>
      <c r="BU1344" s="98">
        <v>0</v>
      </c>
      <c r="BV1344" s="98">
        <f>IF(ISNUMBER(SEARCH('ankieta ESG'!$G$187,BW1344)),MAX($BV$3:BV1343)+1,0)</f>
        <v>1341</v>
      </c>
      <c r="BW1344" s="134" t="s">
        <v>5344</v>
      </c>
      <c r="BX1344" s="98">
        <v>0</v>
      </c>
      <c r="BY1344" s="99" t="str">
        <f>IFERROR(VLOOKUP(ROWS($BW$4:BW1344),$BV$4:$BW$2337,2,0),"")</f>
        <v>Osiecznica (pow. bolesławiecki, woj. dolnośląskie)</v>
      </c>
      <c r="BZ1344" s="98">
        <v>0</v>
      </c>
      <c r="CA1344" s="98">
        <f>IF(ISNUMBER(SEARCH('ankieta ESG'!$G$188,CB1344)),MAX($CA$3:CA1343)+1,0)</f>
        <v>1341</v>
      </c>
      <c r="CB1344" s="134" t="s">
        <v>5344</v>
      </c>
      <c r="CC1344" s="98">
        <v>0</v>
      </c>
      <c r="CD1344" s="99" t="str">
        <f>IFERROR(VLOOKUP(ROWS($CB$4:CB1344),$CA$4:$CB$2337,2,0),"")</f>
        <v>Osiecznica (pow. bolesławiecki, woj. dolnośląskie)</v>
      </c>
      <c r="CE1344" s="98">
        <v>0</v>
      </c>
      <c r="CF1344" s="98">
        <f>IF(ISNUMBER(SEARCH('ankieta ESG'!$G$189,CG1344)),MAX($CF$3:CF1343)+1,0)</f>
        <v>1341</v>
      </c>
      <c r="CG1344" s="134" t="s">
        <v>5344</v>
      </c>
      <c r="CH1344" s="98">
        <v>0</v>
      </c>
      <c r="CI1344" s="99" t="str">
        <f>IFERROR(VLOOKUP(ROWS($CG$4:CG1344),$CF$4:$CG$2337,2,0),"")</f>
        <v>Osiecznica (pow. bolesławiecki, woj. dolnośląskie)</v>
      </c>
      <c r="CJ1344" s="98">
        <v>0</v>
      </c>
    </row>
    <row r="1345" spans="2:88">
      <c r="B1345" s="98">
        <f>IF(ISNUMBER(SEARCH('ankieta ESG'!$E$11,C1345)),MAX(B$3:$B1344)+1,0)</f>
        <v>1342</v>
      </c>
      <c r="C1345" s="99" t="s">
        <v>1386</v>
      </c>
      <c r="D1345" s="98">
        <v>0</v>
      </c>
      <c r="E1345" s="99" t="str">
        <f>IFERROR(VLOOKUP(ROWS($C$4:C1345),$B$4:$C$1385,2,0),"")</f>
        <v>91.41.A Działalność ogrodów botanicznych (PKD 2025)</v>
      </c>
      <c r="F1345" s="98">
        <v>0</v>
      </c>
      <c r="AM1345" s="98">
        <f>IF(ISNUMBER(SEARCH('ankieta ESG'!$G$180,AN1345)),MAX(AM$3:$AM1344)+1,0)</f>
        <v>1342</v>
      </c>
      <c r="AN1345" s="134" t="s">
        <v>5345</v>
      </c>
      <c r="AO1345" s="98">
        <v>0</v>
      </c>
      <c r="AP1345" s="99" t="str">
        <f>IFERROR(VLOOKUP(ROWS($AN$4:AN1345),$AM$4:$AN$2337,2,0),"")</f>
        <v>Osiek (pow. brodnicki, woj. kujawsko-pomorskie)</v>
      </c>
      <c r="AQ1345" s="98">
        <v>0</v>
      </c>
      <c r="AR1345" s="98">
        <f>IF(ISNUMBER(SEARCH('ankieta ESG'!$G$181,AS1345)),MAX($AR$3:AR1344)+1,0)</f>
        <v>1342</v>
      </c>
      <c r="AS1345" s="134" t="s">
        <v>5345</v>
      </c>
      <c r="AT1345" s="98">
        <v>0</v>
      </c>
      <c r="AU1345" s="99" t="str">
        <f>IFERROR(VLOOKUP(ROWS($AS$4:AS1345),$AR$4:$AS$2337,2,0),"")</f>
        <v>Osiek (pow. brodnicki, woj. kujawsko-pomorskie)</v>
      </c>
      <c r="AV1345" s="98">
        <v>0</v>
      </c>
      <c r="AW1345" s="98">
        <f>IF(ISNUMBER(SEARCH('ankieta ESG'!$G$182,AX1345)),MAX($AW$3:AW1344)+1,0)</f>
        <v>1342</v>
      </c>
      <c r="AX1345" s="134" t="s">
        <v>5345</v>
      </c>
      <c r="AY1345" s="98">
        <v>0</v>
      </c>
      <c r="AZ1345" s="99" t="str">
        <f>IFERROR(VLOOKUP(ROWS($AX$4:AX1345),$AW$4:$AX$2337,2,0),"")</f>
        <v>Osiek (pow. brodnicki, woj. kujawsko-pomorskie)</v>
      </c>
      <c r="BA1345" s="98">
        <v>0</v>
      </c>
      <c r="BB1345" s="98">
        <f>IF(ISNUMBER(SEARCH('ankieta ESG'!$G$183,BC1345)),MAX($BB$3:BB1344)+1,0)</f>
        <v>1342</v>
      </c>
      <c r="BC1345" s="134" t="s">
        <v>5345</v>
      </c>
      <c r="BD1345" s="98">
        <v>0</v>
      </c>
      <c r="BE1345" s="99" t="str">
        <f>IFERROR(VLOOKUP(ROWS($BC$4:BC1345),$BB$4:$BC$2337,2,0),"")</f>
        <v>Osiek (pow. brodnicki, woj. kujawsko-pomorskie)</v>
      </c>
      <c r="BF1345" s="98">
        <v>0</v>
      </c>
      <c r="BG1345" s="98">
        <f>IF(ISNUMBER(SEARCH('ankieta ESG'!$G$184,BH1345)),MAX($BG$3:BG1344)+1,0)</f>
        <v>1342</v>
      </c>
      <c r="BH1345" s="134" t="s">
        <v>5345</v>
      </c>
      <c r="BI1345" s="98">
        <v>0</v>
      </c>
      <c r="BJ1345" s="99" t="str">
        <f>IFERROR(VLOOKUP(ROWS($BH$4:BH1345),$BG$4:$BH$2337,2,0),"")</f>
        <v>Osiek (pow. brodnicki, woj. kujawsko-pomorskie)</v>
      </c>
      <c r="BK1345" s="98">
        <v>0</v>
      </c>
      <c r="BL1345" s="98">
        <f>IF(ISNUMBER(SEARCH('ankieta ESG'!$G$185,BM1345)),MAX($BL$3:BL1344)+1,0)</f>
        <v>1342</v>
      </c>
      <c r="BM1345" s="134" t="s">
        <v>5345</v>
      </c>
      <c r="BN1345" s="98">
        <v>0</v>
      </c>
      <c r="BO1345" s="99" t="str">
        <f>IFERROR(VLOOKUP(ROWS($BM$4:BM1345),$BL$4:$BM$2337,2,0),"")</f>
        <v>Osiek (pow. brodnicki, woj. kujawsko-pomorskie)</v>
      </c>
      <c r="BP1345" s="98">
        <v>0</v>
      </c>
      <c r="BQ1345" s="98">
        <f>IF(ISNUMBER(SEARCH('ankieta ESG'!$G$186,BR1345)),MAX($BQ$3:BQ1344)+1,0)</f>
        <v>1342</v>
      </c>
      <c r="BR1345" s="134" t="s">
        <v>5345</v>
      </c>
      <c r="BS1345" s="98">
        <v>0</v>
      </c>
      <c r="BT1345" s="99" t="str">
        <f>IFERROR(VLOOKUP(ROWS($BR$4:BR1345),$BQ$4:$BR$2337,2,0),"")</f>
        <v>Osiek (pow. brodnicki, woj. kujawsko-pomorskie)</v>
      </c>
      <c r="BU1345" s="98">
        <v>0</v>
      </c>
      <c r="BV1345" s="98">
        <f>IF(ISNUMBER(SEARCH('ankieta ESG'!$G$187,BW1345)),MAX($BV$3:BV1344)+1,0)</f>
        <v>1342</v>
      </c>
      <c r="BW1345" s="134" t="s">
        <v>5345</v>
      </c>
      <c r="BX1345" s="98">
        <v>0</v>
      </c>
      <c r="BY1345" s="99" t="str">
        <f>IFERROR(VLOOKUP(ROWS($BW$4:BW1345),$BV$4:$BW$2337,2,0),"")</f>
        <v>Osiek (pow. brodnicki, woj. kujawsko-pomorskie)</v>
      </c>
      <c r="BZ1345" s="98">
        <v>0</v>
      </c>
      <c r="CA1345" s="98">
        <f>IF(ISNUMBER(SEARCH('ankieta ESG'!$G$188,CB1345)),MAX($CA$3:CA1344)+1,0)</f>
        <v>1342</v>
      </c>
      <c r="CB1345" s="134" t="s">
        <v>5345</v>
      </c>
      <c r="CC1345" s="98">
        <v>0</v>
      </c>
      <c r="CD1345" s="99" t="str">
        <f>IFERROR(VLOOKUP(ROWS($CB$4:CB1345),$CA$4:$CB$2337,2,0),"")</f>
        <v>Osiek (pow. brodnicki, woj. kujawsko-pomorskie)</v>
      </c>
      <c r="CE1345" s="98">
        <v>0</v>
      </c>
      <c r="CF1345" s="98">
        <f>IF(ISNUMBER(SEARCH('ankieta ESG'!$G$189,CG1345)),MAX($CF$3:CF1344)+1,0)</f>
        <v>1342</v>
      </c>
      <c r="CG1345" s="134" t="s">
        <v>5345</v>
      </c>
      <c r="CH1345" s="98">
        <v>0</v>
      </c>
      <c r="CI1345" s="99" t="str">
        <f>IFERROR(VLOOKUP(ROWS($CG$4:CG1345),$CF$4:$CG$2337,2,0),"")</f>
        <v>Osiek (pow. brodnicki, woj. kujawsko-pomorskie)</v>
      </c>
      <c r="CJ1345" s="98">
        <v>0</v>
      </c>
    </row>
    <row r="1346" spans="2:88">
      <c r="B1346" s="98">
        <f>IF(ISNUMBER(SEARCH('ankieta ESG'!$E$11,C1346)),MAX(B$3:$B1345)+1,0)</f>
        <v>1343</v>
      </c>
      <c r="C1346" s="99" t="s">
        <v>1387</v>
      </c>
      <c r="D1346" s="98">
        <v>0</v>
      </c>
      <c r="E1346" s="99" t="str">
        <f>IFERROR(VLOOKUP(ROWS($C$4:C1346),$B$4:$C$1385,2,0),"")</f>
        <v>91.41.B Działalność ogrodów zoologicznych (PKD 2025)</v>
      </c>
      <c r="F1346" s="98">
        <v>0</v>
      </c>
      <c r="AM1346" s="98">
        <f>IF(ISNUMBER(SEARCH('ankieta ESG'!$G$180,AN1346)),MAX(AM$3:$AM1345)+1,0)</f>
        <v>1343</v>
      </c>
      <c r="AN1346" s="134" t="s">
        <v>5346</v>
      </c>
      <c r="AO1346" s="98">
        <v>0</v>
      </c>
      <c r="AP1346" s="99" t="str">
        <f>IFERROR(VLOOKUP(ROWS($AN$4:AN1346),$AM$4:$AN$2337,2,0),"")</f>
        <v>Osiek (pow. oświęcimski, woj. małopolskie)</v>
      </c>
      <c r="AQ1346" s="98">
        <v>0</v>
      </c>
      <c r="AR1346" s="98">
        <f>IF(ISNUMBER(SEARCH('ankieta ESG'!$G$181,AS1346)),MAX($AR$3:AR1345)+1,0)</f>
        <v>1343</v>
      </c>
      <c r="AS1346" s="134" t="s">
        <v>5346</v>
      </c>
      <c r="AT1346" s="98">
        <v>0</v>
      </c>
      <c r="AU1346" s="99" t="str">
        <f>IFERROR(VLOOKUP(ROWS($AS$4:AS1346),$AR$4:$AS$2337,2,0),"")</f>
        <v>Osiek (pow. oświęcimski, woj. małopolskie)</v>
      </c>
      <c r="AV1346" s="98">
        <v>0</v>
      </c>
      <c r="AW1346" s="98">
        <f>IF(ISNUMBER(SEARCH('ankieta ESG'!$G$182,AX1346)),MAX($AW$3:AW1345)+1,0)</f>
        <v>1343</v>
      </c>
      <c r="AX1346" s="134" t="s">
        <v>5346</v>
      </c>
      <c r="AY1346" s="98">
        <v>0</v>
      </c>
      <c r="AZ1346" s="99" t="str">
        <f>IFERROR(VLOOKUP(ROWS($AX$4:AX1346),$AW$4:$AX$2337,2,0),"")</f>
        <v>Osiek (pow. oświęcimski, woj. małopolskie)</v>
      </c>
      <c r="BA1346" s="98">
        <v>0</v>
      </c>
      <c r="BB1346" s="98">
        <f>IF(ISNUMBER(SEARCH('ankieta ESG'!$G$183,BC1346)),MAX($BB$3:BB1345)+1,0)</f>
        <v>1343</v>
      </c>
      <c r="BC1346" s="134" t="s">
        <v>5346</v>
      </c>
      <c r="BD1346" s="98">
        <v>0</v>
      </c>
      <c r="BE1346" s="99" t="str">
        <f>IFERROR(VLOOKUP(ROWS($BC$4:BC1346),$BB$4:$BC$2337,2,0),"")</f>
        <v>Osiek (pow. oświęcimski, woj. małopolskie)</v>
      </c>
      <c r="BF1346" s="98">
        <v>0</v>
      </c>
      <c r="BG1346" s="98">
        <f>IF(ISNUMBER(SEARCH('ankieta ESG'!$G$184,BH1346)),MAX($BG$3:BG1345)+1,0)</f>
        <v>1343</v>
      </c>
      <c r="BH1346" s="134" t="s">
        <v>5346</v>
      </c>
      <c r="BI1346" s="98">
        <v>0</v>
      </c>
      <c r="BJ1346" s="99" t="str">
        <f>IFERROR(VLOOKUP(ROWS($BH$4:BH1346),$BG$4:$BH$2337,2,0),"")</f>
        <v>Osiek (pow. oświęcimski, woj. małopolskie)</v>
      </c>
      <c r="BK1346" s="98">
        <v>0</v>
      </c>
      <c r="BL1346" s="98">
        <f>IF(ISNUMBER(SEARCH('ankieta ESG'!$G$185,BM1346)),MAX($BL$3:BL1345)+1,0)</f>
        <v>1343</v>
      </c>
      <c r="BM1346" s="134" t="s">
        <v>5346</v>
      </c>
      <c r="BN1346" s="98">
        <v>0</v>
      </c>
      <c r="BO1346" s="99" t="str">
        <f>IFERROR(VLOOKUP(ROWS($BM$4:BM1346),$BL$4:$BM$2337,2,0),"")</f>
        <v>Osiek (pow. oświęcimski, woj. małopolskie)</v>
      </c>
      <c r="BP1346" s="98">
        <v>0</v>
      </c>
      <c r="BQ1346" s="98">
        <f>IF(ISNUMBER(SEARCH('ankieta ESG'!$G$186,BR1346)),MAX($BQ$3:BQ1345)+1,0)</f>
        <v>1343</v>
      </c>
      <c r="BR1346" s="134" t="s">
        <v>5346</v>
      </c>
      <c r="BS1346" s="98">
        <v>0</v>
      </c>
      <c r="BT1346" s="99" t="str">
        <f>IFERROR(VLOOKUP(ROWS($BR$4:BR1346),$BQ$4:$BR$2337,2,0),"")</f>
        <v>Osiek (pow. oświęcimski, woj. małopolskie)</v>
      </c>
      <c r="BU1346" s="98">
        <v>0</v>
      </c>
      <c r="BV1346" s="98">
        <f>IF(ISNUMBER(SEARCH('ankieta ESG'!$G$187,BW1346)),MAX($BV$3:BV1345)+1,0)</f>
        <v>1343</v>
      </c>
      <c r="BW1346" s="134" t="s">
        <v>5346</v>
      </c>
      <c r="BX1346" s="98">
        <v>0</v>
      </c>
      <c r="BY1346" s="99" t="str">
        <f>IFERROR(VLOOKUP(ROWS($BW$4:BW1346),$BV$4:$BW$2337,2,0),"")</f>
        <v>Osiek (pow. oświęcimski, woj. małopolskie)</v>
      </c>
      <c r="BZ1346" s="98">
        <v>0</v>
      </c>
      <c r="CA1346" s="98">
        <f>IF(ISNUMBER(SEARCH('ankieta ESG'!$G$188,CB1346)),MAX($CA$3:CA1345)+1,0)</f>
        <v>1343</v>
      </c>
      <c r="CB1346" s="134" t="s">
        <v>5346</v>
      </c>
      <c r="CC1346" s="98">
        <v>0</v>
      </c>
      <c r="CD1346" s="99" t="str">
        <f>IFERROR(VLOOKUP(ROWS($CB$4:CB1346),$CA$4:$CB$2337,2,0),"")</f>
        <v>Osiek (pow. oświęcimski, woj. małopolskie)</v>
      </c>
      <c r="CE1346" s="98">
        <v>0</v>
      </c>
      <c r="CF1346" s="98">
        <f>IF(ISNUMBER(SEARCH('ankieta ESG'!$G$189,CG1346)),MAX($CF$3:CF1345)+1,0)</f>
        <v>1343</v>
      </c>
      <c r="CG1346" s="134" t="s">
        <v>5346</v>
      </c>
      <c r="CH1346" s="98">
        <v>0</v>
      </c>
      <c r="CI1346" s="99" t="str">
        <f>IFERROR(VLOOKUP(ROWS($CG$4:CG1346),$CF$4:$CG$2337,2,0),"")</f>
        <v>Osiek (pow. oświęcimski, woj. małopolskie)</v>
      </c>
      <c r="CJ1346" s="98">
        <v>0</v>
      </c>
    </row>
    <row r="1347" spans="2:88">
      <c r="B1347" s="98">
        <f>IF(ISNUMBER(SEARCH('ankieta ESG'!$E$11,C1347)),MAX(B$3:$B1346)+1,0)</f>
        <v>1344</v>
      </c>
      <c r="C1347" s="99" t="s">
        <v>1388</v>
      </c>
      <c r="D1347" s="98">
        <v>0</v>
      </c>
      <c r="E1347" s="99" t="str">
        <f>IFERROR(VLOOKUP(ROWS($C$4:C1347),$B$4:$C$1385,2,0),"")</f>
        <v>91.42.Z Działalność obszarów i obiektów ochrony przyrody (PKD 2025)</v>
      </c>
      <c r="F1347" s="98">
        <v>0</v>
      </c>
      <c r="AM1347" s="98">
        <f>IF(ISNUMBER(SEARCH('ankieta ESG'!$G$180,AN1347)),MAX(AM$3:$AM1346)+1,0)</f>
        <v>1344</v>
      </c>
      <c r="AN1347" s="134" t="s">
        <v>5347</v>
      </c>
      <c r="AO1347" s="98">
        <v>0</v>
      </c>
      <c r="AP1347" s="99" t="str">
        <f>IFERROR(VLOOKUP(ROWS($AN$4:AN1347),$AM$4:$AN$2337,2,0),"")</f>
        <v>Osiek (pow. starogardzki, woj. pomorskie)</v>
      </c>
      <c r="AQ1347" s="98">
        <v>0</v>
      </c>
      <c r="AR1347" s="98">
        <f>IF(ISNUMBER(SEARCH('ankieta ESG'!$G$181,AS1347)),MAX($AR$3:AR1346)+1,0)</f>
        <v>1344</v>
      </c>
      <c r="AS1347" s="134" t="s">
        <v>5347</v>
      </c>
      <c r="AT1347" s="98">
        <v>0</v>
      </c>
      <c r="AU1347" s="99" t="str">
        <f>IFERROR(VLOOKUP(ROWS($AS$4:AS1347),$AR$4:$AS$2337,2,0),"")</f>
        <v>Osiek (pow. starogardzki, woj. pomorskie)</v>
      </c>
      <c r="AV1347" s="98">
        <v>0</v>
      </c>
      <c r="AW1347" s="98">
        <f>IF(ISNUMBER(SEARCH('ankieta ESG'!$G$182,AX1347)),MAX($AW$3:AW1346)+1,0)</f>
        <v>1344</v>
      </c>
      <c r="AX1347" s="134" t="s">
        <v>5347</v>
      </c>
      <c r="AY1347" s="98">
        <v>0</v>
      </c>
      <c r="AZ1347" s="99" t="str">
        <f>IFERROR(VLOOKUP(ROWS($AX$4:AX1347),$AW$4:$AX$2337,2,0),"")</f>
        <v>Osiek (pow. starogardzki, woj. pomorskie)</v>
      </c>
      <c r="BA1347" s="98">
        <v>0</v>
      </c>
      <c r="BB1347" s="98">
        <f>IF(ISNUMBER(SEARCH('ankieta ESG'!$G$183,BC1347)),MAX($BB$3:BB1346)+1,0)</f>
        <v>1344</v>
      </c>
      <c r="BC1347" s="134" t="s">
        <v>5347</v>
      </c>
      <c r="BD1347" s="98">
        <v>0</v>
      </c>
      <c r="BE1347" s="99" t="str">
        <f>IFERROR(VLOOKUP(ROWS($BC$4:BC1347),$BB$4:$BC$2337,2,0),"")</f>
        <v>Osiek (pow. starogardzki, woj. pomorskie)</v>
      </c>
      <c r="BF1347" s="98">
        <v>0</v>
      </c>
      <c r="BG1347" s="98">
        <f>IF(ISNUMBER(SEARCH('ankieta ESG'!$G$184,BH1347)),MAX($BG$3:BG1346)+1,0)</f>
        <v>1344</v>
      </c>
      <c r="BH1347" s="134" t="s">
        <v>5347</v>
      </c>
      <c r="BI1347" s="98">
        <v>0</v>
      </c>
      <c r="BJ1347" s="99" t="str">
        <f>IFERROR(VLOOKUP(ROWS($BH$4:BH1347),$BG$4:$BH$2337,2,0),"")</f>
        <v>Osiek (pow. starogardzki, woj. pomorskie)</v>
      </c>
      <c r="BK1347" s="98">
        <v>0</v>
      </c>
      <c r="BL1347" s="98">
        <f>IF(ISNUMBER(SEARCH('ankieta ESG'!$G$185,BM1347)),MAX($BL$3:BL1346)+1,0)</f>
        <v>1344</v>
      </c>
      <c r="BM1347" s="134" t="s">
        <v>5347</v>
      </c>
      <c r="BN1347" s="98">
        <v>0</v>
      </c>
      <c r="BO1347" s="99" t="str">
        <f>IFERROR(VLOOKUP(ROWS($BM$4:BM1347),$BL$4:$BM$2337,2,0),"")</f>
        <v>Osiek (pow. starogardzki, woj. pomorskie)</v>
      </c>
      <c r="BP1347" s="98">
        <v>0</v>
      </c>
      <c r="BQ1347" s="98">
        <f>IF(ISNUMBER(SEARCH('ankieta ESG'!$G$186,BR1347)),MAX($BQ$3:BQ1346)+1,0)</f>
        <v>1344</v>
      </c>
      <c r="BR1347" s="134" t="s">
        <v>5347</v>
      </c>
      <c r="BS1347" s="98">
        <v>0</v>
      </c>
      <c r="BT1347" s="99" t="str">
        <f>IFERROR(VLOOKUP(ROWS($BR$4:BR1347),$BQ$4:$BR$2337,2,0),"")</f>
        <v>Osiek (pow. starogardzki, woj. pomorskie)</v>
      </c>
      <c r="BU1347" s="98">
        <v>0</v>
      </c>
      <c r="BV1347" s="98">
        <f>IF(ISNUMBER(SEARCH('ankieta ESG'!$G$187,BW1347)),MAX($BV$3:BV1346)+1,0)</f>
        <v>1344</v>
      </c>
      <c r="BW1347" s="134" t="s">
        <v>5347</v>
      </c>
      <c r="BX1347" s="98">
        <v>0</v>
      </c>
      <c r="BY1347" s="99" t="str">
        <f>IFERROR(VLOOKUP(ROWS($BW$4:BW1347),$BV$4:$BW$2337,2,0),"")</f>
        <v>Osiek (pow. starogardzki, woj. pomorskie)</v>
      </c>
      <c r="BZ1347" s="98">
        <v>0</v>
      </c>
      <c r="CA1347" s="98">
        <f>IF(ISNUMBER(SEARCH('ankieta ESG'!$G$188,CB1347)),MAX($CA$3:CA1346)+1,0)</f>
        <v>1344</v>
      </c>
      <c r="CB1347" s="134" t="s">
        <v>5347</v>
      </c>
      <c r="CC1347" s="98">
        <v>0</v>
      </c>
      <c r="CD1347" s="99" t="str">
        <f>IFERROR(VLOOKUP(ROWS($CB$4:CB1347),$CA$4:$CB$2337,2,0),"")</f>
        <v>Osiek (pow. starogardzki, woj. pomorskie)</v>
      </c>
      <c r="CE1347" s="98">
        <v>0</v>
      </c>
      <c r="CF1347" s="98">
        <f>IF(ISNUMBER(SEARCH('ankieta ESG'!$G$189,CG1347)),MAX($CF$3:CF1346)+1,0)</f>
        <v>1344</v>
      </c>
      <c r="CG1347" s="134" t="s">
        <v>5347</v>
      </c>
      <c r="CH1347" s="98">
        <v>0</v>
      </c>
      <c r="CI1347" s="99" t="str">
        <f>IFERROR(VLOOKUP(ROWS($CG$4:CG1347),$CF$4:$CG$2337,2,0),"")</f>
        <v>Osiek (pow. starogardzki, woj. pomorskie)</v>
      </c>
      <c r="CJ1347" s="98">
        <v>0</v>
      </c>
    </row>
    <row r="1348" spans="2:88">
      <c r="B1348" s="98">
        <f>IF(ISNUMBER(SEARCH('ankieta ESG'!$E$11,C1348)),MAX(B$3:$B1347)+1,0)</f>
        <v>1345</v>
      </c>
      <c r="C1348" s="99" t="s">
        <v>1389</v>
      </c>
      <c r="D1348" s="98">
        <v>0</v>
      </c>
      <c r="E1348" s="99" t="str">
        <f>IFERROR(VLOOKUP(ROWS($C$4:C1348),$B$4:$C$1385,2,0),"")</f>
        <v>92.00.Z Działalność związana z grami hazardowymi (PKD 2025)</v>
      </c>
      <c r="F1348" s="98">
        <v>0</v>
      </c>
      <c r="AM1348" s="98">
        <f>IF(ISNUMBER(SEARCH('ankieta ESG'!$G$180,AN1348)),MAX(AM$3:$AM1347)+1,0)</f>
        <v>1345</v>
      </c>
      <c r="AN1348" s="134" t="s">
        <v>5348</v>
      </c>
      <c r="AO1348" s="98">
        <v>0</v>
      </c>
      <c r="AP1348" s="99" t="str">
        <f>IFERROR(VLOOKUP(ROWS($AN$4:AN1348),$AM$4:$AN$2337,2,0),"")</f>
        <v>Osiek (pow. staszowski, woj. świętokrzyskie)</v>
      </c>
      <c r="AQ1348" s="98">
        <v>0</v>
      </c>
      <c r="AR1348" s="98">
        <f>IF(ISNUMBER(SEARCH('ankieta ESG'!$G$181,AS1348)),MAX($AR$3:AR1347)+1,0)</f>
        <v>1345</v>
      </c>
      <c r="AS1348" s="134" t="s">
        <v>5348</v>
      </c>
      <c r="AT1348" s="98">
        <v>0</v>
      </c>
      <c r="AU1348" s="99" t="str">
        <f>IFERROR(VLOOKUP(ROWS($AS$4:AS1348),$AR$4:$AS$2337,2,0),"")</f>
        <v>Osiek (pow. staszowski, woj. świętokrzyskie)</v>
      </c>
      <c r="AV1348" s="98">
        <v>0</v>
      </c>
      <c r="AW1348" s="98">
        <f>IF(ISNUMBER(SEARCH('ankieta ESG'!$G$182,AX1348)),MAX($AW$3:AW1347)+1,0)</f>
        <v>1345</v>
      </c>
      <c r="AX1348" s="134" t="s">
        <v>5348</v>
      </c>
      <c r="AY1348" s="98">
        <v>0</v>
      </c>
      <c r="AZ1348" s="99" t="str">
        <f>IFERROR(VLOOKUP(ROWS($AX$4:AX1348),$AW$4:$AX$2337,2,0),"")</f>
        <v>Osiek (pow. staszowski, woj. świętokrzyskie)</v>
      </c>
      <c r="BA1348" s="98">
        <v>0</v>
      </c>
      <c r="BB1348" s="98">
        <f>IF(ISNUMBER(SEARCH('ankieta ESG'!$G$183,BC1348)),MAX($BB$3:BB1347)+1,0)</f>
        <v>1345</v>
      </c>
      <c r="BC1348" s="134" t="s">
        <v>5348</v>
      </c>
      <c r="BD1348" s="98">
        <v>0</v>
      </c>
      <c r="BE1348" s="99" t="str">
        <f>IFERROR(VLOOKUP(ROWS($BC$4:BC1348),$BB$4:$BC$2337,2,0),"")</f>
        <v>Osiek (pow. staszowski, woj. świętokrzyskie)</v>
      </c>
      <c r="BF1348" s="98">
        <v>0</v>
      </c>
      <c r="BG1348" s="98">
        <f>IF(ISNUMBER(SEARCH('ankieta ESG'!$G$184,BH1348)),MAX($BG$3:BG1347)+1,0)</f>
        <v>1345</v>
      </c>
      <c r="BH1348" s="134" t="s">
        <v>5348</v>
      </c>
      <c r="BI1348" s="98">
        <v>0</v>
      </c>
      <c r="BJ1348" s="99" t="str">
        <f>IFERROR(VLOOKUP(ROWS($BH$4:BH1348),$BG$4:$BH$2337,2,0),"")</f>
        <v>Osiek (pow. staszowski, woj. świętokrzyskie)</v>
      </c>
      <c r="BK1348" s="98">
        <v>0</v>
      </c>
      <c r="BL1348" s="98">
        <f>IF(ISNUMBER(SEARCH('ankieta ESG'!$G$185,BM1348)),MAX($BL$3:BL1347)+1,0)</f>
        <v>1345</v>
      </c>
      <c r="BM1348" s="134" t="s">
        <v>5348</v>
      </c>
      <c r="BN1348" s="98">
        <v>0</v>
      </c>
      <c r="BO1348" s="99" t="str">
        <f>IFERROR(VLOOKUP(ROWS($BM$4:BM1348),$BL$4:$BM$2337,2,0),"")</f>
        <v>Osiek (pow. staszowski, woj. świętokrzyskie)</v>
      </c>
      <c r="BP1348" s="98">
        <v>0</v>
      </c>
      <c r="BQ1348" s="98">
        <f>IF(ISNUMBER(SEARCH('ankieta ESG'!$G$186,BR1348)),MAX($BQ$3:BQ1347)+1,0)</f>
        <v>1345</v>
      </c>
      <c r="BR1348" s="134" t="s">
        <v>5348</v>
      </c>
      <c r="BS1348" s="98">
        <v>0</v>
      </c>
      <c r="BT1348" s="99" t="str">
        <f>IFERROR(VLOOKUP(ROWS($BR$4:BR1348),$BQ$4:$BR$2337,2,0),"")</f>
        <v>Osiek (pow. staszowski, woj. świętokrzyskie)</v>
      </c>
      <c r="BU1348" s="98">
        <v>0</v>
      </c>
      <c r="BV1348" s="98">
        <f>IF(ISNUMBER(SEARCH('ankieta ESG'!$G$187,BW1348)),MAX($BV$3:BV1347)+1,0)</f>
        <v>1345</v>
      </c>
      <c r="BW1348" s="134" t="s">
        <v>5348</v>
      </c>
      <c r="BX1348" s="98">
        <v>0</v>
      </c>
      <c r="BY1348" s="99" t="str">
        <f>IFERROR(VLOOKUP(ROWS($BW$4:BW1348),$BV$4:$BW$2337,2,0),"")</f>
        <v>Osiek (pow. staszowski, woj. świętokrzyskie)</v>
      </c>
      <c r="BZ1348" s="98">
        <v>0</v>
      </c>
      <c r="CA1348" s="98">
        <f>IF(ISNUMBER(SEARCH('ankieta ESG'!$G$188,CB1348)),MAX($CA$3:CA1347)+1,0)</f>
        <v>1345</v>
      </c>
      <c r="CB1348" s="134" t="s">
        <v>5348</v>
      </c>
      <c r="CC1348" s="98">
        <v>0</v>
      </c>
      <c r="CD1348" s="99" t="str">
        <f>IFERROR(VLOOKUP(ROWS($CB$4:CB1348),$CA$4:$CB$2337,2,0),"")</f>
        <v>Osiek (pow. staszowski, woj. świętokrzyskie)</v>
      </c>
      <c r="CE1348" s="98">
        <v>0</v>
      </c>
      <c r="CF1348" s="98">
        <f>IF(ISNUMBER(SEARCH('ankieta ESG'!$G$189,CG1348)),MAX($CF$3:CF1347)+1,0)</f>
        <v>1345</v>
      </c>
      <c r="CG1348" s="134" t="s">
        <v>5348</v>
      </c>
      <c r="CH1348" s="98">
        <v>0</v>
      </c>
      <c r="CI1348" s="99" t="str">
        <f>IFERROR(VLOOKUP(ROWS($CG$4:CG1348),$CF$4:$CG$2337,2,0),"")</f>
        <v>Osiek (pow. staszowski, woj. świętokrzyskie)</v>
      </c>
      <c r="CJ1348" s="98">
        <v>0</v>
      </c>
    </row>
    <row r="1349" spans="2:88">
      <c r="B1349" s="98">
        <f>IF(ISNUMBER(SEARCH('ankieta ESG'!$E$11,C1349)),MAX(B$3:$B1348)+1,0)</f>
        <v>1346</v>
      </c>
      <c r="C1349" s="99" t="s">
        <v>1390</v>
      </c>
      <c r="D1349" s="98">
        <v>0</v>
      </c>
      <c r="E1349" s="99" t="str">
        <f>IFERROR(VLOOKUP(ROWS($C$4:C1349),$B$4:$C$1385,2,0),"")</f>
        <v>93.11.Z Działalność obiektów sportowych (PKD 2025)</v>
      </c>
      <c r="F1349" s="98">
        <v>0</v>
      </c>
      <c r="AM1349" s="98">
        <f>IF(ISNUMBER(SEARCH('ankieta ESG'!$G$180,AN1349)),MAX(AM$3:$AM1348)+1,0)</f>
        <v>1346</v>
      </c>
      <c r="AN1349" s="134" t="s">
        <v>5349</v>
      </c>
      <c r="AO1349" s="98">
        <v>0</v>
      </c>
      <c r="AP1349" s="99" t="str">
        <f>IFERROR(VLOOKUP(ROWS($AN$4:AN1349),$AM$4:$AN$2337,2,0),"")</f>
        <v>Osiek Jasielski (pow. jasielski, woj. podkarpackie)</v>
      </c>
      <c r="AQ1349" s="98">
        <v>0</v>
      </c>
      <c r="AR1349" s="98">
        <f>IF(ISNUMBER(SEARCH('ankieta ESG'!$G$181,AS1349)),MAX($AR$3:AR1348)+1,0)</f>
        <v>1346</v>
      </c>
      <c r="AS1349" s="134" t="s">
        <v>5349</v>
      </c>
      <c r="AT1349" s="98">
        <v>0</v>
      </c>
      <c r="AU1349" s="99" t="str">
        <f>IFERROR(VLOOKUP(ROWS($AS$4:AS1349),$AR$4:$AS$2337,2,0),"")</f>
        <v>Osiek Jasielski (pow. jasielski, woj. podkarpackie)</v>
      </c>
      <c r="AV1349" s="98">
        <v>0</v>
      </c>
      <c r="AW1349" s="98">
        <f>IF(ISNUMBER(SEARCH('ankieta ESG'!$G$182,AX1349)),MAX($AW$3:AW1348)+1,0)</f>
        <v>1346</v>
      </c>
      <c r="AX1349" s="134" t="s">
        <v>5349</v>
      </c>
      <c r="AY1349" s="98">
        <v>0</v>
      </c>
      <c r="AZ1349" s="99" t="str">
        <f>IFERROR(VLOOKUP(ROWS($AX$4:AX1349),$AW$4:$AX$2337,2,0),"")</f>
        <v>Osiek Jasielski (pow. jasielski, woj. podkarpackie)</v>
      </c>
      <c r="BA1349" s="98">
        <v>0</v>
      </c>
      <c r="BB1349" s="98">
        <f>IF(ISNUMBER(SEARCH('ankieta ESG'!$G$183,BC1349)),MAX($BB$3:BB1348)+1,0)</f>
        <v>1346</v>
      </c>
      <c r="BC1349" s="134" t="s">
        <v>5349</v>
      </c>
      <c r="BD1349" s="98">
        <v>0</v>
      </c>
      <c r="BE1349" s="99" t="str">
        <f>IFERROR(VLOOKUP(ROWS($BC$4:BC1349),$BB$4:$BC$2337,2,0),"")</f>
        <v>Osiek Jasielski (pow. jasielski, woj. podkarpackie)</v>
      </c>
      <c r="BF1349" s="98">
        <v>0</v>
      </c>
      <c r="BG1349" s="98">
        <f>IF(ISNUMBER(SEARCH('ankieta ESG'!$G$184,BH1349)),MAX($BG$3:BG1348)+1,0)</f>
        <v>1346</v>
      </c>
      <c r="BH1349" s="134" t="s">
        <v>5349</v>
      </c>
      <c r="BI1349" s="98">
        <v>0</v>
      </c>
      <c r="BJ1349" s="99" t="str">
        <f>IFERROR(VLOOKUP(ROWS($BH$4:BH1349),$BG$4:$BH$2337,2,0),"")</f>
        <v>Osiek Jasielski (pow. jasielski, woj. podkarpackie)</v>
      </c>
      <c r="BK1349" s="98">
        <v>0</v>
      </c>
      <c r="BL1349" s="98">
        <f>IF(ISNUMBER(SEARCH('ankieta ESG'!$G$185,BM1349)),MAX($BL$3:BL1348)+1,0)</f>
        <v>1346</v>
      </c>
      <c r="BM1349" s="134" t="s">
        <v>5349</v>
      </c>
      <c r="BN1349" s="98">
        <v>0</v>
      </c>
      <c r="BO1349" s="99" t="str">
        <f>IFERROR(VLOOKUP(ROWS($BM$4:BM1349),$BL$4:$BM$2337,2,0),"")</f>
        <v>Osiek Jasielski (pow. jasielski, woj. podkarpackie)</v>
      </c>
      <c r="BP1349" s="98">
        <v>0</v>
      </c>
      <c r="BQ1349" s="98">
        <f>IF(ISNUMBER(SEARCH('ankieta ESG'!$G$186,BR1349)),MAX($BQ$3:BQ1348)+1,0)</f>
        <v>1346</v>
      </c>
      <c r="BR1349" s="134" t="s">
        <v>5349</v>
      </c>
      <c r="BS1349" s="98">
        <v>0</v>
      </c>
      <c r="BT1349" s="99" t="str">
        <f>IFERROR(VLOOKUP(ROWS($BR$4:BR1349),$BQ$4:$BR$2337,2,0),"")</f>
        <v>Osiek Jasielski (pow. jasielski, woj. podkarpackie)</v>
      </c>
      <c r="BU1349" s="98">
        <v>0</v>
      </c>
      <c r="BV1349" s="98">
        <f>IF(ISNUMBER(SEARCH('ankieta ESG'!$G$187,BW1349)),MAX($BV$3:BV1348)+1,0)</f>
        <v>1346</v>
      </c>
      <c r="BW1349" s="134" t="s">
        <v>5349</v>
      </c>
      <c r="BX1349" s="98">
        <v>0</v>
      </c>
      <c r="BY1349" s="99" t="str">
        <f>IFERROR(VLOOKUP(ROWS($BW$4:BW1349),$BV$4:$BW$2337,2,0),"")</f>
        <v>Osiek Jasielski (pow. jasielski, woj. podkarpackie)</v>
      </c>
      <c r="BZ1349" s="98">
        <v>0</v>
      </c>
      <c r="CA1349" s="98">
        <f>IF(ISNUMBER(SEARCH('ankieta ESG'!$G$188,CB1349)),MAX($CA$3:CA1348)+1,0)</f>
        <v>1346</v>
      </c>
      <c r="CB1349" s="134" t="s">
        <v>5349</v>
      </c>
      <c r="CC1349" s="98">
        <v>0</v>
      </c>
      <c r="CD1349" s="99" t="str">
        <f>IFERROR(VLOOKUP(ROWS($CB$4:CB1349),$CA$4:$CB$2337,2,0),"")</f>
        <v>Osiek Jasielski (pow. jasielski, woj. podkarpackie)</v>
      </c>
      <c r="CE1349" s="98">
        <v>0</v>
      </c>
      <c r="CF1349" s="98">
        <f>IF(ISNUMBER(SEARCH('ankieta ESG'!$G$189,CG1349)),MAX($CF$3:CF1348)+1,0)</f>
        <v>1346</v>
      </c>
      <c r="CG1349" s="134" t="s">
        <v>5349</v>
      </c>
      <c r="CH1349" s="98">
        <v>0</v>
      </c>
      <c r="CI1349" s="99" t="str">
        <f>IFERROR(VLOOKUP(ROWS($CG$4:CG1349),$CF$4:$CG$2337,2,0),"")</f>
        <v>Osiek Jasielski (pow. jasielski, woj. podkarpackie)</v>
      </c>
      <c r="CJ1349" s="98">
        <v>0</v>
      </c>
    </row>
    <row r="1350" spans="2:88">
      <c r="B1350" s="98">
        <f>IF(ISNUMBER(SEARCH('ankieta ESG'!$E$11,C1350)),MAX(B$3:$B1349)+1,0)</f>
        <v>1347</v>
      </c>
      <c r="C1350" s="99" t="s">
        <v>1391</v>
      </c>
      <c r="D1350" s="98">
        <v>0</v>
      </c>
      <c r="E1350" s="99" t="str">
        <f>IFERROR(VLOOKUP(ROWS($C$4:C1350),$B$4:$C$1385,2,0),"")</f>
        <v>93.12.Z Działalność klubów sportowych (PKD 2025)</v>
      </c>
      <c r="F1350" s="98">
        <v>0</v>
      </c>
      <c r="AM1350" s="98">
        <f>IF(ISNUMBER(SEARCH('ankieta ESG'!$G$180,AN1350)),MAX(AM$3:$AM1349)+1,0)</f>
        <v>1347</v>
      </c>
      <c r="AN1350" s="134" t="s">
        <v>5350</v>
      </c>
      <c r="AO1350" s="98">
        <v>0</v>
      </c>
      <c r="AP1350" s="99" t="str">
        <f>IFERROR(VLOOKUP(ROWS($AN$4:AN1350),$AM$4:$AN$2337,2,0),"")</f>
        <v>Osiek Mały (pow. kolski, woj. wielkopolskie)</v>
      </c>
      <c r="AQ1350" s="98">
        <v>0</v>
      </c>
      <c r="AR1350" s="98">
        <f>IF(ISNUMBER(SEARCH('ankieta ESG'!$G$181,AS1350)),MAX($AR$3:AR1349)+1,0)</f>
        <v>1347</v>
      </c>
      <c r="AS1350" s="134" t="s">
        <v>5350</v>
      </c>
      <c r="AT1350" s="98">
        <v>0</v>
      </c>
      <c r="AU1350" s="99" t="str">
        <f>IFERROR(VLOOKUP(ROWS($AS$4:AS1350),$AR$4:$AS$2337,2,0),"")</f>
        <v>Osiek Mały (pow. kolski, woj. wielkopolskie)</v>
      </c>
      <c r="AV1350" s="98">
        <v>0</v>
      </c>
      <c r="AW1350" s="98">
        <f>IF(ISNUMBER(SEARCH('ankieta ESG'!$G$182,AX1350)),MAX($AW$3:AW1349)+1,0)</f>
        <v>1347</v>
      </c>
      <c r="AX1350" s="134" t="s">
        <v>5350</v>
      </c>
      <c r="AY1350" s="98">
        <v>0</v>
      </c>
      <c r="AZ1350" s="99" t="str">
        <f>IFERROR(VLOOKUP(ROWS($AX$4:AX1350),$AW$4:$AX$2337,2,0),"")</f>
        <v>Osiek Mały (pow. kolski, woj. wielkopolskie)</v>
      </c>
      <c r="BA1350" s="98">
        <v>0</v>
      </c>
      <c r="BB1350" s="98">
        <f>IF(ISNUMBER(SEARCH('ankieta ESG'!$G$183,BC1350)),MAX($BB$3:BB1349)+1,0)</f>
        <v>1347</v>
      </c>
      <c r="BC1350" s="134" t="s">
        <v>5350</v>
      </c>
      <c r="BD1350" s="98">
        <v>0</v>
      </c>
      <c r="BE1350" s="99" t="str">
        <f>IFERROR(VLOOKUP(ROWS($BC$4:BC1350),$BB$4:$BC$2337,2,0),"")</f>
        <v>Osiek Mały (pow. kolski, woj. wielkopolskie)</v>
      </c>
      <c r="BF1350" s="98">
        <v>0</v>
      </c>
      <c r="BG1350" s="98">
        <f>IF(ISNUMBER(SEARCH('ankieta ESG'!$G$184,BH1350)),MAX($BG$3:BG1349)+1,0)</f>
        <v>1347</v>
      </c>
      <c r="BH1350" s="134" t="s">
        <v>5350</v>
      </c>
      <c r="BI1350" s="98">
        <v>0</v>
      </c>
      <c r="BJ1350" s="99" t="str">
        <f>IFERROR(VLOOKUP(ROWS($BH$4:BH1350),$BG$4:$BH$2337,2,0),"")</f>
        <v>Osiek Mały (pow. kolski, woj. wielkopolskie)</v>
      </c>
      <c r="BK1350" s="98">
        <v>0</v>
      </c>
      <c r="BL1350" s="98">
        <f>IF(ISNUMBER(SEARCH('ankieta ESG'!$G$185,BM1350)),MAX($BL$3:BL1349)+1,0)</f>
        <v>1347</v>
      </c>
      <c r="BM1350" s="134" t="s">
        <v>5350</v>
      </c>
      <c r="BN1350" s="98">
        <v>0</v>
      </c>
      <c r="BO1350" s="99" t="str">
        <f>IFERROR(VLOOKUP(ROWS($BM$4:BM1350),$BL$4:$BM$2337,2,0),"")</f>
        <v>Osiek Mały (pow. kolski, woj. wielkopolskie)</v>
      </c>
      <c r="BP1350" s="98">
        <v>0</v>
      </c>
      <c r="BQ1350" s="98">
        <f>IF(ISNUMBER(SEARCH('ankieta ESG'!$G$186,BR1350)),MAX($BQ$3:BQ1349)+1,0)</f>
        <v>1347</v>
      </c>
      <c r="BR1350" s="134" t="s">
        <v>5350</v>
      </c>
      <c r="BS1350" s="98">
        <v>0</v>
      </c>
      <c r="BT1350" s="99" t="str">
        <f>IFERROR(VLOOKUP(ROWS($BR$4:BR1350),$BQ$4:$BR$2337,2,0),"")</f>
        <v>Osiek Mały (pow. kolski, woj. wielkopolskie)</v>
      </c>
      <c r="BU1350" s="98">
        <v>0</v>
      </c>
      <c r="BV1350" s="98">
        <f>IF(ISNUMBER(SEARCH('ankieta ESG'!$G$187,BW1350)),MAX($BV$3:BV1349)+1,0)</f>
        <v>1347</v>
      </c>
      <c r="BW1350" s="134" t="s">
        <v>5350</v>
      </c>
      <c r="BX1350" s="98">
        <v>0</v>
      </c>
      <c r="BY1350" s="99" t="str">
        <f>IFERROR(VLOOKUP(ROWS($BW$4:BW1350),$BV$4:$BW$2337,2,0),"")</f>
        <v>Osiek Mały (pow. kolski, woj. wielkopolskie)</v>
      </c>
      <c r="BZ1350" s="98">
        <v>0</v>
      </c>
      <c r="CA1350" s="98">
        <f>IF(ISNUMBER(SEARCH('ankieta ESG'!$G$188,CB1350)),MAX($CA$3:CA1349)+1,0)</f>
        <v>1347</v>
      </c>
      <c r="CB1350" s="134" t="s">
        <v>5350</v>
      </c>
      <c r="CC1350" s="98">
        <v>0</v>
      </c>
      <c r="CD1350" s="99" t="str">
        <f>IFERROR(VLOOKUP(ROWS($CB$4:CB1350),$CA$4:$CB$2337,2,0),"")</f>
        <v>Osiek Mały (pow. kolski, woj. wielkopolskie)</v>
      </c>
      <c r="CE1350" s="98">
        <v>0</v>
      </c>
      <c r="CF1350" s="98">
        <f>IF(ISNUMBER(SEARCH('ankieta ESG'!$G$189,CG1350)),MAX($CF$3:CF1349)+1,0)</f>
        <v>1347</v>
      </c>
      <c r="CG1350" s="134" t="s">
        <v>5350</v>
      </c>
      <c r="CH1350" s="98">
        <v>0</v>
      </c>
      <c r="CI1350" s="99" t="str">
        <f>IFERROR(VLOOKUP(ROWS($CG$4:CG1350),$CF$4:$CG$2337,2,0),"")</f>
        <v>Osiek Mały (pow. kolski, woj. wielkopolskie)</v>
      </c>
      <c r="CJ1350" s="98">
        <v>0</v>
      </c>
    </row>
    <row r="1351" spans="2:88">
      <c r="B1351" s="98">
        <f>IF(ISNUMBER(SEARCH('ankieta ESG'!$E$11,C1351)),MAX(B$3:$B1350)+1,0)</f>
        <v>1348</v>
      </c>
      <c r="C1351" s="99" t="s">
        <v>1392</v>
      </c>
      <c r="D1351" s="98">
        <v>0</v>
      </c>
      <c r="E1351" s="99" t="str">
        <f>IFERROR(VLOOKUP(ROWS($C$4:C1351),$B$4:$C$1385,2,0),"")</f>
        <v>93.13.Z Działalność klubów fitness (PKD 2025)</v>
      </c>
      <c r="F1351" s="98">
        <v>0</v>
      </c>
      <c r="AM1351" s="98">
        <f>IF(ISNUMBER(SEARCH('ankieta ESG'!$G$180,AN1351)),MAX(AM$3:$AM1350)+1,0)</f>
        <v>1348</v>
      </c>
      <c r="AN1351" s="134" t="s">
        <v>5351</v>
      </c>
      <c r="AO1351" s="98">
        <v>0</v>
      </c>
      <c r="AP1351" s="99" t="str">
        <f>IFERROR(VLOOKUP(ROWS($AN$4:AN1351),$AM$4:$AN$2337,2,0),"")</f>
        <v>Osielsko (pow. bydgoski, woj. kujawsko-pomorskie)</v>
      </c>
      <c r="AQ1351" s="98">
        <v>0</v>
      </c>
      <c r="AR1351" s="98">
        <f>IF(ISNUMBER(SEARCH('ankieta ESG'!$G$181,AS1351)),MAX($AR$3:AR1350)+1,0)</f>
        <v>1348</v>
      </c>
      <c r="AS1351" s="134" t="s">
        <v>5351</v>
      </c>
      <c r="AT1351" s="98">
        <v>0</v>
      </c>
      <c r="AU1351" s="99" t="str">
        <f>IFERROR(VLOOKUP(ROWS($AS$4:AS1351),$AR$4:$AS$2337,2,0),"")</f>
        <v>Osielsko (pow. bydgoski, woj. kujawsko-pomorskie)</v>
      </c>
      <c r="AV1351" s="98">
        <v>0</v>
      </c>
      <c r="AW1351" s="98">
        <f>IF(ISNUMBER(SEARCH('ankieta ESG'!$G$182,AX1351)),MAX($AW$3:AW1350)+1,0)</f>
        <v>1348</v>
      </c>
      <c r="AX1351" s="134" t="s">
        <v>5351</v>
      </c>
      <c r="AY1351" s="98">
        <v>0</v>
      </c>
      <c r="AZ1351" s="99" t="str">
        <f>IFERROR(VLOOKUP(ROWS($AX$4:AX1351),$AW$4:$AX$2337,2,0),"")</f>
        <v>Osielsko (pow. bydgoski, woj. kujawsko-pomorskie)</v>
      </c>
      <c r="BA1351" s="98">
        <v>0</v>
      </c>
      <c r="BB1351" s="98">
        <f>IF(ISNUMBER(SEARCH('ankieta ESG'!$G$183,BC1351)),MAX($BB$3:BB1350)+1,0)</f>
        <v>1348</v>
      </c>
      <c r="BC1351" s="134" t="s">
        <v>5351</v>
      </c>
      <c r="BD1351" s="98">
        <v>0</v>
      </c>
      <c r="BE1351" s="99" t="str">
        <f>IFERROR(VLOOKUP(ROWS($BC$4:BC1351),$BB$4:$BC$2337,2,0),"")</f>
        <v>Osielsko (pow. bydgoski, woj. kujawsko-pomorskie)</v>
      </c>
      <c r="BF1351" s="98">
        <v>0</v>
      </c>
      <c r="BG1351" s="98">
        <f>IF(ISNUMBER(SEARCH('ankieta ESG'!$G$184,BH1351)),MAX($BG$3:BG1350)+1,0)</f>
        <v>1348</v>
      </c>
      <c r="BH1351" s="134" t="s">
        <v>5351</v>
      </c>
      <c r="BI1351" s="98">
        <v>0</v>
      </c>
      <c r="BJ1351" s="99" t="str">
        <f>IFERROR(VLOOKUP(ROWS($BH$4:BH1351),$BG$4:$BH$2337,2,0),"")</f>
        <v>Osielsko (pow. bydgoski, woj. kujawsko-pomorskie)</v>
      </c>
      <c r="BK1351" s="98">
        <v>0</v>
      </c>
      <c r="BL1351" s="98">
        <f>IF(ISNUMBER(SEARCH('ankieta ESG'!$G$185,BM1351)),MAX($BL$3:BL1350)+1,0)</f>
        <v>1348</v>
      </c>
      <c r="BM1351" s="134" t="s">
        <v>5351</v>
      </c>
      <c r="BN1351" s="98">
        <v>0</v>
      </c>
      <c r="BO1351" s="99" t="str">
        <f>IFERROR(VLOOKUP(ROWS($BM$4:BM1351),$BL$4:$BM$2337,2,0),"")</f>
        <v>Osielsko (pow. bydgoski, woj. kujawsko-pomorskie)</v>
      </c>
      <c r="BP1351" s="98">
        <v>0</v>
      </c>
      <c r="BQ1351" s="98">
        <f>IF(ISNUMBER(SEARCH('ankieta ESG'!$G$186,BR1351)),MAX($BQ$3:BQ1350)+1,0)</f>
        <v>1348</v>
      </c>
      <c r="BR1351" s="134" t="s">
        <v>5351</v>
      </c>
      <c r="BS1351" s="98">
        <v>0</v>
      </c>
      <c r="BT1351" s="99" t="str">
        <f>IFERROR(VLOOKUP(ROWS($BR$4:BR1351),$BQ$4:$BR$2337,2,0),"")</f>
        <v>Osielsko (pow. bydgoski, woj. kujawsko-pomorskie)</v>
      </c>
      <c r="BU1351" s="98">
        <v>0</v>
      </c>
      <c r="BV1351" s="98">
        <f>IF(ISNUMBER(SEARCH('ankieta ESG'!$G$187,BW1351)),MAX($BV$3:BV1350)+1,0)</f>
        <v>1348</v>
      </c>
      <c r="BW1351" s="134" t="s">
        <v>5351</v>
      </c>
      <c r="BX1351" s="98">
        <v>0</v>
      </c>
      <c r="BY1351" s="99" t="str">
        <f>IFERROR(VLOOKUP(ROWS($BW$4:BW1351),$BV$4:$BW$2337,2,0),"")</f>
        <v>Osielsko (pow. bydgoski, woj. kujawsko-pomorskie)</v>
      </c>
      <c r="BZ1351" s="98">
        <v>0</v>
      </c>
      <c r="CA1351" s="98">
        <f>IF(ISNUMBER(SEARCH('ankieta ESG'!$G$188,CB1351)),MAX($CA$3:CA1350)+1,0)</f>
        <v>1348</v>
      </c>
      <c r="CB1351" s="134" t="s">
        <v>5351</v>
      </c>
      <c r="CC1351" s="98">
        <v>0</v>
      </c>
      <c r="CD1351" s="99" t="str">
        <f>IFERROR(VLOOKUP(ROWS($CB$4:CB1351),$CA$4:$CB$2337,2,0),"")</f>
        <v>Osielsko (pow. bydgoski, woj. kujawsko-pomorskie)</v>
      </c>
      <c r="CE1351" s="98">
        <v>0</v>
      </c>
      <c r="CF1351" s="98">
        <f>IF(ISNUMBER(SEARCH('ankieta ESG'!$G$189,CG1351)),MAX($CF$3:CF1350)+1,0)</f>
        <v>1348</v>
      </c>
      <c r="CG1351" s="134" t="s">
        <v>5351</v>
      </c>
      <c r="CH1351" s="98">
        <v>0</v>
      </c>
      <c r="CI1351" s="99" t="str">
        <f>IFERROR(VLOOKUP(ROWS($CG$4:CG1351),$CF$4:$CG$2337,2,0),"")</f>
        <v>Osielsko (pow. bydgoski, woj. kujawsko-pomorskie)</v>
      </c>
      <c r="CJ1351" s="98">
        <v>0</v>
      </c>
    </row>
    <row r="1352" spans="2:88">
      <c r="B1352" s="98">
        <f>IF(ISNUMBER(SEARCH('ankieta ESG'!$E$11,C1352)),MAX(B$3:$B1351)+1,0)</f>
        <v>1349</v>
      </c>
      <c r="C1352" s="99" t="s">
        <v>1393</v>
      </c>
      <c r="D1352" s="98">
        <v>0</v>
      </c>
      <c r="E1352" s="99" t="str">
        <f>IFERROR(VLOOKUP(ROWS($C$4:C1352),$B$4:$C$1385,2,0),"")</f>
        <v>93.19.Z Działalność sportowa, gdzie indziej niesklasyfikowana (PKD 2025)</v>
      </c>
      <c r="F1352" s="98">
        <v>0</v>
      </c>
      <c r="AM1352" s="98">
        <f>IF(ISNUMBER(SEARCH('ankieta ESG'!$G$180,AN1352)),MAX(AM$3:$AM1351)+1,0)</f>
        <v>1349</v>
      </c>
      <c r="AN1352" s="134" t="s">
        <v>5352</v>
      </c>
      <c r="AO1352" s="98">
        <v>0</v>
      </c>
      <c r="AP1352" s="99" t="str">
        <f>IFERROR(VLOOKUP(ROWS($AN$4:AN1352),$AM$4:$AN$2337,2,0),"")</f>
        <v>Osięciny (pow. radziejowski, woj. kujawsko-pomorskie)</v>
      </c>
      <c r="AQ1352" s="98">
        <v>0</v>
      </c>
      <c r="AR1352" s="98">
        <f>IF(ISNUMBER(SEARCH('ankieta ESG'!$G$181,AS1352)),MAX($AR$3:AR1351)+1,0)</f>
        <v>1349</v>
      </c>
      <c r="AS1352" s="134" t="s">
        <v>5352</v>
      </c>
      <c r="AT1352" s="98">
        <v>0</v>
      </c>
      <c r="AU1352" s="99" t="str">
        <f>IFERROR(VLOOKUP(ROWS($AS$4:AS1352),$AR$4:$AS$2337,2,0),"")</f>
        <v>Osięciny (pow. radziejowski, woj. kujawsko-pomorskie)</v>
      </c>
      <c r="AV1352" s="98">
        <v>0</v>
      </c>
      <c r="AW1352" s="98">
        <f>IF(ISNUMBER(SEARCH('ankieta ESG'!$G$182,AX1352)),MAX($AW$3:AW1351)+1,0)</f>
        <v>1349</v>
      </c>
      <c r="AX1352" s="134" t="s">
        <v>5352</v>
      </c>
      <c r="AY1352" s="98">
        <v>0</v>
      </c>
      <c r="AZ1352" s="99" t="str">
        <f>IFERROR(VLOOKUP(ROWS($AX$4:AX1352),$AW$4:$AX$2337,2,0),"")</f>
        <v>Osięciny (pow. radziejowski, woj. kujawsko-pomorskie)</v>
      </c>
      <c r="BA1352" s="98">
        <v>0</v>
      </c>
      <c r="BB1352" s="98">
        <f>IF(ISNUMBER(SEARCH('ankieta ESG'!$G$183,BC1352)),MAX($BB$3:BB1351)+1,0)</f>
        <v>1349</v>
      </c>
      <c r="BC1352" s="134" t="s">
        <v>5352</v>
      </c>
      <c r="BD1352" s="98">
        <v>0</v>
      </c>
      <c r="BE1352" s="99" t="str">
        <f>IFERROR(VLOOKUP(ROWS($BC$4:BC1352),$BB$4:$BC$2337,2,0),"")</f>
        <v>Osięciny (pow. radziejowski, woj. kujawsko-pomorskie)</v>
      </c>
      <c r="BF1352" s="98">
        <v>0</v>
      </c>
      <c r="BG1352" s="98">
        <f>IF(ISNUMBER(SEARCH('ankieta ESG'!$G$184,BH1352)),MAX($BG$3:BG1351)+1,0)</f>
        <v>1349</v>
      </c>
      <c r="BH1352" s="134" t="s">
        <v>5352</v>
      </c>
      <c r="BI1352" s="98">
        <v>0</v>
      </c>
      <c r="BJ1352" s="99" t="str">
        <f>IFERROR(VLOOKUP(ROWS($BH$4:BH1352),$BG$4:$BH$2337,2,0),"")</f>
        <v>Osięciny (pow. radziejowski, woj. kujawsko-pomorskie)</v>
      </c>
      <c r="BK1352" s="98">
        <v>0</v>
      </c>
      <c r="BL1352" s="98">
        <f>IF(ISNUMBER(SEARCH('ankieta ESG'!$G$185,BM1352)),MAX($BL$3:BL1351)+1,0)</f>
        <v>1349</v>
      </c>
      <c r="BM1352" s="134" t="s">
        <v>5352</v>
      </c>
      <c r="BN1352" s="98">
        <v>0</v>
      </c>
      <c r="BO1352" s="99" t="str">
        <f>IFERROR(VLOOKUP(ROWS($BM$4:BM1352),$BL$4:$BM$2337,2,0),"")</f>
        <v>Osięciny (pow. radziejowski, woj. kujawsko-pomorskie)</v>
      </c>
      <c r="BP1352" s="98">
        <v>0</v>
      </c>
      <c r="BQ1352" s="98">
        <f>IF(ISNUMBER(SEARCH('ankieta ESG'!$G$186,BR1352)),MAX($BQ$3:BQ1351)+1,0)</f>
        <v>1349</v>
      </c>
      <c r="BR1352" s="134" t="s">
        <v>5352</v>
      </c>
      <c r="BS1352" s="98">
        <v>0</v>
      </c>
      <c r="BT1352" s="99" t="str">
        <f>IFERROR(VLOOKUP(ROWS($BR$4:BR1352),$BQ$4:$BR$2337,2,0),"")</f>
        <v>Osięciny (pow. radziejowski, woj. kujawsko-pomorskie)</v>
      </c>
      <c r="BU1352" s="98">
        <v>0</v>
      </c>
      <c r="BV1352" s="98">
        <f>IF(ISNUMBER(SEARCH('ankieta ESG'!$G$187,BW1352)),MAX($BV$3:BV1351)+1,0)</f>
        <v>1349</v>
      </c>
      <c r="BW1352" s="134" t="s">
        <v>5352</v>
      </c>
      <c r="BX1352" s="98">
        <v>0</v>
      </c>
      <c r="BY1352" s="99" t="str">
        <f>IFERROR(VLOOKUP(ROWS($BW$4:BW1352),$BV$4:$BW$2337,2,0),"")</f>
        <v>Osięciny (pow. radziejowski, woj. kujawsko-pomorskie)</v>
      </c>
      <c r="BZ1352" s="98">
        <v>0</v>
      </c>
      <c r="CA1352" s="98">
        <f>IF(ISNUMBER(SEARCH('ankieta ESG'!$G$188,CB1352)),MAX($CA$3:CA1351)+1,0)</f>
        <v>1349</v>
      </c>
      <c r="CB1352" s="134" t="s">
        <v>5352</v>
      </c>
      <c r="CC1352" s="98">
        <v>0</v>
      </c>
      <c r="CD1352" s="99" t="str">
        <f>IFERROR(VLOOKUP(ROWS($CB$4:CB1352),$CA$4:$CB$2337,2,0),"")</f>
        <v>Osięciny (pow. radziejowski, woj. kujawsko-pomorskie)</v>
      </c>
      <c r="CE1352" s="98">
        <v>0</v>
      </c>
      <c r="CF1352" s="98">
        <f>IF(ISNUMBER(SEARCH('ankieta ESG'!$G$189,CG1352)),MAX($CF$3:CF1351)+1,0)</f>
        <v>1349</v>
      </c>
      <c r="CG1352" s="134" t="s">
        <v>5352</v>
      </c>
      <c r="CH1352" s="98">
        <v>0</v>
      </c>
      <c r="CI1352" s="99" t="str">
        <f>IFERROR(VLOOKUP(ROWS($CG$4:CG1352),$CF$4:$CG$2337,2,0),"")</f>
        <v>Osięciny (pow. radziejowski, woj. kujawsko-pomorskie)</v>
      </c>
      <c r="CJ1352" s="98">
        <v>0</v>
      </c>
    </row>
    <row r="1353" spans="2:88">
      <c r="B1353" s="98">
        <f>IF(ISNUMBER(SEARCH('ankieta ESG'!$E$11,C1353)),MAX(B$3:$B1352)+1,0)</f>
        <v>1350</v>
      </c>
      <c r="C1353" s="99" t="s">
        <v>1394</v>
      </c>
      <c r="D1353" s="98">
        <v>0</v>
      </c>
      <c r="E1353" s="99" t="str">
        <f>IFERROR(VLOOKUP(ROWS($C$4:C1353),$B$4:$C$1385,2,0),"")</f>
        <v>93.21.Z Działalność wesołych miasteczek i parków rozrywki (PKD 2025)</v>
      </c>
      <c r="F1353" s="98">
        <v>0</v>
      </c>
      <c r="AM1353" s="98">
        <f>IF(ISNUMBER(SEARCH('ankieta ESG'!$G$180,AN1353)),MAX(AM$3:$AM1352)+1,0)</f>
        <v>1350</v>
      </c>
      <c r="AN1353" s="134" t="s">
        <v>5353</v>
      </c>
      <c r="AO1353" s="98">
        <v>0</v>
      </c>
      <c r="AP1353" s="99" t="str">
        <f>IFERROR(VLOOKUP(ROWS($AN$4:AN1353),$AM$4:$AN$2337,2,0),"")</f>
        <v>Osina (pow. goleniowski, woj. zachodniopomorskie)</v>
      </c>
      <c r="AQ1353" s="98">
        <v>0</v>
      </c>
      <c r="AR1353" s="98">
        <f>IF(ISNUMBER(SEARCH('ankieta ESG'!$G$181,AS1353)),MAX($AR$3:AR1352)+1,0)</f>
        <v>1350</v>
      </c>
      <c r="AS1353" s="134" t="s">
        <v>5353</v>
      </c>
      <c r="AT1353" s="98">
        <v>0</v>
      </c>
      <c r="AU1353" s="99" t="str">
        <f>IFERROR(VLOOKUP(ROWS($AS$4:AS1353),$AR$4:$AS$2337,2,0),"")</f>
        <v>Osina (pow. goleniowski, woj. zachodniopomorskie)</v>
      </c>
      <c r="AV1353" s="98">
        <v>0</v>
      </c>
      <c r="AW1353" s="98">
        <f>IF(ISNUMBER(SEARCH('ankieta ESG'!$G$182,AX1353)),MAX($AW$3:AW1352)+1,0)</f>
        <v>1350</v>
      </c>
      <c r="AX1353" s="134" t="s">
        <v>5353</v>
      </c>
      <c r="AY1353" s="98">
        <v>0</v>
      </c>
      <c r="AZ1353" s="99" t="str">
        <f>IFERROR(VLOOKUP(ROWS($AX$4:AX1353),$AW$4:$AX$2337,2,0),"")</f>
        <v>Osina (pow. goleniowski, woj. zachodniopomorskie)</v>
      </c>
      <c r="BA1353" s="98">
        <v>0</v>
      </c>
      <c r="BB1353" s="98">
        <f>IF(ISNUMBER(SEARCH('ankieta ESG'!$G$183,BC1353)),MAX($BB$3:BB1352)+1,0)</f>
        <v>1350</v>
      </c>
      <c r="BC1353" s="134" t="s">
        <v>5353</v>
      </c>
      <c r="BD1353" s="98">
        <v>0</v>
      </c>
      <c r="BE1353" s="99" t="str">
        <f>IFERROR(VLOOKUP(ROWS($BC$4:BC1353),$BB$4:$BC$2337,2,0),"")</f>
        <v>Osina (pow. goleniowski, woj. zachodniopomorskie)</v>
      </c>
      <c r="BF1353" s="98">
        <v>0</v>
      </c>
      <c r="BG1353" s="98">
        <f>IF(ISNUMBER(SEARCH('ankieta ESG'!$G$184,BH1353)),MAX($BG$3:BG1352)+1,0)</f>
        <v>1350</v>
      </c>
      <c r="BH1353" s="134" t="s">
        <v>5353</v>
      </c>
      <c r="BI1353" s="98">
        <v>0</v>
      </c>
      <c r="BJ1353" s="99" t="str">
        <f>IFERROR(VLOOKUP(ROWS($BH$4:BH1353),$BG$4:$BH$2337,2,0),"")</f>
        <v>Osina (pow. goleniowski, woj. zachodniopomorskie)</v>
      </c>
      <c r="BK1353" s="98">
        <v>0</v>
      </c>
      <c r="BL1353" s="98">
        <f>IF(ISNUMBER(SEARCH('ankieta ESG'!$G$185,BM1353)),MAX($BL$3:BL1352)+1,0)</f>
        <v>1350</v>
      </c>
      <c r="BM1353" s="134" t="s">
        <v>5353</v>
      </c>
      <c r="BN1353" s="98">
        <v>0</v>
      </c>
      <c r="BO1353" s="99" t="str">
        <f>IFERROR(VLOOKUP(ROWS($BM$4:BM1353),$BL$4:$BM$2337,2,0),"")</f>
        <v>Osina (pow. goleniowski, woj. zachodniopomorskie)</v>
      </c>
      <c r="BP1353" s="98">
        <v>0</v>
      </c>
      <c r="BQ1353" s="98">
        <f>IF(ISNUMBER(SEARCH('ankieta ESG'!$G$186,BR1353)),MAX($BQ$3:BQ1352)+1,0)</f>
        <v>1350</v>
      </c>
      <c r="BR1353" s="134" t="s">
        <v>5353</v>
      </c>
      <c r="BS1353" s="98">
        <v>0</v>
      </c>
      <c r="BT1353" s="99" t="str">
        <f>IFERROR(VLOOKUP(ROWS($BR$4:BR1353),$BQ$4:$BR$2337,2,0),"")</f>
        <v>Osina (pow. goleniowski, woj. zachodniopomorskie)</v>
      </c>
      <c r="BU1353" s="98">
        <v>0</v>
      </c>
      <c r="BV1353" s="98">
        <f>IF(ISNUMBER(SEARCH('ankieta ESG'!$G$187,BW1353)),MAX($BV$3:BV1352)+1,0)</f>
        <v>1350</v>
      </c>
      <c r="BW1353" s="134" t="s">
        <v>5353</v>
      </c>
      <c r="BX1353" s="98">
        <v>0</v>
      </c>
      <c r="BY1353" s="99" t="str">
        <f>IFERROR(VLOOKUP(ROWS($BW$4:BW1353),$BV$4:$BW$2337,2,0),"")</f>
        <v>Osina (pow. goleniowski, woj. zachodniopomorskie)</v>
      </c>
      <c r="BZ1353" s="98">
        <v>0</v>
      </c>
      <c r="CA1353" s="98">
        <f>IF(ISNUMBER(SEARCH('ankieta ESG'!$G$188,CB1353)),MAX($CA$3:CA1352)+1,0)</f>
        <v>1350</v>
      </c>
      <c r="CB1353" s="134" t="s">
        <v>5353</v>
      </c>
      <c r="CC1353" s="98">
        <v>0</v>
      </c>
      <c r="CD1353" s="99" t="str">
        <f>IFERROR(VLOOKUP(ROWS($CB$4:CB1353),$CA$4:$CB$2337,2,0),"")</f>
        <v>Osina (pow. goleniowski, woj. zachodniopomorskie)</v>
      </c>
      <c r="CE1353" s="98">
        <v>0</v>
      </c>
      <c r="CF1353" s="98">
        <f>IF(ISNUMBER(SEARCH('ankieta ESG'!$G$189,CG1353)),MAX($CF$3:CF1352)+1,0)</f>
        <v>1350</v>
      </c>
      <c r="CG1353" s="134" t="s">
        <v>5353</v>
      </c>
      <c r="CH1353" s="98">
        <v>0</v>
      </c>
      <c r="CI1353" s="99" t="str">
        <f>IFERROR(VLOOKUP(ROWS($CG$4:CG1353),$CF$4:$CG$2337,2,0),"")</f>
        <v>Osina (pow. goleniowski, woj. zachodniopomorskie)</v>
      </c>
      <c r="CJ1353" s="98">
        <v>0</v>
      </c>
    </row>
    <row r="1354" spans="2:88">
      <c r="B1354" s="98">
        <f>IF(ISNUMBER(SEARCH('ankieta ESG'!$E$11,C1354)),MAX(B$3:$B1353)+1,0)</f>
        <v>1351</v>
      </c>
      <c r="C1354" s="99" t="s">
        <v>1395</v>
      </c>
      <c r="D1354" s="98">
        <v>0</v>
      </c>
      <c r="E1354" s="99" t="str">
        <f>IFERROR(VLOOKUP(ROWS($C$4:C1354),$B$4:$C$1385,2,0),"")</f>
        <v>93.29.A Działalność pokojów zagadek, domów strachu, miejsc do tańczenia i w zakresie innych form rozrywki lub rekreacji organizowanych w pomieszczeniach lub w innych miejscach o zamkniętej przestrzeni (PKD 2025)</v>
      </c>
      <c r="F1354" s="98">
        <v>0</v>
      </c>
      <c r="AM1354" s="98">
        <f>IF(ISNUMBER(SEARCH('ankieta ESG'!$G$180,AN1354)),MAX(AM$3:$AM1353)+1,0)</f>
        <v>1351</v>
      </c>
      <c r="AN1354" s="134" t="s">
        <v>5354</v>
      </c>
      <c r="AO1354" s="98">
        <v>0</v>
      </c>
      <c r="AP1354" s="99" t="str">
        <f>IFERROR(VLOOKUP(ROWS($AN$4:AN1354),$AM$4:$AN$2337,2,0),"")</f>
        <v>Osjaków (pow. wieluński, woj. łódzkie)</v>
      </c>
      <c r="AQ1354" s="98">
        <v>0</v>
      </c>
      <c r="AR1354" s="98">
        <f>IF(ISNUMBER(SEARCH('ankieta ESG'!$G$181,AS1354)),MAX($AR$3:AR1353)+1,0)</f>
        <v>1351</v>
      </c>
      <c r="AS1354" s="134" t="s">
        <v>5354</v>
      </c>
      <c r="AT1354" s="98">
        <v>0</v>
      </c>
      <c r="AU1354" s="99" t="str">
        <f>IFERROR(VLOOKUP(ROWS($AS$4:AS1354),$AR$4:$AS$2337,2,0),"")</f>
        <v>Osjaków (pow. wieluński, woj. łódzkie)</v>
      </c>
      <c r="AV1354" s="98">
        <v>0</v>
      </c>
      <c r="AW1354" s="98">
        <f>IF(ISNUMBER(SEARCH('ankieta ESG'!$G$182,AX1354)),MAX($AW$3:AW1353)+1,0)</f>
        <v>1351</v>
      </c>
      <c r="AX1354" s="134" t="s">
        <v>5354</v>
      </c>
      <c r="AY1354" s="98">
        <v>0</v>
      </c>
      <c r="AZ1354" s="99" t="str">
        <f>IFERROR(VLOOKUP(ROWS($AX$4:AX1354),$AW$4:$AX$2337,2,0),"")</f>
        <v>Osjaków (pow. wieluński, woj. łódzkie)</v>
      </c>
      <c r="BA1354" s="98">
        <v>0</v>
      </c>
      <c r="BB1354" s="98">
        <f>IF(ISNUMBER(SEARCH('ankieta ESG'!$G$183,BC1354)),MAX($BB$3:BB1353)+1,0)</f>
        <v>1351</v>
      </c>
      <c r="BC1354" s="134" t="s">
        <v>5354</v>
      </c>
      <c r="BD1354" s="98">
        <v>0</v>
      </c>
      <c r="BE1354" s="99" t="str">
        <f>IFERROR(VLOOKUP(ROWS($BC$4:BC1354),$BB$4:$BC$2337,2,0),"")</f>
        <v>Osjaków (pow. wieluński, woj. łódzkie)</v>
      </c>
      <c r="BF1354" s="98">
        <v>0</v>
      </c>
      <c r="BG1354" s="98">
        <f>IF(ISNUMBER(SEARCH('ankieta ESG'!$G$184,BH1354)),MAX($BG$3:BG1353)+1,0)</f>
        <v>1351</v>
      </c>
      <c r="BH1354" s="134" t="s">
        <v>5354</v>
      </c>
      <c r="BI1354" s="98">
        <v>0</v>
      </c>
      <c r="BJ1354" s="99" t="str">
        <f>IFERROR(VLOOKUP(ROWS($BH$4:BH1354),$BG$4:$BH$2337,2,0),"")</f>
        <v>Osjaków (pow. wieluński, woj. łódzkie)</v>
      </c>
      <c r="BK1354" s="98">
        <v>0</v>
      </c>
      <c r="BL1354" s="98">
        <f>IF(ISNUMBER(SEARCH('ankieta ESG'!$G$185,BM1354)),MAX($BL$3:BL1353)+1,0)</f>
        <v>1351</v>
      </c>
      <c r="BM1354" s="134" t="s">
        <v>5354</v>
      </c>
      <c r="BN1354" s="98">
        <v>0</v>
      </c>
      <c r="BO1354" s="99" t="str">
        <f>IFERROR(VLOOKUP(ROWS($BM$4:BM1354),$BL$4:$BM$2337,2,0),"")</f>
        <v>Osjaków (pow. wieluński, woj. łódzkie)</v>
      </c>
      <c r="BP1354" s="98">
        <v>0</v>
      </c>
      <c r="BQ1354" s="98">
        <f>IF(ISNUMBER(SEARCH('ankieta ESG'!$G$186,BR1354)),MAX($BQ$3:BQ1353)+1,0)</f>
        <v>1351</v>
      </c>
      <c r="BR1354" s="134" t="s">
        <v>5354</v>
      </c>
      <c r="BS1354" s="98">
        <v>0</v>
      </c>
      <c r="BT1354" s="99" t="str">
        <f>IFERROR(VLOOKUP(ROWS($BR$4:BR1354),$BQ$4:$BR$2337,2,0),"")</f>
        <v>Osjaków (pow. wieluński, woj. łódzkie)</v>
      </c>
      <c r="BU1354" s="98">
        <v>0</v>
      </c>
      <c r="BV1354" s="98">
        <f>IF(ISNUMBER(SEARCH('ankieta ESG'!$G$187,BW1354)),MAX($BV$3:BV1353)+1,0)</f>
        <v>1351</v>
      </c>
      <c r="BW1354" s="134" t="s">
        <v>5354</v>
      </c>
      <c r="BX1354" s="98">
        <v>0</v>
      </c>
      <c r="BY1354" s="99" t="str">
        <f>IFERROR(VLOOKUP(ROWS($BW$4:BW1354),$BV$4:$BW$2337,2,0),"")</f>
        <v>Osjaków (pow. wieluński, woj. łódzkie)</v>
      </c>
      <c r="BZ1354" s="98">
        <v>0</v>
      </c>
      <c r="CA1354" s="98">
        <f>IF(ISNUMBER(SEARCH('ankieta ESG'!$G$188,CB1354)),MAX($CA$3:CA1353)+1,0)</f>
        <v>1351</v>
      </c>
      <c r="CB1354" s="134" t="s">
        <v>5354</v>
      </c>
      <c r="CC1354" s="98">
        <v>0</v>
      </c>
      <c r="CD1354" s="99" t="str">
        <f>IFERROR(VLOOKUP(ROWS($CB$4:CB1354),$CA$4:$CB$2337,2,0),"")</f>
        <v>Osjaków (pow. wieluński, woj. łódzkie)</v>
      </c>
      <c r="CE1354" s="98">
        <v>0</v>
      </c>
      <c r="CF1354" s="98">
        <f>IF(ISNUMBER(SEARCH('ankieta ESG'!$G$189,CG1354)),MAX($CF$3:CF1353)+1,0)</f>
        <v>1351</v>
      </c>
      <c r="CG1354" s="134" t="s">
        <v>5354</v>
      </c>
      <c r="CH1354" s="98">
        <v>0</v>
      </c>
      <c r="CI1354" s="99" t="str">
        <f>IFERROR(VLOOKUP(ROWS($CG$4:CG1354),$CF$4:$CG$2337,2,0),"")</f>
        <v>Osjaków (pow. wieluński, woj. łódzkie)</v>
      </c>
      <c r="CJ1354" s="98">
        <v>0</v>
      </c>
    </row>
    <row r="1355" spans="2:88">
      <c r="B1355" s="98">
        <f>IF(ISNUMBER(SEARCH('ankieta ESG'!$E$11,C1355)),MAX(B$3:$B1354)+1,0)</f>
        <v>1352</v>
      </c>
      <c r="C1355" s="99" t="s">
        <v>1396</v>
      </c>
      <c r="D1355" s="98">
        <v>0</v>
      </c>
      <c r="E1355" s="99" t="str">
        <f>IFERROR(VLOOKUP(ROWS($C$4:C1355),$B$4:$C$1385,2,0),"")</f>
        <v>93.29.B Pozostała działalność rozrywkowa i rekreacyjna, gdzie indziej niesklasyfikowana (PKD 2025)</v>
      </c>
      <c r="F1355" s="98">
        <v>0</v>
      </c>
      <c r="AM1355" s="98">
        <f>IF(ISNUMBER(SEARCH('ankieta ESG'!$G$180,AN1355)),MAX(AM$3:$AM1354)+1,0)</f>
        <v>1352</v>
      </c>
      <c r="AN1355" s="134" t="s">
        <v>5355</v>
      </c>
      <c r="AO1355" s="98">
        <v>0</v>
      </c>
      <c r="AP1355" s="99" t="str">
        <f>IFERROR(VLOOKUP(ROWS($AN$4:AN1355),$AM$4:$AN$2337,2,0),"")</f>
        <v>Ostaszewo (pow. nowodworski, woj. pomorskie)</v>
      </c>
      <c r="AQ1355" s="98">
        <v>0</v>
      </c>
      <c r="AR1355" s="98">
        <f>IF(ISNUMBER(SEARCH('ankieta ESG'!$G$181,AS1355)),MAX($AR$3:AR1354)+1,0)</f>
        <v>1352</v>
      </c>
      <c r="AS1355" s="134" t="s">
        <v>5355</v>
      </c>
      <c r="AT1355" s="98">
        <v>0</v>
      </c>
      <c r="AU1355" s="99" t="str">
        <f>IFERROR(VLOOKUP(ROWS($AS$4:AS1355),$AR$4:$AS$2337,2,0),"")</f>
        <v>Ostaszewo (pow. nowodworski, woj. pomorskie)</v>
      </c>
      <c r="AV1355" s="98">
        <v>0</v>
      </c>
      <c r="AW1355" s="98">
        <f>IF(ISNUMBER(SEARCH('ankieta ESG'!$G$182,AX1355)),MAX($AW$3:AW1354)+1,0)</f>
        <v>1352</v>
      </c>
      <c r="AX1355" s="134" t="s">
        <v>5355</v>
      </c>
      <c r="AY1355" s="98">
        <v>0</v>
      </c>
      <c r="AZ1355" s="99" t="str">
        <f>IFERROR(VLOOKUP(ROWS($AX$4:AX1355),$AW$4:$AX$2337,2,0),"")</f>
        <v>Ostaszewo (pow. nowodworski, woj. pomorskie)</v>
      </c>
      <c r="BA1355" s="98">
        <v>0</v>
      </c>
      <c r="BB1355" s="98">
        <f>IF(ISNUMBER(SEARCH('ankieta ESG'!$G$183,BC1355)),MAX($BB$3:BB1354)+1,0)</f>
        <v>1352</v>
      </c>
      <c r="BC1355" s="134" t="s">
        <v>5355</v>
      </c>
      <c r="BD1355" s="98">
        <v>0</v>
      </c>
      <c r="BE1355" s="99" t="str">
        <f>IFERROR(VLOOKUP(ROWS($BC$4:BC1355),$BB$4:$BC$2337,2,0),"")</f>
        <v>Ostaszewo (pow. nowodworski, woj. pomorskie)</v>
      </c>
      <c r="BF1355" s="98">
        <v>0</v>
      </c>
      <c r="BG1355" s="98">
        <f>IF(ISNUMBER(SEARCH('ankieta ESG'!$G$184,BH1355)),MAX($BG$3:BG1354)+1,0)</f>
        <v>1352</v>
      </c>
      <c r="BH1355" s="134" t="s">
        <v>5355</v>
      </c>
      <c r="BI1355" s="98">
        <v>0</v>
      </c>
      <c r="BJ1355" s="99" t="str">
        <f>IFERROR(VLOOKUP(ROWS($BH$4:BH1355),$BG$4:$BH$2337,2,0),"")</f>
        <v>Ostaszewo (pow. nowodworski, woj. pomorskie)</v>
      </c>
      <c r="BK1355" s="98">
        <v>0</v>
      </c>
      <c r="BL1355" s="98">
        <f>IF(ISNUMBER(SEARCH('ankieta ESG'!$G$185,BM1355)),MAX($BL$3:BL1354)+1,0)</f>
        <v>1352</v>
      </c>
      <c r="BM1355" s="134" t="s">
        <v>5355</v>
      </c>
      <c r="BN1355" s="98">
        <v>0</v>
      </c>
      <c r="BO1355" s="99" t="str">
        <f>IFERROR(VLOOKUP(ROWS($BM$4:BM1355),$BL$4:$BM$2337,2,0),"")</f>
        <v>Ostaszewo (pow. nowodworski, woj. pomorskie)</v>
      </c>
      <c r="BP1355" s="98">
        <v>0</v>
      </c>
      <c r="BQ1355" s="98">
        <f>IF(ISNUMBER(SEARCH('ankieta ESG'!$G$186,BR1355)),MAX($BQ$3:BQ1354)+1,0)</f>
        <v>1352</v>
      </c>
      <c r="BR1355" s="134" t="s">
        <v>5355</v>
      </c>
      <c r="BS1355" s="98">
        <v>0</v>
      </c>
      <c r="BT1355" s="99" t="str">
        <f>IFERROR(VLOOKUP(ROWS($BR$4:BR1355),$BQ$4:$BR$2337,2,0),"")</f>
        <v>Ostaszewo (pow. nowodworski, woj. pomorskie)</v>
      </c>
      <c r="BU1355" s="98">
        <v>0</v>
      </c>
      <c r="BV1355" s="98">
        <f>IF(ISNUMBER(SEARCH('ankieta ESG'!$G$187,BW1355)),MAX($BV$3:BV1354)+1,0)</f>
        <v>1352</v>
      </c>
      <c r="BW1355" s="134" t="s">
        <v>5355</v>
      </c>
      <c r="BX1355" s="98">
        <v>0</v>
      </c>
      <c r="BY1355" s="99" t="str">
        <f>IFERROR(VLOOKUP(ROWS($BW$4:BW1355),$BV$4:$BW$2337,2,0),"")</f>
        <v>Ostaszewo (pow. nowodworski, woj. pomorskie)</v>
      </c>
      <c r="BZ1355" s="98">
        <v>0</v>
      </c>
      <c r="CA1355" s="98">
        <f>IF(ISNUMBER(SEARCH('ankieta ESG'!$G$188,CB1355)),MAX($CA$3:CA1354)+1,0)</f>
        <v>1352</v>
      </c>
      <c r="CB1355" s="134" t="s">
        <v>5355</v>
      </c>
      <c r="CC1355" s="98">
        <v>0</v>
      </c>
      <c r="CD1355" s="99" t="str">
        <f>IFERROR(VLOOKUP(ROWS($CB$4:CB1355),$CA$4:$CB$2337,2,0),"")</f>
        <v>Ostaszewo (pow. nowodworski, woj. pomorskie)</v>
      </c>
      <c r="CE1355" s="98">
        <v>0</v>
      </c>
      <c r="CF1355" s="98">
        <f>IF(ISNUMBER(SEARCH('ankieta ESG'!$G$189,CG1355)),MAX($CF$3:CF1354)+1,0)</f>
        <v>1352</v>
      </c>
      <c r="CG1355" s="134" t="s">
        <v>5355</v>
      </c>
      <c r="CH1355" s="98">
        <v>0</v>
      </c>
      <c r="CI1355" s="99" t="str">
        <f>IFERROR(VLOOKUP(ROWS($CG$4:CG1355),$CF$4:$CG$2337,2,0),"")</f>
        <v>Ostaszewo (pow. nowodworski, woj. pomorskie)</v>
      </c>
      <c r="CJ1355" s="98">
        <v>0</v>
      </c>
    </row>
    <row r="1356" spans="2:88">
      <c r="B1356" s="98">
        <f>IF(ISNUMBER(SEARCH('ankieta ESG'!$E$11,C1356)),MAX(B$3:$B1355)+1,0)</f>
        <v>1353</v>
      </c>
      <c r="C1356" s="99" t="s">
        <v>1397</v>
      </c>
      <c r="D1356" s="98">
        <v>0</v>
      </c>
      <c r="E1356" s="99" t="str">
        <f>IFERROR(VLOOKUP(ROWS($C$4:C1356),$B$4:$C$1385,2,0),"")</f>
        <v>94.11.Z Działalność organizacji komercyjnych i pracodawców (PKD 2025)</v>
      </c>
      <c r="F1356" s="98">
        <v>0</v>
      </c>
      <c r="AM1356" s="98">
        <f>IF(ISNUMBER(SEARCH('ankieta ESG'!$G$180,AN1356)),MAX(AM$3:$AM1355)+1,0)</f>
        <v>1353</v>
      </c>
      <c r="AN1356" s="134" t="s">
        <v>5356</v>
      </c>
      <c r="AO1356" s="98">
        <v>0</v>
      </c>
      <c r="AP1356" s="99" t="str">
        <f>IFERROR(VLOOKUP(ROWS($AN$4:AN1356),$AM$4:$AN$2337,2,0),"")</f>
        <v>Ostrołęka (pow. Ostrołęka, woj. mazowieckie)</v>
      </c>
      <c r="AQ1356" s="98">
        <v>0</v>
      </c>
      <c r="AR1356" s="98">
        <f>IF(ISNUMBER(SEARCH('ankieta ESG'!$G$181,AS1356)),MAX($AR$3:AR1355)+1,0)</f>
        <v>1353</v>
      </c>
      <c r="AS1356" s="134" t="s">
        <v>5356</v>
      </c>
      <c r="AT1356" s="98">
        <v>0</v>
      </c>
      <c r="AU1356" s="99" t="str">
        <f>IFERROR(VLOOKUP(ROWS($AS$4:AS1356),$AR$4:$AS$2337,2,0),"")</f>
        <v>Ostrołęka (pow. Ostrołęka, woj. mazowieckie)</v>
      </c>
      <c r="AV1356" s="98">
        <v>0</v>
      </c>
      <c r="AW1356" s="98">
        <f>IF(ISNUMBER(SEARCH('ankieta ESG'!$G$182,AX1356)),MAX($AW$3:AW1355)+1,0)</f>
        <v>1353</v>
      </c>
      <c r="AX1356" s="134" t="s">
        <v>5356</v>
      </c>
      <c r="AY1356" s="98">
        <v>0</v>
      </c>
      <c r="AZ1356" s="99" t="str">
        <f>IFERROR(VLOOKUP(ROWS($AX$4:AX1356),$AW$4:$AX$2337,2,0),"")</f>
        <v>Ostrołęka (pow. Ostrołęka, woj. mazowieckie)</v>
      </c>
      <c r="BA1356" s="98">
        <v>0</v>
      </c>
      <c r="BB1356" s="98">
        <f>IF(ISNUMBER(SEARCH('ankieta ESG'!$G$183,BC1356)),MAX($BB$3:BB1355)+1,0)</f>
        <v>1353</v>
      </c>
      <c r="BC1356" s="134" t="s">
        <v>5356</v>
      </c>
      <c r="BD1356" s="98">
        <v>0</v>
      </c>
      <c r="BE1356" s="99" t="str">
        <f>IFERROR(VLOOKUP(ROWS($BC$4:BC1356),$BB$4:$BC$2337,2,0),"")</f>
        <v>Ostrołęka (pow. Ostrołęka, woj. mazowieckie)</v>
      </c>
      <c r="BF1356" s="98">
        <v>0</v>
      </c>
      <c r="BG1356" s="98">
        <f>IF(ISNUMBER(SEARCH('ankieta ESG'!$G$184,BH1356)),MAX($BG$3:BG1355)+1,0)</f>
        <v>1353</v>
      </c>
      <c r="BH1356" s="134" t="s">
        <v>5356</v>
      </c>
      <c r="BI1356" s="98">
        <v>0</v>
      </c>
      <c r="BJ1356" s="99" t="str">
        <f>IFERROR(VLOOKUP(ROWS($BH$4:BH1356),$BG$4:$BH$2337,2,0),"")</f>
        <v>Ostrołęka (pow. Ostrołęka, woj. mazowieckie)</v>
      </c>
      <c r="BK1356" s="98">
        <v>0</v>
      </c>
      <c r="BL1356" s="98">
        <f>IF(ISNUMBER(SEARCH('ankieta ESG'!$G$185,BM1356)),MAX($BL$3:BL1355)+1,0)</f>
        <v>1353</v>
      </c>
      <c r="BM1356" s="134" t="s">
        <v>5356</v>
      </c>
      <c r="BN1356" s="98">
        <v>0</v>
      </c>
      <c r="BO1356" s="99" t="str">
        <f>IFERROR(VLOOKUP(ROWS($BM$4:BM1356),$BL$4:$BM$2337,2,0),"")</f>
        <v>Ostrołęka (pow. Ostrołęka, woj. mazowieckie)</v>
      </c>
      <c r="BP1356" s="98">
        <v>0</v>
      </c>
      <c r="BQ1356" s="98">
        <f>IF(ISNUMBER(SEARCH('ankieta ESG'!$G$186,BR1356)),MAX($BQ$3:BQ1355)+1,0)</f>
        <v>1353</v>
      </c>
      <c r="BR1356" s="134" t="s">
        <v>5356</v>
      </c>
      <c r="BS1356" s="98">
        <v>0</v>
      </c>
      <c r="BT1356" s="99" t="str">
        <f>IFERROR(VLOOKUP(ROWS($BR$4:BR1356),$BQ$4:$BR$2337,2,0),"")</f>
        <v>Ostrołęka (pow. Ostrołęka, woj. mazowieckie)</v>
      </c>
      <c r="BU1356" s="98">
        <v>0</v>
      </c>
      <c r="BV1356" s="98">
        <f>IF(ISNUMBER(SEARCH('ankieta ESG'!$G$187,BW1356)),MAX($BV$3:BV1355)+1,0)</f>
        <v>1353</v>
      </c>
      <c r="BW1356" s="134" t="s">
        <v>5356</v>
      </c>
      <c r="BX1356" s="98">
        <v>0</v>
      </c>
      <c r="BY1356" s="99" t="str">
        <f>IFERROR(VLOOKUP(ROWS($BW$4:BW1356),$BV$4:$BW$2337,2,0),"")</f>
        <v>Ostrołęka (pow. Ostrołęka, woj. mazowieckie)</v>
      </c>
      <c r="BZ1356" s="98">
        <v>0</v>
      </c>
      <c r="CA1356" s="98">
        <f>IF(ISNUMBER(SEARCH('ankieta ESG'!$G$188,CB1356)),MAX($CA$3:CA1355)+1,0)</f>
        <v>1353</v>
      </c>
      <c r="CB1356" s="134" t="s">
        <v>5356</v>
      </c>
      <c r="CC1356" s="98">
        <v>0</v>
      </c>
      <c r="CD1356" s="99" t="str">
        <f>IFERROR(VLOOKUP(ROWS($CB$4:CB1356),$CA$4:$CB$2337,2,0),"")</f>
        <v>Ostrołęka (pow. Ostrołęka, woj. mazowieckie)</v>
      </c>
      <c r="CE1356" s="98">
        <v>0</v>
      </c>
      <c r="CF1356" s="98">
        <f>IF(ISNUMBER(SEARCH('ankieta ESG'!$G$189,CG1356)),MAX($CF$3:CF1355)+1,0)</f>
        <v>1353</v>
      </c>
      <c r="CG1356" s="134" t="s">
        <v>5356</v>
      </c>
      <c r="CH1356" s="98">
        <v>0</v>
      </c>
      <c r="CI1356" s="99" t="str">
        <f>IFERROR(VLOOKUP(ROWS($CG$4:CG1356),$CF$4:$CG$2337,2,0),"")</f>
        <v>Ostrołęka (pow. Ostrołęka, woj. mazowieckie)</v>
      </c>
      <c r="CJ1356" s="98">
        <v>0</v>
      </c>
    </row>
    <row r="1357" spans="2:88">
      <c r="B1357" s="98">
        <f>IF(ISNUMBER(SEARCH('ankieta ESG'!$E$11,C1357)),MAX(B$3:$B1356)+1,0)</f>
        <v>1354</v>
      </c>
      <c r="C1357" s="99" t="s">
        <v>1398</v>
      </c>
      <c r="D1357" s="98">
        <v>0</v>
      </c>
      <c r="E1357" s="99" t="str">
        <f>IFERROR(VLOOKUP(ROWS($C$4:C1357),$B$4:$C$1385,2,0),"")</f>
        <v>94.12.Z Działalność członkowskich organizacji zawodowych (PKD 2025)</v>
      </c>
      <c r="F1357" s="98">
        <v>0</v>
      </c>
      <c r="AM1357" s="98">
        <f>IF(ISNUMBER(SEARCH('ankieta ESG'!$G$180,AN1357)),MAX(AM$3:$AM1356)+1,0)</f>
        <v>1354</v>
      </c>
      <c r="AN1357" s="134" t="s">
        <v>5357</v>
      </c>
      <c r="AO1357" s="98">
        <v>0</v>
      </c>
      <c r="AP1357" s="99" t="str">
        <f>IFERROR(VLOOKUP(ROWS($AN$4:AN1357),$AM$4:$AN$2337,2,0),"")</f>
        <v>Ostroróg (pow. szamotulski, woj. wielkopolskie)</v>
      </c>
      <c r="AQ1357" s="98">
        <v>0</v>
      </c>
      <c r="AR1357" s="98">
        <f>IF(ISNUMBER(SEARCH('ankieta ESG'!$G$181,AS1357)),MAX($AR$3:AR1356)+1,0)</f>
        <v>1354</v>
      </c>
      <c r="AS1357" s="134" t="s">
        <v>5357</v>
      </c>
      <c r="AT1357" s="98">
        <v>0</v>
      </c>
      <c r="AU1357" s="99" t="str">
        <f>IFERROR(VLOOKUP(ROWS($AS$4:AS1357),$AR$4:$AS$2337,2,0),"")</f>
        <v>Ostroróg (pow. szamotulski, woj. wielkopolskie)</v>
      </c>
      <c r="AV1357" s="98">
        <v>0</v>
      </c>
      <c r="AW1357" s="98">
        <f>IF(ISNUMBER(SEARCH('ankieta ESG'!$G$182,AX1357)),MAX($AW$3:AW1356)+1,0)</f>
        <v>1354</v>
      </c>
      <c r="AX1357" s="134" t="s">
        <v>5357</v>
      </c>
      <c r="AY1357" s="98">
        <v>0</v>
      </c>
      <c r="AZ1357" s="99" t="str">
        <f>IFERROR(VLOOKUP(ROWS($AX$4:AX1357),$AW$4:$AX$2337,2,0),"")</f>
        <v>Ostroróg (pow. szamotulski, woj. wielkopolskie)</v>
      </c>
      <c r="BA1357" s="98">
        <v>0</v>
      </c>
      <c r="BB1357" s="98">
        <f>IF(ISNUMBER(SEARCH('ankieta ESG'!$G$183,BC1357)),MAX($BB$3:BB1356)+1,0)</f>
        <v>1354</v>
      </c>
      <c r="BC1357" s="134" t="s">
        <v>5357</v>
      </c>
      <c r="BD1357" s="98">
        <v>0</v>
      </c>
      <c r="BE1357" s="99" t="str">
        <f>IFERROR(VLOOKUP(ROWS($BC$4:BC1357),$BB$4:$BC$2337,2,0),"")</f>
        <v>Ostroróg (pow. szamotulski, woj. wielkopolskie)</v>
      </c>
      <c r="BF1357" s="98">
        <v>0</v>
      </c>
      <c r="BG1357" s="98">
        <f>IF(ISNUMBER(SEARCH('ankieta ESG'!$G$184,BH1357)),MAX($BG$3:BG1356)+1,0)</f>
        <v>1354</v>
      </c>
      <c r="BH1357" s="134" t="s">
        <v>5357</v>
      </c>
      <c r="BI1357" s="98">
        <v>0</v>
      </c>
      <c r="BJ1357" s="99" t="str">
        <f>IFERROR(VLOOKUP(ROWS($BH$4:BH1357),$BG$4:$BH$2337,2,0),"")</f>
        <v>Ostroróg (pow. szamotulski, woj. wielkopolskie)</v>
      </c>
      <c r="BK1357" s="98">
        <v>0</v>
      </c>
      <c r="BL1357" s="98">
        <f>IF(ISNUMBER(SEARCH('ankieta ESG'!$G$185,BM1357)),MAX($BL$3:BL1356)+1,0)</f>
        <v>1354</v>
      </c>
      <c r="BM1357" s="134" t="s">
        <v>5357</v>
      </c>
      <c r="BN1357" s="98">
        <v>0</v>
      </c>
      <c r="BO1357" s="99" t="str">
        <f>IFERROR(VLOOKUP(ROWS($BM$4:BM1357),$BL$4:$BM$2337,2,0),"")</f>
        <v>Ostroróg (pow. szamotulski, woj. wielkopolskie)</v>
      </c>
      <c r="BP1357" s="98">
        <v>0</v>
      </c>
      <c r="BQ1357" s="98">
        <f>IF(ISNUMBER(SEARCH('ankieta ESG'!$G$186,BR1357)),MAX($BQ$3:BQ1356)+1,0)</f>
        <v>1354</v>
      </c>
      <c r="BR1357" s="134" t="s">
        <v>5357</v>
      </c>
      <c r="BS1357" s="98">
        <v>0</v>
      </c>
      <c r="BT1357" s="99" t="str">
        <f>IFERROR(VLOOKUP(ROWS($BR$4:BR1357),$BQ$4:$BR$2337,2,0),"")</f>
        <v>Ostroróg (pow. szamotulski, woj. wielkopolskie)</v>
      </c>
      <c r="BU1357" s="98">
        <v>0</v>
      </c>
      <c r="BV1357" s="98">
        <f>IF(ISNUMBER(SEARCH('ankieta ESG'!$G$187,BW1357)),MAX($BV$3:BV1356)+1,0)</f>
        <v>1354</v>
      </c>
      <c r="BW1357" s="134" t="s">
        <v>5357</v>
      </c>
      <c r="BX1357" s="98">
        <v>0</v>
      </c>
      <c r="BY1357" s="99" t="str">
        <f>IFERROR(VLOOKUP(ROWS($BW$4:BW1357),$BV$4:$BW$2337,2,0),"")</f>
        <v>Ostroróg (pow. szamotulski, woj. wielkopolskie)</v>
      </c>
      <c r="BZ1357" s="98">
        <v>0</v>
      </c>
      <c r="CA1357" s="98">
        <f>IF(ISNUMBER(SEARCH('ankieta ESG'!$G$188,CB1357)),MAX($CA$3:CA1356)+1,0)</f>
        <v>1354</v>
      </c>
      <c r="CB1357" s="134" t="s">
        <v>5357</v>
      </c>
      <c r="CC1357" s="98">
        <v>0</v>
      </c>
      <c r="CD1357" s="99" t="str">
        <f>IFERROR(VLOOKUP(ROWS($CB$4:CB1357),$CA$4:$CB$2337,2,0),"")</f>
        <v>Ostroróg (pow. szamotulski, woj. wielkopolskie)</v>
      </c>
      <c r="CE1357" s="98">
        <v>0</v>
      </c>
      <c r="CF1357" s="98">
        <f>IF(ISNUMBER(SEARCH('ankieta ESG'!$G$189,CG1357)),MAX($CF$3:CF1356)+1,0)</f>
        <v>1354</v>
      </c>
      <c r="CG1357" s="134" t="s">
        <v>5357</v>
      </c>
      <c r="CH1357" s="98">
        <v>0</v>
      </c>
      <c r="CI1357" s="99" t="str">
        <f>IFERROR(VLOOKUP(ROWS($CG$4:CG1357),$CF$4:$CG$2337,2,0),"")</f>
        <v>Ostroróg (pow. szamotulski, woj. wielkopolskie)</v>
      </c>
      <c r="CJ1357" s="98">
        <v>0</v>
      </c>
    </row>
    <row r="1358" spans="2:88">
      <c r="B1358" s="98">
        <f>IF(ISNUMBER(SEARCH('ankieta ESG'!$E$11,C1358)),MAX(B$3:$B1357)+1,0)</f>
        <v>1355</v>
      </c>
      <c r="C1358" s="99" t="s">
        <v>1399</v>
      </c>
      <c r="D1358" s="98">
        <v>0</v>
      </c>
      <c r="E1358" s="99" t="str">
        <f>IFERROR(VLOOKUP(ROWS($C$4:C1358),$B$4:$C$1385,2,0),"")</f>
        <v>94.20.Z Działalność związków zawodowych (PKD 2025)</v>
      </c>
      <c r="F1358" s="98">
        <v>0</v>
      </c>
      <c r="AM1358" s="98">
        <f>IF(ISNUMBER(SEARCH('ankieta ESG'!$G$180,AN1358)),MAX(AM$3:$AM1357)+1,0)</f>
        <v>1355</v>
      </c>
      <c r="AN1358" s="134" t="s">
        <v>5358</v>
      </c>
      <c r="AO1358" s="98">
        <v>0</v>
      </c>
      <c r="AP1358" s="99" t="str">
        <f>IFERROR(VLOOKUP(ROWS($AN$4:AN1358),$AM$4:$AN$2337,2,0),"")</f>
        <v>Ostrowiec Świętokrzyski (pow. ostrowiecki, woj. świętokrzyskie)</v>
      </c>
      <c r="AQ1358" s="98">
        <v>0</v>
      </c>
      <c r="AR1358" s="98">
        <f>IF(ISNUMBER(SEARCH('ankieta ESG'!$G$181,AS1358)),MAX($AR$3:AR1357)+1,0)</f>
        <v>1355</v>
      </c>
      <c r="AS1358" s="134" t="s">
        <v>5358</v>
      </c>
      <c r="AT1358" s="98">
        <v>0</v>
      </c>
      <c r="AU1358" s="99" t="str">
        <f>IFERROR(VLOOKUP(ROWS($AS$4:AS1358),$AR$4:$AS$2337,2,0),"")</f>
        <v>Ostrowiec Świętokrzyski (pow. ostrowiecki, woj. świętokrzyskie)</v>
      </c>
      <c r="AV1358" s="98">
        <v>0</v>
      </c>
      <c r="AW1358" s="98">
        <f>IF(ISNUMBER(SEARCH('ankieta ESG'!$G$182,AX1358)),MAX($AW$3:AW1357)+1,0)</f>
        <v>1355</v>
      </c>
      <c r="AX1358" s="134" t="s">
        <v>5358</v>
      </c>
      <c r="AY1358" s="98">
        <v>0</v>
      </c>
      <c r="AZ1358" s="99" t="str">
        <f>IFERROR(VLOOKUP(ROWS($AX$4:AX1358),$AW$4:$AX$2337,2,0),"")</f>
        <v>Ostrowiec Świętokrzyski (pow. ostrowiecki, woj. świętokrzyskie)</v>
      </c>
      <c r="BA1358" s="98">
        <v>0</v>
      </c>
      <c r="BB1358" s="98">
        <f>IF(ISNUMBER(SEARCH('ankieta ESG'!$G$183,BC1358)),MAX($BB$3:BB1357)+1,0)</f>
        <v>1355</v>
      </c>
      <c r="BC1358" s="134" t="s">
        <v>5358</v>
      </c>
      <c r="BD1358" s="98">
        <v>0</v>
      </c>
      <c r="BE1358" s="99" t="str">
        <f>IFERROR(VLOOKUP(ROWS($BC$4:BC1358),$BB$4:$BC$2337,2,0),"")</f>
        <v>Ostrowiec Świętokrzyski (pow. ostrowiecki, woj. świętokrzyskie)</v>
      </c>
      <c r="BF1358" s="98">
        <v>0</v>
      </c>
      <c r="BG1358" s="98">
        <f>IF(ISNUMBER(SEARCH('ankieta ESG'!$G$184,BH1358)),MAX($BG$3:BG1357)+1,0)</f>
        <v>1355</v>
      </c>
      <c r="BH1358" s="134" t="s">
        <v>5358</v>
      </c>
      <c r="BI1358" s="98">
        <v>0</v>
      </c>
      <c r="BJ1358" s="99" t="str">
        <f>IFERROR(VLOOKUP(ROWS($BH$4:BH1358),$BG$4:$BH$2337,2,0),"")</f>
        <v>Ostrowiec Świętokrzyski (pow. ostrowiecki, woj. świętokrzyskie)</v>
      </c>
      <c r="BK1358" s="98">
        <v>0</v>
      </c>
      <c r="BL1358" s="98">
        <f>IF(ISNUMBER(SEARCH('ankieta ESG'!$G$185,BM1358)),MAX($BL$3:BL1357)+1,0)</f>
        <v>1355</v>
      </c>
      <c r="BM1358" s="134" t="s">
        <v>5358</v>
      </c>
      <c r="BN1358" s="98">
        <v>0</v>
      </c>
      <c r="BO1358" s="99" t="str">
        <f>IFERROR(VLOOKUP(ROWS($BM$4:BM1358),$BL$4:$BM$2337,2,0),"")</f>
        <v>Ostrowiec Świętokrzyski (pow. ostrowiecki, woj. świętokrzyskie)</v>
      </c>
      <c r="BP1358" s="98">
        <v>0</v>
      </c>
      <c r="BQ1358" s="98">
        <f>IF(ISNUMBER(SEARCH('ankieta ESG'!$G$186,BR1358)),MAX($BQ$3:BQ1357)+1,0)</f>
        <v>1355</v>
      </c>
      <c r="BR1358" s="134" t="s">
        <v>5358</v>
      </c>
      <c r="BS1358" s="98">
        <v>0</v>
      </c>
      <c r="BT1358" s="99" t="str">
        <f>IFERROR(VLOOKUP(ROWS($BR$4:BR1358),$BQ$4:$BR$2337,2,0),"")</f>
        <v>Ostrowiec Świętokrzyski (pow. ostrowiecki, woj. świętokrzyskie)</v>
      </c>
      <c r="BU1358" s="98">
        <v>0</v>
      </c>
      <c r="BV1358" s="98">
        <f>IF(ISNUMBER(SEARCH('ankieta ESG'!$G$187,BW1358)),MAX($BV$3:BV1357)+1,0)</f>
        <v>1355</v>
      </c>
      <c r="BW1358" s="134" t="s">
        <v>5358</v>
      </c>
      <c r="BX1358" s="98">
        <v>0</v>
      </c>
      <c r="BY1358" s="99" t="str">
        <f>IFERROR(VLOOKUP(ROWS($BW$4:BW1358),$BV$4:$BW$2337,2,0),"")</f>
        <v>Ostrowiec Świętokrzyski (pow. ostrowiecki, woj. świętokrzyskie)</v>
      </c>
      <c r="BZ1358" s="98">
        <v>0</v>
      </c>
      <c r="CA1358" s="98">
        <f>IF(ISNUMBER(SEARCH('ankieta ESG'!$G$188,CB1358)),MAX($CA$3:CA1357)+1,0)</f>
        <v>1355</v>
      </c>
      <c r="CB1358" s="134" t="s">
        <v>5358</v>
      </c>
      <c r="CC1358" s="98">
        <v>0</v>
      </c>
      <c r="CD1358" s="99" t="str">
        <f>IFERROR(VLOOKUP(ROWS($CB$4:CB1358),$CA$4:$CB$2337,2,0),"")</f>
        <v>Ostrowiec Świętokrzyski (pow. ostrowiecki, woj. świętokrzyskie)</v>
      </c>
      <c r="CE1358" s="98">
        <v>0</v>
      </c>
      <c r="CF1358" s="98">
        <f>IF(ISNUMBER(SEARCH('ankieta ESG'!$G$189,CG1358)),MAX($CF$3:CF1357)+1,0)</f>
        <v>1355</v>
      </c>
      <c r="CG1358" s="134" t="s">
        <v>5358</v>
      </c>
      <c r="CH1358" s="98">
        <v>0</v>
      </c>
      <c r="CI1358" s="99" t="str">
        <f>IFERROR(VLOOKUP(ROWS($CG$4:CG1358),$CF$4:$CG$2337,2,0),"")</f>
        <v>Ostrowiec Świętokrzyski (pow. ostrowiecki, woj. świętokrzyskie)</v>
      </c>
      <c r="CJ1358" s="98">
        <v>0</v>
      </c>
    </row>
    <row r="1359" spans="2:88">
      <c r="B1359" s="98">
        <f>IF(ISNUMBER(SEARCH('ankieta ESG'!$E$11,C1359)),MAX(B$3:$B1358)+1,0)</f>
        <v>1356</v>
      </c>
      <c r="C1359" s="99" t="s">
        <v>1400</v>
      </c>
      <c r="D1359" s="98">
        <v>0</v>
      </c>
      <c r="E1359" s="99" t="str">
        <f>IFERROR(VLOOKUP(ROWS($C$4:C1359),$B$4:$C$1385,2,0),"")</f>
        <v>94.91.Z Działalność organizacji religijnych (PKD 2025)</v>
      </c>
      <c r="F1359" s="98">
        <v>0</v>
      </c>
      <c r="AM1359" s="98">
        <f>IF(ISNUMBER(SEARCH('ankieta ESG'!$G$180,AN1359)),MAX(AM$3:$AM1358)+1,0)</f>
        <v>1356</v>
      </c>
      <c r="AN1359" s="134" t="s">
        <v>5359</v>
      </c>
      <c r="AO1359" s="98">
        <v>0</v>
      </c>
      <c r="AP1359" s="99" t="str">
        <f>IFERROR(VLOOKUP(ROWS($AN$4:AN1359),$AM$4:$AN$2337,2,0),"")</f>
        <v>Ostrowite (pow. słupecki, woj. wielkopolskie)</v>
      </c>
      <c r="AQ1359" s="98">
        <v>0</v>
      </c>
      <c r="AR1359" s="98">
        <f>IF(ISNUMBER(SEARCH('ankieta ESG'!$G$181,AS1359)),MAX($AR$3:AR1358)+1,0)</f>
        <v>1356</v>
      </c>
      <c r="AS1359" s="134" t="s">
        <v>5359</v>
      </c>
      <c r="AT1359" s="98">
        <v>0</v>
      </c>
      <c r="AU1359" s="99" t="str">
        <f>IFERROR(VLOOKUP(ROWS($AS$4:AS1359),$AR$4:$AS$2337,2,0),"")</f>
        <v>Ostrowite (pow. słupecki, woj. wielkopolskie)</v>
      </c>
      <c r="AV1359" s="98">
        <v>0</v>
      </c>
      <c r="AW1359" s="98">
        <f>IF(ISNUMBER(SEARCH('ankieta ESG'!$G$182,AX1359)),MAX($AW$3:AW1358)+1,0)</f>
        <v>1356</v>
      </c>
      <c r="AX1359" s="134" t="s">
        <v>5359</v>
      </c>
      <c r="AY1359" s="98">
        <v>0</v>
      </c>
      <c r="AZ1359" s="99" t="str">
        <f>IFERROR(VLOOKUP(ROWS($AX$4:AX1359),$AW$4:$AX$2337,2,0),"")</f>
        <v>Ostrowite (pow. słupecki, woj. wielkopolskie)</v>
      </c>
      <c r="BA1359" s="98">
        <v>0</v>
      </c>
      <c r="BB1359" s="98">
        <f>IF(ISNUMBER(SEARCH('ankieta ESG'!$G$183,BC1359)),MAX($BB$3:BB1358)+1,0)</f>
        <v>1356</v>
      </c>
      <c r="BC1359" s="134" t="s">
        <v>5359</v>
      </c>
      <c r="BD1359" s="98">
        <v>0</v>
      </c>
      <c r="BE1359" s="99" t="str">
        <f>IFERROR(VLOOKUP(ROWS($BC$4:BC1359),$BB$4:$BC$2337,2,0),"")</f>
        <v>Ostrowite (pow. słupecki, woj. wielkopolskie)</v>
      </c>
      <c r="BF1359" s="98">
        <v>0</v>
      </c>
      <c r="BG1359" s="98">
        <f>IF(ISNUMBER(SEARCH('ankieta ESG'!$G$184,BH1359)),MAX($BG$3:BG1358)+1,0)</f>
        <v>1356</v>
      </c>
      <c r="BH1359" s="134" t="s">
        <v>5359</v>
      </c>
      <c r="BI1359" s="98">
        <v>0</v>
      </c>
      <c r="BJ1359" s="99" t="str">
        <f>IFERROR(VLOOKUP(ROWS($BH$4:BH1359),$BG$4:$BH$2337,2,0),"")</f>
        <v>Ostrowite (pow. słupecki, woj. wielkopolskie)</v>
      </c>
      <c r="BK1359" s="98">
        <v>0</v>
      </c>
      <c r="BL1359" s="98">
        <f>IF(ISNUMBER(SEARCH('ankieta ESG'!$G$185,BM1359)),MAX($BL$3:BL1358)+1,0)</f>
        <v>1356</v>
      </c>
      <c r="BM1359" s="134" t="s">
        <v>5359</v>
      </c>
      <c r="BN1359" s="98">
        <v>0</v>
      </c>
      <c r="BO1359" s="99" t="str">
        <f>IFERROR(VLOOKUP(ROWS($BM$4:BM1359),$BL$4:$BM$2337,2,0),"")</f>
        <v>Ostrowite (pow. słupecki, woj. wielkopolskie)</v>
      </c>
      <c r="BP1359" s="98">
        <v>0</v>
      </c>
      <c r="BQ1359" s="98">
        <f>IF(ISNUMBER(SEARCH('ankieta ESG'!$G$186,BR1359)),MAX($BQ$3:BQ1358)+1,0)</f>
        <v>1356</v>
      </c>
      <c r="BR1359" s="134" t="s">
        <v>5359</v>
      </c>
      <c r="BS1359" s="98">
        <v>0</v>
      </c>
      <c r="BT1359" s="99" t="str">
        <f>IFERROR(VLOOKUP(ROWS($BR$4:BR1359),$BQ$4:$BR$2337,2,0),"")</f>
        <v>Ostrowite (pow. słupecki, woj. wielkopolskie)</v>
      </c>
      <c r="BU1359" s="98">
        <v>0</v>
      </c>
      <c r="BV1359" s="98">
        <f>IF(ISNUMBER(SEARCH('ankieta ESG'!$G$187,BW1359)),MAX($BV$3:BV1358)+1,0)</f>
        <v>1356</v>
      </c>
      <c r="BW1359" s="134" t="s">
        <v>5359</v>
      </c>
      <c r="BX1359" s="98">
        <v>0</v>
      </c>
      <c r="BY1359" s="99" t="str">
        <f>IFERROR(VLOOKUP(ROWS($BW$4:BW1359),$BV$4:$BW$2337,2,0),"")</f>
        <v>Ostrowite (pow. słupecki, woj. wielkopolskie)</v>
      </c>
      <c r="BZ1359" s="98">
        <v>0</v>
      </c>
      <c r="CA1359" s="98">
        <f>IF(ISNUMBER(SEARCH('ankieta ESG'!$G$188,CB1359)),MAX($CA$3:CA1358)+1,0)</f>
        <v>1356</v>
      </c>
      <c r="CB1359" s="134" t="s">
        <v>5359</v>
      </c>
      <c r="CC1359" s="98">
        <v>0</v>
      </c>
      <c r="CD1359" s="99" t="str">
        <f>IFERROR(VLOOKUP(ROWS($CB$4:CB1359),$CA$4:$CB$2337,2,0),"")</f>
        <v>Ostrowite (pow. słupecki, woj. wielkopolskie)</v>
      </c>
      <c r="CE1359" s="98">
        <v>0</v>
      </c>
      <c r="CF1359" s="98">
        <f>IF(ISNUMBER(SEARCH('ankieta ESG'!$G$189,CG1359)),MAX($CF$3:CF1358)+1,0)</f>
        <v>1356</v>
      </c>
      <c r="CG1359" s="134" t="s">
        <v>5359</v>
      </c>
      <c r="CH1359" s="98">
        <v>0</v>
      </c>
      <c r="CI1359" s="99" t="str">
        <f>IFERROR(VLOOKUP(ROWS($CG$4:CG1359),$CF$4:$CG$2337,2,0),"")</f>
        <v>Ostrowite (pow. słupecki, woj. wielkopolskie)</v>
      </c>
      <c r="CJ1359" s="98">
        <v>0</v>
      </c>
    </row>
    <row r="1360" spans="2:88">
      <c r="B1360" s="98">
        <f>IF(ISNUMBER(SEARCH('ankieta ESG'!$E$11,C1360)),MAX(B$3:$B1359)+1,0)</f>
        <v>1357</v>
      </c>
      <c r="C1360" s="99" t="s">
        <v>1401</v>
      </c>
      <c r="D1360" s="98">
        <v>0</v>
      </c>
      <c r="E1360" s="99" t="str">
        <f>IFERROR(VLOOKUP(ROWS($C$4:C1360),$B$4:$C$1385,2,0),"")</f>
        <v>94.92.Z Działalność organizacji politycznych (PKD 2025)</v>
      </c>
      <c r="F1360" s="98">
        <v>0</v>
      </c>
      <c r="AM1360" s="98">
        <f>IF(ISNUMBER(SEARCH('ankieta ESG'!$G$180,AN1360)),MAX(AM$3:$AM1359)+1,0)</f>
        <v>1357</v>
      </c>
      <c r="AN1360" s="134" t="s">
        <v>5360</v>
      </c>
      <c r="AO1360" s="98">
        <v>0</v>
      </c>
      <c r="AP1360" s="99" t="str">
        <f>IFERROR(VLOOKUP(ROWS($AN$4:AN1360),$AM$4:$AN$2337,2,0),"")</f>
        <v>Ostróda (pow. ostródzki, woj. warmińsko-mazurskie)</v>
      </c>
      <c r="AQ1360" s="98">
        <v>0</v>
      </c>
      <c r="AR1360" s="98">
        <f>IF(ISNUMBER(SEARCH('ankieta ESG'!$G$181,AS1360)),MAX($AR$3:AR1359)+1,0)</f>
        <v>1357</v>
      </c>
      <c r="AS1360" s="134" t="s">
        <v>5360</v>
      </c>
      <c r="AT1360" s="98">
        <v>0</v>
      </c>
      <c r="AU1360" s="99" t="str">
        <f>IFERROR(VLOOKUP(ROWS($AS$4:AS1360),$AR$4:$AS$2337,2,0),"")</f>
        <v>Ostróda (pow. ostródzki, woj. warmińsko-mazurskie)</v>
      </c>
      <c r="AV1360" s="98">
        <v>0</v>
      </c>
      <c r="AW1360" s="98">
        <f>IF(ISNUMBER(SEARCH('ankieta ESG'!$G$182,AX1360)),MAX($AW$3:AW1359)+1,0)</f>
        <v>1357</v>
      </c>
      <c r="AX1360" s="134" t="s">
        <v>5360</v>
      </c>
      <c r="AY1360" s="98">
        <v>0</v>
      </c>
      <c r="AZ1360" s="99" t="str">
        <f>IFERROR(VLOOKUP(ROWS($AX$4:AX1360),$AW$4:$AX$2337,2,0),"")</f>
        <v>Ostróda (pow. ostródzki, woj. warmińsko-mazurskie)</v>
      </c>
      <c r="BA1360" s="98">
        <v>0</v>
      </c>
      <c r="BB1360" s="98">
        <f>IF(ISNUMBER(SEARCH('ankieta ESG'!$G$183,BC1360)),MAX($BB$3:BB1359)+1,0)</f>
        <v>1357</v>
      </c>
      <c r="BC1360" s="134" t="s">
        <v>5360</v>
      </c>
      <c r="BD1360" s="98">
        <v>0</v>
      </c>
      <c r="BE1360" s="99" t="str">
        <f>IFERROR(VLOOKUP(ROWS($BC$4:BC1360),$BB$4:$BC$2337,2,0),"")</f>
        <v>Ostróda (pow. ostródzki, woj. warmińsko-mazurskie)</v>
      </c>
      <c r="BF1360" s="98">
        <v>0</v>
      </c>
      <c r="BG1360" s="98">
        <f>IF(ISNUMBER(SEARCH('ankieta ESG'!$G$184,BH1360)),MAX($BG$3:BG1359)+1,0)</f>
        <v>1357</v>
      </c>
      <c r="BH1360" s="134" t="s">
        <v>5360</v>
      </c>
      <c r="BI1360" s="98">
        <v>0</v>
      </c>
      <c r="BJ1360" s="99" t="str">
        <f>IFERROR(VLOOKUP(ROWS($BH$4:BH1360),$BG$4:$BH$2337,2,0),"")</f>
        <v>Ostróda (pow. ostródzki, woj. warmińsko-mazurskie)</v>
      </c>
      <c r="BK1360" s="98">
        <v>0</v>
      </c>
      <c r="BL1360" s="98">
        <f>IF(ISNUMBER(SEARCH('ankieta ESG'!$G$185,BM1360)),MAX($BL$3:BL1359)+1,0)</f>
        <v>1357</v>
      </c>
      <c r="BM1360" s="134" t="s">
        <v>5360</v>
      </c>
      <c r="BN1360" s="98">
        <v>0</v>
      </c>
      <c r="BO1360" s="99" t="str">
        <f>IFERROR(VLOOKUP(ROWS($BM$4:BM1360),$BL$4:$BM$2337,2,0),"")</f>
        <v>Ostróda (pow. ostródzki, woj. warmińsko-mazurskie)</v>
      </c>
      <c r="BP1360" s="98">
        <v>0</v>
      </c>
      <c r="BQ1360" s="98">
        <f>IF(ISNUMBER(SEARCH('ankieta ESG'!$G$186,BR1360)),MAX($BQ$3:BQ1359)+1,0)</f>
        <v>1357</v>
      </c>
      <c r="BR1360" s="134" t="s">
        <v>5360</v>
      </c>
      <c r="BS1360" s="98">
        <v>0</v>
      </c>
      <c r="BT1360" s="99" t="str">
        <f>IFERROR(VLOOKUP(ROWS($BR$4:BR1360),$BQ$4:$BR$2337,2,0),"")</f>
        <v>Ostróda (pow. ostródzki, woj. warmińsko-mazurskie)</v>
      </c>
      <c r="BU1360" s="98">
        <v>0</v>
      </c>
      <c r="BV1360" s="98">
        <f>IF(ISNUMBER(SEARCH('ankieta ESG'!$G$187,BW1360)),MAX($BV$3:BV1359)+1,0)</f>
        <v>1357</v>
      </c>
      <c r="BW1360" s="134" t="s">
        <v>5360</v>
      </c>
      <c r="BX1360" s="98">
        <v>0</v>
      </c>
      <c r="BY1360" s="99" t="str">
        <f>IFERROR(VLOOKUP(ROWS($BW$4:BW1360),$BV$4:$BW$2337,2,0),"")</f>
        <v>Ostróda (pow. ostródzki, woj. warmińsko-mazurskie)</v>
      </c>
      <c r="BZ1360" s="98">
        <v>0</v>
      </c>
      <c r="CA1360" s="98">
        <f>IF(ISNUMBER(SEARCH('ankieta ESG'!$G$188,CB1360)),MAX($CA$3:CA1359)+1,0)</f>
        <v>1357</v>
      </c>
      <c r="CB1360" s="134" t="s">
        <v>5360</v>
      </c>
      <c r="CC1360" s="98">
        <v>0</v>
      </c>
      <c r="CD1360" s="99" t="str">
        <f>IFERROR(VLOOKUP(ROWS($CB$4:CB1360),$CA$4:$CB$2337,2,0),"")</f>
        <v>Ostróda (pow. ostródzki, woj. warmińsko-mazurskie)</v>
      </c>
      <c r="CE1360" s="98">
        <v>0</v>
      </c>
      <c r="CF1360" s="98">
        <f>IF(ISNUMBER(SEARCH('ankieta ESG'!$G$189,CG1360)),MAX($CF$3:CF1359)+1,0)</f>
        <v>1357</v>
      </c>
      <c r="CG1360" s="134" t="s">
        <v>5360</v>
      </c>
      <c r="CH1360" s="98">
        <v>0</v>
      </c>
      <c r="CI1360" s="99" t="str">
        <f>IFERROR(VLOOKUP(ROWS($CG$4:CG1360),$CF$4:$CG$2337,2,0),"")</f>
        <v>Ostróda (pow. ostródzki, woj. warmińsko-mazurskie)</v>
      </c>
      <c r="CJ1360" s="98">
        <v>0</v>
      </c>
    </row>
    <row r="1361" spans="2:88">
      <c r="B1361" s="98">
        <f>IF(ISNUMBER(SEARCH('ankieta ESG'!$E$11,C1361)),MAX(B$3:$B1360)+1,0)</f>
        <v>1358</v>
      </c>
      <c r="C1361" s="99" t="s">
        <v>1402</v>
      </c>
      <c r="D1361" s="98">
        <v>0</v>
      </c>
      <c r="E1361" s="99" t="str">
        <f>IFERROR(VLOOKUP(ROWS($C$4:C1361),$B$4:$C$1385,2,0),"")</f>
        <v>94.99.Z Działalność pozostałych organizacji członkowskich, gdzie indziej niesklasyfikowana (PKD 2025)</v>
      </c>
      <c r="F1361" s="98">
        <v>0</v>
      </c>
      <c r="AM1361" s="98">
        <f>IF(ISNUMBER(SEARCH('ankieta ESG'!$G$180,AN1361)),MAX(AM$3:$AM1360)+1,0)</f>
        <v>1358</v>
      </c>
      <c r="AN1361" s="134" t="s">
        <v>5361</v>
      </c>
      <c r="AO1361" s="98">
        <v>0</v>
      </c>
      <c r="AP1361" s="99" t="str">
        <f>IFERROR(VLOOKUP(ROWS($AN$4:AN1361),$AM$4:$AN$2337,2,0),"")</f>
        <v>Ostrów (pow. ropczycko-sędziszowski, woj. podkarpackie)</v>
      </c>
      <c r="AQ1361" s="98">
        <v>0</v>
      </c>
      <c r="AR1361" s="98">
        <f>IF(ISNUMBER(SEARCH('ankieta ESG'!$G$181,AS1361)),MAX($AR$3:AR1360)+1,0)</f>
        <v>1358</v>
      </c>
      <c r="AS1361" s="134" t="s">
        <v>5361</v>
      </c>
      <c r="AT1361" s="98">
        <v>0</v>
      </c>
      <c r="AU1361" s="99" t="str">
        <f>IFERROR(VLOOKUP(ROWS($AS$4:AS1361),$AR$4:$AS$2337,2,0),"")</f>
        <v>Ostrów (pow. ropczycko-sędziszowski, woj. podkarpackie)</v>
      </c>
      <c r="AV1361" s="98">
        <v>0</v>
      </c>
      <c r="AW1361" s="98">
        <f>IF(ISNUMBER(SEARCH('ankieta ESG'!$G$182,AX1361)),MAX($AW$3:AW1360)+1,0)</f>
        <v>1358</v>
      </c>
      <c r="AX1361" s="134" t="s">
        <v>5361</v>
      </c>
      <c r="AY1361" s="98">
        <v>0</v>
      </c>
      <c r="AZ1361" s="99" t="str">
        <f>IFERROR(VLOOKUP(ROWS($AX$4:AX1361),$AW$4:$AX$2337,2,0),"")</f>
        <v>Ostrów (pow. ropczycko-sędziszowski, woj. podkarpackie)</v>
      </c>
      <c r="BA1361" s="98">
        <v>0</v>
      </c>
      <c r="BB1361" s="98">
        <f>IF(ISNUMBER(SEARCH('ankieta ESG'!$G$183,BC1361)),MAX($BB$3:BB1360)+1,0)</f>
        <v>1358</v>
      </c>
      <c r="BC1361" s="134" t="s">
        <v>5361</v>
      </c>
      <c r="BD1361" s="98">
        <v>0</v>
      </c>
      <c r="BE1361" s="99" t="str">
        <f>IFERROR(VLOOKUP(ROWS($BC$4:BC1361),$BB$4:$BC$2337,2,0),"")</f>
        <v>Ostrów (pow. ropczycko-sędziszowski, woj. podkarpackie)</v>
      </c>
      <c r="BF1361" s="98">
        <v>0</v>
      </c>
      <c r="BG1361" s="98">
        <f>IF(ISNUMBER(SEARCH('ankieta ESG'!$G$184,BH1361)),MAX($BG$3:BG1360)+1,0)</f>
        <v>1358</v>
      </c>
      <c r="BH1361" s="134" t="s">
        <v>5361</v>
      </c>
      <c r="BI1361" s="98">
        <v>0</v>
      </c>
      <c r="BJ1361" s="99" t="str">
        <f>IFERROR(VLOOKUP(ROWS($BH$4:BH1361),$BG$4:$BH$2337,2,0),"")</f>
        <v>Ostrów (pow. ropczycko-sędziszowski, woj. podkarpackie)</v>
      </c>
      <c r="BK1361" s="98">
        <v>0</v>
      </c>
      <c r="BL1361" s="98">
        <f>IF(ISNUMBER(SEARCH('ankieta ESG'!$G$185,BM1361)),MAX($BL$3:BL1360)+1,0)</f>
        <v>1358</v>
      </c>
      <c r="BM1361" s="134" t="s">
        <v>5361</v>
      </c>
      <c r="BN1361" s="98">
        <v>0</v>
      </c>
      <c r="BO1361" s="99" t="str">
        <f>IFERROR(VLOOKUP(ROWS($BM$4:BM1361),$BL$4:$BM$2337,2,0),"")</f>
        <v>Ostrów (pow. ropczycko-sędziszowski, woj. podkarpackie)</v>
      </c>
      <c r="BP1361" s="98">
        <v>0</v>
      </c>
      <c r="BQ1361" s="98">
        <f>IF(ISNUMBER(SEARCH('ankieta ESG'!$G$186,BR1361)),MAX($BQ$3:BQ1360)+1,0)</f>
        <v>1358</v>
      </c>
      <c r="BR1361" s="134" t="s">
        <v>5361</v>
      </c>
      <c r="BS1361" s="98">
        <v>0</v>
      </c>
      <c r="BT1361" s="99" t="str">
        <f>IFERROR(VLOOKUP(ROWS($BR$4:BR1361),$BQ$4:$BR$2337,2,0),"")</f>
        <v>Ostrów (pow. ropczycko-sędziszowski, woj. podkarpackie)</v>
      </c>
      <c r="BU1361" s="98">
        <v>0</v>
      </c>
      <c r="BV1361" s="98">
        <f>IF(ISNUMBER(SEARCH('ankieta ESG'!$G$187,BW1361)),MAX($BV$3:BV1360)+1,0)</f>
        <v>1358</v>
      </c>
      <c r="BW1361" s="134" t="s">
        <v>5361</v>
      </c>
      <c r="BX1361" s="98">
        <v>0</v>
      </c>
      <c r="BY1361" s="99" t="str">
        <f>IFERROR(VLOOKUP(ROWS($BW$4:BW1361),$BV$4:$BW$2337,2,0),"")</f>
        <v>Ostrów (pow. ropczycko-sędziszowski, woj. podkarpackie)</v>
      </c>
      <c r="BZ1361" s="98">
        <v>0</v>
      </c>
      <c r="CA1361" s="98">
        <f>IF(ISNUMBER(SEARCH('ankieta ESG'!$G$188,CB1361)),MAX($CA$3:CA1360)+1,0)</f>
        <v>1358</v>
      </c>
      <c r="CB1361" s="134" t="s">
        <v>5361</v>
      </c>
      <c r="CC1361" s="98">
        <v>0</v>
      </c>
      <c r="CD1361" s="99" t="str">
        <f>IFERROR(VLOOKUP(ROWS($CB$4:CB1361),$CA$4:$CB$2337,2,0),"")</f>
        <v>Ostrów (pow. ropczycko-sędziszowski, woj. podkarpackie)</v>
      </c>
      <c r="CE1361" s="98">
        <v>0</v>
      </c>
      <c r="CF1361" s="98">
        <f>IF(ISNUMBER(SEARCH('ankieta ESG'!$G$189,CG1361)),MAX($CF$3:CF1360)+1,0)</f>
        <v>1358</v>
      </c>
      <c r="CG1361" s="134" t="s">
        <v>5361</v>
      </c>
      <c r="CH1361" s="98">
        <v>0</v>
      </c>
      <c r="CI1361" s="99" t="str">
        <f>IFERROR(VLOOKUP(ROWS($CG$4:CG1361),$CF$4:$CG$2337,2,0),"")</f>
        <v>Ostrów (pow. ropczycko-sędziszowski, woj. podkarpackie)</v>
      </c>
      <c r="CJ1361" s="98">
        <v>0</v>
      </c>
    </row>
    <row r="1362" spans="2:88">
      <c r="B1362" s="98">
        <f>IF(ISNUMBER(SEARCH('ankieta ESG'!$E$11,C1362)),MAX(B$3:$B1361)+1,0)</f>
        <v>1359</v>
      </c>
      <c r="C1362" s="99" t="s">
        <v>1403</v>
      </c>
      <c r="D1362" s="98">
        <v>0</v>
      </c>
      <c r="E1362" s="99" t="str">
        <f>IFERROR(VLOOKUP(ROWS($C$4:C1362),$B$4:$C$1385,2,0),"")</f>
        <v>95.10.Z Naprawa i konserwacja komputerów i sprzętu (tele)komunikacyjnego (PKD 2025)</v>
      </c>
      <c r="F1362" s="98">
        <v>0</v>
      </c>
      <c r="AM1362" s="98">
        <f>IF(ISNUMBER(SEARCH('ankieta ESG'!$G$180,AN1362)),MAX(AM$3:$AM1361)+1,0)</f>
        <v>1359</v>
      </c>
      <c r="AN1362" s="134" t="s">
        <v>5362</v>
      </c>
      <c r="AO1362" s="98">
        <v>0</v>
      </c>
      <c r="AP1362" s="99" t="str">
        <f>IFERROR(VLOOKUP(ROWS($AN$4:AN1362),$AM$4:$AN$2337,2,0),"")</f>
        <v>Ostrów Lubelski (pow. lubartowski, woj. lubelskie)</v>
      </c>
      <c r="AQ1362" s="98">
        <v>0</v>
      </c>
      <c r="AR1362" s="98">
        <f>IF(ISNUMBER(SEARCH('ankieta ESG'!$G$181,AS1362)),MAX($AR$3:AR1361)+1,0)</f>
        <v>1359</v>
      </c>
      <c r="AS1362" s="134" t="s">
        <v>5362</v>
      </c>
      <c r="AT1362" s="98">
        <v>0</v>
      </c>
      <c r="AU1362" s="99" t="str">
        <f>IFERROR(VLOOKUP(ROWS($AS$4:AS1362),$AR$4:$AS$2337,2,0),"")</f>
        <v>Ostrów Lubelski (pow. lubartowski, woj. lubelskie)</v>
      </c>
      <c r="AV1362" s="98">
        <v>0</v>
      </c>
      <c r="AW1362" s="98">
        <f>IF(ISNUMBER(SEARCH('ankieta ESG'!$G$182,AX1362)),MAX($AW$3:AW1361)+1,0)</f>
        <v>1359</v>
      </c>
      <c r="AX1362" s="134" t="s">
        <v>5362</v>
      </c>
      <c r="AY1362" s="98">
        <v>0</v>
      </c>
      <c r="AZ1362" s="99" t="str">
        <f>IFERROR(VLOOKUP(ROWS($AX$4:AX1362),$AW$4:$AX$2337,2,0),"")</f>
        <v>Ostrów Lubelski (pow. lubartowski, woj. lubelskie)</v>
      </c>
      <c r="BA1362" s="98">
        <v>0</v>
      </c>
      <c r="BB1362" s="98">
        <f>IF(ISNUMBER(SEARCH('ankieta ESG'!$G$183,BC1362)),MAX($BB$3:BB1361)+1,0)</f>
        <v>1359</v>
      </c>
      <c r="BC1362" s="134" t="s">
        <v>5362</v>
      </c>
      <c r="BD1362" s="98">
        <v>0</v>
      </c>
      <c r="BE1362" s="99" t="str">
        <f>IFERROR(VLOOKUP(ROWS($BC$4:BC1362),$BB$4:$BC$2337,2,0),"")</f>
        <v>Ostrów Lubelski (pow. lubartowski, woj. lubelskie)</v>
      </c>
      <c r="BF1362" s="98">
        <v>0</v>
      </c>
      <c r="BG1362" s="98">
        <f>IF(ISNUMBER(SEARCH('ankieta ESG'!$G$184,BH1362)),MAX($BG$3:BG1361)+1,0)</f>
        <v>1359</v>
      </c>
      <c r="BH1362" s="134" t="s">
        <v>5362</v>
      </c>
      <c r="BI1362" s="98">
        <v>0</v>
      </c>
      <c r="BJ1362" s="99" t="str">
        <f>IFERROR(VLOOKUP(ROWS($BH$4:BH1362),$BG$4:$BH$2337,2,0),"")</f>
        <v>Ostrów Lubelski (pow. lubartowski, woj. lubelskie)</v>
      </c>
      <c r="BK1362" s="98">
        <v>0</v>
      </c>
      <c r="BL1362" s="98">
        <f>IF(ISNUMBER(SEARCH('ankieta ESG'!$G$185,BM1362)),MAX($BL$3:BL1361)+1,0)</f>
        <v>1359</v>
      </c>
      <c r="BM1362" s="134" t="s">
        <v>5362</v>
      </c>
      <c r="BN1362" s="98">
        <v>0</v>
      </c>
      <c r="BO1362" s="99" t="str">
        <f>IFERROR(VLOOKUP(ROWS($BM$4:BM1362),$BL$4:$BM$2337,2,0),"")</f>
        <v>Ostrów Lubelski (pow. lubartowski, woj. lubelskie)</v>
      </c>
      <c r="BP1362" s="98">
        <v>0</v>
      </c>
      <c r="BQ1362" s="98">
        <f>IF(ISNUMBER(SEARCH('ankieta ESG'!$G$186,BR1362)),MAX($BQ$3:BQ1361)+1,0)</f>
        <v>1359</v>
      </c>
      <c r="BR1362" s="134" t="s">
        <v>5362</v>
      </c>
      <c r="BS1362" s="98">
        <v>0</v>
      </c>
      <c r="BT1362" s="99" t="str">
        <f>IFERROR(VLOOKUP(ROWS($BR$4:BR1362),$BQ$4:$BR$2337,2,0),"")</f>
        <v>Ostrów Lubelski (pow. lubartowski, woj. lubelskie)</v>
      </c>
      <c r="BU1362" s="98">
        <v>0</v>
      </c>
      <c r="BV1362" s="98">
        <f>IF(ISNUMBER(SEARCH('ankieta ESG'!$G$187,BW1362)),MAX($BV$3:BV1361)+1,0)</f>
        <v>1359</v>
      </c>
      <c r="BW1362" s="134" t="s">
        <v>5362</v>
      </c>
      <c r="BX1362" s="98">
        <v>0</v>
      </c>
      <c r="BY1362" s="99" t="str">
        <f>IFERROR(VLOOKUP(ROWS($BW$4:BW1362),$BV$4:$BW$2337,2,0),"")</f>
        <v>Ostrów Lubelski (pow. lubartowski, woj. lubelskie)</v>
      </c>
      <c r="BZ1362" s="98">
        <v>0</v>
      </c>
      <c r="CA1362" s="98">
        <f>IF(ISNUMBER(SEARCH('ankieta ESG'!$G$188,CB1362)),MAX($CA$3:CA1361)+1,0)</f>
        <v>1359</v>
      </c>
      <c r="CB1362" s="134" t="s">
        <v>5362</v>
      </c>
      <c r="CC1362" s="98">
        <v>0</v>
      </c>
      <c r="CD1362" s="99" t="str">
        <f>IFERROR(VLOOKUP(ROWS($CB$4:CB1362),$CA$4:$CB$2337,2,0),"")</f>
        <v>Ostrów Lubelski (pow. lubartowski, woj. lubelskie)</v>
      </c>
      <c r="CE1362" s="98">
        <v>0</v>
      </c>
      <c r="CF1362" s="98">
        <f>IF(ISNUMBER(SEARCH('ankieta ESG'!$G$189,CG1362)),MAX($CF$3:CF1361)+1,0)</f>
        <v>1359</v>
      </c>
      <c r="CG1362" s="134" t="s">
        <v>5362</v>
      </c>
      <c r="CH1362" s="98">
        <v>0</v>
      </c>
      <c r="CI1362" s="99" t="str">
        <f>IFERROR(VLOOKUP(ROWS($CG$4:CG1362),$CF$4:$CG$2337,2,0),"")</f>
        <v>Ostrów Lubelski (pow. lubartowski, woj. lubelskie)</v>
      </c>
      <c r="CJ1362" s="98">
        <v>0</v>
      </c>
    </row>
    <row r="1363" spans="2:88">
      <c r="B1363" s="98">
        <f>IF(ISNUMBER(SEARCH('ankieta ESG'!$E$11,C1363)),MAX(B$3:$B1362)+1,0)</f>
        <v>1360</v>
      </c>
      <c r="C1363" s="99" t="s">
        <v>1404</v>
      </c>
      <c r="D1363" s="98">
        <v>0</v>
      </c>
      <c r="E1363" s="99" t="str">
        <f>IFERROR(VLOOKUP(ROWS($C$4:C1363),$B$4:$C$1385,2,0),"")</f>
        <v>95.21.Z Naprawa i konserwacja elektronicznego sprzętu powszechnego użytku (PKD 2025)</v>
      </c>
      <c r="F1363" s="98">
        <v>0</v>
      </c>
      <c r="AM1363" s="98">
        <f>IF(ISNUMBER(SEARCH('ankieta ESG'!$G$180,AN1363)),MAX(AM$3:$AM1362)+1,0)</f>
        <v>1360</v>
      </c>
      <c r="AN1363" s="134" t="s">
        <v>5363</v>
      </c>
      <c r="AO1363" s="98">
        <v>0</v>
      </c>
      <c r="AP1363" s="99" t="str">
        <f>IFERROR(VLOOKUP(ROWS($AN$4:AN1363),$AM$4:$AN$2337,2,0),"")</f>
        <v>Ostrów Mazowiecka (pow. ostrowski, woj. mazowieckie)</v>
      </c>
      <c r="AQ1363" s="98">
        <v>0</v>
      </c>
      <c r="AR1363" s="98">
        <f>IF(ISNUMBER(SEARCH('ankieta ESG'!$G$181,AS1363)),MAX($AR$3:AR1362)+1,0)</f>
        <v>1360</v>
      </c>
      <c r="AS1363" s="134" t="s">
        <v>5363</v>
      </c>
      <c r="AT1363" s="98">
        <v>0</v>
      </c>
      <c r="AU1363" s="99" t="str">
        <f>IFERROR(VLOOKUP(ROWS($AS$4:AS1363),$AR$4:$AS$2337,2,0),"")</f>
        <v>Ostrów Mazowiecka (pow. ostrowski, woj. mazowieckie)</v>
      </c>
      <c r="AV1363" s="98">
        <v>0</v>
      </c>
      <c r="AW1363" s="98">
        <f>IF(ISNUMBER(SEARCH('ankieta ESG'!$G$182,AX1363)),MAX($AW$3:AW1362)+1,0)</f>
        <v>1360</v>
      </c>
      <c r="AX1363" s="134" t="s">
        <v>5363</v>
      </c>
      <c r="AY1363" s="98">
        <v>0</v>
      </c>
      <c r="AZ1363" s="99" t="str">
        <f>IFERROR(VLOOKUP(ROWS($AX$4:AX1363),$AW$4:$AX$2337,2,0),"")</f>
        <v>Ostrów Mazowiecka (pow. ostrowski, woj. mazowieckie)</v>
      </c>
      <c r="BA1363" s="98">
        <v>0</v>
      </c>
      <c r="BB1363" s="98">
        <f>IF(ISNUMBER(SEARCH('ankieta ESG'!$G$183,BC1363)),MAX($BB$3:BB1362)+1,0)</f>
        <v>1360</v>
      </c>
      <c r="BC1363" s="134" t="s">
        <v>5363</v>
      </c>
      <c r="BD1363" s="98">
        <v>0</v>
      </c>
      <c r="BE1363" s="99" t="str">
        <f>IFERROR(VLOOKUP(ROWS($BC$4:BC1363),$BB$4:$BC$2337,2,0),"")</f>
        <v>Ostrów Mazowiecka (pow. ostrowski, woj. mazowieckie)</v>
      </c>
      <c r="BF1363" s="98">
        <v>0</v>
      </c>
      <c r="BG1363" s="98">
        <f>IF(ISNUMBER(SEARCH('ankieta ESG'!$G$184,BH1363)),MAX($BG$3:BG1362)+1,0)</f>
        <v>1360</v>
      </c>
      <c r="BH1363" s="134" t="s">
        <v>5363</v>
      </c>
      <c r="BI1363" s="98">
        <v>0</v>
      </c>
      <c r="BJ1363" s="99" t="str">
        <f>IFERROR(VLOOKUP(ROWS($BH$4:BH1363),$BG$4:$BH$2337,2,0),"")</f>
        <v>Ostrów Mazowiecka (pow. ostrowski, woj. mazowieckie)</v>
      </c>
      <c r="BK1363" s="98">
        <v>0</v>
      </c>
      <c r="BL1363" s="98">
        <f>IF(ISNUMBER(SEARCH('ankieta ESG'!$G$185,BM1363)),MAX($BL$3:BL1362)+1,0)</f>
        <v>1360</v>
      </c>
      <c r="BM1363" s="134" t="s">
        <v>5363</v>
      </c>
      <c r="BN1363" s="98">
        <v>0</v>
      </c>
      <c r="BO1363" s="99" t="str">
        <f>IFERROR(VLOOKUP(ROWS($BM$4:BM1363),$BL$4:$BM$2337,2,0),"")</f>
        <v>Ostrów Mazowiecka (pow. ostrowski, woj. mazowieckie)</v>
      </c>
      <c r="BP1363" s="98">
        <v>0</v>
      </c>
      <c r="BQ1363" s="98">
        <f>IF(ISNUMBER(SEARCH('ankieta ESG'!$G$186,BR1363)),MAX($BQ$3:BQ1362)+1,0)</f>
        <v>1360</v>
      </c>
      <c r="BR1363" s="134" t="s">
        <v>5363</v>
      </c>
      <c r="BS1363" s="98">
        <v>0</v>
      </c>
      <c r="BT1363" s="99" t="str">
        <f>IFERROR(VLOOKUP(ROWS($BR$4:BR1363),$BQ$4:$BR$2337,2,0),"")</f>
        <v>Ostrów Mazowiecka (pow. ostrowski, woj. mazowieckie)</v>
      </c>
      <c r="BU1363" s="98">
        <v>0</v>
      </c>
      <c r="BV1363" s="98">
        <f>IF(ISNUMBER(SEARCH('ankieta ESG'!$G$187,BW1363)),MAX($BV$3:BV1362)+1,0)</f>
        <v>1360</v>
      </c>
      <c r="BW1363" s="134" t="s">
        <v>5363</v>
      </c>
      <c r="BX1363" s="98">
        <v>0</v>
      </c>
      <c r="BY1363" s="99" t="str">
        <f>IFERROR(VLOOKUP(ROWS($BW$4:BW1363),$BV$4:$BW$2337,2,0),"")</f>
        <v>Ostrów Mazowiecka (pow. ostrowski, woj. mazowieckie)</v>
      </c>
      <c r="BZ1363" s="98">
        <v>0</v>
      </c>
      <c r="CA1363" s="98">
        <f>IF(ISNUMBER(SEARCH('ankieta ESG'!$G$188,CB1363)),MAX($CA$3:CA1362)+1,0)</f>
        <v>1360</v>
      </c>
      <c r="CB1363" s="134" t="s">
        <v>5363</v>
      </c>
      <c r="CC1363" s="98">
        <v>0</v>
      </c>
      <c r="CD1363" s="99" t="str">
        <f>IFERROR(VLOOKUP(ROWS($CB$4:CB1363),$CA$4:$CB$2337,2,0),"")</f>
        <v>Ostrów Mazowiecka (pow. ostrowski, woj. mazowieckie)</v>
      </c>
      <c r="CE1363" s="98">
        <v>0</v>
      </c>
      <c r="CF1363" s="98">
        <f>IF(ISNUMBER(SEARCH('ankieta ESG'!$G$189,CG1363)),MAX($CF$3:CF1362)+1,0)</f>
        <v>1360</v>
      </c>
      <c r="CG1363" s="134" t="s">
        <v>5363</v>
      </c>
      <c r="CH1363" s="98">
        <v>0</v>
      </c>
      <c r="CI1363" s="99" t="str">
        <f>IFERROR(VLOOKUP(ROWS($CG$4:CG1363),$CF$4:$CG$2337,2,0),"")</f>
        <v>Ostrów Mazowiecka (pow. ostrowski, woj. mazowieckie)</v>
      </c>
      <c r="CJ1363" s="98">
        <v>0</v>
      </c>
    </row>
    <row r="1364" spans="2:88">
      <c r="B1364" s="98">
        <f>IF(ISNUMBER(SEARCH('ankieta ESG'!$E$11,C1364)),MAX(B$3:$B1363)+1,0)</f>
        <v>1361</v>
      </c>
      <c r="C1364" s="99" t="s">
        <v>1405</v>
      </c>
      <c r="D1364" s="98">
        <v>0</v>
      </c>
      <c r="E1364" s="99" t="str">
        <f>IFERROR(VLOOKUP(ROWS($C$4:C1364),$B$4:$C$1385,2,0),"")</f>
        <v>95.22.Z Naprawa i konserwacja urządzeń gospodarstwa domowego oraz sprzętu do użytku domowego i ogrodniczego (PKD 2025)</v>
      </c>
      <c r="F1364" s="98">
        <v>0</v>
      </c>
      <c r="AM1364" s="98">
        <f>IF(ISNUMBER(SEARCH('ankieta ESG'!$G$180,AN1364)),MAX(AM$3:$AM1363)+1,0)</f>
        <v>1361</v>
      </c>
      <c r="AN1364" s="134" t="s">
        <v>5364</v>
      </c>
      <c r="AO1364" s="98">
        <v>0</v>
      </c>
      <c r="AP1364" s="99" t="str">
        <f>IFERROR(VLOOKUP(ROWS($AN$4:AN1364),$AM$4:$AN$2337,2,0),"")</f>
        <v>Ostrów Wielkopolski (pow. ostrowski, woj. wielkopolskie)</v>
      </c>
      <c r="AQ1364" s="98">
        <v>0</v>
      </c>
      <c r="AR1364" s="98">
        <f>IF(ISNUMBER(SEARCH('ankieta ESG'!$G$181,AS1364)),MAX($AR$3:AR1363)+1,0)</f>
        <v>1361</v>
      </c>
      <c r="AS1364" s="134" t="s">
        <v>5364</v>
      </c>
      <c r="AT1364" s="98">
        <v>0</v>
      </c>
      <c r="AU1364" s="99" t="str">
        <f>IFERROR(VLOOKUP(ROWS($AS$4:AS1364),$AR$4:$AS$2337,2,0),"")</f>
        <v>Ostrów Wielkopolski (pow. ostrowski, woj. wielkopolskie)</v>
      </c>
      <c r="AV1364" s="98">
        <v>0</v>
      </c>
      <c r="AW1364" s="98">
        <f>IF(ISNUMBER(SEARCH('ankieta ESG'!$G$182,AX1364)),MAX($AW$3:AW1363)+1,0)</f>
        <v>1361</v>
      </c>
      <c r="AX1364" s="134" t="s">
        <v>5364</v>
      </c>
      <c r="AY1364" s="98">
        <v>0</v>
      </c>
      <c r="AZ1364" s="99" t="str">
        <f>IFERROR(VLOOKUP(ROWS($AX$4:AX1364),$AW$4:$AX$2337,2,0),"")</f>
        <v>Ostrów Wielkopolski (pow. ostrowski, woj. wielkopolskie)</v>
      </c>
      <c r="BA1364" s="98">
        <v>0</v>
      </c>
      <c r="BB1364" s="98">
        <f>IF(ISNUMBER(SEARCH('ankieta ESG'!$G$183,BC1364)),MAX($BB$3:BB1363)+1,0)</f>
        <v>1361</v>
      </c>
      <c r="BC1364" s="134" t="s">
        <v>5364</v>
      </c>
      <c r="BD1364" s="98">
        <v>0</v>
      </c>
      <c r="BE1364" s="99" t="str">
        <f>IFERROR(VLOOKUP(ROWS($BC$4:BC1364),$BB$4:$BC$2337,2,0),"")</f>
        <v>Ostrów Wielkopolski (pow. ostrowski, woj. wielkopolskie)</v>
      </c>
      <c r="BF1364" s="98">
        <v>0</v>
      </c>
      <c r="BG1364" s="98">
        <f>IF(ISNUMBER(SEARCH('ankieta ESG'!$G$184,BH1364)),MAX($BG$3:BG1363)+1,0)</f>
        <v>1361</v>
      </c>
      <c r="BH1364" s="134" t="s">
        <v>5364</v>
      </c>
      <c r="BI1364" s="98">
        <v>0</v>
      </c>
      <c r="BJ1364" s="99" t="str">
        <f>IFERROR(VLOOKUP(ROWS($BH$4:BH1364),$BG$4:$BH$2337,2,0),"")</f>
        <v>Ostrów Wielkopolski (pow. ostrowski, woj. wielkopolskie)</v>
      </c>
      <c r="BK1364" s="98">
        <v>0</v>
      </c>
      <c r="BL1364" s="98">
        <f>IF(ISNUMBER(SEARCH('ankieta ESG'!$G$185,BM1364)),MAX($BL$3:BL1363)+1,0)</f>
        <v>1361</v>
      </c>
      <c r="BM1364" s="134" t="s">
        <v>5364</v>
      </c>
      <c r="BN1364" s="98">
        <v>0</v>
      </c>
      <c r="BO1364" s="99" t="str">
        <f>IFERROR(VLOOKUP(ROWS($BM$4:BM1364),$BL$4:$BM$2337,2,0),"")</f>
        <v>Ostrów Wielkopolski (pow. ostrowski, woj. wielkopolskie)</v>
      </c>
      <c r="BP1364" s="98">
        <v>0</v>
      </c>
      <c r="BQ1364" s="98">
        <f>IF(ISNUMBER(SEARCH('ankieta ESG'!$G$186,BR1364)),MAX($BQ$3:BQ1363)+1,0)</f>
        <v>1361</v>
      </c>
      <c r="BR1364" s="134" t="s">
        <v>5364</v>
      </c>
      <c r="BS1364" s="98">
        <v>0</v>
      </c>
      <c r="BT1364" s="99" t="str">
        <f>IFERROR(VLOOKUP(ROWS($BR$4:BR1364),$BQ$4:$BR$2337,2,0),"")</f>
        <v>Ostrów Wielkopolski (pow. ostrowski, woj. wielkopolskie)</v>
      </c>
      <c r="BU1364" s="98">
        <v>0</v>
      </c>
      <c r="BV1364" s="98">
        <f>IF(ISNUMBER(SEARCH('ankieta ESG'!$G$187,BW1364)),MAX($BV$3:BV1363)+1,0)</f>
        <v>1361</v>
      </c>
      <c r="BW1364" s="134" t="s">
        <v>5364</v>
      </c>
      <c r="BX1364" s="98">
        <v>0</v>
      </c>
      <c r="BY1364" s="99" t="str">
        <f>IFERROR(VLOOKUP(ROWS($BW$4:BW1364),$BV$4:$BW$2337,2,0),"")</f>
        <v>Ostrów Wielkopolski (pow. ostrowski, woj. wielkopolskie)</v>
      </c>
      <c r="BZ1364" s="98">
        <v>0</v>
      </c>
      <c r="CA1364" s="98">
        <f>IF(ISNUMBER(SEARCH('ankieta ESG'!$G$188,CB1364)),MAX($CA$3:CA1363)+1,0)</f>
        <v>1361</v>
      </c>
      <c r="CB1364" s="134" t="s">
        <v>5364</v>
      </c>
      <c r="CC1364" s="98">
        <v>0</v>
      </c>
      <c r="CD1364" s="99" t="str">
        <f>IFERROR(VLOOKUP(ROWS($CB$4:CB1364),$CA$4:$CB$2337,2,0),"")</f>
        <v>Ostrów Wielkopolski (pow. ostrowski, woj. wielkopolskie)</v>
      </c>
      <c r="CE1364" s="98">
        <v>0</v>
      </c>
      <c r="CF1364" s="98">
        <f>IF(ISNUMBER(SEARCH('ankieta ESG'!$G$189,CG1364)),MAX($CF$3:CF1363)+1,0)</f>
        <v>1361</v>
      </c>
      <c r="CG1364" s="134" t="s">
        <v>5364</v>
      </c>
      <c r="CH1364" s="98">
        <v>0</v>
      </c>
      <c r="CI1364" s="99" t="str">
        <f>IFERROR(VLOOKUP(ROWS($CG$4:CG1364),$CF$4:$CG$2337,2,0),"")</f>
        <v>Ostrów Wielkopolski (pow. ostrowski, woj. wielkopolskie)</v>
      </c>
      <c r="CJ1364" s="98">
        <v>0</v>
      </c>
    </row>
    <row r="1365" spans="2:88">
      <c r="B1365" s="98">
        <f>IF(ISNUMBER(SEARCH('ankieta ESG'!$E$11,C1365)),MAX(B$3:$B1364)+1,0)</f>
        <v>1362</v>
      </c>
      <c r="C1365" s="99" t="s">
        <v>1406</v>
      </c>
      <c r="D1365" s="98">
        <v>0</v>
      </c>
      <c r="E1365" s="99" t="str">
        <f>IFERROR(VLOOKUP(ROWS($C$4:C1365),$B$4:$C$1385,2,0),"")</f>
        <v>95.23.Z Naprawa i konserwacja obuwia i wyrobów skórzanych (PKD 2025)</v>
      </c>
      <c r="F1365" s="98">
        <v>0</v>
      </c>
      <c r="AM1365" s="98">
        <f>IF(ISNUMBER(SEARCH('ankieta ESG'!$G$180,AN1365)),MAX(AM$3:$AM1364)+1,0)</f>
        <v>1362</v>
      </c>
      <c r="AN1365" s="134" t="s">
        <v>5365</v>
      </c>
      <c r="AO1365" s="98">
        <v>0</v>
      </c>
      <c r="AP1365" s="99" t="str">
        <f>IFERROR(VLOOKUP(ROWS($AN$4:AN1365),$AM$4:$AN$2337,2,0),"")</f>
        <v>Ostrówek (pow. lubartowski, woj. lubelskie)</v>
      </c>
      <c r="AQ1365" s="98">
        <v>0</v>
      </c>
      <c r="AR1365" s="98">
        <f>IF(ISNUMBER(SEARCH('ankieta ESG'!$G$181,AS1365)),MAX($AR$3:AR1364)+1,0)</f>
        <v>1362</v>
      </c>
      <c r="AS1365" s="134" t="s">
        <v>5365</v>
      </c>
      <c r="AT1365" s="98">
        <v>0</v>
      </c>
      <c r="AU1365" s="99" t="str">
        <f>IFERROR(VLOOKUP(ROWS($AS$4:AS1365),$AR$4:$AS$2337,2,0),"")</f>
        <v>Ostrówek (pow. lubartowski, woj. lubelskie)</v>
      </c>
      <c r="AV1365" s="98">
        <v>0</v>
      </c>
      <c r="AW1365" s="98">
        <f>IF(ISNUMBER(SEARCH('ankieta ESG'!$G$182,AX1365)),MAX($AW$3:AW1364)+1,0)</f>
        <v>1362</v>
      </c>
      <c r="AX1365" s="134" t="s">
        <v>5365</v>
      </c>
      <c r="AY1365" s="98">
        <v>0</v>
      </c>
      <c r="AZ1365" s="99" t="str">
        <f>IFERROR(VLOOKUP(ROWS($AX$4:AX1365),$AW$4:$AX$2337,2,0),"")</f>
        <v>Ostrówek (pow. lubartowski, woj. lubelskie)</v>
      </c>
      <c r="BA1365" s="98">
        <v>0</v>
      </c>
      <c r="BB1365" s="98">
        <f>IF(ISNUMBER(SEARCH('ankieta ESG'!$G$183,BC1365)),MAX($BB$3:BB1364)+1,0)</f>
        <v>1362</v>
      </c>
      <c r="BC1365" s="134" t="s">
        <v>5365</v>
      </c>
      <c r="BD1365" s="98">
        <v>0</v>
      </c>
      <c r="BE1365" s="99" t="str">
        <f>IFERROR(VLOOKUP(ROWS($BC$4:BC1365),$BB$4:$BC$2337,2,0),"")</f>
        <v>Ostrówek (pow. lubartowski, woj. lubelskie)</v>
      </c>
      <c r="BF1365" s="98">
        <v>0</v>
      </c>
      <c r="BG1365" s="98">
        <f>IF(ISNUMBER(SEARCH('ankieta ESG'!$G$184,BH1365)),MAX($BG$3:BG1364)+1,0)</f>
        <v>1362</v>
      </c>
      <c r="BH1365" s="134" t="s">
        <v>5365</v>
      </c>
      <c r="BI1365" s="98">
        <v>0</v>
      </c>
      <c r="BJ1365" s="99" t="str">
        <f>IFERROR(VLOOKUP(ROWS($BH$4:BH1365),$BG$4:$BH$2337,2,0),"")</f>
        <v>Ostrówek (pow. lubartowski, woj. lubelskie)</v>
      </c>
      <c r="BK1365" s="98">
        <v>0</v>
      </c>
      <c r="BL1365" s="98">
        <f>IF(ISNUMBER(SEARCH('ankieta ESG'!$G$185,BM1365)),MAX($BL$3:BL1364)+1,0)</f>
        <v>1362</v>
      </c>
      <c r="BM1365" s="134" t="s">
        <v>5365</v>
      </c>
      <c r="BN1365" s="98">
        <v>0</v>
      </c>
      <c r="BO1365" s="99" t="str">
        <f>IFERROR(VLOOKUP(ROWS($BM$4:BM1365),$BL$4:$BM$2337,2,0),"")</f>
        <v>Ostrówek (pow. lubartowski, woj. lubelskie)</v>
      </c>
      <c r="BP1365" s="98">
        <v>0</v>
      </c>
      <c r="BQ1365" s="98">
        <f>IF(ISNUMBER(SEARCH('ankieta ESG'!$G$186,BR1365)),MAX($BQ$3:BQ1364)+1,0)</f>
        <v>1362</v>
      </c>
      <c r="BR1365" s="134" t="s">
        <v>5365</v>
      </c>
      <c r="BS1365" s="98">
        <v>0</v>
      </c>
      <c r="BT1365" s="99" t="str">
        <f>IFERROR(VLOOKUP(ROWS($BR$4:BR1365),$BQ$4:$BR$2337,2,0),"")</f>
        <v>Ostrówek (pow. lubartowski, woj. lubelskie)</v>
      </c>
      <c r="BU1365" s="98">
        <v>0</v>
      </c>
      <c r="BV1365" s="98">
        <f>IF(ISNUMBER(SEARCH('ankieta ESG'!$G$187,BW1365)),MAX($BV$3:BV1364)+1,0)</f>
        <v>1362</v>
      </c>
      <c r="BW1365" s="134" t="s">
        <v>5365</v>
      </c>
      <c r="BX1365" s="98">
        <v>0</v>
      </c>
      <c r="BY1365" s="99" t="str">
        <f>IFERROR(VLOOKUP(ROWS($BW$4:BW1365),$BV$4:$BW$2337,2,0),"")</f>
        <v>Ostrówek (pow. lubartowski, woj. lubelskie)</v>
      </c>
      <c r="BZ1365" s="98">
        <v>0</v>
      </c>
      <c r="CA1365" s="98">
        <f>IF(ISNUMBER(SEARCH('ankieta ESG'!$G$188,CB1365)),MAX($CA$3:CA1364)+1,0)</f>
        <v>1362</v>
      </c>
      <c r="CB1365" s="134" t="s">
        <v>5365</v>
      </c>
      <c r="CC1365" s="98">
        <v>0</v>
      </c>
      <c r="CD1365" s="99" t="str">
        <f>IFERROR(VLOOKUP(ROWS($CB$4:CB1365),$CA$4:$CB$2337,2,0),"")</f>
        <v>Ostrówek (pow. lubartowski, woj. lubelskie)</v>
      </c>
      <c r="CE1365" s="98">
        <v>0</v>
      </c>
      <c r="CF1365" s="98">
        <f>IF(ISNUMBER(SEARCH('ankieta ESG'!$G$189,CG1365)),MAX($CF$3:CF1364)+1,0)</f>
        <v>1362</v>
      </c>
      <c r="CG1365" s="134" t="s">
        <v>5365</v>
      </c>
      <c r="CH1365" s="98">
        <v>0</v>
      </c>
      <c r="CI1365" s="99" t="str">
        <f>IFERROR(VLOOKUP(ROWS($CG$4:CG1365),$CF$4:$CG$2337,2,0),"")</f>
        <v>Ostrówek (pow. lubartowski, woj. lubelskie)</v>
      </c>
      <c r="CJ1365" s="98">
        <v>0</v>
      </c>
    </row>
    <row r="1366" spans="2:88">
      <c r="B1366" s="98">
        <f>IF(ISNUMBER(SEARCH('ankieta ESG'!$E$11,C1366)),MAX(B$3:$B1365)+1,0)</f>
        <v>1363</v>
      </c>
      <c r="C1366" s="99" t="s">
        <v>1407</v>
      </c>
      <c r="D1366" s="98">
        <v>0</v>
      </c>
      <c r="E1366" s="99" t="str">
        <f>IFERROR(VLOOKUP(ROWS($C$4:C1366),$B$4:$C$1385,2,0),"")</f>
        <v>95.24.Z Naprawa i konserwacja mebli i wyposażenia domowego (PKD 2025)</v>
      </c>
      <c r="F1366" s="98">
        <v>0</v>
      </c>
      <c r="AM1366" s="98">
        <f>IF(ISNUMBER(SEARCH('ankieta ESG'!$G$180,AN1366)),MAX(AM$3:$AM1365)+1,0)</f>
        <v>1363</v>
      </c>
      <c r="AN1366" s="134" t="s">
        <v>5366</v>
      </c>
      <c r="AO1366" s="98">
        <v>0</v>
      </c>
      <c r="AP1366" s="99" t="str">
        <f>IFERROR(VLOOKUP(ROWS($AN$4:AN1366),$AM$4:$AN$2337,2,0),"")</f>
        <v>Ostrówek (pow. wieluński, woj. łódzkie)</v>
      </c>
      <c r="AQ1366" s="98">
        <v>0</v>
      </c>
      <c r="AR1366" s="98">
        <f>IF(ISNUMBER(SEARCH('ankieta ESG'!$G$181,AS1366)),MAX($AR$3:AR1365)+1,0)</f>
        <v>1363</v>
      </c>
      <c r="AS1366" s="134" t="s">
        <v>5366</v>
      </c>
      <c r="AT1366" s="98">
        <v>0</v>
      </c>
      <c r="AU1366" s="99" t="str">
        <f>IFERROR(VLOOKUP(ROWS($AS$4:AS1366),$AR$4:$AS$2337,2,0),"")</f>
        <v>Ostrówek (pow. wieluński, woj. łódzkie)</v>
      </c>
      <c r="AV1366" s="98">
        <v>0</v>
      </c>
      <c r="AW1366" s="98">
        <f>IF(ISNUMBER(SEARCH('ankieta ESG'!$G$182,AX1366)),MAX($AW$3:AW1365)+1,0)</f>
        <v>1363</v>
      </c>
      <c r="AX1366" s="134" t="s">
        <v>5366</v>
      </c>
      <c r="AY1366" s="98">
        <v>0</v>
      </c>
      <c r="AZ1366" s="99" t="str">
        <f>IFERROR(VLOOKUP(ROWS($AX$4:AX1366),$AW$4:$AX$2337,2,0),"")</f>
        <v>Ostrówek (pow. wieluński, woj. łódzkie)</v>
      </c>
      <c r="BA1366" s="98">
        <v>0</v>
      </c>
      <c r="BB1366" s="98">
        <f>IF(ISNUMBER(SEARCH('ankieta ESG'!$G$183,BC1366)),MAX($BB$3:BB1365)+1,0)</f>
        <v>1363</v>
      </c>
      <c r="BC1366" s="134" t="s">
        <v>5366</v>
      </c>
      <c r="BD1366" s="98">
        <v>0</v>
      </c>
      <c r="BE1366" s="99" t="str">
        <f>IFERROR(VLOOKUP(ROWS($BC$4:BC1366),$BB$4:$BC$2337,2,0),"")</f>
        <v>Ostrówek (pow. wieluński, woj. łódzkie)</v>
      </c>
      <c r="BF1366" s="98">
        <v>0</v>
      </c>
      <c r="BG1366" s="98">
        <f>IF(ISNUMBER(SEARCH('ankieta ESG'!$G$184,BH1366)),MAX($BG$3:BG1365)+1,0)</f>
        <v>1363</v>
      </c>
      <c r="BH1366" s="134" t="s">
        <v>5366</v>
      </c>
      <c r="BI1366" s="98">
        <v>0</v>
      </c>
      <c r="BJ1366" s="99" t="str">
        <f>IFERROR(VLOOKUP(ROWS($BH$4:BH1366),$BG$4:$BH$2337,2,0),"")</f>
        <v>Ostrówek (pow. wieluński, woj. łódzkie)</v>
      </c>
      <c r="BK1366" s="98">
        <v>0</v>
      </c>
      <c r="BL1366" s="98">
        <f>IF(ISNUMBER(SEARCH('ankieta ESG'!$G$185,BM1366)),MAX($BL$3:BL1365)+1,0)</f>
        <v>1363</v>
      </c>
      <c r="BM1366" s="134" t="s">
        <v>5366</v>
      </c>
      <c r="BN1366" s="98">
        <v>0</v>
      </c>
      <c r="BO1366" s="99" t="str">
        <f>IFERROR(VLOOKUP(ROWS($BM$4:BM1366),$BL$4:$BM$2337,2,0),"")</f>
        <v>Ostrówek (pow. wieluński, woj. łódzkie)</v>
      </c>
      <c r="BP1366" s="98">
        <v>0</v>
      </c>
      <c r="BQ1366" s="98">
        <f>IF(ISNUMBER(SEARCH('ankieta ESG'!$G$186,BR1366)),MAX($BQ$3:BQ1365)+1,0)</f>
        <v>1363</v>
      </c>
      <c r="BR1366" s="134" t="s">
        <v>5366</v>
      </c>
      <c r="BS1366" s="98">
        <v>0</v>
      </c>
      <c r="BT1366" s="99" t="str">
        <f>IFERROR(VLOOKUP(ROWS($BR$4:BR1366),$BQ$4:$BR$2337,2,0),"")</f>
        <v>Ostrówek (pow. wieluński, woj. łódzkie)</v>
      </c>
      <c r="BU1366" s="98">
        <v>0</v>
      </c>
      <c r="BV1366" s="98">
        <f>IF(ISNUMBER(SEARCH('ankieta ESG'!$G$187,BW1366)),MAX($BV$3:BV1365)+1,0)</f>
        <v>1363</v>
      </c>
      <c r="BW1366" s="134" t="s">
        <v>5366</v>
      </c>
      <c r="BX1366" s="98">
        <v>0</v>
      </c>
      <c r="BY1366" s="99" t="str">
        <f>IFERROR(VLOOKUP(ROWS($BW$4:BW1366),$BV$4:$BW$2337,2,0),"")</f>
        <v>Ostrówek (pow. wieluński, woj. łódzkie)</v>
      </c>
      <c r="BZ1366" s="98">
        <v>0</v>
      </c>
      <c r="CA1366" s="98">
        <f>IF(ISNUMBER(SEARCH('ankieta ESG'!$G$188,CB1366)),MAX($CA$3:CA1365)+1,0)</f>
        <v>1363</v>
      </c>
      <c r="CB1366" s="134" t="s">
        <v>5366</v>
      </c>
      <c r="CC1366" s="98">
        <v>0</v>
      </c>
      <c r="CD1366" s="99" t="str">
        <f>IFERROR(VLOOKUP(ROWS($CB$4:CB1366),$CA$4:$CB$2337,2,0),"")</f>
        <v>Ostrówek (pow. wieluński, woj. łódzkie)</v>
      </c>
      <c r="CE1366" s="98">
        <v>0</v>
      </c>
      <c r="CF1366" s="98">
        <f>IF(ISNUMBER(SEARCH('ankieta ESG'!$G$189,CG1366)),MAX($CF$3:CF1365)+1,0)</f>
        <v>1363</v>
      </c>
      <c r="CG1366" s="134" t="s">
        <v>5366</v>
      </c>
      <c r="CH1366" s="98">
        <v>0</v>
      </c>
      <c r="CI1366" s="99" t="str">
        <f>IFERROR(VLOOKUP(ROWS($CG$4:CG1366),$CF$4:$CG$2337,2,0),"")</f>
        <v>Ostrówek (pow. wieluński, woj. łódzkie)</v>
      </c>
      <c r="CJ1366" s="98">
        <v>0</v>
      </c>
    </row>
    <row r="1367" spans="2:88">
      <c r="B1367" s="98">
        <f>IF(ISNUMBER(SEARCH('ankieta ESG'!$E$11,C1367)),MAX(B$3:$B1366)+1,0)</f>
        <v>1364</v>
      </c>
      <c r="C1367" s="99" t="s">
        <v>1408</v>
      </c>
      <c r="D1367" s="98">
        <v>0</v>
      </c>
      <c r="E1367" s="99" t="str">
        <f>IFERROR(VLOOKUP(ROWS($C$4:C1367),$B$4:$C$1385,2,0),"")</f>
        <v>95.25.Z Naprawa i konserwacja zegarów, zegarków oraz biżuterii (PKD 2025)</v>
      </c>
      <c r="F1367" s="98">
        <v>0</v>
      </c>
      <c r="AM1367" s="98">
        <f>IF(ISNUMBER(SEARCH('ankieta ESG'!$G$180,AN1367)),MAX(AM$3:$AM1366)+1,0)</f>
        <v>1364</v>
      </c>
      <c r="AN1367" s="134" t="s">
        <v>5367</v>
      </c>
      <c r="AO1367" s="98">
        <v>0</v>
      </c>
      <c r="AP1367" s="99" t="str">
        <f>IFERROR(VLOOKUP(ROWS($AN$4:AN1367),$AM$4:$AN$2337,2,0),"")</f>
        <v>Ostrzeszów (pow. ostrzeszowski, woj. wielkopolskie)</v>
      </c>
      <c r="AQ1367" s="98">
        <v>0</v>
      </c>
      <c r="AR1367" s="98">
        <f>IF(ISNUMBER(SEARCH('ankieta ESG'!$G$181,AS1367)),MAX($AR$3:AR1366)+1,0)</f>
        <v>1364</v>
      </c>
      <c r="AS1367" s="134" t="s">
        <v>5367</v>
      </c>
      <c r="AT1367" s="98">
        <v>0</v>
      </c>
      <c r="AU1367" s="99" t="str">
        <f>IFERROR(VLOOKUP(ROWS($AS$4:AS1367),$AR$4:$AS$2337,2,0),"")</f>
        <v>Ostrzeszów (pow. ostrzeszowski, woj. wielkopolskie)</v>
      </c>
      <c r="AV1367" s="98">
        <v>0</v>
      </c>
      <c r="AW1367" s="98">
        <f>IF(ISNUMBER(SEARCH('ankieta ESG'!$G$182,AX1367)),MAX($AW$3:AW1366)+1,0)</f>
        <v>1364</v>
      </c>
      <c r="AX1367" s="134" t="s">
        <v>5367</v>
      </c>
      <c r="AY1367" s="98">
        <v>0</v>
      </c>
      <c r="AZ1367" s="99" t="str">
        <f>IFERROR(VLOOKUP(ROWS($AX$4:AX1367),$AW$4:$AX$2337,2,0),"")</f>
        <v>Ostrzeszów (pow. ostrzeszowski, woj. wielkopolskie)</v>
      </c>
      <c r="BA1367" s="98">
        <v>0</v>
      </c>
      <c r="BB1367" s="98">
        <f>IF(ISNUMBER(SEARCH('ankieta ESG'!$G$183,BC1367)),MAX($BB$3:BB1366)+1,0)</f>
        <v>1364</v>
      </c>
      <c r="BC1367" s="134" t="s">
        <v>5367</v>
      </c>
      <c r="BD1367" s="98">
        <v>0</v>
      </c>
      <c r="BE1367" s="99" t="str">
        <f>IFERROR(VLOOKUP(ROWS($BC$4:BC1367),$BB$4:$BC$2337,2,0),"")</f>
        <v>Ostrzeszów (pow. ostrzeszowski, woj. wielkopolskie)</v>
      </c>
      <c r="BF1367" s="98">
        <v>0</v>
      </c>
      <c r="BG1367" s="98">
        <f>IF(ISNUMBER(SEARCH('ankieta ESG'!$G$184,BH1367)),MAX($BG$3:BG1366)+1,0)</f>
        <v>1364</v>
      </c>
      <c r="BH1367" s="134" t="s">
        <v>5367</v>
      </c>
      <c r="BI1367" s="98">
        <v>0</v>
      </c>
      <c r="BJ1367" s="99" t="str">
        <f>IFERROR(VLOOKUP(ROWS($BH$4:BH1367),$BG$4:$BH$2337,2,0),"")</f>
        <v>Ostrzeszów (pow. ostrzeszowski, woj. wielkopolskie)</v>
      </c>
      <c r="BK1367" s="98">
        <v>0</v>
      </c>
      <c r="BL1367" s="98">
        <f>IF(ISNUMBER(SEARCH('ankieta ESG'!$G$185,BM1367)),MAX($BL$3:BL1366)+1,0)</f>
        <v>1364</v>
      </c>
      <c r="BM1367" s="134" t="s">
        <v>5367</v>
      </c>
      <c r="BN1367" s="98">
        <v>0</v>
      </c>
      <c r="BO1367" s="99" t="str">
        <f>IFERROR(VLOOKUP(ROWS($BM$4:BM1367),$BL$4:$BM$2337,2,0),"")</f>
        <v>Ostrzeszów (pow. ostrzeszowski, woj. wielkopolskie)</v>
      </c>
      <c r="BP1367" s="98">
        <v>0</v>
      </c>
      <c r="BQ1367" s="98">
        <f>IF(ISNUMBER(SEARCH('ankieta ESG'!$G$186,BR1367)),MAX($BQ$3:BQ1366)+1,0)</f>
        <v>1364</v>
      </c>
      <c r="BR1367" s="134" t="s">
        <v>5367</v>
      </c>
      <c r="BS1367" s="98">
        <v>0</v>
      </c>
      <c r="BT1367" s="99" t="str">
        <f>IFERROR(VLOOKUP(ROWS($BR$4:BR1367),$BQ$4:$BR$2337,2,0),"")</f>
        <v>Ostrzeszów (pow. ostrzeszowski, woj. wielkopolskie)</v>
      </c>
      <c r="BU1367" s="98">
        <v>0</v>
      </c>
      <c r="BV1367" s="98">
        <f>IF(ISNUMBER(SEARCH('ankieta ESG'!$G$187,BW1367)),MAX($BV$3:BV1366)+1,0)</f>
        <v>1364</v>
      </c>
      <c r="BW1367" s="134" t="s">
        <v>5367</v>
      </c>
      <c r="BX1367" s="98">
        <v>0</v>
      </c>
      <c r="BY1367" s="99" t="str">
        <f>IFERROR(VLOOKUP(ROWS($BW$4:BW1367),$BV$4:$BW$2337,2,0),"")</f>
        <v>Ostrzeszów (pow. ostrzeszowski, woj. wielkopolskie)</v>
      </c>
      <c r="BZ1367" s="98">
        <v>0</v>
      </c>
      <c r="CA1367" s="98">
        <f>IF(ISNUMBER(SEARCH('ankieta ESG'!$G$188,CB1367)),MAX($CA$3:CA1366)+1,0)</f>
        <v>1364</v>
      </c>
      <c r="CB1367" s="134" t="s">
        <v>5367</v>
      </c>
      <c r="CC1367" s="98">
        <v>0</v>
      </c>
      <c r="CD1367" s="99" t="str">
        <f>IFERROR(VLOOKUP(ROWS($CB$4:CB1367),$CA$4:$CB$2337,2,0),"")</f>
        <v>Ostrzeszów (pow. ostrzeszowski, woj. wielkopolskie)</v>
      </c>
      <c r="CE1367" s="98">
        <v>0</v>
      </c>
      <c r="CF1367" s="98">
        <f>IF(ISNUMBER(SEARCH('ankieta ESG'!$G$189,CG1367)),MAX($CF$3:CF1366)+1,0)</f>
        <v>1364</v>
      </c>
      <c r="CG1367" s="134" t="s">
        <v>5367</v>
      </c>
      <c r="CH1367" s="98">
        <v>0</v>
      </c>
      <c r="CI1367" s="99" t="str">
        <f>IFERROR(VLOOKUP(ROWS($CG$4:CG1367),$CF$4:$CG$2337,2,0),"")</f>
        <v>Ostrzeszów (pow. ostrzeszowski, woj. wielkopolskie)</v>
      </c>
      <c r="CJ1367" s="98">
        <v>0</v>
      </c>
    </row>
    <row r="1368" spans="2:88">
      <c r="B1368" s="98">
        <f>IF(ISNUMBER(SEARCH('ankieta ESG'!$E$11,C1368)),MAX(B$3:$B1367)+1,0)</f>
        <v>1365</v>
      </c>
      <c r="C1368" s="99" t="s">
        <v>1409</v>
      </c>
      <c r="D1368" s="98">
        <v>0</v>
      </c>
      <c r="E1368" s="99" t="str">
        <f>IFERROR(VLOOKUP(ROWS($C$4:C1368),$B$4:$C$1385,2,0),"")</f>
        <v>95.29.Z Naprawa i konserwacja artykułów użytku osobistego i domowego, gdzie indziej niesklasyfikowana (PKD 2025)</v>
      </c>
      <c r="F1368" s="98">
        <v>0</v>
      </c>
      <c r="AM1368" s="98">
        <f>IF(ISNUMBER(SEARCH('ankieta ESG'!$G$180,AN1368)),MAX(AM$3:$AM1367)+1,0)</f>
        <v>1365</v>
      </c>
      <c r="AN1368" s="134" t="s">
        <v>5368</v>
      </c>
      <c r="AO1368" s="98">
        <v>0</v>
      </c>
      <c r="AP1368" s="99" t="str">
        <f>IFERROR(VLOOKUP(ROWS($AN$4:AN1368),$AM$4:$AN$2337,2,0),"")</f>
        <v>Ośno Lubuskie (pow. słubicki, woj. lubuskie)</v>
      </c>
      <c r="AQ1368" s="98">
        <v>0</v>
      </c>
      <c r="AR1368" s="98">
        <f>IF(ISNUMBER(SEARCH('ankieta ESG'!$G$181,AS1368)),MAX($AR$3:AR1367)+1,0)</f>
        <v>1365</v>
      </c>
      <c r="AS1368" s="134" t="s">
        <v>5368</v>
      </c>
      <c r="AT1368" s="98">
        <v>0</v>
      </c>
      <c r="AU1368" s="99" t="str">
        <f>IFERROR(VLOOKUP(ROWS($AS$4:AS1368),$AR$4:$AS$2337,2,0),"")</f>
        <v>Ośno Lubuskie (pow. słubicki, woj. lubuskie)</v>
      </c>
      <c r="AV1368" s="98">
        <v>0</v>
      </c>
      <c r="AW1368" s="98">
        <f>IF(ISNUMBER(SEARCH('ankieta ESG'!$G$182,AX1368)),MAX($AW$3:AW1367)+1,0)</f>
        <v>1365</v>
      </c>
      <c r="AX1368" s="134" t="s">
        <v>5368</v>
      </c>
      <c r="AY1368" s="98">
        <v>0</v>
      </c>
      <c r="AZ1368" s="99" t="str">
        <f>IFERROR(VLOOKUP(ROWS($AX$4:AX1368),$AW$4:$AX$2337,2,0),"")</f>
        <v>Ośno Lubuskie (pow. słubicki, woj. lubuskie)</v>
      </c>
      <c r="BA1368" s="98">
        <v>0</v>
      </c>
      <c r="BB1368" s="98">
        <f>IF(ISNUMBER(SEARCH('ankieta ESG'!$G$183,BC1368)),MAX($BB$3:BB1367)+1,0)</f>
        <v>1365</v>
      </c>
      <c r="BC1368" s="134" t="s">
        <v>5368</v>
      </c>
      <c r="BD1368" s="98">
        <v>0</v>
      </c>
      <c r="BE1368" s="99" t="str">
        <f>IFERROR(VLOOKUP(ROWS($BC$4:BC1368),$BB$4:$BC$2337,2,0),"")</f>
        <v>Ośno Lubuskie (pow. słubicki, woj. lubuskie)</v>
      </c>
      <c r="BF1368" s="98">
        <v>0</v>
      </c>
      <c r="BG1368" s="98">
        <f>IF(ISNUMBER(SEARCH('ankieta ESG'!$G$184,BH1368)),MAX($BG$3:BG1367)+1,0)</f>
        <v>1365</v>
      </c>
      <c r="BH1368" s="134" t="s">
        <v>5368</v>
      </c>
      <c r="BI1368" s="98">
        <v>0</v>
      </c>
      <c r="BJ1368" s="99" t="str">
        <f>IFERROR(VLOOKUP(ROWS($BH$4:BH1368),$BG$4:$BH$2337,2,0),"")</f>
        <v>Ośno Lubuskie (pow. słubicki, woj. lubuskie)</v>
      </c>
      <c r="BK1368" s="98">
        <v>0</v>
      </c>
      <c r="BL1368" s="98">
        <f>IF(ISNUMBER(SEARCH('ankieta ESG'!$G$185,BM1368)),MAX($BL$3:BL1367)+1,0)</f>
        <v>1365</v>
      </c>
      <c r="BM1368" s="134" t="s">
        <v>5368</v>
      </c>
      <c r="BN1368" s="98">
        <v>0</v>
      </c>
      <c r="BO1368" s="99" t="str">
        <f>IFERROR(VLOOKUP(ROWS($BM$4:BM1368),$BL$4:$BM$2337,2,0),"")</f>
        <v>Ośno Lubuskie (pow. słubicki, woj. lubuskie)</v>
      </c>
      <c r="BP1368" s="98">
        <v>0</v>
      </c>
      <c r="BQ1368" s="98">
        <f>IF(ISNUMBER(SEARCH('ankieta ESG'!$G$186,BR1368)),MAX($BQ$3:BQ1367)+1,0)</f>
        <v>1365</v>
      </c>
      <c r="BR1368" s="134" t="s">
        <v>5368</v>
      </c>
      <c r="BS1368" s="98">
        <v>0</v>
      </c>
      <c r="BT1368" s="99" t="str">
        <f>IFERROR(VLOOKUP(ROWS($BR$4:BR1368),$BQ$4:$BR$2337,2,0),"")</f>
        <v>Ośno Lubuskie (pow. słubicki, woj. lubuskie)</v>
      </c>
      <c r="BU1368" s="98">
        <v>0</v>
      </c>
      <c r="BV1368" s="98">
        <f>IF(ISNUMBER(SEARCH('ankieta ESG'!$G$187,BW1368)),MAX($BV$3:BV1367)+1,0)</f>
        <v>1365</v>
      </c>
      <c r="BW1368" s="134" t="s">
        <v>5368</v>
      </c>
      <c r="BX1368" s="98">
        <v>0</v>
      </c>
      <c r="BY1368" s="99" t="str">
        <f>IFERROR(VLOOKUP(ROWS($BW$4:BW1368),$BV$4:$BW$2337,2,0),"")</f>
        <v>Ośno Lubuskie (pow. słubicki, woj. lubuskie)</v>
      </c>
      <c r="BZ1368" s="98">
        <v>0</v>
      </c>
      <c r="CA1368" s="98">
        <f>IF(ISNUMBER(SEARCH('ankieta ESG'!$G$188,CB1368)),MAX($CA$3:CA1367)+1,0)</f>
        <v>1365</v>
      </c>
      <c r="CB1368" s="134" t="s">
        <v>5368</v>
      </c>
      <c r="CC1368" s="98">
        <v>0</v>
      </c>
      <c r="CD1368" s="99" t="str">
        <f>IFERROR(VLOOKUP(ROWS($CB$4:CB1368),$CA$4:$CB$2337,2,0),"")</f>
        <v>Ośno Lubuskie (pow. słubicki, woj. lubuskie)</v>
      </c>
      <c r="CE1368" s="98">
        <v>0</v>
      </c>
      <c r="CF1368" s="98">
        <f>IF(ISNUMBER(SEARCH('ankieta ESG'!$G$189,CG1368)),MAX($CF$3:CF1367)+1,0)</f>
        <v>1365</v>
      </c>
      <c r="CG1368" s="134" t="s">
        <v>5368</v>
      </c>
      <c r="CH1368" s="98">
        <v>0</v>
      </c>
      <c r="CI1368" s="99" t="str">
        <f>IFERROR(VLOOKUP(ROWS($CG$4:CG1368),$CF$4:$CG$2337,2,0),"")</f>
        <v>Ośno Lubuskie (pow. słubicki, woj. lubuskie)</v>
      </c>
      <c r="CJ1368" s="98">
        <v>0</v>
      </c>
    </row>
    <row r="1369" spans="2:88">
      <c r="B1369" s="98">
        <f>IF(ISNUMBER(SEARCH('ankieta ESG'!$E$11,C1369)),MAX(B$3:$B1368)+1,0)</f>
        <v>1366</v>
      </c>
      <c r="C1369" s="99" t="s">
        <v>1410</v>
      </c>
      <c r="D1369" s="98">
        <v>0</v>
      </c>
      <c r="E1369" s="99" t="str">
        <f>IFERROR(VLOOKUP(ROWS($C$4:C1369),$B$4:$C$1385,2,0),"")</f>
        <v>95.31.A Naprawa mechaniczna i serwisowa pojazdów silnikowych, z wyłączeniem motocykli (PKD 2025)</v>
      </c>
      <c r="F1369" s="98">
        <v>0</v>
      </c>
      <c r="AM1369" s="98">
        <f>IF(ISNUMBER(SEARCH('ankieta ESG'!$G$180,AN1369)),MAX(AM$3:$AM1368)+1,0)</f>
        <v>1366</v>
      </c>
      <c r="AN1369" s="134" t="s">
        <v>5369</v>
      </c>
      <c r="AO1369" s="98">
        <v>0</v>
      </c>
      <c r="AP1369" s="99" t="str">
        <f>IFERROR(VLOOKUP(ROWS($AN$4:AN1369),$AM$4:$AN$2337,2,0),"")</f>
        <v>Oświęcim (pow. oświęcimski, woj. małopolskie)</v>
      </c>
      <c r="AQ1369" s="98">
        <v>0</v>
      </c>
      <c r="AR1369" s="98">
        <f>IF(ISNUMBER(SEARCH('ankieta ESG'!$G$181,AS1369)),MAX($AR$3:AR1368)+1,0)</f>
        <v>1366</v>
      </c>
      <c r="AS1369" s="134" t="s">
        <v>5369</v>
      </c>
      <c r="AT1369" s="98">
        <v>0</v>
      </c>
      <c r="AU1369" s="99" t="str">
        <f>IFERROR(VLOOKUP(ROWS($AS$4:AS1369),$AR$4:$AS$2337,2,0),"")</f>
        <v>Oświęcim (pow. oświęcimski, woj. małopolskie)</v>
      </c>
      <c r="AV1369" s="98">
        <v>0</v>
      </c>
      <c r="AW1369" s="98">
        <f>IF(ISNUMBER(SEARCH('ankieta ESG'!$G$182,AX1369)),MAX($AW$3:AW1368)+1,0)</f>
        <v>1366</v>
      </c>
      <c r="AX1369" s="134" t="s">
        <v>5369</v>
      </c>
      <c r="AY1369" s="98">
        <v>0</v>
      </c>
      <c r="AZ1369" s="99" t="str">
        <f>IFERROR(VLOOKUP(ROWS($AX$4:AX1369),$AW$4:$AX$2337,2,0),"")</f>
        <v>Oświęcim (pow. oświęcimski, woj. małopolskie)</v>
      </c>
      <c r="BA1369" s="98">
        <v>0</v>
      </c>
      <c r="BB1369" s="98">
        <f>IF(ISNUMBER(SEARCH('ankieta ESG'!$G$183,BC1369)),MAX($BB$3:BB1368)+1,0)</f>
        <v>1366</v>
      </c>
      <c r="BC1369" s="134" t="s">
        <v>5369</v>
      </c>
      <c r="BD1369" s="98">
        <v>0</v>
      </c>
      <c r="BE1369" s="99" t="str">
        <f>IFERROR(VLOOKUP(ROWS($BC$4:BC1369),$BB$4:$BC$2337,2,0),"")</f>
        <v>Oświęcim (pow. oświęcimski, woj. małopolskie)</v>
      </c>
      <c r="BF1369" s="98">
        <v>0</v>
      </c>
      <c r="BG1369" s="98">
        <f>IF(ISNUMBER(SEARCH('ankieta ESG'!$G$184,BH1369)),MAX($BG$3:BG1368)+1,0)</f>
        <v>1366</v>
      </c>
      <c r="BH1369" s="134" t="s">
        <v>5369</v>
      </c>
      <c r="BI1369" s="98">
        <v>0</v>
      </c>
      <c r="BJ1369" s="99" t="str">
        <f>IFERROR(VLOOKUP(ROWS($BH$4:BH1369),$BG$4:$BH$2337,2,0),"")</f>
        <v>Oświęcim (pow. oświęcimski, woj. małopolskie)</v>
      </c>
      <c r="BK1369" s="98">
        <v>0</v>
      </c>
      <c r="BL1369" s="98">
        <f>IF(ISNUMBER(SEARCH('ankieta ESG'!$G$185,BM1369)),MAX($BL$3:BL1368)+1,0)</f>
        <v>1366</v>
      </c>
      <c r="BM1369" s="134" t="s">
        <v>5369</v>
      </c>
      <c r="BN1369" s="98">
        <v>0</v>
      </c>
      <c r="BO1369" s="99" t="str">
        <f>IFERROR(VLOOKUP(ROWS($BM$4:BM1369),$BL$4:$BM$2337,2,0),"")</f>
        <v>Oświęcim (pow. oświęcimski, woj. małopolskie)</v>
      </c>
      <c r="BP1369" s="98">
        <v>0</v>
      </c>
      <c r="BQ1369" s="98">
        <f>IF(ISNUMBER(SEARCH('ankieta ESG'!$G$186,BR1369)),MAX($BQ$3:BQ1368)+1,0)</f>
        <v>1366</v>
      </c>
      <c r="BR1369" s="134" t="s">
        <v>5369</v>
      </c>
      <c r="BS1369" s="98">
        <v>0</v>
      </c>
      <c r="BT1369" s="99" t="str">
        <f>IFERROR(VLOOKUP(ROWS($BR$4:BR1369),$BQ$4:$BR$2337,2,0),"")</f>
        <v>Oświęcim (pow. oświęcimski, woj. małopolskie)</v>
      </c>
      <c r="BU1369" s="98">
        <v>0</v>
      </c>
      <c r="BV1369" s="98">
        <f>IF(ISNUMBER(SEARCH('ankieta ESG'!$G$187,BW1369)),MAX($BV$3:BV1368)+1,0)</f>
        <v>1366</v>
      </c>
      <c r="BW1369" s="134" t="s">
        <v>5369</v>
      </c>
      <c r="BX1369" s="98">
        <v>0</v>
      </c>
      <c r="BY1369" s="99" t="str">
        <f>IFERROR(VLOOKUP(ROWS($BW$4:BW1369),$BV$4:$BW$2337,2,0),"")</f>
        <v>Oświęcim (pow. oświęcimski, woj. małopolskie)</v>
      </c>
      <c r="BZ1369" s="98">
        <v>0</v>
      </c>
      <c r="CA1369" s="98">
        <f>IF(ISNUMBER(SEARCH('ankieta ESG'!$G$188,CB1369)),MAX($CA$3:CA1368)+1,0)</f>
        <v>1366</v>
      </c>
      <c r="CB1369" s="134" t="s">
        <v>5369</v>
      </c>
      <c r="CC1369" s="98">
        <v>0</v>
      </c>
      <c r="CD1369" s="99" t="str">
        <f>IFERROR(VLOOKUP(ROWS($CB$4:CB1369),$CA$4:$CB$2337,2,0),"")</f>
        <v>Oświęcim (pow. oświęcimski, woj. małopolskie)</v>
      </c>
      <c r="CE1369" s="98">
        <v>0</v>
      </c>
      <c r="CF1369" s="98">
        <f>IF(ISNUMBER(SEARCH('ankieta ESG'!$G$189,CG1369)),MAX($CF$3:CF1368)+1,0)</f>
        <v>1366</v>
      </c>
      <c r="CG1369" s="134" t="s">
        <v>5369</v>
      </c>
      <c r="CH1369" s="98">
        <v>0</v>
      </c>
      <c r="CI1369" s="99" t="str">
        <f>IFERROR(VLOOKUP(ROWS($CG$4:CG1369),$CF$4:$CG$2337,2,0),"")</f>
        <v>Oświęcim (pow. oświęcimski, woj. małopolskie)</v>
      </c>
      <c r="CJ1369" s="98">
        <v>0</v>
      </c>
    </row>
    <row r="1370" spans="2:88">
      <c r="B1370" s="98">
        <f>IF(ISNUMBER(SEARCH('ankieta ESG'!$E$11,C1370)),MAX(B$3:$B1369)+1,0)</f>
        <v>1367</v>
      </c>
      <c r="C1370" s="99" t="s">
        <v>1411</v>
      </c>
      <c r="D1370" s="98">
        <v>0</v>
      </c>
      <c r="E1370" s="99" t="str">
        <f>IFERROR(VLOOKUP(ROWS($C$4:C1370),$B$4:$C$1385,2,0),"")</f>
        <v>95.31.B Naprawa blacharsko-lakiernicza oraz konserwacja pojazdów silnikowych, z wyłączeniem motocykli (PKD 2025)</v>
      </c>
      <c r="F1370" s="98">
        <v>0</v>
      </c>
      <c r="AM1370" s="98">
        <f>IF(ISNUMBER(SEARCH('ankieta ESG'!$G$180,AN1370)),MAX(AM$3:$AM1369)+1,0)</f>
        <v>1367</v>
      </c>
      <c r="AN1370" s="134" t="s">
        <v>5370</v>
      </c>
      <c r="AO1370" s="98">
        <v>0</v>
      </c>
      <c r="AP1370" s="99" t="str">
        <f>IFERROR(VLOOKUP(ROWS($AN$4:AN1370),$AM$4:$AN$2337,2,0),"")</f>
        <v>Otmuchów (pow. nyski, woj. opolskie)</v>
      </c>
      <c r="AQ1370" s="98">
        <v>0</v>
      </c>
      <c r="AR1370" s="98">
        <f>IF(ISNUMBER(SEARCH('ankieta ESG'!$G$181,AS1370)),MAX($AR$3:AR1369)+1,0)</f>
        <v>1367</v>
      </c>
      <c r="AS1370" s="134" t="s">
        <v>5370</v>
      </c>
      <c r="AT1370" s="98">
        <v>0</v>
      </c>
      <c r="AU1370" s="99" t="str">
        <f>IFERROR(VLOOKUP(ROWS($AS$4:AS1370),$AR$4:$AS$2337,2,0),"")</f>
        <v>Otmuchów (pow. nyski, woj. opolskie)</v>
      </c>
      <c r="AV1370" s="98">
        <v>0</v>
      </c>
      <c r="AW1370" s="98">
        <f>IF(ISNUMBER(SEARCH('ankieta ESG'!$G$182,AX1370)),MAX($AW$3:AW1369)+1,0)</f>
        <v>1367</v>
      </c>
      <c r="AX1370" s="134" t="s">
        <v>5370</v>
      </c>
      <c r="AY1370" s="98">
        <v>0</v>
      </c>
      <c r="AZ1370" s="99" t="str">
        <f>IFERROR(VLOOKUP(ROWS($AX$4:AX1370),$AW$4:$AX$2337,2,0),"")</f>
        <v>Otmuchów (pow. nyski, woj. opolskie)</v>
      </c>
      <c r="BA1370" s="98">
        <v>0</v>
      </c>
      <c r="BB1370" s="98">
        <f>IF(ISNUMBER(SEARCH('ankieta ESG'!$G$183,BC1370)),MAX($BB$3:BB1369)+1,0)</f>
        <v>1367</v>
      </c>
      <c r="BC1370" s="134" t="s">
        <v>5370</v>
      </c>
      <c r="BD1370" s="98">
        <v>0</v>
      </c>
      <c r="BE1370" s="99" t="str">
        <f>IFERROR(VLOOKUP(ROWS($BC$4:BC1370),$BB$4:$BC$2337,2,0),"")</f>
        <v>Otmuchów (pow. nyski, woj. opolskie)</v>
      </c>
      <c r="BF1370" s="98">
        <v>0</v>
      </c>
      <c r="BG1370" s="98">
        <f>IF(ISNUMBER(SEARCH('ankieta ESG'!$G$184,BH1370)),MAX($BG$3:BG1369)+1,0)</f>
        <v>1367</v>
      </c>
      <c r="BH1370" s="134" t="s">
        <v>5370</v>
      </c>
      <c r="BI1370" s="98">
        <v>0</v>
      </c>
      <c r="BJ1370" s="99" t="str">
        <f>IFERROR(VLOOKUP(ROWS($BH$4:BH1370),$BG$4:$BH$2337,2,0),"")</f>
        <v>Otmuchów (pow. nyski, woj. opolskie)</v>
      </c>
      <c r="BK1370" s="98">
        <v>0</v>
      </c>
      <c r="BL1370" s="98">
        <f>IF(ISNUMBER(SEARCH('ankieta ESG'!$G$185,BM1370)),MAX($BL$3:BL1369)+1,0)</f>
        <v>1367</v>
      </c>
      <c r="BM1370" s="134" t="s">
        <v>5370</v>
      </c>
      <c r="BN1370" s="98">
        <v>0</v>
      </c>
      <c r="BO1370" s="99" t="str">
        <f>IFERROR(VLOOKUP(ROWS($BM$4:BM1370),$BL$4:$BM$2337,2,0),"")</f>
        <v>Otmuchów (pow. nyski, woj. opolskie)</v>
      </c>
      <c r="BP1370" s="98">
        <v>0</v>
      </c>
      <c r="BQ1370" s="98">
        <f>IF(ISNUMBER(SEARCH('ankieta ESG'!$G$186,BR1370)),MAX($BQ$3:BQ1369)+1,0)</f>
        <v>1367</v>
      </c>
      <c r="BR1370" s="134" t="s">
        <v>5370</v>
      </c>
      <c r="BS1370" s="98">
        <v>0</v>
      </c>
      <c r="BT1370" s="99" t="str">
        <f>IFERROR(VLOOKUP(ROWS($BR$4:BR1370),$BQ$4:$BR$2337,2,0),"")</f>
        <v>Otmuchów (pow. nyski, woj. opolskie)</v>
      </c>
      <c r="BU1370" s="98">
        <v>0</v>
      </c>
      <c r="BV1370" s="98">
        <f>IF(ISNUMBER(SEARCH('ankieta ESG'!$G$187,BW1370)),MAX($BV$3:BV1369)+1,0)</f>
        <v>1367</v>
      </c>
      <c r="BW1370" s="134" t="s">
        <v>5370</v>
      </c>
      <c r="BX1370" s="98">
        <v>0</v>
      </c>
      <c r="BY1370" s="99" t="str">
        <f>IFERROR(VLOOKUP(ROWS($BW$4:BW1370),$BV$4:$BW$2337,2,0),"")</f>
        <v>Otmuchów (pow. nyski, woj. opolskie)</v>
      </c>
      <c r="BZ1370" s="98">
        <v>0</v>
      </c>
      <c r="CA1370" s="98">
        <f>IF(ISNUMBER(SEARCH('ankieta ESG'!$G$188,CB1370)),MAX($CA$3:CA1369)+1,0)</f>
        <v>1367</v>
      </c>
      <c r="CB1370" s="134" t="s">
        <v>5370</v>
      </c>
      <c r="CC1370" s="98">
        <v>0</v>
      </c>
      <c r="CD1370" s="99" t="str">
        <f>IFERROR(VLOOKUP(ROWS($CB$4:CB1370),$CA$4:$CB$2337,2,0),"")</f>
        <v>Otmuchów (pow. nyski, woj. opolskie)</v>
      </c>
      <c r="CE1370" s="98">
        <v>0</v>
      </c>
      <c r="CF1370" s="98">
        <f>IF(ISNUMBER(SEARCH('ankieta ESG'!$G$189,CG1370)),MAX($CF$3:CF1369)+1,0)</f>
        <v>1367</v>
      </c>
      <c r="CG1370" s="134" t="s">
        <v>5370</v>
      </c>
      <c r="CH1370" s="98">
        <v>0</v>
      </c>
      <c r="CI1370" s="99" t="str">
        <f>IFERROR(VLOOKUP(ROWS($CG$4:CG1370),$CF$4:$CG$2337,2,0),"")</f>
        <v>Otmuchów (pow. nyski, woj. opolskie)</v>
      </c>
      <c r="CJ1370" s="98">
        <v>0</v>
      </c>
    </row>
    <row r="1371" spans="2:88">
      <c r="B1371" s="98">
        <f>IF(ISNUMBER(SEARCH('ankieta ESG'!$E$11,C1371)),MAX(B$3:$B1370)+1,0)</f>
        <v>1368</v>
      </c>
      <c r="C1371" s="99" t="s">
        <v>1412</v>
      </c>
      <c r="D1371" s="98">
        <v>0</v>
      </c>
      <c r="E1371" s="99" t="str">
        <f>IFERROR(VLOOKUP(ROWS($C$4:C1371),$B$4:$C$1385,2,0),"")</f>
        <v>95.31.C Działalność usługowa detailingu pojazdów silnikowych, z wyłączeniem motocykli (PKD 2025)</v>
      </c>
      <c r="F1371" s="98">
        <v>0</v>
      </c>
      <c r="AM1371" s="98">
        <f>IF(ISNUMBER(SEARCH('ankieta ESG'!$G$180,AN1371)),MAX(AM$3:$AM1370)+1,0)</f>
        <v>1368</v>
      </c>
      <c r="AN1371" s="134" t="s">
        <v>5371</v>
      </c>
      <c r="AO1371" s="98">
        <v>0</v>
      </c>
      <c r="AP1371" s="99" t="str">
        <f>IFERROR(VLOOKUP(ROWS($AN$4:AN1371),$AM$4:$AN$2337,2,0),"")</f>
        <v>Otwock (pow. otwocki, woj. mazowieckie)</v>
      </c>
      <c r="AQ1371" s="98">
        <v>0</v>
      </c>
      <c r="AR1371" s="98">
        <f>IF(ISNUMBER(SEARCH('ankieta ESG'!$G$181,AS1371)),MAX($AR$3:AR1370)+1,0)</f>
        <v>1368</v>
      </c>
      <c r="AS1371" s="134" t="s">
        <v>5371</v>
      </c>
      <c r="AT1371" s="98">
        <v>0</v>
      </c>
      <c r="AU1371" s="99" t="str">
        <f>IFERROR(VLOOKUP(ROWS($AS$4:AS1371),$AR$4:$AS$2337,2,0),"")</f>
        <v>Otwock (pow. otwocki, woj. mazowieckie)</v>
      </c>
      <c r="AV1371" s="98">
        <v>0</v>
      </c>
      <c r="AW1371" s="98">
        <f>IF(ISNUMBER(SEARCH('ankieta ESG'!$G$182,AX1371)),MAX($AW$3:AW1370)+1,0)</f>
        <v>1368</v>
      </c>
      <c r="AX1371" s="134" t="s">
        <v>5371</v>
      </c>
      <c r="AY1371" s="98">
        <v>0</v>
      </c>
      <c r="AZ1371" s="99" t="str">
        <f>IFERROR(VLOOKUP(ROWS($AX$4:AX1371),$AW$4:$AX$2337,2,0),"")</f>
        <v>Otwock (pow. otwocki, woj. mazowieckie)</v>
      </c>
      <c r="BA1371" s="98">
        <v>0</v>
      </c>
      <c r="BB1371" s="98">
        <f>IF(ISNUMBER(SEARCH('ankieta ESG'!$G$183,BC1371)),MAX($BB$3:BB1370)+1,0)</f>
        <v>1368</v>
      </c>
      <c r="BC1371" s="134" t="s">
        <v>5371</v>
      </c>
      <c r="BD1371" s="98">
        <v>0</v>
      </c>
      <c r="BE1371" s="99" t="str">
        <f>IFERROR(VLOOKUP(ROWS($BC$4:BC1371),$BB$4:$BC$2337,2,0),"")</f>
        <v>Otwock (pow. otwocki, woj. mazowieckie)</v>
      </c>
      <c r="BF1371" s="98">
        <v>0</v>
      </c>
      <c r="BG1371" s="98">
        <f>IF(ISNUMBER(SEARCH('ankieta ESG'!$G$184,BH1371)),MAX($BG$3:BG1370)+1,0)</f>
        <v>1368</v>
      </c>
      <c r="BH1371" s="134" t="s">
        <v>5371</v>
      </c>
      <c r="BI1371" s="98">
        <v>0</v>
      </c>
      <c r="BJ1371" s="99" t="str">
        <f>IFERROR(VLOOKUP(ROWS($BH$4:BH1371),$BG$4:$BH$2337,2,0),"")</f>
        <v>Otwock (pow. otwocki, woj. mazowieckie)</v>
      </c>
      <c r="BK1371" s="98">
        <v>0</v>
      </c>
      <c r="BL1371" s="98">
        <f>IF(ISNUMBER(SEARCH('ankieta ESG'!$G$185,BM1371)),MAX($BL$3:BL1370)+1,0)</f>
        <v>1368</v>
      </c>
      <c r="BM1371" s="134" t="s">
        <v>5371</v>
      </c>
      <c r="BN1371" s="98">
        <v>0</v>
      </c>
      <c r="BO1371" s="99" t="str">
        <f>IFERROR(VLOOKUP(ROWS($BM$4:BM1371),$BL$4:$BM$2337,2,0),"")</f>
        <v>Otwock (pow. otwocki, woj. mazowieckie)</v>
      </c>
      <c r="BP1371" s="98">
        <v>0</v>
      </c>
      <c r="BQ1371" s="98">
        <f>IF(ISNUMBER(SEARCH('ankieta ESG'!$G$186,BR1371)),MAX($BQ$3:BQ1370)+1,0)</f>
        <v>1368</v>
      </c>
      <c r="BR1371" s="134" t="s">
        <v>5371</v>
      </c>
      <c r="BS1371" s="98">
        <v>0</v>
      </c>
      <c r="BT1371" s="99" t="str">
        <f>IFERROR(VLOOKUP(ROWS($BR$4:BR1371),$BQ$4:$BR$2337,2,0),"")</f>
        <v>Otwock (pow. otwocki, woj. mazowieckie)</v>
      </c>
      <c r="BU1371" s="98">
        <v>0</v>
      </c>
      <c r="BV1371" s="98">
        <f>IF(ISNUMBER(SEARCH('ankieta ESG'!$G$187,BW1371)),MAX($BV$3:BV1370)+1,0)</f>
        <v>1368</v>
      </c>
      <c r="BW1371" s="134" t="s">
        <v>5371</v>
      </c>
      <c r="BX1371" s="98">
        <v>0</v>
      </c>
      <c r="BY1371" s="99" t="str">
        <f>IFERROR(VLOOKUP(ROWS($BW$4:BW1371),$BV$4:$BW$2337,2,0),"")</f>
        <v>Otwock (pow. otwocki, woj. mazowieckie)</v>
      </c>
      <c r="BZ1371" s="98">
        <v>0</v>
      </c>
      <c r="CA1371" s="98">
        <f>IF(ISNUMBER(SEARCH('ankieta ESG'!$G$188,CB1371)),MAX($CA$3:CA1370)+1,0)</f>
        <v>1368</v>
      </c>
      <c r="CB1371" s="134" t="s">
        <v>5371</v>
      </c>
      <c r="CC1371" s="98">
        <v>0</v>
      </c>
      <c r="CD1371" s="99" t="str">
        <f>IFERROR(VLOOKUP(ROWS($CB$4:CB1371),$CA$4:$CB$2337,2,0),"")</f>
        <v>Otwock (pow. otwocki, woj. mazowieckie)</v>
      </c>
      <c r="CE1371" s="98">
        <v>0</v>
      </c>
      <c r="CF1371" s="98">
        <f>IF(ISNUMBER(SEARCH('ankieta ESG'!$G$189,CG1371)),MAX($CF$3:CF1370)+1,0)</f>
        <v>1368</v>
      </c>
      <c r="CG1371" s="134" t="s">
        <v>5371</v>
      </c>
      <c r="CH1371" s="98">
        <v>0</v>
      </c>
      <c r="CI1371" s="99" t="str">
        <f>IFERROR(VLOOKUP(ROWS($CG$4:CG1371),$CF$4:$CG$2337,2,0),"")</f>
        <v>Otwock (pow. otwocki, woj. mazowieckie)</v>
      </c>
      <c r="CJ1371" s="98">
        <v>0</v>
      </c>
    </row>
    <row r="1372" spans="2:88">
      <c r="B1372" s="98">
        <f>IF(ISNUMBER(SEARCH('ankieta ESG'!$E$11,C1372)),MAX(B$3:$B1371)+1,0)</f>
        <v>1369</v>
      </c>
      <c r="C1372" s="99" t="s">
        <v>1413</v>
      </c>
      <c r="D1372" s="98">
        <v>0</v>
      </c>
      <c r="E1372" s="99" t="str">
        <f>IFERROR(VLOOKUP(ROWS($C$4:C1372),$B$4:$C$1385,2,0),"")</f>
        <v>95.32.Z Naprawa i konserwacja motocykli (PKD 2025)</v>
      </c>
      <c r="F1372" s="98">
        <v>0</v>
      </c>
      <c r="AM1372" s="98">
        <f>IF(ISNUMBER(SEARCH('ankieta ESG'!$G$180,AN1372)),MAX(AM$3:$AM1371)+1,0)</f>
        <v>1369</v>
      </c>
      <c r="AN1372" s="134" t="s">
        <v>5372</v>
      </c>
      <c r="AO1372" s="98">
        <v>0</v>
      </c>
      <c r="AP1372" s="99" t="str">
        <f>IFERROR(VLOOKUP(ROWS($AN$4:AN1372),$AM$4:$AN$2337,2,0),"")</f>
        <v>Otyń (pow. nowosolski, woj. lubuskie)</v>
      </c>
      <c r="AQ1372" s="98">
        <v>0</v>
      </c>
      <c r="AR1372" s="98">
        <f>IF(ISNUMBER(SEARCH('ankieta ESG'!$G$181,AS1372)),MAX($AR$3:AR1371)+1,0)</f>
        <v>1369</v>
      </c>
      <c r="AS1372" s="134" t="s">
        <v>5372</v>
      </c>
      <c r="AT1372" s="98">
        <v>0</v>
      </c>
      <c r="AU1372" s="99" t="str">
        <f>IFERROR(VLOOKUP(ROWS($AS$4:AS1372),$AR$4:$AS$2337,2,0),"")</f>
        <v>Otyń (pow. nowosolski, woj. lubuskie)</v>
      </c>
      <c r="AV1372" s="98">
        <v>0</v>
      </c>
      <c r="AW1372" s="98">
        <f>IF(ISNUMBER(SEARCH('ankieta ESG'!$G$182,AX1372)),MAX($AW$3:AW1371)+1,0)</f>
        <v>1369</v>
      </c>
      <c r="AX1372" s="134" t="s">
        <v>5372</v>
      </c>
      <c r="AY1372" s="98">
        <v>0</v>
      </c>
      <c r="AZ1372" s="99" t="str">
        <f>IFERROR(VLOOKUP(ROWS($AX$4:AX1372),$AW$4:$AX$2337,2,0),"")</f>
        <v>Otyń (pow. nowosolski, woj. lubuskie)</v>
      </c>
      <c r="BA1372" s="98">
        <v>0</v>
      </c>
      <c r="BB1372" s="98">
        <f>IF(ISNUMBER(SEARCH('ankieta ESG'!$G$183,BC1372)),MAX($BB$3:BB1371)+1,0)</f>
        <v>1369</v>
      </c>
      <c r="BC1372" s="134" t="s">
        <v>5372</v>
      </c>
      <c r="BD1372" s="98">
        <v>0</v>
      </c>
      <c r="BE1372" s="99" t="str">
        <f>IFERROR(VLOOKUP(ROWS($BC$4:BC1372),$BB$4:$BC$2337,2,0),"")</f>
        <v>Otyń (pow. nowosolski, woj. lubuskie)</v>
      </c>
      <c r="BF1372" s="98">
        <v>0</v>
      </c>
      <c r="BG1372" s="98">
        <f>IF(ISNUMBER(SEARCH('ankieta ESG'!$G$184,BH1372)),MAX($BG$3:BG1371)+1,0)</f>
        <v>1369</v>
      </c>
      <c r="BH1372" s="134" t="s">
        <v>5372</v>
      </c>
      <c r="BI1372" s="98">
        <v>0</v>
      </c>
      <c r="BJ1372" s="99" t="str">
        <f>IFERROR(VLOOKUP(ROWS($BH$4:BH1372),$BG$4:$BH$2337,2,0),"")</f>
        <v>Otyń (pow. nowosolski, woj. lubuskie)</v>
      </c>
      <c r="BK1372" s="98">
        <v>0</v>
      </c>
      <c r="BL1372" s="98">
        <f>IF(ISNUMBER(SEARCH('ankieta ESG'!$G$185,BM1372)),MAX($BL$3:BL1371)+1,0)</f>
        <v>1369</v>
      </c>
      <c r="BM1372" s="134" t="s">
        <v>5372</v>
      </c>
      <c r="BN1372" s="98">
        <v>0</v>
      </c>
      <c r="BO1372" s="99" t="str">
        <f>IFERROR(VLOOKUP(ROWS($BM$4:BM1372),$BL$4:$BM$2337,2,0),"")</f>
        <v>Otyń (pow. nowosolski, woj. lubuskie)</v>
      </c>
      <c r="BP1372" s="98">
        <v>0</v>
      </c>
      <c r="BQ1372" s="98">
        <f>IF(ISNUMBER(SEARCH('ankieta ESG'!$G$186,BR1372)),MAX($BQ$3:BQ1371)+1,0)</f>
        <v>1369</v>
      </c>
      <c r="BR1372" s="134" t="s">
        <v>5372</v>
      </c>
      <c r="BS1372" s="98">
        <v>0</v>
      </c>
      <c r="BT1372" s="99" t="str">
        <f>IFERROR(VLOOKUP(ROWS($BR$4:BR1372),$BQ$4:$BR$2337,2,0),"")</f>
        <v>Otyń (pow. nowosolski, woj. lubuskie)</v>
      </c>
      <c r="BU1372" s="98">
        <v>0</v>
      </c>
      <c r="BV1372" s="98">
        <f>IF(ISNUMBER(SEARCH('ankieta ESG'!$G$187,BW1372)),MAX($BV$3:BV1371)+1,0)</f>
        <v>1369</v>
      </c>
      <c r="BW1372" s="134" t="s">
        <v>5372</v>
      </c>
      <c r="BX1372" s="98">
        <v>0</v>
      </c>
      <c r="BY1372" s="99" t="str">
        <f>IFERROR(VLOOKUP(ROWS($BW$4:BW1372),$BV$4:$BW$2337,2,0),"")</f>
        <v>Otyń (pow. nowosolski, woj. lubuskie)</v>
      </c>
      <c r="BZ1372" s="98">
        <v>0</v>
      </c>
      <c r="CA1372" s="98">
        <f>IF(ISNUMBER(SEARCH('ankieta ESG'!$G$188,CB1372)),MAX($CA$3:CA1371)+1,0)</f>
        <v>1369</v>
      </c>
      <c r="CB1372" s="134" t="s">
        <v>5372</v>
      </c>
      <c r="CC1372" s="98">
        <v>0</v>
      </c>
      <c r="CD1372" s="99" t="str">
        <f>IFERROR(VLOOKUP(ROWS($CB$4:CB1372),$CA$4:$CB$2337,2,0),"")</f>
        <v>Otyń (pow. nowosolski, woj. lubuskie)</v>
      </c>
      <c r="CE1372" s="98">
        <v>0</v>
      </c>
      <c r="CF1372" s="98">
        <f>IF(ISNUMBER(SEARCH('ankieta ESG'!$G$189,CG1372)),MAX($CF$3:CF1371)+1,0)</f>
        <v>1369</v>
      </c>
      <c r="CG1372" s="134" t="s">
        <v>5372</v>
      </c>
      <c r="CH1372" s="98">
        <v>0</v>
      </c>
      <c r="CI1372" s="99" t="str">
        <f>IFERROR(VLOOKUP(ROWS($CG$4:CG1372),$CF$4:$CG$2337,2,0),"")</f>
        <v>Otyń (pow. nowosolski, woj. lubuskie)</v>
      </c>
      <c r="CJ1372" s="98">
        <v>0</v>
      </c>
    </row>
    <row r="1373" spans="2:88">
      <c r="B1373" s="98">
        <f>IF(ISNUMBER(SEARCH('ankieta ESG'!$E$11,C1373)),MAX(B$3:$B1372)+1,0)</f>
        <v>1370</v>
      </c>
      <c r="C1373" s="99" t="s">
        <v>1414</v>
      </c>
      <c r="D1373" s="98">
        <v>0</v>
      </c>
      <c r="E1373" s="99" t="str">
        <f>IFERROR(VLOOKUP(ROWS($C$4:C1373),$B$4:$C$1385,2,0),"")</f>
        <v>95.40.Z Pośrednictwo w naprawie i konserwacji komputerów, artykułów użytku osobistego i domowego oraz pojazdów silnikowych, w tym motocykli (PKD 2025)</v>
      </c>
      <c r="F1373" s="98">
        <v>0</v>
      </c>
      <c r="AM1373" s="98">
        <f>IF(ISNUMBER(SEARCH('ankieta ESG'!$G$180,AN1373)),MAX(AM$3:$AM1372)+1,0)</f>
        <v>1370</v>
      </c>
      <c r="AN1373" s="134" t="s">
        <v>5373</v>
      </c>
      <c r="AO1373" s="98">
        <v>0</v>
      </c>
      <c r="AP1373" s="99" t="str">
        <f>IFERROR(VLOOKUP(ROWS($AN$4:AN1373),$AM$4:$AN$2337,2,0),"")</f>
        <v>Ozimek (pow. opolski, woj. opolskie)</v>
      </c>
      <c r="AQ1373" s="98">
        <v>0</v>
      </c>
      <c r="AR1373" s="98">
        <f>IF(ISNUMBER(SEARCH('ankieta ESG'!$G$181,AS1373)),MAX($AR$3:AR1372)+1,0)</f>
        <v>1370</v>
      </c>
      <c r="AS1373" s="134" t="s">
        <v>5373</v>
      </c>
      <c r="AT1373" s="98">
        <v>0</v>
      </c>
      <c r="AU1373" s="99" t="str">
        <f>IFERROR(VLOOKUP(ROWS($AS$4:AS1373),$AR$4:$AS$2337,2,0),"")</f>
        <v>Ozimek (pow. opolski, woj. opolskie)</v>
      </c>
      <c r="AV1373" s="98">
        <v>0</v>
      </c>
      <c r="AW1373" s="98">
        <f>IF(ISNUMBER(SEARCH('ankieta ESG'!$G$182,AX1373)),MAX($AW$3:AW1372)+1,0)</f>
        <v>1370</v>
      </c>
      <c r="AX1373" s="134" t="s">
        <v>5373</v>
      </c>
      <c r="AY1373" s="98">
        <v>0</v>
      </c>
      <c r="AZ1373" s="99" t="str">
        <f>IFERROR(VLOOKUP(ROWS($AX$4:AX1373),$AW$4:$AX$2337,2,0),"")</f>
        <v>Ozimek (pow. opolski, woj. opolskie)</v>
      </c>
      <c r="BA1373" s="98">
        <v>0</v>
      </c>
      <c r="BB1373" s="98">
        <f>IF(ISNUMBER(SEARCH('ankieta ESG'!$G$183,BC1373)),MAX($BB$3:BB1372)+1,0)</f>
        <v>1370</v>
      </c>
      <c r="BC1373" s="134" t="s">
        <v>5373</v>
      </c>
      <c r="BD1373" s="98">
        <v>0</v>
      </c>
      <c r="BE1373" s="99" t="str">
        <f>IFERROR(VLOOKUP(ROWS($BC$4:BC1373),$BB$4:$BC$2337,2,0),"")</f>
        <v>Ozimek (pow. opolski, woj. opolskie)</v>
      </c>
      <c r="BF1373" s="98">
        <v>0</v>
      </c>
      <c r="BG1373" s="98">
        <f>IF(ISNUMBER(SEARCH('ankieta ESG'!$G$184,BH1373)),MAX($BG$3:BG1372)+1,0)</f>
        <v>1370</v>
      </c>
      <c r="BH1373" s="134" t="s">
        <v>5373</v>
      </c>
      <c r="BI1373" s="98">
        <v>0</v>
      </c>
      <c r="BJ1373" s="99" t="str">
        <f>IFERROR(VLOOKUP(ROWS($BH$4:BH1373),$BG$4:$BH$2337,2,0),"")</f>
        <v>Ozimek (pow. opolski, woj. opolskie)</v>
      </c>
      <c r="BK1373" s="98">
        <v>0</v>
      </c>
      <c r="BL1373" s="98">
        <f>IF(ISNUMBER(SEARCH('ankieta ESG'!$G$185,BM1373)),MAX($BL$3:BL1372)+1,0)</f>
        <v>1370</v>
      </c>
      <c r="BM1373" s="134" t="s">
        <v>5373</v>
      </c>
      <c r="BN1373" s="98">
        <v>0</v>
      </c>
      <c r="BO1373" s="99" t="str">
        <f>IFERROR(VLOOKUP(ROWS($BM$4:BM1373),$BL$4:$BM$2337,2,0),"")</f>
        <v>Ozimek (pow. opolski, woj. opolskie)</v>
      </c>
      <c r="BP1373" s="98">
        <v>0</v>
      </c>
      <c r="BQ1373" s="98">
        <f>IF(ISNUMBER(SEARCH('ankieta ESG'!$G$186,BR1373)),MAX($BQ$3:BQ1372)+1,0)</f>
        <v>1370</v>
      </c>
      <c r="BR1373" s="134" t="s">
        <v>5373</v>
      </c>
      <c r="BS1373" s="98">
        <v>0</v>
      </c>
      <c r="BT1373" s="99" t="str">
        <f>IFERROR(VLOOKUP(ROWS($BR$4:BR1373),$BQ$4:$BR$2337,2,0),"")</f>
        <v>Ozimek (pow. opolski, woj. opolskie)</v>
      </c>
      <c r="BU1373" s="98">
        <v>0</v>
      </c>
      <c r="BV1373" s="98">
        <f>IF(ISNUMBER(SEARCH('ankieta ESG'!$G$187,BW1373)),MAX($BV$3:BV1372)+1,0)</f>
        <v>1370</v>
      </c>
      <c r="BW1373" s="134" t="s">
        <v>5373</v>
      </c>
      <c r="BX1373" s="98">
        <v>0</v>
      </c>
      <c r="BY1373" s="99" t="str">
        <f>IFERROR(VLOOKUP(ROWS($BW$4:BW1373),$BV$4:$BW$2337,2,0),"")</f>
        <v>Ozimek (pow. opolski, woj. opolskie)</v>
      </c>
      <c r="BZ1373" s="98">
        <v>0</v>
      </c>
      <c r="CA1373" s="98">
        <f>IF(ISNUMBER(SEARCH('ankieta ESG'!$G$188,CB1373)),MAX($CA$3:CA1372)+1,0)</f>
        <v>1370</v>
      </c>
      <c r="CB1373" s="134" t="s">
        <v>5373</v>
      </c>
      <c r="CC1373" s="98">
        <v>0</v>
      </c>
      <c r="CD1373" s="99" t="str">
        <f>IFERROR(VLOOKUP(ROWS($CB$4:CB1373),$CA$4:$CB$2337,2,0),"")</f>
        <v>Ozimek (pow. opolski, woj. opolskie)</v>
      </c>
      <c r="CE1373" s="98">
        <v>0</v>
      </c>
      <c r="CF1373" s="98">
        <f>IF(ISNUMBER(SEARCH('ankieta ESG'!$G$189,CG1373)),MAX($CF$3:CF1372)+1,0)</f>
        <v>1370</v>
      </c>
      <c r="CG1373" s="134" t="s">
        <v>5373</v>
      </c>
      <c r="CH1373" s="98">
        <v>0</v>
      </c>
      <c r="CI1373" s="99" t="str">
        <f>IFERROR(VLOOKUP(ROWS($CG$4:CG1373),$CF$4:$CG$2337,2,0),"")</f>
        <v>Ozimek (pow. opolski, woj. opolskie)</v>
      </c>
      <c r="CJ1373" s="98">
        <v>0</v>
      </c>
    </row>
    <row r="1374" spans="2:88">
      <c r="B1374" s="98">
        <f>IF(ISNUMBER(SEARCH('ankieta ESG'!$E$11,C1374)),MAX(B$3:$B1373)+1,0)</f>
        <v>1371</v>
      </c>
      <c r="C1374" s="99" t="s">
        <v>1415</v>
      </c>
      <c r="D1374" s="98">
        <v>0</v>
      </c>
      <c r="E1374" s="99" t="str">
        <f>IFERROR(VLOOKUP(ROWS($C$4:C1374),$B$4:$C$1385,2,0),"")</f>
        <v>96.10.Z Pranie i czyszczenie wyrobów tekstylnych i futrzarskich (PKD 2025)</v>
      </c>
      <c r="F1374" s="98">
        <v>0</v>
      </c>
      <c r="AM1374" s="98">
        <f>IF(ISNUMBER(SEARCH('ankieta ESG'!$G$180,AN1374)),MAX(AM$3:$AM1373)+1,0)</f>
        <v>1371</v>
      </c>
      <c r="AN1374" s="134" t="s">
        <v>5374</v>
      </c>
      <c r="AO1374" s="98">
        <v>0</v>
      </c>
      <c r="AP1374" s="99" t="str">
        <f>IFERROR(VLOOKUP(ROWS($AN$4:AN1374),$AM$4:$AN$2337,2,0),"")</f>
        <v>Ozorków (pow. zgierski, woj. łódzkie)</v>
      </c>
      <c r="AQ1374" s="98">
        <v>0</v>
      </c>
      <c r="AR1374" s="98">
        <f>IF(ISNUMBER(SEARCH('ankieta ESG'!$G$181,AS1374)),MAX($AR$3:AR1373)+1,0)</f>
        <v>1371</v>
      </c>
      <c r="AS1374" s="134" t="s">
        <v>5374</v>
      </c>
      <c r="AT1374" s="98">
        <v>0</v>
      </c>
      <c r="AU1374" s="99" t="str">
        <f>IFERROR(VLOOKUP(ROWS($AS$4:AS1374),$AR$4:$AS$2337,2,0),"")</f>
        <v>Ozorków (pow. zgierski, woj. łódzkie)</v>
      </c>
      <c r="AV1374" s="98">
        <v>0</v>
      </c>
      <c r="AW1374" s="98">
        <f>IF(ISNUMBER(SEARCH('ankieta ESG'!$G$182,AX1374)),MAX($AW$3:AW1373)+1,0)</f>
        <v>1371</v>
      </c>
      <c r="AX1374" s="134" t="s">
        <v>5374</v>
      </c>
      <c r="AY1374" s="98">
        <v>0</v>
      </c>
      <c r="AZ1374" s="99" t="str">
        <f>IFERROR(VLOOKUP(ROWS($AX$4:AX1374),$AW$4:$AX$2337,2,0),"")</f>
        <v>Ozorków (pow. zgierski, woj. łódzkie)</v>
      </c>
      <c r="BA1374" s="98">
        <v>0</v>
      </c>
      <c r="BB1374" s="98">
        <f>IF(ISNUMBER(SEARCH('ankieta ESG'!$G$183,BC1374)),MAX($BB$3:BB1373)+1,0)</f>
        <v>1371</v>
      </c>
      <c r="BC1374" s="134" t="s">
        <v>5374</v>
      </c>
      <c r="BD1374" s="98">
        <v>0</v>
      </c>
      <c r="BE1374" s="99" t="str">
        <f>IFERROR(VLOOKUP(ROWS($BC$4:BC1374),$BB$4:$BC$2337,2,0),"")</f>
        <v>Ozorków (pow. zgierski, woj. łódzkie)</v>
      </c>
      <c r="BF1374" s="98">
        <v>0</v>
      </c>
      <c r="BG1374" s="98">
        <f>IF(ISNUMBER(SEARCH('ankieta ESG'!$G$184,BH1374)),MAX($BG$3:BG1373)+1,0)</f>
        <v>1371</v>
      </c>
      <c r="BH1374" s="134" t="s">
        <v>5374</v>
      </c>
      <c r="BI1374" s="98">
        <v>0</v>
      </c>
      <c r="BJ1374" s="99" t="str">
        <f>IFERROR(VLOOKUP(ROWS($BH$4:BH1374),$BG$4:$BH$2337,2,0),"")</f>
        <v>Ozorków (pow. zgierski, woj. łódzkie)</v>
      </c>
      <c r="BK1374" s="98">
        <v>0</v>
      </c>
      <c r="BL1374" s="98">
        <f>IF(ISNUMBER(SEARCH('ankieta ESG'!$G$185,BM1374)),MAX($BL$3:BL1373)+1,0)</f>
        <v>1371</v>
      </c>
      <c r="BM1374" s="134" t="s">
        <v>5374</v>
      </c>
      <c r="BN1374" s="98">
        <v>0</v>
      </c>
      <c r="BO1374" s="99" t="str">
        <f>IFERROR(VLOOKUP(ROWS($BM$4:BM1374),$BL$4:$BM$2337,2,0),"")</f>
        <v>Ozorków (pow. zgierski, woj. łódzkie)</v>
      </c>
      <c r="BP1374" s="98">
        <v>0</v>
      </c>
      <c r="BQ1374" s="98">
        <f>IF(ISNUMBER(SEARCH('ankieta ESG'!$G$186,BR1374)),MAX($BQ$3:BQ1373)+1,0)</f>
        <v>1371</v>
      </c>
      <c r="BR1374" s="134" t="s">
        <v>5374</v>
      </c>
      <c r="BS1374" s="98">
        <v>0</v>
      </c>
      <c r="BT1374" s="99" t="str">
        <f>IFERROR(VLOOKUP(ROWS($BR$4:BR1374),$BQ$4:$BR$2337,2,0),"")</f>
        <v>Ozorków (pow. zgierski, woj. łódzkie)</v>
      </c>
      <c r="BU1374" s="98">
        <v>0</v>
      </c>
      <c r="BV1374" s="98">
        <f>IF(ISNUMBER(SEARCH('ankieta ESG'!$G$187,BW1374)),MAX($BV$3:BV1373)+1,0)</f>
        <v>1371</v>
      </c>
      <c r="BW1374" s="134" t="s">
        <v>5374</v>
      </c>
      <c r="BX1374" s="98">
        <v>0</v>
      </c>
      <c r="BY1374" s="99" t="str">
        <f>IFERROR(VLOOKUP(ROWS($BW$4:BW1374),$BV$4:$BW$2337,2,0),"")</f>
        <v>Ozorków (pow. zgierski, woj. łódzkie)</v>
      </c>
      <c r="BZ1374" s="98">
        <v>0</v>
      </c>
      <c r="CA1374" s="98">
        <f>IF(ISNUMBER(SEARCH('ankieta ESG'!$G$188,CB1374)),MAX($CA$3:CA1373)+1,0)</f>
        <v>1371</v>
      </c>
      <c r="CB1374" s="134" t="s">
        <v>5374</v>
      </c>
      <c r="CC1374" s="98">
        <v>0</v>
      </c>
      <c r="CD1374" s="99" t="str">
        <f>IFERROR(VLOOKUP(ROWS($CB$4:CB1374),$CA$4:$CB$2337,2,0),"")</f>
        <v>Ozorków (pow. zgierski, woj. łódzkie)</v>
      </c>
      <c r="CE1374" s="98">
        <v>0</v>
      </c>
      <c r="CF1374" s="98">
        <f>IF(ISNUMBER(SEARCH('ankieta ESG'!$G$189,CG1374)),MAX($CF$3:CF1373)+1,0)</f>
        <v>1371</v>
      </c>
      <c r="CG1374" s="134" t="s">
        <v>5374</v>
      </c>
      <c r="CH1374" s="98">
        <v>0</v>
      </c>
      <c r="CI1374" s="99" t="str">
        <f>IFERROR(VLOOKUP(ROWS($CG$4:CG1374),$CF$4:$CG$2337,2,0),"")</f>
        <v>Ozorków (pow. zgierski, woj. łódzkie)</v>
      </c>
      <c r="CJ1374" s="98">
        <v>0</v>
      </c>
    </row>
    <row r="1375" spans="2:88">
      <c r="B1375" s="98">
        <f>IF(ISNUMBER(SEARCH('ankieta ESG'!$E$11,C1375)),MAX(B$3:$B1374)+1,0)</f>
        <v>1372</v>
      </c>
      <c r="C1375" s="99" t="s">
        <v>1416</v>
      </c>
      <c r="D1375" s="98">
        <v>0</v>
      </c>
      <c r="E1375" s="99" t="str">
        <f>IFERROR(VLOOKUP(ROWS($C$4:C1375),$B$4:$C$1385,2,0),"")</f>
        <v>96.21.Z Działalność fryzjerska (PKD 2025)</v>
      </c>
      <c r="F1375" s="98">
        <v>0</v>
      </c>
      <c r="AM1375" s="98">
        <f>IF(ISNUMBER(SEARCH('ankieta ESG'!$G$180,AN1375)),MAX(AM$3:$AM1374)+1,0)</f>
        <v>1372</v>
      </c>
      <c r="AN1375" s="134" t="s">
        <v>5375</v>
      </c>
      <c r="AO1375" s="98">
        <v>0</v>
      </c>
      <c r="AP1375" s="99" t="str">
        <f>IFERROR(VLOOKUP(ROWS($AN$4:AN1375),$AM$4:$AN$2337,2,0),"")</f>
        <v>Ożarowice (pow. tarnogórski, woj. śląskie)</v>
      </c>
      <c r="AQ1375" s="98">
        <v>0</v>
      </c>
      <c r="AR1375" s="98">
        <f>IF(ISNUMBER(SEARCH('ankieta ESG'!$G$181,AS1375)),MAX($AR$3:AR1374)+1,0)</f>
        <v>1372</v>
      </c>
      <c r="AS1375" s="134" t="s">
        <v>5375</v>
      </c>
      <c r="AT1375" s="98">
        <v>0</v>
      </c>
      <c r="AU1375" s="99" t="str">
        <f>IFERROR(VLOOKUP(ROWS($AS$4:AS1375),$AR$4:$AS$2337,2,0),"")</f>
        <v>Ożarowice (pow. tarnogórski, woj. śląskie)</v>
      </c>
      <c r="AV1375" s="98">
        <v>0</v>
      </c>
      <c r="AW1375" s="98">
        <f>IF(ISNUMBER(SEARCH('ankieta ESG'!$G$182,AX1375)),MAX($AW$3:AW1374)+1,0)</f>
        <v>1372</v>
      </c>
      <c r="AX1375" s="134" t="s">
        <v>5375</v>
      </c>
      <c r="AY1375" s="98">
        <v>0</v>
      </c>
      <c r="AZ1375" s="99" t="str">
        <f>IFERROR(VLOOKUP(ROWS($AX$4:AX1375),$AW$4:$AX$2337,2,0),"")</f>
        <v>Ożarowice (pow. tarnogórski, woj. śląskie)</v>
      </c>
      <c r="BA1375" s="98">
        <v>0</v>
      </c>
      <c r="BB1375" s="98">
        <f>IF(ISNUMBER(SEARCH('ankieta ESG'!$G$183,BC1375)),MAX($BB$3:BB1374)+1,0)</f>
        <v>1372</v>
      </c>
      <c r="BC1375" s="134" t="s">
        <v>5375</v>
      </c>
      <c r="BD1375" s="98">
        <v>0</v>
      </c>
      <c r="BE1375" s="99" t="str">
        <f>IFERROR(VLOOKUP(ROWS($BC$4:BC1375),$BB$4:$BC$2337,2,0),"")</f>
        <v>Ożarowice (pow. tarnogórski, woj. śląskie)</v>
      </c>
      <c r="BF1375" s="98">
        <v>0</v>
      </c>
      <c r="BG1375" s="98">
        <f>IF(ISNUMBER(SEARCH('ankieta ESG'!$G$184,BH1375)),MAX($BG$3:BG1374)+1,0)</f>
        <v>1372</v>
      </c>
      <c r="BH1375" s="134" t="s">
        <v>5375</v>
      </c>
      <c r="BI1375" s="98">
        <v>0</v>
      </c>
      <c r="BJ1375" s="99" t="str">
        <f>IFERROR(VLOOKUP(ROWS($BH$4:BH1375),$BG$4:$BH$2337,2,0),"")</f>
        <v>Ożarowice (pow. tarnogórski, woj. śląskie)</v>
      </c>
      <c r="BK1375" s="98">
        <v>0</v>
      </c>
      <c r="BL1375" s="98">
        <f>IF(ISNUMBER(SEARCH('ankieta ESG'!$G$185,BM1375)),MAX($BL$3:BL1374)+1,0)</f>
        <v>1372</v>
      </c>
      <c r="BM1375" s="134" t="s">
        <v>5375</v>
      </c>
      <c r="BN1375" s="98">
        <v>0</v>
      </c>
      <c r="BO1375" s="99" t="str">
        <f>IFERROR(VLOOKUP(ROWS($BM$4:BM1375),$BL$4:$BM$2337,2,0),"")</f>
        <v>Ożarowice (pow. tarnogórski, woj. śląskie)</v>
      </c>
      <c r="BP1375" s="98">
        <v>0</v>
      </c>
      <c r="BQ1375" s="98">
        <f>IF(ISNUMBER(SEARCH('ankieta ESG'!$G$186,BR1375)),MAX($BQ$3:BQ1374)+1,0)</f>
        <v>1372</v>
      </c>
      <c r="BR1375" s="134" t="s">
        <v>5375</v>
      </c>
      <c r="BS1375" s="98">
        <v>0</v>
      </c>
      <c r="BT1375" s="99" t="str">
        <f>IFERROR(VLOOKUP(ROWS($BR$4:BR1375),$BQ$4:$BR$2337,2,0),"")</f>
        <v>Ożarowice (pow. tarnogórski, woj. śląskie)</v>
      </c>
      <c r="BU1375" s="98">
        <v>0</v>
      </c>
      <c r="BV1375" s="98">
        <f>IF(ISNUMBER(SEARCH('ankieta ESG'!$G$187,BW1375)),MAX($BV$3:BV1374)+1,0)</f>
        <v>1372</v>
      </c>
      <c r="BW1375" s="134" t="s">
        <v>5375</v>
      </c>
      <c r="BX1375" s="98">
        <v>0</v>
      </c>
      <c r="BY1375" s="99" t="str">
        <f>IFERROR(VLOOKUP(ROWS($BW$4:BW1375),$BV$4:$BW$2337,2,0),"")</f>
        <v>Ożarowice (pow. tarnogórski, woj. śląskie)</v>
      </c>
      <c r="BZ1375" s="98">
        <v>0</v>
      </c>
      <c r="CA1375" s="98">
        <f>IF(ISNUMBER(SEARCH('ankieta ESG'!$G$188,CB1375)),MAX($CA$3:CA1374)+1,0)</f>
        <v>1372</v>
      </c>
      <c r="CB1375" s="134" t="s">
        <v>5375</v>
      </c>
      <c r="CC1375" s="98">
        <v>0</v>
      </c>
      <c r="CD1375" s="99" t="str">
        <f>IFERROR(VLOOKUP(ROWS($CB$4:CB1375),$CA$4:$CB$2337,2,0),"")</f>
        <v>Ożarowice (pow. tarnogórski, woj. śląskie)</v>
      </c>
      <c r="CE1375" s="98">
        <v>0</v>
      </c>
      <c r="CF1375" s="98">
        <f>IF(ISNUMBER(SEARCH('ankieta ESG'!$G$189,CG1375)),MAX($CF$3:CF1374)+1,0)</f>
        <v>1372</v>
      </c>
      <c r="CG1375" s="134" t="s">
        <v>5375</v>
      </c>
      <c r="CH1375" s="98">
        <v>0</v>
      </c>
      <c r="CI1375" s="99" t="str">
        <f>IFERROR(VLOOKUP(ROWS($CG$4:CG1375),$CF$4:$CG$2337,2,0),"")</f>
        <v>Ożarowice (pow. tarnogórski, woj. śląskie)</v>
      </c>
      <c r="CJ1375" s="98">
        <v>0</v>
      </c>
    </row>
    <row r="1376" spans="2:88">
      <c r="B1376" s="98">
        <f>IF(ISNUMBER(SEARCH('ankieta ESG'!$E$11,C1376)),MAX(B$3:$B1375)+1,0)</f>
        <v>1373</v>
      </c>
      <c r="C1376" s="99" t="s">
        <v>1417</v>
      </c>
      <c r="D1376" s="98">
        <v>0</v>
      </c>
      <c r="E1376" s="99" t="str">
        <f>IFERROR(VLOOKUP(ROWS($C$4:C1376),$B$4:$C$1385,2,0),"")</f>
        <v>96.22.Z Działalność w zakresie pielęgnacji urody i pozostała działalność kosmetyczna (PKD 2025)</v>
      </c>
      <c r="F1376" s="98">
        <v>0</v>
      </c>
      <c r="AM1376" s="98">
        <f>IF(ISNUMBER(SEARCH('ankieta ESG'!$G$180,AN1376)),MAX(AM$3:$AM1375)+1,0)</f>
        <v>1373</v>
      </c>
      <c r="AN1376" s="134" t="s">
        <v>5376</v>
      </c>
      <c r="AO1376" s="98">
        <v>0</v>
      </c>
      <c r="AP1376" s="99" t="str">
        <f>IFERROR(VLOOKUP(ROWS($AN$4:AN1376),$AM$4:$AN$2337,2,0),"")</f>
        <v>Ożarów (pow. opatowski, woj. świętokrzyskie)</v>
      </c>
      <c r="AQ1376" s="98">
        <v>0</v>
      </c>
      <c r="AR1376" s="98">
        <f>IF(ISNUMBER(SEARCH('ankieta ESG'!$G$181,AS1376)),MAX($AR$3:AR1375)+1,0)</f>
        <v>1373</v>
      </c>
      <c r="AS1376" s="134" t="s">
        <v>5376</v>
      </c>
      <c r="AT1376" s="98">
        <v>0</v>
      </c>
      <c r="AU1376" s="99" t="str">
        <f>IFERROR(VLOOKUP(ROWS($AS$4:AS1376),$AR$4:$AS$2337,2,0),"")</f>
        <v>Ożarów (pow. opatowski, woj. świętokrzyskie)</v>
      </c>
      <c r="AV1376" s="98">
        <v>0</v>
      </c>
      <c r="AW1376" s="98">
        <f>IF(ISNUMBER(SEARCH('ankieta ESG'!$G$182,AX1376)),MAX($AW$3:AW1375)+1,0)</f>
        <v>1373</v>
      </c>
      <c r="AX1376" s="134" t="s">
        <v>5376</v>
      </c>
      <c r="AY1376" s="98">
        <v>0</v>
      </c>
      <c r="AZ1376" s="99" t="str">
        <f>IFERROR(VLOOKUP(ROWS($AX$4:AX1376),$AW$4:$AX$2337,2,0),"")</f>
        <v>Ożarów (pow. opatowski, woj. świętokrzyskie)</v>
      </c>
      <c r="BA1376" s="98">
        <v>0</v>
      </c>
      <c r="BB1376" s="98">
        <f>IF(ISNUMBER(SEARCH('ankieta ESG'!$G$183,BC1376)),MAX($BB$3:BB1375)+1,0)</f>
        <v>1373</v>
      </c>
      <c r="BC1376" s="134" t="s">
        <v>5376</v>
      </c>
      <c r="BD1376" s="98">
        <v>0</v>
      </c>
      <c r="BE1376" s="99" t="str">
        <f>IFERROR(VLOOKUP(ROWS($BC$4:BC1376),$BB$4:$BC$2337,2,0),"")</f>
        <v>Ożarów (pow. opatowski, woj. świętokrzyskie)</v>
      </c>
      <c r="BF1376" s="98">
        <v>0</v>
      </c>
      <c r="BG1376" s="98">
        <f>IF(ISNUMBER(SEARCH('ankieta ESG'!$G$184,BH1376)),MAX($BG$3:BG1375)+1,0)</f>
        <v>1373</v>
      </c>
      <c r="BH1376" s="134" t="s">
        <v>5376</v>
      </c>
      <c r="BI1376" s="98">
        <v>0</v>
      </c>
      <c r="BJ1376" s="99" t="str">
        <f>IFERROR(VLOOKUP(ROWS($BH$4:BH1376),$BG$4:$BH$2337,2,0),"")</f>
        <v>Ożarów (pow. opatowski, woj. świętokrzyskie)</v>
      </c>
      <c r="BK1376" s="98">
        <v>0</v>
      </c>
      <c r="BL1376" s="98">
        <f>IF(ISNUMBER(SEARCH('ankieta ESG'!$G$185,BM1376)),MAX($BL$3:BL1375)+1,0)</f>
        <v>1373</v>
      </c>
      <c r="BM1376" s="134" t="s">
        <v>5376</v>
      </c>
      <c r="BN1376" s="98">
        <v>0</v>
      </c>
      <c r="BO1376" s="99" t="str">
        <f>IFERROR(VLOOKUP(ROWS($BM$4:BM1376),$BL$4:$BM$2337,2,0),"")</f>
        <v>Ożarów (pow. opatowski, woj. świętokrzyskie)</v>
      </c>
      <c r="BP1376" s="98">
        <v>0</v>
      </c>
      <c r="BQ1376" s="98">
        <f>IF(ISNUMBER(SEARCH('ankieta ESG'!$G$186,BR1376)),MAX($BQ$3:BQ1375)+1,0)</f>
        <v>1373</v>
      </c>
      <c r="BR1376" s="134" t="s">
        <v>5376</v>
      </c>
      <c r="BS1376" s="98">
        <v>0</v>
      </c>
      <c r="BT1376" s="99" t="str">
        <f>IFERROR(VLOOKUP(ROWS($BR$4:BR1376),$BQ$4:$BR$2337,2,0),"")</f>
        <v>Ożarów (pow. opatowski, woj. świętokrzyskie)</v>
      </c>
      <c r="BU1376" s="98">
        <v>0</v>
      </c>
      <c r="BV1376" s="98">
        <f>IF(ISNUMBER(SEARCH('ankieta ESG'!$G$187,BW1376)),MAX($BV$3:BV1375)+1,0)</f>
        <v>1373</v>
      </c>
      <c r="BW1376" s="134" t="s">
        <v>5376</v>
      </c>
      <c r="BX1376" s="98">
        <v>0</v>
      </c>
      <c r="BY1376" s="99" t="str">
        <f>IFERROR(VLOOKUP(ROWS($BW$4:BW1376),$BV$4:$BW$2337,2,0),"")</f>
        <v>Ożarów (pow. opatowski, woj. świętokrzyskie)</v>
      </c>
      <c r="BZ1376" s="98">
        <v>0</v>
      </c>
      <c r="CA1376" s="98">
        <f>IF(ISNUMBER(SEARCH('ankieta ESG'!$G$188,CB1376)),MAX($CA$3:CA1375)+1,0)</f>
        <v>1373</v>
      </c>
      <c r="CB1376" s="134" t="s">
        <v>5376</v>
      </c>
      <c r="CC1376" s="98">
        <v>0</v>
      </c>
      <c r="CD1376" s="99" t="str">
        <f>IFERROR(VLOOKUP(ROWS($CB$4:CB1376),$CA$4:$CB$2337,2,0),"")</f>
        <v>Ożarów (pow. opatowski, woj. świętokrzyskie)</v>
      </c>
      <c r="CE1376" s="98">
        <v>0</v>
      </c>
      <c r="CF1376" s="98">
        <f>IF(ISNUMBER(SEARCH('ankieta ESG'!$G$189,CG1376)),MAX($CF$3:CF1375)+1,0)</f>
        <v>1373</v>
      </c>
      <c r="CG1376" s="134" t="s">
        <v>5376</v>
      </c>
      <c r="CH1376" s="98">
        <v>0</v>
      </c>
      <c r="CI1376" s="99" t="str">
        <f>IFERROR(VLOOKUP(ROWS($CG$4:CG1376),$CF$4:$CG$2337,2,0),"")</f>
        <v>Ożarów (pow. opatowski, woj. świętokrzyskie)</v>
      </c>
      <c r="CJ1376" s="98">
        <v>0</v>
      </c>
    </row>
    <row r="1377" spans="2:88">
      <c r="B1377" s="98">
        <f>IF(ISNUMBER(SEARCH('ankieta ESG'!$E$11,C1377)),MAX(B$3:$B1376)+1,0)</f>
        <v>1374</v>
      </c>
      <c r="C1377" s="99" t="s">
        <v>1418</v>
      </c>
      <c r="D1377" s="98">
        <v>0</v>
      </c>
      <c r="E1377" s="99" t="str">
        <f>IFERROR(VLOOKUP(ROWS($C$4:C1377),$B$4:$C$1385,2,0),"")</f>
        <v>96.23.Z Działalność spa, saun i łaźni parowych (PKD 2025)</v>
      </c>
      <c r="F1377" s="98">
        <v>0</v>
      </c>
      <c r="AM1377" s="98">
        <f>IF(ISNUMBER(SEARCH('ankieta ESG'!$G$180,AN1377)),MAX(AM$3:$AM1376)+1,0)</f>
        <v>1374</v>
      </c>
      <c r="AN1377" s="134" t="s">
        <v>5377</v>
      </c>
      <c r="AO1377" s="98">
        <v>0</v>
      </c>
      <c r="AP1377" s="99" t="str">
        <f>IFERROR(VLOOKUP(ROWS($AN$4:AN1377),$AM$4:$AN$2337,2,0),"")</f>
        <v>Ożarów Mazowiecki (pow. warszawski zachodni, woj. mazowieckie)</v>
      </c>
      <c r="AQ1377" s="98">
        <v>0</v>
      </c>
      <c r="AR1377" s="98">
        <f>IF(ISNUMBER(SEARCH('ankieta ESG'!$G$181,AS1377)),MAX($AR$3:AR1376)+1,0)</f>
        <v>1374</v>
      </c>
      <c r="AS1377" s="134" t="s">
        <v>5377</v>
      </c>
      <c r="AT1377" s="98">
        <v>0</v>
      </c>
      <c r="AU1377" s="99" t="str">
        <f>IFERROR(VLOOKUP(ROWS($AS$4:AS1377),$AR$4:$AS$2337,2,0),"")</f>
        <v>Ożarów Mazowiecki (pow. warszawski zachodni, woj. mazowieckie)</v>
      </c>
      <c r="AV1377" s="98">
        <v>0</v>
      </c>
      <c r="AW1377" s="98">
        <f>IF(ISNUMBER(SEARCH('ankieta ESG'!$G$182,AX1377)),MAX($AW$3:AW1376)+1,0)</f>
        <v>1374</v>
      </c>
      <c r="AX1377" s="134" t="s">
        <v>5377</v>
      </c>
      <c r="AY1377" s="98">
        <v>0</v>
      </c>
      <c r="AZ1377" s="99" t="str">
        <f>IFERROR(VLOOKUP(ROWS($AX$4:AX1377),$AW$4:$AX$2337,2,0),"")</f>
        <v>Ożarów Mazowiecki (pow. warszawski zachodni, woj. mazowieckie)</v>
      </c>
      <c r="BA1377" s="98">
        <v>0</v>
      </c>
      <c r="BB1377" s="98">
        <f>IF(ISNUMBER(SEARCH('ankieta ESG'!$G$183,BC1377)),MAX($BB$3:BB1376)+1,0)</f>
        <v>1374</v>
      </c>
      <c r="BC1377" s="134" t="s">
        <v>5377</v>
      </c>
      <c r="BD1377" s="98">
        <v>0</v>
      </c>
      <c r="BE1377" s="99" t="str">
        <f>IFERROR(VLOOKUP(ROWS($BC$4:BC1377),$BB$4:$BC$2337,2,0),"")</f>
        <v>Ożarów Mazowiecki (pow. warszawski zachodni, woj. mazowieckie)</v>
      </c>
      <c r="BF1377" s="98">
        <v>0</v>
      </c>
      <c r="BG1377" s="98">
        <f>IF(ISNUMBER(SEARCH('ankieta ESG'!$G$184,BH1377)),MAX($BG$3:BG1376)+1,0)</f>
        <v>1374</v>
      </c>
      <c r="BH1377" s="134" t="s">
        <v>5377</v>
      </c>
      <c r="BI1377" s="98">
        <v>0</v>
      </c>
      <c r="BJ1377" s="99" t="str">
        <f>IFERROR(VLOOKUP(ROWS($BH$4:BH1377),$BG$4:$BH$2337,2,0),"")</f>
        <v>Ożarów Mazowiecki (pow. warszawski zachodni, woj. mazowieckie)</v>
      </c>
      <c r="BK1377" s="98">
        <v>0</v>
      </c>
      <c r="BL1377" s="98">
        <f>IF(ISNUMBER(SEARCH('ankieta ESG'!$G$185,BM1377)),MAX($BL$3:BL1376)+1,0)</f>
        <v>1374</v>
      </c>
      <c r="BM1377" s="134" t="s">
        <v>5377</v>
      </c>
      <c r="BN1377" s="98">
        <v>0</v>
      </c>
      <c r="BO1377" s="99" t="str">
        <f>IFERROR(VLOOKUP(ROWS($BM$4:BM1377),$BL$4:$BM$2337,2,0),"")</f>
        <v>Ożarów Mazowiecki (pow. warszawski zachodni, woj. mazowieckie)</v>
      </c>
      <c r="BP1377" s="98">
        <v>0</v>
      </c>
      <c r="BQ1377" s="98">
        <f>IF(ISNUMBER(SEARCH('ankieta ESG'!$G$186,BR1377)),MAX($BQ$3:BQ1376)+1,0)</f>
        <v>1374</v>
      </c>
      <c r="BR1377" s="134" t="s">
        <v>5377</v>
      </c>
      <c r="BS1377" s="98">
        <v>0</v>
      </c>
      <c r="BT1377" s="99" t="str">
        <f>IFERROR(VLOOKUP(ROWS($BR$4:BR1377),$BQ$4:$BR$2337,2,0),"")</f>
        <v>Ożarów Mazowiecki (pow. warszawski zachodni, woj. mazowieckie)</v>
      </c>
      <c r="BU1377" s="98">
        <v>0</v>
      </c>
      <c r="BV1377" s="98">
        <f>IF(ISNUMBER(SEARCH('ankieta ESG'!$G$187,BW1377)),MAX($BV$3:BV1376)+1,0)</f>
        <v>1374</v>
      </c>
      <c r="BW1377" s="134" t="s">
        <v>5377</v>
      </c>
      <c r="BX1377" s="98">
        <v>0</v>
      </c>
      <c r="BY1377" s="99" t="str">
        <f>IFERROR(VLOOKUP(ROWS($BW$4:BW1377),$BV$4:$BW$2337,2,0),"")</f>
        <v>Ożarów Mazowiecki (pow. warszawski zachodni, woj. mazowieckie)</v>
      </c>
      <c r="BZ1377" s="98">
        <v>0</v>
      </c>
      <c r="CA1377" s="98">
        <f>IF(ISNUMBER(SEARCH('ankieta ESG'!$G$188,CB1377)),MAX($CA$3:CA1376)+1,0)</f>
        <v>1374</v>
      </c>
      <c r="CB1377" s="134" t="s">
        <v>5377</v>
      </c>
      <c r="CC1377" s="98">
        <v>0</v>
      </c>
      <c r="CD1377" s="99" t="str">
        <f>IFERROR(VLOOKUP(ROWS($CB$4:CB1377),$CA$4:$CB$2337,2,0),"")</f>
        <v>Ożarów Mazowiecki (pow. warszawski zachodni, woj. mazowieckie)</v>
      </c>
      <c r="CE1377" s="98">
        <v>0</v>
      </c>
      <c r="CF1377" s="98">
        <f>IF(ISNUMBER(SEARCH('ankieta ESG'!$G$189,CG1377)),MAX($CF$3:CF1376)+1,0)</f>
        <v>1374</v>
      </c>
      <c r="CG1377" s="134" t="s">
        <v>5377</v>
      </c>
      <c r="CH1377" s="98">
        <v>0</v>
      </c>
      <c r="CI1377" s="99" t="str">
        <f>IFERROR(VLOOKUP(ROWS($CG$4:CG1377),$CF$4:$CG$2337,2,0),"")</f>
        <v>Ożarów Mazowiecki (pow. warszawski zachodni, woj. mazowieckie)</v>
      </c>
      <c r="CJ1377" s="98">
        <v>0</v>
      </c>
    </row>
    <row r="1378" spans="2:88">
      <c r="B1378" s="98">
        <f>IF(ISNUMBER(SEARCH('ankieta ESG'!$E$11,C1378)),MAX(B$3:$B1377)+1,0)</f>
        <v>1375</v>
      </c>
      <c r="C1378" s="99" t="s">
        <v>1419</v>
      </c>
      <c r="D1378" s="98">
        <v>0</v>
      </c>
      <c r="E1378" s="99" t="str">
        <f>IFERROR(VLOOKUP(ROWS($C$4:C1378),$B$4:$C$1385,2,0),"")</f>
        <v>96.30.Z Pogrzeby i działalność pokrewna (PKD 2025)</v>
      </c>
      <c r="F1378" s="98">
        <v>0</v>
      </c>
      <c r="AM1378" s="98">
        <f>IF(ISNUMBER(SEARCH('ankieta ESG'!$G$180,AN1378)),MAX(AM$3:$AM1377)+1,0)</f>
        <v>1375</v>
      </c>
      <c r="AN1378" s="134" t="s">
        <v>5378</v>
      </c>
      <c r="AO1378" s="98">
        <v>0</v>
      </c>
      <c r="AP1378" s="99" t="str">
        <f>IFERROR(VLOOKUP(ROWS($AN$4:AN1378),$AM$4:$AN$2337,2,0),"")</f>
        <v>Pabianice (pow. pabianicki, woj. łódzkie)</v>
      </c>
      <c r="AQ1378" s="98">
        <v>0</v>
      </c>
      <c r="AR1378" s="98">
        <f>IF(ISNUMBER(SEARCH('ankieta ESG'!$G$181,AS1378)),MAX($AR$3:AR1377)+1,0)</f>
        <v>1375</v>
      </c>
      <c r="AS1378" s="134" t="s">
        <v>5378</v>
      </c>
      <c r="AT1378" s="98">
        <v>0</v>
      </c>
      <c r="AU1378" s="99" t="str">
        <f>IFERROR(VLOOKUP(ROWS($AS$4:AS1378),$AR$4:$AS$2337,2,0),"")</f>
        <v>Pabianice (pow. pabianicki, woj. łódzkie)</v>
      </c>
      <c r="AV1378" s="98">
        <v>0</v>
      </c>
      <c r="AW1378" s="98">
        <f>IF(ISNUMBER(SEARCH('ankieta ESG'!$G$182,AX1378)),MAX($AW$3:AW1377)+1,0)</f>
        <v>1375</v>
      </c>
      <c r="AX1378" s="134" t="s">
        <v>5378</v>
      </c>
      <c r="AY1378" s="98">
        <v>0</v>
      </c>
      <c r="AZ1378" s="99" t="str">
        <f>IFERROR(VLOOKUP(ROWS($AX$4:AX1378),$AW$4:$AX$2337,2,0),"")</f>
        <v>Pabianice (pow. pabianicki, woj. łódzkie)</v>
      </c>
      <c r="BA1378" s="98">
        <v>0</v>
      </c>
      <c r="BB1378" s="98">
        <f>IF(ISNUMBER(SEARCH('ankieta ESG'!$G$183,BC1378)),MAX($BB$3:BB1377)+1,0)</f>
        <v>1375</v>
      </c>
      <c r="BC1378" s="134" t="s">
        <v>5378</v>
      </c>
      <c r="BD1378" s="98">
        <v>0</v>
      </c>
      <c r="BE1378" s="99" t="str">
        <f>IFERROR(VLOOKUP(ROWS($BC$4:BC1378),$BB$4:$BC$2337,2,0),"")</f>
        <v>Pabianice (pow. pabianicki, woj. łódzkie)</v>
      </c>
      <c r="BF1378" s="98">
        <v>0</v>
      </c>
      <c r="BG1378" s="98">
        <f>IF(ISNUMBER(SEARCH('ankieta ESG'!$G$184,BH1378)),MAX($BG$3:BG1377)+1,0)</f>
        <v>1375</v>
      </c>
      <c r="BH1378" s="134" t="s">
        <v>5378</v>
      </c>
      <c r="BI1378" s="98">
        <v>0</v>
      </c>
      <c r="BJ1378" s="99" t="str">
        <f>IFERROR(VLOOKUP(ROWS($BH$4:BH1378),$BG$4:$BH$2337,2,0),"")</f>
        <v>Pabianice (pow. pabianicki, woj. łódzkie)</v>
      </c>
      <c r="BK1378" s="98">
        <v>0</v>
      </c>
      <c r="BL1378" s="98">
        <f>IF(ISNUMBER(SEARCH('ankieta ESG'!$G$185,BM1378)),MAX($BL$3:BL1377)+1,0)</f>
        <v>1375</v>
      </c>
      <c r="BM1378" s="134" t="s">
        <v>5378</v>
      </c>
      <c r="BN1378" s="98">
        <v>0</v>
      </c>
      <c r="BO1378" s="99" t="str">
        <f>IFERROR(VLOOKUP(ROWS($BM$4:BM1378),$BL$4:$BM$2337,2,0),"")</f>
        <v>Pabianice (pow. pabianicki, woj. łódzkie)</v>
      </c>
      <c r="BP1378" s="98">
        <v>0</v>
      </c>
      <c r="BQ1378" s="98">
        <f>IF(ISNUMBER(SEARCH('ankieta ESG'!$G$186,BR1378)),MAX($BQ$3:BQ1377)+1,0)</f>
        <v>1375</v>
      </c>
      <c r="BR1378" s="134" t="s">
        <v>5378</v>
      </c>
      <c r="BS1378" s="98">
        <v>0</v>
      </c>
      <c r="BT1378" s="99" t="str">
        <f>IFERROR(VLOOKUP(ROWS($BR$4:BR1378),$BQ$4:$BR$2337,2,0),"")</f>
        <v>Pabianice (pow. pabianicki, woj. łódzkie)</v>
      </c>
      <c r="BU1378" s="98">
        <v>0</v>
      </c>
      <c r="BV1378" s="98">
        <f>IF(ISNUMBER(SEARCH('ankieta ESG'!$G$187,BW1378)),MAX($BV$3:BV1377)+1,0)</f>
        <v>1375</v>
      </c>
      <c r="BW1378" s="134" t="s">
        <v>5378</v>
      </c>
      <c r="BX1378" s="98">
        <v>0</v>
      </c>
      <c r="BY1378" s="99" t="str">
        <f>IFERROR(VLOOKUP(ROWS($BW$4:BW1378),$BV$4:$BW$2337,2,0),"")</f>
        <v>Pabianice (pow. pabianicki, woj. łódzkie)</v>
      </c>
      <c r="BZ1378" s="98">
        <v>0</v>
      </c>
      <c r="CA1378" s="98">
        <f>IF(ISNUMBER(SEARCH('ankieta ESG'!$G$188,CB1378)),MAX($CA$3:CA1377)+1,0)</f>
        <v>1375</v>
      </c>
      <c r="CB1378" s="134" t="s">
        <v>5378</v>
      </c>
      <c r="CC1378" s="98">
        <v>0</v>
      </c>
      <c r="CD1378" s="99" t="str">
        <f>IFERROR(VLOOKUP(ROWS($CB$4:CB1378),$CA$4:$CB$2337,2,0),"")</f>
        <v>Pabianice (pow. pabianicki, woj. łódzkie)</v>
      </c>
      <c r="CE1378" s="98">
        <v>0</v>
      </c>
      <c r="CF1378" s="98">
        <f>IF(ISNUMBER(SEARCH('ankieta ESG'!$G$189,CG1378)),MAX($CF$3:CF1377)+1,0)</f>
        <v>1375</v>
      </c>
      <c r="CG1378" s="134" t="s">
        <v>5378</v>
      </c>
      <c r="CH1378" s="98">
        <v>0</v>
      </c>
      <c r="CI1378" s="99" t="str">
        <f>IFERROR(VLOOKUP(ROWS($CG$4:CG1378),$CF$4:$CG$2337,2,0),"")</f>
        <v>Pabianice (pow. pabianicki, woj. łódzkie)</v>
      </c>
      <c r="CJ1378" s="98">
        <v>0</v>
      </c>
    </row>
    <row r="1379" spans="2:88">
      <c r="B1379" s="98">
        <f>IF(ISNUMBER(SEARCH('ankieta ESG'!$E$11,C1379)),MAX(B$3:$B1378)+1,0)</f>
        <v>1376</v>
      </c>
      <c r="C1379" s="99" t="s">
        <v>1420</v>
      </c>
      <c r="D1379" s="98">
        <v>0</v>
      </c>
      <c r="E1379" s="99" t="str">
        <f>IFERROR(VLOOKUP(ROWS($C$4:C1379),$B$4:$C$1385,2,0),"")</f>
        <v>96.40.Z Pośrednictwo w zakresie usług indywidualnych (PKD 2025)</v>
      </c>
      <c r="F1379" s="98">
        <v>0</v>
      </c>
      <c r="AM1379" s="98">
        <f>IF(ISNUMBER(SEARCH('ankieta ESG'!$G$180,AN1379)),MAX(AM$3:$AM1378)+1,0)</f>
        <v>1376</v>
      </c>
      <c r="AN1379" s="134" t="s">
        <v>5379</v>
      </c>
      <c r="AO1379" s="98">
        <v>0</v>
      </c>
      <c r="AP1379" s="99" t="str">
        <f>IFERROR(VLOOKUP(ROWS($AN$4:AN1379),$AM$4:$AN$2337,2,0),"")</f>
        <v>Pacanów (pow. buski, woj. świętokrzyskie)</v>
      </c>
      <c r="AQ1379" s="98">
        <v>0</v>
      </c>
      <c r="AR1379" s="98">
        <f>IF(ISNUMBER(SEARCH('ankieta ESG'!$G$181,AS1379)),MAX($AR$3:AR1378)+1,0)</f>
        <v>1376</v>
      </c>
      <c r="AS1379" s="134" t="s">
        <v>5379</v>
      </c>
      <c r="AT1379" s="98">
        <v>0</v>
      </c>
      <c r="AU1379" s="99" t="str">
        <f>IFERROR(VLOOKUP(ROWS($AS$4:AS1379),$AR$4:$AS$2337,2,0),"")</f>
        <v>Pacanów (pow. buski, woj. świętokrzyskie)</v>
      </c>
      <c r="AV1379" s="98">
        <v>0</v>
      </c>
      <c r="AW1379" s="98">
        <f>IF(ISNUMBER(SEARCH('ankieta ESG'!$G$182,AX1379)),MAX($AW$3:AW1378)+1,0)</f>
        <v>1376</v>
      </c>
      <c r="AX1379" s="134" t="s">
        <v>5379</v>
      </c>
      <c r="AY1379" s="98">
        <v>0</v>
      </c>
      <c r="AZ1379" s="99" t="str">
        <f>IFERROR(VLOOKUP(ROWS($AX$4:AX1379),$AW$4:$AX$2337,2,0),"")</f>
        <v>Pacanów (pow. buski, woj. świętokrzyskie)</v>
      </c>
      <c r="BA1379" s="98">
        <v>0</v>
      </c>
      <c r="BB1379" s="98">
        <f>IF(ISNUMBER(SEARCH('ankieta ESG'!$G$183,BC1379)),MAX($BB$3:BB1378)+1,0)</f>
        <v>1376</v>
      </c>
      <c r="BC1379" s="134" t="s">
        <v>5379</v>
      </c>
      <c r="BD1379" s="98">
        <v>0</v>
      </c>
      <c r="BE1379" s="99" t="str">
        <f>IFERROR(VLOOKUP(ROWS($BC$4:BC1379),$BB$4:$BC$2337,2,0),"")</f>
        <v>Pacanów (pow. buski, woj. świętokrzyskie)</v>
      </c>
      <c r="BF1379" s="98">
        <v>0</v>
      </c>
      <c r="BG1379" s="98">
        <f>IF(ISNUMBER(SEARCH('ankieta ESG'!$G$184,BH1379)),MAX($BG$3:BG1378)+1,0)</f>
        <v>1376</v>
      </c>
      <c r="BH1379" s="134" t="s">
        <v>5379</v>
      </c>
      <c r="BI1379" s="98">
        <v>0</v>
      </c>
      <c r="BJ1379" s="99" t="str">
        <f>IFERROR(VLOOKUP(ROWS($BH$4:BH1379),$BG$4:$BH$2337,2,0),"")</f>
        <v>Pacanów (pow. buski, woj. świętokrzyskie)</v>
      </c>
      <c r="BK1379" s="98">
        <v>0</v>
      </c>
      <c r="BL1379" s="98">
        <f>IF(ISNUMBER(SEARCH('ankieta ESG'!$G$185,BM1379)),MAX($BL$3:BL1378)+1,0)</f>
        <v>1376</v>
      </c>
      <c r="BM1379" s="134" t="s">
        <v>5379</v>
      </c>
      <c r="BN1379" s="98">
        <v>0</v>
      </c>
      <c r="BO1379" s="99" t="str">
        <f>IFERROR(VLOOKUP(ROWS($BM$4:BM1379),$BL$4:$BM$2337,2,0),"")</f>
        <v>Pacanów (pow. buski, woj. świętokrzyskie)</v>
      </c>
      <c r="BP1379" s="98">
        <v>0</v>
      </c>
      <c r="BQ1379" s="98">
        <f>IF(ISNUMBER(SEARCH('ankieta ESG'!$G$186,BR1379)),MAX($BQ$3:BQ1378)+1,0)</f>
        <v>1376</v>
      </c>
      <c r="BR1379" s="134" t="s">
        <v>5379</v>
      </c>
      <c r="BS1379" s="98">
        <v>0</v>
      </c>
      <c r="BT1379" s="99" t="str">
        <f>IFERROR(VLOOKUP(ROWS($BR$4:BR1379),$BQ$4:$BR$2337,2,0),"")</f>
        <v>Pacanów (pow. buski, woj. świętokrzyskie)</v>
      </c>
      <c r="BU1379" s="98">
        <v>0</v>
      </c>
      <c r="BV1379" s="98">
        <f>IF(ISNUMBER(SEARCH('ankieta ESG'!$G$187,BW1379)),MAX($BV$3:BV1378)+1,0)</f>
        <v>1376</v>
      </c>
      <c r="BW1379" s="134" t="s">
        <v>5379</v>
      </c>
      <c r="BX1379" s="98">
        <v>0</v>
      </c>
      <c r="BY1379" s="99" t="str">
        <f>IFERROR(VLOOKUP(ROWS($BW$4:BW1379),$BV$4:$BW$2337,2,0),"")</f>
        <v>Pacanów (pow. buski, woj. świętokrzyskie)</v>
      </c>
      <c r="BZ1379" s="98">
        <v>0</v>
      </c>
      <c r="CA1379" s="98">
        <f>IF(ISNUMBER(SEARCH('ankieta ESG'!$G$188,CB1379)),MAX($CA$3:CA1378)+1,0)</f>
        <v>1376</v>
      </c>
      <c r="CB1379" s="134" t="s">
        <v>5379</v>
      </c>
      <c r="CC1379" s="98">
        <v>0</v>
      </c>
      <c r="CD1379" s="99" t="str">
        <f>IFERROR(VLOOKUP(ROWS($CB$4:CB1379),$CA$4:$CB$2337,2,0),"")</f>
        <v>Pacanów (pow. buski, woj. świętokrzyskie)</v>
      </c>
      <c r="CE1379" s="98">
        <v>0</v>
      </c>
      <c r="CF1379" s="98">
        <f>IF(ISNUMBER(SEARCH('ankieta ESG'!$G$189,CG1379)),MAX($CF$3:CF1378)+1,0)</f>
        <v>1376</v>
      </c>
      <c r="CG1379" s="134" t="s">
        <v>5379</v>
      </c>
      <c r="CH1379" s="98">
        <v>0</v>
      </c>
      <c r="CI1379" s="99" t="str">
        <f>IFERROR(VLOOKUP(ROWS($CG$4:CG1379),$CF$4:$CG$2337,2,0),"")</f>
        <v>Pacanów (pow. buski, woj. świętokrzyskie)</v>
      </c>
      <c r="CJ1379" s="98">
        <v>0</v>
      </c>
    </row>
    <row r="1380" spans="2:88">
      <c r="B1380" s="98">
        <f>IF(ISNUMBER(SEARCH('ankieta ESG'!$E$11,C1380)),MAX(B$3:$B1379)+1,0)</f>
        <v>1377</v>
      </c>
      <c r="C1380" s="99" t="s">
        <v>1421</v>
      </c>
      <c r="D1380" s="98">
        <v>0</v>
      </c>
      <c r="E1380" s="99" t="str">
        <f>IFERROR(VLOOKUP(ROWS($C$4:C1380),$B$4:$C$1385,2,0),"")</f>
        <v>96.91.Z Działalność usługowa na rzecz osób w miejscu zamieszkania (PKD 2025)</v>
      </c>
      <c r="F1380" s="98">
        <v>0</v>
      </c>
      <c r="AM1380" s="98">
        <f>IF(ISNUMBER(SEARCH('ankieta ESG'!$G$180,AN1380)),MAX(AM$3:$AM1379)+1,0)</f>
        <v>1377</v>
      </c>
      <c r="AN1380" s="134" t="s">
        <v>5380</v>
      </c>
      <c r="AO1380" s="98">
        <v>0</v>
      </c>
      <c r="AP1380" s="99" t="str">
        <f>IFERROR(VLOOKUP(ROWS($AN$4:AN1380),$AM$4:$AN$2337,2,0),"")</f>
        <v>Pacyna (pow. gostyniński, woj. mazowieckie)</v>
      </c>
      <c r="AQ1380" s="98">
        <v>0</v>
      </c>
      <c r="AR1380" s="98">
        <f>IF(ISNUMBER(SEARCH('ankieta ESG'!$G$181,AS1380)),MAX($AR$3:AR1379)+1,0)</f>
        <v>1377</v>
      </c>
      <c r="AS1380" s="134" t="s">
        <v>5380</v>
      </c>
      <c r="AT1380" s="98">
        <v>0</v>
      </c>
      <c r="AU1380" s="99" t="str">
        <f>IFERROR(VLOOKUP(ROWS($AS$4:AS1380),$AR$4:$AS$2337,2,0),"")</f>
        <v>Pacyna (pow. gostyniński, woj. mazowieckie)</v>
      </c>
      <c r="AV1380" s="98">
        <v>0</v>
      </c>
      <c r="AW1380" s="98">
        <f>IF(ISNUMBER(SEARCH('ankieta ESG'!$G$182,AX1380)),MAX($AW$3:AW1379)+1,0)</f>
        <v>1377</v>
      </c>
      <c r="AX1380" s="134" t="s">
        <v>5380</v>
      </c>
      <c r="AY1380" s="98">
        <v>0</v>
      </c>
      <c r="AZ1380" s="99" t="str">
        <f>IFERROR(VLOOKUP(ROWS($AX$4:AX1380),$AW$4:$AX$2337,2,0),"")</f>
        <v>Pacyna (pow. gostyniński, woj. mazowieckie)</v>
      </c>
      <c r="BA1380" s="98">
        <v>0</v>
      </c>
      <c r="BB1380" s="98">
        <f>IF(ISNUMBER(SEARCH('ankieta ESG'!$G$183,BC1380)),MAX($BB$3:BB1379)+1,0)</f>
        <v>1377</v>
      </c>
      <c r="BC1380" s="134" t="s">
        <v>5380</v>
      </c>
      <c r="BD1380" s="98">
        <v>0</v>
      </c>
      <c r="BE1380" s="99" t="str">
        <f>IFERROR(VLOOKUP(ROWS($BC$4:BC1380),$BB$4:$BC$2337,2,0),"")</f>
        <v>Pacyna (pow. gostyniński, woj. mazowieckie)</v>
      </c>
      <c r="BF1380" s="98">
        <v>0</v>
      </c>
      <c r="BG1380" s="98">
        <f>IF(ISNUMBER(SEARCH('ankieta ESG'!$G$184,BH1380)),MAX($BG$3:BG1379)+1,0)</f>
        <v>1377</v>
      </c>
      <c r="BH1380" s="134" t="s">
        <v>5380</v>
      </c>
      <c r="BI1380" s="98">
        <v>0</v>
      </c>
      <c r="BJ1380" s="99" t="str">
        <f>IFERROR(VLOOKUP(ROWS($BH$4:BH1380),$BG$4:$BH$2337,2,0),"")</f>
        <v>Pacyna (pow. gostyniński, woj. mazowieckie)</v>
      </c>
      <c r="BK1380" s="98">
        <v>0</v>
      </c>
      <c r="BL1380" s="98">
        <f>IF(ISNUMBER(SEARCH('ankieta ESG'!$G$185,BM1380)),MAX($BL$3:BL1379)+1,0)</f>
        <v>1377</v>
      </c>
      <c r="BM1380" s="134" t="s">
        <v>5380</v>
      </c>
      <c r="BN1380" s="98">
        <v>0</v>
      </c>
      <c r="BO1380" s="99" t="str">
        <f>IFERROR(VLOOKUP(ROWS($BM$4:BM1380),$BL$4:$BM$2337,2,0),"")</f>
        <v>Pacyna (pow. gostyniński, woj. mazowieckie)</v>
      </c>
      <c r="BP1380" s="98">
        <v>0</v>
      </c>
      <c r="BQ1380" s="98">
        <f>IF(ISNUMBER(SEARCH('ankieta ESG'!$G$186,BR1380)),MAX($BQ$3:BQ1379)+1,0)</f>
        <v>1377</v>
      </c>
      <c r="BR1380" s="134" t="s">
        <v>5380</v>
      </c>
      <c r="BS1380" s="98">
        <v>0</v>
      </c>
      <c r="BT1380" s="99" t="str">
        <f>IFERROR(VLOOKUP(ROWS($BR$4:BR1380),$BQ$4:$BR$2337,2,0),"")</f>
        <v>Pacyna (pow. gostyniński, woj. mazowieckie)</v>
      </c>
      <c r="BU1380" s="98">
        <v>0</v>
      </c>
      <c r="BV1380" s="98">
        <f>IF(ISNUMBER(SEARCH('ankieta ESG'!$G$187,BW1380)),MAX($BV$3:BV1379)+1,0)</f>
        <v>1377</v>
      </c>
      <c r="BW1380" s="134" t="s">
        <v>5380</v>
      </c>
      <c r="BX1380" s="98">
        <v>0</v>
      </c>
      <c r="BY1380" s="99" t="str">
        <f>IFERROR(VLOOKUP(ROWS($BW$4:BW1380),$BV$4:$BW$2337,2,0),"")</f>
        <v>Pacyna (pow. gostyniński, woj. mazowieckie)</v>
      </c>
      <c r="BZ1380" s="98">
        <v>0</v>
      </c>
      <c r="CA1380" s="98">
        <f>IF(ISNUMBER(SEARCH('ankieta ESG'!$G$188,CB1380)),MAX($CA$3:CA1379)+1,0)</f>
        <v>1377</v>
      </c>
      <c r="CB1380" s="134" t="s">
        <v>5380</v>
      </c>
      <c r="CC1380" s="98">
        <v>0</v>
      </c>
      <c r="CD1380" s="99" t="str">
        <f>IFERROR(VLOOKUP(ROWS($CB$4:CB1380),$CA$4:$CB$2337,2,0),"")</f>
        <v>Pacyna (pow. gostyniński, woj. mazowieckie)</v>
      </c>
      <c r="CE1380" s="98">
        <v>0</v>
      </c>
      <c r="CF1380" s="98">
        <f>IF(ISNUMBER(SEARCH('ankieta ESG'!$G$189,CG1380)),MAX($CF$3:CF1379)+1,0)</f>
        <v>1377</v>
      </c>
      <c r="CG1380" s="134" t="s">
        <v>5380</v>
      </c>
      <c r="CH1380" s="98">
        <v>0</v>
      </c>
      <c r="CI1380" s="99" t="str">
        <f>IFERROR(VLOOKUP(ROWS($CG$4:CG1380),$CF$4:$CG$2337,2,0),"")</f>
        <v>Pacyna (pow. gostyniński, woj. mazowieckie)</v>
      </c>
      <c r="CJ1380" s="98">
        <v>0</v>
      </c>
    </row>
    <row r="1381" spans="2:88">
      <c r="B1381" s="98">
        <f>IF(ISNUMBER(SEARCH('ankieta ESG'!$E$11,C1381)),MAX(B$3:$B1380)+1,0)</f>
        <v>1378</v>
      </c>
      <c r="C1381" s="99" t="s">
        <v>1422</v>
      </c>
      <c r="D1381" s="98">
        <v>0</v>
      </c>
      <c r="E1381" s="99" t="str">
        <f>IFERROR(VLOOKUP(ROWS($C$4:C1381),$B$4:$C$1385,2,0),"")</f>
        <v>96.99.Z Pozostała działalność usługowa, gdzie indziej niesklasyfikowana (PKD 2025)</v>
      </c>
      <c r="F1381" s="98">
        <v>0</v>
      </c>
      <c r="AM1381" s="98">
        <f>IF(ISNUMBER(SEARCH('ankieta ESG'!$G$180,AN1381)),MAX(AM$3:$AM1380)+1,0)</f>
        <v>1378</v>
      </c>
      <c r="AN1381" s="134" t="s">
        <v>5381</v>
      </c>
      <c r="AO1381" s="98">
        <v>0</v>
      </c>
      <c r="AP1381" s="99" t="str">
        <f>IFERROR(VLOOKUP(ROWS($AN$4:AN1381),$AM$4:$AN$2337,2,0),"")</f>
        <v>Paczków (pow. nyski, woj. opolskie)</v>
      </c>
      <c r="AQ1381" s="98">
        <v>0</v>
      </c>
      <c r="AR1381" s="98">
        <f>IF(ISNUMBER(SEARCH('ankieta ESG'!$G$181,AS1381)),MAX($AR$3:AR1380)+1,0)</f>
        <v>1378</v>
      </c>
      <c r="AS1381" s="134" t="s">
        <v>5381</v>
      </c>
      <c r="AT1381" s="98">
        <v>0</v>
      </c>
      <c r="AU1381" s="99" t="str">
        <f>IFERROR(VLOOKUP(ROWS($AS$4:AS1381),$AR$4:$AS$2337,2,0),"")</f>
        <v>Paczków (pow. nyski, woj. opolskie)</v>
      </c>
      <c r="AV1381" s="98">
        <v>0</v>
      </c>
      <c r="AW1381" s="98">
        <f>IF(ISNUMBER(SEARCH('ankieta ESG'!$G$182,AX1381)),MAX($AW$3:AW1380)+1,0)</f>
        <v>1378</v>
      </c>
      <c r="AX1381" s="134" t="s">
        <v>5381</v>
      </c>
      <c r="AY1381" s="98">
        <v>0</v>
      </c>
      <c r="AZ1381" s="99" t="str">
        <f>IFERROR(VLOOKUP(ROWS($AX$4:AX1381),$AW$4:$AX$2337,2,0),"")</f>
        <v>Paczków (pow. nyski, woj. opolskie)</v>
      </c>
      <c r="BA1381" s="98">
        <v>0</v>
      </c>
      <c r="BB1381" s="98">
        <f>IF(ISNUMBER(SEARCH('ankieta ESG'!$G$183,BC1381)),MAX($BB$3:BB1380)+1,0)</f>
        <v>1378</v>
      </c>
      <c r="BC1381" s="134" t="s">
        <v>5381</v>
      </c>
      <c r="BD1381" s="98">
        <v>0</v>
      </c>
      <c r="BE1381" s="99" t="str">
        <f>IFERROR(VLOOKUP(ROWS($BC$4:BC1381),$BB$4:$BC$2337,2,0),"")</f>
        <v>Paczków (pow. nyski, woj. opolskie)</v>
      </c>
      <c r="BF1381" s="98">
        <v>0</v>
      </c>
      <c r="BG1381" s="98">
        <f>IF(ISNUMBER(SEARCH('ankieta ESG'!$G$184,BH1381)),MAX($BG$3:BG1380)+1,0)</f>
        <v>1378</v>
      </c>
      <c r="BH1381" s="134" t="s">
        <v>5381</v>
      </c>
      <c r="BI1381" s="98">
        <v>0</v>
      </c>
      <c r="BJ1381" s="99" t="str">
        <f>IFERROR(VLOOKUP(ROWS($BH$4:BH1381),$BG$4:$BH$2337,2,0),"")</f>
        <v>Paczków (pow. nyski, woj. opolskie)</v>
      </c>
      <c r="BK1381" s="98">
        <v>0</v>
      </c>
      <c r="BL1381" s="98">
        <f>IF(ISNUMBER(SEARCH('ankieta ESG'!$G$185,BM1381)),MAX($BL$3:BL1380)+1,0)</f>
        <v>1378</v>
      </c>
      <c r="BM1381" s="134" t="s">
        <v>5381</v>
      </c>
      <c r="BN1381" s="98">
        <v>0</v>
      </c>
      <c r="BO1381" s="99" t="str">
        <f>IFERROR(VLOOKUP(ROWS($BM$4:BM1381),$BL$4:$BM$2337,2,0),"")</f>
        <v>Paczków (pow. nyski, woj. opolskie)</v>
      </c>
      <c r="BP1381" s="98">
        <v>0</v>
      </c>
      <c r="BQ1381" s="98">
        <f>IF(ISNUMBER(SEARCH('ankieta ESG'!$G$186,BR1381)),MAX($BQ$3:BQ1380)+1,0)</f>
        <v>1378</v>
      </c>
      <c r="BR1381" s="134" t="s">
        <v>5381</v>
      </c>
      <c r="BS1381" s="98">
        <v>0</v>
      </c>
      <c r="BT1381" s="99" t="str">
        <f>IFERROR(VLOOKUP(ROWS($BR$4:BR1381),$BQ$4:$BR$2337,2,0),"")</f>
        <v>Paczków (pow. nyski, woj. opolskie)</v>
      </c>
      <c r="BU1381" s="98">
        <v>0</v>
      </c>
      <c r="BV1381" s="98">
        <f>IF(ISNUMBER(SEARCH('ankieta ESG'!$G$187,BW1381)),MAX($BV$3:BV1380)+1,0)</f>
        <v>1378</v>
      </c>
      <c r="BW1381" s="134" t="s">
        <v>5381</v>
      </c>
      <c r="BX1381" s="98">
        <v>0</v>
      </c>
      <c r="BY1381" s="99" t="str">
        <f>IFERROR(VLOOKUP(ROWS($BW$4:BW1381),$BV$4:$BW$2337,2,0),"")</f>
        <v>Paczków (pow. nyski, woj. opolskie)</v>
      </c>
      <c r="BZ1381" s="98">
        <v>0</v>
      </c>
      <c r="CA1381" s="98">
        <f>IF(ISNUMBER(SEARCH('ankieta ESG'!$G$188,CB1381)),MAX($CA$3:CA1380)+1,0)</f>
        <v>1378</v>
      </c>
      <c r="CB1381" s="134" t="s">
        <v>5381</v>
      </c>
      <c r="CC1381" s="98">
        <v>0</v>
      </c>
      <c r="CD1381" s="99" t="str">
        <f>IFERROR(VLOOKUP(ROWS($CB$4:CB1381),$CA$4:$CB$2337,2,0),"")</f>
        <v>Paczków (pow. nyski, woj. opolskie)</v>
      </c>
      <c r="CE1381" s="98">
        <v>0</v>
      </c>
      <c r="CF1381" s="98">
        <f>IF(ISNUMBER(SEARCH('ankieta ESG'!$G$189,CG1381)),MAX($CF$3:CF1380)+1,0)</f>
        <v>1378</v>
      </c>
      <c r="CG1381" s="134" t="s">
        <v>5381</v>
      </c>
      <c r="CH1381" s="98">
        <v>0</v>
      </c>
      <c r="CI1381" s="99" t="str">
        <f>IFERROR(VLOOKUP(ROWS($CG$4:CG1381),$CF$4:$CG$2337,2,0),"")</f>
        <v>Paczków (pow. nyski, woj. opolskie)</v>
      </c>
      <c r="CJ1381" s="98">
        <v>0</v>
      </c>
    </row>
    <row r="1382" spans="2:88">
      <c r="B1382" s="98">
        <f>IF(ISNUMBER(SEARCH('ankieta ESG'!$E$11,C1382)),MAX(B$3:$B1381)+1,0)</f>
        <v>1379</v>
      </c>
      <c r="C1382" s="99" t="s">
        <v>1423</v>
      </c>
      <c r="D1382" s="98">
        <v>0</v>
      </c>
      <c r="E1382" s="99" t="str">
        <f>IFERROR(VLOOKUP(ROWS($C$4:C1382),$B$4:$C$1385,2,0),"")</f>
        <v>97.00.Z Gospodarstwa domowe zatrudniające pracowników (PKD 2025)</v>
      </c>
      <c r="F1382" s="98">
        <v>0</v>
      </c>
      <c r="AM1382" s="98">
        <f>IF(ISNUMBER(SEARCH('ankieta ESG'!$G$180,AN1382)),MAX(AM$3:$AM1381)+1,0)</f>
        <v>1379</v>
      </c>
      <c r="AN1382" s="134" t="s">
        <v>5382</v>
      </c>
      <c r="AO1382" s="98">
        <v>0</v>
      </c>
      <c r="AP1382" s="99" t="str">
        <f>IFERROR(VLOOKUP(ROWS($AN$4:AN1382),$AM$4:$AN$2337,2,0),"")</f>
        <v>Padew Narodowa (pow. mielecki, woj. podkarpackie)</v>
      </c>
      <c r="AQ1382" s="98">
        <v>0</v>
      </c>
      <c r="AR1382" s="98">
        <f>IF(ISNUMBER(SEARCH('ankieta ESG'!$G$181,AS1382)),MAX($AR$3:AR1381)+1,0)</f>
        <v>1379</v>
      </c>
      <c r="AS1382" s="134" t="s">
        <v>5382</v>
      </c>
      <c r="AT1382" s="98">
        <v>0</v>
      </c>
      <c r="AU1382" s="99" t="str">
        <f>IFERROR(VLOOKUP(ROWS($AS$4:AS1382),$AR$4:$AS$2337,2,0),"")</f>
        <v>Padew Narodowa (pow. mielecki, woj. podkarpackie)</v>
      </c>
      <c r="AV1382" s="98">
        <v>0</v>
      </c>
      <c r="AW1382" s="98">
        <f>IF(ISNUMBER(SEARCH('ankieta ESG'!$G$182,AX1382)),MAX($AW$3:AW1381)+1,0)</f>
        <v>1379</v>
      </c>
      <c r="AX1382" s="134" t="s">
        <v>5382</v>
      </c>
      <c r="AY1382" s="98">
        <v>0</v>
      </c>
      <c r="AZ1382" s="99" t="str">
        <f>IFERROR(VLOOKUP(ROWS($AX$4:AX1382),$AW$4:$AX$2337,2,0),"")</f>
        <v>Padew Narodowa (pow. mielecki, woj. podkarpackie)</v>
      </c>
      <c r="BA1382" s="98">
        <v>0</v>
      </c>
      <c r="BB1382" s="98">
        <f>IF(ISNUMBER(SEARCH('ankieta ESG'!$G$183,BC1382)),MAX($BB$3:BB1381)+1,0)</f>
        <v>1379</v>
      </c>
      <c r="BC1382" s="134" t="s">
        <v>5382</v>
      </c>
      <c r="BD1382" s="98">
        <v>0</v>
      </c>
      <c r="BE1382" s="99" t="str">
        <f>IFERROR(VLOOKUP(ROWS($BC$4:BC1382),$BB$4:$BC$2337,2,0),"")</f>
        <v>Padew Narodowa (pow. mielecki, woj. podkarpackie)</v>
      </c>
      <c r="BF1382" s="98">
        <v>0</v>
      </c>
      <c r="BG1382" s="98">
        <f>IF(ISNUMBER(SEARCH('ankieta ESG'!$G$184,BH1382)),MAX($BG$3:BG1381)+1,0)</f>
        <v>1379</v>
      </c>
      <c r="BH1382" s="134" t="s">
        <v>5382</v>
      </c>
      <c r="BI1382" s="98">
        <v>0</v>
      </c>
      <c r="BJ1382" s="99" t="str">
        <f>IFERROR(VLOOKUP(ROWS($BH$4:BH1382),$BG$4:$BH$2337,2,0),"")</f>
        <v>Padew Narodowa (pow. mielecki, woj. podkarpackie)</v>
      </c>
      <c r="BK1382" s="98">
        <v>0</v>
      </c>
      <c r="BL1382" s="98">
        <f>IF(ISNUMBER(SEARCH('ankieta ESG'!$G$185,BM1382)),MAX($BL$3:BL1381)+1,0)</f>
        <v>1379</v>
      </c>
      <c r="BM1382" s="134" t="s">
        <v>5382</v>
      </c>
      <c r="BN1382" s="98">
        <v>0</v>
      </c>
      <c r="BO1382" s="99" t="str">
        <f>IFERROR(VLOOKUP(ROWS($BM$4:BM1382),$BL$4:$BM$2337,2,0),"")</f>
        <v>Padew Narodowa (pow. mielecki, woj. podkarpackie)</v>
      </c>
      <c r="BP1382" s="98">
        <v>0</v>
      </c>
      <c r="BQ1382" s="98">
        <f>IF(ISNUMBER(SEARCH('ankieta ESG'!$G$186,BR1382)),MAX($BQ$3:BQ1381)+1,0)</f>
        <v>1379</v>
      </c>
      <c r="BR1382" s="134" t="s">
        <v>5382</v>
      </c>
      <c r="BS1382" s="98">
        <v>0</v>
      </c>
      <c r="BT1382" s="99" t="str">
        <f>IFERROR(VLOOKUP(ROWS($BR$4:BR1382),$BQ$4:$BR$2337,2,0),"")</f>
        <v>Padew Narodowa (pow. mielecki, woj. podkarpackie)</v>
      </c>
      <c r="BU1382" s="98">
        <v>0</v>
      </c>
      <c r="BV1382" s="98">
        <f>IF(ISNUMBER(SEARCH('ankieta ESG'!$G$187,BW1382)),MAX($BV$3:BV1381)+1,0)</f>
        <v>1379</v>
      </c>
      <c r="BW1382" s="134" t="s">
        <v>5382</v>
      </c>
      <c r="BX1382" s="98">
        <v>0</v>
      </c>
      <c r="BY1382" s="99" t="str">
        <f>IFERROR(VLOOKUP(ROWS($BW$4:BW1382),$BV$4:$BW$2337,2,0),"")</f>
        <v>Padew Narodowa (pow. mielecki, woj. podkarpackie)</v>
      </c>
      <c r="BZ1382" s="98">
        <v>0</v>
      </c>
      <c r="CA1382" s="98">
        <f>IF(ISNUMBER(SEARCH('ankieta ESG'!$G$188,CB1382)),MAX($CA$3:CA1381)+1,0)</f>
        <v>1379</v>
      </c>
      <c r="CB1382" s="134" t="s">
        <v>5382</v>
      </c>
      <c r="CC1382" s="98">
        <v>0</v>
      </c>
      <c r="CD1382" s="99" t="str">
        <f>IFERROR(VLOOKUP(ROWS($CB$4:CB1382),$CA$4:$CB$2337,2,0),"")</f>
        <v>Padew Narodowa (pow. mielecki, woj. podkarpackie)</v>
      </c>
      <c r="CE1382" s="98">
        <v>0</v>
      </c>
      <c r="CF1382" s="98">
        <f>IF(ISNUMBER(SEARCH('ankieta ESG'!$G$189,CG1382)),MAX($CF$3:CF1381)+1,0)</f>
        <v>1379</v>
      </c>
      <c r="CG1382" s="134" t="s">
        <v>5382</v>
      </c>
      <c r="CH1382" s="98">
        <v>0</v>
      </c>
      <c r="CI1382" s="99" t="str">
        <f>IFERROR(VLOOKUP(ROWS($CG$4:CG1382),$CF$4:$CG$2337,2,0),"")</f>
        <v>Padew Narodowa (pow. mielecki, woj. podkarpackie)</v>
      </c>
      <c r="CJ1382" s="98">
        <v>0</v>
      </c>
    </row>
    <row r="1383" spans="2:88">
      <c r="B1383" s="98">
        <f>IF(ISNUMBER(SEARCH('ankieta ESG'!$E$11,C1383)),MAX(B$3:$B1382)+1,0)</f>
        <v>1380</v>
      </c>
      <c r="C1383" s="99" t="s">
        <v>1424</v>
      </c>
      <c r="D1383" s="98">
        <v>0</v>
      </c>
      <c r="E1383" s="99" t="str">
        <f>IFERROR(VLOOKUP(ROWS($C$4:C1383),$B$4:$C$1385,2,0),"")</f>
        <v>98.10.Z Gospodarstwa domowe produkujące wyroby na własne potrzeby (PKD 2025)</v>
      </c>
      <c r="F1383" s="98">
        <v>0</v>
      </c>
      <c r="AM1383" s="98">
        <f>IF(ISNUMBER(SEARCH('ankieta ESG'!$G$180,AN1383)),MAX(AM$3:$AM1382)+1,0)</f>
        <v>1380</v>
      </c>
      <c r="AN1383" s="134" t="s">
        <v>5383</v>
      </c>
      <c r="AO1383" s="98">
        <v>0</v>
      </c>
      <c r="AP1383" s="99" t="str">
        <f>IFERROR(VLOOKUP(ROWS($AN$4:AN1383),$AM$4:$AN$2337,2,0),"")</f>
        <v>Pajęczno (pow. pajęczański, woj. łódzkie)</v>
      </c>
      <c r="AQ1383" s="98">
        <v>0</v>
      </c>
      <c r="AR1383" s="98">
        <f>IF(ISNUMBER(SEARCH('ankieta ESG'!$G$181,AS1383)),MAX($AR$3:AR1382)+1,0)</f>
        <v>1380</v>
      </c>
      <c r="AS1383" s="134" t="s">
        <v>5383</v>
      </c>
      <c r="AT1383" s="98">
        <v>0</v>
      </c>
      <c r="AU1383" s="99" t="str">
        <f>IFERROR(VLOOKUP(ROWS($AS$4:AS1383),$AR$4:$AS$2337,2,0),"")</f>
        <v>Pajęczno (pow. pajęczański, woj. łódzkie)</v>
      </c>
      <c r="AV1383" s="98">
        <v>0</v>
      </c>
      <c r="AW1383" s="98">
        <f>IF(ISNUMBER(SEARCH('ankieta ESG'!$G$182,AX1383)),MAX($AW$3:AW1382)+1,0)</f>
        <v>1380</v>
      </c>
      <c r="AX1383" s="134" t="s">
        <v>5383</v>
      </c>
      <c r="AY1383" s="98">
        <v>0</v>
      </c>
      <c r="AZ1383" s="99" t="str">
        <f>IFERROR(VLOOKUP(ROWS($AX$4:AX1383),$AW$4:$AX$2337,2,0),"")</f>
        <v>Pajęczno (pow. pajęczański, woj. łódzkie)</v>
      </c>
      <c r="BA1383" s="98">
        <v>0</v>
      </c>
      <c r="BB1383" s="98">
        <f>IF(ISNUMBER(SEARCH('ankieta ESG'!$G$183,BC1383)),MAX($BB$3:BB1382)+1,0)</f>
        <v>1380</v>
      </c>
      <c r="BC1383" s="134" t="s">
        <v>5383</v>
      </c>
      <c r="BD1383" s="98">
        <v>0</v>
      </c>
      <c r="BE1383" s="99" t="str">
        <f>IFERROR(VLOOKUP(ROWS($BC$4:BC1383),$BB$4:$BC$2337,2,0),"")</f>
        <v>Pajęczno (pow. pajęczański, woj. łódzkie)</v>
      </c>
      <c r="BF1383" s="98">
        <v>0</v>
      </c>
      <c r="BG1383" s="98">
        <f>IF(ISNUMBER(SEARCH('ankieta ESG'!$G$184,BH1383)),MAX($BG$3:BG1382)+1,0)</f>
        <v>1380</v>
      </c>
      <c r="BH1383" s="134" t="s">
        <v>5383</v>
      </c>
      <c r="BI1383" s="98">
        <v>0</v>
      </c>
      <c r="BJ1383" s="99" t="str">
        <f>IFERROR(VLOOKUP(ROWS($BH$4:BH1383),$BG$4:$BH$2337,2,0),"")</f>
        <v>Pajęczno (pow. pajęczański, woj. łódzkie)</v>
      </c>
      <c r="BK1383" s="98">
        <v>0</v>
      </c>
      <c r="BL1383" s="98">
        <f>IF(ISNUMBER(SEARCH('ankieta ESG'!$G$185,BM1383)),MAX($BL$3:BL1382)+1,0)</f>
        <v>1380</v>
      </c>
      <c r="BM1383" s="134" t="s">
        <v>5383</v>
      </c>
      <c r="BN1383" s="98">
        <v>0</v>
      </c>
      <c r="BO1383" s="99" t="str">
        <f>IFERROR(VLOOKUP(ROWS($BM$4:BM1383),$BL$4:$BM$2337,2,0),"")</f>
        <v>Pajęczno (pow. pajęczański, woj. łódzkie)</v>
      </c>
      <c r="BP1383" s="98">
        <v>0</v>
      </c>
      <c r="BQ1383" s="98">
        <f>IF(ISNUMBER(SEARCH('ankieta ESG'!$G$186,BR1383)),MAX($BQ$3:BQ1382)+1,0)</f>
        <v>1380</v>
      </c>
      <c r="BR1383" s="134" t="s">
        <v>5383</v>
      </c>
      <c r="BS1383" s="98">
        <v>0</v>
      </c>
      <c r="BT1383" s="99" t="str">
        <f>IFERROR(VLOOKUP(ROWS($BR$4:BR1383),$BQ$4:$BR$2337,2,0),"")</f>
        <v>Pajęczno (pow. pajęczański, woj. łódzkie)</v>
      </c>
      <c r="BU1383" s="98">
        <v>0</v>
      </c>
      <c r="BV1383" s="98">
        <f>IF(ISNUMBER(SEARCH('ankieta ESG'!$G$187,BW1383)),MAX($BV$3:BV1382)+1,0)</f>
        <v>1380</v>
      </c>
      <c r="BW1383" s="134" t="s">
        <v>5383</v>
      </c>
      <c r="BX1383" s="98">
        <v>0</v>
      </c>
      <c r="BY1383" s="99" t="str">
        <f>IFERROR(VLOOKUP(ROWS($BW$4:BW1383),$BV$4:$BW$2337,2,0),"")</f>
        <v>Pajęczno (pow. pajęczański, woj. łódzkie)</v>
      </c>
      <c r="BZ1383" s="98">
        <v>0</v>
      </c>
      <c r="CA1383" s="98">
        <f>IF(ISNUMBER(SEARCH('ankieta ESG'!$G$188,CB1383)),MAX($CA$3:CA1382)+1,0)</f>
        <v>1380</v>
      </c>
      <c r="CB1383" s="134" t="s">
        <v>5383</v>
      </c>
      <c r="CC1383" s="98">
        <v>0</v>
      </c>
      <c r="CD1383" s="99" t="str">
        <f>IFERROR(VLOOKUP(ROWS($CB$4:CB1383),$CA$4:$CB$2337,2,0),"")</f>
        <v>Pajęczno (pow. pajęczański, woj. łódzkie)</v>
      </c>
      <c r="CE1383" s="98">
        <v>0</v>
      </c>
      <c r="CF1383" s="98">
        <f>IF(ISNUMBER(SEARCH('ankieta ESG'!$G$189,CG1383)),MAX($CF$3:CF1382)+1,0)</f>
        <v>1380</v>
      </c>
      <c r="CG1383" s="134" t="s">
        <v>5383</v>
      </c>
      <c r="CH1383" s="98">
        <v>0</v>
      </c>
      <c r="CI1383" s="99" t="str">
        <f>IFERROR(VLOOKUP(ROWS($CG$4:CG1383),$CF$4:$CG$2337,2,0),"")</f>
        <v>Pajęczno (pow. pajęczański, woj. łódzkie)</v>
      </c>
      <c r="CJ1383" s="98">
        <v>0</v>
      </c>
    </row>
    <row r="1384" spans="2:88">
      <c r="B1384" s="98">
        <f>IF(ISNUMBER(SEARCH('ankieta ESG'!$E$11,C1384)),MAX(B$3:$B1383)+1,0)</f>
        <v>1381</v>
      </c>
      <c r="C1384" s="99" t="s">
        <v>1425</v>
      </c>
      <c r="D1384" s="98">
        <v>0</v>
      </c>
      <c r="E1384" s="99" t="str">
        <f>IFERROR(VLOOKUP(ROWS($C$4:C1384),$B$4:$C$1385,2,0),"")</f>
        <v>98.20.Z Gospodarstwa domowe świadczące usługi na własne potrzeby (PKD 2025)</v>
      </c>
      <c r="F1384" s="98">
        <v>0</v>
      </c>
      <c r="AM1384" s="98">
        <f>IF(ISNUMBER(SEARCH('ankieta ESG'!$G$180,AN1384)),MAX(AM$3:$AM1383)+1,0)</f>
        <v>1381</v>
      </c>
      <c r="AN1384" s="134" t="s">
        <v>5384</v>
      </c>
      <c r="AO1384" s="98">
        <v>0</v>
      </c>
      <c r="AP1384" s="99" t="str">
        <f>IFERROR(VLOOKUP(ROWS($AN$4:AN1384),$AM$4:$AN$2337,2,0),"")</f>
        <v>Pakosław (pow. rawicki, woj. wielkopolskie)</v>
      </c>
      <c r="AQ1384" s="98">
        <v>0</v>
      </c>
      <c r="AR1384" s="98">
        <f>IF(ISNUMBER(SEARCH('ankieta ESG'!$G$181,AS1384)),MAX($AR$3:AR1383)+1,0)</f>
        <v>1381</v>
      </c>
      <c r="AS1384" s="134" t="s">
        <v>5384</v>
      </c>
      <c r="AT1384" s="98">
        <v>0</v>
      </c>
      <c r="AU1384" s="99" t="str">
        <f>IFERROR(VLOOKUP(ROWS($AS$4:AS1384),$AR$4:$AS$2337,2,0),"")</f>
        <v>Pakosław (pow. rawicki, woj. wielkopolskie)</v>
      </c>
      <c r="AV1384" s="98">
        <v>0</v>
      </c>
      <c r="AW1384" s="98">
        <f>IF(ISNUMBER(SEARCH('ankieta ESG'!$G$182,AX1384)),MAX($AW$3:AW1383)+1,0)</f>
        <v>1381</v>
      </c>
      <c r="AX1384" s="134" t="s">
        <v>5384</v>
      </c>
      <c r="AY1384" s="98">
        <v>0</v>
      </c>
      <c r="AZ1384" s="99" t="str">
        <f>IFERROR(VLOOKUP(ROWS($AX$4:AX1384),$AW$4:$AX$2337,2,0),"")</f>
        <v>Pakosław (pow. rawicki, woj. wielkopolskie)</v>
      </c>
      <c r="BA1384" s="98">
        <v>0</v>
      </c>
      <c r="BB1384" s="98">
        <f>IF(ISNUMBER(SEARCH('ankieta ESG'!$G$183,BC1384)),MAX($BB$3:BB1383)+1,0)</f>
        <v>1381</v>
      </c>
      <c r="BC1384" s="134" t="s">
        <v>5384</v>
      </c>
      <c r="BD1384" s="98">
        <v>0</v>
      </c>
      <c r="BE1384" s="99" t="str">
        <f>IFERROR(VLOOKUP(ROWS($BC$4:BC1384),$BB$4:$BC$2337,2,0),"")</f>
        <v>Pakosław (pow. rawicki, woj. wielkopolskie)</v>
      </c>
      <c r="BF1384" s="98">
        <v>0</v>
      </c>
      <c r="BG1384" s="98">
        <f>IF(ISNUMBER(SEARCH('ankieta ESG'!$G$184,BH1384)),MAX($BG$3:BG1383)+1,0)</f>
        <v>1381</v>
      </c>
      <c r="BH1384" s="134" t="s">
        <v>5384</v>
      </c>
      <c r="BI1384" s="98">
        <v>0</v>
      </c>
      <c r="BJ1384" s="99" t="str">
        <f>IFERROR(VLOOKUP(ROWS($BH$4:BH1384),$BG$4:$BH$2337,2,0),"")</f>
        <v>Pakosław (pow. rawicki, woj. wielkopolskie)</v>
      </c>
      <c r="BK1384" s="98">
        <v>0</v>
      </c>
      <c r="BL1384" s="98">
        <f>IF(ISNUMBER(SEARCH('ankieta ESG'!$G$185,BM1384)),MAX($BL$3:BL1383)+1,0)</f>
        <v>1381</v>
      </c>
      <c r="BM1384" s="134" t="s">
        <v>5384</v>
      </c>
      <c r="BN1384" s="98">
        <v>0</v>
      </c>
      <c r="BO1384" s="99" t="str">
        <f>IFERROR(VLOOKUP(ROWS($BM$4:BM1384),$BL$4:$BM$2337,2,0),"")</f>
        <v>Pakosław (pow. rawicki, woj. wielkopolskie)</v>
      </c>
      <c r="BP1384" s="98">
        <v>0</v>
      </c>
      <c r="BQ1384" s="98">
        <f>IF(ISNUMBER(SEARCH('ankieta ESG'!$G$186,BR1384)),MAX($BQ$3:BQ1383)+1,0)</f>
        <v>1381</v>
      </c>
      <c r="BR1384" s="134" t="s">
        <v>5384</v>
      </c>
      <c r="BS1384" s="98">
        <v>0</v>
      </c>
      <c r="BT1384" s="99" t="str">
        <f>IFERROR(VLOOKUP(ROWS($BR$4:BR1384),$BQ$4:$BR$2337,2,0),"")</f>
        <v>Pakosław (pow. rawicki, woj. wielkopolskie)</v>
      </c>
      <c r="BU1384" s="98">
        <v>0</v>
      </c>
      <c r="BV1384" s="98">
        <f>IF(ISNUMBER(SEARCH('ankieta ESG'!$G$187,BW1384)),MAX($BV$3:BV1383)+1,0)</f>
        <v>1381</v>
      </c>
      <c r="BW1384" s="134" t="s">
        <v>5384</v>
      </c>
      <c r="BX1384" s="98">
        <v>0</v>
      </c>
      <c r="BY1384" s="99" t="str">
        <f>IFERROR(VLOOKUP(ROWS($BW$4:BW1384),$BV$4:$BW$2337,2,0),"")</f>
        <v>Pakosław (pow. rawicki, woj. wielkopolskie)</v>
      </c>
      <c r="BZ1384" s="98">
        <v>0</v>
      </c>
      <c r="CA1384" s="98">
        <f>IF(ISNUMBER(SEARCH('ankieta ESG'!$G$188,CB1384)),MAX($CA$3:CA1383)+1,0)</f>
        <v>1381</v>
      </c>
      <c r="CB1384" s="134" t="s">
        <v>5384</v>
      </c>
      <c r="CC1384" s="98">
        <v>0</v>
      </c>
      <c r="CD1384" s="99" t="str">
        <f>IFERROR(VLOOKUP(ROWS($CB$4:CB1384),$CA$4:$CB$2337,2,0),"")</f>
        <v>Pakosław (pow. rawicki, woj. wielkopolskie)</v>
      </c>
      <c r="CE1384" s="98">
        <v>0</v>
      </c>
      <c r="CF1384" s="98">
        <f>IF(ISNUMBER(SEARCH('ankieta ESG'!$G$189,CG1384)),MAX($CF$3:CF1383)+1,0)</f>
        <v>1381</v>
      </c>
      <c r="CG1384" s="134" t="s">
        <v>5384</v>
      </c>
      <c r="CH1384" s="98">
        <v>0</v>
      </c>
      <c r="CI1384" s="99" t="str">
        <f>IFERROR(VLOOKUP(ROWS($CG$4:CG1384),$CF$4:$CG$2337,2,0),"")</f>
        <v>Pakosław (pow. rawicki, woj. wielkopolskie)</v>
      </c>
      <c r="CJ1384" s="98">
        <v>0</v>
      </c>
    </row>
    <row r="1385" spans="2:88">
      <c r="B1385" s="98">
        <f>IF(ISNUMBER(SEARCH('ankieta ESG'!$E$11,C1385)),MAX(B$3:$B1384)+1,0)</f>
        <v>1382</v>
      </c>
      <c r="C1385" s="99" t="s">
        <v>1426</v>
      </c>
      <c r="D1385" s="98">
        <v>0</v>
      </c>
      <c r="E1385" s="99" t="str">
        <f>IFERROR(VLOOKUP(ROWS($C$4:C1385),$B$4:$C$1385,2,0),"")</f>
        <v>99.00.Z Organizacje i zespoły eksterytorialne (PKD 2025)</v>
      </c>
      <c r="F1385" s="98">
        <v>0</v>
      </c>
      <c r="AM1385" s="98">
        <f>IF(ISNUMBER(SEARCH('ankieta ESG'!$G$180,AN1385)),MAX(AM$3:$AM1384)+1,0)</f>
        <v>1382</v>
      </c>
      <c r="AN1385" s="134" t="s">
        <v>5385</v>
      </c>
      <c r="AO1385" s="98">
        <v>0</v>
      </c>
      <c r="AP1385" s="99" t="str">
        <f>IFERROR(VLOOKUP(ROWS($AN$4:AN1385),$AM$4:$AN$2337,2,0),"")</f>
        <v>Pakosławice (pow. nyski, woj. opolskie)</v>
      </c>
      <c r="AQ1385" s="98">
        <v>0</v>
      </c>
      <c r="AR1385" s="98">
        <f>IF(ISNUMBER(SEARCH('ankieta ESG'!$G$181,AS1385)),MAX($AR$3:AR1384)+1,0)</f>
        <v>1382</v>
      </c>
      <c r="AS1385" s="134" t="s">
        <v>5385</v>
      </c>
      <c r="AT1385" s="98">
        <v>0</v>
      </c>
      <c r="AU1385" s="99" t="str">
        <f>IFERROR(VLOOKUP(ROWS($AS$4:AS1385),$AR$4:$AS$2337,2,0),"")</f>
        <v>Pakosławice (pow. nyski, woj. opolskie)</v>
      </c>
      <c r="AV1385" s="98">
        <v>0</v>
      </c>
      <c r="AW1385" s="98">
        <f>IF(ISNUMBER(SEARCH('ankieta ESG'!$G$182,AX1385)),MAX($AW$3:AW1384)+1,0)</f>
        <v>1382</v>
      </c>
      <c r="AX1385" s="134" t="s">
        <v>5385</v>
      </c>
      <c r="AY1385" s="98">
        <v>0</v>
      </c>
      <c r="AZ1385" s="99" t="str">
        <f>IFERROR(VLOOKUP(ROWS($AX$4:AX1385),$AW$4:$AX$2337,2,0),"")</f>
        <v>Pakosławice (pow. nyski, woj. opolskie)</v>
      </c>
      <c r="BA1385" s="98">
        <v>0</v>
      </c>
      <c r="BB1385" s="98">
        <f>IF(ISNUMBER(SEARCH('ankieta ESG'!$G$183,BC1385)),MAX($BB$3:BB1384)+1,0)</f>
        <v>1382</v>
      </c>
      <c r="BC1385" s="134" t="s">
        <v>5385</v>
      </c>
      <c r="BD1385" s="98">
        <v>0</v>
      </c>
      <c r="BE1385" s="99" t="str">
        <f>IFERROR(VLOOKUP(ROWS($BC$4:BC1385),$BB$4:$BC$2337,2,0),"")</f>
        <v>Pakosławice (pow. nyski, woj. opolskie)</v>
      </c>
      <c r="BF1385" s="98">
        <v>0</v>
      </c>
      <c r="BG1385" s="98">
        <f>IF(ISNUMBER(SEARCH('ankieta ESG'!$G$184,BH1385)),MAX($BG$3:BG1384)+1,0)</f>
        <v>1382</v>
      </c>
      <c r="BH1385" s="134" t="s">
        <v>5385</v>
      </c>
      <c r="BI1385" s="98">
        <v>0</v>
      </c>
      <c r="BJ1385" s="99" t="str">
        <f>IFERROR(VLOOKUP(ROWS($BH$4:BH1385),$BG$4:$BH$2337,2,0),"")</f>
        <v>Pakosławice (pow. nyski, woj. opolskie)</v>
      </c>
      <c r="BK1385" s="98">
        <v>0</v>
      </c>
      <c r="BL1385" s="98">
        <f>IF(ISNUMBER(SEARCH('ankieta ESG'!$G$185,BM1385)),MAX($BL$3:BL1384)+1,0)</f>
        <v>1382</v>
      </c>
      <c r="BM1385" s="134" t="s">
        <v>5385</v>
      </c>
      <c r="BN1385" s="98">
        <v>0</v>
      </c>
      <c r="BO1385" s="99" t="str">
        <f>IFERROR(VLOOKUP(ROWS($BM$4:BM1385),$BL$4:$BM$2337,2,0),"")</f>
        <v>Pakosławice (pow. nyski, woj. opolskie)</v>
      </c>
      <c r="BP1385" s="98">
        <v>0</v>
      </c>
      <c r="BQ1385" s="98">
        <f>IF(ISNUMBER(SEARCH('ankieta ESG'!$G$186,BR1385)),MAX($BQ$3:BQ1384)+1,0)</f>
        <v>1382</v>
      </c>
      <c r="BR1385" s="134" t="s">
        <v>5385</v>
      </c>
      <c r="BS1385" s="98">
        <v>0</v>
      </c>
      <c r="BT1385" s="99" t="str">
        <f>IFERROR(VLOOKUP(ROWS($BR$4:BR1385),$BQ$4:$BR$2337,2,0),"")</f>
        <v>Pakosławice (pow. nyski, woj. opolskie)</v>
      </c>
      <c r="BU1385" s="98">
        <v>0</v>
      </c>
      <c r="BV1385" s="98">
        <f>IF(ISNUMBER(SEARCH('ankieta ESG'!$G$187,BW1385)),MAX($BV$3:BV1384)+1,0)</f>
        <v>1382</v>
      </c>
      <c r="BW1385" s="134" t="s">
        <v>5385</v>
      </c>
      <c r="BX1385" s="98">
        <v>0</v>
      </c>
      <c r="BY1385" s="99" t="str">
        <f>IFERROR(VLOOKUP(ROWS($BW$4:BW1385),$BV$4:$BW$2337,2,0),"")</f>
        <v>Pakosławice (pow. nyski, woj. opolskie)</v>
      </c>
      <c r="BZ1385" s="98">
        <v>0</v>
      </c>
      <c r="CA1385" s="98">
        <f>IF(ISNUMBER(SEARCH('ankieta ESG'!$G$188,CB1385)),MAX($CA$3:CA1384)+1,0)</f>
        <v>1382</v>
      </c>
      <c r="CB1385" s="134" t="s">
        <v>5385</v>
      </c>
      <c r="CC1385" s="98">
        <v>0</v>
      </c>
      <c r="CD1385" s="99" t="str">
        <f>IFERROR(VLOOKUP(ROWS($CB$4:CB1385),$CA$4:$CB$2337,2,0),"")</f>
        <v>Pakosławice (pow. nyski, woj. opolskie)</v>
      </c>
      <c r="CE1385" s="98">
        <v>0</v>
      </c>
      <c r="CF1385" s="98">
        <f>IF(ISNUMBER(SEARCH('ankieta ESG'!$G$189,CG1385)),MAX($CF$3:CF1384)+1,0)</f>
        <v>1382</v>
      </c>
      <c r="CG1385" s="134" t="s">
        <v>5385</v>
      </c>
      <c r="CH1385" s="98">
        <v>0</v>
      </c>
      <c r="CI1385" s="99" t="str">
        <f>IFERROR(VLOOKUP(ROWS($CG$4:CG1385),$CF$4:$CG$2337,2,0),"")</f>
        <v>Pakosławice (pow. nyski, woj. opolskie)</v>
      </c>
      <c r="CJ1385" s="98">
        <v>0</v>
      </c>
    </row>
    <row r="1386" spans="2:88">
      <c r="D1386" s="25"/>
      <c r="F1386" s="25"/>
      <c r="AM1386" s="98">
        <f>IF(ISNUMBER(SEARCH('ankieta ESG'!$G$180,AN1386)),MAX(AM$3:$AM1385)+1,0)</f>
        <v>1383</v>
      </c>
      <c r="AN1386" s="134" t="s">
        <v>5386</v>
      </c>
      <c r="AO1386" s="98">
        <v>0</v>
      </c>
      <c r="AP1386" s="99" t="str">
        <f>IFERROR(VLOOKUP(ROWS($AN$4:AN1386),$AM$4:$AN$2337,2,0),"")</f>
        <v>Pakość (pow. inowrocławski, woj. kujawsko-pomorskie)</v>
      </c>
      <c r="AQ1386" s="98">
        <v>0</v>
      </c>
      <c r="AR1386" s="98">
        <f>IF(ISNUMBER(SEARCH('ankieta ESG'!$G$181,AS1386)),MAX($AR$3:AR1385)+1,0)</f>
        <v>1383</v>
      </c>
      <c r="AS1386" s="134" t="s">
        <v>5386</v>
      </c>
      <c r="AT1386" s="98">
        <v>0</v>
      </c>
      <c r="AU1386" s="99" t="str">
        <f>IFERROR(VLOOKUP(ROWS($AS$4:AS1386),$AR$4:$AS$2337,2,0),"")</f>
        <v>Pakość (pow. inowrocławski, woj. kujawsko-pomorskie)</v>
      </c>
      <c r="AV1386" s="98">
        <v>0</v>
      </c>
      <c r="AW1386" s="98">
        <f>IF(ISNUMBER(SEARCH('ankieta ESG'!$G$182,AX1386)),MAX($AW$3:AW1385)+1,0)</f>
        <v>1383</v>
      </c>
      <c r="AX1386" s="134" t="s">
        <v>5386</v>
      </c>
      <c r="AY1386" s="98">
        <v>0</v>
      </c>
      <c r="AZ1386" s="99" t="str">
        <f>IFERROR(VLOOKUP(ROWS($AX$4:AX1386),$AW$4:$AX$2337,2,0),"")</f>
        <v>Pakość (pow. inowrocławski, woj. kujawsko-pomorskie)</v>
      </c>
      <c r="BA1386" s="98">
        <v>0</v>
      </c>
      <c r="BB1386" s="98">
        <f>IF(ISNUMBER(SEARCH('ankieta ESG'!$G$183,BC1386)),MAX($BB$3:BB1385)+1,0)</f>
        <v>1383</v>
      </c>
      <c r="BC1386" s="134" t="s">
        <v>5386</v>
      </c>
      <c r="BD1386" s="98">
        <v>0</v>
      </c>
      <c r="BE1386" s="99" t="str">
        <f>IFERROR(VLOOKUP(ROWS($BC$4:BC1386),$BB$4:$BC$2337,2,0),"")</f>
        <v>Pakość (pow. inowrocławski, woj. kujawsko-pomorskie)</v>
      </c>
      <c r="BF1386" s="98">
        <v>0</v>
      </c>
      <c r="BG1386" s="98">
        <f>IF(ISNUMBER(SEARCH('ankieta ESG'!$G$184,BH1386)),MAX($BG$3:BG1385)+1,0)</f>
        <v>1383</v>
      </c>
      <c r="BH1386" s="134" t="s">
        <v>5386</v>
      </c>
      <c r="BI1386" s="98">
        <v>0</v>
      </c>
      <c r="BJ1386" s="99" t="str">
        <f>IFERROR(VLOOKUP(ROWS($BH$4:BH1386),$BG$4:$BH$2337,2,0),"")</f>
        <v>Pakość (pow. inowrocławski, woj. kujawsko-pomorskie)</v>
      </c>
      <c r="BK1386" s="98">
        <v>0</v>
      </c>
      <c r="BL1386" s="98">
        <f>IF(ISNUMBER(SEARCH('ankieta ESG'!$G$185,BM1386)),MAX($BL$3:BL1385)+1,0)</f>
        <v>1383</v>
      </c>
      <c r="BM1386" s="134" t="s">
        <v>5386</v>
      </c>
      <c r="BN1386" s="98">
        <v>0</v>
      </c>
      <c r="BO1386" s="99" t="str">
        <f>IFERROR(VLOOKUP(ROWS($BM$4:BM1386),$BL$4:$BM$2337,2,0),"")</f>
        <v>Pakość (pow. inowrocławski, woj. kujawsko-pomorskie)</v>
      </c>
      <c r="BP1386" s="98">
        <v>0</v>
      </c>
      <c r="BQ1386" s="98">
        <f>IF(ISNUMBER(SEARCH('ankieta ESG'!$G$186,BR1386)),MAX($BQ$3:BQ1385)+1,0)</f>
        <v>1383</v>
      </c>
      <c r="BR1386" s="134" t="s">
        <v>5386</v>
      </c>
      <c r="BS1386" s="98">
        <v>0</v>
      </c>
      <c r="BT1386" s="99" t="str">
        <f>IFERROR(VLOOKUP(ROWS($BR$4:BR1386),$BQ$4:$BR$2337,2,0),"")</f>
        <v>Pakość (pow. inowrocławski, woj. kujawsko-pomorskie)</v>
      </c>
      <c r="BU1386" s="98">
        <v>0</v>
      </c>
      <c r="BV1386" s="98">
        <f>IF(ISNUMBER(SEARCH('ankieta ESG'!$G$187,BW1386)),MAX($BV$3:BV1385)+1,0)</f>
        <v>1383</v>
      </c>
      <c r="BW1386" s="134" t="s">
        <v>5386</v>
      </c>
      <c r="BX1386" s="98">
        <v>0</v>
      </c>
      <c r="BY1386" s="99" t="str">
        <f>IFERROR(VLOOKUP(ROWS($BW$4:BW1386),$BV$4:$BW$2337,2,0),"")</f>
        <v>Pakość (pow. inowrocławski, woj. kujawsko-pomorskie)</v>
      </c>
      <c r="BZ1386" s="98">
        <v>0</v>
      </c>
      <c r="CA1386" s="98">
        <f>IF(ISNUMBER(SEARCH('ankieta ESG'!$G$188,CB1386)),MAX($CA$3:CA1385)+1,0)</f>
        <v>1383</v>
      </c>
      <c r="CB1386" s="134" t="s">
        <v>5386</v>
      </c>
      <c r="CC1386" s="98">
        <v>0</v>
      </c>
      <c r="CD1386" s="99" t="str">
        <f>IFERROR(VLOOKUP(ROWS($CB$4:CB1386),$CA$4:$CB$2337,2,0),"")</f>
        <v>Pakość (pow. inowrocławski, woj. kujawsko-pomorskie)</v>
      </c>
      <c r="CE1386" s="98">
        <v>0</v>
      </c>
      <c r="CF1386" s="98">
        <f>IF(ISNUMBER(SEARCH('ankieta ESG'!$G$189,CG1386)),MAX($CF$3:CF1385)+1,0)</f>
        <v>1383</v>
      </c>
      <c r="CG1386" s="134" t="s">
        <v>5386</v>
      </c>
      <c r="CH1386" s="98">
        <v>0</v>
      </c>
      <c r="CI1386" s="99" t="str">
        <f>IFERROR(VLOOKUP(ROWS($CG$4:CG1386),$CF$4:$CG$2337,2,0),"")</f>
        <v>Pakość (pow. inowrocławski, woj. kujawsko-pomorskie)</v>
      </c>
      <c r="CJ1386" s="98">
        <v>0</v>
      </c>
    </row>
    <row r="1387" spans="2:88">
      <c r="D1387" s="25"/>
      <c r="F1387" s="25"/>
      <c r="AM1387" s="98">
        <f>IF(ISNUMBER(SEARCH('ankieta ESG'!$G$180,AN1387)),MAX(AM$3:$AM1386)+1,0)</f>
        <v>1384</v>
      </c>
      <c r="AN1387" s="134" t="s">
        <v>5387</v>
      </c>
      <c r="AO1387" s="98">
        <v>0</v>
      </c>
      <c r="AP1387" s="99" t="str">
        <f>IFERROR(VLOOKUP(ROWS($AN$4:AN1387),$AM$4:$AN$2337,2,0),"")</f>
        <v>Pałecznica (pow. proszowicki, woj. małopolskie)</v>
      </c>
      <c r="AQ1387" s="98">
        <v>0</v>
      </c>
      <c r="AR1387" s="98">
        <f>IF(ISNUMBER(SEARCH('ankieta ESG'!$G$181,AS1387)),MAX($AR$3:AR1386)+1,0)</f>
        <v>1384</v>
      </c>
      <c r="AS1387" s="134" t="s">
        <v>5387</v>
      </c>
      <c r="AT1387" s="98">
        <v>0</v>
      </c>
      <c r="AU1387" s="99" t="str">
        <f>IFERROR(VLOOKUP(ROWS($AS$4:AS1387),$AR$4:$AS$2337,2,0),"")</f>
        <v>Pałecznica (pow. proszowicki, woj. małopolskie)</v>
      </c>
      <c r="AV1387" s="98">
        <v>0</v>
      </c>
      <c r="AW1387" s="98">
        <f>IF(ISNUMBER(SEARCH('ankieta ESG'!$G$182,AX1387)),MAX($AW$3:AW1386)+1,0)</f>
        <v>1384</v>
      </c>
      <c r="AX1387" s="134" t="s">
        <v>5387</v>
      </c>
      <c r="AY1387" s="98">
        <v>0</v>
      </c>
      <c r="AZ1387" s="99" t="str">
        <f>IFERROR(VLOOKUP(ROWS($AX$4:AX1387),$AW$4:$AX$2337,2,0),"")</f>
        <v>Pałecznica (pow. proszowicki, woj. małopolskie)</v>
      </c>
      <c r="BA1387" s="98">
        <v>0</v>
      </c>
      <c r="BB1387" s="98">
        <f>IF(ISNUMBER(SEARCH('ankieta ESG'!$G$183,BC1387)),MAX($BB$3:BB1386)+1,0)</f>
        <v>1384</v>
      </c>
      <c r="BC1387" s="134" t="s">
        <v>5387</v>
      </c>
      <c r="BD1387" s="98">
        <v>0</v>
      </c>
      <c r="BE1387" s="99" t="str">
        <f>IFERROR(VLOOKUP(ROWS($BC$4:BC1387),$BB$4:$BC$2337,2,0),"")</f>
        <v>Pałecznica (pow. proszowicki, woj. małopolskie)</v>
      </c>
      <c r="BF1387" s="98">
        <v>0</v>
      </c>
      <c r="BG1387" s="98">
        <f>IF(ISNUMBER(SEARCH('ankieta ESG'!$G$184,BH1387)),MAX($BG$3:BG1386)+1,0)</f>
        <v>1384</v>
      </c>
      <c r="BH1387" s="134" t="s">
        <v>5387</v>
      </c>
      <c r="BI1387" s="98">
        <v>0</v>
      </c>
      <c r="BJ1387" s="99" t="str">
        <f>IFERROR(VLOOKUP(ROWS($BH$4:BH1387),$BG$4:$BH$2337,2,0),"")</f>
        <v>Pałecznica (pow. proszowicki, woj. małopolskie)</v>
      </c>
      <c r="BK1387" s="98">
        <v>0</v>
      </c>
      <c r="BL1387" s="98">
        <f>IF(ISNUMBER(SEARCH('ankieta ESG'!$G$185,BM1387)),MAX($BL$3:BL1386)+1,0)</f>
        <v>1384</v>
      </c>
      <c r="BM1387" s="134" t="s">
        <v>5387</v>
      </c>
      <c r="BN1387" s="98">
        <v>0</v>
      </c>
      <c r="BO1387" s="99" t="str">
        <f>IFERROR(VLOOKUP(ROWS($BM$4:BM1387),$BL$4:$BM$2337,2,0),"")</f>
        <v>Pałecznica (pow. proszowicki, woj. małopolskie)</v>
      </c>
      <c r="BP1387" s="98">
        <v>0</v>
      </c>
      <c r="BQ1387" s="98">
        <f>IF(ISNUMBER(SEARCH('ankieta ESG'!$G$186,BR1387)),MAX($BQ$3:BQ1386)+1,0)</f>
        <v>1384</v>
      </c>
      <c r="BR1387" s="134" t="s">
        <v>5387</v>
      </c>
      <c r="BS1387" s="98">
        <v>0</v>
      </c>
      <c r="BT1387" s="99" t="str">
        <f>IFERROR(VLOOKUP(ROWS($BR$4:BR1387),$BQ$4:$BR$2337,2,0),"")</f>
        <v>Pałecznica (pow. proszowicki, woj. małopolskie)</v>
      </c>
      <c r="BU1387" s="98">
        <v>0</v>
      </c>
      <c r="BV1387" s="98">
        <f>IF(ISNUMBER(SEARCH('ankieta ESG'!$G$187,BW1387)),MAX($BV$3:BV1386)+1,0)</f>
        <v>1384</v>
      </c>
      <c r="BW1387" s="134" t="s">
        <v>5387</v>
      </c>
      <c r="BX1387" s="98">
        <v>0</v>
      </c>
      <c r="BY1387" s="99" t="str">
        <f>IFERROR(VLOOKUP(ROWS($BW$4:BW1387),$BV$4:$BW$2337,2,0),"")</f>
        <v>Pałecznica (pow. proszowicki, woj. małopolskie)</v>
      </c>
      <c r="BZ1387" s="98">
        <v>0</v>
      </c>
      <c r="CA1387" s="98">
        <f>IF(ISNUMBER(SEARCH('ankieta ESG'!$G$188,CB1387)),MAX($CA$3:CA1386)+1,0)</f>
        <v>1384</v>
      </c>
      <c r="CB1387" s="134" t="s">
        <v>5387</v>
      </c>
      <c r="CC1387" s="98">
        <v>0</v>
      </c>
      <c r="CD1387" s="99" t="str">
        <f>IFERROR(VLOOKUP(ROWS($CB$4:CB1387),$CA$4:$CB$2337,2,0),"")</f>
        <v>Pałecznica (pow. proszowicki, woj. małopolskie)</v>
      </c>
      <c r="CE1387" s="98">
        <v>0</v>
      </c>
      <c r="CF1387" s="98">
        <f>IF(ISNUMBER(SEARCH('ankieta ESG'!$G$189,CG1387)),MAX($CF$3:CF1386)+1,0)</f>
        <v>1384</v>
      </c>
      <c r="CG1387" s="134" t="s">
        <v>5387</v>
      </c>
      <c r="CH1387" s="98">
        <v>0</v>
      </c>
      <c r="CI1387" s="99" t="str">
        <f>IFERROR(VLOOKUP(ROWS($CG$4:CG1387),$CF$4:$CG$2337,2,0),"")</f>
        <v>Pałecznica (pow. proszowicki, woj. małopolskie)</v>
      </c>
      <c r="CJ1387" s="98">
        <v>0</v>
      </c>
    </row>
    <row r="1388" spans="2:88">
      <c r="D1388" s="25"/>
      <c r="F1388" s="25"/>
      <c r="AM1388" s="98">
        <f>IF(ISNUMBER(SEARCH('ankieta ESG'!$G$180,AN1388)),MAX(AM$3:$AM1387)+1,0)</f>
        <v>1385</v>
      </c>
      <c r="AN1388" s="134" t="s">
        <v>5388</v>
      </c>
      <c r="AO1388" s="98">
        <v>0</v>
      </c>
      <c r="AP1388" s="99" t="str">
        <f>IFERROR(VLOOKUP(ROWS($AN$4:AN1388),$AM$4:$AN$2337,2,0),"")</f>
        <v>Panki (pow. kłobucki, woj. śląskie)</v>
      </c>
      <c r="AQ1388" s="98">
        <v>0</v>
      </c>
      <c r="AR1388" s="98">
        <f>IF(ISNUMBER(SEARCH('ankieta ESG'!$G$181,AS1388)),MAX($AR$3:AR1387)+1,0)</f>
        <v>1385</v>
      </c>
      <c r="AS1388" s="134" t="s">
        <v>5388</v>
      </c>
      <c r="AT1388" s="98">
        <v>0</v>
      </c>
      <c r="AU1388" s="99" t="str">
        <f>IFERROR(VLOOKUP(ROWS($AS$4:AS1388),$AR$4:$AS$2337,2,0),"")</f>
        <v>Panki (pow. kłobucki, woj. śląskie)</v>
      </c>
      <c r="AV1388" s="98">
        <v>0</v>
      </c>
      <c r="AW1388" s="98">
        <f>IF(ISNUMBER(SEARCH('ankieta ESG'!$G$182,AX1388)),MAX($AW$3:AW1387)+1,0)</f>
        <v>1385</v>
      </c>
      <c r="AX1388" s="134" t="s">
        <v>5388</v>
      </c>
      <c r="AY1388" s="98">
        <v>0</v>
      </c>
      <c r="AZ1388" s="99" t="str">
        <f>IFERROR(VLOOKUP(ROWS($AX$4:AX1388),$AW$4:$AX$2337,2,0),"")</f>
        <v>Panki (pow. kłobucki, woj. śląskie)</v>
      </c>
      <c r="BA1388" s="98">
        <v>0</v>
      </c>
      <c r="BB1388" s="98">
        <f>IF(ISNUMBER(SEARCH('ankieta ESG'!$G$183,BC1388)),MAX($BB$3:BB1387)+1,0)</f>
        <v>1385</v>
      </c>
      <c r="BC1388" s="134" t="s">
        <v>5388</v>
      </c>
      <c r="BD1388" s="98">
        <v>0</v>
      </c>
      <c r="BE1388" s="99" t="str">
        <f>IFERROR(VLOOKUP(ROWS($BC$4:BC1388),$BB$4:$BC$2337,2,0),"")</f>
        <v>Panki (pow. kłobucki, woj. śląskie)</v>
      </c>
      <c r="BF1388" s="98">
        <v>0</v>
      </c>
      <c r="BG1388" s="98">
        <f>IF(ISNUMBER(SEARCH('ankieta ESG'!$G$184,BH1388)),MAX($BG$3:BG1387)+1,0)</f>
        <v>1385</v>
      </c>
      <c r="BH1388" s="134" t="s">
        <v>5388</v>
      </c>
      <c r="BI1388" s="98">
        <v>0</v>
      </c>
      <c r="BJ1388" s="99" t="str">
        <f>IFERROR(VLOOKUP(ROWS($BH$4:BH1388),$BG$4:$BH$2337,2,0),"")</f>
        <v>Panki (pow. kłobucki, woj. śląskie)</v>
      </c>
      <c r="BK1388" s="98">
        <v>0</v>
      </c>
      <c r="BL1388" s="98">
        <f>IF(ISNUMBER(SEARCH('ankieta ESG'!$G$185,BM1388)),MAX($BL$3:BL1387)+1,0)</f>
        <v>1385</v>
      </c>
      <c r="BM1388" s="134" t="s">
        <v>5388</v>
      </c>
      <c r="BN1388" s="98">
        <v>0</v>
      </c>
      <c r="BO1388" s="99" t="str">
        <f>IFERROR(VLOOKUP(ROWS($BM$4:BM1388),$BL$4:$BM$2337,2,0),"")</f>
        <v>Panki (pow. kłobucki, woj. śląskie)</v>
      </c>
      <c r="BP1388" s="98">
        <v>0</v>
      </c>
      <c r="BQ1388" s="98">
        <f>IF(ISNUMBER(SEARCH('ankieta ESG'!$G$186,BR1388)),MAX($BQ$3:BQ1387)+1,0)</f>
        <v>1385</v>
      </c>
      <c r="BR1388" s="134" t="s">
        <v>5388</v>
      </c>
      <c r="BS1388" s="98">
        <v>0</v>
      </c>
      <c r="BT1388" s="99" t="str">
        <f>IFERROR(VLOOKUP(ROWS($BR$4:BR1388),$BQ$4:$BR$2337,2,0),"")</f>
        <v>Panki (pow. kłobucki, woj. śląskie)</v>
      </c>
      <c r="BU1388" s="98">
        <v>0</v>
      </c>
      <c r="BV1388" s="98">
        <f>IF(ISNUMBER(SEARCH('ankieta ESG'!$G$187,BW1388)),MAX($BV$3:BV1387)+1,0)</f>
        <v>1385</v>
      </c>
      <c r="BW1388" s="134" t="s">
        <v>5388</v>
      </c>
      <c r="BX1388" s="98">
        <v>0</v>
      </c>
      <c r="BY1388" s="99" t="str">
        <f>IFERROR(VLOOKUP(ROWS($BW$4:BW1388),$BV$4:$BW$2337,2,0),"")</f>
        <v>Panki (pow. kłobucki, woj. śląskie)</v>
      </c>
      <c r="BZ1388" s="98">
        <v>0</v>
      </c>
      <c r="CA1388" s="98">
        <f>IF(ISNUMBER(SEARCH('ankieta ESG'!$G$188,CB1388)),MAX($CA$3:CA1387)+1,0)</f>
        <v>1385</v>
      </c>
      <c r="CB1388" s="134" t="s">
        <v>5388</v>
      </c>
      <c r="CC1388" s="98">
        <v>0</v>
      </c>
      <c r="CD1388" s="99" t="str">
        <f>IFERROR(VLOOKUP(ROWS($CB$4:CB1388),$CA$4:$CB$2337,2,0),"")</f>
        <v>Panki (pow. kłobucki, woj. śląskie)</v>
      </c>
      <c r="CE1388" s="98">
        <v>0</v>
      </c>
      <c r="CF1388" s="98">
        <f>IF(ISNUMBER(SEARCH('ankieta ESG'!$G$189,CG1388)),MAX($CF$3:CF1387)+1,0)</f>
        <v>1385</v>
      </c>
      <c r="CG1388" s="134" t="s">
        <v>5388</v>
      </c>
      <c r="CH1388" s="98">
        <v>0</v>
      </c>
      <c r="CI1388" s="99" t="str">
        <f>IFERROR(VLOOKUP(ROWS($CG$4:CG1388),$CF$4:$CG$2337,2,0),"")</f>
        <v>Panki (pow. kłobucki, woj. śląskie)</v>
      </c>
      <c r="CJ1388" s="98">
        <v>0</v>
      </c>
    </row>
    <row r="1389" spans="2:88">
      <c r="D1389" s="25"/>
      <c r="F1389" s="25"/>
      <c r="AM1389" s="98">
        <f>IF(ISNUMBER(SEARCH('ankieta ESG'!$G$180,AN1389)),MAX(AM$3:$AM1388)+1,0)</f>
        <v>1386</v>
      </c>
      <c r="AN1389" s="134" t="s">
        <v>5389</v>
      </c>
      <c r="AO1389" s="98">
        <v>0</v>
      </c>
      <c r="AP1389" s="99" t="str">
        <f>IFERROR(VLOOKUP(ROWS($AN$4:AN1389),$AM$4:$AN$2337,2,0),"")</f>
        <v>Papowo Biskupie (pow. chełmiński, woj. kujawsko-pomorskie)</v>
      </c>
      <c r="AQ1389" s="98">
        <v>0</v>
      </c>
      <c r="AR1389" s="98">
        <f>IF(ISNUMBER(SEARCH('ankieta ESG'!$G$181,AS1389)),MAX($AR$3:AR1388)+1,0)</f>
        <v>1386</v>
      </c>
      <c r="AS1389" s="134" t="s">
        <v>5389</v>
      </c>
      <c r="AT1389" s="98">
        <v>0</v>
      </c>
      <c r="AU1389" s="99" t="str">
        <f>IFERROR(VLOOKUP(ROWS($AS$4:AS1389),$AR$4:$AS$2337,2,0),"")</f>
        <v>Papowo Biskupie (pow. chełmiński, woj. kujawsko-pomorskie)</v>
      </c>
      <c r="AV1389" s="98">
        <v>0</v>
      </c>
      <c r="AW1389" s="98">
        <f>IF(ISNUMBER(SEARCH('ankieta ESG'!$G$182,AX1389)),MAX($AW$3:AW1388)+1,0)</f>
        <v>1386</v>
      </c>
      <c r="AX1389" s="134" t="s">
        <v>5389</v>
      </c>
      <c r="AY1389" s="98">
        <v>0</v>
      </c>
      <c r="AZ1389" s="99" t="str">
        <f>IFERROR(VLOOKUP(ROWS($AX$4:AX1389),$AW$4:$AX$2337,2,0),"")</f>
        <v>Papowo Biskupie (pow. chełmiński, woj. kujawsko-pomorskie)</v>
      </c>
      <c r="BA1389" s="98">
        <v>0</v>
      </c>
      <c r="BB1389" s="98">
        <f>IF(ISNUMBER(SEARCH('ankieta ESG'!$G$183,BC1389)),MAX($BB$3:BB1388)+1,0)</f>
        <v>1386</v>
      </c>
      <c r="BC1389" s="134" t="s">
        <v>5389</v>
      </c>
      <c r="BD1389" s="98">
        <v>0</v>
      </c>
      <c r="BE1389" s="99" t="str">
        <f>IFERROR(VLOOKUP(ROWS($BC$4:BC1389),$BB$4:$BC$2337,2,0),"")</f>
        <v>Papowo Biskupie (pow. chełmiński, woj. kujawsko-pomorskie)</v>
      </c>
      <c r="BF1389" s="98">
        <v>0</v>
      </c>
      <c r="BG1389" s="98">
        <f>IF(ISNUMBER(SEARCH('ankieta ESG'!$G$184,BH1389)),MAX($BG$3:BG1388)+1,0)</f>
        <v>1386</v>
      </c>
      <c r="BH1389" s="134" t="s">
        <v>5389</v>
      </c>
      <c r="BI1389" s="98">
        <v>0</v>
      </c>
      <c r="BJ1389" s="99" t="str">
        <f>IFERROR(VLOOKUP(ROWS($BH$4:BH1389),$BG$4:$BH$2337,2,0),"")</f>
        <v>Papowo Biskupie (pow. chełmiński, woj. kujawsko-pomorskie)</v>
      </c>
      <c r="BK1389" s="98">
        <v>0</v>
      </c>
      <c r="BL1389" s="98">
        <f>IF(ISNUMBER(SEARCH('ankieta ESG'!$G$185,BM1389)),MAX($BL$3:BL1388)+1,0)</f>
        <v>1386</v>
      </c>
      <c r="BM1389" s="134" t="s">
        <v>5389</v>
      </c>
      <c r="BN1389" s="98">
        <v>0</v>
      </c>
      <c r="BO1389" s="99" t="str">
        <f>IFERROR(VLOOKUP(ROWS($BM$4:BM1389),$BL$4:$BM$2337,2,0),"")</f>
        <v>Papowo Biskupie (pow. chełmiński, woj. kujawsko-pomorskie)</v>
      </c>
      <c r="BP1389" s="98">
        <v>0</v>
      </c>
      <c r="BQ1389" s="98">
        <f>IF(ISNUMBER(SEARCH('ankieta ESG'!$G$186,BR1389)),MAX($BQ$3:BQ1388)+1,0)</f>
        <v>1386</v>
      </c>
      <c r="BR1389" s="134" t="s">
        <v>5389</v>
      </c>
      <c r="BS1389" s="98">
        <v>0</v>
      </c>
      <c r="BT1389" s="99" t="str">
        <f>IFERROR(VLOOKUP(ROWS($BR$4:BR1389),$BQ$4:$BR$2337,2,0),"")</f>
        <v>Papowo Biskupie (pow. chełmiński, woj. kujawsko-pomorskie)</v>
      </c>
      <c r="BU1389" s="98">
        <v>0</v>
      </c>
      <c r="BV1389" s="98">
        <f>IF(ISNUMBER(SEARCH('ankieta ESG'!$G$187,BW1389)),MAX($BV$3:BV1388)+1,0)</f>
        <v>1386</v>
      </c>
      <c r="BW1389" s="134" t="s">
        <v>5389</v>
      </c>
      <c r="BX1389" s="98">
        <v>0</v>
      </c>
      <c r="BY1389" s="99" t="str">
        <f>IFERROR(VLOOKUP(ROWS($BW$4:BW1389),$BV$4:$BW$2337,2,0),"")</f>
        <v>Papowo Biskupie (pow. chełmiński, woj. kujawsko-pomorskie)</v>
      </c>
      <c r="BZ1389" s="98">
        <v>0</v>
      </c>
      <c r="CA1389" s="98">
        <f>IF(ISNUMBER(SEARCH('ankieta ESG'!$G$188,CB1389)),MAX($CA$3:CA1388)+1,0)</f>
        <v>1386</v>
      </c>
      <c r="CB1389" s="134" t="s">
        <v>5389</v>
      </c>
      <c r="CC1389" s="98">
        <v>0</v>
      </c>
      <c r="CD1389" s="99" t="str">
        <f>IFERROR(VLOOKUP(ROWS($CB$4:CB1389),$CA$4:$CB$2337,2,0),"")</f>
        <v>Papowo Biskupie (pow. chełmiński, woj. kujawsko-pomorskie)</v>
      </c>
      <c r="CE1389" s="98">
        <v>0</v>
      </c>
      <c r="CF1389" s="98">
        <f>IF(ISNUMBER(SEARCH('ankieta ESG'!$G$189,CG1389)),MAX($CF$3:CF1388)+1,0)</f>
        <v>1386</v>
      </c>
      <c r="CG1389" s="134" t="s">
        <v>5389</v>
      </c>
      <c r="CH1389" s="98">
        <v>0</v>
      </c>
      <c r="CI1389" s="99" t="str">
        <f>IFERROR(VLOOKUP(ROWS($CG$4:CG1389),$CF$4:$CG$2337,2,0),"")</f>
        <v>Papowo Biskupie (pow. chełmiński, woj. kujawsko-pomorskie)</v>
      </c>
      <c r="CJ1389" s="98">
        <v>0</v>
      </c>
    </row>
    <row r="1390" spans="2:88">
      <c r="D1390" s="25"/>
      <c r="F1390" s="25"/>
      <c r="AM1390" s="98">
        <f>IF(ISNUMBER(SEARCH('ankieta ESG'!$G$180,AN1390)),MAX(AM$3:$AM1389)+1,0)</f>
        <v>1387</v>
      </c>
      <c r="AN1390" s="134" t="s">
        <v>5390</v>
      </c>
      <c r="AO1390" s="98">
        <v>0</v>
      </c>
      <c r="AP1390" s="99" t="str">
        <f>IFERROR(VLOOKUP(ROWS($AN$4:AN1390),$AM$4:$AN$2337,2,0),"")</f>
        <v>Paprotnia (pow. siedlecki, woj. mazowieckie)</v>
      </c>
      <c r="AQ1390" s="98">
        <v>0</v>
      </c>
      <c r="AR1390" s="98">
        <f>IF(ISNUMBER(SEARCH('ankieta ESG'!$G$181,AS1390)),MAX($AR$3:AR1389)+1,0)</f>
        <v>1387</v>
      </c>
      <c r="AS1390" s="134" t="s">
        <v>5390</v>
      </c>
      <c r="AT1390" s="98">
        <v>0</v>
      </c>
      <c r="AU1390" s="99" t="str">
        <f>IFERROR(VLOOKUP(ROWS($AS$4:AS1390),$AR$4:$AS$2337,2,0),"")</f>
        <v>Paprotnia (pow. siedlecki, woj. mazowieckie)</v>
      </c>
      <c r="AV1390" s="98">
        <v>0</v>
      </c>
      <c r="AW1390" s="98">
        <f>IF(ISNUMBER(SEARCH('ankieta ESG'!$G$182,AX1390)),MAX($AW$3:AW1389)+1,0)</f>
        <v>1387</v>
      </c>
      <c r="AX1390" s="134" t="s">
        <v>5390</v>
      </c>
      <c r="AY1390" s="98">
        <v>0</v>
      </c>
      <c r="AZ1390" s="99" t="str">
        <f>IFERROR(VLOOKUP(ROWS($AX$4:AX1390),$AW$4:$AX$2337,2,0),"")</f>
        <v>Paprotnia (pow. siedlecki, woj. mazowieckie)</v>
      </c>
      <c r="BA1390" s="98">
        <v>0</v>
      </c>
      <c r="BB1390" s="98">
        <f>IF(ISNUMBER(SEARCH('ankieta ESG'!$G$183,BC1390)),MAX($BB$3:BB1389)+1,0)</f>
        <v>1387</v>
      </c>
      <c r="BC1390" s="134" t="s">
        <v>5390</v>
      </c>
      <c r="BD1390" s="98">
        <v>0</v>
      </c>
      <c r="BE1390" s="99" t="str">
        <f>IFERROR(VLOOKUP(ROWS($BC$4:BC1390),$BB$4:$BC$2337,2,0),"")</f>
        <v>Paprotnia (pow. siedlecki, woj. mazowieckie)</v>
      </c>
      <c r="BF1390" s="98">
        <v>0</v>
      </c>
      <c r="BG1390" s="98">
        <f>IF(ISNUMBER(SEARCH('ankieta ESG'!$G$184,BH1390)),MAX($BG$3:BG1389)+1,0)</f>
        <v>1387</v>
      </c>
      <c r="BH1390" s="134" t="s">
        <v>5390</v>
      </c>
      <c r="BI1390" s="98">
        <v>0</v>
      </c>
      <c r="BJ1390" s="99" t="str">
        <f>IFERROR(VLOOKUP(ROWS($BH$4:BH1390),$BG$4:$BH$2337,2,0),"")</f>
        <v>Paprotnia (pow. siedlecki, woj. mazowieckie)</v>
      </c>
      <c r="BK1390" s="98">
        <v>0</v>
      </c>
      <c r="BL1390" s="98">
        <f>IF(ISNUMBER(SEARCH('ankieta ESG'!$G$185,BM1390)),MAX($BL$3:BL1389)+1,0)</f>
        <v>1387</v>
      </c>
      <c r="BM1390" s="134" t="s">
        <v>5390</v>
      </c>
      <c r="BN1390" s="98">
        <v>0</v>
      </c>
      <c r="BO1390" s="99" t="str">
        <f>IFERROR(VLOOKUP(ROWS($BM$4:BM1390),$BL$4:$BM$2337,2,0),"")</f>
        <v>Paprotnia (pow. siedlecki, woj. mazowieckie)</v>
      </c>
      <c r="BP1390" s="98">
        <v>0</v>
      </c>
      <c r="BQ1390" s="98">
        <f>IF(ISNUMBER(SEARCH('ankieta ESG'!$G$186,BR1390)),MAX($BQ$3:BQ1389)+1,0)</f>
        <v>1387</v>
      </c>
      <c r="BR1390" s="134" t="s">
        <v>5390</v>
      </c>
      <c r="BS1390" s="98">
        <v>0</v>
      </c>
      <c r="BT1390" s="99" t="str">
        <f>IFERROR(VLOOKUP(ROWS($BR$4:BR1390),$BQ$4:$BR$2337,2,0),"")</f>
        <v>Paprotnia (pow. siedlecki, woj. mazowieckie)</v>
      </c>
      <c r="BU1390" s="98">
        <v>0</v>
      </c>
      <c r="BV1390" s="98">
        <f>IF(ISNUMBER(SEARCH('ankieta ESG'!$G$187,BW1390)),MAX($BV$3:BV1389)+1,0)</f>
        <v>1387</v>
      </c>
      <c r="BW1390" s="134" t="s">
        <v>5390</v>
      </c>
      <c r="BX1390" s="98">
        <v>0</v>
      </c>
      <c r="BY1390" s="99" t="str">
        <f>IFERROR(VLOOKUP(ROWS($BW$4:BW1390),$BV$4:$BW$2337,2,0),"")</f>
        <v>Paprotnia (pow. siedlecki, woj. mazowieckie)</v>
      </c>
      <c r="BZ1390" s="98">
        <v>0</v>
      </c>
      <c r="CA1390" s="98">
        <f>IF(ISNUMBER(SEARCH('ankieta ESG'!$G$188,CB1390)),MAX($CA$3:CA1389)+1,0)</f>
        <v>1387</v>
      </c>
      <c r="CB1390" s="134" t="s">
        <v>5390</v>
      </c>
      <c r="CC1390" s="98">
        <v>0</v>
      </c>
      <c r="CD1390" s="99" t="str">
        <f>IFERROR(VLOOKUP(ROWS($CB$4:CB1390),$CA$4:$CB$2337,2,0),"")</f>
        <v>Paprotnia (pow. siedlecki, woj. mazowieckie)</v>
      </c>
      <c r="CE1390" s="98">
        <v>0</v>
      </c>
      <c r="CF1390" s="98">
        <f>IF(ISNUMBER(SEARCH('ankieta ESG'!$G$189,CG1390)),MAX($CF$3:CF1389)+1,0)</f>
        <v>1387</v>
      </c>
      <c r="CG1390" s="134" t="s">
        <v>5390</v>
      </c>
      <c r="CH1390" s="98">
        <v>0</v>
      </c>
      <c r="CI1390" s="99" t="str">
        <f>IFERROR(VLOOKUP(ROWS($CG$4:CG1390),$CF$4:$CG$2337,2,0),"")</f>
        <v>Paprotnia (pow. siedlecki, woj. mazowieckie)</v>
      </c>
      <c r="CJ1390" s="98">
        <v>0</v>
      </c>
    </row>
    <row r="1391" spans="2:88">
      <c r="D1391" s="25"/>
      <c r="F1391" s="25"/>
      <c r="AM1391" s="98">
        <f>IF(ISNUMBER(SEARCH('ankieta ESG'!$G$180,AN1391)),MAX(AM$3:$AM1390)+1,0)</f>
        <v>1388</v>
      </c>
      <c r="AN1391" s="134" t="s">
        <v>5391</v>
      </c>
      <c r="AO1391" s="98">
        <v>0</v>
      </c>
      <c r="AP1391" s="99" t="str">
        <f>IFERROR(VLOOKUP(ROWS($AN$4:AN1391),$AM$4:$AN$2337,2,0),"")</f>
        <v>Paradyż (pow. opoczyński, woj. łódzkie)</v>
      </c>
      <c r="AQ1391" s="98">
        <v>0</v>
      </c>
      <c r="AR1391" s="98">
        <f>IF(ISNUMBER(SEARCH('ankieta ESG'!$G$181,AS1391)),MAX($AR$3:AR1390)+1,0)</f>
        <v>1388</v>
      </c>
      <c r="AS1391" s="134" t="s">
        <v>5391</v>
      </c>
      <c r="AT1391" s="98">
        <v>0</v>
      </c>
      <c r="AU1391" s="99" t="str">
        <f>IFERROR(VLOOKUP(ROWS($AS$4:AS1391),$AR$4:$AS$2337,2,0),"")</f>
        <v>Paradyż (pow. opoczyński, woj. łódzkie)</v>
      </c>
      <c r="AV1391" s="98">
        <v>0</v>
      </c>
      <c r="AW1391" s="98">
        <f>IF(ISNUMBER(SEARCH('ankieta ESG'!$G$182,AX1391)),MAX($AW$3:AW1390)+1,0)</f>
        <v>1388</v>
      </c>
      <c r="AX1391" s="134" t="s">
        <v>5391</v>
      </c>
      <c r="AY1391" s="98">
        <v>0</v>
      </c>
      <c r="AZ1391" s="99" t="str">
        <f>IFERROR(VLOOKUP(ROWS($AX$4:AX1391),$AW$4:$AX$2337,2,0),"")</f>
        <v>Paradyż (pow. opoczyński, woj. łódzkie)</v>
      </c>
      <c r="BA1391" s="98">
        <v>0</v>
      </c>
      <c r="BB1391" s="98">
        <f>IF(ISNUMBER(SEARCH('ankieta ESG'!$G$183,BC1391)),MAX($BB$3:BB1390)+1,0)</f>
        <v>1388</v>
      </c>
      <c r="BC1391" s="134" t="s">
        <v>5391</v>
      </c>
      <c r="BD1391" s="98">
        <v>0</v>
      </c>
      <c r="BE1391" s="99" t="str">
        <f>IFERROR(VLOOKUP(ROWS($BC$4:BC1391),$BB$4:$BC$2337,2,0),"")</f>
        <v>Paradyż (pow. opoczyński, woj. łódzkie)</v>
      </c>
      <c r="BF1391" s="98">
        <v>0</v>
      </c>
      <c r="BG1391" s="98">
        <f>IF(ISNUMBER(SEARCH('ankieta ESG'!$G$184,BH1391)),MAX($BG$3:BG1390)+1,0)</f>
        <v>1388</v>
      </c>
      <c r="BH1391" s="134" t="s">
        <v>5391</v>
      </c>
      <c r="BI1391" s="98">
        <v>0</v>
      </c>
      <c r="BJ1391" s="99" t="str">
        <f>IFERROR(VLOOKUP(ROWS($BH$4:BH1391),$BG$4:$BH$2337,2,0),"")</f>
        <v>Paradyż (pow. opoczyński, woj. łódzkie)</v>
      </c>
      <c r="BK1391" s="98">
        <v>0</v>
      </c>
      <c r="BL1391" s="98">
        <f>IF(ISNUMBER(SEARCH('ankieta ESG'!$G$185,BM1391)),MAX($BL$3:BL1390)+1,0)</f>
        <v>1388</v>
      </c>
      <c r="BM1391" s="134" t="s">
        <v>5391</v>
      </c>
      <c r="BN1391" s="98">
        <v>0</v>
      </c>
      <c r="BO1391" s="99" t="str">
        <f>IFERROR(VLOOKUP(ROWS($BM$4:BM1391),$BL$4:$BM$2337,2,0),"")</f>
        <v>Paradyż (pow. opoczyński, woj. łódzkie)</v>
      </c>
      <c r="BP1391" s="98">
        <v>0</v>
      </c>
      <c r="BQ1391" s="98">
        <f>IF(ISNUMBER(SEARCH('ankieta ESG'!$G$186,BR1391)),MAX($BQ$3:BQ1390)+1,0)</f>
        <v>1388</v>
      </c>
      <c r="BR1391" s="134" t="s">
        <v>5391</v>
      </c>
      <c r="BS1391" s="98">
        <v>0</v>
      </c>
      <c r="BT1391" s="99" t="str">
        <f>IFERROR(VLOOKUP(ROWS($BR$4:BR1391),$BQ$4:$BR$2337,2,0),"")</f>
        <v>Paradyż (pow. opoczyński, woj. łódzkie)</v>
      </c>
      <c r="BU1391" s="98">
        <v>0</v>
      </c>
      <c r="BV1391" s="98">
        <f>IF(ISNUMBER(SEARCH('ankieta ESG'!$G$187,BW1391)),MAX($BV$3:BV1390)+1,0)</f>
        <v>1388</v>
      </c>
      <c r="BW1391" s="134" t="s">
        <v>5391</v>
      </c>
      <c r="BX1391" s="98">
        <v>0</v>
      </c>
      <c r="BY1391" s="99" t="str">
        <f>IFERROR(VLOOKUP(ROWS($BW$4:BW1391),$BV$4:$BW$2337,2,0),"")</f>
        <v>Paradyż (pow. opoczyński, woj. łódzkie)</v>
      </c>
      <c r="BZ1391" s="98">
        <v>0</v>
      </c>
      <c r="CA1391" s="98">
        <f>IF(ISNUMBER(SEARCH('ankieta ESG'!$G$188,CB1391)),MAX($CA$3:CA1390)+1,0)</f>
        <v>1388</v>
      </c>
      <c r="CB1391" s="134" t="s">
        <v>5391</v>
      </c>
      <c r="CC1391" s="98">
        <v>0</v>
      </c>
      <c r="CD1391" s="99" t="str">
        <f>IFERROR(VLOOKUP(ROWS($CB$4:CB1391),$CA$4:$CB$2337,2,0),"")</f>
        <v>Paradyż (pow. opoczyński, woj. łódzkie)</v>
      </c>
      <c r="CE1391" s="98">
        <v>0</v>
      </c>
      <c r="CF1391" s="98">
        <f>IF(ISNUMBER(SEARCH('ankieta ESG'!$G$189,CG1391)),MAX($CF$3:CF1390)+1,0)</f>
        <v>1388</v>
      </c>
      <c r="CG1391" s="134" t="s">
        <v>5391</v>
      </c>
      <c r="CH1391" s="98">
        <v>0</v>
      </c>
      <c r="CI1391" s="99" t="str">
        <f>IFERROR(VLOOKUP(ROWS($CG$4:CG1391),$CF$4:$CG$2337,2,0),"")</f>
        <v>Paradyż (pow. opoczyński, woj. łódzkie)</v>
      </c>
      <c r="CJ1391" s="98">
        <v>0</v>
      </c>
    </row>
    <row r="1392" spans="2:88">
      <c r="D1392" s="25"/>
      <c r="F1392" s="25"/>
      <c r="AM1392" s="98">
        <f>IF(ISNUMBER(SEARCH('ankieta ESG'!$G$180,AN1392)),MAX(AM$3:$AM1391)+1,0)</f>
        <v>1389</v>
      </c>
      <c r="AN1392" s="134" t="s">
        <v>5392</v>
      </c>
      <c r="AO1392" s="98">
        <v>0</v>
      </c>
      <c r="AP1392" s="99" t="str">
        <f>IFERROR(VLOOKUP(ROWS($AN$4:AN1392),$AM$4:$AN$2337,2,0),"")</f>
        <v>Parchowo (pow. bytowski, woj. pomorskie)</v>
      </c>
      <c r="AQ1392" s="98">
        <v>0</v>
      </c>
      <c r="AR1392" s="98">
        <f>IF(ISNUMBER(SEARCH('ankieta ESG'!$G$181,AS1392)),MAX($AR$3:AR1391)+1,0)</f>
        <v>1389</v>
      </c>
      <c r="AS1392" s="134" t="s">
        <v>5392</v>
      </c>
      <c r="AT1392" s="98">
        <v>0</v>
      </c>
      <c r="AU1392" s="99" t="str">
        <f>IFERROR(VLOOKUP(ROWS($AS$4:AS1392),$AR$4:$AS$2337,2,0),"")</f>
        <v>Parchowo (pow. bytowski, woj. pomorskie)</v>
      </c>
      <c r="AV1392" s="98">
        <v>0</v>
      </c>
      <c r="AW1392" s="98">
        <f>IF(ISNUMBER(SEARCH('ankieta ESG'!$G$182,AX1392)),MAX($AW$3:AW1391)+1,0)</f>
        <v>1389</v>
      </c>
      <c r="AX1392" s="134" t="s">
        <v>5392</v>
      </c>
      <c r="AY1392" s="98">
        <v>0</v>
      </c>
      <c r="AZ1392" s="99" t="str">
        <f>IFERROR(VLOOKUP(ROWS($AX$4:AX1392),$AW$4:$AX$2337,2,0),"")</f>
        <v>Parchowo (pow. bytowski, woj. pomorskie)</v>
      </c>
      <c r="BA1392" s="98">
        <v>0</v>
      </c>
      <c r="BB1392" s="98">
        <f>IF(ISNUMBER(SEARCH('ankieta ESG'!$G$183,BC1392)),MAX($BB$3:BB1391)+1,0)</f>
        <v>1389</v>
      </c>
      <c r="BC1392" s="134" t="s">
        <v>5392</v>
      </c>
      <c r="BD1392" s="98">
        <v>0</v>
      </c>
      <c r="BE1392" s="99" t="str">
        <f>IFERROR(VLOOKUP(ROWS($BC$4:BC1392),$BB$4:$BC$2337,2,0),"")</f>
        <v>Parchowo (pow. bytowski, woj. pomorskie)</v>
      </c>
      <c r="BF1392" s="98">
        <v>0</v>
      </c>
      <c r="BG1392" s="98">
        <f>IF(ISNUMBER(SEARCH('ankieta ESG'!$G$184,BH1392)),MAX($BG$3:BG1391)+1,0)</f>
        <v>1389</v>
      </c>
      <c r="BH1392" s="134" t="s">
        <v>5392</v>
      </c>
      <c r="BI1392" s="98">
        <v>0</v>
      </c>
      <c r="BJ1392" s="99" t="str">
        <f>IFERROR(VLOOKUP(ROWS($BH$4:BH1392),$BG$4:$BH$2337,2,0),"")</f>
        <v>Parchowo (pow. bytowski, woj. pomorskie)</v>
      </c>
      <c r="BK1392" s="98">
        <v>0</v>
      </c>
      <c r="BL1392" s="98">
        <f>IF(ISNUMBER(SEARCH('ankieta ESG'!$G$185,BM1392)),MAX($BL$3:BL1391)+1,0)</f>
        <v>1389</v>
      </c>
      <c r="BM1392" s="134" t="s">
        <v>5392</v>
      </c>
      <c r="BN1392" s="98">
        <v>0</v>
      </c>
      <c r="BO1392" s="99" t="str">
        <f>IFERROR(VLOOKUP(ROWS($BM$4:BM1392),$BL$4:$BM$2337,2,0),"")</f>
        <v>Parchowo (pow. bytowski, woj. pomorskie)</v>
      </c>
      <c r="BP1392" s="98">
        <v>0</v>
      </c>
      <c r="BQ1392" s="98">
        <f>IF(ISNUMBER(SEARCH('ankieta ESG'!$G$186,BR1392)),MAX($BQ$3:BQ1391)+1,0)</f>
        <v>1389</v>
      </c>
      <c r="BR1392" s="134" t="s">
        <v>5392</v>
      </c>
      <c r="BS1392" s="98">
        <v>0</v>
      </c>
      <c r="BT1392" s="99" t="str">
        <f>IFERROR(VLOOKUP(ROWS($BR$4:BR1392),$BQ$4:$BR$2337,2,0),"")</f>
        <v>Parchowo (pow. bytowski, woj. pomorskie)</v>
      </c>
      <c r="BU1392" s="98">
        <v>0</v>
      </c>
      <c r="BV1392" s="98">
        <f>IF(ISNUMBER(SEARCH('ankieta ESG'!$G$187,BW1392)),MAX($BV$3:BV1391)+1,0)</f>
        <v>1389</v>
      </c>
      <c r="BW1392" s="134" t="s">
        <v>5392</v>
      </c>
      <c r="BX1392" s="98">
        <v>0</v>
      </c>
      <c r="BY1392" s="99" t="str">
        <f>IFERROR(VLOOKUP(ROWS($BW$4:BW1392),$BV$4:$BW$2337,2,0),"")</f>
        <v>Parchowo (pow. bytowski, woj. pomorskie)</v>
      </c>
      <c r="BZ1392" s="98">
        <v>0</v>
      </c>
      <c r="CA1392" s="98">
        <f>IF(ISNUMBER(SEARCH('ankieta ESG'!$G$188,CB1392)),MAX($CA$3:CA1391)+1,0)</f>
        <v>1389</v>
      </c>
      <c r="CB1392" s="134" t="s">
        <v>5392</v>
      </c>
      <c r="CC1392" s="98">
        <v>0</v>
      </c>
      <c r="CD1392" s="99" t="str">
        <f>IFERROR(VLOOKUP(ROWS($CB$4:CB1392),$CA$4:$CB$2337,2,0),"")</f>
        <v>Parchowo (pow. bytowski, woj. pomorskie)</v>
      </c>
      <c r="CE1392" s="98">
        <v>0</v>
      </c>
      <c r="CF1392" s="98">
        <f>IF(ISNUMBER(SEARCH('ankieta ESG'!$G$189,CG1392)),MAX($CF$3:CF1391)+1,0)</f>
        <v>1389</v>
      </c>
      <c r="CG1392" s="134" t="s">
        <v>5392</v>
      </c>
      <c r="CH1392" s="98">
        <v>0</v>
      </c>
      <c r="CI1392" s="99" t="str">
        <f>IFERROR(VLOOKUP(ROWS($CG$4:CG1392),$CF$4:$CG$2337,2,0),"")</f>
        <v>Parchowo (pow. bytowski, woj. pomorskie)</v>
      </c>
      <c r="CJ1392" s="98">
        <v>0</v>
      </c>
    </row>
    <row r="1393" spans="4:88">
      <c r="D1393" s="25"/>
      <c r="F1393" s="25"/>
      <c r="AM1393" s="98">
        <f>IF(ISNUMBER(SEARCH('ankieta ESG'!$G$180,AN1393)),MAX(AM$3:$AM1392)+1,0)</f>
        <v>1390</v>
      </c>
      <c r="AN1393" s="134" t="s">
        <v>5393</v>
      </c>
      <c r="AO1393" s="98">
        <v>0</v>
      </c>
      <c r="AP1393" s="99" t="str">
        <f>IFERROR(VLOOKUP(ROWS($AN$4:AN1393),$AM$4:$AN$2337,2,0),"")</f>
        <v>Parczew (pow. parczewski, woj. lubelskie)</v>
      </c>
      <c r="AQ1393" s="98">
        <v>0</v>
      </c>
      <c r="AR1393" s="98">
        <f>IF(ISNUMBER(SEARCH('ankieta ESG'!$G$181,AS1393)),MAX($AR$3:AR1392)+1,0)</f>
        <v>1390</v>
      </c>
      <c r="AS1393" s="134" t="s">
        <v>5393</v>
      </c>
      <c r="AT1393" s="98">
        <v>0</v>
      </c>
      <c r="AU1393" s="99" t="str">
        <f>IFERROR(VLOOKUP(ROWS($AS$4:AS1393),$AR$4:$AS$2337,2,0),"")</f>
        <v>Parczew (pow. parczewski, woj. lubelskie)</v>
      </c>
      <c r="AV1393" s="98">
        <v>0</v>
      </c>
      <c r="AW1393" s="98">
        <f>IF(ISNUMBER(SEARCH('ankieta ESG'!$G$182,AX1393)),MAX($AW$3:AW1392)+1,0)</f>
        <v>1390</v>
      </c>
      <c r="AX1393" s="134" t="s">
        <v>5393</v>
      </c>
      <c r="AY1393" s="98">
        <v>0</v>
      </c>
      <c r="AZ1393" s="99" t="str">
        <f>IFERROR(VLOOKUP(ROWS($AX$4:AX1393),$AW$4:$AX$2337,2,0),"")</f>
        <v>Parczew (pow. parczewski, woj. lubelskie)</v>
      </c>
      <c r="BA1393" s="98">
        <v>0</v>
      </c>
      <c r="BB1393" s="98">
        <f>IF(ISNUMBER(SEARCH('ankieta ESG'!$G$183,BC1393)),MAX($BB$3:BB1392)+1,0)</f>
        <v>1390</v>
      </c>
      <c r="BC1393" s="134" t="s">
        <v>5393</v>
      </c>
      <c r="BD1393" s="98">
        <v>0</v>
      </c>
      <c r="BE1393" s="99" t="str">
        <f>IFERROR(VLOOKUP(ROWS($BC$4:BC1393),$BB$4:$BC$2337,2,0),"")</f>
        <v>Parczew (pow. parczewski, woj. lubelskie)</v>
      </c>
      <c r="BF1393" s="98">
        <v>0</v>
      </c>
      <c r="BG1393" s="98">
        <f>IF(ISNUMBER(SEARCH('ankieta ESG'!$G$184,BH1393)),MAX($BG$3:BG1392)+1,0)</f>
        <v>1390</v>
      </c>
      <c r="BH1393" s="134" t="s">
        <v>5393</v>
      </c>
      <c r="BI1393" s="98">
        <v>0</v>
      </c>
      <c r="BJ1393" s="99" t="str">
        <f>IFERROR(VLOOKUP(ROWS($BH$4:BH1393),$BG$4:$BH$2337,2,0),"")</f>
        <v>Parczew (pow. parczewski, woj. lubelskie)</v>
      </c>
      <c r="BK1393" s="98">
        <v>0</v>
      </c>
      <c r="BL1393" s="98">
        <f>IF(ISNUMBER(SEARCH('ankieta ESG'!$G$185,BM1393)),MAX($BL$3:BL1392)+1,0)</f>
        <v>1390</v>
      </c>
      <c r="BM1393" s="134" t="s">
        <v>5393</v>
      </c>
      <c r="BN1393" s="98">
        <v>0</v>
      </c>
      <c r="BO1393" s="99" t="str">
        <f>IFERROR(VLOOKUP(ROWS($BM$4:BM1393),$BL$4:$BM$2337,2,0),"")</f>
        <v>Parczew (pow. parczewski, woj. lubelskie)</v>
      </c>
      <c r="BP1393" s="98">
        <v>0</v>
      </c>
      <c r="BQ1393" s="98">
        <f>IF(ISNUMBER(SEARCH('ankieta ESG'!$G$186,BR1393)),MAX($BQ$3:BQ1392)+1,0)</f>
        <v>1390</v>
      </c>
      <c r="BR1393" s="134" t="s">
        <v>5393</v>
      </c>
      <c r="BS1393" s="98">
        <v>0</v>
      </c>
      <c r="BT1393" s="99" t="str">
        <f>IFERROR(VLOOKUP(ROWS($BR$4:BR1393),$BQ$4:$BR$2337,2,0),"")</f>
        <v>Parczew (pow. parczewski, woj. lubelskie)</v>
      </c>
      <c r="BU1393" s="98">
        <v>0</v>
      </c>
      <c r="BV1393" s="98">
        <f>IF(ISNUMBER(SEARCH('ankieta ESG'!$G$187,BW1393)),MAX($BV$3:BV1392)+1,0)</f>
        <v>1390</v>
      </c>
      <c r="BW1393" s="134" t="s">
        <v>5393</v>
      </c>
      <c r="BX1393" s="98">
        <v>0</v>
      </c>
      <c r="BY1393" s="99" t="str">
        <f>IFERROR(VLOOKUP(ROWS($BW$4:BW1393),$BV$4:$BW$2337,2,0),"")</f>
        <v>Parczew (pow. parczewski, woj. lubelskie)</v>
      </c>
      <c r="BZ1393" s="98">
        <v>0</v>
      </c>
      <c r="CA1393" s="98">
        <f>IF(ISNUMBER(SEARCH('ankieta ESG'!$G$188,CB1393)),MAX($CA$3:CA1392)+1,0)</f>
        <v>1390</v>
      </c>
      <c r="CB1393" s="134" t="s">
        <v>5393</v>
      </c>
      <c r="CC1393" s="98">
        <v>0</v>
      </c>
      <c r="CD1393" s="99" t="str">
        <f>IFERROR(VLOOKUP(ROWS($CB$4:CB1393),$CA$4:$CB$2337,2,0),"")</f>
        <v>Parczew (pow. parczewski, woj. lubelskie)</v>
      </c>
      <c r="CE1393" s="98">
        <v>0</v>
      </c>
      <c r="CF1393" s="98">
        <f>IF(ISNUMBER(SEARCH('ankieta ESG'!$G$189,CG1393)),MAX($CF$3:CF1392)+1,0)</f>
        <v>1390</v>
      </c>
      <c r="CG1393" s="134" t="s">
        <v>5393</v>
      </c>
      <c r="CH1393" s="98">
        <v>0</v>
      </c>
      <c r="CI1393" s="99" t="str">
        <f>IFERROR(VLOOKUP(ROWS($CG$4:CG1393),$CF$4:$CG$2337,2,0),"")</f>
        <v>Parczew (pow. parczewski, woj. lubelskie)</v>
      </c>
      <c r="CJ1393" s="98">
        <v>0</v>
      </c>
    </row>
    <row r="1394" spans="4:88">
      <c r="D1394" s="25"/>
      <c r="F1394" s="25"/>
      <c r="AM1394" s="98">
        <f>IF(ISNUMBER(SEARCH('ankieta ESG'!$G$180,AN1394)),MAX(AM$3:$AM1393)+1,0)</f>
        <v>1391</v>
      </c>
      <c r="AN1394" s="134" t="s">
        <v>5394</v>
      </c>
      <c r="AO1394" s="98">
        <v>0</v>
      </c>
      <c r="AP1394" s="99" t="str">
        <f>IFERROR(VLOOKUP(ROWS($AN$4:AN1394),$AM$4:$AN$2337,2,0),"")</f>
        <v>Parysów (pow. garwoliński, woj. mazowieckie)</v>
      </c>
      <c r="AQ1394" s="98">
        <v>0</v>
      </c>
      <c r="AR1394" s="98">
        <f>IF(ISNUMBER(SEARCH('ankieta ESG'!$G$181,AS1394)),MAX($AR$3:AR1393)+1,0)</f>
        <v>1391</v>
      </c>
      <c r="AS1394" s="134" t="s">
        <v>5394</v>
      </c>
      <c r="AT1394" s="98">
        <v>0</v>
      </c>
      <c r="AU1394" s="99" t="str">
        <f>IFERROR(VLOOKUP(ROWS($AS$4:AS1394),$AR$4:$AS$2337,2,0),"")</f>
        <v>Parysów (pow. garwoliński, woj. mazowieckie)</v>
      </c>
      <c r="AV1394" s="98">
        <v>0</v>
      </c>
      <c r="AW1394" s="98">
        <f>IF(ISNUMBER(SEARCH('ankieta ESG'!$G$182,AX1394)),MAX($AW$3:AW1393)+1,0)</f>
        <v>1391</v>
      </c>
      <c r="AX1394" s="134" t="s">
        <v>5394</v>
      </c>
      <c r="AY1394" s="98">
        <v>0</v>
      </c>
      <c r="AZ1394" s="99" t="str">
        <f>IFERROR(VLOOKUP(ROWS($AX$4:AX1394),$AW$4:$AX$2337,2,0),"")</f>
        <v>Parysów (pow. garwoliński, woj. mazowieckie)</v>
      </c>
      <c r="BA1394" s="98">
        <v>0</v>
      </c>
      <c r="BB1394" s="98">
        <f>IF(ISNUMBER(SEARCH('ankieta ESG'!$G$183,BC1394)),MAX($BB$3:BB1393)+1,0)</f>
        <v>1391</v>
      </c>
      <c r="BC1394" s="134" t="s">
        <v>5394</v>
      </c>
      <c r="BD1394" s="98">
        <v>0</v>
      </c>
      <c r="BE1394" s="99" t="str">
        <f>IFERROR(VLOOKUP(ROWS($BC$4:BC1394),$BB$4:$BC$2337,2,0),"")</f>
        <v>Parysów (pow. garwoliński, woj. mazowieckie)</v>
      </c>
      <c r="BF1394" s="98">
        <v>0</v>
      </c>
      <c r="BG1394" s="98">
        <f>IF(ISNUMBER(SEARCH('ankieta ESG'!$G$184,BH1394)),MAX($BG$3:BG1393)+1,0)</f>
        <v>1391</v>
      </c>
      <c r="BH1394" s="134" t="s">
        <v>5394</v>
      </c>
      <c r="BI1394" s="98">
        <v>0</v>
      </c>
      <c r="BJ1394" s="99" t="str">
        <f>IFERROR(VLOOKUP(ROWS($BH$4:BH1394),$BG$4:$BH$2337,2,0),"")</f>
        <v>Parysów (pow. garwoliński, woj. mazowieckie)</v>
      </c>
      <c r="BK1394" s="98">
        <v>0</v>
      </c>
      <c r="BL1394" s="98">
        <f>IF(ISNUMBER(SEARCH('ankieta ESG'!$G$185,BM1394)),MAX($BL$3:BL1393)+1,0)</f>
        <v>1391</v>
      </c>
      <c r="BM1394" s="134" t="s">
        <v>5394</v>
      </c>
      <c r="BN1394" s="98">
        <v>0</v>
      </c>
      <c r="BO1394" s="99" t="str">
        <f>IFERROR(VLOOKUP(ROWS($BM$4:BM1394),$BL$4:$BM$2337,2,0),"")</f>
        <v>Parysów (pow. garwoliński, woj. mazowieckie)</v>
      </c>
      <c r="BP1394" s="98">
        <v>0</v>
      </c>
      <c r="BQ1394" s="98">
        <f>IF(ISNUMBER(SEARCH('ankieta ESG'!$G$186,BR1394)),MAX($BQ$3:BQ1393)+1,0)</f>
        <v>1391</v>
      </c>
      <c r="BR1394" s="134" t="s">
        <v>5394</v>
      </c>
      <c r="BS1394" s="98">
        <v>0</v>
      </c>
      <c r="BT1394" s="99" t="str">
        <f>IFERROR(VLOOKUP(ROWS($BR$4:BR1394),$BQ$4:$BR$2337,2,0),"")</f>
        <v>Parysów (pow. garwoliński, woj. mazowieckie)</v>
      </c>
      <c r="BU1394" s="98">
        <v>0</v>
      </c>
      <c r="BV1394" s="98">
        <f>IF(ISNUMBER(SEARCH('ankieta ESG'!$G$187,BW1394)),MAX($BV$3:BV1393)+1,0)</f>
        <v>1391</v>
      </c>
      <c r="BW1394" s="134" t="s">
        <v>5394</v>
      </c>
      <c r="BX1394" s="98">
        <v>0</v>
      </c>
      <c r="BY1394" s="99" t="str">
        <f>IFERROR(VLOOKUP(ROWS($BW$4:BW1394),$BV$4:$BW$2337,2,0),"")</f>
        <v>Parysów (pow. garwoliński, woj. mazowieckie)</v>
      </c>
      <c r="BZ1394" s="98">
        <v>0</v>
      </c>
      <c r="CA1394" s="98">
        <f>IF(ISNUMBER(SEARCH('ankieta ESG'!$G$188,CB1394)),MAX($CA$3:CA1393)+1,0)</f>
        <v>1391</v>
      </c>
      <c r="CB1394" s="134" t="s">
        <v>5394</v>
      </c>
      <c r="CC1394" s="98">
        <v>0</v>
      </c>
      <c r="CD1394" s="99" t="str">
        <f>IFERROR(VLOOKUP(ROWS($CB$4:CB1394),$CA$4:$CB$2337,2,0),"")</f>
        <v>Parysów (pow. garwoliński, woj. mazowieckie)</v>
      </c>
      <c r="CE1394" s="98">
        <v>0</v>
      </c>
      <c r="CF1394" s="98">
        <f>IF(ISNUMBER(SEARCH('ankieta ESG'!$G$189,CG1394)),MAX($CF$3:CF1393)+1,0)</f>
        <v>1391</v>
      </c>
      <c r="CG1394" s="134" t="s">
        <v>5394</v>
      </c>
      <c r="CH1394" s="98">
        <v>0</v>
      </c>
      <c r="CI1394" s="99" t="str">
        <f>IFERROR(VLOOKUP(ROWS($CG$4:CG1394),$CF$4:$CG$2337,2,0),"")</f>
        <v>Parysów (pow. garwoliński, woj. mazowieckie)</v>
      </c>
      <c r="CJ1394" s="98">
        <v>0</v>
      </c>
    </row>
    <row r="1395" spans="4:88">
      <c r="D1395" s="25"/>
      <c r="F1395" s="25"/>
      <c r="AM1395" s="98">
        <f>IF(ISNUMBER(SEARCH('ankieta ESG'!$G$180,AN1395)),MAX(AM$3:$AM1394)+1,0)</f>
        <v>1392</v>
      </c>
      <c r="AN1395" s="134" t="s">
        <v>5395</v>
      </c>
      <c r="AO1395" s="98">
        <v>0</v>
      </c>
      <c r="AP1395" s="99" t="str">
        <f>IFERROR(VLOOKUP(ROWS($AN$4:AN1395),$AM$4:$AN$2337,2,0),"")</f>
        <v>Parzęczew (pow. zgierski, woj. łódzkie)</v>
      </c>
      <c r="AQ1395" s="98">
        <v>0</v>
      </c>
      <c r="AR1395" s="98">
        <f>IF(ISNUMBER(SEARCH('ankieta ESG'!$G$181,AS1395)),MAX($AR$3:AR1394)+1,0)</f>
        <v>1392</v>
      </c>
      <c r="AS1395" s="134" t="s">
        <v>5395</v>
      </c>
      <c r="AT1395" s="98">
        <v>0</v>
      </c>
      <c r="AU1395" s="99" t="str">
        <f>IFERROR(VLOOKUP(ROWS($AS$4:AS1395),$AR$4:$AS$2337,2,0),"")</f>
        <v>Parzęczew (pow. zgierski, woj. łódzkie)</v>
      </c>
      <c r="AV1395" s="98">
        <v>0</v>
      </c>
      <c r="AW1395" s="98">
        <f>IF(ISNUMBER(SEARCH('ankieta ESG'!$G$182,AX1395)),MAX($AW$3:AW1394)+1,0)</f>
        <v>1392</v>
      </c>
      <c r="AX1395" s="134" t="s">
        <v>5395</v>
      </c>
      <c r="AY1395" s="98">
        <v>0</v>
      </c>
      <c r="AZ1395" s="99" t="str">
        <f>IFERROR(VLOOKUP(ROWS($AX$4:AX1395),$AW$4:$AX$2337,2,0),"")</f>
        <v>Parzęczew (pow. zgierski, woj. łódzkie)</v>
      </c>
      <c r="BA1395" s="98">
        <v>0</v>
      </c>
      <c r="BB1395" s="98">
        <f>IF(ISNUMBER(SEARCH('ankieta ESG'!$G$183,BC1395)),MAX($BB$3:BB1394)+1,0)</f>
        <v>1392</v>
      </c>
      <c r="BC1395" s="134" t="s">
        <v>5395</v>
      </c>
      <c r="BD1395" s="98">
        <v>0</v>
      </c>
      <c r="BE1395" s="99" t="str">
        <f>IFERROR(VLOOKUP(ROWS($BC$4:BC1395),$BB$4:$BC$2337,2,0),"")</f>
        <v>Parzęczew (pow. zgierski, woj. łódzkie)</v>
      </c>
      <c r="BF1395" s="98">
        <v>0</v>
      </c>
      <c r="BG1395" s="98">
        <f>IF(ISNUMBER(SEARCH('ankieta ESG'!$G$184,BH1395)),MAX($BG$3:BG1394)+1,0)</f>
        <v>1392</v>
      </c>
      <c r="BH1395" s="134" t="s">
        <v>5395</v>
      </c>
      <c r="BI1395" s="98">
        <v>0</v>
      </c>
      <c r="BJ1395" s="99" t="str">
        <f>IFERROR(VLOOKUP(ROWS($BH$4:BH1395),$BG$4:$BH$2337,2,0),"")</f>
        <v>Parzęczew (pow. zgierski, woj. łódzkie)</v>
      </c>
      <c r="BK1395" s="98">
        <v>0</v>
      </c>
      <c r="BL1395" s="98">
        <f>IF(ISNUMBER(SEARCH('ankieta ESG'!$G$185,BM1395)),MAX($BL$3:BL1394)+1,0)</f>
        <v>1392</v>
      </c>
      <c r="BM1395" s="134" t="s">
        <v>5395</v>
      </c>
      <c r="BN1395" s="98">
        <v>0</v>
      </c>
      <c r="BO1395" s="99" t="str">
        <f>IFERROR(VLOOKUP(ROWS($BM$4:BM1395),$BL$4:$BM$2337,2,0),"")</f>
        <v>Parzęczew (pow. zgierski, woj. łódzkie)</v>
      </c>
      <c r="BP1395" s="98">
        <v>0</v>
      </c>
      <c r="BQ1395" s="98">
        <f>IF(ISNUMBER(SEARCH('ankieta ESG'!$G$186,BR1395)),MAX($BQ$3:BQ1394)+1,0)</f>
        <v>1392</v>
      </c>
      <c r="BR1395" s="134" t="s">
        <v>5395</v>
      </c>
      <c r="BS1395" s="98">
        <v>0</v>
      </c>
      <c r="BT1395" s="99" t="str">
        <f>IFERROR(VLOOKUP(ROWS($BR$4:BR1395),$BQ$4:$BR$2337,2,0),"")</f>
        <v>Parzęczew (pow. zgierski, woj. łódzkie)</v>
      </c>
      <c r="BU1395" s="98">
        <v>0</v>
      </c>
      <c r="BV1395" s="98">
        <f>IF(ISNUMBER(SEARCH('ankieta ESG'!$G$187,BW1395)),MAX($BV$3:BV1394)+1,0)</f>
        <v>1392</v>
      </c>
      <c r="BW1395" s="134" t="s">
        <v>5395</v>
      </c>
      <c r="BX1395" s="98">
        <v>0</v>
      </c>
      <c r="BY1395" s="99" t="str">
        <f>IFERROR(VLOOKUP(ROWS($BW$4:BW1395),$BV$4:$BW$2337,2,0),"")</f>
        <v>Parzęczew (pow. zgierski, woj. łódzkie)</v>
      </c>
      <c r="BZ1395" s="98">
        <v>0</v>
      </c>
      <c r="CA1395" s="98">
        <f>IF(ISNUMBER(SEARCH('ankieta ESG'!$G$188,CB1395)),MAX($CA$3:CA1394)+1,0)</f>
        <v>1392</v>
      </c>
      <c r="CB1395" s="134" t="s">
        <v>5395</v>
      </c>
      <c r="CC1395" s="98">
        <v>0</v>
      </c>
      <c r="CD1395" s="99" t="str">
        <f>IFERROR(VLOOKUP(ROWS($CB$4:CB1395),$CA$4:$CB$2337,2,0),"")</f>
        <v>Parzęczew (pow. zgierski, woj. łódzkie)</v>
      </c>
      <c r="CE1395" s="98">
        <v>0</v>
      </c>
      <c r="CF1395" s="98">
        <f>IF(ISNUMBER(SEARCH('ankieta ESG'!$G$189,CG1395)),MAX($CF$3:CF1394)+1,0)</f>
        <v>1392</v>
      </c>
      <c r="CG1395" s="134" t="s">
        <v>5395</v>
      </c>
      <c r="CH1395" s="98">
        <v>0</v>
      </c>
      <c r="CI1395" s="99" t="str">
        <f>IFERROR(VLOOKUP(ROWS($CG$4:CG1395),$CF$4:$CG$2337,2,0),"")</f>
        <v>Parzęczew (pow. zgierski, woj. łódzkie)</v>
      </c>
      <c r="CJ1395" s="98">
        <v>0</v>
      </c>
    </row>
    <row r="1396" spans="4:88">
      <c r="D1396" s="25"/>
      <c r="F1396" s="25"/>
      <c r="AM1396" s="98">
        <f>IF(ISNUMBER(SEARCH('ankieta ESG'!$G$180,AN1396)),MAX(AM$3:$AM1395)+1,0)</f>
        <v>1393</v>
      </c>
      <c r="AN1396" s="134" t="s">
        <v>5396</v>
      </c>
      <c r="AO1396" s="98">
        <v>0</v>
      </c>
      <c r="AP1396" s="99" t="str">
        <f>IFERROR(VLOOKUP(ROWS($AN$4:AN1396),$AM$4:$AN$2337,2,0),"")</f>
        <v>Pasłęk (pow. elbląski, woj. warmińsko-mazurskie)</v>
      </c>
      <c r="AQ1396" s="98">
        <v>0</v>
      </c>
      <c r="AR1396" s="98">
        <f>IF(ISNUMBER(SEARCH('ankieta ESG'!$G$181,AS1396)),MAX($AR$3:AR1395)+1,0)</f>
        <v>1393</v>
      </c>
      <c r="AS1396" s="134" t="s">
        <v>5396</v>
      </c>
      <c r="AT1396" s="98">
        <v>0</v>
      </c>
      <c r="AU1396" s="99" t="str">
        <f>IFERROR(VLOOKUP(ROWS($AS$4:AS1396),$AR$4:$AS$2337,2,0),"")</f>
        <v>Pasłęk (pow. elbląski, woj. warmińsko-mazurskie)</v>
      </c>
      <c r="AV1396" s="98">
        <v>0</v>
      </c>
      <c r="AW1396" s="98">
        <f>IF(ISNUMBER(SEARCH('ankieta ESG'!$G$182,AX1396)),MAX($AW$3:AW1395)+1,0)</f>
        <v>1393</v>
      </c>
      <c r="AX1396" s="134" t="s">
        <v>5396</v>
      </c>
      <c r="AY1396" s="98">
        <v>0</v>
      </c>
      <c r="AZ1396" s="99" t="str">
        <f>IFERROR(VLOOKUP(ROWS($AX$4:AX1396),$AW$4:$AX$2337,2,0),"")</f>
        <v>Pasłęk (pow. elbląski, woj. warmińsko-mazurskie)</v>
      </c>
      <c r="BA1396" s="98">
        <v>0</v>
      </c>
      <c r="BB1396" s="98">
        <f>IF(ISNUMBER(SEARCH('ankieta ESG'!$G$183,BC1396)),MAX($BB$3:BB1395)+1,0)</f>
        <v>1393</v>
      </c>
      <c r="BC1396" s="134" t="s">
        <v>5396</v>
      </c>
      <c r="BD1396" s="98">
        <v>0</v>
      </c>
      <c r="BE1396" s="99" t="str">
        <f>IFERROR(VLOOKUP(ROWS($BC$4:BC1396),$BB$4:$BC$2337,2,0),"")</f>
        <v>Pasłęk (pow. elbląski, woj. warmińsko-mazurskie)</v>
      </c>
      <c r="BF1396" s="98">
        <v>0</v>
      </c>
      <c r="BG1396" s="98">
        <f>IF(ISNUMBER(SEARCH('ankieta ESG'!$G$184,BH1396)),MAX($BG$3:BG1395)+1,0)</f>
        <v>1393</v>
      </c>
      <c r="BH1396" s="134" t="s">
        <v>5396</v>
      </c>
      <c r="BI1396" s="98">
        <v>0</v>
      </c>
      <c r="BJ1396" s="99" t="str">
        <f>IFERROR(VLOOKUP(ROWS($BH$4:BH1396),$BG$4:$BH$2337,2,0),"")</f>
        <v>Pasłęk (pow. elbląski, woj. warmińsko-mazurskie)</v>
      </c>
      <c r="BK1396" s="98">
        <v>0</v>
      </c>
      <c r="BL1396" s="98">
        <f>IF(ISNUMBER(SEARCH('ankieta ESG'!$G$185,BM1396)),MAX($BL$3:BL1395)+1,0)</f>
        <v>1393</v>
      </c>
      <c r="BM1396" s="134" t="s">
        <v>5396</v>
      </c>
      <c r="BN1396" s="98">
        <v>0</v>
      </c>
      <c r="BO1396" s="99" t="str">
        <f>IFERROR(VLOOKUP(ROWS($BM$4:BM1396),$BL$4:$BM$2337,2,0),"")</f>
        <v>Pasłęk (pow. elbląski, woj. warmińsko-mazurskie)</v>
      </c>
      <c r="BP1396" s="98">
        <v>0</v>
      </c>
      <c r="BQ1396" s="98">
        <f>IF(ISNUMBER(SEARCH('ankieta ESG'!$G$186,BR1396)),MAX($BQ$3:BQ1395)+1,0)</f>
        <v>1393</v>
      </c>
      <c r="BR1396" s="134" t="s">
        <v>5396</v>
      </c>
      <c r="BS1396" s="98">
        <v>0</v>
      </c>
      <c r="BT1396" s="99" t="str">
        <f>IFERROR(VLOOKUP(ROWS($BR$4:BR1396),$BQ$4:$BR$2337,2,0),"")</f>
        <v>Pasłęk (pow. elbląski, woj. warmińsko-mazurskie)</v>
      </c>
      <c r="BU1396" s="98">
        <v>0</v>
      </c>
      <c r="BV1396" s="98">
        <f>IF(ISNUMBER(SEARCH('ankieta ESG'!$G$187,BW1396)),MAX($BV$3:BV1395)+1,0)</f>
        <v>1393</v>
      </c>
      <c r="BW1396" s="134" t="s">
        <v>5396</v>
      </c>
      <c r="BX1396" s="98">
        <v>0</v>
      </c>
      <c r="BY1396" s="99" t="str">
        <f>IFERROR(VLOOKUP(ROWS($BW$4:BW1396),$BV$4:$BW$2337,2,0),"")</f>
        <v>Pasłęk (pow. elbląski, woj. warmińsko-mazurskie)</v>
      </c>
      <c r="BZ1396" s="98">
        <v>0</v>
      </c>
      <c r="CA1396" s="98">
        <f>IF(ISNUMBER(SEARCH('ankieta ESG'!$G$188,CB1396)),MAX($CA$3:CA1395)+1,0)</f>
        <v>1393</v>
      </c>
      <c r="CB1396" s="134" t="s">
        <v>5396</v>
      </c>
      <c r="CC1396" s="98">
        <v>0</v>
      </c>
      <c r="CD1396" s="99" t="str">
        <f>IFERROR(VLOOKUP(ROWS($CB$4:CB1396),$CA$4:$CB$2337,2,0),"")</f>
        <v>Pasłęk (pow. elbląski, woj. warmińsko-mazurskie)</v>
      </c>
      <c r="CE1396" s="98">
        <v>0</v>
      </c>
      <c r="CF1396" s="98">
        <f>IF(ISNUMBER(SEARCH('ankieta ESG'!$G$189,CG1396)),MAX($CF$3:CF1395)+1,0)</f>
        <v>1393</v>
      </c>
      <c r="CG1396" s="134" t="s">
        <v>5396</v>
      </c>
      <c r="CH1396" s="98">
        <v>0</v>
      </c>
      <c r="CI1396" s="99" t="str">
        <f>IFERROR(VLOOKUP(ROWS($CG$4:CG1396),$CF$4:$CG$2337,2,0),"")</f>
        <v>Pasłęk (pow. elbląski, woj. warmińsko-mazurskie)</v>
      </c>
      <c r="CJ1396" s="98">
        <v>0</v>
      </c>
    </row>
    <row r="1397" spans="4:88">
      <c r="D1397" s="25"/>
      <c r="F1397" s="25"/>
      <c r="AM1397" s="98">
        <f>IF(ISNUMBER(SEARCH('ankieta ESG'!$G$180,AN1397)),MAX(AM$3:$AM1396)+1,0)</f>
        <v>1394</v>
      </c>
      <c r="AN1397" s="134" t="s">
        <v>5397</v>
      </c>
      <c r="AO1397" s="98">
        <v>0</v>
      </c>
      <c r="AP1397" s="99" t="str">
        <f>IFERROR(VLOOKUP(ROWS($AN$4:AN1397),$AM$4:$AN$2337,2,0),"")</f>
        <v>Pasym (pow. szczycieński, woj. warmińsko-mazurskie)</v>
      </c>
      <c r="AQ1397" s="98">
        <v>0</v>
      </c>
      <c r="AR1397" s="98">
        <f>IF(ISNUMBER(SEARCH('ankieta ESG'!$G$181,AS1397)),MAX($AR$3:AR1396)+1,0)</f>
        <v>1394</v>
      </c>
      <c r="AS1397" s="134" t="s">
        <v>5397</v>
      </c>
      <c r="AT1397" s="98">
        <v>0</v>
      </c>
      <c r="AU1397" s="99" t="str">
        <f>IFERROR(VLOOKUP(ROWS($AS$4:AS1397),$AR$4:$AS$2337,2,0),"")</f>
        <v>Pasym (pow. szczycieński, woj. warmińsko-mazurskie)</v>
      </c>
      <c r="AV1397" s="98">
        <v>0</v>
      </c>
      <c r="AW1397" s="98">
        <f>IF(ISNUMBER(SEARCH('ankieta ESG'!$G$182,AX1397)),MAX($AW$3:AW1396)+1,0)</f>
        <v>1394</v>
      </c>
      <c r="AX1397" s="134" t="s">
        <v>5397</v>
      </c>
      <c r="AY1397" s="98">
        <v>0</v>
      </c>
      <c r="AZ1397" s="99" t="str">
        <f>IFERROR(VLOOKUP(ROWS($AX$4:AX1397),$AW$4:$AX$2337,2,0),"")</f>
        <v>Pasym (pow. szczycieński, woj. warmińsko-mazurskie)</v>
      </c>
      <c r="BA1397" s="98">
        <v>0</v>
      </c>
      <c r="BB1397" s="98">
        <f>IF(ISNUMBER(SEARCH('ankieta ESG'!$G$183,BC1397)),MAX($BB$3:BB1396)+1,0)</f>
        <v>1394</v>
      </c>
      <c r="BC1397" s="134" t="s">
        <v>5397</v>
      </c>
      <c r="BD1397" s="98">
        <v>0</v>
      </c>
      <c r="BE1397" s="99" t="str">
        <f>IFERROR(VLOOKUP(ROWS($BC$4:BC1397),$BB$4:$BC$2337,2,0),"")</f>
        <v>Pasym (pow. szczycieński, woj. warmińsko-mazurskie)</v>
      </c>
      <c r="BF1397" s="98">
        <v>0</v>
      </c>
      <c r="BG1397" s="98">
        <f>IF(ISNUMBER(SEARCH('ankieta ESG'!$G$184,BH1397)),MAX($BG$3:BG1396)+1,0)</f>
        <v>1394</v>
      </c>
      <c r="BH1397" s="134" t="s">
        <v>5397</v>
      </c>
      <c r="BI1397" s="98">
        <v>0</v>
      </c>
      <c r="BJ1397" s="99" t="str">
        <f>IFERROR(VLOOKUP(ROWS($BH$4:BH1397),$BG$4:$BH$2337,2,0),"")</f>
        <v>Pasym (pow. szczycieński, woj. warmińsko-mazurskie)</v>
      </c>
      <c r="BK1397" s="98">
        <v>0</v>
      </c>
      <c r="BL1397" s="98">
        <f>IF(ISNUMBER(SEARCH('ankieta ESG'!$G$185,BM1397)),MAX($BL$3:BL1396)+1,0)</f>
        <v>1394</v>
      </c>
      <c r="BM1397" s="134" t="s">
        <v>5397</v>
      </c>
      <c r="BN1397" s="98">
        <v>0</v>
      </c>
      <c r="BO1397" s="99" t="str">
        <f>IFERROR(VLOOKUP(ROWS($BM$4:BM1397),$BL$4:$BM$2337,2,0),"")</f>
        <v>Pasym (pow. szczycieński, woj. warmińsko-mazurskie)</v>
      </c>
      <c r="BP1397" s="98">
        <v>0</v>
      </c>
      <c r="BQ1397" s="98">
        <f>IF(ISNUMBER(SEARCH('ankieta ESG'!$G$186,BR1397)),MAX($BQ$3:BQ1396)+1,0)</f>
        <v>1394</v>
      </c>
      <c r="BR1397" s="134" t="s">
        <v>5397</v>
      </c>
      <c r="BS1397" s="98">
        <v>0</v>
      </c>
      <c r="BT1397" s="99" t="str">
        <f>IFERROR(VLOOKUP(ROWS($BR$4:BR1397),$BQ$4:$BR$2337,2,0),"")</f>
        <v>Pasym (pow. szczycieński, woj. warmińsko-mazurskie)</v>
      </c>
      <c r="BU1397" s="98">
        <v>0</v>
      </c>
      <c r="BV1397" s="98">
        <f>IF(ISNUMBER(SEARCH('ankieta ESG'!$G$187,BW1397)),MAX($BV$3:BV1396)+1,0)</f>
        <v>1394</v>
      </c>
      <c r="BW1397" s="134" t="s">
        <v>5397</v>
      </c>
      <c r="BX1397" s="98">
        <v>0</v>
      </c>
      <c r="BY1397" s="99" t="str">
        <f>IFERROR(VLOOKUP(ROWS($BW$4:BW1397),$BV$4:$BW$2337,2,0),"")</f>
        <v>Pasym (pow. szczycieński, woj. warmińsko-mazurskie)</v>
      </c>
      <c r="BZ1397" s="98">
        <v>0</v>
      </c>
      <c r="CA1397" s="98">
        <f>IF(ISNUMBER(SEARCH('ankieta ESG'!$G$188,CB1397)),MAX($CA$3:CA1396)+1,0)</f>
        <v>1394</v>
      </c>
      <c r="CB1397" s="134" t="s">
        <v>5397</v>
      </c>
      <c r="CC1397" s="98">
        <v>0</v>
      </c>
      <c r="CD1397" s="99" t="str">
        <f>IFERROR(VLOOKUP(ROWS($CB$4:CB1397),$CA$4:$CB$2337,2,0),"")</f>
        <v>Pasym (pow. szczycieński, woj. warmińsko-mazurskie)</v>
      </c>
      <c r="CE1397" s="98">
        <v>0</v>
      </c>
      <c r="CF1397" s="98">
        <f>IF(ISNUMBER(SEARCH('ankieta ESG'!$G$189,CG1397)),MAX($CF$3:CF1396)+1,0)</f>
        <v>1394</v>
      </c>
      <c r="CG1397" s="134" t="s">
        <v>5397</v>
      </c>
      <c r="CH1397" s="98">
        <v>0</v>
      </c>
      <c r="CI1397" s="99" t="str">
        <f>IFERROR(VLOOKUP(ROWS($CG$4:CG1397),$CF$4:$CG$2337,2,0),"")</f>
        <v>Pasym (pow. szczycieński, woj. warmińsko-mazurskie)</v>
      </c>
      <c r="CJ1397" s="98">
        <v>0</v>
      </c>
    </row>
    <row r="1398" spans="4:88">
      <c r="D1398" s="25"/>
      <c r="F1398" s="25"/>
      <c r="AM1398" s="98">
        <f>IF(ISNUMBER(SEARCH('ankieta ESG'!$G$180,AN1398)),MAX(AM$3:$AM1397)+1,0)</f>
        <v>1395</v>
      </c>
      <c r="AN1398" s="134" t="s">
        <v>5398</v>
      </c>
      <c r="AO1398" s="98">
        <v>0</v>
      </c>
      <c r="AP1398" s="99" t="str">
        <f>IFERROR(VLOOKUP(ROWS($AN$4:AN1398),$AM$4:$AN$2337,2,0),"")</f>
        <v>Paszowice (pow. jaworski, woj. dolnośląskie)</v>
      </c>
      <c r="AQ1398" s="98">
        <v>0</v>
      </c>
      <c r="AR1398" s="98">
        <f>IF(ISNUMBER(SEARCH('ankieta ESG'!$G$181,AS1398)),MAX($AR$3:AR1397)+1,0)</f>
        <v>1395</v>
      </c>
      <c r="AS1398" s="134" t="s">
        <v>5398</v>
      </c>
      <c r="AT1398" s="98">
        <v>0</v>
      </c>
      <c r="AU1398" s="99" t="str">
        <f>IFERROR(VLOOKUP(ROWS($AS$4:AS1398),$AR$4:$AS$2337,2,0),"")</f>
        <v>Paszowice (pow. jaworski, woj. dolnośląskie)</v>
      </c>
      <c r="AV1398" s="98">
        <v>0</v>
      </c>
      <c r="AW1398" s="98">
        <f>IF(ISNUMBER(SEARCH('ankieta ESG'!$G$182,AX1398)),MAX($AW$3:AW1397)+1,0)</f>
        <v>1395</v>
      </c>
      <c r="AX1398" s="134" t="s">
        <v>5398</v>
      </c>
      <c r="AY1398" s="98">
        <v>0</v>
      </c>
      <c r="AZ1398" s="99" t="str">
        <f>IFERROR(VLOOKUP(ROWS($AX$4:AX1398),$AW$4:$AX$2337,2,0),"")</f>
        <v>Paszowice (pow. jaworski, woj. dolnośląskie)</v>
      </c>
      <c r="BA1398" s="98">
        <v>0</v>
      </c>
      <c r="BB1398" s="98">
        <f>IF(ISNUMBER(SEARCH('ankieta ESG'!$G$183,BC1398)),MAX($BB$3:BB1397)+1,0)</f>
        <v>1395</v>
      </c>
      <c r="BC1398" s="134" t="s">
        <v>5398</v>
      </c>
      <c r="BD1398" s="98">
        <v>0</v>
      </c>
      <c r="BE1398" s="99" t="str">
        <f>IFERROR(VLOOKUP(ROWS($BC$4:BC1398),$BB$4:$BC$2337,2,0),"")</f>
        <v>Paszowice (pow. jaworski, woj. dolnośląskie)</v>
      </c>
      <c r="BF1398" s="98">
        <v>0</v>
      </c>
      <c r="BG1398" s="98">
        <f>IF(ISNUMBER(SEARCH('ankieta ESG'!$G$184,BH1398)),MAX($BG$3:BG1397)+1,0)</f>
        <v>1395</v>
      </c>
      <c r="BH1398" s="134" t="s">
        <v>5398</v>
      </c>
      <c r="BI1398" s="98">
        <v>0</v>
      </c>
      <c r="BJ1398" s="99" t="str">
        <f>IFERROR(VLOOKUP(ROWS($BH$4:BH1398),$BG$4:$BH$2337,2,0),"")</f>
        <v>Paszowice (pow. jaworski, woj. dolnośląskie)</v>
      </c>
      <c r="BK1398" s="98">
        <v>0</v>
      </c>
      <c r="BL1398" s="98">
        <f>IF(ISNUMBER(SEARCH('ankieta ESG'!$G$185,BM1398)),MAX($BL$3:BL1397)+1,0)</f>
        <v>1395</v>
      </c>
      <c r="BM1398" s="134" t="s">
        <v>5398</v>
      </c>
      <c r="BN1398" s="98">
        <v>0</v>
      </c>
      <c r="BO1398" s="99" t="str">
        <f>IFERROR(VLOOKUP(ROWS($BM$4:BM1398),$BL$4:$BM$2337,2,0),"")</f>
        <v>Paszowice (pow. jaworski, woj. dolnośląskie)</v>
      </c>
      <c r="BP1398" s="98">
        <v>0</v>
      </c>
      <c r="BQ1398" s="98">
        <f>IF(ISNUMBER(SEARCH('ankieta ESG'!$G$186,BR1398)),MAX($BQ$3:BQ1397)+1,0)</f>
        <v>1395</v>
      </c>
      <c r="BR1398" s="134" t="s">
        <v>5398</v>
      </c>
      <c r="BS1398" s="98">
        <v>0</v>
      </c>
      <c r="BT1398" s="99" t="str">
        <f>IFERROR(VLOOKUP(ROWS($BR$4:BR1398),$BQ$4:$BR$2337,2,0),"")</f>
        <v>Paszowice (pow. jaworski, woj. dolnośląskie)</v>
      </c>
      <c r="BU1398" s="98">
        <v>0</v>
      </c>
      <c r="BV1398" s="98">
        <f>IF(ISNUMBER(SEARCH('ankieta ESG'!$G$187,BW1398)),MAX($BV$3:BV1397)+1,0)</f>
        <v>1395</v>
      </c>
      <c r="BW1398" s="134" t="s">
        <v>5398</v>
      </c>
      <c r="BX1398" s="98">
        <v>0</v>
      </c>
      <c r="BY1398" s="99" t="str">
        <f>IFERROR(VLOOKUP(ROWS($BW$4:BW1398),$BV$4:$BW$2337,2,0),"")</f>
        <v>Paszowice (pow. jaworski, woj. dolnośląskie)</v>
      </c>
      <c r="BZ1398" s="98">
        <v>0</v>
      </c>
      <c r="CA1398" s="98">
        <f>IF(ISNUMBER(SEARCH('ankieta ESG'!$G$188,CB1398)),MAX($CA$3:CA1397)+1,0)</f>
        <v>1395</v>
      </c>
      <c r="CB1398" s="134" t="s">
        <v>5398</v>
      </c>
      <c r="CC1398" s="98">
        <v>0</v>
      </c>
      <c r="CD1398" s="99" t="str">
        <f>IFERROR(VLOOKUP(ROWS($CB$4:CB1398),$CA$4:$CB$2337,2,0),"")</f>
        <v>Paszowice (pow. jaworski, woj. dolnośląskie)</v>
      </c>
      <c r="CE1398" s="98">
        <v>0</v>
      </c>
      <c r="CF1398" s="98">
        <f>IF(ISNUMBER(SEARCH('ankieta ESG'!$G$189,CG1398)),MAX($CF$3:CF1397)+1,0)</f>
        <v>1395</v>
      </c>
      <c r="CG1398" s="134" t="s">
        <v>5398</v>
      </c>
      <c r="CH1398" s="98">
        <v>0</v>
      </c>
      <c r="CI1398" s="99" t="str">
        <f>IFERROR(VLOOKUP(ROWS($CG$4:CG1398),$CF$4:$CG$2337,2,0),"")</f>
        <v>Paszowice (pow. jaworski, woj. dolnośląskie)</v>
      </c>
      <c r="CJ1398" s="98">
        <v>0</v>
      </c>
    </row>
    <row r="1399" spans="4:88">
      <c r="D1399" s="25"/>
      <c r="F1399" s="25"/>
      <c r="AM1399" s="98">
        <f>IF(ISNUMBER(SEARCH('ankieta ESG'!$G$180,AN1399)),MAX(AM$3:$AM1398)+1,0)</f>
        <v>1396</v>
      </c>
      <c r="AN1399" s="134" t="s">
        <v>5399</v>
      </c>
      <c r="AO1399" s="98">
        <v>0</v>
      </c>
      <c r="AP1399" s="99" t="str">
        <f>IFERROR(VLOOKUP(ROWS($AN$4:AN1399),$AM$4:$AN$2337,2,0),"")</f>
        <v>Pawłosiów (pow. jarosławski, woj. podkarpackie)</v>
      </c>
      <c r="AQ1399" s="98">
        <v>0</v>
      </c>
      <c r="AR1399" s="98">
        <f>IF(ISNUMBER(SEARCH('ankieta ESG'!$G$181,AS1399)),MAX($AR$3:AR1398)+1,0)</f>
        <v>1396</v>
      </c>
      <c r="AS1399" s="134" t="s">
        <v>5399</v>
      </c>
      <c r="AT1399" s="98">
        <v>0</v>
      </c>
      <c r="AU1399" s="99" t="str">
        <f>IFERROR(VLOOKUP(ROWS($AS$4:AS1399),$AR$4:$AS$2337,2,0),"")</f>
        <v>Pawłosiów (pow. jarosławski, woj. podkarpackie)</v>
      </c>
      <c r="AV1399" s="98">
        <v>0</v>
      </c>
      <c r="AW1399" s="98">
        <f>IF(ISNUMBER(SEARCH('ankieta ESG'!$G$182,AX1399)),MAX($AW$3:AW1398)+1,0)</f>
        <v>1396</v>
      </c>
      <c r="AX1399" s="134" t="s">
        <v>5399</v>
      </c>
      <c r="AY1399" s="98">
        <v>0</v>
      </c>
      <c r="AZ1399" s="99" t="str">
        <f>IFERROR(VLOOKUP(ROWS($AX$4:AX1399),$AW$4:$AX$2337,2,0),"")</f>
        <v>Pawłosiów (pow. jarosławski, woj. podkarpackie)</v>
      </c>
      <c r="BA1399" s="98">
        <v>0</v>
      </c>
      <c r="BB1399" s="98">
        <f>IF(ISNUMBER(SEARCH('ankieta ESG'!$G$183,BC1399)),MAX($BB$3:BB1398)+1,0)</f>
        <v>1396</v>
      </c>
      <c r="BC1399" s="134" t="s">
        <v>5399</v>
      </c>
      <c r="BD1399" s="98">
        <v>0</v>
      </c>
      <c r="BE1399" s="99" t="str">
        <f>IFERROR(VLOOKUP(ROWS($BC$4:BC1399),$BB$4:$BC$2337,2,0),"")</f>
        <v>Pawłosiów (pow. jarosławski, woj. podkarpackie)</v>
      </c>
      <c r="BF1399" s="98">
        <v>0</v>
      </c>
      <c r="BG1399" s="98">
        <f>IF(ISNUMBER(SEARCH('ankieta ESG'!$G$184,BH1399)),MAX($BG$3:BG1398)+1,0)</f>
        <v>1396</v>
      </c>
      <c r="BH1399" s="134" t="s">
        <v>5399</v>
      </c>
      <c r="BI1399" s="98">
        <v>0</v>
      </c>
      <c r="BJ1399" s="99" t="str">
        <f>IFERROR(VLOOKUP(ROWS($BH$4:BH1399),$BG$4:$BH$2337,2,0),"")</f>
        <v>Pawłosiów (pow. jarosławski, woj. podkarpackie)</v>
      </c>
      <c r="BK1399" s="98">
        <v>0</v>
      </c>
      <c r="BL1399" s="98">
        <f>IF(ISNUMBER(SEARCH('ankieta ESG'!$G$185,BM1399)),MAX($BL$3:BL1398)+1,0)</f>
        <v>1396</v>
      </c>
      <c r="BM1399" s="134" t="s">
        <v>5399</v>
      </c>
      <c r="BN1399" s="98">
        <v>0</v>
      </c>
      <c r="BO1399" s="99" t="str">
        <f>IFERROR(VLOOKUP(ROWS($BM$4:BM1399),$BL$4:$BM$2337,2,0),"")</f>
        <v>Pawłosiów (pow. jarosławski, woj. podkarpackie)</v>
      </c>
      <c r="BP1399" s="98">
        <v>0</v>
      </c>
      <c r="BQ1399" s="98">
        <f>IF(ISNUMBER(SEARCH('ankieta ESG'!$G$186,BR1399)),MAX($BQ$3:BQ1398)+1,0)</f>
        <v>1396</v>
      </c>
      <c r="BR1399" s="134" t="s">
        <v>5399</v>
      </c>
      <c r="BS1399" s="98">
        <v>0</v>
      </c>
      <c r="BT1399" s="99" t="str">
        <f>IFERROR(VLOOKUP(ROWS($BR$4:BR1399),$BQ$4:$BR$2337,2,0),"")</f>
        <v>Pawłosiów (pow. jarosławski, woj. podkarpackie)</v>
      </c>
      <c r="BU1399" s="98">
        <v>0</v>
      </c>
      <c r="BV1399" s="98">
        <f>IF(ISNUMBER(SEARCH('ankieta ESG'!$G$187,BW1399)),MAX($BV$3:BV1398)+1,0)</f>
        <v>1396</v>
      </c>
      <c r="BW1399" s="134" t="s">
        <v>5399</v>
      </c>
      <c r="BX1399" s="98">
        <v>0</v>
      </c>
      <c r="BY1399" s="99" t="str">
        <f>IFERROR(VLOOKUP(ROWS($BW$4:BW1399),$BV$4:$BW$2337,2,0),"")</f>
        <v>Pawłosiów (pow. jarosławski, woj. podkarpackie)</v>
      </c>
      <c r="BZ1399" s="98">
        <v>0</v>
      </c>
      <c r="CA1399" s="98">
        <f>IF(ISNUMBER(SEARCH('ankieta ESG'!$G$188,CB1399)),MAX($CA$3:CA1398)+1,0)</f>
        <v>1396</v>
      </c>
      <c r="CB1399" s="134" t="s">
        <v>5399</v>
      </c>
      <c r="CC1399" s="98">
        <v>0</v>
      </c>
      <c r="CD1399" s="99" t="str">
        <f>IFERROR(VLOOKUP(ROWS($CB$4:CB1399),$CA$4:$CB$2337,2,0),"")</f>
        <v>Pawłosiów (pow. jarosławski, woj. podkarpackie)</v>
      </c>
      <c r="CE1399" s="98">
        <v>0</v>
      </c>
      <c r="CF1399" s="98">
        <f>IF(ISNUMBER(SEARCH('ankieta ESG'!$G$189,CG1399)),MAX($CF$3:CF1398)+1,0)</f>
        <v>1396</v>
      </c>
      <c r="CG1399" s="134" t="s">
        <v>5399</v>
      </c>
      <c r="CH1399" s="98">
        <v>0</v>
      </c>
      <c r="CI1399" s="99" t="str">
        <f>IFERROR(VLOOKUP(ROWS($CG$4:CG1399),$CF$4:$CG$2337,2,0),"")</f>
        <v>Pawłosiów (pow. jarosławski, woj. podkarpackie)</v>
      </c>
      <c r="CJ1399" s="98">
        <v>0</v>
      </c>
    </row>
    <row r="1400" spans="4:88">
      <c r="D1400" s="25"/>
      <c r="F1400" s="25"/>
      <c r="AM1400" s="98">
        <f>IF(ISNUMBER(SEARCH('ankieta ESG'!$G$180,AN1400)),MAX(AM$3:$AM1399)+1,0)</f>
        <v>1397</v>
      </c>
      <c r="AN1400" s="134" t="s">
        <v>5400</v>
      </c>
      <c r="AO1400" s="98">
        <v>0</v>
      </c>
      <c r="AP1400" s="99" t="str">
        <f>IFERROR(VLOOKUP(ROWS($AN$4:AN1400),$AM$4:$AN$2337,2,0),"")</f>
        <v>Pawłowice (pow. pszczyński, woj. śląskie)</v>
      </c>
      <c r="AQ1400" s="98">
        <v>0</v>
      </c>
      <c r="AR1400" s="98">
        <f>IF(ISNUMBER(SEARCH('ankieta ESG'!$G$181,AS1400)),MAX($AR$3:AR1399)+1,0)</f>
        <v>1397</v>
      </c>
      <c r="AS1400" s="134" t="s">
        <v>5400</v>
      </c>
      <c r="AT1400" s="98">
        <v>0</v>
      </c>
      <c r="AU1400" s="99" t="str">
        <f>IFERROR(VLOOKUP(ROWS($AS$4:AS1400),$AR$4:$AS$2337,2,0),"")</f>
        <v>Pawłowice (pow. pszczyński, woj. śląskie)</v>
      </c>
      <c r="AV1400" s="98">
        <v>0</v>
      </c>
      <c r="AW1400" s="98">
        <f>IF(ISNUMBER(SEARCH('ankieta ESG'!$G$182,AX1400)),MAX($AW$3:AW1399)+1,0)</f>
        <v>1397</v>
      </c>
      <c r="AX1400" s="134" t="s">
        <v>5400</v>
      </c>
      <c r="AY1400" s="98">
        <v>0</v>
      </c>
      <c r="AZ1400" s="99" t="str">
        <f>IFERROR(VLOOKUP(ROWS($AX$4:AX1400),$AW$4:$AX$2337,2,0),"")</f>
        <v>Pawłowice (pow. pszczyński, woj. śląskie)</v>
      </c>
      <c r="BA1400" s="98">
        <v>0</v>
      </c>
      <c r="BB1400" s="98">
        <f>IF(ISNUMBER(SEARCH('ankieta ESG'!$G$183,BC1400)),MAX($BB$3:BB1399)+1,0)</f>
        <v>1397</v>
      </c>
      <c r="BC1400" s="134" t="s">
        <v>5400</v>
      </c>
      <c r="BD1400" s="98">
        <v>0</v>
      </c>
      <c r="BE1400" s="99" t="str">
        <f>IFERROR(VLOOKUP(ROWS($BC$4:BC1400),$BB$4:$BC$2337,2,0),"")</f>
        <v>Pawłowice (pow. pszczyński, woj. śląskie)</v>
      </c>
      <c r="BF1400" s="98">
        <v>0</v>
      </c>
      <c r="BG1400" s="98">
        <f>IF(ISNUMBER(SEARCH('ankieta ESG'!$G$184,BH1400)),MAX($BG$3:BG1399)+1,0)</f>
        <v>1397</v>
      </c>
      <c r="BH1400" s="134" t="s">
        <v>5400</v>
      </c>
      <c r="BI1400" s="98">
        <v>0</v>
      </c>
      <c r="BJ1400" s="99" t="str">
        <f>IFERROR(VLOOKUP(ROWS($BH$4:BH1400),$BG$4:$BH$2337,2,0),"")</f>
        <v>Pawłowice (pow. pszczyński, woj. śląskie)</v>
      </c>
      <c r="BK1400" s="98">
        <v>0</v>
      </c>
      <c r="BL1400" s="98">
        <f>IF(ISNUMBER(SEARCH('ankieta ESG'!$G$185,BM1400)),MAX($BL$3:BL1399)+1,0)</f>
        <v>1397</v>
      </c>
      <c r="BM1400" s="134" t="s">
        <v>5400</v>
      </c>
      <c r="BN1400" s="98">
        <v>0</v>
      </c>
      <c r="BO1400" s="99" t="str">
        <f>IFERROR(VLOOKUP(ROWS($BM$4:BM1400),$BL$4:$BM$2337,2,0),"")</f>
        <v>Pawłowice (pow. pszczyński, woj. śląskie)</v>
      </c>
      <c r="BP1400" s="98">
        <v>0</v>
      </c>
      <c r="BQ1400" s="98">
        <f>IF(ISNUMBER(SEARCH('ankieta ESG'!$G$186,BR1400)),MAX($BQ$3:BQ1399)+1,0)</f>
        <v>1397</v>
      </c>
      <c r="BR1400" s="134" t="s">
        <v>5400</v>
      </c>
      <c r="BS1400" s="98">
        <v>0</v>
      </c>
      <c r="BT1400" s="99" t="str">
        <f>IFERROR(VLOOKUP(ROWS($BR$4:BR1400),$BQ$4:$BR$2337,2,0),"")</f>
        <v>Pawłowice (pow. pszczyński, woj. śląskie)</v>
      </c>
      <c r="BU1400" s="98">
        <v>0</v>
      </c>
      <c r="BV1400" s="98">
        <f>IF(ISNUMBER(SEARCH('ankieta ESG'!$G$187,BW1400)),MAX($BV$3:BV1399)+1,0)</f>
        <v>1397</v>
      </c>
      <c r="BW1400" s="134" t="s">
        <v>5400</v>
      </c>
      <c r="BX1400" s="98">
        <v>0</v>
      </c>
      <c r="BY1400" s="99" t="str">
        <f>IFERROR(VLOOKUP(ROWS($BW$4:BW1400),$BV$4:$BW$2337,2,0),"")</f>
        <v>Pawłowice (pow. pszczyński, woj. śląskie)</v>
      </c>
      <c r="BZ1400" s="98">
        <v>0</v>
      </c>
      <c r="CA1400" s="98">
        <f>IF(ISNUMBER(SEARCH('ankieta ESG'!$G$188,CB1400)),MAX($CA$3:CA1399)+1,0)</f>
        <v>1397</v>
      </c>
      <c r="CB1400" s="134" t="s">
        <v>5400</v>
      </c>
      <c r="CC1400" s="98">
        <v>0</v>
      </c>
      <c r="CD1400" s="99" t="str">
        <f>IFERROR(VLOOKUP(ROWS($CB$4:CB1400),$CA$4:$CB$2337,2,0),"")</f>
        <v>Pawłowice (pow. pszczyński, woj. śląskie)</v>
      </c>
      <c r="CE1400" s="98">
        <v>0</v>
      </c>
      <c r="CF1400" s="98">
        <f>IF(ISNUMBER(SEARCH('ankieta ESG'!$G$189,CG1400)),MAX($CF$3:CF1399)+1,0)</f>
        <v>1397</v>
      </c>
      <c r="CG1400" s="134" t="s">
        <v>5400</v>
      </c>
      <c r="CH1400" s="98">
        <v>0</v>
      </c>
      <c r="CI1400" s="99" t="str">
        <f>IFERROR(VLOOKUP(ROWS($CG$4:CG1400),$CF$4:$CG$2337,2,0),"")</f>
        <v>Pawłowice (pow. pszczyński, woj. śląskie)</v>
      </c>
      <c r="CJ1400" s="98">
        <v>0</v>
      </c>
    </row>
    <row r="1401" spans="4:88">
      <c r="D1401" s="25"/>
      <c r="F1401" s="25"/>
      <c r="AM1401" s="98">
        <f>IF(ISNUMBER(SEARCH('ankieta ESG'!$G$180,AN1401)),MAX(AM$3:$AM1400)+1,0)</f>
        <v>1398</v>
      </c>
      <c r="AN1401" s="134" t="s">
        <v>5401</v>
      </c>
      <c r="AO1401" s="98">
        <v>0</v>
      </c>
      <c r="AP1401" s="99" t="str">
        <f>IFERROR(VLOOKUP(ROWS($AN$4:AN1401),$AM$4:$AN$2337,2,0),"")</f>
        <v>Pawłowiczki (pow. kędzierzyńsko-kozielski, woj. opolskie)</v>
      </c>
      <c r="AQ1401" s="98">
        <v>0</v>
      </c>
      <c r="AR1401" s="98">
        <f>IF(ISNUMBER(SEARCH('ankieta ESG'!$G$181,AS1401)),MAX($AR$3:AR1400)+1,0)</f>
        <v>1398</v>
      </c>
      <c r="AS1401" s="134" t="s">
        <v>5401</v>
      </c>
      <c r="AT1401" s="98">
        <v>0</v>
      </c>
      <c r="AU1401" s="99" t="str">
        <f>IFERROR(VLOOKUP(ROWS($AS$4:AS1401),$AR$4:$AS$2337,2,0),"")</f>
        <v>Pawłowiczki (pow. kędzierzyńsko-kozielski, woj. opolskie)</v>
      </c>
      <c r="AV1401" s="98">
        <v>0</v>
      </c>
      <c r="AW1401" s="98">
        <f>IF(ISNUMBER(SEARCH('ankieta ESG'!$G$182,AX1401)),MAX($AW$3:AW1400)+1,0)</f>
        <v>1398</v>
      </c>
      <c r="AX1401" s="134" t="s">
        <v>5401</v>
      </c>
      <c r="AY1401" s="98">
        <v>0</v>
      </c>
      <c r="AZ1401" s="99" t="str">
        <f>IFERROR(VLOOKUP(ROWS($AX$4:AX1401),$AW$4:$AX$2337,2,0),"")</f>
        <v>Pawłowiczki (pow. kędzierzyńsko-kozielski, woj. opolskie)</v>
      </c>
      <c r="BA1401" s="98">
        <v>0</v>
      </c>
      <c r="BB1401" s="98">
        <f>IF(ISNUMBER(SEARCH('ankieta ESG'!$G$183,BC1401)),MAX($BB$3:BB1400)+1,0)</f>
        <v>1398</v>
      </c>
      <c r="BC1401" s="134" t="s">
        <v>5401</v>
      </c>
      <c r="BD1401" s="98">
        <v>0</v>
      </c>
      <c r="BE1401" s="99" t="str">
        <f>IFERROR(VLOOKUP(ROWS($BC$4:BC1401),$BB$4:$BC$2337,2,0),"")</f>
        <v>Pawłowiczki (pow. kędzierzyńsko-kozielski, woj. opolskie)</v>
      </c>
      <c r="BF1401" s="98">
        <v>0</v>
      </c>
      <c r="BG1401" s="98">
        <f>IF(ISNUMBER(SEARCH('ankieta ESG'!$G$184,BH1401)),MAX($BG$3:BG1400)+1,0)</f>
        <v>1398</v>
      </c>
      <c r="BH1401" s="134" t="s">
        <v>5401</v>
      </c>
      <c r="BI1401" s="98">
        <v>0</v>
      </c>
      <c r="BJ1401" s="99" t="str">
        <f>IFERROR(VLOOKUP(ROWS($BH$4:BH1401),$BG$4:$BH$2337,2,0),"")</f>
        <v>Pawłowiczki (pow. kędzierzyńsko-kozielski, woj. opolskie)</v>
      </c>
      <c r="BK1401" s="98">
        <v>0</v>
      </c>
      <c r="BL1401" s="98">
        <f>IF(ISNUMBER(SEARCH('ankieta ESG'!$G$185,BM1401)),MAX($BL$3:BL1400)+1,0)</f>
        <v>1398</v>
      </c>
      <c r="BM1401" s="134" t="s">
        <v>5401</v>
      </c>
      <c r="BN1401" s="98">
        <v>0</v>
      </c>
      <c r="BO1401" s="99" t="str">
        <f>IFERROR(VLOOKUP(ROWS($BM$4:BM1401),$BL$4:$BM$2337,2,0),"")</f>
        <v>Pawłowiczki (pow. kędzierzyńsko-kozielski, woj. opolskie)</v>
      </c>
      <c r="BP1401" s="98">
        <v>0</v>
      </c>
      <c r="BQ1401" s="98">
        <f>IF(ISNUMBER(SEARCH('ankieta ESG'!$G$186,BR1401)),MAX($BQ$3:BQ1400)+1,0)</f>
        <v>1398</v>
      </c>
      <c r="BR1401" s="134" t="s">
        <v>5401</v>
      </c>
      <c r="BS1401" s="98">
        <v>0</v>
      </c>
      <c r="BT1401" s="99" t="str">
        <f>IFERROR(VLOOKUP(ROWS($BR$4:BR1401),$BQ$4:$BR$2337,2,0),"")</f>
        <v>Pawłowiczki (pow. kędzierzyńsko-kozielski, woj. opolskie)</v>
      </c>
      <c r="BU1401" s="98">
        <v>0</v>
      </c>
      <c r="BV1401" s="98">
        <f>IF(ISNUMBER(SEARCH('ankieta ESG'!$G$187,BW1401)),MAX($BV$3:BV1400)+1,0)</f>
        <v>1398</v>
      </c>
      <c r="BW1401" s="134" t="s">
        <v>5401</v>
      </c>
      <c r="BX1401" s="98">
        <v>0</v>
      </c>
      <c r="BY1401" s="99" t="str">
        <f>IFERROR(VLOOKUP(ROWS($BW$4:BW1401),$BV$4:$BW$2337,2,0),"")</f>
        <v>Pawłowiczki (pow. kędzierzyńsko-kozielski, woj. opolskie)</v>
      </c>
      <c r="BZ1401" s="98">
        <v>0</v>
      </c>
      <c r="CA1401" s="98">
        <f>IF(ISNUMBER(SEARCH('ankieta ESG'!$G$188,CB1401)),MAX($CA$3:CA1400)+1,0)</f>
        <v>1398</v>
      </c>
      <c r="CB1401" s="134" t="s">
        <v>5401</v>
      </c>
      <c r="CC1401" s="98">
        <v>0</v>
      </c>
      <c r="CD1401" s="99" t="str">
        <f>IFERROR(VLOOKUP(ROWS($CB$4:CB1401),$CA$4:$CB$2337,2,0),"")</f>
        <v>Pawłowiczki (pow. kędzierzyńsko-kozielski, woj. opolskie)</v>
      </c>
      <c r="CE1401" s="98">
        <v>0</v>
      </c>
      <c r="CF1401" s="98">
        <f>IF(ISNUMBER(SEARCH('ankieta ESG'!$G$189,CG1401)),MAX($CF$3:CF1400)+1,0)</f>
        <v>1398</v>
      </c>
      <c r="CG1401" s="134" t="s">
        <v>5401</v>
      </c>
      <c r="CH1401" s="98">
        <v>0</v>
      </c>
      <c r="CI1401" s="99" t="str">
        <f>IFERROR(VLOOKUP(ROWS($CG$4:CG1401),$CF$4:$CG$2337,2,0),"")</f>
        <v>Pawłowiczki (pow. kędzierzyńsko-kozielski, woj. opolskie)</v>
      </c>
      <c r="CJ1401" s="98">
        <v>0</v>
      </c>
    </row>
    <row r="1402" spans="4:88">
      <c r="D1402" s="25"/>
      <c r="F1402" s="25"/>
      <c r="AM1402" s="98">
        <f>IF(ISNUMBER(SEARCH('ankieta ESG'!$G$180,AN1402)),MAX(AM$3:$AM1401)+1,0)</f>
        <v>1399</v>
      </c>
      <c r="AN1402" s="134" t="s">
        <v>5402</v>
      </c>
      <c r="AO1402" s="98">
        <v>0</v>
      </c>
      <c r="AP1402" s="99" t="str">
        <f>IFERROR(VLOOKUP(ROWS($AN$4:AN1402),$AM$4:$AN$2337,2,0),"")</f>
        <v>Pawłów (pow. starachowicki, woj. świętokrzyskie)</v>
      </c>
      <c r="AQ1402" s="98">
        <v>0</v>
      </c>
      <c r="AR1402" s="98">
        <f>IF(ISNUMBER(SEARCH('ankieta ESG'!$G$181,AS1402)),MAX($AR$3:AR1401)+1,0)</f>
        <v>1399</v>
      </c>
      <c r="AS1402" s="134" t="s">
        <v>5402</v>
      </c>
      <c r="AT1402" s="98">
        <v>0</v>
      </c>
      <c r="AU1402" s="99" t="str">
        <f>IFERROR(VLOOKUP(ROWS($AS$4:AS1402),$AR$4:$AS$2337,2,0),"")</f>
        <v>Pawłów (pow. starachowicki, woj. świętokrzyskie)</v>
      </c>
      <c r="AV1402" s="98">
        <v>0</v>
      </c>
      <c r="AW1402" s="98">
        <f>IF(ISNUMBER(SEARCH('ankieta ESG'!$G$182,AX1402)),MAX($AW$3:AW1401)+1,0)</f>
        <v>1399</v>
      </c>
      <c r="AX1402" s="134" t="s">
        <v>5402</v>
      </c>
      <c r="AY1402" s="98">
        <v>0</v>
      </c>
      <c r="AZ1402" s="99" t="str">
        <f>IFERROR(VLOOKUP(ROWS($AX$4:AX1402),$AW$4:$AX$2337,2,0),"")</f>
        <v>Pawłów (pow. starachowicki, woj. świętokrzyskie)</v>
      </c>
      <c r="BA1402" s="98">
        <v>0</v>
      </c>
      <c r="BB1402" s="98">
        <f>IF(ISNUMBER(SEARCH('ankieta ESG'!$G$183,BC1402)),MAX($BB$3:BB1401)+1,0)</f>
        <v>1399</v>
      </c>
      <c r="BC1402" s="134" t="s">
        <v>5402</v>
      </c>
      <c r="BD1402" s="98">
        <v>0</v>
      </c>
      <c r="BE1402" s="99" t="str">
        <f>IFERROR(VLOOKUP(ROWS($BC$4:BC1402),$BB$4:$BC$2337,2,0),"")</f>
        <v>Pawłów (pow. starachowicki, woj. świętokrzyskie)</v>
      </c>
      <c r="BF1402" s="98">
        <v>0</v>
      </c>
      <c r="BG1402" s="98">
        <f>IF(ISNUMBER(SEARCH('ankieta ESG'!$G$184,BH1402)),MAX($BG$3:BG1401)+1,0)</f>
        <v>1399</v>
      </c>
      <c r="BH1402" s="134" t="s">
        <v>5402</v>
      </c>
      <c r="BI1402" s="98">
        <v>0</v>
      </c>
      <c r="BJ1402" s="99" t="str">
        <f>IFERROR(VLOOKUP(ROWS($BH$4:BH1402),$BG$4:$BH$2337,2,0),"")</f>
        <v>Pawłów (pow. starachowicki, woj. świętokrzyskie)</v>
      </c>
      <c r="BK1402" s="98">
        <v>0</v>
      </c>
      <c r="BL1402" s="98">
        <f>IF(ISNUMBER(SEARCH('ankieta ESG'!$G$185,BM1402)),MAX($BL$3:BL1401)+1,0)</f>
        <v>1399</v>
      </c>
      <c r="BM1402" s="134" t="s">
        <v>5402</v>
      </c>
      <c r="BN1402" s="98">
        <v>0</v>
      </c>
      <c r="BO1402" s="99" t="str">
        <f>IFERROR(VLOOKUP(ROWS($BM$4:BM1402),$BL$4:$BM$2337,2,0),"")</f>
        <v>Pawłów (pow. starachowicki, woj. świętokrzyskie)</v>
      </c>
      <c r="BP1402" s="98">
        <v>0</v>
      </c>
      <c r="BQ1402" s="98">
        <f>IF(ISNUMBER(SEARCH('ankieta ESG'!$G$186,BR1402)),MAX($BQ$3:BQ1401)+1,0)</f>
        <v>1399</v>
      </c>
      <c r="BR1402" s="134" t="s">
        <v>5402</v>
      </c>
      <c r="BS1402" s="98">
        <v>0</v>
      </c>
      <c r="BT1402" s="99" t="str">
        <f>IFERROR(VLOOKUP(ROWS($BR$4:BR1402),$BQ$4:$BR$2337,2,0),"")</f>
        <v>Pawłów (pow. starachowicki, woj. świętokrzyskie)</v>
      </c>
      <c r="BU1402" s="98">
        <v>0</v>
      </c>
      <c r="BV1402" s="98">
        <f>IF(ISNUMBER(SEARCH('ankieta ESG'!$G$187,BW1402)),MAX($BV$3:BV1401)+1,0)</f>
        <v>1399</v>
      </c>
      <c r="BW1402" s="134" t="s">
        <v>5402</v>
      </c>
      <c r="BX1402" s="98">
        <v>0</v>
      </c>
      <c r="BY1402" s="99" t="str">
        <f>IFERROR(VLOOKUP(ROWS($BW$4:BW1402),$BV$4:$BW$2337,2,0),"")</f>
        <v>Pawłów (pow. starachowicki, woj. świętokrzyskie)</v>
      </c>
      <c r="BZ1402" s="98">
        <v>0</v>
      </c>
      <c r="CA1402" s="98">
        <f>IF(ISNUMBER(SEARCH('ankieta ESG'!$G$188,CB1402)),MAX($CA$3:CA1401)+1,0)</f>
        <v>1399</v>
      </c>
      <c r="CB1402" s="134" t="s">
        <v>5402</v>
      </c>
      <c r="CC1402" s="98">
        <v>0</v>
      </c>
      <c r="CD1402" s="99" t="str">
        <f>IFERROR(VLOOKUP(ROWS($CB$4:CB1402),$CA$4:$CB$2337,2,0),"")</f>
        <v>Pawłów (pow. starachowicki, woj. świętokrzyskie)</v>
      </c>
      <c r="CE1402" s="98">
        <v>0</v>
      </c>
      <c r="CF1402" s="98">
        <f>IF(ISNUMBER(SEARCH('ankieta ESG'!$G$189,CG1402)),MAX($CF$3:CF1401)+1,0)</f>
        <v>1399</v>
      </c>
      <c r="CG1402" s="134" t="s">
        <v>5402</v>
      </c>
      <c r="CH1402" s="98">
        <v>0</v>
      </c>
      <c r="CI1402" s="99" t="str">
        <f>IFERROR(VLOOKUP(ROWS($CG$4:CG1402),$CF$4:$CG$2337,2,0),"")</f>
        <v>Pawłów (pow. starachowicki, woj. świętokrzyskie)</v>
      </c>
      <c r="CJ1402" s="98">
        <v>0</v>
      </c>
    </row>
    <row r="1403" spans="4:88">
      <c r="D1403" s="25"/>
      <c r="F1403" s="25"/>
      <c r="AM1403" s="98">
        <f>IF(ISNUMBER(SEARCH('ankieta ESG'!$G$180,AN1403)),MAX(AM$3:$AM1402)+1,0)</f>
        <v>1400</v>
      </c>
      <c r="AN1403" s="134" t="s">
        <v>5403</v>
      </c>
      <c r="AO1403" s="98">
        <v>0</v>
      </c>
      <c r="AP1403" s="99" t="str">
        <f>IFERROR(VLOOKUP(ROWS($AN$4:AN1403),$AM$4:$AN$2337,2,0),"")</f>
        <v>Pawonków (pow. lubliniecki, woj. śląskie)</v>
      </c>
      <c r="AQ1403" s="98">
        <v>0</v>
      </c>
      <c r="AR1403" s="98">
        <f>IF(ISNUMBER(SEARCH('ankieta ESG'!$G$181,AS1403)),MAX($AR$3:AR1402)+1,0)</f>
        <v>1400</v>
      </c>
      <c r="AS1403" s="134" t="s">
        <v>5403</v>
      </c>
      <c r="AT1403" s="98">
        <v>0</v>
      </c>
      <c r="AU1403" s="99" t="str">
        <f>IFERROR(VLOOKUP(ROWS($AS$4:AS1403),$AR$4:$AS$2337,2,0),"")</f>
        <v>Pawonków (pow. lubliniecki, woj. śląskie)</v>
      </c>
      <c r="AV1403" s="98">
        <v>0</v>
      </c>
      <c r="AW1403" s="98">
        <f>IF(ISNUMBER(SEARCH('ankieta ESG'!$G$182,AX1403)),MAX($AW$3:AW1402)+1,0)</f>
        <v>1400</v>
      </c>
      <c r="AX1403" s="134" t="s">
        <v>5403</v>
      </c>
      <c r="AY1403" s="98">
        <v>0</v>
      </c>
      <c r="AZ1403" s="99" t="str">
        <f>IFERROR(VLOOKUP(ROWS($AX$4:AX1403),$AW$4:$AX$2337,2,0),"")</f>
        <v>Pawonków (pow. lubliniecki, woj. śląskie)</v>
      </c>
      <c r="BA1403" s="98">
        <v>0</v>
      </c>
      <c r="BB1403" s="98">
        <f>IF(ISNUMBER(SEARCH('ankieta ESG'!$G$183,BC1403)),MAX($BB$3:BB1402)+1,0)</f>
        <v>1400</v>
      </c>
      <c r="BC1403" s="134" t="s">
        <v>5403</v>
      </c>
      <c r="BD1403" s="98">
        <v>0</v>
      </c>
      <c r="BE1403" s="99" t="str">
        <f>IFERROR(VLOOKUP(ROWS($BC$4:BC1403),$BB$4:$BC$2337,2,0),"")</f>
        <v>Pawonków (pow. lubliniecki, woj. śląskie)</v>
      </c>
      <c r="BF1403" s="98">
        <v>0</v>
      </c>
      <c r="BG1403" s="98">
        <f>IF(ISNUMBER(SEARCH('ankieta ESG'!$G$184,BH1403)),MAX($BG$3:BG1402)+1,0)</f>
        <v>1400</v>
      </c>
      <c r="BH1403" s="134" t="s">
        <v>5403</v>
      </c>
      <c r="BI1403" s="98">
        <v>0</v>
      </c>
      <c r="BJ1403" s="99" t="str">
        <f>IFERROR(VLOOKUP(ROWS($BH$4:BH1403),$BG$4:$BH$2337,2,0),"")</f>
        <v>Pawonków (pow. lubliniecki, woj. śląskie)</v>
      </c>
      <c r="BK1403" s="98">
        <v>0</v>
      </c>
      <c r="BL1403" s="98">
        <f>IF(ISNUMBER(SEARCH('ankieta ESG'!$G$185,BM1403)),MAX($BL$3:BL1402)+1,0)</f>
        <v>1400</v>
      </c>
      <c r="BM1403" s="134" t="s">
        <v>5403</v>
      </c>
      <c r="BN1403" s="98">
        <v>0</v>
      </c>
      <c r="BO1403" s="99" t="str">
        <f>IFERROR(VLOOKUP(ROWS($BM$4:BM1403),$BL$4:$BM$2337,2,0),"")</f>
        <v>Pawonków (pow. lubliniecki, woj. śląskie)</v>
      </c>
      <c r="BP1403" s="98">
        <v>0</v>
      </c>
      <c r="BQ1403" s="98">
        <f>IF(ISNUMBER(SEARCH('ankieta ESG'!$G$186,BR1403)),MAX($BQ$3:BQ1402)+1,0)</f>
        <v>1400</v>
      </c>
      <c r="BR1403" s="134" t="s">
        <v>5403</v>
      </c>
      <c r="BS1403" s="98">
        <v>0</v>
      </c>
      <c r="BT1403" s="99" t="str">
        <f>IFERROR(VLOOKUP(ROWS($BR$4:BR1403),$BQ$4:$BR$2337,2,0),"")</f>
        <v>Pawonków (pow. lubliniecki, woj. śląskie)</v>
      </c>
      <c r="BU1403" s="98">
        <v>0</v>
      </c>
      <c r="BV1403" s="98">
        <f>IF(ISNUMBER(SEARCH('ankieta ESG'!$G$187,BW1403)),MAX($BV$3:BV1402)+1,0)</f>
        <v>1400</v>
      </c>
      <c r="BW1403" s="134" t="s">
        <v>5403</v>
      </c>
      <c r="BX1403" s="98">
        <v>0</v>
      </c>
      <c r="BY1403" s="99" t="str">
        <f>IFERROR(VLOOKUP(ROWS($BW$4:BW1403),$BV$4:$BW$2337,2,0),"")</f>
        <v>Pawonków (pow. lubliniecki, woj. śląskie)</v>
      </c>
      <c r="BZ1403" s="98">
        <v>0</v>
      </c>
      <c r="CA1403" s="98">
        <f>IF(ISNUMBER(SEARCH('ankieta ESG'!$G$188,CB1403)),MAX($CA$3:CA1402)+1,0)</f>
        <v>1400</v>
      </c>
      <c r="CB1403" s="134" t="s">
        <v>5403</v>
      </c>
      <c r="CC1403" s="98">
        <v>0</v>
      </c>
      <c r="CD1403" s="99" t="str">
        <f>IFERROR(VLOOKUP(ROWS($CB$4:CB1403),$CA$4:$CB$2337,2,0),"")</f>
        <v>Pawonków (pow. lubliniecki, woj. śląskie)</v>
      </c>
      <c r="CE1403" s="98">
        <v>0</v>
      </c>
      <c r="CF1403" s="98">
        <f>IF(ISNUMBER(SEARCH('ankieta ESG'!$G$189,CG1403)),MAX($CF$3:CF1402)+1,0)</f>
        <v>1400</v>
      </c>
      <c r="CG1403" s="134" t="s">
        <v>5403</v>
      </c>
      <c r="CH1403" s="98">
        <v>0</v>
      </c>
      <c r="CI1403" s="99" t="str">
        <f>IFERROR(VLOOKUP(ROWS($CG$4:CG1403),$CF$4:$CG$2337,2,0),"")</f>
        <v>Pawonków (pow. lubliniecki, woj. śląskie)</v>
      </c>
      <c r="CJ1403" s="98">
        <v>0</v>
      </c>
    </row>
    <row r="1404" spans="4:88">
      <c r="D1404" s="25"/>
      <c r="F1404" s="25"/>
      <c r="AM1404" s="98">
        <f>IF(ISNUMBER(SEARCH('ankieta ESG'!$G$180,AN1404)),MAX(AM$3:$AM1403)+1,0)</f>
        <v>1401</v>
      </c>
      <c r="AN1404" s="134" t="s">
        <v>5404</v>
      </c>
      <c r="AO1404" s="98">
        <v>0</v>
      </c>
      <c r="AP1404" s="99" t="str">
        <f>IFERROR(VLOOKUP(ROWS($AN$4:AN1404),$AM$4:$AN$2337,2,0),"")</f>
        <v>Pątnów (pow. wieluński, woj. łódzkie)</v>
      </c>
      <c r="AQ1404" s="98">
        <v>0</v>
      </c>
      <c r="AR1404" s="98">
        <f>IF(ISNUMBER(SEARCH('ankieta ESG'!$G$181,AS1404)),MAX($AR$3:AR1403)+1,0)</f>
        <v>1401</v>
      </c>
      <c r="AS1404" s="134" t="s">
        <v>5404</v>
      </c>
      <c r="AT1404" s="98">
        <v>0</v>
      </c>
      <c r="AU1404" s="99" t="str">
        <f>IFERROR(VLOOKUP(ROWS($AS$4:AS1404),$AR$4:$AS$2337,2,0),"")</f>
        <v>Pątnów (pow. wieluński, woj. łódzkie)</v>
      </c>
      <c r="AV1404" s="98">
        <v>0</v>
      </c>
      <c r="AW1404" s="98">
        <f>IF(ISNUMBER(SEARCH('ankieta ESG'!$G$182,AX1404)),MAX($AW$3:AW1403)+1,0)</f>
        <v>1401</v>
      </c>
      <c r="AX1404" s="134" t="s">
        <v>5404</v>
      </c>
      <c r="AY1404" s="98">
        <v>0</v>
      </c>
      <c r="AZ1404" s="99" t="str">
        <f>IFERROR(VLOOKUP(ROWS($AX$4:AX1404),$AW$4:$AX$2337,2,0),"")</f>
        <v>Pątnów (pow. wieluński, woj. łódzkie)</v>
      </c>
      <c r="BA1404" s="98">
        <v>0</v>
      </c>
      <c r="BB1404" s="98">
        <f>IF(ISNUMBER(SEARCH('ankieta ESG'!$G$183,BC1404)),MAX($BB$3:BB1403)+1,0)</f>
        <v>1401</v>
      </c>
      <c r="BC1404" s="134" t="s">
        <v>5404</v>
      </c>
      <c r="BD1404" s="98">
        <v>0</v>
      </c>
      <c r="BE1404" s="99" t="str">
        <f>IFERROR(VLOOKUP(ROWS($BC$4:BC1404),$BB$4:$BC$2337,2,0),"")</f>
        <v>Pątnów (pow. wieluński, woj. łódzkie)</v>
      </c>
      <c r="BF1404" s="98">
        <v>0</v>
      </c>
      <c r="BG1404" s="98">
        <f>IF(ISNUMBER(SEARCH('ankieta ESG'!$G$184,BH1404)),MAX($BG$3:BG1403)+1,0)</f>
        <v>1401</v>
      </c>
      <c r="BH1404" s="134" t="s">
        <v>5404</v>
      </c>
      <c r="BI1404" s="98">
        <v>0</v>
      </c>
      <c r="BJ1404" s="99" t="str">
        <f>IFERROR(VLOOKUP(ROWS($BH$4:BH1404),$BG$4:$BH$2337,2,0),"")</f>
        <v>Pątnów (pow. wieluński, woj. łódzkie)</v>
      </c>
      <c r="BK1404" s="98">
        <v>0</v>
      </c>
      <c r="BL1404" s="98">
        <f>IF(ISNUMBER(SEARCH('ankieta ESG'!$G$185,BM1404)),MAX($BL$3:BL1403)+1,0)</f>
        <v>1401</v>
      </c>
      <c r="BM1404" s="134" t="s">
        <v>5404</v>
      </c>
      <c r="BN1404" s="98">
        <v>0</v>
      </c>
      <c r="BO1404" s="99" t="str">
        <f>IFERROR(VLOOKUP(ROWS($BM$4:BM1404),$BL$4:$BM$2337,2,0),"")</f>
        <v>Pątnów (pow. wieluński, woj. łódzkie)</v>
      </c>
      <c r="BP1404" s="98">
        <v>0</v>
      </c>
      <c r="BQ1404" s="98">
        <f>IF(ISNUMBER(SEARCH('ankieta ESG'!$G$186,BR1404)),MAX($BQ$3:BQ1403)+1,0)</f>
        <v>1401</v>
      </c>
      <c r="BR1404" s="134" t="s">
        <v>5404</v>
      </c>
      <c r="BS1404" s="98">
        <v>0</v>
      </c>
      <c r="BT1404" s="99" t="str">
        <f>IFERROR(VLOOKUP(ROWS($BR$4:BR1404),$BQ$4:$BR$2337,2,0),"")</f>
        <v>Pątnów (pow. wieluński, woj. łódzkie)</v>
      </c>
      <c r="BU1404" s="98">
        <v>0</v>
      </c>
      <c r="BV1404" s="98">
        <f>IF(ISNUMBER(SEARCH('ankieta ESG'!$G$187,BW1404)),MAX($BV$3:BV1403)+1,0)</f>
        <v>1401</v>
      </c>
      <c r="BW1404" s="134" t="s">
        <v>5404</v>
      </c>
      <c r="BX1404" s="98">
        <v>0</v>
      </c>
      <c r="BY1404" s="99" t="str">
        <f>IFERROR(VLOOKUP(ROWS($BW$4:BW1404),$BV$4:$BW$2337,2,0),"")</f>
        <v>Pątnów (pow. wieluński, woj. łódzkie)</v>
      </c>
      <c r="BZ1404" s="98">
        <v>0</v>
      </c>
      <c r="CA1404" s="98">
        <f>IF(ISNUMBER(SEARCH('ankieta ESG'!$G$188,CB1404)),MAX($CA$3:CA1403)+1,0)</f>
        <v>1401</v>
      </c>
      <c r="CB1404" s="134" t="s">
        <v>5404</v>
      </c>
      <c r="CC1404" s="98">
        <v>0</v>
      </c>
      <c r="CD1404" s="99" t="str">
        <f>IFERROR(VLOOKUP(ROWS($CB$4:CB1404),$CA$4:$CB$2337,2,0),"")</f>
        <v>Pątnów (pow. wieluński, woj. łódzkie)</v>
      </c>
      <c r="CE1404" s="98">
        <v>0</v>
      </c>
      <c r="CF1404" s="98">
        <f>IF(ISNUMBER(SEARCH('ankieta ESG'!$G$189,CG1404)),MAX($CF$3:CF1403)+1,0)</f>
        <v>1401</v>
      </c>
      <c r="CG1404" s="134" t="s">
        <v>5404</v>
      </c>
      <c r="CH1404" s="98">
        <v>0</v>
      </c>
      <c r="CI1404" s="99" t="str">
        <f>IFERROR(VLOOKUP(ROWS($CG$4:CG1404),$CF$4:$CG$2337,2,0),"")</f>
        <v>Pątnów (pow. wieluński, woj. łódzkie)</v>
      </c>
      <c r="CJ1404" s="98">
        <v>0</v>
      </c>
    </row>
    <row r="1405" spans="4:88">
      <c r="D1405" s="25"/>
      <c r="F1405" s="25"/>
      <c r="AM1405" s="98">
        <f>IF(ISNUMBER(SEARCH('ankieta ESG'!$G$180,AN1405)),MAX(AM$3:$AM1404)+1,0)</f>
        <v>1402</v>
      </c>
      <c r="AN1405" s="134" t="s">
        <v>5405</v>
      </c>
      <c r="AO1405" s="98">
        <v>0</v>
      </c>
      <c r="AP1405" s="99" t="str">
        <f>IFERROR(VLOOKUP(ROWS($AN$4:AN1405),$AM$4:$AN$2337,2,0),"")</f>
        <v>Pcim (pow. myślenicki, woj. małopolskie)</v>
      </c>
      <c r="AQ1405" s="98">
        <v>0</v>
      </c>
      <c r="AR1405" s="98">
        <f>IF(ISNUMBER(SEARCH('ankieta ESG'!$G$181,AS1405)),MAX($AR$3:AR1404)+1,0)</f>
        <v>1402</v>
      </c>
      <c r="AS1405" s="134" t="s">
        <v>5405</v>
      </c>
      <c r="AT1405" s="98">
        <v>0</v>
      </c>
      <c r="AU1405" s="99" t="str">
        <f>IFERROR(VLOOKUP(ROWS($AS$4:AS1405),$AR$4:$AS$2337,2,0),"")</f>
        <v>Pcim (pow. myślenicki, woj. małopolskie)</v>
      </c>
      <c r="AV1405" s="98">
        <v>0</v>
      </c>
      <c r="AW1405" s="98">
        <f>IF(ISNUMBER(SEARCH('ankieta ESG'!$G$182,AX1405)),MAX($AW$3:AW1404)+1,0)</f>
        <v>1402</v>
      </c>
      <c r="AX1405" s="134" t="s">
        <v>5405</v>
      </c>
      <c r="AY1405" s="98">
        <v>0</v>
      </c>
      <c r="AZ1405" s="99" t="str">
        <f>IFERROR(VLOOKUP(ROWS($AX$4:AX1405),$AW$4:$AX$2337,2,0),"")</f>
        <v>Pcim (pow. myślenicki, woj. małopolskie)</v>
      </c>
      <c r="BA1405" s="98">
        <v>0</v>
      </c>
      <c r="BB1405" s="98">
        <f>IF(ISNUMBER(SEARCH('ankieta ESG'!$G$183,BC1405)),MAX($BB$3:BB1404)+1,0)</f>
        <v>1402</v>
      </c>
      <c r="BC1405" s="134" t="s">
        <v>5405</v>
      </c>
      <c r="BD1405" s="98">
        <v>0</v>
      </c>
      <c r="BE1405" s="99" t="str">
        <f>IFERROR(VLOOKUP(ROWS($BC$4:BC1405),$BB$4:$BC$2337,2,0),"")</f>
        <v>Pcim (pow. myślenicki, woj. małopolskie)</v>
      </c>
      <c r="BF1405" s="98">
        <v>0</v>
      </c>
      <c r="BG1405" s="98">
        <f>IF(ISNUMBER(SEARCH('ankieta ESG'!$G$184,BH1405)),MAX($BG$3:BG1404)+1,0)</f>
        <v>1402</v>
      </c>
      <c r="BH1405" s="134" t="s">
        <v>5405</v>
      </c>
      <c r="BI1405" s="98">
        <v>0</v>
      </c>
      <c r="BJ1405" s="99" t="str">
        <f>IFERROR(VLOOKUP(ROWS($BH$4:BH1405),$BG$4:$BH$2337,2,0),"")</f>
        <v>Pcim (pow. myślenicki, woj. małopolskie)</v>
      </c>
      <c r="BK1405" s="98">
        <v>0</v>
      </c>
      <c r="BL1405" s="98">
        <f>IF(ISNUMBER(SEARCH('ankieta ESG'!$G$185,BM1405)),MAX($BL$3:BL1404)+1,0)</f>
        <v>1402</v>
      </c>
      <c r="BM1405" s="134" t="s">
        <v>5405</v>
      </c>
      <c r="BN1405" s="98">
        <v>0</v>
      </c>
      <c r="BO1405" s="99" t="str">
        <f>IFERROR(VLOOKUP(ROWS($BM$4:BM1405),$BL$4:$BM$2337,2,0),"")</f>
        <v>Pcim (pow. myślenicki, woj. małopolskie)</v>
      </c>
      <c r="BP1405" s="98">
        <v>0</v>
      </c>
      <c r="BQ1405" s="98">
        <f>IF(ISNUMBER(SEARCH('ankieta ESG'!$G$186,BR1405)),MAX($BQ$3:BQ1404)+1,0)</f>
        <v>1402</v>
      </c>
      <c r="BR1405" s="134" t="s">
        <v>5405</v>
      </c>
      <c r="BS1405" s="98">
        <v>0</v>
      </c>
      <c r="BT1405" s="99" t="str">
        <f>IFERROR(VLOOKUP(ROWS($BR$4:BR1405),$BQ$4:$BR$2337,2,0),"")</f>
        <v>Pcim (pow. myślenicki, woj. małopolskie)</v>
      </c>
      <c r="BU1405" s="98">
        <v>0</v>
      </c>
      <c r="BV1405" s="98">
        <f>IF(ISNUMBER(SEARCH('ankieta ESG'!$G$187,BW1405)),MAX($BV$3:BV1404)+1,0)</f>
        <v>1402</v>
      </c>
      <c r="BW1405" s="134" t="s">
        <v>5405</v>
      </c>
      <c r="BX1405" s="98">
        <v>0</v>
      </c>
      <c r="BY1405" s="99" t="str">
        <f>IFERROR(VLOOKUP(ROWS($BW$4:BW1405),$BV$4:$BW$2337,2,0),"")</f>
        <v>Pcim (pow. myślenicki, woj. małopolskie)</v>
      </c>
      <c r="BZ1405" s="98">
        <v>0</v>
      </c>
      <c r="CA1405" s="98">
        <f>IF(ISNUMBER(SEARCH('ankieta ESG'!$G$188,CB1405)),MAX($CA$3:CA1404)+1,0)</f>
        <v>1402</v>
      </c>
      <c r="CB1405" s="134" t="s">
        <v>5405</v>
      </c>
      <c r="CC1405" s="98">
        <v>0</v>
      </c>
      <c r="CD1405" s="99" t="str">
        <f>IFERROR(VLOOKUP(ROWS($CB$4:CB1405),$CA$4:$CB$2337,2,0),"")</f>
        <v>Pcim (pow. myślenicki, woj. małopolskie)</v>
      </c>
      <c r="CE1405" s="98">
        <v>0</v>
      </c>
      <c r="CF1405" s="98">
        <f>IF(ISNUMBER(SEARCH('ankieta ESG'!$G$189,CG1405)),MAX($CF$3:CF1404)+1,0)</f>
        <v>1402</v>
      </c>
      <c r="CG1405" s="134" t="s">
        <v>5405</v>
      </c>
      <c r="CH1405" s="98">
        <v>0</v>
      </c>
      <c r="CI1405" s="99" t="str">
        <f>IFERROR(VLOOKUP(ROWS($CG$4:CG1405),$CF$4:$CG$2337,2,0),"")</f>
        <v>Pcim (pow. myślenicki, woj. małopolskie)</v>
      </c>
      <c r="CJ1405" s="98">
        <v>0</v>
      </c>
    </row>
    <row r="1406" spans="4:88">
      <c r="D1406" s="25"/>
      <c r="F1406" s="25"/>
      <c r="AM1406" s="98">
        <f>IF(ISNUMBER(SEARCH('ankieta ESG'!$G$180,AN1406)),MAX(AM$3:$AM1405)+1,0)</f>
        <v>1403</v>
      </c>
      <c r="AN1406" s="134" t="s">
        <v>5406</v>
      </c>
      <c r="AO1406" s="98">
        <v>0</v>
      </c>
      <c r="AP1406" s="99" t="str">
        <f>IFERROR(VLOOKUP(ROWS($AN$4:AN1406),$AM$4:$AN$2337,2,0),"")</f>
        <v>Pelplin (pow. tczewski, woj. pomorskie)</v>
      </c>
      <c r="AQ1406" s="98">
        <v>0</v>
      </c>
      <c r="AR1406" s="98">
        <f>IF(ISNUMBER(SEARCH('ankieta ESG'!$G$181,AS1406)),MAX($AR$3:AR1405)+1,0)</f>
        <v>1403</v>
      </c>
      <c r="AS1406" s="134" t="s">
        <v>5406</v>
      </c>
      <c r="AT1406" s="98">
        <v>0</v>
      </c>
      <c r="AU1406" s="99" t="str">
        <f>IFERROR(VLOOKUP(ROWS($AS$4:AS1406),$AR$4:$AS$2337,2,0),"")</f>
        <v>Pelplin (pow. tczewski, woj. pomorskie)</v>
      </c>
      <c r="AV1406" s="98">
        <v>0</v>
      </c>
      <c r="AW1406" s="98">
        <f>IF(ISNUMBER(SEARCH('ankieta ESG'!$G$182,AX1406)),MAX($AW$3:AW1405)+1,0)</f>
        <v>1403</v>
      </c>
      <c r="AX1406" s="134" t="s">
        <v>5406</v>
      </c>
      <c r="AY1406" s="98">
        <v>0</v>
      </c>
      <c r="AZ1406" s="99" t="str">
        <f>IFERROR(VLOOKUP(ROWS($AX$4:AX1406),$AW$4:$AX$2337,2,0),"")</f>
        <v>Pelplin (pow. tczewski, woj. pomorskie)</v>
      </c>
      <c r="BA1406" s="98">
        <v>0</v>
      </c>
      <c r="BB1406" s="98">
        <f>IF(ISNUMBER(SEARCH('ankieta ESG'!$G$183,BC1406)),MAX($BB$3:BB1405)+1,0)</f>
        <v>1403</v>
      </c>
      <c r="BC1406" s="134" t="s">
        <v>5406</v>
      </c>
      <c r="BD1406" s="98">
        <v>0</v>
      </c>
      <c r="BE1406" s="99" t="str">
        <f>IFERROR(VLOOKUP(ROWS($BC$4:BC1406),$BB$4:$BC$2337,2,0),"")</f>
        <v>Pelplin (pow. tczewski, woj. pomorskie)</v>
      </c>
      <c r="BF1406" s="98">
        <v>0</v>
      </c>
      <c r="BG1406" s="98">
        <f>IF(ISNUMBER(SEARCH('ankieta ESG'!$G$184,BH1406)),MAX($BG$3:BG1405)+1,0)</f>
        <v>1403</v>
      </c>
      <c r="BH1406" s="134" t="s">
        <v>5406</v>
      </c>
      <c r="BI1406" s="98">
        <v>0</v>
      </c>
      <c r="BJ1406" s="99" t="str">
        <f>IFERROR(VLOOKUP(ROWS($BH$4:BH1406),$BG$4:$BH$2337,2,0),"")</f>
        <v>Pelplin (pow. tczewski, woj. pomorskie)</v>
      </c>
      <c r="BK1406" s="98">
        <v>0</v>
      </c>
      <c r="BL1406" s="98">
        <f>IF(ISNUMBER(SEARCH('ankieta ESG'!$G$185,BM1406)),MAX($BL$3:BL1405)+1,0)</f>
        <v>1403</v>
      </c>
      <c r="BM1406" s="134" t="s">
        <v>5406</v>
      </c>
      <c r="BN1406" s="98">
        <v>0</v>
      </c>
      <c r="BO1406" s="99" t="str">
        <f>IFERROR(VLOOKUP(ROWS($BM$4:BM1406),$BL$4:$BM$2337,2,0),"")</f>
        <v>Pelplin (pow. tczewski, woj. pomorskie)</v>
      </c>
      <c r="BP1406" s="98">
        <v>0</v>
      </c>
      <c r="BQ1406" s="98">
        <f>IF(ISNUMBER(SEARCH('ankieta ESG'!$G$186,BR1406)),MAX($BQ$3:BQ1405)+1,0)</f>
        <v>1403</v>
      </c>
      <c r="BR1406" s="134" t="s">
        <v>5406</v>
      </c>
      <c r="BS1406" s="98">
        <v>0</v>
      </c>
      <c r="BT1406" s="99" t="str">
        <f>IFERROR(VLOOKUP(ROWS($BR$4:BR1406),$BQ$4:$BR$2337,2,0),"")</f>
        <v>Pelplin (pow. tczewski, woj. pomorskie)</v>
      </c>
      <c r="BU1406" s="98">
        <v>0</v>
      </c>
      <c r="BV1406" s="98">
        <f>IF(ISNUMBER(SEARCH('ankieta ESG'!$G$187,BW1406)),MAX($BV$3:BV1405)+1,0)</f>
        <v>1403</v>
      </c>
      <c r="BW1406" s="134" t="s">
        <v>5406</v>
      </c>
      <c r="BX1406" s="98">
        <v>0</v>
      </c>
      <c r="BY1406" s="99" t="str">
        <f>IFERROR(VLOOKUP(ROWS($BW$4:BW1406),$BV$4:$BW$2337,2,0),"")</f>
        <v>Pelplin (pow. tczewski, woj. pomorskie)</v>
      </c>
      <c r="BZ1406" s="98">
        <v>0</v>
      </c>
      <c r="CA1406" s="98">
        <f>IF(ISNUMBER(SEARCH('ankieta ESG'!$G$188,CB1406)),MAX($CA$3:CA1405)+1,0)</f>
        <v>1403</v>
      </c>
      <c r="CB1406" s="134" t="s">
        <v>5406</v>
      </c>
      <c r="CC1406" s="98">
        <v>0</v>
      </c>
      <c r="CD1406" s="99" t="str">
        <f>IFERROR(VLOOKUP(ROWS($CB$4:CB1406),$CA$4:$CB$2337,2,0),"")</f>
        <v>Pelplin (pow. tczewski, woj. pomorskie)</v>
      </c>
      <c r="CE1406" s="98">
        <v>0</v>
      </c>
      <c r="CF1406" s="98">
        <f>IF(ISNUMBER(SEARCH('ankieta ESG'!$G$189,CG1406)),MAX($CF$3:CF1405)+1,0)</f>
        <v>1403</v>
      </c>
      <c r="CG1406" s="134" t="s">
        <v>5406</v>
      </c>
      <c r="CH1406" s="98">
        <v>0</v>
      </c>
      <c r="CI1406" s="99" t="str">
        <f>IFERROR(VLOOKUP(ROWS($CG$4:CG1406),$CF$4:$CG$2337,2,0),"")</f>
        <v>Pelplin (pow. tczewski, woj. pomorskie)</v>
      </c>
      <c r="CJ1406" s="98">
        <v>0</v>
      </c>
    </row>
    <row r="1407" spans="4:88">
      <c r="D1407" s="25"/>
      <c r="F1407" s="25"/>
      <c r="AM1407" s="98">
        <f>IF(ISNUMBER(SEARCH('ankieta ESG'!$G$180,AN1407)),MAX(AM$3:$AM1406)+1,0)</f>
        <v>1404</v>
      </c>
      <c r="AN1407" s="134" t="s">
        <v>5407</v>
      </c>
      <c r="AO1407" s="98">
        <v>0</v>
      </c>
      <c r="AP1407" s="99" t="str">
        <f>IFERROR(VLOOKUP(ROWS($AN$4:AN1407),$AM$4:$AN$2337,2,0),"")</f>
        <v>Pełczyce (pow. choszczeński, woj. zachodniopomorskie)</v>
      </c>
      <c r="AQ1407" s="98">
        <v>0</v>
      </c>
      <c r="AR1407" s="98">
        <f>IF(ISNUMBER(SEARCH('ankieta ESG'!$G$181,AS1407)),MAX($AR$3:AR1406)+1,0)</f>
        <v>1404</v>
      </c>
      <c r="AS1407" s="134" t="s">
        <v>5407</v>
      </c>
      <c r="AT1407" s="98">
        <v>0</v>
      </c>
      <c r="AU1407" s="99" t="str">
        <f>IFERROR(VLOOKUP(ROWS($AS$4:AS1407),$AR$4:$AS$2337,2,0),"")</f>
        <v>Pełczyce (pow. choszczeński, woj. zachodniopomorskie)</v>
      </c>
      <c r="AV1407" s="98">
        <v>0</v>
      </c>
      <c r="AW1407" s="98">
        <f>IF(ISNUMBER(SEARCH('ankieta ESG'!$G$182,AX1407)),MAX($AW$3:AW1406)+1,0)</f>
        <v>1404</v>
      </c>
      <c r="AX1407" s="134" t="s">
        <v>5407</v>
      </c>
      <c r="AY1407" s="98">
        <v>0</v>
      </c>
      <c r="AZ1407" s="99" t="str">
        <f>IFERROR(VLOOKUP(ROWS($AX$4:AX1407),$AW$4:$AX$2337,2,0),"")</f>
        <v>Pełczyce (pow. choszczeński, woj. zachodniopomorskie)</v>
      </c>
      <c r="BA1407" s="98">
        <v>0</v>
      </c>
      <c r="BB1407" s="98">
        <f>IF(ISNUMBER(SEARCH('ankieta ESG'!$G$183,BC1407)),MAX($BB$3:BB1406)+1,0)</f>
        <v>1404</v>
      </c>
      <c r="BC1407" s="134" t="s">
        <v>5407</v>
      </c>
      <c r="BD1407" s="98">
        <v>0</v>
      </c>
      <c r="BE1407" s="99" t="str">
        <f>IFERROR(VLOOKUP(ROWS($BC$4:BC1407),$BB$4:$BC$2337,2,0),"")</f>
        <v>Pełczyce (pow. choszczeński, woj. zachodniopomorskie)</v>
      </c>
      <c r="BF1407" s="98">
        <v>0</v>
      </c>
      <c r="BG1407" s="98">
        <f>IF(ISNUMBER(SEARCH('ankieta ESG'!$G$184,BH1407)),MAX($BG$3:BG1406)+1,0)</f>
        <v>1404</v>
      </c>
      <c r="BH1407" s="134" t="s">
        <v>5407</v>
      </c>
      <c r="BI1407" s="98">
        <v>0</v>
      </c>
      <c r="BJ1407" s="99" t="str">
        <f>IFERROR(VLOOKUP(ROWS($BH$4:BH1407),$BG$4:$BH$2337,2,0),"")</f>
        <v>Pełczyce (pow. choszczeński, woj. zachodniopomorskie)</v>
      </c>
      <c r="BK1407" s="98">
        <v>0</v>
      </c>
      <c r="BL1407" s="98">
        <f>IF(ISNUMBER(SEARCH('ankieta ESG'!$G$185,BM1407)),MAX($BL$3:BL1406)+1,0)</f>
        <v>1404</v>
      </c>
      <c r="BM1407" s="134" t="s">
        <v>5407</v>
      </c>
      <c r="BN1407" s="98">
        <v>0</v>
      </c>
      <c r="BO1407" s="99" t="str">
        <f>IFERROR(VLOOKUP(ROWS($BM$4:BM1407),$BL$4:$BM$2337,2,0),"")</f>
        <v>Pełczyce (pow. choszczeński, woj. zachodniopomorskie)</v>
      </c>
      <c r="BP1407" s="98">
        <v>0</v>
      </c>
      <c r="BQ1407" s="98">
        <f>IF(ISNUMBER(SEARCH('ankieta ESG'!$G$186,BR1407)),MAX($BQ$3:BQ1406)+1,0)</f>
        <v>1404</v>
      </c>
      <c r="BR1407" s="134" t="s">
        <v>5407</v>
      </c>
      <c r="BS1407" s="98">
        <v>0</v>
      </c>
      <c r="BT1407" s="99" t="str">
        <f>IFERROR(VLOOKUP(ROWS($BR$4:BR1407),$BQ$4:$BR$2337,2,0),"")</f>
        <v>Pełczyce (pow. choszczeński, woj. zachodniopomorskie)</v>
      </c>
      <c r="BU1407" s="98">
        <v>0</v>
      </c>
      <c r="BV1407" s="98">
        <f>IF(ISNUMBER(SEARCH('ankieta ESG'!$G$187,BW1407)),MAX($BV$3:BV1406)+1,0)</f>
        <v>1404</v>
      </c>
      <c r="BW1407" s="134" t="s">
        <v>5407</v>
      </c>
      <c r="BX1407" s="98">
        <v>0</v>
      </c>
      <c r="BY1407" s="99" t="str">
        <f>IFERROR(VLOOKUP(ROWS($BW$4:BW1407),$BV$4:$BW$2337,2,0),"")</f>
        <v>Pełczyce (pow. choszczeński, woj. zachodniopomorskie)</v>
      </c>
      <c r="BZ1407" s="98">
        <v>0</v>
      </c>
      <c r="CA1407" s="98">
        <f>IF(ISNUMBER(SEARCH('ankieta ESG'!$G$188,CB1407)),MAX($CA$3:CA1406)+1,0)</f>
        <v>1404</v>
      </c>
      <c r="CB1407" s="134" t="s">
        <v>5407</v>
      </c>
      <c r="CC1407" s="98">
        <v>0</v>
      </c>
      <c r="CD1407" s="99" t="str">
        <f>IFERROR(VLOOKUP(ROWS($CB$4:CB1407),$CA$4:$CB$2337,2,0),"")</f>
        <v>Pełczyce (pow. choszczeński, woj. zachodniopomorskie)</v>
      </c>
      <c r="CE1407" s="98">
        <v>0</v>
      </c>
      <c r="CF1407" s="98">
        <f>IF(ISNUMBER(SEARCH('ankieta ESG'!$G$189,CG1407)),MAX($CF$3:CF1406)+1,0)</f>
        <v>1404</v>
      </c>
      <c r="CG1407" s="134" t="s">
        <v>5407</v>
      </c>
      <c r="CH1407" s="98">
        <v>0</v>
      </c>
      <c r="CI1407" s="99" t="str">
        <f>IFERROR(VLOOKUP(ROWS($CG$4:CG1407),$CF$4:$CG$2337,2,0),"")</f>
        <v>Pełczyce (pow. choszczeński, woj. zachodniopomorskie)</v>
      </c>
      <c r="CJ1407" s="98">
        <v>0</v>
      </c>
    </row>
    <row r="1408" spans="4:88">
      <c r="D1408" s="25"/>
      <c r="F1408" s="25"/>
      <c r="AM1408" s="98">
        <f>IF(ISNUMBER(SEARCH('ankieta ESG'!$G$180,AN1408)),MAX(AM$3:$AM1407)+1,0)</f>
        <v>1405</v>
      </c>
      <c r="AN1408" s="134" t="s">
        <v>5408</v>
      </c>
      <c r="AO1408" s="98">
        <v>0</v>
      </c>
      <c r="AP1408" s="99" t="str">
        <f>IFERROR(VLOOKUP(ROWS($AN$4:AN1408),$AM$4:$AN$2337,2,0),"")</f>
        <v>Perlejewo (pow. siemiatycki, woj. podlaskie)</v>
      </c>
      <c r="AQ1408" s="98">
        <v>0</v>
      </c>
      <c r="AR1408" s="98">
        <f>IF(ISNUMBER(SEARCH('ankieta ESG'!$G$181,AS1408)),MAX($AR$3:AR1407)+1,0)</f>
        <v>1405</v>
      </c>
      <c r="AS1408" s="134" t="s">
        <v>5408</v>
      </c>
      <c r="AT1408" s="98">
        <v>0</v>
      </c>
      <c r="AU1408" s="99" t="str">
        <f>IFERROR(VLOOKUP(ROWS($AS$4:AS1408),$AR$4:$AS$2337,2,0),"")</f>
        <v>Perlejewo (pow. siemiatycki, woj. podlaskie)</v>
      </c>
      <c r="AV1408" s="98">
        <v>0</v>
      </c>
      <c r="AW1408" s="98">
        <f>IF(ISNUMBER(SEARCH('ankieta ESG'!$G$182,AX1408)),MAX($AW$3:AW1407)+1,0)</f>
        <v>1405</v>
      </c>
      <c r="AX1408" s="134" t="s">
        <v>5408</v>
      </c>
      <c r="AY1408" s="98">
        <v>0</v>
      </c>
      <c r="AZ1408" s="99" t="str">
        <f>IFERROR(VLOOKUP(ROWS($AX$4:AX1408),$AW$4:$AX$2337,2,0),"")</f>
        <v>Perlejewo (pow. siemiatycki, woj. podlaskie)</v>
      </c>
      <c r="BA1408" s="98">
        <v>0</v>
      </c>
      <c r="BB1408" s="98">
        <f>IF(ISNUMBER(SEARCH('ankieta ESG'!$G$183,BC1408)),MAX($BB$3:BB1407)+1,0)</f>
        <v>1405</v>
      </c>
      <c r="BC1408" s="134" t="s">
        <v>5408</v>
      </c>
      <c r="BD1408" s="98">
        <v>0</v>
      </c>
      <c r="BE1408" s="99" t="str">
        <f>IFERROR(VLOOKUP(ROWS($BC$4:BC1408),$BB$4:$BC$2337,2,0),"")</f>
        <v>Perlejewo (pow. siemiatycki, woj. podlaskie)</v>
      </c>
      <c r="BF1408" s="98">
        <v>0</v>
      </c>
      <c r="BG1408" s="98">
        <f>IF(ISNUMBER(SEARCH('ankieta ESG'!$G$184,BH1408)),MAX($BG$3:BG1407)+1,0)</f>
        <v>1405</v>
      </c>
      <c r="BH1408" s="134" t="s">
        <v>5408</v>
      </c>
      <c r="BI1408" s="98">
        <v>0</v>
      </c>
      <c r="BJ1408" s="99" t="str">
        <f>IFERROR(VLOOKUP(ROWS($BH$4:BH1408),$BG$4:$BH$2337,2,0),"")</f>
        <v>Perlejewo (pow. siemiatycki, woj. podlaskie)</v>
      </c>
      <c r="BK1408" s="98">
        <v>0</v>
      </c>
      <c r="BL1408" s="98">
        <f>IF(ISNUMBER(SEARCH('ankieta ESG'!$G$185,BM1408)),MAX($BL$3:BL1407)+1,0)</f>
        <v>1405</v>
      </c>
      <c r="BM1408" s="134" t="s">
        <v>5408</v>
      </c>
      <c r="BN1408" s="98">
        <v>0</v>
      </c>
      <c r="BO1408" s="99" t="str">
        <f>IFERROR(VLOOKUP(ROWS($BM$4:BM1408),$BL$4:$BM$2337,2,0),"")</f>
        <v>Perlejewo (pow. siemiatycki, woj. podlaskie)</v>
      </c>
      <c r="BP1408" s="98">
        <v>0</v>
      </c>
      <c r="BQ1408" s="98">
        <f>IF(ISNUMBER(SEARCH('ankieta ESG'!$G$186,BR1408)),MAX($BQ$3:BQ1407)+1,0)</f>
        <v>1405</v>
      </c>
      <c r="BR1408" s="134" t="s">
        <v>5408</v>
      </c>
      <c r="BS1408" s="98">
        <v>0</v>
      </c>
      <c r="BT1408" s="99" t="str">
        <f>IFERROR(VLOOKUP(ROWS($BR$4:BR1408),$BQ$4:$BR$2337,2,0),"")</f>
        <v>Perlejewo (pow. siemiatycki, woj. podlaskie)</v>
      </c>
      <c r="BU1408" s="98">
        <v>0</v>
      </c>
      <c r="BV1408" s="98">
        <f>IF(ISNUMBER(SEARCH('ankieta ESG'!$G$187,BW1408)),MAX($BV$3:BV1407)+1,0)</f>
        <v>1405</v>
      </c>
      <c r="BW1408" s="134" t="s">
        <v>5408</v>
      </c>
      <c r="BX1408" s="98">
        <v>0</v>
      </c>
      <c r="BY1408" s="99" t="str">
        <f>IFERROR(VLOOKUP(ROWS($BW$4:BW1408),$BV$4:$BW$2337,2,0),"")</f>
        <v>Perlejewo (pow. siemiatycki, woj. podlaskie)</v>
      </c>
      <c r="BZ1408" s="98">
        <v>0</v>
      </c>
      <c r="CA1408" s="98">
        <f>IF(ISNUMBER(SEARCH('ankieta ESG'!$G$188,CB1408)),MAX($CA$3:CA1407)+1,0)</f>
        <v>1405</v>
      </c>
      <c r="CB1408" s="134" t="s">
        <v>5408</v>
      </c>
      <c r="CC1408" s="98">
        <v>0</v>
      </c>
      <c r="CD1408" s="99" t="str">
        <f>IFERROR(VLOOKUP(ROWS($CB$4:CB1408),$CA$4:$CB$2337,2,0),"")</f>
        <v>Perlejewo (pow. siemiatycki, woj. podlaskie)</v>
      </c>
      <c r="CE1408" s="98">
        <v>0</v>
      </c>
      <c r="CF1408" s="98">
        <f>IF(ISNUMBER(SEARCH('ankieta ESG'!$G$189,CG1408)),MAX($CF$3:CF1407)+1,0)</f>
        <v>1405</v>
      </c>
      <c r="CG1408" s="134" t="s">
        <v>5408</v>
      </c>
      <c r="CH1408" s="98">
        <v>0</v>
      </c>
      <c r="CI1408" s="99" t="str">
        <f>IFERROR(VLOOKUP(ROWS($CG$4:CG1408),$CF$4:$CG$2337,2,0),"")</f>
        <v>Perlejewo (pow. siemiatycki, woj. podlaskie)</v>
      </c>
      <c r="CJ1408" s="98">
        <v>0</v>
      </c>
    </row>
    <row r="1409" spans="4:88">
      <c r="D1409" s="25"/>
      <c r="F1409" s="25"/>
      <c r="AM1409" s="98">
        <f>IF(ISNUMBER(SEARCH('ankieta ESG'!$G$180,AN1409)),MAX(AM$3:$AM1408)+1,0)</f>
        <v>1406</v>
      </c>
      <c r="AN1409" s="134" t="s">
        <v>5409</v>
      </c>
      <c r="AO1409" s="98">
        <v>0</v>
      </c>
      <c r="AP1409" s="99" t="str">
        <f>IFERROR(VLOOKUP(ROWS($AN$4:AN1409),$AM$4:$AN$2337,2,0),"")</f>
        <v>Perzów (pow. kępiński, woj. wielkopolskie)</v>
      </c>
      <c r="AQ1409" s="98">
        <v>0</v>
      </c>
      <c r="AR1409" s="98">
        <f>IF(ISNUMBER(SEARCH('ankieta ESG'!$G$181,AS1409)),MAX($AR$3:AR1408)+1,0)</f>
        <v>1406</v>
      </c>
      <c r="AS1409" s="134" t="s">
        <v>5409</v>
      </c>
      <c r="AT1409" s="98">
        <v>0</v>
      </c>
      <c r="AU1409" s="99" t="str">
        <f>IFERROR(VLOOKUP(ROWS($AS$4:AS1409),$AR$4:$AS$2337,2,0),"")</f>
        <v>Perzów (pow. kępiński, woj. wielkopolskie)</v>
      </c>
      <c r="AV1409" s="98">
        <v>0</v>
      </c>
      <c r="AW1409" s="98">
        <f>IF(ISNUMBER(SEARCH('ankieta ESG'!$G$182,AX1409)),MAX($AW$3:AW1408)+1,0)</f>
        <v>1406</v>
      </c>
      <c r="AX1409" s="134" t="s">
        <v>5409</v>
      </c>
      <c r="AY1409" s="98">
        <v>0</v>
      </c>
      <c r="AZ1409" s="99" t="str">
        <f>IFERROR(VLOOKUP(ROWS($AX$4:AX1409),$AW$4:$AX$2337,2,0),"")</f>
        <v>Perzów (pow. kępiński, woj. wielkopolskie)</v>
      </c>
      <c r="BA1409" s="98">
        <v>0</v>
      </c>
      <c r="BB1409" s="98">
        <f>IF(ISNUMBER(SEARCH('ankieta ESG'!$G$183,BC1409)),MAX($BB$3:BB1408)+1,0)</f>
        <v>1406</v>
      </c>
      <c r="BC1409" s="134" t="s">
        <v>5409</v>
      </c>
      <c r="BD1409" s="98">
        <v>0</v>
      </c>
      <c r="BE1409" s="99" t="str">
        <f>IFERROR(VLOOKUP(ROWS($BC$4:BC1409),$BB$4:$BC$2337,2,0),"")</f>
        <v>Perzów (pow. kępiński, woj. wielkopolskie)</v>
      </c>
      <c r="BF1409" s="98">
        <v>0</v>
      </c>
      <c r="BG1409" s="98">
        <f>IF(ISNUMBER(SEARCH('ankieta ESG'!$G$184,BH1409)),MAX($BG$3:BG1408)+1,0)</f>
        <v>1406</v>
      </c>
      <c r="BH1409" s="134" t="s">
        <v>5409</v>
      </c>
      <c r="BI1409" s="98">
        <v>0</v>
      </c>
      <c r="BJ1409" s="99" t="str">
        <f>IFERROR(VLOOKUP(ROWS($BH$4:BH1409),$BG$4:$BH$2337,2,0),"")</f>
        <v>Perzów (pow. kępiński, woj. wielkopolskie)</v>
      </c>
      <c r="BK1409" s="98">
        <v>0</v>
      </c>
      <c r="BL1409" s="98">
        <f>IF(ISNUMBER(SEARCH('ankieta ESG'!$G$185,BM1409)),MAX($BL$3:BL1408)+1,0)</f>
        <v>1406</v>
      </c>
      <c r="BM1409" s="134" t="s">
        <v>5409</v>
      </c>
      <c r="BN1409" s="98">
        <v>0</v>
      </c>
      <c r="BO1409" s="99" t="str">
        <f>IFERROR(VLOOKUP(ROWS($BM$4:BM1409),$BL$4:$BM$2337,2,0),"")</f>
        <v>Perzów (pow. kępiński, woj. wielkopolskie)</v>
      </c>
      <c r="BP1409" s="98">
        <v>0</v>
      </c>
      <c r="BQ1409" s="98">
        <f>IF(ISNUMBER(SEARCH('ankieta ESG'!$G$186,BR1409)),MAX($BQ$3:BQ1408)+1,0)</f>
        <v>1406</v>
      </c>
      <c r="BR1409" s="134" t="s">
        <v>5409</v>
      </c>
      <c r="BS1409" s="98">
        <v>0</v>
      </c>
      <c r="BT1409" s="99" t="str">
        <f>IFERROR(VLOOKUP(ROWS($BR$4:BR1409),$BQ$4:$BR$2337,2,0),"")</f>
        <v>Perzów (pow. kępiński, woj. wielkopolskie)</v>
      </c>
      <c r="BU1409" s="98">
        <v>0</v>
      </c>
      <c r="BV1409" s="98">
        <f>IF(ISNUMBER(SEARCH('ankieta ESG'!$G$187,BW1409)),MAX($BV$3:BV1408)+1,0)</f>
        <v>1406</v>
      </c>
      <c r="BW1409" s="134" t="s">
        <v>5409</v>
      </c>
      <c r="BX1409" s="98">
        <v>0</v>
      </c>
      <c r="BY1409" s="99" t="str">
        <f>IFERROR(VLOOKUP(ROWS($BW$4:BW1409),$BV$4:$BW$2337,2,0),"")</f>
        <v>Perzów (pow. kępiński, woj. wielkopolskie)</v>
      </c>
      <c r="BZ1409" s="98">
        <v>0</v>
      </c>
      <c r="CA1409" s="98">
        <f>IF(ISNUMBER(SEARCH('ankieta ESG'!$G$188,CB1409)),MAX($CA$3:CA1408)+1,0)</f>
        <v>1406</v>
      </c>
      <c r="CB1409" s="134" t="s">
        <v>5409</v>
      </c>
      <c r="CC1409" s="98">
        <v>0</v>
      </c>
      <c r="CD1409" s="99" t="str">
        <f>IFERROR(VLOOKUP(ROWS($CB$4:CB1409),$CA$4:$CB$2337,2,0),"")</f>
        <v>Perzów (pow. kępiński, woj. wielkopolskie)</v>
      </c>
      <c r="CE1409" s="98">
        <v>0</v>
      </c>
      <c r="CF1409" s="98">
        <f>IF(ISNUMBER(SEARCH('ankieta ESG'!$G$189,CG1409)),MAX($CF$3:CF1408)+1,0)</f>
        <v>1406</v>
      </c>
      <c r="CG1409" s="134" t="s">
        <v>5409</v>
      </c>
      <c r="CH1409" s="98">
        <v>0</v>
      </c>
      <c r="CI1409" s="99" t="str">
        <f>IFERROR(VLOOKUP(ROWS($CG$4:CG1409),$CF$4:$CG$2337,2,0),"")</f>
        <v>Perzów (pow. kępiński, woj. wielkopolskie)</v>
      </c>
      <c r="CJ1409" s="98">
        <v>0</v>
      </c>
    </row>
    <row r="1410" spans="4:88">
      <c r="D1410" s="25"/>
      <c r="F1410" s="25"/>
      <c r="AM1410" s="98">
        <f>IF(ISNUMBER(SEARCH('ankieta ESG'!$G$180,AN1410)),MAX(AM$3:$AM1409)+1,0)</f>
        <v>1407</v>
      </c>
      <c r="AN1410" s="134" t="s">
        <v>5410</v>
      </c>
      <c r="AO1410" s="98">
        <v>0</v>
      </c>
      <c r="AP1410" s="99" t="str">
        <f>IFERROR(VLOOKUP(ROWS($AN$4:AN1410),$AM$4:$AN$2337,2,0),"")</f>
        <v>Pęcław (pow. głogowski, woj. dolnośląskie)</v>
      </c>
      <c r="AQ1410" s="98">
        <v>0</v>
      </c>
      <c r="AR1410" s="98">
        <f>IF(ISNUMBER(SEARCH('ankieta ESG'!$G$181,AS1410)),MAX($AR$3:AR1409)+1,0)</f>
        <v>1407</v>
      </c>
      <c r="AS1410" s="134" t="s">
        <v>5410</v>
      </c>
      <c r="AT1410" s="98">
        <v>0</v>
      </c>
      <c r="AU1410" s="99" t="str">
        <f>IFERROR(VLOOKUP(ROWS($AS$4:AS1410),$AR$4:$AS$2337,2,0),"")</f>
        <v>Pęcław (pow. głogowski, woj. dolnośląskie)</v>
      </c>
      <c r="AV1410" s="98">
        <v>0</v>
      </c>
      <c r="AW1410" s="98">
        <f>IF(ISNUMBER(SEARCH('ankieta ESG'!$G$182,AX1410)),MAX($AW$3:AW1409)+1,0)</f>
        <v>1407</v>
      </c>
      <c r="AX1410" s="134" t="s">
        <v>5410</v>
      </c>
      <c r="AY1410" s="98">
        <v>0</v>
      </c>
      <c r="AZ1410" s="99" t="str">
        <f>IFERROR(VLOOKUP(ROWS($AX$4:AX1410),$AW$4:$AX$2337,2,0),"")</f>
        <v>Pęcław (pow. głogowski, woj. dolnośląskie)</v>
      </c>
      <c r="BA1410" s="98">
        <v>0</v>
      </c>
      <c r="BB1410" s="98">
        <f>IF(ISNUMBER(SEARCH('ankieta ESG'!$G$183,BC1410)),MAX($BB$3:BB1409)+1,0)</f>
        <v>1407</v>
      </c>
      <c r="BC1410" s="134" t="s">
        <v>5410</v>
      </c>
      <c r="BD1410" s="98">
        <v>0</v>
      </c>
      <c r="BE1410" s="99" t="str">
        <f>IFERROR(VLOOKUP(ROWS($BC$4:BC1410),$BB$4:$BC$2337,2,0),"")</f>
        <v>Pęcław (pow. głogowski, woj. dolnośląskie)</v>
      </c>
      <c r="BF1410" s="98">
        <v>0</v>
      </c>
      <c r="BG1410" s="98">
        <f>IF(ISNUMBER(SEARCH('ankieta ESG'!$G$184,BH1410)),MAX($BG$3:BG1409)+1,0)</f>
        <v>1407</v>
      </c>
      <c r="BH1410" s="134" t="s">
        <v>5410</v>
      </c>
      <c r="BI1410" s="98">
        <v>0</v>
      </c>
      <c r="BJ1410" s="99" t="str">
        <f>IFERROR(VLOOKUP(ROWS($BH$4:BH1410),$BG$4:$BH$2337,2,0),"")</f>
        <v>Pęcław (pow. głogowski, woj. dolnośląskie)</v>
      </c>
      <c r="BK1410" s="98">
        <v>0</v>
      </c>
      <c r="BL1410" s="98">
        <f>IF(ISNUMBER(SEARCH('ankieta ESG'!$G$185,BM1410)),MAX($BL$3:BL1409)+1,0)</f>
        <v>1407</v>
      </c>
      <c r="BM1410" s="134" t="s">
        <v>5410</v>
      </c>
      <c r="BN1410" s="98">
        <v>0</v>
      </c>
      <c r="BO1410" s="99" t="str">
        <f>IFERROR(VLOOKUP(ROWS($BM$4:BM1410),$BL$4:$BM$2337,2,0),"")</f>
        <v>Pęcław (pow. głogowski, woj. dolnośląskie)</v>
      </c>
      <c r="BP1410" s="98">
        <v>0</v>
      </c>
      <c r="BQ1410" s="98">
        <f>IF(ISNUMBER(SEARCH('ankieta ESG'!$G$186,BR1410)),MAX($BQ$3:BQ1409)+1,0)</f>
        <v>1407</v>
      </c>
      <c r="BR1410" s="134" t="s">
        <v>5410</v>
      </c>
      <c r="BS1410" s="98">
        <v>0</v>
      </c>
      <c r="BT1410" s="99" t="str">
        <f>IFERROR(VLOOKUP(ROWS($BR$4:BR1410),$BQ$4:$BR$2337,2,0),"")</f>
        <v>Pęcław (pow. głogowski, woj. dolnośląskie)</v>
      </c>
      <c r="BU1410" s="98">
        <v>0</v>
      </c>
      <c r="BV1410" s="98">
        <f>IF(ISNUMBER(SEARCH('ankieta ESG'!$G$187,BW1410)),MAX($BV$3:BV1409)+1,0)</f>
        <v>1407</v>
      </c>
      <c r="BW1410" s="134" t="s">
        <v>5410</v>
      </c>
      <c r="BX1410" s="98">
        <v>0</v>
      </c>
      <c r="BY1410" s="99" t="str">
        <f>IFERROR(VLOOKUP(ROWS($BW$4:BW1410),$BV$4:$BW$2337,2,0),"")</f>
        <v>Pęcław (pow. głogowski, woj. dolnośląskie)</v>
      </c>
      <c r="BZ1410" s="98">
        <v>0</v>
      </c>
      <c r="CA1410" s="98">
        <f>IF(ISNUMBER(SEARCH('ankieta ESG'!$G$188,CB1410)),MAX($CA$3:CA1409)+1,0)</f>
        <v>1407</v>
      </c>
      <c r="CB1410" s="134" t="s">
        <v>5410</v>
      </c>
      <c r="CC1410" s="98">
        <v>0</v>
      </c>
      <c r="CD1410" s="99" t="str">
        <f>IFERROR(VLOOKUP(ROWS($CB$4:CB1410),$CA$4:$CB$2337,2,0),"")</f>
        <v>Pęcław (pow. głogowski, woj. dolnośląskie)</v>
      </c>
      <c r="CE1410" s="98">
        <v>0</v>
      </c>
      <c r="CF1410" s="98">
        <f>IF(ISNUMBER(SEARCH('ankieta ESG'!$G$189,CG1410)),MAX($CF$3:CF1409)+1,0)</f>
        <v>1407</v>
      </c>
      <c r="CG1410" s="134" t="s">
        <v>5410</v>
      </c>
      <c r="CH1410" s="98">
        <v>0</v>
      </c>
      <c r="CI1410" s="99" t="str">
        <f>IFERROR(VLOOKUP(ROWS($CG$4:CG1410),$CF$4:$CG$2337,2,0),"")</f>
        <v>Pęcław (pow. głogowski, woj. dolnośląskie)</v>
      </c>
      <c r="CJ1410" s="98">
        <v>0</v>
      </c>
    </row>
    <row r="1411" spans="4:88">
      <c r="D1411" s="25"/>
      <c r="F1411" s="25"/>
      <c r="AM1411" s="98">
        <f>IF(ISNUMBER(SEARCH('ankieta ESG'!$G$180,AN1411)),MAX(AM$3:$AM1410)+1,0)</f>
        <v>1408</v>
      </c>
      <c r="AN1411" s="134" t="s">
        <v>5411</v>
      </c>
      <c r="AO1411" s="98">
        <v>0</v>
      </c>
      <c r="AP1411" s="99" t="str">
        <f>IFERROR(VLOOKUP(ROWS($AN$4:AN1411),$AM$4:$AN$2337,2,0),"")</f>
        <v>Pęczniew (pow. poddębicki, woj. łódzkie)</v>
      </c>
      <c r="AQ1411" s="98">
        <v>0</v>
      </c>
      <c r="AR1411" s="98">
        <f>IF(ISNUMBER(SEARCH('ankieta ESG'!$G$181,AS1411)),MAX($AR$3:AR1410)+1,0)</f>
        <v>1408</v>
      </c>
      <c r="AS1411" s="134" t="s">
        <v>5411</v>
      </c>
      <c r="AT1411" s="98">
        <v>0</v>
      </c>
      <c r="AU1411" s="99" t="str">
        <f>IFERROR(VLOOKUP(ROWS($AS$4:AS1411),$AR$4:$AS$2337,2,0),"")</f>
        <v>Pęczniew (pow. poddębicki, woj. łódzkie)</v>
      </c>
      <c r="AV1411" s="98">
        <v>0</v>
      </c>
      <c r="AW1411" s="98">
        <f>IF(ISNUMBER(SEARCH('ankieta ESG'!$G$182,AX1411)),MAX($AW$3:AW1410)+1,0)</f>
        <v>1408</v>
      </c>
      <c r="AX1411" s="134" t="s">
        <v>5411</v>
      </c>
      <c r="AY1411" s="98">
        <v>0</v>
      </c>
      <c r="AZ1411" s="99" t="str">
        <f>IFERROR(VLOOKUP(ROWS($AX$4:AX1411),$AW$4:$AX$2337,2,0),"")</f>
        <v>Pęczniew (pow. poddębicki, woj. łódzkie)</v>
      </c>
      <c r="BA1411" s="98">
        <v>0</v>
      </c>
      <c r="BB1411" s="98">
        <f>IF(ISNUMBER(SEARCH('ankieta ESG'!$G$183,BC1411)),MAX($BB$3:BB1410)+1,0)</f>
        <v>1408</v>
      </c>
      <c r="BC1411" s="134" t="s">
        <v>5411</v>
      </c>
      <c r="BD1411" s="98">
        <v>0</v>
      </c>
      <c r="BE1411" s="99" t="str">
        <f>IFERROR(VLOOKUP(ROWS($BC$4:BC1411),$BB$4:$BC$2337,2,0),"")</f>
        <v>Pęczniew (pow. poddębicki, woj. łódzkie)</v>
      </c>
      <c r="BF1411" s="98">
        <v>0</v>
      </c>
      <c r="BG1411" s="98">
        <f>IF(ISNUMBER(SEARCH('ankieta ESG'!$G$184,BH1411)),MAX($BG$3:BG1410)+1,0)</f>
        <v>1408</v>
      </c>
      <c r="BH1411" s="134" t="s">
        <v>5411</v>
      </c>
      <c r="BI1411" s="98">
        <v>0</v>
      </c>
      <c r="BJ1411" s="99" t="str">
        <f>IFERROR(VLOOKUP(ROWS($BH$4:BH1411),$BG$4:$BH$2337,2,0),"")</f>
        <v>Pęczniew (pow. poddębicki, woj. łódzkie)</v>
      </c>
      <c r="BK1411" s="98">
        <v>0</v>
      </c>
      <c r="BL1411" s="98">
        <f>IF(ISNUMBER(SEARCH('ankieta ESG'!$G$185,BM1411)),MAX($BL$3:BL1410)+1,0)</f>
        <v>1408</v>
      </c>
      <c r="BM1411" s="134" t="s">
        <v>5411</v>
      </c>
      <c r="BN1411" s="98">
        <v>0</v>
      </c>
      <c r="BO1411" s="99" t="str">
        <f>IFERROR(VLOOKUP(ROWS($BM$4:BM1411),$BL$4:$BM$2337,2,0),"")</f>
        <v>Pęczniew (pow. poddębicki, woj. łódzkie)</v>
      </c>
      <c r="BP1411" s="98">
        <v>0</v>
      </c>
      <c r="BQ1411" s="98">
        <f>IF(ISNUMBER(SEARCH('ankieta ESG'!$G$186,BR1411)),MAX($BQ$3:BQ1410)+1,0)</f>
        <v>1408</v>
      </c>
      <c r="BR1411" s="134" t="s">
        <v>5411</v>
      </c>
      <c r="BS1411" s="98">
        <v>0</v>
      </c>
      <c r="BT1411" s="99" t="str">
        <f>IFERROR(VLOOKUP(ROWS($BR$4:BR1411),$BQ$4:$BR$2337,2,0),"")</f>
        <v>Pęczniew (pow. poddębicki, woj. łódzkie)</v>
      </c>
      <c r="BU1411" s="98">
        <v>0</v>
      </c>
      <c r="BV1411" s="98">
        <f>IF(ISNUMBER(SEARCH('ankieta ESG'!$G$187,BW1411)),MAX($BV$3:BV1410)+1,0)</f>
        <v>1408</v>
      </c>
      <c r="BW1411" s="134" t="s">
        <v>5411</v>
      </c>
      <c r="BX1411" s="98">
        <v>0</v>
      </c>
      <c r="BY1411" s="99" t="str">
        <f>IFERROR(VLOOKUP(ROWS($BW$4:BW1411),$BV$4:$BW$2337,2,0),"")</f>
        <v>Pęczniew (pow. poddębicki, woj. łódzkie)</v>
      </c>
      <c r="BZ1411" s="98">
        <v>0</v>
      </c>
      <c r="CA1411" s="98">
        <f>IF(ISNUMBER(SEARCH('ankieta ESG'!$G$188,CB1411)),MAX($CA$3:CA1410)+1,0)</f>
        <v>1408</v>
      </c>
      <c r="CB1411" s="134" t="s">
        <v>5411</v>
      </c>
      <c r="CC1411" s="98">
        <v>0</v>
      </c>
      <c r="CD1411" s="99" t="str">
        <f>IFERROR(VLOOKUP(ROWS($CB$4:CB1411),$CA$4:$CB$2337,2,0),"")</f>
        <v>Pęczniew (pow. poddębicki, woj. łódzkie)</v>
      </c>
      <c r="CE1411" s="98">
        <v>0</v>
      </c>
      <c r="CF1411" s="98">
        <f>IF(ISNUMBER(SEARCH('ankieta ESG'!$G$189,CG1411)),MAX($CF$3:CF1410)+1,0)</f>
        <v>1408</v>
      </c>
      <c r="CG1411" s="134" t="s">
        <v>5411</v>
      </c>
      <c r="CH1411" s="98">
        <v>0</v>
      </c>
      <c r="CI1411" s="99" t="str">
        <f>IFERROR(VLOOKUP(ROWS($CG$4:CG1411),$CF$4:$CG$2337,2,0),"")</f>
        <v>Pęczniew (pow. poddębicki, woj. łódzkie)</v>
      </c>
      <c r="CJ1411" s="98">
        <v>0</v>
      </c>
    </row>
    <row r="1412" spans="4:88">
      <c r="D1412" s="25"/>
      <c r="F1412" s="25"/>
      <c r="AM1412" s="98">
        <f>IF(ISNUMBER(SEARCH('ankieta ESG'!$G$180,AN1412)),MAX(AM$3:$AM1411)+1,0)</f>
        <v>1409</v>
      </c>
      <c r="AN1412" s="134" t="s">
        <v>5412</v>
      </c>
      <c r="AO1412" s="98">
        <v>0</v>
      </c>
      <c r="AP1412" s="99" t="str">
        <f>IFERROR(VLOOKUP(ROWS($AN$4:AN1412),$AM$4:$AN$2337,2,0),"")</f>
        <v>Pępowo (pow. gostyński, woj. wielkopolskie)</v>
      </c>
      <c r="AQ1412" s="98">
        <v>0</v>
      </c>
      <c r="AR1412" s="98">
        <f>IF(ISNUMBER(SEARCH('ankieta ESG'!$G$181,AS1412)),MAX($AR$3:AR1411)+1,0)</f>
        <v>1409</v>
      </c>
      <c r="AS1412" s="134" t="s">
        <v>5412</v>
      </c>
      <c r="AT1412" s="98">
        <v>0</v>
      </c>
      <c r="AU1412" s="99" t="str">
        <f>IFERROR(VLOOKUP(ROWS($AS$4:AS1412),$AR$4:$AS$2337,2,0),"")</f>
        <v>Pępowo (pow. gostyński, woj. wielkopolskie)</v>
      </c>
      <c r="AV1412" s="98">
        <v>0</v>
      </c>
      <c r="AW1412" s="98">
        <f>IF(ISNUMBER(SEARCH('ankieta ESG'!$G$182,AX1412)),MAX($AW$3:AW1411)+1,0)</f>
        <v>1409</v>
      </c>
      <c r="AX1412" s="134" t="s">
        <v>5412</v>
      </c>
      <c r="AY1412" s="98">
        <v>0</v>
      </c>
      <c r="AZ1412" s="99" t="str">
        <f>IFERROR(VLOOKUP(ROWS($AX$4:AX1412),$AW$4:$AX$2337,2,0),"")</f>
        <v>Pępowo (pow. gostyński, woj. wielkopolskie)</v>
      </c>
      <c r="BA1412" s="98">
        <v>0</v>
      </c>
      <c r="BB1412" s="98">
        <f>IF(ISNUMBER(SEARCH('ankieta ESG'!$G$183,BC1412)),MAX($BB$3:BB1411)+1,0)</f>
        <v>1409</v>
      </c>
      <c r="BC1412" s="134" t="s">
        <v>5412</v>
      </c>
      <c r="BD1412" s="98">
        <v>0</v>
      </c>
      <c r="BE1412" s="99" t="str">
        <f>IFERROR(VLOOKUP(ROWS($BC$4:BC1412),$BB$4:$BC$2337,2,0),"")</f>
        <v>Pępowo (pow. gostyński, woj. wielkopolskie)</v>
      </c>
      <c r="BF1412" s="98">
        <v>0</v>
      </c>
      <c r="BG1412" s="98">
        <f>IF(ISNUMBER(SEARCH('ankieta ESG'!$G$184,BH1412)),MAX($BG$3:BG1411)+1,0)</f>
        <v>1409</v>
      </c>
      <c r="BH1412" s="134" t="s">
        <v>5412</v>
      </c>
      <c r="BI1412" s="98">
        <v>0</v>
      </c>
      <c r="BJ1412" s="99" t="str">
        <f>IFERROR(VLOOKUP(ROWS($BH$4:BH1412),$BG$4:$BH$2337,2,0),"")</f>
        <v>Pępowo (pow. gostyński, woj. wielkopolskie)</v>
      </c>
      <c r="BK1412" s="98">
        <v>0</v>
      </c>
      <c r="BL1412" s="98">
        <f>IF(ISNUMBER(SEARCH('ankieta ESG'!$G$185,BM1412)),MAX($BL$3:BL1411)+1,0)</f>
        <v>1409</v>
      </c>
      <c r="BM1412" s="134" t="s">
        <v>5412</v>
      </c>
      <c r="BN1412" s="98">
        <v>0</v>
      </c>
      <c r="BO1412" s="99" t="str">
        <f>IFERROR(VLOOKUP(ROWS($BM$4:BM1412),$BL$4:$BM$2337,2,0),"")</f>
        <v>Pępowo (pow. gostyński, woj. wielkopolskie)</v>
      </c>
      <c r="BP1412" s="98">
        <v>0</v>
      </c>
      <c r="BQ1412" s="98">
        <f>IF(ISNUMBER(SEARCH('ankieta ESG'!$G$186,BR1412)),MAX($BQ$3:BQ1411)+1,0)</f>
        <v>1409</v>
      </c>
      <c r="BR1412" s="134" t="s">
        <v>5412</v>
      </c>
      <c r="BS1412" s="98">
        <v>0</v>
      </c>
      <c r="BT1412" s="99" t="str">
        <f>IFERROR(VLOOKUP(ROWS($BR$4:BR1412),$BQ$4:$BR$2337,2,0),"")</f>
        <v>Pępowo (pow. gostyński, woj. wielkopolskie)</v>
      </c>
      <c r="BU1412" s="98">
        <v>0</v>
      </c>
      <c r="BV1412" s="98">
        <f>IF(ISNUMBER(SEARCH('ankieta ESG'!$G$187,BW1412)),MAX($BV$3:BV1411)+1,0)</f>
        <v>1409</v>
      </c>
      <c r="BW1412" s="134" t="s">
        <v>5412</v>
      </c>
      <c r="BX1412" s="98">
        <v>0</v>
      </c>
      <c r="BY1412" s="99" t="str">
        <f>IFERROR(VLOOKUP(ROWS($BW$4:BW1412),$BV$4:$BW$2337,2,0),"")</f>
        <v>Pępowo (pow. gostyński, woj. wielkopolskie)</v>
      </c>
      <c r="BZ1412" s="98">
        <v>0</v>
      </c>
      <c r="CA1412" s="98">
        <f>IF(ISNUMBER(SEARCH('ankieta ESG'!$G$188,CB1412)),MAX($CA$3:CA1411)+1,0)</f>
        <v>1409</v>
      </c>
      <c r="CB1412" s="134" t="s">
        <v>5412</v>
      </c>
      <c r="CC1412" s="98">
        <v>0</v>
      </c>
      <c r="CD1412" s="99" t="str">
        <f>IFERROR(VLOOKUP(ROWS($CB$4:CB1412),$CA$4:$CB$2337,2,0),"")</f>
        <v>Pępowo (pow. gostyński, woj. wielkopolskie)</v>
      </c>
      <c r="CE1412" s="98">
        <v>0</v>
      </c>
      <c r="CF1412" s="98">
        <f>IF(ISNUMBER(SEARCH('ankieta ESG'!$G$189,CG1412)),MAX($CF$3:CF1411)+1,0)</f>
        <v>1409</v>
      </c>
      <c r="CG1412" s="134" t="s">
        <v>5412</v>
      </c>
      <c r="CH1412" s="98">
        <v>0</v>
      </c>
      <c r="CI1412" s="99" t="str">
        <f>IFERROR(VLOOKUP(ROWS($CG$4:CG1412),$CF$4:$CG$2337,2,0),"")</f>
        <v>Pępowo (pow. gostyński, woj. wielkopolskie)</v>
      </c>
      <c r="CJ1412" s="98">
        <v>0</v>
      </c>
    </row>
    <row r="1413" spans="4:88">
      <c r="D1413" s="25"/>
      <c r="F1413" s="25"/>
      <c r="AM1413" s="98">
        <f>IF(ISNUMBER(SEARCH('ankieta ESG'!$G$180,AN1413)),MAX(AM$3:$AM1412)+1,0)</f>
        <v>1410</v>
      </c>
      <c r="AN1413" s="134" t="s">
        <v>5413</v>
      </c>
      <c r="AO1413" s="98">
        <v>0</v>
      </c>
      <c r="AP1413" s="99" t="str">
        <f>IFERROR(VLOOKUP(ROWS($AN$4:AN1413),$AM$4:$AN$2337,2,0),"")</f>
        <v>Piaseczno (pow. piaseczyński, woj. mazowieckie)</v>
      </c>
      <c r="AQ1413" s="98">
        <v>0</v>
      </c>
      <c r="AR1413" s="98">
        <f>IF(ISNUMBER(SEARCH('ankieta ESG'!$G$181,AS1413)),MAX($AR$3:AR1412)+1,0)</f>
        <v>1410</v>
      </c>
      <c r="AS1413" s="134" t="s">
        <v>5413</v>
      </c>
      <c r="AT1413" s="98">
        <v>0</v>
      </c>
      <c r="AU1413" s="99" t="str">
        <f>IFERROR(VLOOKUP(ROWS($AS$4:AS1413),$AR$4:$AS$2337,2,0),"")</f>
        <v>Piaseczno (pow. piaseczyński, woj. mazowieckie)</v>
      </c>
      <c r="AV1413" s="98">
        <v>0</v>
      </c>
      <c r="AW1413" s="98">
        <f>IF(ISNUMBER(SEARCH('ankieta ESG'!$G$182,AX1413)),MAX($AW$3:AW1412)+1,0)</f>
        <v>1410</v>
      </c>
      <c r="AX1413" s="134" t="s">
        <v>5413</v>
      </c>
      <c r="AY1413" s="98">
        <v>0</v>
      </c>
      <c r="AZ1413" s="99" t="str">
        <f>IFERROR(VLOOKUP(ROWS($AX$4:AX1413),$AW$4:$AX$2337,2,0),"")</f>
        <v>Piaseczno (pow. piaseczyński, woj. mazowieckie)</v>
      </c>
      <c r="BA1413" s="98">
        <v>0</v>
      </c>
      <c r="BB1413" s="98">
        <f>IF(ISNUMBER(SEARCH('ankieta ESG'!$G$183,BC1413)),MAX($BB$3:BB1412)+1,0)</f>
        <v>1410</v>
      </c>
      <c r="BC1413" s="134" t="s">
        <v>5413</v>
      </c>
      <c r="BD1413" s="98">
        <v>0</v>
      </c>
      <c r="BE1413" s="99" t="str">
        <f>IFERROR(VLOOKUP(ROWS($BC$4:BC1413),$BB$4:$BC$2337,2,0),"")</f>
        <v>Piaseczno (pow. piaseczyński, woj. mazowieckie)</v>
      </c>
      <c r="BF1413" s="98">
        <v>0</v>
      </c>
      <c r="BG1413" s="98">
        <f>IF(ISNUMBER(SEARCH('ankieta ESG'!$G$184,BH1413)),MAX($BG$3:BG1412)+1,0)</f>
        <v>1410</v>
      </c>
      <c r="BH1413" s="134" t="s">
        <v>5413</v>
      </c>
      <c r="BI1413" s="98">
        <v>0</v>
      </c>
      <c r="BJ1413" s="99" t="str">
        <f>IFERROR(VLOOKUP(ROWS($BH$4:BH1413),$BG$4:$BH$2337,2,0),"")</f>
        <v>Piaseczno (pow. piaseczyński, woj. mazowieckie)</v>
      </c>
      <c r="BK1413" s="98">
        <v>0</v>
      </c>
      <c r="BL1413" s="98">
        <f>IF(ISNUMBER(SEARCH('ankieta ESG'!$G$185,BM1413)),MAX($BL$3:BL1412)+1,0)</f>
        <v>1410</v>
      </c>
      <c r="BM1413" s="134" t="s">
        <v>5413</v>
      </c>
      <c r="BN1413" s="98">
        <v>0</v>
      </c>
      <c r="BO1413" s="99" t="str">
        <f>IFERROR(VLOOKUP(ROWS($BM$4:BM1413),$BL$4:$BM$2337,2,0),"")</f>
        <v>Piaseczno (pow. piaseczyński, woj. mazowieckie)</v>
      </c>
      <c r="BP1413" s="98">
        <v>0</v>
      </c>
      <c r="BQ1413" s="98">
        <f>IF(ISNUMBER(SEARCH('ankieta ESG'!$G$186,BR1413)),MAX($BQ$3:BQ1412)+1,0)</f>
        <v>1410</v>
      </c>
      <c r="BR1413" s="134" t="s">
        <v>5413</v>
      </c>
      <c r="BS1413" s="98">
        <v>0</v>
      </c>
      <c r="BT1413" s="99" t="str">
        <f>IFERROR(VLOOKUP(ROWS($BR$4:BR1413),$BQ$4:$BR$2337,2,0),"")</f>
        <v>Piaseczno (pow. piaseczyński, woj. mazowieckie)</v>
      </c>
      <c r="BU1413" s="98">
        <v>0</v>
      </c>
      <c r="BV1413" s="98">
        <f>IF(ISNUMBER(SEARCH('ankieta ESG'!$G$187,BW1413)),MAX($BV$3:BV1412)+1,0)</f>
        <v>1410</v>
      </c>
      <c r="BW1413" s="134" t="s">
        <v>5413</v>
      </c>
      <c r="BX1413" s="98">
        <v>0</v>
      </c>
      <c r="BY1413" s="99" t="str">
        <f>IFERROR(VLOOKUP(ROWS($BW$4:BW1413),$BV$4:$BW$2337,2,0),"")</f>
        <v>Piaseczno (pow. piaseczyński, woj. mazowieckie)</v>
      </c>
      <c r="BZ1413" s="98">
        <v>0</v>
      </c>
      <c r="CA1413" s="98">
        <f>IF(ISNUMBER(SEARCH('ankieta ESG'!$G$188,CB1413)),MAX($CA$3:CA1412)+1,0)</f>
        <v>1410</v>
      </c>
      <c r="CB1413" s="134" t="s">
        <v>5413</v>
      </c>
      <c r="CC1413" s="98">
        <v>0</v>
      </c>
      <c r="CD1413" s="99" t="str">
        <f>IFERROR(VLOOKUP(ROWS($CB$4:CB1413),$CA$4:$CB$2337,2,0),"")</f>
        <v>Piaseczno (pow. piaseczyński, woj. mazowieckie)</v>
      </c>
      <c r="CE1413" s="98">
        <v>0</v>
      </c>
      <c r="CF1413" s="98">
        <f>IF(ISNUMBER(SEARCH('ankieta ESG'!$G$189,CG1413)),MAX($CF$3:CF1412)+1,0)</f>
        <v>1410</v>
      </c>
      <c r="CG1413" s="134" t="s">
        <v>5413</v>
      </c>
      <c r="CH1413" s="98">
        <v>0</v>
      </c>
      <c r="CI1413" s="99" t="str">
        <f>IFERROR(VLOOKUP(ROWS($CG$4:CG1413),$CF$4:$CG$2337,2,0),"")</f>
        <v>Piaseczno (pow. piaseczyński, woj. mazowieckie)</v>
      </c>
      <c r="CJ1413" s="98">
        <v>0</v>
      </c>
    </row>
    <row r="1414" spans="4:88">
      <c r="D1414" s="25"/>
      <c r="F1414" s="25"/>
      <c r="AM1414" s="98">
        <f>IF(ISNUMBER(SEARCH('ankieta ESG'!$G$180,AN1414)),MAX(AM$3:$AM1413)+1,0)</f>
        <v>1411</v>
      </c>
      <c r="AN1414" s="134" t="s">
        <v>5414</v>
      </c>
      <c r="AO1414" s="98">
        <v>0</v>
      </c>
      <c r="AP1414" s="99" t="str">
        <f>IFERROR(VLOOKUP(ROWS($AN$4:AN1414),$AM$4:$AN$2337,2,0),"")</f>
        <v>Piaski (pow. gostyński, woj. wielkopolskie)</v>
      </c>
      <c r="AQ1414" s="98">
        <v>0</v>
      </c>
      <c r="AR1414" s="98">
        <f>IF(ISNUMBER(SEARCH('ankieta ESG'!$G$181,AS1414)),MAX($AR$3:AR1413)+1,0)</f>
        <v>1411</v>
      </c>
      <c r="AS1414" s="134" t="s">
        <v>5414</v>
      </c>
      <c r="AT1414" s="98">
        <v>0</v>
      </c>
      <c r="AU1414" s="99" t="str">
        <f>IFERROR(VLOOKUP(ROWS($AS$4:AS1414),$AR$4:$AS$2337,2,0),"")</f>
        <v>Piaski (pow. gostyński, woj. wielkopolskie)</v>
      </c>
      <c r="AV1414" s="98">
        <v>0</v>
      </c>
      <c r="AW1414" s="98">
        <f>IF(ISNUMBER(SEARCH('ankieta ESG'!$G$182,AX1414)),MAX($AW$3:AW1413)+1,0)</f>
        <v>1411</v>
      </c>
      <c r="AX1414" s="134" t="s">
        <v>5414</v>
      </c>
      <c r="AY1414" s="98">
        <v>0</v>
      </c>
      <c r="AZ1414" s="99" t="str">
        <f>IFERROR(VLOOKUP(ROWS($AX$4:AX1414),$AW$4:$AX$2337,2,0),"")</f>
        <v>Piaski (pow. gostyński, woj. wielkopolskie)</v>
      </c>
      <c r="BA1414" s="98">
        <v>0</v>
      </c>
      <c r="BB1414" s="98">
        <f>IF(ISNUMBER(SEARCH('ankieta ESG'!$G$183,BC1414)),MAX($BB$3:BB1413)+1,0)</f>
        <v>1411</v>
      </c>
      <c r="BC1414" s="134" t="s">
        <v>5414</v>
      </c>
      <c r="BD1414" s="98">
        <v>0</v>
      </c>
      <c r="BE1414" s="99" t="str">
        <f>IFERROR(VLOOKUP(ROWS($BC$4:BC1414),$BB$4:$BC$2337,2,0),"")</f>
        <v>Piaski (pow. gostyński, woj. wielkopolskie)</v>
      </c>
      <c r="BF1414" s="98">
        <v>0</v>
      </c>
      <c r="BG1414" s="98">
        <f>IF(ISNUMBER(SEARCH('ankieta ESG'!$G$184,BH1414)),MAX($BG$3:BG1413)+1,0)</f>
        <v>1411</v>
      </c>
      <c r="BH1414" s="134" t="s">
        <v>5414</v>
      </c>
      <c r="BI1414" s="98">
        <v>0</v>
      </c>
      <c r="BJ1414" s="99" t="str">
        <f>IFERROR(VLOOKUP(ROWS($BH$4:BH1414),$BG$4:$BH$2337,2,0),"")</f>
        <v>Piaski (pow. gostyński, woj. wielkopolskie)</v>
      </c>
      <c r="BK1414" s="98">
        <v>0</v>
      </c>
      <c r="BL1414" s="98">
        <f>IF(ISNUMBER(SEARCH('ankieta ESG'!$G$185,BM1414)),MAX($BL$3:BL1413)+1,0)</f>
        <v>1411</v>
      </c>
      <c r="BM1414" s="134" t="s">
        <v>5414</v>
      </c>
      <c r="BN1414" s="98">
        <v>0</v>
      </c>
      <c r="BO1414" s="99" t="str">
        <f>IFERROR(VLOOKUP(ROWS($BM$4:BM1414),$BL$4:$BM$2337,2,0),"")</f>
        <v>Piaski (pow. gostyński, woj. wielkopolskie)</v>
      </c>
      <c r="BP1414" s="98">
        <v>0</v>
      </c>
      <c r="BQ1414" s="98">
        <f>IF(ISNUMBER(SEARCH('ankieta ESG'!$G$186,BR1414)),MAX($BQ$3:BQ1413)+1,0)</f>
        <v>1411</v>
      </c>
      <c r="BR1414" s="134" t="s">
        <v>5414</v>
      </c>
      <c r="BS1414" s="98">
        <v>0</v>
      </c>
      <c r="BT1414" s="99" t="str">
        <f>IFERROR(VLOOKUP(ROWS($BR$4:BR1414),$BQ$4:$BR$2337,2,0),"")</f>
        <v>Piaski (pow. gostyński, woj. wielkopolskie)</v>
      </c>
      <c r="BU1414" s="98">
        <v>0</v>
      </c>
      <c r="BV1414" s="98">
        <f>IF(ISNUMBER(SEARCH('ankieta ESG'!$G$187,BW1414)),MAX($BV$3:BV1413)+1,0)</f>
        <v>1411</v>
      </c>
      <c r="BW1414" s="134" t="s">
        <v>5414</v>
      </c>
      <c r="BX1414" s="98">
        <v>0</v>
      </c>
      <c r="BY1414" s="99" t="str">
        <f>IFERROR(VLOOKUP(ROWS($BW$4:BW1414),$BV$4:$BW$2337,2,0),"")</f>
        <v>Piaski (pow. gostyński, woj. wielkopolskie)</v>
      </c>
      <c r="BZ1414" s="98">
        <v>0</v>
      </c>
      <c r="CA1414" s="98">
        <f>IF(ISNUMBER(SEARCH('ankieta ESG'!$G$188,CB1414)),MAX($CA$3:CA1413)+1,0)</f>
        <v>1411</v>
      </c>
      <c r="CB1414" s="134" t="s">
        <v>5414</v>
      </c>
      <c r="CC1414" s="98">
        <v>0</v>
      </c>
      <c r="CD1414" s="99" t="str">
        <f>IFERROR(VLOOKUP(ROWS($CB$4:CB1414),$CA$4:$CB$2337,2,0),"")</f>
        <v>Piaski (pow. gostyński, woj. wielkopolskie)</v>
      </c>
      <c r="CE1414" s="98">
        <v>0</v>
      </c>
      <c r="CF1414" s="98">
        <f>IF(ISNUMBER(SEARCH('ankieta ESG'!$G$189,CG1414)),MAX($CF$3:CF1413)+1,0)</f>
        <v>1411</v>
      </c>
      <c r="CG1414" s="134" t="s">
        <v>5414</v>
      </c>
      <c r="CH1414" s="98">
        <v>0</v>
      </c>
      <c r="CI1414" s="99" t="str">
        <f>IFERROR(VLOOKUP(ROWS($CG$4:CG1414),$CF$4:$CG$2337,2,0),"")</f>
        <v>Piaski (pow. gostyński, woj. wielkopolskie)</v>
      </c>
      <c r="CJ1414" s="98">
        <v>0</v>
      </c>
    </row>
    <row r="1415" spans="4:88">
      <c r="D1415" s="25"/>
      <c r="F1415" s="25"/>
      <c r="AM1415" s="98">
        <f>IF(ISNUMBER(SEARCH('ankieta ESG'!$G$180,AN1415)),MAX(AM$3:$AM1414)+1,0)</f>
        <v>1412</v>
      </c>
      <c r="AN1415" s="134" t="s">
        <v>5415</v>
      </c>
      <c r="AO1415" s="98">
        <v>0</v>
      </c>
      <c r="AP1415" s="99" t="str">
        <f>IFERROR(VLOOKUP(ROWS($AN$4:AN1415),$AM$4:$AN$2337,2,0),"")</f>
        <v>Piaski (pow. świdnicki, woj. lubelskie)</v>
      </c>
      <c r="AQ1415" s="98">
        <v>0</v>
      </c>
      <c r="AR1415" s="98">
        <f>IF(ISNUMBER(SEARCH('ankieta ESG'!$G$181,AS1415)),MAX($AR$3:AR1414)+1,0)</f>
        <v>1412</v>
      </c>
      <c r="AS1415" s="134" t="s">
        <v>5415</v>
      </c>
      <c r="AT1415" s="98">
        <v>0</v>
      </c>
      <c r="AU1415" s="99" t="str">
        <f>IFERROR(VLOOKUP(ROWS($AS$4:AS1415),$AR$4:$AS$2337,2,0),"")</f>
        <v>Piaski (pow. świdnicki, woj. lubelskie)</v>
      </c>
      <c r="AV1415" s="98">
        <v>0</v>
      </c>
      <c r="AW1415" s="98">
        <f>IF(ISNUMBER(SEARCH('ankieta ESG'!$G$182,AX1415)),MAX($AW$3:AW1414)+1,0)</f>
        <v>1412</v>
      </c>
      <c r="AX1415" s="134" t="s">
        <v>5415</v>
      </c>
      <c r="AY1415" s="98">
        <v>0</v>
      </c>
      <c r="AZ1415" s="99" t="str">
        <f>IFERROR(VLOOKUP(ROWS($AX$4:AX1415),$AW$4:$AX$2337,2,0),"")</f>
        <v>Piaski (pow. świdnicki, woj. lubelskie)</v>
      </c>
      <c r="BA1415" s="98">
        <v>0</v>
      </c>
      <c r="BB1415" s="98">
        <f>IF(ISNUMBER(SEARCH('ankieta ESG'!$G$183,BC1415)),MAX($BB$3:BB1414)+1,0)</f>
        <v>1412</v>
      </c>
      <c r="BC1415" s="134" t="s">
        <v>5415</v>
      </c>
      <c r="BD1415" s="98">
        <v>0</v>
      </c>
      <c r="BE1415" s="99" t="str">
        <f>IFERROR(VLOOKUP(ROWS($BC$4:BC1415),$BB$4:$BC$2337,2,0),"")</f>
        <v>Piaski (pow. świdnicki, woj. lubelskie)</v>
      </c>
      <c r="BF1415" s="98">
        <v>0</v>
      </c>
      <c r="BG1415" s="98">
        <f>IF(ISNUMBER(SEARCH('ankieta ESG'!$G$184,BH1415)),MAX($BG$3:BG1414)+1,0)</f>
        <v>1412</v>
      </c>
      <c r="BH1415" s="134" t="s">
        <v>5415</v>
      </c>
      <c r="BI1415" s="98">
        <v>0</v>
      </c>
      <c r="BJ1415" s="99" t="str">
        <f>IFERROR(VLOOKUP(ROWS($BH$4:BH1415),$BG$4:$BH$2337,2,0),"")</f>
        <v>Piaski (pow. świdnicki, woj. lubelskie)</v>
      </c>
      <c r="BK1415" s="98">
        <v>0</v>
      </c>
      <c r="BL1415" s="98">
        <f>IF(ISNUMBER(SEARCH('ankieta ESG'!$G$185,BM1415)),MAX($BL$3:BL1414)+1,0)</f>
        <v>1412</v>
      </c>
      <c r="BM1415" s="134" t="s">
        <v>5415</v>
      </c>
      <c r="BN1415" s="98">
        <v>0</v>
      </c>
      <c r="BO1415" s="99" t="str">
        <f>IFERROR(VLOOKUP(ROWS($BM$4:BM1415),$BL$4:$BM$2337,2,0),"")</f>
        <v>Piaski (pow. świdnicki, woj. lubelskie)</v>
      </c>
      <c r="BP1415" s="98">
        <v>0</v>
      </c>
      <c r="BQ1415" s="98">
        <f>IF(ISNUMBER(SEARCH('ankieta ESG'!$G$186,BR1415)),MAX($BQ$3:BQ1414)+1,0)</f>
        <v>1412</v>
      </c>
      <c r="BR1415" s="134" t="s">
        <v>5415</v>
      </c>
      <c r="BS1415" s="98">
        <v>0</v>
      </c>
      <c r="BT1415" s="99" t="str">
        <f>IFERROR(VLOOKUP(ROWS($BR$4:BR1415),$BQ$4:$BR$2337,2,0),"")</f>
        <v>Piaski (pow. świdnicki, woj. lubelskie)</v>
      </c>
      <c r="BU1415" s="98">
        <v>0</v>
      </c>
      <c r="BV1415" s="98">
        <f>IF(ISNUMBER(SEARCH('ankieta ESG'!$G$187,BW1415)),MAX($BV$3:BV1414)+1,0)</f>
        <v>1412</v>
      </c>
      <c r="BW1415" s="134" t="s">
        <v>5415</v>
      </c>
      <c r="BX1415" s="98">
        <v>0</v>
      </c>
      <c r="BY1415" s="99" t="str">
        <f>IFERROR(VLOOKUP(ROWS($BW$4:BW1415),$BV$4:$BW$2337,2,0),"")</f>
        <v>Piaski (pow. świdnicki, woj. lubelskie)</v>
      </c>
      <c r="BZ1415" s="98">
        <v>0</v>
      </c>
      <c r="CA1415" s="98">
        <f>IF(ISNUMBER(SEARCH('ankieta ESG'!$G$188,CB1415)),MAX($CA$3:CA1414)+1,0)</f>
        <v>1412</v>
      </c>
      <c r="CB1415" s="134" t="s">
        <v>5415</v>
      </c>
      <c r="CC1415" s="98">
        <v>0</v>
      </c>
      <c r="CD1415" s="99" t="str">
        <f>IFERROR(VLOOKUP(ROWS($CB$4:CB1415),$CA$4:$CB$2337,2,0),"")</f>
        <v>Piaski (pow. świdnicki, woj. lubelskie)</v>
      </c>
      <c r="CE1415" s="98">
        <v>0</v>
      </c>
      <c r="CF1415" s="98">
        <f>IF(ISNUMBER(SEARCH('ankieta ESG'!$G$189,CG1415)),MAX($CF$3:CF1414)+1,0)</f>
        <v>1412</v>
      </c>
      <c r="CG1415" s="134" t="s">
        <v>5415</v>
      </c>
      <c r="CH1415" s="98">
        <v>0</v>
      </c>
      <c r="CI1415" s="99" t="str">
        <f>IFERROR(VLOOKUP(ROWS($CG$4:CG1415),$CF$4:$CG$2337,2,0),"")</f>
        <v>Piaski (pow. świdnicki, woj. lubelskie)</v>
      </c>
      <c r="CJ1415" s="98">
        <v>0</v>
      </c>
    </row>
    <row r="1416" spans="4:88">
      <c r="D1416" s="25"/>
      <c r="F1416" s="25"/>
      <c r="AM1416" s="98">
        <f>IF(ISNUMBER(SEARCH('ankieta ESG'!$G$180,AN1416)),MAX(AM$3:$AM1415)+1,0)</f>
        <v>1413</v>
      </c>
      <c r="AN1416" s="134" t="s">
        <v>5416</v>
      </c>
      <c r="AO1416" s="98">
        <v>0</v>
      </c>
      <c r="AP1416" s="99" t="str">
        <f>IFERROR(VLOOKUP(ROWS($AN$4:AN1416),$AM$4:$AN$2337,2,0),"")</f>
        <v>Piastów (pow. pruszkowski, woj. mazowieckie)</v>
      </c>
      <c r="AQ1416" s="98">
        <v>0</v>
      </c>
      <c r="AR1416" s="98">
        <f>IF(ISNUMBER(SEARCH('ankieta ESG'!$G$181,AS1416)),MAX($AR$3:AR1415)+1,0)</f>
        <v>1413</v>
      </c>
      <c r="AS1416" s="134" t="s">
        <v>5416</v>
      </c>
      <c r="AT1416" s="98">
        <v>0</v>
      </c>
      <c r="AU1416" s="99" t="str">
        <f>IFERROR(VLOOKUP(ROWS($AS$4:AS1416),$AR$4:$AS$2337,2,0),"")</f>
        <v>Piastów (pow. pruszkowski, woj. mazowieckie)</v>
      </c>
      <c r="AV1416" s="98">
        <v>0</v>
      </c>
      <c r="AW1416" s="98">
        <f>IF(ISNUMBER(SEARCH('ankieta ESG'!$G$182,AX1416)),MAX($AW$3:AW1415)+1,0)</f>
        <v>1413</v>
      </c>
      <c r="AX1416" s="134" t="s">
        <v>5416</v>
      </c>
      <c r="AY1416" s="98">
        <v>0</v>
      </c>
      <c r="AZ1416" s="99" t="str">
        <f>IFERROR(VLOOKUP(ROWS($AX$4:AX1416),$AW$4:$AX$2337,2,0),"")</f>
        <v>Piastów (pow. pruszkowski, woj. mazowieckie)</v>
      </c>
      <c r="BA1416" s="98">
        <v>0</v>
      </c>
      <c r="BB1416" s="98">
        <f>IF(ISNUMBER(SEARCH('ankieta ESG'!$G$183,BC1416)),MAX($BB$3:BB1415)+1,0)</f>
        <v>1413</v>
      </c>
      <c r="BC1416" s="134" t="s">
        <v>5416</v>
      </c>
      <c r="BD1416" s="98">
        <v>0</v>
      </c>
      <c r="BE1416" s="99" t="str">
        <f>IFERROR(VLOOKUP(ROWS($BC$4:BC1416),$BB$4:$BC$2337,2,0),"")</f>
        <v>Piastów (pow. pruszkowski, woj. mazowieckie)</v>
      </c>
      <c r="BF1416" s="98">
        <v>0</v>
      </c>
      <c r="BG1416" s="98">
        <f>IF(ISNUMBER(SEARCH('ankieta ESG'!$G$184,BH1416)),MAX($BG$3:BG1415)+1,0)</f>
        <v>1413</v>
      </c>
      <c r="BH1416" s="134" t="s">
        <v>5416</v>
      </c>
      <c r="BI1416" s="98">
        <v>0</v>
      </c>
      <c r="BJ1416" s="99" t="str">
        <f>IFERROR(VLOOKUP(ROWS($BH$4:BH1416),$BG$4:$BH$2337,2,0),"")</f>
        <v>Piastów (pow. pruszkowski, woj. mazowieckie)</v>
      </c>
      <c r="BK1416" s="98">
        <v>0</v>
      </c>
      <c r="BL1416" s="98">
        <f>IF(ISNUMBER(SEARCH('ankieta ESG'!$G$185,BM1416)),MAX($BL$3:BL1415)+1,0)</f>
        <v>1413</v>
      </c>
      <c r="BM1416" s="134" t="s">
        <v>5416</v>
      </c>
      <c r="BN1416" s="98">
        <v>0</v>
      </c>
      <c r="BO1416" s="99" t="str">
        <f>IFERROR(VLOOKUP(ROWS($BM$4:BM1416),$BL$4:$BM$2337,2,0),"")</f>
        <v>Piastów (pow. pruszkowski, woj. mazowieckie)</v>
      </c>
      <c r="BP1416" s="98">
        <v>0</v>
      </c>
      <c r="BQ1416" s="98">
        <f>IF(ISNUMBER(SEARCH('ankieta ESG'!$G$186,BR1416)),MAX($BQ$3:BQ1415)+1,0)</f>
        <v>1413</v>
      </c>
      <c r="BR1416" s="134" t="s">
        <v>5416</v>
      </c>
      <c r="BS1416" s="98">
        <v>0</v>
      </c>
      <c r="BT1416" s="99" t="str">
        <f>IFERROR(VLOOKUP(ROWS($BR$4:BR1416),$BQ$4:$BR$2337,2,0),"")</f>
        <v>Piastów (pow. pruszkowski, woj. mazowieckie)</v>
      </c>
      <c r="BU1416" s="98">
        <v>0</v>
      </c>
      <c r="BV1416" s="98">
        <f>IF(ISNUMBER(SEARCH('ankieta ESG'!$G$187,BW1416)),MAX($BV$3:BV1415)+1,0)</f>
        <v>1413</v>
      </c>
      <c r="BW1416" s="134" t="s">
        <v>5416</v>
      </c>
      <c r="BX1416" s="98">
        <v>0</v>
      </c>
      <c r="BY1416" s="99" t="str">
        <f>IFERROR(VLOOKUP(ROWS($BW$4:BW1416),$BV$4:$BW$2337,2,0),"")</f>
        <v>Piastów (pow. pruszkowski, woj. mazowieckie)</v>
      </c>
      <c r="BZ1416" s="98">
        <v>0</v>
      </c>
      <c r="CA1416" s="98">
        <f>IF(ISNUMBER(SEARCH('ankieta ESG'!$G$188,CB1416)),MAX($CA$3:CA1415)+1,0)</f>
        <v>1413</v>
      </c>
      <c r="CB1416" s="134" t="s">
        <v>5416</v>
      </c>
      <c r="CC1416" s="98">
        <v>0</v>
      </c>
      <c r="CD1416" s="99" t="str">
        <f>IFERROR(VLOOKUP(ROWS($CB$4:CB1416),$CA$4:$CB$2337,2,0),"")</f>
        <v>Piastów (pow. pruszkowski, woj. mazowieckie)</v>
      </c>
      <c r="CE1416" s="98">
        <v>0</v>
      </c>
      <c r="CF1416" s="98">
        <f>IF(ISNUMBER(SEARCH('ankieta ESG'!$G$189,CG1416)),MAX($CF$3:CF1415)+1,0)</f>
        <v>1413</v>
      </c>
      <c r="CG1416" s="134" t="s">
        <v>5416</v>
      </c>
      <c r="CH1416" s="98">
        <v>0</v>
      </c>
      <c r="CI1416" s="99" t="str">
        <f>IFERROR(VLOOKUP(ROWS($CG$4:CG1416),$CF$4:$CG$2337,2,0),"")</f>
        <v>Piastów (pow. pruszkowski, woj. mazowieckie)</v>
      </c>
      <c r="CJ1416" s="98">
        <v>0</v>
      </c>
    </row>
    <row r="1417" spans="4:88">
      <c r="D1417" s="25"/>
      <c r="F1417" s="25"/>
      <c r="AM1417" s="98">
        <f>IF(ISNUMBER(SEARCH('ankieta ESG'!$G$180,AN1417)),MAX(AM$3:$AM1416)+1,0)</f>
        <v>1414</v>
      </c>
      <c r="AN1417" s="134" t="s">
        <v>5417</v>
      </c>
      <c r="AO1417" s="98">
        <v>0</v>
      </c>
      <c r="AP1417" s="99" t="str">
        <f>IFERROR(VLOOKUP(ROWS($AN$4:AN1417),$AM$4:$AN$2337,2,0),"")</f>
        <v>Piątek (pow. łęczycki, woj. łódzkie)</v>
      </c>
      <c r="AQ1417" s="98">
        <v>0</v>
      </c>
      <c r="AR1417" s="98">
        <f>IF(ISNUMBER(SEARCH('ankieta ESG'!$G$181,AS1417)),MAX($AR$3:AR1416)+1,0)</f>
        <v>1414</v>
      </c>
      <c r="AS1417" s="134" t="s">
        <v>5417</v>
      </c>
      <c r="AT1417" s="98">
        <v>0</v>
      </c>
      <c r="AU1417" s="99" t="str">
        <f>IFERROR(VLOOKUP(ROWS($AS$4:AS1417),$AR$4:$AS$2337,2,0),"")</f>
        <v>Piątek (pow. łęczycki, woj. łódzkie)</v>
      </c>
      <c r="AV1417" s="98">
        <v>0</v>
      </c>
      <c r="AW1417" s="98">
        <f>IF(ISNUMBER(SEARCH('ankieta ESG'!$G$182,AX1417)),MAX($AW$3:AW1416)+1,0)</f>
        <v>1414</v>
      </c>
      <c r="AX1417" s="134" t="s">
        <v>5417</v>
      </c>
      <c r="AY1417" s="98">
        <v>0</v>
      </c>
      <c r="AZ1417" s="99" t="str">
        <f>IFERROR(VLOOKUP(ROWS($AX$4:AX1417),$AW$4:$AX$2337,2,0),"")</f>
        <v>Piątek (pow. łęczycki, woj. łódzkie)</v>
      </c>
      <c r="BA1417" s="98">
        <v>0</v>
      </c>
      <c r="BB1417" s="98">
        <f>IF(ISNUMBER(SEARCH('ankieta ESG'!$G$183,BC1417)),MAX($BB$3:BB1416)+1,0)</f>
        <v>1414</v>
      </c>
      <c r="BC1417" s="134" t="s">
        <v>5417</v>
      </c>
      <c r="BD1417" s="98">
        <v>0</v>
      </c>
      <c r="BE1417" s="99" t="str">
        <f>IFERROR(VLOOKUP(ROWS($BC$4:BC1417),$BB$4:$BC$2337,2,0),"")</f>
        <v>Piątek (pow. łęczycki, woj. łódzkie)</v>
      </c>
      <c r="BF1417" s="98">
        <v>0</v>
      </c>
      <c r="BG1417" s="98">
        <f>IF(ISNUMBER(SEARCH('ankieta ESG'!$G$184,BH1417)),MAX($BG$3:BG1416)+1,0)</f>
        <v>1414</v>
      </c>
      <c r="BH1417" s="134" t="s">
        <v>5417</v>
      </c>
      <c r="BI1417" s="98">
        <v>0</v>
      </c>
      <c r="BJ1417" s="99" t="str">
        <f>IFERROR(VLOOKUP(ROWS($BH$4:BH1417),$BG$4:$BH$2337,2,0),"")</f>
        <v>Piątek (pow. łęczycki, woj. łódzkie)</v>
      </c>
      <c r="BK1417" s="98">
        <v>0</v>
      </c>
      <c r="BL1417" s="98">
        <f>IF(ISNUMBER(SEARCH('ankieta ESG'!$G$185,BM1417)),MAX($BL$3:BL1416)+1,0)</f>
        <v>1414</v>
      </c>
      <c r="BM1417" s="134" t="s">
        <v>5417</v>
      </c>
      <c r="BN1417" s="98">
        <v>0</v>
      </c>
      <c r="BO1417" s="99" t="str">
        <f>IFERROR(VLOOKUP(ROWS($BM$4:BM1417),$BL$4:$BM$2337,2,0),"")</f>
        <v>Piątek (pow. łęczycki, woj. łódzkie)</v>
      </c>
      <c r="BP1417" s="98">
        <v>0</v>
      </c>
      <c r="BQ1417" s="98">
        <f>IF(ISNUMBER(SEARCH('ankieta ESG'!$G$186,BR1417)),MAX($BQ$3:BQ1416)+1,0)</f>
        <v>1414</v>
      </c>
      <c r="BR1417" s="134" t="s">
        <v>5417</v>
      </c>
      <c r="BS1417" s="98">
        <v>0</v>
      </c>
      <c r="BT1417" s="99" t="str">
        <f>IFERROR(VLOOKUP(ROWS($BR$4:BR1417),$BQ$4:$BR$2337,2,0),"")</f>
        <v>Piątek (pow. łęczycki, woj. łódzkie)</v>
      </c>
      <c r="BU1417" s="98">
        <v>0</v>
      </c>
      <c r="BV1417" s="98">
        <f>IF(ISNUMBER(SEARCH('ankieta ESG'!$G$187,BW1417)),MAX($BV$3:BV1416)+1,0)</f>
        <v>1414</v>
      </c>
      <c r="BW1417" s="134" t="s">
        <v>5417</v>
      </c>
      <c r="BX1417" s="98">
        <v>0</v>
      </c>
      <c r="BY1417" s="99" t="str">
        <f>IFERROR(VLOOKUP(ROWS($BW$4:BW1417),$BV$4:$BW$2337,2,0),"")</f>
        <v>Piątek (pow. łęczycki, woj. łódzkie)</v>
      </c>
      <c r="BZ1417" s="98">
        <v>0</v>
      </c>
      <c r="CA1417" s="98">
        <f>IF(ISNUMBER(SEARCH('ankieta ESG'!$G$188,CB1417)),MAX($CA$3:CA1416)+1,0)</f>
        <v>1414</v>
      </c>
      <c r="CB1417" s="134" t="s">
        <v>5417</v>
      </c>
      <c r="CC1417" s="98">
        <v>0</v>
      </c>
      <c r="CD1417" s="99" t="str">
        <f>IFERROR(VLOOKUP(ROWS($CB$4:CB1417),$CA$4:$CB$2337,2,0),"")</f>
        <v>Piątek (pow. łęczycki, woj. łódzkie)</v>
      </c>
      <c r="CE1417" s="98">
        <v>0</v>
      </c>
      <c r="CF1417" s="98">
        <f>IF(ISNUMBER(SEARCH('ankieta ESG'!$G$189,CG1417)),MAX($CF$3:CF1416)+1,0)</f>
        <v>1414</v>
      </c>
      <c r="CG1417" s="134" t="s">
        <v>5417</v>
      </c>
      <c r="CH1417" s="98">
        <v>0</v>
      </c>
      <c r="CI1417" s="99" t="str">
        <f>IFERROR(VLOOKUP(ROWS($CG$4:CG1417),$CF$4:$CG$2337,2,0),"")</f>
        <v>Piątek (pow. łęczycki, woj. łódzkie)</v>
      </c>
      <c r="CJ1417" s="98">
        <v>0</v>
      </c>
    </row>
    <row r="1418" spans="4:88">
      <c r="D1418" s="25"/>
      <c r="F1418" s="25"/>
      <c r="AM1418" s="98">
        <f>IF(ISNUMBER(SEARCH('ankieta ESG'!$G$180,AN1418)),MAX(AM$3:$AM1417)+1,0)</f>
        <v>1415</v>
      </c>
      <c r="AN1418" s="134" t="s">
        <v>5418</v>
      </c>
      <c r="AO1418" s="98">
        <v>0</v>
      </c>
      <c r="AP1418" s="99" t="str">
        <f>IFERROR(VLOOKUP(ROWS($AN$4:AN1418),$AM$4:$AN$2337,2,0),"")</f>
        <v>Piątnica (pow. łomżyński, woj. podlaskie)</v>
      </c>
      <c r="AQ1418" s="98">
        <v>0</v>
      </c>
      <c r="AR1418" s="98">
        <f>IF(ISNUMBER(SEARCH('ankieta ESG'!$G$181,AS1418)),MAX($AR$3:AR1417)+1,0)</f>
        <v>1415</v>
      </c>
      <c r="AS1418" s="134" t="s">
        <v>5418</v>
      </c>
      <c r="AT1418" s="98">
        <v>0</v>
      </c>
      <c r="AU1418" s="99" t="str">
        <f>IFERROR(VLOOKUP(ROWS($AS$4:AS1418),$AR$4:$AS$2337,2,0),"")</f>
        <v>Piątnica (pow. łomżyński, woj. podlaskie)</v>
      </c>
      <c r="AV1418" s="98">
        <v>0</v>
      </c>
      <c r="AW1418" s="98">
        <f>IF(ISNUMBER(SEARCH('ankieta ESG'!$G$182,AX1418)),MAX($AW$3:AW1417)+1,0)</f>
        <v>1415</v>
      </c>
      <c r="AX1418" s="134" t="s">
        <v>5418</v>
      </c>
      <c r="AY1418" s="98">
        <v>0</v>
      </c>
      <c r="AZ1418" s="99" t="str">
        <f>IFERROR(VLOOKUP(ROWS($AX$4:AX1418),$AW$4:$AX$2337,2,0),"")</f>
        <v>Piątnica (pow. łomżyński, woj. podlaskie)</v>
      </c>
      <c r="BA1418" s="98">
        <v>0</v>
      </c>
      <c r="BB1418" s="98">
        <f>IF(ISNUMBER(SEARCH('ankieta ESG'!$G$183,BC1418)),MAX($BB$3:BB1417)+1,0)</f>
        <v>1415</v>
      </c>
      <c r="BC1418" s="134" t="s">
        <v>5418</v>
      </c>
      <c r="BD1418" s="98">
        <v>0</v>
      </c>
      <c r="BE1418" s="99" t="str">
        <f>IFERROR(VLOOKUP(ROWS($BC$4:BC1418),$BB$4:$BC$2337,2,0),"")</f>
        <v>Piątnica (pow. łomżyński, woj. podlaskie)</v>
      </c>
      <c r="BF1418" s="98">
        <v>0</v>
      </c>
      <c r="BG1418" s="98">
        <f>IF(ISNUMBER(SEARCH('ankieta ESG'!$G$184,BH1418)),MAX($BG$3:BG1417)+1,0)</f>
        <v>1415</v>
      </c>
      <c r="BH1418" s="134" t="s">
        <v>5418</v>
      </c>
      <c r="BI1418" s="98">
        <v>0</v>
      </c>
      <c r="BJ1418" s="99" t="str">
        <f>IFERROR(VLOOKUP(ROWS($BH$4:BH1418),$BG$4:$BH$2337,2,0),"")</f>
        <v>Piątnica (pow. łomżyński, woj. podlaskie)</v>
      </c>
      <c r="BK1418" s="98">
        <v>0</v>
      </c>
      <c r="BL1418" s="98">
        <f>IF(ISNUMBER(SEARCH('ankieta ESG'!$G$185,BM1418)),MAX($BL$3:BL1417)+1,0)</f>
        <v>1415</v>
      </c>
      <c r="BM1418" s="134" t="s">
        <v>5418</v>
      </c>
      <c r="BN1418" s="98">
        <v>0</v>
      </c>
      <c r="BO1418" s="99" t="str">
        <f>IFERROR(VLOOKUP(ROWS($BM$4:BM1418),$BL$4:$BM$2337,2,0),"")</f>
        <v>Piątnica (pow. łomżyński, woj. podlaskie)</v>
      </c>
      <c r="BP1418" s="98">
        <v>0</v>
      </c>
      <c r="BQ1418" s="98">
        <f>IF(ISNUMBER(SEARCH('ankieta ESG'!$G$186,BR1418)),MAX($BQ$3:BQ1417)+1,0)</f>
        <v>1415</v>
      </c>
      <c r="BR1418" s="134" t="s">
        <v>5418</v>
      </c>
      <c r="BS1418" s="98">
        <v>0</v>
      </c>
      <c r="BT1418" s="99" t="str">
        <f>IFERROR(VLOOKUP(ROWS($BR$4:BR1418),$BQ$4:$BR$2337,2,0),"")</f>
        <v>Piątnica (pow. łomżyński, woj. podlaskie)</v>
      </c>
      <c r="BU1418" s="98">
        <v>0</v>
      </c>
      <c r="BV1418" s="98">
        <f>IF(ISNUMBER(SEARCH('ankieta ESG'!$G$187,BW1418)),MAX($BV$3:BV1417)+1,0)</f>
        <v>1415</v>
      </c>
      <c r="BW1418" s="134" t="s">
        <v>5418</v>
      </c>
      <c r="BX1418" s="98">
        <v>0</v>
      </c>
      <c r="BY1418" s="99" t="str">
        <f>IFERROR(VLOOKUP(ROWS($BW$4:BW1418),$BV$4:$BW$2337,2,0),"")</f>
        <v>Piątnica (pow. łomżyński, woj. podlaskie)</v>
      </c>
      <c r="BZ1418" s="98">
        <v>0</v>
      </c>
      <c r="CA1418" s="98">
        <f>IF(ISNUMBER(SEARCH('ankieta ESG'!$G$188,CB1418)),MAX($CA$3:CA1417)+1,0)</f>
        <v>1415</v>
      </c>
      <c r="CB1418" s="134" t="s">
        <v>5418</v>
      </c>
      <c r="CC1418" s="98">
        <v>0</v>
      </c>
      <c r="CD1418" s="99" t="str">
        <f>IFERROR(VLOOKUP(ROWS($CB$4:CB1418),$CA$4:$CB$2337,2,0),"")</f>
        <v>Piątnica (pow. łomżyński, woj. podlaskie)</v>
      </c>
      <c r="CE1418" s="98">
        <v>0</v>
      </c>
      <c r="CF1418" s="98">
        <f>IF(ISNUMBER(SEARCH('ankieta ESG'!$G$189,CG1418)),MAX($CF$3:CF1417)+1,0)</f>
        <v>1415</v>
      </c>
      <c r="CG1418" s="134" t="s">
        <v>5418</v>
      </c>
      <c r="CH1418" s="98">
        <v>0</v>
      </c>
      <c r="CI1418" s="99" t="str">
        <f>IFERROR(VLOOKUP(ROWS($CG$4:CG1418),$CF$4:$CG$2337,2,0),"")</f>
        <v>Piątnica (pow. łomżyński, woj. podlaskie)</v>
      </c>
      <c r="CJ1418" s="98">
        <v>0</v>
      </c>
    </row>
    <row r="1419" spans="4:88">
      <c r="D1419" s="25"/>
      <c r="F1419" s="25"/>
      <c r="AM1419" s="98">
        <f>IF(ISNUMBER(SEARCH('ankieta ESG'!$G$180,AN1419)),MAX(AM$3:$AM1418)+1,0)</f>
        <v>1416</v>
      </c>
      <c r="AN1419" s="134" t="s">
        <v>5419</v>
      </c>
      <c r="AO1419" s="98">
        <v>0</v>
      </c>
      <c r="AP1419" s="99" t="str">
        <f>IFERROR(VLOOKUP(ROWS($AN$4:AN1419),$AM$4:$AN$2337,2,0),"")</f>
        <v>Piechowice (pow. karkonoski, woj. dolnośląskie)</v>
      </c>
      <c r="AQ1419" s="98">
        <v>0</v>
      </c>
      <c r="AR1419" s="98">
        <f>IF(ISNUMBER(SEARCH('ankieta ESG'!$G$181,AS1419)),MAX($AR$3:AR1418)+1,0)</f>
        <v>1416</v>
      </c>
      <c r="AS1419" s="134" t="s">
        <v>5419</v>
      </c>
      <c r="AT1419" s="98">
        <v>0</v>
      </c>
      <c r="AU1419" s="99" t="str">
        <f>IFERROR(VLOOKUP(ROWS($AS$4:AS1419),$AR$4:$AS$2337,2,0),"")</f>
        <v>Piechowice (pow. karkonoski, woj. dolnośląskie)</v>
      </c>
      <c r="AV1419" s="98">
        <v>0</v>
      </c>
      <c r="AW1419" s="98">
        <f>IF(ISNUMBER(SEARCH('ankieta ESG'!$G$182,AX1419)),MAX($AW$3:AW1418)+1,0)</f>
        <v>1416</v>
      </c>
      <c r="AX1419" s="134" t="s">
        <v>5419</v>
      </c>
      <c r="AY1419" s="98">
        <v>0</v>
      </c>
      <c r="AZ1419" s="99" t="str">
        <f>IFERROR(VLOOKUP(ROWS($AX$4:AX1419),$AW$4:$AX$2337,2,0),"")</f>
        <v>Piechowice (pow. karkonoski, woj. dolnośląskie)</v>
      </c>
      <c r="BA1419" s="98">
        <v>0</v>
      </c>
      <c r="BB1419" s="98">
        <f>IF(ISNUMBER(SEARCH('ankieta ESG'!$G$183,BC1419)),MAX($BB$3:BB1418)+1,0)</f>
        <v>1416</v>
      </c>
      <c r="BC1419" s="134" t="s">
        <v>5419</v>
      </c>
      <c r="BD1419" s="98">
        <v>0</v>
      </c>
      <c r="BE1419" s="99" t="str">
        <f>IFERROR(VLOOKUP(ROWS($BC$4:BC1419),$BB$4:$BC$2337,2,0),"")</f>
        <v>Piechowice (pow. karkonoski, woj. dolnośląskie)</v>
      </c>
      <c r="BF1419" s="98">
        <v>0</v>
      </c>
      <c r="BG1419" s="98">
        <f>IF(ISNUMBER(SEARCH('ankieta ESG'!$G$184,BH1419)),MAX($BG$3:BG1418)+1,0)</f>
        <v>1416</v>
      </c>
      <c r="BH1419" s="134" t="s">
        <v>5419</v>
      </c>
      <c r="BI1419" s="98">
        <v>0</v>
      </c>
      <c r="BJ1419" s="99" t="str">
        <f>IFERROR(VLOOKUP(ROWS($BH$4:BH1419),$BG$4:$BH$2337,2,0),"")</f>
        <v>Piechowice (pow. karkonoski, woj. dolnośląskie)</v>
      </c>
      <c r="BK1419" s="98">
        <v>0</v>
      </c>
      <c r="BL1419" s="98">
        <f>IF(ISNUMBER(SEARCH('ankieta ESG'!$G$185,BM1419)),MAX($BL$3:BL1418)+1,0)</f>
        <v>1416</v>
      </c>
      <c r="BM1419" s="134" t="s">
        <v>5419</v>
      </c>
      <c r="BN1419" s="98">
        <v>0</v>
      </c>
      <c r="BO1419" s="99" t="str">
        <f>IFERROR(VLOOKUP(ROWS($BM$4:BM1419),$BL$4:$BM$2337,2,0),"")</f>
        <v>Piechowice (pow. karkonoski, woj. dolnośląskie)</v>
      </c>
      <c r="BP1419" s="98">
        <v>0</v>
      </c>
      <c r="BQ1419" s="98">
        <f>IF(ISNUMBER(SEARCH('ankieta ESG'!$G$186,BR1419)),MAX($BQ$3:BQ1418)+1,0)</f>
        <v>1416</v>
      </c>
      <c r="BR1419" s="134" t="s">
        <v>5419</v>
      </c>
      <c r="BS1419" s="98">
        <v>0</v>
      </c>
      <c r="BT1419" s="99" t="str">
        <f>IFERROR(VLOOKUP(ROWS($BR$4:BR1419),$BQ$4:$BR$2337,2,0),"")</f>
        <v>Piechowice (pow. karkonoski, woj. dolnośląskie)</v>
      </c>
      <c r="BU1419" s="98">
        <v>0</v>
      </c>
      <c r="BV1419" s="98">
        <f>IF(ISNUMBER(SEARCH('ankieta ESG'!$G$187,BW1419)),MAX($BV$3:BV1418)+1,0)</f>
        <v>1416</v>
      </c>
      <c r="BW1419" s="134" t="s">
        <v>5419</v>
      </c>
      <c r="BX1419" s="98">
        <v>0</v>
      </c>
      <c r="BY1419" s="99" t="str">
        <f>IFERROR(VLOOKUP(ROWS($BW$4:BW1419),$BV$4:$BW$2337,2,0),"")</f>
        <v>Piechowice (pow. karkonoski, woj. dolnośląskie)</v>
      </c>
      <c r="BZ1419" s="98">
        <v>0</v>
      </c>
      <c r="CA1419" s="98">
        <f>IF(ISNUMBER(SEARCH('ankieta ESG'!$G$188,CB1419)),MAX($CA$3:CA1418)+1,0)</f>
        <v>1416</v>
      </c>
      <c r="CB1419" s="134" t="s">
        <v>5419</v>
      </c>
      <c r="CC1419" s="98">
        <v>0</v>
      </c>
      <c r="CD1419" s="99" t="str">
        <f>IFERROR(VLOOKUP(ROWS($CB$4:CB1419),$CA$4:$CB$2337,2,0),"")</f>
        <v>Piechowice (pow. karkonoski, woj. dolnośląskie)</v>
      </c>
      <c r="CE1419" s="98">
        <v>0</v>
      </c>
      <c r="CF1419" s="98">
        <f>IF(ISNUMBER(SEARCH('ankieta ESG'!$G$189,CG1419)),MAX($CF$3:CF1418)+1,0)</f>
        <v>1416</v>
      </c>
      <c r="CG1419" s="134" t="s">
        <v>5419</v>
      </c>
      <c r="CH1419" s="98">
        <v>0</v>
      </c>
      <c r="CI1419" s="99" t="str">
        <f>IFERROR(VLOOKUP(ROWS($CG$4:CG1419),$CF$4:$CG$2337,2,0),"")</f>
        <v>Piechowice (pow. karkonoski, woj. dolnośląskie)</v>
      </c>
      <c r="CJ1419" s="98">
        <v>0</v>
      </c>
    </row>
    <row r="1420" spans="4:88">
      <c r="D1420" s="25"/>
      <c r="F1420" s="25"/>
      <c r="AM1420" s="98">
        <f>IF(ISNUMBER(SEARCH('ankieta ESG'!$G$180,AN1420)),MAX(AM$3:$AM1419)+1,0)</f>
        <v>1417</v>
      </c>
      <c r="AN1420" s="134" t="s">
        <v>5420</v>
      </c>
      <c r="AO1420" s="98">
        <v>0</v>
      </c>
      <c r="AP1420" s="99" t="str">
        <f>IFERROR(VLOOKUP(ROWS($AN$4:AN1420),$AM$4:$AN$2337,2,0),"")</f>
        <v>Piecki (pow. mrągowski, woj. warmińsko-mazurskie)</v>
      </c>
      <c r="AQ1420" s="98">
        <v>0</v>
      </c>
      <c r="AR1420" s="98">
        <f>IF(ISNUMBER(SEARCH('ankieta ESG'!$G$181,AS1420)),MAX($AR$3:AR1419)+1,0)</f>
        <v>1417</v>
      </c>
      <c r="AS1420" s="134" t="s">
        <v>5420</v>
      </c>
      <c r="AT1420" s="98">
        <v>0</v>
      </c>
      <c r="AU1420" s="99" t="str">
        <f>IFERROR(VLOOKUP(ROWS($AS$4:AS1420),$AR$4:$AS$2337,2,0),"")</f>
        <v>Piecki (pow. mrągowski, woj. warmińsko-mazurskie)</v>
      </c>
      <c r="AV1420" s="98">
        <v>0</v>
      </c>
      <c r="AW1420" s="98">
        <f>IF(ISNUMBER(SEARCH('ankieta ESG'!$G$182,AX1420)),MAX($AW$3:AW1419)+1,0)</f>
        <v>1417</v>
      </c>
      <c r="AX1420" s="134" t="s">
        <v>5420</v>
      </c>
      <c r="AY1420" s="98">
        <v>0</v>
      </c>
      <c r="AZ1420" s="99" t="str">
        <f>IFERROR(VLOOKUP(ROWS($AX$4:AX1420),$AW$4:$AX$2337,2,0),"")</f>
        <v>Piecki (pow. mrągowski, woj. warmińsko-mazurskie)</v>
      </c>
      <c r="BA1420" s="98">
        <v>0</v>
      </c>
      <c r="BB1420" s="98">
        <f>IF(ISNUMBER(SEARCH('ankieta ESG'!$G$183,BC1420)),MAX($BB$3:BB1419)+1,0)</f>
        <v>1417</v>
      </c>
      <c r="BC1420" s="134" t="s">
        <v>5420</v>
      </c>
      <c r="BD1420" s="98">
        <v>0</v>
      </c>
      <c r="BE1420" s="99" t="str">
        <f>IFERROR(VLOOKUP(ROWS($BC$4:BC1420),$BB$4:$BC$2337,2,0),"")</f>
        <v>Piecki (pow. mrągowski, woj. warmińsko-mazurskie)</v>
      </c>
      <c r="BF1420" s="98">
        <v>0</v>
      </c>
      <c r="BG1420" s="98">
        <f>IF(ISNUMBER(SEARCH('ankieta ESG'!$G$184,BH1420)),MAX($BG$3:BG1419)+1,0)</f>
        <v>1417</v>
      </c>
      <c r="BH1420" s="134" t="s">
        <v>5420</v>
      </c>
      <c r="BI1420" s="98">
        <v>0</v>
      </c>
      <c r="BJ1420" s="99" t="str">
        <f>IFERROR(VLOOKUP(ROWS($BH$4:BH1420),$BG$4:$BH$2337,2,0),"")</f>
        <v>Piecki (pow. mrągowski, woj. warmińsko-mazurskie)</v>
      </c>
      <c r="BK1420" s="98">
        <v>0</v>
      </c>
      <c r="BL1420" s="98">
        <f>IF(ISNUMBER(SEARCH('ankieta ESG'!$G$185,BM1420)),MAX($BL$3:BL1419)+1,0)</f>
        <v>1417</v>
      </c>
      <c r="BM1420" s="134" t="s">
        <v>5420</v>
      </c>
      <c r="BN1420" s="98">
        <v>0</v>
      </c>
      <c r="BO1420" s="99" t="str">
        <f>IFERROR(VLOOKUP(ROWS($BM$4:BM1420),$BL$4:$BM$2337,2,0),"")</f>
        <v>Piecki (pow. mrągowski, woj. warmińsko-mazurskie)</v>
      </c>
      <c r="BP1420" s="98">
        <v>0</v>
      </c>
      <c r="BQ1420" s="98">
        <f>IF(ISNUMBER(SEARCH('ankieta ESG'!$G$186,BR1420)),MAX($BQ$3:BQ1419)+1,0)</f>
        <v>1417</v>
      </c>
      <c r="BR1420" s="134" t="s">
        <v>5420</v>
      </c>
      <c r="BS1420" s="98">
        <v>0</v>
      </c>
      <c r="BT1420" s="99" t="str">
        <f>IFERROR(VLOOKUP(ROWS($BR$4:BR1420),$BQ$4:$BR$2337,2,0),"")</f>
        <v>Piecki (pow. mrągowski, woj. warmińsko-mazurskie)</v>
      </c>
      <c r="BU1420" s="98">
        <v>0</v>
      </c>
      <c r="BV1420" s="98">
        <f>IF(ISNUMBER(SEARCH('ankieta ESG'!$G$187,BW1420)),MAX($BV$3:BV1419)+1,0)</f>
        <v>1417</v>
      </c>
      <c r="BW1420" s="134" t="s">
        <v>5420</v>
      </c>
      <c r="BX1420" s="98">
        <v>0</v>
      </c>
      <c r="BY1420" s="99" t="str">
        <f>IFERROR(VLOOKUP(ROWS($BW$4:BW1420),$BV$4:$BW$2337,2,0),"")</f>
        <v>Piecki (pow. mrągowski, woj. warmińsko-mazurskie)</v>
      </c>
      <c r="BZ1420" s="98">
        <v>0</v>
      </c>
      <c r="CA1420" s="98">
        <f>IF(ISNUMBER(SEARCH('ankieta ESG'!$G$188,CB1420)),MAX($CA$3:CA1419)+1,0)</f>
        <v>1417</v>
      </c>
      <c r="CB1420" s="134" t="s">
        <v>5420</v>
      </c>
      <c r="CC1420" s="98">
        <v>0</v>
      </c>
      <c r="CD1420" s="99" t="str">
        <f>IFERROR(VLOOKUP(ROWS($CB$4:CB1420),$CA$4:$CB$2337,2,0),"")</f>
        <v>Piecki (pow. mrągowski, woj. warmińsko-mazurskie)</v>
      </c>
      <c r="CE1420" s="98">
        <v>0</v>
      </c>
      <c r="CF1420" s="98">
        <f>IF(ISNUMBER(SEARCH('ankieta ESG'!$G$189,CG1420)),MAX($CF$3:CF1419)+1,0)</f>
        <v>1417</v>
      </c>
      <c r="CG1420" s="134" t="s">
        <v>5420</v>
      </c>
      <c r="CH1420" s="98">
        <v>0</v>
      </c>
      <c r="CI1420" s="99" t="str">
        <f>IFERROR(VLOOKUP(ROWS($CG$4:CG1420),$CF$4:$CG$2337,2,0),"")</f>
        <v>Piecki (pow. mrągowski, woj. warmińsko-mazurskie)</v>
      </c>
      <c r="CJ1420" s="98">
        <v>0</v>
      </c>
    </row>
    <row r="1421" spans="4:88">
      <c r="D1421" s="25"/>
      <c r="F1421" s="25"/>
      <c r="AM1421" s="98">
        <f>IF(ISNUMBER(SEARCH('ankieta ESG'!$G$180,AN1421)),MAX(AM$3:$AM1420)+1,0)</f>
        <v>1418</v>
      </c>
      <c r="AN1421" s="134" t="s">
        <v>5421</v>
      </c>
      <c r="AO1421" s="98">
        <v>0</v>
      </c>
      <c r="AP1421" s="99" t="str">
        <f>IFERROR(VLOOKUP(ROWS($AN$4:AN1421),$AM$4:$AN$2337,2,0),"")</f>
        <v>Piekary Śląskie (pow. Piekary Śląskie, woj. śląskie)</v>
      </c>
      <c r="AQ1421" s="98">
        <v>0</v>
      </c>
      <c r="AR1421" s="98">
        <f>IF(ISNUMBER(SEARCH('ankieta ESG'!$G$181,AS1421)),MAX($AR$3:AR1420)+1,0)</f>
        <v>1418</v>
      </c>
      <c r="AS1421" s="134" t="s">
        <v>5421</v>
      </c>
      <c r="AT1421" s="98">
        <v>0</v>
      </c>
      <c r="AU1421" s="99" t="str">
        <f>IFERROR(VLOOKUP(ROWS($AS$4:AS1421),$AR$4:$AS$2337,2,0),"")</f>
        <v>Piekary Śląskie (pow. Piekary Śląskie, woj. śląskie)</v>
      </c>
      <c r="AV1421" s="98">
        <v>0</v>
      </c>
      <c r="AW1421" s="98">
        <f>IF(ISNUMBER(SEARCH('ankieta ESG'!$G$182,AX1421)),MAX($AW$3:AW1420)+1,0)</f>
        <v>1418</v>
      </c>
      <c r="AX1421" s="134" t="s">
        <v>5421</v>
      </c>
      <c r="AY1421" s="98">
        <v>0</v>
      </c>
      <c r="AZ1421" s="99" t="str">
        <f>IFERROR(VLOOKUP(ROWS($AX$4:AX1421),$AW$4:$AX$2337,2,0),"")</f>
        <v>Piekary Śląskie (pow. Piekary Śląskie, woj. śląskie)</v>
      </c>
      <c r="BA1421" s="98">
        <v>0</v>
      </c>
      <c r="BB1421" s="98">
        <f>IF(ISNUMBER(SEARCH('ankieta ESG'!$G$183,BC1421)),MAX($BB$3:BB1420)+1,0)</f>
        <v>1418</v>
      </c>
      <c r="BC1421" s="134" t="s">
        <v>5421</v>
      </c>
      <c r="BD1421" s="98">
        <v>0</v>
      </c>
      <c r="BE1421" s="99" t="str">
        <f>IFERROR(VLOOKUP(ROWS($BC$4:BC1421),$BB$4:$BC$2337,2,0),"")</f>
        <v>Piekary Śląskie (pow. Piekary Śląskie, woj. śląskie)</v>
      </c>
      <c r="BF1421" s="98">
        <v>0</v>
      </c>
      <c r="BG1421" s="98">
        <f>IF(ISNUMBER(SEARCH('ankieta ESG'!$G$184,BH1421)),MAX($BG$3:BG1420)+1,0)</f>
        <v>1418</v>
      </c>
      <c r="BH1421" s="134" t="s">
        <v>5421</v>
      </c>
      <c r="BI1421" s="98">
        <v>0</v>
      </c>
      <c r="BJ1421" s="99" t="str">
        <f>IFERROR(VLOOKUP(ROWS($BH$4:BH1421),$BG$4:$BH$2337,2,0),"")</f>
        <v>Piekary Śląskie (pow. Piekary Śląskie, woj. śląskie)</v>
      </c>
      <c r="BK1421" s="98">
        <v>0</v>
      </c>
      <c r="BL1421" s="98">
        <f>IF(ISNUMBER(SEARCH('ankieta ESG'!$G$185,BM1421)),MAX($BL$3:BL1420)+1,0)</f>
        <v>1418</v>
      </c>
      <c r="BM1421" s="134" t="s">
        <v>5421</v>
      </c>
      <c r="BN1421" s="98">
        <v>0</v>
      </c>
      <c r="BO1421" s="99" t="str">
        <f>IFERROR(VLOOKUP(ROWS($BM$4:BM1421),$BL$4:$BM$2337,2,0),"")</f>
        <v>Piekary Śląskie (pow. Piekary Śląskie, woj. śląskie)</v>
      </c>
      <c r="BP1421" s="98">
        <v>0</v>
      </c>
      <c r="BQ1421" s="98">
        <f>IF(ISNUMBER(SEARCH('ankieta ESG'!$G$186,BR1421)),MAX($BQ$3:BQ1420)+1,0)</f>
        <v>1418</v>
      </c>
      <c r="BR1421" s="134" t="s">
        <v>5421</v>
      </c>
      <c r="BS1421" s="98">
        <v>0</v>
      </c>
      <c r="BT1421" s="99" t="str">
        <f>IFERROR(VLOOKUP(ROWS($BR$4:BR1421),$BQ$4:$BR$2337,2,0),"")</f>
        <v>Piekary Śląskie (pow. Piekary Śląskie, woj. śląskie)</v>
      </c>
      <c r="BU1421" s="98">
        <v>0</v>
      </c>
      <c r="BV1421" s="98">
        <f>IF(ISNUMBER(SEARCH('ankieta ESG'!$G$187,BW1421)),MAX($BV$3:BV1420)+1,0)</f>
        <v>1418</v>
      </c>
      <c r="BW1421" s="134" t="s">
        <v>5421</v>
      </c>
      <c r="BX1421" s="98">
        <v>0</v>
      </c>
      <c r="BY1421" s="99" t="str">
        <f>IFERROR(VLOOKUP(ROWS($BW$4:BW1421),$BV$4:$BW$2337,2,0),"")</f>
        <v>Piekary Śląskie (pow. Piekary Śląskie, woj. śląskie)</v>
      </c>
      <c r="BZ1421" s="98">
        <v>0</v>
      </c>
      <c r="CA1421" s="98">
        <f>IF(ISNUMBER(SEARCH('ankieta ESG'!$G$188,CB1421)),MAX($CA$3:CA1420)+1,0)</f>
        <v>1418</v>
      </c>
      <c r="CB1421" s="134" t="s">
        <v>5421</v>
      </c>
      <c r="CC1421" s="98">
        <v>0</v>
      </c>
      <c r="CD1421" s="99" t="str">
        <f>IFERROR(VLOOKUP(ROWS($CB$4:CB1421),$CA$4:$CB$2337,2,0),"")</f>
        <v>Piekary Śląskie (pow. Piekary Śląskie, woj. śląskie)</v>
      </c>
      <c r="CE1421" s="98">
        <v>0</v>
      </c>
      <c r="CF1421" s="98">
        <f>IF(ISNUMBER(SEARCH('ankieta ESG'!$G$189,CG1421)),MAX($CF$3:CF1420)+1,0)</f>
        <v>1418</v>
      </c>
      <c r="CG1421" s="134" t="s">
        <v>5421</v>
      </c>
      <c r="CH1421" s="98">
        <v>0</v>
      </c>
      <c r="CI1421" s="99" t="str">
        <f>IFERROR(VLOOKUP(ROWS($CG$4:CG1421),$CF$4:$CG$2337,2,0),"")</f>
        <v>Piekary Śląskie (pow. Piekary Śląskie, woj. śląskie)</v>
      </c>
      <c r="CJ1421" s="98">
        <v>0</v>
      </c>
    </row>
    <row r="1422" spans="4:88">
      <c r="D1422" s="25"/>
      <c r="F1422" s="25"/>
      <c r="AM1422" s="98">
        <f>IF(ISNUMBER(SEARCH('ankieta ESG'!$G$180,AN1422)),MAX(AM$3:$AM1421)+1,0)</f>
        <v>1419</v>
      </c>
      <c r="AN1422" s="134" t="s">
        <v>5422</v>
      </c>
      <c r="AO1422" s="98">
        <v>0</v>
      </c>
      <c r="AP1422" s="99" t="str">
        <f>IFERROR(VLOOKUP(ROWS($AN$4:AN1422),$AM$4:$AN$2337,2,0),"")</f>
        <v>Piekoszów (pow. kielecki, woj. świętokrzyskie)</v>
      </c>
      <c r="AQ1422" s="98">
        <v>0</v>
      </c>
      <c r="AR1422" s="98">
        <f>IF(ISNUMBER(SEARCH('ankieta ESG'!$G$181,AS1422)),MAX($AR$3:AR1421)+1,0)</f>
        <v>1419</v>
      </c>
      <c r="AS1422" s="134" t="s">
        <v>5422</v>
      </c>
      <c r="AT1422" s="98">
        <v>0</v>
      </c>
      <c r="AU1422" s="99" t="str">
        <f>IFERROR(VLOOKUP(ROWS($AS$4:AS1422),$AR$4:$AS$2337,2,0),"")</f>
        <v>Piekoszów (pow. kielecki, woj. świętokrzyskie)</v>
      </c>
      <c r="AV1422" s="98">
        <v>0</v>
      </c>
      <c r="AW1422" s="98">
        <f>IF(ISNUMBER(SEARCH('ankieta ESG'!$G$182,AX1422)),MAX($AW$3:AW1421)+1,0)</f>
        <v>1419</v>
      </c>
      <c r="AX1422" s="134" t="s">
        <v>5422</v>
      </c>
      <c r="AY1422" s="98">
        <v>0</v>
      </c>
      <c r="AZ1422" s="99" t="str">
        <f>IFERROR(VLOOKUP(ROWS($AX$4:AX1422),$AW$4:$AX$2337,2,0),"")</f>
        <v>Piekoszów (pow. kielecki, woj. świętokrzyskie)</v>
      </c>
      <c r="BA1422" s="98">
        <v>0</v>
      </c>
      <c r="BB1422" s="98">
        <f>IF(ISNUMBER(SEARCH('ankieta ESG'!$G$183,BC1422)),MAX($BB$3:BB1421)+1,0)</f>
        <v>1419</v>
      </c>
      <c r="BC1422" s="134" t="s">
        <v>5422</v>
      </c>
      <c r="BD1422" s="98">
        <v>0</v>
      </c>
      <c r="BE1422" s="99" t="str">
        <f>IFERROR(VLOOKUP(ROWS($BC$4:BC1422),$BB$4:$BC$2337,2,0),"")</f>
        <v>Piekoszów (pow. kielecki, woj. świętokrzyskie)</v>
      </c>
      <c r="BF1422" s="98">
        <v>0</v>
      </c>
      <c r="BG1422" s="98">
        <f>IF(ISNUMBER(SEARCH('ankieta ESG'!$G$184,BH1422)),MAX($BG$3:BG1421)+1,0)</f>
        <v>1419</v>
      </c>
      <c r="BH1422" s="134" t="s">
        <v>5422</v>
      </c>
      <c r="BI1422" s="98">
        <v>0</v>
      </c>
      <c r="BJ1422" s="99" t="str">
        <f>IFERROR(VLOOKUP(ROWS($BH$4:BH1422),$BG$4:$BH$2337,2,0),"")</f>
        <v>Piekoszów (pow. kielecki, woj. świętokrzyskie)</v>
      </c>
      <c r="BK1422" s="98">
        <v>0</v>
      </c>
      <c r="BL1422" s="98">
        <f>IF(ISNUMBER(SEARCH('ankieta ESG'!$G$185,BM1422)),MAX($BL$3:BL1421)+1,0)</f>
        <v>1419</v>
      </c>
      <c r="BM1422" s="134" t="s">
        <v>5422</v>
      </c>
      <c r="BN1422" s="98">
        <v>0</v>
      </c>
      <c r="BO1422" s="99" t="str">
        <f>IFERROR(VLOOKUP(ROWS($BM$4:BM1422),$BL$4:$BM$2337,2,0),"")</f>
        <v>Piekoszów (pow. kielecki, woj. świętokrzyskie)</v>
      </c>
      <c r="BP1422" s="98">
        <v>0</v>
      </c>
      <c r="BQ1422" s="98">
        <f>IF(ISNUMBER(SEARCH('ankieta ESG'!$G$186,BR1422)),MAX($BQ$3:BQ1421)+1,0)</f>
        <v>1419</v>
      </c>
      <c r="BR1422" s="134" t="s">
        <v>5422</v>
      </c>
      <c r="BS1422" s="98">
        <v>0</v>
      </c>
      <c r="BT1422" s="99" t="str">
        <f>IFERROR(VLOOKUP(ROWS($BR$4:BR1422),$BQ$4:$BR$2337,2,0),"")</f>
        <v>Piekoszów (pow. kielecki, woj. świętokrzyskie)</v>
      </c>
      <c r="BU1422" s="98">
        <v>0</v>
      </c>
      <c r="BV1422" s="98">
        <f>IF(ISNUMBER(SEARCH('ankieta ESG'!$G$187,BW1422)),MAX($BV$3:BV1421)+1,0)</f>
        <v>1419</v>
      </c>
      <c r="BW1422" s="134" t="s">
        <v>5422</v>
      </c>
      <c r="BX1422" s="98">
        <v>0</v>
      </c>
      <c r="BY1422" s="99" t="str">
        <f>IFERROR(VLOOKUP(ROWS($BW$4:BW1422),$BV$4:$BW$2337,2,0),"")</f>
        <v>Piekoszów (pow. kielecki, woj. świętokrzyskie)</v>
      </c>
      <c r="BZ1422" s="98">
        <v>0</v>
      </c>
      <c r="CA1422" s="98">
        <f>IF(ISNUMBER(SEARCH('ankieta ESG'!$G$188,CB1422)),MAX($CA$3:CA1421)+1,0)</f>
        <v>1419</v>
      </c>
      <c r="CB1422" s="134" t="s">
        <v>5422</v>
      </c>
      <c r="CC1422" s="98">
        <v>0</v>
      </c>
      <c r="CD1422" s="99" t="str">
        <f>IFERROR(VLOOKUP(ROWS($CB$4:CB1422),$CA$4:$CB$2337,2,0),"")</f>
        <v>Piekoszów (pow. kielecki, woj. świętokrzyskie)</v>
      </c>
      <c r="CE1422" s="98">
        <v>0</v>
      </c>
      <c r="CF1422" s="98">
        <f>IF(ISNUMBER(SEARCH('ankieta ESG'!$G$189,CG1422)),MAX($CF$3:CF1421)+1,0)</f>
        <v>1419</v>
      </c>
      <c r="CG1422" s="134" t="s">
        <v>5422</v>
      </c>
      <c r="CH1422" s="98">
        <v>0</v>
      </c>
      <c r="CI1422" s="99" t="str">
        <f>IFERROR(VLOOKUP(ROWS($CG$4:CG1422),$CF$4:$CG$2337,2,0),"")</f>
        <v>Piekoszów (pow. kielecki, woj. świętokrzyskie)</v>
      </c>
      <c r="CJ1422" s="98">
        <v>0</v>
      </c>
    </row>
    <row r="1423" spans="4:88">
      <c r="D1423" s="25"/>
      <c r="F1423" s="25"/>
      <c r="AM1423" s="98">
        <f>IF(ISNUMBER(SEARCH('ankieta ESG'!$G$180,AN1423)),MAX(AM$3:$AM1422)+1,0)</f>
        <v>1420</v>
      </c>
      <c r="AN1423" s="134" t="s">
        <v>5423</v>
      </c>
      <c r="AO1423" s="98">
        <v>0</v>
      </c>
      <c r="AP1423" s="99" t="str">
        <f>IFERROR(VLOOKUP(ROWS($AN$4:AN1423),$AM$4:$AN$2337,2,0),"")</f>
        <v>Pielgrzymka (pow. złotoryjski, woj. dolnośląskie)</v>
      </c>
      <c r="AQ1423" s="98">
        <v>0</v>
      </c>
      <c r="AR1423" s="98">
        <f>IF(ISNUMBER(SEARCH('ankieta ESG'!$G$181,AS1423)),MAX($AR$3:AR1422)+1,0)</f>
        <v>1420</v>
      </c>
      <c r="AS1423" s="134" t="s">
        <v>5423</v>
      </c>
      <c r="AT1423" s="98">
        <v>0</v>
      </c>
      <c r="AU1423" s="99" t="str">
        <f>IFERROR(VLOOKUP(ROWS($AS$4:AS1423),$AR$4:$AS$2337,2,0),"")</f>
        <v>Pielgrzymka (pow. złotoryjski, woj. dolnośląskie)</v>
      </c>
      <c r="AV1423" s="98">
        <v>0</v>
      </c>
      <c r="AW1423" s="98">
        <f>IF(ISNUMBER(SEARCH('ankieta ESG'!$G$182,AX1423)),MAX($AW$3:AW1422)+1,0)</f>
        <v>1420</v>
      </c>
      <c r="AX1423" s="134" t="s">
        <v>5423</v>
      </c>
      <c r="AY1423" s="98">
        <v>0</v>
      </c>
      <c r="AZ1423" s="99" t="str">
        <f>IFERROR(VLOOKUP(ROWS($AX$4:AX1423),$AW$4:$AX$2337,2,0),"")</f>
        <v>Pielgrzymka (pow. złotoryjski, woj. dolnośląskie)</v>
      </c>
      <c r="BA1423" s="98">
        <v>0</v>
      </c>
      <c r="BB1423" s="98">
        <f>IF(ISNUMBER(SEARCH('ankieta ESG'!$G$183,BC1423)),MAX($BB$3:BB1422)+1,0)</f>
        <v>1420</v>
      </c>
      <c r="BC1423" s="134" t="s">
        <v>5423</v>
      </c>
      <c r="BD1423" s="98">
        <v>0</v>
      </c>
      <c r="BE1423" s="99" t="str">
        <f>IFERROR(VLOOKUP(ROWS($BC$4:BC1423),$BB$4:$BC$2337,2,0),"")</f>
        <v>Pielgrzymka (pow. złotoryjski, woj. dolnośląskie)</v>
      </c>
      <c r="BF1423" s="98">
        <v>0</v>
      </c>
      <c r="BG1423" s="98">
        <f>IF(ISNUMBER(SEARCH('ankieta ESG'!$G$184,BH1423)),MAX($BG$3:BG1422)+1,0)</f>
        <v>1420</v>
      </c>
      <c r="BH1423" s="134" t="s">
        <v>5423</v>
      </c>
      <c r="BI1423" s="98">
        <v>0</v>
      </c>
      <c r="BJ1423" s="99" t="str">
        <f>IFERROR(VLOOKUP(ROWS($BH$4:BH1423),$BG$4:$BH$2337,2,0),"")</f>
        <v>Pielgrzymka (pow. złotoryjski, woj. dolnośląskie)</v>
      </c>
      <c r="BK1423" s="98">
        <v>0</v>
      </c>
      <c r="BL1423" s="98">
        <f>IF(ISNUMBER(SEARCH('ankieta ESG'!$G$185,BM1423)),MAX($BL$3:BL1422)+1,0)</f>
        <v>1420</v>
      </c>
      <c r="BM1423" s="134" t="s">
        <v>5423</v>
      </c>
      <c r="BN1423" s="98">
        <v>0</v>
      </c>
      <c r="BO1423" s="99" t="str">
        <f>IFERROR(VLOOKUP(ROWS($BM$4:BM1423),$BL$4:$BM$2337,2,0),"")</f>
        <v>Pielgrzymka (pow. złotoryjski, woj. dolnośląskie)</v>
      </c>
      <c r="BP1423" s="98">
        <v>0</v>
      </c>
      <c r="BQ1423" s="98">
        <f>IF(ISNUMBER(SEARCH('ankieta ESG'!$G$186,BR1423)),MAX($BQ$3:BQ1422)+1,0)</f>
        <v>1420</v>
      </c>
      <c r="BR1423" s="134" t="s">
        <v>5423</v>
      </c>
      <c r="BS1423" s="98">
        <v>0</v>
      </c>
      <c r="BT1423" s="99" t="str">
        <f>IFERROR(VLOOKUP(ROWS($BR$4:BR1423),$BQ$4:$BR$2337,2,0),"")</f>
        <v>Pielgrzymka (pow. złotoryjski, woj. dolnośląskie)</v>
      </c>
      <c r="BU1423" s="98">
        <v>0</v>
      </c>
      <c r="BV1423" s="98">
        <f>IF(ISNUMBER(SEARCH('ankieta ESG'!$G$187,BW1423)),MAX($BV$3:BV1422)+1,0)</f>
        <v>1420</v>
      </c>
      <c r="BW1423" s="134" t="s">
        <v>5423</v>
      </c>
      <c r="BX1423" s="98">
        <v>0</v>
      </c>
      <c r="BY1423" s="99" t="str">
        <f>IFERROR(VLOOKUP(ROWS($BW$4:BW1423),$BV$4:$BW$2337,2,0),"")</f>
        <v>Pielgrzymka (pow. złotoryjski, woj. dolnośląskie)</v>
      </c>
      <c r="BZ1423" s="98">
        <v>0</v>
      </c>
      <c r="CA1423" s="98">
        <f>IF(ISNUMBER(SEARCH('ankieta ESG'!$G$188,CB1423)),MAX($CA$3:CA1422)+1,0)</f>
        <v>1420</v>
      </c>
      <c r="CB1423" s="134" t="s">
        <v>5423</v>
      </c>
      <c r="CC1423" s="98">
        <v>0</v>
      </c>
      <c r="CD1423" s="99" t="str">
        <f>IFERROR(VLOOKUP(ROWS($CB$4:CB1423),$CA$4:$CB$2337,2,0),"")</f>
        <v>Pielgrzymka (pow. złotoryjski, woj. dolnośląskie)</v>
      </c>
      <c r="CE1423" s="98">
        <v>0</v>
      </c>
      <c r="CF1423" s="98">
        <f>IF(ISNUMBER(SEARCH('ankieta ESG'!$G$189,CG1423)),MAX($CF$3:CF1422)+1,0)</f>
        <v>1420</v>
      </c>
      <c r="CG1423" s="134" t="s">
        <v>5423</v>
      </c>
      <c r="CH1423" s="98">
        <v>0</v>
      </c>
      <c r="CI1423" s="99" t="str">
        <f>IFERROR(VLOOKUP(ROWS($CG$4:CG1423),$CF$4:$CG$2337,2,0),"")</f>
        <v>Pielgrzymka (pow. złotoryjski, woj. dolnośląskie)</v>
      </c>
      <c r="CJ1423" s="98">
        <v>0</v>
      </c>
    </row>
    <row r="1424" spans="4:88">
      <c r="D1424" s="25"/>
      <c r="F1424" s="25"/>
      <c r="AM1424" s="98">
        <f>IF(ISNUMBER(SEARCH('ankieta ESG'!$G$180,AN1424)),MAX(AM$3:$AM1423)+1,0)</f>
        <v>1421</v>
      </c>
      <c r="AN1424" s="134" t="s">
        <v>5424</v>
      </c>
      <c r="AO1424" s="98">
        <v>0</v>
      </c>
      <c r="AP1424" s="99" t="str">
        <f>IFERROR(VLOOKUP(ROWS($AN$4:AN1424),$AM$4:$AN$2337,2,0),"")</f>
        <v>Pieniężno (pow. braniewski, woj. warmińsko-mazurskie)</v>
      </c>
      <c r="AQ1424" s="98">
        <v>0</v>
      </c>
      <c r="AR1424" s="98">
        <f>IF(ISNUMBER(SEARCH('ankieta ESG'!$G$181,AS1424)),MAX($AR$3:AR1423)+1,0)</f>
        <v>1421</v>
      </c>
      <c r="AS1424" s="134" t="s">
        <v>5424</v>
      </c>
      <c r="AT1424" s="98">
        <v>0</v>
      </c>
      <c r="AU1424" s="99" t="str">
        <f>IFERROR(VLOOKUP(ROWS($AS$4:AS1424),$AR$4:$AS$2337,2,0),"")</f>
        <v>Pieniężno (pow. braniewski, woj. warmińsko-mazurskie)</v>
      </c>
      <c r="AV1424" s="98">
        <v>0</v>
      </c>
      <c r="AW1424" s="98">
        <f>IF(ISNUMBER(SEARCH('ankieta ESG'!$G$182,AX1424)),MAX($AW$3:AW1423)+1,0)</f>
        <v>1421</v>
      </c>
      <c r="AX1424" s="134" t="s">
        <v>5424</v>
      </c>
      <c r="AY1424" s="98">
        <v>0</v>
      </c>
      <c r="AZ1424" s="99" t="str">
        <f>IFERROR(VLOOKUP(ROWS($AX$4:AX1424),$AW$4:$AX$2337,2,0),"")</f>
        <v>Pieniężno (pow. braniewski, woj. warmińsko-mazurskie)</v>
      </c>
      <c r="BA1424" s="98">
        <v>0</v>
      </c>
      <c r="BB1424" s="98">
        <f>IF(ISNUMBER(SEARCH('ankieta ESG'!$G$183,BC1424)),MAX($BB$3:BB1423)+1,0)</f>
        <v>1421</v>
      </c>
      <c r="BC1424" s="134" t="s">
        <v>5424</v>
      </c>
      <c r="BD1424" s="98">
        <v>0</v>
      </c>
      <c r="BE1424" s="99" t="str">
        <f>IFERROR(VLOOKUP(ROWS($BC$4:BC1424),$BB$4:$BC$2337,2,0),"")</f>
        <v>Pieniężno (pow. braniewski, woj. warmińsko-mazurskie)</v>
      </c>
      <c r="BF1424" s="98">
        <v>0</v>
      </c>
      <c r="BG1424" s="98">
        <f>IF(ISNUMBER(SEARCH('ankieta ESG'!$G$184,BH1424)),MAX($BG$3:BG1423)+1,0)</f>
        <v>1421</v>
      </c>
      <c r="BH1424" s="134" t="s">
        <v>5424</v>
      </c>
      <c r="BI1424" s="98">
        <v>0</v>
      </c>
      <c r="BJ1424" s="99" t="str">
        <f>IFERROR(VLOOKUP(ROWS($BH$4:BH1424),$BG$4:$BH$2337,2,0),"")</f>
        <v>Pieniężno (pow. braniewski, woj. warmińsko-mazurskie)</v>
      </c>
      <c r="BK1424" s="98">
        <v>0</v>
      </c>
      <c r="BL1424" s="98">
        <f>IF(ISNUMBER(SEARCH('ankieta ESG'!$G$185,BM1424)),MAX($BL$3:BL1423)+1,0)</f>
        <v>1421</v>
      </c>
      <c r="BM1424" s="134" t="s">
        <v>5424</v>
      </c>
      <c r="BN1424" s="98">
        <v>0</v>
      </c>
      <c r="BO1424" s="99" t="str">
        <f>IFERROR(VLOOKUP(ROWS($BM$4:BM1424),$BL$4:$BM$2337,2,0),"")</f>
        <v>Pieniężno (pow. braniewski, woj. warmińsko-mazurskie)</v>
      </c>
      <c r="BP1424" s="98">
        <v>0</v>
      </c>
      <c r="BQ1424" s="98">
        <f>IF(ISNUMBER(SEARCH('ankieta ESG'!$G$186,BR1424)),MAX($BQ$3:BQ1423)+1,0)</f>
        <v>1421</v>
      </c>
      <c r="BR1424" s="134" t="s">
        <v>5424</v>
      </c>
      <c r="BS1424" s="98">
        <v>0</v>
      </c>
      <c r="BT1424" s="99" t="str">
        <f>IFERROR(VLOOKUP(ROWS($BR$4:BR1424),$BQ$4:$BR$2337,2,0),"")</f>
        <v>Pieniężno (pow. braniewski, woj. warmińsko-mazurskie)</v>
      </c>
      <c r="BU1424" s="98">
        <v>0</v>
      </c>
      <c r="BV1424" s="98">
        <f>IF(ISNUMBER(SEARCH('ankieta ESG'!$G$187,BW1424)),MAX($BV$3:BV1423)+1,0)</f>
        <v>1421</v>
      </c>
      <c r="BW1424" s="134" t="s">
        <v>5424</v>
      </c>
      <c r="BX1424" s="98">
        <v>0</v>
      </c>
      <c r="BY1424" s="99" t="str">
        <f>IFERROR(VLOOKUP(ROWS($BW$4:BW1424),$BV$4:$BW$2337,2,0),"")</f>
        <v>Pieniężno (pow. braniewski, woj. warmińsko-mazurskie)</v>
      </c>
      <c r="BZ1424" s="98">
        <v>0</v>
      </c>
      <c r="CA1424" s="98">
        <f>IF(ISNUMBER(SEARCH('ankieta ESG'!$G$188,CB1424)),MAX($CA$3:CA1423)+1,0)</f>
        <v>1421</v>
      </c>
      <c r="CB1424" s="134" t="s">
        <v>5424</v>
      </c>
      <c r="CC1424" s="98">
        <v>0</v>
      </c>
      <c r="CD1424" s="99" t="str">
        <f>IFERROR(VLOOKUP(ROWS($CB$4:CB1424),$CA$4:$CB$2337,2,0),"")</f>
        <v>Pieniężno (pow. braniewski, woj. warmińsko-mazurskie)</v>
      </c>
      <c r="CE1424" s="98">
        <v>0</v>
      </c>
      <c r="CF1424" s="98">
        <f>IF(ISNUMBER(SEARCH('ankieta ESG'!$G$189,CG1424)),MAX($CF$3:CF1423)+1,0)</f>
        <v>1421</v>
      </c>
      <c r="CG1424" s="134" t="s">
        <v>5424</v>
      </c>
      <c r="CH1424" s="98">
        <v>0</v>
      </c>
      <c r="CI1424" s="99" t="str">
        <f>IFERROR(VLOOKUP(ROWS($CG$4:CG1424),$CF$4:$CG$2337,2,0),"")</f>
        <v>Pieniężno (pow. braniewski, woj. warmińsko-mazurskie)</v>
      </c>
      <c r="CJ1424" s="98">
        <v>0</v>
      </c>
    </row>
    <row r="1425" spans="4:88">
      <c r="D1425" s="25"/>
      <c r="F1425" s="25"/>
      <c r="AM1425" s="98">
        <f>IF(ISNUMBER(SEARCH('ankieta ESG'!$G$180,AN1425)),MAX(AM$3:$AM1424)+1,0)</f>
        <v>1422</v>
      </c>
      <c r="AN1425" s="134" t="s">
        <v>5425</v>
      </c>
      <c r="AO1425" s="98">
        <v>0</v>
      </c>
      <c r="AP1425" s="99" t="str">
        <f>IFERROR(VLOOKUP(ROWS($AN$4:AN1425),$AM$4:$AN$2337,2,0),"")</f>
        <v>Pieńsk (pow. zgorzelecki, woj. dolnośląskie)</v>
      </c>
      <c r="AQ1425" s="98">
        <v>0</v>
      </c>
      <c r="AR1425" s="98">
        <f>IF(ISNUMBER(SEARCH('ankieta ESG'!$G$181,AS1425)),MAX($AR$3:AR1424)+1,0)</f>
        <v>1422</v>
      </c>
      <c r="AS1425" s="134" t="s">
        <v>5425</v>
      </c>
      <c r="AT1425" s="98">
        <v>0</v>
      </c>
      <c r="AU1425" s="99" t="str">
        <f>IFERROR(VLOOKUP(ROWS($AS$4:AS1425),$AR$4:$AS$2337,2,0),"")</f>
        <v>Pieńsk (pow. zgorzelecki, woj. dolnośląskie)</v>
      </c>
      <c r="AV1425" s="98">
        <v>0</v>
      </c>
      <c r="AW1425" s="98">
        <f>IF(ISNUMBER(SEARCH('ankieta ESG'!$G$182,AX1425)),MAX($AW$3:AW1424)+1,0)</f>
        <v>1422</v>
      </c>
      <c r="AX1425" s="134" t="s">
        <v>5425</v>
      </c>
      <c r="AY1425" s="98">
        <v>0</v>
      </c>
      <c r="AZ1425" s="99" t="str">
        <f>IFERROR(VLOOKUP(ROWS($AX$4:AX1425),$AW$4:$AX$2337,2,0),"")</f>
        <v>Pieńsk (pow. zgorzelecki, woj. dolnośląskie)</v>
      </c>
      <c r="BA1425" s="98">
        <v>0</v>
      </c>
      <c r="BB1425" s="98">
        <f>IF(ISNUMBER(SEARCH('ankieta ESG'!$G$183,BC1425)),MAX($BB$3:BB1424)+1,0)</f>
        <v>1422</v>
      </c>
      <c r="BC1425" s="134" t="s">
        <v>5425</v>
      </c>
      <c r="BD1425" s="98">
        <v>0</v>
      </c>
      <c r="BE1425" s="99" t="str">
        <f>IFERROR(VLOOKUP(ROWS($BC$4:BC1425),$BB$4:$BC$2337,2,0),"")</f>
        <v>Pieńsk (pow. zgorzelecki, woj. dolnośląskie)</v>
      </c>
      <c r="BF1425" s="98">
        <v>0</v>
      </c>
      <c r="BG1425" s="98">
        <f>IF(ISNUMBER(SEARCH('ankieta ESG'!$G$184,BH1425)),MAX($BG$3:BG1424)+1,0)</f>
        <v>1422</v>
      </c>
      <c r="BH1425" s="134" t="s">
        <v>5425</v>
      </c>
      <c r="BI1425" s="98">
        <v>0</v>
      </c>
      <c r="BJ1425" s="99" t="str">
        <f>IFERROR(VLOOKUP(ROWS($BH$4:BH1425),$BG$4:$BH$2337,2,0),"")</f>
        <v>Pieńsk (pow. zgorzelecki, woj. dolnośląskie)</v>
      </c>
      <c r="BK1425" s="98">
        <v>0</v>
      </c>
      <c r="BL1425" s="98">
        <f>IF(ISNUMBER(SEARCH('ankieta ESG'!$G$185,BM1425)),MAX($BL$3:BL1424)+1,0)</f>
        <v>1422</v>
      </c>
      <c r="BM1425" s="134" t="s">
        <v>5425</v>
      </c>
      <c r="BN1425" s="98">
        <v>0</v>
      </c>
      <c r="BO1425" s="99" t="str">
        <f>IFERROR(VLOOKUP(ROWS($BM$4:BM1425),$BL$4:$BM$2337,2,0),"")</f>
        <v>Pieńsk (pow. zgorzelecki, woj. dolnośląskie)</v>
      </c>
      <c r="BP1425" s="98">
        <v>0</v>
      </c>
      <c r="BQ1425" s="98">
        <f>IF(ISNUMBER(SEARCH('ankieta ESG'!$G$186,BR1425)),MAX($BQ$3:BQ1424)+1,0)</f>
        <v>1422</v>
      </c>
      <c r="BR1425" s="134" t="s">
        <v>5425</v>
      </c>
      <c r="BS1425" s="98">
        <v>0</v>
      </c>
      <c r="BT1425" s="99" t="str">
        <f>IFERROR(VLOOKUP(ROWS($BR$4:BR1425),$BQ$4:$BR$2337,2,0),"")</f>
        <v>Pieńsk (pow. zgorzelecki, woj. dolnośląskie)</v>
      </c>
      <c r="BU1425" s="98">
        <v>0</v>
      </c>
      <c r="BV1425" s="98">
        <f>IF(ISNUMBER(SEARCH('ankieta ESG'!$G$187,BW1425)),MAX($BV$3:BV1424)+1,0)</f>
        <v>1422</v>
      </c>
      <c r="BW1425" s="134" t="s">
        <v>5425</v>
      </c>
      <c r="BX1425" s="98">
        <v>0</v>
      </c>
      <c r="BY1425" s="99" t="str">
        <f>IFERROR(VLOOKUP(ROWS($BW$4:BW1425),$BV$4:$BW$2337,2,0),"")</f>
        <v>Pieńsk (pow. zgorzelecki, woj. dolnośląskie)</v>
      </c>
      <c r="BZ1425" s="98">
        <v>0</v>
      </c>
      <c r="CA1425" s="98">
        <f>IF(ISNUMBER(SEARCH('ankieta ESG'!$G$188,CB1425)),MAX($CA$3:CA1424)+1,0)</f>
        <v>1422</v>
      </c>
      <c r="CB1425" s="134" t="s">
        <v>5425</v>
      </c>
      <c r="CC1425" s="98">
        <v>0</v>
      </c>
      <c r="CD1425" s="99" t="str">
        <f>IFERROR(VLOOKUP(ROWS($CB$4:CB1425),$CA$4:$CB$2337,2,0),"")</f>
        <v>Pieńsk (pow. zgorzelecki, woj. dolnośląskie)</v>
      </c>
      <c r="CE1425" s="98">
        <v>0</v>
      </c>
      <c r="CF1425" s="98">
        <f>IF(ISNUMBER(SEARCH('ankieta ESG'!$G$189,CG1425)),MAX($CF$3:CF1424)+1,0)</f>
        <v>1422</v>
      </c>
      <c r="CG1425" s="134" t="s">
        <v>5425</v>
      </c>
      <c r="CH1425" s="98">
        <v>0</v>
      </c>
      <c r="CI1425" s="99" t="str">
        <f>IFERROR(VLOOKUP(ROWS($CG$4:CG1425),$CF$4:$CG$2337,2,0),"")</f>
        <v>Pieńsk (pow. zgorzelecki, woj. dolnośląskie)</v>
      </c>
      <c r="CJ1425" s="98">
        <v>0</v>
      </c>
    </row>
    <row r="1426" spans="4:88">
      <c r="D1426" s="25"/>
      <c r="F1426" s="25"/>
      <c r="AM1426" s="98">
        <f>IF(ISNUMBER(SEARCH('ankieta ESG'!$G$180,AN1426)),MAX(AM$3:$AM1425)+1,0)</f>
        <v>1423</v>
      </c>
      <c r="AN1426" s="134" t="s">
        <v>5426</v>
      </c>
      <c r="AO1426" s="98">
        <v>0</v>
      </c>
      <c r="AP1426" s="99" t="str">
        <f>IFERROR(VLOOKUP(ROWS($AN$4:AN1426),$AM$4:$AN$2337,2,0),"")</f>
        <v>Pierzchnica (pow. kielecki, woj. świętokrzyskie)</v>
      </c>
      <c r="AQ1426" s="98">
        <v>0</v>
      </c>
      <c r="AR1426" s="98">
        <f>IF(ISNUMBER(SEARCH('ankieta ESG'!$G$181,AS1426)),MAX($AR$3:AR1425)+1,0)</f>
        <v>1423</v>
      </c>
      <c r="AS1426" s="134" t="s">
        <v>5426</v>
      </c>
      <c r="AT1426" s="98">
        <v>0</v>
      </c>
      <c r="AU1426" s="99" t="str">
        <f>IFERROR(VLOOKUP(ROWS($AS$4:AS1426),$AR$4:$AS$2337,2,0),"")</f>
        <v>Pierzchnica (pow. kielecki, woj. świętokrzyskie)</v>
      </c>
      <c r="AV1426" s="98">
        <v>0</v>
      </c>
      <c r="AW1426" s="98">
        <f>IF(ISNUMBER(SEARCH('ankieta ESG'!$G$182,AX1426)),MAX($AW$3:AW1425)+1,0)</f>
        <v>1423</v>
      </c>
      <c r="AX1426" s="134" t="s">
        <v>5426</v>
      </c>
      <c r="AY1426" s="98">
        <v>0</v>
      </c>
      <c r="AZ1426" s="99" t="str">
        <f>IFERROR(VLOOKUP(ROWS($AX$4:AX1426),$AW$4:$AX$2337,2,0),"")</f>
        <v>Pierzchnica (pow. kielecki, woj. świętokrzyskie)</v>
      </c>
      <c r="BA1426" s="98">
        <v>0</v>
      </c>
      <c r="BB1426" s="98">
        <f>IF(ISNUMBER(SEARCH('ankieta ESG'!$G$183,BC1426)),MAX($BB$3:BB1425)+1,0)</f>
        <v>1423</v>
      </c>
      <c r="BC1426" s="134" t="s">
        <v>5426</v>
      </c>
      <c r="BD1426" s="98">
        <v>0</v>
      </c>
      <c r="BE1426" s="99" t="str">
        <f>IFERROR(VLOOKUP(ROWS($BC$4:BC1426),$BB$4:$BC$2337,2,0),"")</f>
        <v>Pierzchnica (pow. kielecki, woj. świętokrzyskie)</v>
      </c>
      <c r="BF1426" s="98">
        <v>0</v>
      </c>
      <c r="BG1426" s="98">
        <f>IF(ISNUMBER(SEARCH('ankieta ESG'!$G$184,BH1426)),MAX($BG$3:BG1425)+1,0)</f>
        <v>1423</v>
      </c>
      <c r="BH1426" s="134" t="s">
        <v>5426</v>
      </c>
      <c r="BI1426" s="98">
        <v>0</v>
      </c>
      <c r="BJ1426" s="99" t="str">
        <f>IFERROR(VLOOKUP(ROWS($BH$4:BH1426),$BG$4:$BH$2337,2,0),"")</f>
        <v>Pierzchnica (pow. kielecki, woj. świętokrzyskie)</v>
      </c>
      <c r="BK1426" s="98">
        <v>0</v>
      </c>
      <c r="BL1426" s="98">
        <f>IF(ISNUMBER(SEARCH('ankieta ESG'!$G$185,BM1426)),MAX($BL$3:BL1425)+1,0)</f>
        <v>1423</v>
      </c>
      <c r="BM1426" s="134" t="s">
        <v>5426</v>
      </c>
      <c r="BN1426" s="98">
        <v>0</v>
      </c>
      <c r="BO1426" s="99" t="str">
        <f>IFERROR(VLOOKUP(ROWS($BM$4:BM1426),$BL$4:$BM$2337,2,0),"")</f>
        <v>Pierzchnica (pow. kielecki, woj. świętokrzyskie)</v>
      </c>
      <c r="BP1426" s="98">
        <v>0</v>
      </c>
      <c r="BQ1426" s="98">
        <f>IF(ISNUMBER(SEARCH('ankieta ESG'!$G$186,BR1426)),MAX($BQ$3:BQ1425)+1,0)</f>
        <v>1423</v>
      </c>
      <c r="BR1426" s="134" t="s">
        <v>5426</v>
      </c>
      <c r="BS1426" s="98">
        <v>0</v>
      </c>
      <c r="BT1426" s="99" t="str">
        <f>IFERROR(VLOOKUP(ROWS($BR$4:BR1426),$BQ$4:$BR$2337,2,0),"")</f>
        <v>Pierzchnica (pow. kielecki, woj. świętokrzyskie)</v>
      </c>
      <c r="BU1426" s="98">
        <v>0</v>
      </c>
      <c r="BV1426" s="98">
        <f>IF(ISNUMBER(SEARCH('ankieta ESG'!$G$187,BW1426)),MAX($BV$3:BV1425)+1,0)</f>
        <v>1423</v>
      </c>
      <c r="BW1426" s="134" t="s">
        <v>5426</v>
      </c>
      <c r="BX1426" s="98">
        <v>0</v>
      </c>
      <c r="BY1426" s="99" t="str">
        <f>IFERROR(VLOOKUP(ROWS($BW$4:BW1426),$BV$4:$BW$2337,2,0),"")</f>
        <v>Pierzchnica (pow. kielecki, woj. świętokrzyskie)</v>
      </c>
      <c r="BZ1426" s="98">
        <v>0</v>
      </c>
      <c r="CA1426" s="98">
        <f>IF(ISNUMBER(SEARCH('ankieta ESG'!$G$188,CB1426)),MAX($CA$3:CA1425)+1,0)</f>
        <v>1423</v>
      </c>
      <c r="CB1426" s="134" t="s">
        <v>5426</v>
      </c>
      <c r="CC1426" s="98">
        <v>0</v>
      </c>
      <c r="CD1426" s="99" t="str">
        <f>IFERROR(VLOOKUP(ROWS($CB$4:CB1426),$CA$4:$CB$2337,2,0),"")</f>
        <v>Pierzchnica (pow. kielecki, woj. świętokrzyskie)</v>
      </c>
      <c r="CE1426" s="98">
        <v>0</v>
      </c>
      <c r="CF1426" s="98">
        <f>IF(ISNUMBER(SEARCH('ankieta ESG'!$G$189,CG1426)),MAX($CF$3:CF1425)+1,0)</f>
        <v>1423</v>
      </c>
      <c r="CG1426" s="134" t="s">
        <v>5426</v>
      </c>
      <c r="CH1426" s="98">
        <v>0</v>
      </c>
      <c r="CI1426" s="99" t="str">
        <f>IFERROR(VLOOKUP(ROWS($CG$4:CG1426),$CF$4:$CG$2337,2,0),"")</f>
        <v>Pierzchnica (pow. kielecki, woj. świętokrzyskie)</v>
      </c>
      <c r="CJ1426" s="98">
        <v>0</v>
      </c>
    </row>
    <row r="1427" spans="4:88">
      <c r="D1427" s="25"/>
      <c r="F1427" s="25"/>
      <c r="AM1427" s="98">
        <f>IF(ISNUMBER(SEARCH('ankieta ESG'!$G$180,AN1427)),MAX(AM$3:$AM1426)+1,0)</f>
        <v>1424</v>
      </c>
      <c r="AN1427" s="134" t="s">
        <v>5427</v>
      </c>
      <c r="AO1427" s="98">
        <v>0</v>
      </c>
      <c r="AP1427" s="99" t="str">
        <f>IFERROR(VLOOKUP(ROWS($AN$4:AN1427),$AM$4:$AN$2337,2,0),"")</f>
        <v>Pieszyce (pow. dzierżoniowski, woj. dolnośląskie)</v>
      </c>
      <c r="AQ1427" s="98">
        <v>0</v>
      </c>
      <c r="AR1427" s="98">
        <f>IF(ISNUMBER(SEARCH('ankieta ESG'!$G$181,AS1427)),MAX($AR$3:AR1426)+1,0)</f>
        <v>1424</v>
      </c>
      <c r="AS1427" s="134" t="s">
        <v>5427</v>
      </c>
      <c r="AT1427" s="98">
        <v>0</v>
      </c>
      <c r="AU1427" s="99" t="str">
        <f>IFERROR(VLOOKUP(ROWS($AS$4:AS1427),$AR$4:$AS$2337,2,0),"")</f>
        <v>Pieszyce (pow. dzierżoniowski, woj. dolnośląskie)</v>
      </c>
      <c r="AV1427" s="98">
        <v>0</v>
      </c>
      <c r="AW1427" s="98">
        <f>IF(ISNUMBER(SEARCH('ankieta ESG'!$G$182,AX1427)),MAX($AW$3:AW1426)+1,0)</f>
        <v>1424</v>
      </c>
      <c r="AX1427" s="134" t="s">
        <v>5427</v>
      </c>
      <c r="AY1427" s="98">
        <v>0</v>
      </c>
      <c r="AZ1427" s="99" t="str">
        <f>IFERROR(VLOOKUP(ROWS($AX$4:AX1427),$AW$4:$AX$2337,2,0),"")</f>
        <v>Pieszyce (pow. dzierżoniowski, woj. dolnośląskie)</v>
      </c>
      <c r="BA1427" s="98">
        <v>0</v>
      </c>
      <c r="BB1427" s="98">
        <f>IF(ISNUMBER(SEARCH('ankieta ESG'!$G$183,BC1427)),MAX($BB$3:BB1426)+1,0)</f>
        <v>1424</v>
      </c>
      <c r="BC1427" s="134" t="s">
        <v>5427</v>
      </c>
      <c r="BD1427" s="98">
        <v>0</v>
      </c>
      <c r="BE1427" s="99" t="str">
        <f>IFERROR(VLOOKUP(ROWS($BC$4:BC1427),$BB$4:$BC$2337,2,0),"")</f>
        <v>Pieszyce (pow. dzierżoniowski, woj. dolnośląskie)</v>
      </c>
      <c r="BF1427" s="98">
        <v>0</v>
      </c>
      <c r="BG1427" s="98">
        <f>IF(ISNUMBER(SEARCH('ankieta ESG'!$G$184,BH1427)),MAX($BG$3:BG1426)+1,0)</f>
        <v>1424</v>
      </c>
      <c r="BH1427" s="134" t="s">
        <v>5427</v>
      </c>
      <c r="BI1427" s="98">
        <v>0</v>
      </c>
      <c r="BJ1427" s="99" t="str">
        <f>IFERROR(VLOOKUP(ROWS($BH$4:BH1427),$BG$4:$BH$2337,2,0),"")</f>
        <v>Pieszyce (pow. dzierżoniowski, woj. dolnośląskie)</v>
      </c>
      <c r="BK1427" s="98">
        <v>0</v>
      </c>
      <c r="BL1427" s="98">
        <f>IF(ISNUMBER(SEARCH('ankieta ESG'!$G$185,BM1427)),MAX($BL$3:BL1426)+1,0)</f>
        <v>1424</v>
      </c>
      <c r="BM1427" s="134" t="s">
        <v>5427</v>
      </c>
      <c r="BN1427" s="98">
        <v>0</v>
      </c>
      <c r="BO1427" s="99" t="str">
        <f>IFERROR(VLOOKUP(ROWS($BM$4:BM1427),$BL$4:$BM$2337,2,0),"")</f>
        <v>Pieszyce (pow. dzierżoniowski, woj. dolnośląskie)</v>
      </c>
      <c r="BP1427" s="98">
        <v>0</v>
      </c>
      <c r="BQ1427" s="98">
        <f>IF(ISNUMBER(SEARCH('ankieta ESG'!$G$186,BR1427)),MAX($BQ$3:BQ1426)+1,0)</f>
        <v>1424</v>
      </c>
      <c r="BR1427" s="134" t="s">
        <v>5427</v>
      </c>
      <c r="BS1427" s="98">
        <v>0</v>
      </c>
      <c r="BT1427" s="99" t="str">
        <f>IFERROR(VLOOKUP(ROWS($BR$4:BR1427),$BQ$4:$BR$2337,2,0),"")</f>
        <v>Pieszyce (pow. dzierżoniowski, woj. dolnośląskie)</v>
      </c>
      <c r="BU1427" s="98">
        <v>0</v>
      </c>
      <c r="BV1427" s="98">
        <f>IF(ISNUMBER(SEARCH('ankieta ESG'!$G$187,BW1427)),MAX($BV$3:BV1426)+1,0)</f>
        <v>1424</v>
      </c>
      <c r="BW1427" s="134" t="s">
        <v>5427</v>
      </c>
      <c r="BX1427" s="98">
        <v>0</v>
      </c>
      <c r="BY1427" s="99" t="str">
        <f>IFERROR(VLOOKUP(ROWS($BW$4:BW1427),$BV$4:$BW$2337,2,0),"")</f>
        <v>Pieszyce (pow. dzierżoniowski, woj. dolnośląskie)</v>
      </c>
      <c r="BZ1427" s="98">
        <v>0</v>
      </c>
      <c r="CA1427" s="98">
        <f>IF(ISNUMBER(SEARCH('ankieta ESG'!$G$188,CB1427)),MAX($CA$3:CA1426)+1,0)</f>
        <v>1424</v>
      </c>
      <c r="CB1427" s="134" t="s">
        <v>5427</v>
      </c>
      <c r="CC1427" s="98">
        <v>0</v>
      </c>
      <c r="CD1427" s="99" t="str">
        <f>IFERROR(VLOOKUP(ROWS($CB$4:CB1427),$CA$4:$CB$2337,2,0),"")</f>
        <v>Pieszyce (pow. dzierżoniowski, woj. dolnośląskie)</v>
      </c>
      <c r="CE1427" s="98">
        <v>0</v>
      </c>
      <c r="CF1427" s="98">
        <f>IF(ISNUMBER(SEARCH('ankieta ESG'!$G$189,CG1427)),MAX($CF$3:CF1426)+1,0)</f>
        <v>1424</v>
      </c>
      <c r="CG1427" s="134" t="s">
        <v>5427</v>
      </c>
      <c r="CH1427" s="98">
        <v>0</v>
      </c>
      <c r="CI1427" s="99" t="str">
        <f>IFERROR(VLOOKUP(ROWS($CG$4:CG1427),$CF$4:$CG$2337,2,0),"")</f>
        <v>Pieszyce (pow. dzierżoniowski, woj. dolnośląskie)</v>
      </c>
      <c r="CJ1427" s="98">
        <v>0</v>
      </c>
    </row>
    <row r="1428" spans="4:88">
      <c r="D1428" s="25"/>
      <c r="F1428" s="25"/>
      <c r="AM1428" s="98">
        <f>IF(ISNUMBER(SEARCH('ankieta ESG'!$G$180,AN1428)),MAX(AM$3:$AM1427)+1,0)</f>
        <v>1425</v>
      </c>
      <c r="AN1428" s="134" t="s">
        <v>5428</v>
      </c>
      <c r="AO1428" s="98">
        <v>0</v>
      </c>
      <c r="AP1428" s="99" t="str">
        <f>IFERROR(VLOOKUP(ROWS($AN$4:AN1428),$AM$4:$AN$2337,2,0),"")</f>
        <v>Pietrowice Wielkie (pow. raciborski, woj. śląskie)</v>
      </c>
      <c r="AQ1428" s="98">
        <v>0</v>
      </c>
      <c r="AR1428" s="98">
        <f>IF(ISNUMBER(SEARCH('ankieta ESG'!$G$181,AS1428)),MAX($AR$3:AR1427)+1,0)</f>
        <v>1425</v>
      </c>
      <c r="AS1428" s="134" t="s">
        <v>5428</v>
      </c>
      <c r="AT1428" s="98">
        <v>0</v>
      </c>
      <c r="AU1428" s="99" t="str">
        <f>IFERROR(VLOOKUP(ROWS($AS$4:AS1428),$AR$4:$AS$2337,2,0),"")</f>
        <v>Pietrowice Wielkie (pow. raciborski, woj. śląskie)</v>
      </c>
      <c r="AV1428" s="98">
        <v>0</v>
      </c>
      <c r="AW1428" s="98">
        <f>IF(ISNUMBER(SEARCH('ankieta ESG'!$G$182,AX1428)),MAX($AW$3:AW1427)+1,0)</f>
        <v>1425</v>
      </c>
      <c r="AX1428" s="134" t="s">
        <v>5428</v>
      </c>
      <c r="AY1428" s="98">
        <v>0</v>
      </c>
      <c r="AZ1428" s="99" t="str">
        <f>IFERROR(VLOOKUP(ROWS($AX$4:AX1428),$AW$4:$AX$2337,2,0),"")</f>
        <v>Pietrowice Wielkie (pow. raciborski, woj. śląskie)</v>
      </c>
      <c r="BA1428" s="98">
        <v>0</v>
      </c>
      <c r="BB1428" s="98">
        <f>IF(ISNUMBER(SEARCH('ankieta ESG'!$G$183,BC1428)),MAX($BB$3:BB1427)+1,0)</f>
        <v>1425</v>
      </c>
      <c r="BC1428" s="134" t="s">
        <v>5428</v>
      </c>
      <c r="BD1428" s="98">
        <v>0</v>
      </c>
      <c r="BE1428" s="99" t="str">
        <f>IFERROR(VLOOKUP(ROWS($BC$4:BC1428),$BB$4:$BC$2337,2,0),"")</f>
        <v>Pietrowice Wielkie (pow. raciborski, woj. śląskie)</v>
      </c>
      <c r="BF1428" s="98">
        <v>0</v>
      </c>
      <c r="BG1428" s="98">
        <f>IF(ISNUMBER(SEARCH('ankieta ESG'!$G$184,BH1428)),MAX($BG$3:BG1427)+1,0)</f>
        <v>1425</v>
      </c>
      <c r="BH1428" s="134" t="s">
        <v>5428</v>
      </c>
      <c r="BI1428" s="98">
        <v>0</v>
      </c>
      <c r="BJ1428" s="99" t="str">
        <f>IFERROR(VLOOKUP(ROWS($BH$4:BH1428),$BG$4:$BH$2337,2,0),"")</f>
        <v>Pietrowice Wielkie (pow. raciborski, woj. śląskie)</v>
      </c>
      <c r="BK1428" s="98">
        <v>0</v>
      </c>
      <c r="BL1428" s="98">
        <f>IF(ISNUMBER(SEARCH('ankieta ESG'!$G$185,BM1428)),MAX($BL$3:BL1427)+1,0)</f>
        <v>1425</v>
      </c>
      <c r="BM1428" s="134" t="s">
        <v>5428</v>
      </c>
      <c r="BN1428" s="98">
        <v>0</v>
      </c>
      <c r="BO1428" s="99" t="str">
        <f>IFERROR(VLOOKUP(ROWS($BM$4:BM1428),$BL$4:$BM$2337,2,0),"")</f>
        <v>Pietrowice Wielkie (pow. raciborski, woj. śląskie)</v>
      </c>
      <c r="BP1428" s="98">
        <v>0</v>
      </c>
      <c r="BQ1428" s="98">
        <f>IF(ISNUMBER(SEARCH('ankieta ESG'!$G$186,BR1428)),MAX($BQ$3:BQ1427)+1,0)</f>
        <v>1425</v>
      </c>
      <c r="BR1428" s="134" t="s">
        <v>5428</v>
      </c>
      <c r="BS1428" s="98">
        <v>0</v>
      </c>
      <c r="BT1428" s="99" t="str">
        <f>IFERROR(VLOOKUP(ROWS($BR$4:BR1428),$BQ$4:$BR$2337,2,0),"")</f>
        <v>Pietrowice Wielkie (pow. raciborski, woj. śląskie)</v>
      </c>
      <c r="BU1428" s="98">
        <v>0</v>
      </c>
      <c r="BV1428" s="98">
        <f>IF(ISNUMBER(SEARCH('ankieta ESG'!$G$187,BW1428)),MAX($BV$3:BV1427)+1,0)</f>
        <v>1425</v>
      </c>
      <c r="BW1428" s="134" t="s">
        <v>5428</v>
      </c>
      <c r="BX1428" s="98">
        <v>0</v>
      </c>
      <c r="BY1428" s="99" t="str">
        <f>IFERROR(VLOOKUP(ROWS($BW$4:BW1428),$BV$4:$BW$2337,2,0),"")</f>
        <v>Pietrowice Wielkie (pow. raciborski, woj. śląskie)</v>
      </c>
      <c r="BZ1428" s="98">
        <v>0</v>
      </c>
      <c r="CA1428" s="98">
        <f>IF(ISNUMBER(SEARCH('ankieta ESG'!$G$188,CB1428)),MAX($CA$3:CA1427)+1,0)</f>
        <v>1425</v>
      </c>
      <c r="CB1428" s="134" t="s">
        <v>5428</v>
      </c>
      <c r="CC1428" s="98">
        <v>0</v>
      </c>
      <c r="CD1428" s="99" t="str">
        <f>IFERROR(VLOOKUP(ROWS($CB$4:CB1428),$CA$4:$CB$2337,2,0),"")</f>
        <v>Pietrowice Wielkie (pow. raciborski, woj. śląskie)</v>
      </c>
      <c r="CE1428" s="98">
        <v>0</v>
      </c>
      <c r="CF1428" s="98">
        <f>IF(ISNUMBER(SEARCH('ankieta ESG'!$G$189,CG1428)),MAX($CF$3:CF1427)+1,0)</f>
        <v>1425</v>
      </c>
      <c r="CG1428" s="134" t="s">
        <v>5428</v>
      </c>
      <c r="CH1428" s="98">
        <v>0</v>
      </c>
      <c r="CI1428" s="99" t="str">
        <f>IFERROR(VLOOKUP(ROWS($CG$4:CG1428),$CF$4:$CG$2337,2,0),"")</f>
        <v>Pietrowice Wielkie (pow. raciborski, woj. śląskie)</v>
      </c>
      <c r="CJ1428" s="98">
        <v>0</v>
      </c>
    </row>
    <row r="1429" spans="4:88">
      <c r="D1429" s="25"/>
      <c r="F1429" s="25"/>
      <c r="AM1429" s="98">
        <f>IF(ISNUMBER(SEARCH('ankieta ESG'!$G$180,AN1429)),MAX(AM$3:$AM1428)+1,0)</f>
        <v>1426</v>
      </c>
      <c r="AN1429" s="134" t="s">
        <v>5429</v>
      </c>
      <c r="AO1429" s="98">
        <v>0</v>
      </c>
      <c r="AP1429" s="99" t="str">
        <f>IFERROR(VLOOKUP(ROWS($AN$4:AN1429),$AM$4:$AN$2337,2,0),"")</f>
        <v>Pilawa (pow. garwoliński, woj. mazowieckie)</v>
      </c>
      <c r="AQ1429" s="98">
        <v>0</v>
      </c>
      <c r="AR1429" s="98">
        <f>IF(ISNUMBER(SEARCH('ankieta ESG'!$G$181,AS1429)),MAX($AR$3:AR1428)+1,0)</f>
        <v>1426</v>
      </c>
      <c r="AS1429" s="134" t="s">
        <v>5429</v>
      </c>
      <c r="AT1429" s="98">
        <v>0</v>
      </c>
      <c r="AU1429" s="99" t="str">
        <f>IFERROR(VLOOKUP(ROWS($AS$4:AS1429),$AR$4:$AS$2337,2,0),"")</f>
        <v>Pilawa (pow. garwoliński, woj. mazowieckie)</v>
      </c>
      <c r="AV1429" s="98">
        <v>0</v>
      </c>
      <c r="AW1429" s="98">
        <f>IF(ISNUMBER(SEARCH('ankieta ESG'!$G$182,AX1429)),MAX($AW$3:AW1428)+1,0)</f>
        <v>1426</v>
      </c>
      <c r="AX1429" s="134" t="s">
        <v>5429</v>
      </c>
      <c r="AY1429" s="98">
        <v>0</v>
      </c>
      <c r="AZ1429" s="99" t="str">
        <f>IFERROR(VLOOKUP(ROWS($AX$4:AX1429),$AW$4:$AX$2337,2,0),"")</f>
        <v>Pilawa (pow. garwoliński, woj. mazowieckie)</v>
      </c>
      <c r="BA1429" s="98">
        <v>0</v>
      </c>
      <c r="BB1429" s="98">
        <f>IF(ISNUMBER(SEARCH('ankieta ESG'!$G$183,BC1429)),MAX($BB$3:BB1428)+1,0)</f>
        <v>1426</v>
      </c>
      <c r="BC1429" s="134" t="s">
        <v>5429</v>
      </c>
      <c r="BD1429" s="98">
        <v>0</v>
      </c>
      <c r="BE1429" s="99" t="str">
        <f>IFERROR(VLOOKUP(ROWS($BC$4:BC1429),$BB$4:$BC$2337,2,0),"")</f>
        <v>Pilawa (pow. garwoliński, woj. mazowieckie)</v>
      </c>
      <c r="BF1429" s="98">
        <v>0</v>
      </c>
      <c r="BG1429" s="98">
        <f>IF(ISNUMBER(SEARCH('ankieta ESG'!$G$184,BH1429)),MAX($BG$3:BG1428)+1,0)</f>
        <v>1426</v>
      </c>
      <c r="BH1429" s="134" t="s">
        <v>5429</v>
      </c>
      <c r="BI1429" s="98">
        <v>0</v>
      </c>
      <c r="BJ1429" s="99" t="str">
        <f>IFERROR(VLOOKUP(ROWS($BH$4:BH1429),$BG$4:$BH$2337,2,0),"")</f>
        <v>Pilawa (pow. garwoliński, woj. mazowieckie)</v>
      </c>
      <c r="BK1429" s="98">
        <v>0</v>
      </c>
      <c r="BL1429" s="98">
        <f>IF(ISNUMBER(SEARCH('ankieta ESG'!$G$185,BM1429)),MAX($BL$3:BL1428)+1,0)</f>
        <v>1426</v>
      </c>
      <c r="BM1429" s="134" t="s">
        <v>5429</v>
      </c>
      <c r="BN1429" s="98">
        <v>0</v>
      </c>
      <c r="BO1429" s="99" t="str">
        <f>IFERROR(VLOOKUP(ROWS($BM$4:BM1429),$BL$4:$BM$2337,2,0),"")</f>
        <v>Pilawa (pow. garwoliński, woj. mazowieckie)</v>
      </c>
      <c r="BP1429" s="98">
        <v>0</v>
      </c>
      <c r="BQ1429" s="98">
        <f>IF(ISNUMBER(SEARCH('ankieta ESG'!$G$186,BR1429)),MAX($BQ$3:BQ1428)+1,0)</f>
        <v>1426</v>
      </c>
      <c r="BR1429" s="134" t="s">
        <v>5429</v>
      </c>
      <c r="BS1429" s="98">
        <v>0</v>
      </c>
      <c r="BT1429" s="99" t="str">
        <f>IFERROR(VLOOKUP(ROWS($BR$4:BR1429),$BQ$4:$BR$2337,2,0),"")</f>
        <v>Pilawa (pow. garwoliński, woj. mazowieckie)</v>
      </c>
      <c r="BU1429" s="98">
        <v>0</v>
      </c>
      <c r="BV1429" s="98">
        <f>IF(ISNUMBER(SEARCH('ankieta ESG'!$G$187,BW1429)),MAX($BV$3:BV1428)+1,0)</f>
        <v>1426</v>
      </c>
      <c r="BW1429" s="134" t="s">
        <v>5429</v>
      </c>
      <c r="BX1429" s="98">
        <v>0</v>
      </c>
      <c r="BY1429" s="99" t="str">
        <f>IFERROR(VLOOKUP(ROWS($BW$4:BW1429),$BV$4:$BW$2337,2,0),"")</f>
        <v>Pilawa (pow. garwoliński, woj. mazowieckie)</v>
      </c>
      <c r="BZ1429" s="98">
        <v>0</v>
      </c>
      <c r="CA1429" s="98">
        <f>IF(ISNUMBER(SEARCH('ankieta ESG'!$G$188,CB1429)),MAX($CA$3:CA1428)+1,0)</f>
        <v>1426</v>
      </c>
      <c r="CB1429" s="134" t="s">
        <v>5429</v>
      </c>
      <c r="CC1429" s="98">
        <v>0</v>
      </c>
      <c r="CD1429" s="99" t="str">
        <f>IFERROR(VLOOKUP(ROWS($CB$4:CB1429),$CA$4:$CB$2337,2,0),"")</f>
        <v>Pilawa (pow. garwoliński, woj. mazowieckie)</v>
      </c>
      <c r="CE1429" s="98">
        <v>0</v>
      </c>
      <c r="CF1429" s="98">
        <f>IF(ISNUMBER(SEARCH('ankieta ESG'!$G$189,CG1429)),MAX($CF$3:CF1428)+1,0)</f>
        <v>1426</v>
      </c>
      <c r="CG1429" s="134" t="s">
        <v>5429</v>
      </c>
      <c r="CH1429" s="98">
        <v>0</v>
      </c>
      <c r="CI1429" s="99" t="str">
        <f>IFERROR(VLOOKUP(ROWS($CG$4:CG1429),$CF$4:$CG$2337,2,0),"")</f>
        <v>Pilawa (pow. garwoliński, woj. mazowieckie)</v>
      </c>
      <c r="CJ1429" s="98">
        <v>0</v>
      </c>
    </row>
    <row r="1430" spans="4:88">
      <c r="D1430" s="25"/>
      <c r="F1430" s="25"/>
      <c r="AM1430" s="98">
        <f>IF(ISNUMBER(SEARCH('ankieta ESG'!$G$180,AN1430)),MAX(AM$3:$AM1429)+1,0)</f>
        <v>1427</v>
      </c>
      <c r="AN1430" s="134" t="s">
        <v>5430</v>
      </c>
      <c r="AO1430" s="98">
        <v>0</v>
      </c>
      <c r="AP1430" s="99" t="str">
        <f>IFERROR(VLOOKUP(ROWS($AN$4:AN1430),$AM$4:$AN$2337,2,0),"")</f>
        <v>Pilchowice (pow. gliwicki, woj. śląskie)</v>
      </c>
      <c r="AQ1430" s="98">
        <v>0</v>
      </c>
      <c r="AR1430" s="98">
        <f>IF(ISNUMBER(SEARCH('ankieta ESG'!$G$181,AS1430)),MAX($AR$3:AR1429)+1,0)</f>
        <v>1427</v>
      </c>
      <c r="AS1430" s="134" t="s">
        <v>5430</v>
      </c>
      <c r="AT1430" s="98">
        <v>0</v>
      </c>
      <c r="AU1430" s="99" t="str">
        <f>IFERROR(VLOOKUP(ROWS($AS$4:AS1430),$AR$4:$AS$2337,2,0),"")</f>
        <v>Pilchowice (pow. gliwicki, woj. śląskie)</v>
      </c>
      <c r="AV1430" s="98">
        <v>0</v>
      </c>
      <c r="AW1430" s="98">
        <f>IF(ISNUMBER(SEARCH('ankieta ESG'!$G$182,AX1430)),MAX($AW$3:AW1429)+1,0)</f>
        <v>1427</v>
      </c>
      <c r="AX1430" s="134" t="s">
        <v>5430</v>
      </c>
      <c r="AY1430" s="98">
        <v>0</v>
      </c>
      <c r="AZ1430" s="99" t="str">
        <f>IFERROR(VLOOKUP(ROWS($AX$4:AX1430),$AW$4:$AX$2337,2,0),"")</f>
        <v>Pilchowice (pow. gliwicki, woj. śląskie)</v>
      </c>
      <c r="BA1430" s="98">
        <v>0</v>
      </c>
      <c r="BB1430" s="98">
        <f>IF(ISNUMBER(SEARCH('ankieta ESG'!$G$183,BC1430)),MAX($BB$3:BB1429)+1,0)</f>
        <v>1427</v>
      </c>
      <c r="BC1430" s="134" t="s">
        <v>5430</v>
      </c>
      <c r="BD1430" s="98">
        <v>0</v>
      </c>
      <c r="BE1430" s="99" t="str">
        <f>IFERROR(VLOOKUP(ROWS($BC$4:BC1430),$BB$4:$BC$2337,2,0),"")</f>
        <v>Pilchowice (pow. gliwicki, woj. śląskie)</v>
      </c>
      <c r="BF1430" s="98">
        <v>0</v>
      </c>
      <c r="BG1430" s="98">
        <f>IF(ISNUMBER(SEARCH('ankieta ESG'!$G$184,BH1430)),MAX($BG$3:BG1429)+1,0)</f>
        <v>1427</v>
      </c>
      <c r="BH1430" s="134" t="s">
        <v>5430</v>
      </c>
      <c r="BI1430" s="98">
        <v>0</v>
      </c>
      <c r="BJ1430" s="99" t="str">
        <f>IFERROR(VLOOKUP(ROWS($BH$4:BH1430),$BG$4:$BH$2337,2,0),"")</f>
        <v>Pilchowice (pow. gliwicki, woj. śląskie)</v>
      </c>
      <c r="BK1430" s="98">
        <v>0</v>
      </c>
      <c r="BL1430" s="98">
        <f>IF(ISNUMBER(SEARCH('ankieta ESG'!$G$185,BM1430)),MAX($BL$3:BL1429)+1,0)</f>
        <v>1427</v>
      </c>
      <c r="BM1430" s="134" t="s">
        <v>5430</v>
      </c>
      <c r="BN1430" s="98">
        <v>0</v>
      </c>
      <c r="BO1430" s="99" t="str">
        <f>IFERROR(VLOOKUP(ROWS($BM$4:BM1430),$BL$4:$BM$2337,2,0),"")</f>
        <v>Pilchowice (pow. gliwicki, woj. śląskie)</v>
      </c>
      <c r="BP1430" s="98">
        <v>0</v>
      </c>
      <c r="BQ1430" s="98">
        <f>IF(ISNUMBER(SEARCH('ankieta ESG'!$G$186,BR1430)),MAX($BQ$3:BQ1429)+1,0)</f>
        <v>1427</v>
      </c>
      <c r="BR1430" s="134" t="s">
        <v>5430</v>
      </c>
      <c r="BS1430" s="98">
        <v>0</v>
      </c>
      <c r="BT1430" s="99" t="str">
        <f>IFERROR(VLOOKUP(ROWS($BR$4:BR1430),$BQ$4:$BR$2337,2,0),"")</f>
        <v>Pilchowice (pow. gliwicki, woj. śląskie)</v>
      </c>
      <c r="BU1430" s="98">
        <v>0</v>
      </c>
      <c r="BV1430" s="98">
        <f>IF(ISNUMBER(SEARCH('ankieta ESG'!$G$187,BW1430)),MAX($BV$3:BV1429)+1,0)</f>
        <v>1427</v>
      </c>
      <c r="BW1430" s="134" t="s">
        <v>5430</v>
      </c>
      <c r="BX1430" s="98">
        <v>0</v>
      </c>
      <c r="BY1430" s="99" t="str">
        <f>IFERROR(VLOOKUP(ROWS($BW$4:BW1430),$BV$4:$BW$2337,2,0),"")</f>
        <v>Pilchowice (pow. gliwicki, woj. śląskie)</v>
      </c>
      <c r="BZ1430" s="98">
        <v>0</v>
      </c>
      <c r="CA1430" s="98">
        <f>IF(ISNUMBER(SEARCH('ankieta ESG'!$G$188,CB1430)),MAX($CA$3:CA1429)+1,0)</f>
        <v>1427</v>
      </c>
      <c r="CB1430" s="134" t="s">
        <v>5430</v>
      </c>
      <c r="CC1430" s="98">
        <v>0</v>
      </c>
      <c r="CD1430" s="99" t="str">
        <f>IFERROR(VLOOKUP(ROWS($CB$4:CB1430),$CA$4:$CB$2337,2,0),"")</f>
        <v>Pilchowice (pow. gliwicki, woj. śląskie)</v>
      </c>
      <c r="CE1430" s="98">
        <v>0</v>
      </c>
      <c r="CF1430" s="98">
        <f>IF(ISNUMBER(SEARCH('ankieta ESG'!$G$189,CG1430)),MAX($CF$3:CF1429)+1,0)</f>
        <v>1427</v>
      </c>
      <c r="CG1430" s="134" t="s">
        <v>5430</v>
      </c>
      <c r="CH1430" s="98">
        <v>0</v>
      </c>
      <c r="CI1430" s="99" t="str">
        <f>IFERROR(VLOOKUP(ROWS($CG$4:CG1430),$CF$4:$CG$2337,2,0),"")</f>
        <v>Pilchowice (pow. gliwicki, woj. śląskie)</v>
      </c>
      <c r="CJ1430" s="98">
        <v>0</v>
      </c>
    </row>
    <row r="1431" spans="4:88">
      <c r="D1431" s="25"/>
      <c r="F1431" s="25"/>
      <c r="AM1431" s="98">
        <f>IF(ISNUMBER(SEARCH('ankieta ESG'!$G$180,AN1431)),MAX(AM$3:$AM1430)+1,0)</f>
        <v>1428</v>
      </c>
      <c r="AN1431" s="134" t="s">
        <v>5431</v>
      </c>
      <c r="AO1431" s="98">
        <v>0</v>
      </c>
      <c r="AP1431" s="99" t="str">
        <f>IFERROR(VLOOKUP(ROWS($AN$4:AN1431),$AM$4:$AN$2337,2,0),"")</f>
        <v>Pilica (pow. zawierciański, woj. śląskie)</v>
      </c>
      <c r="AQ1431" s="98">
        <v>0</v>
      </c>
      <c r="AR1431" s="98">
        <f>IF(ISNUMBER(SEARCH('ankieta ESG'!$G$181,AS1431)),MAX($AR$3:AR1430)+1,0)</f>
        <v>1428</v>
      </c>
      <c r="AS1431" s="134" t="s">
        <v>5431</v>
      </c>
      <c r="AT1431" s="98">
        <v>0</v>
      </c>
      <c r="AU1431" s="99" t="str">
        <f>IFERROR(VLOOKUP(ROWS($AS$4:AS1431),$AR$4:$AS$2337,2,0),"")</f>
        <v>Pilica (pow. zawierciański, woj. śląskie)</v>
      </c>
      <c r="AV1431" s="98">
        <v>0</v>
      </c>
      <c r="AW1431" s="98">
        <f>IF(ISNUMBER(SEARCH('ankieta ESG'!$G$182,AX1431)),MAX($AW$3:AW1430)+1,0)</f>
        <v>1428</v>
      </c>
      <c r="AX1431" s="134" t="s">
        <v>5431</v>
      </c>
      <c r="AY1431" s="98">
        <v>0</v>
      </c>
      <c r="AZ1431" s="99" t="str">
        <f>IFERROR(VLOOKUP(ROWS($AX$4:AX1431),$AW$4:$AX$2337,2,0),"")</f>
        <v>Pilica (pow. zawierciański, woj. śląskie)</v>
      </c>
      <c r="BA1431" s="98">
        <v>0</v>
      </c>
      <c r="BB1431" s="98">
        <f>IF(ISNUMBER(SEARCH('ankieta ESG'!$G$183,BC1431)),MAX($BB$3:BB1430)+1,0)</f>
        <v>1428</v>
      </c>
      <c r="BC1431" s="134" t="s">
        <v>5431</v>
      </c>
      <c r="BD1431" s="98">
        <v>0</v>
      </c>
      <c r="BE1431" s="99" t="str">
        <f>IFERROR(VLOOKUP(ROWS($BC$4:BC1431),$BB$4:$BC$2337,2,0),"")</f>
        <v>Pilica (pow. zawierciański, woj. śląskie)</v>
      </c>
      <c r="BF1431" s="98">
        <v>0</v>
      </c>
      <c r="BG1431" s="98">
        <f>IF(ISNUMBER(SEARCH('ankieta ESG'!$G$184,BH1431)),MAX($BG$3:BG1430)+1,0)</f>
        <v>1428</v>
      </c>
      <c r="BH1431" s="134" t="s">
        <v>5431</v>
      </c>
      <c r="BI1431" s="98">
        <v>0</v>
      </c>
      <c r="BJ1431" s="99" t="str">
        <f>IFERROR(VLOOKUP(ROWS($BH$4:BH1431),$BG$4:$BH$2337,2,0),"")</f>
        <v>Pilica (pow. zawierciański, woj. śląskie)</v>
      </c>
      <c r="BK1431" s="98">
        <v>0</v>
      </c>
      <c r="BL1431" s="98">
        <f>IF(ISNUMBER(SEARCH('ankieta ESG'!$G$185,BM1431)),MAX($BL$3:BL1430)+1,0)</f>
        <v>1428</v>
      </c>
      <c r="BM1431" s="134" t="s">
        <v>5431</v>
      </c>
      <c r="BN1431" s="98">
        <v>0</v>
      </c>
      <c r="BO1431" s="99" t="str">
        <f>IFERROR(VLOOKUP(ROWS($BM$4:BM1431),$BL$4:$BM$2337,2,0),"")</f>
        <v>Pilica (pow. zawierciański, woj. śląskie)</v>
      </c>
      <c r="BP1431" s="98">
        <v>0</v>
      </c>
      <c r="BQ1431" s="98">
        <f>IF(ISNUMBER(SEARCH('ankieta ESG'!$G$186,BR1431)),MAX($BQ$3:BQ1430)+1,0)</f>
        <v>1428</v>
      </c>
      <c r="BR1431" s="134" t="s">
        <v>5431</v>
      </c>
      <c r="BS1431" s="98">
        <v>0</v>
      </c>
      <c r="BT1431" s="99" t="str">
        <f>IFERROR(VLOOKUP(ROWS($BR$4:BR1431),$BQ$4:$BR$2337,2,0),"")</f>
        <v>Pilica (pow. zawierciański, woj. śląskie)</v>
      </c>
      <c r="BU1431" s="98">
        <v>0</v>
      </c>
      <c r="BV1431" s="98">
        <f>IF(ISNUMBER(SEARCH('ankieta ESG'!$G$187,BW1431)),MAX($BV$3:BV1430)+1,0)</f>
        <v>1428</v>
      </c>
      <c r="BW1431" s="134" t="s">
        <v>5431</v>
      </c>
      <c r="BX1431" s="98">
        <v>0</v>
      </c>
      <c r="BY1431" s="99" t="str">
        <f>IFERROR(VLOOKUP(ROWS($BW$4:BW1431),$BV$4:$BW$2337,2,0),"")</f>
        <v>Pilica (pow. zawierciański, woj. śląskie)</v>
      </c>
      <c r="BZ1431" s="98">
        <v>0</v>
      </c>
      <c r="CA1431" s="98">
        <f>IF(ISNUMBER(SEARCH('ankieta ESG'!$G$188,CB1431)),MAX($CA$3:CA1430)+1,0)</f>
        <v>1428</v>
      </c>
      <c r="CB1431" s="134" t="s">
        <v>5431</v>
      </c>
      <c r="CC1431" s="98">
        <v>0</v>
      </c>
      <c r="CD1431" s="99" t="str">
        <f>IFERROR(VLOOKUP(ROWS($CB$4:CB1431),$CA$4:$CB$2337,2,0),"")</f>
        <v>Pilica (pow. zawierciański, woj. śląskie)</v>
      </c>
      <c r="CE1431" s="98">
        <v>0</v>
      </c>
      <c r="CF1431" s="98">
        <f>IF(ISNUMBER(SEARCH('ankieta ESG'!$G$189,CG1431)),MAX($CF$3:CF1430)+1,0)</f>
        <v>1428</v>
      </c>
      <c r="CG1431" s="134" t="s">
        <v>5431</v>
      </c>
      <c r="CH1431" s="98">
        <v>0</v>
      </c>
      <c r="CI1431" s="99" t="str">
        <f>IFERROR(VLOOKUP(ROWS($CG$4:CG1431),$CF$4:$CG$2337,2,0),"")</f>
        <v>Pilica (pow. zawierciański, woj. śląskie)</v>
      </c>
      <c r="CJ1431" s="98">
        <v>0</v>
      </c>
    </row>
    <row r="1432" spans="4:88">
      <c r="D1432" s="25"/>
      <c r="F1432" s="25"/>
      <c r="AM1432" s="98">
        <f>IF(ISNUMBER(SEARCH('ankieta ESG'!$G$180,AN1432)),MAX(AM$3:$AM1431)+1,0)</f>
        <v>1429</v>
      </c>
      <c r="AN1432" s="134" t="s">
        <v>5432</v>
      </c>
      <c r="AO1432" s="98">
        <v>0</v>
      </c>
      <c r="AP1432" s="99" t="str">
        <f>IFERROR(VLOOKUP(ROWS($AN$4:AN1432),$AM$4:$AN$2337,2,0),"")</f>
        <v>Pilzno (pow. dębicki, woj. podkarpackie)</v>
      </c>
      <c r="AQ1432" s="98">
        <v>0</v>
      </c>
      <c r="AR1432" s="98">
        <f>IF(ISNUMBER(SEARCH('ankieta ESG'!$G$181,AS1432)),MAX($AR$3:AR1431)+1,0)</f>
        <v>1429</v>
      </c>
      <c r="AS1432" s="134" t="s">
        <v>5432</v>
      </c>
      <c r="AT1432" s="98">
        <v>0</v>
      </c>
      <c r="AU1432" s="99" t="str">
        <f>IFERROR(VLOOKUP(ROWS($AS$4:AS1432),$AR$4:$AS$2337,2,0),"")</f>
        <v>Pilzno (pow. dębicki, woj. podkarpackie)</v>
      </c>
      <c r="AV1432" s="98">
        <v>0</v>
      </c>
      <c r="AW1432" s="98">
        <f>IF(ISNUMBER(SEARCH('ankieta ESG'!$G$182,AX1432)),MAX($AW$3:AW1431)+1,0)</f>
        <v>1429</v>
      </c>
      <c r="AX1432" s="134" t="s">
        <v>5432</v>
      </c>
      <c r="AY1432" s="98">
        <v>0</v>
      </c>
      <c r="AZ1432" s="99" t="str">
        <f>IFERROR(VLOOKUP(ROWS($AX$4:AX1432),$AW$4:$AX$2337,2,0),"")</f>
        <v>Pilzno (pow. dębicki, woj. podkarpackie)</v>
      </c>
      <c r="BA1432" s="98">
        <v>0</v>
      </c>
      <c r="BB1432" s="98">
        <f>IF(ISNUMBER(SEARCH('ankieta ESG'!$G$183,BC1432)),MAX($BB$3:BB1431)+1,0)</f>
        <v>1429</v>
      </c>
      <c r="BC1432" s="134" t="s">
        <v>5432</v>
      </c>
      <c r="BD1432" s="98">
        <v>0</v>
      </c>
      <c r="BE1432" s="99" t="str">
        <f>IFERROR(VLOOKUP(ROWS($BC$4:BC1432),$BB$4:$BC$2337,2,0),"")</f>
        <v>Pilzno (pow. dębicki, woj. podkarpackie)</v>
      </c>
      <c r="BF1432" s="98">
        <v>0</v>
      </c>
      <c r="BG1432" s="98">
        <f>IF(ISNUMBER(SEARCH('ankieta ESG'!$G$184,BH1432)),MAX($BG$3:BG1431)+1,0)</f>
        <v>1429</v>
      </c>
      <c r="BH1432" s="134" t="s">
        <v>5432</v>
      </c>
      <c r="BI1432" s="98">
        <v>0</v>
      </c>
      <c r="BJ1432" s="99" t="str">
        <f>IFERROR(VLOOKUP(ROWS($BH$4:BH1432),$BG$4:$BH$2337,2,0),"")</f>
        <v>Pilzno (pow. dębicki, woj. podkarpackie)</v>
      </c>
      <c r="BK1432" s="98">
        <v>0</v>
      </c>
      <c r="BL1432" s="98">
        <f>IF(ISNUMBER(SEARCH('ankieta ESG'!$G$185,BM1432)),MAX($BL$3:BL1431)+1,0)</f>
        <v>1429</v>
      </c>
      <c r="BM1432" s="134" t="s">
        <v>5432</v>
      </c>
      <c r="BN1432" s="98">
        <v>0</v>
      </c>
      <c r="BO1432" s="99" t="str">
        <f>IFERROR(VLOOKUP(ROWS($BM$4:BM1432),$BL$4:$BM$2337,2,0),"")</f>
        <v>Pilzno (pow. dębicki, woj. podkarpackie)</v>
      </c>
      <c r="BP1432" s="98">
        <v>0</v>
      </c>
      <c r="BQ1432" s="98">
        <f>IF(ISNUMBER(SEARCH('ankieta ESG'!$G$186,BR1432)),MAX($BQ$3:BQ1431)+1,0)</f>
        <v>1429</v>
      </c>
      <c r="BR1432" s="134" t="s">
        <v>5432</v>
      </c>
      <c r="BS1432" s="98">
        <v>0</v>
      </c>
      <c r="BT1432" s="99" t="str">
        <f>IFERROR(VLOOKUP(ROWS($BR$4:BR1432),$BQ$4:$BR$2337,2,0),"")</f>
        <v>Pilzno (pow. dębicki, woj. podkarpackie)</v>
      </c>
      <c r="BU1432" s="98">
        <v>0</v>
      </c>
      <c r="BV1432" s="98">
        <f>IF(ISNUMBER(SEARCH('ankieta ESG'!$G$187,BW1432)),MAX($BV$3:BV1431)+1,0)</f>
        <v>1429</v>
      </c>
      <c r="BW1432" s="134" t="s">
        <v>5432</v>
      </c>
      <c r="BX1432" s="98">
        <v>0</v>
      </c>
      <c r="BY1432" s="99" t="str">
        <f>IFERROR(VLOOKUP(ROWS($BW$4:BW1432),$BV$4:$BW$2337,2,0),"")</f>
        <v>Pilzno (pow. dębicki, woj. podkarpackie)</v>
      </c>
      <c r="BZ1432" s="98">
        <v>0</v>
      </c>
      <c r="CA1432" s="98">
        <f>IF(ISNUMBER(SEARCH('ankieta ESG'!$G$188,CB1432)),MAX($CA$3:CA1431)+1,0)</f>
        <v>1429</v>
      </c>
      <c r="CB1432" s="134" t="s">
        <v>5432</v>
      </c>
      <c r="CC1432" s="98">
        <v>0</v>
      </c>
      <c r="CD1432" s="99" t="str">
        <f>IFERROR(VLOOKUP(ROWS($CB$4:CB1432),$CA$4:$CB$2337,2,0),"")</f>
        <v>Pilzno (pow. dębicki, woj. podkarpackie)</v>
      </c>
      <c r="CE1432" s="98">
        <v>0</v>
      </c>
      <c r="CF1432" s="98">
        <f>IF(ISNUMBER(SEARCH('ankieta ESG'!$G$189,CG1432)),MAX($CF$3:CF1431)+1,0)</f>
        <v>1429</v>
      </c>
      <c r="CG1432" s="134" t="s">
        <v>5432</v>
      </c>
      <c r="CH1432" s="98">
        <v>0</v>
      </c>
      <c r="CI1432" s="99" t="str">
        <f>IFERROR(VLOOKUP(ROWS($CG$4:CG1432),$CF$4:$CG$2337,2,0),"")</f>
        <v>Pilzno (pow. dębicki, woj. podkarpackie)</v>
      </c>
      <c r="CJ1432" s="98">
        <v>0</v>
      </c>
    </row>
    <row r="1433" spans="4:88">
      <c r="D1433" s="25"/>
      <c r="F1433" s="25"/>
      <c r="AM1433" s="98">
        <f>IF(ISNUMBER(SEARCH('ankieta ESG'!$G$180,AN1433)),MAX(AM$3:$AM1432)+1,0)</f>
        <v>1430</v>
      </c>
      <c r="AN1433" s="134" t="s">
        <v>5433</v>
      </c>
      <c r="AO1433" s="98">
        <v>0</v>
      </c>
      <c r="AP1433" s="99" t="str">
        <f>IFERROR(VLOOKUP(ROWS($AN$4:AN1433),$AM$4:$AN$2337,2,0),"")</f>
        <v>Piła (pow. pilski, woj. wielkopolskie)</v>
      </c>
      <c r="AQ1433" s="98">
        <v>0</v>
      </c>
      <c r="AR1433" s="98">
        <f>IF(ISNUMBER(SEARCH('ankieta ESG'!$G$181,AS1433)),MAX($AR$3:AR1432)+1,0)</f>
        <v>1430</v>
      </c>
      <c r="AS1433" s="134" t="s">
        <v>5433</v>
      </c>
      <c r="AT1433" s="98">
        <v>0</v>
      </c>
      <c r="AU1433" s="99" t="str">
        <f>IFERROR(VLOOKUP(ROWS($AS$4:AS1433),$AR$4:$AS$2337,2,0),"")</f>
        <v>Piła (pow. pilski, woj. wielkopolskie)</v>
      </c>
      <c r="AV1433" s="98">
        <v>0</v>
      </c>
      <c r="AW1433" s="98">
        <f>IF(ISNUMBER(SEARCH('ankieta ESG'!$G$182,AX1433)),MAX($AW$3:AW1432)+1,0)</f>
        <v>1430</v>
      </c>
      <c r="AX1433" s="134" t="s">
        <v>5433</v>
      </c>
      <c r="AY1433" s="98">
        <v>0</v>
      </c>
      <c r="AZ1433" s="99" t="str">
        <f>IFERROR(VLOOKUP(ROWS($AX$4:AX1433),$AW$4:$AX$2337,2,0),"")</f>
        <v>Piła (pow. pilski, woj. wielkopolskie)</v>
      </c>
      <c r="BA1433" s="98">
        <v>0</v>
      </c>
      <c r="BB1433" s="98">
        <f>IF(ISNUMBER(SEARCH('ankieta ESG'!$G$183,BC1433)),MAX($BB$3:BB1432)+1,0)</f>
        <v>1430</v>
      </c>
      <c r="BC1433" s="134" t="s">
        <v>5433</v>
      </c>
      <c r="BD1433" s="98">
        <v>0</v>
      </c>
      <c r="BE1433" s="99" t="str">
        <f>IFERROR(VLOOKUP(ROWS($BC$4:BC1433),$BB$4:$BC$2337,2,0),"")</f>
        <v>Piła (pow. pilski, woj. wielkopolskie)</v>
      </c>
      <c r="BF1433" s="98">
        <v>0</v>
      </c>
      <c r="BG1433" s="98">
        <f>IF(ISNUMBER(SEARCH('ankieta ESG'!$G$184,BH1433)),MAX($BG$3:BG1432)+1,0)</f>
        <v>1430</v>
      </c>
      <c r="BH1433" s="134" t="s">
        <v>5433</v>
      </c>
      <c r="BI1433" s="98">
        <v>0</v>
      </c>
      <c r="BJ1433" s="99" t="str">
        <f>IFERROR(VLOOKUP(ROWS($BH$4:BH1433),$BG$4:$BH$2337,2,0),"")</f>
        <v>Piła (pow. pilski, woj. wielkopolskie)</v>
      </c>
      <c r="BK1433" s="98">
        <v>0</v>
      </c>
      <c r="BL1433" s="98">
        <f>IF(ISNUMBER(SEARCH('ankieta ESG'!$G$185,BM1433)),MAX($BL$3:BL1432)+1,0)</f>
        <v>1430</v>
      </c>
      <c r="BM1433" s="134" t="s">
        <v>5433</v>
      </c>
      <c r="BN1433" s="98">
        <v>0</v>
      </c>
      <c r="BO1433" s="99" t="str">
        <f>IFERROR(VLOOKUP(ROWS($BM$4:BM1433),$BL$4:$BM$2337,2,0),"")</f>
        <v>Piła (pow. pilski, woj. wielkopolskie)</v>
      </c>
      <c r="BP1433" s="98">
        <v>0</v>
      </c>
      <c r="BQ1433" s="98">
        <f>IF(ISNUMBER(SEARCH('ankieta ESG'!$G$186,BR1433)),MAX($BQ$3:BQ1432)+1,0)</f>
        <v>1430</v>
      </c>
      <c r="BR1433" s="134" t="s">
        <v>5433</v>
      </c>
      <c r="BS1433" s="98">
        <v>0</v>
      </c>
      <c r="BT1433" s="99" t="str">
        <f>IFERROR(VLOOKUP(ROWS($BR$4:BR1433),$BQ$4:$BR$2337,2,0),"")</f>
        <v>Piła (pow. pilski, woj. wielkopolskie)</v>
      </c>
      <c r="BU1433" s="98">
        <v>0</v>
      </c>
      <c r="BV1433" s="98">
        <f>IF(ISNUMBER(SEARCH('ankieta ESG'!$G$187,BW1433)),MAX($BV$3:BV1432)+1,0)</f>
        <v>1430</v>
      </c>
      <c r="BW1433" s="134" t="s">
        <v>5433</v>
      </c>
      <c r="BX1433" s="98">
        <v>0</v>
      </c>
      <c r="BY1433" s="99" t="str">
        <f>IFERROR(VLOOKUP(ROWS($BW$4:BW1433),$BV$4:$BW$2337,2,0),"")</f>
        <v>Piła (pow. pilski, woj. wielkopolskie)</v>
      </c>
      <c r="BZ1433" s="98">
        <v>0</v>
      </c>
      <c r="CA1433" s="98">
        <f>IF(ISNUMBER(SEARCH('ankieta ESG'!$G$188,CB1433)),MAX($CA$3:CA1432)+1,0)</f>
        <v>1430</v>
      </c>
      <c r="CB1433" s="134" t="s">
        <v>5433</v>
      </c>
      <c r="CC1433" s="98">
        <v>0</v>
      </c>
      <c r="CD1433" s="99" t="str">
        <f>IFERROR(VLOOKUP(ROWS($CB$4:CB1433),$CA$4:$CB$2337,2,0),"")</f>
        <v>Piła (pow. pilski, woj. wielkopolskie)</v>
      </c>
      <c r="CE1433" s="98">
        <v>0</v>
      </c>
      <c r="CF1433" s="98">
        <f>IF(ISNUMBER(SEARCH('ankieta ESG'!$G$189,CG1433)),MAX($CF$3:CF1432)+1,0)</f>
        <v>1430</v>
      </c>
      <c r="CG1433" s="134" t="s">
        <v>5433</v>
      </c>
      <c r="CH1433" s="98">
        <v>0</v>
      </c>
      <c r="CI1433" s="99" t="str">
        <f>IFERROR(VLOOKUP(ROWS($CG$4:CG1433),$CF$4:$CG$2337,2,0),"")</f>
        <v>Piła (pow. pilski, woj. wielkopolskie)</v>
      </c>
      <c r="CJ1433" s="98">
        <v>0</v>
      </c>
    </row>
    <row r="1434" spans="4:88">
      <c r="D1434" s="25"/>
      <c r="F1434" s="25"/>
      <c r="AM1434" s="98">
        <f>IF(ISNUMBER(SEARCH('ankieta ESG'!$G$180,AN1434)),MAX(AM$3:$AM1433)+1,0)</f>
        <v>1431</v>
      </c>
      <c r="AN1434" s="134" t="s">
        <v>5434</v>
      </c>
      <c r="AO1434" s="98">
        <v>0</v>
      </c>
      <c r="AP1434" s="99" t="str">
        <f>IFERROR(VLOOKUP(ROWS($AN$4:AN1434),$AM$4:$AN$2337,2,0),"")</f>
        <v>Piława Górna (pow. dzierżoniowski, woj. dolnośląskie)</v>
      </c>
      <c r="AQ1434" s="98">
        <v>0</v>
      </c>
      <c r="AR1434" s="98">
        <f>IF(ISNUMBER(SEARCH('ankieta ESG'!$G$181,AS1434)),MAX($AR$3:AR1433)+1,0)</f>
        <v>1431</v>
      </c>
      <c r="AS1434" s="134" t="s">
        <v>5434</v>
      </c>
      <c r="AT1434" s="98">
        <v>0</v>
      </c>
      <c r="AU1434" s="99" t="str">
        <f>IFERROR(VLOOKUP(ROWS($AS$4:AS1434),$AR$4:$AS$2337,2,0),"")</f>
        <v>Piława Górna (pow. dzierżoniowski, woj. dolnośląskie)</v>
      </c>
      <c r="AV1434" s="98">
        <v>0</v>
      </c>
      <c r="AW1434" s="98">
        <f>IF(ISNUMBER(SEARCH('ankieta ESG'!$G$182,AX1434)),MAX($AW$3:AW1433)+1,0)</f>
        <v>1431</v>
      </c>
      <c r="AX1434" s="134" t="s">
        <v>5434</v>
      </c>
      <c r="AY1434" s="98">
        <v>0</v>
      </c>
      <c r="AZ1434" s="99" t="str">
        <f>IFERROR(VLOOKUP(ROWS($AX$4:AX1434),$AW$4:$AX$2337,2,0),"")</f>
        <v>Piława Górna (pow. dzierżoniowski, woj. dolnośląskie)</v>
      </c>
      <c r="BA1434" s="98">
        <v>0</v>
      </c>
      <c r="BB1434" s="98">
        <f>IF(ISNUMBER(SEARCH('ankieta ESG'!$G$183,BC1434)),MAX($BB$3:BB1433)+1,0)</f>
        <v>1431</v>
      </c>
      <c r="BC1434" s="134" t="s">
        <v>5434</v>
      </c>
      <c r="BD1434" s="98">
        <v>0</v>
      </c>
      <c r="BE1434" s="99" t="str">
        <f>IFERROR(VLOOKUP(ROWS($BC$4:BC1434),$BB$4:$BC$2337,2,0),"")</f>
        <v>Piława Górna (pow. dzierżoniowski, woj. dolnośląskie)</v>
      </c>
      <c r="BF1434" s="98">
        <v>0</v>
      </c>
      <c r="BG1434" s="98">
        <f>IF(ISNUMBER(SEARCH('ankieta ESG'!$G$184,BH1434)),MAX($BG$3:BG1433)+1,0)</f>
        <v>1431</v>
      </c>
      <c r="BH1434" s="134" t="s">
        <v>5434</v>
      </c>
      <c r="BI1434" s="98">
        <v>0</v>
      </c>
      <c r="BJ1434" s="99" t="str">
        <f>IFERROR(VLOOKUP(ROWS($BH$4:BH1434),$BG$4:$BH$2337,2,0),"")</f>
        <v>Piława Górna (pow. dzierżoniowski, woj. dolnośląskie)</v>
      </c>
      <c r="BK1434" s="98">
        <v>0</v>
      </c>
      <c r="BL1434" s="98">
        <f>IF(ISNUMBER(SEARCH('ankieta ESG'!$G$185,BM1434)),MAX($BL$3:BL1433)+1,0)</f>
        <v>1431</v>
      </c>
      <c r="BM1434" s="134" t="s">
        <v>5434</v>
      </c>
      <c r="BN1434" s="98">
        <v>0</v>
      </c>
      <c r="BO1434" s="99" t="str">
        <f>IFERROR(VLOOKUP(ROWS($BM$4:BM1434),$BL$4:$BM$2337,2,0),"")</f>
        <v>Piława Górna (pow. dzierżoniowski, woj. dolnośląskie)</v>
      </c>
      <c r="BP1434" s="98">
        <v>0</v>
      </c>
      <c r="BQ1434" s="98">
        <f>IF(ISNUMBER(SEARCH('ankieta ESG'!$G$186,BR1434)),MAX($BQ$3:BQ1433)+1,0)</f>
        <v>1431</v>
      </c>
      <c r="BR1434" s="134" t="s">
        <v>5434</v>
      </c>
      <c r="BS1434" s="98">
        <v>0</v>
      </c>
      <c r="BT1434" s="99" t="str">
        <f>IFERROR(VLOOKUP(ROWS($BR$4:BR1434),$BQ$4:$BR$2337,2,0),"")</f>
        <v>Piława Górna (pow. dzierżoniowski, woj. dolnośląskie)</v>
      </c>
      <c r="BU1434" s="98">
        <v>0</v>
      </c>
      <c r="BV1434" s="98">
        <f>IF(ISNUMBER(SEARCH('ankieta ESG'!$G$187,BW1434)),MAX($BV$3:BV1433)+1,0)</f>
        <v>1431</v>
      </c>
      <c r="BW1434" s="134" t="s">
        <v>5434</v>
      </c>
      <c r="BX1434" s="98">
        <v>0</v>
      </c>
      <c r="BY1434" s="99" t="str">
        <f>IFERROR(VLOOKUP(ROWS($BW$4:BW1434),$BV$4:$BW$2337,2,0),"")</f>
        <v>Piława Górna (pow. dzierżoniowski, woj. dolnośląskie)</v>
      </c>
      <c r="BZ1434" s="98">
        <v>0</v>
      </c>
      <c r="CA1434" s="98">
        <f>IF(ISNUMBER(SEARCH('ankieta ESG'!$G$188,CB1434)),MAX($CA$3:CA1433)+1,0)</f>
        <v>1431</v>
      </c>
      <c r="CB1434" s="134" t="s">
        <v>5434</v>
      </c>
      <c r="CC1434" s="98">
        <v>0</v>
      </c>
      <c r="CD1434" s="99" t="str">
        <f>IFERROR(VLOOKUP(ROWS($CB$4:CB1434),$CA$4:$CB$2337,2,0),"")</f>
        <v>Piława Górna (pow. dzierżoniowski, woj. dolnośląskie)</v>
      </c>
      <c r="CE1434" s="98">
        <v>0</v>
      </c>
      <c r="CF1434" s="98">
        <f>IF(ISNUMBER(SEARCH('ankieta ESG'!$G$189,CG1434)),MAX($CF$3:CF1433)+1,0)</f>
        <v>1431</v>
      </c>
      <c r="CG1434" s="134" t="s">
        <v>5434</v>
      </c>
      <c r="CH1434" s="98">
        <v>0</v>
      </c>
      <c r="CI1434" s="99" t="str">
        <f>IFERROR(VLOOKUP(ROWS($CG$4:CG1434),$CF$4:$CG$2337,2,0),"")</f>
        <v>Piława Górna (pow. dzierżoniowski, woj. dolnośląskie)</v>
      </c>
      <c r="CJ1434" s="98">
        <v>0</v>
      </c>
    </row>
    <row r="1435" spans="4:88">
      <c r="D1435" s="25"/>
      <c r="F1435" s="25"/>
      <c r="AM1435" s="98">
        <f>IF(ISNUMBER(SEARCH('ankieta ESG'!$G$180,AN1435)),MAX(AM$3:$AM1434)+1,0)</f>
        <v>1432</v>
      </c>
      <c r="AN1435" s="134" t="s">
        <v>5435</v>
      </c>
      <c r="AO1435" s="98">
        <v>0</v>
      </c>
      <c r="AP1435" s="99" t="str">
        <f>IFERROR(VLOOKUP(ROWS($AN$4:AN1435),$AM$4:$AN$2337,2,0),"")</f>
        <v>Pińczów (pow. pińczowski, woj. świętokrzyskie)</v>
      </c>
      <c r="AQ1435" s="98">
        <v>0</v>
      </c>
      <c r="AR1435" s="98">
        <f>IF(ISNUMBER(SEARCH('ankieta ESG'!$G$181,AS1435)),MAX($AR$3:AR1434)+1,0)</f>
        <v>1432</v>
      </c>
      <c r="AS1435" s="134" t="s">
        <v>5435</v>
      </c>
      <c r="AT1435" s="98">
        <v>0</v>
      </c>
      <c r="AU1435" s="99" t="str">
        <f>IFERROR(VLOOKUP(ROWS($AS$4:AS1435),$AR$4:$AS$2337,2,0),"")</f>
        <v>Pińczów (pow. pińczowski, woj. świętokrzyskie)</v>
      </c>
      <c r="AV1435" s="98">
        <v>0</v>
      </c>
      <c r="AW1435" s="98">
        <f>IF(ISNUMBER(SEARCH('ankieta ESG'!$G$182,AX1435)),MAX($AW$3:AW1434)+1,0)</f>
        <v>1432</v>
      </c>
      <c r="AX1435" s="134" t="s">
        <v>5435</v>
      </c>
      <c r="AY1435" s="98">
        <v>0</v>
      </c>
      <c r="AZ1435" s="99" t="str">
        <f>IFERROR(VLOOKUP(ROWS($AX$4:AX1435),$AW$4:$AX$2337,2,0),"")</f>
        <v>Pińczów (pow. pińczowski, woj. świętokrzyskie)</v>
      </c>
      <c r="BA1435" s="98">
        <v>0</v>
      </c>
      <c r="BB1435" s="98">
        <f>IF(ISNUMBER(SEARCH('ankieta ESG'!$G$183,BC1435)),MAX($BB$3:BB1434)+1,0)</f>
        <v>1432</v>
      </c>
      <c r="BC1435" s="134" t="s">
        <v>5435</v>
      </c>
      <c r="BD1435" s="98">
        <v>0</v>
      </c>
      <c r="BE1435" s="99" t="str">
        <f>IFERROR(VLOOKUP(ROWS($BC$4:BC1435),$BB$4:$BC$2337,2,0),"")</f>
        <v>Pińczów (pow. pińczowski, woj. świętokrzyskie)</v>
      </c>
      <c r="BF1435" s="98">
        <v>0</v>
      </c>
      <c r="BG1435" s="98">
        <f>IF(ISNUMBER(SEARCH('ankieta ESG'!$G$184,BH1435)),MAX($BG$3:BG1434)+1,0)</f>
        <v>1432</v>
      </c>
      <c r="BH1435" s="134" t="s">
        <v>5435</v>
      </c>
      <c r="BI1435" s="98">
        <v>0</v>
      </c>
      <c r="BJ1435" s="99" t="str">
        <f>IFERROR(VLOOKUP(ROWS($BH$4:BH1435),$BG$4:$BH$2337,2,0),"")</f>
        <v>Pińczów (pow. pińczowski, woj. świętokrzyskie)</v>
      </c>
      <c r="BK1435" s="98">
        <v>0</v>
      </c>
      <c r="BL1435" s="98">
        <f>IF(ISNUMBER(SEARCH('ankieta ESG'!$G$185,BM1435)),MAX($BL$3:BL1434)+1,0)</f>
        <v>1432</v>
      </c>
      <c r="BM1435" s="134" t="s">
        <v>5435</v>
      </c>
      <c r="BN1435" s="98">
        <v>0</v>
      </c>
      <c r="BO1435" s="99" t="str">
        <f>IFERROR(VLOOKUP(ROWS($BM$4:BM1435),$BL$4:$BM$2337,2,0),"")</f>
        <v>Pińczów (pow. pińczowski, woj. świętokrzyskie)</v>
      </c>
      <c r="BP1435" s="98">
        <v>0</v>
      </c>
      <c r="BQ1435" s="98">
        <f>IF(ISNUMBER(SEARCH('ankieta ESG'!$G$186,BR1435)),MAX($BQ$3:BQ1434)+1,0)</f>
        <v>1432</v>
      </c>
      <c r="BR1435" s="134" t="s">
        <v>5435</v>
      </c>
      <c r="BS1435" s="98">
        <v>0</v>
      </c>
      <c r="BT1435" s="99" t="str">
        <f>IFERROR(VLOOKUP(ROWS($BR$4:BR1435),$BQ$4:$BR$2337,2,0),"")</f>
        <v>Pińczów (pow. pińczowski, woj. świętokrzyskie)</v>
      </c>
      <c r="BU1435" s="98">
        <v>0</v>
      </c>
      <c r="BV1435" s="98">
        <f>IF(ISNUMBER(SEARCH('ankieta ESG'!$G$187,BW1435)),MAX($BV$3:BV1434)+1,0)</f>
        <v>1432</v>
      </c>
      <c r="BW1435" s="134" t="s">
        <v>5435</v>
      </c>
      <c r="BX1435" s="98">
        <v>0</v>
      </c>
      <c r="BY1435" s="99" t="str">
        <f>IFERROR(VLOOKUP(ROWS($BW$4:BW1435),$BV$4:$BW$2337,2,0),"")</f>
        <v>Pińczów (pow. pińczowski, woj. świętokrzyskie)</v>
      </c>
      <c r="BZ1435" s="98">
        <v>0</v>
      </c>
      <c r="CA1435" s="98">
        <f>IF(ISNUMBER(SEARCH('ankieta ESG'!$G$188,CB1435)),MAX($CA$3:CA1434)+1,0)</f>
        <v>1432</v>
      </c>
      <c r="CB1435" s="134" t="s">
        <v>5435</v>
      </c>
      <c r="CC1435" s="98">
        <v>0</v>
      </c>
      <c r="CD1435" s="99" t="str">
        <f>IFERROR(VLOOKUP(ROWS($CB$4:CB1435),$CA$4:$CB$2337,2,0),"")</f>
        <v>Pińczów (pow. pińczowski, woj. świętokrzyskie)</v>
      </c>
      <c r="CE1435" s="98">
        <v>0</v>
      </c>
      <c r="CF1435" s="98">
        <f>IF(ISNUMBER(SEARCH('ankieta ESG'!$G$189,CG1435)),MAX($CF$3:CF1434)+1,0)</f>
        <v>1432</v>
      </c>
      <c r="CG1435" s="134" t="s">
        <v>5435</v>
      </c>
      <c r="CH1435" s="98">
        <v>0</v>
      </c>
      <c r="CI1435" s="99" t="str">
        <f>IFERROR(VLOOKUP(ROWS($CG$4:CG1435),$CF$4:$CG$2337,2,0),"")</f>
        <v>Pińczów (pow. pińczowski, woj. świętokrzyskie)</v>
      </c>
      <c r="CJ1435" s="98">
        <v>0</v>
      </c>
    </row>
    <row r="1436" spans="4:88">
      <c r="D1436" s="25"/>
      <c r="F1436" s="25"/>
      <c r="AM1436" s="98">
        <f>IF(ISNUMBER(SEARCH('ankieta ESG'!$G$180,AN1436)),MAX(AM$3:$AM1435)+1,0)</f>
        <v>1433</v>
      </c>
      <c r="AN1436" s="134" t="s">
        <v>5436</v>
      </c>
      <c r="AO1436" s="98">
        <v>0</v>
      </c>
      <c r="AP1436" s="99" t="str">
        <f>IFERROR(VLOOKUP(ROWS($AN$4:AN1436),$AM$4:$AN$2337,2,0),"")</f>
        <v>Pionki (pow. radomski, woj. mazowieckie)</v>
      </c>
      <c r="AQ1436" s="98">
        <v>0</v>
      </c>
      <c r="AR1436" s="98">
        <f>IF(ISNUMBER(SEARCH('ankieta ESG'!$G$181,AS1436)),MAX($AR$3:AR1435)+1,0)</f>
        <v>1433</v>
      </c>
      <c r="AS1436" s="134" t="s">
        <v>5436</v>
      </c>
      <c r="AT1436" s="98">
        <v>0</v>
      </c>
      <c r="AU1436" s="99" t="str">
        <f>IFERROR(VLOOKUP(ROWS($AS$4:AS1436),$AR$4:$AS$2337,2,0),"")</f>
        <v>Pionki (pow. radomski, woj. mazowieckie)</v>
      </c>
      <c r="AV1436" s="98">
        <v>0</v>
      </c>
      <c r="AW1436" s="98">
        <f>IF(ISNUMBER(SEARCH('ankieta ESG'!$G$182,AX1436)),MAX($AW$3:AW1435)+1,0)</f>
        <v>1433</v>
      </c>
      <c r="AX1436" s="134" t="s">
        <v>5436</v>
      </c>
      <c r="AY1436" s="98">
        <v>0</v>
      </c>
      <c r="AZ1436" s="99" t="str">
        <f>IFERROR(VLOOKUP(ROWS($AX$4:AX1436),$AW$4:$AX$2337,2,0),"")</f>
        <v>Pionki (pow. radomski, woj. mazowieckie)</v>
      </c>
      <c r="BA1436" s="98">
        <v>0</v>
      </c>
      <c r="BB1436" s="98">
        <f>IF(ISNUMBER(SEARCH('ankieta ESG'!$G$183,BC1436)),MAX($BB$3:BB1435)+1,0)</f>
        <v>1433</v>
      </c>
      <c r="BC1436" s="134" t="s">
        <v>5436</v>
      </c>
      <c r="BD1436" s="98">
        <v>0</v>
      </c>
      <c r="BE1436" s="99" t="str">
        <f>IFERROR(VLOOKUP(ROWS($BC$4:BC1436),$BB$4:$BC$2337,2,0),"")</f>
        <v>Pionki (pow. radomski, woj. mazowieckie)</v>
      </c>
      <c r="BF1436" s="98">
        <v>0</v>
      </c>
      <c r="BG1436" s="98">
        <f>IF(ISNUMBER(SEARCH('ankieta ESG'!$G$184,BH1436)),MAX($BG$3:BG1435)+1,0)</f>
        <v>1433</v>
      </c>
      <c r="BH1436" s="134" t="s">
        <v>5436</v>
      </c>
      <c r="BI1436" s="98">
        <v>0</v>
      </c>
      <c r="BJ1436" s="99" t="str">
        <f>IFERROR(VLOOKUP(ROWS($BH$4:BH1436),$BG$4:$BH$2337,2,0),"")</f>
        <v>Pionki (pow. radomski, woj. mazowieckie)</v>
      </c>
      <c r="BK1436" s="98">
        <v>0</v>
      </c>
      <c r="BL1436" s="98">
        <f>IF(ISNUMBER(SEARCH('ankieta ESG'!$G$185,BM1436)),MAX($BL$3:BL1435)+1,0)</f>
        <v>1433</v>
      </c>
      <c r="BM1436" s="134" t="s">
        <v>5436</v>
      </c>
      <c r="BN1436" s="98">
        <v>0</v>
      </c>
      <c r="BO1436" s="99" t="str">
        <f>IFERROR(VLOOKUP(ROWS($BM$4:BM1436),$BL$4:$BM$2337,2,0),"")</f>
        <v>Pionki (pow. radomski, woj. mazowieckie)</v>
      </c>
      <c r="BP1436" s="98">
        <v>0</v>
      </c>
      <c r="BQ1436" s="98">
        <f>IF(ISNUMBER(SEARCH('ankieta ESG'!$G$186,BR1436)),MAX($BQ$3:BQ1435)+1,0)</f>
        <v>1433</v>
      </c>
      <c r="BR1436" s="134" t="s">
        <v>5436</v>
      </c>
      <c r="BS1436" s="98">
        <v>0</v>
      </c>
      <c r="BT1436" s="99" t="str">
        <f>IFERROR(VLOOKUP(ROWS($BR$4:BR1436),$BQ$4:$BR$2337,2,0),"")</f>
        <v>Pionki (pow. radomski, woj. mazowieckie)</v>
      </c>
      <c r="BU1436" s="98">
        <v>0</v>
      </c>
      <c r="BV1436" s="98">
        <f>IF(ISNUMBER(SEARCH('ankieta ESG'!$G$187,BW1436)),MAX($BV$3:BV1435)+1,0)</f>
        <v>1433</v>
      </c>
      <c r="BW1436" s="134" t="s">
        <v>5436</v>
      </c>
      <c r="BX1436" s="98">
        <v>0</v>
      </c>
      <c r="BY1436" s="99" t="str">
        <f>IFERROR(VLOOKUP(ROWS($BW$4:BW1436),$BV$4:$BW$2337,2,0),"")</f>
        <v>Pionki (pow. radomski, woj. mazowieckie)</v>
      </c>
      <c r="BZ1436" s="98">
        <v>0</v>
      </c>
      <c r="CA1436" s="98">
        <f>IF(ISNUMBER(SEARCH('ankieta ESG'!$G$188,CB1436)),MAX($CA$3:CA1435)+1,0)</f>
        <v>1433</v>
      </c>
      <c r="CB1436" s="134" t="s">
        <v>5436</v>
      </c>
      <c r="CC1436" s="98">
        <v>0</v>
      </c>
      <c r="CD1436" s="99" t="str">
        <f>IFERROR(VLOOKUP(ROWS($CB$4:CB1436),$CA$4:$CB$2337,2,0),"")</f>
        <v>Pionki (pow. radomski, woj. mazowieckie)</v>
      </c>
      <c r="CE1436" s="98">
        <v>0</v>
      </c>
      <c r="CF1436" s="98">
        <f>IF(ISNUMBER(SEARCH('ankieta ESG'!$G$189,CG1436)),MAX($CF$3:CF1435)+1,0)</f>
        <v>1433</v>
      </c>
      <c r="CG1436" s="134" t="s">
        <v>5436</v>
      </c>
      <c r="CH1436" s="98">
        <v>0</v>
      </c>
      <c r="CI1436" s="99" t="str">
        <f>IFERROR(VLOOKUP(ROWS($CG$4:CG1436),$CF$4:$CG$2337,2,0),"")</f>
        <v>Pionki (pow. radomski, woj. mazowieckie)</v>
      </c>
      <c r="CJ1436" s="98">
        <v>0</v>
      </c>
    </row>
    <row r="1437" spans="4:88">
      <c r="D1437" s="25"/>
      <c r="F1437" s="25"/>
      <c r="AM1437" s="98">
        <f>IF(ISNUMBER(SEARCH('ankieta ESG'!$G$180,AN1437)),MAX(AM$3:$AM1436)+1,0)</f>
        <v>1434</v>
      </c>
      <c r="AN1437" s="134" t="s">
        <v>5437</v>
      </c>
      <c r="AO1437" s="98">
        <v>0</v>
      </c>
      <c r="AP1437" s="99" t="str">
        <f>IFERROR(VLOOKUP(ROWS($AN$4:AN1437),$AM$4:$AN$2337,2,0),"")</f>
        <v>Piotrków Kujawski (pow. radziejowski, woj. kujawsko-pomorskie)</v>
      </c>
      <c r="AQ1437" s="98">
        <v>0</v>
      </c>
      <c r="AR1437" s="98">
        <f>IF(ISNUMBER(SEARCH('ankieta ESG'!$G$181,AS1437)),MAX($AR$3:AR1436)+1,0)</f>
        <v>1434</v>
      </c>
      <c r="AS1437" s="134" t="s">
        <v>5437</v>
      </c>
      <c r="AT1437" s="98">
        <v>0</v>
      </c>
      <c r="AU1437" s="99" t="str">
        <f>IFERROR(VLOOKUP(ROWS($AS$4:AS1437),$AR$4:$AS$2337,2,0),"")</f>
        <v>Piotrków Kujawski (pow. radziejowski, woj. kujawsko-pomorskie)</v>
      </c>
      <c r="AV1437" s="98">
        <v>0</v>
      </c>
      <c r="AW1437" s="98">
        <f>IF(ISNUMBER(SEARCH('ankieta ESG'!$G$182,AX1437)),MAX($AW$3:AW1436)+1,0)</f>
        <v>1434</v>
      </c>
      <c r="AX1437" s="134" t="s">
        <v>5437</v>
      </c>
      <c r="AY1437" s="98">
        <v>0</v>
      </c>
      <c r="AZ1437" s="99" t="str">
        <f>IFERROR(VLOOKUP(ROWS($AX$4:AX1437),$AW$4:$AX$2337,2,0),"")</f>
        <v>Piotrków Kujawski (pow. radziejowski, woj. kujawsko-pomorskie)</v>
      </c>
      <c r="BA1437" s="98">
        <v>0</v>
      </c>
      <c r="BB1437" s="98">
        <f>IF(ISNUMBER(SEARCH('ankieta ESG'!$G$183,BC1437)),MAX($BB$3:BB1436)+1,0)</f>
        <v>1434</v>
      </c>
      <c r="BC1437" s="134" t="s">
        <v>5437</v>
      </c>
      <c r="BD1437" s="98">
        <v>0</v>
      </c>
      <c r="BE1437" s="99" t="str">
        <f>IFERROR(VLOOKUP(ROWS($BC$4:BC1437),$BB$4:$BC$2337,2,0),"")</f>
        <v>Piotrków Kujawski (pow. radziejowski, woj. kujawsko-pomorskie)</v>
      </c>
      <c r="BF1437" s="98">
        <v>0</v>
      </c>
      <c r="BG1437" s="98">
        <f>IF(ISNUMBER(SEARCH('ankieta ESG'!$G$184,BH1437)),MAX($BG$3:BG1436)+1,0)</f>
        <v>1434</v>
      </c>
      <c r="BH1437" s="134" t="s">
        <v>5437</v>
      </c>
      <c r="BI1437" s="98">
        <v>0</v>
      </c>
      <c r="BJ1437" s="99" t="str">
        <f>IFERROR(VLOOKUP(ROWS($BH$4:BH1437),$BG$4:$BH$2337,2,0),"")</f>
        <v>Piotrków Kujawski (pow. radziejowski, woj. kujawsko-pomorskie)</v>
      </c>
      <c r="BK1437" s="98">
        <v>0</v>
      </c>
      <c r="BL1437" s="98">
        <f>IF(ISNUMBER(SEARCH('ankieta ESG'!$G$185,BM1437)),MAX($BL$3:BL1436)+1,0)</f>
        <v>1434</v>
      </c>
      <c r="BM1437" s="134" t="s">
        <v>5437</v>
      </c>
      <c r="BN1437" s="98">
        <v>0</v>
      </c>
      <c r="BO1437" s="99" t="str">
        <f>IFERROR(VLOOKUP(ROWS($BM$4:BM1437),$BL$4:$BM$2337,2,0),"")</f>
        <v>Piotrków Kujawski (pow. radziejowski, woj. kujawsko-pomorskie)</v>
      </c>
      <c r="BP1437" s="98">
        <v>0</v>
      </c>
      <c r="BQ1437" s="98">
        <f>IF(ISNUMBER(SEARCH('ankieta ESG'!$G$186,BR1437)),MAX($BQ$3:BQ1436)+1,0)</f>
        <v>1434</v>
      </c>
      <c r="BR1437" s="134" t="s">
        <v>5437</v>
      </c>
      <c r="BS1437" s="98">
        <v>0</v>
      </c>
      <c r="BT1437" s="99" t="str">
        <f>IFERROR(VLOOKUP(ROWS($BR$4:BR1437),$BQ$4:$BR$2337,2,0),"")</f>
        <v>Piotrków Kujawski (pow. radziejowski, woj. kujawsko-pomorskie)</v>
      </c>
      <c r="BU1437" s="98">
        <v>0</v>
      </c>
      <c r="BV1437" s="98">
        <f>IF(ISNUMBER(SEARCH('ankieta ESG'!$G$187,BW1437)),MAX($BV$3:BV1436)+1,0)</f>
        <v>1434</v>
      </c>
      <c r="BW1437" s="134" t="s">
        <v>5437</v>
      </c>
      <c r="BX1437" s="98">
        <v>0</v>
      </c>
      <c r="BY1437" s="99" t="str">
        <f>IFERROR(VLOOKUP(ROWS($BW$4:BW1437),$BV$4:$BW$2337,2,0),"")</f>
        <v>Piotrków Kujawski (pow. radziejowski, woj. kujawsko-pomorskie)</v>
      </c>
      <c r="BZ1437" s="98">
        <v>0</v>
      </c>
      <c r="CA1437" s="98">
        <f>IF(ISNUMBER(SEARCH('ankieta ESG'!$G$188,CB1437)),MAX($CA$3:CA1436)+1,0)</f>
        <v>1434</v>
      </c>
      <c r="CB1437" s="134" t="s">
        <v>5437</v>
      </c>
      <c r="CC1437" s="98">
        <v>0</v>
      </c>
      <c r="CD1437" s="99" t="str">
        <f>IFERROR(VLOOKUP(ROWS($CB$4:CB1437),$CA$4:$CB$2337,2,0),"")</f>
        <v>Piotrków Kujawski (pow. radziejowski, woj. kujawsko-pomorskie)</v>
      </c>
      <c r="CE1437" s="98">
        <v>0</v>
      </c>
      <c r="CF1437" s="98">
        <f>IF(ISNUMBER(SEARCH('ankieta ESG'!$G$189,CG1437)),MAX($CF$3:CF1436)+1,0)</f>
        <v>1434</v>
      </c>
      <c r="CG1437" s="134" t="s">
        <v>5437</v>
      </c>
      <c r="CH1437" s="98">
        <v>0</v>
      </c>
      <c r="CI1437" s="99" t="str">
        <f>IFERROR(VLOOKUP(ROWS($CG$4:CG1437),$CF$4:$CG$2337,2,0),"")</f>
        <v>Piotrków Kujawski (pow. radziejowski, woj. kujawsko-pomorskie)</v>
      </c>
      <c r="CJ1437" s="98">
        <v>0</v>
      </c>
    </row>
    <row r="1438" spans="4:88">
      <c r="D1438" s="25"/>
      <c r="F1438" s="25"/>
      <c r="AM1438" s="98">
        <f>IF(ISNUMBER(SEARCH('ankieta ESG'!$G$180,AN1438)),MAX(AM$3:$AM1437)+1,0)</f>
        <v>1435</v>
      </c>
      <c r="AN1438" s="134" t="s">
        <v>5438</v>
      </c>
      <c r="AO1438" s="98">
        <v>0</v>
      </c>
      <c r="AP1438" s="99" t="str">
        <f>IFERROR(VLOOKUP(ROWS($AN$4:AN1438),$AM$4:$AN$2337,2,0),"")</f>
        <v>Piotrków Trybunalski (pow. Piotrków Trybunalski, woj. łódzkie)</v>
      </c>
      <c r="AQ1438" s="98">
        <v>0</v>
      </c>
      <c r="AR1438" s="98">
        <f>IF(ISNUMBER(SEARCH('ankieta ESG'!$G$181,AS1438)),MAX($AR$3:AR1437)+1,0)</f>
        <v>1435</v>
      </c>
      <c r="AS1438" s="134" t="s">
        <v>5438</v>
      </c>
      <c r="AT1438" s="98">
        <v>0</v>
      </c>
      <c r="AU1438" s="99" t="str">
        <f>IFERROR(VLOOKUP(ROWS($AS$4:AS1438),$AR$4:$AS$2337,2,0),"")</f>
        <v>Piotrków Trybunalski (pow. Piotrków Trybunalski, woj. łódzkie)</v>
      </c>
      <c r="AV1438" s="98">
        <v>0</v>
      </c>
      <c r="AW1438" s="98">
        <f>IF(ISNUMBER(SEARCH('ankieta ESG'!$G$182,AX1438)),MAX($AW$3:AW1437)+1,0)</f>
        <v>1435</v>
      </c>
      <c r="AX1438" s="134" t="s">
        <v>5438</v>
      </c>
      <c r="AY1438" s="98">
        <v>0</v>
      </c>
      <c r="AZ1438" s="99" t="str">
        <f>IFERROR(VLOOKUP(ROWS($AX$4:AX1438),$AW$4:$AX$2337,2,0),"")</f>
        <v>Piotrków Trybunalski (pow. Piotrków Trybunalski, woj. łódzkie)</v>
      </c>
      <c r="BA1438" s="98">
        <v>0</v>
      </c>
      <c r="BB1438" s="98">
        <f>IF(ISNUMBER(SEARCH('ankieta ESG'!$G$183,BC1438)),MAX($BB$3:BB1437)+1,0)</f>
        <v>1435</v>
      </c>
      <c r="BC1438" s="134" t="s">
        <v>5438</v>
      </c>
      <c r="BD1438" s="98">
        <v>0</v>
      </c>
      <c r="BE1438" s="99" t="str">
        <f>IFERROR(VLOOKUP(ROWS($BC$4:BC1438),$BB$4:$BC$2337,2,0),"")</f>
        <v>Piotrków Trybunalski (pow. Piotrków Trybunalski, woj. łódzkie)</v>
      </c>
      <c r="BF1438" s="98">
        <v>0</v>
      </c>
      <c r="BG1438" s="98">
        <f>IF(ISNUMBER(SEARCH('ankieta ESG'!$G$184,BH1438)),MAX($BG$3:BG1437)+1,0)</f>
        <v>1435</v>
      </c>
      <c r="BH1438" s="134" t="s">
        <v>5438</v>
      </c>
      <c r="BI1438" s="98">
        <v>0</v>
      </c>
      <c r="BJ1438" s="99" t="str">
        <f>IFERROR(VLOOKUP(ROWS($BH$4:BH1438),$BG$4:$BH$2337,2,0),"")</f>
        <v>Piotrków Trybunalski (pow. Piotrków Trybunalski, woj. łódzkie)</v>
      </c>
      <c r="BK1438" s="98">
        <v>0</v>
      </c>
      <c r="BL1438" s="98">
        <f>IF(ISNUMBER(SEARCH('ankieta ESG'!$G$185,BM1438)),MAX($BL$3:BL1437)+1,0)</f>
        <v>1435</v>
      </c>
      <c r="BM1438" s="134" t="s">
        <v>5438</v>
      </c>
      <c r="BN1438" s="98">
        <v>0</v>
      </c>
      <c r="BO1438" s="99" t="str">
        <f>IFERROR(VLOOKUP(ROWS($BM$4:BM1438),$BL$4:$BM$2337,2,0),"")</f>
        <v>Piotrków Trybunalski (pow. Piotrków Trybunalski, woj. łódzkie)</v>
      </c>
      <c r="BP1438" s="98">
        <v>0</v>
      </c>
      <c r="BQ1438" s="98">
        <f>IF(ISNUMBER(SEARCH('ankieta ESG'!$G$186,BR1438)),MAX($BQ$3:BQ1437)+1,0)</f>
        <v>1435</v>
      </c>
      <c r="BR1438" s="134" t="s">
        <v>5438</v>
      </c>
      <c r="BS1438" s="98">
        <v>0</v>
      </c>
      <c r="BT1438" s="99" t="str">
        <f>IFERROR(VLOOKUP(ROWS($BR$4:BR1438),$BQ$4:$BR$2337,2,0),"")</f>
        <v>Piotrków Trybunalski (pow. Piotrków Trybunalski, woj. łódzkie)</v>
      </c>
      <c r="BU1438" s="98">
        <v>0</v>
      </c>
      <c r="BV1438" s="98">
        <f>IF(ISNUMBER(SEARCH('ankieta ESG'!$G$187,BW1438)),MAX($BV$3:BV1437)+1,0)</f>
        <v>1435</v>
      </c>
      <c r="BW1438" s="134" t="s">
        <v>5438</v>
      </c>
      <c r="BX1438" s="98">
        <v>0</v>
      </c>
      <c r="BY1438" s="99" t="str">
        <f>IFERROR(VLOOKUP(ROWS($BW$4:BW1438),$BV$4:$BW$2337,2,0),"")</f>
        <v>Piotrków Trybunalski (pow. Piotrków Trybunalski, woj. łódzkie)</v>
      </c>
      <c r="BZ1438" s="98">
        <v>0</v>
      </c>
      <c r="CA1438" s="98">
        <f>IF(ISNUMBER(SEARCH('ankieta ESG'!$G$188,CB1438)),MAX($CA$3:CA1437)+1,0)</f>
        <v>1435</v>
      </c>
      <c r="CB1438" s="134" t="s">
        <v>5438</v>
      </c>
      <c r="CC1438" s="98">
        <v>0</v>
      </c>
      <c r="CD1438" s="99" t="str">
        <f>IFERROR(VLOOKUP(ROWS($CB$4:CB1438),$CA$4:$CB$2337,2,0),"")</f>
        <v>Piotrków Trybunalski (pow. Piotrków Trybunalski, woj. łódzkie)</v>
      </c>
      <c r="CE1438" s="98">
        <v>0</v>
      </c>
      <c r="CF1438" s="98">
        <f>IF(ISNUMBER(SEARCH('ankieta ESG'!$G$189,CG1438)),MAX($CF$3:CF1437)+1,0)</f>
        <v>1435</v>
      </c>
      <c r="CG1438" s="134" t="s">
        <v>5438</v>
      </c>
      <c r="CH1438" s="98">
        <v>0</v>
      </c>
      <c r="CI1438" s="99" t="str">
        <f>IFERROR(VLOOKUP(ROWS($CG$4:CG1438),$CF$4:$CG$2337,2,0),"")</f>
        <v>Piotrków Trybunalski (pow. Piotrków Trybunalski, woj. łódzkie)</v>
      </c>
      <c r="CJ1438" s="98">
        <v>0</v>
      </c>
    </row>
    <row r="1439" spans="4:88">
      <c r="D1439" s="25"/>
      <c r="F1439" s="25"/>
      <c r="AM1439" s="98">
        <f>IF(ISNUMBER(SEARCH('ankieta ESG'!$G$180,AN1439)),MAX(AM$3:$AM1438)+1,0)</f>
        <v>1436</v>
      </c>
      <c r="AN1439" s="134" t="s">
        <v>5439</v>
      </c>
      <c r="AO1439" s="98">
        <v>0</v>
      </c>
      <c r="AP1439" s="99" t="str">
        <f>IFERROR(VLOOKUP(ROWS($AN$4:AN1439),$AM$4:$AN$2337,2,0),"")</f>
        <v>Pisz (pow. piski, woj. warmińsko-mazurskie)</v>
      </c>
      <c r="AQ1439" s="98">
        <v>0</v>
      </c>
      <c r="AR1439" s="98">
        <f>IF(ISNUMBER(SEARCH('ankieta ESG'!$G$181,AS1439)),MAX($AR$3:AR1438)+1,0)</f>
        <v>1436</v>
      </c>
      <c r="AS1439" s="134" t="s">
        <v>5439</v>
      </c>
      <c r="AT1439" s="98">
        <v>0</v>
      </c>
      <c r="AU1439" s="99" t="str">
        <f>IFERROR(VLOOKUP(ROWS($AS$4:AS1439),$AR$4:$AS$2337,2,0),"")</f>
        <v>Pisz (pow. piski, woj. warmińsko-mazurskie)</v>
      </c>
      <c r="AV1439" s="98">
        <v>0</v>
      </c>
      <c r="AW1439" s="98">
        <f>IF(ISNUMBER(SEARCH('ankieta ESG'!$G$182,AX1439)),MAX($AW$3:AW1438)+1,0)</f>
        <v>1436</v>
      </c>
      <c r="AX1439" s="134" t="s">
        <v>5439</v>
      </c>
      <c r="AY1439" s="98">
        <v>0</v>
      </c>
      <c r="AZ1439" s="99" t="str">
        <f>IFERROR(VLOOKUP(ROWS($AX$4:AX1439),$AW$4:$AX$2337,2,0),"")</f>
        <v>Pisz (pow. piski, woj. warmińsko-mazurskie)</v>
      </c>
      <c r="BA1439" s="98">
        <v>0</v>
      </c>
      <c r="BB1439" s="98">
        <f>IF(ISNUMBER(SEARCH('ankieta ESG'!$G$183,BC1439)),MAX($BB$3:BB1438)+1,0)</f>
        <v>1436</v>
      </c>
      <c r="BC1439" s="134" t="s">
        <v>5439</v>
      </c>
      <c r="BD1439" s="98">
        <v>0</v>
      </c>
      <c r="BE1439" s="99" t="str">
        <f>IFERROR(VLOOKUP(ROWS($BC$4:BC1439),$BB$4:$BC$2337,2,0),"")</f>
        <v>Pisz (pow. piski, woj. warmińsko-mazurskie)</v>
      </c>
      <c r="BF1439" s="98">
        <v>0</v>
      </c>
      <c r="BG1439" s="98">
        <f>IF(ISNUMBER(SEARCH('ankieta ESG'!$G$184,BH1439)),MAX($BG$3:BG1438)+1,0)</f>
        <v>1436</v>
      </c>
      <c r="BH1439" s="134" t="s">
        <v>5439</v>
      </c>
      <c r="BI1439" s="98">
        <v>0</v>
      </c>
      <c r="BJ1439" s="99" t="str">
        <f>IFERROR(VLOOKUP(ROWS($BH$4:BH1439),$BG$4:$BH$2337,2,0),"")</f>
        <v>Pisz (pow. piski, woj. warmińsko-mazurskie)</v>
      </c>
      <c r="BK1439" s="98">
        <v>0</v>
      </c>
      <c r="BL1439" s="98">
        <f>IF(ISNUMBER(SEARCH('ankieta ESG'!$G$185,BM1439)),MAX($BL$3:BL1438)+1,0)</f>
        <v>1436</v>
      </c>
      <c r="BM1439" s="134" t="s">
        <v>5439</v>
      </c>
      <c r="BN1439" s="98">
        <v>0</v>
      </c>
      <c r="BO1439" s="99" t="str">
        <f>IFERROR(VLOOKUP(ROWS($BM$4:BM1439),$BL$4:$BM$2337,2,0),"")</f>
        <v>Pisz (pow. piski, woj. warmińsko-mazurskie)</v>
      </c>
      <c r="BP1439" s="98">
        <v>0</v>
      </c>
      <c r="BQ1439" s="98">
        <f>IF(ISNUMBER(SEARCH('ankieta ESG'!$G$186,BR1439)),MAX($BQ$3:BQ1438)+1,0)</f>
        <v>1436</v>
      </c>
      <c r="BR1439" s="134" t="s">
        <v>5439</v>
      </c>
      <c r="BS1439" s="98">
        <v>0</v>
      </c>
      <c r="BT1439" s="99" t="str">
        <f>IFERROR(VLOOKUP(ROWS($BR$4:BR1439),$BQ$4:$BR$2337,2,0),"")</f>
        <v>Pisz (pow. piski, woj. warmińsko-mazurskie)</v>
      </c>
      <c r="BU1439" s="98">
        <v>0</v>
      </c>
      <c r="BV1439" s="98">
        <f>IF(ISNUMBER(SEARCH('ankieta ESG'!$G$187,BW1439)),MAX($BV$3:BV1438)+1,0)</f>
        <v>1436</v>
      </c>
      <c r="BW1439" s="134" t="s">
        <v>5439</v>
      </c>
      <c r="BX1439" s="98">
        <v>0</v>
      </c>
      <c r="BY1439" s="99" t="str">
        <f>IFERROR(VLOOKUP(ROWS($BW$4:BW1439),$BV$4:$BW$2337,2,0),"")</f>
        <v>Pisz (pow. piski, woj. warmińsko-mazurskie)</v>
      </c>
      <c r="BZ1439" s="98">
        <v>0</v>
      </c>
      <c r="CA1439" s="98">
        <f>IF(ISNUMBER(SEARCH('ankieta ESG'!$G$188,CB1439)),MAX($CA$3:CA1438)+1,0)</f>
        <v>1436</v>
      </c>
      <c r="CB1439" s="134" t="s">
        <v>5439</v>
      </c>
      <c r="CC1439" s="98">
        <v>0</v>
      </c>
      <c r="CD1439" s="99" t="str">
        <f>IFERROR(VLOOKUP(ROWS($CB$4:CB1439),$CA$4:$CB$2337,2,0),"")</f>
        <v>Pisz (pow. piski, woj. warmińsko-mazurskie)</v>
      </c>
      <c r="CE1439" s="98">
        <v>0</v>
      </c>
      <c r="CF1439" s="98">
        <f>IF(ISNUMBER(SEARCH('ankieta ESG'!$G$189,CG1439)),MAX($CF$3:CF1438)+1,0)</f>
        <v>1436</v>
      </c>
      <c r="CG1439" s="134" t="s">
        <v>5439</v>
      </c>
      <c r="CH1439" s="98">
        <v>0</v>
      </c>
      <c r="CI1439" s="99" t="str">
        <f>IFERROR(VLOOKUP(ROWS($CG$4:CG1439),$CF$4:$CG$2337,2,0),"")</f>
        <v>Pisz (pow. piski, woj. warmińsko-mazurskie)</v>
      </c>
      <c r="CJ1439" s="98">
        <v>0</v>
      </c>
    </row>
    <row r="1440" spans="4:88">
      <c r="D1440" s="25"/>
      <c r="F1440" s="25"/>
      <c r="AM1440" s="98">
        <f>IF(ISNUMBER(SEARCH('ankieta ESG'!$G$180,AN1440)),MAX(AM$3:$AM1439)+1,0)</f>
        <v>1437</v>
      </c>
      <c r="AN1440" s="134" t="s">
        <v>5440</v>
      </c>
      <c r="AO1440" s="98">
        <v>0</v>
      </c>
      <c r="AP1440" s="99" t="str">
        <f>IFERROR(VLOOKUP(ROWS($AN$4:AN1440),$AM$4:$AN$2337,2,0),"")</f>
        <v>Piszczac (pow. bialski, woj. lubelskie)</v>
      </c>
      <c r="AQ1440" s="98">
        <v>0</v>
      </c>
      <c r="AR1440" s="98">
        <f>IF(ISNUMBER(SEARCH('ankieta ESG'!$G$181,AS1440)),MAX($AR$3:AR1439)+1,0)</f>
        <v>1437</v>
      </c>
      <c r="AS1440" s="134" t="s">
        <v>5440</v>
      </c>
      <c r="AT1440" s="98">
        <v>0</v>
      </c>
      <c r="AU1440" s="99" t="str">
        <f>IFERROR(VLOOKUP(ROWS($AS$4:AS1440),$AR$4:$AS$2337,2,0),"")</f>
        <v>Piszczac (pow. bialski, woj. lubelskie)</v>
      </c>
      <c r="AV1440" s="98">
        <v>0</v>
      </c>
      <c r="AW1440" s="98">
        <f>IF(ISNUMBER(SEARCH('ankieta ESG'!$G$182,AX1440)),MAX($AW$3:AW1439)+1,0)</f>
        <v>1437</v>
      </c>
      <c r="AX1440" s="134" t="s">
        <v>5440</v>
      </c>
      <c r="AY1440" s="98">
        <v>0</v>
      </c>
      <c r="AZ1440" s="99" t="str">
        <f>IFERROR(VLOOKUP(ROWS($AX$4:AX1440),$AW$4:$AX$2337,2,0),"")</f>
        <v>Piszczac (pow. bialski, woj. lubelskie)</v>
      </c>
      <c r="BA1440" s="98">
        <v>0</v>
      </c>
      <c r="BB1440" s="98">
        <f>IF(ISNUMBER(SEARCH('ankieta ESG'!$G$183,BC1440)),MAX($BB$3:BB1439)+1,0)</f>
        <v>1437</v>
      </c>
      <c r="BC1440" s="134" t="s">
        <v>5440</v>
      </c>
      <c r="BD1440" s="98">
        <v>0</v>
      </c>
      <c r="BE1440" s="99" t="str">
        <f>IFERROR(VLOOKUP(ROWS($BC$4:BC1440),$BB$4:$BC$2337,2,0),"")</f>
        <v>Piszczac (pow. bialski, woj. lubelskie)</v>
      </c>
      <c r="BF1440" s="98">
        <v>0</v>
      </c>
      <c r="BG1440" s="98">
        <f>IF(ISNUMBER(SEARCH('ankieta ESG'!$G$184,BH1440)),MAX($BG$3:BG1439)+1,0)</f>
        <v>1437</v>
      </c>
      <c r="BH1440" s="134" t="s">
        <v>5440</v>
      </c>
      <c r="BI1440" s="98">
        <v>0</v>
      </c>
      <c r="BJ1440" s="99" t="str">
        <f>IFERROR(VLOOKUP(ROWS($BH$4:BH1440),$BG$4:$BH$2337,2,0),"")</f>
        <v>Piszczac (pow. bialski, woj. lubelskie)</v>
      </c>
      <c r="BK1440" s="98">
        <v>0</v>
      </c>
      <c r="BL1440" s="98">
        <f>IF(ISNUMBER(SEARCH('ankieta ESG'!$G$185,BM1440)),MAX($BL$3:BL1439)+1,0)</f>
        <v>1437</v>
      </c>
      <c r="BM1440" s="134" t="s">
        <v>5440</v>
      </c>
      <c r="BN1440" s="98">
        <v>0</v>
      </c>
      <c r="BO1440" s="99" t="str">
        <f>IFERROR(VLOOKUP(ROWS($BM$4:BM1440),$BL$4:$BM$2337,2,0),"")</f>
        <v>Piszczac (pow. bialski, woj. lubelskie)</v>
      </c>
      <c r="BP1440" s="98">
        <v>0</v>
      </c>
      <c r="BQ1440" s="98">
        <f>IF(ISNUMBER(SEARCH('ankieta ESG'!$G$186,BR1440)),MAX($BQ$3:BQ1439)+1,0)</f>
        <v>1437</v>
      </c>
      <c r="BR1440" s="134" t="s">
        <v>5440</v>
      </c>
      <c r="BS1440" s="98">
        <v>0</v>
      </c>
      <c r="BT1440" s="99" t="str">
        <f>IFERROR(VLOOKUP(ROWS($BR$4:BR1440),$BQ$4:$BR$2337,2,0),"")</f>
        <v>Piszczac (pow. bialski, woj. lubelskie)</v>
      </c>
      <c r="BU1440" s="98">
        <v>0</v>
      </c>
      <c r="BV1440" s="98">
        <f>IF(ISNUMBER(SEARCH('ankieta ESG'!$G$187,BW1440)),MAX($BV$3:BV1439)+1,0)</f>
        <v>1437</v>
      </c>
      <c r="BW1440" s="134" t="s">
        <v>5440</v>
      </c>
      <c r="BX1440" s="98">
        <v>0</v>
      </c>
      <c r="BY1440" s="99" t="str">
        <f>IFERROR(VLOOKUP(ROWS($BW$4:BW1440),$BV$4:$BW$2337,2,0),"")</f>
        <v>Piszczac (pow. bialski, woj. lubelskie)</v>
      </c>
      <c r="BZ1440" s="98">
        <v>0</v>
      </c>
      <c r="CA1440" s="98">
        <f>IF(ISNUMBER(SEARCH('ankieta ESG'!$G$188,CB1440)),MAX($CA$3:CA1439)+1,0)</f>
        <v>1437</v>
      </c>
      <c r="CB1440" s="134" t="s">
        <v>5440</v>
      </c>
      <c r="CC1440" s="98">
        <v>0</v>
      </c>
      <c r="CD1440" s="99" t="str">
        <f>IFERROR(VLOOKUP(ROWS($CB$4:CB1440),$CA$4:$CB$2337,2,0),"")</f>
        <v>Piszczac (pow. bialski, woj. lubelskie)</v>
      </c>
      <c r="CE1440" s="98">
        <v>0</v>
      </c>
      <c r="CF1440" s="98">
        <f>IF(ISNUMBER(SEARCH('ankieta ESG'!$G$189,CG1440)),MAX($CF$3:CF1439)+1,0)</f>
        <v>1437</v>
      </c>
      <c r="CG1440" s="134" t="s">
        <v>5440</v>
      </c>
      <c r="CH1440" s="98">
        <v>0</v>
      </c>
      <c r="CI1440" s="99" t="str">
        <f>IFERROR(VLOOKUP(ROWS($CG$4:CG1440),$CF$4:$CG$2337,2,0),"")</f>
        <v>Piszczac (pow. bialski, woj. lubelskie)</v>
      </c>
      <c r="CJ1440" s="98">
        <v>0</v>
      </c>
    </row>
    <row r="1441" spans="4:88">
      <c r="D1441" s="25"/>
      <c r="F1441" s="25"/>
      <c r="AM1441" s="98">
        <f>IF(ISNUMBER(SEARCH('ankieta ESG'!$G$180,AN1441)),MAX(AM$3:$AM1440)+1,0)</f>
        <v>1438</v>
      </c>
      <c r="AN1441" s="134" t="s">
        <v>5441</v>
      </c>
      <c r="AO1441" s="98">
        <v>0</v>
      </c>
      <c r="AP1441" s="99" t="str">
        <f>IFERROR(VLOOKUP(ROWS($AN$4:AN1441),$AM$4:$AN$2337,2,0),"")</f>
        <v>Piwniczna (pow. nowosądecki, woj. małopolskie)</v>
      </c>
      <c r="AQ1441" s="98">
        <v>0</v>
      </c>
      <c r="AR1441" s="98">
        <f>IF(ISNUMBER(SEARCH('ankieta ESG'!$G$181,AS1441)),MAX($AR$3:AR1440)+1,0)</f>
        <v>1438</v>
      </c>
      <c r="AS1441" s="134" t="s">
        <v>5441</v>
      </c>
      <c r="AT1441" s="98">
        <v>0</v>
      </c>
      <c r="AU1441" s="99" t="str">
        <f>IFERROR(VLOOKUP(ROWS($AS$4:AS1441),$AR$4:$AS$2337,2,0),"")</f>
        <v>Piwniczna (pow. nowosądecki, woj. małopolskie)</v>
      </c>
      <c r="AV1441" s="98">
        <v>0</v>
      </c>
      <c r="AW1441" s="98">
        <f>IF(ISNUMBER(SEARCH('ankieta ESG'!$G$182,AX1441)),MAX($AW$3:AW1440)+1,0)</f>
        <v>1438</v>
      </c>
      <c r="AX1441" s="134" t="s">
        <v>5441</v>
      </c>
      <c r="AY1441" s="98">
        <v>0</v>
      </c>
      <c r="AZ1441" s="99" t="str">
        <f>IFERROR(VLOOKUP(ROWS($AX$4:AX1441),$AW$4:$AX$2337,2,0),"")</f>
        <v>Piwniczna (pow. nowosądecki, woj. małopolskie)</v>
      </c>
      <c r="BA1441" s="98">
        <v>0</v>
      </c>
      <c r="BB1441" s="98">
        <f>IF(ISNUMBER(SEARCH('ankieta ESG'!$G$183,BC1441)),MAX($BB$3:BB1440)+1,0)</f>
        <v>1438</v>
      </c>
      <c r="BC1441" s="134" t="s">
        <v>5441</v>
      </c>
      <c r="BD1441" s="98">
        <v>0</v>
      </c>
      <c r="BE1441" s="99" t="str">
        <f>IFERROR(VLOOKUP(ROWS($BC$4:BC1441),$BB$4:$BC$2337,2,0),"")</f>
        <v>Piwniczna (pow. nowosądecki, woj. małopolskie)</v>
      </c>
      <c r="BF1441" s="98">
        <v>0</v>
      </c>
      <c r="BG1441" s="98">
        <f>IF(ISNUMBER(SEARCH('ankieta ESG'!$G$184,BH1441)),MAX($BG$3:BG1440)+1,0)</f>
        <v>1438</v>
      </c>
      <c r="BH1441" s="134" t="s">
        <v>5441</v>
      </c>
      <c r="BI1441" s="98">
        <v>0</v>
      </c>
      <c r="BJ1441" s="99" t="str">
        <f>IFERROR(VLOOKUP(ROWS($BH$4:BH1441),$BG$4:$BH$2337,2,0),"")</f>
        <v>Piwniczna (pow. nowosądecki, woj. małopolskie)</v>
      </c>
      <c r="BK1441" s="98">
        <v>0</v>
      </c>
      <c r="BL1441" s="98">
        <f>IF(ISNUMBER(SEARCH('ankieta ESG'!$G$185,BM1441)),MAX($BL$3:BL1440)+1,0)</f>
        <v>1438</v>
      </c>
      <c r="BM1441" s="134" t="s">
        <v>5441</v>
      </c>
      <c r="BN1441" s="98">
        <v>0</v>
      </c>
      <c r="BO1441" s="99" t="str">
        <f>IFERROR(VLOOKUP(ROWS($BM$4:BM1441),$BL$4:$BM$2337,2,0),"")</f>
        <v>Piwniczna (pow. nowosądecki, woj. małopolskie)</v>
      </c>
      <c r="BP1441" s="98">
        <v>0</v>
      </c>
      <c r="BQ1441" s="98">
        <f>IF(ISNUMBER(SEARCH('ankieta ESG'!$G$186,BR1441)),MAX($BQ$3:BQ1440)+1,0)</f>
        <v>1438</v>
      </c>
      <c r="BR1441" s="134" t="s">
        <v>5441</v>
      </c>
      <c r="BS1441" s="98">
        <v>0</v>
      </c>
      <c r="BT1441" s="99" t="str">
        <f>IFERROR(VLOOKUP(ROWS($BR$4:BR1441),$BQ$4:$BR$2337,2,0),"")</f>
        <v>Piwniczna (pow. nowosądecki, woj. małopolskie)</v>
      </c>
      <c r="BU1441" s="98">
        <v>0</v>
      </c>
      <c r="BV1441" s="98">
        <f>IF(ISNUMBER(SEARCH('ankieta ESG'!$G$187,BW1441)),MAX($BV$3:BV1440)+1,0)</f>
        <v>1438</v>
      </c>
      <c r="BW1441" s="134" t="s">
        <v>5441</v>
      </c>
      <c r="BX1441" s="98">
        <v>0</v>
      </c>
      <c r="BY1441" s="99" t="str">
        <f>IFERROR(VLOOKUP(ROWS($BW$4:BW1441),$BV$4:$BW$2337,2,0),"")</f>
        <v>Piwniczna (pow. nowosądecki, woj. małopolskie)</v>
      </c>
      <c r="BZ1441" s="98">
        <v>0</v>
      </c>
      <c r="CA1441" s="98">
        <f>IF(ISNUMBER(SEARCH('ankieta ESG'!$G$188,CB1441)),MAX($CA$3:CA1440)+1,0)</f>
        <v>1438</v>
      </c>
      <c r="CB1441" s="134" t="s">
        <v>5441</v>
      </c>
      <c r="CC1441" s="98">
        <v>0</v>
      </c>
      <c r="CD1441" s="99" t="str">
        <f>IFERROR(VLOOKUP(ROWS($CB$4:CB1441),$CA$4:$CB$2337,2,0),"")</f>
        <v>Piwniczna (pow. nowosądecki, woj. małopolskie)</v>
      </c>
      <c r="CE1441" s="98">
        <v>0</v>
      </c>
      <c r="CF1441" s="98">
        <f>IF(ISNUMBER(SEARCH('ankieta ESG'!$G$189,CG1441)),MAX($CF$3:CF1440)+1,0)</f>
        <v>1438</v>
      </c>
      <c r="CG1441" s="134" t="s">
        <v>5441</v>
      </c>
      <c r="CH1441" s="98">
        <v>0</v>
      </c>
      <c r="CI1441" s="99" t="str">
        <f>IFERROR(VLOOKUP(ROWS($CG$4:CG1441),$CF$4:$CG$2337,2,0),"")</f>
        <v>Piwniczna (pow. nowosądecki, woj. małopolskie)</v>
      </c>
      <c r="CJ1441" s="98">
        <v>0</v>
      </c>
    </row>
    <row r="1442" spans="4:88">
      <c r="D1442" s="25"/>
      <c r="F1442" s="25"/>
      <c r="AM1442" s="98">
        <f>IF(ISNUMBER(SEARCH('ankieta ESG'!$G$180,AN1442)),MAX(AM$3:$AM1441)+1,0)</f>
        <v>1439</v>
      </c>
      <c r="AN1442" s="134" t="s">
        <v>5442</v>
      </c>
      <c r="AO1442" s="98">
        <v>0</v>
      </c>
      <c r="AP1442" s="99" t="str">
        <f>IFERROR(VLOOKUP(ROWS($AN$4:AN1442),$AM$4:$AN$2337,2,0),"")</f>
        <v>Platerów (pow. łosicki, woj. mazowieckie)</v>
      </c>
      <c r="AQ1442" s="98">
        <v>0</v>
      </c>
      <c r="AR1442" s="98">
        <f>IF(ISNUMBER(SEARCH('ankieta ESG'!$G$181,AS1442)),MAX($AR$3:AR1441)+1,0)</f>
        <v>1439</v>
      </c>
      <c r="AS1442" s="134" t="s">
        <v>5442</v>
      </c>
      <c r="AT1442" s="98">
        <v>0</v>
      </c>
      <c r="AU1442" s="99" t="str">
        <f>IFERROR(VLOOKUP(ROWS($AS$4:AS1442),$AR$4:$AS$2337,2,0),"")</f>
        <v>Platerów (pow. łosicki, woj. mazowieckie)</v>
      </c>
      <c r="AV1442" s="98">
        <v>0</v>
      </c>
      <c r="AW1442" s="98">
        <f>IF(ISNUMBER(SEARCH('ankieta ESG'!$G$182,AX1442)),MAX($AW$3:AW1441)+1,0)</f>
        <v>1439</v>
      </c>
      <c r="AX1442" s="134" t="s">
        <v>5442</v>
      </c>
      <c r="AY1442" s="98">
        <v>0</v>
      </c>
      <c r="AZ1442" s="99" t="str">
        <f>IFERROR(VLOOKUP(ROWS($AX$4:AX1442),$AW$4:$AX$2337,2,0),"")</f>
        <v>Platerów (pow. łosicki, woj. mazowieckie)</v>
      </c>
      <c r="BA1442" s="98">
        <v>0</v>
      </c>
      <c r="BB1442" s="98">
        <f>IF(ISNUMBER(SEARCH('ankieta ESG'!$G$183,BC1442)),MAX($BB$3:BB1441)+1,0)</f>
        <v>1439</v>
      </c>
      <c r="BC1442" s="134" t="s">
        <v>5442</v>
      </c>
      <c r="BD1442" s="98">
        <v>0</v>
      </c>
      <c r="BE1442" s="99" t="str">
        <f>IFERROR(VLOOKUP(ROWS($BC$4:BC1442),$BB$4:$BC$2337,2,0),"")</f>
        <v>Platerów (pow. łosicki, woj. mazowieckie)</v>
      </c>
      <c r="BF1442" s="98">
        <v>0</v>
      </c>
      <c r="BG1442" s="98">
        <f>IF(ISNUMBER(SEARCH('ankieta ESG'!$G$184,BH1442)),MAX($BG$3:BG1441)+1,0)</f>
        <v>1439</v>
      </c>
      <c r="BH1442" s="134" t="s">
        <v>5442</v>
      </c>
      <c r="BI1442" s="98">
        <v>0</v>
      </c>
      <c r="BJ1442" s="99" t="str">
        <f>IFERROR(VLOOKUP(ROWS($BH$4:BH1442),$BG$4:$BH$2337,2,0),"")</f>
        <v>Platerów (pow. łosicki, woj. mazowieckie)</v>
      </c>
      <c r="BK1442" s="98">
        <v>0</v>
      </c>
      <c r="BL1442" s="98">
        <f>IF(ISNUMBER(SEARCH('ankieta ESG'!$G$185,BM1442)),MAX($BL$3:BL1441)+1,0)</f>
        <v>1439</v>
      </c>
      <c r="BM1442" s="134" t="s">
        <v>5442</v>
      </c>
      <c r="BN1442" s="98">
        <v>0</v>
      </c>
      <c r="BO1442" s="99" t="str">
        <f>IFERROR(VLOOKUP(ROWS($BM$4:BM1442),$BL$4:$BM$2337,2,0),"")</f>
        <v>Platerów (pow. łosicki, woj. mazowieckie)</v>
      </c>
      <c r="BP1442" s="98">
        <v>0</v>
      </c>
      <c r="BQ1442" s="98">
        <f>IF(ISNUMBER(SEARCH('ankieta ESG'!$G$186,BR1442)),MAX($BQ$3:BQ1441)+1,0)</f>
        <v>1439</v>
      </c>
      <c r="BR1442" s="134" t="s">
        <v>5442</v>
      </c>
      <c r="BS1442" s="98">
        <v>0</v>
      </c>
      <c r="BT1442" s="99" t="str">
        <f>IFERROR(VLOOKUP(ROWS($BR$4:BR1442),$BQ$4:$BR$2337,2,0),"")</f>
        <v>Platerów (pow. łosicki, woj. mazowieckie)</v>
      </c>
      <c r="BU1442" s="98">
        <v>0</v>
      </c>
      <c r="BV1442" s="98">
        <f>IF(ISNUMBER(SEARCH('ankieta ESG'!$G$187,BW1442)),MAX($BV$3:BV1441)+1,0)</f>
        <v>1439</v>
      </c>
      <c r="BW1442" s="134" t="s">
        <v>5442</v>
      </c>
      <c r="BX1442" s="98">
        <v>0</v>
      </c>
      <c r="BY1442" s="99" t="str">
        <f>IFERROR(VLOOKUP(ROWS($BW$4:BW1442),$BV$4:$BW$2337,2,0),"")</f>
        <v>Platerów (pow. łosicki, woj. mazowieckie)</v>
      </c>
      <c r="BZ1442" s="98">
        <v>0</v>
      </c>
      <c r="CA1442" s="98">
        <f>IF(ISNUMBER(SEARCH('ankieta ESG'!$G$188,CB1442)),MAX($CA$3:CA1441)+1,0)</f>
        <v>1439</v>
      </c>
      <c r="CB1442" s="134" t="s">
        <v>5442</v>
      </c>
      <c r="CC1442" s="98">
        <v>0</v>
      </c>
      <c r="CD1442" s="99" t="str">
        <f>IFERROR(VLOOKUP(ROWS($CB$4:CB1442),$CA$4:$CB$2337,2,0),"")</f>
        <v>Platerów (pow. łosicki, woj. mazowieckie)</v>
      </c>
      <c r="CE1442" s="98">
        <v>0</v>
      </c>
      <c r="CF1442" s="98">
        <f>IF(ISNUMBER(SEARCH('ankieta ESG'!$G$189,CG1442)),MAX($CF$3:CF1441)+1,0)</f>
        <v>1439</v>
      </c>
      <c r="CG1442" s="134" t="s">
        <v>5442</v>
      </c>
      <c r="CH1442" s="98">
        <v>0</v>
      </c>
      <c r="CI1442" s="99" t="str">
        <f>IFERROR(VLOOKUP(ROWS($CG$4:CG1442),$CF$4:$CG$2337,2,0),"")</f>
        <v>Platerów (pow. łosicki, woj. mazowieckie)</v>
      </c>
      <c r="CJ1442" s="98">
        <v>0</v>
      </c>
    </row>
    <row r="1443" spans="4:88">
      <c r="D1443" s="25"/>
      <c r="F1443" s="25"/>
      <c r="AM1443" s="98">
        <f>IF(ISNUMBER(SEARCH('ankieta ESG'!$G$180,AN1443)),MAX(AM$3:$AM1442)+1,0)</f>
        <v>1440</v>
      </c>
      <c r="AN1443" s="134" t="s">
        <v>5443</v>
      </c>
      <c r="AO1443" s="98">
        <v>0</v>
      </c>
      <c r="AP1443" s="99" t="str">
        <f>IFERROR(VLOOKUP(ROWS($AN$4:AN1443),$AM$4:$AN$2337,2,0),"")</f>
        <v>Platerówka (pow. lubański, woj. dolnośląskie)</v>
      </c>
      <c r="AQ1443" s="98">
        <v>0</v>
      </c>
      <c r="AR1443" s="98">
        <f>IF(ISNUMBER(SEARCH('ankieta ESG'!$G$181,AS1443)),MAX($AR$3:AR1442)+1,0)</f>
        <v>1440</v>
      </c>
      <c r="AS1443" s="134" t="s">
        <v>5443</v>
      </c>
      <c r="AT1443" s="98">
        <v>0</v>
      </c>
      <c r="AU1443" s="99" t="str">
        <f>IFERROR(VLOOKUP(ROWS($AS$4:AS1443),$AR$4:$AS$2337,2,0),"")</f>
        <v>Platerówka (pow. lubański, woj. dolnośląskie)</v>
      </c>
      <c r="AV1443" s="98">
        <v>0</v>
      </c>
      <c r="AW1443" s="98">
        <f>IF(ISNUMBER(SEARCH('ankieta ESG'!$G$182,AX1443)),MAX($AW$3:AW1442)+1,0)</f>
        <v>1440</v>
      </c>
      <c r="AX1443" s="134" t="s">
        <v>5443</v>
      </c>
      <c r="AY1443" s="98">
        <v>0</v>
      </c>
      <c r="AZ1443" s="99" t="str">
        <f>IFERROR(VLOOKUP(ROWS($AX$4:AX1443),$AW$4:$AX$2337,2,0),"")</f>
        <v>Platerówka (pow. lubański, woj. dolnośląskie)</v>
      </c>
      <c r="BA1443" s="98">
        <v>0</v>
      </c>
      <c r="BB1443" s="98">
        <f>IF(ISNUMBER(SEARCH('ankieta ESG'!$G$183,BC1443)),MAX($BB$3:BB1442)+1,0)</f>
        <v>1440</v>
      </c>
      <c r="BC1443" s="134" t="s">
        <v>5443</v>
      </c>
      <c r="BD1443" s="98">
        <v>0</v>
      </c>
      <c r="BE1443" s="99" t="str">
        <f>IFERROR(VLOOKUP(ROWS($BC$4:BC1443),$BB$4:$BC$2337,2,0),"")</f>
        <v>Platerówka (pow. lubański, woj. dolnośląskie)</v>
      </c>
      <c r="BF1443" s="98">
        <v>0</v>
      </c>
      <c r="BG1443" s="98">
        <f>IF(ISNUMBER(SEARCH('ankieta ESG'!$G$184,BH1443)),MAX($BG$3:BG1442)+1,0)</f>
        <v>1440</v>
      </c>
      <c r="BH1443" s="134" t="s">
        <v>5443</v>
      </c>
      <c r="BI1443" s="98">
        <v>0</v>
      </c>
      <c r="BJ1443" s="99" t="str">
        <f>IFERROR(VLOOKUP(ROWS($BH$4:BH1443),$BG$4:$BH$2337,2,0),"")</f>
        <v>Platerówka (pow. lubański, woj. dolnośląskie)</v>
      </c>
      <c r="BK1443" s="98">
        <v>0</v>
      </c>
      <c r="BL1443" s="98">
        <f>IF(ISNUMBER(SEARCH('ankieta ESG'!$G$185,BM1443)),MAX($BL$3:BL1442)+1,0)</f>
        <v>1440</v>
      </c>
      <c r="BM1443" s="134" t="s">
        <v>5443</v>
      </c>
      <c r="BN1443" s="98">
        <v>0</v>
      </c>
      <c r="BO1443" s="99" t="str">
        <f>IFERROR(VLOOKUP(ROWS($BM$4:BM1443),$BL$4:$BM$2337,2,0),"")</f>
        <v>Platerówka (pow. lubański, woj. dolnośląskie)</v>
      </c>
      <c r="BP1443" s="98">
        <v>0</v>
      </c>
      <c r="BQ1443" s="98">
        <f>IF(ISNUMBER(SEARCH('ankieta ESG'!$G$186,BR1443)),MAX($BQ$3:BQ1442)+1,0)</f>
        <v>1440</v>
      </c>
      <c r="BR1443" s="134" t="s">
        <v>5443</v>
      </c>
      <c r="BS1443" s="98">
        <v>0</v>
      </c>
      <c r="BT1443" s="99" t="str">
        <f>IFERROR(VLOOKUP(ROWS($BR$4:BR1443),$BQ$4:$BR$2337,2,0),"")</f>
        <v>Platerówka (pow. lubański, woj. dolnośląskie)</v>
      </c>
      <c r="BU1443" s="98">
        <v>0</v>
      </c>
      <c r="BV1443" s="98">
        <f>IF(ISNUMBER(SEARCH('ankieta ESG'!$G$187,BW1443)),MAX($BV$3:BV1442)+1,0)</f>
        <v>1440</v>
      </c>
      <c r="BW1443" s="134" t="s">
        <v>5443</v>
      </c>
      <c r="BX1443" s="98">
        <v>0</v>
      </c>
      <c r="BY1443" s="99" t="str">
        <f>IFERROR(VLOOKUP(ROWS($BW$4:BW1443),$BV$4:$BW$2337,2,0),"")</f>
        <v>Platerówka (pow. lubański, woj. dolnośląskie)</v>
      </c>
      <c r="BZ1443" s="98">
        <v>0</v>
      </c>
      <c r="CA1443" s="98">
        <f>IF(ISNUMBER(SEARCH('ankieta ESG'!$G$188,CB1443)),MAX($CA$3:CA1442)+1,0)</f>
        <v>1440</v>
      </c>
      <c r="CB1443" s="134" t="s">
        <v>5443</v>
      </c>
      <c r="CC1443" s="98">
        <v>0</v>
      </c>
      <c r="CD1443" s="99" t="str">
        <f>IFERROR(VLOOKUP(ROWS($CB$4:CB1443),$CA$4:$CB$2337,2,0),"")</f>
        <v>Platerówka (pow. lubański, woj. dolnośląskie)</v>
      </c>
      <c r="CE1443" s="98">
        <v>0</v>
      </c>
      <c r="CF1443" s="98">
        <f>IF(ISNUMBER(SEARCH('ankieta ESG'!$G$189,CG1443)),MAX($CF$3:CF1442)+1,0)</f>
        <v>1440</v>
      </c>
      <c r="CG1443" s="134" t="s">
        <v>5443</v>
      </c>
      <c r="CH1443" s="98">
        <v>0</v>
      </c>
      <c r="CI1443" s="99" t="str">
        <f>IFERROR(VLOOKUP(ROWS($CG$4:CG1443),$CF$4:$CG$2337,2,0),"")</f>
        <v>Platerówka (pow. lubański, woj. dolnośląskie)</v>
      </c>
      <c r="CJ1443" s="98">
        <v>0</v>
      </c>
    </row>
    <row r="1444" spans="4:88">
      <c r="D1444" s="25"/>
      <c r="F1444" s="25"/>
      <c r="AM1444" s="98">
        <f>IF(ISNUMBER(SEARCH('ankieta ESG'!$G$180,AN1444)),MAX(AM$3:$AM1443)+1,0)</f>
        <v>1441</v>
      </c>
      <c r="AN1444" s="134" t="s">
        <v>5444</v>
      </c>
      <c r="AO1444" s="98">
        <v>0</v>
      </c>
      <c r="AP1444" s="99" t="str">
        <f>IFERROR(VLOOKUP(ROWS($AN$4:AN1444),$AM$4:$AN$2337,2,0),"")</f>
        <v>Pleszew (pow. pleszewski, woj. wielkopolskie)</v>
      </c>
      <c r="AQ1444" s="98">
        <v>0</v>
      </c>
      <c r="AR1444" s="98">
        <f>IF(ISNUMBER(SEARCH('ankieta ESG'!$G$181,AS1444)),MAX($AR$3:AR1443)+1,0)</f>
        <v>1441</v>
      </c>
      <c r="AS1444" s="134" t="s">
        <v>5444</v>
      </c>
      <c r="AT1444" s="98">
        <v>0</v>
      </c>
      <c r="AU1444" s="99" t="str">
        <f>IFERROR(VLOOKUP(ROWS($AS$4:AS1444),$AR$4:$AS$2337,2,0),"")</f>
        <v>Pleszew (pow. pleszewski, woj. wielkopolskie)</v>
      </c>
      <c r="AV1444" s="98">
        <v>0</v>
      </c>
      <c r="AW1444" s="98">
        <f>IF(ISNUMBER(SEARCH('ankieta ESG'!$G$182,AX1444)),MAX($AW$3:AW1443)+1,0)</f>
        <v>1441</v>
      </c>
      <c r="AX1444" s="134" t="s">
        <v>5444</v>
      </c>
      <c r="AY1444" s="98">
        <v>0</v>
      </c>
      <c r="AZ1444" s="99" t="str">
        <f>IFERROR(VLOOKUP(ROWS($AX$4:AX1444),$AW$4:$AX$2337,2,0),"")</f>
        <v>Pleszew (pow. pleszewski, woj. wielkopolskie)</v>
      </c>
      <c r="BA1444" s="98">
        <v>0</v>
      </c>
      <c r="BB1444" s="98">
        <f>IF(ISNUMBER(SEARCH('ankieta ESG'!$G$183,BC1444)),MAX($BB$3:BB1443)+1,0)</f>
        <v>1441</v>
      </c>
      <c r="BC1444" s="134" t="s">
        <v>5444</v>
      </c>
      <c r="BD1444" s="98">
        <v>0</v>
      </c>
      <c r="BE1444" s="99" t="str">
        <f>IFERROR(VLOOKUP(ROWS($BC$4:BC1444),$BB$4:$BC$2337,2,0),"")</f>
        <v>Pleszew (pow. pleszewski, woj. wielkopolskie)</v>
      </c>
      <c r="BF1444" s="98">
        <v>0</v>
      </c>
      <c r="BG1444" s="98">
        <f>IF(ISNUMBER(SEARCH('ankieta ESG'!$G$184,BH1444)),MAX($BG$3:BG1443)+1,0)</f>
        <v>1441</v>
      </c>
      <c r="BH1444" s="134" t="s">
        <v>5444</v>
      </c>
      <c r="BI1444" s="98">
        <v>0</v>
      </c>
      <c r="BJ1444" s="99" t="str">
        <f>IFERROR(VLOOKUP(ROWS($BH$4:BH1444),$BG$4:$BH$2337,2,0),"")</f>
        <v>Pleszew (pow. pleszewski, woj. wielkopolskie)</v>
      </c>
      <c r="BK1444" s="98">
        <v>0</v>
      </c>
      <c r="BL1444" s="98">
        <f>IF(ISNUMBER(SEARCH('ankieta ESG'!$G$185,BM1444)),MAX($BL$3:BL1443)+1,0)</f>
        <v>1441</v>
      </c>
      <c r="BM1444" s="134" t="s">
        <v>5444</v>
      </c>
      <c r="BN1444" s="98">
        <v>0</v>
      </c>
      <c r="BO1444" s="99" t="str">
        <f>IFERROR(VLOOKUP(ROWS($BM$4:BM1444),$BL$4:$BM$2337,2,0),"")</f>
        <v>Pleszew (pow. pleszewski, woj. wielkopolskie)</v>
      </c>
      <c r="BP1444" s="98">
        <v>0</v>
      </c>
      <c r="BQ1444" s="98">
        <f>IF(ISNUMBER(SEARCH('ankieta ESG'!$G$186,BR1444)),MAX($BQ$3:BQ1443)+1,0)</f>
        <v>1441</v>
      </c>
      <c r="BR1444" s="134" t="s">
        <v>5444</v>
      </c>
      <c r="BS1444" s="98">
        <v>0</v>
      </c>
      <c r="BT1444" s="99" t="str">
        <f>IFERROR(VLOOKUP(ROWS($BR$4:BR1444),$BQ$4:$BR$2337,2,0),"")</f>
        <v>Pleszew (pow. pleszewski, woj. wielkopolskie)</v>
      </c>
      <c r="BU1444" s="98">
        <v>0</v>
      </c>
      <c r="BV1444" s="98">
        <f>IF(ISNUMBER(SEARCH('ankieta ESG'!$G$187,BW1444)),MAX($BV$3:BV1443)+1,0)</f>
        <v>1441</v>
      </c>
      <c r="BW1444" s="134" t="s">
        <v>5444</v>
      </c>
      <c r="BX1444" s="98">
        <v>0</v>
      </c>
      <c r="BY1444" s="99" t="str">
        <f>IFERROR(VLOOKUP(ROWS($BW$4:BW1444),$BV$4:$BW$2337,2,0),"")</f>
        <v>Pleszew (pow. pleszewski, woj. wielkopolskie)</v>
      </c>
      <c r="BZ1444" s="98">
        <v>0</v>
      </c>
      <c r="CA1444" s="98">
        <f>IF(ISNUMBER(SEARCH('ankieta ESG'!$G$188,CB1444)),MAX($CA$3:CA1443)+1,0)</f>
        <v>1441</v>
      </c>
      <c r="CB1444" s="134" t="s">
        <v>5444</v>
      </c>
      <c r="CC1444" s="98">
        <v>0</v>
      </c>
      <c r="CD1444" s="99" t="str">
        <f>IFERROR(VLOOKUP(ROWS($CB$4:CB1444),$CA$4:$CB$2337,2,0),"")</f>
        <v>Pleszew (pow. pleszewski, woj. wielkopolskie)</v>
      </c>
      <c r="CE1444" s="98">
        <v>0</v>
      </c>
      <c r="CF1444" s="98">
        <f>IF(ISNUMBER(SEARCH('ankieta ESG'!$G$189,CG1444)),MAX($CF$3:CF1443)+1,0)</f>
        <v>1441</v>
      </c>
      <c r="CG1444" s="134" t="s">
        <v>5444</v>
      </c>
      <c r="CH1444" s="98">
        <v>0</v>
      </c>
      <c r="CI1444" s="99" t="str">
        <f>IFERROR(VLOOKUP(ROWS($CG$4:CG1444),$CF$4:$CG$2337,2,0),"")</f>
        <v>Pleszew (pow. pleszewski, woj. wielkopolskie)</v>
      </c>
      <c r="CJ1444" s="98">
        <v>0</v>
      </c>
    </row>
    <row r="1445" spans="4:88">
      <c r="D1445" s="25"/>
      <c r="F1445" s="25"/>
      <c r="AM1445" s="98">
        <f>IF(ISNUMBER(SEARCH('ankieta ESG'!$G$180,AN1445)),MAX(AM$3:$AM1444)+1,0)</f>
        <v>1442</v>
      </c>
      <c r="AN1445" s="134" t="s">
        <v>5445</v>
      </c>
      <c r="AO1445" s="98">
        <v>0</v>
      </c>
      <c r="AP1445" s="99" t="str">
        <f>IFERROR(VLOOKUP(ROWS($AN$4:AN1445),$AM$4:$AN$2337,2,0),"")</f>
        <v>Pleśna (pow. tarnowski, woj. małopolskie)</v>
      </c>
      <c r="AQ1445" s="98">
        <v>0</v>
      </c>
      <c r="AR1445" s="98">
        <f>IF(ISNUMBER(SEARCH('ankieta ESG'!$G$181,AS1445)),MAX($AR$3:AR1444)+1,0)</f>
        <v>1442</v>
      </c>
      <c r="AS1445" s="134" t="s">
        <v>5445</v>
      </c>
      <c r="AT1445" s="98">
        <v>0</v>
      </c>
      <c r="AU1445" s="99" t="str">
        <f>IFERROR(VLOOKUP(ROWS($AS$4:AS1445),$AR$4:$AS$2337,2,0),"")</f>
        <v>Pleśna (pow. tarnowski, woj. małopolskie)</v>
      </c>
      <c r="AV1445" s="98">
        <v>0</v>
      </c>
      <c r="AW1445" s="98">
        <f>IF(ISNUMBER(SEARCH('ankieta ESG'!$G$182,AX1445)),MAX($AW$3:AW1444)+1,0)</f>
        <v>1442</v>
      </c>
      <c r="AX1445" s="134" t="s">
        <v>5445</v>
      </c>
      <c r="AY1445" s="98">
        <v>0</v>
      </c>
      <c r="AZ1445" s="99" t="str">
        <f>IFERROR(VLOOKUP(ROWS($AX$4:AX1445),$AW$4:$AX$2337,2,0),"")</f>
        <v>Pleśna (pow. tarnowski, woj. małopolskie)</v>
      </c>
      <c r="BA1445" s="98">
        <v>0</v>
      </c>
      <c r="BB1445" s="98">
        <f>IF(ISNUMBER(SEARCH('ankieta ESG'!$G$183,BC1445)),MAX($BB$3:BB1444)+1,0)</f>
        <v>1442</v>
      </c>
      <c r="BC1445" s="134" t="s">
        <v>5445</v>
      </c>
      <c r="BD1445" s="98">
        <v>0</v>
      </c>
      <c r="BE1445" s="99" t="str">
        <f>IFERROR(VLOOKUP(ROWS($BC$4:BC1445),$BB$4:$BC$2337,2,0),"")</f>
        <v>Pleśna (pow. tarnowski, woj. małopolskie)</v>
      </c>
      <c r="BF1445" s="98">
        <v>0</v>
      </c>
      <c r="BG1445" s="98">
        <f>IF(ISNUMBER(SEARCH('ankieta ESG'!$G$184,BH1445)),MAX($BG$3:BG1444)+1,0)</f>
        <v>1442</v>
      </c>
      <c r="BH1445" s="134" t="s">
        <v>5445</v>
      </c>
      <c r="BI1445" s="98">
        <v>0</v>
      </c>
      <c r="BJ1445" s="99" t="str">
        <f>IFERROR(VLOOKUP(ROWS($BH$4:BH1445),$BG$4:$BH$2337,2,0),"")</f>
        <v>Pleśna (pow. tarnowski, woj. małopolskie)</v>
      </c>
      <c r="BK1445" s="98">
        <v>0</v>
      </c>
      <c r="BL1445" s="98">
        <f>IF(ISNUMBER(SEARCH('ankieta ESG'!$G$185,BM1445)),MAX($BL$3:BL1444)+1,0)</f>
        <v>1442</v>
      </c>
      <c r="BM1445" s="134" t="s">
        <v>5445</v>
      </c>
      <c r="BN1445" s="98">
        <v>0</v>
      </c>
      <c r="BO1445" s="99" t="str">
        <f>IFERROR(VLOOKUP(ROWS($BM$4:BM1445),$BL$4:$BM$2337,2,0),"")</f>
        <v>Pleśna (pow. tarnowski, woj. małopolskie)</v>
      </c>
      <c r="BP1445" s="98">
        <v>0</v>
      </c>
      <c r="BQ1445" s="98">
        <f>IF(ISNUMBER(SEARCH('ankieta ESG'!$G$186,BR1445)),MAX($BQ$3:BQ1444)+1,0)</f>
        <v>1442</v>
      </c>
      <c r="BR1445" s="134" t="s">
        <v>5445</v>
      </c>
      <c r="BS1445" s="98">
        <v>0</v>
      </c>
      <c r="BT1445" s="99" t="str">
        <f>IFERROR(VLOOKUP(ROWS($BR$4:BR1445),$BQ$4:$BR$2337,2,0),"")</f>
        <v>Pleśna (pow. tarnowski, woj. małopolskie)</v>
      </c>
      <c r="BU1445" s="98">
        <v>0</v>
      </c>
      <c r="BV1445" s="98">
        <f>IF(ISNUMBER(SEARCH('ankieta ESG'!$G$187,BW1445)),MAX($BV$3:BV1444)+1,0)</f>
        <v>1442</v>
      </c>
      <c r="BW1445" s="134" t="s">
        <v>5445</v>
      </c>
      <c r="BX1445" s="98">
        <v>0</v>
      </c>
      <c r="BY1445" s="99" t="str">
        <f>IFERROR(VLOOKUP(ROWS($BW$4:BW1445),$BV$4:$BW$2337,2,0),"")</f>
        <v>Pleśna (pow. tarnowski, woj. małopolskie)</v>
      </c>
      <c r="BZ1445" s="98">
        <v>0</v>
      </c>
      <c r="CA1445" s="98">
        <f>IF(ISNUMBER(SEARCH('ankieta ESG'!$G$188,CB1445)),MAX($CA$3:CA1444)+1,0)</f>
        <v>1442</v>
      </c>
      <c r="CB1445" s="134" t="s">
        <v>5445</v>
      </c>
      <c r="CC1445" s="98">
        <v>0</v>
      </c>
      <c r="CD1445" s="99" t="str">
        <f>IFERROR(VLOOKUP(ROWS($CB$4:CB1445),$CA$4:$CB$2337,2,0),"")</f>
        <v>Pleśna (pow. tarnowski, woj. małopolskie)</v>
      </c>
      <c r="CE1445" s="98">
        <v>0</v>
      </c>
      <c r="CF1445" s="98">
        <f>IF(ISNUMBER(SEARCH('ankieta ESG'!$G$189,CG1445)),MAX($CF$3:CF1444)+1,0)</f>
        <v>1442</v>
      </c>
      <c r="CG1445" s="134" t="s">
        <v>5445</v>
      </c>
      <c r="CH1445" s="98">
        <v>0</v>
      </c>
      <c r="CI1445" s="99" t="str">
        <f>IFERROR(VLOOKUP(ROWS($CG$4:CG1445),$CF$4:$CG$2337,2,0),"")</f>
        <v>Pleśna (pow. tarnowski, woj. małopolskie)</v>
      </c>
      <c r="CJ1445" s="98">
        <v>0</v>
      </c>
    </row>
    <row r="1446" spans="4:88">
      <c r="D1446" s="25"/>
      <c r="F1446" s="25"/>
      <c r="AM1446" s="98">
        <f>IF(ISNUMBER(SEARCH('ankieta ESG'!$G$180,AN1446)),MAX(AM$3:$AM1445)+1,0)</f>
        <v>1443</v>
      </c>
      <c r="AN1446" s="134" t="s">
        <v>5446</v>
      </c>
      <c r="AO1446" s="98">
        <v>0</v>
      </c>
      <c r="AP1446" s="99" t="str">
        <f>IFERROR(VLOOKUP(ROWS($AN$4:AN1446),$AM$4:$AN$2337,2,0),"")</f>
        <v>Płaska (pow. augustowski, woj. podlaskie)</v>
      </c>
      <c r="AQ1446" s="98">
        <v>0</v>
      </c>
      <c r="AR1446" s="98">
        <f>IF(ISNUMBER(SEARCH('ankieta ESG'!$G$181,AS1446)),MAX($AR$3:AR1445)+1,0)</f>
        <v>1443</v>
      </c>
      <c r="AS1446" s="134" t="s">
        <v>5446</v>
      </c>
      <c r="AT1446" s="98">
        <v>0</v>
      </c>
      <c r="AU1446" s="99" t="str">
        <f>IFERROR(VLOOKUP(ROWS($AS$4:AS1446),$AR$4:$AS$2337,2,0),"")</f>
        <v>Płaska (pow. augustowski, woj. podlaskie)</v>
      </c>
      <c r="AV1446" s="98">
        <v>0</v>
      </c>
      <c r="AW1446" s="98">
        <f>IF(ISNUMBER(SEARCH('ankieta ESG'!$G$182,AX1446)),MAX($AW$3:AW1445)+1,0)</f>
        <v>1443</v>
      </c>
      <c r="AX1446" s="134" t="s">
        <v>5446</v>
      </c>
      <c r="AY1446" s="98">
        <v>0</v>
      </c>
      <c r="AZ1446" s="99" t="str">
        <f>IFERROR(VLOOKUP(ROWS($AX$4:AX1446),$AW$4:$AX$2337,2,0),"")</f>
        <v>Płaska (pow. augustowski, woj. podlaskie)</v>
      </c>
      <c r="BA1446" s="98">
        <v>0</v>
      </c>
      <c r="BB1446" s="98">
        <f>IF(ISNUMBER(SEARCH('ankieta ESG'!$G$183,BC1446)),MAX($BB$3:BB1445)+1,0)</f>
        <v>1443</v>
      </c>
      <c r="BC1446" s="134" t="s">
        <v>5446</v>
      </c>
      <c r="BD1446" s="98">
        <v>0</v>
      </c>
      <c r="BE1446" s="99" t="str">
        <f>IFERROR(VLOOKUP(ROWS($BC$4:BC1446),$BB$4:$BC$2337,2,0),"")</f>
        <v>Płaska (pow. augustowski, woj. podlaskie)</v>
      </c>
      <c r="BF1446" s="98">
        <v>0</v>
      </c>
      <c r="BG1446" s="98">
        <f>IF(ISNUMBER(SEARCH('ankieta ESG'!$G$184,BH1446)),MAX($BG$3:BG1445)+1,0)</f>
        <v>1443</v>
      </c>
      <c r="BH1446" s="134" t="s">
        <v>5446</v>
      </c>
      <c r="BI1446" s="98">
        <v>0</v>
      </c>
      <c r="BJ1446" s="99" t="str">
        <f>IFERROR(VLOOKUP(ROWS($BH$4:BH1446),$BG$4:$BH$2337,2,0),"")</f>
        <v>Płaska (pow. augustowski, woj. podlaskie)</v>
      </c>
      <c r="BK1446" s="98">
        <v>0</v>
      </c>
      <c r="BL1446" s="98">
        <f>IF(ISNUMBER(SEARCH('ankieta ESG'!$G$185,BM1446)),MAX($BL$3:BL1445)+1,0)</f>
        <v>1443</v>
      </c>
      <c r="BM1446" s="134" t="s">
        <v>5446</v>
      </c>
      <c r="BN1446" s="98">
        <v>0</v>
      </c>
      <c r="BO1446" s="99" t="str">
        <f>IFERROR(VLOOKUP(ROWS($BM$4:BM1446),$BL$4:$BM$2337,2,0),"")</f>
        <v>Płaska (pow. augustowski, woj. podlaskie)</v>
      </c>
      <c r="BP1446" s="98">
        <v>0</v>
      </c>
      <c r="BQ1446" s="98">
        <f>IF(ISNUMBER(SEARCH('ankieta ESG'!$G$186,BR1446)),MAX($BQ$3:BQ1445)+1,0)</f>
        <v>1443</v>
      </c>
      <c r="BR1446" s="134" t="s">
        <v>5446</v>
      </c>
      <c r="BS1446" s="98">
        <v>0</v>
      </c>
      <c r="BT1446" s="99" t="str">
        <f>IFERROR(VLOOKUP(ROWS($BR$4:BR1446),$BQ$4:$BR$2337,2,0),"")</f>
        <v>Płaska (pow. augustowski, woj. podlaskie)</v>
      </c>
      <c r="BU1446" s="98">
        <v>0</v>
      </c>
      <c r="BV1446" s="98">
        <f>IF(ISNUMBER(SEARCH('ankieta ESG'!$G$187,BW1446)),MAX($BV$3:BV1445)+1,0)</f>
        <v>1443</v>
      </c>
      <c r="BW1446" s="134" t="s">
        <v>5446</v>
      </c>
      <c r="BX1446" s="98">
        <v>0</v>
      </c>
      <c r="BY1446" s="99" t="str">
        <f>IFERROR(VLOOKUP(ROWS($BW$4:BW1446),$BV$4:$BW$2337,2,0),"")</f>
        <v>Płaska (pow. augustowski, woj. podlaskie)</v>
      </c>
      <c r="BZ1446" s="98">
        <v>0</v>
      </c>
      <c r="CA1446" s="98">
        <f>IF(ISNUMBER(SEARCH('ankieta ESG'!$G$188,CB1446)),MAX($CA$3:CA1445)+1,0)</f>
        <v>1443</v>
      </c>
      <c r="CB1446" s="134" t="s">
        <v>5446</v>
      </c>
      <c r="CC1446" s="98">
        <v>0</v>
      </c>
      <c r="CD1446" s="99" t="str">
        <f>IFERROR(VLOOKUP(ROWS($CB$4:CB1446),$CA$4:$CB$2337,2,0),"")</f>
        <v>Płaska (pow. augustowski, woj. podlaskie)</v>
      </c>
      <c r="CE1446" s="98">
        <v>0</v>
      </c>
      <c r="CF1446" s="98">
        <f>IF(ISNUMBER(SEARCH('ankieta ESG'!$G$189,CG1446)),MAX($CF$3:CF1445)+1,0)</f>
        <v>1443</v>
      </c>
      <c r="CG1446" s="134" t="s">
        <v>5446</v>
      </c>
      <c r="CH1446" s="98">
        <v>0</v>
      </c>
      <c r="CI1446" s="99" t="str">
        <f>IFERROR(VLOOKUP(ROWS($CG$4:CG1446),$CF$4:$CG$2337,2,0),"")</f>
        <v>Płaska (pow. augustowski, woj. podlaskie)</v>
      </c>
      <c r="CJ1446" s="98">
        <v>0</v>
      </c>
    </row>
    <row r="1447" spans="4:88">
      <c r="D1447" s="25"/>
      <c r="F1447" s="25"/>
      <c r="AM1447" s="98">
        <f>IF(ISNUMBER(SEARCH('ankieta ESG'!$G$180,AN1447)),MAX(AM$3:$AM1446)+1,0)</f>
        <v>1444</v>
      </c>
      <c r="AN1447" s="134" t="s">
        <v>5447</v>
      </c>
      <c r="AO1447" s="98">
        <v>0</v>
      </c>
      <c r="AP1447" s="99" t="str">
        <f>IFERROR(VLOOKUP(ROWS($AN$4:AN1447),$AM$4:$AN$2337,2,0),"")</f>
        <v>Płock (pow. Płock, woj. mazowieckie)</v>
      </c>
      <c r="AQ1447" s="98">
        <v>0</v>
      </c>
      <c r="AR1447" s="98">
        <f>IF(ISNUMBER(SEARCH('ankieta ESG'!$G$181,AS1447)),MAX($AR$3:AR1446)+1,0)</f>
        <v>1444</v>
      </c>
      <c r="AS1447" s="134" t="s">
        <v>5447</v>
      </c>
      <c r="AT1447" s="98">
        <v>0</v>
      </c>
      <c r="AU1447" s="99" t="str">
        <f>IFERROR(VLOOKUP(ROWS($AS$4:AS1447),$AR$4:$AS$2337,2,0),"")</f>
        <v>Płock (pow. Płock, woj. mazowieckie)</v>
      </c>
      <c r="AV1447" s="98">
        <v>0</v>
      </c>
      <c r="AW1447" s="98">
        <f>IF(ISNUMBER(SEARCH('ankieta ESG'!$G$182,AX1447)),MAX($AW$3:AW1446)+1,0)</f>
        <v>1444</v>
      </c>
      <c r="AX1447" s="134" t="s">
        <v>5447</v>
      </c>
      <c r="AY1447" s="98">
        <v>0</v>
      </c>
      <c r="AZ1447" s="99" t="str">
        <f>IFERROR(VLOOKUP(ROWS($AX$4:AX1447),$AW$4:$AX$2337,2,0),"")</f>
        <v>Płock (pow. Płock, woj. mazowieckie)</v>
      </c>
      <c r="BA1447" s="98">
        <v>0</v>
      </c>
      <c r="BB1447" s="98">
        <f>IF(ISNUMBER(SEARCH('ankieta ESG'!$G$183,BC1447)),MAX($BB$3:BB1446)+1,0)</f>
        <v>1444</v>
      </c>
      <c r="BC1447" s="134" t="s">
        <v>5447</v>
      </c>
      <c r="BD1447" s="98">
        <v>0</v>
      </c>
      <c r="BE1447" s="99" t="str">
        <f>IFERROR(VLOOKUP(ROWS($BC$4:BC1447),$BB$4:$BC$2337,2,0),"")</f>
        <v>Płock (pow. Płock, woj. mazowieckie)</v>
      </c>
      <c r="BF1447" s="98">
        <v>0</v>
      </c>
      <c r="BG1447" s="98">
        <f>IF(ISNUMBER(SEARCH('ankieta ESG'!$G$184,BH1447)),MAX($BG$3:BG1446)+1,0)</f>
        <v>1444</v>
      </c>
      <c r="BH1447" s="134" t="s">
        <v>5447</v>
      </c>
      <c r="BI1447" s="98">
        <v>0</v>
      </c>
      <c r="BJ1447" s="99" t="str">
        <f>IFERROR(VLOOKUP(ROWS($BH$4:BH1447),$BG$4:$BH$2337,2,0),"")</f>
        <v>Płock (pow. Płock, woj. mazowieckie)</v>
      </c>
      <c r="BK1447" s="98">
        <v>0</v>
      </c>
      <c r="BL1447" s="98">
        <f>IF(ISNUMBER(SEARCH('ankieta ESG'!$G$185,BM1447)),MAX($BL$3:BL1446)+1,0)</f>
        <v>1444</v>
      </c>
      <c r="BM1447" s="134" t="s">
        <v>5447</v>
      </c>
      <c r="BN1447" s="98">
        <v>0</v>
      </c>
      <c r="BO1447" s="99" t="str">
        <f>IFERROR(VLOOKUP(ROWS($BM$4:BM1447),$BL$4:$BM$2337,2,0),"")</f>
        <v>Płock (pow. Płock, woj. mazowieckie)</v>
      </c>
      <c r="BP1447" s="98">
        <v>0</v>
      </c>
      <c r="BQ1447" s="98">
        <f>IF(ISNUMBER(SEARCH('ankieta ESG'!$G$186,BR1447)),MAX($BQ$3:BQ1446)+1,0)</f>
        <v>1444</v>
      </c>
      <c r="BR1447" s="134" t="s">
        <v>5447</v>
      </c>
      <c r="BS1447" s="98">
        <v>0</v>
      </c>
      <c r="BT1447" s="99" t="str">
        <f>IFERROR(VLOOKUP(ROWS($BR$4:BR1447),$BQ$4:$BR$2337,2,0),"")</f>
        <v>Płock (pow. Płock, woj. mazowieckie)</v>
      </c>
      <c r="BU1447" s="98">
        <v>0</v>
      </c>
      <c r="BV1447" s="98">
        <f>IF(ISNUMBER(SEARCH('ankieta ESG'!$G$187,BW1447)),MAX($BV$3:BV1446)+1,0)</f>
        <v>1444</v>
      </c>
      <c r="BW1447" s="134" t="s">
        <v>5447</v>
      </c>
      <c r="BX1447" s="98">
        <v>0</v>
      </c>
      <c r="BY1447" s="99" t="str">
        <f>IFERROR(VLOOKUP(ROWS($BW$4:BW1447),$BV$4:$BW$2337,2,0),"")</f>
        <v>Płock (pow. Płock, woj. mazowieckie)</v>
      </c>
      <c r="BZ1447" s="98">
        <v>0</v>
      </c>
      <c r="CA1447" s="98">
        <f>IF(ISNUMBER(SEARCH('ankieta ESG'!$G$188,CB1447)),MAX($CA$3:CA1446)+1,0)</f>
        <v>1444</v>
      </c>
      <c r="CB1447" s="134" t="s">
        <v>5447</v>
      </c>
      <c r="CC1447" s="98">
        <v>0</v>
      </c>
      <c r="CD1447" s="99" t="str">
        <f>IFERROR(VLOOKUP(ROWS($CB$4:CB1447),$CA$4:$CB$2337,2,0),"")</f>
        <v>Płock (pow. Płock, woj. mazowieckie)</v>
      </c>
      <c r="CE1447" s="98">
        <v>0</v>
      </c>
      <c r="CF1447" s="98">
        <f>IF(ISNUMBER(SEARCH('ankieta ESG'!$G$189,CG1447)),MAX($CF$3:CF1446)+1,0)</f>
        <v>1444</v>
      </c>
      <c r="CG1447" s="134" t="s">
        <v>5447</v>
      </c>
      <c r="CH1447" s="98">
        <v>0</v>
      </c>
      <c r="CI1447" s="99" t="str">
        <f>IFERROR(VLOOKUP(ROWS($CG$4:CG1447),$CF$4:$CG$2337,2,0),"")</f>
        <v>Płock (pow. Płock, woj. mazowieckie)</v>
      </c>
      <c r="CJ1447" s="98">
        <v>0</v>
      </c>
    </row>
    <row r="1448" spans="4:88">
      <c r="D1448" s="25"/>
      <c r="F1448" s="25"/>
      <c r="AM1448" s="98">
        <f>IF(ISNUMBER(SEARCH('ankieta ESG'!$G$180,AN1448)),MAX(AM$3:$AM1447)+1,0)</f>
        <v>1445</v>
      </c>
      <c r="AN1448" s="134" t="s">
        <v>5448</v>
      </c>
      <c r="AO1448" s="98">
        <v>0</v>
      </c>
      <c r="AP1448" s="99" t="str">
        <f>IFERROR(VLOOKUP(ROWS($AN$4:AN1448),$AM$4:$AN$2337,2,0),"")</f>
        <v>Płoniawy (pow. makowski, woj. mazowieckie)</v>
      </c>
      <c r="AQ1448" s="98">
        <v>0</v>
      </c>
      <c r="AR1448" s="98">
        <f>IF(ISNUMBER(SEARCH('ankieta ESG'!$G$181,AS1448)),MAX($AR$3:AR1447)+1,0)</f>
        <v>1445</v>
      </c>
      <c r="AS1448" s="134" t="s">
        <v>5448</v>
      </c>
      <c r="AT1448" s="98">
        <v>0</v>
      </c>
      <c r="AU1448" s="99" t="str">
        <f>IFERROR(VLOOKUP(ROWS($AS$4:AS1448),$AR$4:$AS$2337,2,0),"")</f>
        <v>Płoniawy (pow. makowski, woj. mazowieckie)</v>
      </c>
      <c r="AV1448" s="98">
        <v>0</v>
      </c>
      <c r="AW1448" s="98">
        <f>IF(ISNUMBER(SEARCH('ankieta ESG'!$G$182,AX1448)),MAX($AW$3:AW1447)+1,0)</f>
        <v>1445</v>
      </c>
      <c r="AX1448" s="134" t="s">
        <v>5448</v>
      </c>
      <c r="AY1448" s="98">
        <v>0</v>
      </c>
      <c r="AZ1448" s="99" t="str">
        <f>IFERROR(VLOOKUP(ROWS($AX$4:AX1448),$AW$4:$AX$2337,2,0),"")</f>
        <v>Płoniawy (pow. makowski, woj. mazowieckie)</v>
      </c>
      <c r="BA1448" s="98">
        <v>0</v>
      </c>
      <c r="BB1448" s="98">
        <f>IF(ISNUMBER(SEARCH('ankieta ESG'!$G$183,BC1448)),MAX($BB$3:BB1447)+1,0)</f>
        <v>1445</v>
      </c>
      <c r="BC1448" s="134" t="s">
        <v>5448</v>
      </c>
      <c r="BD1448" s="98">
        <v>0</v>
      </c>
      <c r="BE1448" s="99" t="str">
        <f>IFERROR(VLOOKUP(ROWS($BC$4:BC1448),$BB$4:$BC$2337,2,0),"")</f>
        <v>Płoniawy (pow. makowski, woj. mazowieckie)</v>
      </c>
      <c r="BF1448" s="98">
        <v>0</v>
      </c>
      <c r="BG1448" s="98">
        <f>IF(ISNUMBER(SEARCH('ankieta ESG'!$G$184,BH1448)),MAX($BG$3:BG1447)+1,0)</f>
        <v>1445</v>
      </c>
      <c r="BH1448" s="134" t="s">
        <v>5448</v>
      </c>
      <c r="BI1448" s="98">
        <v>0</v>
      </c>
      <c r="BJ1448" s="99" t="str">
        <f>IFERROR(VLOOKUP(ROWS($BH$4:BH1448),$BG$4:$BH$2337,2,0),"")</f>
        <v>Płoniawy (pow. makowski, woj. mazowieckie)</v>
      </c>
      <c r="BK1448" s="98">
        <v>0</v>
      </c>
      <c r="BL1448" s="98">
        <f>IF(ISNUMBER(SEARCH('ankieta ESG'!$G$185,BM1448)),MAX($BL$3:BL1447)+1,0)</f>
        <v>1445</v>
      </c>
      <c r="BM1448" s="134" t="s">
        <v>5448</v>
      </c>
      <c r="BN1448" s="98">
        <v>0</v>
      </c>
      <c r="BO1448" s="99" t="str">
        <f>IFERROR(VLOOKUP(ROWS($BM$4:BM1448),$BL$4:$BM$2337,2,0),"")</f>
        <v>Płoniawy (pow. makowski, woj. mazowieckie)</v>
      </c>
      <c r="BP1448" s="98">
        <v>0</v>
      </c>
      <c r="BQ1448" s="98">
        <f>IF(ISNUMBER(SEARCH('ankieta ESG'!$G$186,BR1448)),MAX($BQ$3:BQ1447)+1,0)</f>
        <v>1445</v>
      </c>
      <c r="BR1448" s="134" t="s">
        <v>5448</v>
      </c>
      <c r="BS1448" s="98">
        <v>0</v>
      </c>
      <c r="BT1448" s="99" t="str">
        <f>IFERROR(VLOOKUP(ROWS($BR$4:BR1448),$BQ$4:$BR$2337,2,0),"")</f>
        <v>Płoniawy (pow. makowski, woj. mazowieckie)</v>
      </c>
      <c r="BU1448" s="98">
        <v>0</v>
      </c>
      <c r="BV1448" s="98">
        <f>IF(ISNUMBER(SEARCH('ankieta ESG'!$G$187,BW1448)),MAX($BV$3:BV1447)+1,0)</f>
        <v>1445</v>
      </c>
      <c r="BW1448" s="134" t="s">
        <v>5448</v>
      </c>
      <c r="BX1448" s="98">
        <v>0</v>
      </c>
      <c r="BY1448" s="99" t="str">
        <f>IFERROR(VLOOKUP(ROWS($BW$4:BW1448),$BV$4:$BW$2337,2,0),"")</f>
        <v>Płoniawy (pow. makowski, woj. mazowieckie)</v>
      </c>
      <c r="BZ1448" s="98">
        <v>0</v>
      </c>
      <c r="CA1448" s="98">
        <f>IF(ISNUMBER(SEARCH('ankieta ESG'!$G$188,CB1448)),MAX($CA$3:CA1447)+1,0)</f>
        <v>1445</v>
      </c>
      <c r="CB1448" s="134" t="s">
        <v>5448</v>
      </c>
      <c r="CC1448" s="98">
        <v>0</v>
      </c>
      <c r="CD1448" s="99" t="str">
        <f>IFERROR(VLOOKUP(ROWS($CB$4:CB1448),$CA$4:$CB$2337,2,0),"")</f>
        <v>Płoniawy (pow. makowski, woj. mazowieckie)</v>
      </c>
      <c r="CE1448" s="98">
        <v>0</v>
      </c>
      <c r="CF1448" s="98">
        <f>IF(ISNUMBER(SEARCH('ankieta ESG'!$G$189,CG1448)),MAX($CF$3:CF1447)+1,0)</f>
        <v>1445</v>
      </c>
      <c r="CG1448" s="134" t="s">
        <v>5448</v>
      </c>
      <c r="CH1448" s="98">
        <v>0</v>
      </c>
      <c r="CI1448" s="99" t="str">
        <f>IFERROR(VLOOKUP(ROWS($CG$4:CG1448),$CF$4:$CG$2337,2,0),"")</f>
        <v>Płoniawy (pow. makowski, woj. mazowieckie)</v>
      </c>
      <c r="CJ1448" s="98">
        <v>0</v>
      </c>
    </row>
    <row r="1449" spans="4:88">
      <c r="D1449" s="25"/>
      <c r="F1449" s="25"/>
      <c r="AM1449" s="98">
        <f>IF(ISNUMBER(SEARCH('ankieta ESG'!$G$180,AN1449)),MAX(AM$3:$AM1448)+1,0)</f>
        <v>1446</v>
      </c>
      <c r="AN1449" s="134" t="s">
        <v>5449</v>
      </c>
      <c r="AO1449" s="98">
        <v>0</v>
      </c>
      <c r="AP1449" s="99" t="str">
        <f>IFERROR(VLOOKUP(ROWS($AN$4:AN1449),$AM$4:$AN$2337,2,0),"")</f>
        <v>Płońsk (pow. płoński, woj. mazowieckie)</v>
      </c>
      <c r="AQ1449" s="98">
        <v>0</v>
      </c>
      <c r="AR1449" s="98">
        <f>IF(ISNUMBER(SEARCH('ankieta ESG'!$G$181,AS1449)),MAX($AR$3:AR1448)+1,0)</f>
        <v>1446</v>
      </c>
      <c r="AS1449" s="134" t="s">
        <v>5449</v>
      </c>
      <c r="AT1449" s="98">
        <v>0</v>
      </c>
      <c r="AU1449" s="99" t="str">
        <f>IFERROR(VLOOKUP(ROWS($AS$4:AS1449),$AR$4:$AS$2337,2,0),"")</f>
        <v>Płońsk (pow. płoński, woj. mazowieckie)</v>
      </c>
      <c r="AV1449" s="98">
        <v>0</v>
      </c>
      <c r="AW1449" s="98">
        <f>IF(ISNUMBER(SEARCH('ankieta ESG'!$G$182,AX1449)),MAX($AW$3:AW1448)+1,0)</f>
        <v>1446</v>
      </c>
      <c r="AX1449" s="134" t="s">
        <v>5449</v>
      </c>
      <c r="AY1449" s="98">
        <v>0</v>
      </c>
      <c r="AZ1449" s="99" t="str">
        <f>IFERROR(VLOOKUP(ROWS($AX$4:AX1449),$AW$4:$AX$2337,2,0),"")</f>
        <v>Płońsk (pow. płoński, woj. mazowieckie)</v>
      </c>
      <c r="BA1449" s="98">
        <v>0</v>
      </c>
      <c r="BB1449" s="98">
        <f>IF(ISNUMBER(SEARCH('ankieta ESG'!$G$183,BC1449)),MAX($BB$3:BB1448)+1,0)</f>
        <v>1446</v>
      </c>
      <c r="BC1449" s="134" t="s">
        <v>5449</v>
      </c>
      <c r="BD1449" s="98">
        <v>0</v>
      </c>
      <c r="BE1449" s="99" t="str">
        <f>IFERROR(VLOOKUP(ROWS($BC$4:BC1449),$BB$4:$BC$2337,2,0),"")</f>
        <v>Płońsk (pow. płoński, woj. mazowieckie)</v>
      </c>
      <c r="BF1449" s="98">
        <v>0</v>
      </c>
      <c r="BG1449" s="98">
        <f>IF(ISNUMBER(SEARCH('ankieta ESG'!$G$184,BH1449)),MAX($BG$3:BG1448)+1,0)</f>
        <v>1446</v>
      </c>
      <c r="BH1449" s="134" t="s">
        <v>5449</v>
      </c>
      <c r="BI1449" s="98">
        <v>0</v>
      </c>
      <c r="BJ1449" s="99" t="str">
        <f>IFERROR(VLOOKUP(ROWS($BH$4:BH1449),$BG$4:$BH$2337,2,0),"")</f>
        <v>Płońsk (pow. płoński, woj. mazowieckie)</v>
      </c>
      <c r="BK1449" s="98">
        <v>0</v>
      </c>
      <c r="BL1449" s="98">
        <f>IF(ISNUMBER(SEARCH('ankieta ESG'!$G$185,BM1449)),MAX($BL$3:BL1448)+1,0)</f>
        <v>1446</v>
      </c>
      <c r="BM1449" s="134" t="s">
        <v>5449</v>
      </c>
      <c r="BN1449" s="98">
        <v>0</v>
      </c>
      <c r="BO1449" s="99" t="str">
        <f>IFERROR(VLOOKUP(ROWS($BM$4:BM1449),$BL$4:$BM$2337,2,0),"")</f>
        <v>Płońsk (pow. płoński, woj. mazowieckie)</v>
      </c>
      <c r="BP1449" s="98">
        <v>0</v>
      </c>
      <c r="BQ1449" s="98">
        <f>IF(ISNUMBER(SEARCH('ankieta ESG'!$G$186,BR1449)),MAX($BQ$3:BQ1448)+1,0)</f>
        <v>1446</v>
      </c>
      <c r="BR1449" s="134" t="s">
        <v>5449</v>
      </c>
      <c r="BS1449" s="98">
        <v>0</v>
      </c>
      <c r="BT1449" s="99" t="str">
        <f>IFERROR(VLOOKUP(ROWS($BR$4:BR1449),$BQ$4:$BR$2337,2,0),"")</f>
        <v>Płońsk (pow. płoński, woj. mazowieckie)</v>
      </c>
      <c r="BU1449" s="98">
        <v>0</v>
      </c>
      <c r="BV1449" s="98">
        <f>IF(ISNUMBER(SEARCH('ankieta ESG'!$G$187,BW1449)),MAX($BV$3:BV1448)+1,0)</f>
        <v>1446</v>
      </c>
      <c r="BW1449" s="134" t="s">
        <v>5449</v>
      </c>
      <c r="BX1449" s="98">
        <v>0</v>
      </c>
      <c r="BY1449" s="99" t="str">
        <f>IFERROR(VLOOKUP(ROWS($BW$4:BW1449),$BV$4:$BW$2337,2,0),"")</f>
        <v>Płońsk (pow. płoński, woj. mazowieckie)</v>
      </c>
      <c r="BZ1449" s="98">
        <v>0</v>
      </c>
      <c r="CA1449" s="98">
        <f>IF(ISNUMBER(SEARCH('ankieta ESG'!$G$188,CB1449)),MAX($CA$3:CA1448)+1,0)</f>
        <v>1446</v>
      </c>
      <c r="CB1449" s="134" t="s">
        <v>5449</v>
      </c>
      <c r="CC1449" s="98">
        <v>0</v>
      </c>
      <c r="CD1449" s="99" t="str">
        <f>IFERROR(VLOOKUP(ROWS($CB$4:CB1449),$CA$4:$CB$2337,2,0),"")</f>
        <v>Płońsk (pow. płoński, woj. mazowieckie)</v>
      </c>
      <c r="CE1449" s="98">
        <v>0</v>
      </c>
      <c r="CF1449" s="98">
        <f>IF(ISNUMBER(SEARCH('ankieta ESG'!$G$189,CG1449)),MAX($CF$3:CF1448)+1,0)</f>
        <v>1446</v>
      </c>
      <c r="CG1449" s="134" t="s">
        <v>5449</v>
      </c>
      <c r="CH1449" s="98">
        <v>0</v>
      </c>
      <c r="CI1449" s="99" t="str">
        <f>IFERROR(VLOOKUP(ROWS($CG$4:CG1449),$CF$4:$CG$2337,2,0),"")</f>
        <v>Płońsk (pow. płoński, woj. mazowieckie)</v>
      </c>
      <c r="CJ1449" s="98">
        <v>0</v>
      </c>
    </row>
    <row r="1450" spans="4:88">
      <c r="D1450" s="25"/>
      <c r="F1450" s="25"/>
      <c r="AM1450" s="98">
        <f>IF(ISNUMBER(SEARCH('ankieta ESG'!$G$180,AN1450)),MAX(AM$3:$AM1449)+1,0)</f>
        <v>1447</v>
      </c>
      <c r="AN1450" s="134" t="s">
        <v>5450</v>
      </c>
      <c r="AO1450" s="98">
        <v>0</v>
      </c>
      <c r="AP1450" s="99" t="str">
        <f>IFERROR(VLOOKUP(ROWS($AN$4:AN1450),$AM$4:$AN$2337,2,0),"")</f>
        <v>Płoskinia (pow. braniewski, woj. warmińsko-mazurskie)</v>
      </c>
      <c r="AQ1450" s="98">
        <v>0</v>
      </c>
      <c r="AR1450" s="98">
        <f>IF(ISNUMBER(SEARCH('ankieta ESG'!$G$181,AS1450)),MAX($AR$3:AR1449)+1,0)</f>
        <v>1447</v>
      </c>
      <c r="AS1450" s="134" t="s">
        <v>5450</v>
      </c>
      <c r="AT1450" s="98">
        <v>0</v>
      </c>
      <c r="AU1450" s="99" t="str">
        <f>IFERROR(VLOOKUP(ROWS($AS$4:AS1450),$AR$4:$AS$2337,2,0),"")</f>
        <v>Płoskinia (pow. braniewski, woj. warmińsko-mazurskie)</v>
      </c>
      <c r="AV1450" s="98">
        <v>0</v>
      </c>
      <c r="AW1450" s="98">
        <f>IF(ISNUMBER(SEARCH('ankieta ESG'!$G$182,AX1450)),MAX($AW$3:AW1449)+1,0)</f>
        <v>1447</v>
      </c>
      <c r="AX1450" s="134" t="s">
        <v>5450</v>
      </c>
      <c r="AY1450" s="98">
        <v>0</v>
      </c>
      <c r="AZ1450" s="99" t="str">
        <f>IFERROR(VLOOKUP(ROWS($AX$4:AX1450),$AW$4:$AX$2337,2,0),"")</f>
        <v>Płoskinia (pow. braniewski, woj. warmińsko-mazurskie)</v>
      </c>
      <c r="BA1450" s="98">
        <v>0</v>
      </c>
      <c r="BB1450" s="98">
        <f>IF(ISNUMBER(SEARCH('ankieta ESG'!$G$183,BC1450)),MAX($BB$3:BB1449)+1,0)</f>
        <v>1447</v>
      </c>
      <c r="BC1450" s="134" t="s">
        <v>5450</v>
      </c>
      <c r="BD1450" s="98">
        <v>0</v>
      </c>
      <c r="BE1450" s="99" t="str">
        <f>IFERROR(VLOOKUP(ROWS($BC$4:BC1450),$BB$4:$BC$2337,2,0),"")</f>
        <v>Płoskinia (pow. braniewski, woj. warmińsko-mazurskie)</v>
      </c>
      <c r="BF1450" s="98">
        <v>0</v>
      </c>
      <c r="BG1450" s="98">
        <f>IF(ISNUMBER(SEARCH('ankieta ESG'!$G$184,BH1450)),MAX($BG$3:BG1449)+1,0)</f>
        <v>1447</v>
      </c>
      <c r="BH1450" s="134" t="s">
        <v>5450</v>
      </c>
      <c r="BI1450" s="98">
        <v>0</v>
      </c>
      <c r="BJ1450" s="99" t="str">
        <f>IFERROR(VLOOKUP(ROWS($BH$4:BH1450),$BG$4:$BH$2337,2,0),"")</f>
        <v>Płoskinia (pow. braniewski, woj. warmińsko-mazurskie)</v>
      </c>
      <c r="BK1450" s="98">
        <v>0</v>
      </c>
      <c r="BL1450" s="98">
        <f>IF(ISNUMBER(SEARCH('ankieta ESG'!$G$185,BM1450)),MAX($BL$3:BL1449)+1,0)</f>
        <v>1447</v>
      </c>
      <c r="BM1450" s="134" t="s">
        <v>5450</v>
      </c>
      <c r="BN1450" s="98">
        <v>0</v>
      </c>
      <c r="BO1450" s="99" t="str">
        <f>IFERROR(VLOOKUP(ROWS($BM$4:BM1450),$BL$4:$BM$2337,2,0),"")</f>
        <v>Płoskinia (pow. braniewski, woj. warmińsko-mazurskie)</v>
      </c>
      <c r="BP1450" s="98">
        <v>0</v>
      </c>
      <c r="BQ1450" s="98">
        <f>IF(ISNUMBER(SEARCH('ankieta ESG'!$G$186,BR1450)),MAX($BQ$3:BQ1449)+1,0)</f>
        <v>1447</v>
      </c>
      <c r="BR1450" s="134" t="s">
        <v>5450</v>
      </c>
      <c r="BS1450" s="98">
        <v>0</v>
      </c>
      <c r="BT1450" s="99" t="str">
        <f>IFERROR(VLOOKUP(ROWS($BR$4:BR1450),$BQ$4:$BR$2337,2,0),"")</f>
        <v>Płoskinia (pow. braniewski, woj. warmińsko-mazurskie)</v>
      </c>
      <c r="BU1450" s="98">
        <v>0</v>
      </c>
      <c r="BV1450" s="98">
        <f>IF(ISNUMBER(SEARCH('ankieta ESG'!$G$187,BW1450)),MAX($BV$3:BV1449)+1,0)</f>
        <v>1447</v>
      </c>
      <c r="BW1450" s="134" t="s">
        <v>5450</v>
      </c>
      <c r="BX1450" s="98">
        <v>0</v>
      </c>
      <c r="BY1450" s="99" t="str">
        <f>IFERROR(VLOOKUP(ROWS($BW$4:BW1450),$BV$4:$BW$2337,2,0),"")</f>
        <v>Płoskinia (pow. braniewski, woj. warmińsko-mazurskie)</v>
      </c>
      <c r="BZ1450" s="98">
        <v>0</v>
      </c>
      <c r="CA1450" s="98">
        <f>IF(ISNUMBER(SEARCH('ankieta ESG'!$G$188,CB1450)),MAX($CA$3:CA1449)+1,0)</f>
        <v>1447</v>
      </c>
      <c r="CB1450" s="134" t="s">
        <v>5450</v>
      </c>
      <c r="CC1450" s="98">
        <v>0</v>
      </c>
      <c r="CD1450" s="99" t="str">
        <f>IFERROR(VLOOKUP(ROWS($CB$4:CB1450),$CA$4:$CB$2337,2,0),"")</f>
        <v>Płoskinia (pow. braniewski, woj. warmińsko-mazurskie)</v>
      </c>
      <c r="CE1450" s="98">
        <v>0</v>
      </c>
      <c r="CF1450" s="98">
        <f>IF(ISNUMBER(SEARCH('ankieta ESG'!$G$189,CG1450)),MAX($CF$3:CF1449)+1,0)</f>
        <v>1447</v>
      </c>
      <c r="CG1450" s="134" t="s">
        <v>5450</v>
      </c>
      <c r="CH1450" s="98">
        <v>0</v>
      </c>
      <c r="CI1450" s="99" t="str">
        <f>IFERROR(VLOOKUP(ROWS($CG$4:CG1450),$CF$4:$CG$2337,2,0),"")</f>
        <v>Płoskinia (pow. braniewski, woj. warmińsko-mazurskie)</v>
      </c>
      <c r="CJ1450" s="98">
        <v>0</v>
      </c>
    </row>
    <row r="1451" spans="4:88">
      <c r="D1451" s="25"/>
      <c r="F1451" s="25"/>
      <c r="AM1451" s="98">
        <f>IF(ISNUMBER(SEARCH('ankieta ESG'!$G$180,AN1451)),MAX(AM$3:$AM1450)+1,0)</f>
        <v>1448</v>
      </c>
      <c r="AN1451" s="134" t="s">
        <v>5451</v>
      </c>
      <c r="AO1451" s="98">
        <v>0</v>
      </c>
      <c r="AP1451" s="99" t="str">
        <f>IFERROR(VLOOKUP(ROWS($AN$4:AN1451),$AM$4:$AN$2337,2,0),"")</f>
        <v>Płośnica (pow. działdowski, woj. warmińsko-mazurskie)</v>
      </c>
      <c r="AQ1451" s="98">
        <v>0</v>
      </c>
      <c r="AR1451" s="98">
        <f>IF(ISNUMBER(SEARCH('ankieta ESG'!$G$181,AS1451)),MAX($AR$3:AR1450)+1,0)</f>
        <v>1448</v>
      </c>
      <c r="AS1451" s="134" t="s">
        <v>5451</v>
      </c>
      <c r="AT1451" s="98">
        <v>0</v>
      </c>
      <c r="AU1451" s="99" t="str">
        <f>IFERROR(VLOOKUP(ROWS($AS$4:AS1451),$AR$4:$AS$2337,2,0),"")</f>
        <v>Płośnica (pow. działdowski, woj. warmińsko-mazurskie)</v>
      </c>
      <c r="AV1451" s="98">
        <v>0</v>
      </c>
      <c r="AW1451" s="98">
        <f>IF(ISNUMBER(SEARCH('ankieta ESG'!$G$182,AX1451)),MAX($AW$3:AW1450)+1,0)</f>
        <v>1448</v>
      </c>
      <c r="AX1451" s="134" t="s">
        <v>5451</v>
      </c>
      <c r="AY1451" s="98">
        <v>0</v>
      </c>
      <c r="AZ1451" s="99" t="str">
        <f>IFERROR(VLOOKUP(ROWS($AX$4:AX1451),$AW$4:$AX$2337,2,0),"")</f>
        <v>Płośnica (pow. działdowski, woj. warmińsko-mazurskie)</v>
      </c>
      <c r="BA1451" s="98">
        <v>0</v>
      </c>
      <c r="BB1451" s="98">
        <f>IF(ISNUMBER(SEARCH('ankieta ESG'!$G$183,BC1451)),MAX($BB$3:BB1450)+1,0)</f>
        <v>1448</v>
      </c>
      <c r="BC1451" s="134" t="s">
        <v>5451</v>
      </c>
      <c r="BD1451" s="98">
        <v>0</v>
      </c>
      <c r="BE1451" s="99" t="str">
        <f>IFERROR(VLOOKUP(ROWS($BC$4:BC1451),$BB$4:$BC$2337,2,0),"")</f>
        <v>Płośnica (pow. działdowski, woj. warmińsko-mazurskie)</v>
      </c>
      <c r="BF1451" s="98">
        <v>0</v>
      </c>
      <c r="BG1451" s="98">
        <f>IF(ISNUMBER(SEARCH('ankieta ESG'!$G$184,BH1451)),MAX($BG$3:BG1450)+1,0)</f>
        <v>1448</v>
      </c>
      <c r="BH1451" s="134" t="s">
        <v>5451</v>
      </c>
      <c r="BI1451" s="98">
        <v>0</v>
      </c>
      <c r="BJ1451" s="99" t="str">
        <f>IFERROR(VLOOKUP(ROWS($BH$4:BH1451),$BG$4:$BH$2337,2,0),"")</f>
        <v>Płośnica (pow. działdowski, woj. warmińsko-mazurskie)</v>
      </c>
      <c r="BK1451" s="98">
        <v>0</v>
      </c>
      <c r="BL1451" s="98">
        <f>IF(ISNUMBER(SEARCH('ankieta ESG'!$G$185,BM1451)),MAX($BL$3:BL1450)+1,0)</f>
        <v>1448</v>
      </c>
      <c r="BM1451" s="134" t="s">
        <v>5451</v>
      </c>
      <c r="BN1451" s="98">
        <v>0</v>
      </c>
      <c r="BO1451" s="99" t="str">
        <f>IFERROR(VLOOKUP(ROWS($BM$4:BM1451),$BL$4:$BM$2337,2,0),"")</f>
        <v>Płośnica (pow. działdowski, woj. warmińsko-mazurskie)</v>
      </c>
      <c r="BP1451" s="98">
        <v>0</v>
      </c>
      <c r="BQ1451" s="98">
        <f>IF(ISNUMBER(SEARCH('ankieta ESG'!$G$186,BR1451)),MAX($BQ$3:BQ1450)+1,0)</f>
        <v>1448</v>
      </c>
      <c r="BR1451" s="134" t="s">
        <v>5451</v>
      </c>
      <c r="BS1451" s="98">
        <v>0</v>
      </c>
      <c r="BT1451" s="99" t="str">
        <f>IFERROR(VLOOKUP(ROWS($BR$4:BR1451),$BQ$4:$BR$2337,2,0),"")</f>
        <v>Płośnica (pow. działdowski, woj. warmińsko-mazurskie)</v>
      </c>
      <c r="BU1451" s="98">
        <v>0</v>
      </c>
      <c r="BV1451" s="98">
        <f>IF(ISNUMBER(SEARCH('ankieta ESG'!$G$187,BW1451)),MAX($BV$3:BV1450)+1,0)</f>
        <v>1448</v>
      </c>
      <c r="BW1451" s="134" t="s">
        <v>5451</v>
      </c>
      <c r="BX1451" s="98">
        <v>0</v>
      </c>
      <c r="BY1451" s="99" t="str">
        <f>IFERROR(VLOOKUP(ROWS($BW$4:BW1451),$BV$4:$BW$2337,2,0),"")</f>
        <v>Płośnica (pow. działdowski, woj. warmińsko-mazurskie)</v>
      </c>
      <c r="BZ1451" s="98">
        <v>0</v>
      </c>
      <c r="CA1451" s="98">
        <f>IF(ISNUMBER(SEARCH('ankieta ESG'!$G$188,CB1451)),MAX($CA$3:CA1450)+1,0)</f>
        <v>1448</v>
      </c>
      <c r="CB1451" s="134" t="s">
        <v>5451</v>
      </c>
      <c r="CC1451" s="98">
        <v>0</v>
      </c>
      <c r="CD1451" s="99" t="str">
        <f>IFERROR(VLOOKUP(ROWS($CB$4:CB1451),$CA$4:$CB$2337,2,0),"")</f>
        <v>Płośnica (pow. działdowski, woj. warmińsko-mazurskie)</v>
      </c>
      <c r="CE1451" s="98">
        <v>0</v>
      </c>
      <c r="CF1451" s="98">
        <f>IF(ISNUMBER(SEARCH('ankieta ESG'!$G$189,CG1451)),MAX($CF$3:CF1450)+1,0)</f>
        <v>1448</v>
      </c>
      <c r="CG1451" s="134" t="s">
        <v>5451</v>
      </c>
      <c r="CH1451" s="98">
        <v>0</v>
      </c>
      <c r="CI1451" s="99" t="str">
        <f>IFERROR(VLOOKUP(ROWS($CG$4:CG1451),$CF$4:$CG$2337,2,0),"")</f>
        <v>Płośnica (pow. działdowski, woj. warmińsko-mazurskie)</v>
      </c>
      <c r="CJ1451" s="98">
        <v>0</v>
      </c>
    </row>
    <row r="1452" spans="4:88">
      <c r="D1452" s="25"/>
      <c r="F1452" s="25"/>
      <c r="AM1452" s="98">
        <f>IF(ISNUMBER(SEARCH('ankieta ESG'!$G$180,AN1452)),MAX(AM$3:$AM1451)+1,0)</f>
        <v>1449</v>
      </c>
      <c r="AN1452" s="134" t="s">
        <v>5452</v>
      </c>
      <c r="AO1452" s="98">
        <v>0</v>
      </c>
      <c r="AP1452" s="99" t="str">
        <f>IFERROR(VLOOKUP(ROWS($AN$4:AN1452),$AM$4:$AN$2337,2,0),"")</f>
        <v>Płoty (pow. gryficki, woj. zachodniopomorskie)</v>
      </c>
      <c r="AQ1452" s="98">
        <v>0</v>
      </c>
      <c r="AR1452" s="98">
        <f>IF(ISNUMBER(SEARCH('ankieta ESG'!$G$181,AS1452)),MAX($AR$3:AR1451)+1,0)</f>
        <v>1449</v>
      </c>
      <c r="AS1452" s="134" t="s">
        <v>5452</v>
      </c>
      <c r="AT1452" s="98">
        <v>0</v>
      </c>
      <c r="AU1452" s="99" t="str">
        <f>IFERROR(VLOOKUP(ROWS($AS$4:AS1452),$AR$4:$AS$2337,2,0),"")</f>
        <v>Płoty (pow. gryficki, woj. zachodniopomorskie)</v>
      </c>
      <c r="AV1452" s="98">
        <v>0</v>
      </c>
      <c r="AW1452" s="98">
        <f>IF(ISNUMBER(SEARCH('ankieta ESG'!$G$182,AX1452)),MAX($AW$3:AW1451)+1,0)</f>
        <v>1449</v>
      </c>
      <c r="AX1452" s="134" t="s">
        <v>5452</v>
      </c>
      <c r="AY1452" s="98">
        <v>0</v>
      </c>
      <c r="AZ1452" s="99" t="str">
        <f>IFERROR(VLOOKUP(ROWS($AX$4:AX1452),$AW$4:$AX$2337,2,0),"")</f>
        <v>Płoty (pow. gryficki, woj. zachodniopomorskie)</v>
      </c>
      <c r="BA1452" s="98">
        <v>0</v>
      </c>
      <c r="BB1452" s="98">
        <f>IF(ISNUMBER(SEARCH('ankieta ESG'!$G$183,BC1452)),MAX($BB$3:BB1451)+1,0)</f>
        <v>1449</v>
      </c>
      <c r="BC1452" s="134" t="s">
        <v>5452</v>
      </c>
      <c r="BD1452" s="98">
        <v>0</v>
      </c>
      <c r="BE1452" s="99" t="str">
        <f>IFERROR(VLOOKUP(ROWS($BC$4:BC1452),$BB$4:$BC$2337,2,0),"")</f>
        <v>Płoty (pow. gryficki, woj. zachodniopomorskie)</v>
      </c>
      <c r="BF1452" s="98">
        <v>0</v>
      </c>
      <c r="BG1452" s="98">
        <f>IF(ISNUMBER(SEARCH('ankieta ESG'!$G$184,BH1452)),MAX($BG$3:BG1451)+1,0)</f>
        <v>1449</v>
      </c>
      <c r="BH1452" s="134" t="s">
        <v>5452</v>
      </c>
      <c r="BI1452" s="98">
        <v>0</v>
      </c>
      <c r="BJ1452" s="99" t="str">
        <f>IFERROR(VLOOKUP(ROWS($BH$4:BH1452),$BG$4:$BH$2337,2,0),"")</f>
        <v>Płoty (pow. gryficki, woj. zachodniopomorskie)</v>
      </c>
      <c r="BK1452" s="98">
        <v>0</v>
      </c>
      <c r="BL1452" s="98">
        <f>IF(ISNUMBER(SEARCH('ankieta ESG'!$G$185,BM1452)),MAX($BL$3:BL1451)+1,0)</f>
        <v>1449</v>
      </c>
      <c r="BM1452" s="134" t="s">
        <v>5452</v>
      </c>
      <c r="BN1452" s="98">
        <v>0</v>
      </c>
      <c r="BO1452" s="99" t="str">
        <f>IFERROR(VLOOKUP(ROWS($BM$4:BM1452),$BL$4:$BM$2337,2,0),"")</f>
        <v>Płoty (pow. gryficki, woj. zachodniopomorskie)</v>
      </c>
      <c r="BP1452" s="98">
        <v>0</v>
      </c>
      <c r="BQ1452" s="98">
        <f>IF(ISNUMBER(SEARCH('ankieta ESG'!$G$186,BR1452)),MAX($BQ$3:BQ1451)+1,0)</f>
        <v>1449</v>
      </c>
      <c r="BR1452" s="134" t="s">
        <v>5452</v>
      </c>
      <c r="BS1452" s="98">
        <v>0</v>
      </c>
      <c r="BT1452" s="99" t="str">
        <f>IFERROR(VLOOKUP(ROWS($BR$4:BR1452),$BQ$4:$BR$2337,2,0),"")</f>
        <v>Płoty (pow. gryficki, woj. zachodniopomorskie)</v>
      </c>
      <c r="BU1452" s="98">
        <v>0</v>
      </c>
      <c r="BV1452" s="98">
        <f>IF(ISNUMBER(SEARCH('ankieta ESG'!$G$187,BW1452)),MAX($BV$3:BV1451)+1,0)</f>
        <v>1449</v>
      </c>
      <c r="BW1452" s="134" t="s">
        <v>5452</v>
      </c>
      <c r="BX1452" s="98">
        <v>0</v>
      </c>
      <c r="BY1452" s="99" t="str">
        <f>IFERROR(VLOOKUP(ROWS($BW$4:BW1452),$BV$4:$BW$2337,2,0),"")</f>
        <v>Płoty (pow. gryficki, woj. zachodniopomorskie)</v>
      </c>
      <c r="BZ1452" s="98">
        <v>0</v>
      </c>
      <c r="CA1452" s="98">
        <f>IF(ISNUMBER(SEARCH('ankieta ESG'!$G$188,CB1452)),MAX($CA$3:CA1451)+1,0)</f>
        <v>1449</v>
      </c>
      <c r="CB1452" s="134" t="s">
        <v>5452</v>
      </c>
      <c r="CC1452" s="98">
        <v>0</v>
      </c>
      <c r="CD1452" s="99" t="str">
        <f>IFERROR(VLOOKUP(ROWS($CB$4:CB1452),$CA$4:$CB$2337,2,0),"")</f>
        <v>Płoty (pow. gryficki, woj. zachodniopomorskie)</v>
      </c>
      <c r="CE1452" s="98">
        <v>0</v>
      </c>
      <c r="CF1452" s="98">
        <f>IF(ISNUMBER(SEARCH('ankieta ESG'!$G$189,CG1452)),MAX($CF$3:CF1451)+1,0)</f>
        <v>1449</v>
      </c>
      <c r="CG1452" s="134" t="s">
        <v>5452</v>
      </c>
      <c r="CH1452" s="98">
        <v>0</v>
      </c>
      <c r="CI1452" s="99" t="str">
        <f>IFERROR(VLOOKUP(ROWS($CG$4:CG1452),$CF$4:$CG$2337,2,0),"")</f>
        <v>Płoty (pow. gryficki, woj. zachodniopomorskie)</v>
      </c>
      <c r="CJ1452" s="98">
        <v>0</v>
      </c>
    </row>
    <row r="1453" spans="4:88">
      <c r="D1453" s="25"/>
      <c r="F1453" s="25"/>
      <c r="AM1453" s="98">
        <f>IF(ISNUMBER(SEARCH('ankieta ESG'!$G$180,AN1453)),MAX(AM$3:$AM1452)+1,0)</f>
        <v>1450</v>
      </c>
      <c r="AN1453" s="134" t="s">
        <v>5453</v>
      </c>
      <c r="AO1453" s="98">
        <v>0</v>
      </c>
      <c r="AP1453" s="99" t="str">
        <f>IFERROR(VLOOKUP(ROWS($AN$4:AN1453),$AM$4:$AN$2337,2,0),"")</f>
        <v>Płużnica (pow. wąbrzeski, woj. kujawsko-pomorskie)</v>
      </c>
      <c r="AQ1453" s="98">
        <v>0</v>
      </c>
      <c r="AR1453" s="98">
        <f>IF(ISNUMBER(SEARCH('ankieta ESG'!$G$181,AS1453)),MAX($AR$3:AR1452)+1,0)</f>
        <v>1450</v>
      </c>
      <c r="AS1453" s="134" t="s">
        <v>5453</v>
      </c>
      <c r="AT1453" s="98">
        <v>0</v>
      </c>
      <c r="AU1453" s="99" t="str">
        <f>IFERROR(VLOOKUP(ROWS($AS$4:AS1453),$AR$4:$AS$2337,2,0),"")</f>
        <v>Płużnica (pow. wąbrzeski, woj. kujawsko-pomorskie)</v>
      </c>
      <c r="AV1453" s="98">
        <v>0</v>
      </c>
      <c r="AW1453" s="98">
        <f>IF(ISNUMBER(SEARCH('ankieta ESG'!$G$182,AX1453)),MAX($AW$3:AW1452)+1,0)</f>
        <v>1450</v>
      </c>
      <c r="AX1453" s="134" t="s">
        <v>5453</v>
      </c>
      <c r="AY1453" s="98">
        <v>0</v>
      </c>
      <c r="AZ1453" s="99" t="str">
        <f>IFERROR(VLOOKUP(ROWS($AX$4:AX1453),$AW$4:$AX$2337,2,0),"")</f>
        <v>Płużnica (pow. wąbrzeski, woj. kujawsko-pomorskie)</v>
      </c>
      <c r="BA1453" s="98">
        <v>0</v>
      </c>
      <c r="BB1453" s="98">
        <f>IF(ISNUMBER(SEARCH('ankieta ESG'!$G$183,BC1453)),MAX($BB$3:BB1452)+1,0)</f>
        <v>1450</v>
      </c>
      <c r="BC1453" s="134" t="s">
        <v>5453</v>
      </c>
      <c r="BD1453" s="98">
        <v>0</v>
      </c>
      <c r="BE1453" s="99" t="str">
        <f>IFERROR(VLOOKUP(ROWS($BC$4:BC1453),$BB$4:$BC$2337,2,0),"")</f>
        <v>Płużnica (pow. wąbrzeski, woj. kujawsko-pomorskie)</v>
      </c>
      <c r="BF1453" s="98">
        <v>0</v>
      </c>
      <c r="BG1453" s="98">
        <f>IF(ISNUMBER(SEARCH('ankieta ESG'!$G$184,BH1453)),MAX($BG$3:BG1452)+1,0)</f>
        <v>1450</v>
      </c>
      <c r="BH1453" s="134" t="s">
        <v>5453</v>
      </c>
      <c r="BI1453" s="98">
        <v>0</v>
      </c>
      <c r="BJ1453" s="99" t="str">
        <f>IFERROR(VLOOKUP(ROWS($BH$4:BH1453),$BG$4:$BH$2337,2,0),"")</f>
        <v>Płużnica (pow. wąbrzeski, woj. kujawsko-pomorskie)</v>
      </c>
      <c r="BK1453" s="98">
        <v>0</v>
      </c>
      <c r="BL1453" s="98">
        <f>IF(ISNUMBER(SEARCH('ankieta ESG'!$G$185,BM1453)),MAX($BL$3:BL1452)+1,0)</f>
        <v>1450</v>
      </c>
      <c r="BM1453" s="134" t="s">
        <v>5453</v>
      </c>
      <c r="BN1453" s="98">
        <v>0</v>
      </c>
      <c r="BO1453" s="99" t="str">
        <f>IFERROR(VLOOKUP(ROWS($BM$4:BM1453),$BL$4:$BM$2337,2,0),"")</f>
        <v>Płużnica (pow. wąbrzeski, woj. kujawsko-pomorskie)</v>
      </c>
      <c r="BP1453" s="98">
        <v>0</v>
      </c>
      <c r="BQ1453" s="98">
        <f>IF(ISNUMBER(SEARCH('ankieta ESG'!$G$186,BR1453)),MAX($BQ$3:BQ1452)+1,0)</f>
        <v>1450</v>
      </c>
      <c r="BR1453" s="134" t="s">
        <v>5453</v>
      </c>
      <c r="BS1453" s="98">
        <v>0</v>
      </c>
      <c r="BT1453" s="99" t="str">
        <f>IFERROR(VLOOKUP(ROWS($BR$4:BR1453),$BQ$4:$BR$2337,2,0),"")</f>
        <v>Płużnica (pow. wąbrzeski, woj. kujawsko-pomorskie)</v>
      </c>
      <c r="BU1453" s="98">
        <v>0</v>
      </c>
      <c r="BV1453" s="98">
        <f>IF(ISNUMBER(SEARCH('ankieta ESG'!$G$187,BW1453)),MAX($BV$3:BV1452)+1,0)</f>
        <v>1450</v>
      </c>
      <c r="BW1453" s="134" t="s">
        <v>5453</v>
      </c>
      <c r="BX1453" s="98">
        <v>0</v>
      </c>
      <c r="BY1453" s="99" t="str">
        <f>IFERROR(VLOOKUP(ROWS($BW$4:BW1453),$BV$4:$BW$2337,2,0),"")</f>
        <v>Płużnica (pow. wąbrzeski, woj. kujawsko-pomorskie)</v>
      </c>
      <c r="BZ1453" s="98">
        <v>0</v>
      </c>
      <c r="CA1453" s="98">
        <f>IF(ISNUMBER(SEARCH('ankieta ESG'!$G$188,CB1453)),MAX($CA$3:CA1452)+1,0)</f>
        <v>1450</v>
      </c>
      <c r="CB1453" s="134" t="s">
        <v>5453</v>
      </c>
      <c r="CC1453" s="98">
        <v>0</v>
      </c>
      <c r="CD1453" s="99" t="str">
        <f>IFERROR(VLOOKUP(ROWS($CB$4:CB1453),$CA$4:$CB$2337,2,0),"")</f>
        <v>Płużnica (pow. wąbrzeski, woj. kujawsko-pomorskie)</v>
      </c>
      <c r="CE1453" s="98">
        <v>0</v>
      </c>
      <c r="CF1453" s="98">
        <f>IF(ISNUMBER(SEARCH('ankieta ESG'!$G$189,CG1453)),MAX($CF$3:CF1452)+1,0)</f>
        <v>1450</v>
      </c>
      <c r="CG1453" s="134" t="s">
        <v>5453</v>
      </c>
      <c r="CH1453" s="98">
        <v>0</v>
      </c>
      <c r="CI1453" s="99" t="str">
        <f>IFERROR(VLOOKUP(ROWS($CG$4:CG1453),$CF$4:$CG$2337,2,0),"")</f>
        <v>Płużnica (pow. wąbrzeski, woj. kujawsko-pomorskie)</v>
      </c>
      <c r="CJ1453" s="98">
        <v>0</v>
      </c>
    </row>
    <row r="1454" spans="4:88">
      <c r="D1454" s="25"/>
      <c r="F1454" s="25"/>
      <c r="AM1454" s="98">
        <f>IF(ISNUMBER(SEARCH('ankieta ESG'!$G$180,AN1454)),MAX(AM$3:$AM1453)+1,0)</f>
        <v>1451</v>
      </c>
      <c r="AN1454" s="134" t="s">
        <v>5454</v>
      </c>
      <c r="AO1454" s="98">
        <v>0</v>
      </c>
      <c r="AP1454" s="99" t="str">
        <f>IFERROR(VLOOKUP(ROWS($AN$4:AN1454),$AM$4:$AN$2337,2,0),"")</f>
        <v>Pniewy (pow. grójecki, woj. mazowieckie)</v>
      </c>
      <c r="AQ1454" s="98">
        <v>0</v>
      </c>
      <c r="AR1454" s="98">
        <f>IF(ISNUMBER(SEARCH('ankieta ESG'!$G$181,AS1454)),MAX($AR$3:AR1453)+1,0)</f>
        <v>1451</v>
      </c>
      <c r="AS1454" s="134" t="s">
        <v>5454</v>
      </c>
      <c r="AT1454" s="98">
        <v>0</v>
      </c>
      <c r="AU1454" s="99" t="str">
        <f>IFERROR(VLOOKUP(ROWS($AS$4:AS1454),$AR$4:$AS$2337,2,0),"")</f>
        <v>Pniewy (pow. grójecki, woj. mazowieckie)</v>
      </c>
      <c r="AV1454" s="98">
        <v>0</v>
      </c>
      <c r="AW1454" s="98">
        <f>IF(ISNUMBER(SEARCH('ankieta ESG'!$G$182,AX1454)),MAX($AW$3:AW1453)+1,0)</f>
        <v>1451</v>
      </c>
      <c r="AX1454" s="134" t="s">
        <v>5454</v>
      </c>
      <c r="AY1454" s="98">
        <v>0</v>
      </c>
      <c r="AZ1454" s="99" t="str">
        <f>IFERROR(VLOOKUP(ROWS($AX$4:AX1454),$AW$4:$AX$2337,2,0),"")</f>
        <v>Pniewy (pow. grójecki, woj. mazowieckie)</v>
      </c>
      <c r="BA1454" s="98">
        <v>0</v>
      </c>
      <c r="BB1454" s="98">
        <f>IF(ISNUMBER(SEARCH('ankieta ESG'!$G$183,BC1454)),MAX($BB$3:BB1453)+1,0)</f>
        <v>1451</v>
      </c>
      <c r="BC1454" s="134" t="s">
        <v>5454</v>
      </c>
      <c r="BD1454" s="98">
        <v>0</v>
      </c>
      <c r="BE1454" s="99" t="str">
        <f>IFERROR(VLOOKUP(ROWS($BC$4:BC1454),$BB$4:$BC$2337,2,0),"")</f>
        <v>Pniewy (pow. grójecki, woj. mazowieckie)</v>
      </c>
      <c r="BF1454" s="98">
        <v>0</v>
      </c>
      <c r="BG1454" s="98">
        <f>IF(ISNUMBER(SEARCH('ankieta ESG'!$G$184,BH1454)),MAX($BG$3:BG1453)+1,0)</f>
        <v>1451</v>
      </c>
      <c r="BH1454" s="134" t="s">
        <v>5454</v>
      </c>
      <c r="BI1454" s="98">
        <v>0</v>
      </c>
      <c r="BJ1454" s="99" t="str">
        <f>IFERROR(VLOOKUP(ROWS($BH$4:BH1454),$BG$4:$BH$2337,2,0),"")</f>
        <v>Pniewy (pow. grójecki, woj. mazowieckie)</v>
      </c>
      <c r="BK1454" s="98">
        <v>0</v>
      </c>
      <c r="BL1454" s="98">
        <f>IF(ISNUMBER(SEARCH('ankieta ESG'!$G$185,BM1454)),MAX($BL$3:BL1453)+1,0)</f>
        <v>1451</v>
      </c>
      <c r="BM1454" s="134" t="s">
        <v>5454</v>
      </c>
      <c r="BN1454" s="98">
        <v>0</v>
      </c>
      <c r="BO1454" s="99" t="str">
        <f>IFERROR(VLOOKUP(ROWS($BM$4:BM1454),$BL$4:$BM$2337,2,0),"")</f>
        <v>Pniewy (pow. grójecki, woj. mazowieckie)</v>
      </c>
      <c r="BP1454" s="98">
        <v>0</v>
      </c>
      <c r="BQ1454" s="98">
        <f>IF(ISNUMBER(SEARCH('ankieta ESG'!$G$186,BR1454)),MAX($BQ$3:BQ1453)+1,0)</f>
        <v>1451</v>
      </c>
      <c r="BR1454" s="134" t="s">
        <v>5454</v>
      </c>
      <c r="BS1454" s="98">
        <v>0</v>
      </c>
      <c r="BT1454" s="99" t="str">
        <f>IFERROR(VLOOKUP(ROWS($BR$4:BR1454),$BQ$4:$BR$2337,2,0),"")</f>
        <v>Pniewy (pow. grójecki, woj. mazowieckie)</v>
      </c>
      <c r="BU1454" s="98">
        <v>0</v>
      </c>
      <c r="BV1454" s="98">
        <f>IF(ISNUMBER(SEARCH('ankieta ESG'!$G$187,BW1454)),MAX($BV$3:BV1453)+1,0)</f>
        <v>1451</v>
      </c>
      <c r="BW1454" s="134" t="s">
        <v>5454</v>
      </c>
      <c r="BX1454" s="98">
        <v>0</v>
      </c>
      <c r="BY1454" s="99" t="str">
        <f>IFERROR(VLOOKUP(ROWS($BW$4:BW1454),$BV$4:$BW$2337,2,0),"")</f>
        <v>Pniewy (pow. grójecki, woj. mazowieckie)</v>
      </c>
      <c r="BZ1454" s="98">
        <v>0</v>
      </c>
      <c r="CA1454" s="98">
        <f>IF(ISNUMBER(SEARCH('ankieta ESG'!$G$188,CB1454)),MAX($CA$3:CA1453)+1,0)</f>
        <v>1451</v>
      </c>
      <c r="CB1454" s="134" t="s">
        <v>5454</v>
      </c>
      <c r="CC1454" s="98">
        <v>0</v>
      </c>
      <c r="CD1454" s="99" t="str">
        <f>IFERROR(VLOOKUP(ROWS($CB$4:CB1454),$CA$4:$CB$2337,2,0),"")</f>
        <v>Pniewy (pow. grójecki, woj. mazowieckie)</v>
      </c>
      <c r="CE1454" s="98">
        <v>0</v>
      </c>
      <c r="CF1454" s="98">
        <f>IF(ISNUMBER(SEARCH('ankieta ESG'!$G$189,CG1454)),MAX($CF$3:CF1453)+1,0)</f>
        <v>1451</v>
      </c>
      <c r="CG1454" s="134" t="s">
        <v>5454</v>
      </c>
      <c r="CH1454" s="98">
        <v>0</v>
      </c>
      <c r="CI1454" s="99" t="str">
        <f>IFERROR(VLOOKUP(ROWS($CG$4:CG1454),$CF$4:$CG$2337,2,0),"")</f>
        <v>Pniewy (pow. grójecki, woj. mazowieckie)</v>
      </c>
      <c r="CJ1454" s="98">
        <v>0</v>
      </c>
    </row>
    <row r="1455" spans="4:88">
      <c r="D1455" s="25"/>
      <c r="F1455" s="25"/>
      <c r="AM1455" s="98">
        <f>IF(ISNUMBER(SEARCH('ankieta ESG'!$G$180,AN1455)),MAX(AM$3:$AM1454)+1,0)</f>
        <v>1452</v>
      </c>
      <c r="AN1455" s="134" t="s">
        <v>5455</v>
      </c>
      <c r="AO1455" s="98">
        <v>0</v>
      </c>
      <c r="AP1455" s="99" t="str">
        <f>IFERROR(VLOOKUP(ROWS($AN$4:AN1455),$AM$4:$AN$2337,2,0),"")</f>
        <v>Pniewy (pow. szamotulski, woj. wielkopolskie)</v>
      </c>
      <c r="AQ1455" s="98">
        <v>0</v>
      </c>
      <c r="AR1455" s="98">
        <f>IF(ISNUMBER(SEARCH('ankieta ESG'!$G$181,AS1455)),MAX($AR$3:AR1454)+1,0)</f>
        <v>1452</v>
      </c>
      <c r="AS1455" s="134" t="s">
        <v>5455</v>
      </c>
      <c r="AT1455" s="98">
        <v>0</v>
      </c>
      <c r="AU1455" s="99" t="str">
        <f>IFERROR(VLOOKUP(ROWS($AS$4:AS1455),$AR$4:$AS$2337,2,0),"")</f>
        <v>Pniewy (pow. szamotulski, woj. wielkopolskie)</v>
      </c>
      <c r="AV1455" s="98">
        <v>0</v>
      </c>
      <c r="AW1455" s="98">
        <f>IF(ISNUMBER(SEARCH('ankieta ESG'!$G$182,AX1455)),MAX($AW$3:AW1454)+1,0)</f>
        <v>1452</v>
      </c>
      <c r="AX1455" s="134" t="s">
        <v>5455</v>
      </c>
      <c r="AY1455" s="98">
        <v>0</v>
      </c>
      <c r="AZ1455" s="99" t="str">
        <f>IFERROR(VLOOKUP(ROWS($AX$4:AX1455),$AW$4:$AX$2337,2,0),"")</f>
        <v>Pniewy (pow. szamotulski, woj. wielkopolskie)</v>
      </c>
      <c r="BA1455" s="98">
        <v>0</v>
      </c>
      <c r="BB1455" s="98">
        <f>IF(ISNUMBER(SEARCH('ankieta ESG'!$G$183,BC1455)),MAX($BB$3:BB1454)+1,0)</f>
        <v>1452</v>
      </c>
      <c r="BC1455" s="134" t="s">
        <v>5455</v>
      </c>
      <c r="BD1455" s="98">
        <v>0</v>
      </c>
      <c r="BE1455" s="99" t="str">
        <f>IFERROR(VLOOKUP(ROWS($BC$4:BC1455),$BB$4:$BC$2337,2,0),"")</f>
        <v>Pniewy (pow. szamotulski, woj. wielkopolskie)</v>
      </c>
      <c r="BF1455" s="98">
        <v>0</v>
      </c>
      <c r="BG1455" s="98">
        <f>IF(ISNUMBER(SEARCH('ankieta ESG'!$G$184,BH1455)),MAX($BG$3:BG1454)+1,0)</f>
        <v>1452</v>
      </c>
      <c r="BH1455" s="134" t="s">
        <v>5455</v>
      </c>
      <c r="BI1455" s="98">
        <v>0</v>
      </c>
      <c r="BJ1455" s="99" t="str">
        <f>IFERROR(VLOOKUP(ROWS($BH$4:BH1455),$BG$4:$BH$2337,2,0),"")</f>
        <v>Pniewy (pow. szamotulski, woj. wielkopolskie)</v>
      </c>
      <c r="BK1455" s="98">
        <v>0</v>
      </c>
      <c r="BL1455" s="98">
        <f>IF(ISNUMBER(SEARCH('ankieta ESG'!$G$185,BM1455)),MAX($BL$3:BL1454)+1,0)</f>
        <v>1452</v>
      </c>
      <c r="BM1455" s="134" t="s">
        <v>5455</v>
      </c>
      <c r="BN1455" s="98">
        <v>0</v>
      </c>
      <c r="BO1455" s="99" t="str">
        <f>IFERROR(VLOOKUP(ROWS($BM$4:BM1455),$BL$4:$BM$2337,2,0),"")</f>
        <v>Pniewy (pow. szamotulski, woj. wielkopolskie)</v>
      </c>
      <c r="BP1455" s="98">
        <v>0</v>
      </c>
      <c r="BQ1455" s="98">
        <f>IF(ISNUMBER(SEARCH('ankieta ESG'!$G$186,BR1455)),MAX($BQ$3:BQ1454)+1,0)</f>
        <v>1452</v>
      </c>
      <c r="BR1455" s="134" t="s">
        <v>5455</v>
      </c>
      <c r="BS1455" s="98">
        <v>0</v>
      </c>
      <c r="BT1455" s="99" t="str">
        <f>IFERROR(VLOOKUP(ROWS($BR$4:BR1455),$BQ$4:$BR$2337,2,0),"")</f>
        <v>Pniewy (pow. szamotulski, woj. wielkopolskie)</v>
      </c>
      <c r="BU1455" s="98">
        <v>0</v>
      </c>
      <c r="BV1455" s="98">
        <f>IF(ISNUMBER(SEARCH('ankieta ESG'!$G$187,BW1455)),MAX($BV$3:BV1454)+1,0)</f>
        <v>1452</v>
      </c>
      <c r="BW1455" s="134" t="s">
        <v>5455</v>
      </c>
      <c r="BX1455" s="98">
        <v>0</v>
      </c>
      <c r="BY1455" s="99" t="str">
        <f>IFERROR(VLOOKUP(ROWS($BW$4:BW1455),$BV$4:$BW$2337,2,0),"")</f>
        <v>Pniewy (pow. szamotulski, woj. wielkopolskie)</v>
      </c>
      <c r="BZ1455" s="98">
        <v>0</v>
      </c>
      <c r="CA1455" s="98">
        <f>IF(ISNUMBER(SEARCH('ankieta ESG'!$G$188,CB1455)),MAX($CA$3:CA1454)+1,0)</f>
        <v>1452</v>
      </c>
      <c r="CB1455" s="134" t="s">
        <v>5455</v>
      </c>
      <c r="CC1455" s="98">
        <v>0</v>
      </c>
      <c r="CD1455" s="99" t="str">
        <f>IFERROR(VLOOKUP(ROWS($CB$4:CB1455),$CA$4:$CB$2337,2,0),"")</f>
        <v>Pniewy (pow. szamotulski, woj. wielkopolskie)</v>
      </c>
      <c r="CE1455" s="98">
        <v>0</v>
      </c>
      <c r="CF1455" s="98">
        <f>IF(ISNUMBER(SEARCH('ankieta ESG'!$G$189,CG1455)),MAX($CF$3:CF1454)+1,0)</f>
        <v>1452</v>
      </c>
      <c r="CG1455" s="134" t="s">
        <v>5455</v>
      </c>
      <c r="CH1455" s="98">
        <v>0</v>
      </c>
      <c r="CI1455" s="99" t="str">
        <f>IFERROR(VLOOKUP(ROWS($CG$4:CG1455),$CF$4:$CG$2337,2,0),"")</f>
        <v>Pniewy (pow. szamotulski, woj. wielkopolskie)</v>
      </c>
      <c r="CJ1455" s="98">
        <v>0</v>
      </c>
    </row>
    <row r="1456" spans="4:88">
      <c r="D1456" s="25"/>
      <c r="F1456" s="25"/>
      <c r="AM1456" s="98">
        <f>IF(ISNUMBER(SEARCH('ankieta ESG'!$G$180,AN1456)),MAX(AM$3:$AM1455)+1,0)</f>
        <v>1453</v>
      </c>
      <c r="AN1456" s="134" t="s">
        <v>5456</v>
      </c>
      <c r="AO1456" s="98">
        <v>0</v>
      </c>
      <c r="AP1456" s="99" t="str">
        <f>IFERROR(VLOOKUP(ROWS($AN$4:AN1456),$AM$4:$AN$2337,2,0),"")</f>
        <v>Pobiedziska (pow. poznański, woj. wielkopolskie)</v>
      </c>
      <c r="AQ1456" s="98">
        <v>0</v>
      </c>
      <c r="AR1456" s="98">
        <f>IF(ISNUMBER(SEARCH('ankieta ESG'!$G$181,AS1456)),MAX($AR$3:AR1455)+1,0)</f>
        <v>1453</v>
      </c>
      <c r="AS1456" s="134" t="s">
        <v>5456</v>
      </c>
      <c r="AT1456" s="98">
        <v>0</v>
      </c>
      <c r="AU1456" s="99" t="str">
        <f>IFERROR(VLOOKUP(ROWS($AS$4:AS1456),$AR$4:$AS$2337,2,0),"")</f>
        <v>Pobiedziska (pow. poznański, woj. wielkopolskie)</v>
      </c>
      <c r="AV1456" s="98">
        <v>0</v>
      </c>
      <c r="AW1456" s="98">
        <f>IF(ISNUMBER(SEARCH('ankieta ESG'!$G$182,AX1456)),MAX($AW$3:AW1455)+1,0)</f>
        <v>1453</v>
      </c>
      <c r="AX1456" s="134" t="s">
        <v>5456</v>
      </c>
      <c r="AY1456" s="98">
        <v>0</v>
      </c>
      <c r="AZ1456" s="99" t="str">
        <f>IFERROR(VLOOKUP(ROWS($AX$4:AX1456),$AW$4:$AX$2337,2,0),"")</f>
        <v>Pobiedziska (pow. poznański, woj. wielkopolskie)</v>
      </c>
      <c r="BA1456" s="98">
        <v>0</v>
      </c>
      <c r="BB1456" s="98">
        <f>IF(ISNUMBER(SEARCH('ankieta ESG'!$G$183,BC1456)),MAX($BB$3:BB1455)+1,0)</f>
        <v>1453</v>
      </c>
      <c r="BC1456" s="134" t="s">
        <v>5456</v>
      </c>
      <c r="BD1456" s="98">
        <v>0</v>
      </c>
      <c r="BE1456" s="99" t="str">
        <f>IFERROR(VLOOKUP(ROWS($BC$4:BC1456),$BB$4:$BC$2337,2,0),"")</f>
        <v>Pobiedziska (pow. poznański, woj. wielkopolskie)</v>
      </c>
      <c r="BF1456" s="98">
        <v>0</v>
      </c>
      <c r="BG1456" s="98">
        <f>IF(ISNUMBER(SEARCH('ankieta ESG'!$G$184,BH1456)),MAX($BG$3:BG1455)+1,0)</f>
        <v>1453</v>
      </c>
      <c r="BH1456" s="134" t="s">
        <v>5456</v>
      </c>
      <c r="BI1456" s="98">
        <v>0</v>
      </c>
      <c r="BJ1456" s="99" t="str">
        <f>IFERROR(VLOOKUP(ROWS($BH$4:BH1456),$BG$4:$BH$2337,2,0),"")</f>
        <v>Pobiedziska (pow. poznański, woj. wielkopolskie)</v>
      </c>
      <c r="BK1456" s="98">
        <v>0</v>
      </c>
      <c r="BL1456" s="98">
        <f>IF(ISNUMBER(SEARCH('ankieta ESG'!$G$185,BM1456)),MAX($BL$3:BL1455)+1,0)</f>
        <v>1453</v>
      </c>
      <c r="BM1456" s="134" t="s">
        <v>5456</v>
      </c>
      <c r="BN1456" s="98">
        <v>0</v>
      </c>
      <c r="BO1456" s="99" t="str">
        <f>IFERROR(VLOOKUP(ROWS($BM$4:BM1456),$BL$4:$BM$2337,2,0),"")</f>
        <v>Pobiedziska (pow. poznański, woj. wielkopolskie)</v>
      </c>
      <c r="BP1456" s="98">
        <v>0</v>
      </c>
      <c r="BQ1456" s="98">
        <f>IF(ISNUMBER(SEARCH('ankieta ESG'!$G$186,BR1456)),MAX($BQ$3:BQ1455)+1,0)</f>
        <v>1453</v>
      </c>
      <c r="BR1456" s="134" t="s">
        <v>5456</v>
      </c>
      <c r="BS1456" s="98">
        <v>0</v>
      </c>
      <c r="BT1456" s="99" t="str">
        <f>IFERROR(VLOOKUP(ROWS($BR$4:BR1456),$BQ$4:$BR$2337,2,0),"")</f>
        <v>Pobiedziska (pow. poznański, woj. wielkopolskie)</v>
      </c>
      <c r="BU1456" s="98">
        <v>0</v>
      </c>
      <c r="BV1456" s="98">
        <f>IF(ISNUMBER(SEARCH('ankieta ESG'!$G$187,BW1456)),MAX($BV$3:BV1455)+1,0)</f>
        <v>1453</v>
      </c>
      <c r="BW1456" s="134" t="s">
        <v>5456</v>
      </c>
      <c r="BX1456" s="98">
        <v>0</v>
      </c>
      <c r="BY1456" s="99" t="str">
        <f>IFERROR(VLOOKUP(ROWS($BW$4:BW1456),$BV$4:$BW$2337,2,0),"")</f>
        <v>Pobiedziska (pow. poznański, woj. wielkopolskie)</v>
      </c>
      <c r="BZ1456" s="98">
        <v>0</v>
      </c>
      <c r="CA1456" s="98">
        <f>IF(ISNUMBER(SEARCH('ankieta ESG'!$G$188,CB1456)),MAX($CA$3:CA1455)+1,0)</f>
        <v>1453</v>
      </c>
      <c r="CB1456" s="134" t="s">
        <v>5456</v>
      </c>
      <c r="CC1456" s="98">
        <v>0</v>
      </c>
      <c r="CD1456" s="99" t="str">
        <f>IFERROR(VLOOKUP(ROWS($CB$4:CB1456),$CA$4:$CB$2337,2,0),"")</f>
        <v>Pobiedziska (pow. poznański, woj. wielkopolskie)</v>
      </c>
      <c r="CE1456" s="98">
        <v>0</v>
      </c>
      <c r="CF1456" s="98">
        <f>IF(ISNUMBER(SEARCH('ankieta ESG'!$G$189,CG1456)),MAX($CF$3:CF1455)+1,0)</f>
        <v>1453</v>
      </c>
      <c r="CG1456" s="134" t="s">
        <v>5456</v>
      </c>
      <c r="CH1456" s="98">
        <v>0</v>
      </c>
      <c r="CI1456" s="99" t="str">
        <f>IFERROR(VLOOKUP(ROWS($CG$4:CG1456),$CF$4:$CG$2337,2,0),"")</f>
        <v>Pobiedziska (pow. poznański, woj. wielkopolskie)</v>
      </c>
      <c r="CJ1456" s="98">
        <v>0</v>
      </c>
    </row>
    <row r="1457" spans="4:88">
      <c r="D1457" s="25"/>
      <c r="F1457" s="25"/>
      <c r="AM1457" s="98">
        <f>IF(ISNUMBER(SEARCH('ankieta ESG'!$G$180,AN1457)),MAX(AM$3:$AM1456)+1,0)</f>
        <v>1454</v>
      </c>
      <c r="AN1457" s="134" t="s">
        <v>5457</v>
      </c>
      <c r="AO1457" s="98">
        <v>0</v>
      </c>
      <c r="AP1457" s="99" t="str">
        <f>IFERROR(VLOOKUP(ROWS($AN$4:AN1457),$AM$4:$AN$2337,2,0),"")</f>
        <v>Poczesna (pow. częstochowski, woj. śląskie)</v>
      </c>
      <c r="AQ1457" s="98">
        <v>0</v>
      </c>
      <c r="AR1457" s="98">
        <f>IF(ISNUMBER(SEARCH('ankieta ESG'!$G$181,AS1457)),MAX($AR$3:AR1456)+1,0)</f>
        <v>1454</v>
      </c>
      <c r="AS1457" s="134" t="s">
        <v>5457</v>
      </c>
      <c r="AT1457" s="98">
        <v>0</v>
      </c>
      <c r="AU1457" s="99" t="str">
        <f>IFERROR(VLOOKUP(ROWS($AS$4:AS1457),$AR$4:$AS$2337,2,0),"")</f>
        <v>Poczesna (pow. częstochowski, woj. śląskie)</v>
      </c>
      <c r="AV1457" s="98">
        <v>0</v>
      </c>
      <c r="AW1457" s="98">
        <f>IF(ISNUMBER(SEARCH('ankieta ESG'!$G$182,AX1457)),MAX($AW$3:AW1456)+1,0)</f>
        <v>1454</v>
      </c>
      <c r="AX1457" s="134" t="s">
        <v>5457</v>
      </c>
      <c r="AY1457" s="98">
        <v>0</v>
      </c>
      <c r="AZ1457" s="99" t="str">
        <f>IFERROR(VLOOKUP(ROWS($AX$4:AX1457),$AW$4:$AX$2337,2,0),"")</f>
        <v>Poczesna (pow. częstochowski, woj. śląskie)</v>
      </c>
      <c r="BA1457" s="98">
        <v>0</v>
      </c>
      <c r="BB1457" s="98">
        <f>IF(ISNUMBER(SEARCH('ankieta ESG'!$G$183,BC1457)),MAX($BB$3:BB1456)+1,0)</f>
        <v>1454</v>
      </c>
      <c r="BC1457" s="134" t="s">
        <v>5457</v>
      </c>
      <c r="BD1457" s="98">
        <v>0</v>
      </c>
      <c r="BE1457" s="99" t="str">
        <f>IFERROR(VLOOKUP(ROWS($BC$4:BC1457),$BB$4:$BC$2337,2,0),"")</f>
        <v>Poczesna (pow. częstochowski, woj. śląskie)</v>
      </c>
      <c r="BF1457" s="98">
        <v>0</v>
      </c>
      <c r="BG1457" s="98">
        <f>IF(ISNUMBER(SEARCH('ankieta ESG'!$G$184,BH1457)),MAX($BG$3:BG1456)+1,0)</f>
        <v>1454</v>
      </c>
      <c r="BH1457" s="134" t="s">
        <v>5457</v>
      </c>
      <c r="BI1457" s="98">
        <v>0</v>
      </c>
      <c r="BJ1457" s="99" t="str">
        <f>IFERROR(VLOOKUP(ROWS($BH$4:BH1457),$BG$4:$BH$2337,2,0),"")</f>
        <v>Poczesna (pow. częstochowski, woj. śląskie)</v>
      </c>
      <c r="BK1457" s="98">
        <v>0</v>
      </c>
      <c r="BL1457" s="98">
        <f>IF(ISNUMBER(SEARCH('ankieta ESG'!$G$185,BM1457)),MAX($BL$3:BL1456)+1,0)</f>
        <v>1454</v>
      </c>
      <c r="BM1457" s="134" t="s">
        <v>5457</v>
      </c>
      <c r="BN1457" s="98">
        <v>0</v>
      </c>
      <c r="BO1457" s="99" t="str">
        <f>IFERROR(VLOOKUP(ROWS($BM$4:BM1457),$BL$4:$BM$2337,2,0),"")</f>
        <v>Poczesna (pow. częstochowski, woj. śląskie)</v>
      </c>
      <c r="BP1457" s="98">
        <v>0</v>
      </c>
      <c r="BQ1457" s="98">
        <f>IF(ISNUMBER(SEARCH('ankieta ESG'!$G$186,BR1457)),MAX($BQ$3:BQ1456)+1,0)</f>
        <v>1454</v>
      </c>
      <c r="BR1457" s="134" t="s">
        <v>5457</v>
      </c>
      <c r="BS1457" s="98">
        <v>0</v>
      </c>
      <c r="BT1457" s="99" t="str">
        <f>IFERROR(VLOOKUP(ROWS($BR$4:BR1457),$BQ$4:$BR$2337,2,0),"")</f>
        <v>Poczesna (pow. częstochowski, woj. śląskie)</v>
      </c>
      <c r="BU1457" s="98">
        <v>0</v>
      </c>
      <c r="BV1457" s="98">
        <f>IF(ISNUMBER(SEARCH('ankieta ESG'!$G$187,BW1457)),MAX($BV$3:BV1456)+1,0)</f>
        <v>1454</v>
      </c>
      <c r="BW1457" s="134" t="s">
        <v>5457</v>
      </c>
      <c r="BX1457" s="98">
        <v>0</v>
      </c>
      <c r="BY1457" s="99" t="str">
        <f>IFERROR(VLOOKUP(ROWS($BW$4:BW1457),$BV$4:$BW$2337,2,0),"")</f>
        <v>Poczesna (pow. częstochowski, woj. śląskie)</v>
      </c>
      <c r="BZ1457" s="98">
        <v>0</v>
      </c>
      <c r="CA1457" s="98">
        <f>IF(ISNUMBER(SEARCH('ankieta ESG'!$G$188,CB1457)),MAX($CA$3:CA1456)+1,0)</f>
        <v>1454</v>
      </c>
      <c r="CB1457" s="134" t="s">
        <v>5457</v>
      </c>
      <c r="CC1457" s="98">
        <v>0</v>
      </c>
      <c r="CD1457" s="99" t="str">
        <f>IFERROR(VLOOKUP(ROWS($CB$4:CB1457),$CA$4:$CB$2337,2,0),"")</f>
        <v>Poczesna (pow. częstochowski, woj. śląskie)</v>
      </c>
      <c r="CE1457" s="98">
        <v>0</v>
      </c>
      <c r="CF1457" s="98">
        <f>IF(ISNUMBER(SEARCH('ankieta ESG'!$G$189,CG1457)),MAX($CF$3:CF1456)+1,0)</f>
        <v>1454</v>
      </c>
      <c r="CG1457" s="134" t="s">
        <v>5457</v>
      </c>
      <c r="CH1457" s="98">
        <v>0</v>
      </c>
      <c r="CI1457" s="99" t="str">
        <f>IFERROR(VLOOKUP(ROWS($CG$4:CG1457),$CF$4:$CG$2337,2,0),"")</f>
        <v>Poczesna (pow. częstochowski, woj. śląskie)</v>
      </c>
      <c r="CJ1457" s="98">
        <v>0</v>
      </c>
    </row>
    <row r="1458" spans="4:88">
      <c r="D1458" s="25"/>
      <c r="F1458" s="25"/>
      <c r="AM1458" s="98">
        <f>IF(ISNUMBER(SEARCH('ankieta ESG'!$G$180,AN1458)),MAX(AM$3:$AM1457)+1,0)</f>
        <v>1455</v>
      </c>
      <c r="AN1458" s="134" t="s">
        <v>5458</v>
      </c>
      <c r="AO1458" s="98">
        <v>0</v>
      </c>
      <c r="AP1458" s="99" t="str">
        <f>IFERROR(VLOOKUP(ROWS($AN$4:AN1458),$AM$4:$AN$2337,2,0),"")</f>
        <v>Poddębice (pow. poddębicki, woj. łódzkie)</v>
      </c>
      <c r="AQ1458" s="98">
        <v>0</v>
      </c>
      <c r="AR1458" s="98">
        <f>IF(ISNUMBER(SEARCH('ankieta ESG'!$G$181,AS1458)),MAX($AR$3:AR1457)+1,0)</f>
        <v>1455</v>
      </c>
      <c r="AS1458" s="134" t="s">
        <v>5458</v>
      </c>
      <c r="AT1458" s="98">
        <v>0</v>
      </c>
      <c r="AU1458" s="99" t="str">
        <f>IFERROR(VLOOKUP(ROWS($AS$4:AS1458),$AR$4:$AS$2337,2,0),"")</f>
        <v>Poddębice (pow. poddębicki, woj. łódzkie)</v>
      </c>
      <c r="AV1458" s="98">
        <v>0</v>
      </c>
      <c r="AW1458" s="98">
        <f>IF(ISNUMBER(SEARCH('ankieta ESG'!$G$182,AX1458)),MAX($AW$3:AW1457)+1,0)</f>
        <v>1455</v>
      </c>
      <c r="AX1458" s="134" t="s">
        <v>5458</v>
      </c>
      <c r="AY1458" s="98">
        <v>0</v>
      </c>
      <c r="AZ1458" s="99" t="str">
        <f>IFERROR(VLOOKUP(ROWS($AX$4:AX1458),$AW$4:$AX$2337,2,0),"")</f>
        <v>Poddębice (pow. poddębicki, woj. łódzkie)</v>
      </c>
      <c r="BA1458" s="98">
        <v>0</v>
      </c>
      <c r="BB1458" s="98">
        <f>IF(ISNUMBER(SEARCH('ankieta ESG'!$G$183,BC1458)),MAX($BB$3:BB1457)+1,0)</f>
        <v>1455</v>
      </c>
      <c r="BC1458" s="134" t="s">
        <v>5458</v>
      </c>
      <c r="BD1458" s="98">
        <v>0</v>
      </c>
      <c r="BE1458" s="99" t="str">
        <f>IFERROR(VLOOKUP(ROWS($BC$4:BC1458),$BB$4:$BC$2337,2,0),"")</f>
        <v>Poddębice (pow. poddębicki, woj. łódzkie)</v>
      </c>
      <c r="BF1458" s="98">
        <v>0</v>
      </c>
      <c r="BG1458" s="98">
        <f>IF(ISNUMBER(SEARCH('ankieta ESG'!$G$184,BH1458)),MAX($BG$3:BG1457)+1,0)</f>
        <v>1455</v>
      </c>
      <c r="BH1458" s="134" t="s">
        <v>5458</v>
      </c>
      <c r="BI1458" s="98">
        <v>0</v>
      </c>
      <c r="BJ1458" s="99" t="str">
        <f>IFERROR(VLOOKUP(ROWS($BH$4:BH1458),$BG$4:$BH$2337,2,0),"")</f>
        <v>Poddębice (pow. poddębicki, woj. łódzkie)</v>
      </c>
      <c r="BK1458" s="98">
        <v>0</v>
      </c>
      <c r="BL1458" s="98">
        <f>IF(ISNUMBER(SEARCH('ankieta ESG'!$G$185,BM1458)),MAX($BL$3:BL1457)+1,0)</f>
        <v>1455</v>
      </c>
      <c r="BM1458" s="134" t="s">
        <v>5458</v>
      </c>
      <c r="BN1458" s="98">
        <v>0</v>
      </c>
      <c r="BO1458" s="99" t="str">
        <f>IFERROR(VLOOKUP(ROWS($BM$4:BM1458),$BL$4:$BM$2337,2,0),"")</f>
        <v>Poddębice (pow. poddębicki, woj. łódzkie)</v>
      </c>
      <c r="BP1458" s="98">
        <v>0</v>
      </c>
      <c r="BQ1458" s="98">
        <f>IF(ISNUMBER(SEARCH('ankieta ESG'!$G$186,BR1458)),MAX($BQ$3:BQ1457)+1,0)</f>
        <v>1455</v>
      </c>
      <c r="BR1458" s="134" t="s">
        <v>5458</v>
      </c>
      <c r="BS1458" s="98">
        <v>0</v>
      </c>
      <c r="BT1458" s="99" t="str">
        <f>IFERROR(VLOOKUP(ROWS($BR$4:BR1458),$BQ$4:$BR$2337,2,0),"")</f>
        <v>Poddębice (pow. poddębicki, woj. łódzkie)</v>
      </c>
      <c r="BU1458" s="98">
        <v>0</v>
      </c>
      <c r="BV1458" s="98">
        <f>IF(ISNUMBER(SEARCH('ankieta ESG'!$G$187,BW1458)),MAX($BV$3:BV1457)+1,0)</f>
        <v>1455</v>
      </c>
      <c r="BW1458" s="134" t="s">
        <v>5458</v>
      </c>
      <c r="BX1458" s="98">
        <v>0</v>
      </c>
      <c r="BY1458" s="99" t="str">
        <f>IFERROR(VLOOKUP(ROWS($BW$4:BW1458),$BV$4:$BW$2337,2,0),"")</f>
        <v>Poddębice (pow. poddębicki, woj. łódzkie)</v>
      </c>
      <c r="BZ1458" s="98">
        <v>0</v>
      </c>
      <c r="CA1458" s="98">
        <f>IF(ISNUMBER(SEARCH('ankieta ESG'!$G$188,CB1458)),MAX($CA$3:CA1457)+1,0)</f>
        <v>1455</v>
      </c>
      <c r="CB1458" s="134" t="s">
        <v>5458</v>
      </c>
      <c r="CC1458" s="98">
        <v>0</v>
      </c>
      <c r="CD1458" s="99" t="str">
        <f>IFERROR(VLOOKUP(ROWS($CB$4:CB1458),$CA$4:$CB$2337,2,0),"")</f>
        <v>Poddębice (pow. poddębicki, woj. łódzkie)</v>
      </c>
      <c r="CE1458" s="98">
        <v>0</v>
      </c>
      <c r="CF1458" s="98">
        <f>IF(ISNUMBER(SEARCH('ankieta ESG'!$G$189,CG1458)),MAX($CF$3:CF1457)+1,0)</f>
        <v>1455</v>
      </c>
      <c r="CG1458" s="134" t="s">
        <v>5458</v>
      </c>
      <c r="CH1458" s="98">
        <v>0</v>
      </c>
      <c r="CI1458" s="99" t="str">
        <f>IFERROR(VLOOKUP(ROWS($CG$4:CG1458),$CF$4:$CG$2337,2,0),"")</f>
        <v>Poddębice (pow. poddębicki, woj. łódzkie)</v>
      </c>
      <c r="CJ1458" s="98">
        <v>0</v>
      </c>
    </row>
    <row r="1459" spans="4:88">
      <c r="D1459" s="25"/>
      <c r="F1459" s="25"/>
      <c r="AM1459" s="98">
        <f>IF(ISNUMBER(SEARCH('ankieta ESG'!$G$180,AN1459)),MAX(AM$3:$AM1458)+1,0)</f>
        <v>1456</v>
      </c>
      <c r="AN1459" s="134" t="s">
        <v>5459</v>
      </c>
      <c r="AO1459" s="98">
        <v>0</v>
      </c>
      <c r="AP1459" s="99" t="str">
        <f>IFERROR(VLOOKUP(ROWS($AN$4:AN1459),$AM$4:$AN$2337,2,0),"")</f>
        <v>Podedwórze (pow. parczewski, woj. lubelskie)</v>
      </c>
      <c r="AQ1459" s="98">
        <v>0</v>
      </c>
      <c r="AR1459" s="98">
        <f>IF(ISNUMBER(SEARCH('ankieta ESG'!$G$181,AS1459)),MAX($AR$3:AR1458)+1,0)</f>
        <v>1456</v>
      </c>
      <c r="AS1459" s="134" t="s">
        <v>5459</v>
      </c>
      <c r="AT1459" s="98">
        <v>0</v>
      </c>
      <c r="AU1459" s="99" t="str">
        <f>IFERROR(VLOOKUP(ROWS($AS$4:AS1459),$AR$4:$AS$2337,2,0),"")</f>
        <v>Podedwórze (pow. parczewski, woj. lubelskie)</v>
      </c>
      <c r="AV1459" s="98">
        <v>0</v>
      </c>
      <c r="AW1459" s="98">
        <f>IF(ISNUMBER(SEARCH('ankieta ESG'!$G$182,AX1459)),MAX($AW$3:AW1458)+1,0)</f>
        <v>1456</v>
      </c>
      <c r="AX1459" s="134" t="s">
        <v>5459</v>
      </c>
      <c r="AY1459" s="98">
        <v>0</v>
      </c>
      <c r="AZ1459" s="99" t="str">
        <f>IFERROR(VLOOKUP(ROWS($AX$4:AX1459),$AW$4:$AX$2337,2,0),"")</f>
        <v>Podedwórze (pow. parczewski, woj. lubelskie)</v>
      </c>
      <c r="BA1459" s="98">
        <v>0</v>
      </c>
      <c r="BB1459" s="98">
        <f>IF(ISNUMBER(SEARCH('ankieta ESG'!$G$183,BC1459)),MAX($BB$3:BB1458)+1,0)</f>
        <v>1456</v>
      </c>
      <c r="BC1459" s="134" t="s">
        <v>5459</v>
      </c>
      <c r="BD1459" s="98">
        <v>0</v>
      </c>
      <c r="BE1459" s="99" t="str">
        <f>IFERROR(VLOOKUP(ROWS($BC$4:BC1459),$BB$4:$BC$2337,2,0),"")</f>
        <v>Podedwórze (pow. parczewski, woj. lubelskie)</v>
      </c>
      <c r="BF1459" s="98">
        <v>0</v>
      </c>
      <c r="BG1459" s="98">
        <f>IF(ISNUMBER(SEARCH('ankieta ESG'!$G$184,BH1459)),MAX($BG$3:BG1458)+1,0)</f>
        <v>1456</v>
      </c>
      <c r="BH1459" s="134" t="s">
        <v>5459</v>
      </c>
      <c r="BI1459" s="98">
        <v>0</v>
      </c>
      <c r="BJ1459" s="99" t="str">
        <f>IFERROR(VLOOKUP(ROWS($BH$4:BH1459),$BG$4:$BH$2337,2,0),"")</f>
        <v>Podedwórze (pow. parczewski, woj. lubelskie)</v>
      </c>
      <c r="BK1459" s="98">
        <v>0</v>
      </c>
      <c r="BL1459" s="98">
        <f>IF(ISNUMBER(SEARCH('ankieta ESG'!$G$185,BM1459)),MAX($BL$3:BL1458)+1,0)</f>
        <v>1456</v>
      </c>
      <c r="BM1459" s="134" t="s">
        <v>5459</v>
      </c>
      <c r="BN1459" s="98">
        <v>0</v>
      </c>
      <c r="BO1459" s="99" t="str">
        <f>IFERROR(VLOOKUP(ROWS($BM$4:BM1459),$BL$4:$BM$2337,2,0),"")</f>
        <v>Podedwórze (pow. parczewski, woj. lubelskie)</v>
      </c>
      <c r="BP1459" s="98">
        <v>0</v>
      </c>
      <c r="BQ1459" s="98">
        <f>IF(ISNUMBER(SEARCH('ankieta ESG'!$G$186,BR1459)),MAX($BQ$3:BQ1458)+1,0)</f>
        <v>1456</v>
      </c>
      <c r="BR1459" s="134" t="s">
        <v>5459</v>
      </c>
      <c r="BS1459" s="98">
        <v>0</v>
      </c>
      <c r="BT1459" s="99" t="str">
        <f>IFERROR(VLOOKUP(ROWS($BR$4:BR1459),$BQ$4:$BR$2337,2,0),"")</f>
        <v>Podedwórze (pow. parczewski, woj. lubelskie)</v>
      </c>
      <c r="BU1459" s="98">
        <v>0</v>
      </c>
      <c r="BV1459" s="98">
        <f>IF(ISNUMBER(SEARCH('ankieta ESG'!$G$187,BW1459)),MAX($BV$3:BV1458)+1,0)</f>
        <v>1456</v>
      </c>
      <c r="BW1459" s="134" t="s">
        <v>5459</v>
      </c>
      <c r="BX1459" s="98">
        <v>0</v>
      </c>
      <c r="BY1459" s="99" t="str">
        <f>IFERROR(VLOOKUP(ROWS($BW$4:BW1459),$BV$4:$BW$2337,2,0),"")</f>
        <v>Podedwórze (pow. parczewski, woj. lubelskie)</v>
      </c>
      <c r="BZ1459" s="98">
        <v>0</v>
      </c>
      <c r="CA1459" s="98">
        <f>IF(ISNUMBER(SEARCH('ankieta ESG'!$G$188,CB1459)),MAX($CA$3:CA1458)+1,0)</f>
        <v>1456</v>
      </c>
      <c r="CB1459" s="134" t="s">
        <v>5459</v>
      </c>
      <c r="CC1459" s="98">
        <v>0</v>
      </c>
      <c r="CD1459" s="99" t="str">
        <f>IFERROR(VLOOKUP(ROWS($CB$4:CB1459),$CA$4:$CB$2337,2,0),"")</f>
        <v>Podedwórze (pow. parczewski, woj. lubelskie)</v>
      </c>
      <c r="CE1459" s="98">
        <v>0</v>
      </c>
      <c r="CF1459" s="98">
        <f>IF(ISNUMBER(SEARCH('ankieta ESG'!$G$189,CG1459)),MAX($CF$3:CF1458)+1,0)</f>
        <v>1456</v>
      </c>
      <c r="CG1459" s="134" t="s">
        <v>5459</v>
      </c>
      <c r="CH1459" s="98">
        <v>0</v>
      </c>
      <c r="CI1459" s="99" t="str">
        <f>IFERROR(VLOOKUP(ROWS($CG$4:CG1459),$CF$4:$CG$2337,2,0),"")</f>
        <v>Podedwórze (pow. parczewski, woj. lubelskie)</v>
      </c>
      <c r="CJ1459" s="98">
        <v>0</v>
      </c>
    </row>
    <row r="1460" spans="4:88">
      <c r="D1460" s="25"/>
      <c r="F1460" s="25"/>
      <c r="AM1460" s="98">
        <f>IF(ISNUMBER(SEARCH('ankieta ESG'!$G$180,AN1460)),MAX(AM$3:$AM1459)+1,0)</f>
        <v>1457</v>
      </c>
      <c r="AN1460" s="134" t="s">
        <v>5460</v>
      </c>
      <c r="AO1460" s="98">
        <v>0</v>
      </c>
      <c r="AP1460" s="99" t="str">
        <f>IFERROR(VLOOKUP(ROWS($AN$4:AN1460),$AM$4:$AN$2337,2,0),"")</f>
        <v>Podegrodzie (pow. nowosądecki, woj. małopolskie)</v>
      </c>
      <c r="AQ1460" s="98">
        <v>0</v>
      </c>
      <c r="AR1460" s="98">
        <f>IF(ISNUMBER(SEARCH('ankieta ESG'!$G$181,AS1460)),MAX($AR$3:AR1459)+1,0)</f>
        <v>1457</v>
      </c>
      <c r="AS1460" s="134" t="s">
        <v>5460</v>
      </c>
      <c r="AT1460" s="98">
        <v>0</v>
      </c>
      <c r="AU1460" s="99" t="str">
        <f>IFERROR(VLOOKUP(ROWS($AS$4:AS1460),$AR$4:$AS$2337,2,0),"")</f>
        <v>Podegrodzie (pow. nowosądecki, woj. małopolskie)</v>
      </c>
      <c r="AV1460" s="98">
        <v>0</v>
      </c>
      <c r="AW1460" s="98">
        <f>IF(ISNUMBER(SEARCH('ankieta ESG'!$G$182,AX1460)),MAX($AW$3:AW1459)+1,0)</f>
        <v>1457</v>
      </c>
      <c r="AX1460" s="134" t="s">
        <v>5460</v>
      </c>
      <c r="AY1460" s="98">
        <v>0</v>
      </c>
      <c r="AZ1460" s="99" t="str">
        <f>IFERROR(VLOOKUP(ROWS($AX$4:AX1460),$AW$4:$AX$2337,2,0),"")</f>
        <v>Podegrodzie (pow. nowosądecki, woj. małopolskie)</v>
      </c>
      <c r="BA1460" s="98">
        <v>0</v>
      </c>
      <c r="BB1460" s="98">
        <f>IF(ISNUMBER(SEARCH('ankieta ESG'!$G$183,BC1460)),MAX($BB$3:BB1459)+1,0)</f>
        <v>1457</v>
      </c>
      <c r="BC1460" s="134" t="s">
        <v>5460</v>
      </c>
      <c r="BD1460" s="98">
        <v>0</v>
      </c>
      <c r="BE1460" s="99" t="str">
        <f>IFERROR(VLOOKUP(ROWS($BC$4:BC1460),$BB$4:$BC$2337,2,0),"")</f>
        <v>Podegrodzie (pow. nowosądecki, woj. małopolskie)</v>
      </c>
      <c r="BF1460" s="98">
        <v>0</v>
      </c>
      <c r="BG1460" s="98">
        <f>IF(ISNUMBER(SEARCH('ankieta ESG'!$G$184,BH1460)),MAX($BG$3:BG1459)+1,0)</f>
        <v>1457</v>
      </c>
      <c r="BH1460" s="134" t="s">
        <v>5460</v>
      </c>
      <c r="BI1460" s="98">
        <v>0</v>
      </c>
      <c r="BJ1460" s="99" t="str">
        <f>IFERROR(VLOOKUP(ROWS($BH$4:BH1460),$BG$4:$BH$2337,2,0),"")</f>
        <v>Podegrodzie (pow. nowosądecki, woj. małopolskie)</v>
      </c>
      <c r="BK1460" s="98">
        <v>0</v>
      </c>
      <c r="BL1460" s="98">
        <f>IF(ISNUMBER(SEARCH('ankieta ESG'!$G$185,BM1460)),MAX($BL$3:BL1459)+1,0)</f>
        <v>1457</v>
      </c>
      <c r="BM1460" s="134" t="s">
        <v>5460</v>
      </c>
      <c r="BN1460" s="98">
        <v>0</v>
      </c>
      <c r="BO1460" s="99" t="str">
        <f>IFERROR(VLOOKUP(ROWS($BM$4:BM1460),$BL$4:$BM$2337,2,0),"")</f>
        <v>Podegrodzie (pow. nowosądecki, woj. małopolskie)</v>
      </c>
      <c r="BP1460" s="98">
        <v>0</v>
      </c>
      <c r="BQ1460" s="98">
        <f>IF(ISNUMBER(SEARCH('ankieta ESG'!$G$186,BR1460)),MAX($BQ$3:BQ1459)+1,0)</f>
        <v>1457</v>
      </c>
      <c r="BR1460" s="134" t="s">
        <v>5460</v>
      </c>
      <c r="BS1460" s="98">
        <v>0</v>
      </c>
      <c r="BT1460" s="99" t="str">
        <f>IFERROR(VLOOKUP(ROWS($BR$4:BR1460),$BQ$4:$BR$2337,2,0),"")</f>
        <v>Podegrodzie (pow. nowosądecki, woj. małopolskie)</v>
      </c>
      <c r="BU1460" s="98">
        <v>0</v>
      </c>
      <c r="BV1460" s="98">
        <f>IF(ISNUMBER(SEARCH('ankieta ESG'!$G$187,BW1460)),MAX($BV$3:BV1459)+1,0)</f>
        <v>1457</v>
      </c>
      <c r="BW1460" s="134" t="s">
        <v>5460</v>
      </c>
      <c r="BX1460" s="98">
        <v>0</v>
      </c>
      <c r="BY1460" s="99" t="str">
        <f>IFERROR(VLOOKUP(ROWS($BW$4:BW1460),$BV$4:$BW$2337,2,0),"")</f>
        <v>Podegrodzie (pow. nowosądecki, woj. małopolskie)</v>
      </c>
      <c r="BZ1460" s="98">
        <v>0</v>
      </c>
      <c r="CA1460" s="98">
        <f>IF(ISNUMBER(SEARCH('ankieta ESG'!$G$188,CB1460)),MAX($CA$3:CA1459)+1,0)</f>
        <v>1457</v>
      </c>
      <c r="CB1460" s="134" t="s">
        <v>5460</v>
      </c>
      <c r="CC1460" s="98">
        <v>0</v>
      </c>
      <c r="CD1460" s="99" t="str">
        <f>IFERROR(VLOOKUP(ROWS($CB$4:CB1460),$CA$4:$CB$2337,2,0),"")</f>
        <v>Podegrodzie (pow. nowosądecki, woj. małopolskie)</v>
      </c>
      <c r="CE1460" s="98">
        <v>0</v>
      </c>
      <c r="CF1460" s="98">
        <f>IF(ISNUMBER(SEARCH('ankieta ESG'!$G$189,CG1460)),MAX($CF$3:CF1459)+1,0)</f>
        <v>1457</v>
      </c>
      <c r="CG1460" s="134" t="s">
        <v>5460</v>
      </c>
      <c r="CH1460" s="98">
        <v>0</v>
      </c>
      <c r="CI1460" s="99" t="str">
        <f>IFERROR(VLOOKUP(ROWS($CG$4:CG1460),$CF$4:$CG$2337,2,0),"")</f>
        <v>Podegrodzie (pow. nowosądecki, woj. małopolskie)</v>
      </c>
      <c r="CJ1460" s="98">
        <v>0</v>
      </c>
    </row>
    <row r="1461" spans="4:88">
      <c r="D1461" s="25"/>
      <c r="F1461" s="25"/>
      <c r="AM1461" s="98">
        <f>IF(ISNUMBER(SEARCH('ankieta ESG'!$G$180,AN1461)),MAX(AM$3:$AM1460)+1,0)</f>
        <v>1458</v>
      </c>
      <c r="AN1461" s="134" t="s">
        <v>5461</v>
      </c>
      <c r="AO1461" s="98">
        <v>0</v>
      </c>
      <c r="AP1461" s="99" t="str">
        <f>IFERROR(VLOOKUP(ROWS($AN$4:AN1461),$AM$4:$AN$2337,2,0),"")</f>
        <v>Podgórzyn (pow. karkonoski, woj. dolnośląskie)</v>
      </c>
      <c r="AQ1461" s="98">
        <v>0</v>
      </c>
      <c r="AR1461" s="98">
        <f>IF(ISNUMBER(SEARCH('ankieta ESG'!$G$181,AS1461)),MAX($AR$3:AR1460)+1,0)</f>
        <v>1458</v>
      </c>
      <c r="AS1461" s="134" t="s">
        <v>5461</v>
      </c>
      <c r="AT1461" s="98">
        <v>0</v>
      </c>
      <c r="AU1461" s="99" t="str">
        <f>IFERROR(VLOOKUP(ROWS($AS$4:AS1461),$AR$4:$AS$2337,2,0),"")</f>
        <v>Podgórzyn (pow. karkonoski, woj. dolnośląskie)</v>
      </c>
      <c r="AV1461" s="98">
        <v>0</v>
      </c>
      <c r="AW1461" s="98">
        <f>IF(ISNUMBER(SEARCH('ankieta ESG'!$G$182,AX1461)),MAX($AW$3:AW1460)+1,0)</f>
        <v>1458</v>
      </c>
      <c r="AX1461" s="134" t="s">
        <v>5461</v>
      </c>
      <c r="AY1461" s="98">
        <v>0</v>
      </c>
      <c r="AZ1461" s="99" t="str">
        <f>IFERROR(VLOOKUP(ROWS($AX$4:AX1461),$AW$4:$AX$2337,2,0),"")</f>
        <v>Podgórzyn (pow. karkonoski, woj. dolnośląskie)</v>
      </c>
      <c r="BA1461" s="98">
        <v>0</v>
      </c>
      <c r="BB1461" s="98">
        <f>IF(ISNUMBER(SEARCH('ankieta ESG'!$G$183,BC1461)),MAX($BB$3:BB1460)+1,0)</f>
        <v>1458</v>
      </c>
      <c r="BC1461" s="134" t="s">
        <v>5461</v>
      </c>
      <c r="BD1461" s="98">
        <v>0</v>
      </c>
      <c r="BE1461" s="99" t="str">
        <f>IFERROR(VLOOKUP(ROWS($BC$4:BC1461),$BB$4:$BC$2337,2,0),"")</f>
        <v>Podgórzyn (pow. karkonoski, woj. dolnośląskie)</v>
      </c>
      <c r="BF1461" s="98">
        <v>0</v>
      </c>
      <c r="BG1461" s="98">
        <f>IF(ISNUMBER(SEARCH('ankieta ESG'!$G$184,BH1461)),MAX($BG$3:BG1460)+1,0)</f>
        <v>1458</v>
      </c>
      <c r="BH1461" s="134" t="s">
        <v>5461</v>
      </c>
      <c r="BI1461" s="98">
        <v>0</v>
      </c>
      <c r="BJ1461" s="99" t="str">
        <f>IFERROR(VLOOKUP(ROWS($BH$4:BH1461),$BG$4:$BH$2337,2,0),"")</f>
        <v>Podgórzyn (pow. karkonoski, woj. dolnośląskie)</v>
      </c>
      <c r="BK1461" s="98">
        <v>0</v>
      </c>
      <c r="BL1461" s="98">
        <f>IF(ISNUMBER(SEARCH('ankieta ESG'!$G$185,BM1461)),MAX($BL$3:BL1460)+1,0)</f>
        <v>1458</v>
      </c>
      <c r="BM1461" s="134" t="s">
        <v>5461</v>
      </c>
      <c r="BN1461" s="98">
        <v>0</v>
      </c>
      <c r="BO1461" s="99" t="str">
        <f>IFERROR(VLOOKUP(ROWS($BM$4:BM1461),$BL$4:$BM$2337,2,0),"")</f>
        <v>Podgórzyn (pow. karkonoski, woj. dolnośląskie)</v>
      </c>
      <c r="BP1461" s="98">
        <v>0</v>
      </c>
      <c r="BQ1461" s="98">
        <f>IF(ISNUMBER(SEARCH('ankieta ESG'!$G$186,BR1461)),MAX($BQ$3:BQ1460)+1,0)</f>
        <v>1458</v>
      </c>
      <c r="BR1461" s="134" t="s">
        <v>5461</v>
      </c>
      <c r="BS1461" s="98">
        <v>0</v>
      </c>
      <c r="BT1461" s="99" t="str">
        <f>IFERROR(VLOOKUP(ROWS($BR$4:BR1461),$BQ$4:$BR$2337,2,0),"")</f>
        <v>Podgórzyn (pow. karkonoski, woj. dolnośląskie)</v>
      </c>
      <c r="BU1461" s="98">
        <v>0</v>
      </c>
      <c r="BV1461" s="98">
        <f>IF(ISNUMBER(SEARCH('ankieta ESG'!$G$187,BW1461)),MAX($BV$3:BV1460)+1,0)</f>
        <v>1458</v>
      </c>
      <c r="BW1461" s="134" t="s">
        <v>5461</v>
      </c>
      <c r="BX1461" s="98">
        <v>0</v>
      </c>
      <c r="BY1461" s="99" t="str">
        <f>IFERROR(VLOOKUP(ROWS($BW$4:BW1461),$BV$4:$BW$2337,2,0),"")</f>
        <v>Podgórzyn (pow. karkonoski, woj. dolnośląskie)</v>
      </c>
      <c r="BZ1461" s="98">
        <v>0</v>
      </c>
      <c r="CA1461" s="98">
        <f>IF(ISNUMBER(SEARCH('ankieta ESG'!$G$188,CB1461)),MAX($CA$3:CA1460)+1,0)</f>
        <v>1458</v>
      </c>
      <c r="CB1461" s="134" t="s">
        <v>5461</v>
      </c>
      <c r="CC1461" s="98">
        <v>0</v>
      </c>
      <c r="CD1461" s="99" t="str">
        <f>IFERROR(VLOOKUP(ROWS($CB$4:CB1461),$CA$4:$CB$2337,2,0),"")</f>
        <v>Podgórzyn (pow. karkonoski, woj. dolnośląskie)</v>
      </c>
      <c r="CE1461" s="98">
        <v>0</v>
      </c>
      <c r="CF1461" s="98">
        <f>IF(ISNUMBER(SEARCH('ankieta ESG'!$G$189,CG1461)),MAX($CF$3:CF1460)+1,0)</f>
        <v>1458</v>
      </c>
      <c r="CG1461" s="134" t="s">
        <v>5461</v>
      </c>
      <c r="CH1461" s="98">
        <v>0</v>
      </c>
      <c r="CI1461" s="99" t="str">
        <f>IFERROR(VLOOKUP(ROWS($CG$4:CG1461),$CF$4:$CG$2337,2,0),"")</f>
        <v>Podgórzyn (pow. karkonoski, woj. dolnośląskie)</v>
      </c>
      <c r="CJ1461" s="98">
        <v>0</v>
      </c>
    </row>
    <row r="1462" spans="4:88">
      <c r="D1462" s="25"/>
      <c r="F1462" s="25"/>
      <c r="AM1462" s="98">
        <f>IF(ISNUMBER(SEARCH('ankieta ESG'!$G$180,AN1462)),MAX(AM$3:$AM1461)+1,0)</f>
        <v>1459</v>
      </c>
      <c r="AN1462" s="134" t="s">
        <v>5462</v>
      </c>
      <c r="AO1462" s="98">
        <v>0</v>
      </c>
      <c r="AP1462" s="99" t="str">
        <f>IFERROR(VLOOKUP(ROWS($AN$4:AN1462),$AM$4:$AN$2337,2,0),"")</f>
        <v>Podkowa Leśna (pow. grodziski, woj. mazowieckie)</v>
      </c>
      <c r="AQ1462" s="98">
        <v>0</v>
      </c>
      <c r="AR1462" s="98">
        <f>IF(ISNUMBER(SEARCH('ankieta ESG'!$G$181,AS1462)),MAX($AR$3:AR1461)+1,0)</f>
        <v>1459</v>
      </c>
      <c r="AS1462" s="134" t="s">
        <v>5462</v>
      </c>
      <c r="AT1462" s="98">
        <v>0</v>
      </c>
      <c r="AU1462" s="99" t="str">
        <f>IFERROR(VLOOKUP(ROWS($AS$4:AS1462),$AR$4:$AS$2337,2,0),"")</f>
        <v>Podkowa Leśna (pow. grodziski, woj. mazowieckie)</v>
      </c>
      <c r="AV1462" s="98">
        <v>0</v>
      </c>
      <c r="AW1462" s="98">
        <f>IF(ISNUMBER(SEARCH('ankieta ESG'!$G$182,AX1462)),MAX($AW$3:AW1461)+1,0)</f>
        <v>1459</v>
      </c>
      <c r="AX1462" s="134" t="s">
        <v>5462</v>
      </c>
      <c r="AY1462" s="98">
        <v>0</v>
      </c>
      <c r="AZ1462" s="99" t="str">
        <f>IFERROR(VLOOKUP(ROWS($AX$4:AX1462),$AW$4:$AX$2337,2,0),"")</f>
        <v>Podkowa Leśna (pow. grodziski, woj. mazowieckie)</v>
      </c>
      <c r="BA1462" s="98">
        <v>0</v>
      </c>
      <c r="BB1462" s="98">
        <f>IF(ISNUMBER(SEARCH('ankieta ESG'!$G$183,BC1462)),MAX($BB$3:BB1461)+1,0)</f>
        <v>1459</v>
      </c>
      <c r="BC1462" s="134" t="s">
        <v>5462</v>
      </c>
      <c r="BD1462" s="98">
        <v>0</v>
      </c>
      <c r="BE1462" s="99" t="str">
        <f>IFERROR(VLOOKUP(ROWS($BC$4:BC1462),$BB$4:$BC$2337,2,0),"")</f>
        <v>Podkowa Leśna (pow. grodziski, woj. mazowieckie)</v>
      </c>
      <c r="BF1462" s="98">
        <v>0</v>
      </c>
      <c r="BG1462" s="98">
        <f>IF(ISNUMBER(SEARCH('ankieta ESG'!$G$184,BH1462)),MAX($BG$3:BG1461)+1,0)</f>
        <v>1459</v>
      </c>
      <c r="BH1462" s="134" t="s">
        <v>5462</v>
      </c>
      <c r="BI1462" s="98">
        <v>0</v>
      </c>
      <c r="BJ1462" s="99" t="str">
        <f>IFERROR(VLOOKUP(ROWS($BH$4:BH1462),$BG$4:$BH$2337,2,0),"")</f>
        <v>Podkowa Leśna (pow. grodziski, woj. mazowieckie)</v>
      </c>
      <c r="BK1462" s="98">
        <v>0</v>
      </c>
      <c r="BL1462" s="98">
        <f>IF(ISNUMBER(SEARCH('ankieta ESG'!$G$185,BM1462)),MAX($BL$3:BL1461)+1,0)</f>
        <v>1459</v>
      </c>
      <c r="BM1462" s="134" t="s">
        <v>5462</v>
      </c>
      <c r="BN1462" s="98">
        <v>0</v>
      </c>
      <c r="BO1462" s="99" t="str">
        <f>IFERROR(VLOOKUP(ROWS($BM$4:BM1462),$BL$4:$BM$2337,2,0),"")</f>
        <v>Podkowa Leśna (pow. grodziski, woj. mazowieckie)</v>
      </c>
      <c r="BP1462" s="98">
        <v>0</v>
      </c>
      <c r="BQ1462" s="98">
        <f>IF(ISNUMBER(SEARCH('ankieta ESG'!$G$186,BR1462)),MAX($BQ$3:BQ1461)+1,0)</f>
        <v>1459</v>
      </c>
      <c r="BR1462" s="134" t="s">
        <v>5462</v>
      </c>
      <c r="BS1462" s="98">
        <v>0</v>
      </c>
      <c r="BT1462" s="99" t="str">
        <f>IFERROR(VLOOKUP(ROWS($BR$4:BR1462),$BQ$4:$BR$2337,2,0),"")</f>
        <v>Podkowa Leśna (pow. grodziski, woj. mazowieckie)</v>
      </c>
      <c r="BU1462" s="98">
        <v>0</v>
      </c>
      <c r="BV1462" s="98">
        <f>IF(ISNUMBER(SEARCH('ankieta ESG'!$G$187,BW1462)),MAX($BV$3:BV1461)+1,0)</f>
        <v>1459</v>
      </c>
      <c r="BW1462" s="134" t="s">
        <v>5462</v>
      </c>
      <c r="BX1462" s="98">
        <v>0</v>
      </c>
      <c r="BY1462" s="99" t="str">
        <f>IFERROR(VLOOKUP(ROWS($BW$4:BW1462),$BV$4:$BW$2337,2,0),"")</f>
        <v>Podkowa Leśna (pow. grodziski, woj. mazowieckie)</v>
      </c>
      <c r="BZ1462" s="98">
        <v>0</v>
      </c>
      <c r="CA1462" s="98">
        <f>IF(ISNUMBER(SEARCH('ankieta ESG'!$G$188,CB1462)),MAX($CA$3:CA1461)+1,0)</f>
        <v>1459</v>
      </c>
      <c r="CB1462" s="134" t="s">
        <v>5462</v>
      </c>
      <c r="CC1462" s="98">
        <v>0</v>
      </c>
      <c r="CD1462" s="99" t="str">
        <f>IFERROR(VLOOKUP(ROWS($CB$4:CB1462),$CA$4:$CB$2337,2,0),"")</f>
        <v>Podkowa Leśna (pow. grodziski, woj. mazowieckie)</v>
      </c>
      <c r="CE1462" s="98">
        <v>0</v>
      </c>
      <c r="CF1462" s="98">
        <f>IF(ISNUMBER(SEARCH('ankieta ESG'!$G$189,CG1462)),MAX($CF$3:CF1461)+1,0)</f>
        <v>1459</v>
      </c>
      <c r="CG1462" s="134" t="s">
        <v>5462</v>
      </c>
      <c r="CH1462" s="98">
        <v>0</v>
      </c>
      <c r="CI1462" s="99" t="str">
        <f>IFERROR(VLOOKUP(ROWS($CG$4:CG1462),$CF$4:$CG$2337,2,0),"")</f>
        <v>Podkowa Leśna (pow. grodziski, woj. mazowieckie)</v>
      </c>
      <c r="CJ1462" s="98">
        <v>0</v>
      </c>
    </row>
    <row r="1463" spans="4:88">
      <c r="D1463" s="25"/>
      <c r="F1463" s="25"/>
      <c r="AM1463" s="98">
        <f>IF(ISNUMBER(SEARCH('ankieta ESG'!$G$180,AN1463)),MAX(AM$3:$AM1462)+1,0)</f>
        <v>1460</v>
      </c>
      <c r="AN1463" s="134" t="s">
        <v>5463</v>
      </c>
      <c r="AO1463" s="98">
        <v>0</v>
      </c>
      <c r="AP1463" s="99" t="str">
        <f>IFERROR(VLOOKUP(ROWS($AN$4:AN1463),$AM$4:$AN$2337,2,0),"")</f>
        <v>Pogorzela (pow. gostyński, woj. wielkopolskie)</v>
      </c>
      <c r="AQ1463" s="98">
        <v>0</v>
      </c>
      <c r="AR1463" s="98">
        <f>IF(ISNUMBER(SEARCH('ankieta ESG'!$G$181,AS1463)),MAX($AR$3:AR1462)+1,0)</f>
        <v>1460</v>
      </c>
      <c r="AS1463" s="134" t="s">
        <v>5463</v>
      </c>
      <c r="AT1463" s="98">
        <v>0</v>
      </c>
      <c r="AU1463" s="99" t="str">
        <f>IFERROR(VLOOKUP(ROWS($AS$4:AS1463),$AR$4:$AS$2337,2,0),"")</f>
        <v>Pogorzela (pow. gostyński, woj. wielkopolskie)</v>
      </c>
      <c r="AV1463" s="98">
        <v>0</v>
      </c>
      <c r="AW1463" s="98">
        <f>IF(ISNUMBER(SEARCH('ankieta ESG'!$G$182,AX1463)),MAX($AW$3:AW1462)+1,0)</f>
        <v>1460</v>
      </c>
      <c r="AX1463" s="134" t="s">
        <v>5463</v>
      </c>
      <c r="AY1463" s="98">
        <v>0</v>
      </c>
      <c r="AZ1463" s="99" t="str">
        <f>IFERROR(VLOOKUP(ROWS($AX$4:AX1463),$AW$4:$AX$2337,2,0),"")</f>
        <v>Pogorzela (pow. gostyński, woj. wielkopolskie)</v>
      </c>
      <c r="BA1463" s="98">
        <v>0</v>
      </c>
      <c r="BB1463" s="98">
        <f>IF(ISNUMBER(SEARCH('ankieta ESG'!$G$183,BC1463)),MAX($BB$3:BB1462)+1,0)</f>
        <v>1460</v>
      </c>
      <c r="BC1463" s="134" t="s">
        <v>5463</v>
      </c>
      <c r="BD1463" s="98">
        <v>0</v>
      </c>
      <c r="BE1463" s="99" t="str">
        <f>IFERROR(VLOOKUP(ROWS($BC$4:BC1463),$BB$4:$BC$2337,2,0),"")</f>
        <v>Pogorzela (pow. gostyński, woj. wielkopolskie)</v>
      </c>
      <c r="BF1463" s="98">
        <v>0</v>
      </c>
      <c r="BG1463" s="98">
        <f>IF(ISNUMBER(SEARCH('ankieta ESG'!$G$184,BH1463)),MAX($BG$3:BG1462)+1,0)</f>
        <v>1460</v>
      </c>
      <c r="BH1463" s="134" t="s">
        <v>5463</v>
      </c>
      <c r="BI1463" s="98">
        <v>0</v>
      </c>
      <c r="BJ1463" s="99" t="str">
        <f>IFERROR(VLOOKUP(ROWS($BH$4:BH1463),$BG$4:$BH$2337,2,0),"")</f>
        <v>Pogorzela (pow. gostyński, woj. wielkopolskie)</v>
      </c>
      <c r="BK1463" s="98">
        <v>0</v>
      </c>
      <c r="BL1463" s="98">
        <f>IF(ISNUMBER(SEARCH('ankieta ESG'!$G$185,BM1463)),MAX($BL$3:BL1462)+1,0)</f>
        <v>1460</v>
      </c>
      <c r="BM1463" s="134" t="s">
        <v>5463</v>
      </c>
      <c r="BN1463" s="98">
        <v>0</v>
      </c>
      <c r="BO1463" s="99" t="str">
        <f>IFERROR(VLOOKUP(ROWS($BM$4:BM1463),$BL$4:$BM$2337,2,0),"")</f>
        <v>Pogorzela (pow. gostyński, woj. wielkopolskie)</v>
      </c>
      <c r="BP1463" s="98">
        <v>0</v>
      </c>
      <c r="BQ1463" s="98">
        <f>IF(ISNUMBER(SEARCH('ankieta ESG'!$G$186,BR1463)),MAX($BQ$3:BQ1462)+1,0)</f>
        <v>1460</v>
      </c>
      <c r="BR1463" s="134" t="s">
        <v>5463</v>
      </c>
      <c r="BS1463" s="98">
        <v>0</v>
      </c>
      <c r="BT1463" s="99" t="str">
        <f>IFERROR(VLOOKUP(ROWS($BR$4:BR1463),$BQ$4:$BR$2337,2,0),"")</f>
        <v>Pogorzela (pow. gostyński, woj. wielkopolskie)</v>
      </c>
      <c r="BU1463" s="98">
        <v>0</v>
      </c>
      <c r="BV1463" s="98">
        <f>IF(ISNUMBER(SEARCH('ankieta ESG'!$G$187,BW1463)),MAX($BV$3:BV1462)+1,0)</f>
        <v>1460</v>
      </c>
      <c r="BW1463" s="134" t="s">
        <v>5463</v>
      </c>
      <c r="BX1463" s="98">
        <v>0</v>
      </c>
      <c r="BY1463" s="99" t="str">
        <f>IFERROR(VLOOKUP(ROWS($BW$4:BW1463),$BV$4:$BW$2337,2,0),"")</f>
        <v>Pogorzela (pow. gostyński, woj. wielkopolskie)</v>
      </c>
      <c r="BZ1463" s="98">
        <v>0</v>
      </c>
      <c r="CA1463" s="98">
        <f>IF(ISNUMBER(SEARCH('ankieta ESG'!$G$188,CB1463)),MAX($CA$3:CA1462)+1,0)</f>
        <v>1460</v>
      </c>
      <c r="CB1463" s="134" t="s">
        <v>5463</v>
      </c>
      <c r="CC1463" s="98">
        <v>0</v>
      </c>
      <c r="CD1463" s="99" t="str">
        <f>IFERROR(VLOOKUP(ROWS($CB$4:CB1463),$CA$4:$CB$2337,2,0),"")</f>
        <v>Pogorzela (pow. gostyński, woj. wielkopolskie)</v>
      </c>
      <c r="CE1463" s="98">
        <v>0</v>
      </c>
      <c r="CF1463" s="98">
        <f>IF(ISNUMBER(SEARCH('ankieta ESG'!$G$189,CG1463)),MAX($CF$3:CF1462)+1,0)</f>
        <v>1460</v>
      </c>
      <c r="CG1463" s="134" t="s">
        <v>5463</v>
      </c>
      <c r="CH1463" s="98">
        <v>0</v>
      </c>
      <c r="CI1463" s="99" t="str">
        <f>IFERROR(VLOOKUP(ROWS($CG$4:CG1463),$CF$4:$CG$2337,2,0),"")</f>
        <v>Pogorzela (pow. gostyński, woj. wielkopolskie)</v>
      </c>
      <c r="CJ1463" s="98">
        <v>0</v>
      </c>
    </row>
    <row r="1464" spans="4:88">
      <c r="D1464" s="25"/>
      <c r="F1464" s="25"/>
      <c r="AM1464" s="98">
        <f>IF(ISNUMBER(SEARCH('ankieta ESG'!$G$180,AN1464)),MAX(AM$3:$AM1463)+1,0)</f>
        <v>1461</v>
      </c>
      <c r="AN1464" s="134" t="s">
        <v>5464</v>
      </c>
      <c r="AO1464" s="98">
        <v>0</v>
      </c>
      <c r="AP1464" s="99" t="str">
        <f>IFERROR(VLOOKUP(ROWS($AN$4:AN1464),$AM$4:$AN$2337,2,0),"")</f>
        <v>Pokój (pow. namysłowski, woj. opolskie)</v>
      </c>
      <c r="AQ1464" s="98">
        <v>0</v>
      </c>
      <c r="AR1464" s="98">
        <f>IF(ISNUMBER(SEARCH('ankieta ESG'!$G$181,AS1464)),MAX($AR$3:AR1463)+1,0)</f>
        <v>1461</v>
      </c>
      <c r="AS1464" s="134" t="s">
        <v>5464</v>
      </c>
      <c r="AT1464" s="98">
        <v>0</v>
      </c>
      <c r="AU1464" s="99" t="str">
        <f>IFERROR(VLOOKUP(ROWS($AS$4:AS1464),$AR$4:$AS$2337,2,0),"")</f>
        <v>Pokój (pow. namysłowski, woj. opolskie)</v>
      </c>
      <c r="AV1464" s="98">
        <v>0</v>
      </c>
      <c r="AW1464" s="98">
        <f>IF(ISNUMBER(SEARCH('ankieta ESG'!$G$182,AX1464)),MAX($AW$3:AW1463)+1,0)</f>
        <v>1461</v>
      </c>
      <c r="AX1464" s="134" t="s">
        <v>5464</v>
      </c>
      <c r="AY1464" s="98">
        <v>0</v>
      </c>
      <c r="AZ1464" s="99" t="str">
        <f>IFERROR(VLOOKUP(ROWS($AX$4:AX1464),$AW$4:$AX$2337,2,0),"")</f>
        <v>Pokój (pow. namysłowski, woj. opolskie)</v>
      </c>
      <c r="BA1464" s="98">
        <v>0</v>
      </c>
      <c r="BB1464" s="98">
        <f>IF(ISNUMBER(SEARCH('ankieta ESG'!$G$183,BC1464)),MAX($BB$3:BB1463)+1,0)</f>
        <v>1461</v>
      </c>
      <c r="BC1464" s="134" t="s">
        <v>5464</v>
      </c>
      <c r="BD1464" s="98">
        <v>0</v>
      </c>
      <c r="BE1464" s="99" t="str">
        <f>IFERROR(VLOOKUP(ROWS($BC$4:BC1464),$BB$4:$BC$2337,2,0),"")</f>
        <v>Pokój (pow. namysłowski, woj. opolskie)</v>
      </c>
      <c r="BF1464" s="98">
        <v>0</v>
      </c>
      <c r="BG1464" s="98">
        <f>IF(ISNUMBER(SEARCH('ankieta ESG'!$G$184,BH1464)),MAX($BG$3:BG1463)+1,0)</f>
        <v>1461</v>
      </c>
      <c r="BH1464" s="134" t="s">
        <v>5464</v>
      </c>
      <c r="BI1464" s="98">
        <v>0</v>
      </c>
      <c r="BJ1464" s="99" t="str">
        <f>IFERROR(VLOOKUP(ROWS($BH$4:BH1464),$BG$4:$BH$2337,2,0),"")</f>
        <v>Pokój (pow. namysłowski, woj. opolskie)</v>
      </c>
      <c r="BK1464" s="98">
        <v>0</v>
      </c>
      <c r="BL1464" s="98">
        <f>IF(ISNUMBER(SEARCH('ankieta ESG'!$G$185,BM1464)),MAX($BL$3:BL1463)+1,0)</f>
        <v>1461</v>
      </c>
      <c r="BM1464" s="134" t="s">
        <v>5464</v>
      </c>
      <c r="BN1464" s="98">
        <v>0</v>
      </c>
      <c r="BO1464" s="99" t="str">
        <f>IFERROR(VLOOKUP(ROWS($BM$4:BM1464),$BL$4:$BM$2337,2,0),"")</f>
        <v>Pokój (pow. namysłowski, woj. opolskie)</v>
      </c>
      <c r="BP1464" s="98">
        <v>0</v>
      </c>
      <c r="BQ1464" s="98">
        <f>IF(ISNUMBER(SEARCH('ankieta ESG'!$G$186,BR1464)),MAX($BQ$3:BQ1463)+1,0)</f>
        <v>1461</v>
      </c>
      <c r="BR1464" s="134" t="s">
        <v>5464</v>
      </c>
      <c r="BS1464" s="98">
        <v>0</v>
      </c>
      <c r="BT1464" s="99" t="str">
        <f>IFERROR(VLOOKUP(ROWS($BR$4:BR1464),$BQ$4:$BR$2337,2,0),"")</f>
        <v>Pokój (pow. namysłowski, woj. opolskie)</v>
      </c>
      <c r="BU1464" s="98">
        <v>0</v>
      </c>
      <c r="BV1464" s="98">
        <f>IF(ISNUMBER(SEARCH('ankieta ESG'!$G$187,BW1464)),MAX($BV$3:BV1463)+1,0)</f>
        <v>1461</v>
      </c>
      <c r="BW1464" s="134" t="s">
        <v>5464</v>
      </c>
      <c r="BX1464" s="98">
        <v>0</v>
      </c>
      <c r="BY1464" s="99" t="str">
        <f>IFERROR(VLOOKUP(ROWS($BW$4:BW1464),$BV$4:$BW$2337,2,0),"")</f>
        <v>Pokój (pow. namysłowski, woj. opolskie)</v>
      </c>
      <c r="BZ1464" s="98">
        <v>0</v>
      </c>
      <c r="CA1464" s="98">
        <f>IF(ISNUMBER(SEARCH('ankieta ESG'!$G$188,CB1464)),MAX($CA$3:CA1463)+1,0)</f>
        <v>1461</v>
      </c>
      <c r="CB1464" s="134" t="s">
        <v>5464</v>
      </c>
      <c r="CC1464" s="98">
        <v>0</v>
      </c>
      <c r="CD1464" s="99" t="str">
        <f>IFERROR(VLOOKUP(ROWS($CB$4:CB1464),$CA$4:$CB$2337,2,0),"")</f>
        <v>Pokój (pow. namysłowski, woj. opolskie)</v>
      </c>
      <c r="CE1464" s="98">
        <v>0</v>
      </c>
      <c r="CF1464" s="98">
        <f>IF(ISNUMBER(SEARCH('ankieta ESG'!$G$189,CG1464)),MAX($CF$3:CF1463)+1,0)</f>
        <v>1461</v>
      </c>
      <c r="CG1464" s="134" t="s">
        <v>5464</v>
      </c>
      <c r="CH1464" s="98">
        <v>0</v>
      </c>
      <c r="CI1464" s="99" t="str">
        <f>IFERROR(VLOOKUP(ROWS($CG$4:CG1464),$CF$4:$CG$2337,2,0),"")</f>
        <v>Pokój (pow. namysłowski, woj. opolskie)</v>
      </c>
      <c r="CJ1464" s="98">
        <v>0</v>
      </c>
    </row>
    <row r="1465" spans="4:88">
      <c r="D1465" s="25"/>
      <c r="F1465" s="25"/>
      <c r="AM1465" s="98">
        <f>IF(ISNUMBER(SEARCH('ankieta ESG'!$G$180,AN1465)),MAX(AM$3:$AM1464)+1,0)</f>
        <v>1462</v>
      </c>
      <c r="AN1465" s="134" t="s">
        <v>5465</v>
      </c>
      <c r="AO1465" s="98">
        <v>0</v>
      </c>
      <c r="AP1465" s="99" t="str">
        <f>IFERROR(VLOOKUP(ROWS($AN$4:AN1465),$AM$4:$AN$2337,2,0),"")</f>
        <v>Pokrzywnica (pow. pułtuski, woj. mazowieckie)</v>
      </c>
      <c r="AQ1465" s="98">
        <v>0</v>
      </c>
      <c r="AR1465" s="98">
        <f>IF(ISNUMBER(SEARCH('ankieta ESG'!$G$181,AS1465)),MAX($AR$3:AR1464)+1,0)</f>
        <v>1462</v>
      </c>
      <c r="AS1465" s="134" t="s">
        <v>5465</v>
      </c>
      <c r="AT1465" s="98">
        <v>0</v>
      </c>
      <c r="AU1465" s="99" t="str">
        <f>IFERROR(VLOOKUP(ROWS($AS$4:AS1465),$AR$4:$AS$2337,2,0),"")</f>
        <v>Pokrzywnica (pow. pułtuski, woj. mazowieckie)</v>
      </c>
      <c r="AV1465" s="98">
        <v>0</v>
      </c>
      <c r="AW1465" s="98">
        <f>IF(ISNUMBER(SEARCH('ankieta ESG'!$G$182,AX1465)),MAX($AW$3:AW1464)+1,0)</f>
        <v>1462</v>
      </c>
      <c r="AX1465" s="134" t="s">
        <v>5465</v>
      </c>
      <c r="AY1465" s="98">
        <v>0</v>
      </c>
      <c r="AZ1465" s="99" t="str">
        <f>IFERROR(VLOOKUP(ROWS($AX$4:AX1465),$AW$4:$AX$2337,2,0),"")</f>
        <v>Pokrzywnica (pow. pułtuski, woj. mazowieckie)</v>
      </c>
      <c r="BA1465" s="98">
        <v>0</v>
      </c>
      <c r="BB1465" s="98">
        <f>IF(ISNUMBER(SEARCH('ankieta ESG'!$G$183,BC1465)),MAX($BB$3:BB1464)+1,0)</f>
        <v>1462</v>
      </c>
      <c r="BC1465" s="134" t="s">
        <v>5465</v>
      </c>
      <c r="BD1465" s="98">
        <v>0</v>
      </c>
      <c r="BE1465" s="99" t="str">
        <f>IFERROR(VLOOKUP(ROWS($BC$4:BC1465),$BB$4:$BC$2337,2,0),"")</f>
        <v>Pokrzywnica (pow. pułtuski, woj. mazowieckie)</v>
      </c>
      <c r="BF1465" s="98">
        <v>0</v>
      </c>
      <c r="BG1465" s="98">
        <f>IF(ISNUMBER(SEARCH('ankieta ESG'!$G$184,BH1465)),MAX($BG$3:BG1464)+1,0)</f>
        <v>1462</v>
      </c>
      <c r="BH1465" s="134" t="s">
        <v>5465</v>
      </c>
      <c r="BI1465" s="98">
        <v>0</v>
      </c>
      <c r="BJ1465" s="99" t="str">
        <f>IFERROR(VLOOKUP(ROWS($BH$4:BH1465),$BG$4:$BH$2337,2,0),"")</f>
        <v>Pokrzywnica (pow. pułtuski, woj. mazowieckie)</v>
      </c>
      <c r="BK1465" s="98">
        <v>0</v>
      </c>
      <c r="BL1465" s="98">
        <f>IF(ISNUMBER(SEARCH('ankieta ESG'!$G$185,BM1465)),MAX($BL$3:BL1464)+1,0)</f>
        <v>1462</v>
      </c>
      <c r="BM1465" s="134" t="s">
        <v>5465</v>
      </c>
      <c r="BN1465" s="98">
        <v>0</v>
      </c>
      <c r="BO1465" s="99" t="str">
        <f>IFERROR(VLOOKUP(ROWS($BM$4:BM1465),$BL$4:$BM$2337,2,0),"")</f>
        <v>Pokrzywnica (pow. pułtuski, woj. mazowieckie)</v>
      </c>
      <c r="BP1465" s="98">
        <v>0</v>
      </c>
      <c r="BQ1465" s="98">
        <f>IF(ISNUMBER(SEARCH('ankieta ESG'!$G$186,BR1465)),MAX($BQ$3:BQ1464)+1,0)</f>
        <v>1462</v>
      </c>
      <c r="BR1465" s="134" t="s">
        <v>5465</v>
      </c>
      <c r="BS1465" s="98">
        <v>0</v>
      </c>
      <c r="BT1465" s="99" t="str">
        <f>IFERROR(VLOOKUP(ROWS($BR$4:BR1465),$BQ$4:$BR$2337,2,0),"")</f>
        <v>Pokrzywnica (pow. pułtuski, woj. mazowieckie)</v>
      </c>
      <c r="BU1465" s="98">
        <v>0</v>
      </c>
      <c r="BV1465" s="98">
        <f>IF(ISNUMBER(SEARCH('ankieta ESG'!$G$187,BW1465)),MAX($BV$3:BV1464)+1,0)</f>
        <v>1462</v>
      </c>
      <c r="BW1465" s="134" t="s">
        <v>5465</v>
      </c>
      <c r="BX1465" s="98">
        <v>0</v>
      </c>
      <c r="BY1465" s="99" t="str">
        <f>IFERROR(VLOOKUP(ROWS($BW$4:BW1465),$BV$4:$BW$2337,2,0),"")</f>
        <v>Pokrzywnica (pow. pułtuski, woj. mazowieckie)</v>
      </c>
      <c r="BZ1465" s="98">
        <v>0</v>
      </c>
      <c r="CA1465" s="98">
        <f>IF(ISNUMBER(SEARCH('ankieta ESG'!$G$188,CB1465)),MAX($CA$3:CA1464)+1,0)</f>
        <v>1462</v>
      </c>
      <c r="CB1465" s="134" t="s">
        <v>5465</v>
      </c>
      <c r="CC1465" s="98">
        <v>0</v>
      </c>
      <c r="CD1465" s="99" t="str">
        <f>IFERROR(VLOOKUP(ROWS($CB$4:CB1465),$CA$4:$CB$2337,2,0),"")</f>
        <v>Pokrzywnica (pow. pułtuski, woj. mazowieckie)</v>
      </c>
      <c r="CE1465" s="98">
        <v>0</v>
      </c>
      <c r="CF1465" s="98">
        <f>IF(ISNUMBER(SEARCH('ankieta ESG'!$G$189,CG1465)),MAX($CF$3:CF1464)+1,0)</f>
        <v>1462</v>
      </c>
      <c r="CG1465" s="134" t="s">
        <v>5465</v>
      </c>
      <c r="CH1465" s="98">
        <v>0</v>
      </c>
      <c r="CI1465" s="99" t="str">
        <f>IFERROR(VLOOKUP(ROWS($CG$4:CG1465),$CF$4:$CG$2337,2,0),"")</f>
        <v>Pokrzywnica (pow. pułtuski, woj. mazowieckie)</v>
      </c>
      <c r="CJ1465" s="98">
        <v>0</v>
      </c>
    </row>
    <row r="1466" spans="4:88">
      <c r="D1466" s="25"/>
      <c r="F1466" s="25"/>
      <c r="AM1466" s="98">
        <f>IF(ISNUMBER(SEARCH('ankieta ESG'!$G$180,AN1466)),MAX(AM$3:$AM1465)+1,0)</f>
        <v>1463</v>
      </c>
      <c r="AN1466" s="134" t="s">
        <v>5466</v>
      </c>
      <c r="AO1466" s="98">
        <v>0</v>
      </c>
      <c r="AP1466" s="99" t="str">
        <f>IFERROR(VLOOKUP(ROWS($AN$4:AN1466),$AM$4:$AN$2337,2,0),"")</f>
        <v>Polanica (pow. kłodzki, woj. dolnośląskie)</v>
      </c>
      <c r="AQ1466" s="98">
        <v>0</v>
      </c>
      <c r="AR1466" s="98">
        <f>IF(ISNUMBER(SEARCH('ankieta ESG'!$G$181,AS1466)),MAX($AR$3:AR1465)+1,0)</f>
        <v>1463</v>
      </c>
      <c r="AS1466" s="134" t="s">
        <v>5466</v>
      </c>
      <c r="AT1466" s="98">
        <v>0</v>
      </c>
      <c r="AU1466" s="99" t="str">
        <f>IFERROR(VLOOKUP(ROWS($AS$4:AS1466),$AR$4:$AS$2337,2,0),"")</f>
        <v>Polanica (pow. kłodzki, woj. dolnośląskie)</v>
      </c>
      <c r="AV1466" s="98">
        <v>0</v>
      </c>
      <c r="AW1466" s="98">
        <f>IF(ISNUMBER(SEARCH('ankieta ESG'!$G$182,AX1466)),MAX($AW$3:AW1465)+1,0)</f>
        <v>1463</v>
      </c>
      <c r="AX1466" s="134" t="s">
        <v>5466</v>
      </c>
      <c r="AY1466" s="98">
        <v>0</v>
      </c>
      <c r="AZ1466" s="99" t="str">
        <f>IFERROR(VLOOKUP(ROWS($AX$4:AX1466),$AW$4:$AX$2337,2,0),"")</f>
        <v>Polanica (pow. kłodzki, woj. dolnośląskie)</v>
      </c>
      <c r="BA1466" s="98">
        <v>0</v>
      </c>
      <c r="BB1466" s="98">
        <f>IF(ISNUMBER(SEARCH('ankieta ESG'!$G$183,BC1466)),MAX($BB$3:BB1465)+1,0)</f>
        <v>1463</v>
      </c>
      <c r="BC1466" s="134" t="s">
        <v>5466</v>
      </c>
      <c r="BD1466" s="98">
        <v>0</v>
      </c>
      <c r="BE1466" s="99" t="str">
        <f>IFERROR(VLOOKUP(ROWS($BC$4:BC1466),$BB$4:$BC$2337,2,0),"")</f>
        <v>Polanica (pow. kłodzki, woj. dolnośląskie)</v>
      </c>
      <c r="BF1466" s="98">
        <v>0</v>
      </c>
      <c r="BG1466" s="98">
        <f>IF(ISNUMBER(SEARCH('ankieta ESG'!$G$184,BH1466)),MAX($BG$3:BG1465)+1,0)</f>
        <v>1463</v>
      </c>
      <c r="BH1466" s="134" t="s">
        <v>5466</v>
      </c>
      <c r="BI1466" s="98">
        <v>0</v>
      </c>
      <c r="BJ1466" s="99" t="str">
        <f>IFERROR(VLOOKUP(ROWS($BH$4:BH1466),$BG$4:$BH$2337,2,0),"")</f>
        <v>Polanica (pow. kłodzki, woj. dolnośląskie)</v>
      </c>
      <c r="BK1466" s="98">
        <v>0</v>
      </c>
      <c r="BL1466" s="98">
        <f>IF(ISNUMBER(SEARCH('ankieta ESG'!$G$185,BM1466)),MAX($BL$3:BL1465)+1,0)</f>
        <v>1463</v>
      </c>
      <c r="BM1466" s="134" t="s">
        <v>5466</v>
      </c>
      <c r="BN1466" s="98">
        <v>0</v>
      </c>
      <c r="BO1466" s="99" t="str">
        <f>IFERROR(VLOOKUP(ROWS($BM$4:BM1466),$BL$4:$BM$2337,2,0),"")</f>
        <v>Polanica (pow. kłodzki, woj. dolnośląskie)</v>
      </c>
      <c r="BP1466" s="98">
        <v>0</v>
      </c>
      <c r="BQ1466" s="98">
        <f>IF(ISNUMBER(SEARCH('ankieta ESG'!$G$186,BR1466)),MAX($BQ$3:BQ1465)+1,0)</f>
        <v>1463</v>
      </c>
      <c r="BR1466" s="134" t="s">
        <v>5466</v>
      </c>
      <c r="BS1466" s="98">
        <v>0</v>
      </c>
      <c r="BT1466" s="99" t="str">
        <f>IFERROR(VLOOKUP(ROWS($BR$4:BR1466),$BQ$4:$BR$2337,2,0),"")</f>
        <v>Polanica (pow. kłodzki, woj. dolnośląskie)</v>
      </c>
      <c r="BU1466" s="98">
        <v>0</v>
      </c>
      <c r="BV1466" s="98">
        <f>IF(ISNUMBER(SEARCH('ankieta ESG'!$G$187,BW1466)),MAX($BV$3:BV1465)+1,0)</f>
        <v>1463</v>
      </c>
      <c r="BW1466" s="134" t="s">
        <v>5466</v>
      </c>
      <c r="BX1466" s="98">
        <v>0</v>
      </c>
      <c r="BY1466" s="99" t="str">
        <f>IFERROR(VLOOKUP(ROWS($BW$4:BW1466),$BV$4:$BW$2337,2,0),"")</f>
        <v>Polanica (pow. kłodzki, woj. dolnośląskie)</v>
      </c>
      <c r="BZ1466" s="98">
        <v>0</v>
      </c>
      <c r="CA1466" s="98">
        <f>IF(ISNUMBER(SEARCH('ankieta ESG'!$G$188,CB1466)),MAX($CA$3:CA1465)+1,0)</f>
        <v>1463</v>
      </c>
      <c r="CB1466" s="134" t="s">
        <v>5466</v>
      </c>
      <c r="CC1466" s="98">
        <v>0</v>
      </c>
      <c r="CD1466" s="99" t="str">
        <f>IFERROR(VLOOKUP(ROWS($CB$4:CB1466),$CA$4:$CB$2337,2,0),"")</f>
        <v>Polanica (pow. kłodzki, woj. dolnośląskie)</v>
      </c>
      <c r="CE1466" s="98">
        <v>0</v>
      </c>
      <c r="CF1466" s="98">
        <f>IF(ISNUMBER(SEARCH('ankieta ESG'!$G$189,CG1466)),MAX($CF$3:CF1465)+1,0)</f>
        <v>1463</v>
      </c>
      <c r="CG1466" s="134" t="s">
        <v>5466</v>
      </c>
      <c r="CH1466" s="98">
        <v>0</v>
      </c>
      <c r="CI1466" s="99" t="str">
        <f>IFERROR(VLOOKUP(ROWS($CG$4:CG1466),$CF$4:$CG$2337,2,0),"")</f>
        <v>Polanica (pow. kłodzki, woj. dolnośląskie)</v>
      </c>
      <c r="CJ1466" s="98">
        <v>0</v>
      </c>
    </row>
    <row r="1467" spans="4:88">
      <c r="D1467" s="25"/>
      <c r="F1467" s="25"/>
      <c r="AM1467" s="98">
        <f>IF(ISNUMBER(SEARCH('ankieta ESG'!$G$180,AN1467)),MAX(AM$3:$AM1466)+1,0)</f>
        <v>1464</v>
      </c>
      <c r="AN1467" s="134" t="s">
        <v>5467</v>
      </c>
      <c r="AO1467" s="98">
        <v>0</v>
      </c>
      <c r="AP1467" s="99" t="str">
        <f>IFERROR(VLOOKUP(ROWS($AN$4:AN1467),$AM$4:$AN$2337,2,0),"")</f>
        <v>Polanka Wielka (pow. oświęcimski, woj. małopolskie)</v>
      </c>
      <c r="AQ1467" s="98">
        <v>0</v>
      </c>
      <c r="AR1467" s="98">
        <f>IF(ISNUMBER(SEARCH('ankieta ESG'!$G$181,AS1467)),MAX($AR$3:AR1466)+1,0)</f>
        <v>1464</v>
      </c>
      <c r="AS1467" s="134" t="s">
        <v>5467</v>
      </c>
      <c r="AT1467" s="98">
        <v>0</v>
      </c>
      <c r="AU1467" s="99" t="str">
        <f>IFERROR(VLOOKUP(ROWS($AS$4:AS1467),$AR$4:$AS$2337,2,0),"")</f>
        <v>Polanka Wielka (pow. oświęcimski, woj. małopolskie)</v>
      </c>
      <c r="AV1467" s="98">
        <v>0</v>
      </c>
      <c r="AW1467" s="98">
        <f>IF(ISNUMBER(SEARCH('ankieta ESG'!$G$182,AX1467)),MAX($AW$3:AW1466)+1,0)</f>
        <v>1464</v>
      </c>
      <c r="AX1467" s="134" t="s">
        <v>5467</v>
      </c>
      <c r="AY1467" s="98">
        <v>0</v>
      </c>
      <c r="AZ1467" s="99" t="str">
        <f>IFERROR(VLOOKUP(ROWS($AX$4:AX1467),$AW$4:$AX$2337,2,0),"")</f>
        <v>Polanka Wielka (pow. oświęcimski, woj. małopolskie)</v>
      </c>
      <c r="BA1467" s="98">
        <v>0</v>
      </c>
      <c r="BB1467" s="98">
        <f>IF(ISNUMBER(SEARCH('ankieta ESG'!$G$183,BC1467)),MAX($BB$3:BB1466)+1,0)</f>
        <v>1464</v>
      </c>
      <c r="BC1467" s="134" t="s">
        <v>5467</v>
      </c>
      <c r="BD1467" s="98">
        <v>0</v>
      </c>
      <c r="BE1467" s="99" t="str">
        <f>IFERROR(VLOOKUP(ROWS($BC$4:BC1467),$BB$4:$BC$2337,2,0),"")</f>
        <v>Polanka Wielka (pow. oświęcimski, woj. małopolskie)</v>
      </c>
      <c r="BF1467" s="98">
        <v>0</v>
      </c>
      <c r="BG1467" s="98">
        <f>IF(ISNUMBER(SEARCH('ankieta ESG'!$G$184,BH1467)),MAX($BG$3:BG1466)+1,0)</f>
        <v>1464</v>
      </c>
      <c r="BH1467" s="134" t="s">
        <v>5467</v>
      </c>
      <c r="BI1467" s="98">
        <v>0</v>
      </c>
      <c r="BJ1467" s="99" t="str">
        <f>IFERROR(VLOOKUP(ROWS($BH$4:BH1467),$BG$4:$BH$2337,2,0),"")</f>
        <v>Polanka Wielka (pow. oświęcimski, woj. małopolskie)</v>
      </c>
      <c r="BK1467" s="98">
        <v>0</v>
      </c>
      <c r="BL1467" s="98">
        <f>IF(ISNUMBER(SEARCH('ankieta ESG'!$G$185,BM1467)),MAX($BL$3:BL1466)+1,0)</f>
        <v>1464</v>
      </c>
      <c r="BM1467" s="134" t="s">
        <v>5467</v>
      </c>
      <c r="BN1467" s="98">
        <v>0</v>
      </c>
      <c r="BO1467" s="99" t="str">
        <f>IFERROR(VLOOKUP(ROWS($BM$4:BM1467),$BL$4:$BM$2337,2,0),"")</f>
        <v>Polanka Wielka (pow. oświęcimski, woj. małopolskie)</v>
      </c>
      <c r="BP1467" s="98">
        <v>0</v>
      </c>
      <c r="BQ1467" s="98">
        <f>IF(ISNUMBER(SEARCH('ankieta ESG'!$G$186,BR1467)),MAX($BQ$3:BQ1466)+1,0)</f>
        <v>1464</v>
      </c>
      <c r="BR1467" s="134" t="s">
        <v>5467</v>
      </c>
      <c r="BS1467" s="98">
        <v>0</v>
      </c>
      <c r="BT1467" s="99" t="str">
        <f>IFERROR(VLOOKUP(ROWS($BR$4:BR1467),$BQ$4:$BR$2337,2,0),"")</f>
        <v>Polanka Wielka (pow. oświęcimski, woj. małopolskie)</v>
      </c>
      <c r="BU1467" s="98">
        <v>0</v>
      </c>
      <c r="BV1467" s="98">
        <f>IF(ISNUMBER(SEARCH('ankieta ESG'!$G$187,BW1467)),MAX($BV$3:BV1466)+1,0)</f>
        <v>1464</v>
      </c>
      <c r="BW1467" s="134" t="s">
        <v>5467</v>
      </c>
      <c r="BX1467" s="98">
        <v>0</v>
      </c>
      <c r="BY1467" s="99" t="str">
        <f>IFERROR(VLOOKUP(ROWS($BW$4:BW1467),$BV$4:$BW$2337,2,0),"")</f>
        <v>Polanka Wielka (pow. oświęcimski, woj. małopolskie)</v>
      </c>
      <c r="BZ1467" s="98">
        <v>0</v>
      </c>
      <c r="CA1467" s="98">
        <f>IF(ISNUMBER(SEARCH('ankieta ESG'!$G$188,CB1467)),MAX($CA$3:CA1466)+1,0)</f>
        <v>1464</v>
      </c>
      <c r="CB1467" s="134" t="s">
        <v>5467</v>
      </c>
      <c r="CC1467" s="98">
        <v>0</v>
      </c>
      <c r="CD1467" s="99" t="str">
        <f>IFERROR(VLOOKUP(ROWS($CB$4:CB1467),$CA$4:$CB$2337,2,0),"")</f>
        <v>Polanka Wielka (pow. oświęcimski, woj. małopolskie)</v>
      </c>
      <c r="CE1467" s="98">
        <v>0</v>
      </c>
      <c r="CF1467" s="98">
        <f>IF(ISNUMBER(SEARCH('ankieta ESG'!$G$189,CG1467)),MAX($CF$3:CF1466)+1,0)</f>
        <v>1464</v>
      </c>
      <c r="CG1467" s="134" t="s">
        <v>5467</v>
      </c>
      <c r="CH1467" s="98">
        <v>0</v>
      </c>
      <c r="CI1467" s="99" t="str">
        <f>IFERROR(VLOOKUP(ROWS($CG$4:CG1467),$CF$4:$CG$2337,2,0),"")</f>
        <v>Polanka Wielka (pow. oświęcimski, woj. małopolskie)</v>
      </c>
      <c r="CJ1467" s="98">
        <v>0</v>
      </c>
    </row>
    <row r="1468" spans="4:88">
      <c r="D1468" s="25"/>
      <c r="F1468" s="25"/>
      <c r="AM1468" s="98">
        <f>IF(ISNUMBER(SEARCH('ankieta ESG'!$G$180,AN1468)),MAX(AM$3:$AM1467)+1,0)</f>
        <v>1465</v>
      </c>
      <c r="AN1468" s="134" t="s">
        <v>5468</v>
      </c>
      <c r="AO1468" s="98">
        <v>0</v>
      </c>
      <c r="AP1468" s="99" t="str">
        <f>IFERROR(VLOOKUP(ROWS($AN$4:AN1468),$AM$4:$AN$2337,2,0),"")</f>
        <v>Polanów (pow. koszaliński, woj. zachodniopomorskie)</v>
      </c>
      <c r="AQ1468" s="98">
        <v>0</v>
      </c>
      <c r="AR1468" s="98">
        <f>IF(ISNUMBER(SEARCH('ankieta ESG'!$G$181,AS1468)),MAX($AR$3:AR1467)+1,0)</f>
        <v>1465</v>
      </c>
      <c r="AS1468" s="134" t="s">
        <v>5468</v>
      </c>
      <c r="AT1468" s="98">
        <v>0</v>
      </c>
      <c r="AU1468" s="99" t="str">
        <f>IFERROR(VLOOKUP(ROWS($AS$4:AS1468),$AR$4:$AS$2337,2,0),"")</f>
        <v>Polanów (pow. koszaliński, woj. zachodniopomorskie)</v>
      </c>
      <c r="AV1468" s="98">
        <v>0</v>
      </c>
      <c r="AW1468" s="98">
        <f>IF(ISNUMBER(SEARCH('ankieta ESG'!$G$182,AX1468)),MAX($AW$3:AW1467)+1,0)</f>
        <v>1465</v>
      </c>
      <c r="AX1468" s="134" t="s">
        <v>5468</v>
      </c>
      <c r="AY1468" s="98">
        <v>0</v>
      </c>
      <c r="AZ1468" s="99" t="str">
        <f>IFERROR(VLOOKUP(ROWS($AX$4:AX1468),$AW$4:$AX$2337,2,0),"")</f>
        <v>Polanów (pow. koszaliński, woj. zachodniopomorskie)</v>
      </c>
      <c r="BA1468" s="98">
        <v>0</v>
      </c>
      <c r="BB1468" s="98">
        <f>IF(ISNUMBER(SEARCH('ankieta ESG'!$G$183,BC1468)),MAX($BB$3:BB1467)+1,0)</f>
        <v>1465</v>
      </c>
      <c r="BC1468" s="134" t="s">
        <v>5468</v>
      </c>
      <c r="BD1468" s="98">
        <v>0</v>
      </c>
      <c r="BE1468" s="99" t="str">
        <f>IFERROR(VLOOKUP(ROWS($BC$4:BC1468),$BB$4:$BC$2337,2,0),"")</f>
        <v>Polanów (pow. koszaliński, woj. zachodniopomorskie)</v>
      </c>
      <c r="BF1468" s="98">
        <v>0</v>
      </c>
      <c r="BG1468" s="98">
        <f>IF(ISNUMBER(SEARCH('ankieta ESG'!$G$184,BH1468)),MAX($BG$3:BG1467)+1,0)</f>
        <v>1465</v>
      </c>
      <c r="BH1468" s="134" t="s">
        <v>5468</v>
      </c>
      <c r="BI1468" s="98">
        <v>0</v>
      </c>
      <c r="BJ1468" s="99" t="str">
        <f>IFERROR(VLOOKUP(ROWS($BH$4:BH1468),$BG$4:$BH$2337,2,0),"")</f>
        <v>Polanów (pow. koszaliński, woj. zachodniopomorskie)</v>
      </c>
      <c r="BK1468" s="98">
        <v>0</v>
      </c>
      <c r="BL1468" s="98">
        <f>IF(ISNUMBER(SEARCH('ankieta ESG'!$G$185,BM1468)),MAX($BL$3:BL1467)+1,0)</f>
        <v>1465</v>
      </c>
      <c r="BM1468" s="134" t="s">
        <v>5468</v>
      </c>
      <c r="BN1468" s="98">
        <v>0</v>
      </c>
      <c r="BO1468" s="99" t="str">
        <f>IFERROR(VLOOKUP(ROWS($BM$4:BM1468),$BL$4:$BM$2337,2,0),"")</f>
        <v>Polanów (pow. koszaliński, woj. zachodniopomorskie)</v>
      </c>
      <c r="BP1468" s="98">
        <v>0</v>
      </c>
      <c r="BQ1468" s="98">
        <f>IF(ISNUMBER(SEARCH('ankieta ESG'!$G$186,BR1468)),MAX($BQ$3:BQ1467)+1,0)</f>
        <v>1465</v>
      </c>
      <c r="BR1468" s="134" t="s">
        <v>5468</v>
      </c>
      <c r="BS1468" s="98">
        <v>0</v>
      </c>
      <c r="BT1468" s="99" t="str">
        <f>IFERROR(VLOOKUP(ROWS($BR$4:BR1468),$BQ$4:$BR$2337,2,0),"")</f>
        <v>Polanów (pow. koszaliński, woj. zachodniopomorskie)</v>
      </c>
      <c r="BU1468" s="98">
        <v>0</v>
      </c>
      <c r="BV1468" s="98">
        <f>IF(ISNUMBER(SEARCH('ankieta ESG'!$G$187,BW1468)),MAX($BV$3:BV1467)+1,0)</f>
        <v>1465</v>
      </c>
      <c r="BW1468" s="134" t="s">
        <v>5468</v>
      </c>
      <c r="BX1468" s="98">
        <v>0</v>
      </c>
      <c r="BY1468" s="99" t="str">
        <f>IFERROR(VLOOKUP(ROWS($BW$4:BW1468),$BV$4:$BW$2337,2,0),"")</f>
        <v>Polanów (pow. koszaliński, woj. zachodniopomorskie)</v>
      </c>
      <c r="BZ1468" s="98">
        <v>0</v>
      </c>
      <c r="CA1468" s="98">
        <f>IF(ISNUMBER(SEARCH('ankieta ESG'!$G$188,CB1468)),MAX($CA$3:CA1467)+1,0)</f>
        <v>1465</v>
      </c>
      <c r="CB1468" s="134" t="s">
        <v>5468</v>
      </c>
      <c r="CC1468" s="98">
        <v>0</v>
      </c>
      <c r="CD1468" s="99" t="str">
        <f>IFERROR(VLOOKUP(ROWS($CB$4:CB1468),$CA$4:$CB$2337,2,0),"")</f>
        <v>Polanów (pow. koszaliński, woj. zachodniopomorskie)</v>
      </c>
      <c r="CE1468" s="98">
        <v>0</v>
      </c>
      <c r="CF1468" s="98">
        <f>IF(ISNUMBER(SEARCH('ankieta ESG'!$G$189,CG1468)),MAX($CF$3:CF1467)+1,0)</f>
        <v>1465</v>
      </c>
      <c r="CG1468" s="134" t="s">
        <v>5468</v>
      </c>
      <c r="CH1468" s="98">
        <v>0</v>
      </c>
      <c r="CI1468" s="99" t="str">
        <f>IFERROR(VLOOKUP(ROWS($CG$4:CG1468),$CF$4:$CG$2337,2,0),"")</f>
        <v>Polanów (pow. koszaliński, woj. zachodniopomorskie)</v>
      </c>
      <c r="CJ1468" s="98">
        <v>0</v>
      </c>
    </row>
    <row r="1469" spans="4:88">
      <c r="D1469" s="25"/>
      <c r="F1469" s="25"/>
      <c r="AM1469" s="98">
        <f>IF(ISNUMBER(SEARCH('ankieta ESG'!$G$180,AN1469)),MAX(AM$3:$AM1468)+1,0)</f>
        <v>1466</v>
      </c>
      <c r="AN1469" s="134" t="s">
        <v>5469</v>
      </c>
      <c r="AO1469" s="98">
        <v>0</v>
      </c>
      <c r="AP1469" s="99" t="str">
        <f>IFERROR(VLOOKUP(ROWS($AN$4:AN1469),$AM$4:$AN$2337,2,0),"")</f>
        <v>Police (pow. policki, woj. zachodniopomorskie)</v>
      </c>
      <c r="AQ1469" s="98">
        <v>0</v>
      </c>
      <c r="AR1469" s="98">
        <f>IF(ISNUMBER(SEARCH('ankieta ESG'!$G$181,AS1469)),MAX($AR$3:AR1468)+1,0)</f>
        <v>1466</v>
      </c>
      <c r="AS1469" s="134" t="s">
        <v>5469</v>
      </c>
      <c r="AT1469" s="98">
        <v>0</v>
      </c>
      <c r="AU1469" s="99" t="str">
        <f>IFERROR(VLOOKUP(ROWS($AS$4:AS1469),$AR$4:$AS$2337,2,0),"")</f>
        <v>Police (pow. policki, woj. zachodniopomorskie)</v>
      </c>
      <c r="AV1469" s="98">
        <v>0</v>
      </c>
      <c r="AW1469" s="98">
        <f>IF(ISNUMBER(SEARCH('ankieta ESG'!$G$182,AX1469)),MAX($AW$3:AW1468)+1,0)</f>
        <v>1466</v>
      </c>
      <c r="AX1469" s="134" t="s">
        <v>5469</v>
      </c>
      <c r="AY1469" s="98">
        <v>0</v>
      </c>
      <c r="AZ1469" s="99" t="str">
        <f>IFERROR(VLOOKUP(ROWS($AX$4:AX1469),$AW$4:$AX$2337,2,0),"")</f>
        <v>Police (pow. policki, woj. zachodniopomorskie)</v>
      </c>
      <c r="BA1469" s="98">
        <v>0</v>
      </c>
      <c r="BB1469" s="98">
        <f>IF(ISNUMBER(SEARCH('ankieta ESG'!$G$183,BC1469)),MAX($BB$3:BB1468)+1,0)</f>
        <v>1466</v>
      </c>
      <c r="BC1469" s="134" t="s">
        <v>5469</v>
      </c>
      <c r="BD1469" s="98">
        <v>0</v>
      </c>
      <c r="BE1469" s="99" t="str">
        <f>IFERROR(VLOOKUP(ROWS($BC$4:BC1469),$BB$4:$BC$2337,2,0),"")</f>
        <v>Police (pow. policki, woj. zachodniopomorskie)</v>
      </c>
      <c r="BF1469" s="98">
        <v>0</v>
      </c>
      <c r="BG1469" s="98">
        <f>IF(ISNUMBER(SEARCH('ankieta ESG'!$G$184,BH1469)),MAX($BG$3:BG1468)+1,0)</f>
        <v>1466</v>
      </c>
      <c r="BH1469" s="134" t="s">
        <v>5469</v>
      </c>
      <c r="BI1469" s="98">
        <v>0</v>
      </c>
      <c r="BJ1469" s="99" t="str">
        <f>IFERROR(VLOOKUP(ROWS($BH$4:BH1469),$BG$4:$BH$2337,2,0),"")</f>
        <v>Police (pow. policki, woj. zachodniopomorskie)</v>
      </c>
      <c r="BK1469" s="98">
        <v>0</v>
      </c>
      <c r="BL1469" s="98">
        <f>IF(ISNUMBER(SEARCH('ankieta ESG'!$G$185,BM1469)),MAX($BL$3:BL1468)+1,0)</f>
        <v>1466</v>
      </c>
      <c r="BM1469" s="134" t="s">
        <v>5469</v>
      </c>
      <c r="BN1469" s="98">
        <v>0</v>
      </c>
      <c r="BO1469" s="99" t="str">
        <f>IFERROR(VLOOKUP(ROWS($BM$4:BM1469),$BL$4:$BM$2337,2,0),"")</f>
        <v>Police (pow. policki, woj. zachodniopomorskie)</v>
      </c>
      <c r="BP1469" s="98">
        <v>0</v>
      </c>
      <c r="BQ1469" s="98">
        <f>IF(ISNUMBER(SEARCH('ankieta ESG'!$G$186,BR1469)),MAX($BQ$3:BQ1468)+1,0)</f>
        <v>1466</v>
      </c>
      <c r="BR1469" s="134" t="s">
        <v>5469</v>
      </c>
      <c r="BS1469" s="98">
        <v>0</v>
      </c>
      <c r="BT1469" s="99" t="str">
        <f>IFERROR(VLOOKUP(ROWS($BR$4:BR1469),$BQ$4:$BR$2337,2,0),"")</f>
        <v>Police (pow. policki, woj. zachodniopomorskie)</v>
      </c>
      <c r="BU1469" s="98">
        <v>0</v>
      </c>
      <c r="BV1469" s="98">
        <f>IF(ISNUMBER(SEARCH('ankieta ESG'!$G$187,BW1469)),MAX($BV$3:BV1468)+1,0)</f>
        <v>1466</v>
      </c>
      <c r="BW1469" s="134" t="s">
        <v>5469</v>
      </c>
      <c r="BX1469" s="98">
        <v>0</v>
      </c>
      <c r="BY1469" s="99" t="str">
        <f>IFERROR(VLOOKUP(ROWS($BW$4:BW1469),$BV$4:$BW$2337,2,0),"")</f>
        <v>Police (pow. policki, woj. zachodniopomorskie)</v>
      </c>
      <c r="BZ1469" s="98">
        <v>0</v>
      </c>
      <c r="CA1469" s="98">
        <f>IF(ISNUMBER(SEARCH('ankieta ESG'!$G$188,CB1469)),MAX($CA$3:CA1468)+1,0)</f>
        <v>1466</v>
      </c>
      <c r="CB1469" s="134" t="s">
        <v>5469</v>
      </c>
      <c r="CC1469" s="98">
        <v>0</v>
      </c>
      <c r="CD1469" s="99" t="str">
        <f>IFERROR(VLOOKUP(ROWS($CB$4:CB1469),$CA$4:$CB$2337,2,0),"")</f>
        <v>Police (pow. policki, woj. zachodniopomorskie)</v>
      </c>
      <c r="CE1469" s="98">
        <v>0</v>
      </c>
      <c r="CF1469" s="98">
        <f>IF(ISNUMBER(SEARCH('ankieta ESG'!$G$189,CG1469)),MAX($CF$3:CF1468)+1,0)</f>
        <v>1466</v>
      </c>
      <c r="CG1469" s="134" t="s">
        <v>5469</v>
      </c>
      <c r="CH1469" s="98">
        <v>0</v>
      </c>
      <c r="CI1469" s="99" t="str">
        <f>IFERROR(VLOOKUP(ROWS($CG$4:CG1469),$CF$4:$CG$2337,2,0),"")</f>
        <v>Police (pow. policki, woj. zachodniopomorskie)</v>
      </c>
      <c r="CJ1469" s="98">
        <v>0</v>
      </c>
    </row>
    <row r="1470" spans="4:88">
      <c r="D1470" s="25"/>
      <c r="F1470" s="25"/>
      <c r="AM1470" s="98">
        <f>IF(ISNUMBER(SEARCH('ankieta ESG'!$G$180,AN1470)),MAX(AM$3:$AM1469)+1,0)</f>
        <v>1467</v>
      </c>
      <c r="AN1470" s="134" t="s">
        <v>5470</v>
      </c>
      <c r="AO1470" s="98">
        <v>0</v>
      </c>
      <c r="AP1470" s="99" t="str">
        <f>IFERROR(VLOOKUP(ROWS($AN$4:AN1470),$AM$4:$AN$2337,2,0),"")</f>
        <v>Policzna (pow. zwoleński, woj. mazowieckie)</v>
      </c>
      <c r="AQ1470" s="98">
        <v>0</v>
      </c>
      <c r="AR1470" s="98">
        <f>IF(ISNUMBER(SEARCH('ankieta ESG'!$G$181,AS1470)),MAX($AR$3:AR1469)+1,0)</f>
        <v>1467</v>
      </c>
      <c r="AS1470" s="134" t="s">
        <v>5470</v>
      </c>
      <c r="AT1470" s="98">
        <v>0</v>
      </c>
      <c r="AU1470" s="99" t="str">
        <f>IFERROR(VLOOKUP(ROWS($AS$4:AS1470),$AR$4:$AS$2337,2,0),"")</f>
        <v>Policzna (pow. zwoleński, woj. mazowieckie)</v>
      </c>
      <c r="AV1470" s="98">
        <v>0</v>
      </c>
      <c r="AW1470" s="98">
        <f>IF(ISNUMBER(SEARCH('ankieta ESG'!$G$182,AX1470)),MAX($AW$3:AW1469)+1,0)</f>
        <v>1467</v>
      </c>
      <c r="AX1470" s="134" t="s">
        <v>5470</v>
      </c>
      <c r="AY1470" s="98">
        <v>0</v>
      </c>
      <c r="AZ1470" s="99" t="str">
        <f>IFERROR(VLOOKUP(ROWS($AX$4:AX1470),$AW$4:$AX$2337,2,0),"")</f>
        <v>Policzna (pow. zwoleński, woj. mazowieckie)</v>
      </c>
      <c r="BA1470" s="98">
        <v>0</v>
      </c>
      <c r="BB1470" s="98">
        <f>IF(ISNUMBER(SEARCH('ankieta ESG'!$G$183,BC1470)),MAX($BB$3:BB1469)+1,0)</f>
        <v>1467</v>
      </c>
      <c r="BC1470" s="134" t="s">
        <v>5470</v>
      </c>
      <c r="BD1470" s="98">
        <v>0</v>
      </c>
      <c r="BE1470" s="99" t="str">
        <f>IFERROR(VLOOKUP(ROWS($BC$4:BC1470),$BB$4:$BC$2337,2,0),"")</f>
        <v>Policzna (pow. zwoleński, woj. mazowieckie)</v>
      </c>
      <c r="BF1470" s="98">
        <v>0</v>
      </c>
      <c r="BG1470" s="98">
        <f>IF(ISNUMBER(SEARCH('ankieta ESG'!$G$184,BH1470)),MAX($BG$3:BG1469)+1,0)</f>
        <v>1467</v>
      </c>
      <c r="BH1470" s="134" t="s">
        <v>5470</v>
      </c>
      <c r="BI1470" s="98">
        <v>0</v>
      </c>
      <c r="BJ1470" s="99" t="str">
        <f>IFERROR(VLOOKUP(ROWS($BH$4:BH1470),$BG$4:$BH$2337,2,0),"")</f>
        <v>Policzna (pow. zwoleński, woj. mazowieckie)</v>
      </c>
      <c r="BK1470" s="98">
        <v>0</v>
      </c>
      <c r="BL1470" s="98">
        <f>IF(ISNUMBER(SEARCH('ankieta ESG'!$G$185,BM1470)),MAX($BL$3:BL1469)+1,0)</f>
        <v>1467</v>
      </c>
      <c r="BM1470" s="134" t="s">
        <v>5470</v>
      </c>
      <c r="BN1470" s="98">
        <v>0</v>
      </c>
      <c r="BO1470" s="99" t="str">
        <f>IFERROR(VLOOKUP(ROWS($BM$4:BM1470),$BL$4:$BM$2337,2,0),"")</f>
        <v>Policzna (pow. zwoleński, woj. mazowieckie)</v>
      </c>
      <c r="BP1470" s="98">
        <v>0</v>
      </c>
      <c r="BQ1470" s="98">
        <f>IF(ISNUMBER(SEARCH('ankieta ESG'!$G$186,BR1470)),MAX($BQ$3:BQ1469)+1,0)</f>
        <v>1467</v>
      </c>
      <c r="BR1470" s="134" t="s">
        <v>5470</v>
      </c>
      <c r="BS1470" s="98">
        <v>0</v>
      </c>
      <c r="BT1470" s="99" t="str">
        <f>IFERROR(VLOOKUP(ROWS($BR$4:BR1470),$BQ$4:$BR$2337,2,0),"")</f>
        <v>Policzna (pow. zwoleński, woj. mazowieckie)</v>
      </c>
      <c r="BU1470" s="98">
        <v>0</v>
      </c>
      <c r="BV1470" s="98">
        <f>IF(ISNUMBER(SEARCH('ankieta ESG'!$G$187,BW1470)),MAX($BV$3:BV1469)+1,0)</f>
        <v>1467</v>
      </c>
      <c r="BW1470" s="134" t="s">
        <v>5470</v>
      </c>
      <c r="BX1470" s="98">
        <v>0</v>
      </c>
      <c r="BY1470" s="99" t="str">
        <f>IFERROR(VLOOKUP(ROWS($BW$4:BW1470),$BV$4:$BW$2337,2,0),"")</f>
        <v>Policzna (pow. zwoleński, woj. mazowieckie)</v>
      </c>
      <c r="BZ1470" s="98">
        <v>0</v>
      </c>
      <c r="CA1470" s="98">
        <f>IF(ISNUMBER(SEARCH('ankieta ESG'!$G$188,CB1470)),MAX($CA$3:CA1469)+1,0)</f>
        <v>1467</v>
      </c>
      <c r="CB1470" s="134" t="s">
        <v>5470</v>
      </c>
      <c r="CC1470" s="98">
        <v>0</v>
      </c>
      <c r="CD1470" s="99" t="str">
        <f>IFERROR(VLOOKUP(ROWS($CB$4:CB1470),$CA$4:$CB$2337,2,0),"")</f>
        <v>Policzna (pow. zwoleński, woj. mazowieckie)</v>
      </c>
      <c r="CE1470" s="98">
        <v>0</v>
      </c>
      <c r="CF1470" s="98">
        <f>IF(ISNUMBER(SEARCH('ankieta ESG'!$G$189,CG1470)),MAX($CF$3:CF1469)+1,0)</f>
        <v>1467</v>
      </c>
      <c r="CG1470" s="134" t="s">
        <v>5470</v>
      </c>
      <c r="CH1470" s="98">
        <v>0</v>
      </c>
      <c r="CI1470" s="99" t="str">
        <f>IFERROR(VLOOKUP(ROWS($CG$4:CG1470),$CF$4:$CG$2337,2,0),"")</f>
        <v>Policzna (pow. zwoleński, woj. mazowieckie)</v>
      </c>
      <c r="CJ1470" s="98">
        <v>0</v>
      </c>
    </row>
    <row r="1471" spans="4:88">
      <c r="D1471" s="25"/>
      <c r="F1471" s="25"/>
      <c r="AM1471" s="98">
        <f>IF(ISNUMBER(SEARCH('ankieta ESG'!$G$180,AN1471)),MAX(AM$3:$AM1470)+1,0)</f>
        <v>1468</v>
      </c>
      <c r="AN1471" s="134" t="s">
        <v>5471</v>
      </c>
      <c r="AO1471" s="98">
        <v>0</v>
      </c>
      <c r="AP1471" s="99" t="str">
        <f>IFERROR(VLOOKUP(ROWS($AN$4:AN1471),$AM$4:$AN$2337,2,0),"")</f>
        <v>Polkowice (pow. polkowicki, woj. dolnośląskie)</v>
      </c>
      <c r="AQ1471" s="98">
        <v>0</v>
      </c>
      <c r="AR1471" s="98">
        <f>IF(ISNUMBER(SEARCH('ankieta ESG'!$G$181,AS1471)),MAX($AR$3:AR1470)+1,0)</f>
        <v>1468</v>
      </c>
      <c r="AS1471" s="134" t="s">
        <v>5471</v>
      </c>
      <c r="AT1471" s="98">
        <v>0</v>
      </c>
      <c r="AU1471" s="99" t="str">
        <f>IFERROR(VLOOKUP(ROWS($AS$4:AS1471),$AR$4:$AS$2337,2,0),"")</f>
        <v>Polkowice (pow. polkowicki, woj. dolnośląskie)</v>
      </c>
      <c r="AV1471" s="98">
        <v>0</v>
      </c>
      <c r="AW1471" s="98">
        <f>IF(ISNUMBER(SEARCH('ankieta ESG'!$G$182,AX1471)),MAX($AW$3:AW1470)+1,0)</f>
        <v>1468</v>
      </c>
      <c r="AX1471" s="134" t="s">
        <v>5471</v>
      </c>
      <c r="AY1471" s="98">
        <v>0</v>
      </c>
      <c r="AZ1471" s="99" t="str">
        <f>IFERROR(VLOOKUP(ROWS($AX$4:AX1471),$AW$4:$AX$2337,2,0),"")</f>
        <v>Polkowice (pow. polkowicki, woj. dolnośląskie)</v>
      </c>
      <c r="BA1471" s="98">
        <v>0</v>
      </c>
      <c r="BB1471" s="98">
        <f>IF(ISNUMBER(SEARCH('ankieta ESG'!$G$183,BC1471)),MAX($BB$3:BB1470)+1,0)</f>
        <v>1468</v>
      </c>
      <c r="BC1471" s="134" t="s">
        <v>5471</v>
      </c>
      <c r="BD1471" s="98">
        <v>0</v>
      </c>
      <c r="BE1471" s="99" t="str">
        <f>IFERROR(VLOOKUP(ROWS($BC$4:BC1471),$BB$4:$BC$2337,2,0),"")</f>
        <v>Polkowice (pow. polkowicki, woj. dolnośląskie)</v>
      </c>
      <c r="BF1471" s="98">
        <v>0</v>
      </c>
      <c r="BG1471" s="98">
        <f>IF(ISNUMBER(SEARCH('ankieta ESG'!$G$184,BH1471)),MAX($BG$3:BG1470)+1,0)</f>
        <v>1468</v>
      </c>
      <c r="BH1471" s="134" t="s">
        <v>5471</v>
      </c>
      <c r="BI1471" s="98">
        <v>0</v>
      </c>
      <c r="BJ1471" s="99" t="str">
        <f>IFERROR(VLOOKUP(ROWS($BH$4:BH1471),$BG$4:$BH$2337,2,0),"")</f>
        <v>Polkowice (pow. polkowicki, woj. dolnośląskie)</v>
      </c>
      <c r="BK1471" s="98">
        <v>0</v>
      </c>
      <c r="BL1471" s="98">
        <f>IF(ISNUMBER(SEARCH('ankieta ESG'!$G$185,BM1471)),MAX($BL$3:BL1470)+1,0)</f>
        <v>1468</v>
      </c>
      <c r="BM1471" s="134" t="s">
        <v>5471</v>
      </c>
      <c r="BN1471" s="98">
        <v>0</v>
      </c>
      <c r="BO1471" s="99" t="str">
        <f>IFERROR(VLOOKUP(ROWS($BM$4:BM1471),$BL$4:$BM$2337,2,0),"")</f>
        <v>Polkowice (pow. polkowicki, woj. dolnośląskie)</v>
      </c>
      <c r="BP1471" s="98">
        <v>0</v>
      </c>
      <c r="BQ1471" s="98">
        <f>IF(ISNUMBER(SEARCH('ankieta ESG'!$G$186,BR1471)),MAX($BQ$3:BQ1470)+1,0)</f>
        <v>1468</v>
      </c>
      <c r="BR1471" s="134" t="s">
        <v>5471</v>
      </c>
      <c r="BS1471" s="98">
        <v>0</v>
      </c>
      <c r="BT1471" s="99" t="str">
        <f>IFERROR(VLOOKUP(ROWS($BR$4:BR1471),$BQ$4:$BR$2337,2,0),"")</f>
        <v>Polkowice (pow. polkowicki, woj. dolnośląskie)</v>
      </c>
      <c r="BU1471" s="98">
        <v>0</v>
      </c>
      <c r="BV1471" s="98">
        <f>IF(ISNUMBER(SEARCH('ankieta ESG'!$G$187,BW1471)),MAX($BV$3:BV1470)+1,0)</f>
        <v>1468</v>
      </c>
      <c r="BW1471" s="134" t="s">
        <v>5471</v>
      </c>
      <c r="BX1471" s="98">
        <v>0</v>
      </c>
      <c r="BY1471" s="99" t="str">
        <f>IFERROR(VLOOKUP(ROWS($BW$4:BW1471),$BV$4:$BW$2337,2,0),"")</f>
        <v>Polkowice (pow. polkowicki, woj. dolnośląskie)</v>
      </c>
      <c r="BZ1471" s="98">
        <v>0</v>
      </c>
      <c r="CA1471" s="98">
        <f>IF(ISNUMBER(SEARCH('ankieta ESG'!$G$188,CB1471)),MAX($CA$3:CA1470)+1,0)</f>
        <v>1468</v>
      </c>
      <c r="CB1471" s="134" t="s">
        <v>5471</v>
      </c>
      <c r="CC1471" s="98">
        <v>0</v>
      </c>
      <c r="CD1471" s="99" t="str">
        <f>IFERROR(VLOOKUP(ROWS($CB$4:CB1471),$CA$4:$CB$2337,2,0),"")</f>
        <v>Polkowice (pow. polkowicki, woj. dolnośląskie)</v>
      </c>
      <c r="CE1471" s="98">
        <v>0</v>
      </c>
      <c r="CF1471" s="98">
        <f>IF(ISNUMBER(SEARCH('ankieta ESG'!$G$189,CG1471)),MAX($CF$3:CF1470)+1,0)</f>
        <v>1468</v>
      </c>
      <c r="CG1471" s="134" t="s">
        <v>5471</v>
      </c>
      <c r="CH1471" s="98">
        <v>0</v>
      </c>
      <c r="CI1471" s="99" t="str">
        <f>IFERROR(VLOOKUP(ROWS($CG$4:CG1471),$CF$4:$CG$2337,2,0),"")</f>
        <v>Polkowice (pow. polkowicki, woj. dolnośląskie)</v>
      </c>
      <c r="CJ1471" s="98">
        <v>0</v>
      </c>
    </row>
    <row r="1472" spans="4:88">
      <c r="D1472" s="25"/>
      <c r="F1472" s="25"/>
      <c r="AM1472" s="98">
        <f>IF(ISNUMBER(SEARCH('ankieta ESG'!$G$180,AN1472)),MAX(AM$3:$AM1471)+1,0)</f>
        <v>1469</v>
      </c>
      <c r="AN1472" s="134" t="s">
        <v>5472</v>
      </c>
      <c r="AO1472" s="98">
        <v>0</v>
      </c>
      <c r="AP1472" s="99" t="str">
        <f>IFERROR(VLOOKUP(ROWS($AN$4:AN1472),$AM$4:$AN$2337,2,0),"")</f>
        <v>Polska Cerekiew (pow. kędzierzyńsko-kozielski, woj. opolskie)</v>
      </c>
      <c r="AQ1472" s="98">
        <v>0</v>
      </c>
      <c r="AR1472" s="98">
        <f>IF(ISNUMBER(SEARCH('ankieta ESG'!$G$181,AS1472)),MAX($AR$3:AR1471)+1,0)</f>
        <v>1469</v>
      </c>
      <c r="AS1472" s="134" t="s">
        <v>5472</v>
      </c>
      <c r="AT1472" s="98">
        <v>0</v>
      </c>
      <c r="AU1472" s="99" t="str">
        <f>IFERROR(VLOOKUP(ROWS($AS$4:AS1472),$AR$4:$AS$2337,2,0),"")</f>
        <v>Polska Cerekiew (pow. kędzierzyńsko-kozielski, woj. opolskie)</v>
      </c>
      <c r="AV1472" s="98">
        <v>0</v>
      </c>
      <c r="AW1472" s="98">
        <f>IF(ISNUMBER(SEARCH('ankieta ESG'!$G$182,AX1472)),MAX($AW$3:AW1471)+1,0)</f>
        <v>1469</v>
      </c>
      <c r="AX1472" s="134" t="s">
        <v>5472</v>
      </c>
      <c r="AY1472" s="98">
        <v>0</v>
      </c>
      <c r="AZ1472" s="99" t="str">
        <f>IFERROR(VLOOKUP(ROWS($AX$4:AX1472),$AW$4:$AX$2337,2,0),"")</f>
        <v>Polska Cerekiew (pow. kędzierzyńsko-kozielski, woj. opolskie)</v>
      </c>
      <c r="BA1472" s="98">
        <v>0</v>
      </c>
      <c r="BB1472" s="98">
        <f>IF(ISNUMBER(SEARCH('ankieta ESG'!$G$183,BC1472)),MAX($BB$3:BB1471)+1,0)</f>
        <v>1469</v>
      </c>
      <c r="BC1472" s="134" t="s">
        <v>5472</v>
      </c>
      <c r="BD1472" s="98">
        <v>0</v>
      </c>
      <c r="BE1472" s="99" t="str">
        <f>IFERROR(VLOOKUP(ROWS($BC$4:BC1472),$BB$4:$BC$2337,2,0),"")</f>
        <v>Polska Cerekiew (pow. kędzierzyńsko-kozielski, woj. opolskie)</v>
      </c>
      <c r="BF1472" s="98">
        <v>0</v>
      </c>
      <c r="BG1472" s="98">
        <f>IF(ISNUMBER(SEARCH('ankieta ESG'!$G$184,BH1472)),MAX($BG$3:BG1471)+1,0)</f>
        <v>1469</v>
      </c>
      <c r="BH1472" s="134" t="s">
        <v>5472</v>
      </c>
      <c r="BI1472" s="98">
        <v>0</v>
      </c>
      <c r="BJ1472" s="99" t="str">
        <f>IFERROR(VLOOKUP(ROWS($BH$4:BH1472),$BG$4:$BH$2337,2,0),"")</f>
        <v>Polska Cerekiew (pow. kędzierzyńsko-kozielski, woj. opolskie)</v>
      </c>
      <c r="BK1472" s="98">
        <v>0</v>
      </c>
      <c r="BL1472" s="98">
        <f>IF(ISNUMBER(SEARCH('ankieta ESG'!$G$185,BM1472)),MAX($BL$3:BL1471)+1,0)</f>
        <v>1469</v>
      </c>
      <c r="BM1472" s="134" t="s">
        <v>5472</v>
      </c>
      <c r="BN1472" s="98">
        <v>0</v>
      </c>
      <c r="BO1472" s="99" t="str">
        <f>IFERROR(VLOOKUP(ROWS($BM$4:BM1472),$BL$4:$BM$2337,2,0),"")</f>
        <v>Polska Cerekiew (pow. kędzierzyńsko-kozielski, woj. opolskie)</v>
      </c>
      <c r="BP1472" s="98">
        <v>0</v>
      </c>
      <c r="BQ1472" s="98">
        <f>IF(ISNUMBER(SEARCH('ankieta ESG'!$G$186,BR1472)),MAX($BQ$3:BQ1471)+1,0)</f>
        <v>1469</v>
      </c>
      <c r="BR1472" s="134" t="s">
        <v>5472</v>
      </c>
      <c r="BS1472" s="98">
        <v>0</v>
      </c>
      <c r="BT1472" s="99" t="str">
        <f>IFERROR(VLOOKUP(ROWS($BR$4:BR1472),$BQ$4:$BR$2337,2,0),"")</f>
        <v>Polska Cerekiew (pow. kędzierzyńsko-kozielski, woj. opolskie)</v>
      </c>
      <c r="BU1472" s="98">
        <v>0</v>
      </c>
      <c r="BV1472" s="98">
        <f>IF(ISNUMBER(SEARCH('ankieta ESG'!$G$187,BW1472)),MAX($BV$3:BV1471)+1,0)</f>
        <v>1469</v>
      </c>
      <c r="BW1472" s="134" t="s">
        <v>5472</v>
      </c>
      <c r="BX1472" s="98">
        <v>0</v>
      </c>
      <c r="BY1472" s="99" t="str">
        <f>IFERROR(VLOOKUP(ROWS($BW$4:BW1472),$BV$4:$BW$2337,2,0),"")</f>
        <v>Polska Cerekiew (pow. kędzierzyńsko-kozielski, woj. opolskie)</v>
      </c>
      <c r="BZ1472" s="98">
        <v>0</v>
      </c>
      <c r="CA1472" s="98">
        <f>IF(ISNUMBER(SEARCH('ankieta ESG'!$G$188,CB1472)),MAX($CA$3:CA1471)+1,0)</f>
        <v>1469</v>
      </c>
      <c r="CB1472" s="134" t="s">
        <v>5472</v>
      </c>
      <c r="CC1472" s="98">
        <v>0</v>
      </c>
      <c r="CD1472" s="99" t="str">
        <f>IFERROR(VLOOKUP(ROWS($CB$4:CB1472),$CA$4:$CB$2337,2,0),"")</f>
        <v>Polska Cerekiew (pow. kędzierzyńsko-kozielski, woj. opolskie)</v>
      </c>
      <c r="CE1472" s="98">
        <v>0</v>
      </c>
      <c r="CF1472" s="98">
        <f>IF(ISNUMBER(SEARCH('ankieta ESG'!$G$189,CG1472)),MAX($CF$3:CF1471)+1,0)</f>
        <v>1469</v>
      </c>
      <c r="CG1472" s="134" t="s">
        <v>5472</v>
      </c>
      <c r="CH1472" s="98">
        <v>0</v>
      </c>
      <c r="CI1472" s="99" t="str">
        <f>IFERROR(VLOOKUP(ROWS($CG$4:CG1472),$CF$4:$CG$2337,2,0),"")</f>
        <v>Polska Cerekiew (pow. kędzierzyńsko-kozielski, woj. opolskie)</v>
      </c>
      <c r="CJ1472" s="98">
        <v>0</v>
      </c>
    </row>
    <row r="1473" spans="4:88">
      <c r="D1473" s="25"/>
      <c r="F1473" s="25"/>
      <c r="AM1473" s="98">
        <f>IF(ISNUMBER(SEARCH('ankieta ESG'!$G$180,AN1473)),MAX(AM$3:$AM1472)+1,0)</f>
        <v>1470</v>
      </c>
      <c r="AN1473" s="134" t="s">
        <v>5473</v>
      </c>
      <c r="AO1473" s="98">
        <v>0</v>
      </c>
      <c r="AP1473" s="99" t="str">
        <f>IFERROR(VLOOKUP(ROWS($AN$4:AN1473),$AM$4:$AN$2337,2,0),"")</f>
        <v>Połajewo (pow. czarnkowsko-trzcianecki, woj. wielkopolskie)</v>
      </c>
      <c r="AQ1473" s="98">
        <v>0</v>
      </c>
      <c r="AR1473" s="98">
        <f>IF(ISNUMBER(SEARCH('ankieta ESG'!$G$181,AS1473)),MAX($AR$3:AR1472)+1,0)</f>
        <v>1470</v>
      </c>
      <c r="AS1473" s="134" t="s">
        <v>5473</v>
      </c>
      <c r="AT1473" s="98">
        <v>0</v>
      </c>
      <c r="AU1473" s="99" t="str">
        <f>IFERROR(VLOOKUP(ROWS($AS$4:AS1473),$AR$4:$AS$2337,2,0),"")</f>
        <v>Połajewo (pow. czarnkowsko-trzcianecki, woj. wielkopolskie)</v>
      </c>
      <c r="AV1473" s="98">
        <v>0</v>
      </c>
      <c r="AW1473" s="98">
        <f>IF(ISNUMBER(SEARCH('ankieta ESG'!$G$182,AX1473)),MAX($AW$3:AW1472)+1,0)</f>
        <v>1470</v>
      </c>
      <c r="AX1473" s="134" t="s">
        <v>5473</v>
      </c>
      <c r="AY1473" s="98">
        <v>0</v>
      </c>
      <c r="AZ1473" s="99" t="str">
        <f>IFERROR(VLOOKUP(ROWS($AX$4:AX1473),$AW$4:$AX$2337,2,0),"")</f>
        <v>Połajewo (pow. czarnkowsko-trzcianecki, woj. wielkopolskie)</v>
      </c>
      <c r="BA1473" s="98">
        <v>0</v>
      </c>
      <c r="BB1473" s="98">
        <f>IF(ISNUMBER(SEARCH('ankieta ESG'!$G$183,BC1473)),MAX($BB$3:BB1472)+1,0)</f>
        <v>1470</v>
      </c>
      <c r="BC1473" s="134" t="s">
        <v>5473</v>
      </c>
      <c r="BD1473" s="98">
        <v>0</v>
      </c>
      <c r="BE1473" s="99" t="str">
        <f>IFERROR(VLOOKUP(ROWS($BC$4:BC1473),$BB$4:$BC$2337,2,0),"")</f>
        <v>Połajewo (pow. czarnkowsko-trzcianecki, woj. wielkopolskie)</v>
      </c>
      <c r="BF1473" s="98">
        <v>0</v>
      </c>
      <c r="BG1473" s="98">
        <f>IF(ISNUMBER(SEARCH('ankieta ESG'!$G$184,BH1473)),MAX($BG$3:BG1472)+1,0)</f>
        <v>1470</v>
      </c>
      <c r="BH1473" s="134" t="s">
        <v>5473</v>
      </c>
      <c r="BI1473" s="98">
        <v>0</v>
      </c>
      <c r="BJ1473" s="99" t="str">
        <f>IFERROR(VLOOKUP(ROWS($BH$4:BH1473),$BG$4:$BH$2337,2,0),"")</f>
        <v>Połajewo (pow. czarnkowsko-trzcianecki, woj. wielkopolskie)</v>
      </c>
      <c r="BK1473" s="98">
        <v>0</v>
      </c>
      <c r="BL1473" s="98">
        <f>IF(ISNUMBER(SEARCH('ankieta ESG'!$G$185,BM1473)),MAX($BL$3:BL1472)+1,0)</f>
        <v>1470</v>
      </c>
      <c r="BM1473" s="134" t="s">
        <v>5473</v>
      </c>
      <c r="BN1473" s="98">
        <v>0</v>
      </c>
      <c r="BO1473" s="99" t="str">
        <f>IFERROR(VLOOKUP(ROWS($BM$4:BM1473),$BL$4:$BM$2337,2,0),"")</f>
        <v>Połajewo (pow. czarnkowsko-trzcianecki, woj. wielkopolskie)</v>
      </c>
      <c r="BP1473" s="98">
        <v>0</v>
      </c>
      <c r="BQ1473" s="98">
        <f>IF(ISNUMBER(SEARCH('ankieta ESG'!$G$186,BR1473)),MAX($BQ$3:BQ1472)+1,0)</f>
        <v>1470</v>
      </c>
      <c r="BR1473" s="134" t="s">
        <v>5473</v>
      </c>
      <c r="BS1473" s="98">
        <v>0</v>
      </c>
      <c r="BT1473" s="99" t="str">
        <f>IFERROR(VLOOKUP(ROWS($BR$4:BR1473),$BQ$4:$BR$2337,2,0),"")</f>
        <v>Połajewo (pow. czarnkowsko-trzcianecki, woj. wielkopolskie)</v>
      </c>
      <c r="BU1473" s="98">
        <v>0</v>
      </c>
      <c r="BV1473" s="98">
        <f>IF(ISNUMBER(SEARCH('ankieta ESG'!$G$187,BW1473)),MAX($BV$3:BV1472)+1,0)</f>
        <v>1470</v>
      </c>
      <c r="BW1473" s="134" t="s">
        <v>5473</v>
      </c>
      <c r="BX1473" s="98">
        <v>0</v>
      </c>
      <c r="BY1473" s="99" t="str">
        <f>IFERROR(VLOOKUP(ROWS($BW$4:BW1473),$BV$4:$BW$2337,2,0),"")</f>
        <v>Połajewo (pow. czarnkowsko-trzcianecki, woj. wielkopolskie)</v>
      </c>
      <c r="BZ1473" s="98">
        <v>0</v>
      </c>
      <c r="CA1473" s="98">
        <f>IF(ISNUMBER(SEARCH('ankieta ESG'!$G$188,CB1473)),MAX($CA$3:CA1472)+1,0)</f>
        <v>1470</v>
      </c>
      <c r="CB1473" s="134" t="s">
        <v>5473</v>
      </c>
      <c r="CC1473" s="98">
        <v>0</v>
      </c>
      <c r="CD1473" s="99" t="str">
        <f>IFERROR(VLOOKUP(ROWS($CB$4:CB1473),$CA$4:$CB$2337,2,0),"")</f>
        <v>Połajewo (pow. czarnkowsko-trzcianecki, woj. wielkopolskie)</v>
      </c>
      <c r="CE1473" s="98">
        <v>0</v>
      </c>
      <c r="CF1473" s="98">
        <f>IF(ISNUMBER(SEARCH('ankieta ESG'!$G$189,CG1473)),MAX($CF$3:CF1472)+1,0)</f>
        <v>1470</v>
      </c>
      <c r="CG1473" s="134" t="s">
        <v>5473</v>
      </c>
      <c r="CH1473" s="98">
        <v>0</v>
      </c>
      <c r="CI1473" s="99" t="str">
        <f>IFERROR(VLOOKUP(ROWS($CG$4:CG1473),$CF$4:$CG$2337,2,0),"")</f>
        <v>Połajewo (pow. czarnkowsko-trzcianecki, woj. wielkopolskie)</v>
      </c>
      <c r="CJ1473" s="98">
        <v>0</v>
      </c>
    </row>
    <row r="1474" spans="4:88">
      <c r="D1474" s="25"/>
      <c r="F1474" s="25"/>
      <c r="AM1474" s="98">
        <f>IF(ISNUMBER(SEARCH('ankieta ESG'!$G$180,AN1474)),MAX(AM$3:$AM1473)+1,0)</f>
        <v>1471</v>
      </c>
      <c r="AN1474" s="134" t="s">
        <v>5474</v>
      </c>
      <c r="AO1474" s="98">
        <v>0</v>
      </c>
      <c r="AP1474" s="99" t="str">
        <f>IFERROR(VLOOKUP(ROWS($AN$4:AN1474),$AM$4:$AN$2337,2,0),"")</f>
        <v>Połaniec (pow. staszowski, woj. świętokrzyskie)</v>
      </c>
      <c r="AQ1474" s="98">
        <v>0</v>
      </c>
      <c r="AR1474" s="98">
        <f>IF(ISNUMBER(SEARCH('ankieta ESG'!$G$181,AS1474)),MAX($AR$3:AR1473)+1,0)</f>
        <v>1471</v>
      </c>
      <c r="AS1474" s="134" t="s">
        <v>5474</v>
      </c>
      <c r="AT1474" s="98">
        <v>0</v>
      </c>
      <c r="AU1474" s="99" t="str">
        <f>IFERROR(VLOOKUP(ROWS($AS$4:AS1474),$AR$4:$AS$2337,2,0),"")</f>
        <v>Połaniec (pow. staszowski, woj. świętokrzyskie)</v>
      </c>
      <c r="AV1474" s="98">
        <v>0</v>
      </c>
      <c r="AW1474" s="98">
        <f>IF(ISNUMBER(SEARCH('ankieta ESG'!$G$182,AX1474)),MAX($AW$3:AW1473)+1,0)</f>
        <v>1471</v>
      </c>
      <c r="AX1474" s="134" t="s">
        <v>5474</v>
      </c>
      <c r="AY1474" s="98">
        <v>0</v>
      </c>
      <c r="AZ1474" s="99" t="str">
        <f>IFERROR(VLOOKUP(ROWS($AX$4:AX1474),$AW$4:$AX$2337,2,0),"")</f>
        <v>Połaniec (pow. staszowski, woj. świętokrzyskie)</v>
      </c>
      <c r="BA1474" s="98">
        <v>0</v>
      </c>
      <c r="BB1474" s="98">
        <f>IF(ISNUMBER(SEARCH('ankieta ESG'!$G$183,BC1474)),MAX($BB$3:BB1473)+1,0)</f>
        <v>1471</v>
      </c>
      <c r="BC1474" s="134" t="s">
        <v>5474</v>
      </c>
      <c r="BD1474" s="98">
        <v>0</v>
      </c>
      <c r="BE1474" s="99" t="str">
        <f>IFERROR(VLOOKUP(ROWS($BC$4:BC1474),$BB$4:$BC$2337,2,0),"")</f>
        <v>Połaniec (pow. staszowski, woj. świętokrzyskie)</v>
      </c>
      <c r="BF1474" s="98">
        <v>0</v>
      </c>
      <c r="BG1474" s="98">
        <f>IF(ISNUMBER(SEARCH('ankieta ESG'!$G$184,BH1474)),MAX($BG$3:BG1473)+1,0)</f>
        <v>1471</v>
      </c>
      <c r="BH1474" s="134" t="s">
        <v>5474</v>
      </c>
      <c r="BI1474" s="98">
        <v>0</v>
      </c>
      <c r="BJ1474" s="99" t="str">
        <f>IFERROR(VLOOKUP(ROWS($BH$4:BH1474),$BG$4:$BH$2337,2,0),"")</f>
        <v>Połaniec (pow. staszowski, woj. świętokrzyskie)</v>
      </c>
      <c r="BK1474" s="98">
        <v>0</v>
      </c>
      <c r="BL1474" s="98">
        <f>IF(ISNUMBER(SEARCH('ankieta ESG'!$G$185,BM1474)),MAX($BL$3:BL1473)+1,0)</f>
        <v>1471</v>
      </c>
      <c r="BM1474" s="134" t="s">
        <v>5474</v>
      </c>
      <c r="BN1474" s="98">
        <v>0</v>
      </c>
      <c r="BO1474" s="99" t="str">
        <f>IFERROR(VLOOKUP(ROWS($BM$4:BM1474),$BL$4:$BM$2337,2,0),"")</f>
        <v>Połaniec (pow. staszowski, woj. świętokrzyskie)</v>
      </c>
      <c r="BP1474" s="98">
        <v>0</v>
      </c>
      <c r="BQ1474" s="98">
        <f>IF(ISNUMBER(SEARCH('ankieta ESG'!$G$186,BR1474)),MAX($BQ$3:BQ1473)+1,0)</f>
        <v>1471</v>
      </c>
      <c r="BR1474" s="134" t="s">
        <v>5474</v>
      </c>
      <c r="BS1474" s="98">
        <v>0</v>
      </c>
      <c r="BT1474" s="99" t="str">
        <f>IFERROR(VLOOKUP(ROWS($BR$4:BR1474),$BQ$4:$BR$2337,2,0),"")</f>
        <v>Połaniec (pow. staszowski, woj. świętokrzyskie)</v>
      </c>
      <c r="BU1474" s="98">
        <v>0</v>
      </c>
      <c r="BV1474" s="98">
        <f>IF(ISNUMBER(SEARCH('ankieta ESG'!$G$187,BW1474)),MAX($BV$3:BV1473)+1,0)</f>
        <v>1471</v>
      </c>
      <c r="BW1474" s="134" t="s">
        <v>5474</v>
      </c>
      <c r="BX1474" s="98">
        <v>0</v>
      </c>
      <c r="BY1474" s="99" t="str">
        <f>IFERROR(VLOOKUP(ROWS($BW$4:BW1474),$BV$4:$BW$2337,2,0),"")</f>
        <v>Połaniec (pow. staszowski, woj. świętokrzyskie)</v>
      </c>
      <c r="BZ1474" s="98">
        <v>0</v>
      </c>
      <c r="CA1474" s="98">
        <f>IF(ISNUMBER(SEARCH('ankieta ESG'!$G$188,CB1474)),MAX($CA$3:CA1473)+1,0)</f>
        <v>1471</v>
      </c>
      <c r="CB1474" s="134" t="s">
        <v>5474</v>
      </c>
      <c r="CC1474" s="98">
        <v>0</v>
      </c>
      <c r="CD1474" s="99" t="str">
        <f>IFERROR(VLOOKUP(ROWS($CB$4:CB1474),$CA$4:$CB$2337,2,0),"")</f>
        <v>Połaniec (pow. staszowski, woj. świętokrzyskie)</v>
      </c>
      <c r="CE1474" s="98">
        <v>0</v>
      </c>
      <c r="CF1474" s="98">
        <f>IF(ISNUMBER(SEARCH('ankieta ESG'!$G$189,CG1474)),MAX($CF$3:CF1473)+1,0)</f>
        <v>1471</v>
      </c>
      <c r="CG1474" s="134" t="s">
        <v>5474</v>
      </c>
      <c r="CH1474" s="98">
        <v>0</v>
      </c>
      <c r="CI1474" s="99" t="str">
        <f>IFERROR(VLOOKUP(ROWS($CG$4:CG1474),$CF$4:$CG$2337,2,0),"")</f>
        <v>Połaniec (pow. staszowski, woj. świętokrzyskie)</v>
      </c>
      <c r="CJ1474" s="98">
        <v>0</v>
      </c>
    </row>
    <row r="1475" spans="4:88">
      <c r="D1475" s="25"/>
      <c r="F1475" s="25"/>
      <c r="AM1475" s="98">
        <f>IF(ISNUMBER(SEARCH('ankieta ESG'!$G$180,AN1475)),MAX(AM$3:$AM1474)+1,0)</f>
        <v>1472</v>
      </c>
      <c r="AN1475" s="134" t="s">
        <v>5475</v>
      </c>
      <c r="AO1475" s="98">
        <v>0</v>
      </c>
      <c r="AP1475" s="99" t="str">
        <f>IFERROR(VLOOKUP(ROWS($AN$4:AN1475),$AM$4:$AN$2337,2,0),"")</f>
        <v>Połczyn (pow. świdwiński, woj. zachodniopomorskie)</v>
      </c>
      <c r="AQ1475" s="98">
        <v>0</v>
      </c>
      <c r="AR1475" s="98">
        <f>IF(ISNUMBER(SEARCH('ankieta ESG'!$G$181,AS1475)),MAX($AR$3:AR1474)+1,0)</f>
        <v>1472</v>
      </c>
      <c r="AS1475" s="134" t="s">
        <v>5475</v>
      </c>
      <c r="AT1475" s="98">
        <v>0</v>
      </c>
      <c r="AU1475" s="99" t="str">
        <f>IFERROR(VLOOKUP(ROWS($AS$4:AS1475),$AR$4:$AS$2337,2,0),"")</f>
        <v>Połczyn (pow. świdwiński, woj. zachodniopomorskie)</v>
      </c>
      <c r="AV1475" s="98">
        <v>0</v>
      </c>
      <c r="AW1475" s="98">
        <f>IF(ISNUMBER(SEARCH('ankieta ESG'!$G$182,AX1475)),MAX($AW$3:AW1474)+1,0)</f>
        <v>1472</v>
      </c>
      <c r="AX1475" s="134" t="s">
        <v>5475</v>
      </c>
      <c r="AY1475" s="98">
        <v>0</v>
      </c>
      <c r="AZ1475" s="99" t="str">
        <f>IFERROR(VLOOKUP(ROWS($AX$4:AX1475),$AW$4:$AX$2337,2,0),"")</f>
        <v>Połczyn (pow. świdwiński, woj. zachodniopomorskie)</v>
      </c>
      <c r="BA1475" s="98">
        <v>0</v>
      </c>
      <c r="BB1475" s="98">
        <f>IF(ISNUMBER(SEARCH('ankieta ESG'!$G$183,BC1475)),MAX($BB$3:BB1474)+1,0)</f>
        <v>1472</v>
      </c>
      <c r="BC1475" s="134" t="s">
        <v>5475</v>
      </c>
      <c r="BD1475" s="98">
        <v>0</v>
      </c>
      <c r="BE1475" s="99" t="str">
        <f>IFERROR(VLOOKUP(ROWS($BC$4:BC1475),$BB$4:$BC$2337,2,0),"")</f>
        <v>Połczyn (pow. świdwiński, woj. zachodniopomorskie)</v>
      </c>
      <c r="BF1475" s="98">
        <v>0</v>
      </c>
      <c r="BG1475" s="98">
        <f>IF(ISNUMBER(SEARCH('ankieta ESG'!$G$184,BH1475)),MAX($BG$3:BG1474)+1,0)</f>
        <v>1472</v>
      </c>
      <c r="BH1475" s="134" t="s">
        <v>5475</v>
      </c>
      <c r="BI1475" s="98">
        <v>0</v>
      </c>
      <c r="BJ1475" s="99" t="str">
        <f>IFERROR(VLOOKUP(ROWS($BH$4:BH1475),$BG$4:$BH$2337,2,0),"")</f>
        <v>Połczyn (pow. świdwiński, woj. zachodniopomorskie)</v>
      </c>
      <c r="BK1475" s="98">
        <v>0</v>
      </c>
      <c r="BL1475" s="98">
        <f>IF(ISNUMBER(SEARCH('ankieta ESG'!$G$185,BM1475)),MAX($BL$3:BL1474)+1,0)</f>
        <v>1472</v>
      </c>
      <c r="BM1475" s="134" t="s">
        <v>5475</v>
      </c>
      <c r="BN1475" s="98">
        <v>0</v>
      </c>
      <c r="BO1475" s="99" t="str">
        <f>IFERROR(VLOOKUP(ROWS($BM$4:BM1475),$BL$4:$BM$2337,2,0),"")</f>
        <v>Połczyn (pow. świdwiński, woj. zachodniopomorskie)</v>
      </c>
      <c r="BP1475" s="98">
        <v>0</v>
      </c>
      <c r="BQ1475" s="98">
        <f>IF(ISNUMBER(SEARCH('ankieta ESG'!$G$186,BR1475)),MAX($BQ$3:BQ1474)+1,0)</f>
        <v>1472</v>
      </c>
      <c r="BR1475" s="134" t="s">
        <v>5475</v>
      </c>
      <c r="BS1475" s="98">
        <v>0</v>
      </c>
      <c r="BT1475" s="99" t="str">
        <f>IFERROR(VLOOKUP(ROWS($BR$4:BR1475),$BQ$4:$BR$2337,2,0),"")</f>
        <v>Połczyn (pow. świdwiński, woj. zachodniopomorskie)</v>
      </c>
      <c r="BU1475" s="98">
        <v>0</v>
      </c>
      <c r="BV1475" s="98">
        <f>IF(ISNUMBER(SEARCH('ankieta ESG'!$G$187,BW1475)),MAX($BV$3:BV1474)+1,0)</f>
        <v>1472</v>
      </c>
      <c r="BW1475" s="134" t="s">
        <v>5475</v>
      </c>
      <c r="BX1475" s="98">
        <v>0</v>
      </c>
      <c r="BY1475" s="99" t="str">
        <f>IFERROR(VLOOKUP(ROWS($BW$4:BW1475),$BV$4:$BW$2337,2,0),"")</f>
        <v>Połczyn (pow. świdwiński, woj. zachodniopomorskie)</v>
      </c>
      <c r="BZ1475" s="98">
        <v>0</v>
      </c>
      <c r="CA1475" s="98">
        <f>IF(ISNUMBER(SEARCH('ankieta ESG'!$G$188,CB1475)),MAX($CA$3:CA1474)+1,0)</f>
        <v>1472</v>
      </c>
      <c r="CB1475" s="134" t="s">
        <v>5475</v>
      </c>
      <c r="CC1475" s="98">
        <v>0</v>
      </c>
      <c r="CD1475" s="99" t="str">
        <f>IFERROR(VLOOKUP(ROWS($CB$4:CB1475),$CA$4:$CB$2337,2,0),"")</f>
        <v>Połczyn (pow. świdwiński, woj. zachodniopomorskie)</v>
      </c>
      <c r="CE1475" s="98">
        <v>0</v>
      </c>
      <c r="CF1475" s="98">
        <f>IF(ISNUMBER(SEARCH('ankieta ESG'!$G$189,CG1475)),MAX($CF$3:CF1474)+1,0)</f>
        <v>1472</v>
      </c>
      <c r="CG1475" s="134" t="s">
        <v>5475</v>
      </c>
      <c r="CH1475" s="98">
        <v>0</v>
      </c>
      <c r="CI1475" s="99" t="str">
        <f>IFERROR(VLOOKUP(ROWS($CG$4:CG1475),$CF$4:$CG$2337,2,0),"")</f>
        <v>Połczyn (pow. świdwiński, woj. zachodniopomorskie)</v>
      </c>
      <c r="CJ1475" s="98">
        <v>0</v>
      </c>
    </row>
    <row r="1476" spans="4:88">
      <c r="D1476" s="25"/>
      <c r="F1476" s="25"/>
      <c r="AM1476" s="98">
        <f>IF(ISNUMBER(SEARCH('ankieta ESG'!$G$180,AN1476)),MAX(AM$3:$AM1475)+1,0)</f>
        <v>1473</v>
      </c>
      <c r="AN1476" s="134" t="s">
        <v>5476</v>
      </c>
      <c r="AO1476" s="98">
        <v>0</v>
      </c>
      <c r="AP1476" s="99" t="str">
        <f>IFERROR(VLOOKUP(ROWS($AN$4:AN1476),$AM$4:$AN$2337,2,0),"")</f>
        <v>Pomiechówek (pow. nowodworski, woj. mazowieckie)</v>
      </c>
      <c r="AQ1476" s="98">
        <v>0</v>
      </c>
      <c r="AR1476" s="98">
        <f>IF(ISNUMBER(SEARCH('ankieta ESG'!$G$181,AS1476)),MAX($AR$3:AR1475)+1,0)</f>
        <v>1473</v>
      </c>
      <c r="AS1476" s="134" t="s">
        <v>5476</v>
      </c>
      <c r="AT1476" s="98">
        <v>0</v>
      </c>
      <c r="AU1476" s="99" t="str">
        <f>IFERROR(VLOOKUP(ROWS($AS$4:AS1476),$AR$4:$AS$2337,2,0),"")</f>
        <v>Pomiechówek (pow. nowodworski, woj. mazowieckie)</v>
      </c>
      <c r="AV1476" s="98">
        <v>0</v>
      </c>
      <c r="AW1476" s="98">
        <f>IF(ISNUMBER(SEARCH('ankieta ESG'!$G$182,AX1476)),MAX($AW$3:AW1475)+1,0)</f>
        <v>1473</v>
      </c>
      <c r="AX1476" s="134" t="s">
        <v>5476</v>
      </c>
      <c r="AY1476" s="98">
        <v>0</v>
      </c>
      <c r="AZ1476" s="99" t="str">
        <f>IFERROR(VLOOKUP(ROWS($AX$4:AX1476),$AW$4:$AX$2337,2,0),"")</f>
        <v>Pomiechówek (pow. nowodworski, woj. mazowieckie)</v>
      </c>
      <c r="BA1476" s="98">
        <v>0</v>
      </c>
      <c r="BB1476" s="98">
        <f>IF(ISNUMBER(SEARCH('ankieta ESG'!$G$183,BC1476)),MAX($BB$3:BB1475)+1,0)</f>
        <v>1473</v>
      </c>
      <c r="BC1476" s="134" t="s">
        <v>5476</v>
      </c>
      <c r="BD1476" s="98">
        <v>0</v>
      </c>
      <c r="BE1476" s="99" t="str">
        <f>IFERROR(VLOOKUP(ROWS($BC$4:BC1476),$BB$4:$BC$2337,2,0),"")</f>
        <v>Pomiechówek (pow. nowodworski, woj. mazowieckie)</v>
      </c>
      <c r="BF1476" s="98">
        <v>0</v>
      </c>
      <c r="BG1476" s="98">
        <f>IF(ISNUMBER(SEARCH('ankieta ESG'!$G$184,BH1476)),MAX($BG$3:BG1475)+1,0)</f>
        <v>1473</v>
      </c>
      <c r="BH1476" s="134" t="s">
        <v>5476</v>
      </c>
      <c r="BI1476" s="98">
        <v>0</v>
      </c>
      <c r="BJ1476" s="99" t="str">
        <f>IFERROR(VLOOKUP(ROWS($BH$4:BH1476),$BG$4:$BH$2337,2,0),"")</f>
        <v>Pomiechówek (pow. nowodworski, woj. mazowieckie)</v>
      </c>
      <c r="BK1476" s="98">
        <v>0</v>
      </c>
      <c r="BL1476" s="98">
        <f>IF(ISNUMBER(SEARCH('ankieta ESG'!$G$185,BM1476)),MAX($BL$3:BL1475)+1,0)</f>
        <v>1473</v>
      </c>
      <c r="BM1476" s="134" t="s">
        <v>5476</v>
      </c>
      <c r="BN1476" s="98">
        <v>0</v>
      </c>
      <c r="BO1476" s="99" t="str">
        <f>IFERROR(VLOOKUP(ROWS($BM$4:BM1476),$BL$4:$BM$2337,2,0),"")</f>
        <v>Pomiechówek (pow. nowodworski, woj. mazowieckie)</v>
      </c>
      <c r="BP1476" s="98">
        <v>0</v>
      </c>
      <c r="BQ1476" s="98">
        <f>IF(ISNUMBER(SEARCH('ankieta ESG'!$G$186,BR1476)),MAX($BQ$3:BQ1475)+1,0)</f>
        <v>1473</v>
      </c>
      <c r="BR1476" s="134" t="s">
        <v>5476</v>
      </c>
      <c r="BS1476" s="98">
        <v>0</v>
      </c>
      <c r="BT1476" s="99" t="str">
        <f>IFERROR(VLOOKUP(ROWS($BR$4:BR1476),$BQ$4:$BR$2337,2,0),"")</f>
        <v>Pomiechówek (pow. nowodworski, woj. mazowieckie)</v>
      </c>
      <c r="BU1476" s="98">
        <v>0</v>
      </c>
      <c r="BV1476" s="98">
        <f>IF(ISNUMBER(SEARCH('ankieta ESG'!$G$187,BW1476)),MAX($BV$3:BV1475)+1,0)</f>
        <v>1473</v>
      </c>
      <c r="BW1476" s="134" t="s">
        <v>5476</v>
      </c>
      <c r="BX1476" s="98">
        <v>0</v>
      </c>
      <c r="BY1476" s="99" t="str">
        <f>IFERROR(VLOOKUP(ROWS($BW$4:BW1476),$BV$4:$BW$2337,2,0),"")</f>
        <v>Pomiechówek (pow. nowodworski, woj. mazowieckie)</v>
      </c>
      <c r="BZ1476" s="98">
        <v>0</v>
      </c>
      <c r="CA1476" s="98">
        <f>IF(ISNUMBER(SEARCH('ankieta ESG'!$G$188,CB1476)),MAX($CA$3:CA1475)+1,0)</f>
        <v>1473</v>
      </c>
      <c r="CB1476" s="134" t="s">
        <v>5476</v>
      </c>
      <c r="CC1476" s="98">
        <v>0</v>
      </c>
      <c r="CD1476" s="99" t="str">
        <f>IFERROR(VLOOKUP(ROWS($CB$4:CB1476),$CA$4:$CB$2337,2,0),"")</f>
        <v>Pomiechówek (pow. nowodworski, woj. mazowieckie)</v>
      </c>
      <c r="CE1476" s="98">
        <v>0</v>
      </c>
      <c r="CF1476" s="98">
        <f>IF(ISNUMBER(SEARCH('ankieta ESG'!$G$189,CG1476)),MAX($CF$3:CF1475)+1,0)</f>
        <v>1473</v>
      </c>
      <c r="CG1476" s="134" t="s">
        <v>5476</v>
      </c>
      <c r="CH1476" s="98">
        <v>0</v>
      </c>
      <c r="CI1476" s="99" t="str">
        <f>IFERROR(VLOOKUP(ROWS($CG$4:CG1476),$CF$4:$CG$2337,2,0),"")</f>
        <v>Pomiechówek (pow. nowodworski, woj. mazowieckie)</v>
      </c>
      <c r="CJ1476" s="98">
        <v>0</v>
      </c>
    </row>
    <row r="1477" spans="4:88">
      <c r="D1477" s="25"/>
      <c r="F1477" s="25"/>
      <c r="AM1477" s="98">
        <f>IF(ISNUMBER(SEARCH('ankieta ESG'!$G$180,AN1477)),MAX(AM$3:$AM1476)+1,0)</f>
        <v>1474</v>
      </c>
      <c r="AN1477" s="134" t="s">
        <v>5477</v>
      </c>
      <c r="AO1477" s="98">
        <v>0</v>
      </c>
      <c r="AP1477" s="99" t="str">
        <f>IFERROR(VLOOKUP(ROWS($AN$4:AN1477),$AM$4:$AN$2337,2,0),"")</f>
        <v>Poniatowa (pow. opolski, woj. lubelskie)</v>
      </c>
      <c r="AQ1477" s="98">
        <v>0</v>
      </c>
      <c r="AR1477" s="98">
        <f>IF(ISNUMBER(SEARCH('ankieta ESG'!$G$181,AS1477)),MAX($AR$3:AR1476)+1,0)</f>
        <v>1474</v>
      </c>
      <c r="AS1477" s="134" t="s">
        <v>5477</v>
      </c>
      <c r="AT1477" s="98">
        <v>0</v>
      </c>
      <c r="AU1477" s="99" t="str">
        <f>IFERROR(VLOOKUP(ROWS($AS$4:AS1477),$AR$4:$AS$2337,2,0),"")</f>
        <v>Poniatowa (pow. opolski, woj. lubelskie)</v>
      </c>
      <c r="AV1477" s="98">
        <v>0</v>
      </c>
      <c r="AW1477" s="98">
        <f>IF(ISNUMBER(SEARCH('ankieta ESG'!$G$182,AX1477)),MAX($AW$3:AW1476)+1,0)</f>
        <v>1474</v>
      </c>
      <c r="AX1477" s="134" t="s">
        <v>5477</v>
      </c>
      <c r="AY1477" s="98">
        <v>0</v>
      </c>
      <c r="AZ1477" s="99" t="str">
        <f>IFERROR(VLOOKUP(ROWS($AX$4:AX1477),$AW$4:$AX$2337,2,0),"")</f>
        <v>Poniatowa (pow. opolski, woj. lubelskie)</v>
      </c>
      <c r="BA1477" s="98">
        <v>0</v>
      </c>
      <c r="BB1477" s="98">
        <f>IF(ISNUMBER(SEARCH('ankieta ESG'!$G$183,BC1477)),MAX($BB$3:BB1476)+1,0)</f>
        <v>1474</v>
      </c>
      <c r="BC1477" s="134" t="s">
        <v>5477</v>
      </c>
      <c r="BD1477" s="98">
        <v>0</v>
      </c>
      <c r="BE1477" s="99" t="str">
        <f>IFERROR(VLOOKUP(ROWS($BC$4:BC1477),$BB$4:$BC$2337,2,0),"")</f>
        <v>Poniatowa (pow. opolski, woj. lubelskie)</v>
      </c>
      <c r="BF1477" s="98">
        <v>0</v>
      </c>
      <c r="BG1477" s="98">
        <f>IF(ISNUMBER(SEARCH('ankieta ESG'!$G$184,BH1477)),MAX($BG$3:BG1476)+1,0)</f>
        <v>1474</v>
      </c>
      <c r="BH1477" s="134" t="s">
        <v>5477</v>
      </c>
      <c r="BI1477" s="98">
        <v>0</v>
      </c>
      <c r="BJ1477" s="99" t="str">
        <f>IFERROR(VLOOKUP(ROWS($BH$4:BH1477),$BG$4:$BH$2337,2,0),"")</f>
        <v>Poniatowa (pow. opolski, woj. lubelskie)</v>
      </c>
      <c r="BK1477" s="98">
        <v>0</v>
      </c>
      <c r="BL1477" s="98">
        <f>IF(ISNUMBER(SEARCH('ankieta ESG'!$G$185,BM1477)),MAX($BL$3:BL1476)+1,0)</f>
        <v>1474</v>
      </c>
      <c r="BM1477" s="134" t="s">
        <v>5477</v>
      </c>
      <c r="BN1477" s="98">
        <v>0</v>
      </c>
      <c r="BO1477" s="99" t="str">
        <f>IFERROR(VLOOKUP(ROWS($BM$4:BM1477),$BL$4:$BM$2337,2,0),"")</f>
        <v>Poniatowa (pow. opolski, woj. lubelskie)</v>
      </c>
      <c r="BP1477" s="98">
        <v>0</v>
      </c>
      <c r="BQ1477" s="98">
        <f>IF(ISNUMBER(SEARCH('ankieta ESG'!$G$186,BR1477)),MAX($BQ$3:BQ1476)+1,0)</f>
        <v>1474</v>
      </c>
      <c r="BR1477" s="134" t="s">
        <v>5477</v>
      </c>
      <c r="BS1477" s="98">
        <v>0</v>
      </c>
      <c r="BT1477" s="99" t="str">
        <f>IFERROR(VLOOKUP(ROWS($BR$4:BR1477),$BQ$4:$BR$2337,2,0),"")</f>
        <v>Poniatowa (pow. opolski, woj. lubelskie)</v>
      </c>
      <c r="BU1477" s="98">
        <v>0</v>
      </c>
      <c r="BV1477" s="98">
        <f>IF(ISNUMBER(SEARCH('ankieta ESG'!$G$187,BW1477)),MAX($BV$3:BV1476)+1,0)</f>
        <v>1474</v>
      </c>
      <c r="BW1477" s="134" t="s">
        <v>5477</v>
      </c>
      <c r="BX1477" s="98">
        <v>0</v>
      </c>
      <c r="BY1477" s="99" t="str">
        <f>IFERROR(VLOOKUP(ROWS($BW$4:BW1477),$BV$4:$BW$2337,2,0),"")</f>
        <v>Poniatowa (pow. opolski, woj. lubelskie)</v>
      </c>
      <c r="BZ1477" s="98">
        <v>0</v>
      </c>
      <c r="CA1477" s="98">
        <f>IF(ISNUMBER(SEARCH('ankieta ESG'!$G$188,CB1477)),MAX($CA$3:CA1476)+1,0)</f>
        <v>1474</v>
      </c>
      <c r="CB1477" s="134" t="s">
        <v>5477</v>
      </c>
      <c r="CC1477" s="98">
        <v>0</v>
      </c>
      <c r="CD1477" s="99" t="str">
        <f>IFERROR(VLOOKUP(ROWS($CB$4:CB1477),$CA$4:$CB$2337,2,0),"")</f>
        <v>Poniatowa (pow. opolski, woj. lubelskie)</v>
      </c>
      <c r="CE1477" s="98">
        <v>0</v>
      </c>
      <c r="CF1477" s="98">
        <f>IF(ISNUMBER(SEARCH('ankieta ESG'!$G$189,CG1477)),MAX($CF$3:CF1476)+1,0)</f>
        <v>1474</v>
      </c>
      <c r="CG1477" s="134" t="s">
        <v>5477</v>
      </c>
      <c r="CH1477" s="98">
        <v>0</v>
      </c>
      <c r="CI1477" s="99" t="str">
        <f>IFERROR(VLOOKUP(ROWS($CG$4:CG1477),$CF$4:$CG$2337,2,0),"")</f>
        <v>Poniatowa (pow. opolski, woj. lubelskie)</v>
      </c>
      <c r="CJ1477" s="98">
        <v>0</v>
      </c>
    </row>
    <row r="1478" spans="4:88">
      <c r="D1478" s="25"/>
      <c r="F1478" s="25"/>
      <c r="AM1478" s="98">
        <f>IF(ISNUMBER(SEARCH('ankieta ESG'!$G$180,AN1478)),MAX(AM$3:$AM1477)+1,0)</f>
        <v>1475</v>
      </c>
      <c r="AN1478" s="134" t="s">
        <v>5478</v>
      </c>
      <c r="AO1478" s="98">
        <v>0</v>
      </c>
      <c r="AP1478" s="99" t="str">
        <f>IFERROR(VLOOKUP(ROWS($AN$4:AN1478),$AM$4:$AN$2337,2,0),"")</f>
        <v>Poniec (pow. gostyński, woj. wielkopolskie)</v>
      </c>
      <c r="AQ1478" s="98">
        <v>0</v>
      </c>
      <c r="AR1478" s="98">
        <f>IF(ISNUMBER(SEARCH('ankieta ESG'!$G$181,AS1478)),MAX($AR$3:AR1477)+1,0)</f>
        <v>1475</v>
      </c>
      <c r="AS1478" s="134" t="s">
        <v>5478</v>
      </c>
      <c r="AT1478" s="98">
        <v>0</v>
      </c>
      <c r="AU1478" s="99" t="str">
        <f>IFERROR(VLOOKUP(ROWS($AS$4:AS1478),$AR$4:$AS$2337,2,0),"")</f>
        <v>Poniec (pow. gostyński, woj. wielkopolskie)</v>
      </c>
      <c r="AV1478" s="98">
        <v>0</v>
      </c>
      <c r="AW1478" s="98">
        <f>IF(ISNUMBER(SEARCH('ankieta ESG'!$G$182,AX1478)),MAX($AW$3:AW1477)+1,0)</f>
        <v>1475</v>
      </c>
      <c r="AX1478" s="134" t="s">
        <v>5478</v>
      </c>
      <c r="AY1478" s="98">
        <v>0</v>
      </c>
      <c r="AZ1478" s="99" t="str">
        <f>IFERROR(VLOOKUP(ROWS($AX$4:AX1478),$AW$4:$AX$2337,2,0),"")</f>
        <v>Poniec (pow. gostyński, woj. wielkopolskie)</v>
      </c>
      <c r="BA1478" s="98">
        <v>0</v>
      </c>
      <c r="BB1478" s="98">
        <f>IF(ISNUMBER(SEARCH('ankieta ESG'!$G$183,BC1478)),MAX($BB$3:BB1477)+1,0)</f>
        <v>1475</v>
      </c>
      <c r="BC1478" s="134" t="s">
        <v>5478</v>
      </c>
      <c r="BD1478" s="98">
        <v>0</v>
      </c>
      <c r="BE1478" s="99" t="str">
        <f>IFERROR(VLOOKUP(ROWS($BC$4:BC1478),$BB$4:$BC$2337,2,0),"")</f>
        <v>Poniec (pow. gostyński, woj. wielkopolskie)</v>
      </c>
      <c r="BF1478" s="98">
        <v>0</v>
      </c>
      <c r="BG1478" s="98">
        <f>IF(ISNUMBER(SEARCH('ankieta ESG'!$G$184,BH1478)),MAX($BG$3:BG1477)+1,0)</f>
        <v>1475</v>
      </c>
      <c r="BH1478" s="134" t="s">
        <v>5478</v>
      </c>
      <c r="BI1478" s="98">
        <v>0</v>
      </c>
      <c r="BJ1478" s="99" t="str">
        <f>IFERROR(VLOOKUP(ROWS($BH$4:BH1478),$BG$4:$BH$2337,2,0),"")</f>
        <v>Poniec (pow. gostyński, woj. wielkopolskie)</v>
      </c>
      <c r="BK1478" s="98">
        <v>0</v>
      </c>
      <c r="BL1478" s="98">
        <f>IF(ISNUMBER(SEARCH('ankieta ESG'!$G$185,BM1478)),MAX($BL$3:BL1477)+1,0)</f>
        <v>1475</v>
      </c>
      <c r="BM1478" s="134" t="s">
        <v>5478</v>
      </c>
      <c r="BN1478" s="98">
        <v>0</v>
      </c>
      <c r="BO1478" s="99" t="str">
        <f>IFERROR(VLOOKUP(ROWS($BM$4:BM1478),$BL$4:$BM$2337,2,0),"")</f>
        <v>Poniec (pow. gostyński, woj. wielkopolskie)</v>
      </c>
      <c r="BP1478" s="98">
        <v>0</v>
      </c>
      <c r="BQ1478" s="98">
        <f>IF(ISNUMBER(SEARCH('ankieta ESG'!$G$186,BR1478)),MAX($BQ$3:BQ1477)+1,0)</f>
        <v>1475</v>
      </c>
      <c r="BR1478" s="134" t="s">
        <v>5478</v>
      </c>
      <c r="BS1478" s="98">
        <v>0</v>
      </c>
      <c r="BT1478" s="99" t="str">
        <f>IFERROR(VLOOKUP(ROWS($BR$4:BR1478),$BQ$4:$BR$2337,2,0),"")</f>
        <v>Poniec (pow. gostyński, woj. wielkopolskie)</v>
      </c>
      <c r="BU1478" s="98">
        <v>0</v>
      </c>
      <c r="BV1478" s="98">
        <f>IF(ISNUMBER(SEARCH('ankieta ESG'!$G$187,BW1478)),MAX($BV$3:BV1477)+1,0)</f>
        <v>1475</v>
      </c>
      <c r="BW1478" s="134" t="s">
        <v>5478</v>
      </c>
      <c r="BX1478" s="98">
        <v>0</v>
      </c>
      <c r="BY1478" s="99" t="str">
        <f>IFERROR(VLOOKUP(ROWS($BW$4:BW1478),$BV$4:$BW$2337,2,0),"")</f>
        <v>Poniec (pow. gostyński, woj. wielkopolskie)</v>
      </c>
      <c r="BZ1478" s="98">
        <v>0</v>
      </c>
      <c r="CA1478" s="98">
        <f>IF(ISNUMBER(SEARCH('ankieta ESG'!$G$188,CB1478)),MAX($CA$3:CA1477)+1,0)</f>
        <v>1475</v>
      </c>
      <c r="CB1478" s="134" t="s">
        <v>5478</v>
      </c>
      <c r="CC1478" s="98">
        <v>0</v>
      </c>
      <c r="CD1478" s="99" t="str">
        <f>IFERROR(VLOOKUP(ROWS($CB$4:CB1478),$CA$4:$CB$2337,2,0),"")</f>
        <v>Poniec (pow. gostyński, woj. wielkopolskie)</v>
      </c>
      <c r="CE1478" s="98">
        <v>0</v>
      </c>
      <c r="CF1478" s="98">
        <f>IF(ISNUMBER(SEARCH('ankieta ESG'!$G$189,CG1478)),MAX($CF$3:CF1477)+1,0)</f>
        <v>1475</v>
      </c>
      <c r="CG1478" s="134" t="s">
        <v>5478</v>
      </c>
      <c r="CH1478" s="98">
        <v>0</v>
      </c>
      <c r="CI1478" s="99" t="str">
        <f>IFERROR(VLOOKUP(ROWS($CG$4:CG1478),$CF$4:$CG$2337,2,0),"")</f>
        <v>Poniec (pow. gostyński, woj. wielkopolskie)</v>
      </c>
      <c r="CJ1478" s="98">
        <v>0</v>
      </c>
    </row>
    <row r="1479" spans="4:88">
      <c r="D1479" s="25"/>
      <c r="F1479" s="25"/>
      <c r="AM1479" s="98">
        <f>IF(ISNUMBER(SEARCH('ankieta ESG'!$G$180,AN1479)),MAX(AM$3:$AM1478)+1,0)</f>
        <v>1476</v>
      </c>
      <c r="AN1479" s="134" t="s">
        <v>5479</v>
      </c>
      <c r="AO1479" s="98">
        <v>0</v>
      </c>
      <c r="AP1479" s="99" t="str">
        <f>IFERROR(VLOOKUP(ROWS($AN$4:AN1479),$AM$4:$AN$2337,2,0),"")</f>
        <v>Popielów (pow. opolski, woj. opolskie)</v>
      </c>
      <c r="AQ1479" s="98">
        <v>0</v>
      </c>
      <c r="AR1479" s="98">
        <f>IF(ISNUMBER(SEARCH('ankieta ESG'!$G$181,AS1479)),MAX($AR$3:AR1478)+1,0)</f>
        <v>1476</v>
      </c>
      <c r="AS1479" s="134" t="s">
        <v>5479</v>
      </c>
      <c r="AT1479" s="98">
        <v>0</v>
      </c>
      <c r="AU1479" s="99" t="str">
        <f>IFERROR(VLOOKUP(ROWS($AS$4:AS1479),$AR$4:$AS$2337,2,0),"")</f>
        <v>Popielów (pow. opolski, woj. opolskie)</v>
      </c>
      <c r="AV1479" s="98">
        <v>0</v>
      </c>
      <c r="AW1479" s="98">
        <f>IF(ISNUMBER(SEARCH('ankieta ESG'!$G$182,AX1479)),MAX($AW$3:AW1478)+1,0)</f>
        <v>1476</v>
      </c>
      <c r="AX1479" s="134" t="s">
        <v>5479</v>
      </c>
      <c r="AY1479" s="98">
        <v>0</v>
      </c>
      <c r="AZ1479" s="99" t="str">
        <f>IFERROR(VLOOKUP(ROWS($AX$4:AX1479),$AW$4:$AX$2337,2,0),"")</f>
        <v>Popielów (pow. opolski, woj. opolskie)</v>
      </c>
      <c r="BA1479" s="98">
        <v>0</v>
      </c>
      <c r="BB1479" s="98">
        <f>IF(ISNUMBER(SEARCH('ankieta ESG'!$G$183,BC1479)),MAX($BB$3:BB1478)+1,0)</f>
        <v>1476</v>
      </c>
      <c r="BC1479" s="134" t="s">
        <v>5479</v>
      </c>
      <c r="BD1479" s="98">
        <v>0</v>
      </c>
      <c r="BE1479" s="99" t="str">
        <f>IFERROR(VLOOKUP(ROWS($BC$4:BC1479),$BB$4:$BC$2337,2,0),"")</f>
        <v>Popielów (pow. opolski, woj. opolskie)</v>
      </c>
      <c r="BF1479" s="98">
        <v>0</v>
      </c>
      <c r="BG1479" s="98">
        <f>IF(ISNUMBER(SEARCH('ankieta ESG'!$G$184,BH1479)),MAX($BG$3:BG1478)+1,0)</f>
        <v>1476</v>
      </c>
      <c r="BH1479" s="134" t="s">
        <v>5479</v>
      </c>
      <c r="BI1479" s="98">
        <v>0</v>
      </c>
      <c r="BJ1479" s="99" t="str">
        <f>IFERROR(VLOOKUP(ROWS($BH$4:BH1479),$BG$4:$BH$2337,2,0),"")</f>
        <v>Popielów (pow. opolski, woj. opolskie)</v>
      </c>
      <c r="BK1479" s="98">
        <v>0</v>
      </c>
      <c r="BL1479" s="98">
        <f>IF(ISNUMBER(SEARCH('ankieta ESG'!$G$185,BM1479)),MAX($BL$3:BL1478)+1,0)</f>
        <v>1476</v>
      </c>
      <c r="BM1479" s="134" t="s">
        <v>5479</v>
      </c>
      <c r="BN1479" s="98">
        <v>0</v>
      </c>
      <c r="BO1479" s="99" t="str">
        <f>IFERROR(VLOOKUP(ROWS($BM$4:BM1479),$BL$4:$BM$2337,2,0),"")</f>
        <v>Popielów (pow. opolski, woj. opolskie)</v>
      </c>
      <c r="BP1479" s="98">
        <v>0</v>
      </c>
      <c r="BQ1479" s="98">
        <f>IF(ISNUMBER(SEARCH('ankieta ESG'!$G$186,BR1479)),MAX($BQ$3:BQ1478)+1,0)</f>
        <v>1476</v>
      </c>
      <c r="BR1479" s="134" t="s">
        <v>5479</v>
      </c>
      <c r="BS1479" s="98">
        <v>0</v>
      </c>
      <c r="BT1479" s="99" t="str">
        <f>IFERROR(VLOOKUP(ROWS($BR$4:BR1479),$BQ$4:$BR$2337,2,0),"")</f>
        <v>Popielów (pow. opolski, woj. opolskie)</v>
      </c>
      <c r="BU1479" s="98">
        <v>0</v>
      </c>
      <c r="BV1479" s="98">
        <f>IF(ISNUMBER(SEARCH('ankieta ESG'!$G$187,BW1479)),MAX($BV$3:BV1478)+1,0)</f>
        <v>1476</v>
      </c>
      <c r="BW1479" s="134" t="s">
        <v>5479</v>
      </c>
      <c r="BX1479" s="98">
        <v>0</v>
      </c>
      <c r="BY1479" s="99" t="str">
        <f>IFERROR(VLOOKUP(ROWS($BW$4:BW1479),$BV$4:$BW$2337,2,0),"")</f>
        <v>Popielów (pow. opolski, woj. opolskie)</v>
      </c>
      <c r="BZ1479" s="98">
        <v>0</v>
      </c>
      <c r="CA1479" s="98">
        <f>IF(ISNUMBER(SEARCH('ankieta ESG'!$G$188,CB1479)),MAX($CA$3:CA1478)+1,0)</f>
        <v>1476</v>
      </c>
      <c r="CB1479" s="134" t="s">
        <v>5479</v>
      </c>
      <c r="CC1479" s="98">
        <v>0</v>
      </c>
      <c r="CD1479" s="99" t="str">
        <f>IFERROR(VLOOKUP(ROWS($CB$4:CB1479),$CA$4:$CB$2337,2,0),"")</f>
        <v>Popielów (pow. opolski, woj. opolskie)</v>
      </c>
      <c r="CE1479" s="98">
        <v>0</v>
      </c>
      <c r="CF1479" s="98">
        <f>IF(ISNUMBER(SEARCH('ankieta ESG'!$G$189,CG1479)),MAX($CF$3:CF1478)+1,0)</f>
        <v>1476</v>
      </c>
      <c r="CG1479" s="134" t="s">
        <v>5479</v>
      </c>
      <c r="CH1479" s="98">
        <v>0</v>
      </c>
      <c r="CI1479" s="99" t="str">
        <f>IFERROR(VLOOKUP(ROWS($CG$4:CG1479),$CF$4:$CG$2337,2,0),"")</f>
        <v>Popielów (pow. opolski, woj. opolskie)</v>
      </c>
      <c r="CJ1479" s="98">
        <v>0</v>
      </c>
    </row>
    <row r="1480" spans="4:88">
      <c r="D1480" s="25"/>
      <c r="F1480" s="25"/>
      <c r="AM1480" s="98">
        <f>IF(ISNUMBER(SEARCH('ankieta ESG'!$G$180,AN1480)),MAX(AM$3:$AM1479)+1,0)</f>
        <v>1477</v>
      </c>
      <c r="AN1480" s="134" t="s">
        <v>5480</v>
      </c>
      <c r="AO1480" s="98">
        <v>0</v>
      </c>
      <c r="AP1480" s="99" t="str">
        <f>IFERROR(VLOOKUP(ROWS($AN$4:AN1480),$AM$4:$AN$2337,2,0),"")</f>
        <v>Popów (pow. kłobucki, woj. śląskie)</v>
      </c>
      <c r="AQ1480" s="98">
        <v>0</v>
      </c>
      <c r="AR1480" s="98">
        <f>IF(ISNUMBER(SEARCH('ankieta ESG'!$G$181,AS1480)),MAX($AR$3:AR1479)+1,0)</f>
        <v>1477</v>
      </c>
      <c r="AS1480" s="134" t="s">
        <v>5480</v>
      </c>
      <c r="AT1480" s="98">
        <v>0</v>
      </c>
      <c r="AU1480" s="99" t="str">
        <f>IFERROR(VLOOKUP(ROWS($AS$4:AS1480),$AR$4:$AS$2337,2,0),"")</f>
        <v>Popów (pow. kłobucki, woj. śląskie)</v>
      </c>
      <c r="AV1480" s="98">
        <v>0</v>
      </c>
      <c r="AW1480" s="98">
        <f>IF(ISNUMBER(SEARCH('ankieta ESG'!$G$182,AX1480)),MAX($AW$3:AW1479)+1,0)</f>
        <v>1477</v>
      </c>
      <c r="AX1480" s="134" t="s">
        <v>5480</v>
      </c>
      <c r="AY1480" s="98">
        <v>0</v>
      </c>
      <c r="AZ1480" s="99" t="str">
        <f>IFERROR(VLOOKUP(ROWS($AX$4:AX1480),$AW$4:$AX$2337,2,0),"")</f>
        <v>Popów (pow. kłobucki, woj. śląskie)</v>
      </c>
      <c r="BA1480" s="98">
        <v>0</v>
      </c>
      <c r="BB1480" s="98">
        <f>IF(ISNUMBER(SEARCH('ankieta ESG'!$G$183,BC1480)),MAX($BB$3:BB1479)+1,0)</f>
        <v>1477</v>
      </c>
      <c r="BC1480" s="134" t="s">
        <v>5480</v>
      </c>
      <c r="BD1480" s="98">
        <v>0</v>
      </c>
      <c r="BE1480" s="99" t="str">
        <f>IFERROR(VLOOKUP(ROWS($BC$4:BC1480),$BB$4:$BC$2337,2,0),"")</f>
        <v>Popów (pow. kłobucki, woj. śląskie)</v>
      </c>
      <c r="BF1480" s="98">
        <v>0</v>
      </c>
      <c r="BG1480" s="98">
        <f>IF(ISNUMBER(SEARCH('ankieta ESG'!$G$184,BH1480)),MAX($BG$3:BG1479)+1,0)</f>
        <v>1477</v>
      </c>
      <c r="BH1480" s="134" t="s">
        <v>5480</v>
      </c>
      <c r="BI1480" s="98">
        <v>0</v>
      </c>
      <c r="BJ1480" s="99" t="str">
        <f>IFERROR(VLOOKUP(ROWS($BH$4:BH1480),$BG$4:$BH$2337,2,0),"")</f>
        <v>Popów (pow. kłobucki, woj. śląskie)</v>
      </c>
      <c r="BK1480" s="98">
        <v>0</v>
      </c>
      <c r="BL1480" s="98">
        <f>IF(ISNUMBER(SEARCH('ankieta ESG'!$G$185,BM1480)),MAX($BL$3:BL1479)+1,0)</f>
        <v>1477</v>
      </c>
      <c r="BM1480" s="134" t="s">
        <v>5480</v>
      </c>
      <c r="BN1480" s="98">
        <v>0</v>
      </c>
      <c r="BO1480" s="99" t="str">
        <f>IFERROR(VLOOKUP(ROWS($BM$4:BM1480),$BL$4:$BM$2337,2,0),"")</f>
        <v>Popów (pow. kłobucki, woj. śląskie)</v>
      </c>
      <c r="BP1480" s="98">
        <v>0</v>
      </c>
      <c r="BQ1480" s="98">
        <f>IF(ISNUMBER(SEARCH('ankieta ESG'!$G$186,BR1480)),MAX($BQ$3:BQ1479)+1,0)</f>
        <v>1477</v>
      </c>
      <c r="BR1480" s="134" t="s">
        <v>5480</v>
      </c>
      <c r="BS1480" s="98">
        <v>0</v>
      </c>
      <c r="BT1480" s="99" t="str">
        <f>IFERROR(VLOOKUP(ROWS($BR$4:BR1480),$BQ$4:$BR$2337,2,0),"")</f>
        <v>Popów (pow. kłobucki, woj. śląskie)</v>
      </c>
      <c r="BU1480" s="98">
        <v>0</v>
      </c>
      <c r="BV1480" s="98">
        <f>IF(ISNUMBER(SEARCH('ankieta ESG'!$G$187,BW1480)),MAX($BV$3:BV1479)+1,0)</f>
        <v>1477</v>
      </c>
      <c r="BW1480" s="134" t="s">
        <v>5480</v>
      </c>
      <c r="BX1480" s="98">
        <v>0</v>
      </c>
      <c r="BY1480" s="99" t="str">
        <f>IFERROR(VLOOKUP(ROWS($BW$4:BW1480),$BV$4:$BW$2337,2,0),"")</f>
        <v>Popów (pow. kłobucki, woj. śląskie)</v>
      </c>
      <c r="BZ1480" s="98">
        <v>0</v>
      </c>
      <c r="CA1480" s="98">
        <f>IF(ISNUMBER(SEARCH('ankieta ESG'!$G$188,CB1480)),MAX($CA$3:CA1479)+1,0)</f>
        <v>1477</v>
      </c>
      <c r="CB1480" s="134" t="s">
        <v>5480</v>
      </c>
      <c r="CC1480" s="98">
        <v>0</v>
      </c>
      <c r="CD1480" s="99" t="str">
        <f>IFERROR(VLOOKUP(ROWS($CB$4:CB1480),$CA$4:$CB$2337,2,0),"")</f>
        <v>Popów (pow. kłobucki, woj. śląskie)</v>
      </c>
      <c r="CE1480" s="98">
        <v>0</v>
      </c>
      <c r="CF1480" s="98">
        <f>IF(ISNUMBER(SEARCH('ankieta ESG'!$G$189,CG1480)),MAX($CF$3:CF1479)+1,0)</f>
        <v>1477</v>
      </c>
      <c r="CG1480" s="134" t="s">
        <v>5480</v>
      </c>
      <c r="CH1480" s="98">
        <v>0</v>
      </c>
      <c r="CI1480" s="99" t="str">
        <f>IFERROR(VLOOKUP(ROWS($CG$4:CG1480),$CF$4:$CG$2337,2,0),"")</f>
        <v>Popów (pow. kłobucki, woj. śląskie)</v>
      </c>
      <c r="CJ1480" s="98">
        <v>0</v>
      </c>
    </row>
    <row r="1481" spans="4:88">
      <c r="D1481" s="25"/>
      <c r="F1481" s="25"/>
      <c r="AM1481" s="98">
        <f>IF(ISNUMBER(SEARCH('ankieta ESG'!$G$180,AN1481)),MAX(AM$3:$AM1480)+1,0)</f>
        <v>1478</v>
      </c>
      <c r="AN1481" s="134" t="s">
        <v>5481</v>
      </c>
      <c r="AO1481" s="98">
        <v>0</v>
      </c>
      <c r="AP1481" s="99" t="str">
        <f>IFERROR(VLOOKUP(ROWS($AN$4:AN1481),$AM$4:$AN$2337,2,0),"")</f>
        <v>Poraj (pow. myszkowski, woj. śląskie)</v>
      </c>
      <c r="AQ1481" s="98">
        <v>0</v>
      </c>
      <c r="AR1481" s="98">
        <f>IF(ISNUMBER(SEARCH('ankieta ESG'!$G$181,AS1481)),MAX($AR$3:AR1480)+1,0)</f>
        <v>1478</v>
      </c>
      <c r="AS1481" s="134" t="s">
        <v>5481</v>
      </c>
      <c r="AT1481" s="98">
        <v>0</v>
      </c>
      <c r="AU1481" s="99" t="str">
        <f>IFERROR(VLOOKUP(ROWS($AS$4:AS1481),$AR$4:$AS$2337,2,0),"")</f>
        <v>Poraj (pow. myszkowski, woj. śląskie)</v>
      </c>
      <c r="AV1481" s="98">
        <v>0</v>
      </c>
      <c r="AW1481" s="98">
        <f>IF(ISNUMBER(SEARCH('ankieta ESG'!$G$182,AX1481)),MAX($AW$3:AW1480)+1,0)</f>
        <v>1478</v>
      </c>
      <c r="AX1481" s="134" t="s">
        <v>5481</v>
      </c>
      <c r="AY1481" s="98">
        <v>0</v>
      </c>
      <c r="AZ1481" s="99" t="str">
        <f>IFERROR(VLOOKUP(ROWS($AX$4:AX1481),$AW$4:$AX$2337,2,0),"")</f>
        <v>Poraj (pow. myszkowski, woj. śląskie)</v>
      </c>
      <c r="BA1481" s="98">
        <v>0</v>
      </c>
      <c r="BB1481" s="98">
        <f>IF(ISNUMBER(SEARCH('ankieta ESG'!$G$183,BC1481)),MAX($BB$3:BB1480)+1,0)</f>
        <v>1478</v>
      </c>
      <c r="BC1481" s="134" t="s">
        <v>5481</v>
      </c>
      <c r="BD1481" s="98">
        <v>0</v>
      </c>
      <c r="BE1481" s="99" t="str">
        <f>IFERROR(VLOOKUP(ROWS($BC$4:BC1481),$BB$4:$BC$2337,2,0),"")</f>
        <v>Poraj (pow. myszkowski, woj. śląskie)</v>
      </c>
      <c r="BF1481" s="98">
        <v>0</v>
      </c>
      <c r="BG1481" s="98">
        <f>IF(ISNUMBER(SEARCH('ankieta ESG'!$G$184,BH1481)),MAX($BG$3:BG1480)+1,0)</f>
        <v>1478</v>
      </c>
      <c r="BH1481" s="134" t="s">
        <v>5481</v>
      </c>
      <c r="BI1481" s="98">
        <v>0</v>
      </c>
      <c r="BJ1481" s="99" t="str">
        <f>IFERROR(VLOOKUP(ROWS($BH$4:BH1481),$BG$4:$BH$2337,2,0),"")</f>
        <v>Poraj (pow. myszkowski, woj. śląskie)</v>
      </c>
      <c r="BK1481" s="98">
        <v>0</v>
      </c>
      <c r="BL1481" s="98">
        <f>IF(ISNUMBER(SEARCH('ankieta ESG'!$G$185,BM1481)),MAX($BL$3:BL1480)+1,0)</f>
        <v>1478</v>
      </c>
      <c r="BM1481" s="134" t="s">
        <v>5481</v>
      </c>
      <c r="BN1481" s="98">
        <v>0</v>
      </c>
      <c r="BO1481" s="99" t="str">
        <f>IFERROR(VLOOKUP(ROWS($BM$4:BM1481),$BL$4:$BM$2337,2,0),"")</f>
        <v>Poraj (pow. myszkowski, woj. śląskie)</v>
      </c>
      <c r="BP1481" s="98">
        <v>0</v>
      </c>
      <c r="BQ1481" s="98">
        <f>IF(ISNUMBER(SEARCH('ankieta ESG'!$G$186,BR1481)),MAX($BQ$3:BQ1480)+1,0)</f>
        <v>1478</v>
      </c>
      <c r="BR1481" s="134" t="s">
        <v>5481</v>
      </c>
      <c r="BS1481" s="98">
        <v>0</v>
      </c>
      <c r="BT1481" s="99" t="str">
        <f>IFERROR(VLOOKUP(ROWS($BR$4:BR1481),$BQ$4:$BR$2337,2,0),"")</f>
        <v>Poraj (pow. myszkowski, woj. śląskie)</v>
      </c>
      <c r="BU1481" s="98">
        <v>0</v>
      </c>
      <c r="BV1481" s="98">
        <f>IF(ISNUMBER(SEARCH('ankieta ESG'!$G$187,BW1481)),MAX($BV$3:BV1480)+1,0)</f>
        <v>1478</v>
      </c>
      <c r="BW1481" s="134" t="s">
        <v>5481</v>
      </c>
      <c r="BX1481" s="98">
        <v>0</v>
      </c>
      <c r="BY1481" s="99" t="str">
        <f>IFERROR(VLOOKUP(ROWS($BW$4:BW1481),$BV$4:$BW$2337,2,0),"")</f>
        <v>Poraj (pow. myszkowski, woj. śląskie)</v>
      </c>
      <c r="BZ1481" s="98">
        <v>0</v>
      </c>
      <c r="CA1481" s="98">
        <f>IF(ISNUMBER(SEARCH('ankieta ESG'!$G$188,CB1481)),MAX($CA$3:CA1480)+1,0)</f>
        <v>1478</v>
      </c>
      <c r="CB1481" s="134" t="s">
        <v>5481</v>
      </c>
      <c r="CC1481" s="98">
        <v>0</v>
      </c>
      <c r="CD1481" s="99" t="str">
        <f>IFERROR(VLOOKUP(ROWS($CB$4:CB1481),$CA$4:$CB$2337,2,0),"")</f>
        <v>Poraj (pow. myszkowski, woj. śląskie)</v>
      </c>
      <c r="CE1481" s="98">
        <v>0</v>
      </c>
      <c r="CF1481" s="98">
        <f>IF(ISNUMBER(SEARCH('ankieta ESG'!$G$189,CG1481)),MAX($CF$3:CF1480)+1,0)</f>
        <v>1478</v>
      </c>
      <c r="CG1481" s="134" t="s">
        <v>5481</v>
      </c>
      <c r="CH1481" s="98">
        <v>0</v>
      </c>
      <c r="CI1481" s="99" t="str">
        <f>IFERROR(VLOOKUP(ROWS($CG$4:CG1481),$CF$4:$CG$2337,2,0),"")</f>
        <v>Poraj (pow. myszkowski, woj. śląskie)</v>
      </c>
      <c r="CJ1481" s="98">
        <v>0</v>
      </c>
    </row>
    <row r="1482" spans="4:88">
      <c r="D1482" s="25"/>
      <c r="F1482" s="25"/>
      <c r="AM1482" s="98">
        <f>IF(ISNUMBER(SEARCH('ankieta ESG'!$G$180,AN1482)),MAX(AM$3:$AM1481)+1,0)</f>
        <v>1479</v>
      </c>
      <c r="AN1482" s="134" t="s">
        <v>5482</v>
      </c>
      <c r="AO1482" s="98">
        <v>0</v>
      </c>
      <c r="AP1482" s="99" t="str">
        <f>IFERROR(VLOOKUP(ROWS($AN$4:AN1482),$AM$4:$AN$2337,2,0),"")</f>
        <v>Porąbka (pow. bielski, woj. śląskie)</v>
      </c>
      <c r="AQ1482" s="98">
        <v>0</v>
      </c>
      <c r="AR1482" s="98">
        <f>IF(ISNUMBER(SEARCH('ankieta ESG'!$G$181,AS1482)),MAX($AR$3:AR1481)+1,0)</f>
        <v>1479</v>
      </c>
      <c r="AS1482" s="134" t="s">
        <v>5482</v>
      </c>
      <c r="AT1482" s="98">
        <v>0</v>
      </c>
      <c r="AU1482" s="99" t="str">
        <f>IFERROR(VLOOKUP(ROWS($AS$4:AS1482),$AR$4:$AS$2337,2,0),"")</f>
        <v>Porąbka (pow. bielski, woj. śląskie)</v>
      </c>
      <c r="AV1482" s="98">
        <v>0</v>
      </c>
      <c r="AW1482" s="98">
        <f>IF(ISNUMBER(SEARCH('ankieta ESG'!$G$182,AX1482)),MAX($AW$3:AW1481)+1,0)</f>
        <v>1479</v>
      </c>
      <c r="AX1482" s="134" t="s">
        <v>5482</v>
      </c>
      <c r="AY1482" s="98">
        <v>0</v>
      </c>
      <c r="AZ1482" s="99" t="str">
        <f>IFERROR(VLOOKUP(ROWS($AX$4:AX1482),$AW$4:$AX$2337,2,0),"")</f>
        <v>Porąbka (pow. bielski, woj. śląskie)</v>
      </c>
      <c r="BA1482" s="98">
        <v>0</v>
      </c>
      <c r="BB1482" s="98">
        <f>IF(ISNUMBER(SEARCH('ankieta ESG'!$G$183,BC1482)),MAX($BB$3:BB1481)+1,0)</f>
        <v>1479</v>
      </c>
      <c r="BC1482" s="134" t="s">
        <v>5482</v>
      </c>
      <c r="BD1482" s="98">
        <v>0</v>
      </c>
      <c r="BE1482" s="99" t="str">
        <f>IFERROR(VLOOKUP(ROWS($BC$4:BC1482),$BB$4:$BC$2337,2,0),"")</f>
        <v>Porąbka (pow. bielski, woj. śląskie)</v>
      </c>
      <c r="BF1482" s="98">
        <v>0</v>
      </c>
      <c r="BG1482" s="98">
        <f>IF(ISNUMBER(SEARCH('ankieta ESG'!$G$184,BH1482)),MAX($BG$3:BG1481)+1,0)</f>
        <v>1479</v>
      </c>
      <c r="BH1482" s="134" t="s">
        <v>5482</v>
      </c>
      <c r="BI1482" s="98">
        <v>0</v>
      </c>
      <c r="BJ1482" s="99" t="str">
        <f>IFERROR(VLOOKUP(ROWS($BH$4:BH1482),$BG$4:$BH$2337,2,0),"")</f>
        <v>Porąbka (pow. bielski, woj. śląskie)</v>
      </c>
      <c r="BK1482" s="98">
        <v>0</v>
      </c>
      <c r="BL1482" s="98">
        <f>IF(ISNUMBER(SEARCH('ankieta ESG'!$G$185,BM1482)),MAX($BL$3:BL1481)+1,0)</f>
        <v>1479</v>
      </c>
      <c r="BM1482" s="134" t="s">
        <v>5482</v>
      </c>
      <c r="BN1482" s="98">
        <v>0</v>
      </c>
      <c r="BO1482" s="99" t="str">
        <f>IFERROR(VLOOKUP(ROWS($BM$4:BM1482),$BL$4:$BM$2337,2,0),"")</f>
        <v>Porąbka (pow. bielski, woj. śląskie)</v>
      </c>
      <c r="BP1482" s="98">
        <v>0</v>
      </c>
      <c r="BQ1482" s="98">
        <f>IF(ISNUMBER(SEARCH('ankieta ESG'!$G$186,BR1482)),MAX($BQ$3:BQ1481)+1,0)</f>
        <v>1479</v>
      </c>
      <c r="BR1482" s="134" t="s">
        <v>5482</v>
      </c>
      <c r="BS1482" s="98">
        <v>0</v>
      </c>
      <c r="BT1482" s="99" t="str">
        <f>IFERROR(VLOOKUP(ROWS($BR$4:BR1482),$BQ$4:$BR$2337,2,0),"")</f>
        <v>Porąbka (pow. bielski, woj. śląskie)</v>
      </c>
      <c r="BU1482" s="98">
        <v>0</v>
      </c>
      <c r="BV1482" s="98">
        <f>IF(ISNUMBER(SEARCH('ankieta ESG'!$G$187,BW1482)),MAX($BV$3:BV1481)+1,0)</f>
        <v>1479</v>
      </c>
      <c r="BW1482" s="134" t="s">
        <v>5482</v>
      </c>
      <c r="BX1482" s="98">
        <v>0</v>
      </c>
      <c r="BY1482" s="99" t="str">
        <f>IFERROR(VLOOKUP(ROWS($BW$4:BW1482),$BV$4:$BW$2337,2,0),"")</f>
        <v>Porąbka (pow. bielski, woj. śląskie)</v>
      </c>
      <c r="BZ1482" s="98">
        <v>0</v>
      </c>
      <c r="CA1482" s="98">
        <f>IF(ISNUMBER(SEARCH('ankieta ESG'!$G$188,CB1482)),MAX($CA$3:CA1481)+1,0)</f>
        <v>1479</v>
      </c>
      <c r="CB1482" s="134" t="s">
        <v>5482</v>
      </c>
      <c r="CC1482" s="98">
        <v>0</v>
      </c>
      <c r="CD1482" s="99" t="str">
        <f>IFERROR(VLOOKUP(ROWS($CB$4:CB1482),$CA$4:$CB$2337,2,0),"")</f>
        <v>Porąbka (pow. bielski, woj. śląskie)</v>
      </c>
      <c r="CE1482" s="98">
        <v>0</v>
      </c>
      <c r="CF1482" s="98">
        <f>IF(ISNUMBER(SEARCH('ankieta ESG'!$G$189,CG1482)),MAX($CF$3:CF1481)+1,0)</f>
        <v>1479</v>
      </c>
      <c r="CG1482" s="134" t="s">
        <v>5482</v>
      </c>
      <c r="CH1482" s="98">
        <v>0</v>
      </c>
      <c r="CI1482" s="99" t="str">
        <f>IFERROR(VLOOKUP(ROWS($CG$4:CG1482),$CF$4:$CG$2337,2,0),"")</f>
        <v>Porąbka (pow. bielski, woj. śląskie)</v>
      </c>
      <c r="CJ1482" s="98">
        <v>0</v>
      </c>
    </row>
    <row r="1483" spans="4:88">
      <c r="D1483" s="25"/>
      <c r="F1483" s="25"/>
      <c r="AM1483" s="98">
        <f>IF(ISNUMBER(SEARCH('ankieta ESG'!$G$180,AN1483)),MAX(AM$3:$AM1482)+1,0)</f>
        <v>1480</v>
      </c>
      <c r="AN1483" s="134" t="s">
        <v>5483</v>
      </c>
      <c r="AO1483" s="98">
        <v>0</v>
      </c>
      <c r="AP1483" s="99" t="str">
        <f>IFERROR(VLOOKUP(ROWS($AN$4:AN1483),$AM$4:$AN$2337,2,0),"")</f>
        <v>Poręba (pow. zawierciański, woj. śląskie)</v>
      </c>
      <c r="AQ1483" s="98">
        <v>0</v>
      </c>
      <c r="AR1483" s="98">
        <f>IF(ISNUMBER(SEARCH('ankieta ESG'!$G$181,AS1483)),MAX($AR$3:AR1482)+1,0)</f>
        <v>1480</v>
      </c>
      <c r="AS1483" s="134" t="s">
        <v>5483</v>
      </c>
      <c r="AT1483" s="98">
        <v>0</v>
      </c>
      <c r="AU1483" s="99" t="str">
        <f>IFERROR(VLOOKUP(ROWS($AS$4:AS1483),$AR$4:$AS$2337,2,0),"")</f>
        <v>Poręba (pow. zawierciański, woj. śląskie)</v>
      </c>
      <c r="AV1483" s="98">
        <v>0</v>
      </c>
      <c r="AW1483" s="98">
        <f>IF(ISNUMBER(SEARCH('ankieta ESG'!$G$182,AX1483)),MAX($AW$3:AW1482)+1,0)</f>
        <v>1480</v>
      </c>
      <c r="AX1483" s="134" t="s">
        <v>5483</v>
      </c>
      <c r="AY1483" s="98">
        <v>0</v>
      </c>
      <c r="AZ1483" s="99" t="str">
        <f>IFERROR(VLOOKUP(ROWS($AX$4:AX1483),$AW$4:$AX$2337,2,0),"")</f>
        <v>Poręba (pow. zawierciański, woj. śląskie)</v>
      </c>
      <c r="BA1483" s="98">
        <v>0</v>
      </c>
      <c r="BB1483" s="98">
        <f>IF(ISNUMBER(SEARCH('ankieta ESG'!$G$183,BC1483)),MAX($BB$3:BB1482)+1,0)</f>
        <v>1480</v>
      </c>
      <c r="BC1483" s="134" t="s">
        <v>5483</v>
      </c>
      <c r="BD1483" s="98">
        <v>0</v>
      </c>
      <c r="BE1483" s="99" t="str">
        <f>IFERROR(VLOOKUP(ROWS($BC$4:BC1483),$BB$4:$BC$2337,2,0),"")</f>
        <v>Poręba (pow. zawierciański, woj. śląskie)</v>
      </c>
      <c r="BF1483" s="98">
        <v>0</v>
      </c>
      <c r="BG1483" s="98">
        <f>IF(ISNUMBER(SEARCH('ankieta ESG'!$G$184,BH1483)),MAX($BG$3:BG1482)+1,0)</f>
        <v>1480</v>
      </c>
      <c r="BH1483" s="134" t="s">
        <v>5483</v>
      </c>
      <c r="BI1483" s="98">
        <v>0</v>
      </c>
      <c r="BJ1483" s="99" t="str">
        <f>IFERROR(VLOOKUP(ROWS($BH$4:BH1483),$BG$4:$BH$2337,2,0),"")</f>
        <v>Poręba (pow. zawierciański, woj. śląskie)</v>
      </c>
      <c r="BK1483" s="98">
        <v>0</v>
      </c>
      <c r="BL1483" s="98">
        <f>IF(ISNUMBER(SEARCH('ankieta ESG'!$G$185,BM1483)),MAX($BL$3:BL1482)+1,0)</f>
        <v>1480</v>
      </c>
      <c r="BM1483" s="134" t="s">
        <v>5483</v>
      </c>
      <c r="BN1483" s="98">
        <v>0</v>
      </c>
      <c r="BO1483" s="99" t="str">
        <f>IFERROR(VLOOKUP(ROWS($BM$4:BM1483),$BL$4:$BM$2337,2,0),"")</f>
        <v>Poręba (pow. zawierciański, woj. śląskie)</v>
      </c>
      <c r="BP1483" s="98">
        <v>0</v>
      </c>
      <c r="BQ1483" s="98">
        <f>IF(ISNUMBER(SEARCH('ankieta ESG'!$G$186,BR1483)),MAX($BQ$3:BQ1482)+1,0)</f>
        <v>1480</v>
      </c>
      <c r="BR1483" s="134" t="s">
        <v>5483</v>
      </c>
      <c r="BS1483" s="98">
        <v>0</v>
      </c>
      <c r="BT1483" s="99" t="str">
        <f>IFERROR(VLOOKUP(ROWS($BR$4:BR1483),$BQ$4:$BR$2337,2,0),"")</f>
        <v>Poręba (pow. zawierciański, woj. śląskie)</v>
      </c>
      <c r="BU1483" s="98">
        <v>0</v>
      </c>
      <c r="BV1483" s="98">
        <f>IF(ISNUMBER(SEARCH('ankieta ESG'!$G$187,BW1483)),MAX($BV$3:BV1482)+1,0)</f>
        <v>1480</v>
      </c>
      <c r="BW1483" s="134" t="s">
        <v>5483</v>
      </c>
      <c r="BX1483" s="98">
        <v>0</v>
      </c>
      <c r="BY1483" s="99" t="str">
        <f>IFERROR(VLOOKUP(ROWS($BW$4:BW1483),$BV$4:$BW$2337,2,0),"")</f>
        <v>Poręba (pow. zawierciański, woj. śląskie)</v>
      </c>
      <c r="BZ1483" s="98">
        <v>0</v>
      </c>
      <c r="CA1483" s="98">
        <f>IF(ISNUMBER(SEARCH('ankieta ESG'!$G$188,CB1483)),MAX($CA$3:CA1482)+1,0)</f>
        <v>1480</v>
      </c>
      <c r="CB1483" s="134" t="s">
        <v>5483</v>
      </c>
      <c r="CC1483" s="98">
        <v>0</v>
      </c>
      <c r="CD1483" s="99" t="str">
        <f>IFERROR(VLOOKUP(ROWS($CB$4:CB1483),$CA$4:$CB$2337,2,0),"")</f>
        <v>Poręba (pow. zawierciański, woj. śląskie)</v>
      </c>
      <c r="CE1483" s="98">
        <v>0</v>
      </c>
      <c r="CF1483" s="98">
        <f>IF(ISNUMBER(SEARCH('ankieta ESG'!$G$189,CG1483)),MAX($CF$3:CF1482)+1,0)</f>
        <v>1480</v>
      </c>
      <c r="CG1483" s="134" t="s">
        <v>5483</v>
      </c>
      <c r="CH1483" s="98">
        <v>0</v>
      </c>
      <c r="CI1483" s="99" t="str">
        <f>IFERROR(VLOOKUP(ROWS($CG$4:CG1483),$CF$4:$CG$2337,2,0),"")</f>
        <v>Poręba (pow. zawierciański, woj. śląskie)</v>
      </c>
      <c r="CJ1483" s="98">
        <v>0</v>
      </c>
    </row>
    <row r="1484" spans="4:88">
      <c r="D1484" s="25"/>
      <c r="F1484" s="25"/>
      <c r="AM1484" s="98">
        <f>IF(ISNUMBER(SEARCH('ankieta ESG'!$G$180,AN1484)),MAX(AM$3:$AM1483)+1,0)</f>
        <v>1481</v>
      </c>
      <c r="AN1484" s="134" t="s">
        <v>5484</v>
      </c>
      <c r="AO1484" s="98">
        <v>0</v>
      </c>
      <c r="AP1484" s="99" t="str">
        <f>IFERROR(VLOOKUP(ROWS($AN$4:AN1484),$AM$4:$AN$2337,2,0),"")</f>
        <v>Poronin (pow. tatrzański, woj. małopolskie)</v>
      </c>
      <c r="AQ1484" s="98">
        <v>0</v>
      </c>
      <c r="AR1484" s="98">
        <f>IF(ISNUMBER(SEARCH('ankieta ESG'!$G$181,AS1484)),MAX($AR$3:AR1483)+1,0)</f>
        <v>1481</v>
      </c>
      <c r="AS1484" s="134" t="s">
        <v>5484</v>
      </c>
      <c r="AT1484" s="98">
        <v>0</v>
      </c>
      <c r="AU1484" s="99" t="str">
        <f>IFERROR(VLOOKUP(ROWS($AS$4:AS1484),$AR$4:$AS$2337,2,0),"")</f>
        <v>Poronin (pow. tatrzański, woj. małopolskie)</v>
      </c>
      <c r="AV1484" s="98">
        <v>0</v>
      </c>
      <c r="AW1484" s="98">
        <f>IF(ISNUMBER(SEARCH('ankieta ESG'!$G$182,AX1484)),MAX($AW$3:AW1483)+1,0)</f>
        <v>1481</v>
      </c>
      <c r="AX1484" s="134" t="s">
        <v>5484</v>
      </c>
      <c r="AY1484" s="98">
        <v>0</v>
      </c>
      <c r="AZ1484" s="99" t="str">
        <f>IFERROR(VLOOKUP(ROWS($AX$4:AX1484),$AW$4:$AX$2337,2,0),"")</f>
        <v>Poronin (pow. tatrzański, woj. małopolskie)</v>
      </c>
      <c r="BA1484" s="98">
        <v>0</v>
      </c>
      <c r="BB1484" s="98">
        <f>IF(ISNUMBER(SEARCH('ankieta ESG'!$G$183,BC1484)),MAX($BB$3:BB1483)+1,0)</f>
        <v>1481</v>
      </c>
      <c r="BC1484" s="134" t="s">
        <v>5484</v>
      </c>
      <c r="BD1484" s="98">
        <v>0</v>
      </c>
      <c r="BE1484" s="99" t="str">
        <f>IFERROR(VLOOKUP(ROWS($BC$4:BC1484),$BB$4:$BC$2337,2,0),"")</f>
        <v>Poronin (pow. tatrzański, woj. małopolskie)</v>
      </c>
      <c r="BF1484" s="98">
        <v>0</v>
      </c>
      <c r="BG1484" s="98">
        <f>IF(ISNUMBER(SEARCH('ankieta ESG'!$G$184,BH1484)),MAX($BG$3:BG1483)+1,0)</f>
        <v>1481</v>
      </c>
      <c r="BH1484" s="134" t="s">
        <v>5484</v>
      </c>
      <c r="BI1484" s="98">
        <v>0</v>
      </c>
      <c r="BJ1484" s="99" t="str">
        <f>IFERROR(VLOOKUP(ROWS($BH$4:BH1484),$BG$4:$BH$2337,2,0),"")</f>
        <v>Poronin (pow. tatrzański, woj. małopolskie)</v>
      </c>
      <c r="BK1484" s="98">
        <v>0</v>
      </c>
      <c r="BL1484" s="98">
        <f>IF(ISNUMBER(SEARCH('ankieta ESG'!$G$185,BM1484)),MAX($BL$3:BL1483)+1,0)</f>
        <v>1481</v>
      </c>
      <c r="BM1484" s="134" t="s">
        <v>5484</v>
      </c>
      <c r="BN1484" s="98">
        <v>0</v>
      </c>
      <c r="BO1484" s="99" t="str">
        <f>IFERROR(VLOOKUP(ROWS($BM$4:BM1484),$BL$4:$BM$2337,2,0),"")</f>
        <v>Poronin (pow. tatrzański, woj. małopolskie)</v>
      </c>
      <c r="BP1484" s="98">
        <v>0</v>
      </c>
      <c r="BQ1484" s="98">
        <f>IF(ISNUMBER(SEARCH('ankieta ESG'!$G$186,BR1484)),MAX($BQ$3:BQ1483)+1,0)</f>
        <v>1481</v>
      </c>
      <c r="BR1484" s="134" t="s">
        <v>5484</v>
      </c>
      <c r="BS1484" s="98">
        <v>0</v>
      </c>
      <c r="BT1484" s="99" t="str">
        <f>IFERROR(VLOOKUP(ROWS($BR$4:BR1484),$BQ$4:$BR$2337,2,0),"")</f>
        <v>Poronin (pow. tatrzański, woj. małopolskie)</v>
      </c>
      <c r="BU1484" s="98">
        <v>0</v>
      </c>
      <c r="BV1484" s="98">
        <f>IF(ISNUMBER(SEARCH('ankieta ESG'!$G$187,BW1484)),MAX($BV$3:BV1483)+1,0)</f>
        <v>1481</v>
      </c>
      <c r="BW1484" s="134" t="s">
        <v>5484</v>
      </c>
      <c r="BX1484" s="98">
        <v>0</v>
      </c>
      <c r="BY1484" s="99" t="str">
        <f>IFERROR(VLOOKUP(ROWS($BW$4:BW1484),$BV$4:$BW$2337,2,0),"")</f>
        <v>Poronin (pow. tatrzański, woj. małopolskie)</v>
      </c>
      <c r="BZ1484" s="98">
        <v>0</v>
      </c>
      <c r="CA1484" s="98">
        <f>IF(ISNUMBER(SEARCH('ankieta ESG'!$G$188,CB1484)),MAX($CA$3:CA1483)+1,0)</f>
        <v>1481</v>
      </c>
      <c r="CB1484" s="134" t="s">
        <v>5484</v>
      </c>
      <c r="CC1484" s="98">
        <v>0</v>
      </c>
      <c r="CD1484" s="99" t="str">
        <f>IFERROR(VLOOKUP(ROWS($CB$4:CB1484),$CA$4:$CB$2337,2,0),"")</f>
        <v>Poronin (pow. tatrzański, woj. małopolskie)</v>
      </c>
      <c r="CE1484" s="98">
        <v>0</v>
      </c>
      <c r="CF1484" s="98">
        <f>IF(ISNUMBER(SEARCH('ankieta ESG'!$G$189,CG1484)),MAX($CF$3:CF1483)+1,0)</f>
        <v>1481</v>
      </c>
      <c r="CG1484" s="134" t="s">
        <v>5484</v>
      </c>
      <c r="CH1484" s="98">
        <v>0</v>
      </c>
      <c r="CI1484" s="99" t="str">
        <f>IFERROR(VLOOKUP(ROWS($CG$4:CG1484),$CF$4:$CG$2337,2,0),"")</f>
        <v>Poronin (pow. tatrzański, woj. małopolskie)</v>
      </c>
      <c r="CJ1484" s="98">
        <v>0</v>
      </c>
    </row>
    <row r="1485" spans="4:88">
      <c r="D1485" s="25"/>
      <c r="F1485" s="25"/>
      <c r="AM1485" s="98">
        <f>IF(ISNUMBER(SEARCH('ankieta ESG'!$G$180,AN1485)),MAX(AM$3:$AM1484)+1,0)</f>
        <v>1482</v>
      </c>
      <c r="AN1485" s="134" t="s">
        <v>5485</v>
      </c>
      <c r="AO1485" s="98">
        <v>0</v>
      </c>
      <c r="AP1485" s="99" t="str">
        <f>IFERROR(VLOOKUP(ROWS($AN$4:AN1485),$AM$4:$AN$2337,2,0),"")</f>
        <v>Postomino (pow. sławieński, woj. zachodniopomorskie)</v>
      </c>
      <c r="AQ1485" s="98">
        <v>0</v>
      </c>
      <c r="AR1485" s="98">
        <f>IF(ISNUMBER(SEARCH('ankieta ESG'!$G$181,AS1485)),MAX($AR$3:AR1484)+1,0)</f>
        <v>1482</v>
      </c>
      <c r="AS1485" s="134" t="s">
        <v>5485</v>
      </c>
      <c r="AT1485" s="98">
        <v>0</v>
      </c>
      <c r="AU1485" s="99" t="str">
        <f>IFERROR(VLOOKUP(ROWS($AS$4:AS1485),$AR$4:$AS$2337,2,0),"")</f>
        <v>Postomino (pow. sławieński, woj. zachodniopomorskie)</v>
      </c>
      <c r="AV1485" s="98">
        <v>0</v>
      </c>
      <c r="AW1485" s="98">
        <f>IF(ISNUMBER(SEARCH('ankieta ESG'!$G$182,AX1485)),MAX($AW$3:AW1484)+1,0)</f>
        <v>1482</v>
      </c>
      <c r="AX1485" s="134" t="s">
        <v>5485</v>
      </c>
      <c r="AY1485" s="98">
        <v>0</v>
      </c>
      <c r="AZ1485" s="99" t="str">
        <f>IFERROR(VLOOKUP(ROWS($AX$4:AX1485),$AW$4:$AX$2337,2,0),"")</f>
        <v>Postomino (pow. sławieński, woj. zachodniopomorskie)</v>
      </c>
      <c r="BA1485" s="98">
        <v>0</v>
      </c>
      <c r="BB1485" s="98">
        <f>IF(ISNUMBER(SEARCH('ankieta ESG'!$G$183,BC1485)),MAX($BB$3:BB1484)+1,0)</f>
        <v>1482</v>
      </c>
      <c r="BC1485" s="134" t="s">
        <v>5485</v>
      </c>
      <c r="BD1485" s="98">
        <v>0</v>
      </c>
      <c r="BE1485" s="99" t="str">
        <f>IFERROR(VLOOKUP(ROWS($BC$4:BC1485),$BB$4:$BC$2337,2,0),"")</f>
        <v>Postomino (pow. sławieński, woj. zachodniopomorskie)</v>
      </c>
      <c r="BF1485" s="98">
        <v>0</v>
      </c>
      <c r="BG1485" s="98">
        <f>IF(ISNUMBER(SEARCH('ankieta ESG'!$G$184,BH1485)),MAX($BG$3:BG1484)+1,0)</f>
        <v>1482</v>
      </c>
      <c r="BH1485" s="134" t="s">
        <v>5485</v>
      </c>
      <c r="BI1485" s="98">
        <v>0</v>
      </c>
      <c r="BJ1485" s="99" t="str">
        <f>IFERROR(VLOOKUP(ROWS($BH$4:BH1485),$BG$4:$BH$2337,2,0),"")</f>
        <v>Postomino (pow. sławieński, woj. zachodniopomorskie)</v>
      </c>
      <c r="BK1485" s="98">
        <v>0</v>
      </c>
      <c r="BL1485" s="98">
        <f>IF(ISNUMBER(SEARCH('ankieta ESG'!$G$185,BM1485)),MAX($BL$3:BL1484)+1,0)</f>
        <v>1482</v>
      </c>
      <c r="BM1485" s="134" t="s">
        <v>5485</v>
      </c>
      <c r="BN1485" s="98">
        <v>0</v>
      </c>
      <c r="BO1485" s="99" t="str">
        <f>IFERROR(VLOOKUP(ROWS($BM$4:BM1485),$BL$4:$BM$2337,2,0),"")</f>
        <v>Postomino (pow. sławieński, woj. zachodniopomorskie)</v>
      </c>
      <c r="BP1485" s="98">
        <v>0</v>
      </c>
      <c r="BQ1485" s="98">
        <f>IF(ISNUMBER(SEARCH('ankieta ESG'!$G$186,BR1485)),MAX($BQ$3:BQ1484)+1,0)</f>
        <v>1482</v>
      </c>
      <c r="BR1485" s="134" t="s">
        <v>5485</v>
      </c>
      <c r="BS1485" s="98">
        <v>0</v>
      </c>
      <c r="BT1485" s="99" t="str">
        <f>IFERROR(VLOOKUP(ROWS($BR$4:BR1485),$BQ$4:$BR$2337,2,0),"")</f>
        <v>Postomino (pow. sławieński, woj. zachodniopomorskie)</v>
      </c>
      <c r="BU1485" s="98">
        <v>0</v>
      </c>
      <c r="BV1485" s="98">
        <f>IF(ISNUMBER(SEARCH('ankieta ESG'!$G$187,BW1485)),MAX($BV$3:BV1484)+1,0)</f>
        <v>1482</v>
      </c>
      <c r="BW1485" s="134" t="s">
        <v>5485</v>
      </c>
      <c r="BX1485" s="98">
        <v>0</v>
      </c>
      <c r="BY1485" s="99" t="str">
        <f>IFERROR(VLOOKUP(ROWS($BW$4:BW1485),$BV$4:$BW$2337,2,0),"")</f>
        <v>Postomino (pow. sławieński, woj. zachodniopomorskie)</v>
      </c>
      <c r="BZ1485" s="98">
        <v>0</v>
      </c>
      <c r="CA1485" s="98">
        <f>IF(ISNUMBER(SEARCH('ankieta ESG'!$G$188,CB1485)),MAX($CA$3:CA1484)+1,0)</f>
        <v>1482</v>
      </c>
      <c r="CB1485" s="134" t="s">
        <v>5485</v>
      </c>
      <c r="CC1485" s="98">
        <v>0</v>
      </c>
      <c r="CD1485" s="99" t="str">
        <f>IFERROR(VLOOKUP(ROWS($CB$4:CB1485),$CA$4:$CB$2337,2,0),"")</f>
        <v>Postomino (pow. sławieński, woj. zachodniopomorskie)</v>
      </c>
      <c r="CE1485" s="98">
        <v>0</v>
      </c>
      <c r="CF1485" s="98">
        <f>IF(ISNUMBER(SEARCH('ankieta ESG'!$G$189,CG1485)),MAX($CF$3:CF1484)+1,0)</f>
        <v>1482</v>
      </c>
      <c r="CG1485" s="134" t="s">
        <v>5485</v>
      </c>
      <c r="CH1485" s="98">
        <v>0</v>
      </c>
      <c r="CI1485" s="99" t="str">
        <f>IFERROR(VLOOKUP(ROWS($CG$4:CG1485),$CF$4:$CG$2337,2,0),"")</f>
        <v>Postomino (pow. sławieński, woj. zachodniopomorskie)</v>
      </c>
      <c r="CJ1485" s="98">
        <v>0</v>
      </c>
    </row>
    <row r="1486" spans="4:88">
      <c r="D1486" s="25"/>
      <c r="F1486" s="25"/>
      <c r="AM1486" s="98">
        <f>IF(ISNUMBER(SEARCH('ankieta ESG'!$G$180,AN1486)),MAX(AM$3:$AM1485)+1,0)</f>
        <v>1483</v>
      </c>
      <c r="AN1486" s="134" t="s">
        <v>5486</v>
      </c>
      <c r="AO1486" s="98">
        <v>0</v>
      </c>
      <c r="AP1486" s="99" t="str">
        <f>IFERROR(VLOOKUP(ROWS($AN$4:AN1486),$AM$4:$AN$2337,2,0),"")</f>
        <v>Poświętne (pow. białostocki, woj. podlaskie)</v>
      </c>
      <c r="AQ1486" s="98">
        <v>0</v>
      </c>
      <c r="AR1486" s="98">
        <f>IF(ISNUMBER(SEARCH('ankieta ESG'!$G$181,AS1486)),MAX($AR$3:AR1485)+1,0)</f>
        <v>1483</v>
      </c>
      <c r="AS1486" s="134" t="s">
        <v>5486</v>
      </c>
      <c r="AT1486" s="98">
        <v>0</v>
      </c>
      <c r="AU1486" s="99" t="str">
        <f>IFERROR(VLOOKUP(ROWS($AS$4:AS1486),$AR$4:$AS$2337,2,0),"")</f>
        <v>Poświętne (pow. białostocki, woj. podlaskie)</v>
      </c>
      <c r="AV1486" s="98">
        <v>0</v>
      </c>
      <c r="AW1486" s="98">
        <f>IF(ISNUMBER(SEARCH('ankieta ESG'!$G$182,AX1486)),MAX($AW$3:AW1485)+1,0)</f>
        <v>1483</v>
      </c>
      <c r="AX1486" s="134" t="s">
        <v>5486</v>
      </c>
      <c r="AY1486" s="98">
        <v>0</v>
      </c>
      <c r="AZ1486" s="99" t="str">
        <f>IFERROR(VLOOKUP(ROWS($AX$4:AX1486),$AW$4:$AX$2337,2,0),"")</f>
        <v>Poświętne (pow. białostocki, woj. podlaskie)</v>
      </c>
      <c r="BA1486" s="98">
        <v>0</v>
      </c>
      <c r="BB1486" s="98">
        <f>IF(ISNUMBER(SEARCH('ankieta ESG'!$G$183,BC1486)),MAX($BB$3:BB1485)+1,0)</f>
        <v>1483</v>
      </c>
      <c r="BC1486" s="134" t="s">
        <v>5486</v>
      </c>
      <c r="BD1486" s="98">
        <v>0</v>
      </c>
      <c r="BE1486" s="99" t="str">
        <f>IFERROR(VLOOKUP(ROWS($BC$4:BC1486),$BB$4:$BC$2337,2,0),"")</f>
        <v>Poświętne (pow. białostocki, woj. podlaskie)</v>
      </c>
      <c r="BF1486" s="98">
        <v>0</v>
      </c>
      <c r="BG1486" s="98">
        <f>IF(ISNUMBER(SEARCH('ankieta ESG'!$G$184,BH1486)),MAX($BG$3:BG1485)+1,0)</f>
        <v>1483</v>
      </c>
      <c r="BH1486" s="134" t="s">
        <v>5486</v>
      </c>
      <c r="BI1486" s="98">
        <v>0</v>
      </c>
      <c r="BJ1486" s="99" t="str">
        <f>IFERROR(VLOOKUP(ROWS($BH$4:BH1486),$BG$4:$BH$2337,2,0),"")</f>
        <v>Poświętne (pow. białostocki, woj. podlaskie)</v>
      </c>
      <c r="BK1486" s="98">
        <v>0</v>
      </c>
      <c r="BL1486" s="98">
        <f>IF(ISNUMBER(SEARCH('ankieta ESG'!$G$185,BM1486)),MAX($BL$3:BL1485)+1,0)</f>
        <v>1483</v>
      </c>
      <c r="BM1486" s="134" t="s">
        <v>5486</v>
      </c>
      <c r="BN1486" s="98">
        <v>0</v>
      </c>
      <c r="BO1486" s="99" t="str">
        <f>IFERROR(VLOOKUP(ROWS($BM$4:BM1486),$BL$4:$BM$2337,2,0),"")</f>
        <v>Poświętne (pow. białostocki, woj. podlaskie)</v>
      </c>
      <c r="BP1486" s="98">
        <v>0</v>
      </c>
      <c r="BQ1486" s="98">
        <f>IF(ISNUMBER(SEARCH('ankieta ESG'!$G$186,BR1486)),MAX($BQ$3:BQ1485)+1,0)</f>
        <v>1483</v>
      </c>
      <c r="BR1486" s="134" t="s">
        <v>5486</v>
      </c>
      <c r="BS1486" s="98">
        <v>0</v>
      </c>
      <c r="BT1486" s="99" t="str">
        <f>IFERROR(VLOOKUP(ROWS($BR$4:BR1486),$BQ$4:$BR$2337,2,0),"")</f>
        <v>Poświętne (pow. białostocki, woj. podlaskie)</v>
      </c>
      <c r="BU1486" s="98">
        <v>0</v>
      </c>
      <c r="BV1486" s="98">
        <f>IF(ISNUMBER(SEARCH('ankieta ESG'!$G$187,BW1486)),MAX($BV$3:BV1485)+1,0)</f>
        <v>1483</v>
      </c>
      <c r="BW1486" s="134" t="s">
        <v>5486</v>
      </c>
      <c r="BX1486" s="98">
        <v>0</v>
      </c>
      <c r="BY1486" s="99" t="str">
        <f>IFERROR(VLOOKUP(ROWS($BW$4:BW1486),$BV$4:$BW$2337,2,0),"")</f>
        <v>Poświętne (pow. białostocki, woj. podlaskie)</v>
      </c>
      <c r="BZ1486" s="98">
        <v>0</v>
      </c>
      <c r="CA1486" s="98">
        <f>IF(ISNUMBER(SEARCH('ankieta ESG'!$G$188,CB1486)),MAX($CA$3:CA1485)+1,0)</f>
        <v>1483</v>
      </c>
      <c r="CB1486" s="134" t="s">
        <v>5486</v>
      </c>
      <c r="CC1486" s="98">
        <v>0</v>
      </c>
      <c r="CD1486" s="99" t="str">
        <f>IFERROR(VLOOKUP(ROWS($CB$4:CB1486),$CA$4:$CB$2337,2,0),"")</f>
        <v>Poświętne (pow. białostocki, woj. podlaskie)</v>
      </c>
      <c r="CE1486" s="98">
        <v>0</v>
      </c>
      <c r="CF1486" s="98">
        <f>IF(ISNUMBER(SEARCH('ankieta ESG'!$G$189,CG1486)),MAX($CF$3:CF1485)+1,0)</f>
        <v>1483</v>
      </c>
      <c r="CG1486" s="134" t="s">
        <v>5486</v>
      </c>
      <c r="CH1486" s="98">
        <v>0</v>
      </c>
      <c r="CI1486" s="99" t="str">
        <f>IFERROR(VLOOKUP(ROWS($CG$4:CG1486),$CF$4:$CG$2337,2,0),"")</f>
        <v>Poświętne (pow. białostocki, woj. podlaskie)</v>
      </c>
      <c r="CJ1486" s="98">
        <v>0</v>
      </c>
    </row>
    <row r="1487" spans="4:88">
      <c r="D1487" s="25"/>
      <c r="F1487" s="25"/>
      <c r="AM1487" s="98">
        <f>IF(ISNUMBER(SEARCH('ankieta ESG'!$G$180,AN1487)),MAX(AM$3:$AM1486)+1,0)</f>
        <v>1484</v>
      </c>
      <c r="AN1487" s="134" t="s">
        <v>5487</v>
      </c>
      <c r="AO1487" s="98">
        <v>0</v>
      </c>
      <c r="AP1487" s="99" t="str">
        <f>IFERROR(VLOOKUP(ROWS($AN$4:AN1487),$AM$4:$AN$2337,2,0),"")</f>
        <v>Poświętne (pow. opoczyński, woj. łódzkie)</v>
      </c>
      <c r="AQ1487" s="98">
        <v>0</v>
      </c>
      <c r="AR1487" s="98">
        <f>IF(ISNUMBER(SEARCH('ankieta ESG'!$G$181,AS1487)),MAX($AR$3:AR1486)+1,0)</f>
        <v>1484</v>
      </c>
      <c r="AS1487" s="134" t="s">
        <v>5487</v>
      </c>
      <c r="AT1487" s="98">
        <v>0</v>
      </c>
      <c r="AU1487" s="99" t="str">
        <f>IFERROR(VLOOKUP(ROWS($AS$4:AS1487),$AR$4:$AS$2337,2,0),"")</f>
        <v>Poświętne (pow. opoczyński, woj. łódzkie)</v>
      </c>
      <c r="AV1487" s="98">
        <v>0</v>
      </c>
      <c r="AW1487" s="98">
        <f>IF(ISNUMBER(SEARCH('ankieta ESG'!$G$182,AX1487)),MAX($AW$3:AW1486)+1,0)</f>
        <v>1484</v>
      </c>
      <c r="AX1487" s="134" t="s">
        <v>5487</v>
      </c>
      <c r="AY1487" s="98">
        <v>0</v>
      </c>
      <c r="AZ1487" s="99" t="str">
        <f>IFERROR(VLOOKUP(ROWS($AX$4:AX1487),$AW$4:$AX$2337,2,0),"")</f>
        <v>Poświętne (pow. opoczyński, woj. łódzkie)</v>
      </c>
      <c r="BA1487" s="98">
        <v>0</v>
      </c>
      <c r="BB1487" s="98">
        <f>IF(ISNUMBER(SEARCH('ankieta ESG'!$G$183,BC1487)),MAX($BB$3:BB1486)+1,0)</f>
        <v>1484</v>
      </c>
      <c r="BC1487" s="134" t="s">
        <v>5487</v>
      </c>
      <c r="BD1487" s="98">
        <v>0</v>
      </c>
      <c r="BE1487" s="99" t="str">
        <f>IFERROR(VLOOKUP(ROWS($BC$4:BC1487),$BB$4:$BC$2337,2,0),"")</f>
        <v>Poświętne (pow. opoczyński, woj. łódzkie)</v>
      </c>
      <c r="BF1487" s="98">
        <v>0</v>
      </c>
      <c r="BG1487" s="98">
        <f>IF(ISNUMBER(SEARCH('ankieta ESG'!$G$184,BH1487)),MAX($BG$3:BG1486)+1,0)</f>
        <v>1484</v>
      </c>
      <c r="BH1487" s="134" t="s">
        <v>5487</v>
      </c>
      <c r="BI1487" s="98">
        <v>0</v>
      </c>
      <c r="BJ1487" s="99" t="str">
        <f>IFERROR(VLOOKUP(ROWS($BH$4:BH1487),$BG$4:$BH$2337,2,0),"")</f>
        <v>Poświętne (pow. opoczyński, woj. łódzkie)</v>
      </c>
      <c r="BK1487" s="98">
        <v>0</v>
      </c>
      <c r="BL1487" s="98">
        <f>IF(ISNUMBER(SEARCH('ankieta ESG'!$G$185,BM1487)),MAX($BL$3:BL1486)+1,0)</f>
        <v>1484</v>
      </c>
      <c r="BM1487" s="134" t="s">
        <v>5487</v>
      </c>
      <c r="BN1487" s="98">
        <v>0</v>
      </c>
      <c r="BO1487" s="99" t="str">
        <f>IFERROR(VLOOKUP(ROWS($BM$4:BM1487),$BL$4:$BM$2337,2,0),"")</f>
        <v>Poświętne (pow. opoczyński, woj. łódzkie)</v>
      </c>
      <c r="BP1487" s="98">
        <v>0</v>
      </c>
      <c r="BQ1487" s="98">
        <f>IF(ISNUMBER(SEARCH('ankieta ESG'!$G$186,BR1487)),MAX($BQ$3:BQ1486)+1,0)</f>
        <v>1484</v>
      </c>
      <c r="BR1487" s="134" t="s">
        <v>5487</v>
      </c>
      <c r="BS1487" s="98">
        <v>0</v>
      </c>
      <c r="BT1487" s="99" t="str">
        <f>IFERROR(VLOOKUP(ROWS($BR$4:BR1487),$BQ$4:$BR$2337,2,0),"")</f>
        <v>Poświętne (pow. opoczyński, woj. łódzkie)</v>
      </c>
      <c r="BU1487" s="98">
        <v>0</v>
      </c>
      <c r="BV1487" s="98">
        <f>IF(ISNUMBER(SEARCH('ankieta ESG'!$G$187,BW1487)),MAX($BV$3:BV1486)+1,0)</f>
        <v>1484</v>
      </c>
      <c r="BW1487" s="134" t="s">
        <v>5487</v>
      </c>
      <c r="BX1487" s="98">
        <v>0</v>
      </c>
      <c r="BY1487" s="99" t="str">
        <f>IFERROR(VLOOKUP(ROWS($BW$4:BW1487),$BV$4:$BW$2337,2,0),"")</f>
        <v>Poświętne (pow. opoczyński, woj. łódzkie)</v>
      </c>
      <c r="BZ1487" s="98">
        <v>0</v>
      </c>
      <c r="CA1487" s="98">
        <f>IF(ISNUMBER(SEARCH('ankieta ESG'!$G$188,CB1487)),MAX($CA$3:CA1486)+1,0)</f>
        <v>1484</v>
      </c>
      <c r="CB1487" s="134" t="s">
        <v>5487</v>
      </c>
      <c r="CC1487" s="98">
        <v>0</v>
      </c>
      <c r="CD1487" s="99" t="str">
        <f>IFERROR(VLOOKUP(ROWS($CB$4:CB1487),$CA$4:$CB$2337,2,0),"")</f>
        <v>Poświętne (pow. opoczyński, woj. łódzkie)</v>
      </c>
      <c r="CE1487" s="98">
        <v>0</v>
      </c>
      <c r="CF1487" s="98">
        <f>IF(ISNUMBER(SEARCH('ankieta ESG'!$G$189,CG1487)),MAX($CF$3:CF1486)+1,0)</f>
        <v>1484</v>
      </c>
      <c r="CG1487" s="134" t="s">
        <v>5487</v>
      </c>
      <c r="CH1487" s="98">
        <v>0</v>
      </c>
      <c r="CI1487" s="99" t="str">
        <f>IFERROR(VLOOKUP(ROWS($CG$4:CG1487),$CF$4:$CG$2337,2,0),"")</f>
        <v>Poświętne (pow. opoczyński, woj. łódzkie)</v>
      </c>
      <c r="CJ1487" s="98">
        <v>0</v>
      </c>
    </row>
    <row r="1488" spans="4:88">
      <c r="D1488" s="25"/>
      <c r="F1488" s="25"/>
      <c r="AM1488" s="98">
        <f>IF(ISNUMBER(SEARCH('ankieta ESG'!$G$180,AN1488)),MAX(AM$3:$AM1487)+1,0)</f>
        <v>1485</v>
      </c>
      <c r="AN1488" s="134" t="s">
        <v>5488</v>
      </c>
      <c r="AO1488" s="98">
        <v>0</v>
      </c>
      <c r="AP1488" s="99" t="str">
        <f>IFERROR(VLOOKUP(ROWS($AN$4:AN1488),$AM$4:$AN$2337,2,0),"")</f>
        <v>Poświętne (pow. wołomiński, woj. mazowieckie)</v>
      </c>
      <c r="AQ1488" s="98">
        <v>0</v>
      </c>
      <c r="AR1488" s="98">
        <f>IF(ISNUMBER(SEARCH('ankieta ESG'!$G$181,AS1488)),MAX($AR$3:AR1487)+1,0)</f>
        <v>1485</v>
      </c>
      <c r="AS1488" s="134" t="s">
        <v>5488</v>
      </c>
      <c r="AT1488" s="98">
        <v>0</v>
      </c>
      <c r="AU1488" s="99" t="str">
        <f>IFERROR(VLOOKUP(ROWS($AS$4:AS1488),$AR$4:$AS$2337,2,0),"")</f>
        <v>Poświętne (pow. wołomiński, woj. mazowieckie)</v>
      </c>
      <c r="AV1488" s="98">
        <v>0</v>
      </c>
      <c r="AW1488" s="98">
        <f>IF(ISNUMBER(SEARCH('ankieta ESG'!$G$182,AX1488)),MAX($AW$3:AW1487)+1,0)</f>
        <v>1485</v>
      </c>
      <c r="AX1488" s="134" t="s">
        <v>5488</v>
      </c>
      <c r="AY1488" s="98">
        <v>0</v>
      </c>
      <c r="AZ1488" s="99" t="str">
        <f>IFERROR(VLOOKUP(ROWS($AX$4:AX1488),$AW$4:$AX$2337,2,0),"")</f>
        <v>Poświętne (pow. wołomiński, woj. mazowieckie)</v>
      </c>
      <c r="BA1488" s="98">
        <v>0</v>
      </c>
      <c r="BB1488" s="98">
        <f>IF(ISNUMBER(SEARCH('ankieta ESG'!$G$183,BC1488)),MAX($BB$3:BB1487)+1,0)</f>
        <v>1485</v>
      </c>
      <c r="BC1488" s="134" t="s">
        <v>5488</v>
      </c>
      <c r="BD1488" s="98">
        <v>0</v>
      </c>
      <c r="BE1488" s="99" t="str">
        <f>IFERROR(VLOOKUP(ROWS($BC$4:BC1488),$BB$4:$BC$2337,2,0),"")</f>
        <v>Poświętne (pow. wołomiński, woj. mazowieckie)</v>
      </c>
      <c r="BF1488" s="98">
        <v>0</v>
      </c>
      <c r="BG1488" s="98">
        <f>IF(ISNUMBER(SEARCH('ankieta ESG'!$G$184,BH1488)),MAX($BG$3:BG1487)+1,0)</f>
        <v>1485</v>
      </c>
      <c r="BH1488" s="134" t="s">
        <v>5488</v>
      </c>
      <c r="BI1488" s="98">
        <v>0</v>
      </c>
      <c r="BJ1488" s="99" t="str">
        <f>IFERROR(VLOOKUP(ROWS($BH$4:BH1488),$BG$4:$BH$2337,2,0),"")</f>
        <v>Poświętne (pow. wołomiński, woj. mazowieckie)</v>
      </c>
      <c r="BK1488" s="98">
        <v>0</v>
      </c>
      <c r="BL1488" s="98">
        <f>IF(ISNUMBER(SEARCH('ankieta ESG'!$G$185,BM1488)),MAX($BL$3:BL1487)+1,0)</f>
        <v>1485</v>
      </c>
      <c r="BM1488" s="134" t="s">
        <v>5488</v>
      </c>
      <c r="BN1488" s="98">
        <v>0</v>
      </c>
      <c r="BO1488" s="99" t="str">
        <f>IFERROR(VLOOKUP(ROWS($BM$4:BM1488),$BL$4:$BM$2337,2,0),"")</f>
        <v>Poświętne (pow. wołomiński, woj. mazowieckie)</v>
      </c>
      <c r="BP1488" s="98">
        <v>0</v>
      </c>
      <c r="BQ1488" s="98">
        <f>IF(ISNUMBER(SEARCH('ankieta ESG'!$G$186,BR1488)),MAX($BQ$3:BQ1487)+1,0)</f>
        <v>1485</v>
      </c>
      <c r="BR1488" s="134" t="s">
        <v>5488</v>
      </c>
      <c r="BS1488" s="98">
        <v>0</v>
      </c>
      <c r="BT1488" s="99" t="str">
        <f>IFERROR(VLOOKUP(ROWS($BR$4:BR1488),$BQ$4:$BR$2337,2,0),"")</f>
        <v>Poświętne (pow. wołomiński, woj. mazowieckie)</v>
      </c>
      <c r="BU1488" s="98">
        <v>0</v>
      </c>
      <c r="BV1488" s="98">
        <f>IF(ISNUMBER(SEARCH('ankieta ESG'!$G$187,BW1488)),MAX($BV$3:BV1487)+1,0)</f>
        <v>1485</v>
      </c>
      <c r="BW1488" s="134" t="s">
        <v>5488</v>
      </c>
      <c r="BX1488" s="98">
        <v>0</v>
      </c>
      <c r="BY1488" s="99" t="str">
        <f>IFERROR(VLOOKUP(ROWS($BW$4:BW1488),$BV$4:$BW$2337,2,0),"")</f>
        <v>Poświętne (pow. wołomiński, woj. mazowieckie)</v>
      </c>
      <c r="BZ1488" s="98">
        <v>0</v>
      </c>
      <c r="CA1488" s="98">
        <f>IF(ISNUMBER(SEARCH('ankieta ESG'!$G$188,CB1488)),MAX($CA$3:CA1487)+1,0)</f>
        <v>1485</v>
      </c>
      <c r="CB1488" s="134" t="s">
        <v>5488</v>
      </c>
      <c r="CC1488" s="98">
        <v>0</v>
      </c>
      <c r="CD1488" s="99" t="str">
        <f>IFERROR(VLOOKUP(ROWS($CB$4:CB1488),$CA$4:$CB$2337,2,0),"")</f>
        <v>Poświętne (pow. wołomiński, woj. mazowieckie)</v>
      </c>
      <c r="CE1488" s="98">
        <v>0</v>
      </c>
      <c r="CF1488" s="98">
        <f>IF(ISNUMBER(SEARCH('ankieta ESG'!$G$189,CG1488)),MAX($CF$3:CF1487)+1,0)</f>
        <v>1485</v>
      </c>
      <c r="CG1488" s="134" t="s">
        <v>5488</v>
      </c>
      <c r="CH1488" s="98">
        <v>0</v>
      </c>
      <c r="CI1488" s="99" t="str">
        <f>IFERROR(VLOOKUP(ROWS($CG$4:CG1488),$CF$4:$CG$2337,2,0),"")</f>
        <v>Poświętne (pow. wołomiński, woj. mazowieckie)</v>
      </c>
      <c r="CJ1488" s="98">
        <v>0</v>
      </c>
    </row>
    <row r="1489" spans="4:88">
      <c r="D1489" s="25"/>
      <c r="F1489" s="25"/>
      <c r="AM1489" s="98">
        <f>IF(ISNUMBER(SEARCH('ankieta ESG'!$G$180,AN1489)),MAX(AM$3:$AM1488)+1,0)</f>
        <v>1486</v>
      </c>
      <c r="AN1489" s="134" t="s">
        <v>5489</v>
      </c>
      <c r="AO1489" s="98">
        <v>0</v>
      </c>
      <c r="AP1489" s="99" t="str">
        <f>IFERROR(VLOOKUP(ROWS($AN$4:AN1489),$AM$4:$AN$2337,2,0),"")</f>
        <v>Potęgowo (pow. słupski, woj. pomorskie)</v>
      </c>
      <c r="AQ1489" s="98">
        <v>0</v>
      </c>
      <c r="AR1489" s="98">
        <f>IF(ISNUMBER(SEARCH('ankieta ESG'!$G$181,AS1489)),MAX($AR$3:AR1488)+1,0)</f>
        <v>1486</v>
      </c>
      <c r="AS1489" s="134" t="s">
        <v>5489</v>
      </c>
      <c r="AT1489" s="98">
        <v>0</v>
      </c>
      <c r="AU1489" s="99" t="str">
        <f>IFERROR(VLOOKUP(ROWS($AS$4:AS1489),$AR$4:$AS$2337,2,0),"")</f>
        <v>Potęgowo (pow. słupski, woj. pomorskie)</v>
      </c>
      <c r="AV1489" s="98">
        <v>0</v>
      </c>
      <c r="AW1489" s="98">
        <f>IF(ISNUMBER(SEARCH('ankieta ESG'!$G$182,AX1489)),MAX($AW$3:AW1488)+1,0)</f>
        <v>1486</v>
      </c>
      <c r="AX1489" s="134" t="s">
        <v>5489</v>
      </c>
      <c r="AY1489" s="98">
        <v>0</v>
      </c>
      <c r="AZ1489" s="99" t="str">
        <f>IFERROR(VLOOKUP(ROWS($AX$4:AX1489),$AW$4:$AX$2337,2,0),"")</f>
        <v>Potęgowo (pow. słupski, woj. pomorskie)</v>
      </c>
      <c r="BA1489" s="98">
        <v>0</v>
      </c>
      <c r="BB1489" s="98">
        <f>IF(ISNUMBER(SEARCH('ankieta ESG'!$G$183,BC1489)),MAX($BB$3:BB1488)+1,0)</f>
        <v>1486</v>
      </c>
      <c r="BC1489" s="134" t="s">
        <v>5489</v>
      </c>
      <c r="BD1489" s="98">
        <v>0</v>
      </c>
      <c r="BE1489" s="99" t="str">
        <f>IFERROR(VLOOKUP(ROWS($BC$4:BC1489),$BB$4:$BC$2337,2,0),"")</f>
        <v>Potęgowo (pow. słupski, woj. pomorskie)</v>
      </c>
      <c r="BF1489" s="98">
        <v>0</v>
      </c>
      <c r="BG1489" s="98">
        <f>IF(ISNUMBER(SEARCH('ankieta ESG'!$G$184,BH1489)),MAX($BG$3:BG1488)+1,0)</f>
        <v>1486</v>
      </c>
      <c r="BH1489" s="134" t="s">
        <v>5489</v>
      </c>
      <c r="BI1489" s="98">
        <v>0</v>
      </c>
      <c r="BJ1489" s="99" t="str">
        <f>IFERROR(VLOOKUP(ROWS($BH$4:BH1489),$BG$4:$BH$2337,2,0),"")</f>
        <v>Potęgowo (pow. słupski, woj. pomorskie)</v>
      </c>
      <c r="BK1489" s="98">
        <v>0</v>
      </c>
      <c r="BL1489" s="98">
        <f>IF(ISNUMBER(SEARCH('ankieta ESG'!$G$185,BM1489)),MAX($BL$3:BL1488)+1,0)</f>
        <v>1486</v>
      </c>
      <c r="BM1489" s="134" t="s">
        <v>5489</v>
      </c>
      <c r="BN1489" s="98">
        <v>0</v>
      </c>
      <c r="BO1489" s="99" t="str">
        <f>IFERROR(VLOOKUP(ROWS($BM$4:BM1489),$BL$4:$BM$2337,2,0),"")</f>
        <v>Potęgowo (pow. słupski, woj. pomorskie)</v>
      </c>
      <c r="BP1489" s="98">
        <v>0</v>
      </c>
      <c r="BQ1489" s="98">
        <f>IF(ISNUMBER(SEARCH('ankieta ESG'!$G$186,BR1489)),MAX($BQ$3:BQ1488)+1,0)</f>
        <v>1486</v>
      </c>
      <c r="BR1489" s="134" t="s">
        <v>5489</v>
      </c>
      <c r="BS1489" s="98">
        <v>0</v>
      </c>
      <c r="BT1489" s="99" t="str">
        <f>IFERROR(VLOOKUP(ROWS($BR$4:BR1489),$BQ$4:$BR$2337,2,0),"")</f>
        <v>Potęgowo (pow. słupski, woj. pomorskie)</v>
      </c>
      <c r="BU1489" s="98">
        <v>0</v>
      </c>
      <c r="BV1489" s="98">
        <f>IF(ISNUMBER(SEARCH('ankieta ESG'!$G$187,BW1489)),MAX($BV$3:BV1488)+1,0)</f>
        <v>1486</v>
      </c>
      <c r="BW1489" s="134" t="s">
        <v>5489</v>
      </c>
      <c r="BX1489" s="98">
        <v>0</v>
      </c>
      <c r="BY1489" s="99" t="str">
        <f>IFERROR(VLOOKUP(ROWS($BW$4:BW1489),$BV$4:$BW$2337,2,0),"")</f>
        <v>Potęgowo (pow. słupski, woj. pomorskie)</v>
      </c>
      <c r="BZ1489" s="98">
        <v>0</v>
      </c>
      <c r="CA1489" s="98">
        <f>IF(ISNUMBER(SEARCH('ankieta ESG'!$G$188,CB1489)),MAX($CA$3:CA1488)+1,0)</f>
        <v>1486</v>
      </c>
      <c r="CB1489" s="134" t="s">
        <v>5489</v>
      </c>
      <c r="CC1489" s="98">
        <v>0</v>
      </c>
      <c r="CD1489" s="99" t="str">
        <f>IFERROR(VLOOKUP(ROWS($CB$4:CB1489),$CA$4:$CB$2337,2,0),"")</f>
        <v>Potęgowo (pow. słupski, woj. pomorskie)</v>
      </c>
      <c r="CE1489" s="98">
        <v>0</v>
      </c>
      <c r="CF1489" s="98">
        <f>IF(ISNUMBER(SEARCH('ankieta ESG'!$G$189,CG1489)),MAX($CF$3:CF1488)+1,0)</f>
        <v>1486</v>
      </c>
      <c r="CG1489" s="134" t="s">
        <v>5489</v>
      </c>
      <c r="CH1489" s="98">
        <v>0</v>
      </c>
      <c r="CI1489" s="99" t="str">
        <f>IFERROR(VLOOKUP(ROWS($CG$4:CG1489),$CF$4:$CG$2337,2,0),"")</f>
        <v>Potęgowo (pow. słupski, woj. pomorskie)</v>
      </c>
      <c r="CJ1489" s="98">
        <v>0</v>
      </c>
    </row>
    <row r="1490" spans="4:88">
      <c r="D1490" s="25"/>
      <c r="F1490" s="25"/>
      <c r="AM1490" s="98">
        <f>IF(ISNUMBER(SEARCH('ankieta ESG'!$G$180,AN1490)),MAX(AM$3:$AM1489)+1,0)</f>
        <v>1487</v>
      </c>
      <c r="AN1490" s="134" t="s">
        <v>5490</v>
      </c>
      <c r="AO1490" s="98">
        <v>0</v>
      </c>
      <c r="AP1490" s="99" t="str">
        <f>IFERROR(VLOOKUP(ROWS($AN$4:AN1490),$AM$4:$AN$2337,2,0),"")</f>
        <v>Potok Górny (pow. biłgorajski, woj. lubelskie)</v>
      </c>
      <c r="AQ1490" s="98">
        <v>0</v>
      </c>
      <c r="AR1490" s="98">
        <f>IF(ISNUMBER(SEARCH('ankieta ESG'!$G$181,AS1490)),MAX($AR$3:AR1489)+1,0)</f>
        <v>1487</v>
      </c>
      <c r="AS1490" s="134" t="s">
        <v>5490</v>
      </c>
      <c r="AT1490" s="98">
        <v>0</v>
      </c>
      <c r="AU1490" s="99" t="str">
        <f>IFERROR(VLOOKUP(ROWS($AS$4:AS1490),$AR$4:$AS$2337,2,0),"")</f>
        <v>Potok Górny (pow. biłgorajski, woj. lubelskie)</v>
      </c>
      <c r="AV1490" s="98">
        <v>0</v>
      </c>
      <c r="AW1490" s="98">
        <f>IF(ISNUMBER(SEARCH('ankieta ESG'!$G$182,AX1490)),MAX($AW$3:AW1489)+1,0)</f>
        <v>1487</v>
      </c>
      <c r="AX1490" s="134" t="s">
        <v>5490</v>
      </c>
      <c r="AY1490" s="98">
        <v>0</v>
      </c>
      <c r="AZ1490" s="99" t="str">
        <f>IFERROR(VLOOKUP(ROWS($AX$4:AX1490),$AW$4:$AX$2337,2,0),"")</f>
        <v>Potok Górny (pow. biłgorajski, woj. lubelskie)</v>
      </c>
      <c r="BA1490" s="98">
        <v>0</v>
      </c>
      <c r="BB1490" s="98">
        <f>IF(ISNUMBER(SEARCH('ankieta ESG'!$G$183,BC1490)),MAX($BB$3:BB1489)+1,0)</f>
        <v>1487</v>
      </c>
      <c r="BC1490" s="134" t="s">
        <v>5490</v>
      </c>
      <c r="BD1490" s="98">
        <v>0</v>
      </c>
      <c r="BE1490" s="99" t="str">
        <f>IFERROR(VLOOKUP(ROWS($BC$4:BC1490),$BB$4:$BC$2337,2,0),"")</f>
        <v>Potok Górny (pow. biłgorajski, woj. lubelskie)</v>
      </c>
      <c r="BF1490" s="98">
        <v>0</v>
      </c>
      <c r="BG1490" s="98">
        <f>IF(ISNUMBER(SEARCH('ankieta ESG'!$G$184,BH1490)),MAX($BG$3:BG1489)+1,0)</f>
        <v>1487</v>
      </c>
      <c r="BH1490" s="134" t="s">
        <v>5490</v>
      </c>
      <c r="BI1490" s="98">
        <v>0</v>
      </c>
      <c r="BJ1490" s="99" t="str">
        <f>IFERROR(VLOOKUP(ROWS($BH$4:BH1490),$BG$4:$BH$2337,2,0),"")</f>
        <v>Potok Górny (pow. biłgorajski, woj. lubelskie)</v>
      </c>
      <c r="BK1490" s="98">
        <v>0</v>
      </c>
      <c r="BL1490" s="98">
        <f>IF(ISNUMBER(SEARCH('ankieta ESG'!$G$185,BM1490)),MAX($BL$3:BL1489)+1,0)</f>
        <v>1487</v>
      </c>
      <c r="BM1490" s="134" t="s">
        <v>5490</v>
      </c>
      <c r="BN1490" s="98">
        <v>0</v>
      </c>
      <c r="BO1490" s="99" t="str">
        <f>IFERROR(VLOOKUP(ROWS($BM$4:BM1490),$BL$4:$BM$2337,2,0),"")</f>
        <v>Potok Górny (pow. biłgorajski, woj. lubelskie)</v>
      </c>
      <c r="BP1490" s="98">
        <v>0</v>
      </c>
      <c r="BQ1490" s="98">
        <f>IF(ISNUMBER(SEARCH('ankieta ESG'!$G$186,BR1490)),MAX($BQ$3:BQ1489)+1,0)</f>
        <v>1487</v>
      </c>
      <c r="BR1490" s="134" t="s">
        <v>5490</v>
      </c>
      <c r="BS1490" s="98">
        <v>0</v>
      </c>
      <c r="BT1490" s="99" t="str">
        <f>IFERROR(VLOOKUP(ROWS($BR$4:BR1490),$BQ$4:$BR$2337,2,0),"")</f>
        <v>Potok Górny (pow. biłgorajski, woj. lubelskie)</v>
      </c>
      <c r="BU1490" s="98">
        <v>0</v>
      </c>
      <c r="BV1490" s="98">
        <f>IF(ISNUMBER(SEARCH('ankieta ESG'!$G$187,BW1490)),MAX($BV$3:BV1489)+1,0)</f>
        <v>1487</v>
      </c>
      <c r="BW1490" s="134" t="s">
        <v>5490</v>
      </c>
      <c r="BX1490" s="98">
        <v>0</v>
      </c>
      <c r="BY1490" s="99" t="str">
        <f>IFERROR(VLOOKUP(ROWS($BW$4:BW1490),$BV$4:$BW$2337,2,0),"")</f>
        <v>Potok Górny (pow. biłgorajski, woj. lubelskie)</v>
      </c>
      <c r="BZ1490" s="98">
        <v>0</v>
      </c>
      <c r="CA1490" s="98">
        <f>IF(ISNUMBER(SEARCH('ankieta ESG'!$G$188,CB1490)),MAX($CA$3:CA1489)+1,0)</f>
        <v>1487</v>
      </c>
      <c r="CB1490" s="134" t="s">
        <v>5490</v>
      </c>
      <c r="CC1490" s="98">
        <v>0</v>
      </c>
      <c r="CD1490" s="99" t="str">
        <f>IFERROR(VLOOKUP(ROWS($CB$4:CB1490),$CA$4:$CB$2337,2,0),"")</f>
        <v>Potok Górny (pow. biłgorajski, woj. lubelskie)</v>
      </c>
      <c r="CE1490" s="98">
        <v>0</v>
      </c>
      <c r="CF1490" s="98">
        <f>IF(ISNUMBER(SEARCH('ankieta ESG'!$G$189,CG1490)),MAX($CF$3:CF1489)+1,0)</f>
        <v>1487</v>
      </c>
      <c r="CG1490" s="134" t="s">
        <v>5490</v>
      </c>
      <c r="CH1490" s="98">
        <v>0</v>
      </c>
      <c r="CI1490" s="99" t="str">
        <f>IFERROR(VLOOKUP(ROWS($CG$4:CG1490),$CF$4:$CG$2337,2,0),"")</f>
        <v>Potok Górny (pow. biłgorajski, woj. lubelskie)</v>
      </c>
      <c r="CJ1490" s="98">
        <v>0</v>
      </c>
    </row>
    <row r="1491" spans="4:88">
      <c r="D1491" s="25"/>
      <c r="F1491" s="25"/>
      <c r="AM1491" s="98">
        <f>IF(ISNUMBER(SEARCH('ankieta ESG'!$G$180,AN1491)),MAX(AM$3:$AM1490)+1,0)</f>
        <v>1488</v>
      </c>
      <c r="AN1491" s="134" t="s">
        <v>5491</v>
      </c>
      <c r="AO1491" s="98">
        <v>0</v>
      </c>
      <c r="AP1491" s="99" t="str">
        <f>IFERROR(VLOOKUP(ROWS($AN$4:AN1491),$AM$4:$AN$2337,2,0),"")</f>
        <v>Potok Wielki (pow. janowski, woj. lubelskie)</v>
      </c>
      <c r="AQ1491" s="98">
        <v>0</v>
      </c>
      <c r="AR1491" s="98">
        <f>IF(ISNUMBER(SEARCH('ankieta ESG'!$G$181,AS1491)),MAX($AR$3:AR1490)+1,0)</f>
        <v>1488</v>
      </c>
      <c r="AS1491" s="134" t="s">
        <v>5491</v>
      </c>
      <c r="AT1491" s="98">
        <v>0</v>
      </c>
      <c r="AU1491" s="99" t="str">
        <f>IFERROR(VLOOKUP(ROWS($AS$4:AS1491),$AR$4:$AS$2337,2,0),"")</f>
        <v>Potok Wielki (pow. janowski, woj. lubelskie)</v>
      </c>
      <c r="AV1491" s="98">
        <v>0</v>
      </c>
      <c r="AW1491" s="98">
        <f>IF(ISNUMBER(SEARCH('ankieta ESG'!$G$182,AX1491)),MAX($AW$3:AW1490)+1,0)</f>
        <v>1488</v>
      </c>
      <c r="AX1491" s="134" t="s">
        <v>5491</v>
      </c>
      <c r="AY1491" s="98">
        <v>0</v>
      </c>
      <c r="AZ1491" s="99" t="str">
        <f>IFERROR(VLOOKUP(ROWS($AX$4:AX1491),$AW$4:$AX$2337,2,0),"")</f>
        <v>Potok Wielki (pow. janowski, woj. lubelskie)</v>
      </c>
      <c r="BA1491" s="98">
        <v>0</v>
      </c>
      <c r="BB1491" s="98">
        <f>IF(ISNUMBER(SEARCH('ankieta ESG'!$G$183,BC1491)),MAX($BB$3:BB1490)+1,0)</f>
        <v>1488</v>
      </c>
      <c r="BC1491" s="134" t="s">
        <v>5491</v>
      </c>
      <c r="BD1491" s="98">
        <v>0</v>
      </c>
      <c r="BE1491" s="99" t="str">
        <f>IFERROR(VLOOKUP(ROWS($BC$4:BC1491),$BB$4:$BC$2337,2,0),"")</f>
        <v>Potok Wielki (pow. janowski, woj. lubelskie)</v>
      </c>
      <c r="BF1491" s="98">
        <v>0</v>
      </c>
      <c r="BG1491" s="98">
        <f>IF(ISNUMBER(SEARCH('ankieta ESG'!$G$184,BH1491)),MAX($BG$3:BG1490)+1,0)</f>
        <v>1488</v>
      </c>
      <c r="BH1491" s="134" t="s">
        <v>5491</v>
      </c>
      <c r="BI1491" s="98">
        <v>0</v>
      </c>
      <c r="BJ1491" s="99" t="str">
        <f>IFERROR(VLOOKUP(ROWS($BH$4:BH1491),$BG$4:$BH$2337,2,0),"")</f>
        <v>Potok Wielki (pow. janowski, woj. lubelskie)</v>
      </c>
      <c r="BK1491" s="98">
        <v>0</v>
      </c>
      <c r="BL1491" s="98">
        <f>IF(ISNUMBER(SEARCH('ankieta ESG'!$G$185,BM1491)),MAX($BL$3:BL1490)+1,0)</f>
        <v>1488</v>
      </c>
      <c r="BM1491" s="134" t="s">
        <v>5491</v>
      </c>
      <c r="BN1491" s="98">
        <v>0</v>
      </c>
      <c r="BO1491" s="99" t="str">
        <f>IFERROR(VLOOKUP(ROWS($BM$4:BM1491),$BL$4:$BM$2337,2,0),"")</f>
        <v>Potok Wielki (pow. janowski, woj. lubelskie)</v>
      </c>
      <c r="BP1491" s="98">
        <v>0</v>
      </c>
      <c r="BQ1491" s="98">
        <f>IF(ISNUMBER(SEARCH('ankieta ESG'!$G$186,BR1491)),MAX($BQ$3:BQ1490)+1,0)</f>
        <v>1488</v>
      </c>
      <c r="BR1491" s="134" t="s">
        <v>5491</v>
      </c>
      <c r="BS1491" s="98">
        <v>0</v>
      </c>
      <c r="BT1491" s="99" t="str">
        <f>IFERROR(VLOOKUP(ROWS($BR$4:BR1491),$BQ$4:$BR$2337,2,0),"")</f>
        <v>Potok Wielki (pow. janowski, woj. lubelskie)</v>
      </c>
      <c r="BU1491" s="98">
        <v>0</v>
      </c>
      <c r="BV1491" s="98">
        <f>IF(ISNUMBER(SEARCH('ankieta ESG'!$G$187,BW1491)),MAX($BV$3:BV1490)+1,0)</f>
        <v>1488</v>
      </c>
      <c r="BW1491" s="134" t="s">
        <v>5491</v>
      </c>
      <c r="BX1491" s="98">
        <v>0</v>
      </c>
      <c r="BY1491" s="99" t="str">
        <f>IFERROR(VLOOKUP(ROWS($BW$4:BW1491),$BV$4:$BW$2337,2,0),"")</f>
        <v>Potok Wielki (pow. janowski, woj. lubelskie)</v>
      </c>
      <c r="BZ1491" s="98">
        <v>0</v>
      </c>
      <c r="CA1491" s="98">
        <f>IF(ISNUMBER(SEARCH('ankieta ESG'!$G$188,CB1491)),MAX($CA$3:CA1490)+1,0)</f>
        <v>1488</v>
      </c>
      <c r="CB1491" s="134" t="s">
        <v>5491</v>
      </c>
      <c r="CC1491" s="98">
        <v>0</v>
      </c>
      <c r="CD1491" s="99" t="str">
        <f>IFERROR(VLOOKUP(ROWS($CB$4:CB1491),$CA$4:$CB$2337,2,0),"")</f>
        <v>Potok Wielki (pow. janowski, woj. lubelskie)</v>
      </c>
      <c r="CE1491" s="98">
        <v>0</v>
      </c>
      <c r="CF1491" s="98">
        <f>IF(ISNUMBER(SEARCH('ankieta ESG'!$G$189,CG1491)),MAX($CF$3:CF1490)+1,0)</f>
        <v>1488</v>
      </c>
      <c r="CG1491" s="134" t="s">
        <v>5491</v>
      </c>
      <c r="CH1491" s="98">
        <v>0</v>
      </c>
      <c r="CI1491" s="99" t="str">
        <f>IFERROR(VLOOKUP(ROWS($CG$4:CG1491),$CF$4:$CG$2337,2,0),"")</f>
        <v>Potok Wielki (pow. janowski, woj. lubelskie)</v>
      </c>
      <c r="CJ1491" s="98">
        <v>0</v>
      </c>
    </row>
    <row r="1492" spans="4:88">
      <c r="D1492" s="25"/>
      <c r="F1492" s="25"/>
      <c r="AM1492" s="98">
        <f>IF(ISNUMBER(SEARCH('ankieta ESG'!$G$180,AN1492)),MAX(AM$3:$AM1491)+1,0)</f>
        <v>1489</v>
      </c>
      <c r="AN1492" s="134" t="s">
        <v>5492</v>
      </c>
      <c r="AO1492" s="98">
        <v>0</v>
      </c>
      <c r="AP1492" s="99" t="str">
        <f>IFERROR(VLOOKUP(ROWS($AN$4:AN1492),$AM$4:$AN$2337,2,0),"")</f>
        <v>Potworów (pow. przysuski, woj. mazowieckie)</v>
      </c>
      <c r="AQ1492" s="98">
        <v>0</v>
      </c>
      <c r="AR1492" s="98">
        <f>IF(ISNUMBER(SEARCH('ankieta ESG'!$G$181,AS1492)),MAX($AR$3:AR1491)+1,0)</f>
        <v>1489</v>
      </c>
      <c r="AS1492" s="134" t="s">
        <v>5492</v>
      </c>
      <c r="AT1492" s="98">
        <v>0</v>
      </c>
      <c r="AU1492" s="99" t="str">
        <f>IFERROR(VLOOKUP(ROWS($AS$4:AS1492),$AR$4:$AS$2337,2,0),"")</f>
        <v>Potworów (pow. przysuski, woj. mazowieckie)</v>
      </c>
      <c r="AV1492" s="98">
        <v>0</v>
      </c>
      <c r="AW1492" s="98">
        <f>IF(ISNUMBER(SEARCH('ankieta ESG'!$G$182,AX1492)),MAX($AW$3:AW1491)+1,0)</f>
        <v>1489</v>
      </c>
      <c r="AX1492" s="134" t="s">
        <v>5492</v>
      </c>
      <c r="AY1492" s="98">
        <v>0</v>
      </c>
      <c r="AZ1492" s="99" t="str">
        <f>IFERROR(VLOOKUP(ROWS($AX$4:AX1492),$AW$4:$AX$2337,2,0),"")</f>
        <v>Potworów (pow. przysuski, woj. mazowieckie)</v>
      </c>
      <c r="BA1492" s="98">
        <v>0</v>
      </c>
      <c r="BB1492" s="98">
        <f>IF(ISNUMBER(SEARCH('ankieta ESG'!$G$183,BC1492)),MAX($BB$3:BB1491)+1,0)</f>
        <v>1489</v>
      </c>
      <c r="BC1492" s="134" t="s">
        <v>5492</v>
      </c>
      <c r="BD1492" s="98">
        <v>0</v>
      </c>
      <c r="BE1492" s="99" t="str">
        <f>IFERROR(VLOOKUP(ROWS($BC$4:BC1492),$BB$4:$BC$2337,2,0),"")</f>
        <v>Potworów (pow. przysuski, woj. mazowieckie)</v>
      </c>
      <c r="BF1492" s="98">
        <v>0</v>
      </c>
      <c r="BG1492" s="98">
        <f>IF(ISNUMBER(SEARCH('ankieta ESG'!$G$184,BH1492)),MAX($BG$3:BG1491)+1,0)</f>
        <v>1489</v>
      </c>
      <c r="BH1492" s="134" t="s">
        <v>5492</v>
      </c>
      <c r="BI1492" s="98">
        <v>0</v>
      </c>
      <c r="BJ1492" s="99" t="str">
        <f>IFERROR(VLOOKUP(ROWS($BH$4:BH1492),$BG$4:$BH$2337,2,0),"")</f>
        <v>Potworów (pow. przysuski, woj. mazowieckie)</v>
      </c>
      <c r="BK1492" s="98">
        <v>0</v>
      </c>
      <c r="BL1492" s="98">
        <f>IF(ISNUMBER(SEARCH('ankieta ESG'!$G$185,BM1492)),MAX($BL$3:BL1491)+1,0)</f>
        <v>1489</v>
      </c>
      <c r="BM1492" s="134" t="s">
        <v>5492</v>
      </c>
      <c r="BN1492" s="98">
        <v>0</v>
      </c>
      <c r="BO1492" s="99" t="str">
        <f>IFERROR(VLOOKUP(ROWS($BM$4:BM1492),$BL$4:$BM$2337,2,0),"")</f>
        <v>Potworów (pow. przysuski, woj. mazowieckie)</v>
      </c>
      <c r="BP1492" s="98">
        <v>0</v>
      </c>
      <c r="BQ1492" s="98">
        <f>IF(ISNUMBER(SEARCH('ankieta ESG'!$G$186,BR1492)),MAX($BQ$3:BQ1491)+1,0)</f>
        <v>1489</v>
      </c>
      <c r="BR1492" s="134" t="s">
        <v>5492</v>
      </c>
      <c r="BS1492" s="98">
        <v>0</v>
      </c>
      <c r="BT1492" s="99" t="str">
        <f>IFERROR(VLOOKUP(ROWS($BR$4:BR1492),$BQ$4:$BR$2337,2,0),"")</f>
        <v>Potworów (pow. przysuski, woj. mazowieckie)</v>
      </c>
      <c r="BU1492" s="98">
        <v>0</v>
      </c>
      <c r="BV1492" s="98">
        <f>IF(ISNUMBER(SEARCH('ankieta ESG'!$G$187,BW1492)),MAX($BV$3:BV1491)+1,0)</f>
        <v>1489</v>
      </c>
      <c r="BW1492" s="134" t="s">
        <v>5492</v>
      </c>
      <c r="BX1492" s="98">
        <v>0</v>
      </c>
      <c r="BY1492" s="99" t="str">
        <f>IFERROR(VLOOKUP(ROWS($BW$4:BW1492),$BV$4:$BW$2337,2,0),"")</f>
        <v>Potworów (pow. przysuski, woj. mazowieckie)</v>
      </c>
      <c r="BZ1492" s="98">
        <v>0</v>
      </c>
      <c r="CA1492" s="98">
        <f>IF(ISNUMBER(SEARCH('ankieta ESG'!$G$188,CB1492)),MAX($CA$3:CA1491)+1,0)</f>
        <v>1489</v>
      </c>
      <c r="CB1492" s="134" t="s">
        <v>5492</v>
      </c>
      <c r="CC1492" s="98">
        <v>0</v>
      </c>
      <c r="CD1492" s="99" t="str">
        <f>IFERROR(VLOOKUP(ROWS($CB$4:CB1492),$CA$4:$CB$2337,2,0),"")</f>
        <v>Potworów (pow. przysuski, woj. mazowieckie)</v>
      </c>
      <c r="CE1492" s="98">
        <v>0</v>
      </c>
      <c r="CF1492" s="98">
        <f>IF(ISNUMBER(SEARCH('ankieta ESG'!$G$189,CG1492)),MAX($CF$3:CF1491)+1,0)</f>
        <v>1489</v>
      </c>
      <c r="CG1492" s="134" t="s">
        <v>5492</v>
      </c>
      <c r="CH1492" s="98">
        <v>0</v>
      </c>
      <c r="CI1492" s="99" t="str">
        <f>IFERROR(VLOOKUP(ROWS($CG$4:CG1492),$CF$4:$CG$2337,2,0),"")</f>
        <v>Potworów (pow. przysuski, woj. mazowieckie)</v>
      </c>
      <c r="CJ1492" s="98">
        <v>0</v>
      </c>
    </row>
    <row r="1493" spans="4:88">
      <c r="D1493" s="25"/>
      <c r="F1493" s="25"/>
      <c r="AM1493" s="98">
        <f>IF(ISNUMBER(SEARCH('ankieta ESG'!$G$180,AN1493)),MAX(AM$3:$AM1492)+1,0)</f>
        <v>1490</v>
      </c>
      <c r="AN1493" s="134" t="s">
        <v>5493</v>
      </c>
      <c r="AO1493" s="98">
        <v>0</v>
      </c>
      <c r="AP1493" s="99" t="str">
        <f>IFERROR(VLOOKUP(ROWS($AN$4:AN1493),$AM$4:$AN$2337,2,0),"")</f>
        <v>Powidz (pow. słupecki, woj. wielkopolskie)</v>
      </c>
      <c r="AQ1493" s="98">
        <v>0</v>
      </c>
      <c r="AR1493" s="98">
        <f>IF(ISNUMBER(SEARCH('ankieta ESG'!$G$181,AS1493)),MAX($AR$3:AR1492)+1,0)</f>
        <v>1490</v>
      </c>
      <c r="AS1493" s="134" t="s">
        <v>5493</v>
      </c>
      <c r="AT1493" s="98">
        <v>0</v>
      </c>
      <c r="AU1493" s="99" t="str">
        <f>IFERROR(VLOOKUP(ROWS($AS$4:AS1493),$AR$4:$AS$2337,2,0),"")</f>
        <v>Powidz (pow. słupecki, woj. wielkopolskie)</v>
      </c>
      <c r="AV1493" s="98">
        <v>0</v>
      </c>
      <c r="AW1493" s="98">
        <f>IF(ISNUMBER(SEARCH('ankieta ESG'!$G$182,AX1493)),MAX($AW$3:AW1492)+1,0)</f>
        <v>1490</v>
      </c>
      <c r="AX1493" s="134" t="s">
        <v>5493</v>
      </c>
      <c r="AY1493" s="98">
        <v>0</v>
      </c>
      <c r="AZ1493" s="99" t="str">
        <f>IFERROR(VLOOKUP(ROWS($AX$4:AX1493),$AW$4:$AX$2337,2,0),"")</f>
        <v>Powidz (pow. słupecki, woj. wielkopolskie)</v>
      </c>
      <c r="BA1493" s="98">
        <v>0</v>
      </c>
      <c r="BB1493" s="98">
        <f>IF(ISNUMBER(SEARCH('ankieta ESG'!$G$183,BC1493)),MAX($BB$3:BB1492)+1,0)</f>
        <v>1490</v>
      </c>
      <c r="BC1493" s="134" t="s">
        <v>5493</v>
      </c>
      <c r="BD1493" s="98">
        <v>0</v>
      </c>
      <c r="BE1493" s="99" t="str">
        <f>IFERROR(VLOOKUP(ROWS($BC$4:BC1493),$BB$4:$BC$2337,2,0),"")</f>
        <v>Powidz (pow. słupecki, woj. wielkopolskie)</v>
      </c>
      <c r="BF1493" s="98">
        <v>0</v>
      </c>
      <c r="BG1493" s="98">
        <f>IF(ISNUMBER(SEARCH('ankieta ESG'!$G$184,BH1493)),MAX($BG$3:BG1492)+1,0)</f>
        <v>1490</v>
      </c>
      <c r="BH1493" s="134" t="s">
        <v>5493</v>
      </c>
      <c r="BI1493" s="98">
        <v>0</v>
      </c>
      <c r="BJ1493" s="99" t="str">
        <f>IFERROR(VLOOKUP(ROWS($BH$4:BH1493),$BG$4:$BH$2337,2,0),"")</f>
        <v>Powidz (pow. słupecki, woj. wielkopolskie)</v>
      </c>
      <c r="BK1493" s="98">
        <v>0</v>
      </c>
      <c r="BL1493" s="98">
        <f>IF(ISNUMBER(SEARCH('ankieta ESG'!$G$185,BM1493)),MAX($BL$3:BL1492)+1,0)</f>
        <v>1490</v>
      </c>
      <c r="BM1493" s="134" t="s">
        <v>5493</v>
      </c>
      <c r="BN1493" s="98">
        <v>0</v>
      </c>
      <c r="BO1493" s="99" t="str">
        <f>IFERROR(VLOOKUP(ROWS($BM$4:BM1493),$BL$4:$BM$2337,2,0),"")</f>
        <v>Powidz (pow. słupecki, woj. wielkopolskie)</v>
      </c>
      <c r="BP1493" s="98">
        <v>0</v>
      </c>
      <c r="BQ1493" s="98">
        <f>IF(ISNUMBER(SEARCH('ankieta ESG'!$G$186,BR1493)),MAX($BQ$3:BQ1492)+1,0)</f>
        <v>1490</v>
      </c>
      <c r="BR1493" s="134" t="s">
        <v>5493</v>
      </c>
      <c r="BS1493" s="98">
        <v>0</v>
      </c>
      <c r="BT1493" s="99" t="str">
        <f>IFERROR(VLOOKUP(ROWS($BR$4:BR1493),$BQ$4:$BR$2337,2,0),"")</f>
        <v>Powidz (pow. słupecki, woj. wielkopolskie)</v>
      </c>
      <c r="BU1493" s="98">
        <v>0</v>
      </c>
      <c r="BV1493" s="98">
        <f>IF(ISNUMBER(SEARCH('ankieta ESG'!$G$187,BW1493)),MAX($BV$3:BV1492)+1,0)</f>
        <v>1490</v>
      </c>
      <c r="BW1493" s="134" t="s">
        <v>5493</v>
      </c>
      <c r="BX1493" s="98">
        <v>0</v>
      </c>
      <c r="BY1493" s="99" t="str">
        <f>IFERROR(VLOOKUP(ROWS($BW$4:BW1493),$BV$4:$BW$2337,2,0),"")</f>
        <v>Powidz (pow. słupecki, woj. wielkopolskie)</v>
      </c>
      <c r="BZ1493" s="98">
        <v>0</v>
      </c>
      <c r="CA1493" s="98">
        <f>IF(ISNUMBER(SEARCH('ankieta ESG'!$G$188,CB1493)),MAX($CA$3:CA1492)+1,0)</f>
        <v>1490</v>
      </c>
      <c r="CB1493" s="134" t="s">
        <v>5493</v>
      </c>
      <c r="CC1493" s="98">
        <v>0</v>
      </c>
      <c r="CD1493" s="99" t="str">
        <f>IFERROR(VLOOKUP(ROWS($CB$4:CB1493),$CA$4:$CB$2337,2,0),"")</f>
        <v>Powidz (pow. słupecki, woj. wielkopolskie)</v>
      </c>
      <c r="CE1493" s="98">
        <v>0</v>
      </c>
      <c r="CF1493" s="98">
        <f>IF(ISNUMBER(SEARCH('ankieta ESG'!$G$189,CG1493)),MAX($CF$3:CF1492)+1,0)</f>
        <v>1490</v>
      </c>
      <c r="CG1493" s="134" t="s">
        <v>5493</v>
      </c>
      <c r="CH1493" s="98">
        <v>0</v>
      </c>
      <c r="CI1493" s="99" t="str">
        <f>IFERROR(VLOOKUP(ROWS($CG$4:CG1493),$CF$4:$CG$2337,2,0),"")</f>
        <v>Powidz (pow. słupecki, woj. wielkopolskie)</v>
      </c>
      <c r="CJ1493" s="98">
        <v>0</v>
      </c>
    </row>
    <row r="1494" spans="4:88">
      <c r="D1494" s="25"/>
      <c r="F1494" s="25"/>
      <c r="AM1494" s="98">
        <f>IF(ISNUMBER(SEARCH('ankieta ESG'!$G$180,AN1494)),MAX(AM$3:$AM1493)+1,0)</f>
        <v>1491</v>
      </c>
      <c r="AN1494" s="134" t="s">
        <v>5494</v>
      </c>
      <c r="AO1494" s="98">
        <v>0</v>
      </c>
      <c r="AP1494" s="99" t="str">
        <f>IFERROR(VLOOKUP(ROWS($AN$4:AN1494),$AM$4:$AN$2337,2,0),"")</f>
        <v>Pozezdrze (pow. węgorzewski, woj. warmińsko-mazurskie)</v>
      </c>
      <c r="AQ1494" s="98">
        <v>0</v>
      </c>
      <c r="AR1494" s="98">
        <f>IF(ISNUMBER(SEARCH('ankieta ESG'!$G$181,AS1494)),MAX($AR$3:AR1493)+1,0)</f>
        <v>1491</v>
      </c>
      <c r="AS1494" s="134" t="s">
        <v>5494</v>
      </c>
      <c r="AT1494" s="98">
        <v>0</v>
      </c>
      <c r="AU1494" s="99" t="str">
        <f>IFERROR(VLOOKUP(ROWS($AS$4:AS1494),$AR$4:$AS$2337,2,0),"")</f>
        <v>Pozezdrze (pow. węgorzewski, woj. warmińsko-mazurskie)</v>
      </c>
      <c r="AV1494" s="98">
        <v>0</v>
      </c>
      <c r="AW1494" s="98">
        <f>IF(ISNUMBER(SEARCH('ankieta ESG'!$G$182,AX1494)),MAX($AW$3:AW1493)+1,0)</f>
        <v>1491</v>
      </c>
      <c r="AX1494" s="134" t="s">
        <v>5494</v>
      </c>
      <c r="AY1494" s="98">
        <v>0</v>
      </c>
      <c r="AZ1494" s="99" t="str">
        <f>IFERROR(VLOOKUP(ROWS($AX$4:AX1494),$AW$4:$AX$2337,2,0),"")</f>
        <v>Pozezdrze (pow. węgorzewski, woj. warmińsko-mazurskie)</v>
      </c>
      <c r="BA1494" s="98">
        <v>0</v>
      </c>
      <c r="BB1494" s="98">
        <f>IF(ISNUMBER(SEARCH('ankieta ESG'!$G$183,BC1494)),MAX($BB$3:BB1493)+1,0)</f>
        <v>1491</v>
      </c>
      <c r="BC1494" s="134" t="s">
        <v>5494</v>
      </c>
      <c r="BD1494" s="98">
        <v>0</v>
      </c>
      <c r="BE1494" s="99" t="str">
        <f>IFERROR(VLOOKUP(ROWS($BC$4:BC1494),$BB$4:$BC$2337,2,0),"")</f>
        <v>Pozezdrze (pow. węgorzewski, woj. warmińsko-mazurskie)</v>
      </c>
      <c r="BF1494" s="98">
        <v>0</v>
      </c>
      <c r="BG1494" s="98">
        <f>IF(ISNUMBER(SEARCH('ankieta ESG'!$G$184,BH1494)),MAX($BG$3:BG1493)+1,0)</f>
        <v>1491</v>
      </c>
      <c r="BH1494" s="134" t="s">
        <v>5494</v>
      </c>
      <c r="BI1494" s="98">
        <v>0</v>
      </c>
      <c r="BJ1494" s="99" t="str">
        <f>IFERROR(VLOOKUP(ROWS($BH$4:BH1494),$BG$4:$BH$2337,2,0),"")</f>
        <v>Pozezdrze (pow. węgorzewski, woj. warmińsko-mazurskie)</v>
      </c>
      <c r="BK1494" s="98">
        <v>0</v>
      </c>
      <c r="BL1494" s="98">
        <f>IF(ISNUMBER(SEARCH('ankieta ESG'!$G$185,BM1494)),MAX($BL$3:BL1493)+1,0)</f>
        <v>1491</v>
      </c>
      <c r="BM1494" s="134" t="s">
        <v>5494</v>
      </c>
      <c r="BN1494" s="98">
        <v>0</v>
      </c>
      <c r="BO1494" s="99" t="str">
        <f>IFERROR(VLOOKUP(ROWS($BM$4:BM1494),$BL$4:$BM$2337,2,0),"")</f>
        <v>Pozezdrze (pow. węgorzewski, woj. warmińsko-mazurskie)</v>
      </c>
      <c r="BP1494" s="98">
        <v>0</v>
      </c>
      <c r="BQ1494" s="98">
        <f>IF(ISNUMBER(SEARCH('ankieta ESG'!$G$186,BR1494)),MAX($BQ$3:BQ1493)+1,0)</f>
        <v>1491</v>
      </c>
      <c r="BR1494" s="134" t="s">
        <v>5494</v>
      </c>
      <c r="BS1494" s="98">
        <v>0</v>
      </c>
      <c r="BT1494" s="99" t="str">
        <f>IFERROR(VLOOKUP(ROWS($BR$4:BR1494),$BQ$4:$BR$2337,2,0),"")</f>
        <v>Pozezdrze (pow. węgorzewski, woj. warmińsko-mazurskie)</v>
      </c>
      <c r="BU1494" s="98">
        <v>0</v>
      </c>
      <c r="BV1494" s="98">
        <f>IF(ISNUMBER(SEARCH('ankieta ESG'!$G$187,BW1494)),MAX($BV$3:BV1493)+1,0)</f>
        <v>1491</v>
      </c>
      <c r="BW1494" s="134" t="s">
        <v>5494</v>
      </c>
      <c r="BX1494" s="98">
        <v>0</v>
      </c>
      <c r="BY1494" s="99" t="str">
        <f>IFERROR(VLOOKUP(ROWS($BW$4:BW1494),$BV$4:$BW$2337,2,0),"")</f>
        <v>Pozezdrze (pow. węgorzewski, woj. warmińsko-mazurskie)</v>
      </c>
      <c r="BZ1494" s="98">
        <v>0</v>
      </c>
      <c r="CA1494" s="98">
        <f>IF(ISNUMBER(SEARCH('ankieta ESG'!$G$188,CB1494)),MAX($CA$3:CA1493)+1,0)</f>
        <v>1491</v>
      </c>
      <c r="CB1494" s="134" t="s">
        <v>5494</v>
      </c>
      <c r="CC1494" s="98">
        <v>0</v>
      </c>
      <c r="CD1494" s="99" t="str">
        <f>IFERROR(VLOOKUP(ROWS($CB$4:CB1494),$CA$4:$CB$2337,2,0),"")</f>
        <v>Pozezdrze (pow. węgorzewski, woj. warmińsko-mazurskie)</v>
      </c>
      <c r="CE1494" s="98">
        <v>0</v>
      </c>
      <c r="CF1494" s="98">
        <f>IF(ISNUMBER(SEARCH('ankieta ESG'!$G$189,CG1494)),MAX($CF$3:CF1493)+1,0)</f>
        <v>1491</v>
      </c>
      <c r="CG1494" s="134" t="s">
        <v>5494</v>
      </c>
      <c r="CH1494" s="98">
        <v>0</v>
      </c>
      <c r="CI1494" s="99" t="str">
        <f>IFERROR(VLOOKUP(ROWS($CG$4:CG1494),$CF$4:$CG$2337,2,0),"")</f>
        <v>Pozezdrze (pow. węgorzewski, woj. warmińsko-mazurskie)</v>
      </c>
      <c r="CJ1494" s="98">
        <v>0</v>
      </c>
    </row>
    <row r="1495" spans="4:88">
      <c r="D1495" s="25"/>
      <c r="F1495" s="25"/>
      <c r="AM1495" s="98">
        <f>IF(ISNUMBER(SEARCH('ankieta ESG'!$G$180,AN1495)),MAX(AM$3:$AM1494)+1,0)</f>
        <v>1492</v>
      </c>
      <c r="AN1495" s="134" t="s">
        <v>5495</v>
      </c>
      <c r="AO1495" s="98">
        <v>0</v>
      </c>
      <c r="AP1495" s="99" t="str">
        <f>IFERROR(VLOOKUP(ROWS($AN$4:AN1495),$AM$4:$AN$2337,2,0),"")</f>
        <v>Poznań (pow. Poznań, woj. wielkopolskie)</v>
      </c>
      <c r="AQ1495" s="98">
        <v>0</v>
      </c>
      <c r="AR1495" s="98">
        <f>IF(ISNUMBER(SEARCH('ankieta ESG'!$G$181,AS1495)),MAX($AR$3:AR1494)+1,0)</f>
        <v>1492</v>
      </c>
      <c r="AS1495" s="134" t="s">
        <v>5495</v>
      </c>
      <c r="AT1495" s="98">
        <v>0</v>
      </c>
      <c r="AU1495" s="99" t="str">
        <f>IFERROR(VLOOKUP(ROWS($AS$4:AS1495),$AR$4:$AS$2337,2,0),"")</f>
        <v>Poznań (pow. Poznań, woj. wielkopolskie)</v>
      </c>
      <c r="AV1495" s="98">
        <v>0</v>
      </c>
      <c r="AW1495" s="98">
        <f>IF(ISNUMBER(SEARCH('ankieta ESG'!$G$182,AX1495)),MAX($AW$3:AW1494)+1,0)</f>
        <v>1492</v>
      </c>
      <c r="AX1495" s="134" t="s">
        <v>5495</v>
      </c>
      <c r="AY1495" s="98">
        <v>0</v>
      </c>
      <c r="AZ1495" s="99" t="str">
        <f>IFERROR(VLOOKUP(ROWS($AX$4:AX1495),$AW$4:$AX$2337,2,0),"")</f>
        <v>Poznań (pow. Poznań, woj. wielkopolskie)</v>
      </c>
      <c r="BA1495" s="98">
        <v>0</v>
      </c>
      <c r="BB1495" s="98">
        <f>IF(ISNUMBER(SEARCH('ankieta ESG'!$G$183,BC1495)),MAX($BB$3:BB1494)+1,0)</f>
        <v>1492</v>
      </c>
      <c r="BC1495" s="134" t="s">
        <v>5495</v>
      </c>
      <c r="BD1495" s="98">
        <v>0</v>
      </c>
      <c r="BE1495" s="99" t="str">
        <f>IFERROR(VLOOKUP(ROWS($BC$4:BC1495),$BB$4:$BC$2337,2,0),"")</f>
        <v>Poznań (pow. Poznań, woj. wielkopolskie)</v>
      </c>
      <c r="BF1495" s="98">
        <v>0</v>
      </c>
      <c r="BG1495" s="98">
        <f>IF(ISNUMBER(SEARCH('ankieta ESG'!$G$184,BH1495)),MAX($BG$3:BG1494)+1,0)</f>
        <v>1492</v>
      </c>
      <c r="BH1495" s="134" t="s">
        <v>5495</v>
      </c>
      <c r="BI1495" s="98">
        <v>0</v>
      </c>
      <c r="BJ1495" s="99" t="str">
        <f>IFERROR(VLOOKUP(ROWS($BH$4:BH1495),$BG$4:$BH$2337,2,0),"")</f>
        <v>Poznań (pow. Poznań, woj. wielkopolskie)</v>
      </c>
      <c r="BK1495" s="98">
        <v>0</v>
      </c>
      <c r="BL1495" s="98">
        <f>IF(ISNUMBER(SEARCH('ankieta ESG'!$G$185,BM1495)),MAX($BL$3:BL1494)+1,0)</f>
        <v>1492</v>
      </c>
      <c r="BM1495" s="134" t="s">
        <v>5495</v>
      </c>
      <c r="BN1495" s="98">
        <v>0</v>
      </c>
      <c r="BO1495" s="99" t="str">
        <f>IFERROR(VLOOKUP(ROWS($BM$4:BM1495),$BL$4:$BM$2337,2,0),"")</f>
        <v>Poznań (pow. Poznań, woj. wielkopolskie)</v>
      </c>
      <c r="BP1495" s="98">
        <v>0</v>
      </c>
      <c r="BQ1495" s="98">
        <f>IF(ISNUMBER(SEARCH('ankieta ESG'!$G$186,BR1495)),MAX($BQ$3:BQ1494)+1,0)</f>
        <v>1492</v>
      </c>
      <c r="BR1495" s="134" t="s">
        <v>5495</v>
      </c>
      <c r="BS1495" s="98">
        <v>0</v>
      </c>
      <c r="BT1495" s="99" t="str">
        <f>IFERROR(VLOOKUP(ROWS($BR$4:BR1495),$BQ$4:$BR$2337,2,0),"")</f>
        <v>Poznań (pow. Poznań, woj. wielkopolskie)</v>
      </c>
      <c r="BU1495" s="98">
        <v>0</v>
      </c>
      <c r="BV1495" s="98">
        <f>IF(ISNUMBER(SEARCH('ankieta ESG'!$G$187,BW1495)),MAX($BV$3:BV1494)+1,0)</f>
        <v>1492</v>
      </c>
      <c r="BW1495" s="134" t="s">
        <v>5495</v>
      </c>
      <c r="BX1495" s="98">
        <v>0</v>
      </c>
      <c r="BY1495" s="99" t="str">
        <f>IFERROR(VLOOKUP(ROWS($BW$4:BW1495),$BV$4:$BW$2337,2,0),"")</f>
        <v>Poznań (pow. Poznań, woj. wielkopolskie)</v>
      </c>
      <c r="BZ1495" s="98">
        <v>0</v>
      </c>
      <c r="CA1495" s="98">
        <f>IF(ISNUMBER(SEARCH('ankieta ESG'!$G$188,CB1495)),MAX($CA$3:CA1494)+1,0)</f>
        <v>1492</v>
      </c>
      <c r="CB1495" s="134" t="s">
        <v>5495</v>
      </c>
      <c r="CC1495" s="98">
        <v>0</v>
      </c>
      <c r="CD1495" s="99" t="str">
        <f>IFERROR(VLOOKUP(ROWS($CB$4:CB1495),$CA$4:$CB$2337,2,0),"")</f>
        <v>Poznań (pow. Poznań, woj. wielkopolskie)</v>
      </c>
      <c r="CE1495" s="98">
        <v>0</v>
      </c>
      <c r="CF1495" s="98">
        <f>IF(ISNUMBER(SEARCH('ankieta ESG'!$G$189,CG1495)),MAX($CF$3:CF1494)+1,0)</f>
        <v>1492</v>
      </c>
      <c r="CG1495" s="134" t="s">
        <v>5495</v>
      </c>
      <c r="CH1495" s="98">
        <v>0</v>
      </c>
      <c r="CI1495" s="99" t="str">
        <f>IFERROR(VLOOKUP(ROWS($CG$4:CG1495),$CF$4:$CG$2337,2,0),"")</f>
        <v>Poznań (pow. Poznań, woj. wielkopolskie)</v>
      </c>
      <c r="CJ1495" s="98">
        <v>0</v>
      </c>
    </row>
    <row r="1496" spans="4:88">
      <c r="D1496" s="25"/>
      <c r="F1496" s="25"/>
      <c r="AM1496" s="98">
        <f>IF(ISNUMBER(SEARCH('ankieta ESG'!$G$180,AN1496)),MAX(AM$3:$AM1495)+1,0)</f>
        <v>1493</v>
      </c>
      <c r="AN1496" s="134" t="s">
        <v>5496</v>
      </c>
      <c r="AO1496" s="98">
        <v>0</v>
      </c>
      <c r="AP1496" s="99" t="str">
        <f>IFERROR(VLOOKUP(ROWS($AN$4:AN1496),$AM$4:$AN$2337,2,0),"")</f>
        <v>Prabuty (pow. kwidzyński, woj. pomorskie)</v>
      </c>
      <c r="AQ1496" s="98">
        <v>0</v>
      </c>
      <c r="AR1496" s="98">
        <f>IF(ISNUMBER(SEARCH('ankieta ESG'!$G$181,AS1496)),MAX($AR$3:AR1495)+1,0)</f>
        <v>1493</v>
      </c>
      <c r="AS1496" s="134" t="s">
        <v>5496</v>
      </c>
      <c r="AT1496" s="98">
        <v>0</v>
      </c>
      <c r="AU1496" s="99" t="str">
        <f>IFERROR(VLOOKUP(ROWS($AS$4:AS1496),$AR$4:$AS$2337,2,0),"")</f>
        <v>Prabuty (pow. kwidzyński, woj. pomorskie)</v>
      </c>
      <c r="AV1496" s="98">
        <v>0</v>
      </c>
      <c r="AW1496" s="98">
        <f>IF(ISNUMBER(SEARCH('ankieta ESG'!$G$182,AX1496)),MAX($AW$3:AW1495)+1,0)</f>
        <v>1493</v>
      </c>
      <c r="AX1496" s="134" t="s">
        <v>5496</v>
      </c>
      <c r="AY1496" s="98">
        <v>0</v>
      </c>
      <c r="AZ1496" s="99" t="str">
        <f>IFERROR(VLOOKUP(ROWS($AX$4:AX1496),$AW$4:$AX$2337,2,0),"")</f>
        <v>Prabuty (pow. kwidzyński, woj. pomorskie)</v>
      </c>
      <c r="BA1496" s="98">
        <v>0</v>
      </c>
      <c r="BB1496" s="98">
        <f>IF(ISNUMBER(SEARCH('ankieta ESG'!$G$183,BC1496)),MAX($BB$3:BB1495)+1,0)</f>
        <v>1493</v>
      </c>
      <c r="BC1496" s="134" t="s">
        <v>5496</v>
      </c>
      <c r="BD1496" s="98">
        <v>0</v>
      </c>
      <c r="BE1496" s="99" t="str">
        <f>IFERROR(VLOOKUP(ROWS($BC$4:BC1496),$BB$4:$BC$2337,2,0),"")</f>
        <v>Prabuty (pow. kwidzyński, woj. pomorskie)</v>
      </c>
      <c r="BF1496" s="98">
        <v>0</v>
      </c>
      <c r="BG1496" s="98">
        <f>IF(ISNUMBER(SEARCH('ankieta ESG'!$G$184,BH1496)),MAX($BG$3:BG1495)+1,0)</f>
        <v>1493</v>
      </c>
      <c r="BH1496" s="134" t="s">
        <v>5496</v>
      </c>
      <c r="BI1496" s="98">
        <v>0</v>
      </c>
      <c r="BJ1496" s="99" t="str">
        <f>IFERROR(VLOOKUP(ROWS($BH$4:BH1496),$BG$4:$BH$2337,2,0),"")</f>
        <v>Prabuty (pow. kwidzyński, woj. pomorskie)</v>
      </c>
      <c r="BK1496" s="98">
        <v>0</v>
      </c>
      <c r="BL1496" s="98">
        <f>IF(ISNUMBER(SEARCH('ankieta ESG'!$G$185,BM1496)),MAX($BL$3:BL1495)+1,0)</f>
        <v>1493</v>
      </c>
      <c r="BM1496" s="134" t="s">
        <v>5496</v>
      </c>
      <c r="BN1496" s="98">
        <v>0</v>
      </c>
      <c r="BO1496" s="99" t="str">
        <f>IFERROR(VLOOKUP(ROWS($BM$4:BM1496),$BL$4:$BM$2337,2,0),"")</f>
        <v>Prabuty (pow. kwidzyński, woj. pomorskie)</v>
      </c>
      <c r="BP1496" s="98">
        <v>0</v>
      </c>
      <c r="BQ1496" s="98">
        <f>IF(ISNUMBER(SEARCH('ankieta ESG'!$G$186,BR1496)),MAX($BQ$3:BQ1495)+1,0)</f>
        <v>1493</v>
      </c>
      <c r="BR1496" s="134" t="s">
        <v>5496</v>
      </c>
      <c r="BS1496" s="98">
        <v>0</v>
      </c>
      <c r="BT1496" s="99" t="str">
        <f>IFERROR(VLOOKUP(ROWS($BR$4:BR1496),$BQ$4:$BR$2337,2,0),"")</f>
        <v>Prabuty (pow. kwidzyński, woj. pomorskie)</v>
      </c>
      <c r="BU1496" s="98">
        <v>0</v>
      </c>
      <c r="BV1496" s="98">
        <f>IF(ISNUMBER(SEARCH('ankieta ESG'!$G$187,BW1496)),MAX($BV$3:BV1495)+1,0)</f>
        <v>1493</v>
      </c>
      <c r="BW1496" s="134" t="s">
        <v>5496</v>
      </c>
      <c r="BX1496" s="98">
        <v>0</v>
      </c>
      <c r="BY1496" s="99" t="str">
        <f>IFERROR(VLOOKUP(ROWS($BW$4:BW1496),$BV$4:$BW$2337,2,0),"")</f>
        <v>Prabuty (pow. kwidzyński, woj. pomorskie)</v>
      </c>
      <c r="BZ1496" s="98">
        <v>0</v>
      </c>
      <c r="CA1496" s="98">
        <f>IF(ISNUMBER(SEARCH('ankieta ESG'!$G$188,CB1496)),MAX($CA$3:CA1495)+1,0)</f>
        <v>1493</v>
      </c>
      <c r="CB1496" s="134" t="s">
        <v>5496</v>
      </c>
      <c r="CC1496" s="98">
        <v>0</v>
      </c>
      <c r="CD1496" s="99" t="str">
        <f>IFERROR(VLOOKUP(ROWS($CB$4:CB1496),$CA$4:$CB$2337,2,0),"")</f>
        <v>Prabuty (pow. kwidzyński, woj. pomorskie)</v>
      </c>
      <c r="CE1496" s="98">
        <v>0</v>
      </c>
      <c r="CF1496" s="98">
        <f>IF(ISNUMBER(SEARCH('ankieta ESG'!$G$189,CG1496)),MAX($CF$3:CF1495)+1,0)</f>
        <v>1493</v>
      </c>
      <c r="CG1496" s="134" t="s">
        <v>5496</v>
      </c>
      <c r="CH1496" s="98">
        <v>0</v>
      </c>
      <c r="CI1496" s="99" t="str">
        <f>IFERROR(VLOOKUP(ROWS($CG$4:CG1496),$CF$4:$CG$2337,2,0),"")</f>
        <v>Prabuty (pow. kwidzyński, woj. pomorskie)</v>
      </c>
      <c r="CJ1496" s="98">
        <v>0</v>
      </c>
    </row>
    <row r="1497" spans="4:88">
      <c r="D1497" s="25"/>
      <c r="F1497" s="25"/>
      <c r="AM1497" s="98">
        <f>IF(ISNUMBER(SEARCH('ankieta ESG'!$G$180,AN1497)),MAX(AM$3:$AM1496)+1,0)</f>
        <v>1494</v>
      </c>
      <c r="AN1497" s="134" t="s">
        <v>5497</v>
      </c>
      <c r="AO1497" s="98">
        <v>0</v>
      </c>
      <c r="AP1497" s="99" t="str">
        <f>IFERROR(VLOOKUP(ROWS($AN$4:AN1497),$AM$4:$AN$2337,2,0),"")</f>
        <v>Praszka (pow. oleski, woj. opolskie)</v>
      </c>
      <c r="AQ1497" s="98">
        <v>0</v>
      </c>
      <c r="AR1497" s="98">
        <f>IF(ISNUMBER(SEARCH('ankieta ESG'!$G$181,AS1497)),MAX($AR$3:AR1496)+1,0)</f>
        <v>1494</v>
      </c>
      <c r="AS1497" s="134" t="s">
        <v>5497</v>
      </c>
      <c r="AT1497" s="98">
        <v>0</v>
      </c>
      <c r="AU1497" s="99" t="str">
        <f>IFERROR(VLOOKUP(ROWS($AS$4:AS1497),$AR$4:$AS$2337,2,0),"")</f>
        <v>Praszka (pow. oleski, woj. opolskie)</v>
      </c>
      <c r="AV1497" s="98">
        <v>0</v>
      </c>
      <c r="AW1497" s="98">
        <f>IF(ISNUMBER(SEARCH('ankieta ESG'!$G$182,AX1497)),MAX($AW$3:AW1496)+1,0)</f>
        <v>1494</v>
      </c>
      <c r="AX1497" s="134" t="s">
        <v>5497</v>
      </c>
      <c r="AY1497" s="98">
        <v>0</v>
      </c>
      <c r="AZ1497" s="99" t="str">
        <f>IFERROR(VLOOKUP(ROWS($AX$4:AX1497),$AW$4:$AX$2337,2,0),"")</f>
        <v>Praszka (pow. oleski, woj. opolskie)</v>
      </c>
      <c r="BA1497" s="98">
        <v>0</v>
      </c>
      <c r="BB1497" s="98">
        <f>IF(ISNUMBER(SEARCH('ankieta ESG'!$G$183,BC1497)),MAX($BB$3:BB1496)+1,0)</f>
        <v>1494</v>
      </c>
      <c r="BC1497" s="134" t="s">
        <v>5497</v>
      </c>
      <c r="BD1497" s="98">
        <v>0</v>
      </c>
      <c r="BE1497" s="99" t="str">
        <f>IFERROR(VLOOKUP(ROWS($BC$4:BC1497),$BB$4:$BC$2337,2,0),"")</f>
        <v>Praszka (pow. oleski, woj. opolskie)</v>
      </c>
      <c r="BF1497" s="98">
        <v>0</v>
      </c>
      <c r="BG1497" s="98">
        <f>IF(ISNUMBER(SEARCH('ankieta ESG'!$G$184,BH1497)),MAX($BG$3:BG1496)+1,0)</f>
        <v>1494</v>
      </c>
      <c r="BH1497" s="134" t="s">
        <v>5497</v>
      </c>
      <c r="BI1497" s="98">
        <v>0</v>
      </c>
      <c r="BJ1497" s="99" t="str">
        <f>IFERROR(VLOOKUP(ROWS($BH$4:BH1497),$BG$4:$BH$2337,2,0),"")</f>
        <v>Praszka (pow. oleski, woj. opolskie)</v>
      </c>
      <c r="BK1497" s="98">
        <v>0</v>
      </c>
      <c r="BL1497" s="98">
        <f>IF(ISNUMBER(SEARCH('ankieta ESG'!$G$185,BM1497)),MAX($BL$3:BL1496)+1,0)</f>
        <v>1494</v>
      </c>
      <c r="BM1497" s="134" t="s">
        <v>5497</v>
      </c>
      <c r="BN1497" s="98">
        <v>0</v>
      </c>
      <c r="BO1497" s="99" t="str">
        <f>IFERROR(VLOOKUP(ROWS($BM$4:BM1497),$BL$4:$BM$2337,2,0),"")</f>
        <v>Praszka (pow. oleski, woj. opolskie)</v>
      </c>
      <c r="BP1497" s="98">
        <v>0</v>
      </c>
      <c r="BQ1497" s="98">
        <f>IF(ISNUMBER(SEARCH('ankieta ESG'!$G$186,BR1497)),MAX($BQ$3:BQ1496)+1,0)</f>
        <v>1494</v>
      </c>
      <c r="BR1497" s="134" t="s">
        <v>5497</v>
      </c>
      <c r="BS1497" s="98">
        <v>0</v>
      </c>
      <c r="BT1497" s="99" t="str">
        <f>IFERROR(VLOOKUP(ROWS($BR$4:BR1497),$BQ$4:$BR$2337,2,0),"")</f>
        <v>Praszka (pow. oleski, woj. opolskie)</v>
      </c>
      <c r="BU1497" s="98">
        <v>0</v>
      </c>
      <c r="BV1497" s="98">
        <f>IF(ISNUMBER(SEARCH('ankieta ESG'!$G$187,BW1497)),MAX($BV$3:BV1496)+1,0)</f>
        <v>1494</v>
      </c>
      <c r="BW1497" s="134" t="s">
        <v>5497</v>
      </c>
      <c r="BX1497" s="98">
        <v>0</v>
      </c>
      <c r="BY1497" s="99" t="str">
        <f>IFERROR(VLOOKUP(ROWS($BW$4:BW1497),$BV$4:$BW$2337,2,0),"")</f>
        <v>Praszka (pow. oleski, woj. opolskie)</v>
      </c>
      <c r="BZ1497" s="98">
        <v>0</v>
      </c>
      <c r="CA1497" s="98">
        <f>IF(ISNUMBER(SEARCH('ankieta ESG'!$G$188,CB1497)),MAX($CA$3:CA1496)+1,0)</f>
        <v>1494</v>
      </c>
      <c r="CB1497" s="134" t="s">
        <v>5497</v>
      </c>
      <c r="CC1497" s="98">
        <v>0</v>
      </c>
      <c r="CD1497" s="99" t="str">
        <f>IFERROR(VLOOKUP(ROWS($CB$4:CB1497),$CA$4:$CB$2337,2,0),"")</f>
        <v>Praszka (pow. oleski, woj. opolskie)</v>
      </c>
      <c r="CE1497" s="98">
        <v>0</v>
      </c>
      <c r="CF1497" s="98">
        <f>IF(ISNUMBER(SEARCH('ankieta ESG'!$G$189,CG1497)),MAX($CF$3:CF1496)+1,0)</f>
        <v>1494</v>
      </c>
      <c r="CG1497" s="134" t="s">
        <v>5497</v>
      </c>
      <c r="CH1497" s="98">
        <v>0</v>
      </c>
      <c r="CI1497" s="99" t="str">
        <f>IFERROR(VLOOKUP(ROWS($CG$4:CG1497),$CF$4:$CG$2337,2,0),"")</f>
        <v>Praszka (pow. oleski, woj. opolskie)</v>
      </c>
      <c r="CJ1497" s="98">
        <v>0</v>
      </c>
    </row>
    <row r="1498" spans="4:88">
      <c r="D1498" s="25"/>
      <c r="F1498" s="25"/>
      <c r="AM1498" s="98">
        <f>IF(ISNUMBER(SEARCH('ankieta ESG'!$G$180,AN1498)),MAX(AM$3:$AM1497)+1,0)</f>
        <v>1495</v>
      </c>
      <c r="AN1498" s="134" t="s">
        <v>5498</v>
      </c>
      <c r="AO1498" s="98">
        <v>0</v>
      </c>
      <c r="AP1498" s="99" t="str">
        <f>IFERROR(VLOOKUP(ROWS($AN$4:AN1498),$AM$4:$AN$2337,2,0),"")</f>
        <v>Prażmów (pow. piaseczyński, woj. mazowieckie)</v>
      </c>
      <c r="AQ1498" s="98">
        <v>0</v>
      </c>
      <c r="AR1498" s="98">
        <f>IF(ISNUMBER(SEARCH('ankieta ESG'!$G$181,AS1498)),MAX($AR$3:AR1497)+1,0)</f>
        <v>1495</v>
      </c>
      <c r="AS1498" s="134" t="s">
        <v>5498</v>
      </c>
      <c r="AT1498" s="98">
        <v>0</v>
      </c>
      <c r="AU1498" s="99" t="str">
        <f>IFERROR(VLOOKUP(ROWS($AS$4:AS1498),$AR$4:$AS$2337,2,0),"")</f>
        <v>Prażmów (pow. piaseczyński, woj. mazowieckie)</v>
      </c>
      <c r="AV1498" s="98">
        <v>0</v>
      </c>
      <c r="AW1498" s="98">
        <f>IF(ISNUMBER(SEARCH('ankieta ESG'!$G$182,AX1498)),MAX($AW$3:AW1497)+1,0)</f>
        <v>1495</v>
      </c>
      <c r="AX1498" s="134" t="s">
        <v>5498</v>
      </c>
      <c r="AY1498" s="98">
        <v>0</v>
      </c>
      <c r="AZ1498" s="99" t="str">
        <f>IFERROR(VLOOKUP(ROWS($AX$4:AX1498),$AW$4:$AX$2337,2,0),"")</f>
        <v>Prażmów (pow. piaseczyński, woj. mazowieckie)</v>
      </c>
      <c r="BA1498" s="98">
        <v>0</v>
      </c>
      <c r="BB1498" s="98">
        <f>IF(ISNUMBER(SEARCH('ankieta ESG'!$G$183,BC1498)),MAX($BB$3:BB1497)+1,0)</f>
        <v>1495</v>
      </c>
      <c r="BC1498" s="134" t="s">
        <v>5498</v>
      </c>
      <c r="BD1498" s="98">
        <v>0</v>
      </c>
      <c r="BE1498" s="99" t="str">
        <f>IFERROR(VLOOKUP(ROWS($BC$4:BC1498),$BB$4:$BC$2337,2,0),"")</f>
        <v>Prażmów (pow. piaseczyński, woj. mazowieckie)</v>
      </c>
      <c r="BF1498" s="98">
        <v>0</v>
      </c>
      <c r="BG1498" s="98">
        <f>IF(ISNUMBER(SEARCH('ankieta ESG'!$G$184,BH1498)),MAX($BG$3:BG1497)+1,0)</f>
        <v>1495</v>
      </c>
      <c r="BH1498" s="134" t="s">
        <v>5498</v>
      </c>
      <c r="BI1498" s="98">
        <v>0</v>
      </c>
      <c r="BJ1498" s="99" t="str">
        <f>IFERROR(VLOOKUP(ROWS($BH$4:BH1498),$BG$4:$BH$2337,2,0),"")</f>
        <v>Prażmów (pow. piaseczyński, woj. mazowieckie)</v>
      </c>
      <c r="BK1498" s="98">
        <v>0</v>
      </c>
      <c r="BL1498" s="98">
        <f>IF(ISNUMBER(SEARCH('ankieta ESG'!$G$185,BM1498)),MAX($BL$3:BL1497)+1,0)</f>
        <v>1495</v>
      </c>
      <c r="BM1498" s="134" t="s">
        <v>5498</v>
      </c>
      <c r="BN1498" s="98">
        <v>0</v>
      </c>
      <c r="BO1498" s="99" t="str">
        <f>IFERROR(VLOOKUP(ROWS($BM$4:BM1498),$BL$4:$BM$2337,2,0),"")</f>
        <v>Prażmów (pow. piaseczyński, woj. mazowieckie)</v>
      </c>
      <c r="BP1498" s="98">
        <v>0</v>
      </c>
      <c r="BQ1498" s="98">
        <f>IF(ISNUMBER(SEARCH('ankieta ESG'!$G$186,BR1498)),MAX($BQ$3:BQ1497)+1,0)</f>
        <v>1495</v>
      </c>
      <c r="BR1498" s="134" t="s">
        <v>5498</v>
      </c>
      <c r="BS1498" s="98">
        <v>0</v>
      </c>
      <c r="BT1498" s="99" t="str">
        <f>IFERROR(VLOOKUP(ROWS($BR$4:BR1498),$BQ$4:$BR$2337,2,0),"")</f>
        <v>Prażmów (pow. piaseczyński, woj. mazowieckie)</v>
      </c>
      <c r="BU1498" s="98">
        <v>0</v>
      </c>
      <c r="BV1498" s="98">
        <f>IF(ISNUMBER(SEARCH('ankieta ESG'!$G$187,BW1498)),MAX($BV$3:BV1497)+1,0)</f>
        <v>1495</v>
      </c>
      <c r="BW1498" s="134" t="s">
        <v>5498</v>
      </c>
      <c r="BX1498" s="98">
        <v>0</v>
      </c>
      <c r="BY1498" s="99" t="str">
        <f>IFERROR(VLOOKUP(ROWS($BW$4:BW1498),$BV$4:$BW$2337,2,0),"")</f>
        <v>Prażmów (pow. piaseczyński, woj. mazowieckie)</v>
      </c>
      <c r="BZ1498" s="98">
        <v>0</v>
      </c>
      <c r="CA1498" s="98">
        <f>IF(ISNUMBER(SEARCH('ankieta ESG'!$G$188,CB1498)),MAX($CA$3:CA1497)+1,0)</f>
        <v>1495</v>
      </c>
      <c r="CB1498" s="134" t="s">
        <v>5498</v>
      </c>
      <c r="CC1498" s="98">
        <v>0</v>
      </c>
      <c r="CD1498" s="99" t="str">
        <f>IFERROR(VLOOKUP(ROWS($CB$4:CB1498),$CA$4:$CB$2337,2,0),"")</f>
        <v>Prażmów (pow. piaseczyński, woj. mazowieckie)</v>
      </c>
      <c r="CE1498" s="98">
        <v>0</v>
      </c>
      <c r="CF1498" s="98">
        <f>IF(ISNUMBER(SEARCH('ankieta ESG'!$G$189,CG1498)),MAX($CF$3:CF1497)+1,0)</f>
        <v>1495</v>
      </c>
      <c r="CG1498" s="134" t="s">
        <v>5498</v>
      </c>
      <c r="CH1498" s="98">
        <v>0</v>
      </c>
      <c r="CI1498" s="99" t="str">
        <f>IFERROR(VLOOKUP(ROWS($CG$4:CG1498),$CF$4:$CG$2337,2,0),"")</f>
        <v>Prażmów (pow. piaseczyński, woj. mazowieckie)</v>
      </c>
      <c r="CJ1498" s="98">
        <v>0</v>
      </c>
    </row>
    <row r="1499" spans="4:88">
      <c r="D1499" s="25"/>
      <c r="F1499" s="25"/>
      <c r="AM1499" s="98">
        <f>IF(ISNUMBER(SEARCH('ankieta ESG'!$G$180,AN1499)),MAX(AM$3:$AM1498)+1,0)</f>
        <v>1496</v>
      </c>
      <c r="AN1499" s="134" t="s">
        <v>5499</v>
      </c>
      <c r="AO1499" s="98">
        <v>0</v>
      </c>
      <c r="AP1499" s="99" t="str">
        <f>IFERROR(VLOOKUP(ROWS($AN$4:AN1499),$AM$4:$AN$2337,2,0),"")</f>
        <v>Prochowice (pow. legnicki, woj. dolnośląskie)</v>
      </c>
      <c r="AQ1499" s="98">
        <v>0</v>
      </c>
      <c r="AR1499" s="98">
        <f>IF(ISNUMBER(SEARCH('ankieta ESG'!$G$181,AS1499)),MAX($AR$3:AR1498)+1,0)</f>
        <v>1496</v>
      </c>
      <c r="AS1499" s="134" t="s">
        <v>5499</v>
      </c>
      <c r="AT1499" s="98">
        <v>0</v>
      </c>
      <c r="AU1499" s="99" t="str">
        <f>IFERROR(VLOOKUP(ROWS($AS$4:AS1499),$AR$4:$AS$2337,2,0),"")</f>
        <v>Prochowice (pow. legnicki, woj. dolnośląskie)</v>
      </c>
      <c r="AV1499" s="98">
        <v>0</v>
      </c>
      <c r="AW1499" s="98">
        <f>IF(ISNUMBER(SEARCH('ankieta ESG'!$G$182,AX1499)),MAX($AW$3:AW1498)+1,0)</f>
        <v>1496</v>
      </c>
      <c r="AX1499" s="134" t="s">
        <v>5499</v>
      </c>
      <c r="AY1499" s="98">
        <v>0</v>
      </c>
      <c r="AZ1499" s="99" t="str">
        <f>IFERROR(VLOOKUP(ROWS($AX$4:AX1499),$AW$4:$AX$2337,2,0),"")</f>
        <v>Prochowice (pow. legnicki, woj. dolnośląskie)</v>
      </c>
      <c r="BA1499" s="98">
        <v>0</v>
      </c>
      <c r="BB1499" s="98">
        <f>IF(ISNUMBER(SEARCH('ankieta ESG'!$G$183,BC1499)),MAX($BB$3:BB1498)+1,0)</f>
        <v>1496</v>
      </c>
      <c r="BC1499" s="134" t="s">
        <v>5499</v>
      </c>
      <c r="BD1499" s="98">
        <v>0</v>
      </c>
      <c r="BE1499" s="99" t="str">
        <f>IFERROR(VLOOKUP(ROWS($BC$4:BC1499),$BB$4:$BC$2337,2,0),"")</f>
        <v>Prochowice (pow. legnicki, woj. dolnośląskie)</v>
      </c>
      <c r="BF1499" s="98">
        <v>0</v>
      </c>
      <c r="BG1499" s="98">
        <f>IF(ISNUMBER(SEARCH('ankieta ESG'!$G$184,BH1499)),MAX($BG$3:BG1498)+1,0)</f>
        <v>1496</v>
      </c>
      <c r="BH1499" s="134" t="s">
        <v>5499</v>
      </c>
      <c r="BI1499" s="98">
        <v>0</v>
      </c>
      <c r="BJ1499" s="99" t="str">
        <f>IFERROR(VLOOKUP(ROWS($BH$4:BH1499),$BG$4:$BH$2337,2,0),"")</f>
        <v>Prochowice (pow. legnicki, woj. dolnośląskie)</v>
      </c>
      <c r="BK1499" s="98">
        <v>0</v>
      </c>
      <c r="BL1499" s="98">
        <f>IF(ISNUMBER(SEARCH('ankieta ESG'!$G$185,BM1499)),MAX($BL$3:BL1498)+1,0)</f>
        <v>1496</v>
      </c>
      <c r="BM1499" s="134" t="s">
        <v>5499</v>
      </c>
      <c r="BN1499" s="98">
        <v>0</v>
      </c>
      <c r="BO1499" s="99" t="str">
        <f>IFERROR(VLOOKUP(ROWS($BM$4:BM1499),$BL$4:$BM$2337,2,0),"")</f>
        <v>Prochowice (pow. legnicki, woj. dolnośląskie)</v>
      </c>
      <c r="BP1499" s="98">
        <v>0</v>
      </c>
      <c r="BQ1499" s="98">
        <f>IF(ISNUMBER(SEARCH('ankieta ESG'!$G$186,BR1499)),MAX($BQ$3:BQ1498)+1,0)</f>
        <v>1496</v>
      </c>
      <c r="BR1499" s="134" t="s">
        <v>5499</v>
      </c>
      <c r="BS1499" s="98">
        <v>0</v>
      </c>
      <c r="BT1499" s="99" t="str">
        <f>IFERROR(VLOOKUP(ROWS($BR$4:BR1499),$BQ$4:$BR$2337,2,0),"")</f>
        <v>Prochowice (pow. legnicki, woj. dolnośląskie)</v>
      </c>
      <c r="BU1499" s="98">
        <v>0</v>
      </c>
      <c r="BV1499" s="98">
        <f>IF(ISNUMBER(SEARCH('ankieta ESG'!$G$187,BW1499)),MAX($BV$3:BV1498)+1,0)</f>
        <v>1496</v>
      </c>
      <c r="BW1499" s="134" t="s">
        <v>5499</v>
      </c>
      <c r="BX1499" s="98">
        <v>0</v>
      </c>
      <c r="BY1499" s="99" t="str">
        <f>IFERROR(VLOOKUP(ROWS($BW$4:BW1499),$BV$4:$BW$2337,2,0),"")</f>
        <v>Prochowice (pow. legnicki, woj. dolnośląskie)</v>
      </c>
      <c r="BZ1499" s="98">
        <v>0</v>
      </c>
      <c r="CA1499" s="98">
        <f>IF(ISNUMBER(SEARCH('ankieta ESG'!$G$188,CB1499)),MAX($CA$3:CA1498)+1,0)</f>
        <v>1496</v>
      </c>
      <c r="CB1499" s="134" t="s">
        <v>5499</v>
      </c>
      <c r="CC1499" s="98">
        <v>0</v>
      </c>
      <c r="CD1499" s="99" t="str">
        <f>IFERROR(VLOOKUP(ROWS($CB$4:CB1499),$CA$4:$CB$2337,2,0),"")</f>
        <v>Prochowice (pow. legnicki, woj. dolnośląskie)</v>
      </c>
      <c r="CE1499" s="98">
        <v>0</v>
      </c>
      <c r="CF1499" s="98">
        <f>IF(ISNUMBER(SEARCH('ankieta ESG'!$G$189,CG1499)),MAX($CF$3:CF1498)+1,0)</f>
        <v>1496</v>
      </c>
      <c r="CG1499" s="134" t="s">
        <v>5499</v>
      </c>
      <c r="CH1499" s="98">
        <v>0</v>
      </c>
      <c r="CI1499" s="99" t="str">
        <f>IFERROR(VLOOKUP(ROWS($CG$4:CG1499),$CF$4:$CG$2337,2,0),"")</f>
        <v>Prochowice (pow. legnicki, woj. dolnośląskie)</v>
      </c>
      <c r="CJ1499" s="98">
        <v>0</v>
      </c>
    </row>
    <row r="1500" spans="4:88">
      <c r="D1500" s="25"/>
      <c r="F1500" s="25"/>
      <c r="AM1500" s="98">
        <f>IF(ISNUMBER(SEARCH('ankieta ESG'!$G$180,AN1500)),MAX(AM$3:$AM1499)+1,0)</f>
        <v>1497</v>
      </c>
      <c r="AN1500" s="134" t="s">
        <v>5500</v>
      </c>
      <c r="AO1500" s="98">
        <v>0</v>
      </c>
      <c r="AP1500" s="99" t="str">
        <f>IFERROR(VLOOKUP(ROWS($AN$4:AN1500),$AM$4:$AN$2337,2,0),"")</f>
        <v>Promna (pow. białobrzeski, woj. mazowieckie)</v>
      </c>
      <c r="AQ1500" s="98">
        <v>0</v>
      </c>
      <c r="AR1500" s="98">
        <f>IF(ISNUMBER(SEARCH('ankieta ESG'!$G$181,AS1500)),MAX($AR$3:AR1499)+1,0)</f>
        <v>1497</v>
      </c>
      <c r="AS1500" s="134" t="s">
        <v>5500</v>
      </c>
      <c r="AT1500" s="98">
        <v>0</v>
      </c>
      <c r="AU1500" s="99" t="str">
        <f>IFERROR(VLOOKUP(ROWS($AS$4:AS1500),$AR$4:$AS$2337,2,0),"")</f>
        <v>Promna (pow. białobrzeski, woj. mazowieckie)</v>
      </c>
      <c r="AV1500" s="98">
        <v>0</v>
      </c>
      <c r="AW1500" s="98">
        <f>IF(ISNUMBER(SEARCH('ankieta ESG'!$G$182,AX1500)),MAX($AW$3:AW1499)+1,0)</f>
        <v>1497</v>
      </c>
      <c r="AX1500" s="134" t="s">
        <v>5500</v>
      </c>
      <c r="AY1500" s="98">
        <v>0</v>
      </c>
      <c r="AZ1500" s="99" t="str">
        <f>IFERROR(VLOOKUP(ROWS($AX$4:AX1500),$AW$4:$AX$2337,2,0),"")</f>
        <v>Promna (pow. białobrzeski, woj. mazowieckie)</v>
      </c>
      <c r="BA1500" s="98">
        <v>0</v>
      </c>
      <c r="BB1500" s="98">
        <f>IF(ISNUMBER(SEARCH('ankieta ESG'!$G$183,BC1500)),MAX($BB$3:BB1499)+1,0)</f>
        <v>1497</v>
      </c>
      <c r="BC1500" s="134" t="s">
        <v>5500</v>
      </c>
      <c r="BD1500" s="98">
        <v>0</v>
      </c>
      <c r="BE1500" s="99" t="str">
        <f>IFERROR(VLOOKUP(ROWS($BC$4:BC1500),$BB$4:$BC$2337,2,0),"")</f>
        <v>Promna (pow. białobrzeski, woj. mazowieckie)</v>
      </c>
      <c r="BF1500" s="98">
        <v>0</v>
      </c>
      <c r="BG1500" s="98">
        <f>IF(ISNUMBER(SEARCH('ankieta ESG'!$G$184,BH1500)),MAX($BG$3:BG1499)+1,0)</f>
        <v>1497</v>
      </c>
      <c r="BH1500" s="134" t="s">
        <v>5500</v>
      </c>
      <c r="BI1500" s="98">
        <v>0</v>
      </c>
      <c r="BJ1500" s="99" t="str">
        <f>IFERROR(VLOOKUP(ROWS($BH$4:BH1500),$BG$4:$BH$2337,2,0),"")</f>
        <v>Promna (pow. białobrzeski, woj. mazowieckie)</v>
      </c>
      <c r="BK1500" s="98">
        <v>0</v>
      </c>
      <c r="BL1500" s="98">
        <f>IF(ISNUMBER(SEARCH('ankieta ESG'!$G$185,BM1500)),MAX($BL$3:BL1499)+1,0)</f>
        <v>1497</v>
      </c>
      <c r="BM1500" s="134" t="s">
        <v>5500</v>
      </c>
      <c r="BN1500" s="98">
        <v>0</v>
      </c>
      <c r="BO1500" s="99" t="str">
        <f>IFERROR(VLOOKUP(ROWS($BM$4:BM1500),$BL$4:$BM$2337,2,0),"")</f>
        <v>Promna (pow. białobrzeski, woj. mazowieckie)</v>
      </c>
      <c r="BP1500" s="98">
        <v>0</v>
      </c>
      <c r="BQ1500" s="98">
        <f>IF(ISNUMBER(SEARCH('ankieta ESG'!$G$186,BR1500)),MAX($BQ$3:BQ1499)+1,0)</f>
        <v>1497</v>
      </c>
      <c r="BR1500" s="134" t="s">
        <v>5500</v>
      </c>
      <c r="BS1500" s="98">
        <v>0</v>
      </c>
      <c r="BT1500" s="99" t="str">
        <f>IFERROR(VLOOKUP(ROWS($BR$4:BR1500),$BQ$4:$BR$2337,2,0),"")</f>
        <v>Promna (pow. białobrzeski, woj. mazowieckie)</v>
      </c>
      <c r="BU1500" s="98">
        <v>0</v>
      </c>
      <c r="BV1500" s="98">
        <f>IF(ISNUMBER(SEARCH('ankieta ESG'!$G$187,BW1500)),MAX($BV$3:BV1499)+1,0)</f>
        <v>1497</v>
      </c>
      <c r="BW1500" s="134" t="s">
        <v>5500</v>
      </c>
      <c r="BX1500" s="98">
        <v>0</v>
      </c>
      <c r="BY1500" s="99" t="str">
        <f>IFERROR(VLOOKUP(ROWS($BW$4:BW1500),$BV$4:$BW$2337,2,0),"")</f>
        <v>Promna (pow. białobrzeski, woj. mazowieckie)</v>
      </c>
      <c r="BZ1500" s="98">
        <v>0</v>
      </c>
      <c r="CA1500" s="98">
        <f>IF(ISNUMBER(SEARCH('ankieta ESG'!$G$188,CB1500)),MAX($CA$3:CA1499)+1,0)</f>
        <v>1497</v>
      </c>
      <c r="CB1500" s="134" t="s">
        <v>5500</v>
      </c>
      <c r="CC1500" s="98">
        <v>0</v>
      </c>
      <c r="CD1500" s="99" t="str">
        <f>IFERROR(VLOOKUP(ROWS($CB$4:CB1500),$CA$4:$CB$2337,2,0),"")</f>
        <v>Promna (pow. białobrzeski, woj. mazowieckie)</v>
      </c>
      <c r="CE1500" s="98">
        <v>0</v>
      </c>
      <c r="CF1500" s="98">
        <f>IF(ISNUMBER(SEARCH('ankieta ESG'!$G$189,CG1500)),MAX($CF$3:CF1499)+1,0)</f>
        <v>1497</v>
      </c>
      <c r="CG1500" s="134" t="s">
        <v>5500</v>
      </c>
      <c r="CH1500" s="98">
        <v>0</v>
      </c>
      <c r="CI1500" s="99" t="str">
        <f>IFERROR(VLOOKUP(ROWS($CG$4:CG1500),$CF$4:$CG$2337,2,0),"")</f>
        <v>Promna (pow. białobrzeski, woj. mazowieckie)</v>
      </c>
      <c r="CJ1500" s="98">
        <v>0</v>
      </c>
    </row>
    <row r="1501" spans="4:88">
      <c r="D1501" s="25"/>
      <c r="F1501" s="25"/>
      <c r="AM1501" s="98">
        <f>IF(ISNUMBER(SEARCH('ankieta ESG'!$G$180,AN1501)),MAX(AM$3:$AM1500)+1,0)</f>
        <v>1498</v>
      </c>
      <c r="AN1501" s="134" t="s">
        <v>5501</v>
      </c>
      <c r="AO1501" s="98">
        <v>0</v>
      </c>
      <c r="AP1501" s="99" t="str">
        <f>IFERROR(VLOOKUP(ROWS($AN$4:AN1501),$AM$4:$AN$2337,2,0),"")</f>
        <v>Prostki (pow. ełcki, woj. warmińsko-mazurskie)</v>
      </c>
      <c r="AQ1501" s="98">
        <v>0</v>
      </c>
      <c r="AR1501" s="98">
        <f>IF(ISNUMBER(SEARCH('ankieta ESG'!$G$181,AS1501)),MAX($AR$3:AR1500)+1,0)</f>
        <v>1498</v>
      </c>
      <c r="AS1501" s="134" t="s">
        <v>5501</v>
      </c>
      <c r="AT1501" s="98">
        <v>0</v>
      </c>
      <c r="AU1501" s="99" t="str">
        <f>IFERROR(VLOOKUP(ROWS($AS$4:AS1501),$AR$4:$AS$2337,2,0),"")</f>
        <v>Prostki (pow. ełcki, woj. warmińsko-mazurskie)</v>
      </c>
      <c r="AV1501" s="98">
        <v>0</v>
      </c>
      <c r="AW1501" s="98">
        <f>IF(ISNUMBER(SEARCH('ankieta ESG'!$G$182,AX1501)),MAX($AW$3:AW1500)+1,0)</f>
        <v>1498</v>
      </c>
      <c r="AX1501" s="134" t="s">
        <v>5501</v>
      </c>
      <c r="AY1501" s="98">
        <v>0</v>
      </c>
      <c r="AZ1501" s="99" t="str">
        <f>IFERROR(VLOOKUP(ROWS($AX$4:AX1501),$AW$4:$AX$2337,2,0),"")</f>
        <v>Prostki (pow. ełcki, woj. warmińsko-mazurskie)</v>
      </c>
      <c r="BA1501" s="98">
        <v>0</v>
      </c>
      <c r="BB1501" s="98">
        <f>IF(ISNUMBER(SEARCH('ankieta ESG'!$G$183,BC1501)),MAX($BB$3:BB1500)+1,0)</f>
        <v>1498</v>
      </c>
      <c r="BC1501" s="134" t="s">
        <v>5501</v>
      </c>
      <c r="BD1501" s="98">
        <v>0</v>
      </c>
      <c r="BE1501" s="99" t="str">
        <f>IFERROR(VLOOKUP(ROWS($BC$4:BC1501),$BB$4:$BC$2337,2,0),"")</f>
        <v>Prostki (pow. ełcki, woj. warmińsko-mazurskie)</v>
      </c>
      <c r="BF1501" s="98">
        <v>0</v>
      </c>
      <c r="BG1501" s="98">
        <f>IF(ISNUMBER(SEARCH('ankieta ESG'!$G$184,BH1501)),MAX($BG$3:BG1500)+1,0)</f>
        <v>1498</v>
      </c>
      <c r="BH1501" s="134" t="s">
        <v>5501</v>
      </c>
      <c r="BI1501" s="98">
        <v>0</v>
      </c>
      <c r="BJ1501" s="99" t="str">
        <f>IFERROR(VLOOKUP(ROWS($BH$4:BH1501),$BG$4:$BH$2337,2,0),"")</f>
        <v>Prostki (pow. ełcki, woj. warmińsko-mazurskie)</v>
      </c>
      <c r="BK1501" s="98">
        <v>0</v>
      </c>
      <c r="BL1501" s="98">
        <f>IF(ISNUMBER(SEARCH('ankieta ESG'!$G$185,BM1501)),MAX($BL$3:BL1500)+1,0)</f>
        <v>1498</v>
      </c>
      <c r="BM1501" s="134" t="s">
        <v>5501</v>
      </c>
      <c r="BN1501" s="98">
        <v>0</v>
      </c>
      <c r="BO1501" s="99" t="str">
        <f>IFERROR(VLOOKUP(ROWS($BM$4:BM1501),$BL$4:$BM$2337,2,0),"")</f>
        <v>Prostki (pow. ełcki, woj. warmińsko-mazurskie)</v>
      </c>
      <c r="BP1501" s="98">
        <v>0</v>
      </c>
      <c r="BQ1501" s="98">
        <f>IF(ISNUMBER(SEARCH('ankieta ESG'!$G$186,BR1501)),MAX($BQ$3:BQ1500)+1,0)</f>
        <v>1498</v>
      </c>
      <c r="BR1501" s="134" t="s">
        <v>5501</v>
      </c>
      <c r="BS1501" s="98">
        <v>0</v>
      </c>
      <c r="BT1501" s="99" t="str">
        <f>IFERROR(VLOOKUP(ROWS($BR$4:BR1501),$BQ$4:$BR$2337,2,0),"")</f>
        <v>Prostki (pow. ełcki, woj. warmińsko-mazurskie)</v>
      </c>
      <c r="BU1501" s="98">
        <v>0</v>
      </c>
      <c r="BV1501" s="98">
        <f>IF(ISNUMBER(SEARCH('ankieta ESG'!$G$187,BW1501)),MAX($BV$3:BV1500)+1,0)</f>
        <v>1498</v>
      </c>
      <c r="BW1501" s="134" t="s">
        <v>5501</v>
      </c>
      <c r="BX1501" s="98">
        <v>0</v>
      </c>
      <c r="BY1501" s="99" t="str">
        <f>IFERROR(VLOOKUP(ROWS($BW$4:BW1501),$BV$4:$BW$2337,2,0),"")</f>
        <v>Prostki (pow. ełcki, woj. warmińsko-mazurskie)</v>
      </c>
      <c r="BZ1501" s="98">
        <v>0</v>
      </c>
      <c r="CA1501" s="98">
        <f>IF(ISNUMBER(SEARCH('ankieta ESG'!$G$188,CB1501)),MAX($CA$3:CA1500)+1,0)</f>
        <v>1498</v>
      </c>
      <c r="CB1501" s="134" t="s">
        <v>5501</v>
      </c>
      <c r="CC1501" s="98">
        <v>0</v>
      </c>
      <c r="CD1501" s="99" t="str">
        <f>IFERROR(VLOOKUP(ROWS($CB$4:CB1501),$CA$4:$CB$2337,2,0),"")</f>
        <v>Prostki (pow. ełcki, woj. warmińsko-mazurskie)</v>
      </c>
      <c r="CE1501" s="98">
        <v>0</v>
      </c>
      <c r="CF1501" s="98">
        <f>IF(ISNUMBER(SEARCH('ankieta ESG'!$G$189,CG1501)),MAX($CF$3:CF1500)+1,0)</f>
        <v>1498</v>
      </c>
      <c r="CG1501" s="134" t="s">
        <v>5501</v>
      </c>
      <c r="CH1501" s="98">
        <v>0</v>
      </c>
      <c r="CI1501" s="99" t="str">
        <f>IFERROR(VLOOKUP(ROWS($CG$4:CG1501),$CF$4:$CG$2337,2,0),"")</f>
        <v>Prostki (pow. ełcki, woj. warmińsko-mazurskie)</v>
      </c>
      <c r="CJ1501" s="98">
        <v>0</v>
      </c>
    </row>
    <row r="1502" spans="4:88">
      <c r="D1502" s="25"/>
      <c r="F1502" s="25"/>
      <c r="AM1502" s="98">
        <f>IF(ISNUMBER(SEARCH('ankieta ESG'!$G$180,AN1502)),MAX(AM$3:$AM1501)+1,0)</f>
        <v>1499</v>
      </c>
      <c r="AN1502" s="134" t="s">
        <v>5502</v>
      </c>
      <c r="AO1502" s="98">
        <v>0</v>
      </c>
      <c r="AP1502" s="99" t="str">
        <f>IFERROR(VLOOKUP(ROWS($AN$4:AN1502),$AM$4:$AN$2337,2,0),"")</f>
        <v>Proszowice (pow. proszowicki, woj. małopolskie)</v>
      </c>
      <c r="AQ1502" s="98">
        <v>0</v>
      </c>
      <c r="AR1502" s="98">
        <f>IF(ISNUMBER(SEARCH('ankieta ESG'!$G$181,AS1502)),MAX($AR$3:AR1501)+1,0)</f>
        <v>1499</v>
      </c>
      <c r="AS1502" s="134" t="s">
        <v>5502</v>
      </c>
      <c r="AT1502" s="98">
        <v>0</v>
      </c>
      <c r="AU1502" s="99" t="str">
        <f>IFERROR(VLOOKUP(ROWS($AS$4:AS1502),$AR$4:$AS$2337,2,0),"")</f>
        <v>Proszowice (pow. proszowicki, woj. małopolskie)</v>
      </c>
      <c r="AV1502" s="98">
        <v>0</v>
      </c>
      <c r="AW1502" s="98">
        <f>IF(ISNUMBER(SEARCH('ankieta ESG'!$G$182,AX1502)),MAX($AW$3:AW1501)+1,0)</f>
        <v>1499</v>
      </c>
      <c r="AX1502" s="134" t="s">
        <v>5502</v>
      </c>
      <c r="AY1502" s="98">
        <v>0</v>
      </c>
      <c r="AZ1502" s="99" t="str">
        <f>IFERROR(VLOOKUP(ROWS($AX$4:AX1502),$AW$4:$AX$2337,2,0),"")</f>
        <v>Proszowice (pow. proszowicki, woj. małopolskie)</v>
      </c>
      <c r="BA1502" s="98">
        <v>0</v>
      </c>
      <c r="BB1502" s="98">
        <f>IF(ISNUMBER(SEARCH('ankieta ESG'!$G$183,BC1502)),MAX($BB$3:BB1501)+1,0)</f>
        <v>1499</v>
      </c>
      <c r="BC1502" s="134" t="s">
        <v>5502</v>
      </c>
      <c r="BD1502" s="98">
        <v>0</v>
      </c>
      <c r="BE1502" s="99" t="str">
        <f>IFERROR(VLOOKUP(ROWS($BC$4:BC1502),$BB$4:$BC$2337,2,0),"")</f>
        <v>Proszowice (pow. proszowicki, woj. małopolskie)</v>
      </c>
      <c r="BF1502" s="98">
        <v>0</v>
      </c>
      <c r="BG1502" s="98">
        <f>IF(ISNUMBER(SEARCH('ankieta ESG'!$G$184,BH1502)),MAX($BG$3:BG1501)+1,0)</f>
        <v>1499</v>
      </c>
      <c r="BH1502" s="134" t="s">
        <v>5502</v>
      </c>
      <c r="BI1502" s="98">
        <v>0</v>
      </c>
      <c r="BJ1502" s="99" t="str">
        <f>IFERROR(VLOOKUP(ROWS($BH$4:BH1502),$BG$4:$BH$2337,2,0),"")</f>
        <v>Proszowice (pow. proszowicki, woj. małopolskie)</v>
      </c>
      <c r="BK1502" s="98">
        <v>0</v>
      </c>
      <c r="BL1502" s="98">
        <f>IF(ISNUMBER(SEARCH('ankieta ESG'!$G$185,BM1502)),MAX($BL$3:BL1501)+1,0)</f>
        <v>1499</v>
      </c>
      <c r="BM1502" s="134" t="s">
        <v>5502</v>
      </c>
      <c r="BN1502" s="98">
        <v>0</v>
      </c>
      <c r="BO1502" s="99" t="str">
        <f>IFERROR(VLOOKUP(ROWS($BM$4:BM1502),$BL$4:$BM$2337,2,0),"")</f>
        <v>Proszowice (pow. proszowicki, woj. małopolskie)</v>
      </c>
      <c r="BP1502" s="98">
        <v>0</v>
      </c>
      <c r="BQ1502" s="98">
        <f>IF(ISNUMBER(SEARCH('ankieta ESG'!$G$186,BR1502)),MAX($BQ$3:BQ1501)+1,0)</f>
        <v>1499</v>
      </c>
      <c r="BR1502" s="134" t="s">
        <v>5502</v>
      </c>
      <c r="BS1502" s="98">
        <v>0</v>
      </c>
      <c r="BT1502" s="99" t="str">
        <f>IFERROR(VLOOKUP(ROWS($BR$4:BR1502),$BQ$4:$BR$2337,2,0),"")</f>
        <v>Proszowice (pow. proszowicki, woj. małopolskie)</v>
      </c>
      <c r="BU1502" s="98">
        <v>0</v>
      </c>
      <c r="BV1502" s="98">
        <f>IF(ISNUMBER(SEARCH('ankieta ESG'!$G$187,BW1502)),MAX($BV$3:BV1501)+1,0)</f>
        <v>1499</v>
      </c>
      <c r="BW1502" s="134" t="s">
        <v>5502</v>
      </c>
      <c r="BX1502" s="98">
        <v>0</v>
      </c>
      <c r="BY1502" s="99" t="str">
        <f>IFERROR(VLOOKUP(ROWS($BW$4:BW1502),$BV$4:$BW$2337,2,0),"")</f>
        <v>Proszowice (pow. proszowicki, woj. małopolskie)</v>
      </c>
      <c r="BZ1502" s="98">
        <v>0</v>
      </c>
      <c r="CA1502" s="98">
        <f>IF(ISNUMBER(SEARCH('ankieta ESG'!$G$188,CB1502)),MAX($CA$3:CA1501)+1,0)</f>
        <v>1499</v>
      </c>
      <c r="CB1502" s="134" t="s">
        <v>5502</v>
      </c>
      <c r="CC1502" s="98">
        <v>0</v>
      </c>
      <c r="CD1502" s="99" t="str">
        <f>IFERROR(VLOOKUP(ROWS($CB$4:CB1502),$CA$4:$CB$2337,2,0),"")</f>
        <v>Proszowice (pow. proszowicki, woj. małopolskie)</v>
      </c>
      <c r="CE1502" s="98">
        <v>0</v>
      </c>
      <c r="CF1502" s="98">
        <f>IF(ISNUMBER(SEARCH('ankieta ESG'!$G$189,CG1502)),MAX($CF$3:CF1501)+1,0)</f>
        <v>1499</v>
      </c>
      <c r="CG1502" s="134" t="s">
        <v>5502</v>
      </c>
      <c r="CH1502" s="98">
        <v>0</v>
      </c>
      <c r="CI1502" s="99" t="str">
        <f>IFERROR(VLOOKUP(ROWS($CG$4:CG1502),$CF$4:$CG$2337,2,0),"")</f>
        <v>Proszowice (pow. proszowicki, woj. małopolskie)</v>
      </c>
      <c r="CJ1502" s="98">
        <v>0</v>
      </c>
    </row>
    <row r="1503" spans="4:88">
      <c r="D1503" s="25"/>
      <c r="F1503" s="25"/>
      <c r="AM1503" s="98">
        <f>IF(ISNUMBER(SEARCH('ankieta ESG'!$G$180,AN1503)),MAX(AM$3:$AM1502)+1,0)</f>
        <v>1500</v>
      </c>
      <c r="AN1503" s="134" t="s">
        <v>5503</v>
      </c>
      <c r="AO1503" s="98">
        <v>0</v>
      </c>
      <c r="AP1503" s="99" t="str">
        <f>IFERROR(VLOOKUP(ROWS($AN$4:AN1503),$AM$4:$AN$2337,2,0),"")</f>
        <v>Prószków (pow. opolski, woj. opolskie)</v>
      </c>
      <c r="AQ1503" s="98">
        <v>0</v>
      </c>
      <c r="AR1503" s="98">
        <f>IF(ISNUMBER(SEARCH('ankieta ESG'!$G$181,AS1503)),MAX($AR$3:AR1502)+1,0)</f>
        <v>1500</v>
      </c>
      <c r="AS1503" s="134" t="s">
        <v>5503</v>
      </c>
      <c r="AT1503" s="98">
        <v>0</v>
      </c>
      <c r="AU1503" s="99" t="str">
        <f>IFERROR(VLOOKUP(ROWS($AS$4:AS1503),$AR$4:$AS$2337,2,0),"")</f>
        <v>Prószków (pow. opolski, woj. opolskie)</v>
      </c>
      <c r="AV1503" s="98">
        <v>0</v>
      </c>
      <c r="AW1503" s="98">
        <f>IF(ISNUMBER(SEARCH('ankieta ESG'!$G$182,AX1503)),MAX($AW$3:AW1502)+1,0)</f>
        <v>1500</v>
      </c>
      <c r="AX1503" s="134" t="s">
        <v>5503</v>
      </c>
      <c r="AY1503" s="98">
        <v>0</v>
      </c>
      <c r="AZ1503" s="99" t="str">
        <f>IFERROR(VLOOKUP(ROWS($AX$4:AX1503),$AW$4:$AX$2337,2,0),"")</f>
        <v>Prószków (pow. opolski, woj. opolskie)</v>
      </c>
      <c r="BA1503" s="98">
        <v>0</v>
      </c>
      <c r="BB1503" s="98">
        <f>IF(ISNUMBER(SEARCH('ankieta ESG'!$G$183,BC1503)),MAX($BB$3:BB1502)+1,0)</f>
        <v>1500</v>
      </c>
      <c r="BC1503" s="134" t="s">
        <v>5503</v>
      </c>
      <c r="BD1503" s="98">
        <v>0</v>
      </c>
      <c r="BE1503" s="99" t="str">
        <f>IFERROR(VLOOKUP(ROWS($BC$4:BC1503),$BB$4:$BC$2337,2,0),"")</f>
        <v>Prószków (pow. opolski, woj. opolskie)</v>
      </c>
      <c r="BF1503" s="98">
        <v>0</v>
      </c>
      <c r="BG1503" s="98">
        <f>IF(ISNUMBER(SEARCH('ankieta ESG'!$G$184,BH1503)),MAX($BG$3:BG1502)+1,0)</f>
        <v>1500</v>
      </c>
      <c r="BH1503" s="134" t="s">
        <v>5503</v>
      </c>
      <c r="BI1503" s="98">
        <v>0</v>
      </c>
      <c r="BJ1503" s="99" t="str">
        <f>IFERROR(VLOOKUP(ROWS($BH$4:BH1503),$BG$4:$BH$2337,2,0),"")</f>
        <v>Prószków (pow. opolski, woj. opolskie)</v>
      </c>
      <c r="BK1503" s="98">
        <v>0</v>
      </c>
      <c r="BL1503" s="98">
        <f>IF(ISNUMBER(SEARCH('ankieta ESG'!$G$185,BM1503)),MAX($BL$3:BL1502)+1,0)</f>
        <v>1500</v>
      </c>
      <c r="BM1503" s="134" t="s">
        <v>5503</v>
      </c>
      <c r="BN1503" s="98">
        <v>0</v>
      </c>
      <c r="BO1503" s="99" t="str">
        <f>IFERROR(VLOOKUP(ROWS($BM$4:BM1503),$BL$4:$BM$2337,2,0),"")</f>
        <v>Prószków (pow. opolski, woj. opolskie)</v>
      </c>
      <c r="BP1503" s="98">
        <v>0</v>
      </c>
      <c r="BQ1503" s="98">
        <f>IF(ISNUMBER(SEARCH('ankieta ESG'!$G$186,BR1503)),MAX($BQ$3:BQ1502)+1,0)</f>
        <v>1500</v>
      </c>
      <c r="BR1503" s="134" t="s">
        <v>5503</v>
      </c>
      <c r="BS1503" s="98">
        <v>0</v>
      </c>
      <c r="BT1503" s="99" t="str">
        <f>IFERROR(VLOOKUP(ROWS($BR$4:BR1503),$BQ$4:$BR$2337,2,0),"")</f>
        <v>Prószków (pow. opolski, woj. opolskie)</v>
      </c>
      <c r="BU1503" s="98">
        <v>0</v>
      </c>
      <c r="BV1503" s="98">
        <f>IF(ISNUMBER(SEARCH('ankieta ESG'!$G$187,BW1503)),MAX($BV$3:BV1502)+1,0)</f>
        <v>1500</v>
      </c>
      <c r="BW1503" s="134" t="s">
        <v>5503</v>
      </c>
      <c r="BX1503" s="98">
        <v>0</v>
      </c>
      <c r="BY1503" s="99" t="str">
        <f>IFERROR(VLOOKUP(ROWS($BW$4:BW1503),$BV$4:$BW$2337,2,0),"")</f>
        <v>Prószków (pow. opolski, woj. opolskie)</v>
      </c>
      <c r="BZ1503" s="98">
        <v>0</v>
      </c>
      <c r="CA1503" s="98">
        <f>IF(ISNUMBER(SEARCH('ankieta ESG'!$G$188,CB1503)),MAX($CA$3:CA1502)+1,0)</f>
        <v>1500</v>
      </c>
      <c r="CB1503" s="134" t="s">
        <v>5503</v>
      </c>
      <c r="CC1503" s="98">
        <v>0</v>
      </c>
      <c r="CD1503" s="99" t="str">
        <f>IFERROR(VLOOKUP(ROWS($CB$4:CB1503),$CA$4:$CB$2337,2,0),"")</f>
        <v>Prószków (pow. opolski, woj. opolskie)</v>
      </c>
      <c r="CE1503" s="98">
        <v>0</v>
      </c>
      <c r="CF1503" s="98">
        <f>IF(ISNUMBER(SEARCH('ankieta ESG'!$G$189,CG1503)),MAX($CF$3:CF1502)+1,0)</f>
        <v>1500</v>
      </c>
      <c r="CG1503" s="134" t="s">
        <v>5503</v>
      </c>
      <c r="CH1503" s="98">
        <v>0</v>
      </c>
      <c r="CI1503" s="99" t="str">
        <f>IFERROR(VLOOKUP(ROWS($CG$4:CG1503),$CF$4:$CG$2337,2,0),"")</f>
        <v>Prószków (pow. opolski, woj. opolskie)</v>
      </c>
      <c r="CJ1503" s="98">
        <v>0</v>
      </c>
    </row>
    <row r="1504" spans="4:88">
      <c r="D1504" s="25"/>
      <c r="F1504" s="25"/>
      <c r="AM1504" s="98">
        <f>IF(ISNUMBER(SEARCH('ankieta ESG'!$G$180,AN1504)),MAX(AM$3:$AM1503)+1,0)</f>
        <v>1501</v>
      </c>
      <c r="AN1504" s="134" t="s">
        <v>5504</v>
      </c>
      <c r="AO1504" s="98">
        <v>0</v>
      </c>
      <c r="AP1504" s="99" t="str">
        <f>IFERROR(VLOOKUP(ROWS($AN$4:AN1504),$AM$4:$AN$2337,2,0),"")</f>
        <v>Pruchnik (pow. jarosławski, woj. podkarpackie)</v>
      </c>
      <c r="AQ1504" s="98">
        <v>0</v>
      </c>
      <c r="AR1504" s="98">
        <f>IF(ISNUMBER(SEARCH('ankieta ESG'!$G$181,AS1504)),MAX($AR$3:AR1503)+1,0)</f>
        <v>1501</v>
      </c>
      <c r="AS1504" s="134" t="s">
        <v>5504</v>
      </c>
      <c r="AT1504" s="98">
        <v>0</v>
      </c>
      <c r="AU1504" s="99" t="str">
        <f>IFERROR(VLOOKUP(ROWS($AS$4:AS1504),$AR$4:$AS$2337,2,0),"")</f>
        <v>Pruchnik (pow. jarosławski, woj. podkarpackie)</v>
      </c>
      <c r="AV1504" s="98">
        <v>0</v>
      </c>
      <c r="AW1504" s="98">
        <f>IF(ISNUMBER(SEARCH('ankieta ESG'!$G$182,AX1504)),MAX($AW$3:AW1503)+1,0)</f>
        <v>1501</v>
      </c>
      <c r="AX1504" s="134" t="s">
        <v>5504</v>
      </c>
      <c r="AY1504" s="98">
        <v>0</v>
      </c>
      <c r="AZ1504" s="99" t="str">
        <f>IFERROR(VLOOKUP(ROWS($AX$4:AX1504),$AW$4:$AX$2337,2,0),"")</f>
        <v>Pruchnik (pow. jarosławski, woj. podkarpackie)</v>
      </c>
      <c r="BA1504" s="98">
        <v>0</v>
      </c>
      <c r="BB1504" s="98">
        <f>IF(ISNUMBER(SEARCH('ankieta ESG'!$G$183,BC1504)),MAX($BB$3:BB1503)+1,0)</f>
        <v>1501</v>
      </c>
      <c r="BC1504" s="134" t="s">
        <v>5504</v>
      </c>
      <c r="BD1504" s="98">
        <v>0</v>
      </c>
      <c r="BE1504" s="99" t="str">
        <f>IFERROR(VLOOKUP(ROWS($BC$4:BC1504),$BB$4:$BC$2337,2,0),"")</f>
        <v>Pruchnik (pow. jarosławski, woj. podkarpackie)</v>
      </c>
      <c r="BF1504" s="98">
        <v>0</v>
      </c>
      <c r="BG1504" s="98">
        <f>IF(ISNUMBER(SEARCH('ankieta ESG'!$G$184,BH1504)),MAX($BG$3:BG1503)+1,0)</f>
        <v>1501</v>
      </c>
      <c r="BH1504" s="134" t="s">
        <v>5504</v>
      </c>
      <c r="BI1504" s="98">
        <v>0</v>
      </c>
      <c r="BJ1504" s="99" t="str">
        <f>IFERROR(VLOOKUP(ROWS($BH$4:BH1504),$BG$4:$BH$2337,2,0),"")</f>
        <v>Pruchnik (pow. jarosławski, woj. podkarpackie)</v>
      </c>
      <c r="BK1504" s="98">
        <v>0</v>
      </c>
      <c r="BL1504" s="98">
        <f>IF(ISNUMBER(SEARCH('ankieta ESG'!$G$185,BM1504)),MAX($BL$3:BL1503)+1,0)</f>
        <v>1501</v>
      </c>
      <c r="BM1504" s="134" t="s">
        <v>5504</v>
      </c>
      <c r="BN1504" s="98">
        <v>0</v>
      </c>
      <c r="BO1504" s="99" t="str">
        <f>IFERROR(VLOOKUP(ROWS($BM$4:BM1504),$BL$4:$BM$2337,2,0),"")</f>
        <v>Pruchnik (pow. jarosławski, woj. podkarpackie)</v>
      </c>
      <c r="BP1504" s="98">
        <v>0</v>
      </c>
      <c r="BQ1504" s="98">
        <f>IF(ISNUMBER(SEARCH('ankieta ESG'!$G$186,BR1504)),MAX($BQ$3:BQ1503)+1,0)</f>
        <v>1501</v>
      </c>
      <c r="BR1504" s="134" t="s">
        <v>5504</v>
      </c>
      <c r="BS1504" s="98">
        <v>0</v>
      </c>
      <c r="BT1504" s="99" t="str">
        <f>IFERROR(VLOOKUP(ROWS($BR$4:BR1504),$BQ$4:$BR$2337,2,0),"")</f>
        <v>Pruchnik (pow. jarosławski, woj. podkarpackie)</v>
      </c>
      <c r="BU1504" s="98">
        <v>0</v>
      </c>
      <c r="BV1504" s="98">
        <f>IF(ISNUMBER(SEARCH('ankieta ESG'!$G$187,BW1504)),MAX($BV$3:BV1503)+1,0)</f>
        <v>1501</v>
      </c>
      <c r="BW1504" s="134" t="s">
        <v>5504</v>
      </c>
      <c r="BX1504" s="98">
        <v>0</v>
      </c>
      <c r="BY1504" s="99" t="str">
        <f>IFERROR(VLOOKUP(ROWS($BW$4:BW1504),$BV$4:$BW$2337,2,0),"")</f>
        <v>Pruchnik (pow. jarosławski, woj. podkarpackie)</v>
      </c>
      <c r="BZ1504" s="98">
        <v>0</v>
      </c>
      <c r="CA1504" s="98">
        <f>IF(ISNUMBER(SEARCH('ankieta ESG'!$G$188,CB1504)),MAX($CA$3:CA1503)+1,0)</f>
        <v>1501</v>
      </c>
      <c r="CB1504" s="134" t="s">
        <v>5504</v>
      </c>
      <c r="CC1504" s="98">
        <v>0</v>
      </c>
      <c r="CD1504" s="99" t="str">
        <f>IFERROR(VLOOKUP(ROWS($CB$4:CB1504),$CA$4:$CB$2337,2,0),"")</f>
        <v>Pruchnik (pow. jarosławski, woj. podkarpackie)</v>
      </c>
      <c r="CE1504" s="98">
        <v>0</v>
      </c>
      <c r="CF1504" s="98">
        <f>IF(ISNUMBER(SEARCH('ankieta ESG'!$G$189,CG1504)),MAX($CF$3:CF1503)+1,0)</f>
        <v>1501</v>
      </c>
      <c r="CG1504" s="134" t="s">
        <v>5504</v>
      </c>
      <c r="CH1504" s="98">
        <v>0</v>
      </c>
      <c r="CI1504" s="99" t="str">
        <f>IFERROR(VLOOKUP(ROWS($CG$4:CG1504),$CF$4:$CG$2337,2,0),"")</f>
        <v>Pruchnik (pow. jarosławski, woj. podkarpackie)</v>
      </c>
      <c r="CJ1504" s="98">
        <v>0</v>
      </c>
    </row>
    <row r="1505" spans="4:88">
      <c r="D1505" s="25"/>
      <c r="F1505" s="25"/>
      <c r="AM1505" s="98">
        <f>IF(ISNUMBER(SEARCH('ankieta ESG'!$G$180,AN1505)),MAX(AM$3:$AM1504)+1,0)</f>
        <v>1502</v>
      </c>
      <c r="AN1505" s="134" t="s">
        <v>5505</v>
      </c>
      <c r="AO1505" s="98">
        <v>0</v>
      </c>
      <c r="AP1505" s="99" t="str">
        <f>IFERROR(VLOOKUP(ROWS($AN$4:AN1505),$AM$4:$AN$2337,2,0),"")</f>
        <v>Prudnik (pow. prudnicki, woj. opolskie)</v>
      </c>
      <c r="AQ1505" s="98">
        <v>0</v>
      </c>
      <c r="AR1505" s="98">
        <f>IF(ISNUMBER(SEARCH('ankieta ESG'!$G$181,AS1505)),MAX($AR$3:AR1504)+1,0)</f>
        <v>1502</v>
      </c>
      <c r="AS1505" s="134" t="s">
        <v>5505</v>
      </c>
      <c r="AT1505" s="98">
        <v>0</v>
      </c>
      <c r="AU1505" s="99" t="str">
        <f>IFERROR(VLOOKUP(ROWS($AS$4:AS1505),$AR$4:$AS$2337,2,0),"")</f>
        <v>Prudnik (pow. prudnicki, woj. opolskie)</v>
      </c>
      <c r="AV1505" s="98">
        <v>0</v>
      </c>
      <c r="AW1505" s="98">
        <f>IF(ISNUMBER(SEARCH('ankieta ESG'!$G$182,AX1505)),MAX($AW$3:AW1504)+1,0)</f>
        <v>1502</v>
      </c>
      <c r="AX1505" s="134" t="s">
        <v>5505</v>
      </c>
      <c r="AY1505" s="98">
        <v>0</v>
      </c>
      <c r="AZ1505" s="99" t="str">
        <f>IFERROR(VLOOKUP(ROWS($AX$4:AX1505),$AW$4:$AX$2337,2,0),"")</f>
        <v>Prudnik (pow. prudnicki, woj. opolskie)</v>
      </c>
      <c r="BA1505" s="98">
        <v>0</v>
      </c>
      <c r="BB1505" s="98">
        <f>IF(ISNUMBER(SEARCH('ankieta ESG'!$G$183,BC1505)),MAX($BB$3:BB1504)+1,0)</f>
        <v>1502</v>
      </c>
      <c r="BC1505" s="134" t="s">
        <v>5505</v>
      </c>
      <c r="BD1505" s="98">
        <v>0</v>
      </c>
      <c r="BE1505" s="99" t="str">
        <f>IFERROR(VLOOKUP(ROWS($BC$4:BC1505),$BB$4:$BC$2337,2,0),"")</f>
        <v>Prudnik (pow. prudnicki, woj. opolskie)</v>
      </c>
      <c r="BF1505" s="98">
        <v>0</v>
      </c>
      <c r="BG1505" s="98">
        <f>IF(ISNUMBER(SEARCH('ankieta ESG'!$G$184,BH1505)),MAX($BG$3:BG1504)+1,0)</f>
        <v>1502</v>
      </c>
      <c r="BH1505" s="134" t="s">
        <v>5505</v>
      </c>
      <c r="BI1505" s="98">
        <v>0</v>
      </c>
      <c r="BJ1505" s="99" t="str">
        <f>IFERROR(VLOOKUP(ROWS($BH$4:BH1505),$BG$4:$BH$2337,2,0),"")</f>
        <v>Prudnik (pow. prudnicki, woj. opolskie)</v>
      </c>
      <c r="BK1505" s="98">
        <v>0</v>
      </c>
      <c r="BL1505" s="98">
        <f>IF(ISNUMBER(SEARCH('ankieta ESG'!$G$185,BM1505)),MAX($BL$3:BL1504)+1,0)</f>
        <v>1502</v>
      </c>
      <c r="BM1505" s="134" t="s">
        <v>5505</v>
      </c>
      <c r="BN1505" s="98">
        <v>0</v>
      </c>
      <c r="BO1505" s="99" t="str">
        <f>IFERROR(VLOOKUP(ROWS($BM$4:BM1505),$BL$4:$BM$2337,2,0),"")</f>
        <v>Prudnik (pow. prudnicki, woj. opolskie)</v>
      </c>
      <c r="BP1505" s="98">
        <v>0</v>
      </c>
      <c r="BQ1505" s="98">
        <f>IF(ISNUMBER(SEARCH('ankieta ESG'!$G$186,BR1505)),MAX($BQ$3:BQ1504)+1,0)</f>
        <v>1502</v>
      </c>
      <c r="BR1505" s="134" t="s">
        <v>5505</v>
      </c>
      <c r="BS1505" s="98">
        <v>0</v>
      </c>
      <c r="BT1505" s="99" t="str">
        <f>IFERROR(VLOOKUP(ROWS($BR$4:BR1505),$BQ$4:$BR$2337,2,0),"")</f>
        <v>Prudnik (pow. prudnicki, woj. opolskie)</v>
      </c>
      <c r="BU1505" s="98">
        <v>0</v>
      </c>
      <c r="BV1505" s="98">
        <f>IF(ISNUMBER(SEARCH('ankieta ESG'!$G$187,BW1505)),MAX($BV$3:BV1504)+1,0)</f>
        <v>1502</v>
      </c>
      <c r="BW1505" s="134" t="s">
        <v>5505</v>
      </c>
      <c r="BX1505" s="98">
        <v>0</v>
      </c>
      <c r="BY1505" s="99" t="str">
        <f>IFERROR(VLOOKUP(ROWS($BW$4:BW1505),$BV$4:$BW$2337,2,0),"")</f>
        <v>Prudnik (pow. prudnicki, woj. opolskie)</v>
      </c>
      <c r="BZ1505" s="98">
        <v>0</v>
      </c>
      <c r="CA1505" s="98">
        <f>IF(ISNUMBER(SEARCH('ankieta ESG'!$G$188,CB1505)),MAX($CA$3:CA1504)+1,0)</f>
        <v>1502</v>
      </c>
      <c r="CB1505" s="134" t="s">
        <v>5505</v>
      </c>
      <c r="CC1505" s="98">
        <v>0</v>
      </c>
      <c r="CD1505" s="99" t="str">
        <f>IFERROR(VLOOKUP(ROWS($CB$4:CB1505),$CA$4:$CB$2337,2,0),"")</f>
        <v>Prudnik (pow. prudnicki, woj. opolskie)</v>
      </c>
      <c r="CE1505" s="98">
        <v>0</v>
      </c>
      <c r="CF1505" s="98">
        <f>IF(ISNUMBER(SEARCH('ankieta ESG'!$G$189,CG1505)),MAX($CF$3:CF1504)+1,0)</f>
        <v>1502</v>
      </c>
      <c r="CG1505" s="134" t="s">
        <v>5505</v>
      </c>
      <c r="CH1505" s="98">
        <v>0</v>
      </c>
      <c r="CI1505" s="99" t="str">
        <f>IFERROR(VLOOKUP(ROWS($CG$4:CG1505),$CF$4:$CG$2337,2,0),"")</f>
        <v>Prudnik (pow. prudnicki, woj. opolskie)</v>
      </c>
      <c r="CJ1505" s="98">
        <v>0</v>
      </c>
    </row>
    <row r="1506" spans="4:88">
      <c r="D1506" s="25"/>
      <c r="F1506" s="25"/>
      <c r="AM1506" s="98">
        <f>IF(ISNUMBER(SEARCH('ankieta ESG'!$G$180,AN1506)),MAX(AM$3:$AM1505)+1,0)</f>
        <v>1503</v>
      </c>
      <c r="AN1506" s="134" t="s">
        <v>5506</v>
      </c>
      <c r="AO1506" s="98">
        <v>0</v>
      </c>
      <c r="AP1506" s="99" t="str">
        <f>IFERROR(VLOOKUP(ROWS($AN$4:AN1506),$AM$4:$AN$2337,2,0),"")</f>
        <v>Prusice (pow. trzebnicki, woj. dolnośląskie)</v>
      </c>
      <c r="AQ1506" s="98">
        <v>0</v>
      </c>
      <c r="AR1506" s="98">
        <f>IF(ISNUMBER(SEARCH('ankieta ESG'!$G$181,AS1506)),MAX($AR$3:AR1505)+1,0)</f>
        <v>1503</v>
      </c>
      <c r="AS1506" s="134" t="s">
        <v>5506</v>
      </c>
      <c r="AT1506" s="98">
        <v>0</v>
      </c>
      <c r="AU1506" s="99" t="str">
        <f>IFERROR(VLOOKUP(ROWS($AS$4:AS1506),$AR$4:$AS$2337,2,0),"")</f>
        <v>Prusice (pow. trzebnicki, woj. dolnośląskie)</v>
      </c>
      <c r="AV1506" s="98">
        <v>0</v>
      </c>
      <c r="AW1506" s="98">
        <f>IF(ISNUMBER(SEARCH('ankieta ESG'!$G$182,AX1506)),MAX($AW$3:AW1505)+1,0)</f>
        <v>1503</v>
      </c>
      <c r="AX1506" s="134" t="s">
        <v>5506</v>
      </c>
      <c r="AY1506" s="98">
        <v>0</v>
      </c>
      <c r="AZ1506" s="99" t="str">
        <f>IFERROR(VLOOKUP(ROWS($AX$4:AX1506),$AW$4:$AX$2337,2,0),"")</f>
        <v>Prusice (pow. trzebnicki, woj. dolnośląskie)</v>
      </c>
      <c r="BA1506" s="98">
        <v>0</v>
      </c>
      <c r="BB1506" s="98">
        <f>IF(ISNUMBER(SEARCH('ankieta ESG'!$G$183,BC1506)),MAX($BB$3:BB1505)+1,0)</f>
        <v>1503</v>
      </c>
      <c r="BC1506" s="134" t="s">
        <v>5506</v>
      </c>
      <c r="BD1506" s="98">
        <v>0</v>
      </c>
      <c r="BE1506" s="99" t="str">
        <f>IFERROR(VLOOKUP(ROWS($BC$4:BC1506),$BB$4:$BC$2337,2,0),"")</f>
        <v>Prusice (pow. trzebnicki, woj. dolnośląskie)</v>
      </c>
      <c r="BF1506" s="98">
        <v>0</v>
      </c>
      <c r="BG1506" s="98">
        <f>IF(ISNUMBER(SEARCH('ankieta ESG'!$G$184,BH1506)),MAX($BG$3:BG1505)+1,0)</f>
        <v>1503</v>
      </c>
      <c r="BH1506" s="134" t="s">
        <v>5506</v>
      </c>
      <c r="BI1506" s="98">
        <v>0</v>
      </c>
      <c r="BJ1506" s="99" t="str">
        <f>IFERROR(VLOOKUP(ROWS($BH$4:BH1506),$BG$4:$BH$2337,2,0),"")</f>
        <v>Prusice (pow. trzebnicki, woj. dolnośląskie)</v>
      </c>
      <c r="BK1506" s="98">
        <v>0</v>
      </c>
      <c r="BL1506" s="98">
        <f>IF(ISNUMBER(SEARCH('ankieta ESG'!$G$185,BM1506)),MAX($BL$3:BL1505)+1,0)</f>
        <v>1503</v>
      </c>
      <c r="BM1506" s="134" t="s">
        <v>5506</v>
      </c>
      <c r="BN1506" s="98">
        <v>0</v>
      </c>
      <c r="BO1506" s="99" t="str">
        <f>IFERROR(VLOOKUP(ROWS($BM$4:BM1506),$BL$4:$BM$2337,2,0),"")</f>
        <v>Prusice (pow. trzebnicki, woj. dolnośląskie)</v>
      </c>
      <c r="BP1506" s="98">
        <v>0</v>
      </c>
      <c r="BQ1506" s="98">
        <f>IF(ISNUMBER(SEARCH('ankieta ESG'!$G$186,BR1506)),MAX($BQ$3:BQ1505)+1,0)</f>
        <v>1503</v>
      </c>
      <c r="BR1506" s="134" t="s">
        <v>5506</v>
      </c>
      <c r="BS1506" s="98">
        <v>0</v>
      </c>
      <c r="BT1506" s="99" t="str">
        <f>IFERROR(VLOOKUP(ROWS($BR$4:BR1506),$BQ$4:$BR$2337,2,0),"")</f>
        <v>Prusice (pow. trzebnicki, woj. dolnośląskie)</v>
      </c>
      <c r="BU1506" s="98">
        <v>0</v>
      </c>
      <c r="BV1506" s="98">
        <f>IF(ISNUMBER(SEARCH('ankieta ESG'!$G$187,BW1506)),MAX($BV$3:BV1505)+1,0)</f>
        <v>1503</v>
      </c>
      <c r="BW1506" s="134" t="s">
        <v>5506</v>
      </c>
      <c r="BX1506" s="98">
        <v>0</v>
      </c>
      <c r="BY1506" s="99" t="str">
        <f>IFERROR(VLOOKUP(ROWS($BW$4:BW1506),$BV$4:$BW$2337,2,0),"")</f>
        <v>Prusice (pow. trzebnicki, woj. dolnośląskie)</v>
      </c>
      <c r="BZ1506" s="98">
        <v>0</v>
      </c>
      <c r="CA1506" s="98">
        <f>IF(ISNUMBER(SEARCH('ankieta ESG'!$G$188,CB1506)),MAX($CA$3:CA1505)+1,0)</f>
        <v>1503</v>
      </c>
      <c r="CB1506" s="134" t="s">
        <v>5506</v>
      </c>
      <c r="CC1506" s="98">
        <v>0</v>
      </c>
      <c r="CD1506" s="99" t="str">
        <f>IFERROR(VLOOKUP(ROWS($CB$4:CB1506),$CA$4:$CB$2337,2,0),"")</f>
        <v>Prusice (pow. trzebnicki, woj. dolnośląskie)</v>
      </c>
      <c r="CE1506" s="98">
        <v>0</v>
      </c>
      <c r="CF1506" s="98">
        <f>IF(ISNUMBER(SEARCH('ankieta ESG'!$G$189,CG1506)),MAX($CF$3:CF1505)+1,0)</f>
        <v>1503</v>
      </c>
      <c r="CG1506" s="134" t="s">
        <v>5506</v>
      </c>
      <c r="CH1506" s="98">
        <v>0</v>
      </c>
      <c r="CI1506" s="99" t="str">
        <f>IFERROR(VLOOKUP(ROWS($CG$4:CG1506),$CF$4:$CG$2337,2,0),"")</f>
        <v>Prusice (pow. trzebnicki, woj. dolnośląskie)</v>
      </c>
      <c r="CJ1506" s="98">
        <v>0</v>
      </c>
    </row>
    <row r="1507" spans="4:88">
      <c r="D1507" s="25"/>
      <c r="F1507" s="25"/>
      <c r="AM1507" s="98">
        <f>IF(ISNUMBER(SEARCH('ankieta ESG'!$G$180,AN1507)),MAX(AM$3:$AM1506)+1,0)</f>
        <v>1504</v>
      </c>
      <c r="AN1507" s="134" t="s">
        <v>5507</v>
      </c>
      <c r="AO1507" s="98">
        <v>0</v>
      </c>
      <c r="AP1507" s="99" t="str">
        <f>IFERROR(VLOOKUP(ROWS($AN$4:AN1507),$AM$4:$AN$2337,2,0),"")</f>
        <v>Pruszcz (pow. świecki, woj. kujawsko-pomorskie)</v>
      </c>
      <c r="AQ1507" s="98">
        <v>0</v>
      </c>
      <c r="AR1507" s="98">
        <f>IF(ISNUMBER(SEARCH('ankieta ESG'!$G$181,AS1507)),MAX($AR$3:AR1506)+1,0)</f>
        <v>1504</v>
      </c>
      <c r="AS1507" s="134" t="s">
        <v>5507</v>
      </c>
      <c r="AT1507" s="98">
        <v>0</v>
      </c>
      <c r="AU1507" s="99" t="str">
        <f>IFERROR(VLOOKUP(ROWS($AS$4:AS1507),$AR$4:$AS$2337,2,0),"")</f>
        <v>Pruszcz (pow. świecki, woj. kujawsko-pomorskie)</v>
      </c>
      <c r="AV1507" s="98">
        <v>0</v>
      </c>
      <c r="AW1507" s="98">
        <f>IF(ISNUMBER(SEARCH('ankieta ESG'!$G$182,AX1507)),MAX($AW$3:AW1506)+1,0)</f>
        <v>1504</v>
      </c>
      <c r="AX1507" s="134" t="s">
        <v>5507</v>
      </c>
      <c r="AY1507" s="98">
        <v>0</v>
      </c>
      <c r="AZ1507" s="99" t="str">
        <f>IFERROR(VLOOKUP(ROWS($AX$4:AX1507),$AW$4:$AX$2337,2,0),"")</f>
        <v>Pruszcz (pow. świecki, woj. kujawsko-pomorskie)</v>
      </c>
      <c r="BA1507" s="98">
        <v>0</v>
      </c>
      <c r="BB1507" s="98">
        <f>IF(ISNUMBER(SEARCH('ankieta ESG'!$G$183,BC1507)),MAX($BB$3:BB1506)+1,0)</f>
        <v>1504</v>
      </c>
      <c r="BC1507" s="134" t="s">
        <v>5507</v>
      </c>
      <c r="BD1507" s="98">
        <v>0</v>
      </c>
      <c r="BE1507" s="99" t="str">
        <f>IFERROR(VLOOKUP(ROWS($BC$4:BC1507),$BB$4:$BC$2337,2,0),"")</f>
        <v>Pruszcz (pow. świecki, woj. kujawsko-pomorskie)</v>
      </c>
      <c r="BF1507" s="98">
        <v>0</v>
      </c>
      <c r="BG1507" s="98">
        <f>IF(ISNUMBER(SEARCH('ankieta ESG'!$G$184,BH1507)),MAX($BG$3:BG1506)+1,0)</f>
        <v>1504</v>
      </c>
      <c r="BH1507" s="134" t="s">
        <v>5507</v>
      </c>
      <c r="BI1507" s="98">
        <v>0</v>
      </c>
      <c r="BJ1507" s="99" t="str">
        <f>IFERROR(VLOOKUP(ROWS($BH$4:BH1507),$BG$4:$BH$2337,2,0),"")</f>
        <v>Pruszcz (pow. świecki, woj. kujawsko-pomorskie)</v>
      </c>
      <c r="BK1507" s="98">
        <v>0</v>
      </c>
      <c r="BL1507" s="98">
        <f>IF(ISNUMBER(SEARCH('ankieta ESG'!$G$185,BM1507)),MAX($BL$3:BL1506)+1,0)</f>
        <v>1504</v>
      </c>
      <c r="BM1507" s="134" t="s">
        <v>5507</v>
      </c>
      <c r="BN1507" s="98">
        <v>0</v>
      </c>
      <c r="BO1507" s="99" t="str">
        <f>IFERROR(VLOOKUP(ROWS($BM$4:BM1507),$BL$4:$BM$2337,2,0),"")</f>
        <v>Pruszcz (pow. świecki, woj. kujawsko-pomorskie)</v>
      </c>
      <c r="BP1507" s="98">
        <v>0</v>
      </c>
      <c r="BQ1507" s="98">
        <f>IF(ISNUMBER(SEARCH('ankieta ESG'!$G$186,BR1507)),MAX($BQ$3:BQ1506)+1,0)</f>
        <v>1504</v>
      </c>
      <c r="BR1507" s="134" t="s">
        <v>5507</v>
      </c>
      <c r="BS1507" s="98">
        <v>0</v>
      </c>
      <c r="BT1507" s="99" t="str">
        <f>IFERROR(VLOOKUP(ROWS($BR$4:BR1507),$BQ$4:$BR$2337,2,0),"")</f>
        <v>Pruszcz (pow. świecki, woj. kujawsko-pomorskie)</v>
      </c>
      <c r="BU1507" s="98">
        <v>0</v>
      </c>
      <c r="BV1507" s="98">
        <f>IF(ISNUMBER(SEARCH('ankieta ESG'!$G$187,BW1507)),MAX($BV$3:BV1506)+1,0)</f>
        <v>1504</v>
      </c>
      <c r="BW1507" s="134" t="s">
        <v>5507</v>
      </c>
      <c r="BX1507" s="98">
        <v>0</v>
      </c>
      <c r="BY1507" s="99" t="str">
        <f>IFERROR(VLOOKUP(ROWS($BW$4:BW1507),$BV$4:$BW$2337,2,0),"")</f>
        <v>Pruszcz (pow. świecki, woj. kujawsko-pomorskie)</v>
      </c>
      <c r="BZ1507" s="98">
        <v>0</v>
      </c>
      <c r="CA1507" s="98">
        <f>IF(ISNUMBER(SEARCH('ankieta ESG'!$G$188,CB1507)),MAX($CA$3:CA1506)+1,0)</f>
        <v>1504</v>
      </c>
      <c r="CB1507" s="134" t="s">
        <v>5507</v>
      </c>
      <c r="CC1507" s="98">
        <v>0</v>
      </c>
      <c r="CD1507" s="99" t="str">
        <f>IFERROR(VLOOKUP(ROWS($CB$4:CB1507),$CA$4:$CB$2337,2,0),"")</f>
        <v>Pruszcz (pow. świecki, woj. kujawsko-pomorskie)</v>
      </c>
      <c r="CE1507" s="98">
        <v>0</v>
      </c>
      <c r="CF1507" s="98">
        <f>IF(ISNUMBER(SEARCH('ankieta ESG'!$G$189,CG1507)),MAX($CF$3:CF1506)+1,0)</f>
        <v>1504</v>
      </c>
      <c r="CG1507" s="134" t="s">
        <v>5507</v>
      </c>
      <c r="CH1507" s="98">
        <v>0</v>
      </c>
      <c r="CI1507" s="99" t="str">
        <f>IFERROR(VLOOKUP(ROWS($CG$4:CG1507),$CF$4:$CG$2337,2,0),"")</f>
        <v>Pruszcz (pow. świecki, woj. kujawsko-pomorskie)</v>
      </c>
      <c r="CJ1507" s="98">
        <v>0</v>
      </c>
    </row>
    <row r="1508" spans="4:88">
      <c r="D1508" s="25"/>
      <c r="F1508" s="25"/>
      <c r="AM1508" s="98">
        <f>IF(ISNUMBER(SEARCH('ankieta ESG'!$G$180,AN1508)),MAX(AM$3:$AM1507)+1,0)</f>
        <v>1505</v>
      </c>
      <c r="AN1508" s="134" t="s">
        <v>5508</v>
      </c>
      <c r="AO1508" s="98">
        <v>0</v>
      </c>
      <c r="AP1508" s="99" t="str">
        <f>IFERROR(VLOOKUP(ROWS($AN$4:AN1508),$AM$4:$AN$2337,2,0),"")</f>
        <v>Pruszcz Gdański (pow. gdański, woj. pomorskie)</v>
      </c>
      <c r="AQ1508" s="98">
        <v>0</v>
      </c>
      <c r="AR1508" s="98">
        <f>IF(ISNUMBER(SEARCH('ankieta ESG'!$G$181,AS1508)),MAX($AR$3:AR1507)+1,0)</f>
        <v>1505</v>
      </c>
      <c r="AS1508" s="134" t="s">
        <v>5508</v>
      </c>
      <c r="AT1508" s="98">
        <v>0</v>
      </c>
      <c r="AU1508" s="99" t="str">
        <f>IFERROR(VLOOKUP(ROWS($AS$4:AS1508),$AR$4:$AS$2337,2,0),"")</f>
        <v>Pruszcz Gdański (pow. gdański, woj. pomorskie)</v>
      </c>
      <c r="AV1508" s="98">
        <v>0</v>
      </c>
      <c r="AW1508" s="98">
        <f>IF(ISNUMBER(SEARCH('ankieta ESG'!$G$182,AX1508)),MAX($AW$3:AW1507)+1,0)</f>
        <v>1505</v>
      </c>
      <c r="AX1508" s="134" t="s">
        <v>5508</v>
      </c>
      <c r="AY1508" s="98">
        <v>0</v>
      </c>
      <c r="AZ1508" s="99" t="str">
        <f>IFERROR(VLOOKUP(ROWS($AX$4:AX1508),$AW$4:$AX$2337,2,0),"")</f>
        <v>Pruszcz Gdański (pow. gdański, woj. pomorskie)</v>
      </c>
      <c r="BA1508" s="98">
        <v>0</v>
      </c>
      <c r="BB1508" s="98">
        <f>IF(ISNUMBER(SEARCH('ankieta ESG'!$G$183,BC1508)),MAX($BB$3:BB1507)+1,0)</f>
        <v>1505</v>
      </c>
      <c r="BC1508" s="134" t="s">
        <v>5508</v>
      </c>
      <c r="BD1508" s="98">
        <v>0</v>
      </c>
      <c r="BE1508" s="99" t="str">
        <f>IFERROR(VLOOKUP(ROWS($BC$4:BC1508),$BB$4:$BC$2337,2,0),"")</f>
        <v>Pruszcz Gdański (pow. gdański, woj. pomorskie)</v>
      </c>
      <c r="BF1508" s="98">
        <v>0</v>
      </c>
      <c r="BG1508" s="98">
        <f>IF(ISNUMBER(SEARCH('ankieta ESG'!$G$184,BH1508)),MAX($BG$3:BG1507)+1,0)</f>
        <v>1505</v>
      </c>
      <c r="BH1508" s="134" t="s">
        <v>5508</v>
      </c>
      <c r="BI1508" s="98">
        <v>0</v>
      </c>
      <c r="BJ1508" s="99" t="str">
        <f>IFERROR(VLOOKUP(ROWS($BH$4:BH1508),$BG$4:$BH$2337,2,0),"")</f>
        <v>Pruszcz Gdański (pow. gdański, woj. pomorskie)</v>
      </c>
      <c r="BK1508" s="98">
        <v>0</v>
      </c>
      <c r="BL1508" s="98">
        <f>IF(ISNUMBER(SEARCH('ankieta ESG'!$G$185,BM1508)),MAX($BL$3:BL1507)+1,0)</f>
        <v>1505</v>
      </c>
      <c r="BM1508" s="134" t="s">
        <v>5508</v>
      </c>
      <c r="BN1508" s="98">
        <v>0</v>
      </c>
      <c r="BO1508" s="99" t="str">
        <f>IFERROR(VLOOKUP(ROWS($BM$4:BM1508),$BL$4:$BM$2337,2,0),"")</f>
        <v>Pruszcz Gdański (pow. gdański, woj. pomorskie)</v>
      </c>
      <c r="BP1508" s="98">
        <v>0</v>
      </c>
      <c r="BQ1508" s="98">
        <f>IF(ISNUMBER(SEARCH('ankieta ESG'!$G$186,BR1508)),MAX($BQ$3:BQ1507)+1,0)</f>
        <v>1505</v>
      </c>
      <c r="BR1508" s="134" t="s">
        <v>5508</v>
      </c>
      <c r="BS1508" s="98">
        <v>0</v>
      </c>
      <c r="BT1508" s="99" t="str">
        <f>IFERROR(VLOOKUP(ROWS($BR$4:BR1508),$BQ$4:$BR$2337,2,0),"")</f>
        <v>Pruszcz Gdański (pow. gdański, woj. pomorskie)</v>
      </c>
      <c r="BU1508" s="98">
        <v>0</v>
      </c>
      <c r="BV1508" s="98">
        <f>IF(ISNUMBER(SEARCH('ankieta ESG'!$G$187,BW1508)),MAX($BV$3:BV1507)+1,0)</f>
        <v>1505</v>
      </c>
      <c r="BW1508" s="134" t="s">
        <v>5508</v>
      </c>
      <c r="BX1508" s="98">
        <v>0</v>
      </c>
      <c r="BY1508" s="99" t="str">
        <f>IFERROR(VLOOKUP(ROWS($BW$4:BW1508),$BV$4:$BW$2337,2,0),"")</f>
        <v>Pruszcz Gdański (pow. gdański, woj. pomorskie)</v>
      </c>
      <c r="BZ1508" s="98">
        <v>0</v>
      </c>
      <c r="CA1508" s="98">
        <f>IF(ISNUMBER(SEARCH('ankieta ESG'!$G$188,CB1508)),MAX($CA$3:CA1507)+1,0)</f>
        <v>1505</v>
      </c>
      <c r="CB1508" s="134" t="s">
        <v>5508</v>
      </c>
      <c r="CC1508" s="98">
        <v>0</v>
      </c>
      <c r="CD1508" s="99" t="str">
        <f>IFERROR(VLOOKUP(ROWS($CB$4:CB1508),$CA$4:$CB$2337,2,0),"")</f>
        <v>Pruszcz Gdański (pow. gdański, woj. pomorskie)</v>
      </c>
      <c r="CE1508" s="98">
        <v>0</v>
      </c>
      <c r="CF1508" s="98">
        <f>IF(ISNUMBER(SEARCH('ankieta ESG'!$G$189,CG1508)),MAX($CF$3:CF1507)+1,0)</f>
        <v>1505</v>
      </c>
      <c r="CG1508" s="134" t="s">
        <v>5508</v>
      </c>
      <c r="CH1508" s="98">
        <v>0</v>
      </c>
      <c r="CI1508" s="99" t="str">
        <f>IFERROR(VLOOKUP(ROWS($CG$4:CG1508),$CF$4:$CG$2337,2,0),"")</f>
        <v>Pruszcz Gdański (pow. gdański, woj. pomorskie)</v>
      </c>
      <c r="CJ1508" s="98">
        <v>0</v>
      </c>
    </row>
    <row r="1509" spans="4:88">
      <c r="D1509" s="25"/>
      <c r="F1509" s="25"/>
      <c r="AM1509" s="98">
        <f>IF(ISNUMBER(SEARCH('ankieta ESG'!$G$180,AN1509)),MAX(AM$3:$AM1508)+1,0)</f>
        <v>1506</v>
      </c>
      <c r="AN1509" s="134" t="s">
        <v>5509</v>
      </c>
      <c r="AO1509" s="98">
        <v>0</v>
      </c>
      <c r="AP1509" s="99" t="str">
        <f>IFERROR(VLOOKUP(ROWS($AN$4:AN1509),$AM$4:$AN$2337,2,0),"")</f>
        <v>Pruszków (pow. pruszkowski, woj. mazowieckie)</v>
      </c>
      <c r="AQ1509" s="98">
        <v>0</v>
      </c>
      <c r="AR1509" s="98">
        <f>IF(ISNUMBER(SEARCH('ankieta ESG'!$G$181,AS1509)),MAX($AR$3:AR1508)+1,0)</f>
        <v>1506</v>
      </c>
      <c r="AS1509" s="134" t="s">
        <v>5509</v>
      </c>
      <c r="AT1509" s="98">
        <v>0</v>
      </c>
      <c r="AU1509" s="99" t="str">
        <f>IFERROR(VLOOKUP(ROWS($AS$4:AS1509),$AR$4:$AS$2337,2,0),"")</f>
        <v>Pruszków (pow. pruszkowski, woj. mazowieckie)</v>
      </c>
      <c r="AV1509" s="98">
        <v>0</v>
      </c>
      <c r="AW1509" s="98">
        <f>IF(ISNUMBER(SEARCH('ankieta ESG'!$G$182,AX1509)),MAX($AW$3:AW1508)+1,0)</f>
        <v>1506</v>
      </c>
      <c r="AX1509" s="134" t="s">
        <v>5509</v>
      </c>
      <c r="AY1509" s="98">
        <v>0</v>
      </c>
      <c r="AZ1509" s="99" t="str">
        <f>IFERROR(VLOOKUP(ROWS($AX$4:AX1509),$AW$4:$AX$2337,2,0),"")</f>
        <v>Pruszków (pow. pruszkowski, woj. mazowieckie)</v>
      </c>
      <c r="BA1509" s="98">
        <v>0</v>
      </c>
      <c r="BB1509" s="98">
        <f>IF(ISNUMBER(SEARCH('ankieta ESG'!$G$183,BC1509)),MAX($BB$3:BB1508)+1,0)</f>
        <v>1506</v>
      </c>
      <c r="BC1509" s="134" t="s">
        <v>5509</v>
      </c>
      <c r="BD1509" s="98">
        <v>0</v>
      </c>
      <c r="BE1509" s="99" t="str">
        <f>IFERROR(VLOOKUP(ROWS($BC$4:BC1509),$BB$4:$BC$2337,2,0),"")</f>
        <v>Pruszków (pow. pruszkowski, woj. mazowieckie)</v>
      </c>
      <c r="BF1509" s="98">
        <v>0</v>
      </c>
      <c r="BG1509" s="98">
        <f>IF(ISNUMBER(SEARCH('ankieta ESG'!$G$184,BH1509)),MAX($BG$3:BG1508)+1,0)</f>
        <v>1506</v>
      </c>
      <c r="BH1509" s="134" t="s">
        <v>5509</v>
      </c>
      <c r="BI1509" s="98">
        <v>0</v>
      </c>
      <c r="BJ1509" s="99" t="str">
        <f>IFERROR(VLOOKUP(ROWS($BH$4:BH1509),$BG$4:$BH$2337,2,0),"")</f>
        <v>Pruszków (pow. pruszkowski, woj. mazowieckie)</v>
      </c>
      <c r="BK1509" s="98">
        <v>0</v>
      </c>
      <c r="BL1509" s="98">
        <f>IF(ISNUMBER(SEARCH('ankieta ESG'!$G$185,BM1509)),MAX($BL$3:BL1508)+1,0)</f>
        <v>1506</v>
      </c>
      <c r="BM1509" s="134" t="s">
        <v>5509</v>
      </c>
      <c r="BN1509" s="98">
        <v>0</v>
      </c>
      <c r="BO1509" s="99" t="str">
        <f>IFERROR(VLOOKUP(ROWS($BM$4:BM1509),$BL$4:$BM$2337,2,0),"")</f>
        <v>Pruszków (pow. pruszkowski, woj. mazowieckie)</v>
      </c>
      <c r="BP1509" s="98">
        <v>0</v>
      </c>
      <c r="BQ1509" s="98">
        <f>IF(ISNUMBER(SEARCH('ankieta ESG'!$G$186,BR1509)),MAX($BQ$3:BQ1508)+1,0)</f>
        <v>1506</v>
      </c>
      <c r="BR1509" s="134" t="s">
        <v>5509</v>
      </c>
      <c r="BS1509" s="98">
        <v>0</v>
      </c>
      <c r="BT1509" s="99" t="str">
        <f>IFERROR(VLOOKUP(ROWS($BR$4:BR1509),$BQ$4:$BR$2337,2,0),"")</f>
        <v>Pruszków (pow. pruszkowski, woj. mazowieckie)</v>
      </c>
      <c r="BU1509" s="98">
        <v>0</v>
      </c>
      <c r="BV1509" s="98">
        <f>IF(ISNUMBER(SEARCH('ankieta ESG'!$G$187,BW1509)),MAX($BV$3:BV1508)+1,0)</f>
        <v>1506</v>
      </c>
      <c r="BW1509" s="134" t="s">
        <v>5509</v>
      </c>
      <c r="BX1509" s="98">
        <v>0</v>
      </c>
      <c r="BY1509" s="99" t="str">
        <f>IFERROR(VLOOKUP(ROWS($BW$4:BW1509),$BV$4:$BW$2337,2,0),"")</f>
        <v>Pruszków (pow. pruszkowski, woj. mazowieckie)</v>
      </c>
      <c r="BZ1509" s="98">
        <v>0</v>
      </c>
      <c r="CA1509" s="98">
        <f>IF(ISNUMBER(SEARCH('ankieta ESG'!$G$188,CB1509)),MAX($CA$3:CA1508)+1,0)</f>
        <v>1506</v>
      </c>
      <c r="CB1509" s="134" t="s">
        <v>5509</v>
      </c>
      <c r="CC1509" s="98">
        <v>0</v>
      </c>
      <c r="CD1509" s="99" t="str">
        <f>IFERROR(VLOOKUP(ROWS($CB$4:CB1509),$CA$4:$CB$2337,2,0),"")</f>
        <v>Pruszków (pow. pruszkowski, woj. mazowieckie)</v>
      </c>
      <c r="CE1509" s="98">
        <v>0</v>
      </c>
      <c r="CF1509" s="98">
        <f>IF(ISNUMBER(SEARCH('ankieta ESG'!$G$189,CG1509)),MAX($CF$3:CF1508)+1,0)</f>
        <v>1506</v>
      </c>
      <c r="CG1509" s="134" t="s">
        <v>5509</v>
      </c>
      <c r="CH1509" s="98">
        <v>0</v>
      </c>
      <c r="CI1509" s="99" t="str">
        <f>IFERROR(VLOOKUP(ROWS($CG$4:CG1509),$CF$4:$CG$2337,2,0),"")</f>
        <v>Pruszków (pow. pruszkowski, woj. mazowieckie)</v>
      </c>
      <c r="CJ1509" s="98">
        <v>0</v>
      </c>
    </row>
    <row r="1510" spans="4:88">
      <c r="D1510" s="25"/>
      <c r="F1510" s="25"/>
      <c r="AM1510" s="98">
        <f>IF(ISNUMBER(SEARCH('ankieta ESG'!$G$180,AN1510)),MAX(AM$3:$AM1509)+1,0)</f>
        <v>1507</v>
      </c>
      <c r="AN1510" s="134" t="s">
        <v>5510</v>
      </c>
      <c r="AO1510" s="98">
        <v>0</v>
      </c>
      <c r="AP1510" s="99" t="str">
        <f>IFERROR(VLOOKUP(ROWS($AN$4:AN1510),$AM$4:$AN$2337,2,0),"")</f>
        <v>Przasnysz (pow. przasnyski, woj. mazowieckie)</v>
      </c>
      <c r="AQ1510" s="98">
        <v>0</v>
      </c>
      <c r="AR1510" s="98">
        <f>IF(ISNUMBER(SEARCH('ankieta ESG'!$G$181,AS1510)),MAX($AR$3:AR1509)+1,0)</f>
        <v>1507</v>
      </c>
      <c r="AS1510" s="134" t="s">
        <v>5510</v>
      </c>
      <c r="AT1510" s="98">
        <v>0</v>
      </c>
      <c r="AU1510" s="99" t="str">
        <f>IFERROR(VLOOKUP(ROWS($AS$4:AS1510),$AR$4:$AS$2337,2,0),"")</f>
        <v>Przasnysz (pow. przasnyski, woj. mazowieckie)</v>
      </c>
      <c r="AV1510" s="98">
        <v>0</v>
      </c>
      <c r="AW1510" s="98">
        <f>IF(ISNUMBER(SEARCH('ankieta ESG'!$G$182,AX1510)),MAX($AW$3:AW1509)+1,0)</f>
        <v>1507</v>
      </c>
      <c r="AX1510" s="134" t="s">
        <v>5510</v>
      </c>
      <c r="AY1510" s="98">
        <v>0</v>
      </c>
      <c r="AZ1510" s="99" t="str">
        <f>IFERROR(VLOOKUP(ROWS($AX$4:AX1510),$AW$4:$AX$2337,2,0),"")</f>
        <v>Przasnysz (pow. przasnyski, woj. mazowieckie)</v>
      </c>
      <c r="BA1510" s="98">
        <v>0</v>
      </c>
      <c r="BB1510" s="98">
        <f>IF(ISNUMBER(SEARCH('ankieta ESG'!$G$183,BC1510)),MAX($BB$3:BB1509)+1,0)</f>
        <v>1507</v>
      </c>
      <c r="BC1510" s="134" t="s">
        <v>5510</v>
      </c>
      <c r="BD1510" s="98">
        <v>0</v>
      </c>
      <c r="BE1510" s="99" t="str">
        <f>IFERROR(VLOOKUP(ROWS($BC$4:BC1510),$BB$4:$BC$2337,2,0),"")</f>
        <v>Przasnysz (pow. przasnyski, woj. mazowieckie)</v>
      </c>
      <c r="BF1510" s="98">
        <v>0</v>
      </c>
      <c r="BG1510" s="98">
        <f>IF(ISNUMBER(SEARCH('ankieta ESG'!$G$184,BH1510)),MAX($BG$3:BG1509)+1,0)</f>
        <v>1507</v>
      </c>
      <c r="BH1510" s="134" t="s">
        <v>5510</v>
      </c>
      <c r="BI1510" s="98">
        <v>0</v>
      </c>
      <c r="BJ1510" s="99" t="str">
        <f>IFERROR(VLOOKUP(ROWS($BH$4:BH1510),$BG$4:$BH$2337,2,0),"")</f>
        <v>Przasnysz (pow. przasnyski, woj. mazowieckie)</v>
      </c>
      <c r="BK1510" s="98">
        <v>0</v>
      </c>
      <c r="BL1510" s="98">
        <f>IF(ISNUMBER(SEARCH('ankieta ESG'!$G$185,BM1510)),MAX($BL$3:BL1509)+1,0)</f>
        <v>1507</v>
      </c>
      <c r="BM1510" s="134" t="s">
        <v>5510</v>
      </c>
      <c r="BN1510" s="98">
        <v>0</v>
      </c>
      <c r="BO1510" s="99" t="str">
        <f>IFERROR(VLOOKUP(ROWS($BM$4:BM1510),$BL$4:$BM$2337,2,0),"")</f>
        <v>Przasnysz (pow. przasnyski, woj. mazowieckie)</v>
      </c>
      <c r="BP1510" s="98">
        <v>0</v>
      </c>
      <c r="BQ1510" s="98">
        <f>IF(ISNUMBER(SEARCH('ankieta ESG'!$G$186,BR1510)),MAX($BQ$3:BQ1509)+1,0)</f>
        <v>1507</v>
      </c>
      <c r="BR1510" s="134" t="s">
        <v>5510</v>
      </c>
      <c r="BS1510" s="98">
        <v>0</v>
      </c>
      <c r="BT1510" s="99" t="str">
        <f>IFERROR(VLOOKUP(ROWS($BR$4:BR1510),$BQ$4:$BR$2337,2,0),"")</f>
        <v>Przasnysz (pow. przasnyski, woj. mazowieckie)</v>
      </c>
      <c r="BU1510" s="98">
        <v>0</v>
      </c>
      <c r="BV1510" s="98">
        <f>IF(ISNUMBER(SEARCH('ankieta ESG'!$G$187,BW1510)),MAX($BV$3:BV1509)+1,0)</f>
        <v>1507</v>
      </c>
      <c r="BW1510" s="134" t="s">
        <v>5510</v>
      </c>
      <c r="BX1510" s="98">
        <v>0</v>
      </c>
      <c r="BY1510" s="99" t="str">
        <f>IFERROR(VLOOKUP(ROWS($BW$4:BW1510),$BV$4:$BW$2337,2,0),"")</f>
        <v>Przasnysz (pow. przasnyski, woj. mazowieckie)</v>
      </c>
      <c r="BZ1510" s="98">
        <v>0</v>
      </c>
      <c r="CA1510" s="98">
        <f>IF(ISNUMBER(SEARCH('ankieta ESG'!$G$188,CB1510)),MAX($CA$3:CA1509)+1,0)</f>
        <v>1507</v>
      </c>
      <c r="CB1510" s="134" t="s">
        <v>5510</v>
      </c>
      <c r="CC1510" s="98">
        <v>0</v>
      </c>
      <c r="CD1510" s="99" t="str">
        <f>IFERROR(VLOOKUP(ROWS($CB$4:CB1510),$CA$4:$CB$2337,2,0),"")</f>
        <v>Przasnysz (pow. przasnyski, woj. mazowieckie)</v>
      </c>
      <c r="CE1510" s="98">
        <v>0</v>
      </c>
      <c r="CF1510" s="98">
        <f>IF(ISNUMBER(SEARCH('ankieta ESG'!$G$189,CG1510)),MAX($CF$3:CF1509)+1,0)</f>
        <v>1507</v>
      </c>
      <c r="CG1510" s="134" t="s">
        <v>5510</v>
      </c>
      <c r="CH1510" s="98">
        <v>0</v>
      </c>
      <c r="CI1510" s="99" t="str">
        <f>IFERROR(VLOOKUP(ROWS($CG$4:CG1510),$CF$4:$CG$2337,2,0),"")</f>
        <v>Przasnysz (pow. przasnyski, woj. mazowieckie)</v>
      </c>
      <c r="CJ1510" s="98">
        <v>0</v>
      </c>
    </row>
    <row r="1511" spans="4:88">
      <c r="D1511" s="25"/>
      <c r="F1511" s="25"/>
      <c r="AM1511" s="98">
        <f>IF(ISNUMBER(SEARCH('ankieta ESG'!$G$180,AN1511)),MAX(AM$3:$AM1510)+1,0)</f>
        <v>1508</v>
      </c>
      <c r="AN1511" s="134" t="s">
        <v>5511</v>
      </c>
      <c r="AO1511" s="98">
        <v>0</v>
      </c>
      <c r="AP1511" s="99" t="str">
        <f>IFERROR(VLOOKUP(ROWS($AN$4:AN1511),$AM$4:$AN$2337,2,0),"")</f>
        <v>Przechlewo (pow. człuchowski, woj. pomorskie)</v>
      </c>
      <c r="AQ1511" s="98">
        <v>0</v>
      </c>
      <c r="AR1511" s="98">
        <f>IF(ISNUMBER(SEARCH('ankieta ESG'!$G$181,AS1511)),MAX($AR$3:AR1510)+1,0)</f>
        <v>1508</v>
      </c>
      <c r="AS1511" s="134" t="s">
        <v>5511</v>
      </c>
      <c r="AT1511" s="98">
        <v>0</v>
      </c>
      <c r="AU1511" s="99" t="str">
        <f>IFERROR(VLOOKUP(ROWS($AS$4:AS1511),$AR$4:$AS$2337,2,0),"")</f>
        <v>Przechlewo (pow. człuchowski, woj. pomorskie)</v>
      </c>
      <c r="AV1511" s="98">
        <v>0</v>
      </c>
      <c r="AW1511" s="98">
        <f>IF(ISNUMBER(SEARCH('ankieta ESG'!$G$182,AX1511)),MAX($AW$3:AW1510)+1,0)</f>
        <v>1508</v>
      </c>
      <c r="AX1511" s="134" t="s">
        <v>5511</v>
      </c>
      <c r="AY1511" s="98">
        <v>0</v>
      </c>
      <c r="AZ1511" s="99" t="str">
        <f>IFERROR(VLOOKUP(ROWS($AX$4:AX1511),$AW$4:$AX$2337,2,0),"")</f>
        <v>Przechlewo (pow. człuchowski, woj. pomorskie)</v>
      </c>
      <c r="BA1511" s="98">
        <v>0</v>
      </c>
      <c r="BB1511" s="98">
        <f>IF(ISNUMBER(SEARCH('ankieta ESG'!$G$183,BC1511)),MAX($BB$3:BB1510)+1,0)</f>
        <v>1508</v>
      </c>
      <c r="BC1511" s="134" t="s">
        <v>5511</v>
      </c>
      <c r="BD1511" s="98">
        <v>0</v>
      </c>
      <c r="BE1511" s="99" t="str">
        <f>IFERROR(VLOOKUP(ROWS($BC$4:BC1511),$BB$4:$BC$2337,2,0),"")</f>
        <v>Przechlewo (pow. człuchowski, woj. pomorskie)</v>
      </c>
      <c r="BF1511" s="98">
        <v>0</v>
      </c>
      <c r="BG1511" s="98">
        <f>IF(ISNUMBER(SEARCH('ankieta ESG'!$G$184,BH1511)),MAX($BG$3:BG1510)+1,0)</f>
        <v>1508</v>
      </c>
      <c r="BH1511" s="134" t="s">
        <v>5511</v>
      </c>
      <c r="BI1511" s="98">
        <v>0</v>
      </c>
      <c r="BJ1511" s="99" t="str">
        <f>IFERROR(VLOOKUP(ROWS($BH$4:BH1511),$BG$4:$BH$2337,2,0),"")</f>
        <v>Przechlewo (pow. człuchowski, woj. pomorskie)</v>
      </c>
      <c r="BK1511" s="98">
        <v>0</v>
      </c>
      <c r="BL1511" s="98">
        <f>IF(ISNUMBER(SEARCH('ankieta ESG'!$G$185,BM1511)),MAX($BL$3:BL1510)+1,0)</f>
        <v>1508</v>
      </c>
      <c r="BM1511" s="134" t="s">
        <v>5511</v>
      </c>
      <c r="BN1511" s="98">
        <v>0</v>
      </c>
      <c r="BO1511" s="99" t="str">
        <f>IFERROR(VLOOKUP(ROWS($BM$4:BM1511),$BL$4:$BM$2337,2,0),"")</f>
        <v>Przechlewo (pow. człuchowski, woj. pomorskie)</v>
      </c>
      <c r="BP1511" s="98">
        <v>0</v>
      </c>
      <c r="BQ1511" s="98">
        <f>IF(ISNUMBER(SEARCH('ankieta ESG'!$G$186,BR1511)),MAX($BQ$3:BQ1510)+1,0)</f>
        <v>1508</v>
      </c>
      <c r="BR1511" s="134" t="s">
        <v>5511</v>
      </c>
      <c r="BS1511" s="98">
        <v>0</v>
      </c>
      <c r="BT1511" s="99" t="str">
        <f>IFERROR(VLOOKUP(ROWS($BR$4:BR1511),$BQ$4:$BR$2337,2,0),"")</f>
        <v>Przechlewo (pow. człuchowski, woj. pomorskie)</v>
      </c>
      <c r="BU1511" s="98">
        <v>0</v>
      </c>
      <c r="BV1511" s="98">
        <f>IF(ISNUMBER(SEARCH('ankieta ESG'!$G$187,BW1511)),MAX($BV$3:BV1510)+1,0)</f>
        <v>1508</v>
      </c>
      <c r="BW1511" s="134" t="s">
        <v>5511</v>
      </c>
      <c r="BX1511" s="98">
        <v>0</v>
      </c>
      <c r="BY1511" s="99" t="str">
        <f>IFERROR(VLOOKUP(ROWS($BW$4:BW1511),$BV$4:$BW$2337,2,0),"")</f>
        <v>Przechlewo (pow. człuchowski, woj. pomorskie)</v>
      </c>
      <c r="BZ1511" s="98">
        <v>0</v>
      </c>
      <c r="CA1511" s="98">
        <f>IF(ISNUMBER(SEARCH('ankieta ESG'!$G$188,CB1511)),MAX($CA$3:CA1510)+1,0)</f>
        <v>1508</v>
      </c>
      <c r="CB1511" s="134" t="s">
        <v>5511</v>
      </c>
      <c r="CC1511" s="98">
        <v>0</v>
      </c>
      <c r="CD1511" s="99" t="str">
        <f>IFERROR(VLOOKUP(ROWS($CB$4:CB1511),$CA$4:$CB$2337,2,0),"")</f>
        <v>Przechlewo (pow. człuchowski, woj. pomorskie)</v>
      </c>
      <c r="CE1511" s="98">
        <v>0</v>
      </c>
      <c r="CF1511" s="98">
        <f>IF(ISNUMBER(SEARCH('ankieta ESG'!$G$189,CG1511)),MAX($CF$3:CF1510)+1,0)</f>
        <v>1508</v>
      </c>
      <c r="CG1511" s="134" t="s">
        <v>5511</v>
      </c>
      <c r="CH1511" s="98">
        <v>0</v>
      </c>
      <c r="CI1511" s="99" t="str">
        <f>IFERROR(VLOOKUP(ROWS($CG$4:CG1511),$CF$4:$CG$2337,2,0),"")</f>
        <v>Przechlewo (pow. człuchowski, woj. pomorskie)</v>
      </c>
      <c r="CJ1511" s="98">
        <v>0</v>
      </c>
    </row>
    <row r="1512" spans="4:88">
      <c r="D1512" s="25"/>
      <c r="F1512" s="25"/>
      <c r="AM1512" s="98">
        <f>IF(ISNUMBER(SEARCH('ankieta ESG'!$G$180,AN1512)),MAX(AM$3:$AM1511)+1,0)</f>
        <v>1509</v>
      </c>
      <c r="AN1512" s="134" t="s">
        <v>5512</v>
      </c>
      <c r="AO1512" s="98">
        <v>0</v>
      </c>
      <c r="AP1512" s="99" t="str">
        <f>IFERROR(VLOOKUP(ROWS($AN$4:AN1512),$AM$4:$AN$2337,2,0),"")</f>
        <v>Przeciszów (pow. oświęcimski, woj. małopolskie)</v>
      </c>
      <c r="AQ1512" s="98">
        <v>0</v>
      </c>
      <c r="AR1512" s="98">
        <f>IF(ISNUMBER(SEARCH('ankieta ESG'!$G$181,AS1512)),MAX($AR$3:AR1511)+1,0)</f>
        <v>1509</v>
      </c>
      <c r="AS1512" s="134" t="s">
        <v>5512</v>
      </c>
      <c r="AT1512" s="98">
        <v>0</v>
      </c>
      <c r="AU1512" s="99" t="str">
        <f>IFERROR(VLOOKUP(ROWS($AS$4:AS1512),$AR$4:$AS$2337,2,0),"")</f>
        <v>Przeciszów (pow. oświęcimski, woj. małopolskie)</v>
      </c>
      <c r="AV1512" s="98">
        <v>0</v>
      </c>
      <c r="AW1512" s="98">
        <f>IF(ISNUMBER(SEARCH('ankieta ESG'!$G$182,AX1512)),MAX($AW$3:AW1511)+1,0)</f>
        <v>1509</v>
      </c>
      <c r="AX1512" s="134" t="s">
        <v>5512</v>
      </c>
      <c r="AY1512" s="98">
        <v>0</v>
      </c>
      <c r="AZ1512" s="99" t="str">
        <f>IFERROR(VLOOKUP(ROWS($AX$4:AX1512),$AW$4:$AX$2337,2,0),"")</f>
        <v>Przeciszów (pow. oświęcimski, woj. małopolskie)</v>
      </c>
      <c r="BA1512" s="98">
        <v>0</v>
      </c>
      <c r="BB1512" s="98">
        <f>IF(ISNUMBER(SEARCH('ankieta ESG'!$G$183,BC1512)),MAX($BB$3:BB1511)+1,0)</f>
        <v>1509</v>
      </c>
      <c r="BC1512" s="134" t="s">
        <v>5512</v>
      </c>
      <c r="BD1512" s="98">
        <v>0</v>
      </c>
      <c r="BE1512" s="99" t="str">
        <f>IFERROR(VLOOKUP(ROWS($BC$4:BC1512),$BB$4:$BC$2337,2,0),"")</f>
        <v>Przeciszów (pow. oświęcimski, woj. małopolskie)</v>
      </c>
      <c r="BF1512" s="98">
        <v>0</v>
      </c>
      <c r="BG1512" s="98">
        <f>IF(ISNUMBER(SEARCH('ankieta ESG'!$G$184,BH1512)),MAX($BG$3:BG1511)+1,0)</f>
        <v>1509</v>
      </c>
      <c r="BH1512" s="134" t="s">
        <v>5512</v>
      </c>
      <c r="BI1512" s="98">
        <v>0</v>
      </c>
      <c r="BJ1512" s="99" t="str">
        <f>IFERROR(VLOOKUP(ROWS($BH$4:BH1512),$BG$4:$BH$2337,2,0),"")</f>
        <v>Przeciszów (pow. oświęcimski, woj. małopolskie)</v>
      </c>
      <c r="BK1512" s="98">
        <v>0</v>
      </c>
      <c r="BL1512" s="98">
        <f>IF(ISNUMBER(SEARCH('ankieta ESG'!$G$185,BM1512)),MAX($BL$3:BL1511)+1,0)</f>
        <v>1509</v>
      </c>
      <c r="BM1512" s="134" t="s">
        <v>5512</v>
      </c>
      <c r="BN1512" s="98">
        <v>0</v>
      </c>
      <c r="BO1512" s="99" t="str">
        <f>IFERROR(VLOOKUP(ROWS($BM$4:BM1512),$BL$4:$BM$2337,2,0),"")</f>
        <v>Przeciszów (pow. oświęcimski, woj. małopolskie)</v>
      </c>
      <c r="BP1512" s="98">
        <v>0</v>
      </c>
      <c r="BQ1512" s="98">
        <f>IF(ISNUMBER(SEARCH('ankieta ESG'!$G$186,BR1512)),MAX($BQ$3:BQ1511)+1,0)</f>
        <v>1509</v>
      </c>
      <c r="BR1512" s="134" t="s">
        <v>5512</v>
      </c>
      <c r="BS1512" s="98">
        <v>0</v>
      </c>
      <c r="BT1512" s="99" t="str">
        <f>IFERROR(VLOOKUP(ROWS($BR$4:BR1512),$BQ$4:$BR$2337,2,0),"")</f>
        <v>Przeciszów (pow. oświęcimski, woj. małopolskie)</v>
      </c>
      <c r="BU1512" s="98">
        <v>0</v>
      </c>
      <c r="BV1512" s="98">
        <f>IF(ISNUMBER(SEARCH('ankieta ESG'!$G$187,BW1512)),MAX($BV$3:BV1511)+1,0)</f>
        <v>1509</v>
      </c>
      <c r="BW1512" s="134" t="s">
        <v>5512</v>
      </c>
      <c r="BX1512" s="98">
        <v>0</v>
      </c>
      <c r="BY1512" s="99" t="str">
        <f>IFERROR(VLOOKUP(ROWS($BW$4:BW1512),$BV$4:$BW$2337,2,0),"")</f>
        <v>Przeciszów (pow. oświęcimski, woj. małopolskie)</v>
      </c>
      <c r="BZ1512" s="98">
        <v>0</v>
      </c>
      <c r="CA1512" s="98">
        <f>IF(ISNUMBER(SEARCH('ankieta ESG'!$G$188,CB1512)),MAX($CA$3:CA1511)+1,0)</f>
        <v>1509</v>
      </c>
      <c r="CB1512" s="134" t="s">
        <v>5512</v>
      </c>
      <c r="CC1512" s="98">
        <v>0</v>
      </c>
      <c r="CD1512" s="99" t="str">
        <f>IFERROR(VLOOKUP(ROWS($CB$4:CB1512),$CA$4:$CB$2337,2,0),"")</f>
        <v>Przeciszów (pow. oświęcimski, woj. małopolskie)</v>
      </c>
      <c r="CE1512" s="98">
        <v>0</v>
      </c>
      <c r="CF1512" s="98">
        <f>IF(ISNUMBER(SEARCH('ankieta ESG'!$G$189,CG1512)),MAX($CF$3:CF1511)+1,0)</f>
        <v>1509</v>
      </c>
      <c r="CG1512" s="134" t="s">
        <v>5512</v>
      </c>
      <c r="CH1512" s="98">
        <v>0</v>
      </c>
      <c r="CI1512" s="99" t="str">
        <f>IFERROR(VLOOKUP(ROWS($CG$4:CG1512),$CF$4:$CG$2337,2,0),"")</f>
        <v>Przeciszów (pow. oświęcimski, woj. małopolskie)</v>
      </c>
      <c r="CJ1512" s="98">
        <v>0</v>
      </c>
    </row>
    <row r="1513" spans="4:88">
      <c r="D1513" s="25"/>
      <c r="F1513" s="25"/>
      <c r="AM1513" s="98">
        <f>IF(ISNUMBER(SEARCH('ankieta ESG'!$G$180,AN1513)),MAX(AM$3:$AM1512)+1,0)</f>
        <v>1510</v>
      </c>
      <c r="AN1513" s="134" t="s">
        <v>5513</v>
      </c>
      <c r="AO1513" s="98">
        <v>0</v>
      </c>
      <c r="AP1513" s="99" t="str">
        <f>IFERROR(VLOOKUP(ROWS($AN$4:AN1513),$AM$4:$AN$2337,2,0),"")</f>
        <v>Przecław (pow. mielecki, woj. podkarpackie)</v>
      </c>
      <c r="AQ1513" s="98">
        <v>0</v>
      </c>
      <c r="AR1513" s="98">
        <f>IF(ISNUMBER(SEARCH('ankieta ESG'!$G$181,AS1513)),MAX($AR$3:AR1512)+1,0)</f>
        <v>1510</v>
      </c>
      <c r="AS1513" s="134" t="s">
        <v>5513</v>
      </c>
      <c r="AT1513" s="98">
        <v>0</v>
      </c>
      <c r="AU1513" s="99" t="str">
        <f>IFERROR(VLOOKUP(ROWS($AS$4:AS1513),$AR$4:$AS$2337,2,0),"")</f>
        <v>Przecław (pow. mielecki, woj. podkarpackie)</v>
      </c>
      <c r="AV1513" s="98">
        <v>0</v>
      </c>
      <c r="AW1513" s="98">
        <f>IF(ISNUMBER(SEARCH('ankieta ESG'!$G$182,AX1513)),MAX($AW$3:AW1512)+1,0)</f>
        <v>1510</v>
      </c>
      <c r="AX1513" s="134" t="s">
        <v>5513</v>
      </c>
      <c r="AY1513" s="98">
        <v>0</v>
      </c>
      <c r="AZ1513" s="99" t="str">
        <f>IFERROR(VLOOKUP(ROWS($AX$4:AX1513),$AW$4:$AX$2337,2,0),"")</f>
        <v>Przecław (pow. mielecki, woj. podkarpackie)</v>
      </c>
      <c r="BA1513" s="98">
        <v>0</v>
      </c>
      <c r="BB1513" s="98">
        <f>IF(ISNUMBER(SEARCH('ankieta ESG'!$G$183,BC1513)),MAX($BB$3:BB1512)+1,0)</f>
        <v>1510</v>
      </c>
      <c r="BC1513" s="134" t="s">
        <v>5513</v>
      </c>
      <c r="BD1513" s="98">
        <v>0</v>
      </c>
      <c r="BE1513" s="99" t="str">
        <f>IFERROR(VLOOKUP(ROWS($BC$4:BC1513),$BB$4:$BC$2337,2,0),"")</f>
        <v>Przecław (pow. mielecki, woj. podkarpackie)</v>
      </c>
      <c r="BF1513" s="98">
        <v>0</v>
      </c>
      <c r="BG1513" s="98">
        <f>IF(ISNUMBER(SEARCH('ankieta ESG'!$G$184,BH1513)),MAX($BG$3:BG1512)+1,0)</f>
        <v>1510</v>
      </c>
      <c r="BH1513" s="134" t="s">
        <v>5513</v>
      </c>
      <c r="BI1513" s="98">
        <v>0</v>
      </c>
      <c r="BJ1513" s="99" t="str">
        <f>IFERROR(VLOOKUP(ROWS($BH$4:BH1513),$BG$4:$BH$2337,2,0),"")</f>
        <v>Przecław (pow. mielecki, woj. podkarpackie)</v>
      </c>
      <c r="BK1513" s="98">
        <v>0</v>
      </c>
      <c r="BL1513" s="98">
        <f>IF(ISNUMBER(SEARCH('ankieta ESG'!$G$185,BM1513)),MAX($BL$3:BL1512)+1,0)</f>
        <v>1510</v>
      </c>
      <c r="BM1513" s="134" t="s">
        <v>5513</v>
      </c>
      <c r="BN1513" s="98">
        <v>0</v>
      </c>
      <c r="BO1513" s="99" t="str">
        <f>IFERROR(VLOOKUP(ROWS($BM$4:BM1513),$BL$4:$BM$2337,2,0),"")</f>
        <v>Przecław (pow. mielecki, woj. podkarpackie)</v>
      </c>
      <c r="BP1513" s="98">
        <v>0</v>
      </c>
      <c r="BQ1513" s="98">
        <f>IF(ISNUMBER(SEARCH('ankieta ESG'!$G$186,BR1513)),MAX($BQ$3:BQ1512)+1,0)</f>
        <v>1510</v>
      </c>
      <c r="BR1513" s="134" t="s">
        <v>5513</v>
      </c>
      <c r="BS1513" s="98">
        <v>0</v>
      </c>
      <c r="BT1513" s="99" t="str">
        <f>IFERROR(VLOOKUP(ROWS($BR$4:BR1513),$BQ$4:$BR$2337,2,0),"")</f>
        <v>Przecław (pow. mielecki, woj. podkarpackie)</v>
      </c>
      <c r="BU1513" s="98">
        <v>0</v>
      </c>
      <c r="BV1513" s="98">
        <f>IF(ISNUMBER(SEARCH('ankieta ESG'!$G$187,BW1513)),MAX($BV$3:BV1512)+1,0)</f>
        <v>1510</v>
      </c>
      <c r="BW1513" s="134" t="s">
        <v>5513</v>
      </c>
      <c r="BX1513" s="98">
        <v>0</v>
      </c>
      <c r="BY1513" s="99" t="str">
        <f>IFERROR(VLOOKUP(ROWS($BW$4:BW1513),$BV$4:$BW$2337,2,0),"")</f>
        <v>Przecław (pow. mielecki, woj. podkarpackie)</v>
      </c>
      <c r="BZ1513" s="98">
        <v>0</v>
      </c>
      <c r="CA1513" s="98">
        <f>IF(ISNUMBER(SEARCH('ankieta ESG'!$G$188,CB1513)),MAX($CA$3:CA1512)+1,0)</f>
        <v>1510</v>
      </c>
      <c r="CB1513" s="134" t="s">
        <v>5513</v>
      </c>
      <c r="CC1513" s="98">
        <v>0</v>
      </c>
      <c r="CD1513" s="99" t="str">
        <f>IFERROR(VLOOKUP(ROWS($CB$4:CB1513),$CA$4:$CB$2337,2,0),"")</f>
        <v>Przecław (pow. mielecki, woj. podkarpackie)</v>
      </c>
      <c r="CE1513" s="98">
        <v>0</v>
      </c>
      <c r="CF1513" s="98">
        <f>IF(ISNUMBER(SEARCH('ankieta ESG'!$G$189,CG1513)),MAX($CF$3:CF1512)+1,0)</f>
        <v>1510</v>
      </c>
      <c r="CG1513" s="134" t="s">
        <v>5513</v>
      </c>
      <c r="CH1513" s="98">
        <v>0</v>
      </c>
      <c r="CI1513" s="99" t="str">
        <f>IFERROR(VLOOKUP(ROWS($CG$4:CG1513),$CF$4:$CG$2337,2,0),"")</f>
        <v>Przecław (pow. mielecki, woj. podkarpackie)</v>
      </c>
      <c r="CJ1513" s="98">
        <v>0</v>
      </c>
    </row>
    <row r="1514" spans="4:88">
      <c r="D1514" s="25"/>
      <c r="F1514" s="25"/>
      <c r="AM1514" s="98">
        <f>IF(ISNUMBER(SEARCH('ankieta ESG'!$G$180,AN1514)),MAX(AM$3:$AM1513)+1,0)</f>
        <v>1511</v>
      </c>
      <c r="AN1514" s="134" t="s">
        <v>5514</v>
      </c>
      <c r="AO1514" s="98">
        <v>0</v>
      </c>
      <c r="AP1514" s="99" t="str">
        <f>IFERROR(VLOOKUP(ROWS($AN$4:AN1514),$AM$4:$AN$2337,2,0),"")</f>
        <v>Przedbórz (pow. radomszczański, woj. łódzkie)</v>
      </c>
      <c r="AQ1514" s="98">
        <v>0</v>
      </c>
      <c r="AR1514" s="98">
        <f>IF(ISNUMBER(SEARCH('ankieta ESG'!$G$181,AS1514)),MAX($AR$3:AR1513)+1,0)</f>
        <v>1511</v>
      </c>
      <c r="AS1514" s="134" t="s">
        <v>5514</v>
      </c>
      <c r="AT1514" s="98">
        <v>0</v>
      </c>
      <c r="AU1514" s="99" t="str">
        <f>IFERROR(VLOOKUP(ROWS($AS$4:AS1514),$AR$4:$AS$2337,2,0),"")</f>
        <v>Przedbórz (pow. radomszczański, woj. łódzkie)</v>
      </c>
      <c r="AV1514" s="98">
        <v>0</v>
      </c>
      <c r="AW1514" s="98">
        <f>IF(ISNUMBER(SEARCH('ankieta ESG'!$G$182,AX1514)),MAX($AW$3:AW1513)+1,0)</f>
        <v>1511</v>
      </c>
      <c r="AX1514" s="134" t="s">
        <v>5514</v>
      </c>
      <c r="AY1514" s="98">
        <v>0</v>
      </c>
      <c r="AZ1514" s="99" t="str">
        <f>IFERROR(VLOOKUP(ROWS($AX$4:AX1514),$AW$4:$AX$2337,2,0),"")</f>
        <v>Przedbórz (pow. radomszczański, woj. łódzkie)</v>
      </c>
      <c r="BA1514" s="98">
        <v>0</v>
      </c>
      <c r="BB1514" s="98">
        <f>IF(ISNUMBER(SEARCH('ankieta ESG'!$G$183,BC1514)),MAX($BB$3:BB1513)+1,0)</f>
        <v>1511</v>
      </c>
      <c r="BC1514" s="134" t="s">
        <v>5514</v>
      </c>
      <c r="BD1514" s="98">
        <v>0</v>
      </c>
      <c r="BE1514" s="99" t="str">
        <f>IFERROR(VLOOKUP(ROWS($BC$4:BC1514),$BB$4:$BC$2337,2,0),"")</f>
        <v>Przedbórz (pow. radomszczański, woj. łódzkie)</v>
      </c>
      <c r="BF1514" s="98">
        <v>0</v>
      </c>
      <c r="BG1514" s="98">
        <f>IF(ISNUMBER(SEARCH('ankieta ESG'!$G$184,BH1514)),MAX($BG$3:BG1513)+1,0)</f>
        <v>1511</v>
      </c>
      <c r="BH1514" s="134" t="s">
        <v>5514</v>
      </c>
      <c r="BI1514" s="98">
        <v>0</v>
      </c>
      <c r="BJ1514" s="99" t="str">
        <f>IFERROR(VLOOKUP(ROWS($BH$4:BH1514),$BG$4:$BH$2337,2,0),"")</f>
        <v>Przedbórz (pow. radomszczański, woj. łódzkie)</v>
      </c>
      <c r="BK1514" s="98">
        <v>0</v>
      </c>
      <c r="BL1514" s="98">
        <f>IF(ISNUMBER(SEARCH('ankieta ESG'!$G$185,BM1514)),MAX($BL$3:BL1513)+1,0)</f>
        <v>1511</v>
      </c>
      <c r="BM1514" s="134" t="s">
        <v>5514</v>
      </c>
      <c r="BN1514" s="98">
        <v>0</v>
      </c>
      <c r="BO1514" s="99" t="str">
        <f>IFERROR(VLOOKUP(ROWS($BM$4:BM1514),$BL$4:$BM$2337,2,0),"")</f>
        <v>Przedbórz (pow. radomszczański, woj. łódzkie)</v>
      </c>
      <c r="BP1514" s="98">
        <v>0</v>
      </c>
      <c r="BQ1514" s="98">
        <f>IF(ISNUMBER(SEARCH('ankieta ESG'!$G$186,BR1514)),MAX($BQ$3:BQ1513)+1,0)</f>
        <v>1511</v>
      </c>
      <c r="BR1514" s="134" t="s">
        <v>5514</v>
      </c>
      <c r="BS1514" s="98">
        <v>0</v>
      </c>
      <c r="BT1514" s="99" t="str">
        <f>IFERROR(VLOOKUP(ROWS($BR$4:BR1514),$BQ$4:$BR$2337,2,0),"")</f>
        <v>Przedbórz (pow. radomszczański, woj. łódzkie)</v>
      </c>
      <c r="BU1514" s="98">
        <v>0</v>
      </c>
      <c r="BV1514" s="98">
        <f>IF(ISNUMBER(SEARCH('ankieta ESG'!$G$187,BW1514)),MAX($BV$3:BV1513)+1,0)</f>
        <v>1511</v>
      </c>
      <c r="BW1514" s="134" t="s">
        <v>5514</v>
      </c>
      <c r="BX1514" s="98">
        <v>0</v>
      </c>
      <c r="BY1514" s="99" t="str">
        <f>IFERROR(VLOOKUP(ROWS($BW$4:BW1514),$BV$4:$BW$2337,2,0),"")</f>
        <v>Przedbórz (pow. radomszczański, woj. łódzkie)</v>
      </c>
      <c r="BZ1514" s="98">
        <v>0</v>
      </c>
      <c r="CA1514" s="98">
        <f>IF(ISNUMBER(SEARCH('ankieta ESG'!$G$188,CB1514)),MAX($CA$3:CA1513)+1,0)</f>
        <v>1511</v>
      </c>
      <c r="CB1514" s="134" t="s">
        <v>5514</v>
      </c>
      <c r="CC1514" s="98">
        <v>0</v>
      </c>
      <c r="CD1514" s="99" t="str">
        <f>IFERROR(VLOOKUP(ROWS($CB$4:CB1514),$CA$4:$CB$2337,2,0),"")</f>
        <v>Przedbórz (pow. radomszczański, woj. łódzkie)</v>
      </c>
      <c r="CE1514" s="98">
        <v>0</v>
      </c>
      <c r="CF1514" s="98">
        <f>IF(ISNUMBER(SEARCH('ankieta ESG'!$G$189,CG1514)),MAX($CF$3:CF1513)+1,0)</f>
        <v>1511</v>
      </c>
      <c r="CG1514" s="134" t="s">
        <v>5514</v>
      </c>
      <c r="CH1514" s="98">
        <v>0</v>
      </c>
      <c r="CI1514" s="99" t="str">
        <f>IFERROR(VLOOKUP(ROWS($CG$4:CG1514),$CF$4:$CG$2337,2,0),"")</f>
        <v>Przedbórz (pow. radomszczański, woj. łódzkie)</v>
      </c>
      <c r="CJ1514" s="98">
        <v>0</v>
      </c>
    </row>
    <row r="1515" spans="4:88">
      <c r="D1515" s="25"/>
      <c r="F1515" s="25"/>
      <c r="AM1515" s="98">
        <f>IF(ISNUMBER(SEARCH('ankieta ESG'!$G$180,AN1515)),MAX(AM$3:$AM1514)+1,0)</f>
        <v>1512</v>
      </c>
      <c r="AN1515" s="134" t="s">
        <v>5515</v>
      </c>
      <c r="AO1515" s="98">
        <v>0</v>
      </c>
      <c r="AP1515" s="99" t="str">
        <f>IFERROR(VLOOKUP(ROWS($AN$4:AN1515),$AM$4:$AN$2337,2,0),"")</f>
        <v>Przedecz (pow. kolski, woj. wielkopolskie)</v>
      </c>
      <c r="AQ1515" s="98">
        <v>0</v>
      </c>
      <c r="AR1515" s="98">
        <f>IF(ISNUMBER(SEARCH('ankieta ESG'!$G$181,AS1515)),MAX($AR$3:AR1514)+1,0)</f>
        <v>1512</v>
      </c>
      <c r="AS1515" s="134" t="s">
        <v>5515</v>
      </c>
      <c r="AT1515" s="98">
        <v>0</v>
      </c>
      <c r="AU1515" s="99" t="str">
        <f>IFERROR(VLOOKUP(ROWS($AS$4:AS1515),$AR$4:$AS$2337,2,0),"")</f>
        <v>Przedecz (pow. kolski, woj. wielkopolskie)</v>
      </c>
      <c r="AV1515" s="98">
        <v>0</v>
      </c>
      <c r="AW1515" s="98">
        <f>IF(ISNUMBER(SEARCH('ankieta ESG'!$G$182,AX1515)),MAX($AW$3:AW1514)+1,0)</f>
        <v>1512</v>
      </c>
      <c r="AX1515" s="134" t="s">
        <v>5515</v>
      </c>
      <c r="AY1515" s="98">
        <v>0</v>
      </c>
      <c r="AZ1515" s="99" t="str">
        <f>IFERROR(VLOOKUP(ROWS($AX$4:AX1515),$AW$4:$AX$2337,2,0),"")</f>
        <v>Przedecz (pow. kolski, woj. wielkopolskie)</v>
      </c>
      <c r="BA1515" s="98">
        <v>0</v>
      </c>
      <c r="BB1515" s="98">
        <f>IF(ISNUMBER(SEARCH('ankieta ESG'!$G$183,BC1515)),MAX($BB$3:BB1514)+1,0)</f>
        <v>1512</v>
      </c>
      <c r="BC1515" s="134" t="s">
        <v>5515</v>
      </c>
      <c r="BD1515" s="98">
        <v>0</v>
      </c>
      <c r="BE1515" s="99" t="str">
        <f>IFERROR(VLOOKUP(ROWS($BC$4:BC1515),$BB$4:$BC$2337,2,0),"")</f>
        <v>Przedecz (pow. kolski, woj. wielkopolskie)</v>
      </c>
      <c r="BF1515" s="98">
        <v>0</v>
      </c>
      <c r="BG1515" s="98">
        <f>IF(ISNUMBER(SEARCH('ankieta ESG'!$G$184,BH1515)),MAX($BG$3:BG1514)+1,0)</f>
        <v>1512</v>
      </c>
      <c r="BH1515" s="134" t="s">
        <v>5515</v>
      </c>
      <c r="BI1515" s="98">
        <v>0</v>
      </c>
      <c r="BJ1515" s="99" t="str">
        <f>IFERROR(VLOOKUP(ROWS($BH$4:BH1515),$BG$4:$BH$2337,2,0),"")</f>
        <v>Przedecz (pow. kolski, woj. wielkopolskie)</v>
      </c>
      <c r="BK1515" s="98">
        <v>0</v>
      </c>
      <c r="BL1515" s="98">
        <f>IF(ISNUMBER(SEARCH('ankieta ESG'!$G$185,BM1515)),MAX($BL$3:BL1514)+1,0)</f>
        <v>1512</v>
      </c>
      <c r="BM1515" s="134" t="s">
        <v>5515</v>
      </c>
      <c r="BN1515" s="98">
        <v>0</v>
      </c>
      <c r="BO1515" s="99" t="str">
        <f>IFERROR(VLOOKUP(ROWS($BM$4:BM1515),$BL$4:$BM$2337,2,0),"")</f>
        <v>Przedecz (pow. kolski, woj. wielkopolskie)</v>
      </c>
      <c r="BP1515" s="98">
        <v>0</v>
      </c>
      <c r="BQ1515" s="98">
        <f>IF(ISNUMBER(SEARCH('ankieta ESG'!$G$186,BR1515)),MAX($BQ$3:BQ1514)+1,0)</f>
        <v>1512</v>
      </c>
      <c r="BR1515" s="134" t="s">
        <v>5515</v>
      </c>
      <c r="BS1515" s="98">
        <v>0</v>
      </c>
      <c r="BT1515" s="99" t="str">
        <f>IFERROR(VLOOKUP(ROWS($BR$4:BR1515),$BQ$4:$BR$2337,2,0),"")</f>
        <v>Przedecz (pow. kolski, woj. wielkopolskie)</v>
      </c>
      <c r="BU1515" s="98">
        <v>0</v>
      </c>
      <c r="BV1515" s="98">
        <f>IF(ISNUMBER(SEARCH('ankieta ESG'!$G$187,BW1515)),MAX($BV$3:BV1514)+1,0)</f>
        <v>1512</v>
      </c>
      <c r="BW1515" s="134" t="s">
        <v>5515</v>
      </c>
      <c r="BX1515" s="98">
        <v>0</v>
      </c>
      <c r="BY1515" s="99" t="str">
        <f>IFERROR(VLOOKUP(ROWS($BW$4:BW1515),$BV$4:$BW$2337,2,0),"")</f>
        <v>Przedecz (pow. kolski, woj. wielkopolskie)</v>
      </c>
      <c r="BZ1515" s="98">
        <v>0</v>
      </c>
      <c r="CA1515" s="98">
        <f>IF(ISNUMBER(SEARCH('ankieta ESG'!$G$188,CB1515)),MAX($CA$3:CA1514)+1,0)</f>
        <v>1512</v>
      </c>
      <c r="CB1515" s="134" t="s">
        <v>5515</v>
      </c>
      <c r="CC1515" s="98">
        <v>0</v>
      </c>
      <c r="CD1515" s="99" t="str">
        <f>IFERROR(VLOOKUP(ROWS($CB$4:CB1515),$CA$4:$CB$2337,2,0),"")</f>
        <v>Przedecz (pow. kolski, woj. wielkopolskie)</v>
      </c>
      <c r="CE1515" s="98">
        <v>0</v>
      </c>
      <c r="CF1515" s="98">
        <f>IF(ISNUMBER(SEARCH('ankieta ESG'!$G$189,CG1515)),MAX($CF$3:CF1514)+1,0)</f>
        <v>1512</v>
      </c>
      <c r="CG1515" s="134" t="s">
        <v>5515</v>
      </c>
      <c r="CH1515" s="98">
        <v>0</v>
      </c>
      <c r="CI1515" s="99" t="str">
        <f>IFERROR(VLOOKUP(ROWS($CG$4:CG1515),$CF$4:$CG$2337,2,0),"")</f>
        <v>Przedecz (pow. kolski, woj. wielkopolskie)</v>
      </c>
      <c r="CJ1515" s="98">
        <v>0</v>
      </c>
    </row>
    <row r="1516" spans="4:88">
      <c r="D1516" s="25"/>
      <c r="F1516" s="25"/>
      <c r="AM1516" s="98">
        <f>IF(ISNUMBER(SEARCH('ankieta ESG'!$G$180,AN1516)),MAX(AM$3:$AM1515)+1,0)</f>
        <v>1513</v>
      </c>
      <c r="AN1516" s="134" t="s">
        <v>5516</v>
      </c>
      <c r="AO1516" s="98">
        <v>0</v>
      </c>
      <c r="AP1516" s="99" t="str">
        <f>IFERROR(VLOOKUP(ROWS($AN$4:AN1516),$AM$4:$AN$2337,2,0),"")</f>
        <v>Przelewice (pow. pyrzycki, woj. zachodniopomorskie)</v>
      </c>
      <c r="AQ1516" s="98">
        <v>0</v>
      </c>
      <c r="AR1516" s="98">
        <f>IF(ISNUMBER(SEARCH('ankieta ESG'!$G$181,AS1516)),MAX($AR$3:AR1515)+1,0)</f>
        <v>1513</v>
      </c>
      <c r="AS1516" s="134" t="s">
        <v>5516</v>
      </c>
      <c r="AT1516" s="98">
        <v>0</v>
      </c>
      <c r="AU1516" s="99" t="str">
        <f>IFERROR(VLOOKUP(ROWS($AS$4:AS1516),$AR$4:$AS$2337,2,0),"")</f>
        <v>Przelewice (pow. pyrzycki, woj. zachodniopomorskie)</v>
      </c>
      <c r="AV1516" s="98">
        <v>0</v>
      </c>
      <c r="AW1516" s="98">
        <f>IF(ISNUMBER(SEARCH('ankieta ESG'!$G$182,AX1516)),MAX($AW$3:AW1515)+1,0)</f>
        <v>1513</v>
      </c>
      <c r="AX1516" s="134" t="s">
        <v>5516</v>
      </c>
      <c r="AY1516" s="98">
        <v>0</v>
      </c>
      <c r="AZ1516" s="99" t="str">
        <f>IFERROR(VLOOKUP(ROWS($AX$4:AX1516),$AW$4:$AX$2337,2,0),"")</f>
        <v>Przelewice (pow. pyrzycki, woj. zachodniopomorskie)</v>
      </c>
      <c r="BA1516" s="98">
        <v>0</v>
      </c>
      <c r="BB1516" s="98">
        <f>IF(ISNUMBER(SEARCH('ankieta ESG'!$G$183,BC1516)),MAX($BB$3:BB1515)+1,0)</f>
        <v>1513</v>
      </c>
      <c r="BC1516" s="134" t="s">
        <v>5516</v>
      </c>
      <c r="BD1516" s="98">
        <v>0</v>
      </c>
      <c r="BE1516" s="99" t="str">
        <f>IFERROR(VLOOKUP(ROWS($BC$4:BC1516),$BB$4:$BC$2337,2,0),"")</f>
        <v>Przelewice (pow. pyrzycki, woj. zachodniopomorskie)</v>
      </c>
      <c r="BF1516" s="98">
        <v>0</v>
      </c>
      <c r="BG1516" s="98">
        <f>IF(ISNUMBER(SEARCH('ankieta ESG'!$G$184,BH1516)),MAX($BG$3:BG1515)+1,0)</f>
        <v>1513</v>
      </c>
      <c r="BH1516" s="134" t="s">
        <v>5516</v>
      </c>
      <c r="BI1516" s="98">
        <v>0</v>
      </c>
      <c r="BJ1516" s="99" t="str">
        <f>IFERROR(VLOOKUP(ROWS($BH$4:BH1516),$BG$4:$BH$2337,2,0),"")</f>
        <v>Przelewice (pow. pyrzycki, woj. zachodniopomorskie)</v>
      </c>
      <c r="BK1516" s="98">
        <v>0</v>
      </c>
      <c r="BL1516" s="98">
        <f>IF(ISNUMBER(SEARCH('ankieta ESG'!$G$185,BM1516)),MAX($BL$3:BL1515)+1,0)</f>
        <v>1513</v>
      </c>
      <c r="BM1516" s="134" t="s">
        <v>5516</v>
      </c>
      <c r="BN1516" s="98">
        <v>0</v>
      </c>
      <c r="BO1516" s="99" t="str">
        <f>IFERROR(VLOOKUP(ROWS($BM$4:BM1516),$BL$4:$BM$2337,2,0),"")</f>
        <v>Przelewice (pow. pyrzycki, woj. zachodniopomorskie)</v>
      </c>
      <c r="BP1516" s="98">
        <v>0</v>
      </c>
      <c r="BQ1516" s="98">
        <f>IF(ISNUMBER(SEARCH('ankieta ESG'!$G$186,BR1516)),MAX($BQ$3:BQ1515)+1,0)</f>
        <v>1513</v>
      </c>
      <c r="BR1516" s="134" t="s">
        <v>5516</v>
      </c>
      <c r="BS1516" s="98">
        <v>0</v>
      </c>
      <c r="BT1516" s="99" t="str">
        <f>IFERROR(VLOOKUP(ROWS($BR$4:BR1516),$BQ$4:$BR$2337,2,0),"")</f>
        <v>Przelewice (pow. pyrzycki, woj. zachodniopomorskie)</v>
      </c>
      <c r="BU1516" s="98">
        <v>0</v>
      </c>
      <c r="BV1516" s="98">
        <f>IF(ISNUMBER(SEARCH('ankieta ESG'!$G$187,BW1516)),MAX($BV$3:BV1515)+1,0)</f>
        <v>1513</v>
      </c>
      <c r="BW1516" s="134" t="s">
        <v>5516</v>
      </c>
      <c r="BX1516" s="98">
        <v>0</v>
      </c>
      <c r="BY1516" s="99" t="str">
        <f>IFERROR(VLOOKUP(ROWS($BW$4:BW1516),$BV$4:$BW$2337,2,0),"")</f>
        <v>Przelewice (pow. pyrzycki, woj. zachodniopomorskie)</v>
      </c>
      <c r="BZ1516" s="98">
        <v>0</v>
      </c>
      <c r="CA1516" s="98">
        <f>IF(ISNUMBER(SEARCH('ankieta ESG'!$G$188,CB1516)),MAX($CA$3:CA1515)+1,0)</f>
        <v>1513</v>
      </c>
      <c r="CB1516" s="134" t="s">
        <v>5516</v>
      </c>
      <c r="CC1516" s="98">
        <v>0</v>
      </c>
      <c r="CD1516" s="99" t="str">
        <f>IFERROR(VLOOKUP(ROWS($CB$4:CB1516),$CA$4:$CB$2337,2,0),"")</f>
        <v>Przelewice (pow. pyrzycki, woj. zachodniopomorskie)</v>
      </c>
      <c r="CE1516" s="98">
        <v>0</v>
      </c>
      <c r="CF1516" s="98">
        <f>IF(ISNUMBER(SEARCH('ankieta ESG'!$G$189,CG1516)),MAX($CF$3:CF1515)+1,0)</f>
        <v>1513</v>
      </c>
      <c r="CG1516" s="134" t="s">
        <v>5516</v>
      </c>
      <c r="CH1516" s="98">
        <v>0</v>
      </c>
      <c r="CI1516" s="99" t="str">
        <f>IFERROR(VLOOKUP(ROWS($CG$4:CG1516),$CF$4:$CG$2337,2,0),"")</f>
        <v>Przelewice (pow. pyrzycki, woj. zachodniopomorskie)</v>
      </c>
      <c r="CJ1516" s="98">
        <v>0</v>
      </c>
    </row>
    <row r="1517" spans="4:88">
      <c r="D1517" s="25"/>
      <c r="F1517" s="25"/>
      <c r="AM1517" s="98">
        <f>IF(ISNUMBER(SEARCH('ankieta ESG'!$G$180,AN1517)),MAX(AM$3:$AM1516)+1,0)</f>
        <v>1514</v>
      </c>
      <c r="AN1517" s="134" t="s">
        <v>5517</v>
      </c>
      <c r="AO1517" s="98">
        <v>0</v>
      </c>
      <c r="AP1517" s="99" t="str">
        <f>IFERROR(VLOOKUP(ROWS($AN$4:AN1517),$AM$4:$AN$2337,2,0),"")</f>
        <v>Przemęt (pow. wolsztyński, woj. wielkopolskie)</v>
      </c>
      <c r="AQ1517" s="98">
        <v>0</v>
      </c>
      <c r="AR1517" s="98">
        <f>IF(ISNUMBER(SEARCH('ankieta ESG'!$G$181,AS1517)),MAX($AR$3:AR1516)+1,0)</f>
        <v>1514</v>
      </c>
      <c r="AS1517" s="134" t="s">
        <v>5517</v>
      </c>
      <c r="AT1517" s="98">
        <v>0</v>
      </c>
      <c r="AU1517" s="99" t="str">
        <f>IFERROR(VLOOKUP(ROWS($AS$4:AS1517),$AR$4:$AS$2337,2,0),"")</f>
        <v>Przemęt (pow. wolsztyński, woj. wielkopolskie)</v>
      </c>
      <c r="AV1517" s="98">
        <v>0</v>
      </c>
      <c r="AW1517" s="98">
        <f>IF(ISNUMBER(SEARCH('ankieta ESG'!$G$182,AX1517)),MAX($AW$3:AW1516)+1,0)</f>
        <v>1514</v>
      </c>
      <c r="AX1517" s="134" t="s">
        <v>5517</v>
      </c>
      <c r="AY1517" s="98">
        <v>0</v>
      </c>
      <c r="AZ1517" s="99" t="str">
        <f>IFERROR(VLOOKUP(ROWS($AX$4:AX1517),$AW$4:$AX$2337,2,0),"")</f>
        <v>Przemęt (pow. wolsztyński, woj. wielkopolskie)</v>
      </c>
      <c r="BA1517" s="98">
        <v>0</v>
      </c>
      <c r="BB1517" s="98">
        <f>IF(ISNUMBER(SEARCH('ankieta ESG'!$G$183,BC1517)),MAX($BB$3:BB1516)+1,0)</f>
        <v>1514</v>
      </c>
      <c r="BC1517" s="134" t="s">
        <v>5517</v>
      </c>
      <c r="BD1517" s="98">
        <v>0</v>
      </c>
      <c r="BE1517" s="99" t="str">
        <f>IFERROR(VLOOKUP(ROWS($BC$4:BC1517),$BB$4:$BC$2337,2,0),"")</f>
        <v>Przemęt (pow. wolsztyński, woj. wielkopolskie)</v>
      </c>
      <c r="BF1517" s="98">
        <v>0</v>
      </c>
      <c r="BG1517" s="98">
        <f>IF(ISNUMBER(SEARCH('ankieta ESG'!$G$184,BH1517)),MAX($BG$3:BG1516)+1,0)</f>
        <v>1514</v>
      </c>
      <c r="BH1517" s="134" t="s">
        <v>5517</v>
      </c>
      <c r="BI1517" s="98">
        <v>0</v>
      </c>
      <c r="BJ1517" s="99" t="str">
        <f>IFERROR(VLOOKUP(ROWS($BH$4:BH1517),$BG$4:$BH$2337,2,0),"")</f>
        <v>Przemęt (pow. wolsztyński, woj. wielkopolskie)</v>
      </c>
      <c r="BK1517" s="98">
        <v>0</v>
      </c>
      <c r="BL1517" s="98">
        <f>IF(ISNUMBER(SEARCH('ankieta ESG'!$G$185,BM1517)),MAX($BL$3:BL1516)+1,0)</f>
        <v>1514</v>
      </c>
      <c r="BM1517" s="134" t="s">
        <v>5517</v>
      </c>
      <c r="BN1517" s="98">
        <v>0</v>
      </c>
      <c r="BO1517" s="99" t="str">
        <f>IFERROR(VLOOKUP(ROWS($BM$4:BM1517),$BL$4:$BM$2337,2,0),"")</f>
        <v>Przemęt (pow. wolsztyński, woj. wielkopolskie)</v>
      </c>
      <c r="BP1517" s="98">
        <v>0</v>
      </c>
      <c r="BQ1517" s="98">
        <f>IF(ISNUMBER(SEARCH('ankieta ESG'!$G$186,BR1517)),MAX($BQ$3:BQ1516)+1,0)</f>
        <v>1514</v>
      </c>
      <c r="BR1517" s="134" t="s">
        <v>5517</v>
      </c>
      <c r="BS1517" s="98">
        <v>0</v>
      </c>
      <c r="BT1517" s="99" t="str">
        <f>IFERROR(VLOOKUP(ROWS($BR$4:BR1517),$BQ$4:$BR$2337,2,0),"")</f>
        <v>Przemęt (pow. wolsztyński, woj. wielkopolskie)</v>
      </c>
      <c r="BU1517" s="98">
        <v>0</v>
      </c>
      <c r="BV1517" s="98">
        <f>IF(ISNUMBER(SEARCH('ankieta ESG'!$G$187,BW1517)),MAX($BV$3:BV1516)+1,0)</f>
        <v>1514</v>
      </c>
      <c r="BW1517" s="134" t="s">
        <v>5517</v>
      </c>
      <c r="BX1517" s="98">
        <v>0</v>
      </c>
      <c r="BY1517" s="99" t="str">
        <f>IFERROR(VLOOKUP(ROWS($BW$4:BW1517),$BV$4:$BW$2337,2,0),"")</f>
        <v>Przemęt (pow. wolsztyński, woj. wielkopolskie)</v>
      </c>
      <c r="BZ1517" s="98">
        <v>0</v>
      </c>
      <c r="CA1517" s="98">
        <f>IF(ISNUMBER(SEARCH('ankieta ESG'!$G$188,CB1517)),MAX($CA$3:CA1516)+1,0)</f>
        <v>1514</v>
      </c>
      <c r="CB1517" s="134" t="s">
        <v>5517</v>
      </c>
      <c r="CC1517" s="98">
        <v>0</v>
      </c>
      <c r="CD1517" s="99" t="str">
        <f>IFERROR(VLOOKUP(ROWS($CB$4:CB1517),$CA$4:$CB$2337,2,0),"")</f>
        <v>Przemęt (pow. wolsztyński, woj. wielkopolskie)</v>
      </c>
      <c r="CE1517" s="98">
        <v>0</v>
      </c>
      <c r="CF1517" s="98">
        <f>IF(ISNUMBER(SEARCH('ankieta ESG'!$G$189,CG1517)),MAX($CF$3:CF1516)+1,0)</f>
        <v>1514</v>
      </c>
      <c r="CG1517" s="134" t="s">
        <v>5517</v>
      </c>
      <c r="CH1517" s="98">
        <v>0</v>
      </c>
      <c r="CI1517" s="99" t="str">
        <f>IFERROR(VLOOKUP(ROWS($CG$4:CG1517),$CF$4:$CG$2337,2,0),"")</f>
        <v>Przemęt (pow. wolsztyński, woj. wielkopolskie)</v>
      </c>
      <c r="CJ1517" s="98">
        <v>0</v>
      </c>
    </row>
    <row r="1518" spans="4:88">
      <c r="D1518" s="25"/>
      <c r="F1518" s="25"/>
      <c r="AM1518" s="98">
        <f>IF(ISNUMBER(SEARCH('ankieta ESG'!$G$180,AN1518)),MAX(AM$3:$AM1517)+1,0)</f>
        <v>1515</v>
      </c>
      <c r="AN1518" s="134" t="s">
        <v>5518</v>
      </c>
      <c r="AO1518" s="98">
        <v>0</v>
      </c>
      <c r="AP1518" s="99" t="str">
        <f>IFERROR(VLOOKUP(ROWS($AN$4:AN1518),$AM$4:$AN$2337,2,0),"")</f>
        <v>Przemków (pow. polkowicki, woj. dolnośląskie)</v>
      </c>
      <c r="AQ1518" s="98">
        <v>0</v>
      </c>
      <c r="AR1518" s="98">
        <f>IF(ISNUMBER(SEARCH('ankieta ESG'!$G$181,AS1518)),MAX($AR$3:AR1517)+1,0)</f>
        <v>1515</v>
      </c>
      <c r="AS1518" s="134" t="s">
        <v>5518</v>
      </c>
      <c r="AT1518" s="98">
        <v>0</v>
      </c>
      <c r="AU1518" s="99" t="str">
        <f>IFERROR(VLOOKUP(ROWS($AS$4:AS1518),$AR$4:$AS$2337,2,0),"")</f>
        <v>Przemków (pow. polkowicki, woj. dolnośląskie)</v>
      </c>
      <c r="AV1518" s="98">
        <v>0</v>
      </c>
      <c r="AW1518" s="98">
        <f>IF(ISNUMBER(SEARCH('ankieta ESG'!$G$182,AX1518)),MAX($AW$3:AW1517)+1,0)</f>
        <v>1515</v>
      </c>
      <c r="AX1518" s="134" t="s">
        <v>5518</v>
      </c>
      <c r="AY1518" s="98">
        <v>0</v>
      </c>
      <c r="AZ1518" s="99" t="str">
        <f>IFERROR(VLOOKUP(ROWS($AX$4:AX1518),$AW$4:$AX$2337,2,0),"")</f>
        <v>Przemków (pow. polkowicki, woj. dolnośląskie)</v>
      </c>
      <c r="BA1518" s="98">
        <v>0</v>
      </c>
      <c r="BB1518" s="98">
        <f>IF(ISNUMBER(SEARCH('ankieta ESG'!$G$183,BC1518)),MAX($BB$3:BB1517)+1,0)</f>
        <v>1515</v>
      </c>
      <c r="BC1518" s="134" t="s">
        <v>5518</v>
      </c>
      <c r="BD1518" s="98">
        <v>0</v>
      </c>
      <c r="BE1518" s="99" t="str">
        <f>IFERROR(VLOOKUP(ROWS($BC$4:BC1518),$BB$4:$BC$2337,2,0),"")</f>
        <v>Przemków (pow. polkowicki, woj. dolnośląskie)</v>
      </c>
      <c r="BF1518" s="98">
        <v>0</v>
      </c>
      <c r="BG1518" s="98">
        <f>IF(ISNUMBER(SEARCH('ankieta ESG'!$G$184,BH1518)),MAX($BG$3:BG1517)+1,0)</f>
        <v>1515</v>
      </c>
      <c r="BH1518" s="134" t="s">
        <v>5518</v>
      </c>
      <c r="BI1518" s="98">
        <v>0</v>
      </c>
      <c r="BJ1518" s="99" t="str">
        <f>IFERROR(VLOOKUP(ROWS($BH$4:BH1518),$BG$4:$BH$2337,2,0),"")</f>
        <v>Przemków (pow. polkowicki, woj. dolnośląskie)</v>
      </c>
      <c r="BK1518" s="98">
        <v>0</v>
      </c>
      <c r="BL1518" s="98">
        <f>IF(ISNUMBER(SEARCH('ankieta ESG'!$G$185,BM1518)),MAX($BL$3:BL1517)+1,0)</f>
        <v>1515</v>
      </c>
      <c r="BM1518" s="134" t="s">
        <v>5518</v>
      </c>
      <c r="BN1518" s="98">
        <v>0</v>
      </c>
      <c r="BO1518" s="99" t="str">
        <f>IFERROR(VLOOKUP(ROWS($BM$4:BM1518),$BL$4:$BM$2337,2,0),"")</f>
        <v>Przemków (pow. polkowicki, woj. dolnośląskie)</v>
      </c>
      <c r="BP1518" s="98">
        <v>0</v>
      </c>
      <c r="BQ1518" s="98">
        <f>IF(ISNUMBER(SEARCH('ankieta ESG'!$G$186,BR1518)),MAX($BQ$3:BQ1517)+1,0)</f>
        <v>1515</v>
      </c>
      <c r="BR1518" s="134" t="s">
        <v>5518</v>
      </c>
      <c r="BS1518" s="98">
        <v>0</v>
      </c>
      <c r="BT1518" s="99" t="str">
        <f>IFERROR(VLOOKUP(ROWS($BR$4:BR1518),$BQ$4:$BR$2337,2,0),"")</f>
        <v>Przemków (pow. polkowicki, woj. dolnośląskie)</v>
      </c>
      <c r="BU1518" s="98">
        <v>0</v>
      </c>
      <c r="BV1518" s="98">
        <f>IF(ISNUMBER(SEARCH('ankieta ESG'!$G$187,BW1518)),MAX($BV$3:BV1517)+1,0)</f>
        <v>1515</v>
      </c>
      <c r="BW1518" s="134" t="s">
        <v>5518</v>
      </c>
      <c r="BX1518" s="98">
        <v>0</v>
      </c>
      <c r="BY1518" s="99" t="str">
        <f>IFERROR(VLOOKUP(ROWS($BW$4:BW1518),$BV$4:$BW$2337,2,0),"")</f>
        <v>Przemków (pow. polkowicki, woj. dolnośląskie)</v>
      </c>
      <c r="BZ1518" s="98">
        <v>0</v>
      </c>
      <c r="CA1518" s="98">
        <f>IF(ISNUMBER(SEARCH('ankieta ESG'!$G$188,CB1518)),MAX($CA$3:CA1517)+1,0)</f>
        <v>1515</v>
      </c>
      <c r="CB1518" s="134" t="s">
        <v>5518</v>
      </c>
      <c r="CC1518" s="98">
        <v>0</v>
      </c>
      <c r="CD1518" s="99" t="str">
        <f>IFERROR(VLOOKUP(ROWS($CB$4:CB1518),$CA$4:$CB$2337,2,0),"")</f>
        <v>Przemków (pow. polkowicki, woj. dolnośląskie)</v>
      </c>
      <c r="CE1518" s="98">
        <v>0</v>
      </c>
      <c r="CF1518" s="98">
        <f>IF(ISNUMBER(SEARCH('ankieta ESG'!$G$189,CG1518)),MAX($CF$3:CF1517)+1,0)</f>
        <v>1515</v>
      </c>
      <c r="CG1518" s="134" t="s">
        <v>5518</v>
      </c>
      <c r="CH1518" s="98">
        <v>0</v>
      </c>
      <c r="CI1518" s="99" t="str">
        <f>IFERROR(VLOOKUP(ROWS($CG$4:CG1518),$CF$4:$CG$2337,2,0),"")</f>
        <v>Przemków (pow. polkowicki, woj. dolnośląskie)</v>
      </c>
      <c r="CJ1518" s="98">
        <v>0</v>
      </c>
    </row>
    <row r="1519" spans="4:88">
      <c r="D1519" s="25"/>
      <c r="F1519" s="25"/>
      <c r="AM1519" s="98">
        <f>IF(ISNUMBER(SEARCH('ankieta ESG'!$G$180,AN1519)),MAX(AM$3:$AM1518)+1,0)</f>
        <v>1516</v>
      </c>
      <c r="AN1519" s="134" t="s">
        <v>5519</v>
      </c>
      <c r="AO1519" s="98">
        <v>0</v>
      </c>
      <c r="AP1519" s="99" t="str">
        <f>IFERROR(VLOOKUP(ROWS($AN$4:AN1519),$AM$4:$AN$2337,2,0),"")</f>
        <v>Przemyśl (pow. przemyski, woj. podkarpackie)</v>
      </c>
      <c r="AQ1519" s="98">
        <v>0</v>
      </c>
      <c r="AR1519" s="98">
        <f>IF(ISNUMBER(SEARCH('ankieta ESG'!$G$181,AS1519)),MAX($AR$3:AR1518)+1,0)</f>
        <v>1516</v>
      </c>
      <c r="AS1519" s="134" t="s">
        <v>5519</v>
      </c>
      <c r="AT1519" s="98">
        <v>0</v>
      </c>
      <c r="AU1519" s="99" t="str">
        <f>IFERROR(VLOOKUP(ROWS($AS$4:AS1519),$AR$4:$AS$2337,2,0),"")</f>
        <v>Przemyśl (pow. przemyski, woj. podkarpackie)</v>
      </c>
      <c r="AV1519" s="98">
        <v>0</v>
      </c>
      <c r="AW1519" s="98">
        <f>IF(ISNUMBER(SEARCH('ankieta ESG'!$G$182,AX1519)),MAX($AW$3:AW1518)+1,0)</f>
        <v>1516</v>
      </c>
      <c r="AX1519" s="134" t="s">
        <v>5519</v>
      </c>
      <c r="AY1519" s="98">
        <v>0</v>
      </c>
      <c r="AZ1519" s="99" t="str">
        <f>IFERROR(VLOOKUP(ROWS($AX$4:AX1519),$AW$4:$AX$2337,2,0),"")</f>
        <v>Przemyśl (pow. przemyski, woj. podkarpackie)</v>
      </c>
      <c r="BA1519" s="98">
        <v>0</v>
      </c>
      <c r="BB1519" s="98">
        <f>IF(ISNUMBER(SEARCH('ankieta ESG'!$G$183,BC1519)),MAX($BB$3:BB1518)+1,0)</f>
        <v>1516</v>
      </c>
      <c r="BC1519" s="134" t="s">
        <v>5519</v>
      </c>
      <c r="BD1519" s="98">
        <v>0</v>
      </c>
      <c r="BE1519" s="99" t="str">
        <f>IFERROR(VLOOKUP(ROWS($BC$4:BC1519),$BB$4:$BC$2337,2,0),"")</f>
        <v>Przemyśl (pow. przemyski, woj. podkarpackie)</v>
      </c>
      <c r="BF1519" s="98">
        <v>0</v>
      </c>
      <c r="BG1519" s="98">
        <f>IF(ISNUMBER(SEARCH('ankieta ESG'!$G$184,BH1519)),MAX($BG$3:BG1518)+1,0)</f>
        <v>1516</v>
      </c>
      <c r="BH1519" s="134" t="s">
        <v>5519</v>
      </c>
      <c r="BI1519" s="98">
        <v>0</v>
      </c>
      <c r="BJ1519" s="99" t="str">
        <f>IFERROR(VLOOKUP(ROWS($BH$4:BH1519),$BG$4:$BH$2337,2,0),"")</f>
        <v>Przemyśl (pow. przemyski, woj. podkarpackie)</v>
      </c>
      <c r="BK1519" s="98">
        <v>0</v>
      </c>
      <c r="BL1519" s="98">
        <f>IF(ISNUMBER(SEARCH('ankieta ESG'!$G$185,BM1519)),MAX($BL$3:BL1518)+1,0)</f>
        <v>1516</v>
      </c>
      <c r="BM1519" s="134" t="s">
        <v>5519</v>
      </c>
      <c r="BN1519" s="98">
        <v>0</v>
      </c>
      <c r="BO1519" s="99" t="str">
        <f>IFERROR(VLOOKUP(ROWS($BM$4:BM1519),$BL$4:$BM$2337,2,0),"")</f>
        <v>Przemyśl (pow. przemyski, woj. podkarpackie)</v>
      </c>
      <c r="BP1519" s="98">
        <v>0</v>
      </c>
      <c r="BQ1519" s="98">
        <f>IF(ISNUMBER(SEARCH('ankieta ESG'!$G$186,BR1519)),MAX($BQ$3:BQ1518)+1,0)</f>
        <v>1516</v>
      </c>
      <c r="BR1519" s="134" t="s">
        <v>5519</v>
      </c>
      <c r="BS1519" s="98">
        <v>0</v>
      </c>
      <c r="BT1519" s="99" t="str">
        <f>IFERROR(VLOOKUP(ROWS($BR$4:BR1519),$BQ$4:$BR$2337,2,0),"")</f>
        <v>Przemyśl (pow. przemyski, woj. podkarpackie)</v>
      </c>
      <c r="BU1519" s="98">
        <v>0</v>
      </c>
      <c r="BV1519" s="98">
        <f>IF(ISNUMBER(SEARCH('ankieta ESG'!$G$187,BW1519)),MAX($BV$3:BV1518)+1,0)</f>
        <v>1516</v>
      </c>
      <c r="BW1519" s="134" t="s">
        <v>5519</v>
      </c>
      <c r="BX1519" s="98">
        <v>0</v>
      </c>
      <c r="BY1519" s="99" t="str">
        <f>IFERROR(VLOOKUP(ROWS($BW$4:BW1519),$BV$4:$BW$2337,2,0),"")</f>
        <v>Przemyśl (pow. przemyski, woj. podkarpackie)</v>
      </c>
      <c r="BZ1519" s="98">
        <v>0</v>
      </c>
      <c r="CA1519" s="98">
        <f>IF(ISNUMBER(SEARCH('ankieta ESG'!$G$188,CB1519)),MAX($CA$3:CA1518)+1,0)</f>
        <v>1516</v>
      </c>
      <c r="CB1519" s="134" t="s">
        <v>5519</v>
      </c>
      <c r="CC1519" s="98">
        <v>0</v>
      </c>
      <c r="CD1519" s="99" t="str">
        <f>IFERROR(VLOOKUP(ROWS($CB$4:CB1519),$CA$4:$CB$2337,2,0),"")</f>
        <v>Przemyśl (pow. przemyski, woj. podkarpackie)</v>
      </c>
      <c r="CE1519" s="98">
        <v>0</v>
      </c>
      <c r="CF1519" s="98">
        <f>IF(ISNUMBER(SEARCH('ankieta ESG'!$G$189,CG1519)),MAX($CF$3:CF1518)+1,0)</f>
        <v>1516</v>
      </c>
      <c r="CG1519" s="134" t="s">
        <v>5519</v>
      </c>
      <c r="CH1519" s="98">
        <v>0</v>
      </c>
      <c r="CI1519" s="99" t="str">
        <f>IFERROR(VLOOKUP(ROWS($CG$4:CG1519),$CF$4:$CG$2337,2,0),"")</f>
        <v>Przemyśl (pow. przemyski, woj. podkarpackie)</v>
      </c>
      <c r="CJ1519" s="98">
        <v>0</v>
      </c>
    </row>
    <row r="1520" spans="4:88">
      <c r="D1520" s="25"/>
      <c r="F1520" s="25"/>
      <c r="AM1520" s="98">
        <f>IF(ISNUMBER(SEARCH('ankieta ESG'!$G$180,AN1520)),MAX(AM$3:$AM1519)+1,0)</f>
        <v>1517</v>
      </c>
      <c r="AN1520" s="134" t="s">
        <v>5520</v>
      </c>
      <c r="AO1520" s="98">
        <v>0</v>
      </c>
      <c r="AP1520" s="99" t="str">
        <f>IFERROR(VLOOKUP(ROWS($AN$4:AN1520),$AM$4:$AN$2337,2,0),"")</f>
        <v>Przemyśl (pow. Przemyśl, woj. podkarpackie)</v>
      </c>
      <c r="AQ1520" s="98">
        <v>0</v>
      </c>
      <c r="AR1520" s="98">
        <f>IF(ISNUMBER(SEARCH('ankieta ESG'!$G$181,AS1520)),MAX($AR$3:AR1519)+1,0)</f>
        <v>1517</v>
      </c>
      <c r="AS1520" s="134" t="s">
        <v>5520</v>
      </c>
      <c r="AT1520" s="98">
        <v>0</v>
      </c>
      <c r="AU1520" s="99" t="str">
        <f>IFERROR(VLOOKUP(ROWS($AS$4:AS1520),$AR$4:$AS$2337,2,0),"")</f>
        <v>Przemyśl (pow. Przemyśl, woj. podkarpackie)</v>
      </c>
      <c r="AV1520" s="98">
        <v>0</v>
      </c>
      <c r="AW1520" s="98">
        <f>IF(ISNUMBER(SEARCH('ankieta ESG'!$G$182,AX1520)),MAX($AW$3:AW1519)+1,0)</f>
        <v>1517</v>
      </c>
      <c r="AX1520" s="134" t="s">
        <v>5520</v>
      </c>
      <c r="AY1520" s="98">
        <v>0</v>
      </c>
      <c r="AZ1520" s="99" t="str">
        <f>IFERROR(VLOOKUP(ROWS($AX$4:AX1520),$AW$4:$AX$2337,2,0),"")</f>
        <v>Przemyśl (pow. Przemyśl, woj. podkarpackie)</v>
      </c>
      <c r="BA1520" s="98">
        <v>0</v>
      </c>
      <c r="BB1520" s="98">
        <f>IF(ISNUMBER(SEARCH('ankieta ESG'!$G$183,BC1520)),MAX($BB$3:BB1519)+1,0)</f>
        <v>1517</v>
      </c>
      <c r="BC1520" s="134" t="s">
        <v>5520</v>
      </c>
      <c r="BD1520" s="98">
        <v>0</v>
      </c>
      <c r="BE1520" s="99" t="str">
        <f>IFERROR(VLOOKUP(ROWS($BC$4:BC1520),$BB$4:$BC$2337,2,0),"")</f>
        <v>Przemyśl (pow. Przemyśl, woj. podkarpackie)</v>
      </c>
      <c r="BF1520" s="98">
        <v>0</v>
      </c>
      <c r="BG1520" s="98">
        <f>IF(ISNUMBER(SEARCH('ankieta ESG'!$G$184,BH1520)),MAX($BG$3:BG1519)+1,0)</f>
        <v>1517</v>
      </c>
      <c r="BH1520" s="134" t="s">
        <v>5520</v>
      </c>
      <c r="BI1520" s="98">
        <v>0</v>
      </c>
      <c r="BJ1520" s="99" t="str">
        <f>IFERROR(VLOOKUP(ROWS($BH$4:BH1520),$BG$4:$BH$2337,2,0),"")</f>
        <v>Przemyśl (pow. Przemyśl, woj. podkarpackie)</v>
      </c>
      <c r="BK1520" s="98">
        <v>0</v>
      </c>
      <c r="BL1520" s="98">
        <f>IF(ISNUMBER(SEARCH('ankieta ESG'!$G$185,BM1520)),MAX($BL$3:BL1519)+1,0)</f>
        <v>1517</v>
      </c>
      <c r="BM1520" s="134" t="s">
        <v>5520</v>
      </c>
      <c r="BN1520" s="98">
        <v>0</v>
      </c>
      <c r="BO1520" s="99" t="str">
        <f>IFERROR(VLOOKUP(ROWS($BM$4:BM1520),$BL$4:$BM$2337,2,0),"")</f>
        <v>Przemyśl (pow. Przemyśl, woj. podkarpackie)</v>
      </c>
      <c r="BP1520" s="98">
        <v>0</v>
      </c>
      <c r="BQ1520" s="98">
        <f>IF(ISNUMBER(SEARCH('ankieta ESG'!$G$186,BR1520)),MAX($BQ$3:BQ1519)+1,0)</f>
        <v>1517</v>
      </c>
      <c r="BR1520" s="134" t="s">
        <v>5520</v>
      </c>
      <c r="BS1520" s="98">
        <v>0</v>
      </c>
      <c r="BT1520" s="99" t="str">
        <f>IFERROR(VLOOKUP(ROWS($BR$4:BR1520),$BQ$4:$BR$2337,2,0),"")</f>
        <v>Przemyśl (pow. Przemyśl, woj. podkarpackie)</v>
      </c>
      <c r="BU1520" s="98">
        <v>0</v>
      </c>
      <c r="BV1520" s="98">
        <f>IF(ISNUMBER(SEARCH('ankieta ESG'!$G$187,BW1520)),MAX($BV$3:BV1519)+1,0)</f>
        <v>1517</v>
      </c>
      <c r="BW1520" s="134" t="s">
        <v>5520</v>
      </c>
      <c r="BX1520" s="98">
        <v>0</v>
      </c>
      <c r="BY1520" s="99" t="str">
        <f>IFERROR(VLOOKUP(ROWS($BW$4:BW1520),$BV$4:$BW$2337,2,0),"")</f>
        <v>Przemyśl (pow. Przemyśl, woj. podkarpackie)</v>
      </c>
      <c r="BZ1520" s="98">
        <v>0</v>
      </c>
      <c r="CA1520" s="98">
        <f>IF(ISNUMBER(SEARCH('ankieta ESG'!$G$188,CB1520)),MAX($CA$3:CA1519)+1,0)</f>
        <v>1517</v>
      </c>
      <c r="CB1520" s="134" t="s">
        <v>5520</v>
      </c>
      <c r="CC1520" s="98">
        <v>0</v>
      </c>
      <c r="CD1520" s="99" t="str">
        <f>IFERROR(VLOOKUP(ROWS($CB$4:CB1520),$CA$4:$CB$2337,2,0),"")</f>
        <v>Przemyśl (pow. Przemyśl, woj. podkarpackie)</v>
      </c>
      <c r="CE1520" s="98">
        <v>0</v>
      </c>
      <c r="CF1520" s="98">
        <f>IF(ISNUMBER(SEARCH('ankieta ESG'!$G$189,CG1520)),MAX($CF$3:CF1519)+1,0)</f>
        <v>1517</v>
      </c>
      <c r="CG1520" s="134" t="s">
        <v>5520</v>
      </c>
      <c r="CH1520" s="98">
        <v>0</v>
      </c>
      <c r="CI1520" s="99" t="str">
        <f>IFERROR(VLOOKUP(ROWS($CG$4:CG1520),$CF$4:$CG$2337,2,0),"")</f>
        <v>Przemyśl (pow. Przemyśl, woj. podkarpackie)</v>
      </c>
      <c r="CJ1520" s="98">
        <v>0</v>
      </c>
    </row>
    <row r="1521" spans="4:88">
      <c r="D1521" s="25"/>
      <c r="F1521" s="25"/>
      <c r="AM1521" s="98">
        <f>IF(ISNUMBER(SEARCH('ankieta ESG'!$G$180,AN1521)),MAX(AM$3:$AM1520)+1,0)</f>
        <v>1518</v>
      </c>
      <c r="AN1521" s="134" t="s">
        <v>5521</v>
      </c>
      <c r="AO1521" s="98">
        <v>0</v>
      </c>
      <c r="AP1521" s="99" t="str">
        <f>IFERROR(VLOOKUP(ROWS($AN$4:AN1521),$AM$4:$AN$2337,2,0),"")</f>
        <v>Przerośl (pow. suwalski, woj. podlaskie)</v>
      </c>
      <c r="AQ1521" s="98">
        <v>0</v>
      </c>
      <c r="AR1521" s="98">
        <f>IF(ISNUMBER(SEARCH('ankieta ESG'!$G$181,AS1521)),MAX($AR$3:AR1520)+1,0)</f>
        <v>1518</v>
      </c>
      <c r="AS1521" s="134" t="s">
        <v>5521</v>
      </c>
      <c r="AT1521" s="98">
        <v>0</v>
      </c>
      <c r="AU1521" s="99" t="str">
        <f>IFERROR(VLOOKUP(ROWS($AS$4:AS1521),$AR$4:$AS$2337,2,0),"")</f>
        <v>Przerośl (pow. suwalski, woj. podlaskie)</v>
      </c>
      <c r="AV1521" s="98">
        <v>0</v>
      </c>
      <c r="AW1521" s="98">
        <f>IF(ISNUMBER(SEARCH('ankieta ESG'!$G$182,AX1521)),MAX($AW$3:AW1520)+1,0)</f>
        <v>1518</v>
      </c>
      <c r="AX1521" s="134" t="s">
        <v>5521</v>
      </c>
      <c r="AY1521" s="98">
        <v>0</v>
      </c>
      <c r="AZ1521" s="99" t="str">
        <f>IFERROR(VLOOKUP(ROWS($AX$4:AX1521),$AW$4:$AX$2337,2,0),"")</f>
        <v>Przerośl (pow. suwalski, woj. podlaskie)</v>
      </c>
      <c r="BA1521" s="98">
        <v>0</v>
      </c>
      <c r="BB1521" s="98">
        <f>IF(ISNUMBER(SEARCH('ankieta ESG'!$G$183,BC1521)),MAX($BB$3:BB1520)+1,0)</f>
        <v>1518</v>
      </c>
      <c r="BC1521" s="134" t="s">
        <v>5521</v>
      </c>
      <c r="BD1521" s="98">
        <v>0</v>
      </c>
      <c r="BE1521" s="99" t="str">
        <f>IFERROR(VLOOKUP(ROWS($BC$4:BC1521),$BB$4:$BC$2337,2,0),"")</f>
        <v>Przerośl (pow. suwalski, woj. podlaskie)</v>
      </c>
      <c r="BF1521" s="98">
        <v>0</v>
      </c>
      <c r="BG1521" s="98">
        <f>IF(ISNUMBER(SEARCH('ankieta ESG'!$G$184,BH1521)),MAX($BG$3:BG1520)+1,0)</f>
        <v>1518</v>
      </c>
      <c r="BH1521" s="134" t="s">
        <v>5521</v>
      </c>
      <c r="BI1521" s="98">
        <v>0</v>
      </c>
      <c r="BJ1521" s="99" t="str">
        <f>IFERROR(VLOOKUP(ROWS($BH$4:BH1521),$BG$4:$BH$2337,2,0),"")</f>
        <v>Przerośl (pow. suwalski, woj. podlaskie)</v>
      </c>
      <c r="BK1521" s="98">
        <v>0</v>
      </c>
      <c r="BL1521" s="98">
        <f>IF(ISNUMBER(SEARCH('ankieta ESG'!$G$185,BM1521)),MAX($BL$3:BL1520)+1,0)</f>
        <v>1518</v>
      </c>
      <c r="BM1521" s="134" t="s">
        <v>5521</v>
      </c>
      <c r="BN1521" s="98">
        <v>0</v>
      </c>
      <c r="BO1521" s="99" t="str">
        <f>IFERROR(VLOOKUP(ROWS($BM$4:BM1521),$BL$4:$BM$2337,2,0),"")</f>
        <v>Przerośl (pow. suwalski, woj. podlaskie)</v>
      </c>
      <c r="BP1521" s="98">
        <v>0</v>
      </c>
      <c r="BQ1521" s="98">
        <f>IF(ISNUMBER(SEARCH('ankieta ESG'!$G$186,BR1521)),MAX($BQ$3:BQ1520)+1,0)</f>
        <v>1518</v>
      </c>
      <c r="BR1521" s="134" t="s">
        <v>5521</v>
      </c>
      <c r="BS1521" s="98">
        <v>0</v>
      </c>
      <c r="BT1521" s="99" t="str">
        <f>IFERROR(VLOOKUP(ROWS($BR$4:BR1521),$BQ$4:$BR$2337,2,0),"")</f>
        <v>Przerośl (pow. suwalski, woj. podlaskie)</v>
      </c>
      <c r="BU1521" s="98">
        <v>0</v>
      </c>
      <c r="BV1521" s="98">
        <f>IF(ISNUMBER(SEARCH('ankieta ESG'!$G$187,BW1521)),MAX($BV$3:BV1520)+1,0)</f>
        <v>1518</v>
      </c>
      <c r="BW1521" s="134" t="s">
        <v>5521</v>
      </c>
      <c r="BX1521" s="98">
        <v>0</v>
      </c>
      <c r="BY1521" s="99" t="str">
        <f>IFERROR(VLOOKUP(ROWS($BW$4:BW1521),$BV$4:$BW$2337,2,0),"")</f>
        <v>Przerośl (pow. suwalski, woj. podlaskie)</v>
      </c>
      <c r="BZ1521" s="98">
        <v>0</v>
      </c>
      <c r="CA1521" s="98">
        <f>IF(ISNUMBER(SEARCH('ankieta ESG'!$G$188,CB1521)),MAX($CA$3:CA1520)+1,0)</f>
        <v>1518</v>
      </c>
      <c r="CB1521" s="134" t="s">
        <v>5521</v>
      </c>
      <c r="CC1521" s="98">
        <v>0</v>
      </c>
      <c r="CD1521" s="99" t="str">
        <f>IFERROR(VLOOKUP(ROWS($CB$4:CB1521),$CA$4:$CB$2337,2,0),"")</f>
        <v>Przerośl (pow. suwalski, woj. podlaskie)</v>
      </c>
      <c r="CE1521" s="98">
        <v>0</v>
      </c>
      <c r="CF1521" s="98">
        <f>IF(ISNUMBER(SEARCH('ankieta ESG'!$G$189,CG1521)),MAX($CF$3:CF1520)+1,0)</f>
        <v>1518</v>
      </c>
      <c r="CG1521" s="134" t="s">
        <v>5521</v>
      </c>
      <c r="CH1521" s="98">
        <v>0</v>
      </c>
      <c r="CI1521" s="99" t="str">
        <f>IFERROR(VLOOKUP(ROWS($CG$4:CG1521),$CF$4:$CG$2337,2,0),"")</f>
        <v>Przerośl (pow. suwalski, woj. podlaskie)</v>
      </c>
      <c r="CJ1521" s="98">
        <v>0</v>
      </c>
    </row>
    <row r="1522" spans="4:88">
      <c r="D1522" s="25"/>
      <c r="F1522" s="25"/>
      <c r="AM1522" s="98">
        <f>IF(ISNUMBER(SEARCH('ankieta ESG'!$G$180,AN1522)),MAX(AM$3:$AM1521)+1,0)</f>
        <v>1519</v>
      </c>
      <c r="AN1522" s="134" t="s">
        <v>5522</v>
      </c>
      <c r="AO1522" s="98">
        <v>0</v>
      </c>
      <c r="AP1522" s="99" t="str">
        <f>IFERROR(VLOOKUP(ROWS($AN$4:AN1522),$AM$4:$AN$2337,2,0),"")</f>
        <v>Przesmyki (pow. siedlecki, woj. mazowieckie)</v>
      </c>
      <c r="AQ1522" s="98">
        <v>0</v>
      </c>
      <c r="AR1522" s="98">
        <f>IF(ISNUMBER(SEARCH('ankieta ESG'!$G$181,AS1522)),MAX($AR$3:AR1521)+1,0)</f>
        <v>1519</v>
      </c>
      <c r="AS1522" s="134" t="s">
        <v>5522</v>
      </c>
      <c r="AT1522" s="98">
        <v>0</v>
      </c>
      <c r="AU1522" s="99" t="str">
        <f>IFERROR(VLOOKUP(ROWS($AS$4:AS1522),$AR$4:$AS$2337,2,0),"")</f>
        <v>Przesmyki (pow. siedlecki, woj. mazowieckie)</v>
      </c>
      <c r="AV1522" s="98">
        <v>0</v>
      </c>
      <c r="AW1522" s="98">
        <f>IF(ISNUMBER(SEARCH('ankieta ESG'!$G$182,AX1522)),MAX($AW$3:AW1521)+1,0)</f>
        <v>1519</v>
      </c>
      <c r="AX1522" s="134" t="s">
        <v>5522</v>
      </c>
      <c r="AY1522" s="98">
        <v>0</v>
      </c>
      <c r="AZ1522" s="99" t="str">
        <f>IFERROR(VLOOKUP(ROWS($AX$4:AX1522),$AW$4:$AX$2337,2,0),"")</f>
        <v>Przesmyki (pow. siedlecki, woj. mazowieckie)</v>
      </c>
      <c r="BA1522" s="98">
        <v>0</v>
      </c>
      <c r="BB1522" s="98">
        <f>IF(ISNUMBER(SEARCH('ankieta ESG'!$G$183,BC1522)),MAX($BB$3:BB1521)+1,0)</f>
        <v>1519</v>
      </c>
      <c r="BC1522" s="134" t="s">
        <v>5522</v>
      </c>
      <c r="BD1522" s="98">
        <v>0</v>
      </c>
      <c r="BE1522" s="99" t="str">
        <f>IFERROR(VLOOKUP(ROWS($BC$4:BC1522),$BB$4:$BC$2337,2,0),"")</f>
        <v>Przesmyki (pow. siedlecki, woj. mazowieckie)</v>
      </c>
      <c r="BF1522" s="98">
        <v>0</v>
      </c>
      <c r="BG1522" s="98">
        <f>IF(ISNUMBER(SEARCH('ankieta ESG'!$G$184,BH1522)),MAX($BG$3:BG1521)+1,0)</f>
        <v>1519</v>
      </c>
      <c r="BH1522" s="134" t="s">
        <v>5522</v>
      </c>
      <c r="BI1522" s="98">
        <v>0</v>
      </c>
      <c r="BJ1522" s="99" t="str">
        <f>IFERROR(VLOOKUP(ROWS($BH$4:BH1522),$BG$4:$BH$2337,2,0),"")</f>
        <v>Przesmyki (pow. siedlecki, woj. mazowieckie)</v>
      </c>
      <c r="BK1522" s="98">
        <v>0</v>
      </c>
      <c r="BL1522" s="98">
        <f>IF(ISNUMBER(SEARCH('ankieta ESG'!$G$185,BM1522)),MAX($BL$3:BL1521)+1,0)</f>
        <v>1519</v>
      </c>
      <c r="BM1522" s="134" t="s">
        <v>5522</v>
      </c>
      <c r="BN1522" s="98">
        <v>0</v>
      </c>
      <c r="BO1522" s="99" t="str">
        <f>IFERROR(VLOOKUP(ROWS($BM$4:BM1522),$BL$4:$BM$2337,2,0),"")</f>
        <v>Przesmyki (pow. siedlecki, woj. mazowieckie)</v>
      </c>
      <c r="BP1522" s="98">
        <v>0</v>
      </c>
      <c r="BQ1522" s="98">
        <f>IF(ISNUMBER(SEARCH('ankieta ESG'!$G$186,BR1522)),MAX($BQ$3:BQ1521)+1,0)</f>
        <v>1519</v>
      </c>
      <c r="BR1522" s="134" t="s">
        <v>5522</v>
      </c>
      <c r="BS1522" s="98">
        <v>0</v>
      </c>
      <c r="BT1522" s="99" t="str">
        <f>IFERROR(VLOOKUP(ROWS($BR$4:BR1522),$BQ$4:$BR$2337,2,0),"")</f>
        <v>Przesmyki (pow. siedlecki, woj. mazowieckie)</v>
      </c>
      <c r="BU1522" s="98">
        <v>0</v>
      </c>
      <c r="BV1522" s="98">
        <f>IF(ISNUMBER(SEARCH('ankieta ESG'!$G$187,BW1522)),MAX($BV$3:BV1521)+1,0)</f>
        <v>1519</v>
      </c>
      <c r="BW1522" s="134" t="s">
        <v>5522</v>
      </c>
      <c r="BX1522" s="98">
        <v>0</v>
      </c>
      <c r="BY1522" s="99" t="str">
        <f>IFERROR(VLOOKUP(ROWS($BW$4:BW1522),$BV$4:$BW$2337,2,0),"")</f>
        <v>Przesmyki (pow. siedlecki, woj. mazowieckie)</v>
      </c>
      <c r="BZ1522" s="98">
        <v>0</v>
      </c>
      <c r="CA1522" s="98">
        <f>IF(ISNUMBER(SEARCH('ankieta ESG'!$G$188,CB1522)),MAX($CA$3:CA1521)+1,0)</f>
        <v>1519</v>
      </c>
      <c r="CB1522" s="134" t="s">
        <v>5522</v>
      </c>
      <c r="CC1522" s="98">
        <v>0</v>
      </c>
      <c r="CD1522" s="99" t="str">
        <f>IFERROR(VLOOKUP(ROWS($CB$4:CB1522),$CA$4:$CB$2337,2,0),"")</f>
        <v>Przesmyki (pow. siedlecki, woj. mazowieckie)</v>
      </c>
      <c r="CE1522" s="98">
        <v>0</v>
      </c>
      <c r="CF1522" s="98">
        <f>IF(ISNUMBER(SEARCH('ankieta ESG'!$G$189,CG1522)),MAX($CF$3:CF1521)+1,0)</f>
        <v>1519</v>
      </c>
      <c r="CG1522" s="134" t="s">
        <v>5522</v>
      </c>
      <c r="CH1522" s="98">
        <v>0</v>
      </c>
      <c r="CI1522" s="99" t="str">
        <f>IFERROR(VLOOKUP(ROWS($CG$4:CG1522),$CF$4:$CG$2337,2,0),"")</f>
        <v>Przesmyki (pow. siedlecki, woj. mazowieckie)</v>
      </c>
      <c r="CJ1522" s="98">
        <v>0</v>
      </c>
    </row>
    <row r="1523" spans="4:88">
      <c r="D1523" s="25"/>
      <c r="F1523" s="25"/>
      <c r="AM1523" s="98">
        <f>IF(ISNUMBER(SEARCH('ankieta ESG'!$G$180,AN1523)),MAX(AM$3:$AM1522)+1,0)</f>
        <v>1520</v>
      </c>
      <c r="AN1523" s="134" t="s">
        <v>5523</v>
      </c>
      <c r="AO1523" s="98">
        <v>0</v>
      </c>
      <c r="AP1523" s="99" t="str">
        <f>IFERROR(VLOOKUP(ROWS($AN$4:AN1523),$AM$4:$AN$2337,2,0),"")</f>
        <v>Przeworno (pow. strzeliński, woj. dolnośląskie)</v>
      </c>
      <c r="AQ1523" s="98">
        <v>0</v>
      </c>
      <c r="AR1523" s="98">
        <f>IF(ISNUMBER(SEARCH('ankieta ESG'!$G$181,AS1523)),MAX($AR$3:AR1522)+1,0)</f>
        <v>1520</v>
      </c>
      <c r="AS1523" s="134" t="s">
        <v>5523</v>
      </c>
      <c r="AT1523" s="98">
        <v>0</v>
      </c>
      <c r="AU1523" s="99" t="str">
        <f>IFERROR(VLOOKUP(ROWS($AS$4:AS1523),$AR$4:$AS$2337,2,0),"")</f>
        <v>Przeworno (pow. strzeliński, woj. dolnośląskie)</v>
      </c>
      <c r="AV1523" s="98">
        <v>0</v>
      </c>
      <c r="AW1523" s="98">
        <f>IF(ISNUMBER(SEARCH('ankieta ESG'!$G$182,AX1523)),MAX($AW$3:AW1522)+1,0)</f>
        <v>1520</v>
      </c>
      <c r="AX1523" s="134" t="s">
        <v>5523</v>
      </c>
      <c r="AY1523" s="98">
        <v>0</v>
      </c>
      <c r="AZ1523" s="99" t="str">
        <f>IFERROR(VLOOKUP(ROWS($AX$4:AX1523),$AW$4:$AX$2337,2,0),"")</f>
        <v>Przeworno (pow. strzeliński, woj. dolnośląskie)</v>
      </c>
      <c r="BA1523" s="98">
        <v>0</v>
      </c>
      <c r="BB1523" s="98">
        <f>IF(ISNUMBER(SEARCH('ankieta ESG'!$G$183,BC1523)),MAX($BB$3:BB1522)+1,0)</f>
        <v>1520</v>
      </c>
      <c r="BC1523" s="134" t="s">
        <v>5523</v>
      </c>
      <c r="BD1523" s="98">
        <v>0</v>
      </c>
      <c r="BE1523" s="99" t="str">
        <f>IFERROR(VLOOKUP(ROWS($BC$4:BC1523),$BB$4:$BC$2337,2,0),"")</f>
        <v>Przeworno (pow. strzeliński, woj. dolnośląskie)</v>
      </c>
      <c r="BF1523" s="98">
        <v>0</v>
      </c>
      <c r="BG1523" s="98">
        <f>IF(ISNUMBER(SEARCH('ankieta ESG'!$G$184,BH1523)),MAX($BG$3:BG1522)+1,0)</f>
        <v>1520</v>
      </c>
      <c r="BH1523" s="134" t="s">
        <v>5523</v>
      </c>
      <c r="BI1523" s="98">
        <v>0</v>
      </c>
      <c r="BJ1523" s="99" t="str">
        <f>IFERROR(VLOOKUP(ROWS($BH$4:BH1523),$BG$4:$BH$2337,2,0),"")</f>
        <v>Przeworno (pow. strzeliński, woj. dolnośląskie)</v>
      </c>
      <c r="BK1523" s="98">
        <v>0</v>
      </c>
      <c r="BL1523" s="98">
        <f>IF(ISNUMBER(SEARCH('ankieta ESG'!$G$185,BM1523)),MAX($BL$3:BL1522)+1,0)</f>
        <v>1520</v>
      </c>
      <c r="BM1523" s="134" t="s">
        <v>5523</v>
      </c>
      <c r="BN1523" s="98">
        <v>0</v>
      </c>
      <c r="BO1523" s="99" t="str">
        <f>IFERROR(VLOOKUP(ROWS($BM$4:BM1523),$BL$4:$BM$2337,2,0),"")</f>
        <v>Przeworno (pow. strzeliński, woj. dolnośląskie)</v>
      </c>
      <c r="BP1523" s="98">
        <v>0</v>
      </c>
      <c r="BQ1523" s="98">
        <f>IF(ISNUMBER(SEARCH('ankieta ESG'!$G$186,BR1523)),MAX($BQ$3:BQ1522)+1,0)</f>
        <v>1520</v>
      </c>
      <c r="BR1523" s="134" t="s">
        <v>5523</v>
      </c>
      <c r="BS1523" s="98">
        <v>0</v>
      </c>
      <c r="BT1523" s="99" t="str">
        <f>IFERROR(VLOOKUP(ROWS($BR$4:BR1523),$BQ$4:$BR$2337,2,0),"")</f>
        <v>Przeworno (pow. strzeliński, woj. dolnośląskie)</v>
      </c>
      <c r="BU1523" s="98">
        <v>0</v>
      </c>
      <c r="BV1523" s="98">
        <f>IF(ISNUMBER(SEARCH('ankieta ESG'!$G$187,BW1523)),MAX($BV$3:BV1522)+1,0)</f>
        <v>1520</v>
      </c>
      <c r="BW1523" s="134" t="s">
        <v>5523</v>
      </c>
      <c r="BX1523" s="98">
        <v>0</v>
      </c>
      <c r="BY1523" s="99" t="str">
        <f>IFERROR(VLOOKUP(ROWS($BW$4:BW1523),$BV$4:$BW$2337,2,0),"")</f>
        <v>Przeworno (pow. strzeliński, woj. dolnośląskie)</v>
      </c>
      <c r="BZ1523" s="98">
        <v>0</v>
      </c>
      <c r="CA1523" s="98">
        <f>IF(ISNUMBER(SEARCH('ankieta ESG'!$G$188,CB1523)),MAX($CA$3:CA1522)+1,0)</f>
        <v>1520</v>
      </c>
      <c r="CB1523" s="134" t="s">
        <v>5523</v>
      </c>
      <c r="CC1523" s="98">
        <v>0</v>
      </c>
      <c r="CD1523" s="99" t="str">
        <f>IFERROR(VLOOKUP(ROWS($CB$4:CB1523),$CA$4:$CB$2337,2,0),"")</f>
        <v>Przeworno (pow. strzeliński, woj. dolnośląskie)</v>
      </c>
      <c r="CE1523" s="98">
        <v>0</v>
      </c>
      <c r="CF1523" s="98">
        <f>IF(ISNUMBER(SEARCH('ankieta ESG'!$G$189,CG1523)),MAX($CF$3:CF1522)+1,0)</f>
        <v>1520</v>
      </c>
      <c r="CG1523" s="134" t="s">
        <v>5523</v>
      </c>
      <c r="CH1523" s="98">
        <v>0</v>
      </c>
      <c r="CI1523" s="99" t="str">
        <f>IFERROR(VLOOKUP(ROWS($CG$4:CG1523),$CF$4:$CG$2337,2,0),"")</f>
        <v>Przeworno (pow. strzeliński, woj. dolnośląskie)</v>
      </c>
      <c r="CJ1523" s="98">
        <v>0</v>
      </c>
    </row>
    <row r="1524" spans="4:88">
      <c r="D1524" s="25"/>
      <c r="F1524" s="25"/>
      <c r="AM1524" s="98">
        <f>IF(ISNUMBER(SEARCH('ankieta ESG'!$G$180,AN1524)),MAX(AM$3:$AM1523)+1,0)</f>
        <v>1521</v>
      </c>
      <c r="AN1524" s="134" t="s">
        <v>5524</v>
      </c>
      <c r="AO1524" s="98">
        <v>0</v>
      </c>
      <c r="AP1524" s="99" t="str">
        <f>IFERROR(VLOOKUP(ROWS($AN$4:AN1524),$AM$4:$AN$2337,2,0),"")</f>
        <v>Przeworsk (pow. przeworski, woj. podkarpackie)</v>
      </c>
      <c r="AQ1524" s="98">
        <v>0</v>
      </c>
      <c r="AR1524" s="98">
        <f>IF(ISNUMBER(SEARCH('ankieta ESG'!$G$181,AS1524)),MAX($AR$3:AR1523)+1,0)</f>
        <v>1521</v>
      </c>
      <c r="AS1524" s="134" t="s">
        <v>5524</v>
      </c>
      <c r="AT1524" s="98">
        <v>0</v>
      </c>
      <c r="AU1524" s="99" t="str">
        <f>IFERROR(VLOOKUP(ROWS($AS$4:AS1524),$AR$4:$AS$2337,2,0),"")</f>
        <v>Przeworsk (pow. przeworski, woj. podkarpackie)</v>
      </c>
      <c r="AV1524" s="98">
        <v>0</v>
      </c>
      <c r="AW1524" s="98">
        <f>IF(ISNUMBER(SEARCH('ankieta ESG'!$G$182,AX1524)),MAX($AW$3:AW1523)+1,0)</f>
        <v>1521</v>
      </c>
      <c r="AX1524" s="134" t="s">
        <v>5524</v>
      </c>
      <c r="AY1524" s="98">
        <v>0</v>
      </c>
      <c r="AZ1524" s="99" t="str">
        <f>IFERROR(VLOOKUP(ROWS($AX$4:AX1524),$AW$4:$AX$2337,2,0),"")</f>
        <v>Przeworsk (pow. przeworski, woj. podkarpackie)</v>
      </c>
      <c r="BA1524" s="98">
        <v>0</v>
      </c>
      <c r="BB1524" s="98">
        <f>IF(ISNUMBER(SEARCH('ankieta ESG'!$G$183,BC1524)),MAX($BB$3:BB1523)+1,0)</f>
        <v>1521</v>
      </c>
      <c r="BC1524" s="134" t="s">
        <v>5524</v>
      </c>
      <c r="BD1524" s="98">
        <v>0</v>
      </c>
      <c r="BE1524" s="99" t="str">
        <f>IFERROR(VLOOKUP(ROWS($BC$4:BC1524),$BB$4:$BC$2337,2,0),"")</f>
        <v>Przeworsk (pow. przeworski, woj. podkarpackie)</v>
      </c>
      <c r="BF1524" s="98">
        <v>0</v>
      </c>
      <c r="BG1524" s="98">
        <f>IF(ISNUMBER(SEARCH('ankieta ESG'!$G$184,BH1524)),MAX($BG$3:BG1523)+1,0)</f>
        <v>1521</v>
      </c>
      <c r="BH1524" s="134" t="s">
        <v>5524</v>
      </c>
      <c r="BI1524" s="98">
        <v>0</v>
      </c>
      <c r="BJ1524" s="99" t="str">
        <f>IFERROR(VLOOKUP(ROWS($BH$4:BH1524),$BG$4:$BH$2337,2,0),"")</f>
        <v>Przeworsk (pow. przeworski, woj. podkarpackie)</v>
      </c>
      <c r="BK1524" s="98">
        <v>0</v>
      </c>
      <c r="BL1524" s="98">
        <f>IF(ISNUMBER(SEARCH('ankieta ESG'!$G$185,BM1524)),MAX($BL$3:BL1523)+1,0)</f>
        <v>1521</v>
      </c>
      <c r="BM1524" s="134" t="s">
        <v>5524</v>
      </c>
      <c r="BN1524" s="98">
        <v>0</v>
      </c>
      <c r="BO1524" s="99" t="str">
        <f>IFERROR(VLOOKUP(ROWS($BM$4:BM1524),$BL$4:$BM$2337,2,0),"")</f>
        <v>Przeworsk (pow. przeworski, woj. podkarpackie)</v>
      </c>
      <c r="BP1524" s="98">
        <v>0</v>
      </c>
      <c r="BQ1524" s="98">
        <f>IF(ISNUMBER(SEARCH('ankieta ESG'!$G$186,BR1524)),MAX($BQ$3:BQ1523)+1,0)</f>
        <v>1521</v>
      </c>
      <c r="BR1524" s="134" t="s">
        <v>5524</v>
      </c>
      <c r="BS1524" s="98">
        <v>0</v>
      </c>
      <c r="BT1524" s="99" t="str">
        <f>IFERROR(VLOOKUP(ROWS($BR$4:BR1524),$BQ$4:$BR$2337,2,0),"")</f>
        <v>Przeworsk (pow. przeworski, woj. podkarpackie)</v>
      </c>
      <c r="BU1524" s="98">
        <v>0</v>
      </c>
      <c r="BV1524" s="98">
        <f>IF(ISNUMBER(SEARCH('ankieta ESG'!$G$187,BW1524)),MAX($BV$3:BV1523)+1,0)</f>
        <v>1521</v>
      </c>
      <c r="BW1524" s="134" t="s">
        <v>5524</v>
      </c>
      <c r="BX1524" s="98">
        <v>0</v>
      </c>
      <c r="BY1524" s="99" t="str">
        <f>IFERROR(VLOOKUP(ROWS($BW$4:BW1524),$BV$4:$BW$2337,2,0),"")</f>
        <v>Przeworsk (pow. przeworski, woj. podkarpackie)</v>
      </c>
      <c r="BZ1524" s="98">
        <v>0</v>
      </c>
      <c r="CA1524" s="98">
        <f>IF(ISNUMBER(SEARCH('ankieta ESG'!$G$188,CB1524)),MAX($CA$3:CA1523)+1,0)</f>
        <v>1521</v>
      </c>
      <c r="CB1524" s="134" t="s">
        <v>5524</v>
      </c>
      <c r="CC1524" s="98">
        <v>0</v>
      </c>
      <c r="CD1524" s="99" t="str">
        <f>IFERROR(VLOOKUP(ROWS($CB$4:CB1524),$CA$4:$CB$2337,2,0),"")</f>
        <v>Przeworsk (pow. przeworski, woj. podkarpackie)</v>
      </c>
      <c r="CE1524" s="98">
        <v>0</v>
      </c>
      <c r="CF1524" s="98">
        <f>IF(ISNUMBER(SEARCH('ankieta ESG'!$G$189,CG1524)),MAX($CF$3:CF1523)+1,0)</f>
        <v>1521</v>
      </c>
      <c r="CG1524" s="134" t="s">
        <v>5524</v>
      </c>
      <c r="CH1524" s="98">
        <v>0</v>
      </c>
      <c r="CI1524" s="99" t="str">
        <f>IFERROR(VLOOKUP(ROWS($CG$4:CG1524),$CF$4:$CG$2337,2,0),"")</f>
        <v>Przeworsk (pow. przeworski, woj. podkarpackie)</v>
      </c>
      <c r="CJ1524" s="98">
        <v>0</v>
      </c>
    </row>
    <row r="1525" spans="4:88">
      <c r="D1525" s="25"/>
      <c r="F1525" s="25"/>
      <c r="AM1525" s="98">
        <f>IF(ISNUMBER(SEARCH('ankieta ESG'!$G$180,AN1525)),MAX(AM$3:$AM1524)+1,0)</f>
        <v>1522</v>
      </c>
      <c r="AN1525" s="134" t="s">
        <v>5525</v>
      </c>
      <c r="AO1525" s="98">
        <v>0</v>
      </c>
      <c r="AP1525" s="99" t="str">
        <f>IFERROR(VLOOKUP(ROWS($AN$4:AN1525),$AM$4:$AN$2337,2,0),"")</f>
        <v>Przewóz (pow. żarski, woj. lubuskie)</v>
      </c>
      <c r="AQ1525" s="98">
        <v>0</v>
      </c>
      <c r="AR1525" s="98">
        <f>IF(ISNUMBER(SEARCH('ankieta ESG'!$G$181,AS1525)),MAX($AR$3:AR1524)+1,0)</f>
        <v>1522</v>
      </c>
      <c r="AS1525" s="134" t="s">
        <v>5525</v>
      </c>
      <c r="AT1525" s="98">
        <v>0</v>
      </c>
      <c r="AU1525" s="99" t="str">
        <f>IFERROR(VLOOKUP(ROWS($AS$4:AS1525),$AR$4:$AS$2337,2,0),"")</f>
        <v>Przewóz (pow. żarski, woj. lubuskie)</v>
      </c>
      <c r="AV1525" s="98">
        <v>0</v>
      </c>
      <c r="AW1525" s="98">
        <f>IF(ISNUMBER(SEARCH('ankieta ESG'!$G$182,AX1525)),MAX($AW$3:AW1524)+1,0)</f>
        <v>1522</v>
      </c>
      <c r="AX1525" s="134" t="s">
        <v>5525</v>
      </c>
      <c r="AY1525" s="98">
        <v>0</v>
      </c>
      <c r="AZ1525" s="99" t="str">
        <f>IFERROR(VLOOKUP(ROWS($AX$4:AX1525),$AW$4:$AX$2337,2,0),"")</f>
        <v>Przewóz (pow. żarski, woj. lubuskie)</v>
      </c>
      <c r="BA1525" s="98">
        <v>0</v>
      </c>
      <c r="BB1525" s="98">
        <f>IF(ISNUMBER(SEARCH('ankieta ESG'!$G$183,BC1525)),MAX($BB$3:BB1524)+1,0)</f>
        <v>1522</v>
      </c>
      <c r="BC1525" s="134" t="s">
        <v>5525</v>
      </c>
      <c r="BD1525" s="98">
        <v>0</v>
      </c>
      <c r="BE1525" s="99" t="str">
        <f>IFERROR(VLOOKUP(ROWS($BC$4:BC1525),$BB$4:$BC$2337,2,0),"")</f>
        <v>Przewóz (pow. żarski, woj. lubuskie)</v>
      </c>
      <c r="BF1525" s="98">
        <v>0</v>
      </c>
      <c r="BG1525" s="98">
        <f>IF(ISNUMBER(SEARCH('ankieta ESG'!$G$184,BH1525)),MAX($BG$3:BG1524)+1,0)</f>
        <v>1522</v>
      </c>
      <c r="BH1525" s="134" t="s">
        <v>5525</v>
      </c>
      <c r="BI1525" s="98">
        <v>0</v>
      </c>
      <c r="BJ1525" s="99" t="str">
        <f>IFERROR(VLOOKUP(ROWS($BH$4:BH1525),$BG$4:$BH$2337,2,0),"")</f>
        <v>Przewóz (pow. żarski, woj. lubuskie)</v>
      </c>
      <c r="BK1525" s="98">
        <v>0</v>
      </c>
      <c r="BL1525" s="98">
        <f>IF(ISNUMBER(SEARCH('ankieta ESG'!$G$185,BM1525)),MAX($BL$3:BL1524)+1,0)</f>
        <v>1522</v>
      </c>
      <c r="BM1525" s="134" t="s">
        <v>5525</v>
      </c>
      <c r="BN1525" s="98">
        <v>0</v>
      </c>
      <c r="BO1525" s="99" t="str">
        <f>IFERROR(VLOOKUP(ROWS($BM$4:BM1525),$BL$4:$BM$2337,2,0),"")</f>
        <v>Przewóz (pow. żarski, woj. lubuskie)</v>
      </c>
      <c r="BP1525" s="98">
        <v>0</v>
      </c>
      <c r="BQ1525" s="98">
        <f>IF(ISNUMBER(SEARCH('ankieta ESG'!$G$186,BR1525)),MAX($BQ$3:BQ1524)+1,0)</f>
        <v>1522</v>
      </c>
      <c r="BR1525" s="134" t="s">
        <v>5525</v>
      </c>
      <c r="BS1525" s="98">
        <v>0</v>
      </c>
      <c r="BT1525" s="99" t="str">
        <f>IFERROR(VLOOKUP(ROWS($BR$4:BR1525),$BQ$4:$BR$2337,2,0),"")</f>
        <v>Przewóz (pow. żarski, woj. lubuskie)</v>
      </c>
      <c r="BU1525" s="98">
        <v>0</v>
      </c>
      <c r="BV1525" s="98">
        <f>IF(ISNUMBER(SEARCH('ankieta ESG'!$G$187,BW1525)),MAX($BV$3:BV1524)+1,0)</f>
        <v>1522</v>
      </c>
      <c r="BW1525" s="134" t="s">
        <v>5525</v>
      </c>
      <c r="BX1525" s="98">
        <v>0</v>
      </c>
      <c r="BY1525" s="99" t="str">
        <f>IFERROR(VLOOKUP(ROWS($BW$4:BW1525),$BV$4:$BW$2337,2,0),"")</f>
        <v>Przewóz (pow. żarski, woj. lubuskie)</v>
      </c>
      <c r="BZ1525" s="98">
        <v>0</v>
      </c>
      <c r="CA1525" s="98">
        <f>IF(ISNUMBER(SEARCH('ankieta ESG'!$G$188,CB1525)),MAX($CA$3:CA1524)+1,0)</f>
        <v>1522</v>
      </c>
      <c r="CB1525" s="134" t="s">
        <v>5525</v>
      </c>
      <c r="CC1525" s="98">
        <v>0</v>
      </c>
      <c r="CD1525" s="99" t="str">
        <f>IFERROR(VLOOKUP(ROWS($CB$4:CB1525),$CA$4:$CB$2337,2,0),"")</f>
        <v>Przewóz (pow. żarski, woj. lubuskie)</v>
      </c>
      <c r="CE1525" s="98">
        <v>0</v>
      </c>
      <c r="CF1525" s="98">
        <f>IF(ISNUMBER(SEARCH('ankieta ESG'!$G$189,CG1525)),MAX($CF$3:CF1524)+1,0)</f>
        <v>1522</v>
      </c>
      <c r="CG1525" s="134" t="s">
        <v>5525</v>
      </c>
      <c r="CH1525" s="98">
        <v>0</v>
      </c>
      <c r="CI1525" s="99" t="str">
        <f>IFERROR(VLOOKUP(ROWS($CG$4:CG1525),$CF$4:$CG$2337,2,0),"")</f>
        <v>Przewóz (pow. żarski, woj. lubuskie)</v>
      </c>
      <c r="CJ1525" s="98">
        <v>0</v>
      </c>
    </row>
    <row r="1526" spans="4:88">
      <c r="D1526" s="25"/>
      <c r="F1526" s="25"/>
      <c r="AM1526" s="98">
        <f>IF(ISNUMBER(SEARCH('ankieta ESG'!$G$180,AN1526)),MAX(AM$3:$AM1525)+1,0)</f>
        <v>1523</v>
      </c>
      <c r="AN1526" s="134" t="s">
        <v>5526</v>
      </c>
      <c r="AO1526" s="98">
        <v>0</v>
      </c>
      <c r="AP1526" s="99" t="str">
        <f>IFERROR(VLOOKUP(ROWS($AN$4:AN1526),$AM$4:$AN$2337,2,0),"")</f>
        <v>Przodkowo (pow. kartuski, woj. pomorskie)</v>
      </c>
      <c r="AQ1526" s="98">
        <v>0</v>
      </c>
      <c r="AR1526" s="98">
        <f>IF(ISNUMBER(SEARCH('ankieta ESG'!$G$181,AS1526)),MAX($AR$3:AR1525)+1,0)</f>
        <v>1523</v>
      </c>
      <c r="AS1526" s="134" t="s">
        <v>5526</v>
      </c>
      <c r="AT1526" s="98">
        <v>0</v>
      </c>
      <c r="AU1526" s="99" t="str">
        <f>IFERROR(VLOOKUP(ROWS($AS$4:AS1526),$AR$4:$AS$2337,2,0),"")</f>
        <v>Przodkowo (pow. kartuski, woj. pomorskie)</v>
      </c>
      <c r="AV1526" s="98">
        <v>0</v>
      </c>
      <c r="AW1526" s="98">
        <f>IF(ISNUMBER(SEARCH('ankieta ESG'!$G$182,AX1526)),MAX($AW$3:AW1525)+1,0)</f>
        <v>1523</v>
      </c>
      <c r="AX1526" s="134" t="s">
        <v>5526</v>
      </c>
      <c r="AY1526" s="98">
        <v>0</v>
      </c>
      <c r="AZ1526" s="99" t="str">
        <f>IFERROR(VLOOKUP(ROWS($AX$4:AX1526),$AW$4:$AX$2337,2,0),"")</f>
        <v>Przodkowo (pow. kartuski, woj. pomorskie)</v>
      </c>
      <c r="BA1526" s="98">
        <v>0</v>
      </c>
      <c r="BB1526" s="98">
        <f>IF(ISNUMBER(SEARCH('ankieta ESG'!$G$183,BC1526)),MAX($BB$3:BB1525)+1,0)</f>
        <v>1523</v>
      </c>
      <c r="BC1526" s="134" t="s">
        <v>5526</v>
      </c>
      <c r="BD1526" s="98">
        <v>0</v>
      </c>
      <c r="BE1526" s="99" t="str">
        <f>IFERROR(VLOOKUP(ROWS($BC$4:BC1526),$BB$4:$BC$2337,2,0),"")</f>
        <v>Przodkowo (pow. kartuski, woj. pomorskie)</v>
      </c>
      <c r="BF1526" s="98">
        <v>0</v>
      </c>
      <c r="BG1526" s="98">
        <f>IF(ISNUMBER(SEARCH('ankieta ESG'!$G$184,BH1526)),MAX($BG$3:BG1525)+1,0)</f>
        <v>1523</v>
      </c>
      <c r="BH1526" s="134" t="s">
        <v>5526</v>
      </c>
      <c r="BI1526" s="98">
        <v>0</v>
      </c>
      <c r="BJ1526" s="99" t="str">
        <f>IFERROR(VLOOKUP(ROWS($BH$4:BH1526),$BG$4:$BH$2337,2,0),"")</f>
        <v>Przodkowo (pow. kartuski, woj. pomorskie)</v>
      </c>
      <c r="BK1526" s="98">
        <v>0</v>
      </c>
      <c r="BL1526" s="98">
        <f>IF(ISNUMBER(SEARCH('ankieta ESG'!$G$185,BM1526)),MAX($BL$3:BL1525)+1,0)</f>
        <v>1523</v>
      </c>
      <c r="BM1526" s="134" t="s">
        <v>5526</v>
      </c>
      <c r="BN1526" s="98">
        <v>0</v>
      </c>
      <c r="BO1526" s="99" t="str">
        <f>IFERROR(VLOOKUP(ROWS($BM$4:BM1526),$BL$4:$BM$2337,2,0),"")</f>
        <v>Przodkowo (pow. kartuski, woj. pomorskie)</v>
      </c>
      <c r="BP1526" s="98">
        <v>0</v>
      </c>
      <c r="BQ1526" s="98">
        <f>IF(ISNUMBER(SEARCH('ankieta ESG'!$G$186,BR1526)),MAX($BQ$3:BQ1525)+1,0)</f>
        <v>1523</v>
      </c>
      <c r="BR1526" s="134" t="s">
        <v>5526</v>
      </c>
      <c r="BS1526" s="98">
        <v>0</v>
      </c>
      <c r="BT1526" s="99" t="str">
        <f>IFERROR(VLOOKUP(ROWS($BR$4:BR1526),$BQ$4:$BR$2337,2,0),"")</f>
        <v>Przodkowo (pow. kartuski, woj. pomorskie)</v>
      </c>
      <c r="BU1526" s="98">
        <v>0</v>
      </c>
      <c r="BV1526" s="98">
        <f>IF(ISNUMBER(SEARCH('ankieta ESG'!$G$187,BW1526)),MAX($BV$3:BV1525)+1,0)</f>
        <v>1523</v>
      </c>
      <c r="BW1526" s="134" t="s">
        <v>5526</v>
      </c>
      <c r="BX1526" s="98">
        <v>0</v>
      </c>
      <c r="BY1526" s="99" t="str">
        <f>IFERROR(VLOOKUP(ROWS($BW$4:BW1526),$BV$4:$BW$2337,2,0),"")</f>
        <v>Przodkowo (pow. kartuski, woj. pomorskie)</v>
      </c>
      <c r="BZ1526" s="98">
        <v>0</v>
      </c>
      <c r="CA1526" s="98">
        <f>IF(ISNUMBER(SEARCH('ankieta ESG'!$G$188,CB1526)),MAX($CA$3:CA1525)+1,0)</f>
        <v>1523</v>
      </c>
      <c r="CB1526" s="134" t="s">
        <v>5526</v>
      </c>
      <c r="CC1526" s="98">
        <v>0</v>
      </c>
      <c r="CD1526" s="99" t="str">
        <f>IFERROR(VLOOKUP(ROWS($CB$4:CB1526),$CA$4:$CB$2337,2,0),"")</f>
        <v>Przodkowo (pow. kartuski, woj. pomorskie)</v>
      </c>
      <c r="CE1526" s="98">
        <v>0</v>
      </c>
      <c r="CF1526" s="98">
        <f>IF(ISNUMBER(SEARCH('ankieta ESG'!$G$189,CG1526)),MAX($CF$3:CF1525)+1,0)</f>
        <v>1523</v>
      </c>
      <c r="CG1526" s="134" t="s">
        <v>5526</v>
      </c>
      <c r="CH1526" s="98">
        <v>0</v>
      </c>
      <c r="CI1526" s="99" t="str">
        <f>IFERROR(VLOOKUP(ROWS($CG$4:CG1526),$CF$4:$CG$2337,2,0),"")</f>
        <v>Przodkowo (pow. kartuski, woj. pomorskie)</v>
      </c>
      <c r="CJ1526" s="98">
        <v>0</v>
      </c>
    </row>
    <row r="1527" spans="4:88">
      <c r="D1527" s="25"/>
      <c r="F1527" s="25"/>
      <c r="AM1527" s="98">
        <f>IF(ISNUMBER(SEARCH('ankieta ESG'!$G$180,AN1527)),MAX(AM$3:$AM1526)+1,0)</f>
        <v>1524</v>
      </c>
      <c r="AN1527" s="134" t="s">
        <v>5527</v>
      </c>
      <c r="AO1527" s="98">
        <v>0</v>
      </c>
      <c r="AP1527" s="99" t="str">
        <f>IFERROR(VLOOKUP(ROWS($AN$4:AN1527),$AM$4:$AN$2337,2,0),"")</f>
        <v>Przybiernów (pow. goleniowski, woj. zachodniopomorskie)</v>
      </c>
      <c r="AQ1527" s="98">
        <v>0</v>
      </c>
      <c r="AR1527" s="98">
        <f>IF(ISNUMBER(SEARCH('ankieta ESG'!$G$181,AS1527)),MAX($AR$3:AR1526)+1,0)</f>
        <v>1524</v>
      </c>
      <c r="AS1527" s="134" t="s">
        <v>5527</v>
      </c>
      <c r="AT1527" s="98">
        <v>0</v>
      </c>
      <c r="AU1527" s="99" t="str">
        <f>IFERROR(VLOOKUP(ROWS($AS$4:AS1527),$AR$4:$AS$2337,2,0),"")</f>
        <v>Przybiernów (pow. goleniowski, woj. zachodniopomorskie)</v>
      </c>
      <c r="AV1527" s="98">
        <v>0</v>
      </c>
      <c r="AW1527" s="98">
        <f>IF(ISNUMBER(SEARCH('ankieta ESG'!$G$182,AX1527)),MAX($AW$3:AW1526)+1,0)</f>
        <v>1524</v>
      </c>
      <c r="AX1527" s="134" t="s">
        <v>5527</v>
      </c>
      <c r="AY1527" s="98">
        <v>0</v>
      </c>
      <c r="AZ1527" s="99" t="str">
        <f>IFERROR(VLOOKUP(ROWS($AX$4:AX1527),$AW$4:$AX$2337,2,0),"")</f>
        <v>Przybiernów (pow. goleniowski, woj. zachodniopomorskie)</v>
      </c>
      <c r="BA1527" s="98">
        <v>0</v>
      </c>
      <c r="BB1527" s="98">
        <f>IF(ISNUMBER(SEARCH('ankieta ESG'!$G$183,BC1527)),MAX($BB$3:BB1526)+1,0)</f>
        <v>1524</v>
      </c>
      <c r="BC1527" s="134" t="s">
        <v>5527</v>
      </c>
      <c r="BD1527" s="98">
        <v>0</v>
      </c>
      <c r="BE1527" s="99" t="str">
        <f>IFERROR(VLOOKUP(ROWS($BC$4:BC1527),$BB$4:$BC$2337,2,0),"")</f>
        <v>Przybiernów (pow. goleniowski, woj. zachodniopomorskie)</v>
      </c>
      <c r="BF1527" s="98">
        <v>0</v>
      </c>
      <c r="BG1527" s="98">
        <f>IF(ISNUMBER(SEARCH('ankieta ESG'!$G$184,BH1527)),MAX($BG$3:BG1526)+1,0)</f>
        <v>1524</v>
      </c>
      <c r="BH1527" s="134" t="s">
        <v>5527</v>
      </c>
      <c r="BI1527" s="98">
        <v>0</v>
      </c>
      <c r="BJ1527" s="99" t="str">
        <f>IFERROR(VLOOKUP(ROWS($BH$4:BH1527),$BG$4:$BH$2337,2,0),"")</f>
        <v>Przybiernów (pow. goleniowski, woj. zachodniopomorskie)</v>
      </c>
      <c r="BK1527" s="98">
        <v>0</v>
      </c>
      <c r="BL1527" s="98">
        <f>IF(ISNUMBER(SEARCH('ankieta ESG'!$G$185,BM1527)),MAX($BL$3:BL1526)+1,0)</f>
        <v>1524</v>
      </c>
      <c r="BM1527" s="134" t="s">
        <v>5527</v>
      </c>
      <c r="BN1527" s="98">
        <v>0</v>
      </c>
      <c r="BO1527" s="99" t="str">
        <f>IFERROR(VLOOKUP(ROWS($BM$4:BM1527),$BL$4:$BM$2337,2,0),"")</f>
        <v>Przybiernów (pow. goleniowski, woj. zachodniopomorskie)</v>
      </c>
      <c r="BP1527" s="98">
        <v>0</v>
      </c>
      <c r="BQ1527" s="98">
        <f>IF(ISNUMBER(SEARCH('ankieta ESG'!$G$186,BR1527)),MAX($BQ$3:BQ1526)+1,0)</f>
        <v>1524</v>
      </c>
      <c r="BR1527" s="134" t="s">
        <v>5527</v>
      </c>
      <c r="BS1527" s="98">
        <v>0</v>
      </c>
      <c r="BT1527" s="99" t="str">
        <f>IFERROR(VLOOKUP(ROWS($BR$4:BR1527),$BQ$4:$BR$2337,2,0),"")</f>
        <v>Przybiernów (pow. goleniowski, woj. zachodniopomorskie)</v>
      </c>
      <c r="BU1527" s="98">
        <v>0</v>
      </c>
      <c r="BV1527" s="98">
        <f>IF(ISNUMBER(SEARCH('ankieta ESG'!$G$187,BW1527)),MAX($BV$3:BV1526)+1,0)</f>
        <v>1524</v>
      </c>
      <c r="BW1527" s="134" t="s">
        <v>5527</v>
      </c>
      <c r="BX1527" s="98">
        <v>0</v>
      </c>
      <c r="BY1527" s="99" t="str">
        <f>IFERROR(VLOOKUP(ROWS($BW$4:BW1527),$BV$4:$BW$2337,2,0),"")</f>
        <v>Przybiernów (pow. goleniowski, woj. zachodniopomorskie)</v>
      </c>
      <c r="BZ1527" s="98">
        <v>0</v>
      </c>
      <c r="CA1527" s="98">
        <f>IF(ISNUMBER(SEARCH('ankieta ESG'!$G$188,CB1527)),MAX($CA$3:CA1526)+1,0)</f>
        <v>1524</v>
      </c>
      <c r="CB1527" s="134" t="s">
        <v>5527</v>
      </c>
      <c r="CC1527" s="98">
        <v>0</v>
      </c>
      <c r="CD1527" s="99" t="str">
        <f>IFERROR(VLOOKUP(ROWS($CB$4:CB1527),$CA$4:$CB$2337,2,0),"")</f>
        <v>Przybiernów (pow. goleniowski, woj. zachodniopomorskie)</v>
      </c>
      <c r="CE1527" s="98">
        <v>0</v>
      </c>
      <c r="CF1527" s="98">
        <f>IF(ISNUMBER(SEARCH('ankieta ESG'!$G$189,CG1527)),MAX($CF$3:CF1526)+1,0)</f>
        <v>1524</v>
      </c>
      <c r="CG1527" s="134" t="s">
        <v>5527</v>
      </c>
      <c r="CH1527" s="98">
        <v>0</v>
      </c>
      <c r="CI1527" s="99" t="str">
        <f>IFERROR(VLOOKUP(ROWS($CG$4:CG1527),$CF$4:$CG$2337,2,0),"")</f>
        <v>Przybiernów (pow. goleniowski, woj. zachodniopomorskie)</v>
      </c>
      <c r="CJ1527" s="98">
        <v>0</v>
      </c>
    </row>
    <row r="1528" spans="4:88">
      <c r="D1528" s="25"/>
      <c r="F1528" s="25"/>
      <c r="AM1528" s="98">
        <f>IF(ISNUMBER(SEARCH('ankieta ESG'!$G$180,AN1528)),MAX(AM$3:$AM1527)+1,0)</f>
        <v>1525</v>
      </c>
      <c r="AN1528" s="134" t="s">
        <v>5528</v>
      </c>
      <c r="AO1528" s="98">
        <v>0</v>
      </c>
      <c r="AP1528" s="99" t="str">
        <f>IFERROR(VLOOKUP(ROWS($AN$4:AN1528),$AM$4:$AN$2337,2,0),"")</f>
        <v>Przygodzice (pow. ostrowski, woj. wielkopolskie)</v>
      </c>
      <c r="AQ1528" s="98">
        <v>0</v>
      </c>
      <c r="AR1528" s="98">
        <f>IF(ISNUMBER(SEARCH('ankieta ESG'!$G$181,AS1528)),MAX($AR$3:AR1527)+1,0)</f>
        <v>1525</v>
      </c>
      <c r="AS1528" s="134" t="s">
        <v>5528</v>
      </c>
      <c r="AT1528" s="98">
        <v>0</v>
      </c>
      <c r="AU1528" s="99" t="str">
        <f>IFERROR(VLOOKUP(ROWS($AS$4:AS1528),$AR$4:$AS$2337,2,0),"")</f>
        <v>Przygodzice (pow. ostrowski, woj. wielkopolskie)</v>
      </c>
      <c r="AV1528" s="98">
        <v>0</v>
      </c>
      <c r="AW1528" s="98">
        <f>IF(ISNUMBER(SEARCH('ankieta ESG'!$G$182,AX1528)),MAX($AW$3:AW1527)+1,0)</f>
        <v>1525</v>
      </c>
      <c r="AX1528" s="134" t="s">
        <v>5528</v>
      </c>
      <c r="AY1528" s="98">
        <v>0</v>
      </c>
      <c r="AZ1528" s="99" t="str">
        <f>IFERROR(VLOOKUP(ROWS($AX$4:AX1528),$AW$4:$AX$2337,2,0),"")</f>
        <v>Przygodzice (pow. ostrowski, woj. wielkopolskie)</v>
      </c>
      <c r="BA1528" s="98">
        <v>0</v>
      </c>
      <c r="BB1528" s="98">
        <f>IF(ISNUMBER(SEARCH('ankieta ESG'!$G$183,BC1528)),MAX($BB$3:BB1527)+1,0)</f>
        <v>1525</v>
      </c>
      <c r="BC1528" s="134" t="s">
        <v>5528</v>
      </c>
      <c r="BD1528" s="98">
        <v>0</v>
      </c>
      <c r="BE1528" s="99" t="str">
        <f>IFERROR(VLOOKUP(ROWS($BC$4:BC1528),$BB$4:$BC$2337,2,0),"")</f>
        <v>Przygodzice (pow. ostrowski, woj. wielkopolskie)</v>
      </c>
      <c r="BF1528" s="98">
        <v>0</v>
      </c>
      <c r="BG1528" s="98">
        <f>IF(ISNUMBER(SEARCH('ankieta ESG'!$G$184,BH1528)),MAX($BG$3:BG1527)+1,0)</f>
        <v>1525</v>
      </c>
      <c r="BH1528" s="134" t="s">
        <v>5528</v>
      </c>
      <c r="BI1528" s="98">
        <v>0</v>
      </c>
      <c r="BJ1528" s="99" t="str">
        <f>IFERROR(VLOOKUP(ROWS($BH$4:BH1528),$BG$4:$BH$2337,2,0),"")</f>
        <v>Przygodzice (pow. ostrowski, woj. wielkopolskie)</v>
      </c>
      <c r="BK1528" s="98">
        <v>0</v>
      </c>
      <c r="BL1528" s="98">
        <f>IF(ISNUMBER(SEARCH('ankieta ESG'!$G$185,BM1528)),MAX($BL$3:BL1527)+1,0)</f>
        <v>1525</v>
      </c>
      <c r="BM1528" s="134" t="s">
        <v>5528</v>
      </c>
      <c r="BN1528" s="98">
        <v>0</v>
      </c>
      <c r="BO1528" s="99" t="str">
        <f>IFERROR(VLOOKUP(ROWS($BM$4:BM1528),$BL$4:$BM$2337,2,0),"")</f>
        <v>Przygodzice (pow. ostrowski, woj. wielkopolskie)</v>
      </c>
      <c r="BP1528" s="98">
        <v>0</v>
      </c>
      <c r="BQ1528" s="98">
        <f>IF(ISNUMBER(SEARCH('ankieta ESG'!$G$186,BR1528)),MAX($BQ$3:BQ1527)+1,0)</f>
        <v>1525</v>
      </c>
      <c r="BR1528" s="134" t="s">
        <v>5528</v>
      </c>
      <c r="BS1528" s="98">
        <v>0</v>
      </c>
      <c r="BT1528" s="99" t="str">
        <f>IFERROR(VLOOKUP(ROWS($BR$4:BR1528),$BQ$4:$BR$2337,2,0),"")</f>
        <v>Przygodzice (pow. ostrowski, woj. wielkopolskie)</v>
      </c>
      <c r="BU1528" s="98">
        <v>0</v>
      </c>
      <c r="BV1528" s="98">
        <f>IF(ISNUMBER(SEARCH('ankieta ESG'!$G$187,BW1528)),MAX($BV$3:BV1527)+1,0)</f>
        <v>1525</v>
      </c>
      <c r="BW1528" s="134" t="s">
        <v>5528</v>
      </c>
      <c r="BX1528" s="98">
        <v>0</v>
      </c>
      <c r="BY1528" s="99" t="str">
        <f>IFERROR(VLOOKUP(ROWS($BW$4:BW1528),$BV$4:$BW$2337,2,0),"")</f>
        <v>Przygodzice (pow. ostrowski, woj. wielkopolskie)</v>
      </c>
      <c r="BZ1528" s="98">
        <v>0</v>
      </c>
      <c r="CA1528" s="98">
        <f>IF(ISNUMBER(SEARCH('ankieta ESG'!$G$188,CB1528)),MAX($CA$3:CA1527)+1,0)</f>
        <v>1525</v>
      </c>
      <c r="CB1528" s="134" t="s">
        <v>5528</v>
      </c>
      <c r="CC1528" s="98">
        <v>0</v>
      </c>
      <c r="CD1528" s="99" t="str">
        <f>IFERROR(VLOOKUP(ROWS($CB$4:CB1528),$CA$4:$CB$2337,2,0),"")</f>
        <v>Przygodzice (pow. ostrowski, woj. wielkopolskie)</v>
      </c>
      <c r="CE1528" s="98">
        <v>0</v>
      </c>
      <c r="CF1528" s="98">
        <f>IF(ISNUMBER(SEARCH('ankieta ESG'!$G$189,CG1528)),MAX($CF$3:CF1527)+1,0)</f>
        <v>1525</v>
      </c>
      <c r="CG1528" s="134" t="s">
        <v>5528</v>
      </c>
      <c r="CH1528" s="98">
        <v>0</v>
      </c>
      <c r="CI1528" s="99" t="str">
        <f>IFERROR(VLOOKUP(ROWS($CG$4:CG1528),$CF$4:$CG$2337,2,0),"")</f>
        <v>Przygodzice (pow. ostrowski, woj. wielkopolskie)</v>
      </c>
      <c r="CJ1528" s="98">
        <v>0</v>
      </c>
    </row>
    <row r="1529" spans="4:88">
      <c r="D1529" s="25"/>
      <c r="F1529" s="25"/>
      <c r="AM1529" s="98">
        <f>IF(ISNUMBER(SEARCH('ankieta ESG'!$G$180,AN1529)),MAX(AM$3:$AM1528)+1,0)</f>
        <v>1526</v>
      </c>
      <c r="AN1529" s="134" t="s">
        <v>5529</v>
      </c>
      <c r="AO1529" s="98">
        <v>0</v>
      </c>
      <c r="AP1529" s="99" t="str">
        <f>IFERROR(VLOOKUP(ROWS($AN$4:AN1529),$AM$4:$AN$2337,2,0),"")</f>
        <v>Przykona (pow. turecki, woj. wielkopolskie)</v>
      </c>
      <c r="AQ1529" s="98">
        <v>0</v>
      </c>
      <c r="AR1529" s="98">
        <f>IF(ISNUMBER(SEARCH('ankieta ESG'!$G$181,AS1529)),MAX($AR$3:AR1528)+1,0)</f>
        <v>1526</v>
      </c>
      <c r="AS1529" s="134" t="s">
        <v>5529</v>
      </c>
      <c r="AT1529" s="98">
        <v>0</v>
      </c>
      <c r="AU1529" s="99" t="str">
        <f>IFERROR(VLOOKUP(ROWS($AS$4:AS1529),$AR$4:$AS$2337,2,0),"")</f>
        <v>Przykona (pow. turecki, woj. wielkopolskie)</v>
      </c>
      <c r="AV1529" s="98">
        <v>0</v>
      </c>
      <c r="AW1529" s="98">
        <f>IF(ISNUMBER(SEARCH('ankieta ESG'!$G$182,AX1529)),MAX($AW$3:AW1528)+1,0)</f>
        <v>1526</v>
      </c>
      <c r="AX1529" s="134" t="s">
        <v>5529</v>
      </c>
      <c r="AY1529" s="98">
        <v>0</v>
      </c>
      <c r="AZ1529" s="99" t="str">
        <f>IFERROR(VLOOKUP(ROWS($AX$4:AX1529),$AW$4:$AX$2337,2,0),"")</f>
        <v>Przykona (pow. turecki, woj. wielkopolskie)</v>
      </c>
      <c r="BA1529" s="98">
        <v>0</v>
      </c>
      <c r="BB1529" s="98">
        <f>IF(ISNUMBER(SEARCH('ankieta ESG'!$G$183,BC1529)),MAX($BB$3:BB1528)+1,0)</f>
        <v>1526</v>
      </c>
      <c r="BC1529" s="134" t="s">
        <v>5529</v>
      </c>
      <c r="BD1529" s="98">
        <v>0</v>
      </c>
      <c r="BE1529" s="99" t="str">
        <f>IFERROR(VLOOKUP(ROWS($BC$4:BC1529),$BB$4:$BC$2337,2,0),"")</f>
        <v>Przykona (pow. turecki, woj. wielkopolskie)</v>
      </c>
      <c r="BF1529" s="98">
        <v>0</v>
      </c>
      <c r="BG1529" s="98">
        <f>IF(ISNUMBER(SEARCH('ankieta ESG'!$G$184,BH1529)),MAX($BG$3:BG1528)+1,0)</f>
        <v>1526</v>
      </c>
      <c r="BH1529" s="134" t="s">
        <v>5529</v>
      </c>
      <c r="BI1529" s="98">
        <v>0</v>
      </c>
      <c r="BJ1529" s="99" t="str">
        <f>IFERROR(VLOOKUP(ROWS($BH$4:BH1529),$BG$4:$BH$2337,2,0),"")</f>
        <v>Przykona (pow. turecki, woj. wielkopolskie)</v>
      </c>
      <c r="BK1529" s="98">
        <v>0</v>
      </c>
      <c r="BL1529" s="98">
        <f>IF(ISNUMBER(SEARCH('ankieta ESG'!$G$185,BM1529)),MAX($BL$3:BL1528)+1,0)</f>
        <v>1526</v>
      </c>
      <c r="BM1529" s="134" t="s">
        <v>5529</v>
      </c>
      <c r="BN1529" s="98">
        <v>0</v>
      </c>
      <c r="BO1529" s="99" t="str">
        <f>IFERROR(VLOOKUP(ROWS($BM$4:BM1529),$BL$4:$BM$2337,2,0),"")</f>
        <v>Przykona (pow. turecki, woj. wielkopolskie)</v>
      </c>
      <c r="BP1529" s="98">
        <v>0</v>
      </c>
      <c r="BQ1529" s="98">
        <f>IF(ISNUMBER(SEARCH('ankieta ESG'!$G$186,BR1529)),MAX($BQ$3:BQ1528)+1,0)</f>
        <v>1526</v>
      </c>
      <c r="BR1529" s="134" t="s">
        <v>5529</v>
      </c>
      <c r="BS1529" s="98">
        <v>0</v>
      </c>
      <c r="BT1529" s="99" t="str">
        <f>IFERROR(VLOOKUP(ROWS($BR$4:BR1529),$BQ$4:$BR$2337,2,0),"")</f>
        <v>Przykona (pow. turecki, woj. wielkopolskie)</v>
      </c>
      <c r="BU1529" s="98">
        <v>0</v>
      </c>
      <c r="BV1529" s="98">
        <f>IF(ISNUMBER(SEARCH('ankieta ESG'!$G$187,BW1529)),MAX($BV$3:BV1528)+1,0)</f>
        <v>1526</v>
      </c>
      <c r="BW1529" s="134" t="s">
        <v>5529</v>
      </c>
      <c r="BX1529" s="98">
        <v>0</v>
      </c>
      <c r="BY1529" s="99" t="str">
        <f>IFERROR(VLOOKUP(ROWS($BW$4:BW1529),$BV$4:$BW$2337,2,0),"")</f>
        <v>Przykona (pow. turecki, woj. wielkopolskie)</v>
      </c>
      <c r="BZ1529" s="98">
        <v>0</v>
      </c>
      <c r="CA1529" s="98">
        <f>IF(ISNUMBER(SEARCH('ankieta ESG'!$G$188,CB1529)),MAX($CA$3:CA1528)+1,0)</f>
        <v>1526</v>
      </c>
      <c r="CB1529" s="134" t="s">
        <v>5529</v>
      </c>
      <c r="CC1529" s="98">
        <v>0</v>
      </c>
      <c r="CD1529" s="99" t="str">
        <f>IFERROR(VLOOKUP(ROWS($CB$4:CB1529),$CA$4:$CB$2337,2,0),"")</f>
        <v>Przykona (pow. turecki, woj. wielkopolskie)</v>
      </c>
      <c r="CE1529" s="98">
        <v>0</v>
      </c>
      <c r="CF1529" s="98">
        <f>IF(ISNUMBER(SEARCH('ankieta ESG'!$G$189,CG1529)),MAX($CF$3:CF1528)+1,0)</f>
        <v>1526</v>
      </c>
      <c r="CG1529" s="134" t="s">
        <v>5529</v>
      </c>
      <c r="CH1529" s="98">
        <v>0</v>
      </c>
      <c r="CI1529" s="99" t="str">
        <f>IFERROR(VLOOKUP(ROWS($CG$4:CG1529),$CF$4:$CG$2337,2,0),"")</f>
        <v>Przykona (pow. turecki, woj. wielkopolskie)</v>
      </c>
      <c r="CJ1529" s="98">
        <v>0</v>
      </c>
    </row>
    <row r="1530" spans="4:88">
      <c r="D1530" s="25"/>
      <c r="F1530" s="25"/>
      <c r="AM1530" s="98">
        <f>IF(ISNUMBER(SEARCH('ankieta ESG'!$G$180,AN1530)),MAX(AM$3:$AM1529)+1,0)</f>
        <v>1527</v>
      </c>
      <c r="AN1530" s="134" t="s">
        <v>5530</v>
      </c>
      <c r="AO1530" s="98">
        <v>0</v>
      </c>
      <c r="AP1530" s="99" t="str">
        <f>IFERROR(VLOOKUP(ROWS($AN$4:AN1530),$AM$4:$AN$2337,2,0),"")</f>
        <v>Przyłęk (pow. zwoleński, woj. mazowieckie)</v>
      </c>
      <c r="AQ1530" s="98">
        <v>0</v>
      </c>
      <c r="AR1530" s="98">
        <f>IF(ISNUMBER(SEARCH('ankieta ESG'!$G$181,AS1530)),MAX($AR$3:AR1529)+1,0)</f>
        <v>1527</v>
      </c>
      <c r="AS1530" s="134" t="s">
        <v>5530</v>
      </c>
      <c r="AT1530" s="98">
        <v>0</v>
      </c>
      <c r="AU1530" s="99" t="str">
        <f>IFERROR(VLOOKUP(ROWS($AS$4:AS1530),$AR$4:$AS$2337,2,0),"")</f>
        <v>Przyłęk (pow. zwoleński, woj. mazowieckie)</v>
      </c>
      <c r="AV1530" s="98">
        <v>0</v>
      </c>
      <c r="AW1530" s="98">
        <f>IF(ISNUMBER(SEARCH('ankieta ESG'!$G$182,AX1530)),MAX($AW$3:AW1529)+1,0)</f>
        <v>1527</v>
      </c>
      <c r="AX1530" s="134" t="s">
        <v>5530</v>
      </c>
      <c r="AY1530" s="98">
        <v>0</v>
      </c>
      <c r="AZ1530" s="99" t="str">
        <f>IFERROR(VLOOKUP(ROWS($AX$4:AX1530),$AW$4:$AX$2337,2,0),"")</f>
        <v>Przyłęk (pow. zwoleński, woj. mazowieckie)</v>
      </c>
      <c r="BA1530" s="98">
        <v>0</v>
      </c>
      <c r="BB1530" s="98">
        <f>IF(ISNUMBER(SEARCH('ankieta ESG'!$G$183,BC1530)),MAX($BB$3:BB1529)+1,0)</f>
        <v>1527</v>
      </c>
      <c r="BC1530" s="134" t="s">
        <v>5530</v>
      </c>
      <c r="BD1530" s="98">
        <v>0</v>
      </c>
      <c r="BE1530" s="99" t="str">
        <f>IFERROR(VLOOKUP(ROWS($BC$4:BC1530),$BB$4:$BC$2337,2,0),"")</f>
        <v>Przyłęk (pow. zwoleński, woj. mazowieckie)</v>
      </c>
      <c r="BF1530" s="98">
        <v>0</v>
      </c>
      <c r="BG1530" s="98">
        <f>IF(ISNUMBER(SEARCH('ankieta ESG'!$G$184,BH1530)),MAX($BG$3:BG1529)+1,0)</f>
        <v>1527</v>
      </c>
      <c r="BH1530" s="134" t="s">
        <v>5530</v>
      </c>
      <c r="BI1530" s="98">
        <v>0</v>
      </c>
      <c r="BJ1530" s="99" t="str">
        <f>IFERROR(VLOOKUP(ROWS($BH$4:BH1530),$BG$4:$BH$2337,2,0),"")</f>
        <v>Przyłęk (pow. zwoleński, woj. mazowieckie)</v>
      </c>
      <c r="BK1530" s="98">
        <v>0</v>
      </c>
      <c r="BL1530" s="98">
        <f>IF(ISNUMBER(SEARCH('ankieta ESG'!$G$185,BM1530)),MAX($BL$3:BL1529)+1,0)</f>
        <v>1527</v>
      </c>
      <c r="BM1530" s="134" t="s">
        <v>5530</v>
      </c>
      <c r="BN1530" s="98">
        <v>0</v>
      </c>
      <c r="BO1530" s="99" t="str">
        <f>IFERROR(VLOOKUP(ROWS($BM$4:BM1530),$BL$4:$BM$2337,2,0),"")</f>
        <v>Przyłęk (pow. zwoleński, woj. mazowieckie)</v>
      </c>
      <c r="BP1530" s="98">
        <v>0</v>
      </c>
      <c r="BQ1530" s="98">
        <f>IF(ISNUMBER(SEARCH('ankieta ESG'!$G$186,BR1530)),MAX($BQ$3:BQ1529)+1,0)</f>
        <v>1527</v>
      </c>
      <c r="BR1530" s="134" t="s">
        <v>5530</v>
      </c>
      <c r="BS1530" s="98">
        <v>0</v>
      </c>
      <c r="BT1530" s="99" t="str">
        <f>IFERROR(VLOOKUP(ROWS($BR$4:BR1530),$BQ$4:$BR$2337,2,0),"")</f>
        <v>Przyłęk (pow. zwoleński, woj. mazowieckie)</v>
      </c>
      <c r="BU1530" s="98">
        <v>0</v>
      </c>
      <c r="BV1530" s="98">
        <f>IF(ISNUMBER(SEARCH('ankieta ESG'!$G$187,BW1530)),MAX($BV$3:BV1529)+1,0)</f>
        <v>1527</v>
      </c>
      <c r="BW1530" s="134" t="s">
        <v>5530</v>
      </c>
      <c r="BX1530" s="98">
        <v>0</v>
      </c>
      <c r="BY1530" s="99" t="str">
        <f>IFERROR(VLOOKUP(ROWS($BW$4:BW1530),$BV$4:$BW$2337,2,0),"")</f>
        <v>Przyłęk (pow. zwoleński, woj. mazowieckie)</v>
      </c>
      <c r="BZ1530" s="98">
        <v>0</v>
      </c>
      <c r="CA1530" s="98">
        <f>IF(ISNUMBER(SEARCH('ankieta ESG'!$G$188,CB1530)),MAX($CA$3:CA1529)+1,0)</f>
        <v>1527</v>
      </c>
      <c r="CB1530" s="134" t="s">
        <v>5530</v>
      </c>
      <c r="CC1530" s="98">
        <v>0</v>
      </c>
      <c r="CD1530" s="99" t="str">
        <f>IFERROR(VLOOKUP(ROWS($CB$4:CB1530),$CA$4:$CB$2337,2,0),"")</f>
        <v>Przyłęk (pow. zwoleński, woj. mazowieckie)</v>
      </c>
      <c r="CE1530" s="98">
        <v>0</v>
      </c>
      <c r="CF1530" s="98">
        <f>IF(ISNUMBER(SEARCH('ankieta ESG'!$G$189,CG1530)),MAX($CF$3:CF1529)+1,0)</f>
        <v>1527</v>
      </c>
      <c r="CG1530" s="134" t="s">
        <v>5530</v>
      </c>
      <c r="CH1530" s="98">
        <v>0</v>
      </c>
      <c r="CI1530" s="99" t="str">
        <f>IFERROR(VLOOKUP(ROWS($CG$4:CG1530),$CF$4:$CG$2337,2,0),"")</f>
        <v>Przyłęk (pow. zwoleński, woj. mazowieckie)</v>
      </c>
      <c r="CJ1530" s="98">
        <v>0</v>
      </c>
    </row>
    <row r="1531" spans="4:88">
      <c r="D1531" s="25"/>
      <c r="F1531" s="25"/>
      <c r="AM1531" s="98">
        <f>IF(ISNUMBER(SEARCH('ankieta ESG'!$G$180,AN1531)),MAX(AM$3:$AM1530)+1,0)</f>
        <v>1528</v>
      </c>
      <c r="AN1531" s="134" t="s">
        <v>5531</v>
      </c>
      <c r="AO1531" s="98">
        <v>0</v>
      </c>
      <c r="AP1531" s="99" t="str">
        <f>IFERROR(VLOOKUP(ROWS($AN$4:AN1531),$AM$4:$AN$2337,2,0),"")</f>
        <v>Przyrów (pow. częstochowski, woj. śląskie)</v>
      </c>
      <c r="AQ1531" s="98">
        <v>0</v>
      </c>
      <c r="AR1531" s="98">
        <f>IF(ISNUMBER(SEARCH('ankieta ESG'!$G$181,AS1531)),MAX($AR$3:AR1530)+1,0)</f>
        <v>1528</v>
      </c>
      <c r="AS1531" s="134" t="s">
        <v>5531</v>
      </c>
      <c r="AT1531" s="98">
        <v>0</v>
      </c>
      <c r="AU1531" s="99" t="str">
        <f>IFERROR(VLOOKUP(ROWS($AS$4:AS1531),$AR$4:$AS$2337,2,0),"")</f>
        <v>Przyrów (pow. częstochowski, woj. śląskie)</v>
      </c>
      <c r="AV1531" s="98">
        <v>0</v>
      </c>
      <c r="AW1531" s="98">
        <f>IF(ISNUMBER(SEARCH('ankieta ESG'!$G$182,AX1531)),MAX($AW$3:AW1530)+1,0)</f>
        <v>1528</v>
      </c>
      <c r="AX1531" s="134" t="s">
        <v>5531</v>
      </c>
      <c r="AY1531" s="98">
        <v>0</v>
      </c>
      <c r="AZ1531" s="99" t="str">
        <f>IFERROR(VLOOKUP(ROWS($AX$4:AX1531),$AW$4:$AX$2337,2,0),"")</f>
        <v>Przyrów (pow. częstochowski, woj. śląskie)</v>
      </c>
      <c r="BA1531" s="98">
        <v>0</v>
      </c>
      <c r="BB1531" s="98">
        <f>IF(ISNUMBER(SEARCH('ankieta ESG'!$G$183,BC1531)),MAX($BB$3:BB1530)+1,0)</f>
        <v>1528</v>
      </c>
      <c r="BC1531" s="134" t="s">
        <v>5531</v>
      </c>
      <c r="BD1531" s="98">
        <v>0</v>
      </c>
      <c r="BE1531" s="99" t="str">
        <f>IFERROR(VLOOKUP(ROWS($BC$4:BC1531),$BB$4:$BC$2337,2,0),"")</f>
        <v>Przyrów (pow. częstochowski, woj. śląskie)</v>
      </c>
      <c r="BF1531" s="98">
        <v>0</v>
      </c>
      <c r="BG1531" s="98">
        <f>IF(ISNUMBER(SEARCH('ankieta ESG'!$G$184,BH1531)),MAX($BG$3:BG1530)+1,0)</f>
        <v>1528</v>
      </c>
      <c r="BH1531" s="134" t="s">
        <v>5531</v>
      </c>
      <c r="BI1531" s="98">
        <v>0</v>
      </c>
      <c r="BJ1531" s="99" t="str">
        <f>IFERROR(VLOOKUP(ROWS($BH$4:BH1531),$BG$4:$BH$2337,2,0),"")</f>
        <v>Przyrów (pow. częstochowski, woj. śląskie)</v>
      </c>
      <c r="BK1531" s="98">
        <v>0</v>
      </c>
      <c r="BL1531" s="98">
        <f>IF(ISNUMBER(SEARCH('ankieta ESG'!$G$185,BM1531)),MAX($BL$3:BL1530)+1,0)</f>
        <v>1528</v>
      </c>
      <c r="BM1531" s="134" t="s">
        <v>5531</v>
      </c>
      <c r="BN1531" s="98">
        <v>0</v>
      </c>
      <c r="BO1531" s="99" t="str">
        <f>IFERROR(VLOOKUP(ROWS($BM$4:BM1531),$BL$4:$BM$2337,2,0),"")</f>
        <v>Przyrów (pow. częstochowski, woj. śląskie)</v>
      </c>
      <c r="BP1531" s="98">
        <v>0</v>
      </c>
      <c r="BQ1531" s="98">
        <f>IF(ISNUMBER(SEARCH('ankieta ESG'!$G$186,BR1531)),MAX($BQ$3:BQ1530)+1,0)</f>
        <v>1528</v>
      </c>
      <c r="BR1531" s="134" t="s">
        <v>5531</v>
      </c>
      <c r="BS1531" s="98">
        <v>0</v>
      </c>
      <c r="BT1531" s="99" t="str">
        <f>IFERROR(VLOOKUP(ROWS($BR$4:BR1531),$BQ$4:$BR$2337,2,0),"")</f>
        <v>Przyrów (pow. częstochowski, woj. śląskie)</v>
      </c>
      <c r="BU1531" s="98">
        <v>0</v>
      </c>
      <c r="BV1531" s="98">
        <f>IF(ISNUMBER(SEARCH('ankieta ESG'!$G$187,BW1531)),MAX($BV$3:BV1530)+1,0)</f>
        <v>1528</v>
      </c>
      <c r="BW1531" s="134" t="s">
        <v>5531</v>
      </c>
      <c r="BX1531" s="98">
        <v>0</v>
      </c>
      <c r="BY1531" s="99" t="str">
        <f>IFERROR(VLOOKUP(ROWS($BW$4:BW1531),$BV$4:$BW$2337,2,0),"")</f>
        <v>Przyrów (pow. częstochowski, woj. śląskie)</v>
      </c>
      <c r="BZ1531" s="98">
        <v>0</v>
      </c>
      <c r="CA1531" s="98">
        <f>IF(ISNUMBER(SEARCH('ankieta ESG'!$G$188,CB1531)),MAX($CA$3:CA1530)+1,0)</f>
        <v>1528</v>
      </c>
      <c r="CB1531" s="134" t="s">
        <v>5531</v>
      </c>
      <c r="CC1531" s="98">
        <v>0</v>
      </c>
      <c r="CD1531" s="99" t="str">
        <f>IFERROR(VLOOKUP(ROWS($CB$4:CB1531),$CA$4:$CB$2337,2,0),"")</f>
        <v>Przyrów (pow. częstochowski, woj. śląskie)</v>
      </c>
      <c r="CE1531" s="98">
        <v>0</v>
      </c>
      <c r="CF1531" s="98">
        <f>IF(ISNUMBER(SEARCH('ankieta ESG'!$G$189,CG1531)),MAX($CF$3:CF1530)+1,0)</f>
        <v>1528</v>
      </c>
      <c r="CG1531" s="134" t="s">
        <v>5531</v>
      </c>
      <c r="CH1531" s="98">
        <v>0</v>
      </c>
      <c r="CI1531" s="99" t="str">
        <f>IFERROR(VLOOKUP(ROWS($CG$4:CG1531),$CF$4:$CG$2337,2,0),"")</f>
        <v>Przyrów (pow. częstochowski, woj. śląskie)</v>
      </c>
      <c r="CJ1531" s="98">
        <v>0</v>
      </c>
    </row>
    <row r="1532" spans="4:88">
      <c r="D1532" s="25"/>
      <c r="F1532" s="25"/>
      <c r="AM1532" s="98">
        <f>IF(ISNUMBER(SEARCH('ankieta ESG'!$G$180,AN1532)),MAX(AM$3:$AM1531)+1,0)</f>
        <v>1529</v>
      </c>
      <c r="AN1532" s="134" t="s">
        <v>5532</v>
      </c>
      <c r="AO1532" s="98">
        <v>0</v>
      </c>
      <c r="AP1532" s="99" t="str">
        <f>IFERROR(VLOOKUP(ROWS($AN$4:AN1532),$AM$4:$AN$2337,2,0),"")</f>
        <v>Przystajń (pow. kłobucki, woj. śląskie)</v>
      </c>
      <c r="AQ1532" s="98">
        <v>0</v>
      </c>
      <c r="AR1532" s="98">
        <f>IF(ISNUMBER(SEARCH('ankieta ESG'!$G$181,AS1532)),MAX($AR$3:AR1531)+1,0)</f>
        <v>1529</v>
      </c>
      <c r="AS1532" s="134" t="s">
        <v>5532</v>
      </c>
      <c r="AT1532" s="98">
        <v>0</v>
      </c>
      <c r="AU1532" s="99" t="str">
        <f>IFERROR(VLOOKUP(ROWS($AS$4:AS1532),$AR$4:$AS$2337,2,0),"")</f>
        <v>Przystajń (pow. kłobucki, woj. śląskie)</v>
      </c>
      <c r="AV1532" s="98">
        <v>0</v>
      </c>
      <c r="AW1532" s="98">
        <f>IF(ISNUMBER(SEARCH('ankieta ESG'!$G$182,AX1532)),MAX($AW$3:AW1531)+1,0)</f>
        <v>1529</v>
      </c>
      <c r="AX1532" s="134" t="s">
        <v>5532</v>
      </c>
      <c r="AY1532" s="98">
        <v>0</v>
      </c>
      <c r="AZ1532" s="99" t="str">
        <f>IFERROR(VLOOKUP(ROWS($AX$4:AX1532),$AW$4:$AX$2337,2,0),"")</f>
        <v>Przystajń (pow. kłobucki, woj. śląskie)</v>
      </c>
      <c r="BA1532" s="98">
        <v>0</v>
      </c>
      <c r="BB1532" s="98">
        <f>IF(ISNUMBER(SEARCH('ankieta ESG'!$G$183,BC1532)),MAX($BB$3:BB1531)+1,0)</f>
        <v>1529</v>
      </c>
      <c r="BC1532" s="134" t="s">
        <v>5532</v>
      </c>
      <c r="BD1532" s="98">
        <v>0</v>
      </c>
      <c r="BE1532" s="99" t="str">
        <f>IFERROR(VLOOKUP(ROWS($BC$4:BC1532),$BB$4:$BC$2337,2,0),"")</f>
        <v>Przystajń (pow. kłobucki, woj. śląskie)</v>
      </c>
      <c r="BF1532" s="98">
        <v>0</v>
      </c>
      <c r="BG1532" s="98">
        <f>IF(ISNUMBER(SEARCH('ankieta ESG'!$G$184,BH1532)),MAX($BG$3:BG1531)+1,0)</f>
        <v>1529</v>
      </c>
      <c r="BH1532" s="134" t="s">
        <v>5532</v>
      </c>
      <c r="BI1532" s="98">
        <v>0</v>
      </c>
      <c r="BJ1532" s="99" t="str">
        <f>IFERROR(VLOOKUP(ROWS($BH$4:BH1532),$BG$4:$BH$2337,2,0),"")</f>
        <v>Przystajń (pow. kłobucki, woj. śląskie)</v>
      </c>
      <c r="BK1532" s="98">
        <v>0</v>
      </c>
      <c r="BL1532" s="98">
        <f>IF(ISNUMBER(SEARCH('ankieta ESG'!$G$185,BM1532)),MAX($BL$3:BL1531)+1,0)</f>
        <v>1529</v>
      </c>
      <c r="BM1532" s="134" t="s">
        <v>5532</v>
      </c>
      <c r="BN1532" s="98">
        <v>0</v>
      </c>
      <c r="BO1532" s="99" t="str">
        <f>IFERROR(VLOOKUP(ROWS($BM$4:BM1532),$BL$4:$BM$2337,2,0),"")</f>
        <v>Przystajń (pow. kłobucki, woj. śląskie)</v>
      </c>
      <c r="BP1532" s="98">
        <v>0</v>
      </c>
      <c r="BQ1532" s="98">
        <f>IF(ISNUMBER(SEARCH('ankieta ESG'!$G$186,BR1532)),MAX($BQ$3:BQ1531)+1,0)</f>
        <v>1529</v>
      </c>
      <c r="BR1532" s="134" t="s">
        <v>5532</v>
      </c>
      <c r="BS1532" s="98">
        <v>0</v>
      </c>
      <c r="BT1532" s="99" t="str">
        <f>IFERROR(VLOOKUP(ROWS($BR$4:BR1532),$BQ$4:$BR$2337,2,0),"")</f>
        <v>Przystajń (pow. kłobucki, woj. śląskie)</v>
      </c>
      <c r="BU1532" s="98">
        <v>0</v>
      </c>
      <c r="BV1532" s="98">
        <f>IF(ISNUMBER(SEARCH('ankieta ESG'!$G$187,BW1532)),MAX($BV$3:BV1531)+1,0)</f>
        <v>1529</v>
      </c>
      <c r="BW1532" s="134" t="s">
        <v>5532</v>
      </c>
      <c r="BX1532" s="98">
        <v>0</v>
      </c>
      <c r="BY1532" s="99" t="str">
        <f>IFERROR(VLOOKUP(ROWS($BW$4:BW1532),$BV$4:$BW$2337,2,0),"")</f>
        <v>Przystajń (pow. kłobucki, woj. śląskie)</v>
      </c>
      <c r="BZ1532" s="98">
        <v>0</v>
      </c>
      <c r="CA1532" s="98">
        <f>IF(ISNUMBER(SEARCH('ankieta ESG'!$G$188,CB1532)),MAX($CA$3:CA1531)+1,0)</f>
        <v>1529</v>
      </c>
      <c r="CB1532" s="134" t="s">
        <v>5532</v>
      </c>
      <c r="CC1532" s="98">
        <v>0</v>
      </c>
      <c r="CD1532" s="99" t="str">
        <f>IFERROR(VLOOKUP(ROWS($CB$4:CB1532),$CA$4:$CB$2337,2,0),"")</f>
        <v>Przystajń (pow. kłobucki, woj. śląskie)</v>
      </c>
      <c r="CE1532" s="98">
        <v>0</v>
      </c>
      <c r="CF1532" s="98">
        <f>IF(ISNUMBER(SEARCH('ankieta ESG'!$G$189,CG1532)),MAX($CF$3:CF1531)+1,0)</f>
        <v>1529</v>
      </c>
      <c r="CG1532" s="134" t="s">
        <v>5532</v>
      </c>
      <c r="CH1532" s="98">
        <v>0</v>
      </c>
      <c r="CI1532" s="99" t="str">
        <f>IFERROR(VLOOKUP(ROWS($CG$4:CG1532),$CF$4:$CG$2337,2,0),"")</f>
        <v>Przystajń (pow. kłobucki, woj. śląskie)</v>
      </c>
      <c r="CJ1532" s="98">
        <v>0</v>
      </c>
    </row>
    <row r="1533" spans="4:88">
      <c r="D1533" s="25"/>
      <c r="F1533" s="25"/>
      <c r="AM1533" s="98">
        <f>IF(ISNUMBER(SEARCH('ankieta ESG'!$G$180,AN1533)),MAX(AM$3:$AM1532)+1,0)</f>
        <v>1530</v>
      </c>
      <c r="AN1533" s="134" t="s">
        <v>5533</v>
      </c>
      <c r="AO1533" s="98">
        <v>0</v>
      </c>
      <c r="AP1533" s="99" t="str">
        <f>IFERROR(VLOOKUP(ROWS($AN$4:AN1533),$AM$4:$AN$2337,2,0),"")</f>
        <v>Przysucha (pow. przysuski, woj. mazowieckie)</v>
      </c>
      <c r="AQ1533" s="98">
        <v>0</v>
      </c>
      <c r="AR1533" s="98">
        <f>IF(ISNUMBER(SEARCH('ankieta ESG'!$G$181,AS1533)),MAX($AR$3:AR1532)+1,0)</f>
        <v>1530</v>
      </c>
      <c r="AS1533" s="134" t="s">
        <v>5533</v>
      </c>
      <c r="AT1533" s="98">
        <v>0</v>
      </c>
      <c r="AU1533" s="99" t="str">
        <f>IFERROR(VLOOKUP(ROWS($AS$4:AS1533),$AR$4:$AS$2337,2,0),"")</f>
        <v>Przysucha (pow. przysuski, woj. mazowieckie)</v>
      </c>
      <c r="AV1533" s="98">
        <v>0</v>
      </c>
      <c r="AW1533" s="98">
        <f>IF(ISNUMBER(SEARCH('ankieta ESG'!$G$182,AX1533)),MAX($AW$3:AW1532)+1,0)</f>
        <v>1530</v>
      </c>
      <c r="AX1533" s="134" t="s">
        <v>5533</v>
      </c>
      <c r="AY1533" s="98">
        <v>0</v>
      </c>
      <c r="AZ1533" s="99" t="str">
        <f>IFERROR(VLOOKUP(ROWS($AX$4:AX1533),$AW$4:$AX$2337,2,0),"")</f>
        <v>Przysucha (pow. przysuski, woj. mazowieckie)</v>
      </c>
      <c r="BA1533" s="98">
        <v>0</v>
      </c>
      <c r="BB1533" s="98">
        <f>IF(ISNUMBER(SEARCH('ankieta ESG'!$G$183,BC1533)),MAX($BB$3:BB1532)+1,0)</f>
        <v>1530</v>
      </c>
      <c r="BC1533" s="134" t="s">
        <v>5533</v>
      </c>
      <c r="BD1533" s="98">
        <v>0</v>
      </c>
      <c r="BE1533" s="99" t="str">
        <f>IFERROR(VLOOKUP(ROWS($BC$4:BC1533),$BB$4:$BC$2337,2,0),"")</f>
        <v>Przysucha (pow. przysuski, woj. mazowieckie)</v>
      </c>
      <c r="BF1533" s="98">
        <v>0</v>
      </c>
      <c r="BG1533" s="98">
        <f>IF(ISNUMBER(SEARCH('ankieta ESG'!$G$184,BH1533)),MAX($BG$3:BG1532)+1,0)</f>
        <v>1530</v>
      </c>
      <c r="BH1533" s="134" t="s">
        <v>5533</v>
      </c>
      <c r="BI1533" s="98">
        <v>0</v>
      </c>
      <c r="BJ1533" s="99" t="str">
        <f>IFERROR(VLOOKUP(ROWS($BH$4:BH1533),$BG$4:$BH$2337,2,0),"")</f>
        <v>Przysucha (pow. przysuski, woj. mazowieckie)</v>
      </c>
      <c r="BK1533" s="98">
        <v>0</v>
      </c>
      <c r="BL1533" s="98">
        <f>IF(ISNUMBER(SEARCH('ankieta ESG'!$G$185,BM1533)),MAX($BL$3:BL1532)+1,0)</f>
        <v>1530</v>
      </c>
      <c r="BM1533" s="134" t="s">
        <v>5533</v>
      </c>
      <c r="BN1533" s="98">
        <v>0</v>
      </c>
      <c r="BO1533" s="99" t="str">
        <f>IFERROR(VLOOKUP(ROWS($BM$4:BM1533),$BL$4:$BM$2337,2,0),"")</f>
        <v>Przysucha (pow. przysuski, woj. mazowieckie)</v>
      </c>
      <c r="BP1533" s="98">
        <v>0</v>
      </c>
      <c r="BQ1533" s="98">
        <f>IF(ISNUMBER(SEARCH('ankieta ESG'!$G$186,BR1533)),MAX($BQ$3:BQ1532)+1,0)</f>
        <v>1530</v>
      </c>
      <c r="BR1533" s="134" t="s">
        <v>5533</v>
      </c>
      <c r="BS1533" s="98">
        <v>0</v>
      </c>
      <c r="BT1533" s="99" t="str">
        <f>IFERROR(VLOOKUP(ROWS($BR$4:BR1533),$BQ$4:$BR$2337,2,0),"")</f>
        <v>Przysucha (pow. przysuski, woj. mazowieckie)</v>
      </c>
      <c r="BU1533" s="98">
        <v>0</v>
      </c>
      <c r="BV1533" s="98">
        <f>IF(ISNUMBER(SEARCH('ankieta ESG'!$G$187,BW1533)),MAX($BV$3:BV1532)+1,0)</f>
        <v>1530</v>
      </c>
      <c r="BW1533" s="134" t="s">
        <v>5533</v>
      </c>
      <c r="BX1533" s="98">
        <v>0</v>
      </c>
      <c r="BY1533" s="99" t="str">
        <f>IFERROR(VLOOKUP(ROWS($BW$4:BW1533),$BV$4:$BW$2337,2,0),"")</f>
        <v>Przysucha (pow. przysuski, woj. mazowieckie)</v>
      </c>
      <c r="BZ1533" s="98">
        <v>0</v>
      </c>
      <c r="CA1533" s="98">
        <f>IF(ISNUMBER(SEARCH('ankieta ESG'!$G$188,CB1533)),MAX($CA$3:CA1532)+1,0)</f>
        <v>1530</v>
      </c>
      <c r="CB1533" s="134" t="s">
        <v>5533</v>
      </c>
      <c r="CC1533" s="98">
        <v>0</v>
      </c>
      <c r="CD1533" s="99" t="str">
        <f>IFERROR(VLOOKUP(ROWS($CB$4:CB1533),$CA$4:$CB$2337,2,0),"")</f>
        <v>Przysucha (pow. przysuski, woj. mazowieckie)</v>
      </c>
      <c r="CE1533" s="98">
        <v>0</v>
      </c>
      <c r="CF1533" s="98">
        <f>IF(ISNUMBER(SEARCH('ankieta ESG'!$G$189,CG1533)),MAX($CF$3:CF1532)+1,0)</f>
        <v>1530</v>
      </c>
      <c r="CG1533" s="134" t="s">
        <v>5533</v>
      </c>
      <c r="CH1533" s="98">
        <v>0</v>
      </c>
      <c r="CI1533" s="99" t="str">
        <f>IFERROR(VLOOKUP(ROWS($CG$4:CG1533),$CF$4:$CG$2337,2,0),"")</f>
        <v>Przysucha (pow. przysuski, woj. mazowieckie)</v>
      </c>
      <c r="CJ1533" s="98">
        <v>0</v>
      </c>
    </row>
    <row r="1534" spans="4:88">
      <c r="D1534" s="25"/>
      <c r="F1534" s="25"/>
      <c r="AM1534" s="98">
        <f>IF(ISNUMBER(SEARCH('ankieta ESG'!$G$180,AN1534)),MAX(AM$3:$AM1533)+1,0)</f>
        <v>1531</v>
      </c>
      <c r="AN1534" s="134" t="s">
        <v>5534</v>
      </c>
      <c r="AO1534" s="98">
        <v>0</v>
      </c>
      <c r="AP1534" s="99" t="str">
        <f>IFERROR(VLOOKUP(ROWS($AN$4:AN1534),$AM$4:$AN$2337,2,0),"")</f>
        <v>Przytoczna (pow. międzyrzecki, woj. lubuskie)</v>
      </c>
      <c r="AQ1534" s="98">
        <v>0</v>
      </c>
      <c r="AR1534" s="98">
        <f>IF(ISNUMBER(SEARCH('ankieta ESG'!$G$181,AS1534)),MAX($AR$3:AR1533)+1,0)</f>
        <v>1531</v>
      </c>
      <c r="AS1534" s="134" t="s">
        <v>5534</v>
      </c>
      <c r="AT1534" s="98">
        <v>0</v>
      </c>
      <c r="AU1534" s="99" t="str">
        <f>IFERROR(VLOOKUP(ROWS($AS$4:AS1534),$AR$4:$AS$2337,2,0),"")</f>
        <v>Przytoczna (pow. międzyrzecki, woj. lubuskie)</v>
      </c>
      <c r="AV1534" s="98">
        <v>0</v>
      </c>
      <c r="AW1534" s="98">
        <f>IF(ISNUMBER(SEARCH('ankieta ESG'!$G$182,AX1534)),MAX($AW$3:AW1533)+1,0)</f>
        <v>1531</v>
      </c>
      <c r="AX1534" s="134" t="s">
        <v>5534</v>
      </c>
      <c r="AY1534" s="98">
        <v>0</v>
      </c>
      <c r="AZ1534" s="99" t="str">
        <f>IFERROR(VLOOKUP(ROWS($AX$4:AX1534),$AW$4:$AX$2337,2,0),"")</f>
        <v>Przytoczna (pow. międzyrzecki, woj. lubuskie)</v>
      </c>
      <c r="BA1534" s="98">
        <v>0</v>
      </c>
      <c r="BB1534" s="98">
        <f>IF(ISNUMBER(SEARCH('ankieta ESG'!$G$183,BC1534)),MAX($BB$3:BB1533)+1,0)</f>
        <v>1531</v>
      </c>
      <c r="BC1534" s="134" t="s">
        <v>5534</v>
      </c>
      <c r="BD1534" s="98">
        <v>0</v>
      </c>
      <c r="BE1534" s="99" t="str">
        <f>IFERROR(VLOOKUP(ROWS($BC$4:BC1534),$BB$4:$BC$2337,2,0),"")</f>
        <v>Przytoczna (pow. międzyrzecki, woj. lubuskie)</v>
      </c>
      <c r="BF1534" s="98">
        <v>0</v>
      </c>
      <c r="BG1534" s="98">
        <f>IF(ISNUMBER(SEARCH('ankieta ESG'!$G$184,BH1534)),MAX($BG$3:BG1533)+1,0)</f>
        <v>1531</v>
      </c>
      <c r="BH1534" s="134" t="s">
        <v>5534</v>
      </c>
      <c r="BI1534" s="98">
        <v>0</v>
      </c>
      <c r="BJ1534" s="99" t="str">
        <f>IFERROR(VLOOKUP(ROWS($BH$4:BH1534),$BG$4:$BH$2337,2,0),"")</f>
        <v>Przytoczna (pow. międzyrzecki, woj. lubuskie)</v>
      </c>
      <c r="BK1534" s="98">
        <v>0</v>
      </c>
      <c r="BL1534" s="98">
        <f>IF(ISNUMBER(SEARCH('ankieta ESG'!$G$185,BM1534)),MAX($BL$3:BL1533)+1,0)</f>
        <v>1531</v>
      </c>
      <c r="BM1534" s="134" t="s">
        <v>5534</v>
      </c>
      <c r="BN1534" s="98">
        <v>0</v>
      </c>
      <c r="BO1534" s="99" t="str">
        <f>IFERROR(VLOOKUP(ROWS($BM$4:BM1534),$BL$4:$BM$2337,2,0),"")</f>
        <v>Przytoczna (pow. międzyrzecki, woj. lubuskie)</v>
      </c>
      <c r="BP1534" s="98">
        <v>0</v>
      </c>
      <c r="BQ1534" s="98">
        <f>IF(ISNUMBER(SEARCH('ankieta ESG'!$G$186,BR1534)),MAX($BQ$3:BQ1533)+1,0)</f>
        <v>1531</v>
      </c>
      <c r="BR1534" s="134" t="s">
        <v>5534</v>
      </c>
      <c r="BS1534" s="98">
        <v>0</v>
      </c>
      <c r="BT1534" s="99" t="str">
        <f>IFERROR(VLOOKUP(ROWS($BR$4:BR1534),$BQ$4:$BR$2337,2,0),"")</f>
        <v>Przytoczna (pow. międzyrzecki, woj. lubuskie)</v>
      </c>
      <c r="BU1534" s="98">
        <v>0</v>
      </c>
      <c r="BV1534" s="98">
        <f>IF(ISNUMBER(SEARCH('ankieta ESG'!$G$187,BW1534)),MAX($BV$3:BV1533)+1,0)</f>
        <v>1531</v>
      </c>
      <c r="BW1534" s="134" t="s">
        <v>5534</v>
      </c>
      <c r="BX1534" s="98">
        <v>0</v>
      </c>
      <c r="BY1534" s="99" t="str">
        <f>IFERROR(VLOOKUP(ROWS($BW$4:BW1534),$BV$4:$BW$2337,2,0),"")</f>
        <v>Przytoczna (pow. międzyrzecki, woj. lubuskie)</v>
      </c>
      <c r="BZ1534" s="98">
        <v>0</v>
      </c>
      <c r="CA1534" s="98">
        <f>IF(ISNUMBER(SEARCH('ankieta ESG'!$G$188,CB1534)),MAX($CA$3:CA1533)+1,0)</f>
        <v>1531</v>
      </c>
      <c r="CB1534" s="134" t="s">
        <v>5534</v>
      </c>
      <c r="CC1534" s="98">
        <v>0</v>
      </c>
      <c r="CD1534" s="99" t="str">
        <f>IFERROR(VLOOKUP(ROWS($CB$4:CB1534),$CA$4:$CB$2337,2,0),"")</f>
        <v>Przytoczna (pow. międzyrzecki, woj. lubuskie)</v>
      </c>
      <c r="CE1534" s="98">
        <v>0</v>
      </c>
      <c r="CF1534" s="98">
        <f>IF(ISNUMBER(SEARCH('ankieta ESG'!$G$189,CG1534)),MAX($CF$3:CF1533)+1,0)</f>
        <v>1531</v>
      </c>
      <c r="CG1534" s="134" t="s">
        <v>5534</v>
      </c>
      <c r="CH1534" s="98">
        <v>0</v>
      </c>
      <c r="CI1534" s="99" t="str">
        <f>IFERROR(VLOOKUP(ROWS($CG$4:CG1534),$CF$4:$CG$2337,2,0),"")</f>
        <v>Przytoczna (pow. międzyrzecki, woj. lubuskie)</v>
      </c>
      <c r="CJ1534" s="98">
        <v>0</v>
      </c>
    </row>
    <row r="1535" spans="4:88">
      <c r="D1535" s="25"/>
      <c r="F1535" s="25"/>
      <c r="AM1535" s="98">
        <f>IF(ISNUMBER(SEARCH('ankieta ESG'!$G$180,AN1535)),MAX(AM$3:$AM1534)+1,0)</f>
        <v>1532</v>
      </c>
      <c r="AN1535" s="134" t="s">
        <v>5535</v>
      </c>
      <c r="AO1535" s="98">
        <v>0</v>
      </c>
      <c r="AP1535" s="99" t="str">
        <f>IFERROR(VLOOKUP(ROWS($AN$4:AN1535),$AM$4:$AN$2337,2,0),"")</f>
        <v>Przytuły (pow. łomżyński, woj. podlaskie)</v>
      </c>
      <c r="AQ1535" s="98">
        <v>0</v>
      </c>
      <c r="AR1535" s="98">
        <f>IF(ISNUMBER(SEARCH('ankieta ESG'!$G$181,AS1535)),MAX($AR$3:AR1534)+1,0)</f>
        <v>1532</v>
      </c>
      <c r="AS1535" s="134" t="s">
        <v>5535</v>
      </c>
      <c r="AT1535" s="98">
        <v>0</v>
      </c>
      <c r="AU1535" s="99" t="str">
        <f>IFERROR(VLOOKUP(ROWS($AS$4:AS1535),$AR$4:$AS$2337,2,0),"")</f>
        <v>Przytuły (pow. łomżyński, woj. podlaskie)</v>
      </c>
      <c r="AV1535" s="98">
        <v>0</v>
      </c>
      <c r="AW1535" s="98">
        <f>IF(ISNUMBER(SEARCH('ankieta ESG'!$G$182,AX1535)),MAX($AW$3:AW1534)+1,0)</f>
        <v>1532</v>
      </c>
      <c r="AX1535" s="134" t="s">
        <v>5535</v>
      </c>
      <c r="AY1535" s="98">
        <v>0</v>
      </c>
      <c r="AZ1535" s="99" t="str">
        <f>IFERROR(VLOOKUP(ROWS($AX$4:AX1535),$AW$4:$AX$2337,2,0),"")</f>
        <v>Przytuły (pow. łomżyński, woj. podlaskie)</v>
      </c>
      <c r="BA1535" s="98">
        <v>0</v>
      </c>
      <c r="BB1535" s="98">
        <f>IF(ISNUMBER(SEARCH('ankieta ESG'!$G$183,BC1535)),MAX($BB$3:BB1534)+1,0)</f>
        <v>1532</v>
      </c>
      <c r="BC1535" s="134" t="s">
        <v>5535</v>
      </c>
      <c r="BD1535" s="98">
        <v>0</v>
      </c>
      <c r="BE1535" s="99" t="str">
        <f>IFERROR(VLOOKUP(ROWS($BC$4:BC1535),$BB$4:$BC$2337,2,0),"")</f>
        <v>Przytuły (pow. łomżyński, woj. podlaskie)</v>
      </c>
      <c r="BF1535" s="98">
        <v>0</v>
      </c>
      <c r="BG1535" s="98">
        <f>IF(ISNUMBER(SEARCH('ankieta ESG'!$G$184,BH1535)),MAX($BG$3:BG1534)+1,0)</f>
        <v>1532</v>
      </c>
      <c r="BH1535" s="134" t="s">
        <v>5535</v>
      </c>
      <c r="BI1535" s="98">
        <v>0</v>
      </c>
      <c r="BJ1535" s="99" t="str">
        <f>IFERROR(VLOOKUP(ROWS($BH$4:BH1535),$BG$4:$BH$2337,2,0),"")</f>
        <v>Przytuły (pow. łomżyński, woj. podlaskie)</v>
      </c>
      <c r="BK1535" s="98">
        <v>0</v>
      </c>
      <c r="BL1535" s="98">
        <f>IF(ISNUMBER(SEARCH('ankieta ESG'!$G$185,BM1535)),MAX($BL$3:BL1534)+1,0)</f>
        <v>1532</v>
      </c>
      <c r="BM1535" s="134" t="s">
        <v>5535</v>
      </c>
      <c r="BN1535" s="98">
        <v>0</v>
      </c>
      <c r="BO1535" s="99" t="str">
        <f>IFERROR(VLOOKUP(ROWS($BM$4:BM1535),$BL$4:$BM$2337,2,0),"")</f>
        <v>Przytuły (pow. łomżyński, woj. podlaskie)</v>
      </c>
      <c r="BP1535" s="98">
        <v>0</v>
      </c>
      <c r="BQ1535" s="98">
        <f>IF(ISNUMBER(SEARCH('ankieta ESG'!$G$186,BR1535)),MAX($BQ$3:BQ1534)+1,0)</f>
        <v>1532</v>
      </c>
      <c r="BR1535" s="134" t="s">
        <v>5535</v>
      </c>
      <c r="BS1535" s="98">
        <v>0</v>
      </c>
      <c r="BT1535" s="99" t="str">
        <f>IFERROR(VLOOKUP(ROWS($BR$4:BR1535),$BQ$4:$BR$2337,2,0),"")</f>
        <v>Przytuły (pow. łomżyński, woj. podlaskie)</v>
      </c>
      <c r="BU1535" s="98">
        <v>0</v>
      </c>
      <c r="BV1535" s="98">
        <f>IF(ISNUMBER(SEARCH('ankieta ESG'!$G$187,BW1535)),MAX($BV$3:BV1534)+1,0)</f>
        <v>1532</v>
      </c>
      <c r="BW1535" s="134" t="s">
        <v>5535</v>
      </c>
      <c r="BX1535" s="98">
        <v>0</v>
      </c>
      <c r="BY1535" s="99" t="str">
        <f>IFERROR(VLOOKUP(ROWS($BW$4:BW1535),$BV$4:$BW$2337,2,0),"")</f>
        <v>Przytuły (pow. łomżyński, woj. podlaskie)</v>
      </c>
      <c r="BZ1535" s="98">
        <v>0</v>
      </c>
      <c r="CA1535" s="98">
        <f>IF(ISNUMBER(SEARCH('ankieta ESG'!$G$188,CB1535)),MAX($CA$3:CA1534)+1,0)</f>
        <v>1532</v>
      </c>
      <c r="CB1535" s="134" t="s">
        <v>5535</v>
      </c>
      <c r="CC1535" s="98">
        <v>0</v>
      </c>
      <c r="CD1535" s="99" t="str">
        <f>IFERROR(VLOOKUP(ROWS($CB$4:CB1535),$CA$4:$CB$2337,2,0),"")</f>
        <v>Przytuły (pow. łomżyński, woj. podlaskie)</v>
      </c>
      <c r="CE1535" s="98">
        <v>0</v>
      </c>
      <c r="CF1535" s="98">
        <f>IF(ISNUMBER(SEARCH('ankieta ESG'!$G$189,CG1535)),MAX($CF$3:CF1534)+1,0)</f>
        <v>1532</v>
      </c>
      <c r="CG1535" s="134" t="s">
        <v>5535</v>
      </c>
      <c r="CH1535" s="98">
        <v>0</v>
      </c>
      <c r="CI1535" s="99" t="str">
        <f>IFERROR(VLOOKUP(ROWS($CG$4:CG1535),$CF$4:$CG$2337,2,0),"")</f>
        <v>Przytuły (pow. łomżyński, woj. podlaskie)</v>
      </c>
      <c r="CJ1535" s="98">
        <v>0</v>
      </c>
    </row>
    <row r="1536" spans="4:88">
      <c r="D1536" s="25"/>
      <c r="F1536" s="25"/>
      <c r="AM1536" s="98">
        <f>IF(ISNUMBER(SEARCH('ankieta ESG'!$G$180,AN1536)),MAX(AM$3:$AM1535)+1,0)</f>
        <v>1533</v>
      </c>
      <c r="AN1536" s="134" t="s">
        <v>5536</v>
      </c>
      <c r="AO1536" s="98">
        <v>0</v>
      </c>
      <c r="AP1536" s="99" t="str">
        <f>IFERROR(VLOOKUP(ROWS($AN$4:AN1536),$AM$4:$AN$2337,2,0),"")</f>
        <v>Przytyk (pow. radomski, woj. mazowieckie)</v>
      </c>
      <c r="AQ1536" s="98">
        <v>0</v>
      </c>
      <c r="AR1536" s="98">
        <f>IF(ISNUMBER(SEARCH('ankieta ESG'!$G$181,AS1536)),MAX($AR$3:AR1535)+1,0)</f>
        <v>1533</v>
      </c>
      <c r="AS1536" s="134" t="s">
        <v>5536</v>
      </c>
      <c r="AT1536" s="98">
        <v>0</v>
      </c>
      <c r="AU1536" s="99" t="str">
        <f>IFERROR(VLOOKUP(ROWS($AS$4:AS1536),$AR$4:$AS$2337,2,0),"")</f>
        <v>Przytyk (pow. radomski, woj. mazowieckie)</v>
      </c>
      <c r="AV1536" s="98">
        <v>0</v>
      </c>
      <c r="AW1536" s="98">
        <f>IF(ISNUMBER(SEARCH('ankieta ESG'!$G$182,AX1536)),MAX($AW$3:AW1535)+1,0)</f>
        <v>1533</v>
      </c>
      <c r="AX1536" s="134" t="s">
        <v>5536</v>
      </c>
      <c r="AY1536" s="98">
        <v>0</v>
      </c>
      <c r="AZ1536" s="99" t="str">
        <f>IFERROR(VLOOKUP(ROWS($AX$4:AX1536),$AW$4:$AX$2337,2,0),"")</f>
        <v>Przytyk (pow. radomski, woj. mazowieckie)</v>
      </c>
      <c r="BA1536" s="98">
        <v>0</v>
      </c>
      <c r="BB1536" s="98">
        <f>IF(ISNUMBER(SEARCH('ankieta ESG'!$G$183,BC1536)),MAX($BB$3:BB1535)+1,0)</f>
        <v>1533</v>
      </c>
      <c r="BC1536" s="134" t="s">
        <v>5536</v>
      </c>
      <c r="BD1536" s="98">
        <v>0</v>
      </c>
      <c r="BE1536" s="99" t="str">
        <f>IFERROR(VLOOKUP(ROWS($BC$4:BC1536),$BB$4:$BC$2337,2,0),"")</f>
        <v>Przytyk (pow. radomski, woj. mazowieckie)</v>
      </c>
      <c r="BF1536" s="98">
        <v>0</v>
      </c>
      <c r="BG1536" s="98">
        <f>IF(ISNUMBER(SEARCH('ankieta ESG'!$G$184,BH1536)),MAX($BG$3:BG1535)+1,0)</f>
        <v>1533</v>
      </c>
      <c r="BH1536" s="134" t="s">
        <v>5536</v>
      </c>
      <c r="BI1536" s="98">
        <v>0</v>
      </c>
      <c r="BJ1536" s="99" t="str">
        <f>IFERROR(VLOOKUP(ROWS($BH$4:BH1536),$BG$4:$BH$2337,2,0),"")</f>
        <v>Przytyk (pow. radomski, woj. mazowieckie)</v>
      </c>
      <c r="BK1536" s="98">
        <v>0</v>
      </c>
      <c r="BL1536" s="98">
        <f>IF(ISNUMBER(SEARCH('ankieta ESG'!$G$185,BM1536)),MAX($BL$3:BL1535)+1,0)</f>
        <v>1533</v>
      </c>
      <c r="BM1536" s="134" t="s">
        <v>5536</v>
      </c>
      <c r="BN1536" s="98">
        <v>0</v>
      </c>
      <c r="BO1536" s="99" t="str">
        <f>IFERROR(VLOOKUP(ROWS($BM$4:BM1536),$BL$4:$BM$2337,2,0),"")</f>
        <v>Przytyk (pow. radomski, woj. mazowieckie)</v>
      </c>
      <c r="BP1536" s="98">
        <v>0</v>
      </c>
      <c r="BQ1536" s="98">
        <f>IF(ISNUMBER(SEARCH('ankieta ESG'!$G$186,BR1536)),MAX($BQ$3:BQ1535)+1,0)</f>
        <v>1533</v>
      </c>
      <c r="BR1536" s="134" t="s">
        <v>5536</v>
      </c>
      <c r="BS1536" s="98">
        <v>0</v>
      </c>
      <c r="BT1536" s="99" t="str">
        <f>IFERROR(VLOOKUP(ROWS($BR$4:BR1536),$BQ$4:$BR$2337,2,0),"")</f>
        <v>Przytyk (pow. radomski, woj. mazowieckie)</v>
      </c>
      <c r="BU1536" s="98">
        <v>0</v>
      </c>
      <c r="BV1536" s="98">
        <f>IF(ISNUMBER(SEARCH('ankieta ESG'!$G$187,BW1536)),MAX($BV$3:BV1535)+1,0)</f>
        <v>1533</v>
      </c>
      <c r="BW1536" s="134" t="s">
        <v>5536</v>
      </c>
      <c r="BX1536" s="98">
        <v>0</v>
      </c>
      <c r="BY1536" s="99" t="str">
        <f>IFERROR(VLOOKUP(ROWS($BW$4:BW1536),$BV$4:$BW$2337,2,0),"")</f>
        <v>Przytyk (pow. radomski, woj. mazowieckie)</v>
      </c>
      <c r="BZ1536" s="98">
        <v>0</v>
      </c>
      <c r="CA1536" s="98">
        <f>IF(ISNUMBER(SEARCH('ankieta ESG'!$G$188,CB1536)),MAX($CA$3:CA1535)+1,0)</f>
        <v>1533</v>
      </c>
      <c r="CB1536" s="134" t="s">
        <v>5536</v>
      </c>
      <c r="CC1536" s="98">
        <v>0</v>
      </c>
      <c r="CD1536" s="99" t="str">
        <f>IFERROR(VLOOKUP(ROWS($CB$4:CB1536),$CA$4:$CB$2337,2,0),"")</f>
        <v>Przytyk (pow. radomski, woj. mazowieckie)</v>
      </c>
      <c r="CE1536" s="98">
        <v>0</v>
      </c>
      <c r="CF1536" s="98">
        <f>IF(ISNUMBER(SEARCH('ankieta ESG'!$G$189,CG1536)),MAX($CF$3:CF1535)+1,0)</f>
        <v>1533</v>
      </c>
      <c r="CG1536" s="134" t="s">
        <v>5536</v>
      </c>
      <c r="CH1536" s="98">
        <v>0</v>
      </c>
      <c r="CI1536" s="99" t="str">
        <f>IFERROR(VLOOKUP(ROWS($CG$4:CG1536),$CF$4:$CG$2337,2,0),"")</f>
        <v>Przytyk (pow. radomski, woj. mazowieckie)</v>
      </c>
      <c r="CJ1536" s="98">
        <v>0</v>
      </c>
    </row>
    <row r="1537" spans="4:88">
      <c r="D1537" s="25"/>
      <c r="F1537" s="25"/>
      <c r="AM1537" s="98">
        <f>IF(ISNUMBER(SEARCH('ankieta ESG'!$G$180,AN1537)),MAX(AM$3:$AM1536)+1,0)</f>
        <v>1534</v>
      </c>
      <c r="AN1537" s="134" t="s">
        <v>5537</v>
      </c>
      <c r="AO1537" s="98">
        <v>0</v>
      </c>
      <c r="AP1537" s="99" t="str">
        <f>IFERROR(VLOOKUP(ROWS($AN$4:AN1537),$AM$4:$AN$2337,2,0),"")</f>
        <v>Przywidz (pow. gdański, woj. pomorskie)</v>
      </c>
      <c r="AQ1537" s="98">
        <v>0</v>
      </c>
      <c r="AR1537" s="98">
        <f>IF(ISNUMBER(SEARCH('ankieta ESG'!$G$181,AS1537)),MAX($AR$3:AR1536)+1,0)</f>
        <v>1534</v>
      </c>
      <c r="AS1537" s="134" t="s">
        <v>5537</v>
      </c>
      <c r="AT1537" s="98">
        <v>0</v>
      </c>
      <c r="AU1537" s="99" t="str">
        <f>IFERROR(VLOOKUP(ROWS($AS$4:AS1537),$AR$4:$AS$2337,2,0),"")</f>
        <v>Przywidz (pow. gdański, woj. pomorskie)</v>
      </c>
      <c r="AV1537" s="98">
        <v>0</v>
      </c>
      <c r="AW1537" s="98">
        <f>IF(ISNUMBER(SEARCH('ankieta ESG'!$G$182,AX1537)),MAX($AW$3:AW1536)+1,0)</f>
        <v>1534</v>
      </c>
      <c r="AX1537" s="134" t="s">
        <v>5537</v>
      </c>
      <c r="AY1537" s="98">
        <v>0</v>
      </c>
      <c r="AZ1537" s="99" t="str">
        <f>IFERROR(VLOOKUP(ROWS($AX$4:AX1537),$AW$4:$AX$2337,2,0),"")</f>
        <v>Przywidz (pow. gdański, woj. pomorskie)</v>
      </c>
      <c r="BA1537" s="98">
        <v>0</v>
      </c>
      <c r="BB1537" s="98">
        <f>IF(ISNUMBER(SEARCH('ankieta ESG'!$G$183,BC1537)),MAX($BB$3:BB1536)+1,0)</f>
        <v>1534</v>
      </c>
      <c r="BC1537" s="134" t="s">
        <v>5537</v>
      </c>
      <c r="BD1537" s="98">
        <v>0</v>
      </c>
      <c r="BE1537" s="99" t="str">
        <f>IFERROR(VLOOKUP(ROWS($BC$4:BC1537),$BB$4:$BC$2337,2,0),"")</f>
        <v>Przywidz (pow. gdański, woj. pomorskie)</v>
      </c>
      <c r="BF1537" s="98">
        <v>0</v>
      </c>
      <c r="BG1537" s="98">
        <f>IF(ISNUMBER(SEARCH('ankieta ESG'!$G$184,BH1537)),MAX($BG$3:BG1536)+1,0)</f>
        <v>1534</v>
      </c>
      <c r="BH1537" s="134" t="s">
        <v>5537</v>
      </c>
      <c r="BI1537" s="98">
        <v>0</v>
      </c>
      <c r="BJ1537" s="99" t="str">
        <f>IFERROR(VLOOKUP(ROWS($BH$4:BH1537),$BG$4:$BH$2337,2,0),"")</f>
        <v>Przywidz (pow. gdański, woj. pomorskie)</v>
      </c>
      <c r="BK1537" s="98">
        <v>0</v>
      </c>
      <c r="BL1537" s="98">
        <f>IF(ISNUMBER(SEARCH('ankieta ESG'!$G$185,BM1537)),MAX($BL$3:BL1536)+1,0)</f>
        <v>1534</v>
      </c>
      <c r="BM1537" s="134" t="s">
        <v>5537</v>
      </c>
      <c r="BN1537" s="98">
        <v>0</v>
      </c>
      <c r="BO1537" s="99" t="str">
        <f>IFERROR(VLOOKUP(ROWS($BM$4:BM1537),$BL$4:$BM$2337,2,0),"")</f>
        <v>Przywidz (pow. gdański, woj. pomorskie)</v>
      </c>
      <c r="BP1537" s="98">
        <v>0</v>
      </c>
      <c r="BQ1537" s="98">
        <f>IF(ISNUMBER(SEARCH('ankieta ESG'!$G$186,BR1537)),MAX($BQ$3:BQ1536)+1,0)</f>
        <v>1534</v>
      </c>
      <c r="BR1537" s="134" t="s">
        <v>5537</v>
      </c>
      <c r="BS1537" s="98">
        <v>0</v>
      </c>
      <c r="BT1537" s="99" t="str">
        <f>IFERROR(VLOOKUP(ROWS($BR$4:BR1537),$BQ$4:$BR$2337,2,0),"")</f>
        <v>Przywidz (pow. gdański, woj. pomorskie)</v>
      </c>
      <c r="BU1537" s="98">
        <v>0</v>
      </c>
      <c r="BV1537" s="98">
        <f>IF(ISNUMBER(SEARCH('ankieta ESG'!$G$187,BW1537)),MAX($BV$3:BV1536)+1,0)</f>
        <v>1534</v>
      </c>
      <c r="BW1537" s="134" t="s">
        <v>5537</v>
      </c>
      <c r="BX1537" s="98">
        <v>0</v>
      </c>
      <c r="BY1537" s="99" t="str">
        <f>IFERROR(VLOOKUP(ROWS($BW$4:BW1537),$BV$4:$BW$2337,2,0),"")</f>
        <v>Przywidz (pow. gdański, woj. pomorskie)</v>
      </c>
      <c r="BZ1537" s="98">
        <v>0</v>
      </c>
      <c r="CA1537" s="98">
        <f>IF(ISNUMBER(SEARCH('ankieta ESG'!$G$188,CB1537)),MAX($CA$3:CA1536)+1,0)</f>
        <v>1534</v>
      </c>
      <c r="CB1537" s="134" t="s">
        <v>5537</v>
      </c>
      <c r="CC1537" s="98">
        <v>0</v>
      </c>
      <c r="CD1537" s="99" t="str">
        <f>IFERROR(VLOOKUP(ROWS($CB$4:CB1537),$CA$4:$CB$2337,2,0),"")</f>
        <v>Przywidz (pow. gdański, woj. pomorskie)</v>
      </c>
      <c r="CE1537" s="98">
        <v>0</v>
      </c>
      <c r="CF1537" s="98">
        <f>IF(ISNUMBER(SEARCH('ankieta ESG'!$G$189,CG1537)),MAX($CF$3:CF1536)+1,0)</f>
        <v>1534</v>
      </c>
      <c r="CG1537" s="134" t="s">
        <v>5537</v>
      </c>
      <c r="CH1537" s="98">
        <v>0</v>
      </c>
      <c r="CI1537" s="99" t="str">
        <f>IFERROR(VLOOKUP(ROWS($CG$4:CG1537),$CF$4:$CG$2337,2,0),"")</f>
        <v>Przywidz (pow. gdański, woj. pomorskie)</v>
      </c>
      <c r="CJ1537" s="98">
        <v>0</v>
      </c>
    </row>
    <row r="1538" spans="4:88">
      <c r="D1538" s="25"/>
      <c r="F1538" s="25"/>
      <c r="AM1538" s="98">
        <f>IF(ISNUMBER(SEARCH('ankieta ESG'!$G$180,AN1538)),MAX(AM$3:$AM1537)+1,0)</f>
        <v>1535</v>
      </c>
      <c r="AN1538" s="134" t="s">
        <v>5538</v>
      </c>
      <c r="AO1538" s="98">
        <v>0</v>
      </c>
      <c r="AP1538" s="99" t="str">
        <f>IFERROR(VLOOKUP(ROWS($AN$4:AN1538),$AM$4:$AN$2337,2,0),"")</f>
        <v>Psary (pow. będziński, woj. śląskie)</v>
      </c>
      <c r="AQ1538" s="98">
        <v>0</v>
      </c>
      <c r="AR1538" s="98">
        <f>IF(ISNUMBER(SEARCH('ankieta ESG'!$G$181,AS1538)),MAX($AR$3:AR1537)+1,0)</f>
        <v>1535</v>
      </c>
      <c r="AS1538" s="134" t="s">
        <v>5538</v>
      </c>
      <c r="AT1538" s="98">
        <v>0</v>
      </c>
      <c r="AU1538" s="99" t="str">
        <f>IFERROR(VLOOKUP(ROWS($AS$4:AS1538),$AR$4:$AS$2337,2,0),"")</f>
        <v>Psary (pow. będziński, woj. śląskie)</v>
      </c>
      <c r="AV1538" s="98">
        <v>0</v>
      </c>
      <c r="AW1538" s="98">
        <f>IF(ISNUMBER(SEARCH('ankieta ESG'!$G$182,AX1538)),MAX($AW$3:AW1537)+1,0)</f>
        <v>1535</v>
      </c>
      <c r="AX1538" s="134" t="s">
        <v>5538</v>
      </c>
      <c r="AY1538" s="98">
        <v>0</v>
      </c>
      <c r="AZ1538" s="99" t="str">
        <f>IFERROR(VLOOKUP(ROWS($AX$4:AX1538),$AW$4:$AX$2337,2,0),"")</f>
        <v>Psary (pow. będziński, woj. śląskie)</v>
      </c>
      <c r="BA1538" s="98">
        <v>0</v>
      </c>
      <c r="BB1538" s="98">
        <f>IF(ISNUMBER(SEARCH('ankieta ESG'!$G$183,BC1538)),MAX($BB$3:BB1537)+1,0)</f>
        <v>1535</v>
      </c>
      <c r="BC1538" s="134" t="s">
        <v>5538</v>
      </c>
      <c r="BD1538" s="98">
        <v>0</v>
      </c>
      <c r="BE1538" s="99" t="str">
        <f>IFERROR(VLOOKUP(ROWS($BC$4:BC1538),$BB$4:$BC$2337,2,0),"")</f>
        <v>Psary (pow. będziński, woj. śląskie)</v>
      </c>
      <c r="BF1538" s="98">
        <v>0</v>
      </c>
      <c r="BG1538" s="98">
        <f>IF(ISNUMBER(SEARCH('ankieta ESG'!$G$184,BH1538)),MAX($BG$3:BG1537)+1,0)</f>
        <v>1535</v>
      </c>
      <c r="BH1538" s="134" t="s">
        <v>5538</v>
      </c>
      <c r="BI1538" s="98">
        <v>0</v>
      </c>
      <c r="BJ1538" s="99" t="str">
        <f>IFERROR(VLOOKUP(ROWS($BH$4:BH1538),$BG$4:$BH$2337,2,0),"")</f>
        <v>Psary (pow. będziński, woj. śląskie)</v>
      </c>
      <c r="BK1538" s="98">
        <v>0</v>
      </c>
      <c r="BL1538" s="98">
        <f>IF(ISNUMBER(SEARCH('ankieta ESG'!$G$185,BM1538)),MAX($BL$3:BL1537)+1,0)</f>
        <v>1535</v>
      </c>
      <c r="BM1538" s="134" t="s">
        <v>5538</v>
      </c>
      <c r="BN1538" s="98">
        <v>0</v>
      </c>
      <c r="BO1538" s="99" t="str">
        <f>IFERROR(VLOOKUP(ROWS($BM$4:BM1538),$BL$4:$BM$2337,2,0),"")</f>
        <v>Psary (pow. będziński, woj. śląskie)</v>
      </c>
      <c r="BP1538" s="98">
        <v>0</v>
      </c>
      <c r="BQ1538" s="98">
        <f>IF(ISNUMBER(SEARCH('ankieta ESG'!$G$186,BR1538)),MAX($BQ$3:BQ1537)+1,0)</f>
        <v>1535</v>
      </c>
      <c r="BR1538" s="134" t="s">
        <v>5538</v>
      </c>
      <c r="BS1538" s="98">
        <v>0</v>
      </c>
      <c r="BT1538" s="99" t="str">
        <f>IFERROR(VLOOKUP(ROWS($BR$4:BR1538),$BQ$4:$BR$2337,2,0),"")</f>
        <v>Psary (pow. będziński, woj. śląskie)</v>
      </c>
      <c r="BU1538" s="98">
        <v>0</v>
      </c>
      <c r="BV1538" s="98">
        <f>IF(ISNUMBER(SEARCH('ankieta ESG'!$G$187,BW1538)),MAX($BV$3:BV1537)+1,0)</f>
        <v>1535</v>
      </c>
      <c r="BW1538" s="134" t="s">
        <v>5538</v>
      </c>
      <c r="BX1538" s="98">
        <v>0</v>
      </c>
      <c r="BY1538" s="99" t="str">
        <f>IFERROR(VLOOKUP(ROWS($BW$4:BW1538),$BV$4:$BW$2337,2,0),"")</f>
        <v>Psary (pow. będziński, woj. śląskie)</v>
      </c>
      <c r="BZ1538" s="98">
        <v>0</v>
      </c>
      <c r="CA1538" s="98">
        <f>IF(ISNUMBER(SEARCH('ankieta ESG'!$G$188,CB1538)),MAX($CA$3:CA1537)+1,0)</f>
        <v>1535</v>
      </c>
      <c r="CB1538" s="134" t="s">
        <v>5538</v>
      </c>
      <c r="CC1538" s="98">
        <v>0</v>
      </c>
      <c r="CD1538" s="99" t="str">
        <f>IFERROR(VLOOKUP(ROWS($CB$4:CB1538),$CA$4:$CB$2337,2,0),"")</f>
        <v>Psary (pow. będziński, woj. śląskie)</v>
      </c>
      <c r="CE1538" s="98">
        <v>0</v>
      </c>
      <c r="CF1538" s="98">
        <f>IF(ISNUMBER(SEARCH('ankieta ESG'!$G$189,CG1538)),MAX($CF$3:CF1537)+1,0)</f>
        <v>1535</v>
      </c>
      <c r="CG1538" s="134" t="s">
        <v>5538</v>
      </c>
      <c r="CH1538" s="98">
        <v>0</v>
      </c>
      <c r="CI1538" s="99" t="str">
        <f>IFERROR(VLOOKUP(ROWS($CG$4:CG1538),$CF$4:$CG$2337,2,0),"")</f>
        <v>Psary (pow. będziński, woj. śląskie)</v>
      </c>
      <c r="CJ1538" s="98">
        <v>0</v>
      </c>
    </row>
    <row r="1539" spans="4:88">
      <c r="D1539" s="25"/>
      <c r="F1539" s="25"/>
      <c r="AM1539" s="98">
        <f>IF(ISNUMBER(SEARCH('ankieta ESG'!$G$180,AN1539)),MAX(AM$3:$AM1538)+1,0)</f>
        <v>1536</v>
      </c>
      <c r="AN1539" s="134" t="s">
        <v>5539</v>
      </c>
      <c r="AO1539" s="98">
        <v>0</v>
      </c>
      <c r="AP1539" s="99" t="str">
        <f>IFERROR(VLOOKUP(ROWS($AN$4:AN1539),$AM$4:$AN$2337,2,0),"")</f>
        <v>Pszczew (pow. międzyrzecki, woj. lubuskie)</v>
      </c>
      <c r="AQ1539" s="98">
        <v>0</v>
      </c>
      <c r="AR1539" s="98">
        <f>IF(ISNUMBER(SEARCH('ankieta ESG'!$G$181,AS1539)),MAX($AR$3:AR1538)+1,0)</f>
        <v>1536</v>
      </c>
      <c r="AS1539" s="134" t="s">
        <v>5539</v>
      </c>
      <c r="AT1539" s="98">
        <v>0</v>
      </c>
      <c r="AU1539" s="99" t="str">
        <f>IFERROR(VLOOKUP(ROWS($AS$4:AS1539),$AR$4:$AS$2337,2,0),"")</f>
        <v>Pszczew (pow. międzyrzecki, woj. lubuskie)</v>
      </c>
      <c r="AV1539" s="98">
        <v>0</v>
      </c>
      <c r="AW1539" s="98">
        <f>IF(ISNUMBER(SEARCH('ankieta ESG'!$G$182,AX1539)),MAX($AW$3:AW1538)+1,0)</f>
        <v>1536</v>
      </c>
      <c r="AX1539" s="134" t="s">
        <v>5539</v>
      </c>
      <c r="AY1539" s="98">
        <v>0</v>
      </c>
      <c r="AZ1539" s="99" t="str">
        <f>IFERROR(VLOOKUP(ROWS($AX$4:AX1539),$AW$4:$AX$2337,2,0),"")</f>
        <v>Pszczew (pow. międzyrzecki, woj. lubuskie)</v>
      </c>
      <c r="BA1539" s="98">
        <v>0</v>
      </c>
      <c r="BB1539" s="98">
        <f>IF(ISNUMBER(SEARCH('ankieta ESG'!$G$183,BC1539)),MAX($BB$3:BB1538)+1,0)</f>
        <v>1536</v>
      </c>
      <c r="BC1539" s="134" t="s">
        <v>5539</v>
      </c>
      <c r="BD1539" s="98">
        <v>0</v>
      </c>
      <c r="BE1539" s="99" t="str">
        <f>IFERROR(VLOOKUP(ROWS($BC$4:BC1539),$BB$4:$BC$2337,2,0),"")</f>
        <v>Pszczew (pow. międzyrzecki, woj. lubuskie)</v>
      </c>
      <c r="BF1539" s="98">
        <v>0</v>
      </c>
      <c r="BG1539" s="98">
        <f>IF(ISNUMBER(SEARCH('ankieta ESG'!$G$184,BH1539)),MAX($BG$3:BG1538)+1,0)</f>
        <v>1536</v>
      </c>
      <c r="BH1539" s="134" t="s">
        <v>5539</v>
      </c>
      <c r="BI1539" s="98">
        <v>0</v>
      </c>
      <c r="BJ1539" s="99" t="str">
        <f>IFERROR(VLOOKUP(ROWS($BH$4:BH1539),$BG$4:$BH$2337,2,0),"")</f>
        <v>Pszczew (pow. międzyrzecki, woj. lubuskie)</v>
      </c>
      <c r="BK1539" s="98">
        <v>0</v>
      </c>
      <c r="BL1539" s="98">
        <f>IF(ISNUMBER(SEARCH('ankieta ESG'!$G$185,BM1539)),MAX($BL$3:BL1538)+1,0)</f>
        <v>1536</v>
      </c>
      <c r="BM1539" s="134" t="s">
        <v>5539</v>
      </c>
      <c r="BN1539" s="98">
        <v>0</v>
      </c>
      <c r="BO1539" s="99" t="str">
        <f>IFERROR(VLOOKUP(ROWS($BM$4:BM1539),$BL$4:$BM$2337,2,0),"")</f>
        <v>Pszczew (pow. międzyrzecki, woj. lubuskie)</v>
      </c>
      <c r="BP1539" s="98">
        <v>0</v>
      </c>
      <c r="BQ1539" s="98">
        <f>IF(ISNUMBER(SEARCH('ankieta ESG'!$G$186,BR1539)),MAX($BQ$3:BQ1538)+1,0)</f>
        <v>1536</v>
      </c>
      <c r="BR1539" s="134" t="s">
        <v>5539</v>
      </c>
      <c r="BS1539" s="98">
        <v>0</v>
      </c>
      <c r="BT1539" s="99" t="str">
        <f>IFERROR(VLOOKUP(ROWS($BR$4:BR1539),$BQ$4:$BR$2337,2,0),"")</f>
        <v>Pszczew (pow. międzyrzecki, woj. lubuskie)</v>
      </c>
      <c r="BU1539" s="98">
        <v>0</v>
      </c>
      <c r="BV1539" s="98">
        <f>IF(ISNUMBER(SEARCH('ankieta ESG'!$G$187,BW1539)),MAX($BV$3:BV1538)+1,0)</f>
        <v>1536</v>
      </c>
      <c r="BW1539" s="134" t="s">
        <v>5539</v>
      </c>
      <c r="BX1539" s="98">
        <v>0</v>
      </c>
      <c r="BY1539" s="99" t="str">
        <f>IFERROR(VLOOKUP(ROWS($BW$4:BW1539),$BV$4:$BW$2337,2,0),"")</f>
        <v>Pszczew (pow. międzyrzecki, woj. lubuskie)</v>
      </c>
      <c r="BZ1539" s="98">
        <v>0</v>
      </c>
      <c r="CA1539" s="98">
        <f>IF(ISNUMBER(SEARCH('ankieta ESG'!$G$188,CB1539)),MAX($CA$3:CA1538)+1,0)</f>
        <v>1536</v>
      </c>
      <c r="CB1539" s="134" t="s">
        <v>5539</v>
      </c>
      <c r="CC1539" s="98">
        <v>0</v>
      </c>
      <c r="CD1539" s="99" t="str">
        <f>IFERROR(VLOOKUP(ROWS($CB$4:CB1539),$CA$4:$CB$2337,2,0),"")</f>
        <v>Pszczew (pow. międzyrzecki, woj. lubuskie)</v>
      </c>
      <c r="CE1539" s="98">
        <v>0</v>
      </c>
      <c r="CF1539" s="98">
        <f>IF(ISNUMBER(SEARCH('ankieta ESG'!$G$189,CG1539)),MAX($CF$3:CF1538)+1,0)</f>
        <v>1536</v>
      </c>
      <c r="CG1539" s="134" t="s">
        <v>5539</v>
      </c>
      <c r="CH1539" s="98">
        <v>0</v>
      </c>
      <c r="CI1539" s="99" t="str">
        <f>IFERROR(VLOOKUP(ROWS($CG$4:CG1539),$CF$4:$CG$2337,2,0),"")</f>
        <v>Pszczew (pow. międzyrzecki, woj. lubuskie)</v>
      </c>
      <c r="CJ1539" s="98">
        <v>0</v>
      </c>
    </row>
    <row r="1540" spans="4:88">
      <c r="D1540" s="25"/>
      <c r="F1540" s="25"/>
      <c r="AM1540" s="98">
        <f>IF(ISNUMBER(SEARCH('ankieta ESG'!$G$180,AN1540)),MAX(AM$3:$AM1539)+1,0)</f>
        <v>1537</v>
      </c>
      <c r="AN1540" s="134" t="s">
        <v>5540</v>
      </c>
      <c r="AO1540" s="98">
        <v>0</v>
      </c>
      <c r="AP1540" s="99" t="str">
        <f>IFERROR(VLOOKUP(ROWS($AN$4:AN1540),$AM$4:$AN$2337,2,0),"")</f>
        <v>Pszczółki (pow. gdański, woj. pomorskie)</v>
      </c>
      <c r="AQ1540" s="98">
        <v>0</v>
      </c>
      <c r="AR1540" s="98">
        <f>IF(ISNUMBER(SEARCH('ankieta ESG'!$G$181,AS1540)),MAX($AR$3:AR1539)+1,0)</f>
        <v>1537</v>
      </c>
      <c r="AS1540" s="134" t="s">
        <v>5540</v>
      </c>
      <c r="AT1540" s="98">
        <v>0</v>
      </c>
      <c r="AU1540" s="99" t="str">
        <f>IFERROR(VLOOKUP(ROWS($AS$4:AS1540),$AR$4:$AS$2337,2,0),"")</f>
        <v>Pszczółki (pow. gdański, woj. pomorskie)</v>
      </c>
      <c r="AV1540" s="98">
        <v>0</v>
      </c>
      <c r="AW1540" s="98">
        <f>IF(ISNUMBER(SEARCH('ankieta ESG'!$G$182,AX1540)),MAX($AW$3:AW1539)+1,0)</f>
        <v>1537</v>
      </c>
      <c r="AX1540" s="134" t="s">
        <v>5540</v>
      </c>
      <c r="AY1540" s="98">
        <v>0</v>
      </c>
      <c r="AZ1540" s="99" t="str">
        <f>IFERROR(VLOOKUP(ROWS($AX$4:AX1540),$AW$4:$AX$2337,2,0),"")</f>
        <v>Pszczółki (pow. gdański, woj. pomorskie)</v>
      </c>
      <c r="BA1540" s="98">
        <v>0</v>
      </c>
      <c r="BB1540" s="98">
        <f>IF(ISNUMBER(SEARCH('ankieta ESG'!$G$183,BC1540)),MAX($BB$3:BB1539)+1,0)</f>
        <v>1537</v>
      </c>
      <c r="BC1540" s="134" t="s">
        <v>5540</v>
      </c>
      <c r="BD1540" s="98">
        <v>0</v>
      </c>
      <c r="BE1540" s="99" t="str">
        <f>IFERROR(VLOOKUP(ROWS($BC$4:BC1540),$BB$4:$BC$2337,2,0),"")</f>
        <v>Pszczółki (pow. gdański, woj. pomorskie)</v>
      </c>
      <c r="BF1540" s="98">
        <v>0</v>
      </c>
      <c r="BG1540" s="98">
        <f>IF(ISNUMBER(SEARCH('ankieta ESG'!$G$184,BH1540)),MAX($BG$3:BG1539)+1,0)</f>
        <v>1537</v>
      </c>
      <c r="BH1540" s="134" t="s">
        <v>5540</v>
      </c>
      <c r="BI1540" s="98">
        <v>0</v>
      </c>
      <c r="BJ1540" s="99" t="str">
        <f>IFERROR(VLOOKUP(ROWS($BH$4:BH1540),$BG$4:$BH$2337,2,0),"")</f>
        <v>Pszczółki (pow. gdański, woj. pomorskie)</v>
      </c>
      <c r="BK1540" s="98">
        <v>0</v>
      </c>
      <c r="BL1540" s="98">
        <f>IF(ISNUMBER(SEARCH('ankieta ESG'!$G$185,BM1540)),MAX($BL$3:BL1539)+1,0)</f>
        <v>1537</v>
      </c>
      <c r="BM1540" s="134" t="s">
        <v>5540</v>
      </c>
      <c r="BN1540" s="98">
        <v>0</v>
      </c>
      <c r="BO1540" s="99" t="str">
        <f>IFERROR(VLOOKUP(ROWS($BM$4:BM1540),$BL$4:$BM$2337,2,0),"")</f>
        <v>Pszczółki (pow. gdański, woj. pomorskie)</v>
      </c>
      <c r="BP1540" s="98">
        <v>0</v>
      </c>
      <c r="BQ1540" s="98">
        <f>IF(ISNUMBER(SEARCH('ankieta ESG'!$G$186,BR1540)),MAX($BQ$3:BQ1539)+1,0)</f>
        <v>1537</v>
      </c>
      <c r="BR1540" s="134" t="s">
        <v>5540</v>
      </c>
      <c r="BS1540" s="98">
        <v>0</v>
      </c>
      <c r="BT1540" s="99" t="str">
        <f>IFERROR(VLOOKUP(ROWS($BR$4:BR1540),$BQ$4:$BR$2337,2,0),"")</f>
        <v>Pszczółki (pow. gdański, woj. pomorskie)</v>
      </c>
      <c r="BU1540" s="98">
        <v>0</v>
      </c>
      <c r="BV1540" s="98">
        <f>IF(ISNUMBER(SEARCH('ankieta ESG'!$G$187,BW1540)),MAX($BV$3:BV1539)+1,0)</f>
        <v>1537</v>
      </c>
      <c r="BW1540" s="134" t="s">
        <v>5540</v>
      </c>
      <c r="BX1540" s="98">
        <v>0</v>
      </c>
      <c r="BY1540" s="99" t="str">
        <f>IFERROR(VLOOKUP(ROWS($BW$4:BW1540),$BV$4:$BW$2337,2,0),"")</f>
        <v>Pszczółki (pow. gdański, woj. pomorskie)</v>
      </c>
      <c r="BZ1540" s="98">
        <v>0</v>
      </c>
      <c r="CA1540" s="98">
        <f>IF(ISNUMBER(SEARCH('ankieta ESG'!$G$188,CB1540)),MAX($CA$3:CA1539)+1,0)</f>
        <v>1537</v>
      </c>
      <c r="CB1540" s="134" t="s">
        <v>5540</v>
      </c>
      <c r="CC1540" s="98">
        <v>0</v>
      </c>
      <c r="CD1540" s="99" t="str">
        <f>IFERROR(VLOOKUP(ROWS($CB$4:CB1540),$CA$4:$CB$2337,2,0),"")</f>
        <v>Pszczółki (pow. gdański, woj. pomorskie)</v>
      </c>
      <c r="CE1540" s="98">
        <v>0</v>
      </c>
      <c r="CF1540" s="98">
        <f>IF(ISNUMBER(SEARCH('ankieta ESG'!$G$189,CG1540)),MAX($CF$3:CF1539)+1,0)</f>
        <v>1537</v>
      </c>
      <c r="CG1540" s="134" t="s">
        <v>5540</v>
      </c>
      <c r="CH1540" s="98">
        <v>0</v>
      </c>
      <c r="CI1540" s="99" t="str">
        <f>IFERROR(VLOOKUP(ROWS($CG$4:CG1540),$CF$4:$CG$2337,2,0),"")</f>
        <v>Pszczółki (pow. gdański, woj. pomorskie)</v>
      </c>
      <c r="CJ1540" s="98">
        <v>0</v>
      </c>
    </row>
    <row r="1541" spans="4:88">
      <c r="D1541" s="25"/>
      <c r="F1541" s="25"/>
      <c r="AM1541" s="98">
        <f>IF(ISNUMBER(SEARCH('ankieta ESG'!$G$180,AN1541)),MAX(AM$3:$AM1540)+1,0)</f>
        <v>1538</v>
      </c>
      <c r="AN1541" s="134" t="s">
        <v>5541</v>
      </c>
      <c r="AO1541" s="98">
        <v>0</v>
      </c>
      <c r="AP1541" s="99" t="str">
        <f>IFERROR(VLOOKUP(ROWS($AN$4:AN1541),$AM$4:$AN$2337,2,0),"")</f>
        <v>Pszczyna (pow. pszczyński, woj. śląskie)</v>
      </c>
      <c r="AQ1541" s="98">
        <v>0</v>
      </c>
      <c r="AR1541" s="98">
        <f>IF(ISNUMBER(SEARCH('ankieta ESG'!$G$181,AS1541)),MAX($AR$3:AR1540)+1,0)</f>
        <v>1538</v>
      </c>
      <c r="AS1541" s="134" t="s">
        <v>5541</v>
      </c>
      <c r="AT1541" s="98">
        <v>0</v>
      </c>
      <c r="AU1541" s="99" t="str">
        <f>IFERROR(VLOOKUP(ROWS($AS$4:AS1541),$AR$4:$AS$2337,2,0),"")</f>
        <v>Pszczyna (pow. pszczyński, woj. śląskie)</v>
      </c>
      <c r="AV1541" s="98">
        <v>0</v>
      </c>
      <c r="AW1541" s="98">
        <f>IF(ISNUMBER(SEARCH('ankieta ESG'!$G$182,AX1541)),MAX($AW$3:AW1540)+1,0)</f>
        <v>1538</v>
      </c>
      <c r="AX1541" s="134" t="s">
        <v>5541</v>
      </c>
      <c r="AY1541" s="98">
        <v>0</v>
      </c>
      <c r="AZ1541" s="99" t="str">
        <f>IFERROR(VLOOKUP(ROWS($AX$4:AX1541),$AW$4:$AX$2337,2,0),"")</f>
        <v>Pszczyna (pow. pszczyński, woj. śląskie)</v>
      </c>
      <c r="BA1541" s="98">
        <v>0</v>
      </c>
      <c r="BB1541" s="98">
        <f>IF(ISNUMBER(SEARCH('ankieta ESG'!$G$183,BC1541)),MAX($BB$3:BB1540)+1,0)</f>
        <v>1538</v>
      </c>
      <c r="BC1541" s="134" t="s">
        <v>5541</v>
      </c>
      <c r="BD1541" s="98">
        <v>0</v>
      </c>
      <c r="BE1541" s="99" t="str">
        <f>IFERROR(VLOOKUP(ROWS($BC$4:BC1541),$BB$4:$BC$2337,2,0),"")</f>
        <v>Pszczyna (pow. pszczyński, woj. śląskie)</v>
      </c>
      <c r="BF1541" s="98">
        <v>0</v>
      </c>
      <c r="BG1541" s="98">
        <f>IF(ISNUMBER(SEARCH('ankieta ESG'!$G$184,BH1541)),MAX($BG$3:BG1540)+1,0)</f>
        <v>1538</v>
      </c>
      <c r="BH1541" s="134" t="s">
        <v>5541</v>
      </c>
      <c r="BI1541" s="98">
        <v>0</v>
      </c>
      <c r="BJ1541" s="99" t="str">
        <f>IFERROR(VLOOKUP(ROWS($BH$4:BH1541),$BG$4:$BH$2337,2,0),"")</f>
        <v>Pszczyna (pow. pszczyński, woj. śląskie)</v>
      </c>
      <c r="BK1541" s="98">
        <v>0</v>
      </c>
      <c r="BL1541" s="98">
        <f>IF(ISNUMBER(SEARCH('ankieta ESG'!$G$185,BM1541)),MAX($BL$3:BL1540)+1,0)</f>
        <v>1538</v>
      </c>
      <c r="BM1541" s="134" t="s">
        <v>5541</v>
      </c>
      <c r="BN1541" s="98">
        <v>0</v>
      </c>
      <c r="BO1541" s="99" t="str">
        <f>IFERROR(VLOOKUP(ROWS($BM$4:BM1541),$BL$4:$BM$2337,2,0),"")</f>
        <v>Pszczyna (pow. pszczyński, woj. śląskie)</v>
      </c>
      <c r="BP1541" s="98">
        <v>0</v>
      </c>
      <c r="BQ1541" s="98">
        <f>IF(ISNUMBER(SEARCH('ankieta ESG'!$G$186,BR1541)),MAX($BQ$3:BQ1540)+1,0)</f>
        <v>1538</v>
      </c>
      <c r="BR1541" s="134" t="s">
        <v>5541</v>
      </c>
      <c r="BS1541" s="98">
        <v>0</v>
      </c>
      <c r="BT1541" s="99" t="str">
        <f>IFERROR(VLOOKUP(ROWS($BR$4:BR1541),$BQ$4:$BR$2337,2,0),"")</f>
        <v>Pszczyna (pow. pszczyński, woj. śląskie)</v>
      </c>
      <c r="BU1541" s="98">
        <v>0</v>
      </c>
      <c r="BV1541" s="98">
        <f>IF(ISNUMBER(SEARCH('ankieta ESG'!$G$187,BW1541)),MAX($BV$3:BV1540)+1,0)</f>
        <v>1538</v>
      </c>
      <c r="BW1541" s="134" t="s">
        <v>5541</v>
      </c>
      <c r="BX1541" s="98">
        <v>0</v>
      </c>
      <c r="BY1541" s="99" t="str">
        <f>IFERROR(VLOOKUP(ROWS($BW$4:BW1541),$BV$4:$BW$2337,2,0),"")</f>
        <v>Pszczyna (pow. pszczyński, woj. śląskie)</v>
      </c>
      <c r="BZ1541" s="98">
        <v>0</v>
      </c>
      <c r="CA1541" s="98">
        <f>IF(ISNUMBER(SEARCH('ankieta ESG'!$G$188,CB1541)),MAX($CA$3:CA1540)+1,0)</f>
        <v>1538</v>
      </c>
      <c r="CB1541" s="134" t="s">
        <v>5541</v>
      </c>
      <c r="CC1541" s="98">
        <v>0</v>
      </c>
      <c r="CD1541" s="99" t="str">
        <f>IFERROR(VLOOKUP(ROWS($CB$4:CB1541),$CA$4:$CB$2337,2,0),"")</f>
        <v>Pszczyna (pow. pszczyński, woj. śląskie)</v>
      </c>
      <c r="CE1541" s="98">
        <v>0</v>
      </c>
      <c r="CF1541" s="98">
        <f>IF(ISNUMBER(SEARCH('ankieta ESG'!$G$189,CG1541)),MAX($CF$3:CF1540)+1,0)</f>
        <v>1538</v>
      </c>
      <c r="CG1541" s="134" t="s">
        <v>5541</v>
      </c>
      <c r="CH1541" s="98">
        <v>0</v>
      </c>
      <c r="CI1541" s="99" t="str">
        <f>IFERROR(VLOOKUP(ROWS($CG$4:CG1541),$CF$4:$CG$2337,2,0),"")</f>
        <v>Pszczyna (pow. pszczyński, woj. śląskie)</v>
      </c>
      <c r="CJ1541" s="98">
        <v>0</v>
      </c>
    </row>
    <row r="1542" spans="4:88">
      <c r="D1542" s="25"/>
      <c r="F1542" s="25"/>
      <c r="AM1542" s="98">
        <f>IF(ISNUMBER(SEARCH('ankieta ESG'!$G$180,AN1542)),MAX(AM$3:$AM1541)+1,0)</f>
        <v>1539</v>
      </c>
      <c r="AN1542" s="134" t="s">
        <v>5542</v>
      </c>
      <c r="AO1542" s="98">
        <v>0</v>
      </c>
      <c r="AP1542" s="99" t="str">
        <f>IFERROR(VLOOKUP(ROWS($AN$4:AN1542),$AM$4:$AN$2337,2,0),"")</f>
        <v>Pszów (pow. wodzisławski, woj. śląskie)</v>
      </c>
      <c r="AQ1542" s="98">
        <v>0</v>
      </c>
      <c r="AR1542" s="98">
        <f>IF(ISNUMBER(SEARCH('ankieta ESG'!$G$181,AS1542)),MAX($AR$3:AR1541)+1,0)</f>
        <v>1539</v>
      </c>
      <c r="AS1542" s="134" t="s">
        <v>5542</v>
      </c>
      <c r="AT1542" s="98">
        <v>0</v>
      </c>
      <c r="AU1542" s="99" t="str">
        <f>IFERROR(VLOOKUP(ROWS($AS$4:AS1542),$AR$4:$AS$2337,2,0),"")</f>
        <v>Pszów (pow. wodzisławski, woj. śląskie)</v>
      </c>
      <c r="AV1542" s="98">
        <v>0</v>
      </c>
      <c r="AW1542" s="98">
        <f>IF(ISNUMBER(SEARCH('ankieta ESG'!$G$182,AX1542)),MAX($AW$3:AW1541)+1,0)</f>
        <v>1539</v>
      </c>
      <c r="AX1542" s="134" t="s">
        <v>5542</v>
      </c>
      <c r="AY1542" s="98">
        <v>0</v>
      </c>
      <c r="AZ1542" s="99" t="str">
        <f>IFERROR(VLOOKUP(ROWS($AX$4:AX1542),$AW$4:$AX$2337,2,0),"")</f>
        <v>Pszów (pow. wodzisławski, woj. śląskie)</v>
      </c>
      <c r="BA1542" s="98">
        <v>0</v>
      </c>
      <c r="BB1542" s="98">
        <f>IF(ISNUMBER(SEARCH('ankieta ESG'!$G$183,BC1542)),MAX($BB$3:BB1541)+1,0)</f>
        <v>1539</v>
      </c>
      <c r="BC1542" s="134" t="s">
        <v>5542</v>
      </c>
      <c r="BD1542" s="98">
        <v>0</v>
      </c>
      <c r="BE1542" s="99" t="str">
        <f>IFERROR(VLOOKUP(ROWS($BC$4:BC1542),$BB$4:$BC$2337,2,0),"")</f>
        <v>Pszów (pow. wodzisławski, woj. śląskie)</v>
      </c>
      <c r="BF1542" s="98">
        <v>0</v>
      </c>
      <c r="BG1542" s="98">
        <f>IF(ISNUMBER(SEARCH('ankieta ESG'!$G$184,BH1542)),MAX($BG$3:BG1541)+1,0)</f>
        <v>1539</v>
      </c>
      <c r="BH1542" s="134" t="s">
        <v>5542</v>
      </c>
      <c r="BI1542" s="98">
        <v>0</v>
      </c>
      <c r="BJ1542" s="99" t="str">
        <f>IFERROR(VLOOKUP(ROWS($BH$4:BH1542),$BG$4:$BH$2337,2,0),"")</f>
        <v>Pszów (pow. wodzisławski, woj. śląskie)</v>
      </c>
      <c r="BK1542" s="98">
        <v>0</v>
      </c>
      <c r="BL1542" s="98">
        <f>IF(ISNUMBER(SEARCH('ankieta ESG'!$G$185,BM1542)),MAX($BL$3:BL1541)+1,0)</f>
        <v>1539</v>
      </c>
      <c r="BM1542" s="134" t="s">
        <v>5542</v>
      </c>
      <c r="BN1542" s="98">
        <v>0</v>
      </c>
      <c r="BO1542" s="99" t="str">
        <f>IFERROR(VLOOKUP(ROWS($BM$4:BM1542),$BL$4:$BM$2337,2,0),"")</f>
        <v>Pszów (pow. wodzisławski, woj. śląskie)</v>
      </c>
      <c r="BP1542" s="98">
        <v>0</v>
      </c>
      <c r="BQ1542" s="98">
        <f>IF(ISNUMBER(SEARCH('ankieta ESG'!$G$186,BR1542)),MAX($BQ$3:BQ1541)+1,0)</f>
        <v>1539</v>
      </c>
      <c r="BR1542" s="134" t="s">
        <v>5542</v>
      </c>
      <c r="BS1542" s="98">
        <v>0</v>
      </c>
      <c r="BT1542" s="99" t="str">
        <f>IFERROR(VLOOKUP(ROWS($BR$4:BR1542),$BQ$4:$BR$2337,2,0),"")</f>
        <v>Pszów (pow. wodzisławski, woj. śląskie)</v>
      </c>
      <c r="BU1542" s="98">
        <v>0</v>
      </c>
      <c r="BV1542" s="98">
        <f>IF(ISNUMBER(SEARCH('ankieta ESG'!$G$187,BW1542)),MAX($BV$3:BV1541)+1,0)</f>
        <v>1539</v>
      </c>
      <c r="BW1542" s="134" t="s">
        <v>5542</v>
      </c>
      <c r="BX1542" s="98">
        <v>0</v>
      </c>
      <c r="BY1542" s="99" t="str">
        <f>IFERROR(VLOOKUP(ROWS($BW$4:BW1542),$BV$4:$BW$2337,2,0),"")</f>
        <v>Pszów (pow. wodzisławski, woj. śląskie)</v>
      </c>
      <c r="BZ1542" s="98">
        <v>0</v>
      </c>
      <c r="CA1542" s="98">
        <f>IF(ISNUMBER(SEARCH('ankieta ESG'!$G$188,CB1542)),MAX($CA$3:CA1541)+1,0)</f>
        <v>1539</v>
      </c>
      <c r="CB1542" s="134" t="s">
        <v>5542</v>
      </c>
      <c r="CC1542" s="98">
        <v>0</v>
      </c>
      <c r="CD1542" s="99" t="str">
        <f>IFERROR(VLOOKUP(ROWS($CB$4:CB1542),$CA$4:$CB$2337,2,0),"")</f>
        <v>Pszów (pow. wodzisławski, woj. śląskie)</v>
      </c>
      <c r="CE1542" s="98">
        <v>0</v>
      </c>
      <c r="CF1542" s="98">
        <f>IF(ISNUMBER(SEARCH('ankieta ESG'!$G$189,CG1542)),MAX($CF$3:CF1541)+1,0)</f>
        <v>1539</v>
      </c>
      <c r="CG1542" s="134" t="s">
        <v>5542</v>
      </c>
      <c r="CH1542" s="98">
        <v>0</v>
      </c>
      <c r="CI1542" s="99" t="str">
        <f>IFERROR(VLOOKUP(ROWS($CG$4:CG1542),$CF$4:$CG$2337,2,0),"")</f>
        <v>Pszów (pow. wodzisławski, woj. śląskie)</v>
      </c>
      <c r="CJ1542" s="98">
        <v>0</v>
      </c>
    </row>
    <row r="1543" spans="4:88">
      <c r="D1543" s="25"/>
      <c r="F1543" s="25"/>
      <c r="AM1543" s="98">
        <f>IF(ISNUMBER(SEARCH('ankieta ESG'!$G$180,AN1543)),MAX(AM$3:$AM1542)+1,0)</f>
        <v>1540</v>
      </c>
      <c r="AN1543" s="134" t="s">
        <v>5543</v>
      </c>
      <c r="AO1543" s="98">
        <v>0</v>
      </c>
      <c r="AP1543" s="99" t="str">
        <f>IFERROR(VLOOKUP(ROWS($AN$4:AN1543),$AM$4:$AN$2337,2,0),"")</f>
        <v>Puchaczów (pow. łęczyński, woj. lubelskie)</v>
      </c>
      <c r="AQ1543" s="98">
        <v>0</v>
      </c>
      <c r="AR1543" s="98">
        <f>IF(ISNUMBER(SEARCH('ankieta ESG'!$G$181,AS1543)),MAX($AR$3:AR1542)+1,0)</f>
        <v>1540</v>
      </c>
      <c r="AS1543" s="134" t="s">
        <v>5543</v>
      </c>
      <c r="AT1543" s="98">
        <v>0</v>
      </c>
      <c r="AU1543" s="99" t="str">
        <f>IFERROR(VLOOKUP(ROWS($AS$4:AS1543),$AR$4:$AS$2337,2,0),"")</f>
        <v>Puchaczów (pow. łęczyński, woj. lubelskie)</v>
      </c>
      <c r="AV1543" s="98">
        <v>0</v>
      </c>
      <c r="AW1543" s="98">
        <f>IF(ISNUMBER(SEARCH('ankieta ESG'!$G$182,AX1543)),MAX($AW$3:AW1542)+1,0)</f>
        <v>1540</v>
      </c>
      <c r="AX1543" s="134" t="s">
        <v>5543</v>
      </c>
      <c r="AY1543" s="98">
        <v>0</v>
      </c>
      <c r="AZ1543" s="99" t="str">
        <f>IFERROR(VLOOKUP(ROWS($AX$4:AX1543),$AW$4:$AX$2337,2,0),"")</f>
        <v>Puchaczów (pow. łęczyński, woj. lubelskie)</v>
      </c>
      <c r="BA1543" s="98">
        <v>0</v>
      </c>
      <c r="BB1543" s="98">
        <f>IF(ISNUMBER(SEARCH('ankieta ESG'!$G$183,BC1543)),MAX($BB$3:BB1542)+1,0)</f>
        <v>1540</v>
      </c>
      <c r="BC1543" s="134" t="s">
        <v>5543</v>
      </c>
      <c r="BD1543" s="98">
        <v>0</v>
      </c>
      <c r="BE1543" s="99" t="str">
        <f>IFERROR(VLOOKUP(ROWS($BC$4:BC1543),$BB$4:$BC$2337,2,0),"")</f>
        <v>Puchaczów (pow. łęczyński, woj. lubelskie)</v>
      </c>
      <c r="BF1543" s="98">
        <v>0</v>
      </c>
      <c r="BG1543" s="98">
        <f>IF(ISNUMBER(SEARCH('ankieta ESG'!$G$184,BH1543)),MAX($BG$3:BG1542)+1,0)</f>
        <v>1540</v>
      </c>
      <c r="BH1543" s="134" t="s">
        <v>5543</v>
      </c>
      <c r="BI1543" s="98">
        <v>0</v>
      </c>
      <c r="BJ1543" s="99" t="str">
        <f>IFERROR(VLOOKUP(ROWS($BH$4:BH1543),$BG$4:$BH$2337,2,0),"")</f>
        <v>Puchaczów (pow. łęczyński, woj. lubelskie)</v>
      </c>
      <c r="BK1543" s="98">
        <v>0</v>
      </c>
      <c r="BL1543" s="98">
        <f>IF(ISNUMBER(SEARCH('ankieta ESG'!$G$185,BM1543)),MAX($BL$3:BL1542)+1,0)</f>
        <v>1540</v>
      </c>
      <c r="BM1543" s="134" t="s">
        <v>5543</v>
      </c>
      <c r="BN1543" s="98">
        <v>0</v>
      </c>
      <c r="BO1543" s="99" t="str">
        <f>IFERROR(VLOOKUP(ROWS($BM$4:BM1543),$BL$4:$BM$2337,2,0),"")</f>
        <v>Puchaczów (pow. łęczyński, woj. lubelskie)</v>
      </c>
      <c r="BP1543" s="98">
        <v>0</v>
      </c>
      <c r="BQ1543" s="98">
        <f>IF(ISNUMBER(SEARCH('ankieta ESG'!$G$186,BR1543)),MAX($BQ$3:BQ1542)+1,0)</f>
        <v>1540</v>
      </c>
      <c r="BR1543" s="134" t="s">
        <v>5543</v>
      </c>
      <c r="BS1543" s="98">
        <v>0</v>
      </c>
      <c r="BT1543" s="99" t="str">
        <f>IFERROR(VLOOKUP(ROWS($BR$4:BR1543),$BQ$4:$BR$2337,2,0),"")</f>
        <v>Puchaczów (pow. łęczyński, woj. lubelskie)</v>
      </c>
      <c r="BU1543" s="98">
        <v>0</v>
      </c>
      <c r="BV1543" s="98">
        <f>IF(ISNUMBER(SEARCH('ankieta ESG'!$G$187,BW1543)),MAX($BV$3:BV1542)+1,0)</f>
        <v>1540</v>
      </c>
      <c r="BW1543" s="134" t="s">
        <v>5543</v>
      </c>
      <c r="BX1543" s="98">
        <v>0</v>
      </c>
      <c r="BY1543" s="99" t="str">
        <f>IFERROR(VLOOKUP(ROWS($BW$4:BW1543),$BV$4:$BW$2337,2,0),"")</f>
        <v>Puchaczów (pow. łęczyński, woj. lubelskie)</v>
      </c>
      <c r="BZ1543" s="98">
        <v>0</v>
      </c>
      <c r="CA1543" s="98">
        <f>IF(ISNUMBER(SEARCH('ankieta ESG'!$G$188,CB1543)),MAX($CA$3:CA1542)+1,0)</f>
        <v>1540</v>
      </c>
      <c r="CB1543" s="134" t="s">
        <v>5543</v>
      </c>
      <c r="CC1543" s="98">
        <v>0</v>
      </c>
      <c r="CD1543" s="99" t="str">
        <f>IFERROR(VLOOKUP(ROWS($CB$4:CB1543),$CA$4:$CB$2337,2,0),"")</f>
        <v>Puchaczów (pow. łęczyński, woj. lubelskie)</v>
      </c>
      <c r="CE1543" s="98">
        <v>0</v>
      </c>
      <c r="CF1543" s="98">
        <f>IF(ISNUMBER(SEARCH('ankieta ESG'!$G$189,CG1543)),MAX($CF$3:CF1542)+1,0)</f>
        <v>1540</v>
      </c>
      <c r="CG1543" s="134" t="s">
        <v>5543</v>
      </c>
      <c r="CH1543" s="98">
        <v>0</v>
      </c>
      <c r="CI1543" s="99" t="str">
        <f>IFERROR(VLOOKUP(ROWS($CG$4:CG1543),$CF$4:$CG$2337,2,0),"")</f>
        <v>Puchaczów (pow. łęczyński, woj. lubelskie)</v>
      </c>
      <c r="CJ1543" s="98">
        <v>0</v>
      </c>
    </row>
    <row r="1544" spans="4:88">
      <c r="D1544" s="25"/>
      <c r="F1544" s="25"/>
      <c r="AM1544" s="98">
        <f>IF(ISNUMBER(SEARCH('ankieta ESG'!$G$180,AN1544)),MAX(AM$3:$AM1543)+1,0)</f>
        <v>1541</v>
      </c>
      <c r="AN1544" s="134" t="s">
        <v>5544</v>
      </c>
      <c r="AO1544" s="98">
        <v>0</v>
      </c>
      <c r="AP1544" s="99" t="str">
        <f>IFERROR(VLOOKUP(ROWS($AN$4:AN1544),$AM$4:$AN$2337,2,0),"")</f>
        <v>Puck (pow. pucki, woj. pomorskie)</v>
      </c>
      <c r="AQ1544" s="98">
        <v>0</v>
      </c>
      <c r="AR1544" s="98">
        <f>IF(ISNUMBER(SEARCH('ankieta ESG'!$G$181,AS1544)),MAX($AR$3:AR1543)+1,0)</f>
        <v>1541</v>
      </c>
      <c r="AS1544" s="134" t="s">
        <v>5544</v>
      </c>
      <c r="AT1544" s="98">
        <v>0</v>
      </c>
      <c r="AU1544" s="99" t="str">
        <f>IFERROR(VLOOKUP(ROWS($AS$4:AS1544),$AR$4:$AS$2337,2,0),"")</f>
        <v>Puck (pow. pucki, woj. pomorskie)</v>
      </c>
      <c r="AV1544" s="98">
        <v>0</v>
      </c>
      <c r="AW1544" s="98">
        <f>IF(ISNUMBER(SEARCH('ankieta ESG'!$G$182,AX1544)),MAX($AW$3:AW1543)+1,0)</f>
        <v>1541</v>
      </c>
      <c r="AX1544" s="134" t="s">
        <v>5544</v>
      </c>
      <c r="AY1544" s="98">
        <v>0</v>
      </c>
      <c r="AZ1544" s="99" t="str">
        <f>IFERROR(VLOOKUP(ROWS($AX$4:AX1544),$AW$4:$AX$2337,2,0),"")</f>
        <v>Puck (pow. pucki, woj. pomorskie)</v>
      </c>
      <c r="BA1544" s="98">
        <v>0</v>
      </c>
      <c r="BB1544" s="98">
        <f>IF(ISNUMBER(SEARCH('ankieta ESG'!$G$183,BC1544)),MAX($BB$3:BB1543)+1,0)</f>
        <v>1541</v>
      </c>
      <c r="BC1544" s="134" t="s">
        <v>5544</v>
      </c>
      <c r="BD1544" s="98">
        <v>0</v>
      </c>
      <c r="BE1544" s="99" t="str">
        <f>IFERROR(VLOOKUP(ROWS($BC$4:BC1544),$BB$4:$BC$2337,2,0),"")</f>
        <v>Puck (pow. pucki, woj. pomorskie)</v>
      </c>
      <c r="BF1544" s="98">
        <v>0</v>
      </c>
      <c r="BG1544" s="98">
        <f>IF(ISNUMBER(SEARCH('ankieta ESG'!$G$184,BH1544)),MAX($BG$3:BG1543)+1,0)</f>
        <v>1541</v>
      </c>
      <c r="BH1544" s="134" t="s">
        <v>5544</v>
      </c>
      <c r="BI1544" s="98">
        <v>0</v>
      </c>
      <c r="BJ1544" s="99" t="str">
        <f>IFERROR(VLOOKUP(ROWS($BH$4:BH1544),$BG$4:$BH$2337,2,0),"")</f>
        <v>Puck (pow. pucki, woj. pomorskie)</v>
      </c>
      <c r="BK1544" s="98">
        <v>0</v>
      </c>
      <c r="BL1544" s="98">
        <f>IF(ISNUMBER(SEARCH('ankieta ESG'!$G$185,BM1544)),MAX($BL$3:BL1543)+1,0)</f>
        <v>1541</v>
      </c>
      <c r="BM1544" s="134" t="s">
        <v>5544</v>
      </c>
      <c r="BN1544" s="98">
        <v>0</v>
      </c>
      <c r="BO1544" s="99" t="str">
        <f>IFERROR(VLOOKUP(ROWS($BM$4:BM1544),$BL$4:$BM$2337,2,0),"")</f>
        <v>Puck (pow. pucki, woj. pomorskie)</v>
      </c>
      <c r="BP1544" s="98">
        <v>0</v>
      </c>
      <c r="BQ1544" s="98">
        <f>IF(ISNUMBER(SEARCH('ankieta ESG'!$G$186,BR1544)),MAX($BQ$3:BQ1543)+1,0)</f>
        <v>1541</v>
      </c>
      <c r="BR1544" s="134" t="s">
        <v>5544</v>
      </c>
      <c r="BS1544" s="98">
        <v>0</v>
      </c>
      <c r="BT1544" s="99" t="str">
        <f>IFERROR(VLOOKUP(ROWS($BR$4:BR1544),$BQ$4:$BR$2337,2,0),"")</f>
        <v>Puck (pow. pucki, woj. pomorskie)</v>
      </c>
      <c r="BU1544" s="98">
        <v>0</v>
      </c>
      <c r="BV1544" s="98">
        <f>IF(ISNUMBER(SEARCH('ankieta ESG'!$G$187,BW1544)),MAX($BV$3:BV1543)+1,0)</f>
        <v>1541</v>
      </c>
      <c r="BW1544" s="134" t="s">
        <v>5544</v>
      </c>
      <c r="BX1544" s="98">
        <v>0</v>
      </c>
      <c r="BY1544" s="99" t="str">
        <f>IFERROR(VLOOKUP(ROWS($BW$4:BW1544),$BV$4:$BW$2337,2,0),"")</f>
        <v>Puck (pow. pucki, woj. pomorskie)</v>
      </c>
      <c r="BZ1544" s="98">
        <v>0</v>
      </c>
      <c r="CA1544" s="98">
        <f>IF(ISNUMBER(SEARCH('ankieta ESG'!$G$188,CB1544)),MAX($CA$3:CA1543)+1,0)</f>
        <v>1541</v>
      </c>
      <c r="CB1544" s="134" t="s">
        <v>5544</v>
      </c>
      <c r="CC1544" s="98">
        <v>0</v>
      </c>
      <c r="CD1544" s="99" t="str">
        <f>IFERROR(VLOOKUP(ROWS($CB$4:CB1544),$CA$4:$CB$2337,2,0),"")</f>
        <v>Puck (pow. pucki, woj. pomorskie)</v>
      </c>
      <c r="CE1544" s="98">
        <v>0</v>
      </c>
      <c r="CF1544" s="98">
        <f>IF(ISNUMBER(SEARCH('ankieta ESG'!$G$189,CG1544)),MAX($CF$3:CF1543)+1,0)</f>
        <v>1541</v>
      </c>
      <c r="CG1544" s="134" t="s">
        <v>5544</v>
      </c>
      <c r="CH1544" s="98">
        <v>0</v>
      </c>
      <c r="CI1544" s="99" t="str">
        <f>IFERROR(VLOOKUP(ROWS($CG$4:CG1544),$CF$4:$CG$2337,2,0),"")</f>
        <v>Puck (pow. pucki, woj. pomorskie)</v>
      </c>
      <c r="CJ1544" s="98">
        <v>0</v>
      </c>
    </row>
    <row r="1545" spans="4:88">
      <c r="D1545" s="25"/>
      <c r="F1545" s="25"/>
      <c r="AM1545" s="98">
        <f>IF(ISNUMBER(SEARCH('ankieta ESG'!$G$180,AN1545)),MAX(AM$3:$AM1544)+1,0)</f>
        <v>1542</v>
      </c>
      <c r="AN1545" s="134" t="s">
        <v>5545</v>
      </c>
      <c r="AO1545" s="98">
        <v>0</v>
      </c>
      <c r="AP1545" s="99" t="str">
        <f>IFERROR(VLOOKUP(ROWS($AN$4:AN1545),$AM$4:$AN$2337,2,0),"")</f>
        <v>Puławy (pow. puławski, woj. lubelskie)</v>
      </c>
      <c r="AQ1545" s="98">
        <v>0</v>
      </c>
      <c r="AR1545" s="98">
        <f>IF(ISNUMBER(SEARCH('ankieta ESG'!$G$181,AS1545)),MAX($AR$3:AR1544)+1,0)</f>
        <v>1542</v>
      </c>
      <c r="AS1545" s="134" t="s">
        <v>5545</v>
      </c>
      <c r="AT1545" s="98">
        <v>0</v>
      </c>
      <c r="AU1545" s="99" t="str">
        <f>IFERROR(VLOOKUP(ROWS($AS$4:AS1545),$AR$4:$AS$2337,2,0),"")</f>
        <v>Puławy (pow. puławski, woj. lubelskie)</v>
      </c>
      <c r="AV1545" s="98">
        <v>0</v>
      </c>
      <c r="AW1545" s="98">
        <f>IF(ISNUMBER(SEARCH('ankieta ESG'!$G$182,AX1545)),MAX($AW$3:AW1544)+1,0)</f>
        <v>1542</v>
      </c>
      <c r="AX1545" s="134" t="s">
        <v>5545</v>
      </c>
      <c r="AY1545" s="98">
        <v>0</v>
      </c>
      <c r="AZ1545" s="99" t="str">
        <f>IFERROR(VLOOKUP(ROWS($AX$4:AX1545),$AW$4:$AX$2337,2,0),"")</f>
        <v>Puławy (pow. puławski, woj. lubelskie)</v>
      </c>
      <c r="BA1545" s="98">
        <v>0</v>
      </c>
      <c r="BB1545" s="98">
        <f>IF(ISNUMBER(SEARCH('ankieta ESG'!$G$183,BC1545)),MAX($BB$3:BB1544)+1,0)</f>
        <v>1542</v>
      </c>
      <c r="BC1545" s="134" t="s">
        <v>5545</v>
      </c>
      <c r="BD1545" s="98">
        <v>0</v>
      </c>
      <c r="BE1545" s="99" t="str">
        <f>IFERROR(VLOOKUP(ROWS($BC$4:BC1545),$BB$4:$BC$2337,2,0),"")</f>
        <v>Puławy (pow. puławski, woj. lubelskie)</v>
      </c>
      <c r="BF1545" s="98">
        <v>0</v>
      </c>
      <c r="BG1545" s="98">
        <f>IF(ISNUMBER(SEARCH('ankieta ESG'!$G$184,BH1545)),MAX($BG$3:BG1544)+1,0)</f>
        <v>1542</v>
      </c>
      <c r="BH1545" s="134" t="s">
        <v>5545</v>
      </c>
      <c r="BI1545" s="98">
        <v>0</v>
      </c>
      <c r="BJ1545" s="99" t="str">
        <f>IFERROR(VLOOKUP(ROWS($BH$4:BH1545),$BG$4:$BH$2337,2,0),"")</f>
        <v>Puławy (pow. puławski, woj. lubelskie)</v>
      </c>
      <c r="BK1545" s="98">
        <v>0</v>
      </c>
      <c r="BL1545" s="98">
        <f>IF(ISNUMBER(SEARCH('ankieta ESG'!$G$185,BM1545)),MAX($BL$3:BL1544)+1,0)</f>
        <v>1542</v>
      </c>
      <c r="BM1545" s="134" t="s">
        <v>5545</v>
      </c>
      <c r="BN1545" s="98">
        <v>0</v>
      </c>
      <c r="BO1545" s="99" t="str">
        <f>IFERROR(VLOOKUP(ROWS($BM$4:BM1545),$BL$4:$BM$2337,2,0),"")</f>
        <v>Puławy (pow. puławski, woj. lubelskie)</v>
      </c>
      <c r="BP1545" s="98">
        <v>0</v>
      </c>
      <c r="BQ1545" s="98">
        <f>IF(ISNUMBER(SEARCH('ankieta ESG'!$G$186,BR1545)),MAX($BQ$3:BQ1544)+1,0)</f>
        <v>1542</v>
      </c>
      <c r="BR1545" s="134" t="s">
        <v>5545</v>
      </c>
      <c r="BS1545" s="98">
        <v>0</v>
      </c>
      <c r="BT1545" s="99" t="str">
        <f>IFERROR(VLOOKUP(ROWS($BR$4:BR1545),$BQ$4:$BR$2337,2,0),"")</f>
        <v>Puławy (pow. puławski, woj. lubelskie)</v>
      </c>
      <c r="BU1545" s="98">
        <v>0</v>
      </c>
      <c r="BV1545" s="98">
        <f>IF(ISNUMBER(SEARCH('ankieta ESG'!$G$187,BW1545)),MAX($BV$3:BV1544)+1,0)</f>
        <v>1542</v>
      </c>
      <c r="BW1545" s="134" t="s">
        <v>5545</v>
      </c>
      <c r="BX1545" s="98">
        <v>0</v>
      </c>
      <c r="BY1545" s="99" t="str">
        <f>IFERROR(VLOOKUP(ROWS($BW$4:BW1545),$BV$4:$BW$2337,2,0),"")</f>
        <v>Puławy (pow. puławski, woj. lubelskie)</v>
      </c>
      <c r="BZ1545" s="98">
        <v>0</v>
      </c>
      <c r="CA1545" s="98">
        <f>IF(ISNUMBER(SEARCH('ankieta ESG'!$G$188,CB1545)),MAX($CA$3:CA1544)+1,0)</f>
        <v>1542</v>
      </c>
      <c r="CB1545" s="134" t="s">
        <v>5545</v>
      </c>
      <c r="CC1545" s="98">
        <v>0</v>
      </c>
      <c r="CD1545" s="99" t="str">
        <f>IFERROR(VLOOKUP(ROWS($CB$4:CB1545),$CA$4:$CB$2337,2,0),"")</f>
        <v>Puławy (pow. puławski, woj. lubelskie)</v>
      </c>
      <c r="CE1545" s="98">
        <v>0</v>
      </c>
      <c r="CF1545" s="98">
        <f>IF(ISNUMBER(SEARCH('ankieta ESG'!$G$189,CG1545)),MAX($CF$3:CF1544)+1,0)</f>
        <v>1542</v>
      </c>
      <c r="CG1545" s="134" t="s">
        <v>5545</v>
      </c>
      <c r="CH1545" s="98">
        <v>0</v>
      </c>
      <c r="CI1545" s="99" t="str">
        <f>IFERROR(VLOOKUP(ROWS($CG$4:CG1545),$CF$4:$CG$2337,2,0),"")</f>
        <v>Puławy (pow. puławski, woj. lubelskie)</v>
      </c>
      <c r="CJ1545" s="98">
        <v>0</v>
      </c>
    </row>
    <row r="1546" spans="4:88">
      <c r="D1546" s="25"/>
      <c r="F1546" s="25"/>
      <c r="AM1546" s="98">
        <f>IF(ISNUMBER(SEARCH('ankieta ESG'!$G$180,AN1546)),MAX(AM$3:$AM1545)+1,0)</f>
        <v>1543</v>
      </c>
      <c r="AN1546" s="134" t="s">
        <v>5546</v>
      </c>
      <c r="AO1546" s="98">
        <v>0</v>
      </c>
      <c r="AP1546" s="99" t="str">
        <f>IFERROR(VLOOKUP(ROWS($AN$4:AN1546),$AM$4:$AN$2337,2,0),"")</f>
        <v>Pułtusk (pow. pułtuski, woj. mazowieckie)</v>
      </c>
      <c r="AQ1546" s="98">
        <v>0</v>
      </c>
      <c r="AR1546" s="98">
        <f>IF(ISNUMBER(SEARCH('ankieta ESG'!$G$181,AS1546)),MAX($AR$3:AR1545)+1,0)</f>
        <v>1543</v>
      </c>
      <c r="AS1546" s="134" t="s">
        <v>5546</v>
      </c>
      <c r="AT1546" s="98">
        <v>0</v>
      </c>
      <c r="AU1546" s="99" t="str">
        <f>IFERROR(VLOOKUP(ROWS($AS$4:AS1546),$AR$4:$AS$2337,2,0),"")</f>
        <v>Pułtusk (pow. pułtuski, woj. mazowieckie)</v>
      </c>
      <c r="AV1546" s="98">
        <v>0</v>
      </c>
      <c r="AW1546" s="98">
        <f>IF(ISNUMBER(SEARCH('ankieta ESG'!$G$182,AX1546)),MAX($AW$3:AW1545)+1,0)</f>
        <v>1543</v>
      </c>
      <c r="AX1546" s="134" t="s">
        <v>5546</v>
      </c>
      <c r="AY1546" s="98">
        <v>0</v>
      </c>
      <c r="AZ1546" s="99" t="str">
        <f>IFERROR(VLOOKUP(ROWS($AX$4:AX1546),$AW$4:$AX$2337,2,0),"")</f>
        <v>Pułtusk (pow. pułtuski, woj. mazowieckie)</v>
      </c>
      <c r="BA1546" s="98">
        <v>0</v>
      </c>
      <c r="BB1546" s="98">
        <f>IF(ISNUMBER(SEARCH('ankieta ESG'!$G$183,BC1546)),MAX($BB$3:BB1545)+1,0)</f>
        <v>1543</v>
      </c>
      <c r="BC1546" s="134" t="s">
        <v>5546</v>
      </c>
      <c r="BD1546" s="98">
        <v>0</v>
      </c>
      <c r="BE1546" s="99" t="str">
        <f>IFERROR(VLOOKUP(ROWS($BC$4:BC1546),$BB$4:$BC$2337,2,0),"")</f>
        <v>Pułtusk (pow. pułtuski, woj. mazowieckie)</v>
      </c>
      <c r="BF1546" s="98">
        <v>0</v>
      </c>
      <c r="BG1546" s="98">
        <f>IF(ISNUMBER(SEARCH('ankieta ESG'!$G$184,BH1546)),MAX($BG$3:BG1545)+1,0)</f>
        <v>1543</v>
      </c>
      <c r="BH1546" s="134" t="s">
        <v>5546</v>
      </c>
      <c r="BI1546" s="98">
        <v>0</v>
      </c>
      <c r="BJ1546" s="99" t="str">
        <f>IFERROR(VLOOKUP(ROWS($BH$4:BH1546),$BG$4:$BH$2337,2,0),"")</f>
        <v>Pułtusk (pow. pułtuski, woj. mazowieckie)</v>
      </c>
      <c r="BK1546" s="98">
        <v>0</v>
      </c>
      <c r="BL1546" s="98">
        <f>IF(ISNUMBER(SEARCH('ankieta ESG'!$G$185,BM1546)),MAX($BL$3:BL1545)+1,0)</f>
        <v>1543</v>
      </c>
      <c r="BM1546" s="134" t="s">
        <v>5546</v>
      </c>
      <c r="BN1546" s="98">
        <v>0</v>
      </c>
      <c r="BO1546" s="99" t="str">
        <f>IFERROR(VLOOKUP(ROWS($BM$4:BM1546),$BL$4:$BM$2337,2,0),"")</f>
        <v>Pułtusk (pow. pułtuski, woj. mazowieckie)</v>
      </c>
      <c r="BP1546" s="98">
        <v>0</v>
      </c>
      <c r="BQ1546" s="98">
        <f>IF(ISNUMBER(SEARCH('ankieta ESG'!$G$186,BR1546)),MAX($BQ$3:BQ1545)+1,0)</f>
        <v>1543</v>
      </c>
      <c r="BR1546" s="134" t="s">
        <v>5546</v>
      </c>
      <c r="BS1546" s="98">
        <v>0</v>
      </c>
      <c r="BT1546" s="99" t="str">
        <f>IFERROR(VLOOKUP(ROWS($BR$4:BR1546),$BQ$4:$BR$2337,2,0),"")</f>
        <v>Pułtusk (pow. pułtuski, woj. mazowieckie)</v>
      </c>
      <c r="BU1546" s="98">
        <v>0</v>
      </c>
      <c r="BV1546" s="98">
        <f>IF(ISNUMBER(SEARCH('ankieta ESG'!$G$187,BW1546)),MAX($BV$3:BV1545)+1,0)</f>
        <v>1543</v>
      </c>
      <c r="BW1546" s="134" t="s">
        <v>5546</v>
      </c>
      <c r="BX1546" s="98">
        <v>0</v>
      </c>
      <c r="BY1546" s="99" t="str">
        <f>IFERROR(VLOOKUP(ROWS($BW$4:BW1546),$BV$4:$BW$2337,2,0),"")</f>
        <v>Pułtusk (pow. pułtuski, woj. mazowieckie)</v>
      </c>
      <c r="BZ1546" s="98">
        <v>0</v>
      </c>
      <c r="CA1546" s="98">
        <f>IF(ISNUMBER(SEARCH('ankieta ESG'!$G$188,CB1546)),MAX($CA$3:CA1545)+1,0)</f>
        <v>1543</v>
      </c>
      <c r="CB1546" s="134" t="s">
        <v>5546</v>
      </c>
      <c r="CC1546" s="98">
        <v>0</v>
      </c>
      <c r="CD1546" s="99" t="str">
        <f>IFERROR(VLOOKUP(ROWS($CB$4:CB1546),$CA$4:$CB$2337,2,0),"")</f>
        <v>Pułtusk (pow. pułtuski, woj. mazowieckie)</v>
      </c>
      <c r="CE1546" s="98">
        <v>0</v>
      </c>
      <c r="CF1546" s="98">
        <f>IF(ISNUMBER(SEARCH('ankieta ESG'!$G$189,CG1546)),MAX($CF$3:CF1545)+1,0)</f>
        <v>1543</v>
      </c>
      <c r="CG1546" s="134" t="s">
        <v>5546</v>
      </c>
      <c r="CH1546" s="98">
        <v>0</v>
      </c>
      <c r="CI1546" s="99" t="str">
        <f>IFERROR(VLOOKUP(ROWS($CG$4:CG1546),$CF$4:$CG$2337,2,0),"")</f>
        <v>Pułtusk (pow. pułtuski, woj. mazowieckie)</v>
      </c>
      <c r="CJ1546" s="98">
        <v>0</v>
      </c>
    </row>
    <row r="1547" spans="4:88">
      <c r="D1547" s="25"/>
      <c r="F1547" s="25"/>
      <c r="AM1547" s="98">
        <f>IF(ISNUMBER(SEARCH('ankieta ESG'!$G$180,AN1547)),MAX(AM$3:$AM1546)+1,0)</f>
        <v>1544</v>
      </c>
      <c r="AN1547" s="134" t="s">
        <v>5547</v>
      </c>
      <c r="AO1547" s="98">
        <v>0</v>
      </c>
      <c r="AP1547" s="99" t="str">
        <f>IFERROR(VLOOKUP(ROWS($AN$4:AN1547),$AM$4:$AN$2337,2,0),"")</f>
        <v>Puńsk (pow. sejneński, woj. podlaskie)</v>
      </c>
      <c r="AQ1547" s="98">
        <v>0</v>
      </c>
      <c r="AR1547" s="98">
        <f>IF(ISNUMBER(SEARCH('ankieta ESG'!$G$181,AS1547)),MAX($AR$3:AR1546)+1,0)</f>
        <v>1544</v>
      </c>
      <c r="AS1547" s="134" t="s">
        <v>5547</v>
      </c>
      <c r="AT1547" s="98">
        <v>0</v>
      </c>
      <c r="AU1547" s="99" t="str">
        <f>IFERROR(VLOOKUP(ROWS($AS$4:AS1547),$AR$4:$AS$2337,2,0),"")</f>
        <v>Puńsk (pow. sejneński, woj. podlaskie)</v>
      </c>
      <c r="AV1547" s="98">
        <v>0</v>
      </c>
      <c r="AW1547" s="98">
        <f>IF(ISNUMBER(SEARCH('ankieta ESG'!$G$182,AX1547)),MAX($AW$3:AW1546)+1,0)</f>
        <v>1544</v>
      </c>
      <c r="AX1547" s="134" t="s">
        <v>5547</v>
      </c>
      <c r="AY1547" s="98">
        <v>0</v>
      </c>
      <c r="AZ1547" s="99" t="str">
        <f>IFERROR(VLOOKUP(ROWS($AX$4:AX1547),$AW$4:$AX$2337,2,0),"")</f>
        <v>Puńsk (pow. sejneński, woj. podlaskie)</v>
      </c>
      <c r="BA1547" s="98">
        <v>0</v>
      </c>
      <c r="BB1547" s="98">
        <f>IF(ISNUMBER(SEARCH('ankieta ESG'!$G$183,BC1547)),MAX($BB$3:BB1546)+1,0)</f>
        <v>1544</v>
      </c>
      <c r="BC1547" s="134" t="s">
        <v>5547</v>
      </c>
      <c r="BD1547" s="98">
        <v>0</v>
      </c>
      <c r="BE1547" s="99" t="str">
        <f>IFERROR(VLOOKUP(ROWS($BC$4:BC1547),$BB$4:$BC$2337,2,0),"")</f>
        <v>Puńsk (pow. sejneński, woj. podlaskie)</v>
      </c>
      <c r="BF1547" s="98">
        <v>0</v>
      </c>
      <c r="BG1547" s="98">
        <f>IF(ISNUMBER(SEARCH('ankieta ESG'!$G$184,BH1547)),MAX($BG$3:BG1546)+1,0)</f>
        <v>1544</v>
      </c>
      <c r="BH1547" s="134" t="s">
        <v>5547</v>
      </c>
      <c r="BI1547" s="98">
        <v>0</v>
      </c>
      <c r="BJ1547" s="99" t="str">
        <f>IFERROR(VLOOKUP(ROWS($BH$4:BH1547),$BG$4:$BH$2337,2,0),"")</f>
        <v>Puńsk (pow. sejneński, woj. podlaskie)</v>
      </c>
      <c r="BK1547" s="98">
        <v>0</v>
      </c>
      <c r="BL1547" s="98">
        <f>IF(ISNUMBER(SEARCH('ankieta ESG'!$G$185,BM1547)),MAX($BL$3:BL1546)+1,0)</f>
        <v>1544</v>
      </c>
      <c r="BM1547" s="134" t="s">
        <v>5547</v>
      </c>
      <c r="BN1547" s="98">
        <v>0</v>
      </c>
      <c r="BO1547" s="99" t="str">
        <f>IFERROR(VLOOKUP(ROWS($BM$4:BM1547),$BL$4:$BM$2337,2,0),"")</f>
        <v>Puńsk (pow. sejneński, woj. podlaskie)</v>
      </c>
      <c r="BP1547" s="98">
        <v>0</v>
      </c>
      <c r="BQ1547" s="98">
        <f>IF(ISNUMBER(SEARCH('ankieta ESG'!$G$186,BR1547)),MAX($BQ$3:BQ1546)+1,0)</f>
        <v>1544</v>
      </c>
      <c r="BR1547" s="134" t="s">
        <v>5547</v>
      </c>
      <c r="BS1547" s="98">
        <v>0</v>
      </c>
      <c r="BT1547" s="99" t="str">
        <f>IFERROR(VLOOKUP(ROWS($BR$4:BR1547),$BQ$4:$BR$2337,2,0),"")</f>
        <v>Puńsk (pow. sejneński, woj. podlaskie)</v>
      </c>
      <c r="BU1547" s="98">
        <v>0</v>
      </c>
      <c r="BV1547" s="98">
        <f>IF(ISNUMBER(SEARCH('ankieta ESG'!$G$187,BW1547)),MAX($BV$3:BV1546)+1,0)</f>
        <v>1544</v>
      </c>
      <c r="BW1547" s="134" t="s">
        <v>5547</v>
      </c>
      <c r="BX1547" s="98">
        <v>0</v>
      </c>
      <c r="BY1547" s="99" t="str">
        <f>IFERROR(VLOOKUP(ROWS($BW$4:BW1547),$BV$4:$BW$2337,2,0),"")</f>
        <v>Puńsk (pow. sejneński, woj. podlaskie)</v>
      </c>
      <c r="BZ1547" s="98">
        <v>0</v>
      </c>
      <c r="CA1547" s="98">
        <f>IF(ISNUMBER(SEARCH('ankieta ESG'!$G$188,CB1547)),MAX($CA$3:CA1546)+1,0)</f>
        <v>1544</v>
      </c>
      <c r="CB1547" s="134" t="s">
        <v>5547</v>
      </c>
      <c r="CC1547" s="98">
        <v>0</v>
      </c>
      <c r="CD1547" s="99" t="str">
        <f>IFERROR(VLOOKUP(ROWS($CB$4:CB1547),$CA$4:$CB$2337,2,0),"")</f>
        <v>Puńsk (pow. sejneński, woj. podlaskie)</v>
      </c>
      <c r="CE1547" s="98">
        <v>0</v>
      </c>
      <c r="CF1547" s="98">
        <f>IF(ISNUMBER(SEARCH('ankieta ESG'!$G$189,CG1547)),MAX($CF$3:CF1546)+1,0)</f>
        <v>1544</v>
      </c>
      <c r="CG1547" s="134" t="s">
        <v>5547</v>
      </c>
      <c r="CH1547" s="98">
        <v>0</v>
      </c>
      <c r="CI1547" s="99" t="str">
        <f>IFERROR(VLOOKUP(ROWS($CG$4:CG1547),$CF$4:$CG$2337,2,0),"")</f>
        <v>Puńsk (pow. sejneński, woj. podlaskie)</v>
      </c>
      <c r="CJ1547" s="98">
        <v>0</v>
      </c>
    </row>
    <row r="1548" spans="4:88">
      <c r="D1548" s="25"/>
      <c r="F1548" s="25"/>
      <c r="AM1548" s="98">
        <f>IF(ISNUMBER(SEARCH('ankieta ESG'!$G$180,AN1548)),MAX(AM$3:$AM1547)+1,0)</f>
        <v>1545</v>
      </c>
      <c r="AN1548" s="134" t="s">
        <v>5548</v>
      </c>
      <c r="AO1548" s="98">
        <v>0</v>
      </c>
      <c r="AP1548" s="99" t="str">
        <f>IFERROR(VLOOKUP(ROWS($AN$4:AN1548),$AM$4:$AN$2337,2,0),"")</f>
        <v>Purda (pow. olsztyński, woj. warmińsko-mazurskie)</v>
      </c>
      <c r="AQ1548" s="98">
        <v>0</v>
      </c>
      <c r="AR1548" s="98">
        <f>IF(ISNUMBER(SEARCH('ankieta ESG'!$G$181,AS1548)),MAX($AR$3:AR1547)+1,0)</f>
        <v>1545</v>
      </c>
      <c r="AS1548" s="134" t="s">
        <v>5548</v>
      </c>
      <c r="AT1548" s="98">
        <v>0</v>
      </c>
      <c r="AU1548" s="99" t="str">
        <f>IFERROR(VLOOKUP(ROWS($AS$4:AS1548),$AR$4:$AS$2337,2,0),"")</f>
        <v>Purda (pow. olsztyński, woj. warmińsko-mazurskie)</v>
      </c>
      <c r="AV1548" s="98">
        <v>0</v>
      </c>
      <c r="AW1548" s="98">
        <f>IF(ISNUMBER(SEARCH('ankieta ESG'!$G$182,AX1548)),MAX($AW$3:AW1547)+1,0)</f>
        <v>1545</v>
      </c>
      <c r="AX1548" s="134" t="s">
        <v>5548</v>
      </c>
      <c r="AY1548" s="98">
        <v>0</v>
      </c>
      <c r="AZ1548" s="99" t="str">
        <f>IFERROR(VLOOKUP(ROWS($AX$4:AX1548),$AW$4:$AX$2337,2,0),"")</f>
        <v>Purda (pow. olsztyński, woj. warmińsko-mazurskie)</v>
      </c>
      <c r="BA1548" s="98">
        <v>0</v>
      </c>
      <c r="BB1548" s="98">
        <f>IF(ISNUMBER(SEARCH('ankieta ESG'!$G$183,BC1548)),MAX($BB$3:BB1547)+1,0)</f>
        <v>1545</v>
      </c>
      <c r="BC1548" s="134" t="s">
        <v>5548</v>
      </c>
      <c r="BD1548" s="98">
        <v>0</v>
      </c>
      <c r="BE1548" s="99" t="str">
        <f>IFERROR(VLOOKUP(ROWS($BC$4:BC1548),$BB$4:$BC$2337,2,0),"")</f>
        <v>Purda (pow. olsztyński, woj. warmińsko-mazurskie)</v>
      </c>
      <c r="BF1548" s="98">
        <v>0</v>
      </c>
      <c r="BG1548" s="98">
        <f>IF(ISNUMBER(SEARCH('ankieta ESG'!$G$184,BH1548)),MAX($BG$3:BG1547)+1,0)</f>
        <v>1545</v>
      </c>
      <c r="BH1548" s="134" t="s">
        <v>5548</v>
      </c>
      <c r="BI1548" s="98">
        <v>0</v>
      </c>
      <c r="BJ1548" s="99" t="str">
        <f>IFERROR(VLOOKUP(ROWS($BH$4:BH1548),$BG$4:$BH$2337,2,0),"")</f>
        <v>Purda (pow. olsztyński, woj. warmińsko-mazurskie)</v>
      </c>
      <c r="BK1548" s="98">
        <v>0</v>
      </c>
      <c r="BL1548" s="98">
        <f>IF(ISNUMBER(SEARCH('ankieta ESG'!$G$185,BM1548)),MAX($BL$3:BL1547)+1,0)</f>
        <v>1545</v>
      </c>
      <c r="BM1548" s="134" t="s">
        <v>5548</v>
      </c>
      <c r="BN1548" s="98">
        <v>0</v>
      </c>
      <c r="BO1548" s="99" t="str">
        <f>IFERROR(VLOOKUP(ROWS($BM$4:BM1548),$BL$4:$BM$2337,2,0),"")</f>
        <v>Purda (pow. olsztyński, woj. warmińsko-mazurskie)</v>
      </c>
      <c r="BP1548" s="98">
        <v>0</v>
      </c>
      <c r="BQ1548" s="98">
        <f>IF(ISNUMBER(SEARCH('ankieta ESG'!$G$186,BR1548)),MAX($BQ$3:BQ1547)+1,0)</f>
        <v>1545</v>
      </c>
      <c r="BR1548" s="134" t="s">
        <v>5548</v>
      </c>
      <c r="BS1548" s="98">
        <v>0</v>
      </c>
      <c r="BT1548" s="99" t="str">
        <f>IFERROR(VLOOKUP(ROWS($BR$4:BR1548),$BQ$4:$BR$2337,2,0),"")</f>
        <v>Purda (pow. olsztyński, woj. warmińsko-mazurskie)</v>
      </c>
      <c r="BU1548" s="98">
        <v>0</v>
      </c>
      <c r="BV1548" s="98">
        <f>IF(ISNUMBER(SEARCH('ankieta ESG'!$G$187,BW1548)),MAX($BV$3:BV1547)+1,0)</f>
        <v>1545</v>
      </c>
      <c r="BW1548" s="134" t="s">
        <v>5548</v>
      </c>
      <c r="BX1548" s="98">
        <v>0</v>
      </c>
      <c r="BY1548" s="99" t="str">
        <f>IFERROR(VLOOKUP(ROWS($BW$4:BW1548),$BV$4:$BW$2337,2,0),"")</f>
        <v>Purda (pow. olsztyński, woj. warmińsko-mazurskie)</v>
      </c>
      <c r="BZ1548" s="98">
        <v>0</v>
      </c>
      <c r="CA1548" s="98">
        <f>IF(ISNUMBER(SEARCH('ankieta ESG'!$G$188,CB1548)),MAX($CA$3:CA1547)+1,0)</f>
        <v>1545</v>
      </c>
      <c r="CB1548" s="134" t="s">
        <v>5548</v>
      </c>
      <c r="CC1548" s="98">
        <v>0</v>
      </c>
      <c r="CD1548" s="99" t="str">
        <f>IFERROR(VLOOKUP(ROWS($CB$4:CB1548),$CA$4:$CB$2337,2,0),"")</f>
        <v>Purda (pow. olsztyński, woj. warmińsko-mazurskie)</v>
      </c>
      <c r="CE1548" s="98">
        <v>0</v>
      </c>
      <c r="CF1548" s="98">
        <f>IF(ISNUMBER(SEARCH('ankieta ESG'!$G$189,CG1548)),MAX($CF$3:CF1547)+1,0)</f>
        <v>1545</v>
      </c>
      <c r="CG1548" s="134" t="s">
        <v>5548</v>
      </c>
      <c r="CH1548" s="98">
        <v>0</v>
      </c>
      <c r="CI1548" s="99" t="str">
        <f>IFERROR(VLOOKUP(ROWS($CG$4:CG1548),$CF$4:$CG$2337,2,0),"")</f>
        <v>Purda (pow. olsztyński, woj. warmińsko-mazurskie)</v>
      </c>
      <c r="CJ1548" s="98">
        <v>0</v>
      </c>
    </row>
    <row r="1549" spans="4:88">
      <c r="D1549" s="25"/>
      <c r="F1549" s="25"/>
      <c r="AM1549" s="98">
        <f>IF(ISNUMBER(SEARCH('ankieta ESG'!$G$180,AN1549)),MAX(AM$3:$AM1548)+1,0)</f>
        <v>1546</v>
      </c>
      <c r="AN1549" s="134" t="s">
        <v>5549</v>
      </c>
      <c r="AO1549" s="98">
        <v>0</v>
      </c>
      <c r="AP1549" s="99" t="str">
        <f>IFERROR(VLOOKUP(ROWS($AN$4:AN1549),$AM$4:$AN$2337,2,0),"")</f>
        <v>Puszcza Mariańska (pow. żyrardowski, woj. mazowieckie)</v>
      </c>
      <c r="AQ1549" s="98">
        <v>0</v>
      </c>
      <c r="AR1549" s="98">
        <f>IF(ISNUMBER(SEARCH('ankieta ESG'!$G$181,AS1549)),MAX($AR$3:AR1548)+1,0)</f>
        <v>1546</v>
      </c>
      <c r="AS1549" s="134" t="s">
        <v>5549</v>
      </c>
      <c r="AT1549" s="98">
        <v>0</v>
      </c>
      <c r="AU1549" s="99" t="str">
        <f>IFERROR(VLOOKUP(ROWS($AS$4:AS1549),$AR$4:$AS$2337,2,0),"")</f>
        <v>Puszcza Mariańska (pow. żyrardowski, woj. mazowieckie)</v>
      </c>
      <c r="AV1549" s="98">
        <v>0</v>
      </c>
      <c r="AW1549" s="98">
        <f>IF(ISNUMBER(SEARCH('ankieta ESG'!$G$182,AX1549)),MAX($AW$3:AW1548)+1,0)</f>
        <v>1546</v>
      </c>
      <c r="AX1549" s="134" t="s">
        <v>5549</v>
      </c>
      <c r="AY1549" s="98">
        <v>0</v>
      </c>
      <c r="AZ1549" s="99" t="str">
        <f>IFERROR(VLOOKUP(ROWS($AX$4:AX1549),$AW$4:$AX$2337,2,0),"")</f>
        <v>Puszcza Mariańska (pow. żyrardowski, woj. mazowieckie)</v>
      </c>
      <c r="BA1549" s="98">
        <v>0</v>
      </c>
      <c r="BB1549" s="98">
        <f>IF(ISNUMBER(SEARCH('ankieta ESG'!$G$183,BC1549)),MAX($BB$3:BB1548)+1,0)</f>
        <v>1546</v>
      </c>
      <c r="BC1549" s="134" t="s">
        <v>5549</v>
      </c>
      <c r="BD1549" s="98">
        <v>0</v>
      </c>
      <c r="BE1549" s="99" t="str">
        <f>IFERROR(VLOOKUP(ROWS($BC$4:BC1549),$BB$4:$BC$2337,2,0),"")</f>
        <v>Puszcza Mariańska (pow. żyrardowski, woj. mazowieckie)</v>
      </c>
      <c r="BF1549" s="98">
        <v>0</v>
      </c>
      <c r="BG1549" s="98">
        <f>IF(ISNUMBER(SEARCH('ankieta ESG'!$G$184,BH1549)),MAX($BG$3:BG1548)+1,0)</f>
        <v>1546</v>
      </c>
      <c r="BH1549" s="134" t="s">
        <v>5549</v>
      </c>
      <c r="BI1549" s="98">
        <v>0</v>
      </c>
      <c r="BJ1549" s="99" t="str">
        <f>IFERROR(VLOOKUP(ROWS($BH$4:BH1549),$BG$4:$BH$2337,2,0),"")</f>
        <v>Puszcza Mariańska (pow. żyrardowski, woj. mazowieckie)</v>
      </c>
      <c r="BK1549" s="98">
        <v>0</v>
      </c>
      <c r="BL1549" s="98">
        <f>IF(ISNUMBER(SEARCH('ankieta ESG'!$G$185,BM1549)),MAX($BL$3:BL1548)+1,0)</f>
        <v>1546</v>
      </c>
      <c r="BM1549" s="134" t="s">
        <v>5549</v>
      </c>
      <c r="BN1549" s="98">
        <v>0</v>
      </c>
      <c r="BO1549" s="99" t="str">
        <f>IFERROR(VLOOKUP(ROWS($BM$4:BM1549),$BL$4:$BM$2337,2,0),"")</f>
        <v>Puszcza Mariańska (pow. żyrardowski, woj. mazowieckie)</v>
      </c>
      <c r="BP1549" s="98">
        <v>0</v>
      </c>
      <c r="BQ1549" s="98">
        <f>IF(ISNUMBER(SEARCH('ankieta ESG'!$G$186,BR1549)),MAX($BQ$3:BQ1548)+1,0)</f>
        <v>1546</v>
      </c>
      <c r="BR1549" s="134" t="s">
        <v>5549</v>
      </c>
      <c r="BS1549" s="98">
        <v>0</v>
      </c>
      <c r="BT1549" s="99" t="str">
        <f>IFERROR(VLOOKUP(ROWS($BR$4:BR1549),$BQ$4:$BR$2337,2,0),"")</f>
        <v>Puszcza Mariańska (pow. żyrardowski, woj. mazowieckie)</v>
      </c>
      <c r="BU1549" s="98">
        <v>0</v>
      </c>
      <c r="BV1549" s="98">
        <f>IF(ISNUMBER(SEARCH('ankieta ESG'!$G$187,BW1549)),MAX($BV$3:BV1548)+1,0)</f>
        <v>1546</v>
      </c>
      <c r="BW1549" s="134" t="s">
        <v>5549</v>
      </c>
      <c r="BX1549" s="98">
        <v>0</v>
      </c>
      <c r="BY1549" s="99" t="str">
        <f>IFERROR(VLOOKUP(ROWS($BW$4:BW1549),$BV$4:$BW$2337,2,0),"")</f>
        <v>Puszcza Mariańska (pow. żyrardowski, woj. mazowieckie)</v>
      </c>
      <c r="BZ1549" s="98">
        <v>0</v>
      </c>
      <c r="CA1549" s="98">
        <f>IF(ISNUMBER(SEARCH('ankieta ESG'!$G$188,CB1549)),MAX($CA$3:CA1548)+1,0)</f>
        <v>1546</v>
      </c>
      <c r="CB1549" s="134" t="s">
        <v>5549</v>
      </c>
      <c r="CC1549" s="98">
        <v>0</v>
      </c>
      <c r="CD1549" s="99" t="str">
        <f>IFERROR(VLOOKUP(ROWS($CB$4:CB1549),$CA$4:$CB$2337,2,0),"")</f>
        <v>Puszcza Mariańska (pow. żyrardowski, woj. mazowieckie)</v>
      </c>
      <c r="CE1549" s="98">
        <v>0</v>
      </c>
      <c r="CF1549" s="98">
        <f>IF(ISNUMBER(SEARCH('ankieta ESG'!$G$189,CG1549)),MAX($CF$3:CF1548)+1,0)</f>
        <v>1546</v>
      </c>
      <c r="CG1549" s="134" t="s">
        <v>5549</v>
      </c>
      <c r="CH1549" s="98">
        <v>0</v>
      </c>
      <c r="CI1549" s="99" t="str">
        <f>IFERROR(VLOOKUP(ROWS($CG$4:CG1549),$CF$4:$CG$2337,2,0),"")</f>
        <v>Puszcza Mariańska (pow. żyrardowski, woj. mazowieckie)</v>
      </c>
      <c r="CJ1549" s="98">
        <v>0</v>
      </c>
    </row>
    <row r="1550" spans="4:88">
      <c r="D1550" s="25"/>
      <c r="F1550" s="25"/>
      <c r="AM1550" s="98">
        <f>IF(ISNUMBER(SEARCH('ankieta ESG'!$G$180,AN1550)),MAX(AM$3:$AM1549)+1,0)</f>
        <v>1547</v>
      </c>
      <c r="AN1550" s="134" t="s">
        <v>5550</v>
      </c>
      <c r="AO1550" s="98">
        <v>0</v>
      </c>
      <c r="AP1550" s="99" t="str">
        <f>IFERROR(VLOOKUP(ROWS($AN$4:AN1550),$AM$4:$AN$2337,2,0),"")</f>
        <v>Puszczykowo (pow. poznański, woj. wielkopolskie)</v>
      </c>
      <c r="AQ1550" s="98">
        <v>0</v>
      </c>
      <c r="AR1550" s="98">
        <f>IF(ISNUMBER(SEARCH('ankieta ESG'!$G$181,AS1550)),MAX($AR$3:AR1549)+1,0)</f>
        <v>1547</v>
      </c>
      <c r="AS1550" s="134" t="s">
        <v>5550</v>
      </c>
      <c r="AT1550" s="98">
        <v>0</v>
      </c>
      <c r="AU1550" s="99" t="str">
        <f>IFERROR(VLOOKUP(ROWS($AS$4:AS1550),$AR$4:$AS$2337,2,0),"")</f>
        <v>Puszczykowo (pow. poznański, woj. wielkopolskie)</v>
      </c>
      <c r="AV1550" s="98">
        <v>0</v>
      </c>
      <c r="AW1550" s="98">
        <f>IF(ISNUMBER(SEARCH('ankieta ESG'!$G$182,AX1550)),MAX($AW$3:AW1549)+1,0)</f>
        <v>1547</v>
      </c>
      <c r="AX1550" s="134" t="s">
        <v>5550</v>
      </c>
      <c r="AY1550" s="98">
        <v>0</v>
      </c>
      <c r="AZ1550" s="99" t="str">
        <f>IFERROR(VLOOKUP(ROWS($AX$4:AX1550),$AW$4:$AX$2337,2,0),"")</f>
        <v>Puszczykowo (pow. poznański, woj. wielkopolskie)</v>
      </c>
      <c r="BA1550" s="98">
        <v>0</v>
      </c>
      <c r="BB1550" s="98">
        <f>IF(ISNUMBER(SEARCH('ankieta ESG'!$G$183,BC1550)),MAX($BB$3:BB1549)+1,0)</f>
        <v>1547</v>
      </c>
      <c r="BC1550" s="134" t="s">
        <v>5550</v>
      </c>
      <c r="BD1550" s="98">
        <v>0</v>
      </c>
      <c r="BE1550" s="99" t="str">
        <f>IFERROR(VLOOKUP(ROWS($BC$4:BC1550),$BB$4:$BC$2337,2,0),"")</f>
        <v>Puszczykowo (pow. poznański, woj. wielkopolskie)</v>
      </c>
      <c r="BF1550" s="98">
        <v>0</v>
      </c>
      <c r="BG1550" s="98">
        <f>IF(ISNUMBER(SEARCH('ankieta ESG'!$G$184,BH1550)),MAX($BG$3:BG1549)+1,0)</f>
        <v>1547</v>
      </c>
      <c r="BH1550" s="134" t="s">
        <v>5550</v>
      </c>
      <c r="BI1550" s="98">
        <v>0</v>
      </c>
      <c r="BJ1550" s="99" t="str">
        <f>IFERROR(VLOOKUP(ROWS($BH$4:BH1550),$BG$4:$BH$2337,2,0),"")</f>
        <v>Puszczykowo (pow. poznański, woj. wielkopolskie)</v>
      </c>
      <c r="BK1550" s="98">
        <v>0</v>
      </c>
      <c r="BL1550" s="98">
        <f>IF(ISNUMBER(SEARCH('ankieta ESG'!$G$185,BM1550)),MAX($BL$3:BL1549)+1,0)</f>
        <v>1547</v>
      </c>
      <c r="BM1550" s="134" t="s">
        <v>5550</v>
      </c>
      <c r="BN1550" s="98">
        <v>0</v>
      </c>
      <c r="BO1550" s="99" t="str">
        <f>IFERROR(VLOOKUP(ROWS($BM$4:BM1550),$BL$4:$BM$2337,2,0),"")</f>
        <v>Puszczykowo (pow. poznański, woj. wielkopolskie)</v>
      </c>
      <c r="BP1550" s="98">
        <v>0</v>
      </c>
      <c r="BQ1550" s="98">
        <f>IF(ISNUMBER(SEARCH('ankieta ESG'!$G$186,BR1550)),MAX($BQ$3:BQ1549)+1,0)</f>
        <v>1547</v>
      </c>
      <c r="BR1550" s="134" t="s">
        <v>5550</v>
      </c>
      <c r="BS1550" s="98">
        <v>0</v>
      </c>
      <c r="BT1550" s="99" t="str">
        <f>IFERROR(VLOOKUP(ROWS($BR$4:BR1550),$BQ$4:$BR$2337,2,0),"")</f>
        <v>Puszczykowo (pow. poznański, woj. wielkopolskie)</v>
      </c>
      <c r="BU1550" s="98">
        <v>0</v>
      </c>
      <c r="BV1550" s="98">
        <f>IF(ISNUMBER(SEARCH('ankieta ESG'!$G$187,BW1550)),MAX($BV$3:BV1549)+1,0)</f>
        <v>1547</v>
      </c>
      <c r="BW1550" s="134" t="s">
        <v>5550</v>
      </c>
      <c r="BX1550" s="98">
        <v>0</v>
      </c>
      <c r="BY1550" s="99" t="str">
        <f>IFERROR(VLOOKUP(ROWS($BW$4:BW1550),$BV$4:$BW$2337,2,0),"")</f>
        <v>Puszczykowo (pow. poznański, woj. wielkopolskie)</v>
      </c>
      <c r="BZ1550" s="98">
        <v>0</v>
      </c>
      <c r="CA1550" s="98">
        <f>IF(ISNUMBER(SEARCH('ankieta ESG'!$G$188,CB1550)),MAX($CA$3:CA1549)+1,0)</f>
        <v>1547</v>
      </c>
      <c r="CB1550" s="134" t="s">
        <v>5550</v>
      </c>
      <c r="CC1550" s="98">
        <v>0</v>
      </c>
      <c r="CD1550" s="99" t="str">
        <f>IFERROR(VLOOKUP(ROWS($CB$4:CB1550),$CA$4:$CB$2337,2,0),"")</f>
        <v>Puszczykowo (pow. poznański, woj. wielkopolskie)</v>
      </c>
      <c r="CE1550" s="98">
        <v>0</v>
      </c>
      <c r="CF1550" s="98">
        <f>IF(ISNUMBER(SEARCH('ankieta ESG'!$G$189,CG1550)),MAX($CF$3:CF1549)+1,0)</f>
        <v>1547</v>
      </c>
      <c r="CG1550" s="134" t="s">
        <v>5550</v>
      </c>
      <c r="CH1550" s="98">
        <v>0</v>
      </c>
      <c r="CI1550" s="99" t="str">
        <f>IFERROR(VLOOKUP(ROWS($CG$4:CG1550),$CF$4:$CG$2337,2,0),"")</f>
        <v>Puszczykowo (pow. poznański, woj. wielkopolskie)</v>
      </c>
      <c r="CJ1550" s="98">
        <v>0</v>
      </c>
    </row>
    <row r="1551" spans="4:88">
      <c r="D1551" s="25"/>
      <c r="F1551" s="25"/>
      <c r="AM1551" s="98">
        <f>IF(ISNUMBER(SEARCH('ankieta ESG'!$G$180,AN1551)),MAX(AM$3:$AM1550)+1,0)</f>
        <v>1548</v>
      </c>
      <c r="AN1551" s="134" t="s">
        <v>5551</v>
      </c>
      <c r="AO1551" s="98">
        <v>0</v>
      </c>
      <c r="AP1551" s="99" t="str">
        <f>IFERROR(VLOOKUP(ROWS($AN$4:AN1551),$AM$4:$AN$2337,2,0),"")</f>
        <v>Pyrzyce (pow. pyrzycki, woj. zachodniopomorskie)</v>
      </c>
      <c r="AQ1551" s="98">
        <v>0</v>
      </c>
      <c r="AR1551" s="98">
        <f>IF(ISNUMBER(SEARCH('ankieta ESG'!$G$181,AS1551)),MAX($AR$3:AR1550)+1,0)</f>
        <v>1548</v>
      </c>
      <c r="AS1551" s="134" t="s">
        <v>5551</v>
      </c>
      <c r="AT1551" s="98">
        <v>0</v>
      </c>
      <c r="AU1551" s="99" t="str">
        <f>IFERROR(VLOOKUP(ROWS($AS$4:AS1551),$AR$4:$AS$2337,2,0),"")</f>
        <v>Pyrzyce (pow. pyrzycki, woj. zachodniopomorskie)</v>
      </c>
      <c r="AV1551" s="98">
        <v>0</v>
      </c>
      <c r="AW1551" s="98">
        <f>IF(ISNUMBER(SEARCH('ankieta ESG'!$G$182,AX1551)),MAX($AW$3:AW1550)+1,0)</f>
        <v>1548</v>
      </c>
      <c r="AX1551" s="134" t="s">
        <v>5551</v>
      </c>
      <c r="AY1551" s="98">
        <v>0</v>
      </c>
      <c r="AZ1551" s="99" t="str">
        <f>IFERROR(VLOOKUP(ROWS($AX$4:AX1551),$AW$4:$AX$2337,2,0),"")</f>
        <v>Pyrzyce (pow. pyrzycki, woj. zachodniopomorskie)</v>
      </c>
      <c r="BA1551" s="98">
        <v>0</v>
      </c>
      <c r="BB1551" s="98">
        <f>IF(ISNUMBER(SEARCH('ankieta ESG'!$G$183,BC1551)),MAX($BB$3:BB1550)+1,0)</f>
        <v>1548</v>
      </c>
      <c r="BC1551" s="134" t="s">
        <v>5551</v>
      </c>
      <c r="BD1551" s="98">
        <v>0</v>
      </c>
      <c r="BE1551" s="99" t="str">
        <f>IFERROR(VLOOKUP(ROWS($BC$4:BC1551),$BB$4:$BC$2337,2,0),"")</f>
        <v>Pyrzyce (pow. pyrzycki, woj. zachodniopomorskie)</v>
      </c>
      <c r="BF1551" s="98">
        <v>0</v>
      </c>
      <c r="BG1551" s="98">
        <f>IF(ISNUMBER(SEARCH('ankieta ESG'!$G$184,BH1551)),MAX($BG$3:BG1550)+1,0)</f>
        <v>1548</v>
      </c>
      <c r="BH1551" s="134" t="s">
        <v>5551</v>
      </c>
      <c r="BI1551" s="98">
        <v>0</v>
      </c>
      <c r="BJ1551" s="99" t="str">
        <f>IFERROR(VLOOKUP(ROWS($BH$4:BH1551),$BG$4:$BH$2337,2,0),"")</f>
        <v>Pyrzyce (pow. pyrzycki, woj. zachodniopomorskie)</v>
      </c>
      <c r="BK1551" s="98">
        <v>0</v>
      </c>
      <c r="BL1551" s="98">
        <f>IF(ISNUMBER(SEARCH('ankieta ESG'!$G$185,BM1551)),MAX($BL$3:BL1550)+1,0)</f>
        <v>1548</v>
      </c>
      <c r="BM1551" s="134" t="s">
        <v>5551</v>
      </c>
      <c r="BN1551" s="98">
        <v>0</v>
      </c>
      <c r="BO1551" s="99" t="str">
        <f>IFERROR(VLOOKUP(ROWS($BM$4:BM1551),$BL$4:$BM$2337,2,0),"")</f>
        <v>Pyrzyce (pow. pyrzycki, woj. zachodniopomorskie)</v>
      </c>
      <c r="BP1551" s="98">
        <v>0</v>
      </c>
      <c r="BQ1551" s="98">
        <f>IF(ISNUMBER(SEARCH('ankieta ESG'!$G$186,BR1551)),MAX($BQ$3:BQ1550)+1,0)</f>
        <v>1548</v>
      </c>
      <c r="BR1551" s="134" t="s">
        <v>5551</v>
      </c>
      <c r="BS1551" s="98">
        <v>0</v>
      </c>
      <c r="BT1551" s="99" t="str">
        <f>IFERROR(VLOOKUP(ROWS($BR$4:BR1551),$BQ$4:$BR$2337,2,0),"")</f>
        <v>Pyrzyce (pow. pyrzycki, woj. zachodniopomorskie)</v>
      </c>
      <c r="BU1551" s="98">
        <v>0</v>
      </c>
      <c r="BV1551" s="98">
        <f>IF(ISNUMBER(SEARCH('ankieta ESG'!$G$187,BW1551)),MAX($BV$3:BV1550)+1,0)</f>
        <v>1548</v>
      </c>
      <c r="BW1551" s="134" t="s">
        <v>5551</v>
      </c>
      <c r="BX1551" s="98">
        <v>0</v>
      </c>
      <c r="BY1551" s="99" t="str">
        <f>IFERROR(VLOOKUP(ROWS($BW$4:BW1551),$BV$4:$BW$2337,2,0),"")</f>
        <v>Pyrzyce (pow. pyrzycki, woj. zachodniopomorskie)</v>
      </c>
      <c r="BZ1551" s="98">
        <v>0</v>
      </c>
      <c r="CA1551" s="98">
        <f>IF(ISNUMBER(SEARCH('ankieta ESG'!$G$188,CB1551)),MAX($CA$3:CA1550)+1,0)</f>
        <v>1548</v>
      </c>
      <c r="CB1551" s="134" t="s">
        <v>5551</v>
      </c>
      <c r="CC1551" s="98">
        <v>0</v>
      </c>
      <c r="CD1551" s="99" t="str">
        <f>IFERROR(VLOOKUP(ROWS($CB$4:CB1551),$CA$4:$CB$2337,2,0),"")</f>
        <v>Pyrzyce (pow. pyrzycki, woj. zachodniopomorskie)</v>
      </c>
      <c r="CE1551" s="98">
        <v>0</v>
      </c>
      <c r="CF1551" s="98">
        <f>IF(ISNUMBER(SEARCH('ankieta ESG'!$G$189,CG1551)),MAX($CF$3:CF1550)+1,0)</f>
        <v>1548</v>
      </c>
      <c r="CG1551" s="134" t="s">
        <v>5551</v>
      </c>
      <c r="CH1551" s="98">
        <v>0</v>
      </c>
      <c r="CI1551" s="99" t="str">
        <f>IFERROR(VLOOKUP(ROWS($CG$4:CG1551),$CF$4:$CG$2337,2,0),"")</f>
        <v>Pyrzyce (pow. pyrzycki, woj. zachodniopomorskie)</v>
      </c>
      <c r="CJ1551" s="98">
        <v>0</v>
      </c>
    </row>
    <row r="1552" spans="4:88">
      <c r="D1552" s="25"/>
      <c r="F1552" s="25"/>
      <c r="AM1552" s="98">
        <f>IF(ISNUMBER(SEARCH('ankieta ESG'!$G$180,AN1552)),MAX(AM$3:$AM1551)+1,0)</f>
        <v>1549</v>
      </c>
      <c r="AN1552" s="134" t="s">
        <v>5552</v>
      </c>
      <c r="AO1552" s="98">
        <v>0</v>
      </c>
      <c r="AP1552" s="99" t="str">
        <f>IFERROR(VLOOKUP(ROWS($AN$4:AN1552),$AM$4:$AN$2337,2,0),"")</f>
        <v>Pyskowice (pow. gliwicki, woj. śląskie)</v>
      </c>
      <c r="AQ1552" s="98">
        <v>0</v>
      </c>
      <c r="AR1552" s="98">
        <f>IF(ISNUMBER(SEARCH('ankieta ESG'!$G$181,AS1552)),MAX($AR$3:AR1551)+1,0)</f>
        <v>1549</v>
      </c>
      <c r="AS1552" s="134" t="s">
        <v>5552</v>
      </c>
      <c r="AT1552" s="98">
        <v>0</v>
      </c>
      <c r="AU1552" s="99" t="str">
        <f>IFERROR(VLOOKUP(ROWS($AS$4:AS1552),$AR$4:$AS$2337,2,0),"")</f>
        <v>Pyskowice (pow. gliwicki, woj. śląskie)</v>
      </c>
      <c r="AV1552" s="98">
        <v>0</v>
      </c>
      <c r="AW1552" s="98">
        <f>IF(ISNUMBER(SEARCH('ankieta ESG'!$G$182,AX1552)),MAX($AW$3:AW1551)+1,0)</f>
        <v>1549</v>
      </c>
      <c r="AX1552" s="134" t="s">
        <v>5552</v>
      </c>
      <c r="AY1552" s="98">
        <v>0</v>
      </c>
      <c r="AZ1552" s="99" t="str">
        <f>IFERROR(VLOOKUP(ROWS($AX$4:AX1552),$AW$4:$AX$2337,2,0),"")</f>
        <v>Pyskowice (pow. gliwicki, woj. śląskie)</v>
      </c>
      <c r="BA1552" s="98">
        <v>0</v>
      </c>
      <c r="BB1552" s="98">
        <f>IF(ISNUMBER(SEARCH('ankieta ESG'!$G$183,BC1552)),MAX($BB$3:BB1551)+1,0)</f>
        <v>1549</v>
      </c>
      <c r="BC1552" s="134" t="s">
        <v>5552</v>
      </c>
      <c r="BD1552" s="98">
        <v>0</v>
      </c>
      <c r="BE1552" s="99" t="str">
        <f>IFERROR(VLOOKUP(ROWS($BC$4:BC1552),$BB$4:$BC$2337,2,0),"")</f>
        <v>Pyskowice (pow. gliwicki, woj. śląskie)</v>
      </c>
      <c r="BF1552" s="98">
        <v>0</v>
      </c>
      <c r="BG1552" s="98">
        <f>IF(ISNUMBER(SEARCH('ankieta ESG'!$G$184,BH1552)),MAX($BG$3:BG1551)+1,0)</f>
        <v>1549</v>
      </c>
      <c r="BH1552" s="134" t="s">
        <v>5552</v>
      </c>
      <c r="BI1552" s="98">
        <v>0</v>
      </c>
      <c r="BJ1552" s="99" t="str">
        <f>IFERROR(VLOOKUP(ROWS($BH$4:BH1552),$BG$4:$BH$2337,2,0),"")</f>
        <v>Pyskowice (pow. gliwicki, woj. śląskie)</v>
      </c>
      <c r="BK1552" s="98">
        <v>0</v>
      </c>
      <c r="BL1552" s="98">
        <f>IF(ISNUMBER(SEARCH('ankieta ESG'!$G$185,BM1552)),MAX($BL$3:BL1551)+1,0)</f>
        <v>1549</v>
      </c>
      <c r="BM1552" s="134" t="s">
        <v>5552</v>
      </c>
      <c r="BN1552" s="98">
        <v>0</v>
      </c>
      <c r="BO1552" s="99" t="str">
        <f>IFERROR(VLOOKUP(ROWS($BM$4:BM1552),$BL$4:$BM$2337,2,0),"")</f>
        <v>Pyskowice (pow. gliwicki, woj. śląskie)</v>
      </c>
      <c r="BP1552" s="98">
        <v>0</v>
      </c>
      <c r="BQ1552" s="98">
        <f>IF(ISNUMBER(SEARCH('ankieta ESG'!$G$186,BR1552)),MAX($BQ$3:BQ1551)+1,0)</f>
        <v>1549</v>
      </c>
      <c r="BR1552" s="134" t="s">
        <v>5552</v>
      </c>
      <c r="BS1552" s="98">
        <v>0</v>
      </c>
      <c r="BT1552" s="99" t="str">
        <f>IFERROR(VLOOKUP(ROWS($BR$4:BR1552),$BQ$4:$BR$2337,2,0),"")</f>
        <v>Pyskowice (pow. gliwicki, woj. śląskie)</v>
      </c>
      <c r="BU1552" s="98">
        <v>0</v>
      </c>
      <c r="BV1552" s="98">
        <f>IF(ISNUMBER(SEARCH('ankieta ESG'!$G$187,BW1552)),MAX($BV$3:BV1551)+1,0)</f>
        <v>1549</v>
      </c>
      <c r="BW1552" s="134" t="s">
        <v>5552</v>
      </c>
      <c r="BX1552" s="98">
        <v>0</v>
      </c>
      <c r="BY1552" s="99" t="str">
        <f>IFERROR(VLOOKUP(ROWS($BW$4:BW1552),$BV$4:$BW$2337,2,0),"")</f>
        <v>Pyskowice (pow. gliwicki, woj. śląskie)</v>
      </c>
      <c r="BZ1552" s="98">
        <v>0</v>
      </c>
      <c r="CA1552" s="98">
        <f>IF(ISNUMBER(SEARCH('ankieta ESG'!$G$188,CB1552)),MAX($CA$3:CA1551)+1,0)</f>
        <v>1549</v>
      </c>
      <c r="CB1552" s="134" t="s">
        <v>5552</v>
      </c>
      <c r="CC1552" s="98">
        <v>0</v>
      </c>
      <c r="CD1552" s="99" t="str">
        <f>IFERROR(VLOOKUP(ROWS($CB$4:CB1552),$CA$4:$CB$2337,2,0),"")</f>
        <v>Pyskowice (pow. gliwicki, woj. śląskie)</v>
      </c>
      <c r="CE1552" s="98">
        <v>0</v>
      </c>
      <c r="CF1552" s="98">
        <f>IF(ISNUMBER(SEARCH('ankieta ESG'!$G$189,CG1552)),MAX($CF$3:CF1551)+1,0)</f>
        <v>1549</v>
      </c>
      <c r="CG1552" s="134" t="s">
        <v>5552</v>
      </c>
      <c r="CH1552" s="98">
        <v>0</v>
      </c>
      <c r="CI1552" s="99" t="str">
        <f>IFERROR(VLOOKUP(ROWS($CG$4:CG1552),$CF$4:$CG$2337,2,0),"")</f>
        <v>Pyskowice (pow. gliwicki, woj. śląskie)</v>
      </c>
      <c r="CJ1552" s="98">
        <v>0</v>
      </c>
    </row>
    <row r="1553" spans="4:88">
      <c r="D1553" s="25"/>
      <c r="F1553" s="25"/>
      <c r="AM1553" s="98">
        <f>IF(ISNUMBER(SEARCH('ankieta ESG'!$G$180,AN1553)),MAX(AM$3:$AM1552)+1,0)</f>
        <v>1550</v>
      </c>
      <c r="AN1553" s="134" t="s">
        <v>5553</v>
      </c>
      <c r="AO1553" s="98">
        <v>0</v>
      </c>
      <c r="AP1553" s="99" t="str">
        <f>IFERROR(VLOOKUP(ROWS($AN$4:AN1553),$AM$4:$AN$2337,2,0),"")</f>
        <v>Pysznica (pow. stalowowolski, woj. podkarpackie)</v>
      </c>
      <c r="AQ1553" s="98">
        <v>0</v>
      </c>
      <c r="AR1553" s="98">
        <f>IF(ISNUMBER(SEARCH('ankieta ESG'!$G$181,AS1553)),MAX($AR$3:AR1552)+1,0)</f>
        <v>1550</v>
      </c>
      <c r="AS1553" s="134" t="s">
        <v>5553</v>
      </c>
      <c r="AT1553" s="98">
        <v>0</v>
      </c>
      <c r="AU1553" s="99" t="str">
        <f>IFERROR(VLOOKUP(ROWS($AS$4:AS1553),$AR$4:$AS$2337,2,0),"")</f>
        <v>Pysznica (pow. stalowowolski, woj. podkarpackie)</v>
      </c>
      <c r="AV1553" s="98">
        <v>0</v>
      </c>
      <c r="AW1553" s="98">
        <f>IF(ISNUMBER(SEARCH('ankieta ESG'!$G$182,AX1553)),MAX($AW$3:AW1552)+1,0)</f>
        <v>1550</v>
      </c>
      <c r="AX1553" s="134" t="s">
        <v>5553</v>
      </c>
      <c r="AY1553" s="98">
        <v>0</v>
      </c>
      <c r="AZ1553" s="99" t="str">
        <f>IFERROR(VLOOKUP(ROWS($AX$4:AX1553),$AW$4:$AX$2337,2,0),"")</f>
        <v>Pysznica (pow. stalowowolski, woj. podkarpackie)</v>
      </c>
      <c r="BA1553" s="98">
        <v>0</v>
      </c>
      <c r="BB1553" s="98">
        <f>IF(ISNUMBER(SEARCH('ankieta ESG'!$G$183,BC1553)),MAX($BB$3:BB1552)+1,0)</f>
        <v>1550</v>
      </c>
      <c r="BC1553" s="134" t="s">
        <v>5553</v>
      </c>
      <c r="BD1553" s="98">
        <v>0</v>
      </c>
      <c r="BE1553" s="99" t="str">
        <f>IFERROR(VLOOKUP(ROWS($BC$4:BC1553),$BB$4:$BC$2337,2,0),"")</f>
        <v>Pysznica (pow. stalowowolski, woj. podkarpackie)</v>
      </c>
      <c r="BF1553" s="98">
        <v>0</v>
      </c>
      <c r="BG1553" s="98">
        <f>IF(ISNUMBER(SEARCH('ankieta ESG'!$G$184,BH1553)),MAX($BG$3:BG1552)+1,0)</f>
        <v>1550</v>
      </c>
      <c r="BH1553" s="134" t="s">
        <v>5553</v>
      </c>
      <c r="BI1553" s="98">
        <v>0</v>
      </c>
      <c r="BJ1553" s="99" t="str">
        <f>IFERROR(VLOOKUP(ROWS($BH$4:BH1553),$BG$4:$BH$2337,2,0),"")</f>
        <v>Pysznica (pow. stalowowolski, woj. podkarpackie)</v>
      </c>
      <c r="BK1553" s="98">
        <v>0</v>
      </c>
      <c r="BL1553" s="98">
        <f>IF(ISNUMBER(SEARCH('ankieta ESG'!$G$185,BM1553)),MAX($BL$3:BL1552)+1,0)</f>
        <v>1550</v>
      </c>
      <c r="BM1553" s="134" t="s">
        <v>5553</v>
      </c>
      <c r="BN1553" s="98">
        <v>0</v>
      </c>
      <c r="BO1553" s="99" t="str">
        <f>IFERROR(VLOOKUP(ROWS($BM$4:BM1553),$BL$4:$BM$2337,2,0),"")</f>
        <v>Pysznica (pow. stalowowolski, woj. podkarpackie)</v>
      </c>
      <c r="BP1553" s="98">
        <v>0</v>
      </c>
      <c r="BQ1553" s="98">
        <f>IF(ISNUMBER(SEARCH('ankieta ESG'!$G$186,BR1553)),MAX($BQ$3:BQ1552)+1,0)</f>
        <v>1550</v>
      </c>
      <c r="BR1553" s="134" t="s">
        <v>5553</v>
      </c>
      <c r="BS1553" s="98">
        <v>0</v>
      </c>
      <c r="BT1553" s="99" t="str">
        <f>IFERROR(VLOOKUP(ROWS($BR$4:BR1553),$BQ$4:$BR$2337,2,0),"")</f>
        <v>Pysznica (pow. stalowowolski, woj. podkarpackie)</v>
      </c>
      <c r="BU1553" s="98">
        <v>0</v>
      </c>
      <c r="BV1553" s="98">
        <f>IF(ISNUMBER(SEARCH('ankieta ESG'!$G$187,BW1553)),MAX($BV$3:BV1552)+1,0)</f>
        <v>1550</v>
      </c>
      <c r="BW1553" s="134" t="s">
        <v>5553</v>
      </c>
      <c r="BX1553" s="98">
        <v>0</v>
      </c>
      <c r="BY1553" s="99" t="str">
        <f>IFERROR(VLOOKUP(ROWS($BW$4:BW1553),$BV$4:$BW$2337,2,0),"")</f>
        <v>Pysznica (pow. stalowowolski, woj. podkarpackie)</v>
      </c>
      <c r="BZ1553" s="98">
        <v>0</v>
      </c>
      <c r="CA1553" s="98">
        <f>IF(ISNUMBER(SEARCH('ankieta ESG'!$G$188,CB1553)),MAX($CA$3:CA1552)+1,0)</f>
        <v>1550</v>
      </c>
      <c r="CB1553" s="134" t="s">
        <v>5553</v>
      </c>
      <c r="CC1553" s="98">
        <v>0</v>
      </c>
      <c r="CD1553" s="99" t="str">
        <f>IFERROR(VLOOKUP(ROWS($CB$4:CB1553),$CA$4:$CB$2337,2,0),"")</f>
        <v>Pysznica (pow. stalowowolski, woj. podkarpackie)</v>
      </c>
      <c r="CE1553" s="98">
        <v>0</v>
      </c>
      <c r="CF1553" s="98">
        <f>IF(ISNUMBER(SEARCH('ankieta ESG'!$G$189,CG1553)),MAX($CF$3:CF1552)+1,0)</f>
        <v>1550</v>
      </c>
      <c r="CG1553" s="134" t="s">
        <v>5553</v>
      </c>
      <c r="CH1553" s="98">
        <v>0</v>
      </c>
      <c r="CI1553" s="99" t="str">
        <f>IFERROR(VLOOKUP(ROWS($CG$4:CG1553),$CF$4:$CG$2337,2,0),"")</f>
        <v>Pysznica (pow. stalowowolski, woj. podkarpackie)</v>
      </c>
      <c r="CJ1553" s="98">
        <v>0</v>
      </c>
    </row>
    <row r="1554" spans="4:88">
      <c r="D1554" s="25"/>
      <c r="F1554" s="25"/>
      <c r="AM1554" s="98">
        <f>IF(ISNUMBER(SEARCH('ankieta ESG'!$G$180,AN1554)),MAX(AM$3:$AM1553)+1,0)</f>
        <v>1551</v>
      </c>
      <c r="AN1554" s="134" t="s">
        <v>5554</v>
      </c>
      <c r="AO1554" s="98">
        <v>0</v>
      </c>
      <c r="AP1554" s="99" t="str">
        <f>IFERROR(VLOOKUP(ROWS($AN$4:AN1554),$AM$4:$AN$2337,2,0),"")</f>
        <v>Pyzdry (pow. wrzesiński, woj. wielkopolskie)</v>
      </c>
      <c r="AQ1554" s="98">
        <v>0</v>
      </c>
      <c r="AR1554" s="98">
        <f>IF(ISNUMBER(SEARCH('ankieta ESG'!$G$181,AS1554)),MAX($AR$3:AR1553)+1,0)</f>
        <v>1551</v>
      </c>
      <c r="AS1554" s="134" t="s">
        <v>5554</v>
      </c>
      <c r="AT1554" s="98">
        <v>0</v>
      </c>
      <c r="AU1554" s="99" t="str">
        <f>IFERROR(VLOOKUP(ROWS($AS$4:AS1554),$AR$4:$AS$2337,2,0),"")</f>
        <v>Pyzdry (pow. wrzesiński, woj. wielkopolskie)</v>
      </c>
      <c r="AV1554" s="98">
        <v>0</v>
      </c>
      <c r="AW1554" s="98">
        <f>IF(ISNUMBER(SEARCH('ankieta ESG'!$G$182,AX1554)),MAX($AW$3:AW1553)+1,0)</f>
        <v>1551</v>
      </c>
      <c r="AX1554" s="134" t="s">
        <v>5554</v>
      </c>
      <c r="AY1554" s="98">
        <v>0</v>
      </c>
      <c r="AZ1554" s="99" t="str">
        <f>IFERROR(VLOOKUP(ROWS($AX$4:AX1554),$AW$4:$AX$2337,2,0),"")</f>
        <v>Pyzdry (pow. wrzesiński, woj. wielkopolskie)</v>
      </c>
      <c r="BA1554" s="98">
        <v>0</v>
      </c>
      <c r="BB1554" s="98">
        <f>IF(ISNUMBER(SEARCH('ankieta ESG'!$G$183,BC1554)),MAX($BB$3:BB1553)+1,0)</f>
        <v>1551</v>
      </c>
      <c r="BC1554" s="134" t="s">
        <v>5554</v>
      </c>
      <c r="BD1554" s="98">
        <v>0</v>
      </c>
      <c r="BE1554" s="99" t="str">
        <f>IFERROR(VLOOKUP(ROWS($BC$4:BC1554),$BB$4:$BC$2337,2,0),"")</f>
        <v>Pyzdry (pow. wrzesiński, woj. wielkopolskie)</v>
      </c>
      <c r="BF1554" s="98">
        <v>0</v>
      </c>
      <c r="BG1554" s="98">
        <f>IF(ISNUMBER(SEARCH('ankieta ESG'!$G$184,BH1554)),MAX($BG$3:BG1553)+1,0)</f>
        <v>1551</v>
      </c>
      <c r="BH1554" s="134" t="s">
        <v>5554</v>
      </c>
      <c r="BI1554" s="98">
        <v>0</v>
      </c>
      <c r="BJ1554" s="99" t="str">
        <f>IFERROR(VLOOKUP(ROWS($BH$4:BH1554),$BG$4:$BH$2337,2,0),"")</f>
        <v>Pyzdry (pow. wrzesiński, woj. wielkopolskie)</v>
      </c>
      <c r="BK1554" s="98">
        <v>0</v>
      </c>
      <c r="BL1554" s="98">
        <f>IF(ISNUMBER(SEARCH('ankieta ESG'!$G$185,BM1554)),MAX($BL$3:BL1553)+1,0)</f>
        <v>1551</v>
      </c>
      <c r="BM1554" s="134" t="s">
        <v>5554</v>
      </c>
      <c r="BN1554" s="98">
        <v>0</v>
      </c>
      <c r="BO1554" s="99" t="str">
        <f>IFERROR(VLOOKUP(ROWS($BM$4:BM1554),$BL$4:$BM$2337,2,0),"")</f>
        <v>Pyzdry (pow. wrzesiński, woj. wielkopolskie)</v>
      </c>
      <c r="BP1554" s="98">
        <v>0</v>
      </c>
      <c r="BQ1554" s="98">
        <f>IF(ISNUMBER(SEARCH('ankieta ESG'!$G$186,BR1554)),MAX($BQ$3:BQ1553)+1,0)</f>
        <v>1551</v>
      </c>
      <c r="BR1554" s="134" t="s">
        <v>5554</v>
      </c>
      <c r="BS1554" s="98">
        <v>0</v>
      </c>
      <c r="BT1554" s="99" t="str">
        <f>IFERROR(VLOOKUP(ROWS($BR$4:BR1554),$BQ$4:$BR$2337,2,0),"")</f>
        <v>Pyzdry (pow. wrzesiński, woj. wielkopolskie)</v>
      </c>
      <c r="BU1554" s="98">
        <v>0</v>
      </c>
      <c r="BV1554" s="98">
        <f>IF(ISNUMBER(SEARCH('ankieta ESG'!$G$187,BW1554)),MAX($BV$3:BV1553)+1,0)</f>
        <v>1551</v>
      </c>
      <c r="BW1554" s="134" t="s">
        <v>5554</v>
      </c>
      <c r="BX1554" s="98">
        <v>0</v>
      </c>
      <c r="BY1554" s="99" t="str">
        <f>IFERROR(VLOOKUP(ROWS($BW$4:BW1554),$BV$4:$BW$2337,2,0),"")</f>
        <v>Pyzdry (pow. wrzesiński, woj. wielkopolskie)</v>
      </c>
      <c r="BZ1554" s="98">
        <v>0</v>
      </c>
      <c r="CA1554" s="98">
        <f>IF(ISNUMBER(SEARCH('ankieta ESG'!$G$188,CB1554)),MAX($CA$3:CA1553)+1,0)</f>
        <v>1551</v>
      </c>
      <c r="CB1554" s="134" t="s">
        <v>5554</v>
      </c>
      <c r="CC1554" s="98">
        <v>0</v>
      </c>
      <c r="CD1554" s="99" t="str">
        <f>IFERROR(VLOOKUP(ROWS($CB$4:CB1554),$CA$4:$CB$2337,2,0),"")</f>
        <v>Pyzdry (pow. wrzesiński, woj. wielkopolskie)</v>
      </c>
      <c r="CE1554" s="98">
        <v>0</v>
      </c>
      <c r="CF1554" s="98">
        <f>IF(ISNUMBER(SEARCH('ankieta ESG'!$G$189,CG1554)),MAX($CF$3:CF1553)+1,0)</f>
        <v>1551</v>
      </c>
      <c r="CG1554" s="134" t="s">
        <v>5554</v>
      </c>
      <c r="CH1554" s="98">
        <v>0</v>
      </c>
      <c r="CI1554" s="99" t="str">
        <f>IFERROR(VLOOKUP(ROWS($CG$4:CG1554),$CF$4:$CG$2337,2,0),"")</f>
        <v>Pyzdry (pow. wrzesiński, woj. wielkopolskie)</v>
      </c>
      <c r="CJ1554" s="98">
        <v>0</v>
      </c>
    </row>
    <row r="1555" spans="4:88">
      <c r="D1555" s="25"/>
      <c r="F1555" s="25"/>
      <c r="AM1555" s="98">
        <f>IF(ISNUMBER(SEARCH('ankieta ESG'!$G$180,AN1555)),MAX(AM$3:$AM1554)+1,0)</f>
        <v>1552</v>
      </c>
      <c r="AN1555" s="134" t="s">
        <v>5555</v>
      </c>
      <c r="AO1555" s="98">
        <v>0</v>
      </c>
      <c r="AP1555" s="99" t="str">
        <f>IFERROR(VLOOKUP(ROWS($AN$4:AN1555),$AM$4:$AN$2337,2,0),"")</f>
        <v>Raba Wyżna (pow. nowotarski, woj. małopolskie)</v>
      </c>
      <c r="AQ1555" s="98">
        <v>0</v>
      </c>
      <c r="AR1555" s="98">
        <f>IF(ISNUMBER(SEARCH('ankieta ESG'!$G$181,AS1555)),MAX($AR$3:AR1554)+1,0)</f>
        <v>1552</v>
      </c>
      <c r="AS1555" s="134" t="s">
        <v>5555</v>
      </c>
      <c r="AT1555" s="98">
        <v>0</v>
      </c>
      <c r="AU1555" s="99" t="str">
        <f>IFERROR(VLOOKUP(ROWS($AS$4:AS1555),$AR$4:$AS$2337,2,0),"")</f>
        <v>Raba Wyżna (pow. nowotarski, woj. małopolskie)</v>
      </c>
      <c r="AV1555" s="98">
        <v>0</v>
      </c>
      <c r="AW1555" s="98">
        <f>IF(ISNUMBER(SEARCH('ankieta ESG'!$G$182,AX1555)),MAX($AW$3:AW1554)+1,0)</f>
        <v>1552</v>
      </c>
      <c r="AX1555" s="134" t="s">
        <v>5555</v>
      </c>
      <c r="AY1555" s="98">
        <v>0</v>
      </c>
      <c r="AZ1555" s="99" t="str">
        <f>IFERROR(VLOOKUP(ROWS($AX$4:AX1555),$AW$4:$AX$2337,2,0),"")</f>
        <v>Raba Wyżna (pow. nowotarski, woj. małopolskie)</v>
      </c>
      <c r="BA1555" s="98">
        <v>0</v>
      </c>
      <c r="BB1555" s="98">
        <f>IF(ISNUMBER(SEARCH('ankieta ESG'!$G$183,BC1555)),MAX($BB$3:BB1554)+1,0)</f>
        <v>1552</v>
      </c>
      <c r="BC1555" s="134" t="s">
        <v>5555</v>
      </c>
      <c r="BD1555" s="98">
        <v>0</v>
      </c>
      <c r="BE1555" s="99" t="str">
        <f>IFERROR(VLOOKUP(ROWS($BC$4:BC1555),$BB$4:$BC$2337,2,0),"")</f>
        <v>Raba Wyżna (pow. nowotarski, woj. małopolskie)</v>
      </c>
      <c r="BF1555" s="98">
        <v>0</v>
      </c>
      <c r="BG1555" s="98">
        <f>IF(ISNUMBER(SEARCH('ankieta ESG'!$G$184,BH1555)),MAX($BG$3:BG1554)+1,0)</f>
        <v>1552</v>
      </c>
      <c r="BH1555" s="134" t="s">
        <v>5555</v>
      </c>
      <c r="BI1555" s="98">
        <v>0</v>
      </c>
      <c r="BJ1555" s="99" t="str">
        <f>IFERROR(VLOOKUP(ROWS($BH$4:BH1555),$BG$4:$BH$2337,2,0),"")</f>
        <v>Raba Wyżna (pow. nowotarski, woj. małopolskie)</v>
      </c>
      <c r="BK1555" s="98">
        <v>0</v>
      </c>
      <c r="BL1555" s="98">
        <f>IF(ISNUMBER(SEARCH('ankieta ESG'!$G$185,BM1555)),MAX($BL$3:BL1554)+1,0)</f>
        <v>1552</v>
      </c>
      <c r="BM1555" s="134" t="s">
        <v>5555</v>
      </c>
      <c r="BN1555" s="98">
        <v>0</v>
      </c>
      <c r="BO1555" s="99" t="str">
        <f>IFERROR(VLOOKUP(ROWS($BM$4:BM1555),$BL$4:$BM$2337,2,0),"")</f>
        <v>Raba Wyżna (pow. nowotarski, woj. małopolskie)</v>
      </c>
      <c r="BP1555" s="98">
        <v>0</v>
      </c>
      <c r="BQ1555" s="98">
        <f>IF(ISNUMBER(SEARCH('ankieta ESG'!$G$186,BR1555)),MAX($BQ$3:BQ1554)+1,0)</f>
        <v>1552</v>
      </c>
      <c r="BR1555" s="134" t="s">
        <v>5555</v>
      </c>
      <c r="BS1555" s="98">
        <v>0</v>
      </c>
      <c r="BT1555" s="99" t="str">
        <f>IFERROR(VLOOKUP(ROWS($BR$4:BR1555),$BQ$4:$BR$2337,2,0),"")</f>
        <v>Raba Wyżna (pow. nowotarski, woj. małopolskie)</v>
      </c>
      <c r="BU1555" s="98">
        <v>0</v>
      </c>
      <c r="BV1555" s="98">
        <f>IF(ISNUMBER(SEARCH('ankieta ESG'!$G$187,BW1555)),MAX($BV$3:BV1554)+1,0)</f>
        <v>1552</v>
      </c>
      <c r="BW1555" s="134" t="s">
        <v>5555</v>
      </c>
      <c r="BX1555" s="98">
        <v>0</v>
      </c>
      <c r="BY1555" s="99" t="str">
        <f>IFERROR(VLOOKUP(ROWS($BW$4:BW1555),$BV$4:$BW$2337,2,0),"")</f>
        <v>Raba Wyżna (pow. nowotarski, woj. małopolskie)</v>
      </c>
      <c r="BZ1555" s="98">
        <v>0</v>
      </c>
      <c r="CA1555" s="98">
        <f>IF(ISNUMBER(SEARCH('ankieta ESG'!$G$188,CB1555)),MAX($CA$3:CA1554)+1,0)</f>
        <v>1552</v>
      </c>
      <c r="CB1555" s="134" t="s">
        <v>5555</v>
      </c>
      <c r="CC1555" s="98">
        <v>0</v>
      </c>
      <c r="CD1555" s="99" t="str">
        <f>IFERROR(VLOOKUP(ROWS($CB$4:CB1555),$CA$4:$CB$2337,2,0),"")</f>
        <v>Raba Wyżna (pow. nowotarski, woj. małopolskie)</v>
      </c>
      <c r="CE1555" s="98">
        <v>0</v>
      </c>
      <c r="CF1555" s="98">
        <f>IF(ISNUMBER(SEARCH('ankieta ESG'!$G$189,CG1555)),MAX($CF$3:CF1554)+1,0)</f>
        <v>1552</v>
      </c>
      <c r="CG1555" s="134" t="s">
        <v>5555</v>
      </c>
      <c r="CH1555" s="98">
        <v>0</v>
      </c>
      <c r="CI1555" s="99" t="str">
        <f>IFERROR(VLOOKUP(ROWS($CG$4:CG1555),$CF$4:$CG$2337,2,0),"")</f>
        <v>Raba Wyżna (pow. nowotarski, woj. małopolskie)</v>
      </c>
      <c r="CJ1555" s="98">
        <v>0</v>
      </c>
    </row>
    <row r="1556" spans="4:88">
      <c r="D1556" s="25"/>
      <c r="F1556" s="25"/>
      <c r="AM1556" s="98">
        <f>IF(ISNUMBER(SEARCH('ankieta ESG'!$G$180,AN1556)),MAX(AM$3:$AM1555)+1,0)</f>
        <v>1553</v>
      </c>
      <c r="AN1556" s="134" t="s">
        <v>5556</v>
      </c>
      <c r="AO1556" s="98">
        <v>0</v>
      </c>
      <c r="AP1556" s="99" t="str">
        <f>IFERROR(VLOOKUP(ROWS($AN$4:AN1556),$AM$4:$AN$2337,2,0),"")</f>
        <v>Rabka (pow. nowotarski, woj. małopolskie)</v>
      </c>
      <c r="AQ1556" s="98">
        <v>0</v>
      </c>
      <c r="AR1556" s="98">
        <f>IF(ISNUMBER(SEARCH('ankieta ESG'!$G$181,AS1556)),MAX($AR$3:AR1555)+1,0)</f>
        <v>1553</v>
      </c>
      <c r="AS1556" s="134" t="s">
        <v>5556</v>
      </c>
      <c r="AT1556" s="98">
        <v>0</v>
      </c>
      <c r="AU1556" s="99" t="str">
        <f>IFERROR(VLOOKUP(ROWS($AS$4:AS1556),$AR$4:$AS$2337,2,0),"")</f>
        <v>Rabka (pow. nowotarski, woj. małopolskie)</v>
      </c>
      <c r="AV1556" s="98">
        <v>0</v>
      </c>
      <c r="AW1556" s="98">
        <f>IF(ISNUMBER(SEARCH('ankieta ESG'!$G$182,AX1556)),MAX($AW$3:AW1555)+1,0)</f>
        <v>1553</v>
      </c>
      <c r="AX1556" s="134" t="s">
        <v>5556</v>
      </c>
      <c r="AY1556" s="98">
        <v>0</v>
      </c>
      <c r="AZ1556" s="99" t="str">
        <f>IFERROR(VLOOKUP(ROWS($AX$4:AX1556),$AW$4:$AX$2337,2,0),"")</f>
        <v>Rabka (pow. nowotarski, woj. małopolskie)</v>
      </c>
      <c r="BA1556" s="98">
        <v>0</v>
      </c>
      <c r="BB1556" s="98">
        <f>IF(ISNUMBER(SEARCH('ankieta ESG'!$G$183,BC1556)),MAX($BB$3:BB1555)+1,0)</f>
        <v>1553</v>
      </c>
      <c r="BC1556" s="134" t="s">
        <v>5556</v>
      </c>
      <c r="BD1556" s="98">
        <v>0</v>
      </c>
      <c r="BE1556" s="99" t="str">
        <f>IFERROR(VLOOKUP(ROWS($BC$4:BC1556),$BB$4:$BC$2337,2,0),"")</f>
        <v>Rabka (pow. nowotarski, woj. małopolskie)</v>
      </c>
      <c r="BF1556" s="98">
        <v>0</v>
      </c>
      <c r="BG1556" s="98">
        <f>IF(ISNUMBER(SEARCH('ankieta ESG'!$G$184,BH1556)),MAX($BG$3:BG1555)+1,0)</f>
        <v>1553</v>
      </c>
      <c r="BH1556" s="134" t="s">
        <v>5556</v>
      </c>
      <c r="BI1556" s="98">
        <v>0</v>
      </c>
      <c r="BJ1556" s="99" t="str">
        <f>IFERROR(VLOOKUP(ROWS($BH$4:BH1556),$BG$4:$BH$2337,2,0),"")</f>
        <v>Rabka (pow. nowotarski, woj. małopolskie)</v>
      </c>
      <c r="BK1556" s="98">
        <v>0</v>
      </c>
      <c r="BL1556" s="98">
        <f>IF(ISNUMBER(SEARCH('ankieta ESG'!$G$185,BM1556)),MAX($BL$3:BL1555)+1,0)</f>
        <v>1553</v>
      </c>
      <c r="BM1556" s="134" t="s">
        <v>5556</v>
      </c>
      <c r="BN1556" s="98">
        <v>0</v>
      </c>
      <c r="BO1556" s="99" t="str">
        <f>IFERROR(VLOOKUP(ROWS($BM$4:BM1556),$BL$4:$BM$2337,2,0),"")</f>
        <v>Rabka (pow. nowotarski, woj. małopolskie)</v>
      </c>
      <c r="BP1556" s="98">
        <v>0</v>
      </c>
      <c r="BQ1556" s="98">
        <f>IF(ISNUMBER(SEARCH('ankieta ESG'!$G$186,BR1556)),MAX($BQ$3:BQ1555)+1,0)</f>
        <v>1553</v>
      </c>
      <c r="BR1556" s="134" t="s">
        <v>5556</v>
      </c>
      <c r="BS1556" s="98">
        <v>0</v>
      </c>
      <c r="BT1556" s="99" t="str">
        <f>IFERROR(VLOOKUP(ROWS($BR$4:BR1556),$BQ$4:$BR$2337,2,0),"")</f>
        <v>Rabka (pow. nowotarski, woj. małopolskie)</v>
      </c>
      <c r="BU1556" s="98">
        <v>0</v>
      </c>
      <c r="BV1556" s="98">
        <f>IF(ISNUMBER(SEARCH('ankieta ESG'!$G$187,BW1556)),MAX($BV$3:BV1555)+1,0)</f>
        <v>1553</v>
      </c>
      <c r="BW1556" s="134" t="s">
        <v>5556</v>
      </c>
      <c r="BX1556" s="98">
        <v>0</v>
      </c>
      <c r="BY1556" s="99" t="str">
        <f>IFERROR(VLOOKUP(ROWS($BW$4:BW1556),$BV$4:$BW$2337,2,0),"")</f>
        <v>Rabka (pow. nowotarski, woj. małopolskie)</v>
      </c>
      <c r="BZ1556" s="98">
        <v>0</v>
      </c>
      <c r="CA1556" s="98">
        <f>IF(ISNUMBER(SEARCH('ankieta ESG'!$G$188,CB1556)),MAX($CA$3:CA1555)+1,0)</f>
        <v>1553</v>
      </c>
      <c r="CB1556" s="134" t="s">
        <v>5556</v>
      </c>
      <c r="CC1556" s="98">
        <v>0</v>
      </c>
      <c r="CD1556" s="99" t="str">
        <f>IFERROR(VLOOKUP(ROWS($CB$4:CB1556),$CA$4:$CB$2337,2,0),"")</f>
        <v>Rabka (pow. nowotarski, woj. małopolskie)</v>
      </c>
      <c r="CE1556" s="98">
        <v>0</v>
      </c>
      <c r="CF1556" s="98">
        <f>IF(ISNUMBER(SEARCH('ankieta ESG'!$G$189,CG1556)),MAX($CF$3:CF1555)+1,0)</f>
        <v>1553</v>
      </c>
      <c r="CG1556" s="134" t="s">
        <v>5556</v>
      </c>
      <c r="CH1556" s="98">
        <v>0</v>
      </c>
      <c r="CI1556" s="99" t="str">
        <f>IFERROR(VLOOKUP(ROWS($CG$4:CG1556),$CF$4:$CG$2337,2,0),"")</f>
        <v>Rabka (pow. nowotarski, woj. małopolskie)</v>
      </c>
      <c r="CJ1556" s="98">
        <v>0</v>
      </c>
    </row>
    <row r="1557" spans="4:88">
      <c r="D1557" s="25"/>
      <c r="F1557" s="25"/>
      <c r="AM1557" s="98">
        <f>IF(ISNUMBER(SEARCH('ankieta ESG'!$G$180,AN1557)),MAX(AM$3:$AM1556)+1,0)</f>
        <v>1554</v>
      </c>
      <c r="AN1557" s="134" t="s">
        <v>5557</v>
      </c>
      <c r="AO1557" s="98">
        <v>0</v>
      </c>
      <c r="AP1557" s="99" t="str">
        <f>IFERROR(VLOOKUP(ROWS($AN$4:AN1557),$AM$4:$AN$2337,2,0),"")</f>
        <v>Rachanie (pow. tomaszowski, woj. lubelskie)</v>
      </c>
      <c r="AQ1557" s="98">
        <v>0</v>
      </c>
      <c r="AR1557" s="98">
        <f>IF(ISNUMBER(SEARCH('ankieta ESG'!$G$181,AS1557)),MAX($AR$3:AR1556)+1,0)</f>
        <v>1554</v>
      </c>
      <c r="AS1557" s="134" t="s">
        <v>5557</v>
      </c>
      <c r="AT1557" s="98">
        <v>0</v>
      </c>
      <c r="AU1557" s="99" t="str">
        <f>IFERROR(VLOOKUP(ROWS($AS$4:AS1557),$AR$4:$AS$2337,2,0),"")</f>
        <v>Rachanie (pow. tomaszowski, woj. lubelskie)</v>
      </c>
      <c r="AV1557" s="98">
        <v>0</v>
      </c>
      <c r="AW1557" s="98">
        <f>IF(ISNUMBER(SEARCH('ankieta ESG'!$G$182,AX1557)),MAX($AW$3:AW1556)+1,0)</f>
        <v>1554</v>
      </c>
      <c r="AX1557" s="134" t="s">
        <v>5557</v>
      </c>
      <c r="AY1557" s="98">
        <v>0</v>
      </c>
      <c r="AZ1557" s="99" t="str">
        <f>IFERROR(VLOOKUP(ROWS($AX$4:AX1557),$AW$4:$AX$2337,2,0),"")</f>
        <v>Rachanie (pow. tomaszowski, woj. lubelskie)</v>
      </c>
      <c r="BA1557" s="98">
        <v>0</v>
      </c>
      <c r="BB1557" s="98">
        <f>IF(ISNUMBER(SEARCH('ankieta ESG'!$G$183,BC1557)),MAX($BB$3:BB1556)+1,0)</f>
        <v>1554</v>
      </c>
      <c r="BC1557" s="134" t="s">
        <v>5557</v>
      </c>
      <c r="BD1557" s="98">
        <v>0</v>
      </c>
      <c r="BE1557" s="99" t="str">
        <f>IFERROR(VLOOKUP(ROWS($BC$4:BC1557),$BB$4:$BC$2337,2,0),"")</f>
        <v>Rachanie (pow. tomaszowski, woj. lubelskie)</v>
      </c>
      <c r="BF1557" s="98">
        <v>0</v>
      </c>
      <c r="BG1557" s="98">
        <f>IF(ISNUMBER(SEARCH('ankieta ESG'!$G$184,BH1557)),MAX($BG$3:BG1556)+1,0)</f>
        <v>1554</v>
      </c>
      <c r="BH1557" s="134" t="s">
        <v>5557</v>
      </c>
      <c r="BI1557" s="98">
        <v>0</v>
      </c>
      <c r="BJ1557" s="99" t="str">
        <f>IFERROR(VLOOKUP(ROWS($BH$4:BH1557),$BG$4:$BH$2337,2,0),"")</f>
        <v>Rachanie (pow. tomaszowski, woj. lubelskie)</v>
      </c>
      <c r="BK1557" s="98">
        <v>0</v>
      </c>
      <c r="BL1557" s="98">
        <f>IF(ISNUMBER(SEARCH('ankieta ESG'!$G$185,BM1557)),MAX($BL$3:BL1556)+1,0)</f>
        <v>1554</v>
      </c>
      <c r="BM1557" s="134" t="s">
        <v>5557</v>
      </c>
      <c r="BN1557" s="98">
        <v>0</v>
      </c>
      <c r="BO1557" s="99" t="str">
        <f>IFERROR(VLOOKUP(ROWS($BM$4:BM1557),$BL$4:$BM$2337,2,0),"")</f>
        <v>Rachanie (pow. tomaszowski, woj. lubelskie)</v>
      </c>
      <c r="BP1557" s="98">
        <v>0</v>
      </c>
      <c r="BQ1557" s="98">
        <f>IF(ISNUMBER(SEARCH('ankieta ESG'!$G$186,BR1557)),MAX($BQ$3:BQ1556)+1,0)</f>
        <v>1554</v>
      </c>
      <c r="BR1557" s="134" t="s">
        <v>5557</v>
      </c>
      <c r="BS1557" s="98">
        <v>0</v>
      </c>
      <c r="BT1557" s="99" t="str">
        <f>IFERROR(VLOOKUP(ROWS($BR$4:BR1557),$BQ$4:$BR$2337,2,0),"")</f>
        <v>Rachanie (pow. tomaszowski, woj. lubelskie)</v>
      </c>
      <c r="BU1557" s="98">
        <v>0</v>
      </c>
      <c r="BV1557" s="98">
        <f>IF(ISNUMBER(SEARCH('ankieta ESG'!$G$187,BW1557)),MAX($BV$3:BV1556)+1,0)</f>
        <v>1554</v>
      </c>
      <c r="BW1557" s="134" t="s">
        <v>5557</v>
      </c>
      <c r="BX1557" s="98">
        <v>0</v>
      </c>
      <c r="BY1557" s="99" t="str">
        <f>IFERROR(VLOOKUP(ROWS($BW$4:BW1557),$BV$4:$BW$2337,2,0),"")</f>
        <v>Rachanie (pow. tomaszowski, woj. lubelskie)</v>
      </c>
      <c r="BZ1557" s="98">
        <v>0</v>
      </c>
      <c r="CA1557" s="98">
        <f>IF(ISNUMBER(SEARCH('ankieta ESG'!$G$188,CB1557)),MAX($CA$3:CA1556)+1,0)</f>
        <v>1554</v>
      </c>
      <c r="CB1557" s="134" t="s">
        <v>5557</v>
      </c>
      <c r="CC1557" s="98">
        <v>0</v>
      </c>
      <c r="CD1557" s="99" t="str">
        <f>IFERROR(VLOOKUP(ROWS($CB$4:CB1557),$CA$4:$CB$2337,2,0),"")</f>
        <v>Rachanie (pow. tomaszowski, woj. lubelskie)</v>
      </c>
      <c r="CE1557" s="98">
        <v>0</v>
      </c>
      <c r="CF1557" s="98">
        <f>IF(ISNUMBER(SEARCH('ankieta ESG'!$G$189,CG1557)),MAX($CF$3:CF1556)+1,0)</f>
        <v>1554</v>
      </c>
      <c r="CG1557" s="134" t="s">
        <v>5557</v>
      </c>
      <c r="CH1557" s="98">
        <v>0</v>
      </c>
      <c r="CI1557" s="99" t="str">
        <f>IFERROR(VLOOKUP(ROWS($CG$4:CG1557),$CF$4:$CG$2337,2,0),"")</f>
        <v>Rachanie (pow. tomaszowski, woj. lubelskie)</v>
      </c>
      <c r="CJ1557" s="98">
        <v>0</v>
      </c>
    </row>
    <row r="1558" spans="4:88">
      <c r="D1558" s="25"/>
      <c r="F1558" s="25"/>
      <c r="AM1558" s="98">
        <f>IF(ISNUMBER(SEARCH('ankieta ESG'!$G$180,AN1558)),MAX(AM$3:$AM1557)+1,0)</f>
        <v>1555</v>
      </c>
      <c r="AN1558" s="134" t="s">
        <v>5558</v>
      </c>
      <c r="AO1558" s="98">
        <v>0</v>
      </c>
      <c r="AP1558" s="99" t="str">
        <f>IFERROR(VLOOKUP(ROWS($AN$4:AN1558),$AM$4:$AN$2337,2,0),"")</f>
        <v>Raciąż (pow. płoński, woj. mazowieckie)</v>
      </c>
      <c r="AQ1558" s="98">
        <v>0</v>
      </c>
      <c r="AR1558" s="98">
        <f>IF(ISNUMBER(SEARCH('ankieta ESG'!$G$181,AS1558)),MAX($AR$3:AR1557)+1,0)</f>
        <v>1555</v>
      </c>
      <c r="AS1558" s="134" t="s">
        <v>5558</v>
      </c>
      <c r="AT1558" s="98">
        <v>0</v>
      </c>
      <c r="AU1558" s="99" t="str">
        <f>IFERROR(VLOOKUP(ROWS($AS$4:AS1558),$AR$4:$AS$2337,2,0),"")</f>
        <v>Raciąż (pow. płoński, woj. mazowieckie)</v>
      </c>
      <c r="AV1558" s="98">
        <v>0</v>
      </c>
      <c r="AW1558" s="98">
        <f>IF(ISNUMBER(SEARCH('ankieta ESG'!$G$182,AX1558)),MAX($AW$3:AW1557)+1,0)</f>
        <v>1555</v>
      </c>
      <c r="AX1558" s="134" t="s">
        <v>5558</v>
      </c>
      <c r="AY1558" s="98">
        <v>0</v>
      </c>
      <c r="AZ1558" s="99" t="str">
        <f>IFERROR(VLOOKUP(ROWS($AX$4:AX1558),$AW$4:$AX$2337,2,0),"")</f>
        <v>Raciąż (pow. płoński, woj. mazowieckie)</v>
      </c>
      <c r="BA1558" s="98">
        <v>0</v>
      </c>
      <c r="BB1558" s="98">
        <f>IF(ISNUMBER(SEARCH('ankieta ESG'!$G$183,BC1558)),MAX($BB$3:BB1557)+1,0)</f>
        <v>1555</v>
      </c>
      <c r="BC1558" s="134" t="s">
        <v>5558</v>
      </c>
      <c r="BD1558" s="98">
        <v>0</v>
      </c>
      <c r="BE1558" s="99" t="str">
        <f>IFERROR(VLOOKUP(ROWS($BC$4:BC1558),$BB$4:$BC$2337,2,0),"")</f>
        <v>Raciąż (pow. płoński, woj. mazowieckie)</v>
      </c>
      <c r="BF1558" s="98">
        <v>0</v>
      </c>
      <c r="BG1558" s="98">
        <f>IF(ISNUMBER(SEARCH('ankieta ESG'!$G$184,BH1558)),MAX($BG$3:BG1557)+1,0)</f>
        <v>1555</v>
      </c>
      <c r="BH1558" s="134" t="s">
        <v>5558</v>
      </c>
      <c r="BI1558" s="98">
        <v>0</v>
      </c>
      <c r="BJ1558" s="99" t="str">
        <f>IFERROR(VLOOKUP(ROWS($BH$4:BH1558),$BG$4:$BH$2337,2,0),"")</f>
        <v>Raciąż (pow. płoński, woj. mazowieckie)</v>
      </c>
      <c r="BK1558" s="98">
        <v>0</v>
      </c>
      <c r="BL1558" s="98">
        <f>IF(ISNUMBER(SEARCH('ankieta ESG'!$G$185,BM1558)),MAX($BL$3:BL1557)+1,0)</f>
        <v>1555</v>
      </c>
      <c r="BM1558" s="134" t="s">
        <v>5558</v>
      </c>
      <c r="BN1558" s="98">
        <v>0</v>
      </c>
      <c r="BO1558" s="99" t="str">
        <f>IFERROR(VLOOKUP(ROWS($BM$4:BM1558),$BL$4:$BM$2337,2,0),"")</f>
        <v>Raciąż (pow. płoński, woj. mazowieckie)</v>
      </c>
      <c r="BP1558" s="98">
        <v>0</v>
      </c>
      <c r="BQ1558" s="98">
        <f>IF(ISNUMBER(SEARCH('ankieta ESG'!$G$186,BR1558)),MAX($BQ$3:BQ1557)+1,0)</f>
        <v>1555</v>
      </c>
      <c r="BR1558" s="134" t="s">
        <v>5558</v>
      </c>
      <c r="BS1558" s="98">
        <v>0</v>
      </c>
      <c r="BT1558" s="99" t="str">
        <f>IFERROR(VLOOKUP(ROWS($BR$4:BR1558),$BQ$4:$BR$2337,2,0),"")</f>
        <v>Raciąż (pow. płoński, woj. mazowieckie)</v>
      </c>
      <c r="BU1558" s="98">
        <v>0</v>
      </c>
      <c r="BV1558" s="98">
        <f>IF(ISNUMBER(SEARCH('ankieta ESG'!$G$187,BW1558)),MAX($BV$3:BV1557)+1,0)</f>
        <v>1555</v>
      </c>
      <c r="BW1558" s="134" t="s">
        <v>5558</v>
      </c>
      <c r="BX1558" s="98">
        <v>0</v>
      </c>
      <c r="BY1558" s="99" t="str">
        <f>IFERROR(VLOOKUP(ROWS($BW$4:BW1558),$BV$4:$BW$2337,2,0),"")</f>
        <v>Raciąż (pow. płoński, woj. mazowieckie)</v>
      </c>
      <c r="BZ1558" s="98">
        <v>0</v>
      </c>
      <c r="CA1558" s="98">
        <f>IF(ISNUMBER(SEARCH('ankieta ESG'!$G$188,CB1558)),MAX($CA$3:CA1557)+1,0)</f>
        <v>1555</v>
      </c>
      <c r="CB1558" s="134" t="s">
        <v>5558</v>
      </c>
      <c r="CC1558" s="98">
        <v>0</v>
      </c>
      <c r="CD1558" s="99" t="str">
        <f>IFERROR(VLOOKUP(ROWS($CB$4:CB1558),$CA$4:$CB$2337,2,0),"")</f>
        <v>Raciąż (pow. płoński, woj. mazowieckie)</v>
      </c>
      <c r="CE1558" s="98">
        <v>0</v>
      </c>
      <c r="CF1558" s="98">
        <f>IF(ISNUMBER(SEARCH('ankieta ESG'!$G$189,CG1558)),MAX($CF$3:CF1557)+1,0)</f>
        <v>1555</v>
      </c>
      <c r="CG1558" s="134" t="s">
        <v>5558</v>
      </c>
      <c r="CH1558" s="98">
        <v>0</v>
      </c>
      <c r="CI1558" s="99" t="str">
        <f>IFERROR(VLOOKUP(ROWS($CG$4:CG1558),$CF$4:$CG$2337,2,0),"")</f>
        <v>Raciąż (pow. płoński, woj. mazowieckie)</v>
      </c>
      <c r="CJ1558" s="98">
        <v>0</v>
      </c>
    </row>
    <row r="1559" spans="4:88">
      <c r="D1559" s="25"/>
      <c r="F1559" s="25"/>
      <c r="AM1559" s="98">
        <f>IF(ISNUMBER(SEARCH('ankieta ESG'!$G$180,AN1559)),MAX(AM$3:$AM1558)+1,0)</f>
        <v>1556</v>
      </c>
      <c r="AN1559" s="134" t="s">
        <v>5559</v>
      </c>
      <c r="AO1559" s="98">
        <v>0</v>
      </c>
      <c r="AP1559" s="99" t="str">
        <f>IFERROR(VLOOKUP(ROWS($AN$4:AN1559),$AM$4:$AN$2337,2,0),"")</f>
        <v>Raciążek (pow. aleksandrowski, woj. kujawsko-pomorskie)</v>
      </c>
      <c r="AQ1559" s="98">
        <v>0</v>
      </c>
      <c r="AR1559" s="98">
        <f>IF(ISNUMBER(SEARCH('ankieta ESG'!$G$181,AS1559)),MAX($AR$3:AR1558)+1,0)</f>
        <v>1556</v>
      </c>
      <c r="AS1559" s="134" t="s">
        <v>5559</v>
      </c>
      <c r="AT1559" s="98">
        <v>0</v>
      </c>
      <c r="AU1559" s="99" t="str">
        <f>IFERROR(VLOOKUP(ROWS($AS$4:AS1559),$AR$4:$AS$2337,2,0),"")</f>
        <v>Raciążek (pow. aleksandrowski, woj. kujawsko-pomorskie)</v>
      </c>
      <c r="AV1559" s="98">
        <v>0</v>
      </c>
      <c r="AW1559" s="98">
        <f>IF(ISNUMBER(SEARCH('ankieta ESG'!$G$182,AX1559)),MAX($AW$3:AW1558)+1,0)</f>
        <v>1556</v>
      </c>
      <c r="AX1559" s="134" t="s">
        <v>5559</v>
      </c>
      <c r="AY1559" s="98">
        <v>0</v>
      </c>
      <c r="AZ1559" s="99" t="str">
        <f>IFERROR(VLOOKUP(ROWS($AX$4:AX1559),$AW$4:$AX$2337,2,0),"")</f>
        <v>Raciążek (pow. aleksandrowski, woj. kujawsko-pomorskie)</v>
      </c>
      <c r="BA1559" s="98">
        <v>0</v>
      </c>
      <c r="BB1559" s="98">
        <f>IF(ISNUMBER(SEARCH('ankieta ESG'!$G$183,BC1559)),MAX($BB$3:BB1558)+1,0)</f>
        <v>1556</v>
      </c>
      <c r="BC1559" s="134" t="s">
        <v>5559</v>
      </c>
      <c r="BD1559" s="98">
        <v>0</v>
      </c>
      <c r="BE1559" s="99" t="str">
        <f>IFERROR(VLOOKUP(ROWS($BC$4:BC1559),$BB$4:$BC$2337,2,0),"")</f>
        <v>Raciążek (pow. aleksandrowski, woj. kujawsko-pomorskie)</v>
      </c>
      <c r="BF1559" s="98">
        <v>0</v>
      </c>
      <c r="BG1559" s="98">
        <f>IF(ISNUMBER(SEARCH('ankieta ESG'!$G$184,BH1559)),MAX($BG$3:BG1558)+1,0)</f>
        <v>1556</v>
      </c>
      <c r="BH1559" s="134" t="s">
        <v>5559</v>
      </c>
      <c r="BI1559" s="98">
        <v>0</v>
      </c>
      <c r="BJ1559" s="99" t="str">
        <f>IFERROR(VLOOKUP(ROWS($BH$4:BH1559),$BG$4:$BH$2337,2,0),"")</f>
        <v>Raciążek (pow. aleksandrowski, woj. kujawsko-pomorskie)</v>
      </c>
      <c r="BK1559" s="98">
        <v>0</v>
      </c>
      <c r="BL1559" s="98">
        <f>IF(ISNUMBER(SEARCH('ankieta ESG'!$G$185,BM1559)),MAX($BL$3:BL1558)+1,0)</f>
        <v>1556</v>
      </c>
      <c r="BM1559" s="134" t="s">
        <v>5559</v>
      </c>
      <c r="BN1559" s="98">
        <v>0</v>
      </c>
      <c r="BO1559" s="99" t="str">
        <f>IFERROR(VLOOKUP(ROWS($BM$4:BM1559),$BL$4:$BM$2337,2,0),"")</f>
        <v>Raciążek (pow. aleksandrowski, woj. kujawsko-pomorskie)</v>
      </c>
      <c r="BP1559" s="98">
        <v>0</v>
      </c>
      <c r="BQ1559" s="98">
        <f>IF(ISNUMBER(SEARCH('ankieta ESG'!$G$186,BR1559)),MAX($BQ$3:BQ1558)+1,0)</f>
        <v>1556</v>
      </c>
      <c r="BR1559" s="134" t="s">
        <v>5559</v>
      </c>
      <c r="BS1559" s="98">
        <v>0</v>
      </c>
      <c r="BT1559" s="99" t="str">
        <f>IFERROR(VLOOKUP(ROWS($BR$4:BR1559),$BQ$4:$BR$2337,2,0),"")</f>
        <v>Raciążek (pow. aleksandrowski, woj. kujawsko-pomorskie)</v>
      </c>
      <c r="BU1559" s="98">
        <v>0</v>
      </c>
      <c r="BV1559" s="98">
        <f>IF(ISNUMBER(SEARCH('ankieta ESG'!$G$187,BW1559)),MAX($BV$3:BV1558)+1,0)</f>
        <v>1556</v>
      </c>
      <c r="BW1559" s="134" t="s">
        <v>5559</v>
      </c>
      <c r="BX1559" s="98">
        <v>0</v>
      </c>
      <c r="BY1559" s="99" t="str">
        <f>IFERROR(VLOOKUP(ROWS($BW$4:BW1559),$BV$4:$BW$2337,2,0),"")</f>
        <v>Raciążek (pow. aleksandrowski, woj. kujawsko-pomorskie)</v>
      </c>
      <c r="BZ1559" s="98">
        <v>0</v>
      </c>
      <c r="CA1559" s="98">
        <f>IF(ISNUMBER(SEARCH('ankieta ESG'!$G$188,CB1559)),MAX($CA$3:CA1558)+1,0)</f>
        <v>1556</v>
      </c>
      <c r="CB1559" s="134" t="s">
        <v>5559</v>
      </c>
      <c r="CC1559" s="98">
        <v>0</v>
      </c>
      <c r="CD1559" s="99" t="str">
        <f>IFERROR(VLOOKUP(ROWS($CB$4:CB1559),$CA$4:$CB$2337,2,0),"")</f>
        <v>Raciążek (pow. aleksandrowski, woj. kujawsko-pomorskie)</v>
      </c>
      <c r="CE1559" s="98">
        <v>0</v>
      </c>
      <c r="CF1559" s="98">
        <f>IF(ISNUMBER(SEARCH('ankieta ESG'!$G$189,CG1559)),MAX($CF$3:CF1558)+1,0)</f>
        <v>1556</v>
      </c>
      <c r="CG1559" s="134" t="s">
        <v>5559</v>
      </c>
      <c r="CH1559" s="98">
        <v>0</v>
      </c>
      <c r="CI1559" s="99" t="str">
        <f>IFERROR(VLOOKUP(ROWS($CG$4:CG1559),$CF$4:$CG$2337,2,0),"")</f>
        <v>Raciążek (pow. aleksandrowski, woj. kujawsko-pomorskie)</v>
      </c>
      <c r="CJ1559" s="98">
        <v>0</v>
      </c>
    </row>
    <row r="1560" spans="4:88">
      <c r="D1560" s="25"/>
      <c r="F1560" s="25"/>
      <c r="AM1560" s="98">
        <f>IF(ISNUMBER(SEARCH('ankieta ESG'!$G$180,AN1560)),MAX(AM$3:$AM1559)+1,0)</f>
        <v>1557</v>
      </c>
      <c r="AN1560" s="134" t="s">
        <v>5560</v>
      </c>
      <c r="AO1560" s="98">
        <v>0</v>
      </c>
      <c r="AP1560" s="99" t="str">
        <f>IFERROR(VLOOKUP(ROWS($AN$4:AN1560),$AM$4:$AN$2337,2,0),"")</f>
        <v>Racibórz (pow. raciborski, woj. śląskie)</v>
      </c>
      <c r="AQ1560" s="98">
        <v>0</v>
      </c>
      <c r="AR1560" s="98">
        <f>IF(ISNUMBER(SEARCH('ankieta ESG'!$G$181,AS1560)),MAX($AR$3:AR1559)+1,0)</f>
        <v>1557</v>
      </c>
      <c r="AS1560" s="134" t="s">
        <v>5560</v>
      </c>
      <c r="AT1560" s="98">
        <v>0</v>
      </c>
      <c r="AU1560" s="99" t="str">
        <f>IFERROR(VLOOKUP(ROWS($AS$4:AS1560),$AR$4:$AS$2337,2,0),"")</f>
        <v>Racibórz (pow. raciborski, woj. śląskie)</v>
      </c>
      <c r="AV1560" s="98">
        <v>0</v>
      </c>
      <c r="AW1560" s="98">
        <f>IF(ISNUMBER(SEARCH('ankieta ESG'!$G$182,AX1560)),MAX($AW$3:AW1559)+1,0)</f>
        <v>1557</v>
      </c>
      <c r="AX1560" s="134" t="s">
        <v>5560</v>
      </c>
      <c r="AY1560" s="98">
        <v>0</v>
      </c>
      <c r="AZ1560" s="99" t="str">
        <f>IFERROR(VLOOKUP(ROWS($AX$4:AX1560),$AW$4:$AX$2337,2,0),"")</f>
        <v>Racibórz (pow. raciborski, woj. śląskie)</v>
      </c>
      <c r="BA1560" s="98">
        <v>0</v>
      </c>
      <c r="BB1560" s="98">
        <f>IF(ISNUMBER(SEARCH('ankieta ESG'!$G$183,BC1560)),MAX($BB$3:BB1559)+1,0)</f>
        <v>1557</v>
      </c>
      <c r="BC1560" s="134" t="s">
        <v>5560</v>
      </c>
      <c r="BD1560" s="98">
        <v>0</v>
      </c>
      <c r="BE1560" s="99" t="str">
        <f>IFERROR(VLOOKUP(ROWS($BC$4:BC1560),$BB$4:$BC$2337,2,0),"")</f>
        <v>Racibórz (pow. raciborski, woj. śląskie)</v>
      </c>
      <c r="BF1560" s="98">
        <v>0</v>
      </c>
      <c r="BG1560" s="98">
        <f>IF(ISNUMBER(SEARCH('ankieta ESG'!$G$184,BH1560)),MAX($BG$3:BG1559)+1,0)</f>
        <v>1557</v>
      </c>
      <c r="BH1560" s="134" t="s">
        <v>5560</v>
      </c>
      <c r="BI1560" s="98">
        <v>0</v>
      </c>
      <c r="BJ1560" s="99" t="str">
        <f>IFERROR(VLOOKUP(ROWS($BH$4:BH1560),$BG$4:$BH$2337,2,0),"")</f>
        <v>Racibórz (pow. raciborski, woj. śląskie)</v>
      </c>
      <c r="BK1560" s="98">
        <v>0</v>
      </c>
      <c r="BL1560" s="98">
        <f>IF(ISNUMBER(SEARCH('ankieta ESG'!$G$185,BM1560)),MAX($BL$3:BL1559)+1,0)</f>
        <v>1557</v>
      </c>
      <c r="BM1560" s="134" t="s">
        <v>5560</v>
      </c>
      <c r="BN1560" s="98">
        <v>0</v>
      </c>
      <c r="BO1560" s="99" t="str">
        <f>IFERROR(VLOOKUP(ROWS($BM$4:BM1560),$BL$4:$BM$2337,2,0),"")</f>
        <v>Racibórz (pow. raciborski, woj. śląskie)</v>
      </c>
      <c r="BP1560" s="98">
        <v>0</v>
      </c>
      <c r="BQ1560" s="98">
        <f>IF(ISNUMBER(SEARCH('ankieta ESG'!$G$186,BR1560)),MAX($BQ$3:BQ1559)+1,0)</f>
        <v>1557</v>
      </c>
      <c r="BR1560" s="134" t="s">
        <v>5560</v>
      </c>
      <c r="BS1560" s="98">
        <v>0</v>
      </c>
      <c r="BT1560" s="99" t="str">
        <f>IFERROR(VLOOKUP(ROWS($BR$4:BR1560),$BQ$4:$BR$2337,2,0),"")</f>
        <v>Racibórz (pow. raciborski, woj. śląskie)</v>
      </c>
      <c r="BU1560" s="98">
        <v>0</v>
      </c>
      <c r="BV1560" s="98">
        <f>IF(ISNUMBER(SEARCH('ankieta ESG'!$G$187,BW1560)),MAX($BV$3:BV1559)+1,0)</f>
        <v>1557</v>
      </c>
      <c r="BW1560" s="134" t="s">
        <v>5560</v>
      </c>
      <c r="BX1560" s="98">
        <v>0</v>
      </c>
      <c r="BY1560" s="99" t="str">
        <f>IFERROR(VLOOKUP(ROWS($BW$4:BW1560),$BV$4:$BW$2337,2,0),"")</f>
        <v>Racibórz (pow. raciborski, woj. śląskie)</v>
      </c>
      <c r="BZ1560" s="98">
        <v>0</v>
      </c>
      <c r="CA1560" s="98">
        <f>IF(ISNUMBER(SEARCH('ankieta ESG'!$G$188,CB1560)),MAX($CA$3:CA1559)+1,0)</f>
        <v>1557</v>
      </c>
      <c r="CB1560" s="134" t="s">
        <v>5560</v>
      </c>
      <c r="CC1560" s="98">
        <v>0</v>
      </c>
      <c r="CD1560" s="99" t="str">
        <f>IFERROR(VLOOKUP(ROWS($CB$4:CB1560),$CA$4:$CB$2337,2,0),"")</f>
        <v>Racibórz (pow. raciborski, woj. śląskie)</v>
      </c>
      <c r="CE1560" s="98">
        <v>0</v>
      </c>
      <c r="CF1560" s="98">
        <f>IF(ISNUMBER(SEARCH('ankieta ESG'!$G$189,CG1560)),MAX($CF$3:CF1559)+1,0)</f>
        <v>1557</v>
      </c>
      <c r="CG1560" s="134" t="s">
        <v>5560</v>
      </c>
      <c r="CH1560" s="98">
        <v>0</v>
      </c>
      <c r="CI1560" s="99" t="str">
        <f>IFERROR(VLOOKUP(ROWS($CG$4:CG1560),$CF$4:$CG$2337,2,0),"")</f>
        <v>Racibórz (pow. raciborski, woj. śląskie)</v>
      </c>
      <c r="CJ1560" s="98">
        <v>0</v>
      </c>
    </row>
    <row r="1561" spans="4:88">
      <c r="D1561" s="25"/>
      <c r="F1561" s="25"/>
      <c r="AM1561" s="98">
        <f>IF(ISNUMBER(SEARCH('ankieta ESG'!$G$180,AN1561)),MAX(AM$3:$AM1560)+1,0)</f>
        <v>1558</v>
      </c>
      <c r="AN1561" s="134" t="s">
        <v>5561</v>
      </c>
      <c r="AO1561" s="98">
        <v>0</v>
      </c>
      <c r="AP1561" s="99" t="str">
        <f>IFERROR(VLOOKUP(ROWS($AN$4:AN1561),$AM$4:$AN$2337,2,0),"")</f>
        <v>Raciechowice (pow. myślenicki, woj. małopolskie)</v>
      </c>
      <c r="AQ1561" s="98">
        <v>0</v>
      </c>
      <c r="AR1561" s="98">
        <f>IF(ISNUMBER(SEARCH('ankieta ESG'!$G$181,AS1561)),MAX($AR$3:AR1560)+1,0)</f>
        <v>1558</v>
      </c>
      <c r="AS1561" s="134" t="s">
        <v>5561</v>
      </c>
      <c r="AT1561" s="98">
        <v>0</v>
      </c>
      <c r="AU1561" s="99" t="str">
        <f>IFERROR(VLOOKUP(ROWS($AS$4:AS1561),$AR$4:$AS$2337,2,0),"")</f>
        <v>Raciechowice (pow. myślenicki, woj. małopolskie)</v>
      </c>
      <c r="AV1561" s="98">
        <v>0</v>
      </c>
      <c r="AW1561" s="98">
        <f>IF(ISNUMBER(SEARCH('ankieta ESG'!$G$182,AX1561)),MAX($AW$3:AW1560)+1,0)</f>
        <v>1558</v>
      </c>
      <c r="AX1561" s="134" t="s">
        <v>5561</v>
      </c>
      <c r="AY1561" s="98">
        <v>0</v>
      </c>
      <c r="AZ1561" s="99" t="str">
        <f>IFERROR(VLOOKUP(ROWS($AX$4:AX1561),$AW$4:$AX$2337,2,0),"")</f>
        <v>Raciechowice (pow. myślenicki, woj. małopolskie)</v>
      </c>
      <c r="BA1561" s="98">
        <v>0</v>
      </c>
      <c r="BB1561" s="98">
        <f>IF(ISNUMBER(SEARCH('ankieta ESG'!$G$183,BC1561)),MAX($BB$3:BB1560)+1,0)</f>
        <v>1558</v>
      </c>
      <c r="BC1561" s="134" t="s">
        <v>5561</v>
      </c>
      <c r="BD1561" s="98">
        <v>0</v>
      </c>
      <c r="BE1561" s="99" t="str">
        <f>IFERROR(VLOOKUP(ROWS($BC$4:BC1561),$BB$4:$BC$2337,2,0),"")</f>
        <v>Raciechowice (pow. myślenicki, woj. małopolskie)</v>
      </c>
      <c r="BF1561" s="98">
        <v>0</v>
      </c>
      <c r="BG1561" s="98">
        <f>IF(ISNUMBER(SEARCH('ankieta ESG'!$G$184,BH1561)),MAX($BG$3:BG1560)+1,0)</f>
        <v>1558</v>
      </c>
      <c r="BH1561" s="134" t="s">
        <v>5561</v>
      </c>
      <c r="BI1561" s="98">
        <v>0</v>
      </c>
      <c r="BJ1561" s="99" t="str">
        <f>IFERROR(VLOOKUP(ROWS($BH$4:BH1561),$BG$4:$BH$2337,2,0),"")</f>
        <v>Raciechowice (pow. myślenicki, woj. małopolskie)</v>
      </c>
      <c r="BK1561" s="98">
        <v>0</v>
      </c>
      <c r="BL1561" s="98">
        <f>IF(ISNUMBER(SEARCH('ankieta ESG'!$G$185,BM1561)),MAX($BL$3:BL1560)+1,0)</f>
        <v>1558</v>
      </c>
      <c r="BM1561" s="134" t="s">
        <v>5561</v>
      </c>
      <c r="BN1561" s="98">
        <v>0</v>
      </c>
      <c r="BO1561" s="99" t="str">
        <f>IFERROR(VLOOKUP(ROWS($BM$4:BM1561),$BL$4:$BM$2337,2,0),"")</f>
        <v>Raciechowice (pow. myślenicki, woj. małopolskie)</v>
      </c>
      <c r="BP1561" s="98">
        <v>0</v>
      </c>
      <c r="BQ1561" s="98">
        <f>IF(ISNUMBER(SEARCH('ankieta ESG'!$G$186,BR1561)),MAX($BQ$3:BQ1560)+1,0)</f>
        <v>1558</v>
      </c>
      <c r="BR1561" s="134" t="s">
        <v>5561</v>
      </c>
      <c r="BS1561" s="98">
        <v>0</v>
      </c>
      <c r="BT1561" s="99" t="str">
        <f>IFERROR(VLOOKUP(ROWS($BR$4:BR1561),$BQ$4:$BR$2337,2,0),"")</f>
        <v>Raciechowice (pow. myślenicki, woj. małopolskie)</v>
      </c>
      <c r="BU1561" s="98">
        <v>0</v>
      </c>
      <c r="BV1561" s="98">
        <f>IF(ISNUMBER(SEARCH('ankieta ESG'!$G$187,BW1561)),MAX($BV$3:BV1560)+1,0)</f>
        <v>1558</v>
      </c>
      <c r="BW1561" s="134" t="s">
        <v>5561</v>
      </c>
      <c r="BX1561" s="98">
        <v>0</v>
      </c>
      <c r="BY1561" s="99" t="str">
        <f>IFERROR(VLOOKUP(ROWS($BW$4:BW1561),$BV$4:$BW$2337,2,0),"")</f>
        <v>Raciechowice (pow. myślenicki, woj. małopolskie)</v>
      </c>
      <c r="BZ1561" s="98">
        <v>0</v>
      </c>
      <c r="CA1561" s="98">
        <f>IF(ISNUMBER(SEARCH('ankieta ESG'!$G$188,CB1561)),MAX($CA$3:CA1560)+1,0)</f>
        <v>1558</v>
      </c>
      <c r="CB1561" s="134" t="s">
        <v>5561</v>
      </c>
      <c r="CC1561" s="98">
        <v>0</v>
      </c>
      <c r="CD1561" s="99" t="str">
        <f>IFERROR(VLOOKUP(ROWS($CB$4:CB1561),$CA$4:$CB$2337,2,0),"")</f>
        <v>Raciechowice (pow. myślenicki, woj. małopolskie)</v>
      </c>
      <c r="CE1561" s="98">
        <v>0</v>
      </c>
      <c r="CF1561" s="98">
        <f>IF(ISNUMBER(SEARCH('ankieta ESG'!$G$189,CG1561)),MAX($CF$3:CF1560)+1,0)</f>
        <v>1558</v>
      </c>
      <c r="CG1561" s="134" t="s">
        <v>5561</v>
      </c>
      <c r="CH1561" s="98">
        <v>0</v>
      </c>
      <c r="CI1561" s="99" t="str">
        <f>IFERROR(VLOOKUP(ROWS($CG$4:CG1561),$CF$4:$CG$2337,2,0),"")</f>
        <v>Raciechowice (pow. myślenicki, woj. małopolskie)</v>
      </c>
      <c r="CJ1561" s="98">
        <v>0</v>
      </c>
    </row>
    <row r="1562" spans="4:88">
      <c r="D1562" s="25"/>
      <c r="F1562" s="25"/>
      <c r="AM1562" s="98">
        <f>IF(ISNUMBER(SEARCH('ankieta ESG'!$G$180,AN1562)),MAX(AM$3:$AM1561)+1,0)</f>
        <v>1559</v>
      </c>
      <c r="AN1562" s="134" t="s">
        <v>5562</v>
      </c>
      <c r="AO1562" s="98">
        <v>0</v>
      </c>
      <c r="AP1562" s="99" t="str">
        <f>IFERROR(VLOOKUP(ROWS($AN$4:AN1562),$AM$4:$AN$2337,2,0),"")</f>
        <v>Racławice (pow. miechowski, woj. małopolskie)</v>
      </c>
      <c r="AQ1562" s="98">
        <v>0</v>
      </c>
      <c r="AR1562" s="98">
        <f>IF(ISNUMBER(SEARCH('ankieta ESG'!$G$181,AS1562)),MAX($AR$3:AR1561)+1,0)</f>
        <v>1559</v>
      </c>
      <c r="AS1562" s="134" t="s">
        <v>5562</v>
      </c>
      <c r="AT1562" s="98">
        <v>0</v>
      </c>
      <c r="AU1562" s="99" t="str">
        <f>IFERROR(VLOOKUP(ROWS($AS$4:AS1562),$AR$4:$AS$2337,2,0),"")</f>
        <v>Racławice (pow. miechowski, woj. małopolskie)</v>
      </c>
      <c r="AV1562" s="98">
        <v>0</v>
      </c>
      <c r="AW1562" s="98">
        <f>IF(ISNUMBER(SEARCH('ankieta ESG'!$G$182,AX1562)),MAX($AW$3:AW1561)+1,0)</f>
        <v>1559</v>
      </c>
      <c r="AX1562" s="134" t="s">
        <v>5562</v>
      </c>
      <c r="AY1562" s="98">
        <v>0</v>
      </c>
      <c r="AZ1562" s="99" t="str">
        <f>IFERROR(VLOOKUP(ROWS($AX$4:AX1562),$AW$4:$AX$2337,2,0),"")</f>
        <v>Racławice (pow. miechowski, woj. małopolskie)</v>
      </c>
      <c r="BA1562" s="98">
        <v>0</v>
      </c>
      <c r="BB1562" s="98">
        <f>IF(ISNUMBER(SEARCH('ankieta ESG'!$G$183,BC1562)),MAX($BB$3:BB1561)+1,0)</f>
        <v>1559</v>
      </c>
      <c r="BC1562" s="134" t="s">
        <v>5562</v>
      </c>
      <c r="BD1562" s="98">
        <v>0</v>
      </c>
      <c r="BE1562" s="99" t="str">
        <f>IFERROR(VLOOKUP(ROWS($BC$4:BC1562),$BB$4:$BC$2337,2,0),"")</f>
        <v>Racławice (pow. miechowski, woj. małopolskie)</v>
      </c>
      <c r="BF1562" s="98">
        <v>0</v>
      </c>
      <c r="BG1562" s="98">
        <f>IF(ISNUMBER(SEARCH('ankieta ESG'!$G$184,BH1562)),MAX($BG$3:BG1561)+1,0)</f>
        <v>1559</v>
      </c>
      <c r="BH1562" s="134" t="s">
        <v>5562</v>
      </c>
      <c r="BI1562" s="98">
        <v>0</v>
      </c>
      <c r="BJ1562" s="99" t="str">
        <f>IFERROR(VLOOKUP(ROWS($BH$4:BH1562),$BG$4:$BH$2337,2,0),"")</f>
        <v>Racławice (pow. miechowski, woj. małopolskie)</v>
      </c>
      <c r="BK1562" s="98">
        <v>0</v>
      </c>
      <c r="BL1562" s="98">
        <f>IF(ISNUMBER(SEARCH('ankieta ESG'!$G$185,BM1562)),MAX($BL$3:BL1561)+1,0)</f>
        <v>1559</v>
      </c>
      <c r="BM1562" s="134" t="s">
        <v>5562</v>
      </c>
      <c r="BN1562" s="98">
        <v>0</v>
      </c>
      <c r="BO1562" s="99" t="str">
        <f>IFERROR(VLOOKUP(ROWS($BM$4:BM1562),$BL$4:$BM$2337,2,0),"")</f>
        <v>Racławice (pow. miechowski, woj. małopolskie)</v>
      </c>
      <c r="BP1562" s="98">
        <v>0</v>
      </c>
      <c r="BQ1562" s="98">
        <f>IF(ISNUMBER(SEARCH('ankieta ESG'!$G$186,BR1562)),MAX($BQ$3:BQ1561)+1,0)</f>
        <v>1559</v>
      </c>
      <c r="BR1562" s="134" t="s">
        <v>5562</v>
      </c>
      <c r="BS1562" s="98">
        <v>0</v>
      </c>
      <c r="BT1562" s="99" t="str">
        <f>IFERROR(VLOOKUP(ROWS($BR$4:BR1562),$BQ$4:$BR$2337,2,0),"")</f>
        <v>Racławice (pow. miechowski, woj. małopolskie)</v>
      </c>
      <c r="BU1562" s="98">
        <v>0</v>
      </c>
      <c r="BV1562" s="98">
        <f>IF(ISNUMBER(SEARCH('ankieta ESG'!$G$187,BW1562)),MAX($BV$3:BV1561)+1,0)</f>
        <v>1559</v>
      </c>
      <c r="BW1562" s="134" t="s">
        <v>5562</v>
      </c>
      <c r="BX1562" s="98">
        <v>0</v>
      </c>
      <c r="BY1562" s="99" t="str">
        <f>IFERROR(VLOOKUP(ROWS($BW$4:BW1562),$BV$4:$BW$2337,2,0),"")</f>
        <v>Racławice (pow. miechowski, woj. małopolskie)</v>
      </c>
      <c r="BZ1562" s="98">
        <v>0</v>
      </c>
      <c r="CA1562" s="98">
        <f>IF(ISNUMBER(SEARCH('ankieta ESG'!$G$188,CB1562)),MAX($CA$3:CA1561)+1,0)</f>
        <v>1559</v>
      </c>
      <c r="CB1562" s="134" t="s">
        <v>5562</v>
      </c>
      <c r="CC1562" s="98">
        <v>0</v>
      </c>
      <c r="CD1562" s="99" t="str">
        <f>IFERROR(VLOOKUP(ROWS($CB$4:CB1562),$CA$4:$CB$2337,2,0),"")</f>
        <v>Racławice (pow. miechowski, woj. małopolskie)</v>
      </c>
      <c r="CE1562" s="98">
        <v>0</v>
      </c>
      <c r="CF1562" s="98">
        <f>IF(ISNUMBER(SEARCH('ankieta ESG'!$G$189,CG1562)),MAX($CF$3:CF1561)+1,0)</f>
        <v>1559</v>
      </c>
      <c r="CG1562" s="134" t="s">
        <v>5562</v>
      </c>
      <c r="CH1562" s="98">
        <v>0</v>
      </c>
      <c r="CI1562" s="99" t="str">
        <f>IFERROR(VLOOKUP(ROWS($CG$4:CG1562),$CF$4:$CG$2337,2,0),"")</f>
        <v>Racławice (pow. miechowski, woj. małopolskie)</v>
      </c>
      <c r="CJ1562" s="98">
        <v>0</v>
      </c>
    </row>
    <row r="1563" spans="4:88">
      <c r="D1563" s="25"/>
      <c r="F1563" s="25"/>
      <c r="AM1563" s="98">
        <f>IF(ISNUMBER(SEARCH('ankieta ESG'!$G$180,AN1563)),MAX(AM$3:$AM1562)+1,0)</f>
        <v>1560</v>
      </c>
      <c r="AN1563" s="134" t="s">
        <v>5563</v>
      </c>
      <c r="AO1563" s="98">
        <v>0</v>
      </c>
      <c r="AP1563" s="99" t="str">
        <f>IFERROR(VLOOKUP(ROWS($AN$4:AN1563),$AM$4:$AN$2337,2,0),"")</f>
        <v>Raczki (pow. suwalski, woj. podlaskie)</v>
      </c>
      <c r="AQ1563" s="98">
        <v>0</v>
      </c>
      <c r="AR1563" s="98">
        <f>IF(ISNUMBER(SEARCH('ankieta ESG'!$G$181,AS1563)),MAX($AR$3:AR1562)+1,0)</f>
        <v>1560</v>
      </c>
      <c r="AS1563" s="134" t="s">
        <v>5563</v>
      </c>
      <c r="AT1563" s="98">
        <v>0</v>
      </c>
      <c r="AU1563" s="99" t="str">
        <f>IFERROR(VLOOKUP(ROWS($AS$4:AS1563),$AR$4:$AS$2337,2,0),"")</f>
        <v>Raczki (pow. suwalski, woj. podlaskie)</v>
      </c>
      <c r="AV1563" s="98">
        <v>0</v>
      </c>
      <c r="AW1563" s="98">
        <f>IF(ISNUMBER(SEARCH('ankieta ESG'!$G$182,AX1563)),MAX($AW$3:AW1562)+1,0)</f>
        <v>1560</v>
      </c>
      <c r="AX1563" s="134" t="s">
        <v>5563</v>
      </c>
      <c r="AY1563" s="98">
        <v>0</v>
      </c>
      <c r="AZ1563" s="99" t="str">
        <f>IFERROR(VLOOKUP(ROWS($AX$4:AX1563),$AW$4:$AX$2337,2,0),"")</f>
        <v>Raczki (pow. suwalski, woj. podlaskie)</v>
      </c>
      <c r="BA1563" s="98">
        <v>0</v>
      </c>
      <c r="BB1563" s="98">
        <f>IF(ISNUMBER(SEARCH('ankieta ESG'!$G$183,BC1563)),MAX($BB$3:BB1562)+1,0)</f>
        <v>1560</v>
      </c>
      <c r="BC1563" s="134" t="s">
        <v>5563</v>
      </c>
      <c r="BD1563" s="98">
        <v>0</v>
      </c>
      <c r="BE1563" s="99" t="str">
        <f>IFERROR(VLOOKUP(ROWS($BC$4:BC1563),$BB$4:$BC$2337,2,0),"")</f>
        <v>Raczki (pow. suwalski, woj. podlaskie)</v>
      </c>
      <c r="BF1563" s="98">
        <v>0</v>
      </c>
      <c r="BG1563" s="98">
        <f>IF(ISNUMBER(SEARCH('ankieta ESG'!$G$184,BH1563)),MAX($BG$3:BG1562)+1,0)</f>
        <v>1560</v>
      </c>
      <c r="BH1563" s="134" t="s">
        <v>5563</v>
      </c>
      <c r="BI1563" s="98">
        <v>0</v>
      </c>
      <c r="BJ1563" s="99" t="str">
        <f>IFERROR(VLOOKUP(ROWS($BH$4:BH1563),$BG$4:$BH$2337,2,0),"")</f>
        <v>Raczki (pow. suwalski, woj. podlaskie)</v>
      </c>
      <c r="BK1563" s="98">
        <v>0</v>
      </c>
      <c r="BL1563" s="98">
        <f>IF(ISNUMBER(SEARCH('ankieta ESG'!$G$185,BM1563)),MAX($BL$3:BL1562)+1,0)</f>
        <v>1560</v>
      </c>
      <c r="BM1563" s="134" t="s">
        <v>5563</v>
      </c>
      <c r="BN1563" s="98">
        <v>0</v>
      </c>
      <c r="BO1563" s="99" t="str">
        <f>IFERROR(VLOOKUP(ROWS($BM$4:BM1563),$BL$4:$BM$2337,2,0),"")</f>
        <v>Raczki (pow. suwalski, woj. podlaskie)</v>
      </c>
      <c r="BP1563" s="98">
        <v>0</v>
      </c>
      <c r="BQ1563" s="98">
        <f>IF(ISNUMBER(SEARCH('ankieta ESG'!$G$186,BR1563)),MAX($BQ$3:BQ1562)+1,0)</f>
        <v>1560</v>
      </c>
      <c r="BR1563" s="134" t="s">
        <v>5563</v>
      </c>
      <c r="BS1563" s="98">
        <v>0</v>
      </c>
      <c r="BT1563" s="99" t="str">
        <f>IFERROR(VLOOKUP(ROWS($BR$4:BR1563),$BQ$4:$BR$2337,2,0),"")</f>
        <v>Raczki (pow. suwalski, woj. podlaskie)</v>
      </c>
      <c r="BU1563" s="98">
        <v>0</v>
      </c>
      <c r="BV1563" s="98">
        <f>IF(ISNUMBER(SEARCH('ankieta ESG'!$G$187,BW1563)),MAX($BV$3:BV1562)+1,0)</f>
        <v>1560</v>
      </c>
      <c r="BW1563" s="134" t="s">
        <v>5563</v>
      </c>
      <c r="BX1563" s="98">
        <v>0</v>
      </c>
      <c r="BY1563" s="99" t="str">
        <f>IFERROR(VLOOKUP(ROWS($BW$4:BW1563),$BV$4:$BW$2337,2,0),"")</f>
        <v>Raczki (pow. suwalski, woj. podlaskie)</v>
      </c>
      <c r="BZ1563" s="98">
        <v>0</v>
      </c>
      <c r="CA1563" s="98">
        <f>IF(ISNUMBER(SEARCH('ankieta ESG'!$G$188,CB1563)),MAX($CA$3:CA1562)+1,0)</f>
        <v>1560</v>
      </c>
      <c r="CB1563" s="134" t="s">
        <v>5563</v>
      </c>
      <c r="CC1563" s="98">
        <v>0</v>
      </c>
      <c r="CD1563" s="99" t="str">
        <f>IFERROR(VLOOKUP(ROWS($CB$4:CB1563),$CA$4:$CB$2337,2,0),"")</f>
        <v>Raczki (pow. suwalski, woj. podlaskie)</v>
      </c>
      <c r="CE1563" s="98">
        <v>0</v>
      </c>
      <c r="CF1563" s="98">
        <f>IF(ISNUMBER(SEARCH('ankieta ESG'!$G$189,CG1563)),MAX($CF$3:CF1562)+1,0)</f>
        <v>1560</v>
      </c>
      <c r="CG1563" s="134" t="s">
        <v>5563</v>
      </c>
      <c r="CH1563" s="98">
        <v>0</v>
      </c>
      <c r="CI1563" s="99" t="str">
        <f>IFERROR(VLOOKUP(ROWS($CG$4:CG1563),$CF$4:$CG$2337,2,0),"")</f>
        <v>Raczki (pow. suwalski, woj. podlaskie)</v>
      </c>
      <c r="CJ1563" s="98">
        <v>0</v>
      </c>
    </row>
    <row r="1564" spans="4:88">
      <c r="D1564" s="25"/>
      <c r="F1564" s="25"/>
      <c r="AM1564" s="98">
        <f>IF(ISNUMBER(SEARCH('ankieta ESG'!$G$180,AN1564)),MAX(AM$3:$AM1563)+1,0)</f>
        <v>1561</v>
      </c>
      <c r="AN1564" s="134" t="s">
        <v>5564</v>
      </c>
      <c r="AO1564" s="98">
        <v>0</v>
      </c>
      <c r="AP1564" s="99" t="str">
        <f>IFERROR(VLOOKUP(ROWS($AN$4:AN1564),$AM$4:$AN$2337,2,0),"")</f>
        <v>Radecznica (pow. zamojski, woj. lubelskie)</v>
      </c>
      <c r="AQ1564" s="98">
        <v>0</v>
      </c>
      <c r="AR1564" s="98">
        <f>IF(ISNUMBER(SEARCH('ankieta ESG'!$G$181,AS1564)),MAX($AR$3:AR1563)+1,0)</f>
        <v>1561</v>
      </c>
      <c r="AS1564" s="134" t="s">
        <v>5564</v>
      </c>
      <c r="AT1564" s="98">
        <v>0</v>
      </c>
      <c r="AU1564" s="99" t="str">
        <f>IFERROR(VLOOKUP(ROWS($AS$4:AS1564),$AR$4:$AS$2337,2,0),"")</f>
        <v>Radecznica (pow. zamojski, woj. lubelskie)</v>
      </c>
      <c r="AV1564" s="98">
        <v>0</v>
      </c>
      <c r="AW1564" s="98">
        <f>IF(ISNUMBER(SEARCH('ankieta ESG'!$G$182,AX1564)),MAX($AW$3:AW1563)+1,0)</f>
        <v>1561</v>
      </c>
      <c r="AX1564" s="134" t="s">
        <v>5564</v>
      </c>
      <c r="AY1564" s="98">
        <v>0</v>
      </c>
      <c r="AZ1564" s="99" t="str">
        <f>IFERROR(VLOOKUP(ROWS($AX$4:AX1564),$AW$4:$AX$2337,2,0),"")</f>
        <v>Radecznica (pow. zamojski, woj. lubelskie)</v>
      </c>
      <c r="BA1564" s="98">
        <v>0</v>
      </c>
      <c r="BB1564" s="98">
        <f>IF(ISNUMBER(SEARCH('ankieta ESG'!$G$183,BC1564)),MAX($BB$3:BB1563)+1,0)</f>
        <v>1561</v>
      </c>
      <c r="BC1564" s="134" t="s">
        <v>5564</v>
      </c>
      <c r="BD1564" s="98">
        <v>0</v>
      </c>
      <c r="BE1564" s="99" t="str">
        <f>IFERROR(VLOOKUP(ROWS($BC$4:BC1564),$BB$4:$BC$2337,2,0),"")</f>
        <v>Radecznica (pow. zamojski, woj. lubelskie)</v>
      </c>
      <c r="BF1564" s="98">
        <v>0</v>
      </c>
      <c r="BG1564" s="98">
        <f>IF(ISNUMBER(SEARCH('ankieta ESG'!$G$184,BH1564)),MAX($BG$3:BG1563)+1,0)</f>
        <v>1561</v>
      </c>
      <c r="BH1564" s="134" t="s">
        <v>5564</v>
      </c>
      <c r="BI1564" s="98">
        <v>0</v>
      </c>
      <c r="BJ1564" s="99" t="str">
        <f>IFERROR(VLOOKUP(ROWS($BH$4:BH1564),$BG$4:$BH$2337,2,0),"")</f>
        <v>Radecznica (pow. zamojski, woj. lubelskie)</v>
      </c>
      <c r="BK1564" s="98">
        <v>0</v>
      </c>
      <c r="BL1564" s="98">
        <f>IF(ISNUMBER(SEARCH('ankieta ESG'!$G$185,BM1564)),MAX($BL$3:BL1563)+1,0)</f>
        <v>1561</v>
      </c>
      <c r="BM1564" s="134" t="s">
        <v>5564</v>
      </c>
      <c r="BN1564" s="98">
        <v>0</v>
      </c>
      <c r="BO1564" s="99" t="str">
        <f>IFERROR(VLOOKUP(ROWS($BM$4:BM1564),$BL$4:$BM$2337,2,0),"")</f>
        <v>Radecznica (pow. zamojski, woj. lubelskie)</v>
      </c>
      <c r="BP1564" s="98">
        <v>0</v>
      </c>
      <c r="BQ1564" s="98">
        <f>IF(ISNUMBER(SEARCH('ankieta ESG'!$G$186,BR1564)),MAX($BQ$3:BQ1563)+1,0)</f>
        <v>1561</v>
      </c>
      <c r="BR1564" s="134" t="s">
        <v>5564</v>
      </c>
      <c r="BS1564" s="98">
        <v>0</v>
      </c>
      <c r="BT1564" s="99" t="str">
        <f>IFERROR(VLOOKUP(ROWS($BR$4:BR1564),$BQ$4:$BR$2337,2,0),"")</f>
        <v>Radecznica (pow. zamojski, woj. lubelskie)</v>
      </c>
      <c r="BU1564" s="98">
        <v>0</v>
      </c>
      <c r="BV1564" s="98">
        <f>IF(ISNUMBER(SEARCH('ankieta ESG'!$G$187,BW1564)),MAX($BV$3:BV1563)+1,0)</f>
        <v>1561</v>
      </c>
      <c r="BW1564" s="134" t="s">
        <v>5564</v>
      </c>
      <c r="BX1564" s="98">
        <v>0</v>
      </c>
      <c r="BY1564" s="99" t="str">
        <f>IFERROR(VLOOKUP(ROWS($BW$4:BW1564),$BV$4:$BW$2337,2,0),"")</f>
        <v>Radecznica (pow. zamojski, woj. lubelskie)</v>
      </c>
      <c r="BZ1564" s="98">
        <v>0</v>
      </c>
      <c r="CA1564" s="98">
        <f>IF(ISNUMBER(SEARCH('ankieta ESG'!$G$188,CB1564)),MAX($CA$3:CA1563)+1,0)</f>
        <v>1561</v>
      </c>
      <c r="CB1564" s="134" t="s">
        <v>5564</v>
      </c>
      <c r="CC1564" s="98">
        <v>0</v>
      </c>
      <c r="CD1564" s="99" t="str">
        <f>IFERROR(VLOOKUP(ROWS($CB$4:CB1564),$CA$4:$CB$2337,2,0),"")</f>
        <v>Radecznica (pow. zamojski, woj. lubelskie)</v>
      </c>
      <c r="CE1564" s="98">
        <v>0</v>
      </c>
      <c r="CF1564" s="98">
        <f>IF(ISNUMBER(SEARCH('ankieta ESG'!$G$189,CG1564)),MAX($CF$3:CF1563)+1,0)</f>
        <v>1561</v>
      </c>
      <c r="CG1564" s="134" t="s">
        <v>5564</v>
      </c>
      <c r="CH1564" s="98">
        <v>0</v>
      </c>
      <c r="CI1564" s="99" t="str">
        <f>IFERROR(VLOOKUP(ROWS($CG$4:CG1564),$CF$4:$CG$2337,2,0),"")</f>
        <v>Radecznica (pow. zamojski, woj. lubelskie)</v>
      </c>
      <c r="CJ1564" s="98">
        <v>0</v>
      </c>
    </row>
    <row r="1565" spans="4:88">
      <c r="D1565" s="25"/>
      <c r="F1565" s="25"/>
      <c r="AM1565" s="98">
        <f>IF(ISNUMBER(SEARCH('ankieta ESG'!$G$180,AN1565)),MAX(AM$3:$AM1564)+1,0)</f>
        <v>1562</v>
      </c>
      <c r="AN1565" s="134" t="s">
        <v>5565</v>
      </c>
      <c r="AO1565" s="98">
        <v>0</v>
      </c>
      <c r="AP1565" s="99" t="str">
        <f>IFERROR(VLOOKUP(ROWS($AN$4:AN1565),$AM$4:$AN$2337,2,0),"")</f>
        <v>Radgoszcz (pow. dąbrowski, woj. małopolskie)</v>
      </c>
      <c r="AQ1565" s="98">
        <v>0</v>
      </c>
      <c r="AR1565" s="98">
        <f>IF(ISNUMBER(SEARCH('ankieta ESG'!$G$181,AS1565)),MAX($AR$3:AR1564)+1,0)</f>
        <v>1562</v>
      </c>
      <c r="AS1565" s="134" t="s">
        <v>5565</v>
      </c>
      <c r="AT1565" s="98">
        <v>0</v>
      </c>
      <c r="AU1565" s="99" t="str">
        <f>IFERROR(VLOOKUP(ROWS($AS$4:AS1565),$AR$4:$AS$2337,2,0),"")</f>
        <v>Radgoszcz (pow. dąbrowski, woj. małopolskie)</v>
      </c>
      <c r="AV1565" s="98">
        <v>0</v>
      </c>
      <c r="AW1565" s="98">
        <f>IF(ISNUMBER(SEARCH('ankieta ESG'!$G$182,AX1565)),MAX($AW$3:AW1564)+1,0)</f>
        <v>1562</v>
      </c>
      <c r="AX1565" s="134" t="s">
        <v>5565</v>
      </c>
      <c r="AY1565" s="98">
        <v>0</v>
      </c>
      <c r="AZ1565" s="99" t="str">
        <f>IFERROR(VLOOKUP(ROWS($AX$4:AX1565),$AW$4:$AX$2337,2,0),"")</f>
        <v>Radgoszcz (pow. dąbrowski, woj. małopolskie)</v>
      </c>
      <c r="BA1565" s="98">
        <v>0</v>
      </c>
      <c r="BB1565" s="98">
        <f>IF(ISNUMBER(SEARCH('ankieta ESG'!$G$183,BC1565)),MAX($BB$3:BB1564)+1,0)</f>
        <v>1562</v>
      </c>
      <c r="BC1565" s="134" t="s">
        <v>5565</v>
      </c>
      <c r="BD1565" s="98">
        <v>0</v>
      </c>
      <c r="BE1565" s="99" t="str">
        <f>IFERROR(VLOOKUP(ROWS($BC$4:BC1565),$BB$4:$BC$2337,2,0),"")</f>
        <v>Radgoszcz (pow. dąbrowski, woj. małopolskie)</v>
      </c>
      <c r="BF1565" s="98">
        <v>0</v>
      </c>
      <c r="BG1565" s="98">
        <f>IF(ISNUMBER(SEARCH('ankieta ESG'!$G$184,BH1565)),MAX($BG$3:BG1564)+1,0)</f>
        <v>1562</v>
      </c>
      <c r="BH1565" s="134" t="s">
        <v>5565</v>
      </c>
      <c r="BI1565" s="98">
        <v>0</v>
      </c>
      <c r="BJ1565" s="99" t="str">
        <f>IFERROR(VLOOKUP(ROWS($BH$4:BH1565),$BG$4:$BH$2337,2,0),"")</f>
        <v>Radgoszcz (pow. dąbrowski, woj. małopolskie)</v>
      </c>
      <c r="BK1565" s="98">
        <v>0</v>
      </c>
      <c r="BL1565" s="98">
        <f>IF(ISNUMBER(SEARCH('ankieta ESG'!$G$185,BM1565)),MAX($BL$3:BL1564)+1,0)</f>
        <v>1562</v>
      </c>
      <c r="BM1565" s="134" t="s">
        <v>5565</v>
      </c>
      <c r="BN1565" s="98">
        <v>0</v>
      </c>
      <c r="BO1565" s="99" t="str">
        <f>IFERROR(VLOOKUP(ROWS($BM$4:BM1565),$BL$4:$BM$2337,2,0),"")</f>
        <v>Radgoszcz (pow. dąbrowski, woj. małopolskie)</v>
      </c>
      <c r="BP1565" s="98">
        <v>0</v>
      </c>
      <c r="BQ1565" s="98">
        <f>IF(ISNUMBER(SEARCH('ankieta ESG'!$G$186,BR1565)),MAX($BQ$3:BQ1564)+1,0)</f>
        <v>1562</v>
      </c>
      <c r="BR1565" s="134" t="s">
        <v>5565</v>
      </c>
      <c r="BS1565" s="98">
        <v>0</v>
      </c>
      <c r="BT1565" s="99" t="str">
        <f>IFERROR(VLOOKUP(ROWS($BR$4:BR1565),$BQ$4:$BR$2337,2,0),"")</f>
        <v>Radgoszcz (pow. dąbrowski, woj. małopolskie)</v>
      </c>
      <c r="BU1565" s="98">
        <v>0</v>
      </c>
      <c r="BV1565" s="98">
        <f>IF(ISNUMBER(SEARCH('ankieta ESG'!$G$187,BW1565)),MAX($BV$3:BV1564)+1,0)</f>
        <v>1562</v>
      </c>
      <c r="BW1565" s="134" t="s">
        <v>5565</v>
      </c>
      <c r="BX1565" s="98">
        <v>0</v>
      </c>
      <c r="BY1565" s="99" t="str">
        <f>IFERROR(VLOOKUP(ROWS($BW$4:BW1565),$BV$4:$BW$2337,2,0),"")</f>
        <v>Radgoszcz (pow. dąbrowski, woj. małopolskie)</v>
      </c>
      <c r="BZ1565" s="98">
        <v>0</v>
      </c>
      <c r="CA1565" s="98">
        <f>IF(ISNUMBER(SEARCH('ankieta ESG'!$G$188,CB1565)),MAX($CA$3:CA1564)+1,0)</f>
        <v>1562</v>
      </c>
      <c r="CB1565" s="134" t="s">
        <v>5565</v>
      </c>
      <c r="CC1565" s="98">
        <v>0</v>
      </c>
      <c r="CD1565" s="99" t="str">
        <f>IFERROR(VLOOKUP(ROWS($CB$4:CB1565),$CA$4:$CB$2337,2,0),"")</f>
        <v>Radgoszcz (pow. dąbrowski, woj. małopolskie)</v>
      </c>
      <c r="CE1565" s="98">
        <v>0</v>
      </c>
      <c r="CF1565" s="98">
        <f>IF(ISNUMBER(SEARCH('ankieta ESG'!$G$189,CG1565)),MAX($CF$3:CF1564)+1,0)</f>
        <v>1562</v>
      </c>
      <c r="CG1565" s="134" t="s">
        <v>5565</v>
      </c>
      <c r="CH1565" s="98">
        <v>0</v>
      </c>
      <c r="CI1565" s="99" t="str">
        <f>IFERROR(VLOOKUP(ROWS($CG$4:CG1565),$CF$4:$CG$2337,2,0),"")</f>
        <v>Radgoszcz (pow. dąbrowski, woj. małopolskie)</v>
      </c>
      <c r="CJ1565" s="98">
        <v>0</v>
      </c>
    </row>
    <row r="1566" spans="4:88">
      <c r="D1566" s="25"/>
      <c r="F1566" s="25"/>
      <c r="AM1566" s="98">
        <f>IF(ISNUMBER(SEARCH('ankieta ESG'!$G$180,AN1566)),MAX(AM$3:$AM1565)+1,0)</f>
        <v>1563</v>
      </c>
      <c r="AN1566" s="134" t="s">
        <v>5566</v>
      </c>
      <c r="AO1566" s="98">
        <v>0</v>
      </c>
      <c r="AP1566" s="99" t="str">
        <f>IFERROR(VLOOKUP(ROWS($AN$4:AN1566),$AM$4:$AN$2337,2,0),"")</f>
        <v>Radków (pow. kłodzki, woj. dolnośląskie)</v>
      </c>
      <c r="AQ1566" s="98">
        <v>0</v>
      </c>
      <c r="AR1566" s="98">
        <f>IF(ISNUMBER(SEARCH('ankieta ESG'!$G$181,AS1566)),MAX($AR$3:AR1565)+1,0)</f>
        <v>1563</v>
      </c>
      <c r="AS1566" s="134" t="s">
        <v>5566</v>
      </c>
      <c r="AT1566" s="98">
        <v>0</v>
      </c>
      <c r="AU1566" s="99" t="str">
        <f>IFERROR(VLOOKUP(ROWS($AS$4:AS1566),$AR$4:$AS$2337,2,0),"")</f>
        <v>Radków (pow. kłodzki, woj. dolnośląskie)</v>
      </c>
      <c r="AV1566" s="98">
        <v>0</v>
      </c>
      <c r="AW1566" s="98">
        <f>IF(ISNUMBER(SEARCH('ankieta ESG'!$G$182,AX1566)),MAX($AW$3:AW1565)+1,0)</f>
        <v>1563</v>
      </c>
      <c r="AX1566" s="134" t="s">
        <v>5566</v>
      </c>
      <c r="AY1566" s="98">
        <v>0</v>
      </c>
      <c r="AZ1566" s="99" t="str">
        <f>IFERROR(VLOOKUP(ROWS($AX$4:AX1566),$AW$4:$AX$2337,2,0),"")</f>
        <v>Radków (pow. kłodzki, woj. dolnośląskie)</v>
      </c>
      <c r="BA1566" s="98">
        <v>0</v>
      </c>
      <c r="BB1566" s="98">
        <f>IF(ISNUMBER(SEARCH('ankieta ESG'!$G$183,BC1566)),MAX($BB$3:BB1565)+1,0)</f>
        <v>1563</v>
      </c>
      <c r="BC1566" s="134" t="s">
        <v>5566</v>
      </c>
      <c r="BD1566" s="98">
        <v>0</v>
      </c>
      <c r="BE1566" s="99" t="str">
        <f>IFERROR(VLOOKUP(ROWS($BC$4:BC1566),$BB$4:$BC$2337,2,0),"")</f>
        <v>Radków (pow. kłodzki, woj. dolnośląskie)</v>
      </c>
      <c r="BF1566" s="98">
        <v>0</v>
      </c>
      <c r="BG1566" s="98">
        <f>IF(ISNUMBER(SEARCH('ankieta ESG'!$G$184,BH1566)),MAX($BG$3:BG1565)+1,0)</f>
        <v>1563</v>
      </c>
      <c r="BH1566" s="134" t="s">
        <v>5566</v>
      </c>
      <c r="BI1566" s="98">
        <v>0</v>
      </c>
      <c r="BJ1566" s="99" t="str">
        <f>IFERROR(VLOOKUP(ROWS($BH$4:BH1566),$BG$4:$BH$2337,2,0),"")</f>
        <v>Radków (pow. kłodzki, woj. dolnośląskie)</v>
      </c>
      <c r="BK1566" s="98">
        <v>0</v>
      </c>
      <c r="BL1566" s="98">
        <f>IF(ISNUMBER(SEARCH('ankieta ESG'!$G$185,BM1566)),MAX($BL$3:BL1565)+1,0)</f>
        <v>1563</v>
      </c>
      <c r="BM1566" s="134" t="s">
        <v>5566</v>
      </c>
      <c r="BN1566" s="98">
        <v>0</v>
      </c>
      <c r="BO1566" s="99" t="str">
        <f>IFERROR(VLOOKUP(ROWS($BM$4:BM1566),$BL$4:$BM$2337,2,0),"")</f>
        <v>Radków (pow. kłodzki, woj. dolnośląskie)</v>
      </c>
      <c r="BP1566" s="98">
        <v>0</v>
      </c>
      <c r="BQ1566" s="98">
        <f>IF(ISNUMBER(SEARCH('ankieta ESG'!$G$186,BR1566)),MAX($BQ$3:BQ1565)+1,0)</f>
        <v>1563</v>
      </c>
      <c r="BR1566" s="134" t="s">
        <v>5566</v>
      </c>
      <c r="BS1566" s="98">
        <v>0</v>
      </c>
      <c r="BT1566" s="99" t="str">
        <f>IFERROR(VLOOKUP(ROWS($BR$4:BR1566),$BQ$4:$BR$2337,2,0),"")</f>
        <v>Radków (pow. kłodzki, woj. dolnośląskie)</v>
      </c>
      <c r="BU1566" s="98">
        <v>0</v>
      </c>
      <c r="BV1566" s="98">
        <f>IF(ISNUMBER(SEARCH('ankieta ESG'!$G$187,BW1566)),MAX($BV$3:BV1565)+1,0)</f>
        <v>1563</v>
      </c>
      <c r="BW1566" s="134" t="s">
        <v>5566</v>
      </c>
      <c r="BX1566" s="98">
        <v>0</v>
      </c>
      <c r="BY1566" s="99" t="str">
        <f>IFERROR(VLOOKUP(ROWS($BW$4:BW1566),$BV$4:$BW$2337,2,0),"")</f>
        <v>Radków (pow. kłodzki, woj. dolnośląskie)</v>
      </c>
      <c r="BZ1566" s="98">
        <v>0</v>
      </c>
      <c r="CA1566" s="98">
        <f>IF(ISNUMBER(SEARCH('ankieta ESG'!$G$188,CB1566)),MAX($CA$3:CA1565)+1,0)</f>
        <v>1563</v>
      </c>
      <c r="CB1566" s="134" t="s">
        <v>5566</v>
      </c>
      <c r="CC1566" s="98">
        <v>0</v>
      </c>
      <c r="CD1566" s="99" t="str">
        <f>IFERROR(VLOOKUP(ROWS($CB$4:CB1566),$CA$4:$CB$2337,2,0),"")</f>
        <v>Radków (pow. kłodzki, woj. dolnośląskie)</v>
      </c>
      <c r="CE1566" s="98">
        <v>0</v>
      </c>
      <c r="CF1566" s="98">
        <f>IF(ISNUMBER(SEARCH('ankieta ESG'!$G$189,CG1566)),MAX($CF$3:CF1565)+1,0)</f>
        <v>1563</v>
      </c>
      <c r="CG1566" s="134" t="s">
        <v>5566</v>
      </c>
      <c r="CH1566" s="98">
        <v>0</v>
      </c>
      <c r="CI1566" s="99" t="str">
        <f>IFERROR(VLOOKUP(ROWS($CG$4:CG1566),$CF$4:$CG$2337,2,0),"")</f>
        <v>Radków (pow. kłodzki, woj. dolnośląskie)</v>
      </c>
      <c r="CJ1566" s="98">
        <v>0</v>
      </c>
    </row>
    <row r="1567" spans="4:88">
      <c r="D1567" s="25"/>
      <c r="F1567" s="25"/>
      <c r="AM1567" s="98">
        <f>IF(ISNUMBER(SEARCH('ankieta ESG'!$G$180,AN1567)),MAX(AM$3:$AM1566)+1,0)</f>
        <v>1564</v>
      </c>
      <c r="AN1567" s="134" t="s">
        <v>5567</v>
      </c>
      <c r="AO1567" s="98">
        <v>0</v>
      </c>
      <c r="AP1567" s="99" t="str">
        <f>IFERROR(VLOOKUP(ROWS($AN$4:AN1567),$AM$4:$AN$2337,2,0),"")</f>
        <v>Radków (pow. włoszczowski, woj. świętokrzyskie)</v>
      </c>
      <c r="AQ1567" s="98">
        <v>0</v>
      </c>
      <c r="AR1567" s="98">
        <f>IF(ISNUMBER(SEARCH('ankieta ESG'!$G$181,AS1567)),MAX($AR$3:AR1566)+1,0)</f>
        <v>1564</v>
      </c>
      <c r="AS1567" s="134" t="s">
        <v>5567</v>
      </c>
      <c r="AT1567" s="98">
        <v>0</v>
      </c>
      <c r="AU1567" s="99" t="str">
        <f>IFERROR(VLOOKUP(ROWS($AS$4:AS1567),$AR$4:$AS$2337,2,0),"")</f>
        <v>Radków (pow. włoszczowski, woj. świętokrzyskie)</v>
      </c>
      <c r="AV1567" s="98">
        <v>0</v>
      </c>
      <c r="AW1567" s="98">
        <f>IF(ISNUMBER(SEARCH('ankieta ESG'!$G$182,AX1567)),MAX($AW$3:AW1566)+1,0)</f>
        <v>1564</v>
      </c>
      <c r="AX1567" s="134" t="s">
        <v>5567</v>
      </c>
      <c r="AY1567" s="98">
        <v>0</v>
      </c>
      <c r="AZ1567" s="99" t="str">
        <f>IFERROR(VLOOKUP(ROWS($AX$4:AX1567),$AW$4:$AX$2337,2,0),"")</f>
        <v>Radków (pow. włoszczowski, woj. świętokrzyskie)</v>
      </c>
      <c r="BA1567" s="98">
        <v>0</v>
      </c>
      <c r="BB1567" s="98">
        <f>IF(ISNUMBER(SEARCH('ankieta ESG'!$G$183,BC1567)),MAX($BB$3:BB1566)+1,0)</f>
        <v>1564</v>
      </c>
      <c r="BC1567" s="134" t="s">
        <v>5567</v>
      </c>
      <c r="BD1567" s="98">
        <v>0</v>
      </c>
      <c r="BE1567" s="99" t="str">
        <f>IFERROR(VLOOKUP(ROWS($BC$4:BC1567),$BB$4:$BC$2337,2,0),"")</f>
        <v>Radków (pow. włoszczowski, woj. świętokrzyskie)</v>
      </c>
      <c r="BF1567" s="98">
        <v>0</v>
      </c>
      <c r="BG1567" s="98">
        <f>IF(ISNUMBER(SEARCH('ankieta ESG'!$G$184,BH1567)),MAX($BG$3:BG1566)+1,0)</f>
        <v>1564</v>
      </c>
      <c r="BH1567" s="134" t="s">
        <v>5567</v>
      </c>
      <c r="BI1567" s="98">
        <v>0</v>
      </c>
      <c r="BJ1567" s="99" t="str">
        <f>IFERROR(VLOOKUP(ROWS($BH$4:BH1567),$BG$4:$BH$2337,2,0),"")</f>
        <v>Radków (pow. włoszczowski, woj. świętokrzyskie)</v>
      </c>
      <c r="BK1567" s="98">
        <v>0</v>
      </c>
      <c r="BL1567" s="98">
        <f>IF(ISNUMBER(SEARCH('ankieta ESG'!$G$185,BM1567)),MAX($BL$3:BL1566)+1,0)</f>
        <v>1564</v>
      </c>
      <c r="BM1567" s="134" t="s">
        <v>5567</v>
      </c>
      <c r="BN1567" s="98">
        <v>0</v>
      </c>
      <c r="BO1567" s="99" t="str">
        <f>IFERROR(VLOOKUP(ROWS($BM$4:BM1567),$BL$4:$BM$2337,2,0),"")</f>
        <v>Radków (pow. włoszczowski, woj. świętokrzyskie)</v>
      </c>
      <c r="BP1567" s="98">
        <v>0</v>
      </c>
      <c r="BQ1567" s="98">
        <f>IF(ISNUMBER(SEARCH('ankieta ESG'!$G$186,BR1567)),MAX($BQ$3:BQ1566)+1,0)</f>
        <v>1564</v>
      </c>
      <c r="BR1567" s="134" t="s">
        <v>5567</v>
      </c>
      <c r="BS1567" s="98">
        <v>0</v>
      </c>
      <c r="BT1567" s="99" t="str">
        <f>IFERROR(VLOOKUP(ROWS($BR$4:BR1567),$BQ$4:$BR$2337,2,0),"")</f>
        <v>Radków (pow. włoszczowski, woj. świętokrzyskie)</v>
      </c>
      <c r="BU1567" s="98">
        <v>0</v>
      </c>
      <c r="BV1567" s="98">
        <f>IF(ISNUMBER(SEARCH('ankieta ESG'!$G$187,BW1567)),MAX($BV$3:BV1566)+1,0)</f>
        <v>1564</v>
      </c>
      <c r="BW1567" s="134" t="s">
        <v>5567</v>
      </c>
      <c r="BX1567" s="98">
        <v>0</v>
      </c>
      <c r="BY1567" s="99" t="str">
        <f>IFERROR(VLOOKUP(ROWS($BW$4:BW1567),$BV$4:$BW$2337,2,0),"")</f>
        <v>Radków (pow. włoszczowski, woj. świętokrzyskie)</v>
      </c>
      <c r="BZ1567" s="98">
        <v>0</v>
      </c>
      <c r="CA1567" s="98">
        <f>IF(ISNUMBER(SEARCH('ankieta ESG'!$G$188,CB1567)),MAX($CA$3:CA1566)+1,0)</f>
        <v>1564</v>
      </c>
      <c r="CB1567" s="134" t="s">
        <v>5567</v>
      </c>
      <c r="CC1567" s="98">
        <v>0</v>
      </c>
      <c r="CD1567" s="99" t="str">
        <f>IFERROR(VLOOKUP(ROWS($CB$4:CB1567),$CA$4:$CB$2337,2,0),"")</f>
        <v>Radków (pow. włoszczowski, woj. świętokrzyskie)</v>
      </c>
      <c r="CE1567" s="98">
        <v>0</v>
      </c>
      <c r="CF1567" s="98">
        <f>IF(ISNUMBER(SEARCH('ankieta ESG'!$G$189,CG1567)),MAX($CF$3:CF1566)+1,0)</f>
        <v>1564</v>
      </c>
      <c r="CG1567" s="134" t="s">
        <v>5567</v>
      </c>
      <c r="CH1567" s="98">
        <v>0</v>
      </c>
      <c r="CI1567" s="99" t="str">
        <f>IFERROR(VLOOKUP(ROWS($CG$4:CG1567),$CF$4:$CG$2337,2,0),"")</f>
        <v>Radków (pow. włoszczowski, woj. świętokrzyskie)</v>
      </c>
      <c r="CJ1567" s="98">
        <v>0</v>
      </c>
    </row>
    <row r="1568" spans="4:88">
      <c r="D1568" s="25"/>
      <c r="F1568" s="25"/>
      <c r="AM1568" s="98">
        <f>IF(ISNUMBER(SEARCH('ankieta ESG'!$G$180,AN1568)),MAX(AM$3:$AM1567)+1,0)</f>
        <v>1565</v>
      </c>
      <c r="AN1568" s="134" t="s">
        <v>5568</v>
      </c>
      <c r="AO1568" s="98">
        <v>0</v>
      </c>
      <c r="AP1568" s="99" t="str">
        <f>IFERROR(VLOOKUP(ROWS($AN$4:AN1568),$AM$4:$AN$2337,2,0),"")</f>
        <v>Radlin (pow. wodzisławski, woj. śląskie)</v>
      </c>
      <c r="AQ1568" s="98">
        <v>0</v>
      </c>
      <c r="AR1568" s="98">
        <f>IF(ISNUMBER(SEARCH('ankieta ESG'!$G$181,AS1568)),MAX($AR$3:AR1567)+1,0)</f>
        <v>1565</v>
      </c>
      <c r="AS1568" s="134" t="s">
        <v>5568</v>
      </c>
      <c r="AT1568" s="98">
        <v>0</v>
      </c>
      <c r="AU1568" s="99" t="str">
        <f>IFERROR(VLOOKUP(ROWS($AS$4:AS1568),$AR$4:$AS$2337,2,0),"")</f>
        <v>Radlin (pow. wodzisławski, woj. śląskie)</v>
      </c>
      <c r="AV1568" s="98">
        <v>0</v>
      </c>
      <c r="AW1568" s="98">
        <f>IF(ISNUMBER(SEARCH('ankieta ESG'!$G$182,AX1568)),MAX($AW$3:AW1567)+1,0)</f>
        <v>1565</v>
      </c>
      <c r="AX1568" s="134" t="s">
        <v>5568</v>
      </c>
      <c r="AY1568" s="98">
        <v>0</v>
      </c>
      <c r="AZ1568" s="99" t="str">
        <f>IFERROR(VLOOKUP(ROWS($AX$4:AX1568),$AW$4:$AX$2337,2,0),"")</f>
        <v>Radlin (pow. wodzisławski, woj. śląskie)</v>
      </c>
      <c r="BA1568" s="98">
        <v>0</v>
      </c>
      <c r="BB1568" s="98">
        <f>IF(ISNUMBER(SEARCH('ankieta ESG'!$G$183,BC1568)),MAX($BB$3:BB1567)+1,0)</f>
        <v>1565</v>
      </c>
      <c r="BC1568" s="134" t="s">
        <v>5568</v>
      </c>
      <c r="BD1568" s="98">
        <v>0</v>
      </c>
      <c r="BE1568" s="99" t="str">
        <f>IFERROR(VLOOKUP(ROWS($BC$4:BC1568),$BB$4:$BC$2337,2,0),"")</f>
        <v>Radlin (pow. wodzisławski, woj. śląskie)</v>
      </c>
      <c r="BF1568" s="98">
        <v>0</v>
      </c>
      <c r="BG1568" s="98">
        <f>IF(ISNUMBER(SEARCH('ankieta ESG'!$G$184,BH1568)),MAX($BG$3:BG1567)+1,0)</f>
        <v>1565</v>
      </c>
      <c r="BH1568" s="134" t="s">
        <v>5568</v>
      </c>
      <c r="BI1568" s="98">
        <v>0</v>
      </c>
      <c r="BJ1568" s="99" t="str">
        <f>IFERROR(VLOOKUP(ROWS($BH$4:BH1568),$BG$4:$BH$2337,2,0),"")</f>
        <v>Radlin (pow. wodzisławski, woj. śląskie)</v>
      </c>
      <c r="BK1568" s="98">
        <v>0</v>
      </c>
      <c r="BL1568" s="98">
        <f>IF(ISNUMBER(SEARCH('ankieta ESG'!$G$185,BM1568)),MAX($BL$3:BL1567)+1,0)</f>
        <v>1565</v>
      </c>
      <c r="BM1568" s="134" t="s">
        <v>5568</v>
      </c>
      <c r="BN1568" s="98">
        <v>0</v>
      </c>
      <c r="BO1568" s="99" t="str">
        <f>IFERROR(VLOOKUP(ROWS($BM$4:BM1568),$BL$4:$BM$2337,2,0),"")</f>
        <v>Radlin (pow. wodzisławski, woj. śląskie)</v>
      </c>
      <c r="BP1568" s="98">
        <v>0</v>
      </c>
      <c r="BQ1568" s="98">
        <f>IF(ISNUMBER(SEARCH('ankieta ESG'!$G$186,BR1568)),MAX($BQ$3:BQ1567)+1,0)</f>
        <v>1565</v>
      </c>
      <c r="BR1568" s="134" t="s">
        <v>5568</v>
      </c>
      <c r="BS1568" s="98">
        <v>0</v>
      </c>
      <c r="BT1568" s="99" t="str">
        <f>IFERROR(VLOOKUP(ROWS($BR$4:BR1568),$BQ$4:$BR$2337,2,0),"")</f>
        <v>Radlin (pow. wodzisławski, woj. śląskie)</v>
      </c>
      <c r="BU1568" s="98">
        <v>0</v>
      </c>
      <c r="BV1568" s="98">
        <f>IF(ISNUMBER(SEARCH('ankieta ESG'!$G$187,BW1568)),MAX($BV$3:BV1567)+1,0)</f>
        <v>1565</v>
      </c>
      <c r="BW1568" s="134" t="s">
        <v>5568</v>
      </c>
      <c r="BX1568" s="98">
        <v>0</v>
      </c>
      <c r="BY1568" s="99" t="str">
        <f>IFERROR(VLOOKUP(ROWS($BW$4:BW1568),$BV$4:$BW$2337,2,0),"")</f>
        <v>Radlin (pow. wodzisławski, woj. śląskie)</v>
      </c>
      <c r="BZ1568" s="98">
        <v>0</v>
      </c>
      <c r="CA1568" s="98">
        <f>IF(ISNUMBER(SEARCH('ankieta ESG'!$G$188,CB1568)),MAX($CA$3:CA1567)+1,0)</f>
        <v>1565</v>
      </c>
      <c r="CB1568" s="134" t="s">
        <v>5568</v>
      </c>
      <c r="CC1568" s="98">
        <v>0</v>
      </c>
      <c r="CD1568" s="99" t="str">
        <f>IFERROR(VLOOKUP(ROWS($CB$4:CB1568),$CA$4:$CB$2337,2,0),"")</f>
        <v>Radlin (pow. wodzisławski, woj. śląskie)</v>
      </c>
      <c r="CE1568" s="98">
        <v>0</v>
      </c>
      <c r="CF1568" s="98">
        <f>IF(ISNUMBER(SEARCH('ankieta ESG'!$G$189,CG1568)),MAX($CF$3:CF1567)+1,0)</f>
        <v>1565</v>
      </c>
      <c r="CG1568" s="134" t="s">
        <v>5568</v>
      </c>
      <c r="CH1568" s="98">
        <v>0</v>
      </c>
      <c r="CI1568" s="99" t="str">
        <f>IFERROR(VLOOKUP(ROWS($CG$4:CG1568),$CF$4:$CG$2337,2,0),"")</f>
        <v>Radlin (pow. wodzisławski, woj. śląskie)</v>
      </c>
      <c r="CJ1568" s="98">
        <v>0</v>
      </c>
    </row>
    <row r="1569" spans="4:88">
      <c r="D1569" s="25"/>
      <c r="F1569" s="25"/>
      <c r="AM1569" s="98">
        <f>IF(ISNUMBER(SEARCH('ankieta ESG'!$G$180,AN1569)),MAX(AM$3:$AM1568)+1,0)</f>
        <v>1566</v>
      </c>
      <c r="AN1569" s="134" t="s">
        <v>5569</v>
      </c>
      <c r="AO1569" s="98">
        <v>0</v>
      </c>
      <c r="AP1569" s="99" t="str">
        <f>IFERROR(VLOOKUP(ROWS($AN$4:AN1569),$AM$4:$AN$2337,2,0),"")</f>
        <v>Radłów (pow. oleski, woj. opolskie)</v>
      </c>
      <c r="AQ1569" s="98">
        <v>0</v>
      </c>
      <c r="AR1569" s="98">
        <f>IF(ISNUMBER(SEARCH('ankieta ESG'!$G$181,AS1569)),MAX($AR$3:AR1568)+1,0)</f>
        <v>1566</v>
      </c>
      <c r="AS1569" s="134" t="s">
        <v>5569</v>
      </c>
      <c r="AT1569" s="98">
        <v>0</v>
      </c>
      <c r="AU1569" s="99" t="str">
        <f>IFERROR(VLOOKUP(ROWS($AS$4:AS1569),$AR$4:$AS$2337,2,0),"")</f>
        <v>Radłów (pow. oleski, woj. opolskie)</v>
      </c>
      <c r="AV1569" s="98">
        <v>0</v>
      </c>
      <c r="AW1569" s="98">
        <f>IF(ISNUMBER(SEARCH('ankieta ESG'!$G$182,AX1569)),MAX($AW$3:AW1568)+1,0)</f>
        <v>1566</v>
      </c>
      <c r="AX1569" s="134" t="s">
        <v>5569</v>
      </c>
      <c r="AY1569" s="98">
        <v>0</v>
      </c>
      <c r="AZ1569" s="99" t="str">
        <f>IFERROR(VLOOKUP(ROWS($AX$4:AX1569),$AW$4:$AX$2337,2,0),"")</f>
        <v>Radłów (pow. oleski, woj. opolskie)</v>
      </c>
      <c r="BA1569" s="98">
        <v>0</v>
      </c>
      <c r="BB1569" s="98">
        <f>IF(ISNUMBER(SEARCH('ankieta ESG'!$G$183,BC1569)),MAX($BB$3:BB1568)+1,0)</f>
        <v>1566</v>
      </c>
      <c r="BC1569" s="134" t="s">
        <v>5569</v>
      </c>
      <c r="BD1569" s="98">
        <v>0</v>
      </c>
      <c r="BE1569" s="99" t="str">
        <f>IFERROR(VLOOKUP(ROWS($BC$4:BC1569),$BB$4:$BC$2337,2,0),"")</f>
        <v>Radłów (pow. oleski, woj. opolskie)</v>
      </c>
      <c r="BF1569" s="98">
        <v>0</v>
      </c>
      <c r="BG1569" s="98">
        <f>IF(ISNUMBER(SEARCH('ankieta ESG'!$G$184,BH1569)),MAX($BG$3:BG1568)+1,0)</f>
        <v>1566</v>
      </c>
      <c r="BH1569" s="134" t="s">
        <v>5569</v>
      </c>
      <c r="BI1569" s="98">
        <v>0</v>
      </c>
      <c r="BJ1569" s="99" t="str">
        <f>IFERROR(VLOOKUP(ROWS($BH$4:BH1569),$BG$4:$BH$2337,2,0),"")</f>
        <v>Radłów (pow. oleski, woj. opolskie)</v>
      </c>
      <c r="BK1569" s="98">
        <v>0</v>
      </c>
      <c r="BL1569" s="98">
        <f>IF(ISNUMBER(SEARCH('ankieta ESG'!$G$185,BM1569)),MAX($BL$3:BL1568)+1,0)</f>
        <v>1566</v>
      </c>
      <c r="BM1569" s="134" t="s">
        <v>5569</v>
      </c>
      <c r="BN1569" s="98">
        <v>0</v>
      </c>
      <c r="BO1569" s="99" t="str">
        <f>IFERROR(VLOOKUP(ROWS($BM$4:BM1569),$BL$4:$BM$2337,2,0),"")</f>
        <v>Radłów (pow. oleski, woj. opolskie)</v>
      </c>
      <c r="BP1569" s="98">
        <v>0</v>
      </c>
      <c r="BQ1569" s="98">
        <f>IF(ISNUMBER(SEARCH('ankieta ESG'!$G$186,BR1569)),MAX($BQ$3:BQ1568)+1,0)</f>
        <v>1566</v>
      </c>
      <c r="BR1569" s="134" t="s">
        <v>5569</v>
      </c>
      <c r="BS1569" s="98">
        <v>0</v>
      </c>
      <c r="BT1569" s="99" t="str">
        <f>IFERROR(VLOOKUP(ROWS($BR$4:BR1569),$BQ$4:$BR$2337,2,0),"")</f>
        <v>Radłów (pow. oleski, woj. opolskie)</v>
      </c>
      <c r="BU1569" s="98">
        <v>0</v>
      </c>
      <c r="BV1569" s="98">
        <f>IF(ISNUMBER(SEARCH('ankieta ESG'!$G$187,BW1569)),MAX($BV$3:BV1568)+1,0)</f>
        <v>1566</v>
      </c>
      <c r="BW1569" s="134" t="s">
        <v>5569</v>
      </c>
      <c r="BX1569" s="98">
        <v>0</v>
      </c>
      <c r="BY1569" s="99" t="str">
        <f>IFERROR(VLOOKUP(ROWS($BW$4:BW1569),$BV$4:$BW$2337,2,0),"")</f>
        <v>Radłów (pow. oleski, woj. opolskie)</v>
      </c>
      <c r="BZ1569" s="98">
        <v>0</v>
      </c>
      <c r="CA1569" s="98">
        <f>IF(ISNUMBER(SEARCH('ankieta ESG'!$G$188,CB1569)),MAX($CA$3:CA1568)+1,0)</f>
        <v>1566</v>
      </c>
      <c r="CB1569" s="134" t="s">
        <v>5569</v>
      </c>
      <c r="CC1569" s="98">
        <v>0</v>
      </c>
      <c r="CD1569" s="99" t="str">
        <f>IFERROR(VLOOKUP(ROWS($CB$4:CB1569),$CA$4:$CB$2337,2,0),"")</f>
        <v>Radłów (pow. oleski, woj. opolskie)</v>
      </c>
      <c r="CE1569" s="98">
        <v>0</v>
      </c>
      <c r="CF1569" s="98">
        <f>IF(ISNUMBER(SEARCH('ankieta ESG'!$G$189,CG1569)),MAX($CF$3:CF1568)+1,0)</f>
        <v>1566</v>
      </c>
      <c r="CG1569" s="134" t="s">
        <v>5569</v>
      </c>
      <c r="CH1569" s="98">
        <v>0</v>
      </c>
      <c r="CI1569" s="99" t="str">
        <f>IFERROR(VLOOKUP(ROWS($CG$4:CG1569),$CF$4:$CG$2337,2,0),"")</f>
        <v>Radłów (pow. oleski, woj. opolskie)</v>
      </c>
      <c r="CJ1569" s="98">
        <v>0</v>
      </c>
    </row>
    <row r="1570" spans="4:88">
      <c r="D1570" s="25"/>
      <c r="F1570" s="25"/>
      <c r="AM1570" s="98">
        <f>IF(ISNUMBER(SEARCH('ankieta ESG'!$G$180,AN1570)),MAX(AM$3:$AM1569)+1,0)</f>
        <v>1567</v>
      </c>
      <c r="AN1570" s="134" t="s">
        <v>5570</v>
      </c>
      <c r="AO1570" s="98">
        <v>0</v>
      </c>
      <c r="AP1570" s="99" t="str">
        <f>IFERROR(VLOOKUP(ROWS($AN$4:AN1570),$AM$4:$AN$2337,2,0),"")</f>
        <v>Radłów (pow. tarnowski, woj. małopolskie)</v>
      </c>
      <c r="AQ1570" s="98">
        <v>0</v>
      </c>
      <c r="AR1570" s="98">
        <f>IF(ISNUMBER(SEARCH('ankieta ESG'!$G$181,AS1570)),MAX($AR$3:AR1569)+1,0)</f>
        <v>1567</v>
      </c>
      <c r="AS1570" s="134" t="s">
        <v>5570</v>
      </c>
      <c r="AT1570" s="98">
        <v>0</v>
      </c>
      <c r="AU1570" s="99" t="str">
        <f>IFERROR(VLOOKUP(ROWS($AS$4:AS1570),$AR$4:$AS$2337,2,0),"")</f>
        <v>Radłów (pow. tarnowski, woj. małopolskie)</v>
      </c>
      <c r="AV1570" s="98">
        <v>0</v>
      </c>
      <c r="AW1570" s="98">
        <f>IF(ISNUMBER(SEARCH('ankieta ESG'!$G$182,AX1570)),MAX($AW$3:AW1569)+1,0)</f>
        <v>1567</v>
      </c>
      <c r="AX1570" s="134" t="s">
        <v>5570</v>
      </c>
      <c r="AY1570" s="98">
        <v>0</v>
      </c>
      <c r="AZ1570" s="99" t="str">
        <f>IFERROR(VLOOKUP(ROWS($AX$4:AX1570),$AW$4:$AX$2337,2,0),"")</f>
        <v>Radłów (pow. tarnowski, woj. małopolskie)</v>
      </c>
      <c r="BA1570" s="98">
        <v>0</v>
      </c>
      <c r="BB1570" s="98">
        <f>IF(ISNUMBER(SEARCH('ankieta ESG'!$G$183,BC1570)),MAX($BB$3:BB1569)+1,0)</f>
        <v>1567</v>
      </c>
      <c r="BC1570" s="134" t="s">
        <v>5570</v>
      </c>
      <c r="BD1570" s="98">
        <v>0</v>
      </c>
      <c r="BE1570" s="99" t="str">
        <f>IFERROR(VLOOKUP(ROWS($BC$4:BC1570),$BB$4:$BC$2337,2,0),"")</f>
        <v>Radłów (pow. tarnowski, woj. małopolskie)</v>
      </c>
      <c r="BF1570" s="98">
        <v>0</v>
      </c>
      <c r="BG1570" s="98">
        <f>IF(ISNUMBER(SEARCH('ankieta ESG'!$G$184,BH1570)),MAX($BG$3:BG1569)+1,0)</f>
        <v>1567</v>
      </c>
      <c r="BH1570" s="134" t="s">
        <v>5570</v>
      </c>
      <c r="BI1570" s="98">
        <v>0</v>
      </c>
      <c r="BJ1570" s="99" t="str">
        <f>IFERROR(VLOOKUP(ROWS($BH$4:BH1570),$BG$4:$BH$2337,2,0),"")</f>
        <v>Radłów (pow. tarnowski, woj. małopolskie)</v>
      </c>
      <c r="BK1570" s="98">
        <v>0</v>
      </c>
      <c r="BL1570" s="98">
        <f>IF(ISNUMBER(SEARCH('ankieta ESG'!$G$185,BM1570)),MAX($BL$3:BL1569)+1,0)</f>
        <v>1567</v>
      </c>
      <c r="BM1570" s="134" t="s">
        <v>5570</v>
      </c>
      <c r="BN1570" s="98">
        <v>0</v>
      </c>
      <c r="BO1570" s="99" t="str">
        <f>IFERROR(VLOOKUP(ROWS($BM$4:BM1570),$BL$4:$BM$2337,2,0),"")</f>
        <v>Radłów (pow. tarnowski, woj. małopolskie)</v>
      </c>
      <c r="BP1570" s="98">
        <v>0</v>
      </c>
      <c r="BQ1570" s="98">
        <f>IF(ISNUMBER(SEARCH('ankieta ESG'!$G$186,BR1570)),MAX($BQ$3:BQ1569)+1,0)</f>
        <v>1567</v>
      </c>
      <c r="BR1570" s="134" t="s">
        <v>5570</v>
      </c>
      <c r="BS1570" s="98">
        <v>0</v>
      </c>
      <c r="BT1570" s="99" t="str">
        <f>IFERROR(VLOOKUP(ROWS($BR$4:BR1570),$BQ$4:$BR$2337,2,0),"")</f>
        <v>Radłów (pow. tarnowski, woj. małopolskie)</v>
      </c>
      <c r="BU1570" s="98">
        <v>0</v>
      </c>
      <c r="BV1570" s="98">
        <f>IF(ISNUMBER(SEARCH('ankieta ESG'!$G$187,BW1570)),MAX($BV$3:BV1569)+1,0)</f>
        <v>1567</v>
      </c>
      <c r="BW1570" s="134" t="s">
        <v>5570</v>
      </c>
      <c r="BX1570" s="98">
        <v>0</v>
      </c>
      <c r="BY1570" s="99" t="str">
        <f>IFERROR(VLOOKUP(ROWS($BW$4:BW1570),$BV$4:$BW$2337,2,0),"")</f>
        <v>Radłów (pow. tarnowski, woj. małopolskie)</v>
      </c>
      <c r="BZ1570" s="98">
        <v>0</v>
      </c>
      <c r="CA1570" s="98">
        <f>IF(ISNUMBER(SEARCH('ankieta ESG'!$G$188,CB1570)),MAX($CA$3:CA1569)+1,0)</f>
        <v>1567</v>
      </c>
      <c r="CB1570" s="134" t="s">
        <v>5570</v>
      </c>
      <c r="CC1570" s="98">
        <v>0</v>
      </c>
      <c r="CD1570" s="99" t="str">
        <f>IFERROR(VLOOKUP(ROWS($CB$4:CB1570),$CA$4:$CB$2337,2,0),"")</f>
        <v>Radłów (pow. tarnowski, woj. małopolskie)</v>
      </c>
      <c r="CE1570" s="98">
        <v>0</v>
      </c>
      <c r="CF1570" s="98">
        <f>IF(ISNUMBER(SEARCH('ankieta ESG'!$G$189,CG1570)),MAX($CF$3:CF1569)+1,0)</f>
        <v>1567</v>
      </c>
      <c r="CG1570" s="134" t="s">
        <v>5570</v>
      </c>
      <c r="CH1570" s="98">
        <v>0</v>
      </c>
      <c r="CI1570" s="99" t="str">
        <f>IFERROR(VLOOKUP(ROWS($CG$4:CG1570),$CF$4:$CG$2337,2,0),"")</f>
        <v>Radłów (pow. tarnowski, woj. małopolskie)</v>
      </c>
      <c r="CJ1570" s="98">
        <v>0</v>
      </c>
    </row>
    <row r="1571" spans="4:88">
      <c r="D1571" s="25"/>
      <c r="F1571" s="25"/>
      <c r="AM1571" s="98">
        <f>IF(ISNUMBER(SEARCH('ankieta ESG'!$G$180,AN1571)),MAX(AM$3:$AM1570)+1,0)</f>
        <v>1568</v>
      </c>
      <c r="AN1571" s="134" t="s">
        <v>5571</v>
      </c>
      <c r="AO1571" s="98">
        <v>0</v>
      </c>
      <c r="AP1571" s="99" t="str">
        <f>IFERROR(VLOOKUP(ROWS($AN$4:AN1571),$AM$4:$AN$2337,2,0),"")</f>
        <v>Radom (pow. Radom, woj. mazowieckie)</v>
      </c>
      <c r="AQ1571" s="98">
        <v>0</v>
      </c>
      <c r="AR1571" s="98">
        <f>IF(ISNUMBER(SEARCH('ankieta ESG'!$G$181,AS1571)),MAX($AR$3:AR1570)+1,0)</f>
        <v>1568</v>
      </c>
      <c r="AS1571" s="134" t="s">
        <v>5571</v>
      </c>
      <c r="AT1571" s="98">
        <v>0</v>
      </c>
      <c r="AU1571" s="99" t="str">
        <f>IFERROR(VLOOKUP(ROWS($AS$4:AS1571),$AR$4:$AS$2337,2,0),"")</f>
        <v>Radom (pow. Radom, woj. mazowieckie)</v>
      </c>
      <c r="AV1571" s="98">
        <v>0</v>
      </c>
      <c r="AW1571" s="98">
        <f>IF(ISNUMBER(SEARCH('ankieta ESG'!$G$182,AX1571)),MAX($AW$3:AW1570)+1,0)</f>
        <v>1568</v>
      </c>
      <c r="AX1571" s="134" t="s">
        <v>5571</v>
      </c>
      <c r="AY1571" s="98">
        <v>0</v>
      </c>
      <c r="AZ1571" s="99" t="str">
        <f>IFERROR(VLOOKUP(ROWS($AX$4:AX1571),$AW$4:$AX$2337,2,0),"")</f>
        <v>Radom (pow. Radom, woj. mazowieckie)</v>
      </c>
      <c r="BA1571" s="98">
        <v>0</v>
      </c>
      <c r="BB1571" s="98">
        <f>IF(ISNUMBER(SEARCH('ankieta ESG'!$G$183,BC1571)),MAX($BB$3:BB1570)+1,0)</f>
        <v>1568</v>
      </c>
      <c r="BC1571" s="134" t="s">
        <v>5571</v>
      </c>
      <c r="BD1571" s="98">
        <v>0</v>
      </c>
      <c r="BE1571" s="99" t="str">
        <f>IFERROR(VLOOKUP(ROWS($BC$4:BC1571),$BB$4:$BC$2337,2,0),"")</f>
        <v>Radom (pow. Radom, woj. mazowieckie)</v>
      </c>
      <c r="BF1571" s="98">
        <v>0</v>
      </c>
      <c r="BG1571" s="98">
        <f>IF(ISNUMBER(SEARCH('ankieta ESG'!$G$184,BH1571)),MAX($BG$3:BG1570)+1,0)</f>
        <v>1568</v>
      </c>
      <c r="BH1571" s="134" t="s">
        <v>5571</v>
      </c>
      <c r="BI1571" s="98">
        <v>0</v>
      </c>
      <c r="BJ1571" s="99" t="str">
        <f>IFERROR(VLOOKUP(ROWS($BH$4:BH1571),$BG$4:$BH$2337,2,0),"")</f>
        <v>Radom (pow. Radom, woj. mazowieckie)</v>
      </c>
      <c r="BK1571" s="98">
        <v>0</v>
      </c>
      <c r="BL1571" s="98">
        <f>IF(ISNUMBER(SEARCH('ankieta ESG'!$G$185,BM1571)),MAX($BL$3:BL1570)+1,0)</f>
        <v>1568</v>
      </c>
      <c r="BM1571" s="134" t="s">
        <v>5571</v>
      </c>
      <c r="BN1571" s="98">
        <v>0</v>
      </c>
      <c r="BO1571" s="99" t="str">
        <f>IFERROR(VLOOKUP(ROWS($BM$4:BM1571),$BL$4:$BM$2337,2,0),"")</f>
        <v>Radom (pow. Radom, woj. mazowieckie)</v>
      </c>
      <c r="BP1571" s="98">
        <v>0</v>
      </c>
      <c r="BQ1571" s="98">
        <f>IF(ISNUMBER(SEARCH('ankieta ESG'!$G$186,BR1571)),MAX($BQ$3:BQ1570)+1,0)</f>
        <v>1568</v>
      </c>
      <c r="BR1571" s="134" t="s">
        <v>5571</v>
      </c>
      <c r="BS1571" s="98">
        <v>0</v>
      </c>
      <c r="BT1571" s="99" t="str">
        <f>IFERROR(VLOOKUP(ROWS($BR$4:BR1571),$BQ$4:$BR$2337,2,0),"")</f>
        <v>Radom (pow. Radom, woj. mazowieckie)</v>
      </c>
      <c r="BU1571" s="98">
        <v>0</v>
      </c>
      <c r="BV1571" s="98">
        <f>IF(ISNUMBER(SEARCH('ankieta ESG'!$G$187,BW1571)),MAX($BV$3:BV1570)+1,0)</f>
        <v>1568</v>
      </c>
      <c r="BW1571" s="134" t="s">
        <v>5571</v>
      </c>
      <c r="BX1571" s="98">
        <v>0</v>
      </c>
      <c r="BY1571" s="99" t="str">
        <f>IFERROR(VLOOKUP(ROWS($BW$4:BW1571),$BV$4:$BW$2337,2,0),"")</f>
        <v>Radom (pow. Radom, woj. mazowieckie)</v>
      </c>
      <c r="BZ1571" s="98">
        <v>0</v>
      </c>
      <c r="CA1571" s="98">
        <f>IF(ISNUMBER(SEARCH('ankieta ESG'!$G$188,CB1571)),MAX($CA$3:CA1570)+1,0)</f>
        <v>1568</v>
      </c>
      <c r="CB1571" s="134" t="s">
        <v>5571</v>
      </c>
      <c r="CC1571" s="98">
        <v>0</v>
      </c>
      <c r="CD1571" s="99" t="str">
        <f>IFERROR(VLOOKUP(ROWS($CB$4:CB1571),$CA$4:$CB$2337,2,0),"")</f>
        <v>Radom (pow. Radom, woj. mazowieckie)</v>
      </c>
      <c r="CE1571" s="98">
        <v>0</v>
      </c>
      <c r="CF1571" s="98">
        <f>IF(ISNUMBER(SEARCH('ankieta ESG'!$G$189,CG1571)),MAX($CF$3:CF1570)+1,0)</f>
        <v>1568</v>
      </c>
      <c r="CG1571" s="134" t="s">
        <v>5571</v>
      </c>
      <c r="CH1571" s="98">
        <v>0</v>
      </c>
      <c r="CI1571" s="99" t="str">
        <f>IFERROR(VLOOKUP(ROWS($CG$4:CG1571),$CF$4:$CG$2337,2,0),"")</f>
        <v>Radom (pow. Radom, woj. mazowieckie)</v>
      </c>
      <c r="CJ1571" s="98">
        <v>0</v>
      </c>
    </row>
    <row r="1572" spans="4:88">
      <c r="D1572" s="25"/>
      <c r="F1572" s="25"/>
      <c r="AM1572" s="98">
        <f>IF(ISNUMBER(SEARCH('ankieta ESG'!$G$180,AN1572)),MAX(AM$3:$AM1571)+1,0)</f>
        <v>1569</v>
      </c>
      <c r="AN1572" s="134" t="s">
        <v>5572</v>
      </c>
      <c r="AO1572" s="98">
        <v>0</v>
      </c>
      <c r="AP1572" s="99" t="str">
        <f>IFERROR(VLOOKUP(ROWS($AN$4:AN1572),$AM$4:$AN$2337,2,0),"")</f>
        <v>Radomin (pow. golubsko-dobrzyński, woj. kujawsko-pomorskie)</v>
      </c>
      <c r="AQ1572" s="98">
        <v>0</v>
      </c>
      <c r="AR1572" s="98">
        <f>IF(ISNUMBER(SEARCH('ankieta ESG'!$G$181,AS1572)),MAX($AR$3:AR1571)+1,0)</f>
        <v>1569</v>
      </c>
      <c r="AS1572" s="134" t="s">
        <v>5572</v>
      </c>
      <c r="AT1572" s="98">
        <v>0</v>
      </c>
      <c r="AU1572" s="99" t="str">
        <f>IFERROR(VLOOKUP(ROWS($AS$4:AS1572),$AR$4:$AS$2337,2,0),"")</f>
        <v>Radomin (pow. golubsko-dobrzyński, woj. kujawsko-pomorskie)</v>
      </c>
      <c r="AV1572" s="98">
        <v>0</v>
      </c>
      <c r="AW1572" s="98">
        <f>IF(ISNUMBER(SEARCH('ankieta ESG'!$G$182,AX1572)),MAX($AW$3:AW1571)+1,0)</f>
        <v>1569</v>
      </c>
      <c r="AX1572" s="134" t="s">
        <v>5572</v>
      </c>
      <c r="AY1572" s="98">
        <v>0</v>
      </c>
      <c r="AZ1572" s="99" t="str">
        <f>IFERROR(VLOOKUP(ROWS($AX$4:AX1572),$AW$4:$AX$2337,2,0),"")</f>
        <v>Radomin (pow. golubsko-dobrzyński, woj. kujawsko-pomorskie)</v>
      </c>
      <c r="BA1572" s="98">
        <v>0</v>
      </c>
      <c r="BB1572" s="98">
        <f>IF(ISNUMBER(SEARCH('ankieta ESG'!$G$183,BC1572)),MAX($BB$3:BB1571)+1,0)</f>
        <v>1569</v>
      </c>
      <c r="BC1572" s="134" t="s">
        <v>5572</v>
      </c>
      <c r="BD1572" s="98">
        <v>0</v>
      </c>
      <c r="BE1572" s="99" t="str">
        <f>IFERROR(VLOOKUP(ROWS($BC$4:BC1572),$BB$4:$BC$2337,2,0),"")</f>
        <v>Radomin (pow. golubsko-dobrzyński, woj. kujawsko-pomorskie)</v>
      </c>
      <c r="BF1572" s="98">
        <v>0</v>
      </c>
      <c r="BG1572" s="98">
        <f>IF(ISNUMBER(SEARCH('ankieta ESG'!$G$184,BH1572)),MAX($BG$3:BG1571)+1,0)</f>
        <v>1569</v>
      </c>
      <c r="BH1572" s="134" t="s">
        <v>5572</v>
      </c>
      <c r="BI1572" s="98">
        <v>0</v>
      </c>
      <c r="BJ1572" s="99" t="str">
        <f>IFERROR(VLOOKUP(ROWS($BH$4:BH1572),$BG$4:$BH$2337,2,0),"")</f>
        <v>Radomin (pow. golubsko-dobrzyński, woj. kujawsko-pomorskie)</v>
      </c>
      <c r="BK1572" s="98">
        <v>0</v>
      </c>
      <c r="BL1572" s="98">
        <f>IF(ISNUMBER(SEARCH('ankieta ESG'!$G$185,BM1572)),MAX($BL$3:BL1571)+1,0)</f>
        <v>1569</v>
      </c>
      <c r="BM1572" s="134" t="s">
        <v>5572</v>
      </c>
      <c r="BN1572" s="98">
        <v>0</v>
      </c>
      <c r="BO1572" s="99" t="str">
        <f>IFERROR(VLOOKUP(ROWS($BM$4:BM1572),$BL$4:$BM$2337,2,0),"")</f>
        <v>Radomin (pow. golubsko-dobrzyński, woj. kujawsko-pomorskie)</v>
      </c>
      <c r="BP1572" s="98">
        <v>0</v>
      </c>
      <c r="BQ1572" s="98">
        <f>IF(ISNUMBER(SEARCH('ankieta ESG'!$G$186,BR1572)),MAX($BQ$3:BQ1571)+1,0)</f>
        <v>1569</v>
      </c>
      <c r="BR1572" s="134" t="s">
        <v>5572</v>
      </c>
      <c r="BS1572" s="98">
        <v>0</v>
      </c>
      <c r="BT1572" s="99" t="str">
        <f>IFERROR(VLOOKUP(ROWS($BR$4:BR1572),$BQ$4:$BR$2337,2,0),"")</f>
        <v>Radomin (pow. golubsko-dobrzyński, woj. kujawsko-pomorskie)</v>
      </c>
      <c r="BU1572" s="98">
        <v>0</v>
      </c>
      <c r="BV1572" s="98">
        <f>IF(ISNUMBER(SEARCH('ankieta ESG'!$G$187,BW1572)),MAX($BV$3:BV1571)+1,0)</f>
        <v>1569</v>
      </c>
      <c r="BW1572" s="134" t="s">
        <v>5572</v>
      </c>
      <c r="BX1572" s="98">
        <v>0</v>
      </c>
      <c r="BY1572" s="99" t="str">
        <f>IFERROR(VLOOKUP(ROWS($BW$4:BW1572),$BV$4:$BW$2337,2,0),"")</f>
        <v>Radomin (pow. golubsko-dobrzyński, woj. kujawsko-pomorskie)</v>
      </c>
      <c r="BZ1572" s="98">
        <v>0</v>
      </c>
      <c r="CA1572" s="98">
        <f>IF(ISNUMBER(SEARCH('ankieta ESG'!$G$188,CB1572)),MAX($CA$3:CA1571)+1,0)</f>
        <v>1569</v>
      </c>
      <c r="CB1572" s="134" t="s">
        <v>5572</v>
      </c>
      <c r="CC1572" s="98">
        <v>0</v>
      </c>
      <c r="CD1572" s="99" t="str">
        <f>IFERROR(VLOOKUP(ROWS($CB$4:CB1572),$CA$4:$CB$2337,2,0),"")</f>
        <v>Radomin (pow. golubsko-dobrzyński, woj. kujawsko-pomorskie)</v>
      </c>
      <c r="CE1572" s="98">
        <v>0</v>
      </c>
      <c r="CF1572" s="98">
        <f>IF(ISNUMBER(SEARCH('ankieta ESG'!$G$189,CG1572)),MAX($CF$3:CF1571)+1,0)</f>
        <v>1569</v>
      </c>
      <c r="CG1572" s="134" t="s">
        <v>5572</v>
      </c>
      <c r="CH1572" s="98">
        <v>0</v>
      </c>
      <c r="CI1572" s="99" t="str">
        <f>IFERROR(VLOOKUP(ROWS($CG$4:CG1572),$CF$4:$CG$2337,2,0),"")</f>
        <v>Radomin (pow. golubsko-dobrzyński, woj. kujawsko-pomorskie)</v>
      </c>
      <c r="CJ1572" s="98">
        <v>0</v>
      </c>
    </row>
    <row r="1573" spans="4:88">
      <c r="D1573" s="25"/>
      <c r="F1573" s="25"/>
      <c r="AM1573" s="98">
        <f>IF(ISNUMBER(SEARCH('ankieta ESG'!$G$180,AN1573)),MAX(AM$3:$AM1572)+1,0)</f>
        <v>1570</v>
      </c>
      <c r="AN1573" s="134" t="s">
        <v>5573</v>
      </c>
      <c r="AO1573" s="98">
        <v>0</v>
      </c>
      <c r="AP1573" s="99" t="str">
        <f>IFERROR(VLOOKUP(ROWS($AN$4:AN1573),$AM$4:$AN$2337,2,0),"")</f>
        <v>Radomsko (pow. radomszczański, woj. łódzkie)</v>
      </c>
      <c r="AQ1573" s="98">
        <v>0</v>
      </c>
      <c r="AR1573" s="98">
        <f>IF(ISNUMBER(SEARCH('ankieta ESG'!$G$181,AS1573)),MAX($AR$3:AR1572)+1,0)</f>
        <v>1570</v>
      </c>
      <c r="AS1573" s="134" t="s">
        <v>5573</v>
      </c>
      <c r="AT1573" s="98">
        <v>0</v>
      </c>
      <c r="AU1573" s="99" t="str">
        <f>IFERROR(VLOOKUP(ROWS($AS$4:AS1573),$AR$4:$AS$2337,2,0),"")</f>
        <v>Radomsko (pow. radomszczański, woj. łódzkie)</v>
      </c>
      <c r="AV1573" s="98">
        <v>0</v>
      </c>
      <c r="AW1573" s="98">
        <f>IF(ISNUMBER(SEARCH('ankieta ESG'!$G$182,AX1573)),MAX($AW$3:AW1572)+1,0)</f>
        <v>1570</v>
      </c>
      <c r="AX1573" s="134" t="s">
        <v>5573</v>
      </c>
      <c r="AY1573" s="98">
        <v>0</v>
      </c>
      <c r="AZ1573" s="99" t="str">
        <f>IFERROR(VLOOKUP(ROWS($AX$4:AX1573),$AW$4:$AX$2337,2,0),"")</f>
        <v>Radomsko (pow. radomszczański, woj. łódzkie)</v>
      </c>
      <c r="BA1573" s="98">
        <v>0</v>
      </c>
      <c r="BB1573" s="98">
        <f>IF(ISNUMBER(SEARCH('ankieta ESG'!$G$183,BC1573)),MAX($BB$3:BB1572)+1,0)</f>
        <v>1570</v>
      </c>
      <c r="BC1573" s="134" t="s">
        <v>5573</v>
      </c>
      <c r="BD1573" s="98">
        <v>0</v>
      </c>
      <c r="BE1573" s="99" t="str">
        <f>IFERROR(VLOOKUP(ROWS($BC$4:BC1573),$BB$4:$BC$2337,2,0),"")</f>
        <v>Radomsko (pow. radomszczański, woj. łódzkie)</v>
      </c>
      <c r="BF1573" s="98">
        <v>0</v>
      </c>
      <c r="BG1573" s="98">
        <f>IF(ISNUMBER(SEARCH('ankieta ESG'!$G$184,BH1573)),MAX($BG$3:BG1572)+1,0)</f>
        <v>1570</v>
      </c>
      <c r="BH1573" s="134" t="s">
        <v>5573</v>
      </c>
      <c r="BI1573" s="98">
        <v>0</v>
      </c>
      <c r="BJ1573" s="99" t="str">
        <f>IFERROR(VLOOKUP(ROWS($BH$4:BH1573),$BG$4:$BH$2337,2,0),"")</f>
        <v>Radomsko (pow. radomszczański, woj. łódzkie)</v>
      </c>
      <c r="BK1573" s="98">
        <v>0</v>
      </c>
      <c r="BL1573" s="98">
        <f>IF(ISNUMBER(SEARCH('ankieta ESG'!$G$185,BM1573)),MAX($BL$3:BL1572)+1,0)</f>
        <v>1570</v>
      </c>
      <c r="BM1573" s="134" t="s">
        <v>5573</v>
      </c>
      <c r="BN1573" s="98">
        <v>0</v>
      </c>
      <c r="BO1573" s="99" t="str">
        <f>IFERROR(VLOOKUP(ROWS($BM$4:BM1573),$BL$4:$BM$2337,2,0),"")</f>
        <v>Radomsko (pow. radomszczański, woj. łódzkie)</v>
      </c>
      <c r="BP1573" s="98">
        <v>0</v>
      </c>
      <c r="BQ1573" s="98">
        <f>IF(ISNUMBER(SEARCH('ankieta ESG'!$G$186,BR1573)),MAX($BQ$3:BQ1572)+1,0)</f>
        <v>1570</v>
      </c>
      <c r="BR1573" s="134" t="s">
        <v>5573</v>
      </c>
      <c r="BS1573" s="98">
        <v>0</v>
      </c>
      <c r="BT1573" s="99" t="str">
        <f>IFERROR(VLOOKUP(ROWS($BR$4:BR1573),$BQ$4:$BR$2337,2,0),"")</f>
        <v>Radomsko (pow. radomszczański, woj. łódzkie)</v>
      </c>
      <c r="BU1573" s="98">
        <v>0</v>
      </c>
      <c r="BV1573" s="98">
        <f>IF(ISNUMBER(SEARCH('ankieta ESG'!$G$187,BW1573)),MAX($BV$3:BV1572)+1,0)</f>
        <v>1570</v>
      </c>
      <c r="BW1573" s="134" t="s">
        <v>5573</v>
      </c>
      <c r="BX1573" s="98">
        <v>0</v>
      </c>
      <c r="BY1573" s="99" t="str">
        <f>IFERROR(VLOOKUP(ROWS($BW$4:BW1573),$BV$4:$BW$2337,2,0),"")</f>
        <v>Radomsko (pow. radomszczański, woj. łódzkie)</v>
      </c>
      <c r="BZ1573" s="98">
        <v>0</v>
      </c>
      <c r="CA1573" s="98">
        <f>IF(ISNUMBER(SEARCH('ankieta ESG'!$G$188,CB1573)),MAX($CA$3:CA1572)+1,0)</f>
        <v>1570</v>
      </c>
      <c r="CB1573" s="134" t="s">
        <v>5573</v>
      </c>
      <c r="CC1573" s="98">
        <v>0</v>
      </c>
      <c r="CD1573" s="99" t="str">
        <f>IFERROR(VLOOKUP(ROWS($CB$4:CB1573),$CA$4:$CB$2337,2,0),"")</f>
        <v>Radomsko (pow. radomszczański, woj. łódzkie)</v>
      </c>
      <c r="CE1573" s="98">
        <v>0</v>
      </c>
      <c r="CF1573" s="98">
        <f>IF(ISNUMBER(SEARCH('ankieta ESG'!$G$189,CG1573)),MAX($CF$3:CF1572)+1,0)</f>
        <v>1570</v>
      </c>
      <c r="CG1573" s="134" t="s">
        <v>5573</v>
      </c>
      <c r="CH1573" s="98">
        <v>0</v>
      </c>
      <c r="CI1573" s="99" t="str">
        <f>IFERROR(VLOOKUP(ROWS($CG$4:CG1573),$CF$4:$CG$2337,2,0),"")</f>
        <v>Radomsko (pow. radomszczański, woj. łódzkie)</v>
      </c>
      <c r="CJ1573" s="98">
        <v>0</v>
      </c>
    </row>
    <row r="1574" spans="4:88">
      <c r="D1574" s="25"/>
      <c r="F1574" s="25"/>
      <c r="AM1574" s="98">
        <f>IF(ISNUMBER(SEARCH('ankieta ESG'!$G$180,AN1574)),MAX(AM$3:$AM1573)+1,0)</f>
        <v>1571</v>
      </c>
      <c r="AN1574" s="134" t="s">
        <v>5574</v>
      </c>
      <c r="AO1574" s="98">
        <v>0</v>
      </c>
      <c r="AP1574" s="99" t="str">
        <f>IFERROR(VLOOKUP(ROWS($AN$4:AN1574),$AM$4:$AN$2337,2,0),"")</f>
        <v>Radomyśl nad Sanem (pow. stalowowolski, woj. podkarpackie)</v>
      </c>
      <c r="AQ1574" s="98">
        <v>0</v>
      </c>
      <c r="AR1574" s="98">
        <f>IF(ISNUMBER(SEARCH('ankieta ESG'!$G$181,AS1574)),MAX($AR$3:AR1573)+1,0)</f>
        <v>1571</v>
      </c>
      <c r="AS1574" s="134" t="s">
        <v>5574</v>
      </c>
      <c r="AT1574" s="98">
        <v>0</v>
      </c>
      <c r="AU1574" s="99" t="str">
        <f>IFERROR(VLOOKUP(ROWS($AS$4:AS1574),$AR$4:$AS$2337,2,0),"")</f>
        <v>Radomyśl nad Sanem (pow. stalowowolski, woj. podkarpackie)</v>
      </c>
      <c r="AV1574" s="98">
        <v>0</v>
      </c>
      <c r="AW1574" s="98">
        <f>IF(ISNUMBER(SEARCH('ankieta ESG'!$G$182,AX1574)),MAX($AW$3:AW1573)+1,0)</f>
        <v>1571</v>
      </c>
      <c r="AX1574" s="134" t="s">
        <v>5574</v>
      </c>
      <c r="AY1574" s="98">
        <v>0</v>
      </c>
      <c r="AZ1574" s="99" t="str">
        <f>IFERROR(VLOOKUP(ROWS($AX$4:AX1574),$AW$4:$AX$2337,2,0),"")</f>
        <v>Radomyśl nad Sanem (pow. stalowowolski, woj. podkarpackie)</v>
      </c>
      <c r="BA1574" s="98">
        <v>0</v>
      </c>
      <c r="BB1574" s="98">
        <f>IF(ISNUMBER(SEARCH('ankieta ESG'!$G$183,BC1574)),MAX($BB$3:BB1573)+1,0)</f>
        <v>1571</v>
      </c>
      <c r="BC1574" s="134" t="s">
        <v>5574</v>
      </c>
      <c r="BD1574" s="98">
        <v>0</v>
      </c>
      <c r="BE1574" s="99" t="str">
        <f>IFERROR(VLOOKUP(ROWS($BC$4:BC1574),$BB$4:$BC$2337,2,0),"")</f>
        <v>Radomyśl nad Sanem (pow. stalowowolski, woj. podkarpackie)</v>
      </c>
      <c r="BF1574" s="98">
        <v>0</v>
      </c>
      <c r="BG1574" s="98">
        <f>IF(ISNUMBER(SEARCH('ankieta ESG'!$G$184,BH1574)),MAX($BG$3:BG1573)+1,0)</f>
        <v>1571</v>
      </c>
      <c r="BH1574" s="134" t="s">
        <v>5574</v>
      </c>
      <c r="BI1574" s="98">
        <v>0</v>
      </c>
      <c r="BJ1574" s="99" t="str">
        <f>IFERROR(VLOOKUP(ROWS($BH$4:BH1574),$BG$4:$BH$2337,2,0),"")</f>
        <v>Radomyśl nad Sanem (pow. stalowowolski, woj. podkarpackie)</v>
      </c>
      <c r="BK1574" s="98">
        <v>0</v>
      </c>
      <c r="BL1574" s="98">
        <f>IF(ISNUMBER(SEARCH('ankieta ESG'!$G$185,BM1574)),MAX($BL$3:BL1573)+1,0)</f>
        <v>1571</v>
      </c>
      <c r="BM1574" s="134" t="s">
        <v>5574</v>
      </c>
      <c r="BN1574" s="98">
        <v>0</v>
      </c>
      <c r="BO1574" s="99" t="str">
        <f>IFERROR(VLOOKUP(ROWS($BM$4:BM1574),$BL$4:$BM$2337,2,0),"")</f>
        <v>Radomyśl nad Sanem (pow. stalowowolski, woj. podkarpackie)</v>
      </c>
      <c r="BP1574" s="98">
        <v>0</v>
      </c>
      <c r="BQ1574" s="98">
        <f>IF(ISNUMBER(SEARCH('ankieta ESG'!$G$186,BR1574)),MAX($BQ$3:BQ1573)+1,0)</f>
        <v>1571</v>
      </c>
      <c r="BR1574" s="134" t="s">
        <v>5574</v>
      </c>
      <c r="BS1574" s="98">
        <v>0</v>
      </c>
      <c r="BT1574" s="99" t="str">
        <f>IFERROR(VLOOKUP(ROWS($BR$4:BR1574),$BQ$4:$BR$2337,2,0),"")</f>
        <v>Radomyśl nad Sanem (pow. stalowowolski, woj. podkarpackie)</v>
      </c>
      <c r="BU1574" s="98">
        <v>0</v>
      </c>
      <c r="BV1574" s="98">
        <f>IF(ISNUMBER(SEARCH('ankieta ESG'!$G$187,BW1574)),MAX($BV$3:BV1573)+1,0)</f>
        <v>1571</v>
      </c>
      <c r="BW1574" s="134" t="s">
        <v>5574</v>
      </c>
      <c r="BX1574" s="98">
        <v>0</v>
      </c>
      <c r="BY1574" s="99" t="str">
        <f>IFERROR(VLOOKUP(ROWS($BW$4:BW1574),$BV$4:$BW$2337,2,0),"")</f>
        <v>Radomyśl nad Sanem (pow. stalowowolski, woj. podkarpackie)</v>
      </c>
      <c r="BZ1574" s="98">
        <v>0</v>
      </c>
      <c r="CA1574" s="98">
        <f>IF(ISNUMBER(SEARCH('ankieta ESG'!$G$188,CB1574)),MAX($CA$3:CA1573)+1,0)</f>
        <v>1571</v>
      </c>
      <c r="CB1574" s="134" t="s">
        <v>5574</v>
      </c>
      <c r="CC1574" s="98">
        <v>0</v>
      </c>
      <c r="CD1574" s="99" t="str">
        <f>IFERROR(VLOOKUP(ROWS($CB$4:CB1574),$CA$4:$CB$2337,2,0),"")</f>
        <v>Radomyśl nad Sanem (pow. stalowowolski, woj. podkarpackie)</v>
      </c>
      <c r="CE1574" s="98">
        <v>0</v>
      </c>
      <c r="CF1574" s="98">
        <f>IF(ISNUMBER(SEARCH('ankieta ESG'!$G$189,CG1574)),MAX($CF$3:CF1573)+1,0)</f>
        <v>1571</v>
      </c>
      <c r="CG1574" s="134" t="s">
        <v>5574</v>
      </c>
      <c r="CH1574" s="98">
        <v>0</v>
      </c>
      <c r="CI1574" s="99" t="str">
        <f>IFERROR(VLOOKUP(ROWS($CG$4:CG1574),$CF$4:$CG$2337,2,0),"")</f>
        <v>Radomyśl nad Sanem (pow. stalowowolski, woj. podkarpackie)</v>
      </c>
      <c r="CJ1574" s="98">
        <v>0</v>
      </c>
    </row>
    <row r="1575" spans="4:88">
      <c r="D1575" s="25"/>
      <c r="F1575" s="25"/>
      <c r="AM1575" s="98">
        <f>IF(ISNUMBER(SEARCH('ankieta ESG'!$G$180,AN1575)),MAX(AM$3:$AM1574)+1,0)</f>
        <v>1572</v>
      </c>
      <c r="AN1575" s="134" t="s">
        <v>5575</v>
      </c>
      <c r="AO1575" s="98">
        <v>0</v>
      </c>
      <c r="AP1575" s="99" t="str">
        <f>IFERROR(VLOOKUP(ROWS($AN$4:AN1575),$AM$4:$AN$2337,2,0),"")</f>
        <v>Radomyśl Wielki (pow. mielecki, woj. podkarpackie)</v>
      </c>
      <c r="AQ1575" s="98">
        <v>0</v>
      </c>
      <c r="AR1575" s="98">
        <f>IF(ISNUMBER(SEARCH('ankieta ESG'!$G$181,AS1575)),MAX($AR$3:AR1574)+1,0)</f>
        <v>1572</v>
      </c>
      <c r="AS1575" s="134" t="s">
        <v>5575</v>
      </c>
      <c r="AT1575" s="98">
        <v>0</v>
      </c>
      <c r="AU1575" s="99" t="str">
        <f>IFERROR(VLOOKUP(ROWS($AS$4:AS1575),$AR$4:$AS$2337,2,0),"")</f>
        <v>Radomyśl Wielki (pow. mielecki, woj. podkarpackie)</v>
      </c>
      <c r="AV1575" s="98">
        <v>0</v>
      </c>
      <c r="AW1575" s="98">
        <f>IF(ISNUMBER(SEARCH('ankieta ESG'!$G$182,AX1575)),MAX($AW$3:AW1574)+1,0)</f>
        <v>1572</v>
      </c>
      <c r="AX1575" s="134" t="s">
        <v>5575</v>
      </c>
      <c r="AY1575" s="98">
        <v>0</v>
      </c>
      <c r="AZ1575" s="99" t="str">
        <f>IFERROR(VLOOKUP(ROWS($AX$4:AX1575),$AW$4:$AX$2337,2,0),"")</f>
        <v>Radomyśl Wielki (pow. mielecki, woj. podkarpackie)</v>
      </c>
      <c r="BA1575" s="98">
        <v>0</v>
      </c>
      <c r="BB1575" s="98">
        <f>IF(ISNUMBER(SEARCH('ankieta ESG'!$G$183,BC1575)),MAX($BB$3:BB1574)+1,0)</f>
        <v>1572</v>
      </c>
      <c r="BC1575" s="134" t="s">
        <v>5575</v>
      </c>
      <c r="BD1575" s="98">
        <v>0</v>
      </c>
      <c r="BE1575" s="99" t="str">
        <f>IFERROR(VLOOKUP(ROWS($BC$4:BC1575),$BB$4:$BC$2337,2,0),"")</f>
        <v>Radomyśl Wielki (pow. mielecki, woj. podkarpackie)</v>
      </c>
      <c r="BF1575" s="98">
        <v>0</v>
      </c>
      <c r="BG1575" s="98">
        <f>IF(ISNUMBER(SEARCH('ankieta ESG'!$G$184,BH1575)),MAX($BG$3:BG1574)+1,0)</f>
        <v>1572</v>
      </c>
      <c r="BH1575" s="134" t="s">
        <v>5575</v>
      </c>
      <c r="BI1575" s="98">
        <v>0</v>
      </c>
      <c r="BJ1575" s="99" t="str">
        <f>IFERROR(VLOOKUP(ROWS($BH$4:BH1575),$BG$4:$BH$2337,2,0),"")</f>
        <v>Radomyśl Wielki (pow. mielecki, woj. podkarpackie)</v>
      </c>
      <c r="BK1575" s="98">
        <v>0</v>
      </c>
      <c r="BL1575" s="98">
        <f>IF(ISNUMBER(SEARCH('ankieta ESG'!$G$185,BM1575)),MAX($BL$3:BL1574)+1,0)</f>
        <v>1572</v>
      </c>
      <c r="BM1575" s="134" t="s">
        <v>5575</v>
      </c>
      <c r="BN1575" s="98">
        <v>0</v>
      </c>
      <c r="BO1575" s="99" t="str">
        <f>IFERROR(VLOOKUP(ROWS($BM$4:BM1575),$BL$4:$BM$2337,2,0),"")</f>
        <v>Radomyśl Wielki (pow. mielecki, woj. podkarpackie)</v>
      </c>
      <c r="BP1575" s="98">
        <v>0</v>
      </c>
      <c r="BQ1575" s="98">
        <f>IF(ISNUMBER(SEARCH('ankieta ESG'!$G$186,BR1575)),MAX($BQ$3:BQ1574)+1,0)</f>
        <v>1572</v>
      </c>
      <c r="BR1575" s="134" t="s">
        <v>5575</v>
      </c>
      <c r="BS1575" s="98">
        <v>0</v>
      </c>
      <c r="BT1575" s="99" t="str">
        <f>IFERROR(VLOOKUP(ROWS($BR$4:BR1575),$BQ$4:$BR$2337,2,0),"")</f>
        <v>Radomyśl Wielki (pow. mielecki, woj. podkarpackie)</v>
      </c>
      <c r="BU1575" s="98">
        <v>0</v>
      </c>
      <c r="BV1575" s="98">
        <f>IF(ISNUMBER(SEARCH('ankieta ESG'!$G$187,BW1575)),MAX($BV$3:BV1574)+1,0)</f>
        <v>1572</v>
      </c>
      <c r="BW1575" s="134" t="s">
        <v>5575</v>
      </c>
      <c r="BX1575" s="98">
        <v>0</v>
      </c>
      <c r="BY1575" s="99" t="str">
        <f>IFERROR(VLOOKUP(ROWS($BW$4:BW1575),$BV$4:$BW$2337,2,0),"")</f>
        <v>Radomyśl Wielki (pow. mielecki, woj. podkarpackie)</v>
      </c>
      <c r="BZ1575" s="98">
        <v>0</v>
      </c>
      <c r="CA1575" s="98">
        <f>IF(ISNUMBER(SEARCH('ankieta ESG'!$G$188,CB1575)),MAX($CA$3:CA1574)+1,0)</f>
        <v>1572</v>
      </c>
      <c r="CB1575" s="134" t="s">
        <v>5575</v>
      </c>
      <c r="CC1575" s="98">
        <v>0</v>
      </c>
      <c r="CD1575" s="99" t="str">
        <f>IFERROR(VLOOKUP(ROWS($CB$4:CB1575),$CA$4:$CB$2337,2,0),"")</f>
        <v>Radomyśl Wielki (pow. mielecki, woj. podkarpackie)</v>
      </c>
      <c r="CE1575" s="98">
        <v>0</v>
      </c>
      <c r="CF1575" s="98">
        <f>IF(ISNUMBER(SEARCH('ankieta ESG'!$G$189,CG1575)),MAX($CF$3:CF1574)+1,0)</f>
        <v>1572</v>
      </c>
      <c r="CG1575" s="134" t="s">
        <v>5575</v>
      </c>
      <c r="CH1575" s="98">
        <v>0</v>
      </c>
      <c r="CI1575" s="99" t="str">
        <f>IFERROR(VLOOKUP(ROWS($CG$4:CG1575),$CF$4:$CG$2337,2,0),"")</f>
        <v>Radomyśl Wielki (pow. mielecki, woj. podkarpackie)</v>
      </c>
      <c r="CJ1575" s="98">
        <v>0</v>
      </c>
    </row>
    <row r="1576" spans="4:88">
      <c r="D1576" s="25"/>
      <c r="F1576" s="25"/>
      <c r="AM1576" s="98">
        <f>IF(ISNUMBER(SEARCH('ankieta ESG'!$G$180,AN1576)),MAX(AM$3:$AM1575)+1,0)</f>
        <v>1573</v>
      </c>
      <c r="AN1576" s="134" t="s">
        <v>5576</v>
      </c>
      <c r="AO1576" s="98">
        <v>0</v>
      </c>
      <c r="AP1576" s="99" t="str">
        <f>IFERROR(VLOOKUP(ROWS($AN$4:AN1576),$AM$4:$AN$2337,2,0),"")</f>
        <v>Radoszyce (pow. konecki, woj. świętokrzyskie)</v>
      </c>
      <c r="AQ1576" s="98">
        <v>0</v>
      </c>
      <c r="AR1576" s="98">
        <f>IF(ISNUMBER(SEARCH('ankieta ESG'!$G$181,AS1576)),MAX($AR$3:AR1575)+1,0)</f>
        <v>1573</v>
      </c>
      <c r="AS1576" s="134" t="s">
        <v>5576</v>
      </c>
      <c r="AT1576" s="98">
        <v>0</v>
      </c>
      <c r="AU1576" s="99" t="str">
        <f>IFERROR(VLOOKUP(ROWS($AS$4:AS1576),$AR$4:$AS$2337,2,0),"")</f>
        <v>Radoszyce (pow. konecki, woj. świętokrzyskie)</v>
      </c>
      <c r="AV1576" s="98">
        <v>0</v>
      </c>
      <c r="AW1576" s="98">
        <f>IF(ISNUMBER(SEARCH('ankieta ESG'!$G$182,AX1576)),MAX($AW$3:AW1575)+1,0)</f>
        <v>1573</v>
      </c>
      <c r="AX1576" s="134" t="s">
        <v>5576</v>
      </c>
      <c r="AY1576" s="98">
        <v>0</v>
      </c>
      <c r="AZ1576" s="99" t="str">
        <f>IFERROR(VLOOKUP(ROWS($AX$4:AX1576),$AW$4:$AX$2337,2,0),"")</f>
        <v>Radoszyce (pow. konecki, woj. świętokrzyskie)</v>
      </c>
      <c r="BA1576" s="98">
        <v>0</v>
      </c>
      <c r="BB1576" s="98">
        <f>IF(ISNUMBER(SEARCH('ankieta ESG'!$G$183,BC1576)),MAX($BB$3:BB1575)+1,0)</f>
        <v>1573</v>
      </c>
      <c r="BC1576" s="134" t="s">
        <v>5576</v>
      </c>
      <c r="BD1576" s="98">
        <v>0</v>
      </c>
      <c r="BE1576" s="99" t="str">
        <f>IFERROR(VLOOKUP(ROWS($BC$4:BC1576),$BB$4:$BC$2337,2,0),"")</f>
        <v>Radoszyce (pow. konecki, woj. świętokrzyskie)</v>
      </c>
      <c r="BF1576" s="98">
        <v>0</v>
      </c>
      <c r="BG1576" s="98">
        <f>IF(ISNUMBER(SEARCH('ankieta ESG'!$G$184,BH1576)),MAX($BG$3:BG1575)+1,0)</f>
        <v>1573</v>
      </c>
      <c r="BH1576" s="134" t="s">
        <v>5576</v>
      </c>
      <c r="BI1576" s="98">
        <v>0</v>
      </c>
      <c r="BJ1576" s="99" t="str">
        <f>IFERROR(VLOOKUP(ROWS($BH$4:BH1576),$BG$4:$BH$2337,2,0),"")</f>
        <v>Radoszyce (pow. konecki, woj. świętokrzyskie)</v>
      </c>
      <c r="BK1576" s="98">
        <v>0</v>
      </c>
      <c r="BL1576" s="98">
        <f>IF(ISNUMBER(SEARCH('ankieta ESG'!$G$185,BM1576)),MAX($BL$3:BL1575)+1,0)</f>
        <v>1573</v>
      </c>
      <c r="BM1576" s="134" t="s">
        <v>5576</v>
      </c>
      <c r="BN1576" s="98">
        <v>0</v>
      </c>
      <c r="BO1576" s="99" t="str">
        <f>IFERROR(VLOOKUP(ROWS($BM$4:BM1576),$BL$4:$BM$2337,2,0),"")</f>
        <v>Radoszyce (pow. konecki, woj. świętokrzyskie)</v>
      </c>
      <c r="BP1576" s="98">
        <v>0</v>
      </c>
      <c r="BQ1576" s="98">
        <f>IF(ISNUMBER(SEARCH('ankieta ESG'!$G$186,BR1576)),MAX($BQ$3:BQ1575)+1,0)</f>
        <v>1573</v>
      </c>
      <c r="BR1576" s="134" t="s">
        <v>5576</v>
      </c>
      <c r="BS1576" s="98">
        <v>0</v>
      </c>
      <c r="BT1576" s="99" t="str">
        <f>IFERROR(VLOOKUP(ROWS($BR$4:BR1576),$BQ$4:$BR$2337,2,0),"")</f>
        <v>Radoszyce (pow. konecki, woj. świętokrzyskie)</v>
      </c>
      <c r="BU1576" s="98">
        <v>0</v>
      </c>
      <c r="BV1576" s="98">
        <f>IF(ISNUMBER(SEARCH('ankieta ESG'!$G$187,BW1576)),MAX($BV$3:BV1575)+1,0)</f>
        <v>1573</v>
      </c>
      <c r="BW1576" s="134" t="s">
        <v>5576</v>
      </c>
      <c r="BX1576" s="98">
        <v>0</v>
      </c>
      <c r="BY1576" s="99" t="str">
        <f>IFERROR(VLOOKUP(ROWS($BW$4:BW1576),$BV$4:$BW$2337,2,0),"")</f>
        <v>Radoszyce (pow. konecki, woj. świętokrzyskie)</v>
      </c>
      <c r="BZ1576" s="98">
        <v>0</v>
      </c>
      <c r="CA1576" s="98">
        <f>IF(ISNUMBER(SEARCH('ankieta ESG'!$G$188,CB1576)),MAX($CA$3:CA1575)+1,0)</f>
        <v>1573</v>
      </c>
      <c r="CB1576" s="134" t="s">
        <v>5576</v>
      </c>
      <c r="CC1576" s="98">
        <v>0</v>
      </c>
      <c r="CD1576" s="99" t="str">
        <f>IFERROR(VLOOKUP(ROWS($CB$4:CB1576),$CA$4:$CB$2337,2,0),"")</f>
        <v>Radoszyce (pow. konecki, woj. świętokrzyskie)</v>
      </c>
      <c r="CE1576" s="98">
        <v>0</v>
      </c>
      <c r="CF1576" s="98">
        <f>IF(ISNUMBER(SEARCH('ankieta ESG'!$G$189,CG1576)),MAX($CF$3:CF1575)+1,0)</f>
        <v>1573</v>
      </c>
      <c r="CG1576" s="134" t="s">
        <v>5576</v>
      </c>
      <c r="CH1576" s="98">
        <v>0</v>
      </c>
      <c r="CI1576" s="99" t="str">
        <f>IFERROR(VLOOKUP(ROWS($CG$4:CG1576),$CF$4:$CG$2337,2,0),"")</f>
        <v>Radoszyce (pow. konecki, woj. świętokrzyskie)</v>
      </c>
      <c r="CJ1576" s="98">
        <v>0</v>
      </c>
    </row>
    <row r="1577" spans="4:88">
      <c r="D1577" s="25"/>
      <c r="F1577" s="25"/>
      <c r="AM1577" s="98">
        <f>IF(ISNUMBER(SEARCH('ankieta ESG'!$G$180,AN1577)),MAX(AM$3:$AM1576)+1,0)</f>
        <v>1574</v>
      </c>
      <c r="AN1577" s="134" t="s">
        <v>5577</v>
      </c>
      <c r="AO1577" s="98">
        <v>0</v>
      </c>
      <c r="AP1577" s="99" t="str">
        <f>IFERROR(VLOOKUP(ROWS($AN$4:AN1577),$AM$4:$AN$2337,2,0),"")</f>
        <v>Radowo Małe (pow. łobeski, woj. zachodniopomorskie)</v>
      </c>
      <c r="AQ1577" s="98">
        <v>0</v>
      </c>
      <c r="AR1577" s="98">
        <f>IF(ISNUMBER(SEARCH('ankieta ESG'!$G$181,AS1577)),MAX($AR$3:AR1576)+1,0)</f>
        <v>1574</v>
      </c>
      <c r="AS1577" s="134" t="s">
        <v>5577</v>
      </c>
      <c r="AT1577" s="98">
        <v>0</v>
      </c>
      <c r="AU1577" s="99" t="str">
        <f>IFERROR(VLOOKUP(ROWS($AS$4:AS1577),$AR$4:$AS$2337,2,0),"")</f>
        <v>Radowo Małe (pow. łobeski, woj. zachodniopomorskie)</v>
      </c>
      <c r="AV1577" s="98">
        <v>0</v>
      </c>
      <c r="AW1577" s="98">
        <f>IF(ISNUMBER(SEARCH('ankieta ESG'!$G$182,AX1577)),MAX($AW$3:AW1576)+1,0)</f>
        <v>1574</v>
      </c>
      <c r="AX1577" s="134" t="s">
        <v>5577</v>
      </c>
      <c r="AY1577" s="98">
        <v>0</v>
      </c>
      <c r="AZ1577" s="99" t="str">
        <f>IFERROR(VLOOKUP(ROWS($AX$4:AX1577),$AW$4:$AX$2337,2,0),"")</f>
        <v>Radowo Małe (pow. łobeski, woj. zachodniopomorskie)</v>
      </c>
      <c r="BA1577" s="98">
        <v>0</v>
      </c>
      <c r="BB1577" s="98">
        <f>IF(ISNUMBER(SEARCH('ankieta ESG'!$G$183,BC1577)),MAX($BB$3:BB1576)+1,0)</f>
        <v>1574</v>
      </c>
      <c r="BC1577" s="134" t="s">
        <v>5577</v>
      </c>
      <c r="BD1577" s="98">
        <v>0</v>
      </c>
      <c r="BE1577" s="99" t="str">
        <f>IFERROR(VLOOKUP(ROWS($BC$4:BC1577),$BB$4:$BC$2337,2,0),"")</f>
        <v>Radowo Małe (pow. łobeski, woj. zachodniopomorskie)</v>
      </c>
      <c r="BF1577" s="98">
        <v>0</v>
      </c>
      <c r="BG1577" s="98">
        <f>IF(ISNUMBER(SEARCH('ankieta ESG'!$G$184,BH1577)),MAX($BG$3:BG1576)+1,0)</f>
        <v>1574</v>
      </c>
      <c r="BH1577" s="134" t="s">
        <v>5577</v>
      </c>
      <c r="BI1577" s="98">
        <v>0</v>
      </c>
      <c r="BJ1577" s="99" t="str">
        <f>IFERROR(VLOOKUP(ROWS($BH$4:BH1577),$BG$4:$BH$2337,2,0),"")</f>
        <v>Radowo Małe (pow. łobeski, woj. zachodniopomorskie)</v>
      </c>
      <c r="BK1577" s="98">
        <v>0</v>
      </c>
      <c r="BL1577" s="98">
        <f>IF(ISNUMBER(SEARCH('ankieta ESG'!$G$185,BM1577)),MAX($BL$3:BL1576)+1,0)</f>
        <v>1574</v>
      </c>
      <c r="BM1577" s="134" t="s">
        <v>5577</v>
      </c>
      <c r="BN1577" s="98">
        <v>0</v>
      </c>
      <c r="BO1577" s="99" t="str">
        <f>IFERROR(VLOOKUP(ROWS($BM$4:BM1577),$BL$4:$BM$2337,2,0),"")</f>
        <v>Radowo Małe (pow. łobeski, woj. zachodniopomorskie)</v>
      </c>
      <c r="BP1577" s="98">
        <v>0</v>
      </c>
      <c r="BQ1577" s="98">
        <f>IF(ISNUMBER(SEARCH('ankieta ESG'!$G$186,BR1577)),MAX($BQ$3:BQ1576)+1,0)</f>
        <v>1574</v>
      </c>
      <c r="BR1577" s="134" t="s">
        <v>5577</v>
      </c>
      <c r="BS1577" s="98">
        <v>0</v>
      </c>
      <c r="BT1577" s="99" t="str">
        <f>IFERROR(VLOOKUP(ROWS($BR$4:BR1577),$BQ$4:$BR$2337,2,0),"")</f>
        <v>Radowo Małe (pow. łobeski, woj. zachodniopomorskie)</v>
      </c>
      <c r="BU1577" s="98">
        <v>0</v>
      </c>
      <c r="BV1577" s="98">
        <f>IF(ISNUMBER(SEARCH('ankieta ESG'!$G$187,BW1577)),MAX($BV$3:BV1576)+1,0)</f>
        <v>1574</v>
      </c>
      <c r="BW1577" s="134" t="s">
        <v>5577</v>
      </c>
      <c r="BX1577" s="98">
        <v>0</v>
      </c>
      <c r="BY1577" s="99" t="str">
        <f>IFERROR(VLOOKUP(ROWS($BW$4:BW1577),$BV$4:$BW$2337,2,0),"")</f>
        <v>Radowo Małe (pow. łobeski, woj. zachodniopomorskie)</v>
      </c>
      <c r="BZ1577" s="98">
        <v>0</v>
      </c>
      <c r="CA1577" s="98">
        <f>IF(ISNUMBER(SEARCH('ankieta ESG'!$G$188,CB1577)),MAX($CA$3:CA1576)+1,0)</f>
        <v>1574</v>
      </c>
      <c r="CB1577" s="134" t="s">
        <v>5577</v>
      </c>
      <c r="CC1577" s="98">
        <v>0</v>
      </c>
      <c r="CD1577" s="99" t="str">
        <f>IFERROR(VLOOKUP(ROWS($CB$4:CB1577),$CA$4:$CB$2337,2,0),"")</f>
        <v>Radowo Małe (pow. łobeski, woj. zachodniopomorskie)</v>
      </c>
      <c r="CE1577" s="98">
        <v>0</v>
      </c>
      <c r="CF1577" s="98">
        <f>IF(ISNUMBER(SEARCH('ankieta ESG'!$G$189,CG1577)),MAX($CF$3:CF1576)+1,0)</f>
        <v>1574</v>
      </c>
      <c r="CG1577" s="134" t="s">
        <v>5577</v>
      </c>
      <c r="CH1577" s="98">
        <v>0</v>
      </c>
      <c r="CI1577" s="99" t="str">
        <f>IFERROR(VLOOKUP(ROWS($CG$4:CG1577),$CF$4:$CG$2337,2,0),"")</f>
        <v>Radowo Małe (pow. łobeski, woj. zachodniopomorskie)</v>
      </c>
      <c r="CJ1577" s="98">
        <v>0</v>
      </c>
    </row>
    <row r="1578" spans="4:88">
      <c r="D1578" s="25"/>
      <c r="F1578" s="25"/>
      <c r="AM1578" s="98">
        <f>IF(ISNUMBER(SEARCH('ankieta ESG'!$G$180,AN1578)),MAX(AM$3:$AM1577)+1,0)</f>
        <v>1575</v>
      </c>
      <c r="AN1578" s="134" t="s">
        <v>5578</v>
      </c>
      <c r="AO1578" s="98">
        <v>0</v>
      </c>
      <c r="AP1578" s="99" t="str">
        <f>IFERROR(VLOOKUP(ROWS($AN$4:AN1578),$AM$4:$AN$2337,2,0),"")</f>
        <v>Radwanice (pow. polkowicki, woj. dolnośląskie)</v>
      </c>
      <c r="AQ1578" s="98">
        <v>0</v>
      </c>
      <c r="AR1578" s="98">
        <f>IF(ISNUMBER(SEARCH('ankieta ESG'!$G$181,AS1578)),MAX($AR$3:AR1577)+1,0)</f>
        <v>1575</v>
      </c>
      <c r="AS1578" s="134" t="s">
        <v>5578</v>
      </c>
      <c r="AT1578" s="98">
        <v>0</v>
      </c>
      <c r="AU1578" s="99" t="str">
        <f>IFERROR(VLOOKUP(ROWS($AS$4:AS1578),$AR$4:$AS$2337,2,0),"")</f>
        <v>Radwanice (pow. polkowicki, woj. dolnośląskie)</v>
      </c>
      <c r="AV1578" s="98">
        <v>0</v>
      </c>
      <c r="AW1578" s="98">
        <f>IF(ISNUMBER(SEARCH('ankieta ESG'!$G$182,AX1578)),MAX($AW$3:AW1577)+1,0)</f>
        <v>1575</v>
      </c>
      <c r="AX1578" s="134" t="s">
        <v>5578</v>
      </c>
      <c r="AY1578" s="98">
        <v>0</v>
      </c>
      <c r="AZ1578" s="99" t="str">
        <f>IFERROR(VLOOKUP(ROWS($AX$4:AX1578),$AW$4:$AX$2337,2,0),"")</f>
        <v>Radwanice (pow. polkowicki, woj. dolnośląskie)</v>
      </c>
      <c r="BA1578" s="98">
        <v>0</v>
      </c>
      <c r="BB1578" s="98">
        <f>IF(ISNUMBER(SEARCH('ankieta ESG'!$G$183,BC1578)),MAX($BB$3:BB1577)+1,0)</f>
        <v>1575</v>
      </c>
      <c r="BC1578" s="134" t="s">
        <v>5578</v>
      </c>
      <c r="BD1578" s="98">
        <v>0</v>
      </c>
      <c r="BE1578" s="99" t="str">
        <f>IFERROR(VLOOKUP(ROWS($BC$4:BC1578),$BB$4:$BC$2337,2,0),"")</f>
        <v>Radwanice (pow. polkowicki, woj. dolnośląskie)</v>
      </c>
      <c r="BF1578" s="98">
        <v>0</v>
      </c>
      <c r="BG1578" s="98">
        <f>IF(ISNUMBER(SEARCH('ankieta ESG'!$G$184,BH1578)),MAX($BG$3:BG1577)+1,0)</f>
        <v>1575</v>
      </c>
      <c r="BH1578" s="134" t="s">
        <v>5578</v>
      </c>
      <c r="BI1578" s="98">
        <v>0</v>
      </c>
      <c r="BJ1578" s="99" t="str">
        <f>IFERROR(VLOOKUP(ROWS($BH$4:BH1578),$BG$4:$BH$2337,2,0),"")</f>
        <v>Radwanice (pow. polkowicki, woj. dolnośląskie)</v>
      </c>
      <c r="BK1578" s="98">
        <v>0</v>
      </c>
      <c r="BL1578" s="98">
        <f>IF(ISNUMBER(SEARCH('ankieta ESG'!$G$185,BM1578)),MAX($BL$3:BL1577)+1,0)</f>
        <v>1575</v>
      </c>
      <c r="BM1578" s="134" t="s">
        <v>5578</v>
      </c>
      <c r="BN1578" s="98">
        <v>0</v>
      </c>
      <c r="BO1578" s="99" t="str">
        <f>IFERROR(VLOOKUP(ROWS($BM$4:BM1578),$BL$4:$BM$2337,2,0),"")</f>
        <v>Radwanice (pow. polkowicki, woj. dolnośląskie)</v>
      </c>
      <c r="BP1578" s="98">
        <v>0</v>
      </c>
      <c r="BQ1578" s="98">
        <f>IF(ISNUMBER(SEARCH('ankieta ESG'!$G$186,BR1578)),MAX($BQ$3:BQ1577)+1,0)</f>
        <v>1575</v>
      </c>
      <c r="BR1578" s="134" t="s">
        <v>5578</v>
      </c>
      <c r="BS1578" s="98">
        <v>0</v>
      </c>
      <c r="BT1578" s="99" t="str">
        <f>IFERROR(VLOOKUP(ROWS($BR$4:BR1578),$BQ$4:$BR$2337,2,0),"")</f>
        <v>Radwanice (pow. polkowicki, woj. dolnośląskie)</v>
      </c>
      <c r="BU1578" s="98">
        <v>0</v>
      </c>
      <c r="BV1578" s="98">
        <f>IF(ISNUMBER(SEARCH('ankieta ESG'!$G$187,BW1578)),MAX($BV$3:BV1577)+1,0)</f>
        <v>1575</v>
      </c>
      <c r="BW1578" s="134" t="s">
        <v>5578</v>
      </c>
      <c r="BX1578" s="98">
        <v>0</v>
      </c>
      <c r="BY1578" s="99" t="str">
        <f>IFERROR(VLOOKUP(ROWS($BW$4:BW1578),$BV$4:$BW$2337,2,0),"")</f>
        <v>Radwanice (pow. polkowicki, woj. dolnośląskie)</v>
      </c>
      <c r="BZ1578" s="98">
        <v>0</v>
      </c>
      <c r="CA1578" s="98">
        <f>IF(ISNUMBER(SEARCH('ankieta ESG'!$G$188,CB1578)),MAX($CA$3:CA1577)+1,0)</f>
        <v>1575</v>
      </c>
      <c r="CB1578" s="134" t="s">
        <v>5578</v>
      </c>
      <c r="CC1578" s="98">
        <v>0</v>
      </c>
      <c r="CD1578" s="99" t="str">
        <f>IFERROR(VLOOKUP(ROWS($CB$4:CB1578),$CA$4:$CB$2337,2,0),"")</f>
        <v>Radwanice (pow. polkowicki, woj. dolnośląskie)</v>
      </c>
      <c r="CE1578" s="98">
        <v>0</v>
      </c>
      <c r="CF1578" s="98">
        <f>IF(ISNUMBER(SEARCH('ankieta ESG'!$G$189,CG1578)),MAX($CF$3:CF1577)+1,0)</f>
        <v>1575</v>
      </c>
      <c r="CG1578" s="134" t="s">
        <v>5578</v>
      </c>
      <c r="CH1578" s="98">
        <v>0</v>
      </c>
      <c r="CI1578" s="99" t="str">
        <f>IFERROR(VLOOKUP(ROWS($CG$4:CG1578),$CF$4:$CG$2337,2,0),"")</f>
        <v>Radwanice (pow. polkowicki, woj. dolnośląskie)</v>
      </c>
      <c r="CJ1578" s="98">
        <v>0</v>
      </c>
    </row>
    <row r="1579" spans="4:88">
      <c r="D1579" s="25"/>
      <c r="F1579" s="25"/>
      <c r="AM1579" s="98">
        <f>IF(ISNUMBER(SEARCH('ankieta ESG'!$G$180,AN1579)),MAX(AM$3:$AM1578)+1,0)</f>
        <v>1576</v>
      </c>
      <c r="AN1579" s="134" t="s">
        <v>5579</v>
      </c>
      <c r="AO1579" s="98">
        <v>0</v>
      </c>
      <c r="AP1579" s="99" t="str">
        <f>IFERROR(VLOOKUP(ROWS($AN$4:AN1579),$AM$4:$AN$2337,2,0),"")</f>
        <v>Radymno (pow. jarosławski, woj. podkarpackie)</v>
      </c>
      <c r="AQ1579" s="98">
        <v>0</v>
      </c>
      <c r="AR1579" s="98">
        <f>IF(ISNUMBER(SEARCH('ankieta ESG'!$G$181,AS1579)),MAX($AR$3:AR1578)+1,0)</f>
        <v>1576</v>
      </c>
      <c r="AS1579" s="134" t="s">
        <v>5579</v>
      </c>
      <c r="AT1579" s="98">
        <v>0</v>
      </c>
      <c r="AU1579" s="99" t="str">
        <f>IFERROR(VLOOKUP(ROWS($AS$4:AS1579),$AR$4:$AS$2337,2,0),"")</f>
        <v>Radymno (pow. jarosławski, woj. podkarpackie)</v>
      </c>
      <c r="AV1579" s="98">
        <v>0</v>
      </c>
      <c r="AW1579" s="98">
        <f>IF(ISNUMBER(SEARCH('ankieta ESG'!$G$182,AX1579)),MAX($AW$3:AW1578)+1,0)</f>
        <v>1576</v>
      </c>
      <c r="AX1579" s="134" t="s">
        <v>5579</v>
      </c>
      <c r="AY1579" s="98">
        <v>0</v>
      </c>
      <c r="AZ1579" s="99" t="str">
        <f>IFERROR(VLOOKUP(ROWS($AX$4:AX1579),$AW$4:$AX$2337,2,0),"")</f>
        <v>Radymno (pow. jarosławski, woj. podkarpackie)</v>
      </c>
      <c r="BA1579" s="98">
        <v>0</v>
      </c>
      <c r="BB1579" s="98">
        <f>IF(ISNUMBER(SEARCH('ankieta ESG'!$G$183,BC1579)),MAX($BB$3:BB1578)+1,0)</f>
        <v>1576</v>
      </c>
      <c r="BC1579" s="134" t="s">
        <v>5579</v>
      </c>
      <c r="BD1579" s="98">
        <v>0</v>
      </c>
      <c r="BE1579" s="99" t="str">
        <f>IFERROR(VLOOKUP(ROWS($BC$4:BC1579),$BB$4:$BC$2337,2,0),"")</f>
        <v>Radymno (pow. jarosławski, woj. podkarpackie)</v>
      </c>
      <c r="BF1579" s="98">
        <v>0</v>
      </c>
      <c r="BG1579" s="98">
        <f>IF(ISNUMBER(SEARCH('ankieta ESG'!$G$184,BH1579)),MAX($BG$3:BG1578)+1,0)</f>
        <v>1576</v>
      </c>
      <c r="BH1579" s="134" t="s">
        <v>5579</v>
      </c>
      <c r="BI1579" s="98">
        <v>0</v>
      </c>
      <c r="BJ1579" s="99" t="str">
        <f>IFERROR(VLOOKUP(ROWS($BH$4:BH1579),$BG$4:$BH$2337,2,0),"")</f>
        <v>Radymno (pow. jarosławski, woj. podkarpackie)</v>
      </c>
      <c r="BK1579" s="98">
        <v>0</v>
      </c>
      <c r="BL1579" s="98">
        <f>IF(ISNUMBER(SEARCH('ankieta ESG'!$G$185,BM1579)),MAX($BL$3:BL1578)+1,0)</f>
        <v>1576</v>
      </c>
      <c r="BM1579" s="134" t="s">
        <v>5579</v>
      </c>
      <c r="BN1579" s="98">
        <v>0</v>
      </c>
      <c r="BO1579" s="99" t="str">
        <f>IFERROR(VLOOKUP(ROWS($BM$4:BM1579),$BL$4:$BM$2337,2,0),"")</f>
        <v>Radymno (pow. jarosławski, woj. podkarpackie)</v>
      </c>
      <c r="BP1579" s="98">
        <v>0</v>
      </c>
      <c r="BQ1579" s="98">
        <f>IF(ISNUMBER(SEARCH('ankieta ESG'!$G$186,BR1579)),MAX($BQ$3:BQ1578)+1,0)</f>
        <v>1576</v>
      </c>
      <c r="BR1579" s="134" t="s">
        <v>5579</v>
      </c>
      <c r="BS1579" s="98">
        <v>0</v>
      </c>
      <c r="BT1579" s="99" t="str">
        <f>IFERROR(VLOOKUP(ROWS($BR$4:BR1579),$BQ$4:$BR$2337,2,0),"")</f>
        <v>Radymno (pow. jarosławski, woj. podkarpackie)</v>
      </c>
      <c r="BU1579" s="98">
        <v>0</v>
      </c>
      <c r="BV1579" s="98">
        <f>IF(ISNUMBER(SEARCH('ankieta ESG'!$G$187,BW1579)),MAX($BV$3:BV1578)+1,0)</f>
        <v>1576</v>
      </c>
      <c r="BW1579" s="134" t="s">
        <v>5579</v>
      </c>
      <c r="BX1579" s="98">
        <v>0</v>
      </c>
      <c r="BY1579" s="99" t="str">
        <f>IFERROR(VLOOKUP(ROWS($BW$4:BW1579),$BV$4:$BW$2337,2,0),"")</f>
        <v>Radymno (pow. jarosławski, woj. podkarpackie)</v>
      </c>
      <c r="BZ1579" s="98">
        <v>0</v>
      </c>
      <c r="CA1579" s="98">
        <f>IF(ISNUMBER(SEARCH('ankieta ESG'!$G$188,CB1579)),MAX($CA$3:CA1578)+1,0)</f>
        <v>1576</v>
      </c>
      <c r="CB1579" s="134" t="s">
        <v>5579</v>
      </c>
      <c r="CC1579" s="98">
        <v>0</v>
      </c>
      <c r="CD1579" s="99" t="str">
        <f>IFERROR(VLOOKUP(ROWS($CB$4:CB1579),$CA$4:$CB$2337,2,0),"")</f>
        <v>Radymno (pow. jarosławski, woj. podkarpackie)</v>
      </c>
      <c r="CE1579" s="98">
        <v>0</v>
      </c>
      <c r="CF1579" s="98">
        <f>IF(ISNUMBER(SEARCH('ankieta ESG'!$G$189,CG1579)),MAX($CF$3:CF1578)+1,0)</f>
        <v>1576</v>
      </c>
      <c r="CG1579" s="134" t="s">
        <v>5579</v>
      </c>
      <c r="CH1579" s="98">
        <v>0</v>
      </c>
      <c r="CI1579" s="99" t="str">
        <f>IFERROR(VLOOKUP(ROWS($CG$4:CG1579),$CF$4:$CG$2337,2,0),"")</f>
        <v>Radymno (pow. jarosławski, woj. podkarpackie)</v>
      </c>
      <c r="CJ1579" s="98">
        <v>0</v>
      </c>
    </row>
    <row r="1580" spans="4:88">
      <c r="D1580" s="25"/>
      <c r="F1580" s="25"/>
      <c r="AM1580" s="98">
        <f>IF(ISNUMBER(SEARCH('ankieta ESG'!$G$180,AN1580)),MAX(AM$3:$AM1579)+1,0)</f>
        <v>1577</v>
      </c>
      <c r="AN1580" s="134" t="s">
        <v>5580</v>
      </c>
      <c r="AO1580" s="98">
        <v>0</v>
      </c>
      <c r="AP1580" s="99" t="str">
        <f>IFERROR(VLOOKUP(ROWS($AN$4:AN1580),$AM$4:$AN$2337,2,0),"")</f>
        <v>Radzanowo (pow. płocki, woj. mazowieckie)</v>
      </c>
      <c r="AQ1580" s="98">
        <v>0</v>
      </c>
      <c r="AR1580" s="98">
        <f>IF(ISNUMBER(SEARCH('ankieta ESG'!$G$181,AS1580)),MAX($AR$3:AR1579)+1,0)</f>
        <v>1577</v>
      </c>
      <c r="AS1580" s="134" t="s">
        <v>5580</v>
      </c>
      <c r="AT1580" s="98">
        <v>0</v>
      </c>
      <c r="AU1580" s="99" t="str">
        <f>IFERROR(VLOOKUP(ROWS($AS$4:AS1580),$AR$4:$AS$2337,2,0),"")</f>
        <v>Radzanowo (pow. płocki, woj. mazowieckie)</v>
      </c>
      <c r="AV1580" s="98">
        <v>0</v>
      </c>
      <c r="AW1580" s="98">
        <f>IF(ISNUMBER(SEARCH('ankieta ESG'!$G$182,AX1580)),MAX($AW$3:AW1579)+1,0)</f>
        <v>1577</v>
      </c>
      <c r="AX1580" s="134" t="s">
        <v>5580</v>
      </c>
      <c r="AY1580" s="98">
        <v>0</v>
      </c>
      <c r="AZ1580" s="99" t="str">
        <f>IFERROR(VLOOKUP(ROWS($AX$4:AX1580),$AW$4:$AX$2337,2,0),"")</f>
        <v>Radzanowo (pow. płocki, woj. mazowieckie)</v>
      </c>
      <c r="BA1580" s="98">
        <v>0</v>
      </c>
      <c r="BB1580" s="98">
        <f>IF(ISNUMBER(SEARCH('ankieta ESG'!$G$183,BC1580)),MAX($BB$3:BB1579)+1,0)</f>
        <v>1577</v>
      </c>
      <c r="BC1580" s="134" t="s">
        <v>5580</v>
      </c>
      <c r="BD1580" s="98">
        <v>0</v>
      </c>
      <c r="BE1580" s="99" t="str">
        <f>IFERROR(VLOOKUP(ROWS($BC$4:BC1580),$BB$4:$BC$2337,2,0),"")</f>
        <v>Radzanowo (pow. płocki, woj. mazowieckie)</v>
      </c>
      <c r="BF1580" s="98">
        <v>0</v>
      </c>
      <c r="BG1580" s="98">
        <f>IF(ISNUMBER(SEARCH('ankieta ESG'!$G$184,BH1580)),MAX($BG$3:BG1579)+1,0)</f>
        <v>1577</v>
      </c>
      <c r="BH1580" s="134" t="s">
        <v>5580</v>
      </c>
      <c r="BI1580" s="98">
        <v>0</v>
      </c>
      <c r="BJ1580" s="99" t="str">
        <f>IFERROR(VLOOKUP(ROWS($BH$4:BH1580),$BG$4:$BH$2337,2,0),"")</f>
        <v>Radzanowo (pow. płocki, woj. mazowieckie)</v>
      </c>
      <c r="BK1580" s="98">
        <v>0</v>
      </c>
      <c r="BL1580" s="98">
        <f>IF(ISNUMBER(SEARCH('ankieta ESG'!$G$185,BM1580)),MAX($BL$3:BL1579)+1,0)</f>
        <v>1577</v>
      </c>
      <c r="BM1580" s="134" t="s">
        <v>5580</v>
      </c>
      <c r="BN1580" s="98">
        <v>0</v>
      </c>
      <c r="BO1580" s="99" t="str">
        <f>IFERROR(VLOOKUP(ROWS($BM$4:BM1580),$BL$4:$BM$2337,2,0),"")</f>
        <v>Radzanowo (pow. płocki, woj. mazowieckie)</v>
      </c>
      <c r="BP1580" s="98">
        <v>0</v>
      </c>
      <c r="BQ1580" s="98">
        <f>IF(ISNUMBER(SEARCH('ankieta ESG'!$G$186,BR1580)),MAX($BQ$3:BQ1579)+1,0)</f>
        <v>1577</v>
      </c>
      <c r="BR1580" s="134" t="s">
        <v>5580</v>
      </c>
      <c r="BS1580" s="98">
        <v>0</v>
      </c>
      <c r="BT1580" s="99" t="str">
        <f>IFERROR(VLOOKUP(ROWS($BR$4:BR1580),$BQ$4:$BR$2337,2,0),"")</f>
        <v>Radzanowo (pow. płocki, woj. mazowieckie)</v>
      </c>
      <c r="BU1580" s="98">
        <v>0</v>
      </c>
      <c r="BV1580" s="98">
        <f>IF(ISNUMBER(SEARCH('ankieta ESG'!$G$187,BW1580)),MAX($BV$3:BV1579)+1,0)</f>
        <v>1577</v>
      </c>
      <c r="BW1580" s="134" t="s">
        <v>5580</v>
      </c>
      <c r="BX1580" s="98">
        <v>0</v>
      </c>
      <c r="BY1580" s="99" t="str">
        <f>IFERROR(VLOOKUP(ROWS($BW$4:BW1580),$BV$4:$BW$2337,2,0),"")</f>
        <v>Radzanowo (pow. płocki, woj. mazowieckie)</v>
      </c>
      <c r="BZ1580" s="98">
        <v>0</v>
      </c>
      <c r="CA1580" s="98">
        <f>IF(ISNUMBER(SEARCH('ankieta ESG'!$G$188,CB1580)),MAX($CA$3:CA1579)+1,0)</f>
        <v>1577</v>
      </c>
      <c r="CB1580" s="134" t="s">
        <v>5580</v>
      </c>
      <c r="CC1580" s="98">
        <v>0</v>
      </c>
      <c r="CD1580" s="99" t="str">
        <f>IFERROR(VLOOKUP(ROWS($CB$4:CB1580),$CA$4:$CB$2337,2,0),"")</f>
        <v>Radzanowo (pow. płocki, woj. mazowieckie)</v>
      </c>
      <c r="CE1580" s="98">
        <v>0</v>
      </c>
      <c r="CF1580" s="98">
        <f>IF(ISNUMBER(SEARCH('ankieta ESG'!$G$189,CG1580)),MAX($CF$3:CF1579)+1,0)</f>
        <v>1577</v>
      </c>
      <c r="CG1580" s="134" t="s">
        <v>5580</v>
      </c>
      <c r="CH1580" s="98">
        <v>0</v>
      </c>
      <c r="CI1580" s="99" t="str">
        <f>IFERROR(VLOOKUP(ROWS($CG$4:CG1580),$CF$4:$CG$2337,2,0),"")</f>
        <v>Radzanowo (pow. płocki, woj. mazowieckie)</v>
      </c>
      <c r="CJ1580" s="98">
        <v>0</v>
      </c>
    </row>
    <row r="1581" spans="4:88">
      <c r="D1581" s="25"/>
      <c r="F1581" s="25"/>
      <c r="AM1581" s="98">
        <f>IF(ISNUMBER(SEARCH('ankieta ESG'!$G$180,AN1581)),MAX(AM$3:$AM1580)+1,0)</f>
        <v>1578</v>
      </c>
      <c r="AN1581" s="134" t="s">
        <v>5581</v>
      </c>
      <c r="AO1581" s="98">
        <v>0</v>
      </c>
      <c r="AP1581" s="99" t="str">
        <f>IFERROR(VLOOKUP(ROWS($AN$4:AN1581),$AM$4:$AN$2337,2,0),"")</f>
        <v>Radzanów (pow. białobrzeski, woj. mazowieckie)</v>
      </c>
      <c r="AQ1581" s="98">
        <v>0</v>
      </c>
      <c r="AR1581" s="98">
        <f>IF(ISNUMBER(SEARCH('ankieta ESG'!$G$181,AS1581)),MAX($AR$3:AR1580)+1,0)</f>
        <v>1578</v>
      </c>
      <c r="AS1581" s="134" t="s">
        <v>5581</v>
      </c>
      <c r="AT1581" s="98">
        <v>0</v>
      </c>
      <c r="AU1581" s="99" t="str">
        <f>IFERROR(VLOOKUP(ROWS($AS$4:AS1581),$AR$4:$AS$2337,2,0),"")</f>
        <v>Radzanów (pow. białobrzeski, woj. mazowieckie)</v>
      </c>
      <c r="AV1581" s="98">
        <v>0</v>
      </c>
      <c r="AW1581" s="98">
        <f>IF(ISNUMBER(SEARCH('ankieta ESG'!$G$182,AX1581)),MAX($AW$3:AW1580)+1,0)</f>
        <v>1578</v>
      </c>
      <c r="AX1581" s="134" t="s">
        <v>5581</v>
      </c>
      <c r="AY1581" s="98">
        <v>0</v>
      </c>
      <c r="AZ1581" s="99" t="str">
        <f>IFERROR(VLOOKUP(ROWS($AX$4:AX1581),$AW$4:$AX$2337,2,0),"")</f>
        <v>Radzanów (pow. białobrzeski, woj. mazowieckie)</v>
      </c>
      <c r="BA1581" s="98">
        <v>0</v>
      </c>
      <c r="BB1581" s="98">
        <f>IF(ISNUMBER(SEARCH('ankieta ESG'!$G$183,BC1581)),MAX($BB$3:BB1580)+1,0)</f>
        <v>1578</v>
      </c>
      <c r="BC1581" s="134" t="s">
        <v>5581</v>
      </c>
      <c r="BD1581" s="98">
        <v>0</v>
      </c>
      <c r="BE1581" s="99" t="str">
        <f>IFERROR(VLOOKUP(ROWS($BC$4:BC1581),$BB$4:$BC$2337,2,0),"")</f>
        <v>Radzanów (pow. białobrzeski, woj. mazowieckie)</v>
      </c>
      <c r="BF1581" s="98">
        <v>0</v>
      </c>
      <c r="BG1581" s="98">
        <f>IF(ISNUMBER(SEARCH('ankieta ESG'!$G$184,BH1581)),MAX($BG$3:BG1580)+1,0)</f>
        <v>1578</v>
      </c>
      <c r="BH1581" s="134" t="s">
        <v>5581</v>
      </c>
      <c r="BI1581" s="98">
        <v>0</v>
      </c>
      <c r="BJ1581" s="99" t="str">
        <f>IFERROR(VLOOKUP(ROWS($BH$4:BH1581),$BG$4:$BH$2337,2,0),"")</f>
        <v>Radzanów (pow. białobrzeski, woj. mazowieckie)</v>
      </c>
      <c r="BK1581" s="98">
        <v>0</v>
      </c>
      <c r="BL1581" s="98">
        <f>IF(ISNUMBER(SEARCH('ankieta ESG'!$G$185,BM1581)),MAX($BL$3:BL1580)+1,0)</f>
        <v>1578</v>
      </c>
      <c r="BM1581" s="134" t="s">
        <v>5581</v>
      </c>
      <c r="BN1581" s="98">
        <v>0</v>
      </c>
      <c r="BO1581" s="99" t="str">
        <f>IFERROR(VLOOKUP(ROWS($BM$4:BM1581),$BL$4:$BM$2337,2,0),"")</f>
        <v>Radzanów (pow. białobrzeski, woj. mazowieckie)</v>
      </c>
      <c r="BP1581" s="98">
        <v>0</v>
      </c>
      <c r="BQ1581" s="98">
        <f>IF(ISNUMBER(SEARCH('ankieta ESG'!$G$186,BR1581)),MAX($BQ$3:BQ1580)+1,0)</f>
        <v>1578</v>
      </c>
      <c r="BR1581" s="134" t="s">
        <v>5581</v>
      </c>
      <c r="BS1581" s="98">
        <v>0</v>
      </c>
      <c r="BT1581" s="99" t="str">
        <f>IFERROR(VLOOKUP(ROWS($BR$4:BR1581),$BQ$4:$BR$2337,2,0),"")</f>
        <v>Radzanów (pow. białobrzeski, woj. mazowieckie)</v>
      </c>
      <c r="BU1581" s="98">
        <v>0</v>
      </c>
      <c r="BV1581" s="98">
        <f>IF(ISNUMBER(SEARCH('ankieta ESG'!$G$187,BW1581)),MAX($BV$3:BV1580)+1,0)</f>
        <v>1578</v>
      </c>
      <c r="BW1581" s="134" t="s">
        <v>5581</v>
      </c>
      <c r="BX1581" s="98">
        <v>0</v>
      </c>
      <c r="BY1581" s="99" t="str">
        <f>IFERROR(VLOOKUP(ROWS($BW$4:BW1581),$BV$4:$BW$2337,2,0),"")</f>
        <v>Radzanów (pow. białobrzeski, woj. mazowieckie)</v>
      </c>
      <c r="BZ1581" s="98">
        <v>0</v>
      </c>
      <c r="CA1581" s="98">
        <f>IF(ISNUMBER(SEARCH('ankieta ESG'!$G$188,CB1581)),MAX($CA$3:CA1580)+1,0)</f>
        <v>1578</v>
      </c>
      <c r="CB1581" s="134" t="s">
        <v>5581</v>
      </c>
      <c r="CC1581" s="98">
        <v>0</v>
      </c>
      <c r="CD1581" s="99" t="str">
        <f>IFERROR(VLOOKUP(ROWS($CB$4:CB1581),$CA$4:$CB$2337,2,0),"")</f>
        <v>Radzanów (pow. białobrzeski, woj. mazowieckie)</v>
      </c>
      <c r="CE1581" s="98">
        <v>0</v>
      </c>
      <c r="CF1581" s="98">
        <f>IF(ISNUMBER(SEARCH('ankieta ESG'!$G$189,CG1581)),MAX($CF$3:CF1580)+1,0)</f>
        <v>1578</v>
      </c>
      <c r="CG1581" s="134" t="s">
        <v>5581</v>
      </c>
      <c r="CH1581" s="98">
        <v>0</v>
      </c>
      <c r="CI1581" s="99" t="str">
        <f>IFERROR(VLOOKUP(ROWS($CG$4:CG1581),$CF$4:$CG$2337,2,0),"")</f>
        <v>Radzanów (pow. białobrzeski, woj. mazowieckie)</v>
      </c>
      <c r="CJ1581" s="98">
        <v>0</v>
      </c>
    </row>
    <row r="1582" spans="4:88">
      <c r="D1582" s="25"/>
      <c r="F1582" s="25"/>
      <c r="AM1582" s="98">
        <f>IF(ISNUMBER(SEARCH('ankieta ESG'!$G$180,AN1582)),MAX(AM$3:$AM1581)+1,0)</f>
        <v>1579</v>
      </c>
      <c r="AN1582" s="134" t="s">
        <v>5582</v>
      </c>
      <c r="AO1582" s="98">
        <v>0</v>
      </c>
      <c r="AP1582" s="99" t="str">
        <f>IFERROR(VLOOKUP(ROWS($AN$4:AN1582),$AM$4:$AN$2337,2,0),"")</f>
        <v>Radzanów (pow. mławski, woj. mazowieckie)</v>
      </c>
      <c r="AQ1582" s="98">
        <v>0</v>
      </c>
      <c r="AR1582" s="98">
        <f>IF(ISNUMBER(SEARCH('ankieta ESG'!$G$181,AS1582)),MAX($AR$3:AR1581)+1,0)</f>
        <v>1579</v>
      </c>
      <c r="AS1582" s="134" t="s">
        <v>5582</v>
      </c>
      <c r="AT1582" s="98">
        <v>0</v>
      </c>
      <c r="AU1582" s="99" t="str">
        <f>IFERROR(VLOOKUP(ROWS($AS$4:AS1582),$AR$4:$AS$2337,2,0),"")</f>
        <v>Radzanów (pow. mławski, woj. mazowieckie)</v>
      </c>
      <c r="AV1582" s="98">
        <v>0</v>
      </c>
      <c r="AW1582" s="98">
        <f>IF(ISNUMBER(SEARCH('ankieta ESG'!$G$182,AX1582)),MAX($AW$3:AW1581)+1,0)</f>
        <v>1579</v>
      </c>
      <c r="AX1582" s="134" t="s">
        <v>5582</v>
      </c>
      <c r="AY1582" s="98">
        <v>0</v>
      </c>
      <c r="AZ1582" s="99" t="str">
        <f>IFERROR(VLOOKUP(ROWS($AX$4:AX1582),$AW$4:$AX$2337,2,0),"")</f>
        <v>Radzanów (pow. mławski, woj. mazowieckie)</v>
      </c>
      <c r="BA1582" s="98">
        <v>0</v>
      </c>
      <c r="BB1582" s="98">
        <f>IF(ISNUMBER(SEARCH('ankieta ESG'!$G$183,BC1582)),MAX($BB$3:BB1581)+1,0)</f>
        <v>1579</v>
      </c>
      <c r="BC1582" s="134" t="s">
        <v>5582</v>
      </c>
      <c r="BD1582" s="98">
        <v>0</v>
      </c>
      <c r="BE1582" s="99" t="str">
        <f>IFERROR(VLOOKUP(ROWS($BC$4:BC1582),$BB$4:$BC$2337,2,0),"")</f>
        <v>Radzanów (pow. mławski, woj. mazowieckie)</v>
      </c>
      <c r="BF1582" s="98">
        <v>0</v>
      </c>
      <c r="BG1582" s="98">
        <f>IF(ISNUMBER(SEARCH('ankieta ESG'!$G$184,BH1582)),MAX($BG$3:BG1581)+1,0)</f>
        <v>1579</v>
      </c>
      <c r="BH1582" s="134" t="s">
        <v>5582</v>
      </c>
      <c r="BI1582" s="98">
        <v>0</v>
      </c>
      <c r="BJ1582" s="99" t="str">
        <f>IFERROR(VLOOKUP(ROWS($BH$4:BH1582),$BG$4:$BH$2337,2,0),"")</f>
        <v>Radzanów (pow. mławski, woj. mazowieckie)</v>
      </c>
      <c r="BK1582" s="98">
        <v>0</v>
      </c>
      <c r="BL1582" s="98">
        <f>IF(ISNUMBER(SEARCH('ankieta ESG'!$G$185,BM1582)),MAX($BL$3:BL1581)+1,0)</f>
        <v>1579</v>
      </c>
      <c r="BM1582" s="134" t="s">
        <v>5582</v>
      </c>
      <c r="BN1582" s="98">
        <v>0</v>
      </c>
      <c r="BO1582" s="99" t="str">
        <f>IFERROR(VLOOKUP(ROWS($BM$4:BM1582),$BL$4:$BM$2337,2,0),"")</f>
        <v>Radzanów (pow. mławski, woj. mazowieckie)</v>
      </c>
      <c r="BP1582" s="98">
        <v>0</v>
      </c>
      <c r="BQ1582" s="98">
        <f>IF(ISNUMBER(SEARCH('ankieta ESG'!$G$186,BR1582)),MAX($BQ$3:BQ1581)+1,0)</f>
        <v>1579</v>
      </c>
      <c r="BR1582" s="134" t="s">
        <v>5582</v>
      </c>
      <c r="BS1582" s="98">
        <v>0</v>
      </c>
      <c r="BT1582" s="99" t="str">
        <f>IFERROR(VLOOKUP(ROWS($BR$4:BR1582),$BQ$4:$BR$2337,2,0),"")</f>
        <v>Radzanów (pow. mławski, woj. mazowieckie)</v>
      </c>
      <c r="BU1582" s="98">
        <v>0</v>
      </c>
      <c r="BV1582" s="98">
        <f>IF(ISNUMBER(SEARCH('ankieta ESG'!$G$187,BW1582)),MAX($BV$3:BV1581)+1,0)</f>
        <v>1579</v>
      </c>
      <c r="BW1582" s="134" t="s">
        <v>5582</v>
      </c>
      <c r="BX1582" s="98">
        <v>0</v>
      </c>
      <c r="BY1582" s="99" t="str">
        <f>IFERROR(VLOOKUP(ROWS($BW$4:BW1582),$BV$4:$BW$2337,2,0),"")</f>
        <v>Radzanów (pow. mławski, woj. mazowieckie)</v>
      </c>
      <c r="BZ1582" s="98">
        <v>0</v>
      </c>
      <c r="CA1582" s="98">
        <f>IF(ISNUMBER(SEARCH('ankieta ESG'!$G$188,CB1582)),MAX($CA$3:CA1581)+1,0)</f>
        <v>1579</v>
      </c>
      <c r="CB1582" s="134" t="s">
        <v>5582</v>
      </c>
      <c r="CC1582" s="98">
        <v>0</v>
      </c>
      <c r="CD1582" s="99" t="str">
        <f>IFERROR(VLOOKUP(ROWS($CB$4:CB1582),$CA$4:$CB$2337,2,0),"")</f>
        <v>Radzanów (pow. mławski, woj. mazowieckie)</v>
      </c>
      <c r="CE1582" s="98">
        <v>0</v>
      </c>
      <c r="CF1582" s="98">
        <f>IF(ISNUMBER(SEARCH('ankieta ESG'!$G$189,CG1582)),MAX($CF$3:CF1581)+1,0)</f>
        <v>1579</v>
      </c>
      <c r="CG1582" s="134" t="s">
        <v>5582</v>
      </c>
      <c r="CH1582" s="98">
        <v>0</v>
      </c>
      <c r="CI1582" s="99" t="str">
        <f>IFERROR(VLOOKUP(ROWS($CG$4:CG1582),$CF$4:$CG$2337,2,0),"")</f>
        <v>Radzanów (pow. mławski, woj. mazowieckie)</v>
      </c>
      <c r="CJ1582" s="98">
        <v>0</v>
      </c>
    </row>
    <row r="1583" spans="4:88">
      <c r="D1583" s="25"/>
      <c r="F1583" s="25"/>
      <c r="AM1583" s="98">
        <f>IF(ISNUMBER(SEARCH('ankieta ESG'!$G$180,AN1583)),MAX(AM$3:$AM1582)+1,0)</f>
        <v>1580</v>
      </c>
      <c r="AN1583" s="134" t="s">
        <v>5583</v>
      </c>
      <c r="AO1583" s="98">
        <v>0</v>
      </c>
      <c r="AP1583" s="99" t="str">
        <f>IFERROR(VLOOKUP(ROWS($AN$4:AN1583),$AM$4:$AN$2337,2,0),"")</f>
        <v>Radziechowy (pow. żywiecki, woj. śląskie)</v>
      </c>
      <c r="AQ1583" s="98">
        <v>0</v>
      </c>
      <c r="AR1583" s="98">
        <f>IF(ISNUMBER(SEARCH('ankieta ESG'!$G$181,AS1583)),MAX($AR$3:AR1582)+1,0)</f>
        <v>1580</v>
      </c>
      <c r="AS1583" s="134" t="s">
        <v>5583</v>
      </c>
      <c r="AT1583" s="98">
        <v>0</v>
      </c>
      <c r="AU1583" s="99" t="str">
        <f>IFERROR(VLOOKUP(ROWS($AS$4:AS1583),$AR$4:$AS$2337,2,0),"")</f>
        <v>Radziechowy (pow. żywiecki, woj. śląskie)</v>
      </c>
      <c r="AV1583" s="98">
        <v>0</v>
      </c>
      <c r="AW1583" s="98">
        <f>IF(ISNUMBER(SEARCH('ankieta ESG'!$G$182,AX1583)),MAX($AW$3:AW1582)+1,0)</f>
        <v>1580</v>
      </c>
      <c r="AX1583" s="134" t="s">
        <v>5583</v>
      </c>
      <c r="AY1583" s="98">
        <v>0</v>
      </c>
      <c r="AZ1583" s="99" t="str">
        <f>IFERROR(VLOOKUP(ROWS($AX$4:AX1583),$AW$4:$AX$2337,2,0),"")</f>
        <v>Radziechowy (pow. żywiecki, woj. śląskie)</v>
      </c>
      <c r="BA1583" s="98">
        <v>0</v>
      </c>
      <c r="BB1583" s="98">
        <f>IF(ISNUMBER(SEARCH('ankieta ESG'!$G$183,BC1583)),MAX($BB$3:BB1582)+1,0)</f>
        <v>1580</v>
      </c>
      <c r="BC1583" s="134" t="s">
        <v>5583</v>
      </c>
      <c r="BD1583" s="98">
        <v>0</v>
      </c>
      <c r="BE1583" s="99" t="str">
        <f>IFERROR(VLOOKUP(ROWS($BC$4:BC1583),$BB$4:$BC$2337,2,0),"")</f>
        <v>Radziechowy (pow. żywiecki, woj. śląskie)</v>
      </c>
      <c r="BF1583" s="98">
        <v>0</v>
      </c>
      <c r="BG1583" s="98">
        <f>IF(ISNUMBER(SEARCH('ankieta ESG'!$G$184,BH1583)),MAX($BG$3:BG1582)+1,0)</f>
        <v>1580</v>
      </c>
      <c r="BH1583" s="134" t="s">
        <v>5583</v>
      </c>
      <c r="BI1583" s="98">
        <v>0</v>
      </c>
      <c r="BJ1583" s="99" t="str">
        <f>IFERROR(VLOOKUP(ROWS($BH$4:BH1583),$BG$4:$BH$2337,2,0),"")</f>
        <v>Radziechowy (pow. żywiecki, woj. śląskie)</v>
      </c>
      <c r="BK1583" s="98">
        <v>0</v>
      </c>
      <c r="BL1583" s="98">
        <f>IF(ISNUMBER(SEARCH('ankieta ESG'!$G$185,BM1583)),MAX($BL$3:BL1582)+1,0)</f>
        <v>1580</v>
      </c>
      <c r="BM1583" s="134" t="s">
        <v>5583</v>
      </c>
      <c r="BN1583" s="98">
        <v>0</v>
      </c>
      <c r="BO1583" s="99" t="str">
        <f>IFERROR(VLOOKUP(ROWS($BM$4:BM1583),$BL$4:$BM$2337,2,0),"")</f>
        <v>Radziechowy (pow. żywiecki, woj. śląskie)</v>
      </c>
      <c r="BP1583" s="98">
        <v>0</v>
      </c>
      <c r="BQ1583" s="98">
        <f>IF(ISNUMBER(SEARCH('ankieta ESG'!$G$186,BR1583)),MAX($BQ$3:BQ1582)+1,0)</f>
        <v>1580</v>
      </c>
      <c r="BR1583" s="134" t="s">
        <v>5583</v>
      </c>
      <c r="BS1583" s="98">
        <v>0</v>
      </c>
      <c r="BT1583" s="99" t="str">
        <f>IFERROR(VLOOKUP(ROWS($BR$4:BR1583),$BQ$4:$BR$2337,2,0),"")</f>
        <v>Radziechowy (pow. żywiecki, woj. śląskie)</v>
      </c>
      <c r="BU1583" s="98">
        <v>0</v>
      </c>
      <c r="BV1583" s="98">
        <f>IF(ISNUMBER(SEARCH('ankieta ESG'!$G$187,BW1583)),MAX($BV$3:BV1582)+1,0)</f>
        <v>1580</v>
      </c>
      <c r="BW1583" s="134" t="s">
        <v>5583</v>
      </c>
      <c r="BX1583" s="98">
        <v>0</v>
      </c>
      <c r="BY1583" s="99" t="str">
        <f>IFERROR(VLOOKUP(ROWS($BW$4:BW1583),$BV$4:$BW$2337,2,0),"")</f>
        <v>Radziechowy (pow. żywiecki, woj. śląskie)</v>
      </c>
      <c r="BZ1583" s="98">
        <v>0</v>
      </c>
      <c r="CA1583" s="98">
        <f>IF(ISNUMBER(SEARCH('ankieta ESG'!$G$188,CB1583)),MAX($CA$3:CA1582)+1,0)</f>
        <v>1580</v>
      </c>
      <c r="CB1583" s="134" t="s">
        <v>5583</v>
      </c>
      <c r="CC1583" s="98">
        <v>0</v>
      </c>
      <c r="CD1583" s="99" t="str">
        <f>IFERROR(VLOOKUP(ROWS($CB$4:CB1583),$CA$4:$CB$2337,2,0),"")</f>
        <v>Radziechowy (pow. żywiecki, woj. śląskie)</v>
      </c>
      <c r="CE1583" s="98">
        <v>0</v>
      </c>
      <c r="CF1583" s="98">
        <f>IF(ISNUMBER(SEARCH('ankieta ESG'!$G$189,CG1583)),MAX($CF$3:CF1582)+1,0)</f>
        <v>1580</v>
      </c>
      <c r="CG1583" s="134" t="s">
        <v>5583</v>
      </c>
      <c r="CH1583" s="98">
        <v>0</v>
      </c>
      <c r="CI1583" s="99" t="str">
        <f>IFERROR(VLOOKUP(ROWS($CG$4:CG1583),$CF$4:$CG$2337,2,0),"")</f>
        <v>Radziechowy (pow. żywiecki, woj. śląskie)</v>
      </c>
      <c r="CJ1583" s="98">
        <v>0</v>
      </c>
    </row>
    <row r="1584" spans="4:88">
      <c r="D1584" s="25"/>
      <c r="F1584" s="25"/>
      <c r="AM1584" s="98">
        <f>IF(ISNUMBER(SEARCH('ankieta ESG'!$G$180,AN1584)),MAX(AM$3:$AM1583)+1,0)</f>
        <v>1581</v>
      </c>
      <c r="AN1584" s="134" t="s">
        <v>5584</v>
      </c>
      <c r="AO1584" s="98">
        <v>0</v>
      </c>
      <c r="AP1584" s="99" t="str">
        <f>IFERROR(VLOOKUP(ROWS($AN$4:AN1584),$AM$4:$AN$2337,2,0),"")</f>
        <v>Radziejowice (pow. żyrardowski, woj. mazowieckie)</v>
      </c>
      <c r="AQ1584" s="98">
        <v>0</v>
      </c>
      <c r="AR1584" s="98">
        <f>IF(ISNUMBER(SEARCH('ankieta ESG'!$G$181,AS1584)),MAX($AR$3:AR1583)+1,0)</f>
        <v>1581</v>
      </c>
      <c r="AS1584" s="134" t="s">
        <v>5584</v>
      </c>
      <c r="AT1584" s="98">
        <v>0</v>
      </c>
      <c r="AU1584" s="99" t="str">
        <f>IFERROR(VLOOKUP(ROWS($AS$4:AS1584),$AR$4:$AS$2337,2,0),"")</f>
        <v>Radziejowice (pow. żyrardowski, woj. mazowieckie)</v>
      </c>
      <c r="AV1584" s="98">
        <v>0</v>
      </c>
      <c r="AW1584" s="98">
        <f>IF(ISNUMBER(SEARCH('ankieta ESG'!$G$182,AX1584)),MAX($AW$3:AW1583)+1,0)</f>
        <v>1581</v>
      </c>
      <c r="AX1584" s="134" t="s">
        <v>5584</v>
      </c>
      <c r="AY1584" s="98">
        <v>0</v>
      </c>
      <c r="AZ1584" s="99" t="str">
        <f>IFERROR(VLOOKUP(ROWS($AX$4:AX1584),$AW$4:$AX$2337,2,0),"")</f>
        <v>Radziejowice (pow. żyrardowski, woj. mazowieckie)</v>
      </c>
      <c r="BA1584" s="98">
        <v>0</v>
      </c>
      <c r="BB1584" s="98">
        <f>IF(ISNUMBER(SEARCH('ankieta ESG'!$G$183,BC1584)),MAX($BB$3:BB1583)+1,0)</f>
        <v>1581</v>
      </c>
      <c r="BC1584" s="134" t="s">
        <v>5584</v>
      </c>
      <c r="BD1584" s="98">
        <v>0</v>
      </c>
      <c r="BE1584" s="99" t="str">
        <f>IFERROR(VLOOKUP(ROWS($BC$4:BC1584),$BB$4:$BC$2337,2,0),"")</f>
        <v>Radziejowice (pow. żyrardowski, woj. mazowieckie)</v>
      </c>
      <c r="BF1584" s="98">
        <v>0</v>
      </c>
      <c r="BG1584" s="98">
        <f>IF(ISNUMBER(SEARCH('ankieta ESG'!$G$184,BH1584)),MAX($BG$3:BG1583)+1,0)</f>
        <v>1581</v>
      </c>
      <c r="BH1584" s="134" t="s">
        <v>5584</v>
      </c>
      <c r="BI1584" s="98">
        <v>0</v>
      </c>
      <c r="BJ1584" s="99" t="str">
        <f>IFERROR(VLOOKUP(ROWS($BH$4:BH1584),$BG$4:$BH$2337,2,0),"")</f>
        <v>Radziejowice (pow. żyrardowski, woj. mazowieckie)</v>
      </c>
      <c r="BK1584" s="98">
        <v>0</v>
      </c>
      <c r="BL1584" s="98">
        <f>IF(ISNUMBER(SEARCH('ankieta ESG'!$G$185,BM1584)),MAX($BL$3:BL1583)+1,0)</f>
        <v>1581</v>
      </c>
      <c r="BM1584" s="134" t="s">
        <v>5584</v>
      </c>
      <c r="BN1584" s="98">
        <v>0</v>
      </c>
      <c r="BO1584" s="99" t="str">
        <f>IFERROR(VLOOKUP(ROWS($BM$4:BM1584),$BL$4:$BM$2337,2,0),"")</f>
        <v>Radziejowice (pow. żyrardowski, woj. mazowieckie)</v>
      </c>
      <c r="BP1584" s="98">
        <v>0</v>
      </c>
      <c r="BQ1584" s="98">
        <f>IF(ISNUMBER(SEARCH('ankieta ESG'!$G$186,BR1584)),MAX($BQ$3:BQ1583)+1,0)</f>
        <v>1581</v>
      </c>
      <c r="BR1584" s="134" t="s">
        <v>5584</v>
      </c>
      <c r="BS1584" s="98">
        <v>0</v>
      </c>
      <c r="BT1584" s="99" t="str">
        <f>IFERROR(VLOOKUP(ROWS($BR$4:BR1584),$BQ$4:$BR$2337,2,0),"")</f>
        <v>Radziejowice (pow. żyrardowski, woj. mazowieckie)</v>
      </c>
      <c r="BU1584" s="98">
        <v>0</v>
      </c>
      <c r="BV1584" s="98">
        <f>IF(ISNUMBER(SEARCH('ankieta ESG'!$G$187,BW1584)),MAX($BV$3:BV1583)+1,0)</f>
        <v>1581</v>
      </c>
      <c r="BW1584" s="134" t="s">
        <v>5584</v>
      </c>
      <c r="BX1584" s="98">
        <v>0</v>
      </c>
      <c r="BY1584" s="99" t="str">
        <f>IFERROR(VLOOKUP(ROWS($BW$4:BW1584),$BV$4:$BW$2337,2,0),"")</f>
        <v>Radziejowice (pow. żyrardowski, woj. mazowieckie)</v>
      </c>
      <c r="BZ1584" s="98">
        <v>0</v>
      </c>
      <c r="CA1584" s="98">
        <f>IF(ISNUMBER(SEARCH('ankieta ESG'!$G$188,CB1584)),MAX($CA$3:CA1583)+1,0)</f>
        <v>1581</v>
      </c>
      <c r="CB1584" s="134" t="s">
        <v>5584</v>
      </c>
      <c r="CC1584" s="98">
        <v>0</v>
      </c>
      <c r="CD1584" s="99" t="str">
        <f>IFERROR(VLOOKUP(ROWS($CB$4:CB1584),$CA$4:$CB$2337,2,0),"")</f>
        <v>Radziejowice (pow. żyrardowski, woj. mazowieckie)</v>
      </c>
      <c r="CE1584" s="98">
        <v>0</v>
      </c>
      <c r="CF1584" s="98">
        <f>IF(ISNUMBER(SEARCH('ankieta ESG'!$G$189,CG1584)),MAX($CF$3:CF1583)+1,0)</f>
        <v>1581</v>
      </c>
      <c r="CG1584" s="134" t="s">
        <v>5584</v>
      </c>
      <c r="CH1584" s="98">
        <v>0</v>
      </c>
      <c r="CI1584" s="99" t="str">
        <f>IFERROR(VLOOKUP(ROWS($CG$4:CG1584),$CF$4:$CG$2337,2,0),"")</f>
        <v>Radziejowice (pow. żyrardowski, woj. mazowieckie)</v>
      </c>
      <c r="CJ1584" s="98">
        <v>0</v>
      </c>
    </row>
    <row r="1585" spans="4:88">
      <c r="D1585" s="25"/>
      <c r="F1585" s="25"/>
      <c r="AM1585" s="98">
        <f>IF(ISNUMBER(SEARCH('ankieta ESG'!$G$180,AN1585)),MAX(AM$3:$AM1584)+1,0)</f>
        <v>1582</v>
      </c>
      <c r="AN1585" s="134" t="s">
        <v>5585</v>
      </c>
      <c r="AO1585" s="98">
        <v>0</v>
      </c>
      <c r="AP1585" s="99" t="str">
        <f>IFERROR(VLOOKUP(ROWS($AN$4:AN1585),$AM$4:$AN$2337,2,0),"")</f>
        <v>Radziejów (pow. radziejowski, woj. kujawsko-pomorskie)</v>
      </c>
      <c r="AQ1585" s="98">
        <v>0</v>
      </c>
      <c r="AR1585" s="98">
        <f>IF(ISNUMBER(SEARCH('ankieta ESG'!$G$181,AS1585)),MAX($AR$3:AR1584)+1,0)</f>
        <v>1582</v>
      </c>
      <c r="AS1585" s="134" t="s">
        <v>5585</v>
      </c>
      <c r="AT1585" s="98">
        <v>0</v>
      </c>
      <c r="AU1585" s="99" t="str">
        <f>IFERROR(VLOOKUP(ROWS($AS$4:AS1585),$AR$4:$AS$2337,2,0),"")</f>
        <v>Radziejów (pow. radziejowski, woj. kujawsko-pomorskie)</v>
      </c>
      <c r="AV1585" s="98">
        <v>0</v>
      </c>
      <c r="AW1585" s="98">
        <f>IF(ISNUMBER(SEARCH('ankieta ESG'!$G$182,AX1585)),MAX($AW$3:AW1584)+1,0)</f>
        <v>1582</v>
      </c>
      <c r="AX1585" s="134" t="s">
        <v>5585</v>
      </c>
      <c r="AY1585" s="98">
        <v>0</v>
      </c>
      <c r="AZ1585" s="99" t="str">
        <f>IFERROR(VLOOKUP(ROWS($AX$4:AX1585),$AW$4:$AX$2337,2,0),"")</f>
        <v>Radziejów (pow. radziejowski, woj. kujawsko-pomorskie)</v>
      </c>
      <c r="BA1585" s="98">
        <v>0</v>
      </c>
      <c r="BB1585" s="98">
        <f>IF(ISNUMBER(SEARCH('ankieta ESG'!$G$183,BC1585)),MAX($BB$3:BB1584)+1,0)</f>
        <v>1582</v>
      </c>
      <c r="BC1585" s="134" t="s">
        <v>5585</v>
      </c>
      <c r="BD1585" s="98">
        <v>0</v>
      </c>
      <c r="BE1585" s="99" t="str">
        <f>IFERROR(VLOOKUP(ROWS($BC$4:BC1585),$BB$4:$BC$2337,2,0),"")</f>
        <v>Radziejów (pow. radziejowski, woj. kujawsko-pomorskie)</v>
      </c>
      <c r="BF1585" s="98">
        <v>0</v>
      </c>
      <c r="BG1585" s="98">
        <f>IF(ISNUMBER(SEARCH('ankieta ESG'!$G$184,BH1585)),MAX($BG$3:BG1584)+1,0)</f>
        <v>1582</v>
      </c>
      <c r="BH1585" s="134" t="s">
        <v>5585</v>
      </c>
      <c r="BI1585" s="98">
        <v>0</v>
      </c>
      <c r="BJ1585" s="99" t="str">
        <f>IFERROR(VLOOKUP(ROWS($BH$4:BH1585),$BG$4:$BH$2337,2,0),"")</f>
        <v>Radziejów (pow. radziejowski, woj. kujawsko-pomorskie)</v>
      </c>
      <c r="BK1585" s="98">
        <v>0</v>
      </c>
      <c r="BL1585" s="98">
        <f>IF(ISNUMBER(SEARCH('ankieta ESG'!$G$185,BM1585)),MAX($BL$3:BL1584)+1,0)</f>
        <v>1582</v>
      </c>
      <c r="BM1585" s="134" t="s">
        <v>5585</v>
      </c>
      <c r="BN1585" s="98">
        <v>0</v>
      </c>
      <c r="BO1585" s="99" t="str">
        <f>IFERROR(VLOOKUP(ROWS($BM$4:BM1585),$BL$4:$BM$2337,2,0),"")</f>
        <v>Radziejów (pow. radziejowski, woj. kujawsko-pomorskie)</v>
      </c>
      <c r="BP1585" s="98">
        <v>0</v>
      </c>
      <c r="BQ1585" s="98">
        <f>IF(ISNUMBER(SEARCH('ankieta ESG'!$G$186,BR1585)),MAX($BQ$3:BQ1584)+1,0)</f>
        <v>1582</v>
      </c>
      <c r="BR1585" s="134" t="s">
        <v>5585</v>
      </c>
      <c r="BS1585" s="98">
        <v>0</v>
      </c>
      <c r="BT1585" s="99" t="str">
        <f>IFERROR(VLOOKUP(ROWS($BR$4:BR1585),$BQ$4:$BR$2337,2,0),"")</f>
        <v>Radziejów (pow. radziejowski, woj. kujawsko-pomorskie)</v>
      </c>
      <c r="BU1585" s="98">
        <v>0</v>
      </c>
      <c r="BV1585" s="98">
        <f>IF(ISNUMBER(SEARCH('ankieta ESG'!$G$187,BW1585)),MAX($BV$3:BV1584)+1,0)</f>
        <v>1582</v>
      </c>
      <c r="BW1585" s="134" t="s">
        <v>5585</v>
      </c>
      <c r="BX1585" s="98">
        <v>0</v>
      </c>
      <c r="BY1585" s="99" t="str">
        <f>IFERROR(VLOOKUP(ROWS($BW$4:BW1585),$BV$4:$BW$2337,2,0),"")</f>
        <v>Radziejów (pow. radziejowski, woj. kujawsko-pomorskie)</v>
      </c>
      <c r="BZ1585" s="98">
        <v>0</v>
      </c>
      <c r="CA1585" s="98">
        <f>IF(ISNUMBER(SEARCH('ankieta ESG'!$G$188,CB1585)),MAX($CA$3:CA1584)+1,0)</f>
        <v>1582</v>
      </c>
      <c r="CB1585" s="134" t="s">
        <v>5585</v>
      </c>
      <c r="CC1585" s="98">
        <v>0</v>
      </c>
      <c r="CD1585" s="99" t="str">
        <f>IFERROR(VLOOKUP(ROWS($CB$4:CB1585),$CA$4:$CB$2337,2,0),"")</f>
        <v>Radziejów (pow. radziejowski, woj. kujawsko-pomorskie)</v>
      </c>
      <c r="CE1585" s="98">
        <v>0</v>
      </c>
      <c r="CF1585" s="98">
        <f>IF(ISNUMBER(SEARCH('ankieta ESG'!$G$189,CG1585)),MAX($CF$3:CF1584)+1,0)</f>
        <v>1582</v>
      </c>
      <c r="CG1585" s="134" t="s">
        <v>5585</v>
      </c>
      <c r="CH1585" s="98">
        <v>0</v>
      </c>
      <c r="CI1585" s="99" t="str">
        <f>IFERROR(VLOOKUP(ROWS($CG$4:CG1585),$CF$4:$CG$2337,2,0),"")</f>
        <v>Radziejów (pow. radziejowski, woj. kujawsko-pomorskie)</v>
      </c>
      <c r="CJ1585" s="98">
        <v>0</v>
      </c>
    </row>
    <row r="1586" spans="4:88">
      <c r="D1586" s="25"/>
      <c r="F1586" s="25"/>
      <c r="AM1586" s="98">
        <f>IF(ISNUMBER(SEARCH('ankieta ESG'!$G$180,AN1586)),MAX(AM$3:$AM1585)+1,0)</f>
        <v>1583</v>
      </c>
      <c r="AN1586" s="134" t="s">
        <v>5586</v>
      </c>
      <c r="AO1586" s="98">
        <v>0</v>
      </c>
      <c r="AP1586" s="99" t="str">
        <f>IFERROR(VLOOKUP(ROWS($AN$4:AN1586),$AM$4:$AN$2337,2,0),"")</f>
        <v>Radziemice (pow. proszowicki, woj. małopolskie)</v>
      </c>
      <c r="AQ1586" s="98">
        <v>0</v>
      </c>
      <c r="AR1586" s="98">
        <f>IF(ISNUMBER(SEARCH('ankieta ESG'!$G$181,AS1586)),MAX($AR$3:AR1585)+1,0)</f>
        <v>1583</v>
      </c>
      <c r="AS1586" s="134" t="s">
        <v>5586</v>
      </c>
      <c r="AT1586" s="98">
        <v>0</v>
      </c>
      <c r="AU1586" s="99" t="str">
        <f>IFERROR(VLOOKUP(ROWS($AS$4:AS1586),$AR$4:$AS$2337,2,0),"")</f>
        <v>Radziemice (pow. proszowicki, woj. małopolskie)</v>
      </c>
      <c r="AV1586" s="98">
        <v>0</v>
      </c>
      <c r="AW1586" s="98">
        <f>IF(ISNUMBER(SEARCH('ankieta ESG'!$G$182,AX1586)),MAX($AW$3:AW1585)+1,0)</f>
        <v>1583</v>
      </c>
      <c r="AX1586" s="134" t="s">
        <v>5586</v>
      </c>
      <c r="AY1586" s="98">
        <v>0</v>
      </c>
      <c r="AZ1586" s="99" t="str">
        <f>IFERROR(VLOOKUP(ROWS($AX$4:AX1586),$AW$4:$AX$2337,2,0),"")</f>
        <v>Radziemice (pow. proszowicki, woj. małopolskie)</v>
      </c>
      <c r="BA1586" s="98">
        <v>0</v>
      </c>
      <c r="BB1586" s="98">
        <f>IF(ISNUMBER(SEARCH('ankieta ESG'!$G$183,BC1586)),MAX($BB$3:BB1585)+1,0)</f>
        <v>1583</v>
      </c>
      <c r="BC1586" s="134" t="s">
        <v>5586</v>
      </c>
      <c r="BD1586" s="98">
        <v>0</v>
      </c>
      <c r="BE1586" s="99" t="str">
        <f>IFERROR(VLOOKUP(ROWS($BC$4:BC1586),$BB$4:$BC$2337,2,0),"")</f>
        <v>Radziemice (pow. proszowicki, woj. małopolskie)</v>
      </c>
      <c r="BF1586" s="98">
        <v>0</v>
      </c>
      <c r="BG1586" s="98">
        <f>IF(ISNUMBER(SEARCH('ankieta ESG'!$G$184,BH1586)),MAX($BG$3:BG1585)+1,0)</f>
        <v>1583</v>
      </c>
      <c r="BH1586" s="134" t="s">
        <v>5586</v>
      </c>
      <c r="BI1586" s="98">
        <v>0</v>
      </c>
      <c r="BJ1586" s="99" t="str">
        <f>IFERROR(VLOOKUP(ROWS($BH$4:BH1586),$BG$4:$BH$2337,2,0),"")</f>
        <v>Radziemice (pow. proszowicki, woj. małopolskie)</v>
      </c>
      <c r="BK1586" s="98">
        <v>0</v>
      </c>
      <c r="BL1586" s="98">
        <f>IF(ISNUMBER(SEARCH('ankieta ESG'!$G$185,BM1586)),MAX($BL$3:BL1585)+1,0)</f>
        <v>1583</v>
      </c>
      <c r="BM1586" s="134" t="s">
        <v>5586</v>
      </c>
      <c r="BN1586" s="98">
        <v>0</v>
      </c>
      <c r="BO1586" s="99" t="str">
        <f>IFERROR(VLOOKUP(ROWS($BM$4:BM1586),$BL$4:$BM$2337,2,0),"")</f>
        <v>Radziemice (pow. proszowicki, woj. małopolskie)</v>
      </c>
      <c r="BP1586" s="98">
        <v>0</v>
      </c>
      <c r="BQ1586" s="98">
        <f>IF(ISNUMBER(SEARCH('ankieta ESG'!$G$186,BR1586)),MAX($BQ$3:BQ1585)+1,0)</f>
        <v>1583</v>
      </c>
      <c r="BR1586" s="134" t="s">
        <v>5586</v>
      </c>
      <c r="BS1586" s="98">
        <v>0</v>
      </c>
      <c r="BT1586" s="99" t="str">
        <f>IFERROR(VLOOKUP(ROWS($BR$4:BR1586),$BQ$4:$BR$2337,2,0),"")</f>
        <v>Radziemice (pow. proszowicki, woj. małopolskie)</v>
      </c>
      <c r="BU1586" s="98">
        <v>0</v>
      </c>
      <c r="BV1586" s="98">
        <f>IF(ISNUMBER(SEARCH('ankieta ESG'!$G$187,BW1586)),MAX($BV$3:BV1585)+1,0)</f>
        <v>1583</v>
      </c>
      <c r="BW1586" s="134" t="s">
        <v>5586</v>
      </c>
      <c r="BX1586" s="98">
        <v>0</v>
      </c>
      <c r="BY1586" s="99" t="str">
        <f>IFERROR(VLOOKUP(ROWS($BW$4:BW1586),$BV$4:$BW$2337,2,0),"")</f>
        <v>Radziemice (pow. proszowicki, woj. małopolskie)</v>
      </c>
      <c r="BZ1586" s="98">
        <v>0</v>
      </c>
      <c r="CA1586" s="98">
        <f>IF(ISNUMBER(SEARCH('ankieta ESG'!$G$188,CB1586)),MAX($CA$3:CA1585)+1,0)</f>
        <v>1583</v>
      </c>
      <c r="CB1586" s="134" t="s">
        <v>5586</v>
      </c>
      <c r="CC1586" s="98">
        <v>0</v>
      </c>
      <c r="CD1586" s="99" t="str">
        <f>IFERROR(VLOOKUP(ROWS($CB$4:CB1586),$CA$4:$CB$2337,2,0),"")</f>
        <v>Radziemice (pow. proszowicki, woj. małopolskie)</v>
      </c>
      <c r="CE1586" s="98">
        <v>0</v>
      </c>
      <c r="CF1586" s="98">
        <f>IF(ISNUMBER(SEARCH('ankieta ESG'!$G$189,CG1586)),MAX($CF$3:CF1585)+1,0)</f>
        <v>1583</v>
      </c>
      <c r="CG1586" s="134" t="s">
        <v>5586</v>
      </c>
      <c r="CH1586" s="98">
        <v>0</v>
      </c>
      <c r="CI1586" s="99" t="str">
        <f>IFERROR(VLOOKUP(ROWS($CG$4:CG1586),$CF$4:$CG$2337,2,0),"")</f>
        <v>Radziemice (pow. proszowicki, woj. małopolskie)</v>
      </c>
      <c r="CJ1586" s="98">
        <v>0</v>
      </c>
    </row>
    <row r="1587" spans="4:88">
      <c r="D1587" s="25"/>
      <c r="F1587" s="25"/>
      <c r="AM1587" s="98">
        <f>IF(ISNUMBER(SEARCH('ankieta ESG'!$G$180,AN1587)),MAX(AM$3:$AM1586)+1,0)</f>
        <v>1584</v>
      </c>
      <c r="AN1587" s="134" t="s">
        <v>5587</v>
      </c>
      <c r="AO1587" s="98">
        <v>0</v>
      </c>
      <c r="AP1587" s="99" t="str">
        <f>IFERROR(VLOOKUP(ROWS($AN$4:AN1587),$AM$4:$AN$2337,2,0),"")</f>
        <v>Radziłów (pow. grajewski, woj. podlaskie)</v>
      </c>
      <c r="AQ1587" s="98">
        <v>0</v>
      </c>
      <c r="AR1587" s="98">
        <f>IF(ISNUMBER(SEARCH('ankieta ESG'!$G$181,AS1587)),MAX($AR$3:AR1586)+1,0)</f>
        <v>1584</v>
      </c>
      <c r="AS1587" s="134" t="s">
        <v>5587</v>
      </c>
      <c r="AT1587" s="98">
        <v>0</v>
      </c>
      <c r="AU1587" s="99" t="str">
        <f>IFERROR(VLOOKUP(ROWS($AS$4:AS1587),$AR$4:$AS$2337,2,0),"")</f>
        <v>Radziłów (pow. grajewski, woj. podlaskie)</v>
      </c>
      <c r="AV1587" s="98">
        <v>0</v>
      </c>
      <c r="AW1587" s="98">
        <f>IF(ISNUMBER(SEARCH('ankieta ESG'!$G$182,AX1587)),MAX($AW$3:AW1586)+1,0)</f>
        <v>1584</v>
      </c>
      <c r="AX1587" s="134" t="s">
        <v>5587</v>
      </c>
      <c r="AY1587" s="98">
        <v>0</v>
      </c>
      <c r="AZ1587" s="99" t="str">
        <f>IFERROR(VLOOKUP(ROWS($AX$4:AX1587),$AW$4:$AX$2337,2,0),"")</f>
        <v>Radziłów (pow. grajewski, woj. podlaskie)</v>
      </c>
      <c r="BA1587" s="98">
        <v>0</v>
      </c>
      <c r="BB1587" s="98">
        <f>IF(ISNUMBER(SEARCH('ankieta ESG'!$G$183,BC1587)),MAX($BB$3:BB1586)+1,0)</f>
        <v>1584</v>
      </c>
      <c r="BC1587" s="134" t="s">
        <v>5587</v>
      </c>
      <c r="BD1587" s="98">
        <v>0</v>
      </c>
      <c r="BE1587" s="99" t="str">
        <f>IFERROR(VLOOKUP(ROWS($BC$4:BC1587),$BB$4:$BC$2337,2,0),"")</f>
        <v>Radziłów (pow. grajewski, woj. podlaskie)</v>
      </c>
      <c r="BF1587" s="98">
        <v>0</v>
      </c>
      <c r="BG1587" s="98">
        <f>IF(ISNUMBER(SEARCH('ankieta ESG'!$G$184,BH1587)),MAX($BG$3:BG1586)+1,0)</f>
        <v>1584</v>
      </c>
      <c r="BH1587" s="134" t="s">
        <v>5587</v>
      </c>
      <c r="BI1587" s="98">
        <v>0</v>
      </c>
      <c r="BJ1587" s="99" t="str">
        <f>IFERROR(VLOOKUP(ROWS($BH$4:BH1587),$BG$4:$BH$2337,2,0),"")</f>
        <v>Radziłów (pow. grajewski, woj. podlaskie)</v>
      </c>
      <c r="BK1587" s="98">
        <v>0</v>
      </c>
      <c r="BL1587" s="98">
        <f>IF(ISNUMBER(SEARCH('ankieta ESG'!$G$185,BM1587)),MAX($BL$3:BL1586)+1,0)</f>
        <v>1584</v>
      </c>
      <c r="BM1587" s="134" t="s">
        <v>5587</v>
      </c>
      <c r="BN1587" s="98">
        <v>0</v>
      </c>
      <c r="BO1587" s="99" t="str">
        <f>IFERROR(VLOOKUP(ROWS($BM$4:BM1587),$BL$4:$BM$2337,2,0),"")</f>
        <v>Radziłów (pow. grajewski, woj. podlaskie)</v>
      </c>
      <c r="BP1587" s="98">
        <v>0</v>
      </c>
      <c r="BQ1587" s="98">
        <f>IF(ISNUMBER(SEARCH('ankieta ESG'!$G$186,BR1587)),MAX($BQ$3:BQ1586)+1,0)</f>
        <v>1584</v>
      </c>
      <c r="BR1587" s="134" t="s">
        <v>5587</v>
      </c>
      <c r="BS1587" s="98">
        <v>0</v>
      </c>
      <c r="BT1587" s="99" t="str">
        <f>IFERROR(VLOOKUP(ROWS($BR$4:BR1587),$BQ$4:$BR$2337,2,0),"")</f>
        <v>Radziłów (pow. grajewski, woj. podlaskie)</v>
      </c>
      <c r="BU1587" s="98">
        <v>0</v>
      </c>
      <c r="BV1587" s="98">
        <f>IF(ISNUMBER(SEARCH('ankieta ESG'!$G$187,BW1587)),MAX($BV$3:BV1586)+1,0)</f>
        <v>1584</v>
      </c>
      <c r="BW1587" s="134" t="s">
        <v>5587</v>
      </c>
      <c r="BX1587" s="98">
        <v>0</v>
      </c>
      <c r="BY1587" s="99" t="str">
        <f>IFERROR(VLOOKUP(ROWS($BW$4:BW1587),$BV$4:$BW$2337,2,0),"")</f>
        <v>Radziłów (pow. grajewski, woj. podlaskie)</v>
      </c>
      <c r="BZ1587" s="98">
        <v>0</v>
      </c>
      <c r="CA1587" s="98">
        <f>IF(ISNUMBER(SEARCH('ankieta ESG'!$G$188,CB1587)),MAX($CA$3:CA1586)+1,0)</f>
        <v>1584</v>
      </c>
      <c r="CB1587" s="134" t="s">
        <v>5587</v>
      </c>
      <c r="CC1587" s="98">
        <v>0</v>
      </c>
      <c r="CD1587" s="99" t="str">
        <f>IFERROR(VLOOKUP(ROWS($CB$4:CB1587),$CA$4:$CB$2337,2,0),"")</f>
        <v>Radziłów (pow. grajewski, woj. podlaskie)</v>
      </c>
      <c r="CE1587" s="98">
        <v>0</v>
      </c>
      <c r="CF1587" s="98">
        <f>IF(ISNUMBER(SEARCH('ankieta ESG'!$G$189,CG1587)),MAX($CF$3:CF1586)+1,0)</f>
        <v>1584</v>
      </c>
      <c r="CG1587" s="134" t="s">
        <v>5587</v>
      </c>
      <c r="CH1587" s="98">
        <v>0</v>
      </c>
      <c r="CI1587" s="99" t="str">
        <f>IFERROR(VLOOKUP(ROWS($CG$4:CG1587),$CF$4:$CG$2337,2,0),"")</f>
        <v>Radziłów (pow. grajewski, woj. podlaskie)</v>
      </c>
      <c r="CJ1587" s="98">
        <v>0</v>
      </c>
    </row>
    <row r="1588" spans="4:88">
      <c r="D1588" s="25"/>
      <c r="F1588" s="25"/>
      <c r="AM1588" s="98">
        <f>IF(ISNUMBER(SEARCH('ankieta ESG'!$G$180,AN1588)),MAX(AM$3:$AM1587)+1,0)</f>
        <v>1585</v>
      </c>
      <c r="AN1588" s="134" t="s">
        <v>5588</v>
      </c>
      <c r="AO1588" s="98">
        <v>0</v>
      </c>
      <c r="AP1588" s="99" t="str">
        <f>IFERROR(VLOOKUP(ROWS($AN$4:AN1588),$AM$4:$AN$2337,2,0),"")</f>
        <v>Radzionków (pow. tarnogórski, woj. śląskie)</v>
      </c>
      <c r="AQ1588" s="98">
        <v>0</v>
      </c>
      <c r="AR1588" s="98">
        <f>IF(ISNUMBER(SEARCH('ankieta ESG'!$G$181,AS1588)),MAX($AR$3:AR1587)+1,0)</f>
        <v>1585</v>
      </c>
      <c r="AS1588" s="134" t="s">
        <v>5588</v>
      </c>
      <c r="AT1588" s="98">
        <v>0</v>
      </c>
      <c r="AU1588" s="99" t="str">
        <f>IFERROR(VLOOKUP(ROWS($AS$4:AS1588),$AR$4:$AS$2337,2,0),"")</f>
        <v>Radzionków (pow. tarnogórski, woj. śląskie)</v>
      </c>
      <c r="AV1588" s="98">
        <v>0</v>
      </c>
      <c r="AW1588" s="98">
        <f>IF(ISNUMBER(SEARCH('ankieta ESG'!$G$182,AX1588)),MAX($AW$3:AW1587)+1,0)</f>
        <v>1585</v>
      </c>
      <c r="AX1588" s="134" t="s">
        <v>5588</v>
      </c>
      <c r="AY1588" s="98">
        <v>0</v>
      </c>
      <c r="AZ1588" s="99" t="str">
        <f>IFERROR(VLOOKUP(ROWS($AX$4:AX1588),$AW$4:$AX$2337,2,0),"")</f>
        <v>Radzionków (pow. tarnogórski, woj. śląskie)</v>
      </c>
      <c r="BA1588" s="98">
        <v>0</v>
      </c>
      <c r="BB1588" s="98">
        <f>IF(ISNUMBER(SEARCH('ankieta ESG'!$G$183,BC1588)),MAX($BB$3:BB1587)+1,0)</f>
        <v>1585</v>
      </c>
      <c r="BC1588" s="134" t="s">
        <v>5588</v>
      </c>
      <c r="BD1588" s="98">
        <v>0</v>
      </c>
      <c r="BE1588" s="99" t="str">
        <f>IFERROR(VLOOKUP(ROWS($BC$4:BC1588),$BB$4:$BC$2337,2,0),"")</f>
        <v>Radzionków (pow. tarnogórski, woj. śląskie)</v>
      </c>
      <c r="BF1588" s="98">
        <v>0</v>
      </c>
      <c r="BG1588" s="98">
        <f>IF(ISNUMBER(SEARCH('ankieta ESG'!$G$184,BH1588)),MAX($BG$3:BG1587)+1,0)</f>
        <v>1585</v>
      </c>
      <c r="BH1588" s="134" t="s">
        <v>5588</v>
      </c>
      <c r="BI1588" s="98">
        <v>0</v>
      </c>
      <c r="BJ1588" s="99" t="str">
        <f>IFERROR(VLOOKUP(ROWS($BH$4:BH1588),$BG$4:$BH$2337,2,0),"")</f>
        <v>Radzionków (pow. tarnogórski, woj. śląskie)</v>
      </c>
      <c r="BK1588" s="98">
        <v>0</v>
      </c>
      <c r="BL1588" s="98">
        <f>IF(ISNUMBER(SEARCH('ankieta ESG'!$G$185,BM1588)),MAX($BL$3:BL1587)+1,0)</f>
        <v>1585</v>
      </c>
      <c r="BM1588" s="134" t="s">
        <v>5588</v>
      </c>
      <c r="BN1588" s="98">
        <v>0</v>
      </c>
      <c r="BO1588" s="99" t="str">
        <f>IFERROR(VLOOKUP(ROWS($BM$4:BM1588),$BL$4:$BM$2337,2,0),"")</f>
        <v>Radzionków (pow. tarnogórski, woj. śląskie)</v>
      </c>
      <c r="BP1588" s="98">
        <v>0</v>
      </c>
      <c r="BQ1588" s="98">
        <f>IF(ISNUMBER(SEARCH('ankieta ESG'!$G$186,BR1588)),MAX($BQ$3:BQ1587)+1,0)</f>
        <v>1585</v>
      </c>
      <c r="BR1588" s="134" t="s">
        <v>5588</v>
      </c>
      <c r="BS1588" s="98">
        <v>0</v>
      </c>
      <c r="BT1588" s="99" t="str">
        <f>IFERROR(VLOOKUP(ROWS($BR$4:BR1588),$BQ$4:$BR$2337,2,0),"")</f>
        <v>Radzionków (pow. tarnogórski, woj. śląskie)</v>
      </c>
      <c r="BU1588" s="98">
        <v>0</v>
      </c>
      <c r="BV1588" s="98">
        <f>IF(ISNUMBER(SEARCH('ankieta ESG'!$G$187,BW1588)),MAX($BV$3:BV1587)+1,0)</f>
        <v>1585</v>
      </c>
      <c r="BW1588" s="134" t="s">
        <v>5588</v>
      </c>
      <c r="BX1588" s="98">
        <v>0</v>
      </c>
      <c r="BY1588" s="99" t="str">
        <f>IFERROR(VLOOKUP(ROWS($BW$4:BW1588),$BV$4:$BW$2337,2,0),"")</f>
        <v>Radzionków (pow. tarnogórski, woj. śląskie)</v>
      </c>
      <c r="BZ1588" s="98">
        <v>0</v>
      </c>
      <c r="CA1588" s="98">
        <f>IF(ISNUMBER(SEARCH('ankieta ESG'!$G$188,CB1588)),MAX($CA$3:CA1587)+1,0)</f>
        <v>1585</v>
      </c>
      <c r="CB1588" s="134" t="s">
        <v>5588</v>
      </c>
      <c r="CC1588" s="98">
        <v>0</v>
      </c>
      <c r="CD1588" s="99" t="str">
        <f>IFERROR(VLOOKUP(ROWS($CB$4:CB1588),$CA$4:$CB$2337,2,0),"")</f>
        <v>Radzionków (pow. tarnogórski, woj. śląskie)</v>
      </c>
      <c r="CE1588" s="98">
        <v>0</v>
      </c>
      <c r="CF1588" s="98">
        <f>IF(ISNUMBER(SEARCH('ankieta ESG'!$G$189,CG1588)),MAX($CF$3:CF1587)+1,0)</f>
        <v>1585</v>
      </c>
      <c r="CG1588" s="134" t="s">
        <v>5588</v>
      </c>
      <c r="CH1588" s="98">
        <v>0</v>
      </c>
      <c r="CI1588" s="99" t="str">
        <f>IFERROR(VLOOKUP(ROWS($CG$4:CG1588),$CF$4:$CG$2337,2,0),"")</f>
        <v>Radzionków (pow. tarnogórski, woj. śląskie)</v>
      </c>
      <c r="CJ1588" s="98">
        <v>0</v>
      </c>
    </row>
    <row r="1589" spans="4:88">
      <c r="D1589" s="25"/>
      <c r="F1589" s="25"/>
      <c r="AM1589" s="98">
        <f>IF(ISNUMBER(SEARCH('ankieta ESG'!$G$180,AN1589)),MAX(AM$3:$AM1588)+1,0)</f>
        <v>1586</v>
      </c>
      <c r="AN1589" s="134" t="s">
        <v>5589</v>
      </c>
      <c r="AO1589" s="98">
        <v>0</v>
      </c>
      <c r="AP1589" s="99" t="str">
        <f>IFERROR(VLOOKUP(ROWS($AN$4:AN1589),$AM$4:$AN$2337,2,0),"")</f>
        <v>Radzymin (pow. wołomiński, woj. mazowieckie)</v>
      </c>
      <c r="AQ1589" s="98">
        <v>0</v>
      </c>
      <c r="AR1589" s="98">
        <f>IF(ISNUMBER(SEARCH('ankieta ESG'!$G$181,AS1589)),MAX($AR$3:AR1588)+1,0)</f>
        <v>1586</v>
      </c>
      <c r="AS1589" s="134" t="s">
        <v>5589</v>
      </c>
      <c r="AT1589" s="98">
        <v>0</v>
      </c>
      <c r="AU1589" s="99" t="str">
        <f>IFERROR(VLOOKUP(ROWS($AS$4:AS1589),$AR$4:$AS$2337,2,0),"")</f>
        <v>Radzymin (pow. wołomiński, woj. mazowieckie)</v>
      </c>
      <c r="AV1589" s="98">
        <v>0</v>
      </c>
      <c r="AW1589" s="98">
        <f>IF(ISNUMBER(SEARCH('ankieta ESG'!$G$182,AX1589)),MAX($AW$3:AW1588)+1,0)</f>
        <v>1586</v>
      </c>
      <c r="AX1589" s="134" t="s">
        <v>5589</v>
      </c>
      <c r="AY1589" s="98">
        <v>0</v>
      </c>
      <c r="AZ1589" s="99" t="str">
        <f>IFERROR(VLOOKUP(ROWS($AX$4:AX1589),$AW$4:$AX$2337,2,0),"")</f>
        <v>Radzymin (pow. wołomiński, woj. mazowieckie)</v>
      </c>
      <c r="BA1589" s="98">
        <v>0</v>
      </c>
      <c r="BB1589" s="98">
        <f>IF(ISNUMBER(SEARCH('ankieta ESG'!$G$183,BC1589)),MAX($BB$3:BB1588)+1,0)</f>
        <v>1586</v>
      </c>
      <c r="BC1589" s="134" t="s">
        <v>5589</v>
      </c>
      <c r="BD1589" s="98">
        <v>0</v>
      </c>
      <c r="BE1589" s="99" t="str">
        <f>IFERROR(VLOOKUP(ROWS($BC$4:BC1589),$BB$4:$BC$2337,2,0),"")</f>
        <v>Radzymin (pow. wołomiński, woj. mazowieckie)</v>
      </c>
      <c r="BF1589" s="98">
        <v>0</v>
      </c>
      <c r="BG1589" s="98">
        <f>IF(ISNUMBER(SEARCH('ankieta ESG'!$G$184,BH1589)),MAX($BG$3:BG1588)+1,0)</f>
        <v>1586</v>
      </c>
      <c r="BH1589" s="134" t="s">
        <v>5589</v>
      </c>
      <c r="BI1589" s="98">
        <v>0</v>
      </c>
      <c r="BJ1589" s="99" t="str">
        <f>IFERROR(VLOOKUP(ROWS($BH$4:BH1589),$BG$4:$BH$2337,2,0),"")</f>
        <v>Radzymin (pow. wołomiński, woj. mazowieckie)</v>
      </c>
      <c r="BK1589" s="98">
        <v>0</v>
      </c>
      <c r="BL1589" s="98">
        <f>IF(ISNUMBER(SEARCH('ankieta ESG'!$G$185,BM1589)),MAX($BL$3:BL1588)+1,0)</f>
        <v>1586</v>
      </c>
      <c r="BM1589" s="134" t="s">
        <v>5589</v>
      </c>
      <c r="BN1589" s="98">
        <v>0</v>
      </c>
      <c r="BO1589" s="99" t="str">
        <f>IFERROR(VLOOKUP(ROWS($BM$4:BM1589),$BL$4:$BM$2337,2,0),"")</f>
        <v>Radzymin (pow. wołomiński, woj. mazowieckie)</v>
      </c>
      <c r="BP1589" s="98">
        <v>0</v>
      </c>
      <c r="BQ1589" s="98">
        <f>IF(ISNUMBER(SEARCH('ankieta ESG'!$G$186,BR1589)),MAX($BQ$3:BQ1588)+1,0)</f>
        <v>1586</v>
      </c>
      <c r="BR1589" s="134" t="s">
        <v>5589</v>
      </c>
      <c r="BS1589" s="98">
        <v>0</v>
      </c>
      <c r="BT1589" s="99" t="str">
        <f>IFERROR(VLOOKUP(ROWS($BR$4:BR1589),$BQ$4:$BR$2337,2,0),"")</f>
        <v>Radzymin (pow. wołomiński, woj. mazowieckie)</v>
      </c>
      <c r="BU1589" s="98">
        <v>0</v>
      </c>
      <c r="BV1589" s="98">
        <f>IF(ISNUMBER(SEARCH('ankieta ESG'!$G$187,BW1589)),MAX($BV$3:BV1588)+1,0)</f>
        <v>1586</v>
      </c>
      <c r="BW1589" s="134" t="s">
        <v>5589</v>
      </c>
      <c r="BX1589" s="98">
        <v>0</v>
      </c>
      <c r="BY1589" s="99" t="str">
        <f>IFERROR(VLOOKUP(ROWS($BW$4:BW1589),$BV$4:$BW$2337,2,0),"")</f>
        <v>Radzymin (pow. wołomiński, woj. mazowieckie)</v>
      </c>
      <c r="BZ1589" s="98">
        <v>0</v>
      </c>
      <c r="CA1589" s="98">
        <f>IF(ISNUMBER(SEARCH('ankieta ESG'!$G$188,CB1589)),MAX($CA$3:CA1588)+1,0)</f>
        <v>1586</v>
      </c>
      <c r="CB1589" s="134" t="s">
        <v>5589</v>
      </c>
      <c r="CC1589" s="98">
        <v>0</v>
      </c>
      <c r="CD1589" s="99" t="str">
        <f>IFERROR(VLOOKUP(ROWS($CB$4:CB1589),$CA$4:$CB$2337,2,0),"")</f>
        <v>Radzymin (pow. wołomiński, woj. mazowieckie)</v>
      </c>
      <c r="CE1589" s="98">
        <v>0</v>
      </c>
      <c r="CF1589" s="98">
        <f>IF(ISNUMBER(SEARCH('ankieta ESG'!$G$189,CG1589)),MAX($CF$3:CF1588)+1,0)</f>
        <v>1586</v>
      </c>
      <c r="CG1589" s="134" t="s">
        <v>5589</v>
      </c>
      <c r="CH1589" s="98">
        <v>0</v>
      </c>
      <c r="CI1589" s="99" t="str">
        <f>IFERROR(VLOOKUP(ROWS($CG$4:CG1589),$CF$4:$CG$2337,2,0),"")</f>
        <v>Radzymin (pow. wołomiński, woj. mazowieckie)</v>
      </c>
      <c r="CJ1589" s="98">
        <v>0</v>
      </c>
    </row>
    <row r="1590" spans="4:88">
      <c r="D1590" s="25"/>
      <c r="F1590" s="25"/>
      <c r="AM1590" s="98">
        <f>IF(ISNUMBER(SEARCH('ankieta ESG'!$G$180,AN1590)),MAX(AM$3:$AM1589)+1,0)</f>
        <v>1587</v>
      </c>
      <c r="AN1590" s="134" t="s">
        <v>5590</v>
      </c>
      <c r="AO1590" s="98">
        <v>0</v>
      </c>
      <c r="AP1590" s="99" t="str">
        <f>IFERROR(VLOOKUP(ROWS($AN$4:AN1590),$AM$4:$AN$2337,2,0),"")</f>
        <v>Radzyń Chełmiński (pow. grudziądzki, woj. kujawsko-pomorskie)</v>
      </c>
      <c r="AQ1590" s="98">
        <v>0</v>
      </c>
      <c r="AR1590" s="98">
        <f>IF(ISNUMBER(SEARCH('ankieta ESG'!$G$181,AS1590)),MAX($AR$3:AR1589)+1,0)</f>
        <v>1587</v>
      </c>
      <c r="AS1590" s="134" t="s">
        <v>5590</v>
      </c>
      <c r="AT1590" s="98">
        <v>0</v>
      </c>
      <c r="AU1590" s="99" t="str">
        <f>IFERROR(VLOOKUP(ROWS($AS$4:AS1590),$AR$4:$AS$2337,2,0),"")</f>
        <v>Radzyń Chełmiński (pow. grudziądzki, woj. kujawsko-pomorskie)</v>
      </c>
      <c r="AV1590" s="98">
        <v>0</v>
      </c>
      <c r="AW1590" s="98">
        <f>IF(ISNUMBER(SEARCH('ankieta ESG'!$G$182,AX1590)),MAX($AW$3:AW1589)+1,0)</f>
        <v>1587</v>
      </c>
      <c r="AX1590" s="134" t="s">
        <v>5590</v>
      </c>
      <c r="AY1590" s="98">
        <v>0</v>
      </c>
      <c r="AZ1590" s="99" t="str">
        <f>IFERROR(VLOOKUP(ROWS($AX$4:AX1590),$AW$4:$AX$2337,2,0),"")</f>
        <v>Radzyń Chełmiński (pow. grudziądzki, woj. kujawsko-pomorskie)</v>
      </c>
      <c r="BA1590" s="98">
        <v>0</v>
      </c>
      <c r="BB1590" s="98">
        <f>IF(ISNUMBER(SEARCH('ankieta ESG'!$G$183,BC1590)),MAX($BB$3:BB1589)+1,0)</f>
        <v>1587</v>
      </c>
      <c r="BC1590" s="134" t="s">
        <v>5590</v>
      </c>
      <c r="BD1590" s="98">
        <v>0</v>
      </c>
      <c r="BE1590" s="99" t="str">
        <f>IFERROR(VLOOKUP(ROWS($BC$4:BC1590),$BB$4:$BC$2337,2,0),"")</f>
        <v>Radzyń Chełmiński (pow. grudziądzki, woj. kujawsko-pomorskie)</v>
      </c>
      <c r="BF1590" s="98">
        <v>0</v>
      </c>
      <c r="BG1590" s="98">
        <f>IF(ISNUMBER(SEARCH('ankieta ESG'!$G$184,BH1590)),MAX($BG$3:BG1589)+1,0)</f>
        <v>1587</v>
      </c>
      <c r="BH1590" s="134" t="s">
        <v>5590</v>
      </c>
      <c r="BI1590" s="98">
        <v>0</v>
      </c>
      <c r="BJ1590" s="99" t="str">
        <f>IFERROR(VLOOKUP(ROWS($BH$4:BH1590),$BG$4:$BH$2337,2,0),"")</f>
        <v>Radzyń Chełmiński (pow. grudziądzki, woj. kujawsko-pomorskie)</v>
      </c>
      <c r="BK1590" s="98">
        <v>0</v>
      </c>
      <c r="BL1590" s="98">
        <f>IF(ISNUMBER(SEARCH('ankieta ESG'!$G$185,BM1590)),MAX($BL$3:BL1589)+1,0)</f>
        <v>1587</v>
      </c>
      <c r="BM1590" s="134" t="s">
        <v>5590</v>
      </c>
      <c r="BN1590" s="98">
        <v>0</v>
      </c>
      <c r="BO1590" s="99" t="str">
        <f>IFERROR(VLOOKUP(ROWS($BM$4:BM1590),$BL$4:$BM$2337,2,0),"")</f>
        <v>Radzyń Chełmiński (pow. grudziądzki, woj. kujawsko-pomorskie)</v>
      </c>
      <c r="BP1590" s="98">
        <v>0</v>
      </c>
      <c r="BQ1590" s="98">
        <f>IF(ISNUMBER(SEARCH('ankieta ESG'!$G$186,BR1590)),MAX($BQ$3:BQ1589)+1,0)</f>
        <v>1587</v>
      </c>
      <c r="BR1590" s="134" t="s">
        <v>5590</v>
      </c>
      <c r="BS1590" s="98">
        <v>0</v>
      </c>
      <c r="BT1590" s="99" t="str">
        <f>IFERROR(VLOOKUP(ROWS($BR$4:BR1590),$BQ$4:$BR$2337,2,0),"")</f>
        <v>Radzyń Chełmiński (pow. grudziądzki, woj. kujawsko-pomorskie)</v>
      </c>
      <c r="BU1590" s="98">
        <v>0</v>
      </c>
      <c r="BV1590" s="98">
        <f>IF(ISNUMBER(SEARCH('ankieta ESG'!$G$187,BW1590)),MAX($BV$3:BV1589)+1,0)</f>
        <v>1587</v>
      </c>
      <c r="BW1590" s="134" t="s">
        <v>5590</v>
      </c>
      <c r="BX1590" s="98">
        <v>0</v>
      </c>
      <c r="BY1590" s="99" t="str">
        <f>IFERROR(VLOOKUP(ROWS($BW$4:BW1590),$BV$4:$BW$2337,2,0),"")</f>
        <v>Radzyń Chełmiński (pow. grudziądzki, woj. kujawsko-pomorskie)</v>
      </c>
      <c r="BZ1590" s="98">
        <v>0</v>
      </c>
      <c r="CA1590" s="98">
        <f>IF(ISNUMBER(SEARCH('ankieta ESG'!$G$188,CB1590)),MAX($CA$3:CA1589)+1,0)</f>
        <v>1587</v>
      </c>
      <c r="CB1590" s="134" t="s">
        <v>5590</v>
      </c>
      <c r="CC1590" s="98">
        <v>0</v>
      </c>
      <c r="CD1590" s="99" t="str">
        <f>IFERROR(VLOOKUP(ROWS($CB$4:CB1590),$CA$4:$CB$2337,2,0),"")</f>
        <v>Radzyń Chełmiński (pow. grudziądzki, woj. kujawsko-pomorskie)</v>
      </c>
      <c r="CE1590" s="98">
        <v>0</v>
      </c>
      <c r="CF1590" s="98">
        <f>IF(ISNUMBER(SEARCH('ankieta ESG'!$G$189,CG1590)),MAX($CF$3:CF1589)+1,0)</f>
        <v>1587</v>
      </c>
      <c r="CG1590" s="134" t="s">
        <v>5590</v>
      </c>
      <c r="CH1590" s="98">
        <v>0</v>
      </c>
      <c r="CI1590" s="99" t="str">
        <f>IFERROR(VLOOKUP(ROWS($CG$4:CG1590),$CF$4:$CG$2337,2,0),"")</f>
        <v>Radzyń Chełmiński (pow. grudziądzki, woj. kujawsko-pomorskie)</v>
      </c>
      <c r="CJ1590" s="98">
        <v>0</v>
      </c>
    </row>
    <row r="1591" spans="4:88">
      <c r="D1591" s="25"/>
      <c r="F1591" s="25"/>
      <c r="AM1591" s="98">
        <f>IF(ISNUMBER(SEARCH('ankieta ESG'!$G$180,AN1591)),MAX(AM$3:$AM1590)+1,0)</f>
        <v>1588</v>
      </c>
      <c r="AN1591" s="134" t="s">
        <v>5591</v>
      </c>
      <c r="AO1591" s="98">
        <v>0</v>
      </c>
      <c r="AP1591" s="99" t="str">
        <f>IFERROR(VLOOKUP(ROWS($AN$4:AN1591),$AM$4:$AN$2337,2,0),"")</f>
        <v>Radzyń Podlaski (pow. radzyński, woj. lubelskie)</v>
      </c>
      <c r="AQ1591" s="98">
        <v>0</v>
      </c>
      <c r="AR1591" s="98">
        <f>IF(ISNUMBER(SEARCH('ankieta ESG'!$G$181,AS1591)),MAX($AR$3:AR1590)+1,0)</f>
        <v>1588</v>
      </c>
      <c r="AS1591" s="134" t="s">
        <v>5591</v>
      </c>
      <c r="AT1591" s="98">
        <v>0</v>
      </c>
      <c r="AU1591" s="99" t="str">
        <f>IFERROR(VLOOKUP(ROWS($AS$4:AS1591),$AR$4:$AS$2337,2,0),"")</f>
        <v>Radzyń Podlaski (pow. radzyński, woj. lubelskie)</v>
      </c>
      <c r="AV1591" s="98">
        <v>0</v>
      </c>
      <c r="AW1591" s="98">
        <f>IF(ISNUMBER(SEARCH('ankieta ESG'!$G$182,AX1591)),MAX($AW$3:AW1590)+1,0)</f>
        <v>1588</v>
      </c>
      <c r="AX1591" s="134" t="s">
        <v>5591</v>
      </c>
      <c r="AY1591" s="98">
        <v>0</v>
      </c>
      <c r="AZ1591" s="99" t="str">
        <f>IFERROR(VLOOKUP(ROWS($AX$4:AX1591),$AW$4:$AX$2337,2,0),"")</f>
        <v>Radzyń Podlaski (pow. radzyński, woj. lubelskie)</v>
      </c>
      <c r="BA1591" s="98">
        <v>0</v>
      </c>
      <c r="BB1591" s="98">
        <f>IF(ISNUMBER(SEARCH('ankieta ESG'!$G$183,BC1591)),MAX($BB$3:BB1590)+1,0)</f>
        <v>1588</v>
      </c>
      <c r="BC1591" s="134" t="s">
        <v>5591</v>
      </c>
      <c r="BD1591" s="98">
        <v>0</v>
      </c>
      <c r="BE1591" s="99" t="str">
        <f>IFERROR(VLOOKUP(ROWS($BC$4:BC1591),$BB$4:$BC$2337,2,0),"")</f>
        <v>Radzyń Podlaski (pow. radzyński, woj. lubelskie)</v>
      </c>
      <c r="BF1591" s="98">
        <v>0</v>
      </c>
      <c r="BG1591" s="98">
        <f>IF(ISNUMBER(SEARCH('ankieta ESG'!$G$184,BH1591)),MAX($BG$3:BG1590)+1,0)</f>
        <v>1588</v>
      </c>
      <c r="BH1591" s="134" t="s">
        <v>5591</v>
      </c>
      <c r="BI1591" s="98">
        <v>0</v>
      </c>
      <c r="BJ1591" s="99" t="str">
        <f>IFERROR(VLOOKUP(ROWS($BH$4:BH1591),$BG$4:$BH$2337,2,0),"")</f>
        <v>Radzyń Podlaski (pow. radzyński, woj. lubelskie)</v>
      </c>
      <c r="BK1591" s="98">
        <v>0</v>
      </c>
      <c r="BL1591" s="98">
        <f>IF(ISNUMBER(SEARCH('ankieta ESG'!$G$185,BM1591)),MAX($BL$3:BL1590)+1,0)</f>
        <v>1588</v>
      </c>
      <c r="BM1591" s="134" t="s">
        <v>5591</v>
      </c>
      <c r="BN1591" s="98">
        <v>0</v>
      </c>
      <c r="BO1591" s="99" t="str">
        <f>IFERROR(VLOOKUP(ROWS($BM$4:BM1591),$BL$4:$BM$2337,2,0),"")</f>
        <v>Radzyń Podlaski (pow. radzyński, woj. lubelskie)</v>
      </c>
      <c r="BP1591" s="98">
        <v>0</v>
      </c>
      <c r="BQ1591" s="98">
        <f>IF(ISNUMBER(SEARCH('ankieta ESG'!$G$186,BR1591)),MAX($BQ$3:BQ1590)+1,0)</f>
        <v>1588</v>
      </c>
      <c r="BR1591" s="134" t="s">
        <v>5591</v>
      </c>
      <c r="BS1591" s="98">
        <v>0</v>
      </c>
      <c r="BT1591" s="99" t="str">
        <f>IFERROR(VLOOKUP(ROWS($BR$4:BR1591),$BQ$4:$BR$2337,2,0),"")</f>
        <v>Radzyń Podlaski (pow. radzyński, woj. lubelskie)</v>
      </c>
      <c r="BU1591" s="98">
        <v>0</v>
      </c>
      <c r="BV1591" s="98">
        <f>IF(ISNUMBER(SEARCH('ankieta ESG'!$G$187,BW1591)),MAX($BV$3:BV1590)+1,0)</f>
        <v>1588</v>
      </c>
      <c r="BW1591" s="134" t="s">
        <v>5591</v>
      </c>
      <c r="BX1591" s="98">
        <v>0</v>
      </c>
      <c r="BY1591" s="99" t="str">
        <f>IFERROR(VLOOKUP(ROWS($BW$4:BW1591),$BV$4:$BW$2337,2,0),"")</f>
        <v>Radzyń Podlaski (pow. radzyński, woj. lubelskie)</v>
      </c>
      <c r="BZ1591" s="98">
        <v>0</v>
      </c>
      <c r="CA1591" s="98">
        <f>IF(ISNUMBER(SEARCH('ankieta ESG'!$G$188,CB1591)),MAX($CA$3:CA1590)+1,0)</f>
        <v>1588</v>
      </c>
      <c r="CB1591" s="134" t="s">
        <v>5591</v>
      </c>
      <c r="CC1591" s="98">
        <v>0</v>
      </c>
      <c r="CD1591" s="99" t="str">
        <f>IFERROR(VLOOKUP(ROWS($CB$4:CB1591),$CA$4:$CB$2337,2,0),"")</f>
        <v>Radzyń Podlaski (pow. radzyński, woj. lubelskie)</v>
      </c>
      <c r="CE1591" s="98">
        <v>0</v>
      </c>
      <c r="CF1591" s="98">
        <f>IF(ISNUMBER(SEARCH('ankieta ESG'!$G$189,CG1591)),MAX($CF$3:CF1590)+1,0)</f>
        <v>1588</v>
      </c>
      <c r="CG1591" s="134" t="s">
        <v>5591</v>
      </c>
      <c r="CH1591" s="98">
        <v>0</v>
      </c>
      <c r="CI1591" s="99" t="str">
        <f>IFERROR(VLOOKUP(ROWS($CG$4:CG1591),$CF$4:$CG$2337,2,0),"")</f>
        <v>Radzyń Podlaski (pow. radzyński, woj. lubelskie)</v>
      </c>
      <c r="CJ1591" s="98">
        <v>0</v>
      </c>
    </row>
    <row r="1592" spans="4:88">
      <c r="D1592" s="25"/>
      <c r="F1592" s="25"/>
      <c r="AM1592" s="98">
        <f>IF(ISNUMBER(SEARCH('ankieta ESG'!$G$180,AN1592)),MAX(AM$3:$AM1591)+1,0)</f>
        <v>1589</v>
      </c>
      <c r="AN1592" s="134" t="s">
        <v>5592</v>
      </c>
      <c r="AO1592" s="98">
        <v>0</v>
      </c>
      <c r="AP1592" s="99" t="str">
        <f>IFERROR(VLOOKUP(ROWS($AN$4:AN1592),$AM$4:$AN$2337,2,0),"")</f>
        <v>Rajcza (pow. żywiecki, woj. śląskie)</v>
      </c>
      <c r="AQ1592" s="98">
        <v>0</v>
      </c>
      <c r="AR1592" s="98">
        <f>IF(ISNUMBER(SEARCH('ankieta ESG'!$G$181,AS1592)),MAX($AR$3:AR1591)+1,0)</f>
        <v>1589</v>
      </c>
      <c r="AS1592" s="134" t="s">
        <v>5592</v>
      </c>
      <c r="AT1592" s="98">
        <v>0</v>
      </c>
      <c r="AU1592" s="99" t="str">
        <f>IFERROR(VLOOKUP(ROWS($AS$4:AS1592),$AR$4:$AS$2337,2,0),"")</f>
        <v>Rajcza (pow. żywiecki, woj. śląskie)</v>
      </c>
      <c r="AV1592" s="98">
        <v>0</v>
      </c>
      <c r="AW1592" s="98">
        <f>IF(ISNUMBER(SEARCH('ankieta ESG'!$G$182,AX1592)),MAX($AW$3:AW1591)+1,0)</f>
        <v>1589</v>
      </c>
      <c r="AX1592" s="134" t="s">
        <v>5592</v>
      </c>
      <c r="AY1592" s="98">
        <v>0</v>
      </c>
      <c r="AZ1592" s="99" t="str">
        <f>IFERROR(VLOOKUP(ROWS($AX$4:AX1592),$AW$4:$AX$2337,2,0),"")</f>
        <v>Rajcza (pow. żywiecki, woj. śląskie)</v>
      </c>
      <c r="BA1592" s="98">
        <v>0</v>
      </c>
      <c r="BB1592" s="98">
        <f>IF(ISNUMBER(SEARCH('ankieta ESG'!$G$183,BC1592)),MAX($BB$3:BB1591)+1,0)</f>
        <v>1589</v>
      </c>
      <c r="BC1592" s="134" t="s">
        <v>5592</v>
      </c>
      <c r="BD1592" s="98">
        <v>0</v>
      </c>
      <c r="BE1592" s="99" t="str">
        <f>IFERROR(VLOOKUP(ROWS($BC$4:BC1592),$BB$4:$BC$2337,2,0),"")</f>
        <v>Rajcza (pow. żywiecki, woj. śląskie)</v>
      </c>
      <c r="BF1592" s="98">
        <v>0</v>
      </c>
      <c r="BG1592" s="98">
        <f>IF(ISNUMBER(SEARCH('ankieta ESG'!$G$184,BH1592)),MAX($BG$3:BG1591)+1,0)</f>
        <v>1589</v>
      </c>
      <c r="BH1592" s="134" t="s">
        <v>5592</v>
      </c>
      <c r="BI1592" s="98">
        <v>0</v>
      </c>
      <c r="BJ1592" s="99" t="str">
        <f>IFERROR(VLOOKUP(ROWS($BH$4:BH1592),$BG$4:$BH$2337,2,0),"")</f>
        <v>Rajcza (pow. żywiecki, woj. śląskie)</v>
      </c>
      <c r="BK1592" s="98">
        <v>0</v>
      </c>
      <c r="BL1592" s="98">
        <f>IF(ISNUMBER(SEARCH('ankieta ESG'!$G$185,BM1592)),MAX($BL$3:BL1591)+1,0)</f>
        <v>1589</v>
      </c>
      <c r="BM1592" s="134" t="s">
        <v>5592</v>
      </c>
      <c r="BN1592" s="98">
        <v>0</v>
      </c>
      <c r="BO1592" s="99" t="str">
        <f>IFERROR(VLOOKUP(ROWS($BM$4:BM1592),$BL$4:$BM$2337,2,0),"")</f>
        <v>Rajcza (pow. żywiecki, woj. śląskie)</v>
      </c>
      <c r="BP1592" s="98">
        <v>0</v>
      </c>
      <c r="BQ1592" s="98">
        <f>IF(ISNUMBER(SEARCH('ankieta ESG'!$G$186,BR1592)),MAX($BQ$3:BQ1591)+1,0)</f>
        <v>1589</v>
      </c>
      <c r="BR1592" s="134" t="s">
        <v>5592</v>
      </c>
      <c r="BS1592" s="98">
        <v>0</v>
      </c>
      <c r="BT1592" s="99" t="str">
        <f>IFERROR(VLOOKUP(ROWS($BR$4:BR1592),$BQ$4:$BR$2337,2,0),"")</f>
        <v>Rajcza (pow. żywiecki, woj. śląskie)</v>
      </c>
      <c r="BU1592" s="98">
        <v>0</v>
      </c>
      <c r="BV1592" s="98">
        <f>IF(ISNUMBER(SEARCH('ankieta ESG'!$G$187,BW1592)),MAX($BV$3:BV1591)+1,0)</f>
        <v>1589</v>
      </c>
      <c r="BW1592" s="134" t="s">
        <v>5592</v>
      </c>
      <c r="BX1592" s="98">
        <v>0</v>
      </c>
      <c r="BY1592" s="99" t="str">
        <f>IFERROR(VLOOKUP(ROWS($BW$4:BW1592),$BV$4:$BW$2337,2,0),"")</f>
        <v>Rajcza (pow. żywiecki, woj. śląskie)</v>
      </c>
      <c r="BZ1592" s="98">
        <v>0</v>
      </c>
      <c r="CA1592" s="98">
        <f>IF(ISNUMBER(SEARCH('ankieta ESG'!$G$188,CB1592)),MAX($CA$3:CA1591)+1,0)</f>
        <v>1589</v>
      </c>
      <c r="CB1592" s="134" t="s">
        <v>5592</v>
      </c>
      <c r="CC1592" s="98">
        <v>0</v>
      </c>
      <c r="CD1592" s="99" t="str">
        <f>IFERROR(VLOOKUP(ROWS($CB$4:CB1592),$CA$4:$CB$2337,2,0),"")</f>
        <v>Rajcza (pow. żywiecki, woj. śląskie)</v>
      </c>
      <c r="CE1592" s="98">
        <v>0</v>
      </c>
      <c r="CF1592" s="98">
        <f>IF(ISNUMBER(SEARCH('ankieta ESG'!$G$189,CG1592)),MAX($CF$3:CF1591)+1,0)</f>
        <v>1589</v>
      </c>
      <c r="CG1592" s="134" t="s">
        <v>5592</v>
      </c>
      <c r="CH1592" s="98">
        <v>0</v>
      </c>
      <c r="CI1592" s="99" t="str">
        <f>IFERROR(VLOOKUP(ROWS($CG$4:CG1592),$CF$4:$CG$2337,2,0),"")</f>
        <v>Rajcza (pow. żywiecki, woj. śląskie)</v>
      </c>
      <c r="CJ1592" s="98">
        <v>0</v>
      </c>
    </row>
    <row r="1593" spans="4:88">
      <c r="D1593" s="25"/>
      <c r="F1593" s="25"/>
      <c r="AM1593" s="98">
        <f>IF(ISNUMBER(SEARCH('ankieta ESG'!$G$180,AN1593)),MAX(AM$3:$AM1592)+1,0)</f>
        <v>1590</v>
      </c>
      <c r="AN1593" s="134" t="s">
        <v>5593</v>
      </c>
      <c r="AO1593" s="98">
        <v>0</v>
      </c>
      <c r="AP1593" s="99" t="str">
        <f>IFERROR(VLOOKUP(ROWS($AN$4:AN1593),$AM$4:$AN$2337,2,0),"")</f>
        <v>Rajgród (pow. grajewski, woj. podlaskie)</v>
      </c>
      <c r="AQ1593" s="98">
        <v>0</v>
      </c>
      <c r="AR1593" s="98">
        <f>IF(ISNUMBER(SEARCH('ankieta ESG'!$G$181,AS1593)),MAX($AR$3:AR1592)+1,0)</f>
        <v>1590</v>
      </c>
      <c r="AS1593" s="134" t="s">
        <v>5593</v>
      </c>
      <c r="AT1593" s="98">
        <v>0</v>
      </c>
      <c r="AU1593" s="99" t="str">
        <f>IFERROR(VLOOKUP(ROWS($AS$4:AS1593),$AR$4:$AS$2337,2,0),"")</f>
        <v>Rajgród (pow. grajewski, woj. podlaskie)</v>
      </c>
      <c r="AV1593" s="98">
        <v>0</v>
      </c>
      <c r="AW1593" s="98">
        <f>IF(ISNUMBER(SEARCH('ankieta ESG'!$G$182,AX1593)),MAX($AW$3:AW1592)+1,0)</f>
        <v>1590</v>
      </c>
      <c r="AX1593" s="134" t="s">
        <v>5593</v>
      </c>
      <c r="AY1593" s="98">
        <v>0</v>
      </c>
      <c r="AZ1593" s="99" t="str">
        <f>IFERROR(VLOOKUP(ROWS($AX$4:AX1593),$AW$4:$AX$2337,2,0),"")</f>
        <v>Rajgród (pow. grajewski, woj. podlaskie)</v>
      </c>
      <c r="BA1593" s="98">
        <v>0</v>
      </c>
      <c r="BB1593" s="98">
        <f>IF(ISNUMBER(SEARCH('ankieta ESG'!$G$183,BC1593)),MAX($BB$3:BB1592)+1,0)</f>
        <v>1590</v>
      </c>
      <c r="BC1593" s="134" t="s">
        <v>5593</v>
      </c>
      <c r="BD1593" s="98">
        <v>0</v>
      </c>
      <c r="BE1593" s="99" t="str">
        <f>IFERROR(VLOOKUP(ROWS($BC$4:BC1593),$BB$4:$BC$2337,2,0),"")</f>
        <v>Rajgród (pow. grajewski, woj. podlaskie)</v>
      </c>
      <c r="BF1593" s="98">
        <v>0</v>
      </c>
      <c r="BG1593" s="98">
        <f>IF(ISNUMBER(SEARCH('ankieta ESG'!$G$184,BH1593)),MAX($BG$3:BG1592)+1,0)</f>
        <v>1590</v>
      </c>
      <c r="BH1593" s="134" t="s">
        <v>5593</v>
      </c>
      <c r="BI1593" s="98">
        <v>0</v>
      </c>
      <c r="BJ1593" s="99" t="str">
        <f>IFERROR(VLOOKUP(ROWS($BH$4:BH1593),$BG$4:$BH$2337,2,0),"")</f>
        <v>Rajgród (pow. grajewski, woj. podlaskie)</v>
      </c>
      <c r="BK1593" s="98">
        <v>0</v>
      </c>
      <c r="BL1593" s="98">
        <f>IF(ISNUMBER(SEARCH('ankieta ESG'!$G$185,BM1593)),MAX($BL$3:BL1592)+1,0)</f>
        <v>1590</v>
      </c>
      <c r="BM1593" s="134" t="s">
        <v>5593</v>
      </c>
      <c r="BN1593" s="98">
        <v>0</v>
      </c>
      <c r="BO1593" s="99" t="str">
        <f>IFERROR(VLOOKUP(ROWS($BM$4:BM1593),$BL$4:$BM$2337,2,0),"")</f>
        <v>Rajgród (pow. grajewski, woj. podlaskie)</v>
      </c>
      <c r="BP1593" s="98">
        <v>0</v>
      </c>
      <c r="BQ1593" s="98">
        <f>IF(ISNUMBER(SEARCH('ankieta ESG'!$G$186,BR1593)),MAX($BQ$3:BQ1592)+1,0)</f>
        <v>1590</v>
      </c>
      <c r="BR1593" s="134" t="s">
        <v>5593</v>
      </c>
      <c r="BS1593" s="98">
        <v>0</v>
      </c>
      <c r="BT1593" s="99" t="str">
        <f>IFERROR(VLOOKUP(ROWS($BR$4:BR1593),$BQ$4:$BR$2337,2,0),"")</f>
        <v>Rajgród (pow. grajewski, woj. podlaskie)</v>
      </c>
      <c r="BU1593" s="98">
        <v>0</v>
      </c>
      <c r="BV1593" s="98">
        <f>IF(ISNUMBER(SEARCH('ankieta ESG'!$G$187,BW1593)),MAX($BV$3:BV1592)+1,0)</f>
        <v>1590</v>
      </c>
      <c r="BW1593" s="134" t="s">
        <v>5593</v>
      </c>
      <c r="BX1593" s="98">
        <v>0</v>
      </c>
      <c r="BY1593" s="99" t="str">
        <f>IFERROR(VLOOKUP(ROWS($BW$4:BW1593),$BV$4:$BW$2337,2,0),"")</f>
        <v>Rajgród (pow. grajewski, woj. podlaskie)</v>
      </c>
      <c r="BZ1593" s="98">
        <v>0</v>
      </c>
      <c r="CA1593" s="98">
        <f>IF(ISNUMBER(SEARCH('ankieta ESG'!$G$188,CB1593)),MAX($CA$3:CA1592)+1,0)</f>
        <v>1590</v>
      </c>
      <c r="CB1593" s="134" t="s">
        <v>5593</v>
      </c>
      <c r="CC1593" s="98">
        <v>0</v>
      </c>
      <c r="CD1593" s="99" t="str">
        <f>IFERROR(VLOOKUP(ROWS($CB$4:CB1593),$CA$4:$CB$2337,2,0),"")</f>
        <v>Rajgród (pow. grajewski, woj. podlaskie)</v>
      </c>
      <c r="CE1593" s="98">
        <v>0</v>
      </c>
      <c r="CF1593" s="98">
        <f>IF(ISNUMBER(SEARCH('ankieta ESG'!$G$189,CG1593)),MAX($CF$3:CF1592)+1,0)</f>
        <v>1590</v>
      </c>
      <c r="CG1593" s="134" t="s">
        <v>5593</v>
      </c>
      <c r="CH1593" s="98">
        <v>0</v>
      </c>
      <c r="CI1593" s="99" t="str">
        <f>IFERROR(VLOOKUP(ROWS($CG$4:CG1593),$CF$4:$CG$2337,2,0),"")</f>
        <v>Rajgród (pow. grajewski, woj. podlaskie)</v>
      </c>
      <c r="CJ1593" s="98">
        <v>0</v>
      </c>
    </row>
    <row r="1594" spans="4:88">
      <c r="D1594" s="25"/>
      <c r="F1594" s="25"/>
      <c r="AM1594" s="98">
        <f>IF(ISNUMBER(SEARCH('ankieta ESG'!$G$180,AN1594)),MAX(AM$3:$AM1593)+1,0)</f>
        <v>1591</v>
      </c>
      <c r="AN1594" s="134" t="s">
        <v>5594</v>
      </c>
      <c r="AO1594" s="98">
        <v>0</v>
      </c>
      <c r="AP1594" s="99" t="str">
        <f>IFERROR(VLOOKUP(ROWS($AN$4:AN1594),$AM$4:$AN$2337,2,0),"")</f>
        <v>Rakoniewice (pow. grodziski, woj. wielkopolskie)</v>
      </c>
      <c r="AQ1594" s="98">
        <v>0</v>
      </c>
      <c r="AR1594" s="98">
        <f>IF(ISNUMBER(SEARCH('ankieta ESG'!$G$181,AS1594)),MAX($AR$3:AR1593)+1,0)</f>
        <v>1591</v>
      </c>
      <c r="AS1594" s="134" t="s">
        <v>5594</v>
      </c>
      <c r="AT1594" s="98">
        <v>0</v>
      </c>
      <c r="AU1594" s="99" t="str">
        <f>IFERROR(VLOOKUP(ROWS($AS$4:AS1594),$AR$4:$AS$2337,2,0),"")</f>
        <v>Rakoniewice (pow. grodziski, woj. wielkopolskie)</v>
      </c>
      <c r="AV1594" s="98">
        <v>0</v>
      </c>
      <c r="AW1594" s="98">
        <f>IF(ISNUMBER(SEARCH('ankieta ESG'!$G$182,AX1594)),MAX($AW$3:AW1593)+1,0)</f>
        <v>1591</v>
      </c>
      <c r="AX1594" s="134" t="s">
        <v>5594</v>
      </c>
      <c r="AY1594" s="98">
        <v>0</v>
      </c>
      <c r="AZ1594" s="99" t="str">
        <f>IFERROR(VLOOKUP(ROWS($AX$4:AX1594),$AW$4:$AX$2337,2,0),"")</f>
        <v>Rakoniewice (pow. grodziski, woj. wielkopolskie)</v>
      </c>
      <c r="BA1594" s="98">
        <v>0</v>
      </c>
      <c r="BB1594" s="98">
        <f>IF(ISNUMBER(SEARCH('ankieta ESG'!$G$183,BC1594)),MAX($BB$3:BB1593)+1,0)</f>
        <v>1591</v>
      </c>
      <c r="BC1594" s="134" t="s">
        <v>5594</v>
      </c>
      <c r="BD1594" s="98">
        <v>0</v>
      </c>
      <c r="BE1594" s="99" t="str">
        <f>IFERROR(VLOOKUP(ROWS($BC$4:BC1594),$BB$4:$BC$2337,2,0),"")</f>
        <v>Rakoniewice (pow. grodziski, woj. wielkopolskie)</v>
      </c>
      <c r="BF1594" s="98">
        <v>0</v>
      </c>
      <c r="BG1594" s="98">
        <f>IF(ISNUMBER(SEARCH('ankieta ESG'!$G$184,BH1594)),MAX($BG$3:BG1593)+1,0)</f>
        <v>1591</v>
      </c>
      <c r="BH1594" s="134" t="s">
        <v>5594</v>
      </c>
      <c r="BI1594" s="98">
        <v>0</v>
      </c>
      <c r="BJ1594" s="99" t="str">
        <f>IFERROR(VLOOKUP(ROWS($BH$4:BH1594),$BG$4:$BH$2337,2,0),"")</f>
        <v>Rakoniewice (pow. grodziski, woj. wielkopolskie)</v>
      </c>
      <c r="BK1594" s="98">
        <v>0</v>
      </c>
      <c r="BL1594" s="98">
        <f>IF(ISNUMBER(SEARCH('ankieta ESG'!$G$185,BM1594)),MAX($BL$3:BL1593)+1,0)</f>
        <v>1591</v>
      </c>
      <c r="BM1594" s="134" t="s">
        <v>5594</v>
      </c>
      <c r="BN1594" s="98">
        <v>0</v>
      </c>
      <c r="BO1594" s="99" t="str">
        <f>IFERROR(VLOOKUP(ROWS($BM$4:BM1594),$BL$4:$BM$2337,2,0),"")</f>
        <v>Rakoniewice (pow. grodziski, woj. wielkopolskie)</v>
      </c>
      <c r="BP1594" s="98">
        <v>0</v>
      </c>
      <c r="BQ1594" s="98">
        <f>IF(ISNUMBER(SEARCH('ankieta ESG'!$G$186,BR1594)),MAX($BQ$3:BQ1593)+1,0)</f>
        <v>1591</v>
      </c>
      <c r="BR1594" s="134" t="s">
        <v>5594</v>
      </c>
      <c r="BS1594" s="98">
        <v>0</v>
      </c>
      <c r="BT1594" s="99" t="str">
        <f>IFERROR(VLOOKUP(ROWS($BR$4:BR1594),$BQ$4:$BR$2337,2,0),"")</f>
        <v>Rakoniewice (pow. grodziski, woj. wielkopolskie)</v>
      </c>
      <c r="BU1594" s="98">
        <v>0</v>
      </c>
      <c r="BV1594" s="98">
        <f>IF(ISNUMBER(SEARCH('ankieta ESG'!$G$187,BW1594)),MAX($BV$3:BV1593)+1,0)</f>
        <v>1591</v>
      </c>
      <c r="BW1594" s="134" t="s">
        <v>5594</v>
      </c>
      <c r="BX1594" s="98">
        <v>0</v>
      </c>
      <c r="BY1594" s="99" t="str">
        <f>IFERROR(VLOOKUP(ROWS($BW$4:BW1594),$BV$4:$BW$2337,2,0),"")</f>
        <v>Rakoniewice (pow. grodziski, woj. wielkopolskie)</v>
      </c>
      <c r="BZ1594" s="98">
        <v>0</v>
      </c>
      <c r="CA1594" s="98">
        <f>IF(ISNUMBER(SEARCH('ankieta ESG'!$G$188,CB1594)),MAX($CA$3:CA1593)+1,0)</f>
        <v>1591</v>
      </c>
      <c r="CB1594" s="134" t="s">
        <v>5594</v>
      </c>
      <c r="CC1594" s="98">
        <v>0</v>
      </c>
      <c r="CD1594" s="99" t="str">
        <f>IFERROR(VLOOKUP(ROWS($CB$4:CB1594),$CA$4:$CB$2337,2,0),"")</f>
        <v>Rakoniewice (pow. grodziski, woj. wielkopolskie)</v>
      </c>
      <c r="CE1594" s="98">
        <v>0</v>
      </c>
      <c r="CF1594" s="98">
        <f>IF(ISNUMBER(SEARCH('ankieta ESG'!$G$189,CG1594)),MAX($CF$3:CF1593)+1,0)</f>
        <v>1591</v>
      </c>
      <c r="CG1594" s="134" t="s">
        <v>5594</v>
      </c>
      <c r="CH1594" s="98">
        <v>0</v>
      </c>
      <c r="CI1594" s="99" t="str">
        <f>IFERROR(VLOOKUP(ROWS($CG$4:CG1594),$CF$4:$CG$2337,2,0),"")</f>
        <v>Rakoniewice (pow. grodziski, woj. wielkopolskie)</v>
      </c>
      <c r="CJ1594" s="98">
        <v>0</v>
      </c>
    </row>
    <row r="1595" spans="4:88">
      <c r="D1595" s="25"/>
      <c r="F1595" s="25"/>
      <c r="AM1595" s="98">
        <f>IF(ISNUMBER(SEARCH('ankieta ESG'!$G$180,AN1595)),MAX(AM$3:$AM1594)+1,0)</f>
        <v>1592</v>
      </c>
      <c r="AN1595" s="134" t="s">
        <v>5595</v>
      </c>
      <c r="AO1595" s="98">
        <v>0</v>
      </c>
      <c r="AP1595" s="99" t="str">
        <f>IFERROR(VLOOKUP(ROWS($AN$4:AN1595),$AM$4:$AN$2337,2,0),"")</f>
        <v>Raków (pow. kielecki, woj. świętokrzyskie)</v>
      </c>
      <c r="AQ1595" s="98">
        <v>0</v>
      </c>
      <c r="AR1595" s="98">
        <f>IF(ISNUMBER(SEARCH('ankieta ESG'!$G$181,AS1595)),MAX($AR$3:AR1594)+1,0)</f>
        <v>1592</v>
      </c>
      <c r="AS1595" s="134" t="s">
        <v>5595</v>
      </c>
      <c r="AT1595" s="98">
        <v>0</v>
      </c>
      <c r="AU1595" s="99" t="str">
        <f>IFERROR(VLOOKUP(ROWS($AS$4:AS1595),$AR$4:$AS$2337,2,0),"")</f>
        <v>Raków (pow. kielecki, woj. świętokrzyskie)</v>
      </c>
      <c r="AV1595" s="98">
        <v>0</v>
      </c>
      <c r="AW1595" s="98">
        <f>IF(ISNUMBER(SEARCH('ankieta ESG'!$G$182,AX1595)),MAX($AW$3:AW1594)+1,0)</f>
        <v>1592</v>
      </c>
      <c r="AX1595" s="134" t="s">
        <v>5595</v>
      </c>
      <c r="AY1595" s="98">
        <v>0</v>
      </c>
      <c r="AZ1595" s="99" t="str">
        <f>IFERROR(VLOOKUP(ROWS($AX$4:AX1595),$AW$4:$AX$2337,2,0),"")</f>
        <v>Raków (pow. kielecki, woj. świętokrzyskie)</v>
      </c>
      <c r="BA1595" s="98">
        <v>0</v>
      </c>
      <c r="BB1595" s="98">
        <f>IF(ISNUMBER(SEARCH('ankieta ESG'!$G$183,BC1595)),MAX($BB$3:BB1594)+1,0)</f>
        <v>1592</v>
      </c>
      <c r="BC1595" s="134" t="s">
        <v>5595</v>
      </c>
      <c r="BD1595" s="98">
        <v>0</v>
      </c>
      <c r="BE1595" s="99" t="str">
        <f>IFERROR(VLOOKUP(ROWS($BC$4:BC1595),$BB$4:$BC$2337,2,0),"")</f>
        <v>Raków (pow. kielecki, woj. świętokrzyskie)</v>
      </c>
      <c r="BF1595" s="98">
        <v>0</v>
      </c>
      <c r="BG1595" s="98">
        <f>IF(ISNUMBER(SEARCH('ankieta ESG'!$G$184,BH1595)),MAX($BG$3:BG1594)+1,0)</f>
        <v>1592</v>
      </c>
      <c r="BH1595" s="134" t="s">
        <v>5595</v>
      </c>
      <c r="BI1595" s="98">
        <v>0</v>
      </c>
      <c r="BJ1595" s="99" t="str">
        <f>IFERROR(VLOOKUP(ROWS($BH$4:BH1595),$BG$4:$BH$2337,2,0),"")</f>
        <v>Raków (pow. kielecki, woj. świętokrzyskie)</v>
      </c>
      <c r="BK1595" s="98">
        <v>0</v>
      </c>
      <c r="BL1595" s="98">
        <f>IF(ISNUMBER(SEARCH('ankieta ESG'!$G$185,BM1595)),MAX($BL$3:BL1594)+1,0)</f>
        <v>1592</v>
      </c>
      <c r="BM1595" s="134" t="s">
        <v>5595</v>
      </c>
      <c r="BN1595" s="98">
        <v>0</v>
      </c>
      <c r="BO1595" s="99" t="str">
        <f>IFERROR(VLOOKUP(ROWS($BM$4:BM1595),$BL$4:$BM$2337,2,0),"")</f>
        <v>Raków (pow. kielecki, woj. świętokrzyskie)</v>
      </c>
      <c r="BP1595" s="98">
        <v>0</v>
      </c>
      <c r="BQ1595" s="98">
        <f>IF(ISNUMBER(SEARCH('ankieta ESG'!$G$186,BR1595)),MAX($BQ$3:BQ1594)+1,0)</f>
        <v>1592</v>
      </c>
      <c r="BR1595" s="134" t="s">
        <v>5595</v>
      </c>
      <c r="BS1595" s="98">
        <v>0</v>
      </c>
      <c r="BT1595" s="99" t="str">
        <f>IFERROR(VLOOKUP(ROWS($BR$4:BR1595),$BQ$4:$BR$2337,2,0),"")</f>
        <v>Raków (pow. kielecki, woj. świętokrzyskie)</v>
      </c>
      <c r="BU1595" s="98">
        <v>0</v>
      </c>
      <c r="BV1595" s="98">
        <f>IF(ISNUMBER(SEARCH('ankieta ESG'!$G$187,BW1595)),MAX($BV$3:BV1594)+1,0)</f>
        <v>1592</v>
      </c>
      <c r="BW1595" s="134" t="s">
        <v>5595</v>
      </c>
      <c r="BX1595" s="98">
        <v>0</v>
      </c>
      <c r="BY1595" s="99" t="str">
        <f>IFERROR(VLOOKUP(ROWS($BW$4:BW1595),$BV$4:$BW$2337,2,0),"")</f>
        <v>Raków (pow. kielecki, woj. świętokrzyskie)</v>
      </c>
      <c r="BZ1595" s="98">
        <v>0</v>
      </c>
      <c r="CA1595" s="98">
        <f>IF(ISNUMBER(SEARCH('ankieta ESG'!$G$188,CB1595)),MAX($CA$3:CA1594)+1,0)</f>
        <v>1592</v>
      </c>
      <c r="CB1595" s="134" t="s">
        <v>5595</v>
      </c>
      <c r="CC1595" s="98">
        <v>0</v>
      </c>
      <c r="CD1595" s="99" t="str">
        <f>IFERROR(VLOOKUP(ROWS($CB$4:CB1595),$CA$4:$CB$2337,2,0),"")</f>
        <v>Raków (pow. kielecki, woj. świętokrzyskie)</v>
      </c>
      <c r="CE1595" s="98">
        <v>0</v>
      </c>
      <c r="CF1595" s="98">
        <f>IF(ISNUMBER(SEARCH('ankieta ESG'!$G$189,CG1595)),MAX($CF$3:CF1594)+1,0)</f>
        <v>1592</v>
      </c>
      <c r="CG1595" s="134" t="s">
        <v>5595</v>
      </c>
      <c r="CH1595" s="98">
        <v>0</v>
      </c>
      <c r="CI1595" s="99" t="str">
        <f>IFERROR(VLOOKUP(ROWS($CG$4:CG1595),$CF$4:$CG$2337,2,0),"")</f>
        <v>Raków (pow. kielecki, woj. świętokrzyskie)</v>
      </c>
      <c r="CJ1595" s="98">
        <v>0</v>
      </c>
    </row>
    <row r="1596" spans="4:88">
      <c r="D1596" s="25"/>
      <c r="F1596" s="25"/>
      <c r="AM1596" s="98">
        <f>IF(ISNUMBER(SEARCH('ankieta ESG'!$G$180,AN1596)),MAX(AM$3:$AM1595)+1,0)</f>
        <v>1593</v>
      </c>
      <c r="AN1596" s="134" t="s">
        <v>5596</v>
      </c>
      <c r="AO1596" s="98">
        <v>0</v>
      </c>
      <c r="AP1596" s="99" t="str">
        <f>IFERROR(VLOOKUP(ROWS($AN$4:AN1596),$AM$4:$AN$2337,2,0),"")</f>
        <v>Rakszawa (pow. łańcucki, woj. podkarpackie)</v>
      </c>
      <c r="AQ1596" s="98">
        <v>0</v>
      </c>
      <c r="AR1596" s="98">
        <f>IF(ISNUMBER(SEARCH('ankieta ESG'!$G$181,AS1596)),MAX($AR$3:AR1595)+1,0)</f>
        <v>1593</v>
      </c>
      <c r="AS1596" s="134" t="s">
        <v>5596</v>
      </c>
      <c r="AT1596" s="98">
        <v>0</v>
      </c>
      <c r="AU1596" s="99" t="str">
        <f>IFERROR(VLOOKUP(ROWS($AS$4:AS1596),$AR$4:$AS$2337,2,0),"")</f>
        <v>Rakszawa (pow. łańcucki, woj. podkarpackie)</v>
      </c>
      <c r="AV1596" s="98">
        <v>0</v>
      </c>
      <c r="AW1596" s="98">
        <f>IF(ISNUMBER(SEARCH('ankieta ESG'!$G$182,AX1596)),MAX($AW$3:AW1595)+1,0)</f>
        <v>1593</v>
      </c>
      <c r="AX1596" s="134" t="s">
        <v>5596</v>
      </c>
      <c r="AY1596" s="98">
        <v>0</v>
      </c>
      <c r="AZ1596" s="99" t="str">
        <f>IFERROR(VLOOKUP(ROWS($AX$4:AX1596),$AW$4:$AX$2337,2,0),"")</f>
        <v>Rakszawa (pow. łańcucki, woj. podkarpackie)</v>
      </c>
      <c r="BA1596" s="98">
        <v>0</v>
      </c>
      <c r="BB1596" s="98">
        <f>IF(ISNUMBER(SEARCH('ankieta ESG'!$G$183,BC1596)),MAX($BB$3:BB1595)+1,0)</f>
        <v>1593</v>
      </c>
      <c r="BC1596" s="134" t="s">
        <v>5596</v>
      </c>
      <c r="BD1596" s="98">
        <v>0</v>
      </c>
      <c r="BE1596" s="99" t="str">
        <f>IFERROR(VLOOKUP(ROWS($BC$4:BC1596),$BB$4:$BC$2337,2,0),"")</f>
        <v>Rakszawa (pow. łańcucki, woj. podkarpackie)</v>
      </c>
      <c r="BF1596" s="98">
        <v>0</v>
      </c>
      <c r="BG1596" s="98">
        <f>IF(ISNUMBER(SEARCH('ankieta ESG'!$G$184,BH1596)),MAX($BG$3:BG1595)+1,0)</f>
        <v>1593</v>
      </c>
      <c r="BH1596" s="134" t="s">
        <v>5596</v>
      </c>
      <c r="BI1596" s="98">
        <v>0</v>
      </c>
      <c r="BJ1596" s="99" t="str">
        <f>IFERROR(VLOOKUP(ROWS($BH$4:BH1596),$BG$4:$BH$2337,2,0),"")</f>
        <v>Rakszawa (pow. łańcucki, woj. podkarpackie)</v>
      </c>
      <c r="BK1596" s="98">
        <v>0</v>
      </c>
      <c r="BL1596" s="98">
        <f>IF(ISNUMBER(SEARCH('ankieta ESG'!$G$185,BM1596)),MAX($BL$3:BL1595)+1,0)</f>
        <v>1593</v>
      </c>
      <c r="BM1596" s="134" t="s">
        <v>5596</v>
      </c>
      <c r="BN1596" s="98">
        <v>0</v>
      </c>
      <c r="BO1596" s="99" t="str">
        <f>IFERROR(VLOOKUP(ROWS($BM$4:BM1596),$BL$4:$BM$2337,2,0),"")</f>
        <v>Rakszawa (pow. łańcucki, woj. podkarpackie)</v>
      </c>
      <c r="BP1596" s="98">
        <v>0</v>
      </c>
      <c r="BQ1596" s="98">
        <f>IF(ISNUMBER(SEARCH('ankieta ESG'!$G$186,BR1596)),MAX($BQ$3:BQ1595)+1,0)</f>
        <v>1593</v>
      </c>
      <c r="BR1596" s="134" t="s">
        <v>5596</v>
      </c>
      <c r="BS1596" s="98">
        <v>0</v>
      </c>
      <c r="BT1596" s="99" t="str">
        <f>IFERROR(VLOOKUP(ROWS($BR$4:BR1596),$BQ$4:$BR$2337,2,0),"")</f>
        <v>Rakszawa (pow. łańcucki, woj. podkarpackie)</v>
      </c>
      <c r="BU1596" s="98">
        <v>0</v>
      </c>
      <c r="BV1596" s="98">
        <f>IF(ISNUMBER(SEARCH('ankieta ESG'!$G$187,BW1596)),MAX($BV$3:BV1595)+1,0)</f>
        <v>1593</v>
      </c>
      <c r="BW1596" s="134" t="s">
        <v>5596</v>
      </c>
      <c r="BX1596" s="98">
        <v>0</v>
      </c>
      <c r="BY1596" s="99" t="str">
        <f>IFERROR(VLOOKUP(ROWS($BW$4:BW1596),$BV$4:$BW$2337,2,0),"")</f>
        <v>Rakszawa (pow. łańcucki, woj. podkarpackie)</v>
      </c>
      <c r="BZ1596" s="98">
        <v>0</v>
      </c>
      <c r="CA1596" s="98">
        <f>IF(ISNUMBER(SEARCH('ankieta ESG'!$G$188,CB1596)),MAX($CA$3:CA1595)+1,0)</f>
        <v>1593</v>
      </c>
      <c r="CB1596" s="134" t="s">
        <v>5596</v>
      </c>
      <c r="CC1596" s="98">
        <v>0</v>
      </c>
      <c r="CD1596" s="99" t="str">
        <f>IFERROR(VLOOKUP(ROWS($CB$4:CB1596),$CA$4:$CB$2337,2,0),"")</f>
        <v>Rakszawa (pow. łańcucki, woj. podkarpackie)</v>
      </c>
      <c r="CE1596" s="98">
        <v>0</v>
      </c>
      <c r="CF1596" s="98">
        <f>IF(ISNUMBER(SEARCH('ankieta ESG'!$G$189,CG1596)),MAX($CF$3:CF1595)+1,0)</f>
        <v>1593</v>
      </c>
      <c r="CG1596" s="134" t="s">
        <v>5596</v>
      </c>
      <c r="CH1596" s="98">
        <v>0</v>
      </c>
      <c r="CI1596" s="99" t="str">
        <f>IFERROR(VLOOKUP(ROWS($CG$4:CG1596),$CF$4:$CG$2337,2,0),"")</f>
        <v>Rakszawa (pow. łańcucki, woj. podkarpackie)</v>
      </c>
      <c r="CJ1596" s="98">
        <v>0</v>
      </c>
    </row>
    <row r="1597" spans="4:88">
      <c r="D1597" s="25"/>
      <c r="F1597" s="25"/>
      <c r="AM1597" s="98">
        <f>IF(ISNUMBER(SEARCH('ankieta ESG'!$G$180,AN1597)),MAX(AM$3:$AM1596)+1,0)</f>
        <v>1594</v>
      </c>
      <c r="AN1597" s="134" t="s">
        <v>5597</v>
      </c>
      <c r="AO1597" s="98">
        <v>0</v>
      </c>
      <c r="AP1597" s="99" t="str">
        <f>IFERROR(VLOOKUP(ROWS($AN$4:AN1597),$AM$4:$AN$2337,2,0),"")</f>
        <v>Raniżów (pow. kolbuszowski, woj. podkarpackie)</v>
      </c>
      <c r="AQ1597" s="98">
        <v>0</v>
      </c>
      <c r="AR1597" s="98">
        <f>IF(ISNUMBER(SEARCH('ankieta ESG'!$G$181,AS1597)),MAX($AR$3:AR1596)+1,0)</f>
        <v>1594</v>
      </c>
      <c r="AS1597" s="134" t="s">
        <v>5597</v>
      </c>
      <c r="AT1597" s="98">
        <v>0</v>
      </c>
      <c r="AU1597" s="99" t="str">
        <f>IFERROR(VLOOKUP(ROWS($AS$4:AS1597),$AR$4:$AS$2337,2,0),"")</f>
        <v>Raniżów (pow. kolbuszowski, woj. podkarpackie)</v>
      </c>
      <c r="AV1597" s="98">
        <v>0</v>
      </c>
      <c r="AW1597" s="98">
        <f>IF(ISNUMBER(SEARCH('ankieta ESG'!$G$182,AX1597)),MAX($AW$3:AW1596)+1,0)</f>
        <v>1594</v>
      </c>
      <c r="AX1597" s="134" t="s">
        <v>5597</v>
      </c>
      <c r="AY1597" s="98">
        <v>0</v>
      </c>
      <c r="AZ1597" s="99" t="str">
        <f>IFERROR(VLOOKUP(ROWS($AX$4:AX1597),$AW$4:$AX$2337,2,0),"")</f>
        <v>Raniżów (pow. kolbuszowski, woj. podkarpackie)</v>
      </c>
      <c r="BA1597" s="98">
        <v>0</v>
      </c>
      <c r="BB1597" s="98">
        <f>IF(ISNUMBER(SEARCH('ankieta ESG'!$G$183,BC1597)),MAX($BB$3:BB1596)+1,0)</f>
        <v>1594</v>
      </c>
      <c r="BC1597" s="134" t="s">
        <v>5597</v>
      </c>
      <c r="BD1597" s="98">
        <v>0</v>
      </c>
      <c r="BE1597" s="99" t="str">
        <f>IFERROR(VLOOKUP(ROWS($BC$4:BC1597),$BB$4:$BC$2337,2,0),"")</f>
        <v>Raniżów (pow. kolbuszowski, woj. podkarpackie)</v>
      </c>
      <c r="BF1597" s="98">
        <v>0</v>
      </c>
      <c r="BG1597" s="98">
        <f>IF(ISNUMBER(SEARCH('ankieta ESG'!$G$184,BH1597)),MAX($BG$3:BG1596)+1,0)</f>
        <v>1594</v>
      </c>
      <c r="BH1597" s="134" t="s">
        <v>5597</v>
      </c>
      <c r="BI1597" s="98">
        <v>0</v>
      </c>
      <c r="BJ1597" s="99" t="str">
        <f>IFERROR(VLOOKUP(ROWS($BH$4:BH1597),$BG$4:$BH$2337,2,0),"")</f>
        <v>Raniżów (pow. kolbuszowski, woj. podkarpackie)</v>
      </c>
      <c r="BK1597" s="98">
        <v>0</v>
      </c>
      <c r="BL1597" s="98">
        <f>IF(ISNUMBER(SEARCH('ankieta ESG'!$G$185,BM1597)),MAX($BL$3:BL1596)+1,0)</f>
        <v>1594</v>
      </c>
      <c r="BM1597" s="134" t="s">
        <v>5597</v>
      </c>
      <c r="BN1597" s="98">
        <v>0</v>
      </c>
      <c r="BO1597" s="99" t="str">
        <f>IFERROR(VLOOKUP(ROWS($BM$4:BM1597),$BL$4:$BM$2337,2,0),"")</f>
        <v>Raniżów (pow. kolbuszowski, woj. podkarpackie)</v>
      </c>
      <c r="BP1597" s="98">
        <v>0</v>
      </c>
      <c r="BQ1597" s="98">
        <f>IF(ISNUMBER(SEARCH('ankieta ESG'!$G$186,BR1597)),MAX($BQ$3:BQ1596)+1,0)</f>
        <v>1594</v>
      </c>
      <c r="BR1597" s="134" t="s">
        <v>5597</v>
      </c>
      <c r="BS1597" s="98">
        <v>0</v>
      </c>
      <c r="BT1597" s="99" t="str">
        <f>IFERROR(VLOOKUP(ROWS($BR$4:BR1597),$BQ$4:$BR$2337,2,0),"")</f>
        <v>Raniżów (pow. kolbuszowski, woj. podkarpackie)</v>
      </c>
      <c r="BU1597" s="98">
        <v>0</v>
      </c>
      <c r="BV1597" s="98">
        <f>IF(ISNUMBER(SEARCH('ankieta ESG'!$G$187,BW1597)),MAX($BV$3:BV1596)+1,0)</f>
        <v>1594</v>
      </c>
      <c r="BW1597" s="134" t="s">
        <v>5597</v>
      </c>
      <c r="BX1597" s="98">
        <v>0</v>
      </c>
      <c r="BY1597" s="99" t="str">
        <f>IFERROR(VLOOKUP(ROWS($BW$4:BW1597),$BV$4:$BW$2337,2,0),"")</f>
        <v>Raniżów (pow. kolbuszowski, woj. podkarpackie)</v>
      </c>
      <c r="BZ1597" s="98">
        <v>0</v>
      </c>
      <c r="CA1597" s="98">
        <f>IF(ISNUMBER(SEARCH('ankieta ESG'!$G$188,CB1597)),MAX($CA$3:CA1596)+1,0)</f>
        <v>1594</v>
      </c>
      <c r="CB1597" s="134" t="s">
        <v>5597</v>
      </c>
      <c r="CC1597" s="98">
        <v>0</v>
      </c>
      <c r="CD1597" s="99" t="str">
        <f>IFERROR(VLOOKUP(ROWS($CB$4:CB1597),$CA$4:$CB$2337,2,0),"")</f>
        <v>Raniżów (pow. kolbuszowski, woj. podkarpackie)</v>
      </c>
      <c r="CE1597" s="98">
        <v>0</v>
      </c>
      <c r="CF1597" s="98">
        <f>IF(ISNUMBER(SEARCH('ankieta ESG'!$G$189,CG1597)),MAX($CF$3:CF1596)+1,0)</f>
        <v>1594</v>
      </c>
      <c r="CG1597" s="134" t="s">
        <v>5597</v>
      </c>
      <c r="CH1597" s="98">
        <v>0</v>
      </c>
      <c r="CI1597" s="99" t="str">
        <f>IFERROR(VLOOKUP(ROWS($CG$4:CG1597),$CF$4:$CG$2337,2,0),"")</f>
        <v>Raniżów (pow. kolbuszowski, woj. podkarpackie)</v>
      </c>
      <c r="CJ1597" s="98">
        <v>0</v>
      </c>
    </row>
    <row r="1598" spans="4:88">
      <c r="D1598" s="25"/>
      <c r="F1598" s="25"/>
      <c r="AM1598" s="98">
        <f>IF(ISNUMBER(SEARCH('ankieta ESG'!$G$180,AN1598)),MAX(AM$3:$AM1597)+1,0)</f>
        <v>1595</v>
      </c>
      <c r="AN1598" s="134" t="s">
        <v>5598</v>
      </c>
      <c r="AO1598" s="98">
        <v>0</v>
      </c>
      <c r="AP1598" s="99" t="str">
        <f>IFERROR(VLOOKUP(ROWS($AN$4:AN1598),$AM$4:$AN$2337,2,0),"")</f>
        <v>Raszków (pow. ostrowski, woj. wielkopolskie)</v>
      </c>
      <c r="AQ1598" s="98">
        <v>0</v>
      </c>
      <c r="AR1598" s="98">
        <f>IF(ISNUMBER(SEARCH('ankieta ESG'!$G$181,AS1598)),MAX($AR$3:AR1597)+1,0)</f>
        <v>1595</v>
      </c>
      <c r="AS1598" s="134" t="s">
        <v>5598</v>
      </c>
      <c r="AT1598" s="98">
        <v>0</v>
      </c>
      <c r="AU1598" s="99" t="str">
        <f>IFERROR(VLOOKUP(ROWS($AS$4:AS1598),$AR$4:$AS$2337,2,0),"")</f>
        <v>Raszków (pow. ostrowski, woj. wielkopolskie)</v>
      </c>
      <c r="AV1598" s="98">
        <v>0</v>
      </c>
      <c r="AW1598" s="98">
        <f>IF(ISNUMBER(SEARCH('ankieta ESG'!$G$182,AX1598)),MAX($AW$3:AW1597)+1,0)</f>
        <v>1595</v>
      </c>
      <c r="AX1598" s="134" t="s">
        <v>5598</v>
      </c>
      <c r="AY1598" s="98">
        <v>0</v>
      </c>
      <c r="AZ1598" s="99" t="str">
        <f>IFERROR(VLOOKUP(ROWS($AX$4:AX1598),$AW$4:$AX$2337,2,0),"")</f>
        <v>Raszków (pow. ostrowski, woj. wielkopolskie)</v>
      </c>
      <c r="BA1598" s="98">
        <v>0</v>
      </c>
      <c r="BB1598" s="98">
        <f>IF(ISNUMBER(SEARCH('ankieta ESG'!$G$183,BC1598)),MAX($BB$3:BB1597)+1,0)</f>
        <v>1595</v>
      </c>
      <c r="BC1598" s="134" t="s">
        <v>5598</v>
      </c>
      <c r="BD1598" s="98">
        <v>0</v>
      </c>
      <c r="BE1598" s="99" t="str">
        <f>IFERROR(VLOOKUP(ROWS($BC$4:BC1598),$BB$4:$BC$2337,2,0),"")</f>
        <v>Raszków (pow. ostrowski, woj. wielkopolskie)</v>
      </c>
      <c r="BF1598" s="98">
        <v>0</v>
      </c>
      <c r="BG1598" s="98">
        <f>IF(ISNUMBER(SEARCH('ankieta ESG'!$G$184,BH1598)),MAX($BG$3:BG1597)+1,0)</f>
        <v>1595</v>
      </c>
      <c r="BH1598" s="134" t="s">
        <v>5598</v>
      </c>
      <c r="BI1598" s="98">
        <v>0</v>
      </c>
      <c r="BJ1598" s="99" t="str">
        <f>IFERROR(VLOOKUP(ROWS($BH$4:BH1598),$BG$4:$BH$2337,2,0),"")</f>
        <v>Raszków (pow. ostrowski, woj. wielkopolskie)</v>
      </c>
      <c r="BK1598" s="98">
        <v>0</v>
      </c>
      <c r="BL1598" s="98">
        <f>IF(ISNUMBER(SEARCH('ankieta ESG'!$G$185,BM1598)),MAX($BL$3:BL1597)+1,0)</f>
        <v>1595</v>
      </c>
      <c r="BM1598" s="134" t="s">
        <v>5598</v>
      </c>
      <c r="BN1598" s="98">
        <v>0</v>
      </c>
      <c r="BO1598" s="99" t="str">
        <f>IFERROR(VLOOKUP(ROWS($BM$4:BM1598),$BL$4:$BM$2337,2,0),"")</f>
        <v>Raszków (pow. ostrowski, woj. wielkopolskie)</v>
      </c>
      <c r="BP1598" s="98">
        <v>0</v>
      </c>
      <c r="BQ1598" s="98">
        <f>IF(ISNUMBER(SEARCH('ankieta ESG'!$G$186,BR1598)),MAX($BQ$3:BQ1597)+1,0)</f>
        <v>1595</v>
      </c>
      <c r="BR1598" s="134" t="s">
        <v>5598</v>
      </c>
      <c r="BS1598" s="98">
        <v>0</v>
      </c>
      <c r="BT1598" s="99" t="str">
        <f>IFERROR(VLOOKUP(ROWS($BR$4:BR1598),$BQ$4:$BR$2337,2,0),"")</f>
        <v>Raszków (pow. ostrowski, woj. wielkopolskie)</v>
      </c>
      <c r="BU1598" s="98">
        <v>0</v>
      </c>
      <c r="BV1598" s="98">
        <f>IF(ISNUMBER(SEARCH('ankieta ESG'!$G$187,BW1598)),MAX($BV$3:BV1597)+1,0)</f>
        <v>1595</v>
      </c>
      <c r="BW1598" s="134" t="s">
        <v>5598</v>
      </c>
      <c r="BX1598" s="98">
        <v>0</v>
      </c>
      <c r="BY1598" s="99" t="str">
        <f>IFERROR(VLOOKUP(ROWS($BW$4:BW1598),$BV$4:$BW$2337,2,0),"")</f>
        <v>Raszków (pow. ostrowski, woj. wielkopolskie)</v>
      </c>
      <c r="BZ1598" s="98">
        <v>0</v>
      </c>
      <c r="CA1598" s="98">
        <f>IF(ISNUMBER(SEARCH('ankieta ESG'!$G$188,CB1598)),MAX($CA$3:CA1597)+1,0)</f>
        <v>1595</v>
      </c>
      <c r="CB1598" s="134" t="s">
        <v>5598</v>
      </c>
      <c r="CC1598" s="98">
        <v>0</v>
      </c>
      <c r="CD1598" s="99" t="str">
        <f>IFERROR(VLOOKUP(ROWS($CB$4:CB1598),$CA$4:$CB$2337,2,0),"")</f>
        <v>Raszków (pow. ostrowski, woj. wielkopolskie)</v>
      </c>
      <c r="CE1598" s="98">
        <v>0</v>
      </c>
      <c r="CF1598" s="98">
        <f>IF(ISNUMBER(SEARCH('ankieta ESG'!$G$189,CG1598)),MAX($CF$3:CF1597)+1,0)</f>
        <v>1595</v>
      </c>
      <c r="CG1598" s="134" t="s">
        <v>5598</v>
      </c>
      <c r="CH1598" s="98">
        <v>0</v>
      </c>
      <c r="CI1598" s="99" t="str">
        <f>IFERROR(VLOOKUP(ROWS($CG$4:CG1598),$CF$4:$CG$2337,2,0),"")</f>
        <v>Raszków (pow. ostrowski, woj. wielkopolskie)</v>
      </c>
      <c r="CJ1598" s="98">
        <v>0</v>
      </c>
    </row>
    <row r="1599" spans="4:88">
      <c r="D1599" s="25"/>
      <c r="F1599" s="25"/>
      <c r="AM1599" s="98">
        <f>IF(ISNUMBER(SEARCH('ankieta ESG'!$G$180,AN1599)),MAX(AM$3:$AM1598)+1,0)</f>
        <v>1596</v>
      </c>
      <c r="AN1599" s="134" t="s">
        <v>5599</v>
      </c>
      <c r="AO1599" s="98">
        <v>0</v>
      </c>
      <c r="AP1599" s="99" t="str">
        <f>IFERROR(VLOOKUP(ROWS($AN$4:AN1599),$AM$4:$AN$2337,2,0),"")</f>
        <v>Raszyn (pow. pruszkowski, woj. mazowieckie)</v>
      </c>
      <c r="AQ1599" s="98">
        <v>0</v>
      </c>
      <c r="AR1599" s="98">
        <f>IF(ISNUMBER(SEARCH('ankieta ESG'!$G$181,AS1599)),MAX($AR$3:AR1598)+1,0)</f>
        <v>1596</v>
      </c>
      <c r="AS1599" s="134" t="s">
        <v>5599</v>
      </c>
      <c r="AT1599" s="98">
        <v>0</v>
      </c>
      <c r="AU1599" s="99" t="str">
        <f>IFERROR(VLOOKUP(ROWS($AS$4:AS1599),$AR$4:$AS$2337,2,0),"")</f>
        <v>Raszyn (pow. pruszkowski, woj. mazowieckie)</v>
      </c>
      <c r="AV1599" s="98">
        <v>0</v>
      </c>
      <c r="AW1599" s="98">
        <f>IF(ISNUMBER(SEARCH('ankieta ESG'!$G$182,AX1599)),MAX($AW$3:AW1598)+1,0)</f>
        <v>1596</v>
      </c>
      <c r="AX1599" s="134" t="s">
        <v>5599</v>
      </c>
      <c r="AY1599" s="98">
        <v>0</v>
      </c>
      <c r="AZ1599" s="99" t="str">
        <f>IFERROR(VLOOKUP(ROWS($AX$4:AX1599),$AW$4:$AX$2337,2,0),"")</f>
        <v>Raszyn (pow. pruszkowski, woj. mazowieckie)</v>
      </c>
      <c r="BA1599" s="98">
        <v>0</v>
      </c>
      <c r="BB1599" s="98">
        <f>IF(ISNUMBER(SEARCH('ankieta ESG'!$G$183,BC1599)),MAX($BB$3:BB1598)+1,0)</f>
        <v>1596</v>
      </c>
      <c r="BC1599" s="134" t="s">
        <v>5599</v>
      </c>
      <c r="BD1599" s="98">
        <v>0</v>
      </c>
      <c r="BE1599" s="99" t="str">
        <f>IFERROR(VLOOKUP(ROWS($BC$4:BC1599),$BB$4:$BC$2337,2,0),"")</f>
        <v>Raszyn (pow. pruszkowski, woj. mazowieckie)</v>
      </c>
      <c r="BF1599" s="98">
        <v>0</v>
      </c>
      <c r="BG1599" s="98">
        <f>IF(ISNUMBER(SEARCH('ankieta ESG'!$G$184,BH1599)),MAX($BG$3:BG1598)+1,0)</f>
        <v>1596</v>
      </c>
      <c r="BH1599" s="134" t="s">
        <v>5599</v>
      </c>
      <c r="BI1599" s="98">
        <v>0</v>
      </c>
      <c r="BJ1599" s="99" t="str">
        <f>IFERROR(VLOOKUP(ROWS($BH$4:BH1599),$BG$4:$BH$2337,2,0),"")</f>
        <v>Raszyn (pow. pruszkowski, woj. mazowieckie)</v>
      </c>
      <c r="BK1599" s="98">
        <v>0</v>
      </c>
      <c r="BL1599" s="98">
        <f>IF(ISNUMBER(SEARCH('ankieta ESG'!$G$185,BM1599)),MAX($BL$3:BL1598)+1,0)</f>
        <v>1596</v>
      </c>
      <c r="BM1599" s="134" t="s">
        <v>5599</v>
      </c>
      <c r="BN1599" s="98">
        <v>0</v>
      </c>
      <c r="BO1599" s="99" t="str">
        <f>IFERROR(VLOOKUP(ROWS($BM$4:BM1599),$BL$4:$BM$2337,2,0),"")</f>
        <v>Raszyn (pow. pruszkowski, woj. mazowieckie)</v>
      </c>
      <c r="BP1599" s="98">
        <v>0</v>
      </c>
      <c r="BQ1599" s="98">
        <f>IF(ISNUMBER(SEARCH('ankieta ESG'!$G$186,BR1599)),MAX($BQ$3:BQ1598)+1,0)</f>
        <v>1596</v>
      </c>
      <c r="BR1599" s="134" t="s">
        <v>5599</v>
      </c>
      <c r="BS1599" s="98">
        <v>0</v>
      </c>
      <c r="BT1599" s="99" t="str">
        <f>IFERROR(VLOOKUP(ROWS($BR$4:BR1599),$BQ$4:$BR$2337,2,0),"")</f>
        <v>Raszyn (pow. pruszkowski, woj. mazowieckie)</v>
      </c>
      <c r="BU1599" s="98">
        <v>0</v>
      </c>
      <c r="BV1599" s="98">
        <f>IF(ISNUMBER(SEARCH('ankieta ESG'!$G$187,BW1599)),MAX($BV$3:BV1598)+1,0)</f>
        <v>1596</v>
      </c>
      <c r="BW1599" s="134" t="s">
        <v>5599</v>
      </c>
      <c r="BX1599" s="98">
        <v>0</v>
      </c>
      <c r="BY1599" s="99" t="str">
        <f>IFERROR(VLOOKUP(ROWS($BW$4:BW1599),$BV$4:$BW$2337,2,0),"")</f>
        <v>Raszyn (pow. pruszkowski, woj. mazowieckie)</v>
      </c>
      <c r="BZ1599" s="98">
        <v>0</v>
      </c>
      <c r="CA1599" s="98">
        <f>IF(ISNUMBER(SEARCH('ankieta ESG'!$G$188,CB1599)),MAX($CA$3:CA1598)+1,0)</f>
        <v>1596</v>
      </c>
      <c r="CB1599" s="134" t="s">
        <v>5599</v>
      </c>
      <c r="CC1599" s="98">
        <v>0</v>
      </c>
      <c r="CD1599" s="99" t="str">
        <f>IFERROR(VLOOKUP(ROWS($CB$4:CB1599),$CA$4:$CB$2337,2,0),"")</f>
        <v>Raszyn (pow. pruszkowski, woj. mazowieckie)</v>
      </c>
      <c r="CE1599" s="98">
        <v>0</v>
      </c>
      <c r="CF1599" s="98">
        <f>IF(ISNUMBER(SEARCH('ankieta ESG'!$G$189,CG1599)),MAX($CF$3:CF1598)+1,0)</f>
        <v>1596</v>
      </c>
      <c r="CG1599" s="134" t="s">
        <v>5599</v>
      </c>
      <c r="CH1599" s="98">
        <v>0</v>
      </c>
      <c r="CI1599" s="99" t="str">
        <f>IFERROR(VLOOKUP(ROWS($CG$4:CG1599),$CF$4:$CG$2337,2,0),"")</f>
        <v>Raszyn (pow. pruszkowski, woj. mazowieckie)</v>
      </c>
      <c r="CJ1599" s="98">
        <v>0</v>
      </c>
    </row>
    <row r="1600" spans="4:88">
      <c r="D1600" s="25"/>
      <c r="F1600" s="25"/>
      <c r="AM1600" s="98">
        <f>IF(ISNUMBER(SEARCH('ankieta ESG'!$G$180,AN1600)),MAX(AM$3:$AM1599)+1,0)</f>
        <v>1597</v>
      </c>
      <c r="AN1600" s="134" t="s">
        <v>5600</v>
      </c>
      <c r="AO1600" s="98">
        <v>0</v>
      </c>
      <c r="AP1600" s="99" t="str">
        <f>IFERROR(VLOOKUP(ROWS($AN$4:AN1600),$AM$4:$AN$2337,2,0),"")</f>
        <v>Rawa Mazowiecka (pow. rawski, woj. łódzkie)</v>
      </c>
      <c r="AQ1600" s="98">
        <v>0</v>
      </c>
      <c r="AR1600" s="98">
        <f>IF(ISNUMBER(SEARCH('ankieta ESG'!$G$181,AS1600)),MAX($AR$3:AR1599)+1,0)</f>
        <v>1597</v>
      </c>
      <c r="AS1600" s="134" t="s">
        <v>5600</v>
      </c>
      <c r="AT1600" s="98">
        <v>0</v>
      </c>
      <c r="AU1600" s="99" t="str">
        <f>IFERROR(VLOOKUP(ROWS($AS$4:AS1600),$AR$4:$AS$2337,2,0),"")</f>
        <v>Rawa Mazowiecka (pow. rawski, woj. łódzkie)</v>
      </c>
      <c r="AV1600" s="98">
        <v>0</v>
      </c>
      <c r="AW1600" s="98">
        <f>IF(ISNUMBER(SEARCH('ankieta ESG'!$G$182,AX1600)),MAX($AW$3:AW1599)+1,0)</f>
        <v>1597</v>
      </c>
      <c r="AX1600" s="134" t="s">
        <v>5600</v>
      </c>
      <c r="AY1600" s="98">
        <v>0</v>
      </c>
      <c r="AZ1600" s="99" t="str">
        <f>IFERROR(VLOOKUP(ROWS($AX$4:AX1600),$AW$4:$AX$2337,2,0),"")</f>
        <v>Rawa Mazowiecka (pow. rawski, woj. łódzkie)</v>
      </c>
      <c r="BA1600" s="98">
        <v>0</v>
      </c>
      <c r="BB1600" s="98">
        <f>IF(ISNUMBER(SEARCH('ankieta ESG'!$G$183,BC1600)),MAX($BB$3:BB1599)+1,0)</f>
        <v>1597</v>
      </c>
      <c r="BC1600" s="134" t="s">
        <v>5600</v>
      </c>
      <c r="BD1600" s="98">
        <v>0</v>
      </c>
      <c r="BE1600" s="99" t="str">
        <f>IFERROR(VLOOKUP(ROWS($BC$4:BC1600),$BB$4:$BC$2337,2,0),"")</f>
        <v>Rawa Mazowiecka (pow. rawski, woj. łódzkie)</v>
      </c>
      <c r="BF1600" s="98">
        <v>0</v>
      </c>
      <c r="BG1600" s="98">
        <f>IF(ISNUMBER(SEARCH('ankieta ESG'!$G$184,BH1600)),MAX($BG$3:BG1599)+1,0)</f>
        <v>1597</v>
      </c>
      <c r="BH1600" s="134" t="s">
        <v>5600</v>
      </c>
      <c r="BI1600" s="98">
        <v>0</v>
      </c>
      <c r="BJ1600" s="99" t="str">
        <f>IFERROR(VLOOKUP(ROWS($BH$4:BH1600),$BG$4:$BH$2337,2,0),"")</f>
        <v>Rawa Mazowiecka (pow. rawski, woj. łódzkie)</v>
      </c>
      <c r="BK1600" s="98">
        <v>0</v>
      </c>
      <c r="BL1600" s="98">
        <f>IF(ISNUMBER(SEARCH('ankieta ESG'!$G$185,BM1600)),MAX($BL$3:BL1599)+1,0)</f>
        <v>1597</v>
      </c>
      <c r="BM1600" s="134" t="s">
        <v>5600</v>
      </c>
      <c r="BN1600" s="98">
        <v>0</v>
      </c>
      <c r="BO1600" s="99" t="str">
        <f>IFERROR(VLOOKUP(ROWS($BM$4:BM1600),$BL$4:$BM$2337,2,0),"")</f>
        <v>Rawa Mazowiecka (pow. rawski, woj. łódzkie)</v>
      </c>
      <c r="BP1600" s="98">
        <v>0</v>
      </c>
      <c r="BQ1600" s="98">
        <f>IF(ISNUMBER(SEARCH('ankieta ESG'!$G$186,BR1600)),MAX($BQ$3:BQ1599)+1,0)</f>
        <v>1597</v>
      </c>
      <c r="BR1600" s="134" t="s">
        <v>5600</v>
      </c>
      <c r="BS1600" s="98">
        <v>0</v>
      </c>
      <c r="BT1600" s="99" t="str">
        <f>IFERROR(VLOOKUP(ROWS($BR$4:BR1600),$BQ$4:$BR$2337,2,0),"")</f>
        <v>Rawa Mazowiecka (pow. rawski, woj. łódzkie)</v>
      </c>
      <c r="BU1600" s="98">
        <v>0</v>
      </c>
      <c r="BV1600" s="98">
        <f>IF(ISNUMBER(SEARCH('ankieta ESG'!$G$187,BW1600)),MAX($BV$3:BV1599)+1,0)</f>
        <v>1597</v>
      </c>
      <c r="BW1600" s="134" t="s">
        <v>5600</v>
      </c>
      <c r="BX1600" s="98">
        <v>0</v>
      </c>
      <c r="BY1600" s="99" t="str">
        <f>IFERROR(VLOOKUP(ROWS($BW$4:BW1600),$BV$4:$BW$2337,2,0),"")</f>
        <v>Rawa Mazowiecka (pow. rawski, woj. łódzkie)</v>
      </c>
      <c r="BZ1600" s="98">
        <v>0</v>
      </c>
      <c r="CA1600" s="98">
        <f>IF(ISNUMBER(SEARCH('ankieta ESG'!$G$188,CB1600)),MAX($CA$3:CA1599)+1,0)</f>
        <v>1597</v>
      </c>
      <c r="CB1600" s="134" t="s">
        <v>5600</v>
      </c>
      <c r="CC1600" s="98">
        <v>0</v>
      </c>
      <c r="CD1600" s="99" t="str">
        <f>IFERROR(VLOOKUP(ROWS($CB$4:CB1600),$CA$4:$CB$2337,2,0),"")</f>
        <v>Rawa Mazowiecka (pow. rawski, woj. łódzkie)</v>
      </c>
      <c r="CE1600" s="98">
        <v>0</v>
      </c>
      <c r="CF1600" s="98">
        <f>IF(ISNUMBER(SEARCH('ankieta ESG'!$G$189,CG1600)),MAX($CF$3:CF1599)+1,0)</f>
        <v>1597</v>
      </c>
      <c r="CG1600" s="134" t="s">
        <v>5600</v>
      </c>
      <c r="CH1600" s="98">
        <v>0</v>
      </c>
      <c r="CI1600" s="99" t="str">
        <f>IFERROR(VLOOKUP(ROWS($CG$4:CG1600),$CF$4:$CG$2337,2,0),"")</f>
        <v>Rawa Mazowiecka (pow. rawski, woj. łódzkie)</v>
      </c>
      <c r="CJ1600" s="98">
        <v>0</v>
      </c>
    </row>
    <row r="1601" spans="4:88">
      <c r="D1601" s="25"/>
      <c r="F1601" s="25"/>
      <c r="AM1601" s="98">
        <f>IF(ISNUMBER(SEARCH('ankieta ESG'!$G$180,AN1601)),MAX(AM$3:$AM1600)+1,0)</f>
        <v>1598</v>
      </c>
      <c r="AN1601" s="134" t="s">
        <v>5601</v>
      </c>
      <c r="AO1601" s="98">
        <v>0</v>
      </c>
      <c r="AP1601" s="99" t="str">
        <f>IFERROR(VLOOKUP(ROWS($AN$4:AN1601),$AM$4:$AN$2337,2,0),"")</f>
        <v>Rawicz (pow. rawicki, woj. wielkopolskie)</v>
      </c>
      <c r="AQ1601" s="98">
        <v>0</v>
      </c>
      <c r="AR1601" s="98">
        <f>IF(ISNUMBER(SEARCH('ankieta ESG'!$G$181,AS1601)),MAX($AR$3:AR1600)+1,0)</f>
        <v>1598</v>
      </c>
      <c r="AS1601" s="134" t="s">
        <v>5601</v>
      </c>
      <c r="AT1601" s="98">
        <v>0</v>
      </c>
      <c r="AU1601" s="99" t="str">
        <f>IFERROR(VLOOKUP(ROWS($AS$4:AS1601),$AR$4:$AS$2337,2,0),"")</f>
        <v>Rawicz (pow. rawicki, woj. wielkopolskie)</v>
      </c>
      <c r="AV1601" s="98">
        <v>0</v>
      </c>
      <c r="AW1601" s="98">
        <f>IF(ISNUMBER(SEARCH('ankieta ESG'!$G$182,AX1601)),MAX($AW$3:AW1600)+1,0)</f>
        <v>1598</v>
      </c>
      <c r="AX1601" s="134" t="s">
        <v>5601</v>
      </c>
      <c r="AY1601" s="98">
        <v>0</v>
      </c>
      <c r="AZ1601" s="99" t="str">
        <f>IFERROR(VLOOKUP(ROWS($AX$4:AX1601),$AW$4:$AX$2337,2,0),"")</f>
        <v>Rawicz (pow. rawicki, woj. wielkopolskie)</v>
      </c>
      <c r="BA1601" s="98">
        <v>0</v>
      </c>
      <c r="BB1601" s="98">
        <f>IF(ISNUMBER(SEARCH('ankieta ESG'!$G$183,BC1601)),MAX($BB$3:BB1600)+1,0)</f>
        <v>1598</v>
      </c>
      <c r="BC1601" s="134" t="s">
        <v>5601</v>
      </c>
      <c r="BD1601" s="98">
        <v>0</v>
      </c>
      <c r="BE1601" s="99" t="str">
        <f>IFERROR(VLOOKUP(ROWS($BC$4:BC1601),$BB$4:$BC$2337,2,0),"")</f>
        <v>Rawicz (pow. rawicki, woj. wielkopolskie)</v>
      </c>
      <c r="BF1601" s="98">
        <v>0</v>
      </c>
      <c r="BG1601" s="98">
        <f>IF(ISNUMBER(SEARCH('ankieta ESG'!$G$184,BH1601)),MAX($BG$3:BG1600)+1,0)</f>
        <v>1598</v>
      </c>
      <c r="BH1601" s="134" t="s">
        <v>5601</v>
      </c>
      <c r="BI1601" s="98">
        <v>0</v>
      </c>
      <c r="BJ1601" s="99" t="str">
        <f>IFERROR(VLOOKUP(ROWS($BH$4:BH1601),$BG$4:$BH$2337,2,0),"")</f>
        <v>Rawicz (pow. rawicki, woj. wielkopolskie)</v>
      </c>
      <c r="BK1601" s="98">
        <v>0</v>
      </c>
      <c r="BL1601" s="98">
        <f>IF(ISNUMBER(SEARCH('ankieta ESG'!$G$185,BM1601)),MAX($BL$3:BL1600)+1,0)</f>
        <v>1598</v>
      </c>
      <c r="BM1601" s="134" t="s">
        <v>5601</v>
      </c>
      <c r="BN1601" s="98">
        <v>0</v>
      </c>
      <c r="BO1601" s="99" t="str">
        <f>IFERROR(VLOOKUP(ROWS($BM$4:BM1601),$BL$4:$BM$2337,2,0),"")</f>
        <v>Rawicz (pow. rawicki, woj. wielkopolskie)</v>
      </c>
      <c r="BP1601" s="98">
        <v>0</v>
      </c>
      <c r="BQ1601" s="98">
        <f>IF(ISNUMBER(SEARCH('ankieta ESG'!$G$186,BR1601)),MAX($BQ$3:BQ1600)+1,0)</f>
        <v>1598</v>
      </c>
      <c r="BR1601" s="134" t="s">
        <v>5601</v>
      </c>
      <c r="BS1601" s="98">
        <v>0</v>
      </c>
      <c r="BT1601" s="99" t="str">
        <f>IFERROR(VLOOKUP(ROWS($BR$4:BR1601),$BQ$4:$BR$2337,2,0),"")</f>
        <v>Rawicz (pow. rawicki, woj. wielkopolskie)</v>
      </c>
      <c r="BU1601" s="98">
        <v>0</v>
      </c>
      <c r="BV1601" s="98">
        <f>IF(ISNUMBER(SEARCH('ankieta ESG'!$G$187,BW1601)),MAX($BV$3:BV1600)+1,0)</f>
        <v>1598</v>
      </c>
      <c r="BW1601" s="134" t="s">
        <v>5601</v>
      </c>
      <c r="BX1601" s="98">
        <v>0</v>
      </c>
      <c r="BY1601" s="99" t="str">
        <f>IFERROR(VLOOKUP(ROWS($BW$4:BW1601),$BV$4:$BW$2337,2,0),"")</f>
        <v>Rawicz (pow. rawicki, woj. wielkopolskie)</v>
      </c>
      <c r="BZ1601" s="98">
        <v>0</v>
      </c>
      <c r="CA1601" s="98">
        <f>IF(ISNUMBER(SEARCH('ankieta ESG'!$G$188,CB1601)),MAX($CA$3:CA1600)+1,0)</f>
        <v>1598</v>
      </c>
      <c r="CB1601" s="134" t="s">
        <v>5601</v>
      </c>
      <c r="CC1601" s="98">
        <v>0</v>
      </c>
      <c r="CD1601" s="99" t="str">
        <f>IFERROR(VLOOKUP(ROWS($CB$4:CB1601),$CA$4:$CB$2337,2,0),"")</f>
        <v>Rawicz (pow. rawicki, woj. wielkopolskie)</v>
      </c>
      <c r="CE1601" s="98">
        <v>0</v>
      </c>
      <c r="CF1601" s="98">
        <f>IF(ISNUMBER(SEARCH('ankieta ESG'!$G$189,CG1601)),MAX($CF$3:CF1600)+1,0)</f>
        <v>1598</v>
      </c>
      <c r="CG1601" s="134" t="s">
        <v>5601</v>
      </c>
      <c r="CH1601" s="98">
        <v>0</v>
      </c>
      <c r="CI1601" s="99" t="str">
        <f>IFERROR(VLOOKUP(ROWS($CG$4:CG1601),$CF$4:$CG$2337,2,0),"")</f>
        <v>Rawicz (pow. rawicki, woj. wielkopolskie)</v>
      </c>
      <c r="CJ1601" s="98">
        <v>0</v>
      </c>
    </row>
    <row r="1602" spans="4:88">
      <c r="D1602" s="25"/>
      <c r="F1602" s="25"/>
      <c r="AM1602" s="98">
        <f>IF(ISNUMBER(SEARCH('ankieta ESG'!$G$180,AN1602)),MAX(AM$3:$AM1601)+1,0)</f>
        <v>1599</v>
      </c>
      <c r="AN1602" s="134" t="s">
        <v>5602</v>
      </c>
      <c r="AO1602" s="98">
        <v>0</v>
      </c>
      <c r="AP1602" s="99" t="str">
        <f>IFERROR(VLOOKUP(ROWS($AN$4:AN1602),$AM$4:$AN$2337,2,0),"")</f>
        <v>Rąbino (pow. świdwiński, woj. zachodniopomorskie)</v>
      </c>
      <c r="AQ1602" s="98">
        <v>0</v>
      </c>
      <c r="AR1602" s="98">
        <f>IF(ISNUMBER(SEARCH('ankieta ESG'!$G$181,AS1602)),MAX($AR$3:AR1601)+1,0)</f>
        <v>1599</v>
      </c>
      <c r="AS1602" s="134" t="s">
        <v>5602</v>
      </c>
      <c r="AT1602" s="98">
        <v>0</v>
      </c>
      <c r="AU1602" s="99" t="str">
        <f>IFERROR(VLOOKUP(ROWS($AS$4:AS1602),$AR$4:$AS$2337,2,0),"")</f>
        <v>Rąbino (pow. świdwiński, woj. zachodniopomorskie)</v>
      </c>
      <c r="AV1602" s="98">
        <v>0</v>
      </c>
      <c r="AW1602" s="98">
        <f>IF(ISNUMBER(SEARCH('ankieta ESG'!$G$182,AX1602)),MAX($AW$3:AW1601)+1,0)</f>
        <v>1599</v>
      </c>
      <c r="AX1602" s="134" t="s">
        <v>5602</v>
      </c>
      <c r="AY1602" s="98">
        <v>0</v>
      </c>
      <c r="AZ1602" s="99" t="str">
        <f>IFERROR(VLOOKUP(ROWS($AX$4:AX1602),$AW$4:$AX$2337,2,0),"")</f>
        <v>Rąbino (pow. świdwiński, woj. zachodniopomorskie)</v>
      </c>
      <c r="BA1602" s="98">
        <v>0</v>
      </c>
      <c r="BB1602" s="98">
        <f>IF(ISNUMBER(SEARCH('ankieta ESG'!$G$183,BC1602)),MAX($BB$3:BB1601)+1,0)</f>
        <v>1599</v>
      </c>
      <c r="BC1602" s="134" t="s">
        <v>5602</v>
      </c>
      <c r="BD1602" s="98">
        <v>0</v>
      </c>
      <c r="BE1602" s="99" t="str">
        <f>IFERROR(VLOOKUP(ROWS($BC$4:BC1602),$BB$4:$BC$2337,2,0),"")</f>
        <v>Rąbino (pow. świdwiński, woj. zachodniopomorskie)</v>
      </c>
      <c r="BF1602" s="98">
        <v>0</v>
      </c>
      <c r="BG1602" s="98">
        <f>IF(ISNUMBER(SEARCH('ankieta ESG'!$G$184,BH1602)),MAX($BG$3:BG1601)+1,0)</f>
        <v>1599</v>
      </c>
      <c r="BH1602" s="134" t="s">
        <v>5602</v>
      </c>
      <c r="BI1602" s="98">
        <v>0</v>
      </c>
      <c r="BJ1602" s="99" t="str">
        <f>IFERROR(VLOOKUP(ROWS($BH$4:BH1602),$BG$4:$BH$2337,2,0),"")</f>
        <v>Rąbino (pow. świdwiński, woj. zachodniopomorskie)</v>
      </c>
      <c r="BK1602" s="98">
        <v>0</v>
      </c>
      <c r="BL1602" s="98">
        <f>IF(ISNUMBER(SEARCH('ankieta ESG'!$G$185,BM1602)),MAX($BL$3:BL1601)+1,0)</f>
        <v>1599</v>
      </c>
      <c r="BM1602" s="134" t="s">
        <v>5602</v>
      </c>
      <c r="BN1602" s="98">
        <v>0</v>
      </c>
      <c r="BO1602" s="99" t="str">
        <f>IFERROR(VLOOKUP(ROWS($BM$4:BM1602),$BL$4:$BM$2337,2,0),"")</f>
        <v>Rąbino (pow. świdwiński, woj. zachodniopomorskie)</v>
      </c>
      <c r="BP1602" s="98">
        <v>0</v>
      </c>
      <c r="BQ1602" s="98">
        <f>IF(ISNUMBER(SEARCH('ankieta ESG'!$G$186,BR1602)),MAX($BQ$3:BQ1601)+1,0)</f>
        <v>1599</v>
      </c>
      <c r="BR1602" s="134" t="s">
        <v>5602</v>
      </c>
      <c r="BS1602" s="98">
        <v>0</v>
      </c>
      <c r="BT1602" s="99" t="str">
        <f>IFERROR(VLOOKUP(ROWS($BR$4:BR1602),$BQ$4:$BR$2337,2,0),"")</f>
        <v>Rąbino (pow. świdwiński, woj. zachodniopomorskie)</v>
      </c>
      <c r="BU1602" s="98">
        <v>0</v>
      </c>
      <c r="BV1602" s="98">
        <f>IF(ISNUMBER(SEARCH('ankieta ESG'!$G$187,BW1602)),MAX($BV$3:BV1601)+1,0)</f>
        <v>1599</v>
      </c>
      <c r="BW1602" s="134" t="s">
        <v>5602</v>
      </c>
      <c r="BX1602" s="98">
        <v>0</v>
      </c>
      <c r="BY1602" s="99" t="str">
        <f>IFERROR(VLOOKUP(ROWS($BW$4:BW1602),$BV$4:$BW$2337,2,0),"")</f>
        <v>Rąbino (pow. świdwiński, woj. zachodniopomorskie)</v>
      </c>
      <c r="BZ1602" s="98">
        <v>0</v>
      </c>
      <c r="CA1602" s="98">
        <f>IF(ISNUMBER(SEARCH('ankieta ESG'!$G$188,CB1602)),MAX($CA$3:CA1601)+1,0)</f>
        <v>1599</v>
      </c>
      <c r="CB1602" s="134" t="s">
        <v>5602</v>
      </c>
      <c r="CC1602" s="98">
        <v>0</v>
      </c>
      <c r="CD1602" s="99" t="str">
        <f>IFERROR(VLOOKUP(ROWS($CB$4:CB1602),$CA$4:$CB$2337,2,0),"")</f>
        <v>Rąbino (pow. świdwiński, woj. zachodniopomorskie)</v>
      </c>
      <c r="CE1602" s="98">
        <v>0</v>
      </c>
      <c r="CF1602" s="98">
        <f>IF(ISNUMBER(SEARCH('ankieta ESG'!$G$189,CG1602)),MAX($CF$3:CF1601)+1,0)</f>
        <v>1599</v>
      </c>
      <c r="CG1602" s="134" t="s">
        <v>5602</v>
      </c>
      <c r="CH1602" s="98">
        <v>0</v>
      </c>
      <c r="CI1602" s="99" t="str">
        <f>IFERROR(VLOOKUP(ROWS($CG$4:CG1602),$CF$4:$CG$2337,2,0),"")</f>
        <v>Rąbino (pow. świdwiński, woj. zachodniopomorskie)</v>
      </c>
      <c r="CJ1602" s="98">
        <v>0</v>
      </c>
    </row>
    <row r="1603" spans="4:88">
      <c r="D1603" s="25"/>
      <c r="F1603" s="25"/>
      <c r="AM1603" s="98">
        <f>IF(ISNUMBER(SEARCH('ankieta ESG'!$G$180,AN1603)),MAX(AM$3:$AM1602)+1,0)</f>
        <v>1600</v>
      </c>
      <c r="AN1603" s="134" t="s">
        <v>5603</v>
      </c>
      <c r="AO1603" s="98">
        <v>0</v>
      </c>
      <c r="AP1603" s="99" t="str">
        <f>IFERROR(VLOOKUP(ROWS($AN$4:AN1603),$AM$4:$AN$2337,2,0),"")</f>
        <v>Recz (pow. choszczeński, woj. zachodniopomorskie)</v>
      </c>
      <c r="AQ1603" s="98">
        <v>0</v>
      </c>
      <c r="AR1603" s="98">
        <f>IF(ISNUMBER(SEARCH('ankieta ESG'!$G$181,AS1603)),MAX($AR$3:AR1602)+1,0)</f>
        <v>1600</v>
      </c>
      <c r="AS1603" s="134" t="s">
        <v>5603</v>
      </c>
      <c r="AT1603" s="98">
        <v>0</v>
      </c>
      <c r="AU1603" s="99" t="str">
        <f>IFERROR(VLOOKUP(ROWS($AS$4:AS1603),$AR$4:$AS$2337,2,0),"")</f>
        <v>Recz (pow. choszczeński, woj. zachodniopomorskie)</v>
      </c>
      <c r="AV1603" s="98">
        <v>0</v>
      </c>
      <c r="AW1603" s="98">
        <f>IF(ISNUMBER(SEARCH('ankieta ESG'!$G$182,AX1603)),MAX($AW$3:AW1602)+1,0)</f>
        <v>1600</v>
      </c>
      <c r="AX1603" s="134" t="s">
        <v>5603</v>
      </c>
      <c r="AY1603" s="98">
        <v>0</v>
      </c>
      <c r="AZ1603" s="99" t="str">
        <f>IFERROR(VLOOKUP(ROWS($AX$4:AX1603),$AW$4:$AX$2337,2,0),"")</f>
        <v>Recz (pow. choszczeński, woj. zachodniopomorskie)</v>
      </c>
      <c r="BA1603" s="98">
        <v>0</v>
      </c>
      <c r="BB1603" s="98">
        <f>IF(ISNUMBER(SEARCH('ankieta ESG'!$G$183,BC1603)),MAX($BB$3:BB1602)+1,0)</f>
        <v>1600</v>
      </c>
      <c r="BC1603" s="134" t="s">
        <v>5603</v>
      </c>
      <c r="BD1603" s="98">
        <v>0</v>
      </c>
      <c r="BE1603" s="99" t="str">
        <f>IFERROR(VLOOKUP(ROWS($BC$4:BC1603),$BB$4:$BC$2337,2,0),"")</f>
        <v>Recz (pow. choszczeński, woj. zachodniopomorskie)</v>
      </c>
      <c r="BF1603" s="98">
        <v>0</v>
      </c>
      <c r="BG1603" s="98">
        <f>IF(ISNUMBER(SEARCH('ankieta ESG'!$G$184,BH1603)),MAX($BG$3:BG1602)+1,0)</f>
        <v>1600</v>
      </c>
      <c r="BH1603" s="134" t="s">
        <v>5603</v>
      </c>
      <c r="BI1603" s="98">
        <v>0</v>
      </c>
      <c r="BJ1603" s="99" t="str">
        <f>IFERROR(VLOOKUP(ROWS($BH$4:BH1603),$BG$4:$BH$2337,2,0),"")</f>
        <v>Recz (pow. choszczeński, woj. zachodniopomorskie)</v>
      </c>
      <c r="BK1603" s="98">
        <v>0</v>
      </c>
      <c r="BL1603" s="98">
        <f>IF(ISNUMBER(SEARCH('ankieta ESG'!$G$185,BM1603)),MAX($BL$3:BL1602)+1,0)</f>
        <v>1600</v>
      </c>
      <c r="BM1603" s="134" t="s">
        <v>5603</v>
      </c>
      <c r="BN1603" s="98">
        <v>0</v>
      </c>
      <c r="BO1603" s="99" t="str">
        <f>IFERROR(VLOOKUP(ROWS($BM$4:BM1603),$BL$4:$BM$2337,2,0),"")</f>
        <v>Recz (pow. choszczeński, woj. zachodniopomorskie)</v>
      </c>
      <c r="BP1603" s="98">
        <v>0</v>
      </c>
      <c r="BQ1603" s="98">
        <f>IF(ISNUMBER(SEARCH('ankieta ESG'!$G$186,BR1603)),MAX($BQ$3:BQ1602)+1,0)</f>
        <v>1600</v>
      </c>
      <c r="BR1603" s="134" t="s">
        <v>5603</v>
      </c>
      <c r="BS1603" s="98">
        <v>0</v>
      </c>
      <c r="BT1603" s="99" t="str">
        <f>IFERROR(VLOOKUP(ROWS($BR$4:BR1603),$BQ$4:$BR$2337,2,0),"")</f>
        <v>Recz (pow. choszczeński, woj. zachodniopomorskie)</v>
      </c>
      <c r="BU1603" s="98">
        <v>0</v>
      </c>
      <c r="BV1603" s="98">
        <f>IF(ISNUMBER(SEARCH('ankieta ESG'!$G$187,BW1603)),MAX($BV$3:BV1602)+1,0)</f>
        <v>1600</v>
      </c>
      <c r="BW1603" s="134" t="s">
        <v>5603</v>
      </c>
      <c r="BX1603" s="98">
        <v>0</v>
      </c>
      <c r="BY1603" s="99" t="str">
        <f>IFERROR(VLOOKUP(ROWS($BW$4:BW1603),$BV$4:$BW$2337,2,0),"")</f>
        <v>Recz (pow. choszczeński, woj. zachodniopomorskie)</v>
      </c>
      <c r="BZ1603" s="98">
        <v>0</v>
      </c>
      <c r="CA1603" s="98">
        <f>IF(ISNUMBER(SEARCH('ankieta ESG'!$G$188,CB1603)),MAX($CA$3:CA1602)+1,0)</f>
        <v>1600</v>
      </c>
      <c r="CB1603" s="134" t="s">
        <v>5603</v>
      </c>
      <c r="CC1603" s="98">
        <v>0</v>
      </c>
      <c r="CD1603" s="99" t="str">
        <f>IFERROR(VLOOKUP(ROWS($CB$4:CB1603),$CA$4:$CB$2337,2,0),"")</f>
        <v>Recz (pow. choszczeński, woj. zachodniopomorskie)</v>
      </c>
      <c r="CE1603" s="98">
        <v>0</v>
      </c>
      <c r="CF1603" s="98">
        <f>IF(ISNUMBER(SEARCH('ankieta ESG'!$G$189,CG1603)),MAX($CF$3:CF1602)+1,0)</f>
        <v>1600</v>
      </c>
      <c r="CG1603" s="134" t="s">
        <v>5603</v>
      </c>
      <c r="CH1603" s="98">
        <v>0</v>
      </c>
      <c r="CI1603" s="99" t="str">
        <f>IFERROR(VLOOKUP(ROWS($CG$4:CG1603),$CF$4:$CG$2337,2,0),"")</f>
        <v>Recz (pow. choszczeński, woj. zachodniopomorskie)</v>
      </c>
      <c r="CJ1603" s="98">
        <v>0</v>
      </c>
    </row>
    <row r="1604" spans="4:88">
      <c r="D1604" s="25"/>
      <c r="F1604" s="25"/>
      <c r="AM1604" s="98">
        <f>IF(ISNUMBER(SEARCH('ankieta ESG'!$G$180,AN1604)),MAX(AM$3:$AM1603)+1,0)</f>
        <v>1601</v>
      </c>
      <c r="AN1604" s="134" t="s">
        <v>5604</v>
      </c>
      <c r="AO1604" s="98">
        <v>0</v>
      </c>
      <c r="AP1604" s="99" t="str">
        <f>IFERROR(VLOOKUP(ROWS($AN$4:AN1604),$AM$4:$AN$2337,2,0),"")</f>
        <v>Reda (pow. wejherowski, woj. pomorskie)</v>
      </c>
      <c r="AQ1604" s="98">
        <v>0</v>
      </c>
      <c r="AR1604" s="98">
        <f>IF(ISNUMBER(SEARCH('ankieta ESG'!$G$181,AS1604)),MAX($AR$3:AR1603)+1,0)</f>
        <v>1601</v>
      </c>
      <c r="AS1604" s="134" t="s">
        <v>5604</v>
      </c>
      <c r="AT1604" s="98">
        <v>0</v>
      </c>
      <c r="AU1604" s="99" t="str">
        <f>IFERROR(VLOOKUP(ROWS($AS$4:AS1604),$AR$4:$AS$2337,2,0),"")</f>
        <v>Reda (pow. wejherowski, woj. pomorskie)</v>
      </c>
      <c r="AV1604" s="98">
        <v>0</v>
      </c>
      <c r="AW1604" s="98">
        <f>IF(ISNUMBER(SEARCH('ankieta ESG'!$G$182,AX1604)),MAX($AW$3:AW1603)+1,0)</f>
        <v>1601</v>
      </c>
      <c r="AX1604" s="134" t="s">
        <v>5604</v>
      </c>
      <c r="AY1604" s="98">
        <v>0</v>
      </c>
      <c r="AZ1604" s="99" t="str">
        <f>IFERROR(VLOOKUP(ROWS($AX$4:AX1604),$AW$4:$AX$2337,2,0),"")</f>
        <v>Reda (pow. wejherowski, woj. pomorskie)</v>
      </c>
      <c r="BA1604" s="98">
        <v>0</v>
      </c>
      <c r="BB1604" s="98">
        <f>IF(ISNUMBER(SEARCH('ankieta ESG'!$G$183,BC1604)),MAX($BB$3:BB1603)+1,0)</f>
        <v>1601</v>
      </c>
      <c r="BC1604" s="134" t="s">
        <v>5604</v>
      </c>
      <c r="BD1604" s="98">
        <v>0</v>
      </c>
      <c r="BE1604" s="99" t="str">
        <f>IFERROR(VLOOKUP(ROWS($BC$4:BC1604),$BB$4:$BC$2337,2,0),"")</f>
        <v>Reda (pow. wejherowski, woj. pomorskie)</v>
      </c>
      <c r="BF1604" s="98">
        <v>0</v>
      </c>
      <c r="BG1604" s="98">
        <f>IF(ISNUMBER(SEARCH('ankieta ESG'!$G$184,BH1604)),MAX($BG$3:BG1603)+1,0)</f>
        <v>1601</v>
      </c>
      <c r="BH1604" s="134" t="s">
        <v>5604</v>
      </c>
      <c r="BI1604" s="98">
        <v>0</v>
      </c>
      <c r="BJ1604" s="99" t="str">
        <f>IFERROR(VLOOKUP(ROWS($BH$4:BH1604),$BG$4:$BH$2337,2,0),"")</f>
        <v>Reda (pow. wejherowski, woj. pomorskie)</v>
      </c>
      <c r="BK1604" s="98">
        <v>0</v>
      </c>
      <c r="BL1604" s="98">
        <f>IF(ISNUMBER(SEARCH('ankieta ESG'!$G$185,BM1604)),MAX($BL$3:BL1603)+1,0)</f>
        <v>1601</v>
      </c>
      <c r="BM1604" s="134" t="s">
        <v>5604</v>
      </c>
      <c r="BN1604" s="98">
        <v>0</v>
      </c>
      <c r="BO1604" s="99" t="str">
        <f>IFERROR(VLOOKUP(ROWS($BM$4:BM1604),$BL$4:$BM$2337,2,0),"")</f>
        <v>Reda (pow. wejherowski, woj. pomorskie)</v>
      </c>
      <c r="BP1604" s="98">
        <v>0</v>
      </c>
      <c r="BQ1604" s="98">
        <f>IF(ISNUMBER(SEARCH('ankieta ESG'!$G$186,BR1604)),MAX($BQ$3:BQ1603)+1,0)</f>
        <v>1601</v>
      </c>
      <c r="BR1604" s="134" t="s">
        <v>5604</v>
      </c>
      <c r="BS1604" s="98">
        <v>0</v>
      </c>
      <c r="BT1604" s="99" t="str">
        <f>IFERROR(VLOOKUP(ROWS($BR$4:BR1604),$BQ$4:$BR$2337,2,0),"")</f>
        <v>Reda (pow. wejherowski, woj. pomorskie)</v>
      </c>
      <c r="BU1604" s="98">
        <v>0</v>
      </c>
      <c r="BV1604" s="98">
        <f>IF(ISNUMBER(SEARCH('ankieta ESG'!$G$187,BW1604)),MAX($BV$3:BV1603)+1,0)</f>
        <v>1601</v>
      </c>
      <c r="BW1604" s="134" t="s">
        <v>5604</v>
      </c>
      <c r="BX1604" s="98">
        <v>0</v>
      </c>
      <c r="BY1604" s="99" t="str">
        <f>IFERROR(VLOOKUP(ROWS($BW$4:BW1604),$BV$4:$BW$2337,2,0),"")</f>
        <v>Reda (pow. wejherowski, woj. pomorskie)</v>
      </c>
      <c r="BZ1604" s="98">
        <v>0</v>
      </c>
      <c r="CA1604" s="98">
        <f>IF(ISNUMBER(SEARCH('ankieta ESG'!$G$188,CB1604)),MAX($CA$3:CA1603)+1,0)</f>
        <v>1601</v>
      </c>
      <c r="CB1604" s="134" t="s">
        <v>5604</v>
      </c>
      <c r="CC1604" s="98">
        <v>0</v>
      </c>
      <c r="CD1604" s="99" t="str">
        <f>IFERROR(VLOOKUP(ROWS($CB$4:CB1604),$CA$4:$CB$2337,2,0),"")</f>
        <v>Reda (pow. wejherowski, woj. pomorskie)</v>
      </c>
      <c r="CE1604" s="98">
        <v>0</v>
      </c>
      <c r="CF1604" s="98">
        <f>IF(ISNUMBER(SEARCH('ankieta ESG'!$G$189,CG1604)),MAX($CF$3:CF1603)+1,0)</f>
        <v>1601</v>
      </c>
      <c r="CG1604" s="134" t="s">
        <v>5604</v>
      </c>
      <c r="CH1604" s="98">
        <v>0</v>
      </c>
      <c r="CI1604" s="99" t="str">
        <f>IFERROR(VLOOKUP(ROWS($CG$4:CG1604),$CF$4:$CG$2337,2,0),"")</f>
        <v>Reda (pow. wejherowski, woj. pomorskie)</v>
      </c>
      <c r="CJ1604" s="98">
        <v>0</v>
      </c>
    </row>
    <row r="1605" spans="4:88">
      <c r="D1605" s="25"/>
      <c r="F1605" s="25"/>
      <c r="AM1605" s="98">
        <f>IF(ISNUMBER(SEARCH('ankieta ESG'!$G$180,AN1605)),MAX(AM$3:$AM1604)+1,0)</f>
        <v>1602</v>
      </c>
      <c r="AN1605" s="134" t="s">
        <v>5605</v>
      </c>
      <c r="AO1605" s="98">
        <v>0</v>
      </c>
      <c r="AP1605" s="99" t="str">
        <f>IFERROR(VLOOKUP(ROWS($AN$4:AN1605),$AM$4:$AN$2337,2,0),"")</f>
        <v>Redzikowo (pow. słupski, woj. pomorskie)</v>
      </c>
      <c r="AQ1605" s="98">
        <v>0</v>
      </c>
      <c r="AR1605" s="98">
        <f>IF(ISNUMBER(SEARCH('ankieta ESG'!$G$181,AS1605)),MAX($AR$3:AR1604)+1,0)</f>
        <v>1602</v>
      </c>
      <c r="AS1605" s="134" t="s">
        <v>5605</v>
      </c>
      <c r="AT1605" s="98">
        <v>0</v>
      </c>
      <c r="AU1605" s="99" t="str">
        <f>IFERROR(VLOOKUP(ROWS($AS$4:AS1605),$AR$4:$AS$2337,2,0),"")</f>
        <v>Redzikowo (pow. słupski, woj. pomorskie)</v>
      </c>
      <c r="AV1605" s="98">
        <v>0</v>
      </c>
      <c r="AW1605" s="98">
        <f>IF(ISNUMBER(SEARCH('ankieta ESG'!$G$182,AX1605)),MAX($AW$3:AW1604)+1,0)</f>
        <v>1602</v>
      </c>
      <c r="AX1605" s="134" t="s">
        <v>5605</v>
      </c>
      <c r="AY1605" s="98">
        <v>0</v>
      </c>
      <c r="AZ1605" s="99" t="str">
        <f>IFERROR(VLOOKUP(ROWS($AX$4:AX1605),$AW$4:$AX$2337,2,0),"")</f>
        <v>Redzikowo (pow. słupski, woj. pomorskie)</v>
      </c>
      <c r="BA1605" s="98">
        <v>0</v>
      </c>
      <c r="BB1605" s="98">
        <f>IF(ISNUMBER(SEARCH('ankieta ESG'!$G$183,BC1605)),MAX($BB$3:BB1604)+1,0)</f>
        <v>1602</v>
      </c>
      <c r="BC1605" s="134" t="s">
        <v>5605</v>
      </c>
      <c r="BD1605" s="98">
        <v>0</v>
      </c>
      <c r="BE1605" s="99" t="str">
        <f>IFERROR(VLOOKUP(ROWS($BC$4:BC1605),$BB$4:$BC$2337,2,0),"")</f>
        <v>Redzikowo (pow. słupski, woj. pomorskie)</v>
      </c>
      <c r="BF1605" s="98">
        <v>0</v>
      </c>
      <c r="BG1605" s="98">
        <f>IF(ISNUMBER(SEARCH('ankieta ESG'!$G$184,BH1605)),MAX($BG$3:BG1604)+1,0)</f>
        <v>1602</v>
      </c>
      <c r="BH1605" s="134" t="s">
        <v>5605</v>
      </c>
      <c r="BI1605" s="98">
        <v>0</v>
      </c>
      <c r="BJ1605" s="99" t="str">
        <f>IFERROR(VLOOKUP(ROWS($BH$4:BH1605),$BG$4:$BH$2337,2,0),"")</f>
        <v>Redzikowo (pow. słupski, woj. pomorskie)</v>
      </c>
      <c r="BK1605" s="98">
        <v>0</v>
      </c>
      <c r="BL1605" s="98">
        <f>IF(ISNUMBER(SEARCH('ankieta ESG'!$G$185,BM1605)),MAX($BL$3:BL1604)+1,0)</f>
        <v>1602</v>
      </c>
      <c r="BM1605" s="134" t="s">
        <v>5605</v>
      </c>
      <c r="BN1605" s="98">
        <v>0</v>
      </c>
      <c r="BO1605" s="99" t="str">
        <f>IFERROR(VLOOKUP(ROWS($BM$4:BM1605),$BL$4:$BM$2337,2,0),"")</f>
        <v>Redzikowo (pow. słupski, woj. pomorskie)</v>
      </c>
      <c r="BP1605" s="98">
        <v>0</v>
      </c>
      <c r="BQ1605" s="98">
        <f>IF(ISNUMBER(SEARCH('ankieta ESG'!$G$186,BR1605)),MAX($BQ$3:BQ1604)+1,0)</f>
        <v>1602</v>
      </c>
      <c r="BR1605" s="134" t="s">
        <v>5605</v>
      </c>
      <c r="BS1605" s="98">
        <v>0</v>
      </c>
      <c r="BT1605" s="99" t="str">
        <f>IFERROR(VLOOKUP(ROWS($BR$4:BR1605),$BQ$4:$BR$2337,2,0),"")</f>
        <v>Redzikowo (pow. słupski, woj. pomorskie)</v>
      </c>
      <c r="BU1605" s="98">
        <v>0</v>
      </c>
      <c r="BV1605" s="98">
        <f>IF(ISNUMBER(SEARCH('ankieta ESG'!$G$187,BW1605)),MAX($BV$3:BV1604)+1,0)</f>
        <v>1602</v>
      </c>
      <c r="BW1605" s="134" t="s">
        <v>5605</v>
      </c>
      <c r="BX1605" s="98">
        <v>0</v>
      </c>
      <c r="BY1605" s="99" t="str">
        <f>IFERROR(VLOOKUP(ROWS($BW$4:BW1605),$BV$4:$BW$2337,2,0),"")</f>
        <v>Redzikowo (pow. słupski, woj. pomorskie)</v>
      </c>
      <c r="BZ1605" s="98">
        <v>0</v>
      </c>
      <c r="CA1605" s="98">
        <f>IF(ISNUMBER(SEARCH('ankieta ESG'!$G$188,CB1605)),MAX($CA$3:CA1604)+1,0)</f>
        <v>1602</v>
      </c>
      <c r="CB1605" s="134" t="s">
        <v>5605</v>
      </c>
      <c r="CC1605" s="98">
        <v>0</v>
      </c>
      <c r="CD1605" s="99" t="str">
        <f>IFERROR(VLOOKUP(ROWS($CB$4:CB1605),$CA$4:$CB$2337,2,0),"")</f>
        <v>Redzikowo (pow. słupski, woj. pomorskie)</v>
      </c>
      <c r="CE1605" s="98">
        <v>0</v>
      </c>
      <c r="CF1605" s="98">
        <f>IF(ISNUMBER(SEARCH('ankieta ESG'!$G$189,CG1605)),MAX($CF$3:CF1604)+1,0)</f>
        <v>1602</v>
      </c>
      <c r="CG1605" s="134" t="s">
        <v>5605</v>
      </c>
      <c r="CH1605" s="98">
        <v>0</v>
      </c>
      <c r="CI1605" s="99" t="str">
        <f>IFERROR(VLOOKUP(ROWS($CG$4:CG1605),$CF$4:$CG$2337,2,0),"")</f>
        <v>Redzikowo (pow. słupski, woj. pomorskie)</v>
      </c>
      <c r="CJ1605" s="98">
        <v>0</v>
      </c>
    </row>
    <row r="1606" spans="4:88">
      <c r="D1606" s="25"/>
      <c r="F1606" s="25"/>
      <c r="AM1606" s="98">
        <f>IF(ISNUMBER(SEARCH('ankieta ESG'!$G$180,AN1606)),MAX(AM$3:$AM1605)+1,0)</f>
        <v>1603</v>
      </c>
      <c r="AN1606" s="134" t="s">
        <v>5606</v>
      </c>
      <c r="AO1606" s="98">
        <v>0</v>
      </c>
      <c r="AP1606" s="99" t="str">
        <f>IFERROR(VLOOKUP(ROWS($AN$4:AN1606),$AM$4:$AN$2337,2,0),"")</f>
        <v>Regimin (pow. ciechanowski, woj. mazowieckie)</v>
      </c>
      <c r="AQ1606" s="98">
        <v>0</v>
      </c>
      <c r="AR1606" s="98">
        <f>IF(ISNUMBER(SEARCH('ankieta ESG'!$G$181,AS1606)),MAX($AR$3:AR1605)+1,0)</f>
        <v>1603</v>
      </c>
      <c r="AS1606" s="134" t="s">
        <v>5606</v>
      </c>
      <c r="AT1606" s="98">
        <v>0</v>
      </c>
      <c r="AU1606" s="99" t="str">
        <f>IFERROR(VLOOKUP(ROWS($AS$4:AS1606),$AR$4:$AS$2337,2,0),"")</f>
        <v>Regimin (pow. ciechanowski, woj. mazowieckie)</v>
      </c>
      <c r="AV1606" s="98">
        <v>0</v>
      </c>
      <c r="AW1606" s="98">
        <f>IF(ISNUMBER(SEARCH('ankieta ESG'!$G$182,AX1606)),MAX($AW$3:AW1605)+1,0)</f>
        <v>1603</v>
      </c>
      <c r="AX1606" s="134" t="s">
        <v>5606</v>
      </c>
      <c r="AY1606" s="98">
        <v>0</v>
      </c>
      <c r="AZ1606" s="99" t="str">
        <f>IFERROR(VLOOKUP(ROWS($AX$4:AX1606),$AW$4:$AX$2337,2,0),"")</f>
        <v>Regimin (pow. ciechanowski, woj. mazowieckie)</v>
      </c>
      <c r="BA1606" s="98">
        <v>0</v>
      </c>
      <c r="BB1606" s="98">
        <f>IF(ISNUMBER(SEARCH('ankieta ESG'!$G$183,BC1606)),MAX($BB$3:BB1605)+1,0)</f>
        <v>1603</v>
      </c>
      <c r="BC1606" s="134" t="s">
        <v>5606</v>
      </c>
      <c r="BD1606" s="98">
        <v>0</v>
      </c>
      <c r="BE1606" s="99" t="str">
        <f>IFERROR(VLOOKUP(ROWS($BC$4:BC1606),$BB$4:$BC$2337,2,0),"")</f>
        <v>Regimin (pow. ciechanowski, woj. mazowieckie)</v>
      </c>
      <c r="BF1606" s="98">
        <v>0</v>
      </c>
      <c r="BG1606" s="98">
        <f>IF(ISNUMBER(SEARCH('ankieta ESG'!$G$184,BH1606)),MAX($BG$3:BG1605)+1,0)</f>
        <v>1603</v>
      </c>
      <c r="BH1606" s="134" t="s">
        <v>5606</v>
      </c>
      <c r="BI1606" s="98">
        <v>0</v>
      </c>
      <c r="BJ1606" s="99" t="str">
        <f>IFERROR(VLOOKUP(ROWS($BH$4:BH1606),$BG$4:$BH$2337,2,0),"")</f>
        <v>Regimin (pow. ciechanowski, woj. mazowieckie)</v>
      </c>
      <c r="BK1606" s="98">
        <v>0</v>
      </c>
      <c r="BL1606" s="98">
        <f>IF(ISNUMBER(SEARCH('ankieta ESG'!$G$185,BM1606)),MAX($BL$3:BL1605)+1,0)</f>
        <v>1603</v>
      </c>
      <c r="BM1606" s="134" t="s">
        <v>5606</v>
      </c>
      <c r="BN1606" s="98">
        <v>0</v>
      </c>
      <c r="BO1606" s="99" t="str">
        <f>IFERROR(VLOOKUP(ROWS($BM$4:BM1606),$BL$4:$BM$2337,2,0),"")</f>
        <v>Regimin (pow. ciechanowski, woj. mazowieckie)</v>
      </c>
      <c r="BP1606" s="98">
        <v>0</v>
      </c>
      <c r="BQ1606" s="98">
        <f>IF(ISNUMBER(SEARCH('ankieta ESG'!$G$186,BR1606)),MAX($BQ$3:BQ1605)+1,0)</f>
        <v>1603</v>
      </c>
      <c r="BR1606" s="134" t="s">
        <v>5606</v>
      </c>
      <c r="BS1606" s="98">
        <v>0</v>
      </c>
      <c r="BT1606" s="99" t="str">
        <f>IFERROR(VLOOKUP(ROWS($BR$4:BR1606),$BQ$4:$BR$2337,2,0),"")</f>
        <v>Regimin (pow. ciechanowski, woj. mazowieckie)</v>
      </c>
      <c r="BU1606" s="98">
        <v>0</v>
      </c>
      <c r="BV1606" s="98">
        <f>IF(ISNUMBER(SEARCH('ankieta ESG'!$G$187,BW1606)),MAX($BV$3:BV1605)+1,0)</f>
        <v>1603</v>
      </c>
      <c r="BW1606" s="134" t="s">
        <v>5606</v>
      </c>
      <c r="BX1606" s="98">
        <v>0</v>
      </c>
      <c r="BY1606" s="99" t="str">
        <f>IFERROR(VLOOKUP(ROWS($BW$4:BW1606),$BV$4:$BW$2337,2,0),"")</f>
        <v>Regimin (pow. ciechanowski, woj. mazowieckie)</v>
      </c>
      <c r="BZ1606" s="98">
        <v>0</v>
      </c>
      <c r="CA1606" s="98">
        <f>IF(ISNUMBER(SEARCH('ankieta ESG'!$G$188,CB1606)),MAX($CA$3:CA1605)+1,0)</f>
        <v>1603</v>
      </c>
      <c r="CB1606" s="134" t="s">
        <v>5606</v>
      </c>
      <c r="CC1606" s="98">
        <v>0</v>
      </c>
      <c r="CD1606" s="99" t="str">
        <f>IFERROR(VLOOKUP(ROWS($CB$4:CB1606),$CA$4:$CB$2337,2,0),"")</f>
        <v>Regimin (pow. ciechanowski, woj. mazowieckie)</v>
      </c>
      <c r="CE1606" s="98">
        <v>0</v>
      </c>
      <c r="CF1606" s="98">
        <f>IF(ISNUMBER(SEARCH('ankieta ESG'!$G$189,CG1606)),MAX($CF$3:CF1605)+1,0)</f>
        <v>1603</v>
      </c>
      <c r="CG1606" s="134" t="s">
        <v>5606</v>
      </c>
      <c r="CH1606" s="98">
        <v>0</v>
      </c>
      <c r="CI1606" s="99" t="str">
        <f>IFERROR(VLOOKUP(ROWS($CG$4:CG1606),$CF$4:$CG$2337,2,0),"")</f>
        <v>Regimin (pow. ciechanowski, woj. mazowieckie)</v>
      </c>
      <c r="CJ1606" s="98">
        <v>0</v>
      </c>
    </row>
    <row r="1607" spans="4:88">
      <c r="D1607" s="25"/>
      <c r="F1607" s="25"/>
      <c r="AM1607" s="98">
        <f>IF(ISNUMBER(SEARCH('ankieta ESG'!$G$180,AN1607)),MAX(AM$3:$AM1606)+1,0)</f>
        <v>1604</v>
      </c>
      <c r="AN1607" s="134" t="s">
        <v>5607</v>
      </c>
      <c r="AO1607" s="98">
        <v>0</v>
      </c>
      <c r="AP1607" s="99" t="str">
        <f>IFERROR(VLOOKUP(ROWS($AN$4:AN1607),$AM$4:$AN$2337,2,0),"")</f>
        <v>Regnów (pow. rawski, woj. łódzkie)</v>
      </c>
      <c r="AQ1607" s="98">
        <v>0</v>
      </c>
      <c r="AR1607" s="98">
        <f>IF(ISNUMBER(SEARCH('ankieta ESG'!$G$181,AS1607)),MAX($AR$3:AR1606)+1,0)</f>
        <v>1604</v>
      </c>
      <c r="AS1607" s="134" t="s">
        <v>5607</v>
      </c>
      <c r="AT1607" s="98">
        <v>0</v>
      </c>
      <c r="AU1607" s="99" t="str">
        <f>IFERROR(VLOOKUP(ROWS($AS$4:AS1607),$AR$4:$AS$2337,2,0),"")</f>
        <v>Regnów (pow. rawski, woj. łódzkie)</v>
      </c>
      <c r="AV1607" s="98">
        <v>0</v>
      </c>
      <c r="AW1607" s="98">
        <f>IF(ISNUMBER(SEARCH('ankieta ESG'!$G$182,AX1607)),MAX($AW$3:AW1606)+1,0)</f>
        <v>1604</v>
      </c>
      <c r="AX1607" s="134" t="s">
        <v>5607</v>
      </c>
      <c r="AY1607" s="98">
        <v>0</v>
      </c>
      <c r="AZ1607" s="99" t="str">
        <f>IFERROR(VLOOKUP(ROWS($AX$4:AX1607),$AW$4:$AX$2337,2,0),"")</f>
        <v>Regnów (pow. rawski, woj. łódzkie)</v>
      </c>
      <c r="BA1607" s="98">
        <v>0</v>
      </c>
      <c r="BB1607" s="98">
        <f>IF(ISNUMBER(SEARCH('ankieta ESG'!$G$183,BC1607)),MAX($BB$3:BB1606)+1,0)</f>
        <v>1604</v>
      </c>
      <c r="BC1607" s="134" t="s">
        <v>5607</v>
      </c>
      <c r="BD1607" s="98">
        <v>0</v>
      </c>
      <c r="BE1607" s="99" t="str">
        <f>IFERROR(VLOOKUP(ROWS($BC$4:BC1607),$BB$4:$BC$2337,2,0),"")</f>
        <v>Regnów (pow. rawski, woj. łódzkie)</v>
      </c>
      <c r="BF1607" s="98">
        <v>0</v>
      </c>
      <c r="BG1607" s="98">
        <f>IF(ISNUMBER(SEARCH('ankieta ESG'!$G$184,BH1607)),MAX($BG$3:BG1606)+1,0)</f>
        <v>1604</v>
      </c>
      <c r="BH1607" s="134" t="s">
        <v>5607</v>
      </c>
      <c r="BI1607" s="98">
        <v>0</v>
      </c>
      <c r="BJ1607" s="99" t="str">
        <f>IFERROR(VLOOKUP(ROWS($BH$4:BH1607),$BG$4:$BH$2337,2,0),"")</f>
        <v>Regnów (pow. rawski, woj. łódzkie)</v>
      </c>
      <c r="BK1607" s="98">
        <v>0</v>
      </c>
      <c r="BL1607" s="98">
        <f>IF(ISNUMBER(SEARCH('ankieta ESG'!$G$185,BM1607)),MAX($BL$3:BL1606)+1,0)</f>
        <v>1604</v>
      </c>
      <c r="BM1607" s="134" t="s">
        <v>5607</v>
      </c>
      <c r="BN1607" s="98">
        <v>0</v>
      </c>
      <c r="BO1607" s="99" t="str">
        <f>IFERROR(VLOOKUP(ROWS($BM$4:BM1607),$BL$4:$BM$2337,2,0),"")</f>
        <v>Regnów (pow. rawski, woj. łódzkie)</v>
      </c>
      <c r="BP1607" s="98">
        <v>0</v>
      </c>
      <c r="BQ1607" s="98">
        <f>IF(ISNUMBER(SEARCH('ankieta ESG'!$G$186,BR1607)),MAX($BQ$3:BQ1606)+1,0)</f>
        <v>1604</v>
      </c>
      <c r="BR1607" s="134" t="s">
        <v>5607</v>
      </c>
      <c r="BS1607" s="98">
        <v>0</v>
      </c>
      <c r="BT1607" s="99" t="str">
        <f>IFERROR(VLOOKUP(ROWS($BR$4:BR1607),$BQ$4:$BR$2337,2,0),"")</f>
        <v>Regnów (pow. rawski, woj. łódzkie)</v>
      </c>
      <c r="BU1607" s="98">
        <v>0</v>
      </c>
      <c r="BV1607" s="98">
        <f>IF(ISNUMBER(SEARCH('ankieta ESG'!$G$187,BW1607)),MAX($BV$3:BV1606)+1,0)</f>
        <v>1604</v>
      </c>
      <c r="BW1607" s="134" t="s">
        <v>5607</v>
      </c>
      <c r="BX1607" s="98">
        <v>0</v>
      </c>
      <c r="BY1607" s="99" t="str">
        <f>IFERROR(VLOOKUP(ROWS($BW$4:BW1607),$BV$4:$BW$2337,2,0),"")</f>
        <v>Regnów (pow. rawski, woj. łódzkie)</v>
      </c>
      <c r="BZ1607" s="98">
        <v>0</v>
      </c>
      <c r="CA1607" s="98">
        <f>IF(ISNUMBER(SEARCH('ankieta ESG'!$G$188,CB1607)),MAX($CA$3:CA1606)+1,0)</f>
        <v>1604</v>
      </c>
      <c r="CB1607" s="134" t="s">
        <v>5607</v>
      </c>
      <c r="CC1607" s="98">
        <v>0</v>
      </c>
      <c r="CD1607" s="99" t="str">
        <f>IFERROR(VLOOKUP(ROWS($CB$4:CB1607),$CA$4:$CB$2337,2,0),"")</f>
        <v>Regnów (pow. rawski, woj. łódzkie)</v>
      </c>
      <c r="CE1607" s="98">
        <v>0</v>
      </c>
      <c r="CF1607" s="98">
        <f>IF(ISNUMBER(SEARCH('ankieta ESG'!$G$189,CG1607)),MAX($CF$3:CF1606)+1,0)</f>
        <v>1604</v>
      </c>
      <c r="CG1607" s="134" t="s">
        <v>5607</v>
      </c>
      <c r="CH1607" s="98">
        <v>0</v>
      </c>
      <c r="CI1607" s="99" t="str">
        <f>IFERROR(VLOOKUP(ROWS($CG$4:CG1607),$CF$4:$CG$2337,2,0),"")</f>
        <v>Regnów (pow. rawski, woj. łódzkie)</v>
      </c>
      <c r="CJ1607" s="98">
        <v>0</v>
      </c>
    </row>
    <row r="1608" spans="4:88">
      <c r="D1608" s="25"/>
      <c r="F1608" s="25"/>
      <c r="AM1608" s="98">
        <f>IF(ISNUMBER(SEARCH('ankieta ESG'!$G$180,AN1608)),MAX(AM$3:$AM1607)+1,0)</f>
        <v>1605</v>
      </c>
      <c r="AN1608" s="134" t="s">
        <v>5608</v>
      </c>
      <c r="AO1608" s="98">
        <v>0</v>
      </c>
      <c r="AP1608" s="99" t="str">
        <f>IFERROR(VLOOKUP(ROWS($AN$4:AN1608),$AM$4:$AN$2337,2,0),"")</f>
        <v>Rejowiec (pow. chełmski, woj. lubelskie)</v>
      </c>
      <c r="AQ1608" s="98">
        <v>0</v>
      </c>
      <c r="AR1608" s="98">
        <f>IF(ISNUMBER(SEARCH('ankieta ESG'!$G$181,AS1608)),MAX($AR$3:AR1607)+1,0)</f>
        <v>1605</v>
      </c>
      <c r="AS1608" s="134" t="s">
        <v>5608</v>
      </c>
      <c r="AT1608" s="98">
        <v>0</v>
      </c>
      <c r="AU1608" s="99" t="str">
        <f>IFERROR(VLOOKUP(ROWS($AS$4:AS1608),$AR$4:$AS$2337,2,0),"")</f>
        <v>Rejowiec (pow. chełmski, woj. lubelskie)</v>
      </c>
      <c r="AV1608" s="98">
        <v>0</v>
      </c>
      <c r="AW1608" s="98">
        <f>IF(ISNUMBER(SEARCH('ankieta ESG'!$G$182,AX1608)),MAX($AW$3:AW1607)+1,0)</f>
        <v>1605</v>
      </c>
      <c r="AX1608" s="134" t="s">
        <v>5608</v>
      </c>
      <c r="AY1608" s="98">
        <v>0</v>
      </c>
      <c r="AZ1608" s="99" t="str">
        <f>IFERROR(VLOOKUP(ROWS($AX$4:AX1608),$AW$4:$AX$2337,2,0),"")</f>
        <v>Rejowiec (pow. chełmski, woj. lubelskie)</v>
      </c>
      <c r="BA1608" s="98">
        <v>0</v>
      </c>
      <c r="BB1608" s="98">
        <f>IF(ISNUMBER(SEARCH('ankieta ESG'!$G$183,BC1608)),MAX($BB$3:BB1607)+1,0)</f>
        <v>1605</v>
      </c>
      <c r="BC1608" s="134" t="s">
        <v>5608</v>
      </c>
      <c r="BD1608" s="98">
        <v>0</v>
      </c>
      <c r="BE1608" s="99" t="str">
        <f>IFERROR(VLOOKUP(ROWS($BC$4:BC1608),$BB$4:$BC$2337,2,0),"")</f>
        <v>Rejowiec (pow. chełmski, woj. lubelskie)</v>
      </c>
      <c r="BF1608" s="98">
        <v>0</v>
      </c>
      <c r="BG1608" s="98">
        <f>IF(ISNUMBER(SEARCH('ankieta ESG'!$G$184,BH1608)),MAX($BG$3:BG1607)+1,0)</f>
        <v>1605</v>
      </c>
      <c r="BH1608" s="134" t="s">
        <v>5608</v>
      </c>
      <c r="BI1608" s="98">
        <v>0</v>
      </c>
      <c r="BJ1608" s="99" t="str">
        <f>IFERROR(VLOOKUP(ROWS($BH$4:BH1608),$BG$4:$BH$2337,2,0),"")</f>
        <v>Rejowiec (pow. chełmski, woj. lubelskie)</v>
      </c>
      <c r="BK1608" s="98">
        <v>0</v>
      </c>
      <c r="BL1608" s="98">
        <f>IF(ISNUMBER(SEARCH('ankieta ESG'!$G$185,BM1608)),MAX($BL$3:BL1607)+1,0)</f>
        <v>1605</v>
      </c>
      <c r="BM1608" s="134" t="s">
        <v>5608</v>
      </c>
      <c r="BN1608" s="98">
        <v>0</v>
      </c>
      <c r="BO1608" s="99" t="str">
        <f>IFERROR(VLOOKUP(ROWS($BM$4:BM1608),$BL$4:$BM$2337,2,0),"")</f>
        <v>Rejowiec (pow. chełmski, woj. lubelskie)</v>
      </c>
      <c r="BP1608" s="98">
        <v>0</v>
      </c>
      <c r="BQ1608" s="98">
        <f>IF(ISNUMBER(SEARCH('ankieta ESG'!$G$186,BR1608)),MAX($BQ$3:BQ1607)+1,0)</f>
        <v>1605</v>
      </c>
      <c r="BR1608" s="134" t="s">
        <v>5608</v>
      </c>
      <c r="BS1608" s="98">
        <v>0</v>
      </c>
      <c r="BT1608" s="99" t="str">
        <f>IFERROR(VLOOKUP(ROWS($BR$4:BR1608),$BQ$4:$BR$2337,2,0),"")</f>
        <v>Rejowiec (pow. chełmski, woj. lubelskie)</v>
      </c>
      <c r="BU1608" s="98">
        <v>0</v>
      </c>
      <c r="BV1608" s="98">
        <f>IF(ISNUMBER(SEARCH('ankieta ESG'!$G$187,BW1608)),MAX($BV$3:BV1607)+1,0)</f>
        <v>1605</v>
      </c>
      <c r="BW1608" s="134" t="s">
        <v>5608</v>
      </c>
      <c r="BX1608" s="98">
        <v>0</v>
      </c>
      <c r="BY1608" s="99" t="str">
        <f>IFERROR(VLOOKUP(ROWS($BW$4:BW1608),$BV$4:$BW$2337,2,0),"")</f>
        <v>Rejowiec (pow. chełmski, woj. lubelskie)</v>
      </c>
      <c r="BZ1608" s="98">
        <v>0</v>
      </c>
      <c r="CA1608" s="98">
        <f>IF(ISNUMBER(SEARCH('ankieta ESG'!$G$188,CB1608)),MAX($CA$3:CA1607)+1,0)</f>
        <v>1605</v>
      </c>
      <c r="CB1608" s="134" t="s">
        <v>5608</v>
      </c>
      <c r="CC1608" s="98">
        <v>0</v>
      </c>
      <c r="CD1608" s="99" t="str">
        <f>IFERROR(VLOOKUP(ROWS($CB$4:CB1608),$CA$4:$CB$2337,2,0),"")</f>
        <v>Rejowiec (pow. chełmski, woj. lubelskie)</v>
      </c>
      <c r="CE1608" s="98">
        <v>0</v>
      </c>
      <c r="CF1608" s="98">
        <f>IF(ISNUMBER(SEARCH('ankieta ESG'!$G$189,CG1608)),MAX($CF$3:CF1607)+1,0)</f>
        <v>1605</v>
      </c>
      <c r="CG1608" s="134" t="s">
        <v>5608</v>
      </c>
      <c r="CH1608" s="98">
        <v>0</v>
      </c>
      <c r="CI1608" s="99" t="str">
        <f>IFERROR(VLOOKUP(ROWS($CG$4:CG1608),$CF$4:$CG$2337,2,0),"")</f>
        <v>Rejowiec (pow. chełmski, woj. lubelskie)</v>
      </c>
      <c r="CJ1608" s="98">
        <v>0</v>
      </c>
    </row>
    <row r="1609" spans="4:88">
      <c r="D1609" s="25"/>
      <c r="F1609" s="25"/>
      <c r="AM1609" s="98">
        <f>IF(ISNUMBER(SEARCH('ankieta ESG'!$G$180,AN1609)),MAX(AM$3:$AM1608)+1,0)</f>
        <v>1606</v>
      </c>
      <c r="AN1609" s="134" t="s">
        <v>5609</v>
      </c>
      <c r="AO1609" s="98">
        <v>0</v>
      </c>
      <c r="AP1609" s="99" t="str">
        <f>IFERROR(VLOOKUP(ROWS($AN$4:AN1609),$AM$4:$AN$2337,2,0),"")</f>
        <v>Rejowiec Fabryczny (pow. chełmski, woj. lubelskie)</v>
      </c>
      <c r="AQ1609" s="98">
        <v>0</v>
      </c>
      <c r="AR1609" s="98">
        <f>IF(ISNUMBER(SEARCH('ankieta ESG'!$G$181,AS1609)),MAX($AR$3:AR1608)+1,0)</f>
        <v>1606</v>
      </c>
      <c r="AS1609" s="134" t="s">
        <v>5609</v>
      </c>
      <c r="AT1609" s="98">
        <v>0</v>
      </c>
      <c r="AU1609" s="99" t="str">
        <f>IFERROR(VLOOKUP(ROWS($AS$4:AS1609),$AR$4:$AS$2337,2,0),"")</f>
        <v>Rejowiec Fabryczny (pow. chełmski, woj. lubelskie)</v>
      </c>
      <c r="AV1609" s="98">
        <v>0</v>
      </c>
      <c r="AW1609" s="98">
        <f>IF(ISNUMBER(SEARCH('ankieta ESG'!$G$182,AX1609)),MAX($AW$3:AW1608)+1,0)</f>
        <v>1606</v>
      </c>
      <c r="AX1609" s="134" t="s">
        <v>5609</v>
      </c>
      <c r="AY1609" s="98">
        <v>0</v>
      </c>
      <c r="AZ1609" s="99" t="str">
        <f>IFERROR(VLOOKUP(ROWS($AX$4:AX1609),$AW$4:$AX$2337,2,0),"")</f>
        <v>Rejowiec Fabryczny (pow. chełmski, woj. lubelskie)</v>
      </c>
      <c r="BA1609" s="98">
        <v>0</v>
      </c>
      <c r="BB1609" s="98">
        <f>IF(ISNUMBER(SEARCH('ankieta ESG'!$G$183,BC1609)),MAX($BB$3:BB1608)+1,0)</f>
        <v>1606</v>
      </c>
      <c r="BC1609" s="134" t="s">
        <v>5609</v>
      </c>
      <c r="BD1609" s="98">
        <v>0</v>
      </c>
      <c r="BE1609" s="99" t="str">
        <f>IFERROR(VLOOKUP(ROWS($BC$4:BC1609),$BB$4:$BC$2337,2,0),"")</f>
        <v>Rejowiec Fabryczny (pow. chełmski, woj. lubelskie)</v>
      </c>
      <c r="BF1609" s="98">
        <v>0</v>
      </c>
      <c r="BG1609" s="98">
        <f>IF(ISNUMBER(SEARCH('ankieta ESG'!$G$184,BH1609)),MAX($BG$3:BG1608)+1,0)</f>
        <v>1606</v>
      </c>
      <c r="BH1609" s="134" t="s">
        <v>5609</v>
      </c>
      <c r="BI1609" s="98">
        <v>0</v>
      </c>
      <c r="BJ1609" s="99" t="str">
        <f>IFERROR(VLOOKUP(ROWS($BH$4:BH1609),$BG$4:$BH$2337,2,0),"")</f>
        <v>Rejowiec Fabryczny (pow. chełmski, woj. lubelskie)</v>
      </c>
      <c r="BK1609" s="98">
        <v>0</v>
      </c>
      <c r="BL1609" s="98">
        <f>IF(ISNUMBER(SEARCH('ankieta ESG'!$G$185,BM1609)),MAX($BL$3:BL1608)+1,0)</f>
        <v>1606</v>
      </c>
      <c r="BM1609" s="134" t="s">
        <v>5609</v>
      </c>
      <c r="BN1609" s="98">
        <v>0</v>
      </c>
      <c r="BO1609" s="99" t="str">
        <f>IFERROR(VLOOKUP(ROWS($BM$4:BM1609),$BL$4:$BM$2337,2,0),"")</f>
        <v>Rejowiec Fabryczny (pow. chełmski, woj. lubelskie)</v>
      </c>
      <c r="BP1609" s="98">
        <v>0</v>
      </c>
      <c r="BQ1609" s="98">
        <f>IF(ISNUMBER(SEARCH('ankieta ESG'!$G$186,BR1609)),MAX($BQ$3:BQ1608)+1,0)</f>
        <v>1606</v>
      </c>
      <c r="BR1609" s="134" t="s">
        <v>5609</v>
      </c>
      <c r="BS1609" s="98">
        <v>0</v>
      </c>
      <c r="BT1609" s="99" t="str">
        <f>IFERROR(VLOOKUP(ROWS($BR$4:BR1609),$BQ$4:$BR$2337,2,0),"")</f>
        <v>Rejowiec Fabryczny (pow. chełmski, woj. lubelskie)</v>
      </c>
      <c r="BU1609" s="98">
        <v>0</v>
      </c>
      <c r="BV1609" s="98">
        <f>IF(ISNUMBER(SEARCH('ankieta ESG'!$G$187,BW1609)),MAX($BV$3:BV1608)+1,0)</f>
        <v>1606</v>
      </c>
      <c r="BW1609" s="134" t="s">
        <v>5609</v>
      </c>
      <c r="BX1609" s="98">
        <v>0</v>
      </c>
      <c r="BY1609" s="99" t="str">
        <f>IFERROR(VLOOKUP(ROWS($BW$4:BW1609),$BV$4:$BW$2337,2,0),"")</f>
        <v>Rejowiec Fabryczny (pow. chełmski, woj. lubelskie)</v>
      </c>
      <c r="BZ1609" s="98">
        <v>0</v>
      </c>
      <c r="CA1609" s="98">
        <f>IF(ISNUMBER(SEARCH('ankieta ESG'!$G$188,CB1609)),MAX($CA$3:CA1608)+1,0)</f>
        <v>1606</v>
      </c>
      <c r="CB1609" s="134" t="s">
        <v>5609</v>
      </c>
      <c r="CC1609" s="98">
        <v>0</v>
      </c>
      <c r="CD1609" s="99" t="str">
        <f>IFERROR(VLOOKUP(ROWS($CB$4:CB1609),$CA$4:$CB$2337,2,0),"")</f>
        <v>Rejowiec Fabryczny (pow. chełmski, woj. lubelskie)</v>
      </c>
      <c r="CE1609" s="98">
        <v>0</v>
      </c>
      <c r="CF1609" s="98">
        <f>IF(ISNUMBER(SEARCH('ankieta ESG'!$G$189,CG1609)),MAX($CF$3:CF1608)+1,0)</f>
        <v>1606</v>
      </c>
      <c r="CG1609" s="134" t="s">
        <v>5609</v>
      </c>
      <c r="CH1609" s="98">
        <v>0</v>
      </c>
      <c r="CI1609" s="99" t="str">
        <f>IFERROR(VLOOKUP(ROWS($CG$4:CG1609),$CF$4:$CG$2337,2,0),"")</f>
        <v>Rejowiec Fabryczny (pow. chełmski, woj. lubelskie)</v>
      </c>
      <c r="CJ1609" s="98">
        <v>0</v>
      </c>
    </row>
    <row r="1610" spans="4:88">
      <c r="D1610" s="25"/>
      <c r="F1610" s="25"/>
      <c r="AM1610" s="98">
        <f>IF(ISNUMBER(SEARCH('ankieta ESG'!$G$180,AN1610)),MAX(AM$3:$AM1609)+1,0)</f>
        <v>1607</v>
      </c>
      <c r="AN1610" s="134" t="s">
        <v>5610</v>
      </c>
      <c r="AO1610" s="98">
        <v>0</v>
      </c>
      <c r="AP1610" s="99" t="str">
        <f>IFERROR(VLOOKUP(ROWS($AN$4:AN1610),$AM$4:$AN$2337,2,0),"")</f>
        <v>Reńska Wieś (pow. kędzierzyńsko-kozielski, woj. opolskie)</v>
      </c>
      <c r="AQ1610" s="98">
        <v>0</v>
      </c>
      <c r="AR1610" s="98">
        <f>IF(ISNUMBER(SEARCH('ankieta ESG'!$G$181,AS1610)),MAX($AR$3:AR1609)+1,0)</f>
        <v>1607</v>
      </c>
      <c r="AS1610" s="134" t="s">
        <v>5610</v>
      </c>
      <c r="AT1610" s="98">
        <v>0</v>
      </c>
      <c r="AU1610" s="99" t="str">
        <f>IFERROR(VLOOKUP(ROWS($AS$4:AS1610),$AR$4:$AS$2337,2,0),"")</f>
        <v>Reńska Wieś (pow. kędzierzyńsko-kozielski, woj. opolskie)</v>
      </c>
      <c r="AV1610" s="98">
        <v>0</v>
      </c>
      <c r="AW1610" s="98">
        <f>IF(ISNUMBER(SEARCH('ankieta ESG'!$G$182,AX1610)),MAX($AW$3:AW1609)+1,0)</f>
        <v>1607</v>
      </c>
      <c r="AX1610" s="134" t="s">
        <v>5610</v>
      </c>
      <c r="AY1610" s="98">
        <v>0</v>
      </c>
      <c r="AZ1610" s="99" t="str">
        <f>IFERROR(VLOOKUP(ROWS($AX$4:AX1610),$AW$4:$AX$2337,2,0),"")</f>
        <v>Reńska Wieś (pow. kędzierzyńsko-kozielski, woj. opolskie)</v>
      </c>
      <c r="BA1610" s="98">
        <v>0</v>
      </c>
      <c r="BB1610" s="98">
        <f>IF(ISNUMBER(SEARCH('ankieta ESG'!$G$183,BC1610)),MAX($BB$3:BB1609)+1,0)</f>
        <v>1607</v>
      </c>
      <c r="BC1610" s="134" t="s">
        <v>5610</v>
      </c>
      <c r="BD1610" s="98">
        <v>0</v>
      </c>
      <c r="BE1610" s="99" t="str">
        <f>IFERROR(VLOOKUP(ROWS($BC$4:BC1610),$BB$4:$BC$2337,2,0),"")</f>
        <v>Reńska Wieś (pow. kędzierzyńsko-kozielski, woj. opolskie)</v>
      </c>
      <c r="BF1610" s="98">
        <v>0</v>
      </c>
      <c r="BG1610" s="98">
        <f>IF(ISNUMBER(SEARCH('ankieta ESG'!$G$184,BH1610)),MAX($BG$3:BG1609)+1,0)</f>
        <v>1607</v>
      </c>
      <c r="BH1610" s="134" t="s">
        <v>5610</v>
      </c>
      <c r="BI1610" s="98">
        <v>0</v>
      </c>
      <c r="BJ1610" s="99" t="str">
        <f>IFERROR(VLOOKUP(ROWS($BH$4:BH1610),$BG$4:$BH$2337,2,0),"")</f>
        <v>Reńska Wieś (pow. kędzierzyńsko-kozielski, woj. opolskie)</v>
      </c>
      <c r="BK1610" s="98">
        <v>0</v>
      </c>
      <c r="BL1610" s="98">
        <f>IF(ISNUMBER(SEARCH('ankieta ESG'!$G$185,BM1610)),MAX($BL$3:BL1609)+1,0)</f>
        <v>1607</v>
      </c>
      <c r="BM1610" s="134" t="s">
        <v>5610</v>
      </c>
      <c r="BN1610" s="98">
        <v>0</v>
      </c>
      <c r="BO1610" s="99" t="str">
        <f>IFERROR(VLOOKUP(ROWS($BM$4:BM1610),$BL$4:$BM$2337,2,0),"")</f>
        <v>Reńska Wieś (pow. kędzierzyńsko-kozielski, woj. opolskie)</v>
      </c>
      <c r="BP1610" s="98">
        <v>0</v>
      </c>
      <c r="BQ1610" s="98">
        <f>IF(ISNUMBER(SEARCH('ankieta ESG'!$G$186,BR1610)),MAX($BQ$3:BQ1609)+1,0)</f>
        <v>1607</v>
      </c>
      <c r="BR1610" s="134" t="s">
        <v>5610</v>
      </c>
      <c r="BS1610" s="98">
        <v>0</v>
      </c>
      <c r="BT1610" s="99" t="str">
        <f>IFERROR(VLOOKUP(ROWS($BR$4:BR1610),$BQ$4:$BR$2337,2,0),"")</f>
        <v>Reńska Wieś (pow. kędzierzyńsko-kozielski, woj. opolskie)</v>
      </c>
      <c r="BU1610" s="98">
        <v>0</v>
      </c>
      <c r="BV1610" s="98">
        <f>IF(ISNUMBER(SEARCH('ankieta ESG'!$G$187,BW1610)),MAX($BV$3:BV1609)+1,0)</f>
        <v>1607</v>
      </c>
      <c r="BW1610" s="134" t="s">
        <v>5610</v>
      </c>
      <c r="BX1610" s="98">
        <v>0</v>
      </c>
      <c r="BY1610" s="99" t="str">
        <f>IFERROR(VLOOKUP(ROWS($BW$4:BW1610),$BV$4:$BW$2337,2,0),"")</f>
        <v>Reńska Wieś (pow. kędzierzyńsko-kozielski, woj. opolskie)</v>
      </c>
      <c r="BZ1610" s="98">
        <v>0</v>
      </c>
      <c r="CA1610" s="98">
        <f>IF(ISNUMBER(SEARCH('ankieta ESG'!$G$188,CB1610)),MAX($CA$3:CA1609)+1,0)</f>
        <v>1607</v>
      </c>
      <c r="CB1610" s="134" t="s">
        <v>5610</v>
      </c>
      <c r="CC1610" s="98">
        <v>0</v>
      </c>
      <c r="CD1610" s="99" t="str">
        <f>IFERROR(VLOOKUP(ROWS($CB$4:CB1610),$CA$4:$CB$2337,2,0),"")</f>
        <v>Reńska Wieś (pow. kędzierzyńsko-kozielski, woj. opolskie)</v>
      </c>
      <c r="CE1610" s="98">
        <v>0</v>
      </c>
      <c r="CF1610" s="98">
        <f>IF(ISNUMBER(SEARCH('ankieta ESG'!$G$189,CG1610)),MAX($CF$3:CF1609)+1,0)</f>
        <v>1607</v>
      </c>
      <c r="CG1610" s="134" t="s">
        <v>5610</v>
      </c>
      <c r="CH1610" s="98">
        <v>0</v>
      </c>
      <c r="CI1610" s="99" t="str">
        <f>IFERROR(VLOOKUP(ROWS($CG$4:CG1610),$CF$4:$CG$2337,2,0),"")</f>
        <v>Reńska Wieś (pow. kędzierzyńsko-kozielski, woj. opolskie)</v>
      </c>
      <c r="CJ1610" s="98">
        <v>0</v>
      </c>
    </row>
    <row r="1611" spans="4:88">
      <c r="D1611" s="25"/>
      <c r="F1611" s="25"/>
      <c r="AM1611" s="98">
        <f>IF(ISNUMBER(SEARCH('ankieta ESG'!$G$180,AN1611)),MAX(AM$3:$AM1610)+1,0)</f>
        <v>1608</v>
      </c>
      <c r="AN1611" s="134" t="s">
        <v>5611</v>
      </c>
      <c r="AO1611" s="98">
        <v>0</v>
      </c>
      <c r="AP1611" s="99" t="str">
        <f>IFERROR(VLOOKUP(ROWS($AN$4:AN1611),$AM$4:$AN$2337,2,0),"")</f>
        <v>Repki (pow. sokołowski, woj. mazowieckie)</v>
      </c>
      <c r="AQ1611" s="98">
        <v>0</v>
      </c>
      <c r="AR1611" s="98">
        <f>IF(ISNUMBER(SEARCH('ankieta ESG'!$G$181,AS1611)),MAX($AR$3:AR1610)+1,0)</f>
        <v>1608</v>
      </c>
      <c r="AS1611" s="134" t="s">
        <v>5611</v>
      </c>
      <c r="AT1611" s="98">
        <v>0</v>
      </c>
      <c r="AU1611" s="99" t="str">
        <f>IFERROR(VLOOKUP(ROWS($AS$4:AS1611),$AR$4:$AS$2337,2,0),"")</f>
        <v>Repki (pow. sokołowski, woj. mazowieckie)</v>
      </c>
      <c r="AV1611" s="98">
        <v>0</v>
      </c>
      <c r="AW1611" s="98">
        <f>IF(ISNUMBER(SEARCH('ankieta ESG'!$G$182,AX1611)),MAX($AW$3:AW1610)+1,0)</f>
        <v>1608</v>
      </c>
      <c r="AX1611" s="134" t="s">
        <v>5611</v>
      </c>
      <c r="AY1611" s="98">
        <v>0</v>
      </c>
      <c r="AZ1611" s="99" t="str">
        <f>IFERROR(VLOOKUP(ROWS($AX$4:AX1611),$AW$4:$AX$2337,2,0),"")</f>
        <v>Repki (pow. sokołowski, woj. mazowieckie)</v>
      </c>
      <c r="BA1611" s="98">
        <v>0</v>
      </c>
      <c r="BB1611" s="98">
        <f>IF(ISNUMBER(SEARCH('ankieta ESG'!$G$183,BC1611)),MAX($BB$3:BB1610)+1,0)</f>
        <v>1608</v>
      </c>
      <c r="BC1611" s="134" t="s">
        <v>5611</v>
      </c>
      <c r="BD1611" s="98">
        <v>0</v>
      </c>
      <c r="BE1611" s="99" t="str">
        <f>IFERROR(VLOOKUP(ROWS($BC$4:BC1611),$BB$4:$BC$2337,2,0),"")</f>
        <v>Repki (pow. sokołowski, woj. mazowieckie)</v>
      </c>
      <c r="BF1611" s="98">
        <v>0</v>
      </c>
      <c r="BG1611" s="98">
        <f>IF(ISNUMBER(SEARCH('ankieta ESG'!$G$184,BH1611)),MAX($BG$3:BG1610)+1,0)</f>
        <v>1608</v>
      </c>
      <c r="BH1611" s="134" t="s">
        <v>5611</v>
      </c>
      <c r="BI1611" s="98">
        <v>0</v>
      </c>
      <c r="BJ1611" s="99" t="str">
        <f>IFERROR(VLOOKUP(ROWS($BH$4:BH1611),$BG$4:$BH$2337,2,0),"")</f>
        <v>Repki (pow. sokołowski, woj. mazowieckie)</v>
      </c>
      <c r="BK1611" s="98">
        <v>0</v>
      </c>
      <c r="BL1611" s="98">
        <f>IF(ISNUMBER(SEARCH('ankieta ESG'!$G$185,BM1611)),MAX($BL$3:BL1610)+1,0)</f>
        <v>1608</v>
      </c>
      <c r="BM1611" s="134" t="s">
        <v>5611</v>
      </c>
      <c r="BN1611" s="98">
        <v>0</v>
      </c>
      <c r="BO1611" s="99" t="str">
        <f>IFERROR(VLOOKUP(ROWS($BM$4:BM1611),$BL$4:$BM$2337,2,0),"")</f>
        <v>Repki (pow. sokołowski, woj. mazowieckie)</v>
      </c>
      <c r="BP1611" s="98">
        <v>0</v>
      </c>
      <c r="BQ1611" s="98">
        <f>IF(ISNUMBER(SEARCH('ankieta ESG'!$G$186,BR1611)),MAX($BQ$3:BQ1610)+1,0)</f>
        <v>1608</v>
      </c>
      <c r="BR1611" s="134" t="s">
        <v>5611</v>
      </c>
      <c r="BS1611" s="98">
        <v>0</v>
      </c>
      <c r="BT1611" s="99" t="str">
        <f>IFERROR(VLOOKUP(ROWS($BR$4:BR1611),$BQ$4:$BR$2337,2,0),"")</f>
        <v>Repki (pow. sokołowski, woj. mazowieckie)</v>
      </c>
      <c r="BU1611" s="98">
        <v>0</v>
      </c>
      <c r="BV1611" s="98">
        <f>IF(ISNUMBER(SEARCH('ankieta ESG'!$G$187,BW1611)),MAX($BV$3:BV1610)+1,0)</f>
        <v>1608</v>
      </c>
      <c r="BW1611" s="134" t="s">
        <v>5611</v>
      </c>
      <c r="BX1611" s="98">
        <v>0</v>
      </c>
      <c r="BY1611" s="99" t="str">
        <f>IFERROR(VLOOKUP(ROWS($BW$4:BW1611),$BV$4:$BW$2337,2,0),"")</f>
        <v>Repki (pow. sokołowski, woj. mazowieckie)</v>
      </c>
      <c r="BZ1611" s="98">
        <v>0</v>
      </c>
      <c r="CA1611" s="98">
        <f>IF(ISNUMBER(SEARCH('ankieta ESG'!$G$188,CB1611)),MAX($CA$3:CA1610)+1,0)</f>
        <v>1608</v>
      </c>
      <c r="CB1611" s="134" t="s">
        <v>5611</v>
      </c>
      <c r="CC1611" s="98">
        <v>0</v>
      </c>
      <c r="CD1611" s="99" t="str">
        <f>IFERROR(VLOOKUP(ROWS($CB$4:CB1611),$CA$4:$CB$2337,2,0),"")</f>
        <v>Repki (pow. sokołowski, woj. mazowieckie)</v>
      </c>
      <c r="CE1611" s="98">
        <v>0</v>
      </c>
      <c r="CF1611" s="98">
        <f>IF(ISNUMBER(SEARCH('ankieta ESG'!$G$189,CG1611)),MAX($CF$3:CF1610)+1,0)</f>
        <v>1608</v>
      </c>
      <c r="CG1611" s="134" t="s">
        <v>5611</v>
      </c>
      <c r="CH1611" s="98">
        <v>0</v>
      </c>
      <c r="CI1611" s="99" t="str">
        <f>IFERROR(VLOOKUP(ROWS($CG$4:CG1611),$CF$4:$CG$2337,2,0),"")</f>
        <v>Repki (pow. sokołowski, woj. mazowieckie)</v>
      </c>
      <c r="CJ1611" s="98">
        <v>0</v>
      </c>
    </row>
    <row r="1612" spans="4:88">
      <c r="D1612" s="25"/>
      <c r="F1612" s="25"/>
      <c r="AM1612" s="98">
        <f>IF(ISNUMBER(SEARCH('ankieta ESG'!$G$180,AN1612)),MAX(AM$3:$AM1611)+1,0)</f>
        <v>1609</v>
      </c>
      <c r="AN1612" s="134" t="s">
        <v>5612</v>
      </c>
      <c r="AO1612" s="98">
        <v>0</v>
      </c>
      <c r="AP1612" s="99" t="str">
        <f>IFERROR(VLOOKUP(ROWS($AN$4:AN1612),$AM$4:$AN$2337,2,0),"")</f>
        <v>Resko (pow. łobeski, woj. zachodniopomorskie)</v>
      </c>
      <c r="AQ1612" s="98">
        <v>0</v>
      </c>
      <c r="AR1612" s="98">
        <f>IF(ISNUMBER(SEARCH('ankieta ESG'!$G$181,AS1612)),MAX($AR$3:AR1611)+1,0)</f>
        <v>1609</v>
      </c>
      <c r="AS1612" s="134" t="s">
        <v>5612</v>
      </c>
      <c r="AT1612" s="98">
        <v>0</v>
      </c>
      <c r="AU1612" s="99" t="str">
        <f>IFERROR(VLOOKUP(ROWS($AS$4:AS1612),$AR$4:$AS$2337,2,0),"")</f>
        <v>Resko (pow. łobeski, woj. zachodniopomorskie)</v>
      </c>
      <c r="AV1612" s="98">
        <v>0</v>
      </c>
      <c r="AW1612" s="98">
        <f>IF(ISNUMBER(SEARCH('ankieta ESG'!$G$182,AX1612)),MAX($AW$3:AW1611)+1,0)</f>
        <v>1609</v>
      </c>
      <c r="AX1612" s="134" t="s">
        <v>5612</v>
      </c>
      <c r="AY1612" s="98">
        <v>0</v>
      </c>
      <c r="AZ1612" s="99" t="str">
        <f>IFERROR(VLOOKUP(ROWS($AX$4:AX1612),$AW$4:$AX$2337,2,0),"")</f>
        <v>Resko (pow. łobeski, woj. zachodniopomorskie)</v>
      </c>
      <c r="BA1612" s="98">
        <v>0</v>
      </c>
      <c r="BB1612" s="98">
        <f>IF(ISNUMBER(SEARCH('ankieta ESG'!$G$183,BC1612)),MAX($BB$3:BB1611)+1,0)</f>
        <v>1609</v>
      </c>
      <c r="BC1612" s="134" t="s">
        <v>5612</v>
      </c>
      <c r="BD1612" s="98">
        <v>0</v>
      </c>
      <c r="BE1612" s="99" t="str">
        <f>IFERROR(VLOOKUP(ROWS($BC$4:BC1612),$BB$4:$BC$2337,2,0),"")</f>
        <v>Resko (pow. łobeski, woj. zachodniopomorskie)</v>
      </c>
      <c r="BF1612" s="98">
        <v>0</v>
      </c>
      <c r="BG1612" s="98">
        <f>IF(ISNUMBER(SEARCH('ankieta ESG'!$G$184,BH1612)),MAX($BG$3:BG1611)+1,0)</f>
        <v>1609</v>
      </c>
      <c r="BH1612" s="134" t="s">
        <v>5612</v>
      </c>
      <c r="BI1612" s="98">
        <v>0</v>
      </c>
      <c r="BJ1612" s="99" t="str">
        <f>IFERROR(VLOOKUP(ROWS($BH$4:BH1612),$BG$4:$BH$2337,2,0),"")</f>
        <v>Resko (pow. łobeski, woj. zachodniopomorskie)</v>
      </c>
      <c r="BK1612" s="98">
        <v>0</v>
      </c>
      <c r="BL1612" s="98">
        <f>IF(ISNUMBER(SEARCH('ankieta ESG'!$G$185,BM1612)),MAX($BL$3:BL1611)+1,0)</f>
        <v>1609</v>
      </c>
      <c r="BM1612" s="134" t="s">
        <v>5612</v>
      </c>
      <c r="BN1612" s="98">
        <v>0</v>
      </c>
      <c r="BO1612" s="99" t="str">
        <f>IFERROR(VLOOKUP(ROWS($BM$4:BM1612),$BL$4:$BM$2337,2,0),"")</f>
        <v>Resko (pow. łobeski, woj. zachodniopomorskie)</v>
      </c>
      <c r="BP1612" s="98">
        <v>0</v>
      </c>
      <c r="BQ1612" s="98">
        <f>IF(ISNUMBER(SEARCH('ankieta ESG'!$G$186,BR1612)),MAX($BQ$3:BQ1611)+1,0)</f>
        <v>1609</v>
      </c>
      <c r="BR1612" s="134" t="s">
        <v>5612</v>
      </c>
      <c r="BS1612" s="98">
        <v>0</v>
      </c>
      <c r="BT1612" s="99" t="str">
        <f>IFERROR(VLOOKUP(ROWS($BR$4:BR1612),$BQ$4:$BR$2337,2,0),"")</f>
        <v>Resko (pow. łobeski, woj. zachodniopomorskie)</v>
      </c>
      <c r="BU1612" s="98">
        <v>0</v>
      </c>
      <c r="BV1612" s="98">
        <f>IF(ISNUMBER(SEARCH('ankieta ESG'!$G$187,BW1612)),MAX($BV$3:BV1611)+1,0)</f>
        <v>1609</v>
      </c>
      <c r="BW1612" s="134" t="s">
        <v>5612</v>
      </c>
      <c r="BX1612" s="98">
        <v>0</v>
      </c>
      <c r="BY1612" s="99" t="str">
        <f>IFERROR(VLOOKUP(ROWS($BW$4:BW1612),$BV$4:$BW$2337,2,0),"")</f>
        <v>Resko (pow. łobeski, woj. zachodniopomorskie)</v>
      </c>
      <c r="BZ1612" s="98">
        <v>0</v>
      </c>
      <c r="CA1612" s="98">
        <f>IF(ISNUMBER(SEARCH('ankieta ESG'!$G$188,CB1612)),MAX($CA$3:CA1611)+1,0)</f>
        <v>1609</v>
      </c>
      <c r="CB1612" s="134" t="s">
        <v>5612</v>
      </c>
      <c r="CC1612" s="98">
        <v>0</v>
      </c>
      <c r="CD1612" s="99" t="str">
        <f>IFERROR(VLOOKUP(ROWS($CB$4:CB1612),$CA$4:$CB$2337,2,0),"")</f>
        <v>Resko (pow. łobeski, woj. zachodniopomorskie)</v>
      </c>
      <c r="CE1612" s="98">
        <v>0</v>
      </c>
      <c r="CF1612" s="98">
        <f>IF(ISNUMBER(SEARCH('ankieta ESG'!$G$189,CG1612)),MAX($CF$3:CF1611)+1,0)</f>
        <v>1609</v>
      </c>
      <c r="CG1612" s="134" t="s">
        <v>5612</v>
      </c>
      <c r="CH1612" s="98">
        <v>0</v>
      </c>
      <c r="CI1612" s="99" t="str">
        <f>IFERROR(VLOOKUP(ROWS($CG$4:CG1612),$CF$4:$CG$2337,2,0),"")</f>
        <v>Resko (pow. łobeski, woj. zachodniopomorskie)</v>
      </c>
      <c r="CJ1612" s="98">
        <v>0</v>
      </c>
    </row>
    <row r="1613" spans="4:88">
      <c r="D1613" s="25"/>
      <c r="F1613" s="25"/>
      <c r="AM1613" s="98">
        <f>IF(ISNUMBER(SEARCH('ankieta ESG'!$G$180,AN1613)),MAX(AM$3:$AM1612)+1,0)</f>
        <v>1610</v>
      </c>
      <c r="AN1613" s="134" t="s">
        <v>5613</v>
      </c>
      <c r="AO1613" s="98">
        <v>0</v>
      </c>
      <c r="AP1613" s="99" t="str">
        <f>IFERROR(VLOOKUP(ROWS($AN$4:AN1613),$AM$4:$AN$2337,2,0),"")</f>
        <v>Reszel (pow. kętrzyński, woj. warmińsko-mazurskie)</v>
      </c>
      <c r="AQ1613" s="98">
        <v>0</v>
      </c>
      <c r="AR1613" s="98">
        <f>IF(ISNUMBER(SEARCH('ankieta ESG'!$G$181,AS1613)),MAX($AR$3:AR1612)+1,0)</f>
        <v>1610</v>
      </c>
      <c r="AS1613" s="134" t="s">
        <v>5613</v>
      </c>
      <c r="AT1613" s="98">
        <v>0</v>
      </c>
      <c r="AU1613" s="99" t="str">
        <f>IFERROR(VLOOKUP(ROWS($AS$4:AS1613),$AR$4:$AS$2337,2,0),"")</f>
        <v>Reszel (pow. kętrzyński, woj. warmińsko-mazurskie)</v>
      </c>
      <c r="AV1613" s="98">
        <v>0</v>
      </c>
      <c r="AW1613" s="98">
        <f>IF(ISNUMBER(SEARCH('ankieta ESG'!$G$182,AX1613)),MAX($AW$3:AW1612)+1,0)</f>
        <v>1610</v>
      </c>
      <c r="AX1613" s="134" t="s">
        <v>5613</v>
      </c>
      <c r="AY1613" s="98">
        <v>0</v>
      </c>
      <c r="AZ1613" s="99" t="str">
        <f>IFERROR(VLOOKUP(ROWS($AX$4:AX1613),$AW$4:$AX$2337,2,0),"")</f>
        <v>Reszel (pow. kętrzyński, woj. warmińsko-mazurskie)</v>
      </c>
      <c r="BA1613" s="98">
        <v>0</v>
      </c>
      <c r="BB1613" s="98">
        <f>IF(ISNUMBER(SEARCH('ankieta ESG'!$G$183,BC1613)),MAX($BB$3:BB1612)+1,0)</f>
        <v>1610</v>
      </c>
      <c r="BC1613" s="134" t="s">
        <v>5613</v>
      </c>
      <c r="BD1613" s="98">
        <v>0</v>
      </c>
      <c r="BE1613" s="99" t="str">
        <f>IFERROR(VLOOKUP(ROWS($BC$4:BC1613),$BB$4:$BC$2337,2,0),"")</f>
        <v>Reszel (pow. kętrzyński, woj. warmińsko-mazurskie)</v>
      </c>
      <c r="BF1613" s="98">
        <v>0</v>
      </c>
      <c r="BG1613" s="98">
        <f>IF(ISNUMBER(SEARCH('ankieta ESG'!$G$184,BH1613)),MAX($BG$3:BG1612)+1,0)</f>
        <v>1610</v>
      </c>
      <c r="BH1613" s="134" t="s">
        <v>5613</v>
      </c>
      <c r="BI1613" s="98">
        <v>0</v>
      </c>
      <c r="BJ1613" s="99" t="str">
        <f>IFERROR(VLOOKUP(ROWS($BH$4:BH1613),$BG$4:$BH$2337,2,0),"")</f>
        <v>Reszel (pow. kętrzyński, woj. warmińsko-mazurskie)</v>
      </c>
      <c r="BK1613" s="98">
        <v>0</v>
      </c>
      <c r="BL1613" s="98">
        <f>IF(ISNUMBER(SEARCH('ankieta ESG'!$G$185,BM1613)),MAX($BL$3:BL1612)+1,0)</f>
        <v>1610</v>
      </c>
      <c r="BM1613" s="134" t="s">
        <v>5613</v>
      </c>
      <c r="BN1613" s="98">
        <v>0</v>
      </c>
      <c r="BO1613" s="99" t="str">
        <f>IFERROR(VLOOKUP(ROWS($BM$4:BM1613),$BL$4:$BM$2337,2,0),"")</f>
        <v>Reszel (pow. kętrzyński, woj. warmińsko-mazurskie)</v>
      </c>
      <c r="BP1613" s="98">
        <v>0</v>
      </c>
      <c r="BQ1613" s="98">
        <f>IF(ISNUMBER(SEARCH('ankieta ESG'!$G$186,BR1613)),MAX($BQ$3:BQ1612)+1,0)</f>
        <v>1610</v>
      </c>
      <c r="BR1613" s="134" t="s">
        <v>5613</v>
      </c>
      <c r="BS1613" s="98">
        <v>0</v>
      </c>
      <c r="BT1613" s="99" t="str">
        <f>IFERROR(VLOOKUP(ROWS($BR$4:BR1613),$BQ$4:$BR$2337,2,0),"")</f>
        <v>Reszel (pow. kętrzyński, woj. warmińsko-mazurskie)</v>
      </c>
      <c r="BU1613" s="98">
        <v>0</v>
      </c>
      <c r="BV1613" s="98">
        <f>IF(ISNUMBER(SEARCH('ankieta ESG'!$G$187,BW1613)),MAX($BV$3:BV1612)+1,0)</f>
        <v>1610</v>
      </c>
      <c r="BW1613" s="134" t="s">
        <v>5613</v>
      </c>
      <c r="BX1613" s="98">
        <v>0</v>
      </c>
      <c r="BY1613" s="99" t="str">
        <f>IFERROR(VLOOKUP(ROWS($BW$4:BW1613),$BV$4:$BW$2337,2,0),"")</f>
        <v>Reszel (pow. kętrzyński, woj. warmińsko-mazurskie)</v>
      </c>
      <c r="BZ1613" s="98">
        <v>0</v>
      </c>
      <c r="CA1613" s="98">
        <f>IF(ISNUMBER(SEARCH('ankieta ESG'!$G$188,CB1613)),MAX($CA$3:CA1612)+1,0)</f>
        <v>1610</v>
      </c>
      <c r="CB1613" s="134" t="s">
        <v>5613</v>
      </c>
      <c r="CC1613" s="98">
        <v>0</v>
      </c>
      <c r="CD1613" s="99" t="str">
        <f>IFERROR(VLOOKUP(ROWS($CB$4:CB1613),$CA$4:$CB$2337,2,0),"")</f>
        <v>Reszel (pow. kętrzyński, woj. warmińsko-mazurskie)</v>
      </c>
      <c r="CE1613" s="98">
        <v>0</v>
      </c>
      <c r="CF1613" s="98">
        <f>IF(ISNUMBER(SEARCH('ankieta ESG'!$G$189,CG1613)),MAX($CF$3:CF1612)+1,0)</f>
        <v>1610</v>
      </c>
      <c r="CG1613" s="134" t="s">
        <v>5613</v>
      </c>
      <c r="CH1613" s="98">
        <v>0</v>
      </c>
      <c r="CI1613" s="99" t="str">
        <f>IFERROR(VLOOKUP(ROWS($CG$4:CG1613),$CF$4:$CG$2337,2,0),"")</f>
        <v>Reszel (pow. kętrzyński, woj. warmińsko-mazurskie)</v>
      </c>
      <c r="CJ1613" s="98">
        <v>0</v>
      </c>
    </row>
    <row r="1614" spans="4:88">
      <c r="D1614" s="25"/>
      <c r="F1614" s="25"/>
      <c r="AM1614" s="98">
        <f>IF(ISNUMBER(SEARCH('ankieta ESG'!$G$180,AN1614)),MAX(AM$3:$AM1613)+1,0)</f>
        <v>1611</v>
      </c>
      <c r="AN1614" s="134" t="s">
        <v>5614</v>
      </c>
      <c r="AO1614" s="98">
        <v>0</v>
      </c>
      <c r="AP1614" s="99" t="str">
        <f>IFERROR(VLOOKUP(ROWS($AN$4:AN1614),$AM$4:$AN$2337,2,0),"")</f>
        <v>Rewal (pow. gryficki, woj. zachodniopomorskie)</v>
      </c>
      <c r="AQ1614" s="98">
        <v>0</v>
      </c>
      <c r="AR1614" s="98">
        <f>IF(ISNUMBER(SEARCH('ankieta ESG'!$G$181,AS1614)),MAX($AR$3:AR1613)+1,0)</f>
        <v>1611</v>
      </c>
      <c r="AS1614" s="134" t="s">
        <v>5614</v>
      </c>
      <c r="AT1614" s="98">
        <v>0</v>
      </c>
      <c r="AU1614" s="99" t="str">
        <f>IFERROR(VLOOKUP(ROWS($AS$4:AS1614),$AR$4:$AS$2337,2,0),"")</f>
        <v>Rewal (pow. gryficki, woj. zachodniopomorskie)</v>
      </c>
      <c r="AV1614" s="98">
        <v>0</v>
      </c>
      <c r="AW1614" s="98">
        <f>IF(ISNUMBER(SEARCH('ankieta ESG'!$G$182,AX1614)),MAX($AW$3:AW1613)+1,0)</f>
        <v>1611</v>
      </c>
      <c r="AX1614" s="134" t="s">
        <v>5614</v>
      </c>
      <c r="AY1614" s="98">
        <v>0</v>
      </c>
      <c r="AZ1614" s="99" t="str">
        <f>IFERROR(VLOOKUP(ROWS($AX$4:AX1614),$AW$4:$AX$2337,2,0),"")</f>
        <v>Rewal (pow. gryficki, woj. zachodniopomorskie)</v>
      </c>
      <c r="BA1614" s="98">
        <v>0</v>
      </c>
      <c r="BB1614" s="98">
        <f>IF(ISNUMBER(SEARCH('ankieta ESG'!$G$183,BC1614)),MAX($BB$3:BB1613)+1,0)</f>
        <v>1611</v>
      </c>
      <c r="BC1614" s="134" t="s">
        <v>5614</v>
      </c>
      <c r="BD1614" s="98">
        <v>0</v>
      </c>
      <c r="BE1614" s="99" t="str">
        <f>IFERROR(VLOOKUP(ROWS($BC$4:BC1614),$BB$4:$BC$2337,2,0),"")</f>
        <v>Rewal (pow. gryficki, woj. zachodniopomorskie)</v>
      </c>
      <c r="BF1614" s="98">
        <v>0</v>
      </c>
      <c r="BG1614" s="98">
        <f>IF(ISNUMBER(SEARCH('ankieta ESG'!$G$184,BH1614)),MAX($BG$3:BG1613)+1,0)</f>
        <v>1611</v>
      </c>
      <c r="BH1614" s="134" t="s">
        <v>5614</v>
      </c>
      <c r="BI1614" s="98">
        <v>0</v>
      </c>
      <c r="BJ1614" s="99" t="str">
        <f>IFERROR(VLOOKUP(ROWS($BH$4:BH1614),$BG$4:$BH$2337,2,0),"")</f>
        <v>Rewal (pow. gryficki, woj. zachodniopomorskie)</v>
      </c>
      <c r="BK1614" s="98">
        <v>0</v>
      </c>
      <c r="BL1614" s="98">
        <f>IF(ISNUMBER(SEARCH('ankieta ESG'!$G$185,BM1614)),MAX($BL$3:BL1613)+1,0)</f>
        <v>1611</v>
      </c>
      <c r="BM1614" s="134" t="s">
        <v>5614</v>
      </c>
      <c r="BN1614" s="98">
        <v>0</v>
      </c>
      <c r="BO1614" s="99" t="str">
        <f>IFERROR(VLOOKUP(ROWS($BM$4:BM1614),$BL$4:$BM$2337,2,0),"")</f>
        <v>Rewal (pow. gryficki, woj. zachodniopomorskie)</v>
      </c>
      <c r="BP1614" s="98">
        <v>0</v>
      </c>
      <c r="BQ1614" s="98">
        <f>IF(ISNUMBER(SEARCH('ankieta ESG'!$G$186,BR1614)),MAX($BQ$3:BQ1613)+1,0)</f>
        <v>1611</v>
      </c>
      <c r="BR1614" s="134" t="s">
        <v>5614</v>
      </c>
      <c r="BS1614" s="98">
        <v>0</v>
      </c>
      <c r="BT1614" s="99" t="str">
        <f>IFERROR(VLOOKUP(ROWS($BR$4:BR1614),$BQ$4:$BR$2337,2,0),"")</f>
        <v>Rewal (pow. gryficki, woj. zachodniopomorskie)</v>
      </c>
      <c r="BU1614" s="98">
        <v>0</v>
      </c>
      <c r="BV1614" s="98">
        <f>IF(ISNUMBER(SEARCH('ankieta ESG'!$G$187,BW1614)),MAX($BV$3:BV1613)+1,0)</f>
        <v>1611</v>
      </c>
      <c r="BW1614" s="134" t="s">
        <v>5614</v>
      </c>
      <c r="BX1614" s="98">
        <v>0</v>
      </c>
      <c r="BY1614" s="99" t="str">
        <f>IFERROR(VLOOKUP(ROWS($BW$4:BW1614),$BV$4:$BW$2337,2,0),"")</f>
        <v>Rewal (pow. gryficki, woj. zachodniopomorskie)</v>
      </c>
      <c r="BZ1614" s="98">
        <v>0</v>
      </c>
      <c r="CA1614" s="98">
        <f>IF(ISNUMBER(SEARCH('ankieta ESG'!$G$188,CB1614)),MAX($CA$3:CA1613)+1,0)</f>
        <v>1611</v>
      </c>
      <c r="CB1614" s="134" t="s">
        <v>5614</v>
      </c>
      <c r="CC1614" s="98">
        <v>0</v>
      </c>
      <c r="CD1614" s="99" t="str">
        <f>IFERROR(VLOOKUP(ROWS($CB$4:CB1614),$CA$4:$CB$2337,2,0),"")</f>
        <v>Rewal (pow. gryficki, woj. zachodniopomorskie)</v>
      </c>
      <c r="CE1614" s="98">
        <v>0</v>
      </c>
      <c r="CF1614" s="98">
        <f>IF(ISNUMBER(SEARCH('ankieta ESG'!$G$189,CG1614)),MAX($CF$3:CF1613)+1,0)</f>
        <v>1611</v>
      </c>
      <c r="CG1614" s="134" t="s">
        <v>5614</v>
      </c>
      <c r="CH1614" s="98">
        <v>0</v>
      </c>
      <c r="CI1614" s="99" t="str">
        <f>IFERROR(VLOOKUP(ROWS($CG$4:CG1614),$CF$4:$CG$2337,2,0),"")</f>
        <v>Rewal (pow. gryficki, woj. zachodniopomorskie)</v>
      </c>
      <c r="CJ1614" s="98">
        <v>0</v>
      </c>
    </row>
    <row r="1615" spans="4:88">
      <c r="D1615" s="25"/>
      <c r="F1615" s="25"/>
      <c r="AM1615" s="98">
        <f>IF(ISNUMBER(SEARCH('ankieta ESG'!$G$180,AN1615)),MAX(AM$3:$AM1614)+1,0)</f>
        <v>1612</v>
      </c>
      <c r="AN1615" s="134" t="s">
        <v>5615</v>
      </c>
      <c r="AO1615" s="98">
        <v>0</v>
      </c>
      <c r="AP1615" s="99" t="str">
        <f>IFERROR(VLOOKUP(ROWS($AN$4:AN1615),$AM$4:$AN$2337,2,0),"")</f>
        <v>Ręczno (pow. piotrkowski, woj. łódzkie)</v>
      </c>
      <c r="AQ1615" s="98">
        <v>0</v>
      </c>
      <c r="AR1615" s="98">
        <f>IF(ISNUMBER(SEARCH('ankieta ESG'!$G$181,AS1615)),MAX($AR$3:AR1614)+1,0)</f>
        <v>1612</v>
      </c>
      <c r="AS1615" s="134" t="s">
        <v>5615</v>
      </c>
      <c r="AT1615" s="98">
        <v>0</v>
      </c>
      <c r="AU1615" s="99" t="str">
        <f>IFERROR(VLOOKUP(ROWS($AS$4:AS1615),$AR$4:$AS$2337,2,0),"")</f>
        <v>Ręczno (pow. piotrkowski, woj. łódzkie)</v>
      </c>
      <c r="AV1615" s="98">
        <v>0</v>
      </c>
      <c r="AW1615" s="98">
        <f>IF(ISNUMBER(SEARCH('ankieta ESG'!$G$182,AX1615)),MAX($AW$3:AW1614)+1,0)</f>
        <v>1612</v>
      </c>
      <c r="AX1615" s="134" t="s">
        <v>5615</v>
      </c>
      <c r="AY1615" s="98">
        <v>0</v>
      </c>
      <c r="AZ1615" s="99" t="str">
        <f>IFERROR(VLOOKUP(ROWS($AX$4:AX1615),$AW$4:$AX$2337,2,0),"")</f>
        <v>Ręczno (pow. piotrkowski, woj. łódzkie)</v>
      </c>
      <c r="BA1615" s="98">
        <v>0</v>
      </c>
      <c r="BB1615" s="98">
        <f>IF(ISNUMBER(SEARCH('ankieta ESG'!$G$183,BC1615)),MAX($BB$3:BB1614)+1,0)</f>
        <v>1612</v>
      </c>
      <c r="BC1615" s="134" t="s">
        <v>5615</v>
      </c>
      <c r="BD1615" s="98">
        <v>0</v>
      </c>
      <c r="BE1615" s="99" t="str">
        <f>IFERROR(VLOOKUP(ROWS($BC$4:BC1615),$BB$4:$BC$2337,2,0),"")</f>
        <v>Ręczno (pow. piotrkowski, woj. łódzkie)</v>
      </c>
      <c r="BF1615" s="98">
        <v>0</v>
      </c>
      <c r="BG1615" s="98">
        <f>IF(ISNUMBER(SEARCH('ankieta ESG'!$G$184,BH1615)),MAX($BG$3:BG1614)+1,0)</f>
        <v>1612</v>
      </c>
      <c r="BH1615" s="134" t="s">
        <v>5615</v>
      </c>
      <c r="BI1615" s="98">
        <v>0</v>
      </c>
      <c r="BJ1615" s="99" t="str">
        <f>IFERROR(VLOOKUP(ROWS($BH$4:BH1615),$BG$4:$BH$2337,2,0),"")</f>
        <v>Ręczno (pow. piotrkowski, woj. łódzkie)</v>
      </c>
      <c r="BK1615" s="98">
        <v>0</v>
      </c>
      <c r="BL1615" s="98">
        <f>IF(ISNUMBER(SEARCH('ankieta ESG'!$G$185,BM1615)),MAX($BL$3:BL1614)+1,0)</f>
        <v>1612</v>
      </c>
      <c r="BM1615" s="134" t="s">
        <v>5615</v>
      </c>
      <c r="BN1615" s="98">
        <v>0</v>
      </c>
      <c r="BO1615" s="99" t="str">
        <f>IFERROR(VLOOKUP(ROWS($BM$4:BM1615),$BL$4:$BM$2337,2,0),"")</f>
        <v>Ręczno (pow. piotrkowski, woj. łódzkie)</v>
      </c>
      <c r="BP1615" s="98">
        <v>0</v>
      </c>
      <c r="BQ1615" s="98">
        <f>IF(ISNUMBER(SEARCH('ankieta ESG'!$G$186,BR1615)),MAX($BQ$3:BQ1614)+1,0)</f>
        <v>1612</v>
      </c>
      <c r="BR1615" s="134" t="s">
        <v>5615</v>
      </c>
      <c r="BS1615" s="98">
        <v>0</v>
      </c>
      <c r="BT1615" s="99" t="str">
        <f>IFERROR(VLOOKUP(ROWS($BR$4:BR1615),$BQ$4:$BR$2337,2,0),"")</f>
        <v>Ręczno (pow. piotrkowski, woj. łódzkie)</v>
      </c>
      <c r="BU1615" s="98">
        <v>0</v>
      </c>
      <c r="BV1615" s="98">
        <f>IF(ISNUMBER(SEARCH('ankieta ESG'!$G$187,BW1615)),MAX($BV$3:BV1614)+1,0)</f>
        <v>1612</v>
      </c>
      <c r="BW1615" s="134" t="s">
        <v>5615</v>
      </c>
      <c r="BX1615" s="98">
        <v>0</v>
      </c>
      <c r="BY1615" s="99" t="str">
        <f>IFERROR(VLOOKUP(ROWS($BW$4:BW1615),$BV$4:$BW$2337,2,0),"")</f>
        <v>Ręczno (pow. piotrkowski, woj. łódzkie)</v>
      </c>
      <c r="BZ1615" s="98">
        <v>0</v>
      </c>
      <c r="CA1615" s="98">
        <f>IF(ISNUMBER(SEARCH('ankieta ESG'!$G$188,CB1615)),MAX($CA$3:CA1614)+1,0)</f>
        <v>1612</v>
      </c>
      <c r="CB1615" s="134" t="s">
        <v>5615</v>
      </c>
      <c r="CC1615" s="98">
        <v>0</v>
      </c>
      <c r="CD1615" s="99" t="str">
        <f>IFERROR(VLOOKUP(ROWS($CB$4:CB1615),$CA$4:$CB$2337,2,0),"")</f>
        <v>Ręczno (pow. piotrkowski, woj. łódzkie)</v>
      </c>
      <c r="CE1615" s="98">
        <v>0</v>
      </c>
      <c r="CF1615" s="98">
        <f>IF(ISNUMBER(SEARCH('ankieta ESG'!$G$189,CG1615)),MAX($CF$3:CF1614)+1,0)</f>
        <v>1612</v>
      </c>
      <c r="CG1615" s="134" t="s">
        <v>5615</v>
      </c>
      <c r="CH1615" s="98">
        <v>0</v>
      </c>
      <c r="CI1615" s="99" t="str">
        <f>IFERROR(VLOOKUP(ROWS($CG$4:CG1615),$CF$4:$CG$2337,2,0),"")</f>
        <v>Ręczno (pow. piotrkowski, woj. łódzkie)</v>
      </c>
      <c r="CJ1615" s="98">
        <v>0</v>
      </c>
    </row>
    <row r="1616" spans="4:88">
      <c r="D1616" s="25"/>
      <c r="F1616" s="25"/>
      <c r="AM1616" s="98">
        <f>IF(ISNUMBER(SEARCH('ankieta ESG'!$G$180,AN1616)),MAX(AM$3:$AM1615)+1,0)</f>
        <v>1613</v>
      </c>
      <c r="AN1616" s="134" t="s">
        <v>5616</v>
      </c>
      <c r="AO1616" s="98">
        <v>0</v>
      </c>
      <c r="AP1616" s="99" t="str">
        <f>IFERROR(VLOOKUP(ROWS($AN$4:AN1616),$AM$4:$AN$2337,2,0),"")</f>
        <v>Rędziny (pow. częstochowski, woj. śląskie)</v>
      </c>
      <c r="AQ1616" s="98">
        <v>0</v>
      </c>
      <c r="AR1616" s="98">
        <f>IF(ISNUMBER(SEARCH('ankieta ESG'!$G$181,AS1616)),MAX($AR$3:AR1615)+1,0)</f>
        <v>1613</v>
      </c>
      <c r="AS1616" s="134" t="s">
        <v>5616</v>
      </c>
      <c r="AT1616" s="98">
        <v>0</v>
      </c>
      <c r="AU1616" s="99" t="str">
        <f>IFERROR(VLOOKUP(ROWS($AS$4:AS1616),$AR$4:$AS$2337,2,0),"")</f>
        <v>Rędziny (pow. częstochowski, woj. śląskie)</v>
      </c>
      <c r="AV1616" s="98">
        <v>0</v>
      </c>
      <c r="AW1616" s="98">
        <f>IF(ISNUMBER(SEARCH('ankieta ESG'!$G$182,AX1616)),MAX($AW$3:AW1615)+1,0)</f>
        <v>1613</v>
      </c>
      <c r="AX1616" s="134" t="s">
        <v>5616</v>
      </c>
      <c r="AY1616" s="98">
        <v>0</v>
      </c>
      <c r="AZ1616" s="99" t="str">
        <f>IFERROR(VLOOKUP(ROWS($AX$4:AX1616),$AW$4:$AX$2337,2,0),"")</f>
        <v>Rędziny (pow. częstochowski, woj. śląskie)</v>
      </c>
      <c r="BA1616" s="98">
        <v>0</v>
      </c>
      <c r="BB1616" s="98">
        <f>IF(ISNUMBER(SEARCH('ankieta ESG'!$G$183,BC1616)),MAX($BB$3:BB1615)+1,0)</f>
        <v>1613</v>
      </c>
      <c r="BC1616" s="134" t="s">
        <v>5616</v>
      </c>
      <c r="BD1616" s="98">
        <v>0</v>
      </c>
      <c r="BE1616" s="99" t="str">
        <f>IFERROR(VLOOKUP(ROWS($BC$4:BC1616),$BB$4:$BC$2337,2,0),"")</f>
        <v>Rędziny (pow. częstochowski, woj. śląskie)</v>
      </c>
      <c r="BF1616" s="98">
        <v>0</v>
      </c>
      <c r="BG1616" s="98">
        <f>IF(ISNUMBER(SEARCH('ankieta ESG'!$G$184,BH1616)),MAX($BG$3:BG1615)+1,0)</f>
        <v>1613</v>
      </c>
      <c r="BH1616" s="134" t="s">
        <v>5616</v>
      </c>
      <c r="BI1616" s="98">
        <v>0</v>
      </c>
      <c r="BJ1616" s="99" t="str">
        <f>IFERROR(VLOOKUP(ROWS($BH$4:BH1616),$BG$4:$BH$2337,2,0),"")</f>
        <v>Rędziny (pow. częstochowski, woj. śląskie)</v>
      </c>
      <c r="BK1616" s="98">
        <v>0</v>
      </c>
      <c r="BL1616" s="98">
        <f>IF(ISNUMBER(SEARCH('ankieta ESG'!$G$185,BM1616)),MAX($BL$3:BL1615)+1,0)</f>
        <v>1613</v>
      </c>
      <c r="BM1616" s="134" t="s">
        <v>5616</v>
      </c>
      <c r="BN1616" s="98">
        <v>0</v>
      </c>
      <c r="BO1616" s="99" t="str">
        <f>IFERROR(VLOOKUP(ROWS($BM$4:BM1616),$BL$4:$BM$2337,2,0),"")</f>
        <v>Rędziny (pow. częstochowski, woj. śląskie)</v>
      </c>
      <c r="BP1616" s="98">
        <v>0</v>
      </c>
      <c r="BQ1616" s="98">
        <f>IF(ISNUMBER(SEARCH('ankieta ESG'!$G$186,BR1616)),MAX($BQ$3:BQ1615)+1,0)</f>
        <v>1613</v>
      </c>
      <c r="BR1616" s="134" t="s">
        <v>5616</v>
      </c>
      <c r="BS1616" s="98">
        <v>0</v>
      </c>
      <c r="BT1616" s="99" t="str">
        <f>IFERROR(VLOOKUP(ROWS($BR$4:BR1616),$BQ$4:$BR$2337,2,0),"")</f>
        <v>Rędziny (pow. częstochowski, woj. śląskie)</v>
      </c>
      <c r="BU1616" s="98">
        <v>0</v>
      </c>
      <c r="BV1616" s="98">
        <f>IF(ISNUMBER(SEARCH('ankieta ESG'!$G$187,BW1616)),MAX($BV$3:BV1615)+1,0)</f>
        <v>1613</v>
      </c>
      <c r="BW1616" s="134" t="s">
        <v>5616</v>
      </c>
      <c r="BX1616" s="98">
        <v>0</v>
      </c>
      <c r="BY1616" s="99" t="str">
        <f>IFERROR(VLOOKUP(ROWS($BW$4:BW1616),$BV$4:$BW$2337,2,0),"")</f>
        <v>Rędziny (pow. częstochowski, woj. śląskie)</v>
      </c>
      <c r="BZ1616" s="98">
        <v>0</v>
      </c>
      <c r="CA1616" s="98">
        <f>IF(ISNUMBER(SEARCH('ankieta ESG'!$G$188,CB1616)),MAX($CA$3:CA1615)+1,0)</f>
        <v>1613</v>
      </c>
      <c r="CB1616" s="134" t="s">
        <v>5616</v>
      </c>
      <c r="CC1616" s="98">
        <v>0</v>
      </c>
      <c r="CD1616" s="99" t="str">
        <f>IFERROR(VLOOKUP(ROWS($CB$4:CB1616),$CA$4:$CB$2337,2,0),"")</f>
        <v>Rędziny (pow. częstochowski, woj. śląskie)</v>
      </c>
      <c r="CE1616" s="98">
        <v>0</v>
      </c>
      <c r="CF1616" s="98">
        <f>IF(ISNUMBER(SEARCH('ankieta ESG'!$G$189,CG1616)),MAX($CF$3:CF1615)+1,0)</f>
        <v>1613</v>
      </c>
      <c r="CG1616" s="134" t="s">
        <v>5616</v>
      </c>
      <c r="CH1616" s="98">
        <v>0</v>
      </c>
      <c r="CI1616" s="99" t="str">
        <f>IFERROR(VLOOKUP(ROWS($CG$4:CG1616),$CF$4:$CG$2337,2,0),"")</f>
        <v>Rędziny (pow. częstochowski, woj. śląskie)</v>
      </c>
      <c r="CJ1616" s="98">
        <v>0</v>
      </c>
    </row>
    <row r="1617" spans="4:88">
      <c r="D1617" s="25"/>
      <c r="F1617" s="25"/>
      <c r="AM1617" s="98">
        <f>IF(ISNUMBER(SEARCH('ankieta ESG'!$G$180,AN1617)),MAX(AM$3:$AM1616)+1,0)</f>
        <v>1614</v>
      </c>
      <c r="AN1617" s="134" t="s">
        <v>5617</v>
      </c>
      <c r="AO1617" s="98">
        <v>0</v>
      </c>
      <c r="AP1617" s="99" t="str">
        <f>IFERROR(VLOOKUP(ROWS($AN$4:AN1617),$AM$4:$AN$2337,2,0),"")</f>
        <v>Rogowo (pow. rypiński, woj. kujawsko-pomorskie)</v>
      </c>
      <c r="AQ1617" s="98">
        <v>0</v>
      </c>
      <c r="AR1617" s="98">
        <f>IF(ISNUMBER(SEARCH('ankieta ESG'!$G$181,AS1617)),MAX($AR$3:AR1616)+1,0)</f>
        <v>1614</v>
      </c>
      <c r="AS1617" s="134" t="s">
        <v>5617</v>
      </c>
      <c r="AT1617" s="98">
        <v>0</v>
      </c>
      <c r="AU1617" s="99" t="str">
        <f>IFERROR(VLOOKUP(ROWS($AS$4:AS1617),$AR$4:$AS$2337,2,0),"")</f>
        <v>Rogowo (pow. rypiński, woj. kujawsko-pomorskie)</v>
      </c>
      <c r="AV1617" s="98">
        <v>0</v>
      </c>
      <c r="AW1617" s="98">
        <f>IF(ISNUMBER(SEARCH('ankieta ESG'!$G$182,AX1617)),MAX($AW$3:AW1616)+1,0)</f>
        <v>1614</v>
      </c>
      <c r="AX1617" s="134" t="s">
        <v>5617</v>
      </c>
      <c r="AY1617" s="98">
        <v>0</v>
      </c>
      <c r="AZ1617" s="99" t="str">
        <f>IFERROR(VLOOKUP(ROWS($AX$4:AX1617),$AW$4:$AX$2337,2,0),"")</f>
        <v>Rogowo (pow. rypiński, woj. kujawsko-pomorskie)</v>
      </c>
      <c r="BA1617" s="98">
        <v>0</v>
      </c>
      <c r="BB1617" s="98">
        <f>IF(ISNUMBER(SEARCH('ankieta ESG'!$G$183,BC1617)),MAX($BB$3:BB1616)+1,0)</f>
        <v>1614</v>
      </c>
      <c r="BC1617" s="134" t="s">
        <v>5617</v>
      </c>
      <c r="BD1617" s="98">
        <v>0</v>
      </c>
      <c r="BE1617" s="99" t="str">
        <f>IFERROR(VLOOKUP(ROWS($BC$4:BC1617),$BB$4:$BC$2337,2,0),"")</f>
        <v>Rogowo (pow. rypiński, woj. kujawsko-pomorskie)</v>
      </c>
      <c r="BF1617" s="98">
        <v>0</v>
      </c>
      <c r="BG1617" s="98">
        <f>IF(ISNUMBER(SEARCH('ankieta ESG'!$G$184,BH1617)),MAX($BG$3:BG1616)+1,0)</f>
        <v>1614</v>
      </c>
      <c r="BH1617" s="134" t="s">
        <v>5617</v>
      </c>
      <c r="BI1617" s="98">
        <v>0</v>
      </c>
      <c r="BJ1617" s="99" t="str">
        <f>IFERROR(VLOOKUP(ROWS($BH$4:BH1617),$BG$4:$BH$2337,2,0),"")</f>
        <v>Rogowo (pow. rypiński, woj. kujawsko-pomorskie)</v>
      </c>
      <c r="BK1617" s="98">
        <v>0</v>
      </c>
      <c r="BL1617" s="98">
        <f>IF(ISNUMBER(SEARCH('ankieta ESG'!$G$185,BM1617)),MAX($BL$3:BL1616)+1,0)</f>
        <v>1614</v>
      </c>
      <c r="BM1617" s="134" t="s">
        <v>5617</v>
      </c>
      <c r="BN1617" s="98">
        <v>0</v>
      </c>
      <c r="BO1617" s="99" t="str">
        <f>IFERROR(VLOOKUP(ROWS($BM$4:BM1617),$BL$4:$BM$2337,2,0),"")</f>
        <v>Rogowo (pow. rypiński, woj. kujawsko-pomorskie)</v>
      </c>
      <c r="BP1617" s="98">
        <v>0</v>
      </c>
      <c r="BQ1617" s="98">
        <f>IF(ISNUMBER(SEARCH('ankieta ESG'!$G$186,BR1617)),MAX($BQ$3:BQ1616)+1,0)</f>
        <v>1614</v>
      </c>
      <c r="BR1617" s="134" t="s">
        <v>5617</v>
      </c>
      <c r="BS1617" s="98">
        <v>0</v>
      </c>
      <c r="BT1617" s="99" t="str">
        <f>IFERROR(VLOOKUP(ROWS($BR$4:BR1617),$BQ$4:$BR$2337,2,0),"")</f>
        <v>Rogowo (pow. rypiński, woj. kujawsko-pomorskie)</v>
      </c>
      <c r="BU1617" s="98">
        <v>0</v>
      </c>
      <c r="BV1617" s="98">
        <f>IF(ISNUMBER(SEARCH('ankieta ESG'!$G$187,BW1617)),MAX($BV$3:BV1616)+1,0)</f>
        <v>1614</v>
      </c>
      <c r="BW1617" s="134" t="s">
        <v>5617</v>
      </c>
      <c r="BX1617" s="98">
        <v>0</v>
      </c>
      <c r="BY1617" s="99" t="str">
        <f>IFERROR(VLOOKUP(ROWS($BW$4:BW1617),$BV$4:$BW$2337,2,0),"")</f>
        <v>Rogowo (pow. rypiński, woj. kujawsko-pomorskie)</v>
      </c>
      <c r="BZ1617" s="98">
        <v>0</v>
      </c>
      <c r="CA1617" s="98">
        <f>IF(ISNUMBER(SEARCH('ankieta ESG'!$G$188,CB1617)),MAX($CA$3:CA1616)+1,0)</f>
        <v>1614</v>
      </c>
      <c r="CB1617" s="134" t="s">
        <v>5617</v>
      </c>
      <c r="CC1617" s="98">
        <v>0</v>
      </c>
      <c r="CD1617" s="99" t="str">
        <f>IFERROR(VLOOKUP(ROWS($CB$4:CB1617),$CA$4:$CB$2337,2,0),"")</f>
        <v>Rogowo (pow. rypiński, woj. kujawsko-pomorskie)</v>
      </c>
      <c r="CE1617" s="98">
        <v>0</v>
      </c>
      <c r="CF1617" s="98">
        <f>IF(ISNUMBER(SEARCH('ankieta ESG'!$G$189,CG1617)),MAX($CF$3:CF1616)+1,0)</f>
        <v>1614</v>
      </c>
      <c r="CG1617" s="134" t="s">
        <v>5617</v>
      </c>
      <c r="CH1617" s="98">
        <v>0</v>
      </c>
      <c r="CI1617" s="99" t="str">
        <f>IFERROR(VLOOKUP(ROWS($CG$4:CG1617),$CF$4:$CG$2337,2,0),"")</f>
        <v>Rogowo (pow. rypiński, woj. kujawsko-pomorskie)</v>
      </c>
      <c r="CJ1617" s="98">
        <v>0</v>
      </c>
    </row>
    <row r="1618" spans="4:88">
      <c r="D1618" s="25"/>
      <c r="F1618" s="25"/>
      <c r="AM1618" s="98">
        <f>IF(ISNUMBER(SEARCH('ankieta ESG'!$G$180,AN1618)),MAX(AM$3:$AM1617)+1,0)</f>
        <v>1615</v>
      </c>
      <c r="AN1618" s="134" t="s">
        <v>5618</v>
      </c>
      <c r="AO1618" s="98">
        <v>0</v>
      </c>
      <c r="AP1618" s="99" t="str">
        <f>IFERROR(VLOOKUP(ROWS($AN$4:AN1618),$AM$4:$AN$2337,2,0),"")</f>
        <v>Rogowo (pow. żniński, woj. kujawsko-pomorskie)</v>
      </c>
      <c r="AQ1618" s="98">
        <v>0</v>
      </c>
      <c r="AR1618" s="98">
        <f>IF(ISNUMBER(SEARCH('ankieta ESG'!$G$181,AS1618)),MAX($AR$3:AR1617)+1,0)</f>
        <v>1615</v>
      </c>
      <c r="AS1618" s="134" t="s">
        <v>5618</v>
      </c>
      <c r="AT1618" s="98">
        <v>0</v>
      </c>
      <c r="AU1618" s="99" t="str">
        <f>IFERROR(VLOOKUP(ROWS($AS$4:AS1618),$AR$4:$AS$2337,2,0),"")</f>
        <v>Rogowo (pow. żniński, woj. kujawsko-pomorskie)</v>
      </c>
      <c r="AV1618" s="98">
        <v>0</v>
      </c>
      <c r="AW1618" s="98">
        <f>IF(ISNUMBER(SEARCH('ankieta ESG'!$G$182,AX1618)),MAX($AW$3:AW1617)+1,0)</f>
        <v>1615</v>
      </c>
      <c r="AX1618" s="134" t="s">
        <v>5618</v>
      </c>
      <c r="AY1618" s="98">
        <v>0</v>
      </c>
      <c r="AZ1618" s="99" t="str">
        <f>IFERROR(VLOOKUP(ROWS($AX$4:AX1618),$AW$4:$AX$2337,2,0),"")</f>
        <v>Rogowo (pow. żniński, woj. kujawsko-pomorskie)</v>
      </c>
      <c r="BA1618" s="98">
        <v>0</v>
      </c>
      <c r="BB1618" s="98">
        <f>IF(ISNUMBER(SEARCH('ankieta ESG'!$G$183,BC1618)),MAX($BB$3:BB1617)+1,0)</f>
        <v>1615</v>
      </c>
      <c r="BC1618" s="134" t="s">
        <v>5618</v>
      </c>
      <c r="BD1618" s="98">
        <v>0</v>
      </c>
      <c r="BE1618" s="99" t="str">
        <f>IFERROR(VLOOKUP(ROWS($BC$4:BC1618),$BB$4:$BC$2337,2,0),"")</f>
        <v>Rogowo (pow. żniński, woj. kujawsko-pomorskie)</v>
      </c>
      <c r="BF1618" s="98">
        <v>0</v>
      </c>
      <c r="BG1618" s="98">
        <f>IF(ISNUMBER(SEARCH('ankieta ESG'!$G$184,BH1618)),MAX($BG$3:BG1617)+1,0)</f>
        <v>1615</v>
      </c>
      <c r="BH1618" s="134" t="s">
        <v>5618</v>
      </c>
      <c r="BI1618" s="98">
        <v>0</v>
      </c>
      <c r="BJ1618" s="99" t="str">
        <f>IFERROR(VLOOKUP(ROWS($BH$4:BH1618),$BG$4:$BH$2337,2,0),"")</f>
        <v>Rogowo (pow. żniński, woj. kujawsko-pomorskie)</v>
      </c>
      <c r="BK1618" s="98">
        <v>0</v>
      </c>
      <c r="BL1618" s="98">
        <f>IF(ISNUMBER(SEARCH('ankieta ESG'!$G$185,BM1618)),MAX($BL$3:BL1617)+1,0)</f>
        <v>1615</v>
      </c>
      <c r="BM1618" s="134" t="s">
        <v>5618</v>
      </c>
      <c r="BN1618" s="98">
        <v>0</v>
      </c>
      <c r="BO1618" s="99" t="str">
        <f>IFERROR(VLOOKUP(ROWS($BM$4:BM1618),$BL$4:$BM$2337,2,0),"")</f>
        <v>Rogowo (pow. żniński, woj. kujawsko-pomorskie)</v>
      </c>
      <c r="BP1618" s="98">
        <v>0</v>
      </c>
      <c r="BQ1618" s="98">
        <f>IF(ISNUMBER(SEARCH('ankieta ESG'!$G$186,BR1618)),MAX($BQ$3:BQ1617)+1,0)</f>
        <v>1615</v>
      </c>
      <c r="BR1618" s="134" t="s">
        <v>5618</v>
      </c>
      <c r="BS1618" s="98">
        <v>0</v>
      </c>
      <c r="BT1618" s="99" t="str">
        <f>IFERROR(VLOOKUP(ROWS($BR$4:BR1618),$BQ$4:$BR$2337,2,0),"")</f>
        <v>Rogowo (pow. żniński, woj. kujawsko-pomorskie)</v>
      </c>
      <c r="BU1618" s="98">
        <v>0</v>
      </c>
      <c r="BV1618" s="98">
        <f>IF(ISNUMBER(SEARCH('ankieta ESG'!$G$187,BW1618)),MAX($BV$3:BV1617)+1,0)</f>
        <v>1615</v>
      </c>
      <c r="BW1618" s="134" t="s">
        <v>5618</v>
      </c>
      <c r="BX1618" s="98">
        <v>0</v>
      </c>
      <c r="BY1618" s="99" t="str">
        <f>IFERROR(VLOOKUP(ROWS($BW$4:BW1618),$BV$4:$BW$2337,2,0),"")</f>
        <v>Rogowo (pow. żniński, woj. kujawsko-pomorskie)</v>
      </c>
      <c r="BZ1618" s="98">
        <v>0</v>
      </c>
      <c r="CA1618" s="98">
        <f>IF(ISNUMBER(SEARCH('ankieta ESG'!$G$188,CB1618)),MAX($CA$3:CA1617)+1,0)</f>
        <v>1615</v>
      </c>
      <c r="CB1618" s="134" t="s">
        <v>5618</v>
      </c>
      <c r="CC1618" s="98">
        <v>0</v>
      </c>
      <c r="CD1618" s="99" t="str">
        <f>IFERROR(VLOOKUP(ROWS($CB$4:CB1618),$CA$4:$CB$2337,2,0),"")</f>
        <v>Rogowo (pow. żniński, woj. kujawsko-pomorskie)</v>
      </c>
      <c r="CE1618" s="98">
        <v>0</v>
      </c>
      <c r="CF1618" s="98">
        <f>IF(ISNUMBER(SEARCH('ankieta ESG'!$G$189,CG1618)),MAX($CF$3:CF1617)+1,0)</f>
        <v>1615</v>
      </c>
      <c r="CG1618" s="134" t="s">
        <v>5618</v>
      </c>
      <c r="CH1618" s="98">
        <v>0</v>
      </c>
      <c r="CI1618" s="99" t="str">
        <f>IFERROR(VLOOKUP(ROWS($CG$4:CG1618),$CF$4:$CG$2337,2,0),"")</f>
        <v>Rogowo (pow. żniński, woj. kujawsko-pomorskie)</v>
      </c>
      <c r="CJ1618" s="98">
        <v>0</v>
      </c>
    </row>
    <row r="1619" spans="4:88">
      <c r="D1619" s="25"/>
      <c r="F1619" s="25"/>
      <c r="AM1619" s="98">
        <f>IF(ISNUMBER(SEARCH('ankieta ESG'!$G$180,AN1619)),MAX(AM$3:$AM1618)+1,0)</f>
        <v>1616</v>
      </c>
      <c r="AN1619" s="134" t="s">
        <v>5619</v>
      </c>
      <c r="AO1619" s="98">
        <v>0</v>
      </c>
      <c r="AP1619" s="99" t="str">
        <f>IFERROR(VLOOKUP(ROWS($AN$4:AN1619),$AM$4:$AN$2337,2,0),"")</f>
        <v>Rogoźno (pow. obornicki, woj. wielkopolskie)</v>
      </c>
      <c r="AQ1619" s="98">
        <v>0</v>
      </c>
      <c r="AR1619" s="98">
        <f>IF(ISNUMBER(SEARCH('ankieta ESG'!$G$181,AS1619)),MAX($AR$3:AR1618)+1,0)</f>
        <v>1616</v>
      </c>
      <c r="AS1619" s="134" t="s">
        <v>5619</v>
      </c>
      <c r="AT1619" s="98">
        <v>0</v>
      </c>
      <c r="AU1619" s="99" t="str">
        <f>IFERROR(VLOOKUP(ROWS($AS$4:AS1619),$AR$4:$AS$2337,2,0),"")</f>
        <v>Rogoźno (pow. obornicki, woj. wielkopolskie)</v>
      </c>
      <c r="AV1619" s="98">
        <v>0</v>
      </c>
      <c r="AW1619" s="98">
        <f>IF(ISNUMBER(SEARCH('ankieta ESG'!$G$182,AX1619)),MAX($AW$3:AW1618)+1,0)</f>
        <v>1616</v>
      </c>
      <c r="AX1619" s="134" t="s">
        <v>5619</v>
      </c>
      <c r="AY1619" s="98">
        <v>0</v>
      </c>
      <c r="AZ1619" s="99" t="str">
        <f>IFERROR(VLOOKUP(ROWS($AX$4:AX1619),$AW$4:$AX$2337,2,0),"")</f>
        <v>Rogoźno (pow. obornicki, woj. wielkopolskie)</v>
      </c>
      <c r="BA1619" s="98">
        <v>0</v>
      </c>
      <c r="BB1619" s="98">
        <f>IF(ISNUMBER(SEARCH('ankieta ESG'!$G$183,BC1619)),MAX($BB$3:BB1618)+1,0)</f>
        <v>1616</v>
      </c>
      <c r="BC1619" s="134" t="s">
        <v>5619</v>
      </c>
      <c r="BD1619" s="98">
        <v>0</v>
      </c>
      <c r="BE1619" s="99" t="str">
        <f>IFERROR(VLOOKUP(ROWS($BC$4:BC1619),$BB$4:$BC$2337,2,0),"")</f>
        <v>Rogoźno (pow. obornicki, woj. wielkopolskie)</v>
      </c>
      <c r="BF1619" s="98">
        <v>0</v>
      </c>
      <c r="BG1619" s="98">
        <f>IF(ISNUMBER(SEARCH('ankieta ESG'!$G$184,BH1619)),MAX($BG$3:BG1618)+1,0)</f>
        <v>1616</v>
      </c>
      <c r="BH1619" s="134" t="s">
        <v>5619</v>
      </c>
      <c r="BI1619" s="98">
        <v>0</v>
      </c>
      <c r="BJ1619" s="99" t="str">
        <f>IFERROR(VLOOKUP(ROWS($BH$4:BH1619),$BG$4:$BH$2337,2,0),"")</f>
        <v>Rogoźno (pow. obornicki, woj. wielkopolskie)</v>
      </c>
      <c r="BK1619" s="98">
        <v>0</v>
      </c>
      <c r="BL1619" s="98">
        <f>IF(ISNUMBER(SEARCH('ankieta ESG'!$G$185,BM1619)),MAX($BL$3:BL1618)+1,0)</f>
        <v>1616</v>
      </c>
      <c r="BM1619" s="134" t="s">
        <v>5619</v>
      </c>
      <c r="BN1619" s="98">
        <v>0</v>
      </c>
      <c r="BO1619" s="99" t="str">
        <f>IFERROR(VLOOKUP(ROWS($BM$4:BM1619),$BL$4:$BM$2337,2,0),"")</f>
        <v>Rogoźno (pow. obornicki, woj. wielkopolskie)</v>
      </c>
      <c r="BP1619" s="98">
        <v>0</v>
      </c>
      <c r="BQ1619" s="98">
        <f>IF(ISNUMBER(SEARCH('ankieta ESG'!$G$186,BR1619)),MAX($BQ$3:BQ1618)+1,0)</f>
        <v>1616</v>
      </c>
      <c r="BR1619" s="134" t="s">
        <v>5619</v>
      </c>
      <c r="BS1619" s="98">
        <v>0</v>
      </c>
      <c r="BT1619" s="99" t="str">
        <f>IFERROR(VLOOKUP(ROWS($BR$4:BR1619),$BQ$4:$BR$2337,2,0),"")</f>
        <v>Rogoźno (pow. obornicki, woj. wielkopolskie)</v>
      </c>
      <c r="BU1619" s="98">
        <v>0</v>
      </c>
      <c r="BV1619" s="98">
        <f>IF(ISNUMBER(SEARCH('ankieta ESG'!$G$187,BW1619)),MAX($BV$3:BV1618)+1,0)</f>
        <v>1616</v>
      </c>
      <c r="BW1619" s="134" t="s">
        <v>5619</v>
      </c>
      <c r="BX1619" s="98">
        <v>0</v>
      </c>
      <c r="BY1619" s="99" t="str">
        <f>IFERROR(VLOOKUP(ROWS($BW$4:BW1619),$BV$4:$BW$2337,2,0),"")</f>
        <v>Rogoźno (pow. obornicki, woj. wielkopolskie)</v>
      </c>
      <c r="BZ1619" s="98">
        <v>0</v>
      </c>
      <c r="CA1619" s="98">
        <f>IF(ISNUMBER(SEARCH('ankieta ESG'!$G$188,CB1619)),MAX($CA$3:CA1618)+1,0)</f>
        <v>1616</v>
      </c>
      <c r="CB1619" s="134" t="s">
        <v>5619</v>
      </c>
      <c r="CC1619" s="98">
        <v>0</v>
      </c>
      <c r="CD1619" s="99" t="str">
        <f>IFERROR(VLOOKUP(ROWS($CB$4:CB1619),$CA$4:$CB$2337,2,0),"")</f>
        <v>Rogoźno (pow. obornicki, woj. wielkopolskie)</v>
      </c>
      <c r="CE1619" s="98">
        <v>0</v>
      </c>
      <c r="CF1619" s="98">
        <f>IF(ISNUMBER(SEARCH('ankieta ESG'!$G$189,CG1619)),MAX($CF$3:CF1618)+1,0)</f>
        <v>1616</v>
      </c>
      <c r="CG1619" s="134" t="s">
        <v>5619</v>
      </c>
      <c r="CH1619" s="98">
        <v>0</v>
      </c>
      <c r="CI1619" s="99" t="str">
        <f>IFERROR(VLOOKUP(ROWS($CG$4:CG1619),$CF$4:$CG$2337,2,0),"")</f>
        <v>Rogoźno (pow. obornicki, woj. wielkopolskie)</v>
      </c>
      <c r="CJ1619" s="98">
        <v>0</v>
      </c>
    </row>
    <row r="1620" spans="4:88">
      <c r="D1620" s="25"/>
      <c r="F1620" s="25"/>
      <c r="AM1620" s="98">
        <f>IF(ISNUMBER(SEARCH('ankieta ESG'!$G$180,AN1620)),MAX(AM$3:$AM1619)+1,0)</f>
        <v>1617</v>
      </c>
      <c r="AN1620" s="134" t="s">
        <v>5620</v>
      </c>
      <c r="AO1620" s="98">
        <v>0</v>
      </c>
      <c r="AP1620" s="99" t="str">
        <f>IFERROR(VLOOKUP(ROWS($AN$4:AN1620),$AM$4:$AN$2337,2,0),"")</f>
        <v>Rogów (pow. brzeziński, woj. łódzkie)</v>
      </c>
      <c r="AQ1620" s="98">
        <v>0</v>
      </c>
      <c r="AR1620" s="98">
        <f>IF(ISNUMBER(SEARCH('ankieta ESG'!$G$181,AS1620)),MAX($AR$3:AR1619)+1,0)</f>
        <v>1617</v>
      </c>
      <c r="AS1620" s="134" t="s">
        <v>5620</v>
      </c>
      <c r="AT1620" s="98">
        <v>0</v>
      </c>
      <c r="AU1620" s="99" t="str">
        <f>IFERROR(VLOOKUP(ROWS($AS$4:AS1620),$AR$4:$AS$2337,2,0),"")</f>
        <v>Rogów (pow. brzeziński, woj. łódzkie)</v>
      </c>
      <c r="AV1620" s="98">
        <v>0</v>
      </c>
      <c r="AW1620" s="98">
        <f>IF(ISNUMBER(SEARCH('ankieta ESG'!$G$182,AX1620)),MAX($AW$3:AW1619)+1,0)</f>
        <v>1617</v>
      </c>
      <c r="AX1620" s="134" t="s">
        <v>5620</v>
      </c>
      <c r="AY1620" s="98">
        <v>0</v>
      </c>
      <c r="AZ1620" s="99" t="str">
        <f>IFERROR(VLOOKUP(ROWS($AX$4:AX1620),$AW$4:$AX$2337,2,0),"")</f>
        <v>Rogów (pow. brzeziński, woj. łódzkie)</v>
      </c>
      <c r="BA1620" s="98">
        <v>0</v>
      </c>
      <c r="BB1620" s="98">
        <f>IF(ISNUMBER(SEARCH('ankieta ESG'!$G$183,BC1620)),MAX($BB$3:BB1619)+1,0)</f>
        <v>1617</v>
      </c>
      <c r="BC1620" s="134" t="s">
        <v>5620</v>
      </c>
      <c r="BD1620" s="98">
        <v>0</v>
      </c>
      <c r="BE1620" s="99" t="str">
        <f>IFERROR(VLOOKUP(ROWS($BC$4:BC1620),$BB$4:$BC$2337,2,0),"")</f>
        <v>Rogów (pow. brzeziński, woj. łódzkie)</v>
      </c>
      <c r="BF1620" s="98">
        <v>0</v>
      </c>
      <c r="BG1620" s="98">
        <f>IF(ISNUMBER(SEARCH('ankieta ESG'!$G$184,BH1620)),MAX($BG$3:BG1619)+1,0)</f>
        <v>1617</v>
      </c>
      <c r="BH1620" s="134" t="s">
        <v>5620</v>
      </c>
      <c r="BI1620" s="98">
        <v>0</v>
      </c>
      <c r="BJ1620" s="99" t="str">
        <f>IFERROR(VLOOKUP(ROWS($BH$4:BH1620),$BG$4:$BH$2337,2,0),"")</f>
        <v>Rogów (pow. brzeziński, woj. łódzkie)</v>
      </c>
      <c r="BK1620" s="98">
        <v>0</v>
      </c>
      <c r="BL1620" s="98">
        <f>IF(ISNUMBER(SEARCH('ankieta ESG'!$G$185,BM1620)),MAX($BL$3:BL1619)+1,0)</f>
        <v>1617</v>
      </c>
      <c r="BM1620" s="134" t="s">
        <v>5620</v>
      </c>
      <c r="BN1620" s="98">
        <v>0</v>
      </c>
      <c r="BO1620" s="99" t="str">
        <f>IFERROR(VLOOKUP(ROWS($BM$4:BM1620),$BL$4:$BM$2337,2,0),"")</f>
        <v>Rogów (pow. brzeziński, woj. łódzkie)</v>
      </c>
      <c r="BP1620" s="98">
        <v>0</v>
      </c>
      <c r="BQ1620" s="98">
        <f>IF(ISNUMBER(SEARCH('ankieta ESG'!$G$186,BR1620)),MAX($BQ$3:BQ1619)+1,0)</f>
        <v>1617</v>
      </c>
      <c r="BR1620" s="134" t="s">
        <v>5620</v>
      </c>
      <c r="BS1620" s="98">
        <v>0</v>
      </c>
      <c r="BT1620" s="99" t="str">
        <f>IFERROR(VLOOKUP(ROWS($BR$4:BR1620),$BQ$4:$BR$2337,2,0),"")</f>
        <v>Rogów (pow. brzeziński, woj. łódzkie)</v>
      </c>
      <c r="BU1620" s="98">
        <v>0</v>
      </c>
      <c r="BV1620" s="98">
        <f>IF(ISNUMBER(SEARCH('ankieta ESG'!$G$187,BW1620)),MAX($BV$3:BV1619)+1,0)</f>
        <v>1617</v>
      </c>
      <c r="BW1620" s="134" t="s">
        <v>5620</v>
      </c>
      <c r="BX1620" s="98">
        <v>0</v>
      </c>
      <c r="BY1620" s="99" t="str">
        <f>IFERROR(VLOOKUP(ROWS($BW$4:BW1620),$BV$4:$BW$2337,2,0),"")</f>
        <v>Rogów (pow. brzeziński, woj. łódzkie)</v>
      </c>
      <c r="BZ1620" s="98">
        <v>0</v>
      </c>
      <c r="CA1620" s="98">
        <f>IF(ISNUMBER(SEARCH('ankieta ESG'!$G$188,CB1620)),MAX($CA$3:CA1619)+1,0)</f>
        <v>1617</v>
      </c>
      <c r="CB1620" s="134" t="s">
        <v>5620</v>
      </c>
      <c r="CC1620" s="98">
        <v>0</v>
      </c>
      <c r="CD1620" s="99" t="str">
        <f>IFERROR(VLOOKUP(ROWS($CB$4:CB1620),$CA$4:$CB$2337,2,0),"")</f>
        <v>Rogów (pow. brzeziński, woj. łódzkie)</v>
      </c>
      <c r="CE1620" s="98">
        <v>0</v>
      </c>
      <c r="CF1620" s="98">
        <f>IF(ISNUMBER(SEARCH('ankieta ESG'!$G$189,CG1620)),MAX($CF$3:CF1619)+1,0)</f>
        <v>1617</v>
      </c>
      <c r="CG1620" s="134" t="s">
        <v>5620</v>
      </c>
      <c r="CH1620" s="98">
        <v>0</v>
      </c>
      <c r="CI1620" s="99" t="str">
        <f>IFERROR(VLOOKUP(ROWS($CG$4:CG1620),$CF$4:$CG$2337,2,0),"")</f>
        <v>Rogów (pow. brzeziński, woj. łódzkie)</v>
      </c>
      <c r="CJ1620" s="98">
        <v>0</v>
      </c>
    </row>
    <row r="1621" spans="4:88">
      <c r="D1621" s="25"/>
      <c r="F1621" s="25"/>
      <c r="AM1621" s="98">
        <f>IF(ISNUMBER(SEARCH('ankieta ESG'!$G$180,AN1621)),MAX(AM$3:$AM1620)+1,0)</f>
        <v>1618</v>
      </c>
      <c r="AN1621" s="134" t="s">
        <v>5621</v>
      </c>
      <c r="AO1621" s="98">
        <v>0</v>
      </c>
      <c r="AP1621" s="99" t="str">
        <f>IFERROR(VLOOKUP(ROWS($AN$4:AN1621),$AM$4:$AN$2337,2,0),"")</f>
        <v>Rogóźno (pow. grudziądzki, woj. kujawsko-pomorskie)</v>
      </c>
      <c r="AQ1621" s="98">
        <v>0</v>
      </c>
      <c r="AR1621" s="98">
        <f>IF(ISNUMBER(SEARCH('ankieta ESG'!$G$181,AS1621)),MAX($AR$3:AR1620)+1,0)</f>
        <v>1618</v>
      </c>
      <c r="AS1621" s="134" t="s">
        <v>5621</v>
      </c>
      <c r="AT1621" s="98">
        <v>0</v>
      </c>
      <c r="AU1621" s="99" t="str">
        <f>IFERROR(VLOOKUP(ROWS($AS$4:AS1621),$AR$4:$AS$2337,2,0),"")</f>
        <v>Rogóźno (pow. grudziądzki, woj. kujawsko-pomorskie)</v>
      </c>
      <c r="AV1621" s="98">
        <v>0</v>
      </c>
      <c r="AW1621" s="98">
        <f>IF(ISNUMBER(SEARCH('ankieta ESG'!$G$182,AX1621)),MAX($AW$3:AW1620)+1,0)</f>
        <v>1618</v>
      </c>
      <c r="AX1621" s="134" t="s">
        <v>5621</v>
      </c>
      <c r="AY1621" s="98">
        <v>0</v>
      </c>
      <c r="AZ1621" s="99" t="str">
        <f>IFERROR(VLOOKUP(ROWS($AX$4:AX1621),$AW$4:$AX$2337,2,0),"")</f>
        <v>Rogóźno (pow. grudziądzki, woj. kujawsko-pomorskie)</v>
      </c>
      <c r="BA1621" s="98">
        <v>0</v>
      </c>
      <c r="BB1621" s="98">
        <f>IF(ISNUMBER(SEARCH('ankieta ESG'!$G$183,BC1621)),MAX($BB$3:BB1620)+1,0)</f>
        <v>1618</v>
      </c>
      <c r="BC1621" s="134" t="s">
        <v>5621</v>
      </c>
      <c r="BD1621" s="98">
        <v>0</v>
      </c>
      <c r="BE1621" s="99" t="str">
        <f>IFERROR(VLOOKUP(ROWS($BC$4:BC1621),$BB$4:$BC$2337,2,0),"")</f>
        <v>Rogóźno (pow. grudziądzki, woj. kujawsko-pomorskie)</v>
      </c>
      <c r="BF1621" s="98">
        <v>0</v>
      </c>
      <c r="BG1621" s="98">
        <f>IF(ISNUMBER(SEARCH('ankieta ESG'!$G$184,BH1621)),MAX($BG$3:BG1620)+1,0)</f>
        <v>1618</v>
      </c>
      <c r="BH1621" s="134" t="s">
        <v>5621</v>
      </c>
      <c r="BI1621" s="98">
        <v>0</v>
      </c>
      <c r="BJ1621" s="99" t="str">
        <f>IFERROR(VLOOKUP(ROWS($BH$4:BH1621),$BG$4:$BH$2337,2,0),"")</f>
        <v>Rogóźno (pow. grudziądzki, woj. kujawsko-pomorskie)</v>
      </c>
      <c r="BK1621" s="98">
        <v>0</v>
      </c>
      <c r="BL1621" s="98">
        <f>IF(ISNUMBER(SEARCH('ankieta ESG'!$G$185,BM1621)),MAX($BL$3:BL1620)+1,0)</f>
        <v>1618</v>
      </c>
      <c r="BM1621" s="134" t="s">
        <v>5621</v>
      </c>
      <c r="BN1621" s="98">
        <v>0</v>
      </c>
      <c r="BO1621" s="99" t="str">
        <f>IFERROR(VLOOKUP(ROWS($BM$4:BM1621),$BL$4:$BM$2337,2,0),"")</f>
        <v>Rogóźno (pow. grudziądzki, woj. kujawsko-pomorskie)</v>
      </c>
      <c r="BP1621" s="98">
        <v>0</v>
      </c>
      <c r="BQ1621" s="98">
        <f>IF(ISNUMBER(SEARCH('ankieta ESG'!$G$186,BR1621)),MAX($BQ$3:BQ1620)+1,0)</f>
        <v>1618</v>
      </c>
      <c r="BR1621" s="134" t="s">
        <v>5621</v>
      </c>
      <c r="BS1621" s="98">
        <v>0</v>
      </c>
      <c r="BT1621" s="99" t="str">
        <f>IFERROR(VLOOKUP(ROWS($BR$4:BR1621),$BQ$4:$BR$2337,2,0),"")</f>
        <v>Rogóźno (pow. grudziądzki, woj. kujawsko-pomorskie)</v>
      </c>
      <c r="BU1621" s="98">
        <v>0</v>
      </c>
      <c r="BV1621" s="98">
        <f>IF(ISNUMBER(SEARCH('ankieta ESG'!$G$187,BW1621)),MAX($BV$3:BV1620)+1,0)</f>
        <v>1618</v>
      </c>
      <c r="BW1621" s="134" t="s">
        <v>5621</v>
      </c>
      <c r="BX1621" s="98">
        <v>0</v>
      </c>
      <c r="BY1621" s="99" t="str">
        <f>IFERROR(VLOOKUP(ROWS($BW$4:BW1621),$BV$4:$BW$2337,2,0),"")</f>
        <v>Rogóźno (pow. grudziądzki, woj. kujawsko-pomorskie)</v>
      </c>
      <c r="BZ1621" s="98">
        <v>0</v>
      </c>
      <c r="CA1621" s="98">
        <f>IF(ISNUMBER(SEARCH('ankieta ESG'!$G$188,CB1621)),MAX($CA$3:CA1620)+1,0)</f>
        <v>1618</v>
      </c>
      <c r="CB1621" s="134" t="s">
        <v>5621</v>
      </c>
      <c r="CC1621" s="98">
        <v>0</v>
      </c>
      <c r="CD1621" s="99" t="str">
        <f>IFERROR(VLOOKUP(ROWS($CB$4:CB1621),$CA$4:$CB$2337,2,0),"")</f>
        <v>Rogóźno (pow. grudziądzki, woj. kujawsko-pomorskie)</v>
      </c>
      <c r="CE1621" s="98">
        <v>0</v>
      </c>
      <c r="CF1621" s="98">
        <f>IF(ISNUMBER(SEARCH('ankieta ESG'!$G$189,CG1621)),MAX($CF$3:CF1620)+1,0)</f>
        <v>1618</v>
      </c>
      <c r="CG1621" s="134" t="s">
        <v>5621</v>
      </c>
      <c r="CH1621" s="98">
        <v>0</v>
      </c>
      <c r="CI1621" s="99" t="str">
        <f>IFERROR(VLOOKUP(ROWS($CG$4:CG1621),$CF$4:$CG$2337,2,0),"")</f>
        <v>Rogóźno (pow. grudziądzki, woj. kujawsko-pomorskie)</v>
      </c>
      <c r="CJ1621" s="98">
        <v>0</v>
      </c>
    </row>
    <row r="1622" spans="4:88">
      <c r="D1622" s="25"/>
      <c r="F1622" s="25"/>
      <c r="AM1622" s="98">
        <f>IF(ISNUMBER(SEARCH('ankieta ESG'!$G$180,AN1622)),MAX(AM$3:$AM1621)+1,0)</f>
        <v>1619</v>
      </c>
      <c r="AN1622" s="134" t="s">
        <v>5622</v>
      </c>
      <c r="AO1622" s="98">
        <v>0</v>
      </c>
      <c r="AP1622" s="99" t="str">
        <f>IFERROR(VLOOKUP(ROWS($AN$4:AN1622),$AM$4:$AN$2337,2,0),"")</f>
        <v>Rojewo (pow. inowrocławski, woj. kujawsko-pomorskie)</v>
      </c>
      <c r="AQ1622" s="98">
        <v>0</v>
      </c>
      <c r="AR1622" s="98">
        <f>IF(ISNUMBER(SEARCH('ankieta ESG'!$G$181,AS1622)),MAX($AR$3:AR1621)+1,0)</f>
        <v>1619</v>
      </c>
      <c r="AS1622" s="134" t="s">
        <v>5622</v>
      </c>
      <c r="AT1622" s="98">
        <v>0</v>
      </c>
      <c r="AU1622" s="99" t="str">
        <f>IFERROR(VLOOKUP(ROWS($AS$4:AS1622),$AR$4:$AS$2337,2,0),"")</f>
        <v>Rojewo (pow. inowrocławski, woj. kujawsko-pomorskie)</v>
      </c>
      <c r="AV1622" s="98">
        <v>0</v>
      </c>
      <c r="AW1622" s="98">
        <f>IF(ISNUMBER(SEARCH('ankieta ESG'!$G$182,AX1622)),MAX($AW$3:AW1621)+1,0)</f>
        <v>1619</v>
      </c>
      <c r="AX1622" s="134" t="s">
        <v>5622</v>
      </c>
      <c r="AY1622" s="98">
        <v>0</v>
      </c>
      <c r="AZ1622" s="99" t="str">
        <f>IFERROR(VLOOKUP(ROWS($AX$4:AX1622),$AW$4:$AX$2337,2,0),"")</f>
        <v>Rojewo (pow. inowrocławski, woj. kujawsko-pomorskie)</v>
      </c>
      <c r="BA1622" s="98">
        <v>0</v>
      </c>
      <c r="BB1622" s="98">
        <f>IF(ISNUMBER(SEARCH('ankieta ESG'!$G$183,BC1622)),MAX($BB$3:BB1621)+1,0)</f>
        <v>1619</v>
      </c>
      <c r="BC1622" s="134" t="s">
        <v>5622</v>
      </c>
      <c r="BD1622" s="98">
        <v>0</v>
      </c>
      <c r="BE1622" s="99" t="str">
        <f>IFERROR(VLOOKUP(ROWS($BC$4:BC1622),$BB$4:$BC$2337,2,0),"")</f>
        <v>Rojewo (pow. inowrocławski, woj. kujawsko-pomorskie)</v>
      </c>
      <c r="BF1622" s="98">
        <v>0</v>
      </c>
      <c r="BG1622" s="98">
        <f>IF(ISNUMBER(SEARCH('ankieta ESG'!$G$184,BH1622)),MAX($BG$3:BG1621)+1,0)</f>
        <v>1619</v>
      </c>
      <c r="BH1622" s="134" t="s">
        <v>5622</v>
      </c>
      <c r="BI1622" s="98">
        <v>0</v>
      </c>
      <c r="BJ1622" s="99" t="str">
        <f>IFERROR(VLOOKUP(ROWS($BH$4:BH1622),$BG$4:$BH$2337,2,0),"")</f>
        <v>Rojewo (pow. inowrocławski, woj. kujawsko-pomorskie)</v>
      </c>
      <c r="BK1622" s="98">
        <v>0</v>
      </c>
      <c r="BL1622" s="98">
        <f>IF(ISNUMBER(SEARCH('ankieta ESG'!$G$185,BM1622)),MAX($BL$3:BL1621)+1,0)</f>
        <v>1619</v>
      </c>
      <c r="BM1622" s="134" t="s">
        <v>5622</v>
      </c>
      <c r="BN1622" s="98">
        <v>0</v>
      </c>
      <c r="BO1622" s="99" t="str">
        <f>IFERROR(VLOOKUP(ROWS($BM$4:BM1622),$BL$4:$BM$2337,2,0),"")</f>
        <v>Rojewo (pow. inowrocławski, woj. kujawsko-pomorskie)</v>
      </c>
      <c r="BP1622" s="98">
        <v>0</v>
      </c>
      <c r="BQ1622" s="98">
        <f>IF(ISNUMBER(SEARCH('ankieta ESG'!$G$186,BR1622)),MAX($BQ$3:BQ1621)+1,0)</f>
        <v>1619</v>
      </c>
      <c r="BR1622" s="134" t="s">
        <v>5622</v>
      </c>
      <c r="BS1622" s="98">
        <v>0</v>
      </c>
      <c r="BT1622" s="99" t="str">
        <f>IFERROR(VLOOKUP(ROWS($BR$4:BR1622),$BQ$4:$BR$2337,2,0),"")</f>
        <v>Rojewo (pow. inowrocławski, woj. kujawsko-pomorskie)</v>
      </c>
      <c r="BU1622" s="98">
        <v>0</v>
      </c>
      <c r="BV1622" s="98">
        <f>IF(ISNUMBER(SEARCH('ankieta ESG'!$G$187,BW1622)),MAX($BV$3:BV1621)+1,0)</f>
        <v>1619</v>
      </c>
      <c r="BW1622" s="134" t="s">
        <v>5622</v>
      </c>
      <c r="BX1622" s="98">
        <v>0</v>
      </c>
      <c r="BY1622" s="99" t="str">
        <f>IFERROR(VLOOKUP(ROWS($BW$4:BW1622),$BV$4:$BW$2337,2,0),"")</f>
        <v>Rojewo (pow. inowrocławski, woj. kujawsko-pomorskie)</v>
      </c>
      <c r="BZ1622" s="98">
        <v>0</v>
      </c>
      <c r="CA1622" s="98">
        <f>IF(ISNUMBER(SEARCH('ankieta ESG'!$G$188,CB1622)),MAX($CA$3:CA1621)+1,0)</f>
        <v>1619</v>
      </c>
      <c r="CB1622" s="134" t="s">
        <v>5622</v>
      </c>
      <c r="CC1622" s="98">
        <v>0</v>
      </c>
      <c r="CD1622" s="99" t="str">
        <f>IFERROR(VLOOKUP(ROWS($CB$4:CB1622),$CA$4:$CB$2337,2,0),"")</f>
        <v>Rojewo (pow. inowrocławski, woj. kujawsko-pomorskie)</v>
      </c>
      <c r="CE1622" s="98">
        <v>0</v>
      </c>
      <c r="CF1622" s="98">
        <f>IF(ISNUMBER(SEARCH('ankieta ESG'!$G$189,CG1622)),MAX($CF$3:CF1621)+1,0)</f>
        <v>1619</v>
      </c>
      <c r="CG1622" s="134" t="s">
        <v>5622</v>
      </c>
      <c r="CH1622" s="98">
        <v>0</v>
      </c>
      <c r="CI1622" s="99" t="str">
        <f>IFERROR(VLOOKUP(ROWS($CG$4:CG1622),$CF$4:$CG$2337,2,0),"")</f>
        <v>Rojewo (pow. inowrocławski, woj. kujawsko-pomorskie)</v>
      </c>
      <c r="CJ1622" s="98">
        <v>0</v>
      </c>
    </row>
    <row r="1623" spans="4:88">
      <c r="D1623" s="25"/>
      <c r="F1623" s="25"/>
      <c r="AM1623" s="98">
        <f>IF(ISNUMBER(SEARCH('ankieta ESG'!$G$180,AN1623)),MAX(AM$3:$AM1622)+1,0)</f>
        <v>1620</v>
      </c>
      <c r="AN1623" s="134" t="s">
        <v>5623</v>
      </c>
      <c r="AO1623" s="98">
        <v>0</v>
      </c>
      <c r="AP1623" s="99" t="str">
        <f>IFERROR(VLOOKUP(ROWS($AN$4:AN1623),$AM$4:$AN$2337,2,0),"")</f>
        <v>Rokiciny (pow. tomaszowski, woj. łódzkie)</v>
      </c>
      <c r="AQ1623" s="98">
        <v>0</v>
      </c>
      <c r="AR1623" s="98">
        <f>IF(ISNUMBER(SEARCH('ankieta ESG'!$G$181,AS1623)),MAX($AR$3:AR1622)+1,0)</f>
        <v>1620</v>
      </c>
      <c r="AS1623" s="134" t="s">
        <v>5623</v>
      </c>
      <c r="AT1623" s="98">
        <v>0</v>
      </c>
      <c r="AU1623" s="99" t="str">
        <f>IFERROR(VLOOKUP(ROWS($AS$4:AS1623),$AR$4:$AS$2337,2,0),"")</f>
        <v>Rokiciny (pow. tomaszowski, woj. łódzkie)</v>
      </c>
      <c r="AV1623" s="98">
        <v>0</v>
      </c>
      <c r="AW1623" s="98">
        <f>IF(ISNUMBER(SEARCH('ankieta ESG'!$G$182,AX1623)),MAX($AW$3:AW1622)+1,0)</f>
        <v>1620</v>
      </c>
      <c r="AX1623" s="134" t="s">
        <v>5623</v>
      </c>
      <c r="AY1623" s="98">
        <v>0</v>
      </c>
      <c r="AZ1623" s="99" t="str">
        <f>IFERROR(VLOOKUP(ROWS($AX$4:AX1623),$AW$4:$AX$2337,2,0),"")</f>
        <v>Rokiciny (pow. tomaszowski, woj. łódzkie)</v>
      </c>
      <c r="BA1623" s="98">
        <v>0</v>
      </c>
      <c r="BB1623" s="98">
        <f>IF(ISNUMBER(SEARCH('ankieta ESG'!$G$183,BC1623)),MAX($BB$3:BB1622)+1,0)</f>
        <v>1620</v>
      </c>
      <c r="BC1623" s="134" t="s">
        <v>5623</v>
      </c>
      <c r="BD1623" s="98">
        <v>0</v>
      </c>
      <c r="BE1623" s="99" t="str">
        <f>IFERROR(VLOOKUP(ROWS($BC$4:BC1623),$BB$4:$BC$2337,2,0),"")</f>
        <v>Rokiciny (pow. tomaszowski, woj. łódzkie)</v>
      </c>
      <c r="BF1623" s="98">
        <v>0</v>
      </c>
      <c r="BG1623" s="98">
        <f>IF(ISNUMBER(SEARCH('ankieta ESG'!$G$184,BH1623)),MAX($BG$3:BG1622)+1,0)</f>
        <v>1620</v>
      </c>
      <c r="BH1623" s="134" t="s">
        <v>5623</v>
      </c>
      <c r="BI1623" s="98">
        <v>0</v>
      </c>
      <c r="BJ1623" s="99" t="str">
        <f>IFERROR(VLOOKUP(ROWS($BH$4:BH1623),$BG$4:$BH$2337,2,0),"")</f>
        <v>Rokiciny (pow. tomaszowski, woj. łódzkie)</v>
      </c>
      <c r="BK1623" s="98">
        <v>0</v>
      </c>
      <c r="BL1623" s="98">
        <f>IF(ISNUMBER(SEARCH('ankieta ESG'!$G$185,BM1623)),MAX($BL$3:BL1622)+1,0)</f>
        <v>1620</v>
      </c>
      <c r="BM1623" s="134" t="s">
        <v>5623</v>
      </c>
      <c r="BN1623" s="98">
        <v>0</v>
      </c>
      <c r="BO1623" s="99" t="str">
        <f>IFERROR(VLOOKUP(ROWS($BM$4:BM1623),$BL$4:$BM$2337,2,0),"")</f>
        <v>Rokiciny (pow. tomaszowski, woj. łódzkie)</v>
      </c>
      <c r="BP1623" s="98">
        <v>0</v>
      </c>
      <c r="BQ1623" s="98">
        <f>IF(ISNUMBER(SEARCH('ankieta ESG'!$G$186,BR1623)),MAX($BQ$3:BQ1622)+1,0)</f>
        <v>1620</v>
      </c>
      <c r="BR1623" s="134" t="s">
        <v>5623</v>
      </c>
      <c r="BS1623" s="98">
        <v>0</v>
      </c>
      <c r="BT1623" s="99" t="str">
        <f>IFERROR(VLOOKUP(ROWS($BR$4:BR1623),$BQ$4:$BR$2337,2,0),"")</f>
        <v>Rokiciny (pow. tomaszowski, woj. łódzkie)</v>
      </c>
      <c r="BU1623" s="98">
        <v>0</v>
      </c>
      <c r="BV1623" s="98">
        <f>IF(ISNUMBER(SEARCH('ankieta ESG'!$G$187,BW1623)),MAX($BV$3:BV1622)+1,0)</f>
        <v>1620</v>
      </c>
      <c r="BW1623" s="134" t="s">
        <v>5623</v>
      </c>
      <c r="BX1623" s="98">
        <v>0</v>
      </c>
      <c r="BY1623" s="99" t="str">
        <f>IFERROR(VLOOKUP(ROWS($BW$4:BW1623),$BV$4:$BW$2337,2,0),"")</f>
        <v>Rokiciny (pow. tomaszowski, woj. łódzkie)</v>
      </c>
      <c r="BZ1623" s="98">
        <v>0</v>
      </c>
      <c r="CA1623" s="98">
        <f>IF(ISNUMBER(SEARCH('ankieta ESG'!$G$188,CB1623)),MAX($CA$3:CA1622)+1,0)</f>
        <v>1620</v>
      </c>
      <c r="CB1623" s="134" t="s">
        <v>5623</v>
      </c>
      <c r="CC1623" s="98">
        <v>0</v>
      </c>
      <c r="CD1623" s="99" t="str">
        <f>IFERROR(VLOOKUP(ROWS($CB$4:CB1623),$CA$4:$CB$2337,2,0),"")</f>
        <v>Rokiciny (pow. tomaszowski, woj. łódzkie)</v>
      </c>
      <c r="CE1623" s="98">
        <v>0</v>
      </c>
      <c r="CF1623" s="98">
        <f>IF(ISNUMBER(SEARCH('ankieta ESG'!$G$189,CG1623)),MAX($CF$3:CF1622)+1,0)</f>
        <v>1620</v>
      </c>
      <c r="CG1623" s="134" t="s">
        <v>5623</v>
      </c>
      <c r="CH1623" s="98">
        <v>0</v>
      </c>
      <c r="CI1623" s="99" t="str">
        <f>IFERROR(VLOOKUP(ROWS($CG$4:CG1623),$CF$4:$CG$2337,2,0),"")</f>
        <v>Rokiciny (pow. tomaszowski, woj. łódzkie)</v>
      </c>
      <c r="CJ1623" s="98">
        <v>0</v>
      </c>
    </row>
    <row r="1624" spans="4:88">
      <c r="D1624" s="25"/>
      <c r="F1624" s="25"/>
      <c r="AM1624" s="98">
        <f>IF(ISNUMBER(SEARCH('ankieta ESG'!$G$180,AN1624)),MAX(AM$3:$AM1623)+1,0)</f>
        <v>1621</v>
      </c>
      <c r="AN1624" s="134" t="s">
        <v>5624</v>
      </c>
      <c r="AO1624" s="98">
        <v>0</v>
      </c>
      <c r="AP1624" s="99" t="str">
        <f>IFERROR(VLOOKUP(ROWS($AN$4:AN1624),$AM$4:$AN$2337,2,0),"")</f>
        <v>Rokietnica (pow. jarosławski, woj. podkarpackie)</v>
      </c>
      <c r="AQ1624" s="98">
        <v>0</v>
      </c>
      <c r="AR1624" s="98">
        <f>IF(ISNUMBER(SEARCH('ankieta ESG'!$G$181,AS1624)),MAX($AR$3:AR1623)+1,0)</f>
        <v>1621</v>
      </c>
      <c r="AS1624" s="134" t="s">
        <v>5624</v>
      </c>
      <c r="AT1624" s="98">
        <v>0</v>
      </c>
      <c r="AU1624" s="99" t="str">
        <f>IFERROR(VLOOKUP(ROWS($AS$4:AS1624),$AR$4:$AS$2337,2,0),"")</f>
        <v>Rokietnica (pow. jarosławski, woj. podkarpackie)</v>
      </c>
      <c r="AV1624" s="98">
        <v>0</v>
      </c>
      <c r="AW1624" s="98">
        <f>IF(ISNUMBER(SEARCH('ankieta ESG'!$G$182,AX1624)),MAX($AW$3:AW1623)+1,0)</f>
        <v>1621</v>
      </c>
      <c r="AX1624" s="134" t="s">
        <v>5624</v>
      </c>
      <c r="AY1624" s="98">
        <v>0</v>
      </c>
      <c r="AZ1624" s="99" t="str">
        <f>IFERROR(VLOOKUP(ROWS($AX$4:AX1624),$AW$4:$AX$2337,2,0),"")</f>
        <v>Rokietnica (pow. jarosławski, woj. podkarpackie)</v>
      </c>
      <c r="BA1624" s="98">
        <v>0</v>
      </c>
      <c r="BB1624" s="98">
        <f>IF(ISNUMBER(SEARCH('ankieta ESG'!$G$183,BC1624)),MAX($BB$3:BB1623)+1,0)</f>
        <v>1621</v>
      </c>
      <c r="BC1624" s="134" t="s">
        <v>5624</v>
      </c>
      <c r="BD1624" s="98">
        <v>0</v>
      </c>
      <c r="BE1624" s="99" t="str">
        <f>IFERROR(VLOOKUP(ROWS($BC$4:BC1624),$BB$4:$BC$2337,2,0),"")</f>
        <v>Rokietnica (pow. jarosławski, woj. podkarpackie)</v>
      </c>
      <c r="BF1624" s="98">
        <v>0</v>
      </c>
      <c r="BG1624" s="98">
        <f>IF(ISNUMBER(SEARCH('ankieta ESG'!$G$184,BH1624)),MAX($BG$3:BG1623)+1,0)</f>
        <v>1621</v>
      </c>
      <c r="BH1624" s="134" t="s">
        <v>5624</v>
      </c>
      <c r="BI1624" s="98">
        <v>0</v>
      </c>
      <c r="BJ1624" s="99" t="str">
        <f>IFERROR(VLOOKUP(ROWS($BH$4:BH1624),$BG$4:$BH$2337,2,0),"")</f>
        <v>Rokietnica (pow. jarosławski, woj. podkarpackie)</v>
      </c>
      <c r="BK1624" s="98">
        <v>0</v>
      </c>
      <c r="BL1624" s="98">
        <f>IF(ISNUMBER(SEARCH('ankieta ESG'!$G$185,BM1624)),MAX($BL$3:BL1623)+1,0)</f>
        <v>1621</v>
      </c>
      <c r="BM1624" s="134" t="s">
        <v>5624</v>
      </c>
      <c r="BN1624" s="98">
        <v>0</v>
      </c>
      <c r="BO1624" s="99" t="str">
        <f>IFERROR(VLOOKUP(ROWS($BM$4:BM1624),$BL$4:$BM$2337,2,0),"")</f>
        <v>Rokietnica (pow. jarosławski, woj. podkarpackie)</v>
      </c>
      <c r="BP1624" s="98">
        <v>0</v>
      </c>
      <c r="BQ1624" s="98">
        <f>IF(ISNUMBER(SEARCH('ankieta ESG'!$G$186,BR1624)),MAX($BQ$3:BQ1623)+1,0)</f>
        <v>1621</v>
      </c>
      <c r="BR1624" s="134" t="s">
        <v>5624</v>
      </c>
      <c r="BS1624" s="98">
        <v>0</v>
      </c>
      <c r="BT1624" s="99" t="str">
        <f>IFERROR(VLOOKUP(ROWS($BR$4:BR1624),$BQ$4:$BR$2337,2,0),"")</f>
        <v>Rokietnica (pow. jarosławski, woj. podkarpackie)</v>
      </c>
      <c r="BU1624" s="98">
        <v>0</v>
      </c>
      <c r="BV1624" s="98">
        <f>IF(ISNUMBER(SEARCH('ankieta ESG'!$G$187,BW1624)),MAX($BV$3:BV1623)+1,0)</f>
        <v>1621</v>
      </c>
      <c r="BW1624" s="134" t="s">
        <v>5624</v>
      </c>
      <c r="BX1624" s="98">
        <v>0</v>
      </c>
      <c r="BY1624" s="99" t="str">
        <f>IFERROR(VLOOKUP(ROWS($BW$4:BW1624),$BV$4:$BW$2337,2,0),"")</f>
        <v>Rokietnica (pow. jarosławski, woj. podkarpackie)</v>
      </c>
      <c r="BZ1624" s="98">
        <v>0</v>
      </c>
      <c r="CA1624" s="98">
        <f>IF(ISNUMBER(SEARCH('ankieta ESG'!$G$188,CB1624)),MAX($CA$3:CA1623)+1,0)</f>
        <v>1621</v>
      </c>
      <c r="CB1624" s="134" t="s">
        <v>5624</v>
      </c>
      <c r="CC1624" s="98">
        <v>0</v>
      </c>
      <c r="CD1624" s="99" t="str">
        <f>IFERROR(VLOOKUP(ROWS($CB$4:CB1624),$CA$4:$CB$2337,2,0),"")</f>
        <v>Rokietnica (pow. jarosławski, woj. podkarpackie)</v>
      </c>
      <c r="CE1624" s="98">
        <v>0</v>
      </c>
      <c r="CF1624" s="98">
        <f>IF(ISNUMBER(SEARCH('ankieta ESG'!$G$189,CG1624)),MAX($CF$3:CF1623)+1,0)</f>
        <v>1621</v>
      </c>
      <c r="CG1624" s="134" t="s">
        <v>5624</v>
      </c>
      <c r="CH1624" s="98">
        <v>0</v>
      </c>
      <c r="CI1624" s="99" t="str">
        <f>IFERROR(VLOOKUP(ROWS($CG$4:CG1624),$CF$4:$CG$2337,2,0),"")</f>
        <v>Rokietnica (pow. jarosławski, woj. podkarpackie)</v>
      </c>
      <c r="CJ1624" s="98">
        <v>0</v>
      </c>
    </row>
    <row r="1625" spans="4:88">
      <c r="D1625" s="25"/>
      <c r="F1625" s="25"/>
      <c r="AM1625" s="98">
        <f>IF(ISNUMBER(SEARCH('ankieta ESG'!$G$180,AN1625)),MAX(AM$3:$AM1624)+1,0)</f>
        <v>1622</v>
      </c>
      <c r="AN1625" s="134" t="s">
        <v>5625</v>
      </c>
      <c r="AO1625" s="98">
        <v>0</v>
      </c>
      <c r="AP1625" s="99" t="str">
        <f>IFERROR(VLOOKUP(ROWS($AN$4:AN1625),$AM$4:$AN$2337,2,0),"")</f>
        <v>Rokietnica (pow. poznański, woj. wielkopolskie)</v>
      </c>
      <c r="AQ1625" s="98">
        <v>0</v>
      </c>
      <c r="AR1625" s="98">
        <f>IF(ISNUMBER(SEARCH('ankieta ESG'!$G$181,AS1625)),MAX($AR$3:AR1624)+1,0)</f>
        <v>1622</v>
      </c>
      <c r="AS1625" s="134" t="s">
        <v>5625</v>
      </c>
      <c r="AT1625" s="98">
        <v>0</v>
      </c>
      <c r="AU1625" s="99" t="str">
        <f>IFERROR(VLOOKUP(ROWS($AS$4:AS1625),$AR$4:$AS$2337,2,0),"")</f>
        <v>Rokietnica (pow. poznański, woj. wielkopolskie)</v>
      </c>
      <c r="AV1625" s="98">
        <v>0</v>
      </c>
      <c r="AW1625" s="98">
        <f>IF(ISNUMBER(SEARCH('ankieta ESG'!$G$182,AX1625)),MAX($AW$3:AW1624)+1,0)</f>
        <v>1622</v>
      </c>
      <c r="AX1625" s="134" t="s">
        <v>5625</v>
      </c>
      <c r="AY1625" s="98">
        <v>0</v>
      </c>
      <c r="AZ1625" s="99" t="str">
        <f>IFERROR(VLOOKUP(ROWS($AX$4:AX1625),$AW$4:$AX$2337,2,0),"")</f>
        <v>Rokietnica (pow. poznański, woj. wielkopolskie)</v>
      </c>
      <c r="BA1625" s="98">
        <v>0</v>
      </c>
      <c r="BB1625" s="98">
        <f>IF(ISNUMBER(SEARCH('ankieta ESG'!$G$183,BC1625)),MAX($BB$3:BB1624)+1,0)</f>
        <v>1622</v>
      </c>
      <c r="BC1625" s="134" t="s">
        <v>5625</v>
      </c>
      <c r="BD1625" s="98">
        <v>0</v>
      </c>
      <c r="BE1625" s="99" t="str">
        <f>IFERROR(VLOOKUP(ROWS($BC$4:BC1625),$BB$4:$BC$2337,2,0),"")</f>
        <v>Rokietnica (pow. poznański, woj. wielkopolskie)</v>
      </c>
      <c r="BF1625" s="98">
        <v>0</v>
      </c>
      <c r="BG1625" s="98">
        <f>IF(ISNUMBER(SEARCH('ankieta ESG'!$G$184,BH1625)),MAX($BG$3:BG1624)+1,0)</f>
        <v>1622</v>
      </c>
      <c r="BH1625" s="134" t="s">
        <v>5625</v>
      </c>
      <c r="BI1625" s="98">
        <v>0</v>
      </c>
      <c r="BJ1625" s="99" t="str">
        <f>IFERROR(VLOOKUP(ROWS($BH$4:BH1625),$BG$4:$BH$2337,2,0),"")</f>
        <v>Rokietnica (pow. poznański, woj. wielkopolskie)</v>
      </c>
      <c r="BK1625" s="98">
        <v>0</v>
      </c>
      <c r="BL1625" s="98">
        <f>IF(ISNUMBER(SEARCH('ankieta ESG'!$G$185,BM1625)),MAX($BL$3:BL1624)+1,0)</f>
        <v>1622</v>
      </c>
      <c r="BM1625" s="134" t="s">
        <v>5625</v>
      </c>
      <c r="BN1625" s="98">
        <v>0</v>
      </c>
      <c r="BO1625" s="99" t="str">
        <f>IFERROR(VLOOKUP(ROWS($BM$4:BM1625),$BL$4:$BM$2337,2,0),"")</f>
        <v>Rokietnica (pow. poznański, woj. wielkopolskie)</v>
      </c>
      <c r="BP1625" s="98">
        <v>0</v>
      </c>
      <c r="BQ1625" s="98">
        <f>IF(ISNUMBER(SEARCH('ankieta ESG'!$G$186,BR1625)),MAX($BQ$3:BQ1624)+1,0)</f>
        <v>1622</v>
      </c>
      <c r="BR1625" s="134" t="s">
        <v>5625</v>
      </c>
      <c r="BS1625" s="98">
        <v>0</v>
      </c>
      <c r="BT1625" s="99" t="str">
        <f>IFERROR(VLOOKUP(ROWS($BR$4:BR1625),$BQ$4:$BR$2337,2,0),"")</f>
        <v>Rokietnica (pow. poznański, woj. wielkopolskie)</v>
      </c>
      <c r="BU1625" s="98">
        <v>0</v>
      </c>
      <c r="BV1625" s="98">
        <f>IF(ISNUMBER(SEARCH('ankieta ESG'!$G$187,BW1625)),MAX($BV$3:BV1624)+1,0)</f>
        <v>1622</v>
      </c>
      <c r="BW1625" s="134" t="s">
        <v>5625</v>
      </c>
      <c r="BX1625" s="98">
        <v>0</v>
      </c>
      <c r="BY1625" s="99" t="str">
        <f>IFERROR(VLOOKUP(ROWS($BW$4:BW1625),$BV$4:$BW$2337,2,0),"")</f>
        <v>Rokietnica (pow. poznański, woj. wielkopolskie)</v>
      </c>
      <c r="BZ1625" s="98">
        <v>0</v>
      </c>
      <c r="CA1625" s="98">
        <f>IF(ISNUMBER(SEARCH('ankieta ESG'!$G$188,CB1625)),MAX($CA$3:CA1624)+1,0)</f>
        <v>1622</v>
      </c>
      <c r="CB1625" s="134" t="s">
        <v>5625</v>
      </c>
      <c r="CC1625" s="98">
        <v>0</v>
      </c>
      <c r="CD1625" s="99" t="str">
        <f>IFERROR(VLOOKUP(ROWS($CB$4:CB1625),$CA$4:$CB$2337,2,0),"")</f>
        <v>Rokietnica (pow. poznański, woj. wielkopolskie)</v>
      </c>
      <c r="CE1625" s="98">
        <v>0</v>
      </c>
      <c r="CF1625" s="98">
        <f>IF(ISNUMBER(SEARCH('ankieta ESG'!$G$189,CG1625)),MAX($CF$3:CF1624)+1,0)</f>
        <v>1622</v>
      </c>
      <c r="CG1625" s="134" t="s">
        <v>5625</v>
      </c>
      <c r="CH1625" s="98">
        <v>0</v>
      </c>
      <c r="CI1625" s="99" t="str">
        <f>IFERROR(VLOOKUP(ROWS($CG$4:CG1625),$CF$4:$CG$2337,2,0),"")</f>
        <v>Rokietnica (pow. poznański, woj. wielkopolskie)</v>
      </c>
      <c r="CJ1625" s="98">
        <v>0</v>
      </c>
    </row>
    <row r="1626" spans="4:88">
      <c r="D1626" s="25"/>
      <c r="F1626" s="25"/>
      <c r="AM1626" s="98">
        <f>IF(ISNUMBER(SEARCH('ankieta ESG'!$G$180,AN1626)),MAX(AM$3:$AM1625)+1,0)</f>
        <v>1623</v>
      </c>
      <c r="AN1626" s="134" t="s">
        <v>5626</v>
      </c>
      <c r="AO1626" s="98">
        <v>0</v>
      </c>
      <c r="AP1626" s="99" t="str">
        <f>IFERROR(VLOOKUP(ROWS($AN$4:AN1626),$AM$4:$AN$2337,2,0),"")</f>
        <v>Rokitno (pow. bialski, woj. lubelskie)</v>
      </c>
      <c r="AQ1626" s="98">
        <v>0</v>
      </c>
      <c r="AR1626" s="98">
        <f>IF(ISNUMBER(SEARCH('ankieta ESG'!$G$181,AS1626)),MAX($AR$3:AR1625)+1,0)</f>
        <v>1623</v>
      </c>
      <c r="AS1626" s="134" t="s">
        <v>5626</v>
      </c>
      <c r="AT1626" s="98">
        <v>0</v>
      </c>
      <c r="AU1626" s="99" t="str">
        <f>IFERROR(VLOOKUP(ROWS($AS$4:AS1626),$AR$4:$AS$2337,2,0),"")</f>
        <v>Rokitno (pow. bialski, woj. lubelskie)</v>
      </c>
      <c r="AV1626" s="98">
        <v>0</v>
      </c>
      <c r="AW1626" s="98">
        <f>IF(ISNUMBER(SEARCH('ankieta ESG'!$G$182,AX1626)),MAX($AW$3:AW1625)+1,0)</f>
        <v>1623</v>
      </c>
      <c r="AX1626" s="134" t="s">
        <v>5626</v>
      </c>
      <c r="AY1626" s="98">
        <v>0</v>
      </c>
      <c r="AZ1626" s="99" t="str">
        <f>IFERROR(VLOOKUP(ROWS($AX$4:AX1626),$AW$4:$AX$2337,2,0),"")</f>
        <v>Rokitno (pow. bialski, woj. lubelskie)</v>
      </c>
      <c r="BA1626" s="98">
        <v>0</v>
      </c>
      <c r="BB1626" s="98">
        <f>IF(ISNUMBER(SEARCH('ankieta ESG'!$G$183,BC1626)),MAX($BB$3:BB1625)+1,0)</f>
        <v>1623</v>
      </c>
      <c r="BC1626" s="134" t="s">
        <v>5626</v>
      </c>
      <c r="BD1626" s="98">
        <v>0</v>
      </c>
      <c r="BE1626" s="99" t="str">
        <f>IFERROR(VLOOKUP(ROWS($BC$4:BC1626),$BB$4:$BC$2337,2,0),"")</f>
        <v>Rokitno (pow. bialski, woj. lubelskie)</v>
      </c>
      <c r="BF1626" s="98">
        <v>0</v>
      </c>
      <c r="BG1626" s="98">
        <f>IF(ISNUMBER(SEARCH('ankieta ESG'!$G$184,BH1626)),MAX($BG$3:BG1625)+1,0)</f>
        <v>1623</v>
      </c>
      <c r="BH1626" s="134" t="s">
        <v>5626</v>
      </c>
      <c r="BI1626" s="98">
        <v>0</v>
      </c>
      <c r="BJ1626" s="99" t="str">
        <f>IFERROR(VLOOKUP(ROWS($BH$4:BH1626),$BG$4:$BH$2337,2,0),"")</f>
        <v>Rokitno (pow. bialski, woj. lubelskie)</v>
      </c>
      <c r="BK1626" s="98">
        <v>0</v>
      </c>
      <c r="BL1626" s="98">
        <f>IF(ISNUMBER(SEARCH('ankieta ESG'!$G$185,BM1626)),MAX($BL$3:BL1625)+1,0)</f>
        <v>1623</v>
      </c>
      <c r="BM1626" s="134" t="s">
        <v>5626</v>
      </c>
      <c r="BN1626" s="98">
        <v>0</v>
      </c>
      <c r="BO1626" s="99" t="str">
        <f>IFERROR(VLOOKUP(ROWS($BM$4:BM1626),$BL$4:$BM$2337,2,0),"")</f>
        <v>Rokitno (pow. bialski, woj. lubelskie)</v>
      </c>
      <c r="BP1626" s="98">
        <v>0</v>
      </c>
      <c r="BQ1626" s="98">
        <f>IF(ISNUMBER(SEARCH('ankieta ESG'!$G$186,BR1626)),MAX($BQ$3:BQ1625)+1,0)</f>
        <v>1623</v>
      </c>
      <c r="BR1626" s="134" t="s">
        <v>5626</v>
      </c>
      <c r="BS1626" s="98">
        <v>0</v>
      </c>
      <c r="BT1626" s="99" t="str">
        <f>IFERROR(VLOOKUP(ROWS($BR$4:BR1626),$BQ$4:$BR$2337,2,0),"")</f>
        <v>Rokitno (pow. bialski, woj. lubelskie)</v>
      </c>
      <c r="BU1626" s="98">
        <v>0</v>
      </c>
      <c r="BV1626" s="98">
        <f>IF(ISNUMBER(SEARCH('ankieta ESG'!$G$187,BW1626)),MAX($BV$3:BV1625)+1,0)</f>
        <v>1623</v>
      </c>
      <c r="BW1626" s="134" t="s">
        <v>5626</v>
      </c>
      <c r="BX1626" s="98">
        <v>0</v>
      </c>
      <c r="BY1626" s="99" t="str">
        <f>IFERROR(VLOOKUP(ROWS($BW$4:BW1626),$BV$4:$BW$2337,2,0),"")</f>
        <v>Rokitno (pow. bialski, woj. lubelskie)</v>
      </c>
      <c r="BZ1626" s="98">
        <v>0</v>
      </c>
      <c r="CA1626" s="98">
        <f>IF(ISNUMBER(SEARCH('ankieta ESG'!$G$188,CB1626)),MAX($CA$3:CA1625)+1,0)</f>
        <v>1623</v>
      </c>
      <c r="CB1626" s="134" t="s">
        <v>5626</v>
      </c>
      <c r="CC1626" s="98">
        <v>0</v>
      </c>
      <c r="CD1626" s="99" t="str">
        <f>IFERROR(VLOOKUP(ROWS($CB$4:CB1626),$CA$4:$CB$2337,2,0),"")</f>
        <v>Rokitno (pow. bialski, woj. lubelskie)</v>
      </c>
      <c r="CE1626" s="98">
        <v>0</v>
      </c>
      <c r="CF1626" s="98">
        <f>IF(ISNUMBER(SEARCH('ankieta ESG'!$G$189,CG1626)),MAX($CF$3:CF1625)+1,0)</f>
        <v>1623</v>
      </c>
      <c r="CG1626" s="134" t="s">
        <v>5626</v>
      </c>
      <c r="CH1626" s="98">
        <v>0</v>
      </c>
      <c r="CI1626" s="99" t="str">
        <f>IFERROR(VLOOKUP(ROWS($CG$4:CG1626),$CF$4:$CG$2337,2,0),"")</f>
        <v>Rokitno (pow. bialski, woj. lubelskie)</v>
      </c>
      <c r="CJ1626" s="98">
        <v>0</v>
      </c>
    </row>
    <row r="1627" spans="4:88">
      <c r="D1627" s="25"/>
      <c r="F1627" s="25"/>
      <c r="AM1627" s="98">
        <f>IF(ISNUMBER(SEARCH('ankieta ESG'!$G$180,AN1627)),MAX(AM$3:$AM1626)+1,0)</f>
        <v>1624</v>
      </c>
      <c r="AN1627" s="134" t="s">
        <v>5627</v>
      </c>
      <c r="AO1627" s="98">
        <v>0</v>
      </c>
      <c r="AP1627" s="99" t="str">
        <f>IFERROR(VLOOKUP(ROWS($AN$4:AN1627),$AM$4:$AN$2337,2,0),"")</f>
        <v>Ropa (pow. gorlicki, woj. małopolskie)</v>
      </c>
      <c r="AQ1627" s="98">
        <v>0</v>
      </c>
      <c r="AR1627" s="98">
        <f>IF(ISNUMBER(SEARCH('ankieta ESG'!$G$181,AS1627)),MAX($AR$3:AR1626)+1,0)</f>
        <v>1624</v>
      </c>
      <c r="AS1627" s="134" t="s">
        <v>5627</v>
      </c>
      <c r="AT1627" s="98">
        <v>0</v>
      </c>
      <c r="AU1627" s="99" t="str">
        <f>IFERROR(VLOOKUP(ROWS($AS$4:AS1627),$AR$4:$AS$2337,2,0),"")</f>
        <v>Ropa (pow. gorlicki, woj. małopolskie)</v>
      </c>
      <c r="AV1627" s="98">
        <v>0</v>
      </c>
      <c r="AW1627" s="98">
        <f>IF(ISNUMBER(SEARCH('ankieta ESG'!$G$182,AX1627)),MAX($AW$3:AW1626)+1,0)</f>
        <v>1624</v>
      </c>
      <c r="AX1627" s="134" t="s">
        <v>5627</v>
      </c>
      <c r="AY1627" s="98">
        <v>0</v>
      </c>
      <c r="AZ1627" s="99" t="str">
        <f>IFERROR(VLOOKUP(ROWS($AX$4:AX1627),$AW$4:$AX$2337,2,0),"")</f>
        <v>Ropa (pow. gorlicki, woj. małopolskie)</v>
      </c>
      <c r="BA1627" s="98">
        <v>0</v>
      </c>
      <c r="BB1627" s="98">
        <f>IF(ISNUMBER(SEARCH('ankieta ESG'!$G$183,BC1627)),MAX($BB$3:BB1626)+1,0)</f>
        <v>1624</v>
      </c>
      <c r="BC1627" s="134" t="s">
        <v>5627</v>
      </c>
      <c r="BD1627" s="98">
        <v>0</v>
      </c>
      <c r="BE1627" s="99" t="str">
        <f>IFERROR(VLOOKUP(ROWS($BC$4:BC1627),$BB$4:$BC$2337,2,0),"")</f>
        <v>Ropa (pow. gorlicki, woj. małopolskie)</v>
      </c>
      <c r="BF1627" s="98">
        <v>0</v>
      </c>
      <c r="BG1627" s="98">
        <f>IF(ISNUMBER(SEARCH('ankieta ESG'!$G$184,BH1627)),MAX($BG$3:BG1626)+1,0)</f>
        <v>1624</v>
      </c>
      <c r="BH1627" s="134" t="s">
        <v>5627</v>
      </c>
      <c r="BI1627" s="98">
        <v>0</v>
      </c>
      <c r="BJ1627" s="99" t="str">
        <f>IFERROR(VLOOKUP(ROWS($BH$4:BH1627),$BG$4:$BH$2337,2,0),"")</f>
        <v>Ropa (pow. gorlicki, woj. małopolskie)</v>
      </c>
      <c r="BK1627" s="98">
        <v>0</v>
      </c>
      <c r="BL1627" s="98">
        <f>IF(ISNUMBER(SEARCH('ankieta ESG'!$G$185,BM1627)),MAX($BL$3:BL1626)+1,0)</f>
        <v>1624</v>
      </c>
      <c r="BM1627" s="134" t="s">
        <v>5627</v>
      </c>
      <c r="BN1627" s="98">
        <v>0</v>
      </c>
      <c r="BO1627" s="99" t="str">
        <f>IFERROR(VLOOKUP(ROWS($BM$4:BM1627),$BL$4:$BM$2337,2,0),"")</f>
        <v>Ropa (pow. gorlicki, woj. małopolskie)</v>
      </c>
      <c r="BP1627" s="98">
        <v>0</v>
      </c>
      <c r="BQ1627" s="98">
        <f>IF(ISNUMBER(SEARCH('ankieta ESG'!$G$186,BR1627)),MAX($BQ$3:BQ1626)+1,0)</f>
        <v>1624</v>
      </c>
      <c r="BR1627" s="134" t="s">
        <v>5627</v>
      </c>
      <c r="BS1627" s="98">
        <v>0</v>
      </c>
      <c r="BT1627" s="99" t="str">
        <f>IFERROR(VLOOKUP(ROWS($BR$4:BR1627),$BQ$4:$BR$2337,2,0),"")</f>
        <v>Ropa (pow. gorlicki, woj. małopolskie)</v>
      </c>
      <c r="BU1627" s="98">
        <v>0</v>
      </c>
      <c r="BV1627" s="98">
        <f>IF(ISNUMBER(SEARCH('ankieta ESG'!$G$187,BW1627)),MAX($BV$3:BV1626)+1,0)</f>
        <v>1624</v>
      </c>
      <c r="BW1627" s="134" t="s">
        <v>5627</v>
      </c>
      <c r="BX1627" s="98">
        <v>0</v>
      </c>
      <c r="BY1627" s="99" t="str">
        <f>IFERROR(VLOOKUP(ROWS($BW$4:BW1627),$BV$4:$BW$2337,2,0),"")</f>
        <v>Ropa (pow. gorlicki, woj. małopolskie)</v>
      </c>
      <c r="BZ1627" s="98">
        <v>0</v>
      </c>
      <c r="CA1627" s="98">
        <f>IF(ISNUMBER(SEARCH('ankieta ESG'!$G$188,CB1627)),MAX($CA$3:CA1626)+1,0)</f>
        <v>1624</v>
      </c>
      <c r="CB1627" s="134" t="s">
        <v>5627</v>
      </c>
      <c r="CC1627" s="98">
        <v>0</v>
      </c>
      <c r="CD1627" s="99" t="str">
        <f>IFERROR(VLOOKUP(ROWS($CB$4:CB1627),$CA$4:$CB$2337,2,0),"")</f>
        <v>Ropa (pow. gorlicki, woj. małopolskie)</v>
      </c>
      <c r="CE1627" s="98">
        <v>0</v>
      </c>
      <c r="CF1627" s="98">
        <f>IF(ISNUMBER(SEARCH('ankieta ESG'!$G$189,CG1627)),MAX($CF$3:CF1626)+1,0)</f>
        <v>1624</v>
      </c>
      <c r="CG1627" s="134" t="s">
        <v>5627</v>
      </c>
      <c r="CH1627" s="98">
        <v>0</v>
      </c>
      <c r="CI1627" s="99" t="str">
        <f>IFERROR(VLOOKUP(ROWS($CG$4:CG1627),$CF$4:$CG$2337,2,0),"")</f>
        <v>Ropa (pow. gorlicki, woj. małopolskie)</v>
      </c>
      <c r="CJ1627" s="98">
        <v>0</v>
      </c>
    </row>
    <row r="1628" spans="4:88">
      <c r="D1628" s="25"/>
      <c r="F1628" s="25"/>
      <c r="AM1628" s="98">
        <f>IF(ISNUMBER(SEARCH('ankieta ESG'!$G$180,AN1628)),MAX(AM$3:$AM1627)+1,0)</f>
        <v>1625</v>
      </c>
      <c r="AN1628" s="134" t="s">
        <v>5628</v>
      </c>
      <c r="AO1628" s="98">
        <v>0</v>
      </c>
      <c r="AP1628" s="99" t="str">
        <f>IFERROR(VLOOKUP(ROWS($AN$4:AN1628),$AM$4:$AN$2337,2,0),"")</f>
        <v>Ropczyce (pow. ropczycko-sędziszowski, woj. podkarpackie)</v>
      </c>
      <c r="AQ1628" s="98">
        <v>0</v>
      </c>
      <c r="AR1628" s="98">
        <f>IF(ISNUMBER(SEARCH('ankieta ESG'!$G$181,AS1628)),MAX($AR$3:AR1627)+1,0)</f>
        <v>1625</v>
      </c>
      <c r="AS1628" s="134" t="s">
        <v>5628</v>
      </c>
      <c r="AT1628" s="98">
        <v>0</v>
      </c>
      <c r="AU1628" s="99" t="str">
        <f>IFERROR(VLOOKUP(ROWS($AS$4:AS1628),$AR$4:$AS$2337,2,0),"")</f>
        <v>Ropczyce (pow. ropczycko-sędziszowski, woj. podkarpackie)</v>
      </c>
      <c r="AV1628" s="98">
        <v>0</v>
      </c>
      <c r="AW1628" s="98">
        <f>IF(ISNUMBER(SEARCH('ankieta ESG'!$G$182,AX1628)),MAX($AW$3:AW1627)+1,0)</f>
        <v>1625</v>
      </c>
      <c r="AX1628" s="134" t="s">
        <v>5628</v>
      </c>
      <c r="AY1628" s="98">
        <v>0</v>
      </c>
      <c r="AZ1628" s="99" t="str">
        <f>IFERROR(VLOOKUP(ROWS($AX$4:AX1628),$AW$4:$AX$2337,2,0),"")</f>
        <v>Ropczyce (pow. ropczycko-sędziszowski, woj. podkarpackie)</v>
      </c>
      <c r="BA1628" s="98">
        <v>0</v>
      </c>
      <c r="BB1628" s="98">
        <f>IF(ISNUMBER(SEARCH('ankieta ESG'!$G$183,BC1628)),MAX($BB$3:BB1627)+1,0)</f>
        <v>1625</v>
      </c>
      <c r="BC1628" s="134" t="s">
        <v>5628</v>
      </c>
      <c r="BD1628" s="98">
        <v>0</v>
      </c>
      <c r="BE1628" s="99" t="str">
        <f>IFERROR(VLOOKUP(ROWS($BC$4:BC1628),$BB$4:$BC$2337,2,0),"")</f>
        <v>Ropczyce (pow. ropczycko-sędziszowski, woj. podkarpackie)</v>
      </c>
      <c r="BF1628" s="98">
        <v>0</v>
      </c>
      <c r="BG1628" s="98">
        <f>IF(ISNUMBER(SEARCH('ankieta ESG'!$G$184,BH1628)),MAX($BG$3:BG1627)+1,0)</f>
        <v>1625</v>
      </c>
      <c r="BH1628" s="134" t="s">
        <v>5628</v>
      </c>
      <c r="BI1628" s="98">
        <v>0</v>
      </c>
      <c r="BJ1628" s="99" t="str">
        <f>IFERROR(VLOOKUP(ROWS($BH$4:BH1628),$BG$4:$BH$2337,2,0),"")</f>
        <v>Ropczyce (pow. ropczycko-sędziszowski, woj. podkarpackie)</v>
      </c>
      <c r="BK1628" s="98">
        <v>0</v>
      </c>
      <c r="BL1628" s="98">
        <f>IF(ISNUMBER(SEARCH('ankieta ESG'!$G$185,BM1628)),MAX($BL$3:BL1627)+1,0)</f>
        <v>1625</v>
      </c>
      <c r="BM1628" s="134" t="s">
        <v>5628</v>
      </c>
      <c r="BN1628" s="98">
        <v>0</v>
      </c>
      <c r="BO1628" s="99" t="str">
        <f>IFERROR(VLOOKUP(ROWS($BM$4:BM1628),$BL$4:$BM$2337,2,0),"")</f>
        <v>Ropczyce (pow. ropczycko-sędziszowski, woj. podkarpackie)</v>
      </c>
      <c r="BP1628" s="98">
        <v>0</v>
      </c>
      <c r="BQ1628" s="98">
        <f>IF(ISNUMBER(SEARCH('ankieta ESG'!$G$186,BR1628)),MAX($BQ$3:BQ1627)+1,0)</f>
        <v>1625</v>
      </c>
      <c r="BR1628" s="134" t="s">
        <v>5628</v>
      </c>
      <c r="BS1628" s="98">
        <v>0</v>
      </c>
      <c r="BT1628" s="99" t="str">
        <f>IFERROR(VLOOKUP(ROWS($BR$4:BR1628),$BQ$4:$BR$2337,2,0),"")</f>
        <v>Ropczyce (pow. ropczycko-sędziszowski, woj. podkarpackie)</v>
      </c>
      <c r="BU1628" s="98">
        <v>0</v>
      </c>
      <c r="BV1628" s="98">
        <f>IF(ISNUMBER(SEARCH('ankieta ESG'!$G$187,BW1628)),MAX($BV$3:BV1627)+1,0)</f>
        <v>1625</v>
      </c>
      <c r="BW1628" s="134" t="s">
        <v>5628</v>
      </c>
      <c r="BX1628" s="98">
        <v>0</v>
      </c>
      <c r="BY1628" s="99" t="str">
        <f>IFERROR(VLOOKUP(ROWS($BW$4:BW1628),$BV$4:$BW$2337,2,0),"")</f>
        <v>Ropczyce (pow. ropczycko-sędziszowski, woj. podkarpackie)</v>
      </c>
      <c r="BZ1628" s="98">
        <v>0</v>
      </c>
      <c r="CA1628" s="98">
        <f>IF(ISNUMBER(SEARCH('ankieta ESG'!$G$188,CB1628)),MAX($CA$3:CA1627)+1,0)</f>
        <v>1625</v>
      </c>
      <c r="CB1628" s="134" t="s">
        <v>5628</v>
      </c>
      <c r="CC1628" s="98">
        <v>0</v>
      </c>
      <c r="CD1628" s="99" t="str">
        <f>IFERROR(VLOOKUP(ROWS($CB$4:CB1628),$CA$4:$CB$2337,2,0),"")</f>
        <v>Ropczyce (pow. ropczycko-sędziszowski, woj. podkarpackie)</v>
      </c>
      <c r="CE1628" s="98">
        <v>0</v>
      </c>
      <c r="CF1628" s="98">
        <f>IF(ISNUMBER(SEARCH('ankieta ESG'!$G$189,CG1628)),MAX($CF$3:CF1627)+1,0)</f>
        <v>1625</v>
      </c>
      <c r="CG1628" s="134" t="s">
        <v>5628</v>
      </c>
      <c r="CH1628" s="98">
        <v>0</v>
      </c>
      <c r="CI1628" s="99" t="str">
        <f>IFERROR(VLOOKUP(ROWS($CG$4:CG1628),$CF$4:$CG$2337,2,0),"")</f>
        <v>Ropczyce (pow. ropczycko-sędziszowski, woj. podkarpackie)</v>
      </c>
      <c r="CJ1628" s="98">
        <v>0</v>
      </c>
    </row>
    <row r="1629" spans="4:88">
      <c r="D1629" s="25"/>
      <c r="F1629" s="25"/>
      <c r="AM1629" s="98">
        <f>IF(ISNUMBER(SEARCH('ankieta ESG'!$G$180,AN1629)),MAX(AM$3:$AM1628)+1,0)</f>
        <v>1626</v>
      </c>
      <c r="AN1629" s="134" t="s">
        <v>5629</v>
      </c>
      <c r="AO1629" s="98">
        <v>0</v>
      </c>
      <c r="AP1629" s="99" t="str">
        <f>IFERROR(VLOOKUP(ROWS($AN$4:AN1629),$AM$4:$AN$2337,2,0),"")</f>
        <v>Rossosz (pow. bialski, woj. lubelskie)</v>
      </c>
      <c r="AQ1629" s="98">
        <v>0</v>
      </c>
      <c r="AR1629" s="98">
        <f>IF(ISNUMBER(SEARCH('ankieta ESG'!$G$181,AS1629)),MAX($AR$3:AR1628)+1,0)</f>
        <v>1626</v>
      </c>
      <c r="AS1629" s="134" t="s">
        <v>5629</v>
      </c>
      <c r="AT1629" s="98">
        <v>0</v>
      </c>
      <c r="AU1629" s="99" t="str">
        <f>IFERROR(VLOOKUP(ROWS($AS$4:AS1629),$AR$4:$AS$2337,2,0),"")</f>
        <v>Rossosz (pow. bialski, woj. lubelskie)</v>
      </c>
      <c r="AV1629" s="98">
        <v>0</v>
      </c>
      <c r="AW1629" s="98">
        <f>IF(ISNUMBER(SEARCH('ankieta ESG'!$G$182,AX1629)),MAX($AW$3:AW1628)+1,0)</f>
        <v>1626</v>
      </c>
      <c r="AX1629" s="134" t="s">
        <v>5629</v>
      </c>
      <c r="AY1629" s="98">
        <v>0</v>
      </c>
      <c r="AZ1629" s="99" t="str">
        <f>IFERROR(VLOOKUP(ROWS($AX$4:AX1629),$AW$4:$AX$2337,2,0),"")</f>
        <v>Rossosz (pow. bialski, woj. lubelskie)</v>
      </c>
      <c r="BA1629" s="98">
        <v>0</v>
      </c>
      <c r="BB1629" s="98">
        <f>IF(ISNUMBER(SEARCH('ankieta ESG'!$G$183,BC1629)),MAX($BB$3:BB1628)+1,0)</f>
        <v>1626</v>
      </c>
      <c r="BC1629" s="134" t="s">
        <v>5629</v>
      </c>
      <c r="BD1629" s="98">
        <v>0</v>
      </c>
      <c r="BE1629" s="99" t="str">
        <f>IFERROR(VLOOKUP(ROWS($BC$4:BC1629),$BB$4:$BC$2337,2,0),"")</f>
        <v>Rossosz (pow. bialski, woj. lubelskie)</v>
      </c>
      <c r="BF1629" s="98">
        <v>0</v>
      </c>
      <c r="BG1629" s="98">
        <f>IF(ISNUMBER(SEARCH('ankieta ESG'!$G$184,BH1629)),MAX($BG$3:BG1628)+1,0)</f>
        <v>1626</v>
      </c>
      <c r="BH1629" s="134" t="s">
        <v>5629</v>
      </c>
      <c r="BI1629" s="98">
        <v>0</v>
      </c>
      <c r="BJ1629" s="99" t="str">
        <f>IFERROR(VLOOKUP(ROWS($BH$4:BH1629),$BG$4:$BH$2337,2,0),"")</f>
        <v>Rossosz (pow. bialski, woj. lubelskie)</v>
      </c>
      <c r="BK1629" s="98">
        <v>0</v>
      </c>
      <c r="BL1629" s="98">
        <f>IF(ISNUMBER(SEARCH('ankieta ESG'!$G$185,BM1629)),MAX($BL$3:BL1628)+1,0)</f>
        <v>1626</v>
      </c>
      <c r="BM1629" s="134" t="s">
        <v>5629</v>
      </c>
      <c r="BN1629" s="98">
        <v>0</v>
      </c>
      <c r="BO1629" s="99" t="str">
        <f>IFERROR(VLOOKUP(ROWS($BM$4:BM1629),$BL$4:$BM$2337,2,0),"")</f>
        <v>Rossosz (pow. bialski, woj. lubelskie)</v>
      </c>
      <c r="BP1629" s="98">
        <v>0</v>
      </c>
      <c r="BQ1629" s="98">
        <f>IF(ISNUMBER(SEARCH('ankieta ESG'!$G$186,BR1629)),MAX($BQ$3:BQ1628)+1,0)</f>
        <v>1626</v>
      </c>
      <c r="BR1629" s="134" t="s">
        <v>5629</v>
      </c>
      <c r="BS1629" s="98">
        <v>0</v>
      </c>
      <c r="BT1629" s="99" t="str">
        <f>IFERROR(VLOOKUP(ROWS($BR$4:BR1629),$BQ$4:$BR$2337,2,0),"")</f>
        <v>Rossosz (pow. bialski, woj. lubelskie)</v>
      </c>
      <c r="BU1629" s="98">
        <v>0</v>
      </c>
      <c r="BV1629" s="98">
        <f>IF(ISNUMBER(SEARCH('ankieta ESG'!$G$187,BW1629)),MAX($BV$3:BV1628)+1,0)</f>
        <v>1626</v>
      </c>
      <c r="BW1629" s="134" t="s">
        <v>5629</v>
      </c>
      <c r="BX1629" s="98">
        <v>0</v>
      </c>
      <c r="BY1629" s="99" t="str">
        <f>IFERROR(VLOOKUP(ROWS($BW$4:BW1629),$BV$4:$BW$2337,2,0),"")</f>
        <v>Rossosz (pow. bialski, woj. lubelskie)</v>
      </c>
      <c r="BZ1629" s="98">
        <v>0</v>
      </c>
      <c r="CA1629" s="98">
        <f>IF(ISNUMBER(SEARCH('ankieta ESG'!$G$188,CB1629)),MAX($CA$3:CA1628)+1,0)</f>
        <v>1626</v>
      </c>
      <c r="CB1629" s="134" t="s">
        <v>5629</v>
      </c>
      <c r="CC1629" s="98">
        <v>0</v>
      </c>
      <c r="CD1629" s="99" t="str">
        <f>IFERROR(VLOOKUP(ROWS($CB$4:CB1629),$CA$4:$CB$2337,2,0),"")</f>
        <v>Rossosz (pow. bialski, woj. lubelskie)</v>
      </c>
      <c r="CE1629" s="98">
        <v>0</v>
      </c>
      <c r="CF1629" s="98">
        <f>IF(ISNUMBER(SEARCH('ankieta ESG'!$G$189,CG1629)),MAX($CF$3:CF1628)+1,0)</f>
        <v>1626</v>
      </c>
      <c r="CG1629" s="134" t="s">
        <v>5629</v>
      </c>
      <c r="CH1629" s="98">
        <v>0</v>
      </c>
      <c r="CI1629" s="99" t="str">
        <f>IFERROR(VLOOKUP(ROWS($CG$4:CG1629),$CF$4:$CG$2337,2,0),"")</f>
        <v>Rossosz (pow. bialski, woj. lubelskie)</v>
      </c>
      <c r="CJ1629" s="98">
        <v>0</v>
      </c>
    </row>
    <row r="1630" spans="4:88">
      <c r="D1630" s="25"/>
      <c r="F1630" s="25"/>
      <c r="AM1630" s="98">
        <f>IF(ISNUMBER(SEARCH('ankieta ESG'!$G$180,AN1630)),MAX(AM$3:$AM1629)+1,0)</f>
        <v>1627</v>
      </c>
      <c r="AN1630" s="134" t="s">
        <v>5630</v>
      </c>
      <c r="AO1630" s="98">
        <v>0</v>
      </c>
      <c r="AP1630" s="99" t="str">
        <f>IFERROR(VLOOKUP(ROWS($AN$4:AN1630),$AM$4:$AN$2337,2,0),"")</f>
        <v>Rościszewo (pow. sierpecki, woj. mazowieckie)</v>
      </c>
      <c r="AQ1630" s="98">
        <v>0</v>
      </c>
      <c r="AR1630" s="98">
        <f>IF(ISNUMBER(SEARCH('ankieta ESG'!$G$181,AS1630)),MAX($AR$3:AR1629)+1,0)</f>
        <v>1627</v>
      </c>
      <c r="AS1630" s="134" t="s">
        <v>5630</v>
      </c>
      <c r="AT1630" s="98">
        <v>0</v>
      </c>
      <c r="AU1630" s="99" t="str">
        <f>IFERROR(VLOOKUP(ROWS($AS$4:AS1630),$AR$4:$AS$2337,2,0),"")</f>
        <v>Rościszewo (pow. sierpecki, woj. mazowieckie)</v>
      </c>
      <c r="AV1630" s="98">
        <v>0</v>
      </c>
      <c r="AW1630" s="98">
        <f>IF(ISNUMBER(SEARCH('ankieta ESG'!$G$182,AX1630)),MAX($AW$3:AW1629)+1,0)</f>
        <v>1627</v>
      </c>
      <c r="AX1630" s="134" t="s">
        <v>5630</v>
      </c>
      <c r="AY1630" s="98">
        <v>0</v>
      </c>
      <c r="AZ1630" s="99" t="str">
        <f>IFERROR(VLOOKUP(ROWS($AX$4:AX1630),$AW$4:$AX$2337,2,0),"")</f>
        <v>Rościszewo (pow. sierpecki, woj. mazowieckie)</v>
      </c>
      <c r="BA1630" s="98">
        <v>0</v>
      </c>
      <c r="BB1630" s="98">
        <f>IF(ISNUMBER(SEARCH('ankieta ESG'!$G$183,BC1630)),MAX($BB$3:BB1629)+1,0)</f>
        <v>1627</v>
      </c>
      <c r="BC1630" s="134" t="s">
        <v>5630</v>
      </c>
      <c r="BD1630" s="98">
        <v>0</v>
      </c>
      <c r="BE1630" s="99" t="str">
        <f>IFERROR(VLOOKUP(ROWS($BC$4:BC1630),$BB$4:$BC$2337,2,0),"")</f>
        <v>Rościszewo (pow. sierpecki, woj. mazowieckie)</v>
      </c>
      <c r="BF1630" s="98">
        <v>0</v>
      </c>
      <c r="BG1630" s="98">
        <f>IF(ISNUMBER(SEARCH('ankieta ESG'!$G$184,BH1630)),MAX($BG$3:BG1629)+1,0)</f>
        <v>1627</v>
      </c>
      <c r="BH1630" s="134" t="s">
        <v>5630</v>
      </c>
      <c r="BI1630" s="98">
        <v>0</v>
      </c>
      <c r="BJ1630" s="99" t="str">
        <f>IFERROR(VLOOKUP(ROWS($BH$4:BH1630),$BG$4:$BH$2337,2,0),"")</f>
        <v>Rościszewo (pow. sierpecki, woj. mazowieckie)</v>
      </c>
      <c r="BK1630" s="98">
        <v>0</v>
      </c>
      <c r="BL1630" s="98">
        <f>IF(ISNUMBER(SEARCH('ankieta ESG'!$G$185,BM1630)),MAX($BL$3:BL1629)+1,0)</f>
        <v>1627</v>
      </c>
      <c r="BM1630" s="134" t="s">
        <v>5630</v>
      </c>
      <c r="BN1630" s="98">
        <v>0</v>
      </c>
      <c r="BO1630" s="99" t="str">
        <f>IFERROR(VLOOKUP(ROWS($BM$4:BM1630),$BL$4:$BM$2337,2,0),"")</f>
        <v>Rościszewo (pow. sierpecki, woj. mazowieckie)</v>
      </c>
      <c r="BP1630" s="98">
        <v>0</v>
      </c>
      <c r="BQ1630" s="98">
        <f>IF(ISNUMBER(SEARCH('ankieta ESG'!$G$186,BR1630)),MAX($BQ$3:BQ1629)+1,0)</f>
        <v>1627</v>
      </c>
      <c r="BR1630" s="134" t="s">
        <v>5630</v>
      </c>
      <c r="BS1630" s="98">
        <v>0</v>
      </c>
      <c r="BT1630" s="99" t="str">
        <f>IFERROR(VLOOKUP(ROWS($BR$4:BR1630),$BQ$4:$BR$2337,2,0),"")</f>
        <v>Rościszewo (pow. sierpecki, woj. mazowieckie)</v>
      </c>
      <c r="BU1630" s="98">
        <v>0</v>
      </c>
      <c r="BV1630" s="98">
        <f>IF(ISNUMBER(SEARCH('ankieta ESG'!$G$187,BW1630)),MAX($BV$3:BV1629)+1,0)</f>
        <v>1627</v>
      </c>
      <c r="BW1630" s="134" t="s">
        <v>5630</v>
      </c>
      <c r="BX1630" s="98">
        <v>0</v>
      </c>
      <c r="BY1630" s="99" t="str">
        <f>IFERROR(VLOOKUP(ROWS($BW$4:BW1630),$BV$4:$BW$2337,2,0),"")</f>
        <v>Rościszewo (pow. sierpecki, woj. mazowieckie)</v>
      </c>
      <c r="BZ1630" s="98">
        <v>0</v>
      </c>
      <c r="CA1630" s="98">
        <f>IF(ISNUMBER(SEARCH('ankieta ESG'!$G$188,CB1630)),MAX($CA$3:CA1629)+1,0)</f>
        <v>1627</v>
      </c>
      <c r="CB1630" s="134" t="s">
        <v>5630</v>
      </c>
      <c r="CC1630" s="98">
        <v>0</v>
      </c>
      <c r="CD1630" s="99" t="str">
        <f>IFERROR(VLOOKUP(ROWS($CB$4:CB1630),$CA$4:$CB$2337,2,0),"")</f>
        <v>Rościszewo (pow. sierpecki, woj. mazowieckie)</v>
      </c>
      <c r="CE1630" s="98">
        <v>0</v>
      </c>
      <c r="CF1630" s="98">
        <f>IF(ISNUMBER(SEARCH('ankieta ESG'!$G$189,CG1630)),MAX($CF$3:CF1629)+1,0)</f>
        <v>1627</v>
      </c>
      <c r="CG1630" s="134" t="s">
        <v>5630</v>
      </c>
      <c r="CH1630" s="98">
        <v>0</v>
      </c>
      <c r="CI1630" s="99" t="str">
        <f>IFERROR(VLOOKUP(ROWS($CG$4:CG1630),$CF$4:$CG$2337,2,0),"")</f>
        <v>Rościszewo (pow. sierpecki, woj. mazowieckie)</v>
      </c>
      <c r="CJ1630" s="98">
        <v>0</v>
      </c>
    </row>
    <row r="1631" spans="4:88">
      <c r="D1631" s="25"/>
      <c r="F1631" s="25"/>
      <c r="AM1631" s="98">
        <f>IF(ISNUMBER(SEARCH('ankieta ESG'!$G$180,AN1631)),MAX(AM$3:$AM1630)+1,0)</f>
        <v>1628</v>
      </c>
      <c r="AN1631" s="134" t="s">
        <v>5631</v>
      </c>
      <c r="AO1631" s="98">
        <v>0</v>
      </c>
      <c r="AP1631" s="99" t="str">
        <f>IFERROR(VLOOKUP(ROWS($AN$4:AN1631),$AM$4:$AN$2337,2,0),"")</f>
        <v>Rozdrażew (pow. krotoszyński, woj. wielkopolskie)</v>
      </c>
      <c r="AQ1631" s="98">
        <v>0</v>
      </c>
      <c r="AR1631" s="98">
        <f>IF(ISNUMBER(SEARCH('ankieta ESG'!$G$181,AS1631)),MAX($AR$3:AR1630)+1,0)</f>
        <v>1628</v>
      </c>
      <c r="AS1631" s="134" t="s">
        <v>5631</v>
      </c>
      <c r="AT1631" s="98">
        <v>0</v>
      </c>
      <c r="AU1631" s="99" t="str">
        <f>IFERROR(VLOOKUP(ROWS($AS$4:AS1631),$AR$4:$AS$2337,2,0),"")</f>
        <v>Rozdrażew (pow. krotoszyński, woj. wielkopolskie)</v>
      </c>
      <c r="AV1631" s="98">
        <v>0</v>
      </c>
      <c r="AW1631" s="98">
        <f>IF(ISNUMBER(SEARCH('ankieta ESG'!$G$182,AX1631)),MAX($AW$3:AW1630)+1,0)</f>
        <v>1628</v>
      </c>
      <c r="AX1631" s="134" t="s">
        <v>5631</v>
      </c>
      <c r="AY1631" s="98">
        <v>0</v>
      </c>
      <c r="AZ1631" s="99" t="str">
        <f>IFERROR(VLOOKUP(ROWS($AX$4:AX1631),$AW$4:$AX$2337,2,0),"")</f>
        <v>Rozdrażew (pow. krotoszyński, woj. wielkopolskie)</v>
      </c>
      <c r="BA1631" s="98">
        <v>0</v>
      </c>
      <c r="BB1631" s="98">
        <f>IF(ISNUMBER(SEARCH('ankieta ESG'!$G$183,BC1631)),MAX($BB$3:BB1630)+1,0)</f>
        <v>1628</v>
      </c>
      <c r="BC1631" s="134" t="s">
        <v>5631</v>
      </c>
      <c r="BD1631" s="98">
        <v>0</v>
      </c>
      <c r="BE1631" s="99" t="str">
        <f>IFERROR(VLOOKUP(ROWS($BC$4:BC1631),$BB$4:$BC$2337,2,0),"")</f>
        <v>Rozdrażew (pow. krotoszyński, woj. wielkopolskie)</v>
      </c>
      <c r="BF1631" s="98">
        <v>0</v>
      </c>
      <c r="BG1631" s="98">
        <f>IF(ISNUMBER(SEARCH('ankieta ESG'!$G$184,BH1631)),MAX($BG$3:BG1630)+1,0)</f>
        <v>1628</v>
      </c>
      <c r="BH1631" s="134" t="s">
        <v>5631</v>
      </c>
      <c r="BI1631" s="98">
        <v>0</v>
      </c>
      <c r="BJ1631" s="99" t="str">
        <f>IFERROR(VLOOKUP(ROWS($BH$4:BH1631),$BG$4:$BH$2337,2,0),"")</f>
        <v>Rozdrażew (pow. krotoszyński, woj. wielkopolskie)</v>
      </c>
      <c r="BK1631" s="98">
        <v>0</v>
      </c>
      <c r="BL1631" s="98">
        <f>IF(ISNUMBER(SEARCH('ankieta ESG'!$G$185,BM1631)),MAX($BL$3:BL1630)+1,0)</f>
        <v>1628</v>
      </c>
      <c r="BM1631" s="134" t="s">
        <v>5631</v>
      </c>
      <c r="BN1631" s="98">
        <v>0</v>
      </c>
      <c r="BO1631" s="99" t="str">
        <f>IFERROR(VLOOKUP(ROWS($BM$4:BM1631),$BL$4:$BM$2337,2,0),"")</f>
        <v>Rozdrażew (pow. krotoszyński, woj. wielkopolskie)</v>
      </c>
      <c r="BP1631" s="98">
        <v>0</v>
      </c>
      <c r="BQ1631" s="98">
        <f>IF(ISNUMBER(SEARCH('ankieta ESG'!$G$186,BR1631)),MAX($BQ$3:BQ1630)+1,0)</f>
        <v>1628</v>
      </c>
      <c r="BR1631" s="134" t="s">
        <v>5631</v>
      </c>
      <c r="BS1631" s="98">
        <v>0</v>
      </c>
      <c r="BT1631" s="99" t="str">
        <f>IFERROR(VLOOKUP(ROWS($BR$4:BR1631),$BQ$4:$BR$2337,2,0),"")</f>
        <v>Rozdrażew (pow. krotoszyński, woj. wielkopolskie)</v>
      </c>
      <c r="BU1631" s="98">
        <v>0</v>
      </c>
      <c r="BV1631" s="98">
        <f>IF(ISNUMBER(SEARCH('ankieta ESG'!$G$187,BW1631)),MAX($BV$3:BV1630)+1,0)</f>
        <v>1628</v>
      </c>
      <c r="BW1631" s="134" t="s">
        <v>5631</v>
      </c>
      <c r="BX1631" s="98">
        <v>0</v>
      </c>
      <c r="BY1631" s="99" t="str">
        <f>IFERROR(VLOOKUP(ROWS($BW$4:BW1631),$BV$4:$BW$2337,2,0),"")</f>
        <v>Rozdrażew (pow. krotoszyński, woj. wielkopolskie)</v>
      </c>
      <c r="BZ1631" s="98">
        <v>0</v>
      </c>
      <c r="CA1631" s="98">
        <f>IF(ISNUMBER(SEARCH('ankieta ESG'!$G$188,CB1631)),MAX($CA$3:CA1630)+1,0)</f>
        <v>1628</v>
      </c>
      <c r="CB1631" s="134" t="s">
        <v>5631</v>
      </c>
      <c r="CC1631" s="98">
        <v>0</v>
      </c>
      <c r="CD1631" s="99" t="str">
        <f>IFERROR(VLOOKUP(ROWS($CB$4:CB1631),$CA$4:$CB$2337,2,0),"")</f>
        <v>Rozdrażew (pow. krotoszyński, woj. wielkopolskie)</v>
      </c>
      <c r="CE1631" s="98">
        <v>0</v>
      </c>
      <c r="CF1631" s="98">
        <f>IF(ISNUMBER(SEARCH('ankieta ESG'!$G$189,CG1631)),MAX($CF$3:CF1630)+1,0)</f>
        <v>1628</v>
      </c>
      <c r="CG1631" s="134" t="s">
        <v>5631</v>
      </c>
      <c r="CH1631" s="98">
        <v>0</v>
      </c>
      <c r="CI1631" s="99" t="str">
        <f>IFERROR(VLOOKUP(ROWS($CG$4:CG1631),$CF$4:$CG$2337,2,0),"")</f>
        <v>Rozdrażew (pow. krotoszyński, woj. wielkopolskie)</v>
      </c>
      <c r="CJ1631" s="98">
        <v>0</v>
      </c>
    </row>
    <row r="1632" spans="4:88">
      <c r="D1632" s="25"/>
      <c r="F1632" s="25"/>
      <c r="AM1632" s="98">
        <f>IF(ISNUMBER(SEARCH('ankieta ESG'!$G$180,AN1632)),MAX(AM$3:$AM1631)+1,0)</f>
        <v>1629</v>
      </c>
      <c r="AN1632" s="134" t="s">
        <v>5632</v>
      </c>
      <c r="AO1632" s="98">
        <v>0</v>
      </c>
      <c r="AP1632" s="99" t="str">
        <f>IFERROR(VLOOKUP(ROWS($AN$4:AN1632),$AM$4:$AN$2337,2,0),"")</f>
        <v>Rozogi (pow. szczycieński, woj. warmińsko-mazurskie)</v>
      </c>
      <c r="AQ1632" s="98">
        <v>0</v>
      </c>
      <c r="AR1632" s="98">
        <f>IF(ISNUMBER(SEARCH('ankieta ESG'!$G$181,AS1632)),MAX($AR$3:AR1631)+1,0)</f>
        <v>1629</v>
      </c>
      <c r="AS1632" s="134" t="s">
        <v>5632</v>
      </c>
      <c r="AT1632" s="98">
        <v>0</v>
      </c>
      <c r="AU1632" s="99" t="str">
        <f>IFERROR(VLOOKUP(ROWS($AS$4:AS1632),$AR$4:$AS$2337,2,0),"")</f>
        <v>Rozogi (pow. szczycieński, woj. warmińsko-mazurskie)</v>
      </c>
      <c r="AV1632" s="98">
        <v>0</v>
      </c>
      <c r="AW1632" s="98">
        <f>IF(ISNUMBER(SEARCH('ankieta ESG'!$G$182,AX1632)),MAX($AW$3:AW1631)+1,0)</f>
        <v>1629</v>
      </c>
      <c r="AX1632" s="134" t="s">
        <v>5632</v>
      </c>
      <c r="AY1632" s="98">
        <v>0</v>
      </c>
      <c r="AZ1632" s="99" t="str">
        <f>IFERROR(VLOOKUP(ROWS($AX$4:AX1632),$AW$4:$AX$2337,2,0),"")</f>
        <v>Rozogi (pow. szczycieński, woj. warmińsko-mazurskie)</v>
      </c>
      <c r="BA1632" s="98">
        <v>0</v>
      </c>
      <c r="BB1632" s="98">
        <f>IF(ISNUMBER(SEARCH('ankieta ESG'!$G$183,BC1632)),MAX($BB$3:BB1631)+1,0)</f>
        <v>1629</v>
      </c>
      <c r="BC1632" s="134" t="s">
        <v>5632</v>
      </c>
      <c r="BD1632" s="98">
        <v>0</v>
      </c>
      <c r="BE1632" s="99" t="str">
        <f>IFERROR(VLOOKUP(ROWS($BC$4:BC1632),$BB$4:$BC$2337,2,0),"")</f>
        <v>Rozogi (pow. szczycieński, woj. warmińsko-mazurskie)</v>
      </c>
      <c r="BF1632" s="98">
        <v>0</v>
      </c>
      <c r="BG1632" s="98">
        <f>IF(ISNUMBER(SEARCH('ankieta ESG'!$G$184,BH1632)),MAX($BG$3:BG1631)+1,0)</f>
        <v>1629</v>
      </c>
      <c r="BH1632" s="134" t="s">
        <v>5632</v>
      </c>
      <c r="BI1632" s="98">
        <v>0</v>
      </c>
      <c r="BJ1632" s="99" t="str">
        <f>IFERROR(VLOOKUP(ROWS($BH$4:BH1632),$BG$4:$BH$2337,2,0),"")</f>
        <v>Rozogi (pow. szczycieński, woj. warmińsko-mazurskie)</v>
      </c>
      <c r="BK1632" s="98">
        <v>0</v>
      </c>
      <c r="BL1632" s="98">
        <f>IF(ISNUMBER(SEARCH('ankieta ESG'!$G$185,BM1632)),MAX($BL$3:BL1631)+1,0)</f>
        <v>1629</v>
      </c>
      <c r="BM1632" s="134" t="s">
        <v>5632</v>
      </c>
      <c r="BN1632" s="98">
        <v>0</v>
      </c>
      <c r="BO1632" s="99" t="str">
        <f>IFERROR(VLOOKUP(ROWS($BM$4:BM1632),$BL$4:$BM$2337,2,0),"")</f>
        <v>Rozogi (pow. szczycieński, woj. warmińsko-mazurskie)</v>
      </c>
      <c r="BP1632" s="98">
        <v>0</v>
      </c>
      <c r="BQ1632" s="98">
        <f>IF(ISNUMBER(SEARCH('ankieta ESG'!$G$186,BR1632)),MAX($BQ$3:BQ1631)+1,0)</f>
        <v>1629</v>
      </c>
      <c r="BR1632" s="134" t="s">
        <v>5632</v>
      </c>
      <c r="BS1632" s="98">
        <v>0</v>
      </c>
      <c r="BT1632" s="99" t="str">
        <f>IFERROR(VLOOKUP(ROWS($BR$4:BR1632),$BQ$4:$BR$2337,2,0),"")</f>
        <v>Rozogi (pow. szczycieński, woj. warmińsko-mazurskie)</v>
      </c>
      <c r="BU1632" s="98">
        <v>0</v>
      </c>
      <c r="BV1632" s="98">
        <f>IF(ISNUMBER(SEARCH('ankieta ESG'!$G$187,BW1632)),MAX($BV$3:BV1631)+1,0)</f>
        <v>1629</v>
      </c>
      <c r="BW1632" s="134" t="s">
        <v>5632</v>
      </c>
      <c r="BX1632" s="98">
        <v>0</v>
      </c>
      <c r="BY1632" s="99" t="str">
        <f>IFERROR(VLOOKUP(ROWS($BW$4:BW1632),$BV$4:$BW$2337,2,0),"")</f>
        <v>Rozogi (pow. szczycieński, woj. warmińsko-mazurskie)</v>
      </c>
      <c r="BZ1632" s="98">
        <v>0</v>
      </c>
      <c r="CA1632" s="98">
        <f>IF(ISNUMBER(SEARCH('ankieta ESG'!$G$188,CB1632)),MAX($CA$3:CA1631)+1,0)</f>
        <v>1629</v>
      </c>
      <c r="CB1632" s="134" t="s">
        <v>5632</v>
      </c>
      <c r="CC1632" s="98">
        <v>0</v>
      </c>
      <c r="CD1632" s="99" t="str">
        <f>IFERROR(VLOOKUP(ROWS($CB$4:CB1632),$CA$4:$CB$2337,2,0),"")</f>
        <v>Rozogi (pow. szczycieński, woj. warmińsko-mazurskie)</v>
      </c>
      <c r="CE1632" s="98">
        <v>0</v>
      </c>
      <c r="CF1632" s="98">
        <f>IF(ISNUMBER(SEARCH('ankieta ESG'!$G$189,CG1632)),MAX($CF$3:CF1631)+1,0)</f>
        <v>1629</v>
      </c>
      <c r="CG1632" s="134" t="s">
        <v>5632</v>
      </c>
      <c r="CH1632" s="98">
        <v>0</v>
      </c>
      <c r="CI1632" s="99" t="str">
        <f>IFERROR(VLOOKUP(ROWS($CG$4:CG1632),$CF$4:$CG$2337,2,0),"")</f>
        <v>Rozogi (pow. szczycieński, woj. warmińsko-mazurskie)</v>
      </c>
      <c r="CJ1632" s="98">
        <v>0</v>
      </c>
    </row>
    <row r="1633" spans="4:88">
      <c r="D1633" s="25"/>
      <c r="F1633" s="25"/>
      <c r="AM1633" s="98">
        <f>IF(ISNUMBER(SEARCH('ankieta ESG'!$G$180,AN1633)),MAX(AM$3:$AM1632)+1,0)</f>
        <v>1630</v>
      </c>
      <c r="AN1633" s="134" t="s">
        <v>5633</v>
      </c>
      <c r="AO1633" s="98">
        <v>0</v>
      </c>
      <c r="AP1633" s="99" t="str">
        <f>IFERROR(VLOOKUP(ROWS($AN$4:AN1633),$AM$4:$AN$2337,2,0),"")</f>
        <v>Rozprza (pow. piotrkowski, woj. łódzkie)</v>
      </c>
      <c r="AQ1633" s="98">
        <v>0</v>
      </c>
      <c r="AR1633" s="98">
        <f>IF(ISNUMBER(SEARCH('ankieta ESG'!$G$181,AS1633)),MAX($AR$3:AR1632)+1,0)</f>
        <v>1630</v>
      </c>
      <c r="AS1633" s="134" t="s">
        <v>5633</v>
      </c>
      <c r="AT1633" s="98">
        <v>0</v>
      </c>
      <c r="AU1633" s="99" t="str">
        <f>IFERROR(VLOOKUP(ROWS($AS$4:AS1633),$AR$4:$AS$2337,2,0),"")</f>
        <v>Rozprza (pow. piotrkowski, woj. łódzkie)</v>
      </c>
      <c r="AV1633" s="98">
        <v>0</v>
      </c>
      <c r="AW1633" s="98">
        <f>IF(ISNUMBER(SEARCH('ankieta ESG'!$G$182,AX1633)),MAX($AW$3:AW1632)+1,0)</f>
        <v>1630</v>
      </c>
      <c r="AX1633" s="134" t="s">
        <v>5633</v>
      </c>
      <c r="AY1633" s="98">
        <v>0</v>
      </c>
      <c r="AZ1633" s="99" t="str">
        <f>IFERROR(VLOOKUP(ROWS($AX$4:AX1633),$AW$4:$AX$2337,2,0),"")</f>
        <v>Rozprza (pow. piotrkowski, woj. łódzkie)</v>
      </c>
      <c r="BA1633" s="98">
        <v>0</v>
      </c>
      <c r="BB1633" s="98">
        <f>IF(ISNUMBER(SEARCH('ankieta ESG'!$G$183,BC1633)),MAX($BB$3:BB1632)+1,0)</f>
        <v>1630</v>
      </c>
      <c r="BC1633" s="134" t="s">
        <v>5633</v>
      </c>
      <c r="BD1633" s="98">
        <v>0</v>
      </c>
      <c r="BE1633" s="99" t="str">
        <f>IFERROR(VLOOKUP(ROWS($BC$4:BC1633),$BB$4:$BC$2337,2,0),"")</f>
        <v>Rozprza (pow. piotrkowski, woj. łódzkie)</v>
      </c>
      <c r="BF1633" s="98">
        <v>0</v>
      </c>
      <c r="BG1633" s="98">
        <f>IF(ISNUMBER(SEARCH('ankieta ESG'!$G$184,BH1633)),MAX($BG$3:BG1632)+1,0)</f>
        <v>1630</v>
      </c>
      <c r="BH1633" s="134" t="s">
        <v>5633</v>
      </c>
      <c r="BI1633" s="98">
        <v>0</v>
      </c>
      <c r="BJ1633" s="99" t="str">
        <f>IFERROR(VLOOKUP(ROWS($BH$4:BH1633),$BG$4:$BH$2337,2,0),"")</f>
        <v>Rozprza (pow. piotrkowski, woj. łódzkie)</v>
      </c>
      <c r="BK1633" s="98">
        <v>0</v>
      </c>
      <c r="BL1633" s="98">
        <f>IF(ISNUMBER(SEARCH('ankieta ESG'!$G$185,BM1633)),MAX($BL$3:BL1632)+1,0)</f>
        <v>1630</v>
      </c>
      <c r="BM1633" s="134" t="s">
        <v>5633</v>
      </c>
      <c r="BN1633" s="98">
        <v>0</v>
      </c>
      <c r="BO1633" s="99" t="str">
        <f>IFERROR(VLOOKUP(ROWS($BM$4:BM1633),$BL$4:$BM$2337,2,0),"")</f>
        <v>Rozprza (pow. piotrkowski, woj. łódzkie)</v>
      </c>
      <c r="BP1633" s="98">
        <v>0</v>
      </c>
      <c r="BQ1633" s="98">
        <f>IF(ISNUMBER(SEARCH('ankieta ESG'!$G$186,BR1633)),MAX($BQ$3:BQ1632)+1,0)</f>
        <v>1630</v>
      </c>
      <c r="BR1633" s="134" t="s">
        <v>5633</v>
      </c>
      <c r="BS1633" s="98">
        <v>0</v>
      </c>
      <c r="BT1633" s="99" t="str">
        <f>IFERROR(VLOOKUP(ROWS($BR$4:BR1633),$BQ$4:$BR$2337,2,0),"")</f>
        <v>Rozprza (pow. piotrkowski, woj. łódzkie)</v>
      </c>
      <c r="BU1633" s="98">
        <v>0</v>
      </c>
      <c r="BV1633" s="98">
        <f>IF(ISNUMBER(SEARCH('ankieta ESG'!$G$187,BW1633)),MAX($BV$3:BV1632)+1,0)</f>
        <v>1630</v>
      </c>
      <c r="BW1633" s="134" t="s">
        <v>5633</v>
      </c>
      <c r="BX1633" s="98">
        <v>0</v>
      </c>
      <c r="BY1633" s="99" t="str">
        <f>IFERROR(VLOOKUP(ROWS($BW$4:BW1633),$BV$4:$BW$2337,2,0),"")</f>
        <v>Rozprza (pow. piotrkowski, woj. łódzkie)</v>
      </c>
      <c r="BZ1633" s="98">
        <v>0</v>
      </c>
      <c r="CA1633" s="98">
        <f>IF(ISNUMBER(SEARCH('ankieta ESG'!$G$188,CB1633)),MAX($CA$3:CA1632)+1,0)</f>
        <v>1630</v>
      </c>
      <c r="CB1633" s="134" t="s">
        <v>5633</v>
      </c>
      <c r="CC1633" s="98">
        <v>0</v>
      </c>
      <c r="CD1633" s="99" t="str">
        <f>IFERROR(VLOOKUP(ROWS($CB$4:CB1633),$CA$4:$CB$2337,2,0),"")</f>
        <v>Rozprza (pow. piotrkowski, woj. łódzkie)</v>
      </c>
      <c r="CE1633" s="98">
        <v>0</v>
      </c>
      <c r="CF1633" s="98">
        <f>IF(ISNUMBER(SEARCH('ankieta ESG'!$G$189,CG1633)),MAX($CF$3:CF1632)+1,0)</f>
        <v>1630</v>
      </c>
      <c r="CG1633" s="134" t="s">
        <v>5633</v>
      </c>
      <c r="CH1633" s="98">
        <v>0</v>
      </c>
      <c r="CI1633" s="99" t="str">
        <f>IFERROR(VLOOKUP(ROWS($CG$4:CG1633),$CF$4:$CG$2337,2,0),"")</f>
        <v>Rozprza (pow. piotrkowski, woj. łódzkie)</v>
      </c>
      <c r="CJ1633" s="98">
        <v>0</v>
      </c>
    </row>
    <row r="1634" spans="4:88">
      <c r="D1634" s="25"/>
      <c r="F1634" s="25"/>
      <c r="AM1634" s="98">
        <f>IF(ISNUMBER(SEARCH('ankieta ESG'!$G$180,AN1634)),MAX(AM$3:$AM1633)+1,0)</f>
        <v>1631</v>
      </c>
      <c r="AN1634" s="134" t="s">
        <v>5634</v>
      </c>
      <c r="AO1634" s="98">
        <v>0</v>
      </c>
      <c r="AP1634" s="99" t="str">
        <f>IFERROR(VLOOKUP(ROWS($AN$4:AN1634),$AM$4:$AN$2337,2,0),"")</f>
        <v>Roźwienica (pow. jarosławski, woj. podkarpackie)</v>
      </c>
      <c r="AQ1634" s="98">
        <v>0</v>
      </c>
      <c r="AR1634" s="98">
        <f>IF(ISNUMBER(SEARCH('ankieta ESG'!$G$181,AS1634)),MAX($AR$3:AR1633)+1,0)</f>
        <v>1631</v>
      </c>
      <c r="AS1634" s="134" t="s">
        <v>5634</v>
      </c>
      <c r="AT1634" s="98">
        <v>0</v>
      </c>
      <c r="AU1634" s="99" t="str">
        <f>IFERROR(VLOOKUP(ROWS($AS$4:AS1634),$AR$4:$AS$2337,2,0),"")</f>
        <v>Roźwienica (pow. jarosławski, woj. podkarpackie)</v>
      </c>
      <c r="AV1634" s="98">
        <v>0</v>
      </c>
      <c r="AW1634" s="98">
        <f>IF(ISNUMBER(SEARCH('ankieta ESG'!$G$182,AX1634)),MAX($AW$3:AW1633)+1,0)</f>
        <v>1631</v>
      </c>
      <c r="AX1634" s="134" t="s">
        <v>5634</v>
      </c>
      <c r="AY1634" s="98">
        <v>0</v>
      </c>
      <c r="AZ1634" s="99" t="str">
        <f>IFERROR(VLOOKUP(ROWS($AX$4:AX1634),$AW$4:$AX$2337,2,0),"")</f>
        <v>Roźwienica (pow. jarosławski, woj. podkarpackie)</v>
      </c>
      <c r="BA1634" s="98">
        <v>0</v>
      </c>
      <c r="BB1634" s="98">
        <f>IF(ISNUMBER(SEARCH('ankieta ESG'!$G$183,BC1634)),MAX($BB$3:BB1633)+1,0)</f>
        <v>1631</v>
      </c>
      <c r="BC1634" s="134" t="s">
        <v>5634</v>
      </c>
      <c r="BD1634" s="98">
        <v>0</v>
      </c>
      <c r="BE1634" s="99" t="str">
        <f>IFERROR(VLOOKUP(ROWS($BC$4:BC1634),$BB$4:$BC$2337,2,0),"")</f>
        <v>Roźwienica (pow. jarosławski, woj. podkarpackie)</v>
      </c>
      <c r="BF1634" s="98">
        <v>0</v>
      </c>
      <c r="BG1634" s="98">
        <f>IF(ISNUMBER(SEARCH('ankieta ESG'!$G$184,BH1634)),MAX($BG$3:BG1633)+1,0)</f>
        <v>1631</v>
      </c>
      <c r="BH1634" s="134" t="s">
        <v>5634</v>
      </c>
      <c r="BI1634" s="98">
        <v>0</v>
      </c>
      <c r="BJ1634" s="99" t="str">
        <f>IFERROR(VLOOKUP(ROWS($BH$4:BH1634),$BG$4:$BH$2337,2,0),"")</f>
        <v>Roźwienica (pow. jarosławski, woj. podkarpackie)</v>
      </c>
      <c r="BK1634" s="98">
        <v>0</v>
      </c>
      <c r="BL1634" s="98">
        <f>IF(ISNUMBER(SEARCH('ankieta ESG'!$G$185,BM1634)),MAX($BL$3:BL1633)+1,0)</f>
        <v>1631</v>
      </c>
      <c r="BM1634" s="134" t="s">
        <v>5634</v>
      </c>
      <c r="BN1634" s="98">
        <v>0</v>
      </c>
      <c r="BO1634" s="99" t="str">
        <f>IFERROR(VLOOKUP(ROWS($BM$4:BM1634),$BL$4:$BM$2337,2,0),"")</f>
        <v>Roźwienica (pow. jarosławski, woj. podkarpackie)</v>
      </c>
      <c r="BP1634" s="98">
        <v>0</v>
      </c>
      <c r="BQ1634" s="98">
        <f>IF(ISNUMBER(SEARCH('ankieta ESG'!$G$186,BR1634)),MAX($BQ$3:BQ1633)+1,0)</f>
        <v>1631</v>
      </c>
      <c r="BR1634" s="134" t="s">
        <v>5634</v>
      </c>
      <c r="BS1634" s="98">
        <v>0</v>
      </c>
      <c r="BT1634" s="99" t="str">
        <f>IFERROR(VLOOKUP(ROWS($BR$4:BR1634),$BQ$4:$BR$2337,2,0),"")</f>
        <v>Roźwienica (pow. jarosławski, woj. podkarpackie)</v>
      </c>
      <c r="BU1634" s="98">
        <v>0</v>
      </c>
      <c r="BV1634" s="98">
        <f>IF(ISNUMBER(SEARCH('ankieta ESG'!$G$187,BW1634)),MAX($BV$3:BV1633)+1,0)</f>
        <v>1631</v>
      </c>
      <c r="BW1634" s="134" t="s">
        <v>5634</v>
      </c>
      <c r="BX1634" s="98">
        <v>0</v>
      </c>
      <c r="BY1634" s="99" t="str">
        <f>IFERROR(VLOOKUP(ROWS($BW$4:BW1634),$BV$4:$BW$2337,2,0),"")</f>
        <v>Roźwienica (pow. jarosławski, woj. podkarpackie)</v>
      </c>
      <c r="BZ1634" s="98">
        <v>0</v>
      </c>
      <c r="CA1634" s="98">
        <f>IF(ISNUMBER(SEARCH('ankieta ESG'!$G$188,CB1634)),MAX($CA$3:CA1633)+1,0)</f>
        <v>1631</v>
      </c>
      <c r="CB1634" s="134" t="s">
        <v>5634</v>
      </c>
      <c r="CC1634" s="98">
        <v>0</v>
      </c>
      <c r="CD1634" s="99" t="str">
        <f>IFERROR(VLOOKUP(ROWS($CB$4:CB1634),$CA$4:$CB$2337,2,0),"")</f>
        <v>Roźwienica (pow. jarosławski, woj. podkarpackie)</v>
      </c>
      <c r="CE1634" s="98">
        <v>0</v>
      </c>
      <c r="CF1634" s="98">
        <f>IF(ISNUMBER(SEARCH('ankieta ESG'!$G$189,CG1634)),MAX($CF$3:CF1633)+1,0)</f>
        <v>1631</v>
      </c>
      <c r="CG1634" s="134" t="s">
        <v>5634</v>
      </c>
      <c r="CH1634" s="98">
        <v>0</v>
      </c>
      <c r="CI1634" s="99" t="str">
        <f>IFERROR(VLOOKUP(ROWS($CG$4:CG1634),$CF$4:$CG$2337,2,0),"")</f>
        <v>Roźwienica (pow. jarosławski, woj. podkarpackie)</v>
      </c>
      <c r="CJ1634" s="98">
        <v>0</v>
      </c>
    </row>
    <row r="1635" spans="4:88">
      <c r="D1635" s="25"/>
      <c r="F1635" s="25"/>
      <c r="AM1635" s="98">
        <f>IF(ISNUMBER(SEARCH('ankieta ESG'!$G$180,AN1635)),MAX(AM$3:$AM1634)+1,0)</f>
        <v>1632</v>
      </c>
      <c r="AN1635" s="134" t="s">
        <v>5635</v>
      </c>
      <c r="AO1635" s="98">
        <v>0</v>
      </c>
      <c r="AP1635" s="99" t="str">
        <f>IFERROR(VLOOKUP(ROWS($AN$4:AN1635),$AM$4:$AN$2337,2,0),"")</f>
        <v>Różan (pow. makowski, woj. mazowieckie)</v>
      </c>
      <c r="AQ1635" s="98">
        <v>0</v>
      </c>
      <c r="AR1635" s="98">
        <f>IF(ISNUMBER(SEARCH('ankieta ESG'!$G$181,AS1635)),MAX($AR$3:AR1634)+1,0)</f>
        <v>1632</v>
      </c>
      <c r="AS1635" s="134" t="s">
        <v>5635</v>
      </c>
      <c r="AT1635" s="98">
        <v>0</v>
      </c>
      <c r="AU1635" s="99" t="str">
        <f>IFERROR(VLOOKUP(ROWS($AS$4:AS1635),$AR$4:$AS$2337,2,0),"")</f>
        <v>Różan (pow. makowski, woj. mazowieckie)</v>
      </c>
      <c r="AV1635" s="98">
        <v>0</v>
      </c>
      <c r="AW1635" s="98">
        <f>IF(ISNUMBER(SEARCH('ankieta ESG'!$G$182,AX1635)),MAX($AW$3:AW1634)+1,0)</f>
        <v>1632</v>
      </c>
      <c r="AX1635" s="134" t="s">
        <v>5635</v>
      </c>
      <c r="AY1635" s="98">
        <v>0</v>
      </c>
      <c r="AZ1635" s="99" t="str">
        <f>IFERROR(VLOOKUP(ROWS($AX$4:AX1635),$AW$4:$AX$2337,2,0),"")</f>
        <v>Różan (pow. makowski, woj. mazowieckie)</v>
      </c>
      <c r="BA1635" s="98">
        <v>0</v>
      </c>
      <c r="BB1635" s="98">
        <f>IF(ISNUMBER(SEARCH('ankieta ESG'!$G$183,BC1635)),MAX($BB$3:BB1634)+1,0)</f>
        <v>1632</v>
      </c>
      <c r="BC1635" s="134" t="s">
        <v>5635</v>
      </c>
      <c r="BD1635" s="98">
        <v>0</v>
      </c>
      <c r="BE1635" s="99" t="str">
        <f>IFERROR(VLOOKUP(ROWS($BC$4:BC1635),$BB$4:$BC$2337,2,0),"")</f>
        <v>Różan (pow. makowski, woj. mazowieckie)</v>
      </c>
      <c r="BF1635" s="98">
        <v>0</v>
      </c>
      <c r="BG1635" s="98">
        <f>IF(ISNUMBER(SEARCH('ankieta ESG'!$G$184,BH1635)),MAX($BG$3:BG1634)+1,0)</f>
        <v>1632</v>
      </c>
      <c r="BH1635" s="134" t="s">
        <v>5635</v>
      </c>
      <c r="BI1635" s="98">
        <v>0</v>
      </c>
      <c r="BJ1635" s="99" t="str">
        <f>IFERROR(VLOOKUP(ROWS($BH$4:BH1635),$BG$4:$BH$2337,2,0),"")</f>
        <v>Różan (pow. makowski, woj. mazowieckie)</v>
      </c>
      <c r="BK1635" s="98">
        <v>0</v>
      </c>
      <c r="BL1635" s="98">
        <f>IF(ISNUMBER(SEARCH('ankieta ESG'!$G$185,BM1635)),MAX($BL$3:BL1634)+1,0)</f>
        <v>1632</v>
      </c>
      <c r="BM1635" s="134" t="s">
        <v>5635</v>
      </c>
      <c r="BN1635" s="98">
        <v>0</v>
      </c>
      <c r="BO1635" s="99" t="str">
        <f>IFERROR(VLOOKUP(ROWS($BM$4:BM1635),$BL$4:$BM$2337,2,0),"")</f>
        <v>Różan (pow. makowski, woj. mazowieckie)</v>
      </c>
      <c r="BP1635" s="98">
        <v>0</v>
      </c>
      <c r="BQ1635" s="98">
        <f>IF(ISNUMBER(SEARCH('ankieta ESG'!$G$186,BR1635)),MAX($BQ$3:BQ1634)+1,0)</f>
        <v>1632</v>
      </c>
      <c r="BR1635" s="134" t="s">
        <v>5635</v>
      </c>
      <c r="BS1635" s="98">
        <v>0</v>
      </c>
      <c r="BT1635" s="99" t="str">
        <f>IFERROR(VLOOKUP(ROWS($BR$4:BR1635),$BQ$4:$BR$2337,2,0),"")</f>
        <v>Różan (pow. makowski, woj. mazowieckie)</v>
      </c>
      <c r="BU1635" s="98">
        <v>0</v>
      </c>
      <c r="BV1635" s="98">
        <f>IF(ISNUMBER(SEARCH('ankieta ESG'!$G$187,BW1635)),MAX($BV$3:BV1634)+1,0)</f>
        <v>1632</v>
      </c>
      <c r="BW1635" s="134" t="s">
        <v>5635</v>
      </c>
      <c r="BX1635" s="98">
        <v>0</v>
      </c>
      <c r="BY1635" s="99" t="str">
        <f>IFERROR(VLOOKUP(ROWS($BW$4:BW1635),$BV$4:$BW$2337,2,0),"")</f>
        <v>Różan (pow. makowski, woj. mazowieckie)</v>
      </c>
      <c r="BZ1635" s="98">
        <v>0</v>
      </c>
      <c r="CA1635" s="98">
        <f>IF(ISNUMBER(SEARCH('ankieta ESG'!$G$188,CB1635)),MAX($CA$3:CA1634)+1,0)</f>
        <v>1632</v>
      </c>
      <c r="CB1635" s="134" t="s">
        <v>5635</v>
      </c>
      <c r="CC1635" s="98">
        <v>0</v>
      </c>
      <c r="CD1635" s="99" t="str">
        <f>IFERROR(VLOOKUP(ROWS($CB$4:CB1635),$CA$4:$CB$2337,2,0),"")</f>
        <v>Różan (pow. makowski, woj. mazowieckie)</v>
      </c>
      <c r="CE1635" s="98">
        <v>0</v>
      </c>
      <c r="CF1635" s="98">
        <f>IF(ISNUMBER(SEARCH('ankieta ESG'!$G$189,CG1635)),MAX($CF$3:CF1634)+1,0)</f>
        <v>1632</v>
      </c>
      <c r="CG1635" s="134" t="s">
        <v>5635</v>
      </c>
      <c r="CH1635" s="98">
        <v>0</v>
      </c>
      <c r="CI1635" s="99" t="str">
        <f>IFERROR(VLOOKUP(ROWS($CG$4:CG1635),$CF$4:$CG$2337,2,0),"")</f>
        <v>Różan (pow. makowski, woj. mazowieckie)</v>
      </c>
      <c r="CJ1635" s="98">
        <v>0</v>
      </c>
    </row>
    <row r="1636" spans="4:88">
      <c r="D1636" s="25"/>
      <c r="F1636" s="25"/>
      <c r="AM1636" s="98">
        <f>IF(ISNUMBER(SEARCH('ankieta ESG'!$G$180,AN1636)),MAX(AM$3:$AM1635)+1,0)</f>
        <v>1633</v>
      </c>
      <c r="AN1636" s="134" t="s">
        <v>5636</v>
      </c>
      <c r="AO1636" s="98">
        <v>0</v>
      </c>
      <c r="AP1636" s="99" t="str">
        <f>IFERROR(VLOOKUP(ROWS($AN$4:AN1636),$AM$4:$AN$2337,2,0),"")</f>
        <v>Ruciane (pow. piski, woj. warmińsko-mazurskie)</v>
      </c>
      <c r="AQ1636" s="98">
        <v>0</v>
      </c>
      <c r="AR1636" s="98">
        <f>IF(ISNUMBER(SEARCH('ankieta ESG'!$G$181,AS1636)),MAX($AR$3:AR1635)+1,0)</f>
        <v>1633</v>
      </c>
      <c r="AS1636" s="134" t="s">
        <v>5636</v>
      </c>
      <c r="AT1636" s="98">
        <v>0</v>
      </c>
      <c r="AU1636" s="99" t="str">
        <f>IFERROR(VLOOKUP(ROWS($AS$4:AS1636),$AR$4:$AS$2337,2,0),"")</f>
        <v>Ruciane (pow. piski, woj. warmińsko-mazurskie)</v>
      </c>
      <c r="AV1636" s="98">
        <v>0</v>
      </c>
      <c r="AW1636" s="98">
        <f>IF(ISNUMBER(SEARCH('ankieta ESG'!$G$182,AX1636)),MAX($AW$3:AW1635)+1,0)</f>
        <v>1633</v>
      </c>
      <c r="AX1636" s="134" t="s">
        <v>5636</v>
      </c>
      <c r="AY1636" s="98">
        <v>0</v>
      </c>
      <c r="AZ1636" s="99" t="str">
        <f>IFERROR(VLOOKUP(ROWS($AX$4:AX1636),$AW$4:$AX$2337,2,0),"")</f>
        <v>Ruciane (pow. piski, woj. warmińsko-mazurskie)</v>
      </c>
      <c r="BA1636" s="98">
        <v>0</v>
      </c>
      <c r="BB1636" s="98">
        <f>IF(ISNUMBER(SEARCH('ankieta ESG'!$G$183,BC1636)),MAX($BB$3:BB1635)+1,0)</f>
        <v>1633</v>
      </c>
      <c r="BC1636" s="134" t="s">
        <v>5636</v>
      </c>
      <c r="BD1636" s="98">
        <v>0</v>
      </c>
      <c r="BE1636" s="99" t="str">
        <f>IFERROR(VLOOKUP(ROWS($BC$4:BC1636),$BB$4:$BC$2337,2,0),"")</f>
        <v>Ruciane (pow. piski, woj. warmińsko-mazurskie)</v>
      </c>
      <c r="BF1636" s="98">
        <v>0</v>
      </c>
      <c r="BG1636" s="98">
        <f>IF(ISNUMBER(SEARCH('ankieta ESG'!$G$184,BH1636)),MAX($BG$3:BG1635)+1,0)</f>
        <v>1633</v>
      </c>
      <c r="BH1636" s="134" t="s">
        <v>5636</v>
      </c>
      <c r="BI1636" s="98">
        <v>0</v>
      </c>
      <c r="BJ1636" s="99" t="str">
        <f>IFERROR(VLOOKUP(ROWS($BH$4:BH1636),$BG$4:$BH$2337,2,0),"")</f>
        <v>Ruciane (pow. piski, woj. warmińsko-mazurskie)</v>
      </c>
      <c r="BK1636" s="98">
        <v>0</v>
      </c>
      <c r="BL1636" s="98">
        <f>IF(ISNUMBER(SEARCH('ankieta ESG'!$G$185,BM1636)),MAX($BL$3:BL1635)+1,0)</f>
        <v>1633</v>
      </c>
      <c r="BM1636" s="134" t="s">
        <v>5636</v>
      </c>
      <c r="BN1636" s="98">
        <v>0</v>
      </c>
      <c r="BO1636" s="99" t="str">
        <f>IFERROR(VLOOKUP(ROWS($BM$4:BM1636),$BL$4:$BM$2337,2,0),"")</f>
        <v>Ruciane (pow. piski, woj. warmińsko-mazurskie)</v>
      </c>
      <c r="BP1636" s="98">
        <v>0</v>
      </c>
      <c r="BQ1636" s="98">
        <f>IF(ISNUMBER(SEARCH('ankieta ESG'!$G$186,BR1636)),MAX($BQ$3:BQ1635)+1,0)</f>
        <v>1633</v>
      </c>
      <c r="BR1636" s="134" t="s">
        <v>5636</v>
      </c>
      <c r="BS1636" s="98">
        <v>0</v>
      </c>
      <c r="BT1636" s="99" t="str">
        <f>IFERROR(VLOOKUP(ROWS($BR$4:BR1636),$BQ$4:$BR$2337,2,0),"")</f>
        <v>Ruciane (pow. piski, woj. warmińsko-mazurskie)</v>
      </c>
      <c r="BU1636" s="98">
        <v>0</v>
      </c>
      <c r="BV1636" s="98">
        <f>IF(ISNUMBER(SEARCH('ankieta ESG'!$G$187,BW1636)),MAX($BV$3:BV1635)+1,0)</f>
        <v>1633</v>
      </c>
      <c r="BW1636" s="134" t="s">
        <v>5636</v>
      </c>
      <c r="BX1636" s="98">
        <v>0</v>
      </c>
      <c r="BY1636" s="99" t="str">
        <f>IFERROR(VLOOKUP(ROWS($BW$4:BW1636),$BV$4:$BW$2337,2,0),"")</f>
        <v>Ruciane (pow. piski, woj. warmińsko-mazurskie)</v>
      </c>
      <c r="BZ1636" s="98">
        <v>0</v>
      </c>
      <c r="CA1636" s="98">
        <f>IF(ISNUMBER(SEARCH('ankieta ESG'!$G$188,CB1636)),MAX($CA$3:CA1635)+1,0)</f>
        <v>1633</v>
      </c>
      <c r="CB1636" s="134" t="s">
        <v>5636</v>
      </c>
      <c r="CC1636" s="98">
        <v>0</v>
      </c>
      <c r="CD1636" s="99" t="str">
        <f>IFERROR(VLOOKUP(ROWS($CB$4:CB1636),$CA$4:$CB$2337,2,0),"")</f>
        <v>Ruciane (pow. piski, woj. warmińsko-mazurskie)</v>
      </c>
      <c r="CE1636" s="98">
        <v>0</v>
      </c>
      <c r="CF1636" s="98">
        <f>IF(ISNUMBER(SEARCH('ankieta ESG'!$G$189,CG1636)),MAX($CF$3:CF1635)+1,0)</f>
        <v>1633</v>
      </c>
      <c r="CG1636" s="134" t="s">
        <v>5636</v>
      </c>
      <c r="CH1636" s="98">
        <v>0</v>
      </c>
      <c r="CI1636" s="99" t="str">
        <f>IFERROR(VLOOKUP(ROWS($CG$4:CG1636),$CF$4:$CG$2337,2,0),"")</f>
        <v>Ruciane (pow. piski, woj. warmińsko-mazurskie)</v>
      </c>
      <c r="CJ1636" s="98">
        <v>0</v>
      </c>
    </row>
    <row r="1637" spans="4:88">
      <c r="D1637" s="25"/>
      <c r="F1637" s="25"/>
      <c r="AM1637" s="98">
        <f>IF(ISNUMBER(SEARCH('ankieta ESG'!$G$180,AN1637)),MAX(AM$3:$AM1636)+1,0)</f>
        <v>1634</v>
      </c>
      <c r="AN1637" s="134" t="s">
        <v>5637</v>
      </c>
      <c r="AO1637" s="98">
        <v>0</v>
      </c>
      <c r="AP1637" s="99" t="str">
        <f>IFERROR(VLOOKUP(ROWS($AN$4:AN1637),$AM$4:$AN$2337,2,0),"")</f>
        <v>Ruda (pow. chełmski, woj. lubelskie)</v>
      </c>
      <c r="AQ1637" s="98">
        <v>0</v>
      </c>
      <c r="AR1637" s="98">
        <f>IF(ISNUMBER(SEARCH('ankieta ESG'!$G$181,AS1637)),MAX($AR$3:AR1636)+1,0)</f>
        <v>1634</v>
      </c>
      <c r="AS1637" s="134" t="s">
        <v>5637</v>
      </c>
      <c r="AT1637" s="98">
        <v>0</v>
      </c>
      <c r="AU1637" s="99" t="str">
        <f>IFERROR(VLOOKUP(ROWS($AS$4:AS1637),$AR$4:$AS$2337,2,0),"")</f>
        <v>Ruda (pow. chełmski, woj. lubelskie)</v>
      </c>
      <c r="AV1637" s="98">
        <v>0</v>
      </c>
      <c r="AW1637" s="98">
        <f>IF(ISNUMBER(SEARCH('ankieta ESG'!$G$182,AX1637)),MAX($AW$3:AW1636)+1,0)</f>
        <v>1634</v>
      </c>
      <c r="AX1637" s="134" t="s">
        <v>5637</v>
      </c>
      <c r="AY1637" s="98">
        <v>0</v>
      </c>
      <c r="AZ1637" s="99" t="str">
        <f>IFERROR(VLOOKUP(ROWS($AX$4:AX1637),$AW$4:$AX$2337,2,0),"")</f>
        <v>Ruda (pow. chełmski, woj. lubelskie)</v>
      </c>
      <c r="BA1637" s="98">
        <v>0</v>
      </c>
      <c r="BB1637" s="98">
        <f>IF(ISNUMBER(SEARCH('ankieta ESG'!$G$183,BC1637)),MAX($BB$3:BB1636)+1,0)</f>
        <v>1634</v>
      </c>
      <c r="BC1637" s="134" t="s">
        <v>5637</v>
      </c>
      <c r="BD1637" s="98">
        <v>0</v>
      </c>
      <c r="BE1637" s="99" t="str">
        <f>IFERROR(VLOOKUP(ROWS($BC$4:BC1637),$BB$4:$BC$2337,2,0),"")</f>
        <v>Ruda (pow. chełmski, woj. lubelskie)</v>
      </c>
      <c r="BF1637" s="98">
        <v>0</v>
      </c>
      <c r="BG1637" s="98">
        <f>IF(ISNUMBER(SEARCH('ankieta ESG'!$G$184,BH1637)),MAX($BG$3:BG1636)+1,0)</f>
        <v>1634</v>
      </c>
      <c r="BH1637" s="134" t="s">
        <v>5637</v>
      </c>
      <c r="BI1637" s="98">
        <v>0</v>
      </c>
      <c r="BJ1637" s="99" t="str">
        <f>IFERROR(VLOOKUP(ROWS($BH$4:BH1637),$BG$4:$BH$2337,2,0),"")</f>
        <v>Ruda (pow. chełmski, woj. lubelskie)</v>
      </c>
      <c r="BK1637" s="98">
        <v>0</v>
      </c>
      <c r="BL1637" s="98">
        <f>IF(ISNUMBER(SEARCH('ankieta ESG'!$G$185,BM1637)),MAX($BL$3:BL1636)+1,0)</f>
        <v>1634</v>
      </c>
      <c r="BM1637" s="134" t="s">
        <v>5637</v>
      </c>
      <c r="BN1637" s="98">
        <v>0</v>
      </c>
      <c r="BO1637" s="99" t="str">
        <f>IFERROR(VLOOKUP(ROWS($BM$4:BM1637),$BL$4:$BM$2337,2,0),"")</f>
        <v>Ruda (pow. chełmski, woj. lubelskie)</v>
      </c>
      <c r="BP1637" s="98">
        <v>0</v>
      </c>
      <c r="BQ1637" s="98">
        <f>IF(ISNUMBER(SEARCH('ankieta ESG'!$G$186,BR1637)),MAX($BQ$3:BQ1636)+1,0)</f>
        <v>1634</v>
      </c>
      <c r="BR1637" s="134" t="s">
        <v>5637</v>
      </c>
      <c r="BS1637" s="98">
        <v>0</v>
      </c>
      <c r="BT1637" s="99" t="str">
        <f>IFERROR(VLOOKUP(ROWS($BR$4:BR1637),$BQ$4:$BR$2337,2,0),"")</f>
        <v>Ruda (pow. chełmski, woj. lubelskie)</v>
      </c>
      <c r="BU1637" s="98">
        <v>0</v>
      </c>
      <c r="BV1637" s="98">
        <f>IF(ISNUMBER(SEARCH('ankieta ESG'!$G$187,BW1637)),MAX($BV$3:BV1636)+1,0)</f>
        <v>1634</v>
      </c>
      <c r="BW1637" s="134" t="s">
        <v>5637</v>
      </c>
      <c r="BX1637" s="98">
        <v>0</v>
      </c>
      <c r="BY1637" s="99" t="str">
        <f>IFERROR(VLOOKUP(ROWS($BW$4:BW1637),$BV$4:$BW$2337,2,0),"")</f>
        <v>Ruda (pow. chełmski, woj. lubelskie)</v>
      </c>
      <c r="BZ1637" s="98">
        <v>0</v>
      </c>
      <c r="CA1637" s="98">
        <f>IF(ISNUMBER(SEARCH('ankieta ESG'!$G$188,CB1637)),MAX($CA$3:CA1636)+1,0)</f>
        <v>1634</v>
      </c>
      <c r="CB1637" s="134" t="s">
        <v>5637</v>
      </c>
      <c r="CC1637" s="98">
        <v>0</v>
      </c>
      <c r="CD1637" s="99" t="str">
        <f>IFERROR(VLOOKUP(ROWS($CB$4:CB1637),$CA$4:$CB$2337,2,0),"")</f>
        <v>Ruda (pow. chełmski, woj. lubelskie)</v>
      </c>
      <c r="CE1637" s="98">
        <v>0</v>
      </c>
      <c r="CF1637" s="98">
        <f>IF(ISNUMBER(SEARCH('ankieta ESG'!$G$189,CG1637)),MAX($CF$3:CF1636)+1,0)</f>
        <v>1634</v>
      </c>
      <c r="CG1637" s="134" t="s">
        <v>5637</v>
      </c>
      <c r="CH1637" s="98">
        <v>0</v>
      </c>
      <c r="CI1637" s="99" t="str">
        <f>IFERROR(VLOOKUP(ROWS($CG$4:CG1637),$CF$4:$CG$2337,2,0),"")</f>
        <v>Ruda (pow. chełmski, woj. lubelskie)</v>
      </c>
      <c r="CJ1637" s="98">
        <v>0</v>
      </c>
    </row>
    <row r="1638" spans="4:88">
      <c r="D1638" s="25"/>
      <c r="F1638" s="25"/>
      <c r="AM1638" s="98">
        <f>IF(ISNUMBER(SEARCH('ankieta ESG'!$G$180,AN1638)),MAX(AM$3:$AM1637)+1,0)</f>
        <v>1635</v>
      </c>
      <c r="AN1638" s="134" t="s">
        <v>5638</v>
      </c>
      <c r="AO1638" s="98">
        <v>0</v>
      </c>
      <c r="AP1638" s="99" t="str">
        <f>IFERROR(VLOOKUP(ROWS($AN$4:AN1638),$AM$4:$AN$2337,2,0),"")</f>
        <v>Ruda Maleniecka (pow. konecki, woj. świętokrzyskie)</v>
      </c>
      <c r="AQ1638" s="98">
        <v>0</v>
      </c>
      <c r="AR1638" s="98">
        <f>IF(ISNUMBER(SEARCH('ankieta ESG'!$G$181,AS1638)),MAX($AR$3:AR1637)+1,0)</f>
        <v>1635</v>
      </c>
      <c r="AS1638" s="134" t="s">
        <v>5638</v>
      </c>
      <c r="AT1638" s="98">
        <v>0</v>
      </c>
      <c r="AU1638" s="99" t="str">
        <f>IFERROR(VLOOKUP(ROWS($AS$4:AS1638),$AR$4:$AS$2337,2,0),"")</f>
        <v>Ruda Maleniecka (pow. konecki, woj. świętokrzyskie)</v>
      </c>
      <c r="AV1638" s="98">
        <v>0</v>
      </c>
      <c r="AW1638" s="98">
        <f>IF(ISNUMBER(SEARCH('ankieta ESG'!$G$182,AX1638)),MAX($AW$3:AW1637)+1,0)</f>
        <v>1635</v>
      </c>
      <c r="AX1638" s="134" t="s">
        <v>5638</v>
      </c>
      <c r="AY1638" s="98">
        <v>0</v>
      </c>
      <c r="AZ1638" s="99" t="str">
        <f>IFERROR(VLOOKUP(ROWS($AX$4:AX1638),$AW$4:$AX$2337,2,0),"")</f>
        <v>Ruda Maleniecka (pow. konecki, woj. świętokrzyskie)</v>
      </c>
      <c r="BA1638" s="98">
        <v>0</v>
      </c>
      <c r="BB1638" s="98">
        <f>IF(ISNUMBER(SEARCH('ankieta ESG'!$G$183,BC1638)),MAX($BB$3:BB1637)+1,0)</f>
        <v>1635</v>
      </c>
      <c r="BC1638" s="134" t="s">
        <v>5638</v>
      </c>
      <c r="BD1638" s="98">
        <v>0</v>
      </c>
      <c r="BE1638" s="99" t="str">
        <f>IFERROR(VLOOKUP(ROWS($BC$4:BC1638),$BB$4:$BC$2337,2,0),"")</f>
        <v>Ruda Maleniecka (pow. konecki, woj. świętokrzyskie)</v>
      </c>
      <c r="BF1638" s="98">
        <v>0</v>
      </c>
      <c r="BG1638" s="98">
        <f>IF(ISNUMBER(SEARCH('ankieta ESG'!$G$184,BH1638)),MAX($BG$3:BG1637)+1,0)</f>
        <v>1635</v>
      </c>
      <c r="BH1638" s="134" t="s">
        <v>5638</v>
      </c>
      <c r="BI1638" s="98">
        <v>0</v>
      </c>
      <c r="BJ1638" s="99" t="str">
        <f>IFERROR(VLOOKUP(ROWS($BH$4:BH1638),$BG$4:$BH$2337,2,0),"")</f>
        <v>Ruda Maleniecka (pow. konecki, woj. świętokrzyskie)</v>
      </c>
      <c r="BK1638" s="98">
        <v>0</v>
      </c>
      <c r="BL1638" s="98">
        <f>IF(ISNUMBER(SEARCH('ankieta ESG'!$G$185,BM1638)),MAX($BL$3:BL1637)+1,0)</f>
        <v>1635</v>
      </c>
      <c r="BM1638" s="134" t="s">
        <v>5638</v>
      </c>
      <c r="BN1638" s="98">
        <v>0</v>
      </c>
      <c r="BO1638" s="99" t="str">
        <f>IFERROR(VLOOKUP(ROWS($BM$4:BM1638),$BL$4:$BM$2337,2,0),"")</f>
        <v>Ruda Maleniecka (pow. konecki, woj. świętokrzyskie)</v>
      </c>
      <c r="BP1638" s="98">
        <v>0</v>
      </c>
      <c r="BQ1638" s="98">
        <f>IF(ISNUMBER(SEARCH('ankieta ESG'!$G$186,BR1638)),MAX($BQ$3:BQ1637)+1,0)</f>
        <v>1635</v>
      </c>
      <c r="BR1638" s="134" t="s">
        <v>5638</v>
      </c>
      <c r="BS1638" s="98">
        <v>0</v>
      </c>
      <c r="BT1638" s="99" t="str">
        <f>IFERROR(VLOOKUP(ROWS($BR$4:BR1638),$BQ$4:$BR$2337,2,0),"")</f>
        <v>Ruda Maleniecka (pow. konecki, woj. świętokrzyskie)</v>
      </c>
      <c r="BU1638" s="98">
        <v>0</v>
      </c>
      <c r="BV1638" s="98">
        <f>IF(ISNUMBER(SEARCH('ankieta ESG'!$G$187,BW1638)),MAX($BV$3:BV1637)+1,0)</f>
        <v>1635</v>
      </c>
      <c r="BW1638" s="134" t="s">
        <v>5638</v>
      </c>
      <c r="BX1638" s="98">
        <v>0</v>
      </c>
      <c r="BY1638" s="99" t="str">
        <f>IFERROR(VLOOKUP(ROWS($BW$4:BW1638),$BV$4:$BW$2337,2,0),"")</f>
        <v>Ruda Maleniecka (pow. konecki, woj. świętokrzyskie)</v>
      </c>
      <c r="BZ1638" s="98">
        <v>0</v>
      </c>
      <c r="CA1638" s="98">
        <f>IF(ISNUMBER(SEARCH('ankieta ESG'!$G$188,CB1638)),MAX($CA$3:CA1637)+1,0)</f>
        <v>1635</v>
      </c>
      <c r="CB1638" s="134" t="s">
        <v>5638</v>
      </c>
      <c r="CC1638" s="98">
        <v>0</v>
      </c>
      <c r="CD1638" s="99" t="str">
        <f>IFERROR(VLOOKUP(ROWS($CB$4:CB1638),$CA$4:$CB$2337,2,0),"")</f>
        <v>Ruda Maleniecka (pow. konecki, woj. świętokrzyskie)</v>
      </c>
      <c r="CE1638" s="98">
        <v>0</v>
      </c>
      <c r="CF1638" s="98">
        <f>IF(ISNUMBER(SEARCH('ankieta ESG'!$G$189,CG1638)),MAX($CF$3:CF1637)+1,0)</f>
        <v>1635</v>
      </c>
      <c r="CG1638" s="134" t="s">
        <v>5638</v>
      </c>
      <c r="CH1638" s="98">
        <v>0</v>
      </c>
      <c r="CI1638" s="99" t="str">
        <f>IFERROR(VLOOKUP(ROWS($CG$4:CG1638),$CF$4:$CG$2337,2,0),"")</f>
        <v>Ruda Maleniecka (pow. konecki, woj. świętokrzyskie)</v>
      </c>
      <c r="CJ1638" s="98">
        <v>0</v>
      </c>
    </row>
    <row r="1639" spans="4:88">
      <c r="D1639" s="25"/>
      <c r="F1639" s="25"/>
      <c r="AM1639" s="98">
        <f>IF(ISNUMBER(SEARCH('ankieta ESG'!$G$180,AN1639)),MAX(AM$3:$AM1638)+1,0)</f>
        <v>1636</v>
      </c>
      <c r="AN1639" s="134" t="s">
        <v>5639</v>
      </c>
      <c r="AO1639" s="98">
        <v>0</v>
      </c>
      <c r="AP1639" s="99" t="str">
        <f>IFERROR(VLOOKUP(ROWS($AN$4:AN1639),$AM$4:$AN$2337,2,0),"")</f>
        <v>Ruda Śląska (pow. Ruda Śląska, woj. śląskie)</v>
      </c>
      <c r="AQ1639" s="98">
        <v>0</v>
      </c>
      <c r="AR1639" s="98">
        <f>IF(ISNUMBER(SEARCH('ankieta ESG'!$G$181,AS1639)),MAX($AR$3:AR1638)+1,0)</f>
        <v>1636</v>
      </c>
      <c r="AS1639" s="134" t="s">
        <v>5639</v>
      </c>
      <c r="AT1639" s="98">
        <v>0</v>
      </c>
      <c r="AU1639" s="99" t="str">
        <f>IFERROR(VLOOKUP(ROWS($AS$4:AS1639),$AR$4:$AS$2337,2,0),"")</f>
        <v>Ruda Śląska (pow. Ruda Śląska, woj. śląskie)</v>
      </c>
      <c r="AV1639" s="98">
        <v>0</v>
      </c>
      <c r="AW1639" s="98">
        <f>IF(ISNUMBER(SEARCH('ankieta ESG'!$G$182,AX1639)),MAX($AW$3:AW1638)+1,0)</f>
        <v>1636</v>
      </c>
      <c r="AX1639" s="134" t="s">
        <v>5639</v>
      </c>
      <c r="AY1639" s="98">
        <v>0</v>
      </c>
      <c r="AZ1639" s="99" t="str">
        <f>IFERROR(VLOOKUP(ROWS($AX$4:AX1639),$AW$4:$AX$2337,2,0),"")</f>
        <v>Ruda Śląska (pow. Ruda Śląska, woj. śląskie)</v>
      </c>
      <c r="BA1639" s="98">
        <v>0</v>
      </c>
      <c r="BB1639" s="98">
        <f>IF(ISNUMBER(SEARCH('ankieta ESG'!$G$183,BC1639)),MAX($BB$3:BB1638)+1,0)</f>
        <v>1636</v>
      </c>
      <c r="BC1639" s="134" t="s">
        <v>5639</v>
      </c>
      <c r="BD1639" s="98">
        <v>0</v>
      </c>
      <c r="BE1639" s="99" t="str">
        <f>IFERROR(VLOOKUP(ROWS($BC$4:BC1639),$BB$4:$BC$2337,2,0),"")</f>
        <v>Ruda Śląska (pow. Ruda Śląska, woj. śląskie)</v>
      </c>
      <c r="BF1639" s="98">
        <v>0</v>
      </c>
      <c r="BG1639" s="98">
        <f>IF(ISNUMBER(SEARCH('ankieta ESG'!$G$184,BH1639)),MAX($BG$3:BG1638)+1,0)</f>
        <v>1636</v>
      </c>
      <c r="BH1639" s="134" t="s">
        <v>5639</v>
      </c>
      <c r="BI1639" s="98">
        <v>0</v>
      </c>
      <c r="BJ1639" s="99" t="str">
        <f>IFERROR(VLOOKUP(ROWS($BH$4:BH1639),$BG$4:$BH$2337,2,0),"")</f>
        <v>Ruda Śląska (pow. Ruda Śląska, woj. śląskie)</v>
      </c>
      <c r="BK1639" s="98">
        <v>0</v>
      </c>
      <c r="BL1639" s="98">
        <f>IF(ISNUMBER(SEARCH('ankieta ESG'!$G$185,BM1639)),MAX($BL$3:BL1638)+1,0)</f>
        <v>1636</v>
      </c>
      <c r="BM1639" s="134" t="s">
        <v>5639</v>
      </c>
      <c r="BN1639" s="98">
        <v>0</v>
      </c>
      <c r="BO1639" s="99" t="str">
        <f>IFERROR(VLOOKUP(ROWS($BM$4:BM1639),$BL$4:$BM$2337,2,0),"")</f>
        <v>Ruda Śląska (pow. Ruda Śląska, woj. śląskie)</v>
      </c>
      <c r="BP1639" s="98">
        <v>0</v>
      </c>
      <c r="BQ1639" s="98">
        <f>IF(ISNUMBER(SEARCH('ankieta ESG'!$G$186,BR1639)),MAX($BQ$3:BQ1638)+1,0)</f>
        <v>1636</v>
      </c>
      <c r="BR1639" s="134" t="s">
        <v>5639</v>
      </c>
      <c r="BS1639" s="98">
        <v>0</v>
      </c>
      <c r="BT1639" s="99" t="str">
        <f>IFERROR(VLOOKUP(ROWS($BR$4:BR1639),$BQ$4:$BR$2337,2,0),"")</f>
        <v>Ruda Śląska (pow. Ruda Śląska, woj. śląskie)</v>
      </c>
      <c r="BU1639" s="98">
        <v>0</v>
      </c>
      <c r="BV1639" s="98">
        <f>IF(ISNUMBER(SEARCH('ankieta ESG'!$G$187,BW1639)),MAX($BV$3:BV1638)+1,0)</f>
        <v>1636</v>
      </c>
      <c r="BW1639" s="134" t="s">
        <v>5639</v>
      </c>
      <c r="BX1639" s="98">
        <v>0</v>
      </c>
      <c r="BY1639" s="99" t="str">
        <f>IFERROR(VLOOKUP(ROWS($BW$4:BW1639),$BV$4:$BW$2337,2,0),"")</f>
        <v>Ruda Śląska (pow. Ruda Śląska, woj. śląskie)</v>
      </c>
      <c r="BZ1639" s="98">
        <v>0</v>
      </c>
      <c r="CA1639" s="98">
        <f>IF(ISNUMBER(SEARCH('ankieta ESG'!$G$188,CB1639)),MAX($CA$3:CA1638)+1,0)</f>
        <v>1636</v>
      </c>
      <c r="CB1639" s="134" t="s">
        <v>5639</v>
      </c>
      <c r="CC1639" s="98">
        <v>0</v>
      </c>
      <c r="CD1639" s="99" t="str">
        <f>IFERROR(VLOOKUP(ROWS($CB$4:CB1639),$CA$4:$CB$2337,2,0),"")</f>
        <v>Ruda Śląska (pow. Ruda Śląska, woj. śląskie)</v>
      </c>
      <c r="CE1639" s="98">
        <v>0</v>
      </c>
      <c r="CF1639" s="98">
        <f>IF(ISNUMBER(SEARCH('ankieta ESG'!$G$189,CG1639)),MAX($CF$3:CF1638)+1,0)</f>
        <v>1636</v>
      </c>
      <c r="CG1639" s="134" t="s">
        <v>5639</v>
      </c>
      <c r="CH1639" s="98">
        <v>0</v>
      </c>
      <c r="CI1639" s="99" t="str">
        <f>IFERROR(VLOOKUP(ROWS($CG$4:CG1639),$CF$4:$CG$2337,2,0),"")</f>
        <v>Ruda Śląska (pow. Ruda Śląska, woj. śląskie)</v>
      </c>
      <c r="CJ1639" s="98">
        <v>0</v>
      </c>
    </row>
    <row r="1640" spans="4:88">
      <c r="D1640" s="25"/>
      <c r="F1640" s="25"/>
      <c r="AM1640" s="98">
        <f>IF(ISNUMBER(SEARCH('ankieta ESG'!$G$180,AN1640)),MAX(AM$3:$AM1639)+1,0)</f>
        <v>1637</v>
      </c>
      <c r="AN1640" s="134" t="s">
        <v>5640</v>
      </c>
      <c r="AO1640" s="98">
        <v>0</v>
      </c>
      <c r="AP1640" s="99" t="str">
        <f>IFERROR(VLOOKUP(ROWS($AN$4:AN1640),$AM$4:$AN$2337,2,0),"")</f>
        <v>Rudka (pow. bielski, woj. podlaskie)</v>
      </c>
      <c r="AQ1640" s="98">
        <v>0</v>
      </c>
      <c r="AR1640" s="98">
        <f>IF(ISNUMBER(SEARCH('ankieta ESG'!$G$181,AS1640)),MAX($AR$3:AR1639)+1,0)</f>
        <v>1637</v>
      </c>
      <c r="AS1640" s="134" t="s">
        <v>5640</v>
      </c>
      <c r="AT1640" s="98">
        <v>0</v>
      </c>
      <c r="AU1640" s="99" t="str">
        <f>IFERROR(VLOOKUP(ROWS($AS$4:AS1640),$AR$4:$AS$2337,2,0),"")</f>
        <v>Rudka (pow. bielski, woj. podlaskie)</v>
      </c>
      <c r="AV1640" s="98">
        <v>0</v>
      </c>
      <c r="AW1640" s="98">
        <f>IF(ISNUMBER(SEARCH('ankieta ESG'!$G$182,AX1640)),MAX($AW$3:AW1639)+1,0)</f>
        <v>1637</v>
      </c>
      <c r="AX1640" s="134" t="s">
        <v>5640</v>
      </c>
      <c r="AY1640" s="98">
        <v>0</v>
      </c>
      <c r="AZ1640" s="99" t="str">
        <f>IFERROR(VLOOKUP(ROWS($AX$4:AX1640),$AW$4:$AX$2337,2,0),"")</f>
        <v>Rudka (pow. bielski, woj. podlaskie)</v>
      </c>
      <c r="BA1640" s="98">
        <v>0</v>
      </c>
      <c r="BB1640" s="98">
        <f>IF(ISNUMBER(SEARCH('ankieta ESG'!$G$183,BC1640)),MAX($BB$3:BB1639)+1,0)</f>
        <v>1637</v>
      </c>
      <c r="BC1640" s="134" t="s">
        <v>5640</v>
      </c>
      <c r="BD1640" s="98">
        <v>0</v>
      </c>
      <c r="BE1640" s="99" t="str">
        <f>IFERROR(VLOOKUP(ROWS($BC$4:BC1640),$BB$4:$BC$2337,2,0),"")</f>
        <v>Rudka (pow. bielski, woj. podlaskie)</v>
      </c>
      <c r="BF1640" s="98">
        <v>0</v>
      </c>
      <c r="BG1640" s="98">
        <f>IF(ISNUMBER(SEARCH('ankieta ESG'!$G$184,BH1640)),MAX($BG$3:BG1639)+1,0)</f>
        <v>1637</v>
      </c>
      <c r="BH1640" s="134" t="s">
        <v>5640</v>
      </c>
      <c r="BI1640" s="98">
        <v>0</v>
      </c>
      <c r="BJ1640" s="99" t="str">
        <f>IFERROR(VLOOKUP(ROWS($BH$4:BH1640),$BG$4:$BH$2337,2,0),"")</f>
        <v>Rudka (pow. bielski, woj. podlaskie)</v>
      </c>
      <c r="BK1640" s="98">
        <v>0</v>
      </c>
      <c r="BL1640" s="98">
        <f>IF(ISNUMBER(SEARCH('ankieta ESG'!$G$185,BM1640)),MAX($BL$3:BL1639)+1,0)</f>
        <v>1637</v>
      </c>
      <c r="BM1640" s="134" t="s">
        <v>5640</v>
      </c>
      <c r="BN1640" s="98">
        <v>0</v>
      </c>
      <c r="BO1640" s="99" t="str">
        <f>IFERROR(VLOOKUP(ROWS($BM$4:BM1640),$BL$4:$BM$2337,2,0),"")</f>
        <v>Rudka (pow. bielski, woj. podlaskie)</v>
      </c>
      <c r="BP1640" s="98">
        <v>0</v>
      </c>
      <c r="BQ1640" s="98">
        <f>IF(ISNUMBER(SEARCH('ankieta ESG'!$G$186,BR1640)),MAX($BQ$3:BQ1639)+1,0)</f>
        <v>1637</v>
      </c>
      <c r="BR1640" s="134" t="s">
        <v>5640</v>
      </c>
      <c r="BS1640" s="98">
        <v>0</v>
      </c>
      <c r="BT1640" s="99" t="str">
        <f>IFERROR(VLOOKUP(ROWS($BR$4:BR1640),$BQ$4:$BR$2337,2,0),"")</f>
        <v>Rudka (pow. bielski, woj. podlaskie)</v>
      </c>
      <c r="BU1640" s="98">
        <v>0</v>
      </c>
      <c r="BV1640" s="98">
        <f>IF(ISNUMBER(SEARCH('ankieta ESG'!$G$187,BW1640)),MAX($BV$3:BV1639)+1,0)</f>
        <v>1637</v>
      </c>
      <c r="BW1640" s="134" t="s">
        <v>5640</v>
      </c>
      <c r="BX1640" s="98">
        <v>0</v>
      </c>
      <c r="BY1640" s="99" t="str">
        <f>IFERROR(VLOOKUP(ROWS($BW$4:BW1640),$BV$4:$BW$2337,2,0),"")</f>
        <v>Rudka (pow. bielski, woj. podlaskie)</v>
      </c>
      <c r="BZ1640" s="98">
        <v>0</v>
      </c>
      <c r="CA1640" s="98">
        <f>IF(ISNUMBER(SEARCH('ankieta ESG'!$G$188,CB1640)),MAX($CA$3:CA1639)+1,0)</f>
        <v>1637</v>
      </c>
      <c r="CB1640" s="134" t="s">
        <v>5640</v>
      </c>
      <c r="CC1640" s="98">
        <v>0</v>
      </c>
      <c r="CD1640" s="99" t="str">
        <f>IFERROR(VLOOKUP(ROWS($CB$4:CB1640),$CA$4:$CB$2337,2,0),"")</f>
        <v>Rudka (pow. bielski, woj. podlaskie)</v>
      </c>
      <c r="CE1640" s="98">
        <v>0</v>
      </c>
      <c r="CF1640" s="98">
        <f>IF(ISNUMBER(SEARCH('ankieta ESG'!$G$189,CG1640)),MAX($CF$3:CF1639)+1,0)</f>
        <v>1637</v>
      </c>
      <c r="CG1640" s="134" t="s">
        <v>5640</v>
      </c>
      <c r="CH1640" s="98">
        <v>0</v>
      </c>
      <c r="CI1640" s="99" t="str">
        <f>IFERROR(VLOOKUP(ROWS($CG$4:CG1640),$CF$4:$CG$2337,2,0),"")</f>
        <v>Rudka (pow. bielski, woj. podlaskie)</v>
      </c>
      <c r="CJ1640" s="98">
        <v>0</v>
      </c>
    </row>
    <row r="1641" spans="4:88">
      <c r="D1641" s="25"/>
      <c r="F1641" s="25"/>
      <c r="AM1641" s="98">
        <f>IF(ISNUMBER(SEARCH('ankieta ESG'!$G$180,AN1641)),MAX(AM$3:$AM1640)+1,0)</f>
        <v>1638</v>
      </c>
      <c r="AN1641" s="134" t="s">
        <v>5641</v>
      </c>
      <c r="AO1641" s="98">
        <v>0</v>
      </c>
      <c r="AP1641" s="99" t="str">
        <f>IFERROR(VLOOKUP(ROWS($AN$4:AN1641),$AM$4:$AN$2337,2,0),"")</f>
        <v>Rudna (pow. lubiński, woj. dolnośląskie)</v>
      </c>
      <c r="AQ1641" s="98">
        <v>0</v>
      </c>
      <c r="AR1641" s="98">
        <f>IF(ISNUMBER(SEARCH('ankieta ESG'!$G$181,AS1641)),MAX($AR$3:AR1640)+1,0)</f>
        <v>1638</v>
      </c>
      <c r="AS1641" s="134" t="s">
        <v>5641</v>
      </c>
      <c r="AT1641" s="98">
        <v>0</v>
      </c>
      <c r="AU1641" s="99" t="str">
        <f>IFERROR(VLOOKUP(ROWS($AS$4:AS1641),$AR$4:$AS$2337,2,0),"")</f>
        <v>Rudna (pow. lubiński, woj. dolnośląskie)</v>
      </c>
      <c r="AV1641" s="98">
        <v>0</v>
      </c>
      <c r="AW1641" s="98">
        <f>IF(ISNUMBER(SEARCH('ankieta ESG'!$G$182,AX1641)),MAX($AW$3:AW1640)+1,0)</f>
        <v>1638</v>
      </c>
      <c r="AX1641" s="134" t="s">
        <v>5641</v>
      </c>
      <c r="AY1641" s="98">
        <v>0</v>
      </c>
      <c r="AZ1641" s="99" t="str">
        <f>IFERROR(VLOOKUP(ROWS($AX$4:AX1641),$AW$4:$AX$2337,2,0),"")</f>
        <v>Rudna (pow. lubiński, woj. dolnośląskie)</v>
      </c>
      <c r="BA1641" s="98">
        <v>0</v>
      </c>
      <c r="BB1641" s="98">
        <f>IF(ISNUMBER(SEARCH('ankieta ESG'!$G$183,BC1641)),MAX($BB$3:BB1640)+1,0)</f>
        <v>1638</v>
      </c>
      <c r="BC1641" s="134" t="s">
        <v>5641</v>
      </c>
      <c r="BD1641" s="98">
        <v>0</v>
      </c>
      <c r="BE1641" s="99" t="str">
        <f>IFERROR(VLOOKUP(ROWS($BC$4:BC1641),$BB$4:$BC$2337,2,0),"")</f>
        <v>Rudna (pow. lubiński, woj. dolnośląskie)</v>
      </c>
      <c r="BF1641" s="98">
        <v>0</v>
      </c>
      <c r="BG1641" s="98">
        <f>IF(ISNUMBER(SEARCH('ankieta ESG'!$G$184,BH1641)),MAX($BG$3:BG1640)+1,0)</f>
        <v>1638</v>
      </c>
      <c r="BH1641" s="134" t="s">
        <v>5641</v>
      </c>
      <c r="BI1641" s="98">
        <v>0</v>
      </c>
      <c r="BJ1641" s="99" t="str">
        <f>IFERROR(VLOOKUP(ROWS($BH$4:BH1641),$BG$4:$BH$2337,2,0),"")</f>
        <v>Rudna (pow. lubiński, woj. dolnośląskie)</v>
      </c>
      <c r="BK1641" s="98">
        <v>0</v>
      </c>
      <c r="BL1641" s="98">
        <f>IF(ISNUMBER(SEARCH('ankieta ESG'!$G$185,BM1641)),MAX($BL$3:BL1640)+1,0)</f>
        <v>1638</v>
      </c>
      <c r="BM1641" s="134" t="s">
        <v>5641</v>
      </c>
      <c r="BN1641" s="98">
        <v>0</v>
      </c>
      <c r="BO1641" s="99" t="str">
        <f>IFERROR(VLOOKUP(ROWS($BM$4:BM1641),$BL$4:$BM$2337,2,0),"")</f>
        <v>Rudna (pow. lubiński, woj. dolnośląskie)</v>
      </c>
      <c r="BP1641" s="98">
        <v>0</v>
      </c>
      <c r="BQ1641" s="98">
        <f>IF(ISNUMBER(SEARCH('ankieta ESG'!$G$186,BR1641)),MAX($BQ$3:BQ1640)+1,0)</f>
        <v>1638</v>
      </c>
      <c r="BR1641" s="134" t="s">
        <v>5641</v>
      </c>
      <c r="BS1641" s="98">
        <v>0</v>
      </c>
      <c r="BT1641" s="99" t="str">
        <f>IFERROR(VLOOKUP(ROWS($BR$4:BR1641),$BQ$4:$BR$2337,2,0),"")</f>
        <v>Rudna (pow. lubiński, woj. dolnośląskie)</v>
      </c>
      <c r="BU1641" s="98">
        <v>0</v>
      </c>
      <c r="BV1641" s="98">
        <f>IF(ISNUMBER(SEARCH('ankieta ESG'!$G$187,BW1641)),MAX($BV$3:BV1640)+1,0)</f>
        <v>1638</v>
      </c>
      <c r="BW1641" s="134" t="s">
        <v>5641</v>
      </c>
      <c r="BX1641" s="98">
        <v>0</v>
      </c>
      <c r="BY1641" s="99" t="str">
        <f>IFERROR(VLOOKUP(ROWS($BW$4:BW1641),$BV$4:$BW$2337,2,0),"")</f>
        <v>Rudna (pow. lubiński, woj. dolnośląskie)</v>
      </c>
      <c r="BZ1641" s="98">
        <v>0</v>
      </c>
      <c r="CA1641" s="98">
        <f>IF(ISNUMBER(SEARCH('ankieta ESG'!$G$188,CB1641)),MAX($CA$3:CA1640)+1,0)</f>
        <v>1638</v>
      </c>
      <c r="CB1641" s="134" t="s">
        <v>5641</v>
      </c>
      <c r="CC1641" s="98">
        <v>0</v>
      </c>
      <c r="CD1641" s="99" t="str">
        <f>IFERROR(VLOOKUP(ROWS($CB$4:CB1641),$CA$4:$CB$2337,2,0),"")</f>
        <v>Rudna (pow. lubiński, woj. dolnośląskie)</v>
      </c>
      <c r="CE1641" s="98">
        <v>0</v>
      </c>
      <c r="CF1641" s="98">
        <f>IF(ISNUMBER(SEARCH('ankieta ESG'!$G$189,CG1641)),MAX($CF$3:CF1640)+1,0)</f>
        <v>1638</v>
      </c>
      <c r="CG1641" s="134" t="s">
        <v>5641</v>
      </c>
      <c r="CH1641" s="98">
        <v>0</v>
      </c>
      <c r="CI1641" s="99" t="str">
        <f>IFERROR(VLOOKUP(ROWS($CG$4:CG1641),$CF$4:$CG$2337,2,0),"")</f>
        <v>Rudna (pow. lubiński, woj. dolnośląskie)</v>
      </c>
      <c r="CJ1641" s="98">
        <v>0</v>
      </c>
    </row>
    <row r="1642" spans="4:88">
      <c r="D1642" s="25"/>
      <c r="F1642" s="25"/>
      <c r="AM1642" s="98">
        <f>IF(ISNUMBER(SEARCH('ankieta ESG'!$G$180,AN1642)),MAX(AM$3:$AM1641)+1,0)</f>
        <v>1639</v>
      </c>
      <c r="AN1642" s="134" t="s">
        <v>5642</v>
      </c>
      <c r="AO1642" s="98">
        <v>0</v>
      </c>
      <c r="AP1642" s="99" t="str">
        <f>IFERROR(VLOOKUP(ROWS($AN$4:AN1642),$AM$4:$AN$2337,2,0),"")</f>
        <v>Rudnik (pow. krasnostawski, woj. lubelskie)</v>
      </c>
      <c r="AQ1642" s="98">
        <v>0</v>
      </c>
      <c r="AR1642" s="98">
        <f>IF(ISNUMBER(SEARCH('ankieta ESG'!$G$181,AS1642)),MAX($AR$3:AR1641)+1,0)</f>
        <v>1639</v>
      </c>
      <c r="AS1642" s="134" t="s">
        <v>5642</v>
      </c>
      <c r="AT1642" s="98">
        <v>0</v>
      </c>
      <c r="AU1642" s="99" t="str">
        <f>IFERROR(VLOOKUP(ROWS($AS$4:AS1642),$AR$4:$AS$2337,2,0),"")</f>
        <v>Rudnik (pow. krasnostawski, woj. lubelskie)</v>
      </c>
      <c r="AV1642" s="98">
        <v>0</v>
      </c>
      <c r="AW1642" s="98">
        <f>IF(ISNUMBER(SEARCH('ankieta ESG'!$G$182,AX1642)),MAX($AW$3:AW1641)+1,0)</f>
        <v>1639</v>
      </c>
      <c r="AX1642" s="134" t="s">
        <v>5642</v>
      </c>
      <c r="AY1642" s="98">
        <v>0</v>
      </c>
      <c r="AZ1642" s="99" t="str">
        <f>IFERROR(VLOOKUP(ROWS($AX$4:AX1642),$AW$4:$AX$2337,2,0),"")</f>
        <v>Rudnik (pow. krasnostawski, woj. lubelskie)</v>
      </c>
      <c r="BA1642" s="98">
        <v>0</v>
      </c>
      <c r="BB1642" s="98">
        <f>IF(ISNUMBER(SEARCH('ankieta ESG'!$G$183,BC1642)),MAX($BB$3:BB1641)+1,0)</f>
        <v>1639</v>
      </c>
      <c r="BC1642" s="134" t="s">
        <v>5642</v>
      </c>
      <c r="BD1642" s="98">
        <v>0</v>
      </c>
      <c r="BE1642" s="99" t="str">
        <f>IFERROR(VLOOKUP(ROWS($BC$4:BC1642),$BB$4:$BC$2337,2,0),"")</f>
        <v>Rudnik (pow. krasnostawski, woj. lubelskie)</v>
      </c>
      <c r="BF1642" s="98">
        <v>0</v>
      </c>
      <c r="BG1642" s="98">
        <f>IF(ISNUMBER(SEARCH('ankieta ESG'!$G$184,BH1642)),MAX($BG$3:BG1641)+1,0)</f>
        <v>1639</v>
      </c>
      <c r="BH1642" s="134" t="s">
        <v>5642</v>
      </c>
      <c r="BI1642" s="98">
        <v>0</v>
      </c>
      <c r="BJ1642" s="99" t="str">
        <f>IFERROR(VLOOKUP(ROWS($BH$4:BH1642),$BG$4:$BH$2337,2,0),"")</f>
        <v>Rudnik (pow. krasnostawski, woj. lubelskie)</v>
      </c>
      <c r="BK1642" s="98">
        <v>0</v>
      </c>
      <c r="BL1642" s="98">
        <f>IF(ISNUMBER(SEARCH('ankieta ESG'!$G$185,BM1642)),MAX($BL$3:BL1641)+1,0)</f>
        <v>1639</v>
      </c>
      <c r="BM1642" s="134" t="s">
        <v>5642</v>
      </c>
      <c r="BN1642" s="98">
        <v>0</v>
      </c>
      <c r="BO1642" s="99" t="str">
        <f>IFERROR(VLOOKUP(ROWS($BM$4:BM1642),$BL$4:$BM$2337,2,0),"")</f>
        <v>Rudnik (pow. krasnostawski, woj. lubelskie)</v>
      </c>
      <c r="BP1642" s="98">
        <v>0</v>
      </c>
      <c r="BQ1642" s="98">
        <f>IF(ISNUMBER(SEARCH('ankieta ESG'!$G$186,BR1642)),MAX($BQ$3:BQ1641)+1,0)</f>
        <v>1639</v>
      </c>
      <c r="BR1642" s="134" t="s">
        <v>5642</v>
      </c>
      <c r="BS1642" s="98">
        <v>0</v>
      </c>
      <c r="BT1642" s="99" t="str">
        <f>IFERROR(VLOOKUP(ROWS($BR$4:BR1642),$BQ$4:$BR$2337,2,0),"")</f>
        <v>Rudnik (pow. krasnostawski, woj. lubelskie)</v>
      </c>
      <c r="BU1642" s="98">
        <v>0</v>
      </c>
      <c r="BV1642" s="98">
        <f>IF(ISNUMBER(SEARCH('ankieta ESG'!$G$187,BW1642)),MAX($BV$3:BV1641)+1,0)</f>
        <v>1639</v>
      </c>
      <c r="BW1642" s="134" t="s">
        <v>5642</v>
      </c>
      <c r="BX1642" s="98">
        <v>0</v>
      </c>
      <c r="BY1642" s="99" t="str">
        <f>IFERROR(VLOOKUP(ROWS($BW$4:BW1642),$BV$4:$BW$2337,2,0),"")</f>
        <v>Rudnik (pow. krasnostawski, woj. lubelskie)</v>
      </c>
      <c r="BZ1642" s="98">
        <v>0</v>
      </c>
      <c r="CA1642" s="98">
        <f>IF(ISNUMBER(SEARCH('ankieta ESG'!$G$188,CB1642)),MAX($CA$3:CA1641)+1,0)</f>
        <v>1639</v>
      </c>
      <c r="CB1642" s="134" t="s">
        <v>5642</v>
      </c>
      <c r="CC1642" s="98">
        <v>0</v>
      </c>
      <c r="CD1642" s="99" t="str">
        <f>IFERROR(VLOOKUP(ROWS($CB$4:CB1642),$CA$4:$CB$2337,2,0),"")</f>
        <v>Rudnik (pow. krasnostawski, woj. lubelskie)</v>
      </c>
      <c r="CE1642" s="98">
        <v>0</v>
      </c>
      <c r="CF1642" s="98">
        <f>IF(ISNUMBER(SEARCH('ankieta ESG'!$G$189,CG1642)),MAX($CF$3:CF1641)+1,0)</f>
        <v>1639</v>
      </c>
      <c r="CG1642" s="134" t="s">
        <v>5642</v>
      </c>
      <c r="CH1642" s="98">
        <v>0</v>
      </c>
      <c r="CI1642" s="99" t="str">
        <f>IFERROR(VLOOKUP(ROWS($CG$4:CG1642),$CF$4:$CG$2337,2,0),"")</f>
        <v>Rudnik (pow. krasnostawski, woj. lubelskie)</v>
      </c>
      <c r="CJ1642" s="98">
        <v>0</v>
      </c>
    </row>
    <row r="1643" spans="4:88">
      <c r="D1643" s="25"/>
      <c r="F1643" s="25"/>
      <c r="AM1643" s="98">
        <f>IF(ISNUMBER(SEARCH('ankieta ESG'!$G$180,AN1643)),MAX(AM$3:$AM1642)+1,0)</f>
        <v>1640</v>
      </c>
      <c r="AN1643" s="134" t="s">
        <v>5643</v>
      </c>
      <c r="AO1643" s="98">
        <v>0</v>
      </c>
      <c r="AP1643" s="99" t="str">
        <f>IFERROR(VLOOKUP(ROWS($AN$4:AN1643),$AM$4:$AN$2337,2,0),"")</f>
        <v>Rudnik (pow. raciborski, woj. śląskie)</v>
      </c>
      <c r="AQ1643" s="98">
        <v>0</v>
      </c>
      <c r="AR1643" s="98">
        <f>IF(ISNUMBER(SEARCH('ankieta ESG'!$G$181,AS1643)),MAX($AR$3:AR1642)+1,0)</f>
        <v>1640</v>
      </c>
      <c r="AS1643" s="134" t="s">
        <v>5643</v>
      </c>
      <c r="AT1643" s="98">
        <v>0</v>
      </c>
      <c r="AU1643" s="99" t="str">
        <f>IFERROR(VLOOKUP(ROWS($AS$4:AS1643),$AR$4:$AS$2337,2,0),"")</f>
        <v>Rudnik (pow. raciborski, woj. śląskie)</v>
      </c>
      <c r="AV1643" s="98">
        <v>0</v>
      </c>
      <c r="AW1643" s="98">
        <f>IF(ISNUMBER(SEARCH('ankieta ESG'!$G$182,AX1643)),MAX($AW$3:AW1642)+1,0)</f>
        <v>1640</v>
      </c>
      <c r="AX1643" s="134" t="s">
        <v>5643</v>
      </c>
      <c r="AY1643" s="98">
        <v>0</v>
      </c>
      <c r="AZ1643" s="99" t="str">
        <f>IFERROR(VLOOKUP(ROWS($AX$4:AX1643),$AW$4:$AX$2337,2,0),"")</f>
        <v>Rudnik (pow. raciborski, woj. śląskie)</v>
      </c>
      <c r="BA1643" s="98">
        <v>0</v>
      </c>
      <c r="BB1643" s="98">
        <f>IF(ISNUMBER(SEARCH('ankieta ESG'!$G$183,BC1643)),MAX($BB$3:BB1642)+1,0)</f>
        <v>1640</v>
      </c>
      <c r="BC1643" s="134" t="s">
        <v>5643</v>
      </c>
      <c r="BD1643" s="98">
        <v>0</v>
      </c>
      <c r="BE1643" s="99" t="str">
        <f>IFERROR(VLOOKUP(ROWS($BC$4:BC1643),$BB$4:$BC$2337,2,0),"")</f>
        <v>Rudnik (pow. raciborski, woj. śląskie)</v>
      </c>
      <c r="BF1643" s="98">
        <v>0</v>
      </c>
      <c r="BG1643" s="98">
        <f>IF(ISNUMBER(SEARCH('ankieta ESG'!$G$184,BH1643)),MAX($BG$3:BG1642)+1,0)</f>
        <v>1640</v>
      </c>
      <c r="BH1643" s="134" t="s">
        <v>5643</v>
      </c>
      <c r="BI1643" s="98">
        <v>0</v>
      </c>
      <c r="BJ1643" s="99" t="str">
        <f>IFERROR(VLOOKUP(ROWS($BH$4:BH1643),$BG$4:$BH$2337,2,0),"")</f>
        <v>Rudnik (pow. raciborski, woj. śląskie)</v>
      </c>
      <c r="BK1643" s="98">
        <v>0</v>
      </c>
      <c r="BL1643" s="98">
        <f>IF(ISNUMBER(SEARCH('ankieta ESG'!$G$185,BM1643)),MAX($BL$3:BL1642)+1,0)</f>
        <v>1640</v>
      </c>
      <c r="BM1643" s="134" t="s">
        <v>5643</v>
      </c>
      <c r="BN1643" s="98">
        <v>0</v>
      </c>
      <c r="BO1643" s="99" t="str">
        <f>IFERROR(VLOOKUP(ROWS($BM$4:BM1643),$BL$4:$BM$2337,2,0),"")</f>
        <v>Rudnik (pow. raciborski, woj. śląskie)</v>
      </c>
      <c r="BP1643" s="98">
        <v>0</v>
      </c>
      <c r="BQ1643" s="98">
        <f>IF(ISNUMBER(SEARCH('ankieta ESG'!$G$186,BR1643)),MAX($BQ$3:BQ1642)+1,0)</f>
        <v>1640</v>
      </c>
      <c r="BR1643" s="134" t="s">
        <v>5643</v>
      </c>
      <c r="BS1643" s="98">
        <v>0</v>
      </c>
      <c r="BT1643" s="99" t="str">
        <f>IFERROR(VLOOKUP(ROWS($BR$4:BR1643),$BQ$4:$BR$2337,2,0),"")</f>
        <v>Rudnik (pow. raciborski, woj. śląskie)</v>
      </c>
      <c r="BU1643" s="98">
        <v>0</v>
      </c>
      <c r="BV1643" s="98">
        <f>IF(ISNUMBER(SEARCH('ankieta ESG'!$G$187,BW1643)),MAX($BV$3:BV1642)+1,0)</f>
        <v>1640</v>
      </c>
      <c r="BW1643" s="134" t="s">
        <v>5643</v>
      </c>
      <c r="BX1643" s="98">
        <v>0</v>
      </c>
      <c r="BY1643" s="99" t="str">
        <f>IFERROR(VLOOKUP(ROWS($BW$4:BW1643),$BV$4:$BW$2337,2,0),"")</f>
        <v>Rudnik (pow. raciborski, woj. śląskie)</v>
      </c>
      <c r="BZ1643" s="98">
        <v>0</v>
      </c>
      <c r="CA1643" s="98">
        <f>IF(ISNUMBER(SEARCH('ankieta ESG'!$G$188,CB1643)),MAX($CA$3:CA1642)+1,0)</f>
        <v>1640</v>
      </c>
      <c r="CB1643" s="134" t="s">
        <v>5643</v>
      </c>
      <c r="CC1643" s="98">
        <v>0</v>
      </c>
      <c r="CD1643" s="99" t="str">
        <f>IFERROR(VLOOKUP(ROWS($CB$4:CB1643),$CA$4:$CB$2337,2,0),"")</f>
        <v>Rudnik (pow. raciborski, woj. śląskie)</v>
      </c>
      <c r="CE1643" s="98">
        <v>0</v>
      </c>
      <c r="CF1643" s="98">
        <f>IF(ISNUMBER(SEARCH('ankieta ESG'!$G$189,CG1643)),MAX($CF$3:CF1642)+1,0)</f>
        <v>1640</v>
      </c>
      <c r="CG1643" s="134" t="s">
        <v>5643</v>
      </c>
      <c r="CH1643" s="98">
        <v>0</v>
      </c>
      <c r="CI1643" s="99" t="str">
        <f>IFERROR(VLOOKUP(ROWS($CG$4:CG1643),$CF$4:$CG$2337,2,0),"")</f>
        <v>Rudnik (pow. raciborski, woj. śląskie)</v>
      </c>
      <c r="CJ1643" s="98">
        <v>0</v>
      </c>
    </row>
    <row r="1644" spans="4:88">
      <c r="D1644" s="25"/>
      <c r="F1644" s="25"/>
      <c r="AM1644" s="98">
        <f>IF(ISNUMBER(SEARCH('ankieta ESG'!$G$180,AN1644)),MAX(AM$3:$AM1643)+1,0)</f>
        <v>1641</v>
      </c>
      <c r="AN1644" s="134" t="s">
        <v>5644</v>
      </c>
      <c r="AO1644" s="98">
        <v>0</v>
      </c>
      <c r="AP1644" s="99" t="str">
        <f>IFERROR(VLOOKUP(ROWS($AN$4:AN1644),$AM$4:$AN$2337,2,0),"")</f>
        <v>Rudnik nad Sanem (pow. niżański, woj. podkarpackie)</v>
      </c>
      <c r="AQ1644" s="98">
        <v>0</v>
      </c>
      <c r="AR1644" s="98">
        <f>IF(ISNUMBER(SEARCH('ankieta ESG'!$G$181,AS1644)),MAX($AR$3:AR1643)+1,0)</f>
        <v>1641</v>
      </c>
      <c r="AS1644" s="134" t="s">
        <v>5644</v>
      </c>
      <c r="AT1644" s="98">
        <v>0</v>
      </c>
      <c r="AU1644" s="99" t="str">
        <f>IFERROR(VLOOKUP(ROWS($AS$4:AS1644),$AR$4:$AS$2337,2,0),"")</f>
        <v>Rudnik nad Sanem (pow. niżański, woj. podkarpackie)</v>
      </c>
      <c r="AV1644" s="98">
        <v>0</v>
      </c>
      <c r="AW1644" s="98">
        <f>IF(ISNUMBER(SEARCH('ankieta ESG'!$G$182,AX1644)),MAX($AW$3:AW1643)+1,0)</f>
        <v>1641</v>
      </c>
      <c r="AX1644" s="134" t="s">
        <v>5644</v>
      </c>
      <c r="AY1644" s="98">
        <v>0</v>
      </c>
      <c r="AZ1644" s="99" t="str">
        <f>IFERROR(VLOOKUP(ROWS($AX$4:AX1644),$AW$4:$AX$2337,2,0),"")</f>
        <v>Rudnik nad Sanem (pow. niżański, woj. podkarpackie)</v>
      </c>
      <c r="BA1644" s="98">
        <v>0</v>
      </c>
      <c r="BB1644" s="98">
        <f>IF(ISNUMBER(SEARCH('ankieta ESG'!$G$183,BC1644)),MAX($BB$3:BB1643)+1,0)</f>
        <v>1641</v>
      </c>
      <c r="BC1644" s="134" t="s">
        <v>5644</v>
      </c>
      <c r="BD1644" s="98">
        <v>0</v>
      </c>
      <c r="BE1644" s="99" t="str">
        <f>IFERROR(VLOOKUP(ROWS($BC$4:BC1644),$BB$4:$BC$2337,2,0),"")</f>
        <v>Rudnik nad Sanem (pow. niżański, woj. podkarpackie)</v>
      </c>
      <c r="BF1644" s="98">
        <v>0</v>
      </c>
      <c r="BG1644" s="98">
        <f>IF(ISNUMBER(SEARCH('ankieta ESG'!$G$184,BH1644)),MAX($BG$3:BG1643)+1,0)</f>
        <v>1641</v>
      </c>
      <c r="BH1644" s="134" t="s">
        <v>5644</v>
      </c>
      <c r="BI1644" s="98">
        <v>0</v>
      </c>
      <c r="BJ1644" s="99" t="str">
        <f>IFERROR(VLOOKUP(ROWS($BH$4:BH1644),$BG$4:$BH$2337,2,0),"")</f>
        <v>Rudnik nad Sanem (pow. niżański, woj. podkarpackie)</v>
      </c>
      <c r="BK1644" s="98">
        <v>0</v>
      </c>
      <c r="BL1644" s="98">
        <f>IF(ISNUMBER(SEARCH('ankieta ESG'!$G$185,BM1644)),MAX($BL$3:BL1643)+1,0)</f>
        <v>1641</v>
      </c>
      <c r="BM1644" s="134" t="s">
        <v>5644</v>
      </c>
      <c r="BN1644" s="98">
        <v>0</v>
      </c>
      <c r="BO1644" s="99" t="str">
        <f>IFERROR(VLOOKUP(ROWS($BM$4:BM1644),$BL$4:$BM$2337,2,0),"")</f>
        <v>Rudnik nad Sanem (pow. niżański, woj. podkarpackie)</v>
      </c>
      <c r="BP1644" s="98">
        <v>0</v>
      </c>
      <c r="BQ1644" s="98">
        <f>IF(ISNUMBER(SEARCH('ankieta ESG'!$G$186,BR1644)),MAX($BQ$3:BQ1643)+1,0)</f>
        <v>1641</v>
      </c>
      <c r="BR1644" s="134" t="s">
        <v>5644</v>
      </c>
      <c r="BS1644" s="98">
        <v>0</v>
      </c>
      <c r="BT1644" s="99" t="str">
        <f>IFERROR(VLOOKUP(ROWS($BR$4:BR1644),$BQ$4:$BR$2337,2,0),"")</f>
        <v>Rudnik nad Sanem (pow. niżański, woj. podkarpackie)</v>
      </c>
      <c r="BU1644" s="98">
        <v>0</v>
      </c>
      <c r="BV1644" s="98">
        <f>IF(ISNUMBER(SEARCH('ankieta ESG'!$G$187,BW1644)),MAX($BV$3:BV1643)+1,0)</f>
        <v>1641</v>
      </c>
      <c r="BW1644" s="134" t="s">
        <v>5644</v>
      </c>
      <c r="BX1644" s="98">
        <v>0</v>
      </c>
      <c r="BY1644" s="99" t="str">
        <f>IFERROR(VLOOKUP(ROWS($BW$4:BW1644),$BV$4:$BW$2337,2,0),"")</f>
        <v>Rudnik nad Sanem (pow. niżański, woj. podkarpackie)</v>
      </c>
      <c r="BZ1644" s="98">
        <v>0</v>
      </c>
      <c r="CA1644" s="98">
        <f>IF(ISNUMBER(SEARCH('ankieta ESG'!$G$188,CB1644)),MAX($CA$3:CA1643)+1,0)</f>
        <v>1641</v>
      </c>
      <c r="CB1644" s="134" t="s">
        <v>5644</v>
      </c>
      <c r="CC1644" s="98">
        <v>0</v>
      </c>
      <c r="CD1644" s="99" t="str">
        <f>IFERROR(VLOOKUP(ROWS($CB$4:CB1644),$CA$4:$CB$2337,2,0),"")</f>
        <v>Rudnik nad Sanem (pow. niżański, woj. podkarpackie)</v>
      </c>
      <c r="CE1644" s="98">
        <v>0</v>
      </c>
      <c r="CF1644" s="98">
        <f>IF(ISNUMBER(SEARCH('ankieta ESG'!$G$189,CG1644)),MAX($CF$3:CF1643)+1,0)</f>
        <v>1641</v>
      </c>
      <c r="CG1644" s="134" t="s">
        <v>5644</v>
      </c>
      <c r="CH1644" s="98">
        <v>0</v>
      </c>
      <c r="CI1644" s="99" t="str">
        <f>IFERROR(VLOOKUP(ROWS($CG$4:CG1644),$CF$4:$CG$2337,2,0),"")</f>
        <v>Rudnik nad Sanem (pow. niżański, woj. podkarpackie)</v>
      </c>
      <c r="CJ1644" s="98">
        <v>0</v>
      </c>
    </row>
    <row r="1645" spans="4:88">
      <c r="D1645" s="25"/>
      <c r="F1645" s="25"/>
      <c r="AM1645" s="98">
        <f>IF(ISNUMBER(SEARCH('ankieta ESG'!$G$180,AN1645)),MAX(AM$3:$AM1644)+1,0)</f>
        <v>1642</v>
      </c>
      <c r="AN1645" s="134" t="s">
        <v>5645</v>
      </c>
      <c r="AO1645" s="98">
        <v>0</v>
      </c>
      <c r="AP1645" s="99" t="str">
        <f>IFERROR(VLOOKUP(ROWS($AN$4:AN1645),$AM$4:$AN$2337,2,0),"")</f>
        <v>Rudniki (pow. oleski, woj. opolskie)</v>
      </c>
      <c r="AQ1645" s="98">
        <v>0</v>
      </c>
      <c r="AR1645" s="98">
        <f>IF(ISNUMBER(SEARCH('ankieta ESG'!$G$181,AS1645)),MAX($AR$3:AR1644)+1,0)</f>
        <v>1642</v>
      </c>
      <c r="AS1645" s="134" t="s">
        <v>5645</v>
      </c>
      <c r="AT1645" s="98">
        <v>0</v>
      </c>
      <c r="AU1645" s="99" t="str">
        <f>IFERROR(VLOOKUP(ROWS($AS$4:AS1645),$AR$4:$AS$2337,2,0),"")</f>
        <v>Rudniki (pow. oleski, woj. opolskie)</v>
      </c>
      <c r="AV1645" s="98">
        <v>0</v>
      </c>
      <c r="AW1645" s="98">
        <f>IF(ISNUMBER(SEARCH('ankieta ESG'!$G$182,AX1645)),MAX($AW$3:AW1644)+1,0)</f>
        <v>1642</v>
      </c>
      <c r="AX1645" s="134" t="s">
        <v>5645</v>
      </c>
      <c r="AY1645" s="98">
        <v>0</v>
      </c>
      <c r="AZ1645" s="99" t="str">
        <f>IFERROR(VLOOKUP(ROWS($AX$4:AX1645),$AW$4:$AX$2337,2,0),"")</f>
        <v>Rudniki (pow. oleski, woj. opolskie)</v>
      </c>
      <c r="BA1645" s="98">
        <v>0</v>
      </c>
      <c r="BB1645" s="98">
        <f>IF(ISNUMBER(SEARCH('ankieta ESG'!$G$183,BC1645)),MAX($BB$3:BB1644)+1,0)</f>
        <v>1642</v>
      </c>
      <c r="BC1645" s="134" t="s">
        <v>5645</v>
      </c>
      <c r="BD1645" s="98">
        <v>0</v>
      </c>
      <c r="BE1645" s="99" t="str">
        <f>IFERROR(VLOOKUP(ROWS($BC$4:BC1645),$BB$4:$BC$2337,2,0),"")</f>
        <v>Rudniki (pow. oleski, woj. opolskie)</v>
      </c>
      <c r="BF1645" s="98">
        <v>0</v>
      </c>
      <c r="BG1645" s="98">
        <f>IF(ISNUMBER(SEARCH('ankieta ESG'!$G$184,BH1645)),MAX($BG$3:BG1644)+1,0)</f>
        <v>1642</v>
      </c>
      <c r="BH1645" s="134" t="s">
        <v>5645</v>
      </c>
      <c r="BI1645" s="98">
        <v>0</v>
      </c>
      <c r="BJ1645" s="99" t="str">
        <f>IFERROR(VLOOKUP(ROWS($BH$4:BH1645),$BG$4:$BH$2337,2,0),"")</f>
        <v>Rudniki (pow. oleski, woj. opolskie)</v>
      </c>
      <c r="BK1645" s="98">
        <v>0</v>
      </c>
      <c r="BL1645" s="98">
        <f>IF(ISNUMBER(SEARCH('ankieta ESG'!$G$185,BM1645)),MAX($BL$3:BL1644)+1,0)</f>
        <v>1642</v>
      </c>
      <c r="BM1645" s="134" t="s">
        <v>5645</v>
      </c>
      <c r="BN1645" s="98">
        <v>0</v>
      </c>
      <c r="BO1645" s="99" t="str">
        <f>IFERROR(VLOOKUP(ROWS($BM$4:BM1645),$BL$4:$BM$2337,2,0),"")</f>
        <v>Rudniki (pow. oleski, woj. opolskie)</v>
      </c>
      <c r="BP1645" s="98">
        <v>0</v>
      </c>
      <c r="BQ1645" s="98">
        <f>IF(ISNUMBER(SEARCH('ankieta ESG'!$G$186,BR1645)),MAX($BQ$3:BQ1644)+1,0)</f>
        <v>1642</v>
      </c>
      <c r="BR1645" s="134" t="s">
        <v>5645</v>
      </c>
      <c r="BS1645" s="98">
        <v>0</v>
      </c>
      <c r="BT1645" s="99" t="str">
        <f>IFERROR(VLOOKUP(ROWS($BR$4:BR1645),$BQ$4:$BR$2337,2,0),"")</f>
        <v>Rudniki (pow. oleski, woj. opolskie)</v>
      </c>
      <c r="BU1645" s="98">
        <v>0</v>
      </c>
      <c r="BV1645" s="98">
        <f>IF(ISNUMBER(SEARCH('ankieta ESG'!$G$187,BW1645)),MAX($BV$3:BV1644)+1,0)</f>
        <v>1642</v>
      </c>
      <c r="BW1645" s="134" t="s">
        <v>5645</v>
      </c>
      <c r="BX1645" s="98">
        <v>0</v>
      </c>
      <c r="BY1645" s="99" t="str">
        <f>IFERROR(VLOOKUP(ROWS($BW$4:BW1645),$BV$4:$BW$2337,2,0),"")</f>
        <v>Rudniki (pow. oleski, woj. opolskie)</v>
      </c>
      <c r="BZ1645" s="98">
        <v>0</v>
      </c>
      <c r="CA1645" s="98">
        <f>IF(ISNUMBER(SEARCH('ankieta ESG'!$G$188,CB1645)),MAX($CA$3:CA1644)+1,0)</f>
        <v>1642</v>
      </c>
      <c r="CB1645" s="134" t="s">
        <v>5645</v>
      </c>
      <c r="CC1645" s="98">
        <v>0</v>
      </c>
      <c r="CD1645" s="99" t="str">
        <f>IFERROR(VLOOKUP(ROWS($CB$4:CB1645),$CA$4:$CB$2337,2,0),"")</f>
        <v>Rudniki (pow. oleski, woj. opolskie)</v>
      </c>
      <c r="CE1645" s="98">
        <v>0</v>
      </c>
      <c r="CF1645" s="98">
        <f>IF(ISNUMBER(SEARCH('ankieta ESG'!$G$189,CG1645)),MAX($CF$3:CF1644)+1,0)</f>
        <v>1642</v>
      </c>
      <c r="CG1645" s="134" t="s">
        <v>5645</v>
      </c>
      <c r="CH1645" s="98">
        <v>0</v>
      </c>
      <c r="CI1645" s="99" t="str">
        <f>IFERROR(VLOOKUP(ROWS($CG$4:CG1645),$CF$4:$CG$2337,2,0),"")</f>
        <v>Rudniki (pow. oleski, woj. opolskie)</v>
      </c>
      <c r="CJ1645" s="98">
        <v>0</v>
      </c>
    </row>
    <row r="1646" spans="4:88">
      <c r="D1646" s="25"/>
      <c r="F1646" s="25"/>
      <c r="AM1646" s="98">
        <f>IF(ISNUMBER(SEARCH('ankieta ESG'!$G$180,AN1646)),MAX(AM$3:$AM1645)+1,0)</f>
        <v>1643</v>
      </c>
      <c r="AN1646" s="134" t="s">
        <v>5646</v>
      </c>
      <c r="AO1646" s="98">
        <v>0</v>
      </c>
      <c r="AP1646" s="99" t="str">
        <f>IFERROR(VLOOKUP(ROWS($AN$4:AN1646),$AM$4:$AN$2337,2,0),"")</f>
        <v>Rudziniec (pow. gliwicki, woj. śląskie)</v>
      </c>
      <c r="AQ1646" s="98">
        <v>0</v>
      </c>
      <c r="AR1646" s="98">
        <f>IF(ISNUMBER(SEARCH('ankieta ESG'!$G$181,AS1646)),MAX($AR$3:AR1645)+1,0)</f>
        <v>1643</v>
      </c>
      <c r="AS1646" s="134" t="s">
        <v>5646</v>
      </c>
      <c r="AT1646" s="98">
        <v>0</v>
      </c>
      <c r="AU1646" s="99" t="str">
        <f>IFERROR(VLOOKUP(ROWS($AS$4:AS1646),$AR$4:$AS$2337,2,0),"")</f>
        <v>Rudziniec (pow. gliwicki, woj. śląskie)</v>
      </c>
      <c r="AV1646" s="98">
        <v>0</v>
      </c>
      <c r="AW1646" s="98">
        <f>IF(ISNUMBER(SEARCH('ankieta ESG'!$G$182,AX1646)),MAX($AW$3:AW1645)+1,0)</f>
        <v>1643</v>
      </c>
      <c r="AX1646" s="134" t="s">
        <v>5646</v>
      </c>
      <c r="AY1646" s="98">
        <v>0</v>
      </c>
      <c r="AZ1646" s="99" t="str">
        <f>IFERROR(VLOOKUP(ROWS($AX$4:AX1646),$AW$4:$AX$2337,2,0),"")</f>
        <v>Rudziniec (pow. gliwicki, woj. śląskie)</v>
      </c>
      <c r="BA1646" s="98">
        <v>0</v>
      </c>
      <c r="BB1646" s="98">
        <f>IF(ISNUMBER(SEARCH('ankieta ESG'!$G$183,BC1646)),MAX($BB$3:BB1645)+1,0)</f>
        <v>1643</v>
      </c>
      <c r="BC1646" s="134" t="s">
        <v>5646</v>
      </c>
      <c r="BD1646" s="98">
        <v>0</v>
      </c>
      <c r="BE1646" s="99" t="str">
        <f>IFERROR(VLOOKUP(ROWS($BC$4:BC1646),$BB$4:$BC$2337,2,0),"")</f>
        <v>Rudziniec (pow. gliwicki, woj. śląskie)</v>
      </c>
      <c r="BF1646" s="98">
        <v>0</v>
      </c>
      <c r="BG1646" s="98">
        <f>IF(ISNUMBER(SEARCH('ankieta ESG'!$G$184,BH1646)),MAX($BG$3:BG1645)+1,0)</f>
        <v>1643</v>
      </c>
      <c r="BH1646" s="134" t="s">
        <v>5646</v>
      </c>
      <c r="BI1646" s="98">
        <v>0</v>
      </c>
      <c r="BJ1646" s="99" t="str">
        <f>IFERROR(VLOOKUP(ROWS($BH$4:BH1646),$BG$4:$BH$2337,2,0),"")</f>
        <v>Rudziniec (pow. gliwicki, woj. śląskie)</v>
      </c>
      <c r="BK1646" s="98">
        <v>0</v>
      </c>
      <c r="BL1646" s="98">
        <f>IF(ISNUMBER(SEARCH('ankieta ESG'!$G$185,BM1646)),MAX($BL$3:BL1645)+1,0)</f>
        <v>1643</v>
      </c>
      <c r="BM1646" s="134" t="s">
        <v>5646</v>
      </c>
      <c r="BN1646" s="98">
        <v>0</v>
      </c>
      <c r="BO1646" s="99" t="str">
        <f>IFERROR(VLOOKUP(ROWS($BM$4:BM1646),$BL$4:$BM$2337,2,0),"")</f>
        <v>Rudziniec (pow. gliwicki, woj. śląskie)</v>
      </c>
      <c r="BP1646" s="98">
        <v>0</v>
      </c>
      <c r="BQ1646" s="98">
        <f>IF(ISNUMBER(SEARCH('ankieta ESG'!$G$186,BR1646)),MAX($BQ$3:BQ1645)+1,0)</f>
        <v>1643</v>
      </c>
      <c r="BR1646" s="134" t="s">
        <v>5646</v>
      </c>
      <c r="BS1646" s="98">
        <v>0</v>
      </c>
      <c r="BT1646" s="99" t="str">
        <f>IFERROR(VLOOKUP(ROWS($BR$4:BR1646),$BQ$4:$BR$2337,2,0),"")</f>
        <v>Rudziniec (pow. gliwicki, woj. śląskie)</v>
      </c>
      <c r="BU1646" s="98">
        <v>0</v>
      </c>
      <c r="BV1646" s="98">
        <f>IF(ISNUMBER(SEARCH('ankieta ESG'!$G$187,BW1646)),MAX($BV$3:BV1645)+1,0)</f>
        <v>1643</v>
      </c>
      <c r="BW1646" s="134" t="s">
        <v>5646</v>
      </c>
      <c r="BX1646" s="98">
        <v>0</v>
      </c>
      <c r="BY1646" s="99" t="str">
        <f>IFERROR(VLOOKUP(ROWS($BW$4:BW1646),$BV$4:$BW$2337,2,0),"")</f>
        <v>Rudziniec (pow. gliwicki, woj. śląskie)</v>
      </c>
      <c r="BZ1646" s="98">
        <v>0</v>
      </c>
      <c r="CA1646" s="98">
        <f>IF(ISNUMBER(SEARCH('ankieta ESG'!$G$188,CB1646)),MAX($CA$3:CA1645)+1,0)</f>
        <v>1643</v>
      </c>
      <c r="CB1646" s="134" t="s">
        <v>5646</v>
      </c>
      <c r="CC1646" s="98">
        <v>0</v>
      </c>
      <c r="CD1646" s="99" t="str">
        <f>IFERROR(VLOOKUP(ROWS($CB$4:CB1646),$CA$4:$CB$2337,2,0),"")</f>
        <v>Rudziniec (pow. gliwicki, woj. śląskie)</v>
      </c>
      <c r="CE1646" s="98">
        <v>0</v>
      </c>
      <c r="CF1646" s="98">
        <f>IF(ISNUMBER(SEARCH('ankieta ESG'!$G$189,CG1646)),MAX($CF$3:CF1645)+1,0)</f>
        <v>1643</v>
      </c>
      <c r="CG1646" s="134" t="s">
        <v>5646</v>
      </c>
      <c r="CH1646" s="98">
        <v>0</v>
      </c>
      <c r="CI1646" s="99" t="str">
        <f>IFERROR(VLOOKUP(ROWS($CG$4:CG1646),$CF$4:$CG$2337,2,0),"")</f>
        <v>Rudziniec (pow. gliwicki, woj. śląskie)</v>
      </c>
      <c r="CJ1646" s="98">
        <v>0</v>
      </c>
    </row>
    <row r="1647" spans="4:88">
      <c r="D1647" s="25"/>
      <c r="F1647" s="25"/>
      <c r="AM1647" s="98">
        <f>IF(ISNUMBER(SEARCH('ankieta ESG'!$G$180,AN1647)),MAX(AM$3:$AM1646)+1,0)</f>
        <v>1644</v>
      </c>
      <c r="AN1647" s="134" t="s">
        <v>5647</v>
      </c>
      <c r="AO1647" s="98">
        <v>0</v>
      </c>
      <c r="AP1647" s="99" t="str">
        <f>IFERROR(VLOOKUP(ROWS($AN$4:AN1647),$AM$4:$AN$2337,2,0),"")</f>
        <v>Ruja (pow. legnicki, woj. dolnośląskie)</v>
      </c>
      <c r="AQ1647" s="98">
        <v>0</v>
      </c>
      <c r="AR1647" s="98">
        <f>IF(ISNUMBER(SEARCH('ankieta ESG'!$G$181,AS1647)),MAX($AR$3:AR1646)+1,0)</f>
        <v>1644</v>
      </c>
      <c r="AS1647" s="134" t="s">
        <v>5647</v>
      </c>
      <c r="AT1647" s="98">
        <v>0</v>
      </c>
      <c r="AU1647" s="99" t="str">
        <f>IFERROR(VLOOKUP(ROWS($AS$4:AS1647),$AR$4:$AS$2337,2,0),"")</f>
        <v>Ruja (pow. legnicki, woj. dolnośląskie)</v>
      </c>
      <c r="AV1647" s="98">
        <v>0</v>
      </c>
      <c r="AW1647" s="98">
        <f>IF(ISNUMBER(SEARCH('ankieta ESG'!$G$182,AX1647)),MAX($AW$3:AW1646)+1,0)</f>
        <v>1644</v>
      </c>
      <c r="AX1647" s="134" t="s">
        <v>5647</v>
      </c>
      <c r="AY1647" s="98">
        <v>0</v>
      </c>
      <c r="AZ1647" s="99" t="str">
        <f>IFERROR(VLOOKUP(ROWS($AX$4:AX1647),$AW$4:$AX$2337,2,0),"")</f>
        <v>Ruja (pow. legnicki, woj. dolnośląskie)</v>
      </c>
      <c r="BA1647" s="98">
        <v>0</v>
      </c>
      <c r="BB1647" s="98">
        <f>IF(ISNUMBER(SEARCH('ankieta ESG'!$G$183,BC1647)),MAX($BB$3:BB1646)+1,0)</f>
        <v>1644</v>
      </c>
      <c r="BC1647" s="134" t="s">
        <v>5647</v>
      </c>
      <c r="BD1647" s="98">
        <v>0</v>
      </c>
      <c r="BE1647" s="99" t="str">
        <f>IFERROR(VLOOKUP(ROWS($BC$4:BC1647),$BB$4:$BC$2337,2,0),"")</f>
        <v>Ruja (pow. legnicki, woj. dolnośląskie)</v>
      </c>
      <c r="BF1647" s="98">
        <v>0</v>
      </c>
      <c r="BG1647" s="98">
        <f>IF(ISNUMBER(SEARCH('ankieta ESG'!$G$184,BH1647)),MAX($BG$3:BG1646)+1,0)</f>
        <v>1644</v>
      </c>
      <c r="BH1647" s="134" t="s">
        <v>5647</v>
      </c>
      <c r="BI1647" s="98">
        <v>0</v>
      </c>
      <c r="BJ1647" s="99" t="str">
        <f>IFERROR(VLOOKUP(ROWS($BH$4:BH1647),$BG$4:$BH$2337,2,0),"")</f>
        <v>Ruja (pow. legnicki, woj. dolnośląskie)</v>
      </c>
      <c r="BK1647" s="98">
        <v>0</v>
      </c>
      <c r="BL1647" s="98">
        <f>IF(ISNUMBER(SEARCH('ankieta ESG'!$G$185,BM1647)),MAX($BL$3:BL1646)+1,0)</f>
        <v>1644</v>
      </c>
      <c r="BM1647" s="134" t="s">
        <v>5647</v>
      </c>
      <c r="BN1647" s="98">
        <v>0</v>
      </c>
      <c r="BO1647" s="99" t="str">
        <f>IFERROR(VLOOKUP(ROWS($BM$4:BM1647),$BL$4:$BM$2337,2,0),"")</f>
        <v>Ruja (pow. legnicki, woj. dolnośląskie)</v>
      </c>
      <c r="BP1647" s="98">
        <v>0</v>
      </c>
      <c r="BQ1647" s="98">
        <f>IF(ISNUMBER(SEARCH('ankieta ESG'!$G$186,BR1647)),MAX($BQ$3:BQ1646)+1,0)</f>
        <v>1644</v>
      </c>
      <c r="BR1647" s="134" t="s">
        <v>5647</v>
      </c>
      <c r="BS1647" s="98">
        <v>0</v>
      </c>
      <c r="BT1647" s="99" t="str">
        <f>IFERROR(VLOOKUP(ROWS($BR$4:BR1647),$BQ$4:$BR$2337,2,0),"")</f>
        <v>Ruja (pow. legnicki, woj. dolnośląskie)</v>
      </c>
      <c r="BU1647" s="98">
        <v>0</v>
      </c>
      <c r="BV1647" s="98">
        <f>IF(ISNUMBER(SEARCH('ankieta ESG'!$G$187,BW1647)),MAX($BV$3:BV1646)+1,0)</f>
        <v>1644</v>
      </c>
      <c r="BW1647" s="134" t="s">
        <v>5647</v>
      </c>
      <c r="BX1647" s="98">
        <v>0</v>
      </c>
      <c r="BY1647" s="99" t="str">
        <f>IFERROR(VLOOKUP(ROWS($BW$4:BW1647),$BV$4:$BW$2337,2,0),"")</f>
        <v>Ruja (pow. legnicki, woj. dolnośląskie)</v>
      </c>
      <c r="BZ1647" s="98">
        <v>0</v>
      </c>
      <c r="CA1647" s="98">
        <f>IF(ISNUMBER(SEARCH('ankieta ESG'!$G$188,CB1647)),MAX($CA$3:CA1646)+1,0)</f>
        <v>1644</v>
      </c>
      <c r="CB1647" s="134" t="s">
        <v>5647</v>
      </c>
      <c r="CC1647" s="98">
        <v>0</v>
      </c>
      <c r="CD1647" s="99" t="str">
        <f>IFERROR(VLOOKUP(ROWS($CB$4:CB1647),$CA$4:$CB$2337,2,0),"")</f>
        <v>Ruja (pow. legnicki, woj. dolnośląskie)</v>
      </c>
      <c r="CE1647" s="98">
        <v>0</v>
      </c>
      <c r="CF1647" s="98">
        <f>IF(ISNUMBER(SEARCH('ankieta ESG'!$G$189,CG1647)),MAX($CF$3:CF1646)+1,0)</f>
        <v>1644</v>
      </c>
      <c r="CG1647" s="134" t="s">
        <v>5647</v>
      </c>
      <c r="CH1647" s="98">
        <v>0</v>
      </c>
      <c r="CI1647" s="99" t="str">
        <f>IFERROR(VLOOKUP(ROWS($CG$4:CG1647),$CF$4:$CG$2337,2,0),"")</f>
        <v>Ruja (pow. legnicki, woj. dolnośląskie)</v>
      </c>
      <c r="CJ1647" s="98">
        <v>0</v>
      </c>
    </row>
    <row r="1648" spans="4:88">
      <c r="D1648" s="25"/>
      <c r="F1648" s="25"/>
      <c r="AM1648" s="98">
        <f>IF(ISNUMBER(SEARCH('ankieta ESG'!$G$180,AN1648)),MAX(AM$3:$AM1647)+1,0)</f>
        <v>1645</v>
      </c>
      <c r="AN1648" s="134" t="s">
        <v>5648</v>
      </c>
      <c r="AO1648" s="98">
        <v>0</v>
      </c>
      <c r="AP1648" s="99" t="str">
        <f>IFERROR(VLOOKUP(ROWS($AN$4:AN1648),$AM$4:$AN$2337,2,0),"")</f>
        <v>Rumia (pow. wejherowski, woj. pomorskie)</v>
      </c>
      <c r="AQ1648" s="98">
        <v>0</v>
      </c>
      <c r="AR1648" s="98">
        <f>IF(ISNUMBER(SEARCH('ankieta ESG'!$G$181,AS1648)),MAX($AR$3:AR1647)+1,0)</f>
        <v>1645</v>
      </c>
      <c r="AS1648" s="134" t="s">
        <v>5648</v>
      </c>
      <c r="AT1648" s="98">
        <v>0</v>
      </c>
      <c r="AU1648" s="99" t="str">
        <f>IFERROR(VLOOKUP(ROWS($AS$4:AS1648),$AR$4:$AS$2337,2,0),"")</f>
        <v>Rumia (pow. wejherowski, woj. pomorskie)</v>
      </c>
      <c r="AV1648" s="98">
        <v>0</v>
      </c>
      <c r="AW1648" s="98">
        <f>IF(ISNUMBER(SEARCH('ankieta ESG'!$G$182,AX1648)),MAX($AW$3:AW1647)+1,0)</f>
        <v>1645</v>
      </c>
      <c r="AX1648" s="134" t="s">
        <v>5648</v>
      </c>
      <c r="AY1648" s="98">
        <v>0</v>
      </c>
      <c r="AZ1648" s="99" t="str">
        <f>IFERROR(VLOOKUP(ROWS($AX$4:AX1648),$AW$4:$AX$2337,2,0),"")</f>
        <v>Rumia (pow. wejherowski, woj. pomorskie)</v>
      </c>
      <c r="BA1648" s="98">
        <v>0</v>
      </c>
      <c r="BB1648" s="98">
        <f>IF(ISNUMBER(SEARCH('ankieta ESG'!$G$183,BC1648)),MAX($BB$3:BB1647)+1,0)</f>
        <v>1645</v>
      </c>
      <c r="BC1648" s="134" t="s">
        <v>5648</v>
      </c>
      <c r="BD1648" s="98">
        <v>0</v>
      </c>
      <c r="BE1648" s="99" t="str">
        <f>IFERROR(VLOOKUP(ROWS($BC$4:BC1648),$BB$4:$BC$2337,2,0),"")</f>
        <v>Rumia (pow. wejherowski, woj. pomorskie)</v>
      </c>
      <c r="BF1648" s="98">
        <v>0</v>
      </c>
      <c r="BG1648" s="98">
        <f>IF(ISNUMBER(SEARCH('ankieta ESG'!$G$184,BH1648)),MAX($BG$3:BG1647)+1,0)</f>
        <v>1645</v>
      </c>
      <c r="BH1648" s="134" t="s">
        <v>5648</v>
      </c>
      <c r="BI1648" s="98">
        <v>0</v>
      </c>
      <c r="BJ1648" s="99" t="str">
        <f>IFERROR(VLOOKUP(ROWS($BH$4:BH1648),$BG$4:$BH$2337,2,0),"")</f>
        <v>Rumia (pow. wejherowski, woj. pomorskie)</v>
      </c>
      <c r="BK1648" s="98">
        <v>0</v>
      </c>
      <c r="BL1648" s="98">
        <f>IF(ISNUMBER(SEARCH('ankieta ESG'!$G$185,BM1648)),MAX($BL$3:BL1647)+1,0)</f>
        <v>1645</v>
      </c>
      <c r="BM1648" s="134" t="s">
        <v>5648</v>
      </c>
      <c r="BN1648" s="98">
        <v>0</v>
      </c>
      <c r="BO1648" s="99" t="str">
        <f>IFERROR(VLOOKUP(ROWS($BM$4:BM1648),$BL$4:$BM$2337,2,0),"")</f>
        <v>Rumia (pow. wejherowski, woj. pomorskie)</v>
      </c>
      <c r="BP1648" s="98">
        <v>0</v>
      </c>
      <c r="BQ1648" s="98">
        <f>IF(ISNUMBER(SEARCH('ankieta ESG'!$G$186,BR1648)),MAX($BQ$3:BQ1647)+1,0)</f>
        <v>1645</v>
      </c>
      <c r="BR1648" s="134" t="s">
        <v>5648</v>
      </c>
      <c r="BS1648" s="98">
        <v>0</v>
      </c>
      <c r="BT1648" s="99" t="str">
        <f>IFERROR(VLOOKUP(ROWS($BR$4:BR1648),$BQ$4:$BR$2337,2,0),"")</f>
        <v>Rumia (pow. wejherowski, woj. pomorskie)</v>
      </c>
      <c r="BU1648" s="98">
        <v>0</v>
      </c>
      <c r="BV1648" s="98">
        <f>IF(ISNUMBER(SEARCH('ankieta ESG'!$G$187,BW1648)),MAX($BV$3:BV1647)+1,0)</f>
        <v>1645</v>
      </c>
      <c r="BW1648" s="134" t="s">
        <v>5648</v>
      </c>
      <c r="BX1648" s="98">
        <v>0</v>
      </c>
      <c r="BY1648" s="99" t="str">
        <f>IFERROR(VLOOKUP(ROWS($BW$4:BW1648),$BV$4:$BW$2337,2,0),"")</f>
        <v>Rumia (pow. wejherowski, woj. pomorskie)</v>
      </c>
      <c r="BZ1648" s="98">
        <v>0</v>
      </c>
      <c r="CA1648" s="98">
        <f>IF(ISNUMBER(SEARCH('ankieta ESG'!$G$188,CB1648)),MAX($CA$3:CA1647)+1,0)</f>
        <v>1645</v>
      </c>
      <c r="CB1648" s="134" t="s">
        <v>5648</v>
      </c>
      <c r="CC1648" s="98">
        <v>0</v>
      </c>
      <c r="CD1648" s="99" t="str">
        <f>IFERROR(VLOOKUP(ROWS($CB$4:CB1648),$CA$4:$CB$2337,2,0),"")</f>
        <v>Rumia (pow. wejherowski, woj. pomorskie)</v>
      </c>
      <c r="CE1648" s="98">
        <v>0</v>
      </c>
      <c r="CF1648" s="98">
        <f>IF(ISNUMBER(SEARCH('ankieta ESG'!$G$189,CG1648)),MAX($CF$3:CF1647)+1,0)</f>
        <v>1645</v>
      </c>
      <c r="CG1648" s="134" t="s">
        <v>5648</v>
      </c>
      <c r="CH1648" s="98">
        <v>0</v>
      </c>
      <c r="CI1648" s="99" t="str">
        <f>IFERROR(VLOOKUP(ROWS($CG$4:CG1648),$CF$4:$CG$2337,2,0),"")</f>
        <v>Rumia (pow. wejherowski, woj. pomorskie)</v>
      </c>
      <c r="CJ1648" s="98">
        <v>0</v>
      </c>
    </row>
    <row r="1649" spans="4:88">
      <c r="D1649" s="25"/>
      <c r="F1649" s="25"/>
      <c r="AM1649" s="98">
        <f>IF(ISNUMBER(SEARCH('ankieta ESG'!$G$180,AN1649)),MAX(AM$3:$AM1648)+1,0)</f>
        <v>1646</v>
      </c>
      <c r="AN1649" s="134" t="s">
        <v>5649</v>
      </c>
      <c r="AO1649" s="98">
        <v>0</v>
      </c>
      <c r="AP1649" s="99" t="str">
        <f>IFERROR(VLOOKUP(ROWS($AN$4:AN1649),$AM$4:$AN$2337,2,0),"")</f>
        <v>Rusiec (pow. bełchatowski, woj. łódzkie)</v>
      </c>
      <c r="AQ1649" s="98">
        <v>0</v>
      </c>
      <c r="AR1649" s="98">
        <f>IF(ISNUMBER(SEARCH('ankieta ESG'!$G$181,AS1649)),MAX($AR$3:AR1648)+1,0)</f>
        <v>1646</v>
      </c>
      <c r="AS1649" s="134" t="s">
        <v>5649</v>
      </c>
      <c r="AT1649" s="98">
        <v>0</v>
      </c>
      <c r="AU1649" s="99" t="str">
        <f>IFERROR(VLOOKUP(ROWS($AS$4:AS1649),$AR$4:$AS$2337,2,0),"")</f>
        <v>Rusiec (pow. bełchatowski, woj. łódzkie)</v>
      </c>
      <c r="AV1649" s="98">
        <v>0</v>
      </c>
      <c r="AW1649" s="98">
        <f>IF(ISNUMBER(SEARCH('ankieta ESG'!$G$182,AX1649)),MAX($AW$3:AW1648)+1,0)</f>
        <v>1646</v>
      </c>
      <c r="AX1649" s="134" t="s">
        <v>5649</v>
      </c>
      <c r="AY1649" s="98">
        <v>0</v>
      </c>
      <c r="AZ1649" s="99" t="str">
        <f>IFERROR(VLOOKUP(ROWS($AX$4:AX1649),$AW$4:$AX$2337,2,0),"")</f>
        <v>Rusiec (pow. bełchatowski, woj. łódzkie)</v>
      </c>
      <c r="BA1649" s="98">
        <v>0</v>
      </c>
      <c r="BB1649" s="98">
        <f>IF(ISNUMBER(SEARCH('ankieta ESG'!$G$183,BC1649)),MAX($BB$3:BB1648)+1,0)</f>
        <v>1646</v>
      </c>
      <c r="BC1649" s="134" t="s">
        <v>5649</v>
      </c>
      <c r="BD1649" s="98">
        <v>0</v>
      </c>
      <c r="BE1649" s="99" t="str">
        <f>IFERROR(VLOOKUP(ROWS($BC$4:BC1649),$BB$4:$BC$2337,2,0),"")</f>
        <v>Rusiec (pow. bełchatowski, woj. łódzkie)</v>
      </c>
      <c r="BF1649" s="98">
        <v>0</v>
      </c>
      <c r="BG1649" s="98">
        <f>IF(ISNUMBER(SEARCH('ankieta ESG'!$G$184,BH1649)),MAX($BG$3:BG1648)+1,0)</f>
        <v>1646</v>
      </c>
      <c r="BH1649" s="134" t="s">
        <v>5649</v>
      </c>
      <c r="BI1649" s="98">
        <v>0</v>
      </c>
      <c r="BJ1649" s="99" t="str">
        <f>IFERROR(VLOOKUP(ROWS($BH$4:BH1649),$BG$4:$BH$2337,2,0),"")</f>
        <v>Rusiec (pow. bełchatowski, woj. łódzkie)</v>
      </c>
      <c r="BK1649" s="98">
        <v>0</v>
      </c>
      <c r="BL1649" s="98">
        <f>IF(ISNUMBER(SEARCH('ankieta ESG'!$G$185,BM1649)),MAX($BL$3:BL1648)+1,0)</f>
        <v>1646</v>
      </c>
      <c r="BM1649" s="134" t="s">
        <v>5649</v>
      </c>
      <c r="BN1649" s="98">
        <v>0</v>
      </c>
      <c r="BO1649" s="99" t="str">
        <f>IFERROR(VLOOKUP(ROWS($BM$4:BM1649),$BL$4:$BM$2337,2,0),"")</f>
        <v>Rusiec (pow. bełchatowski, woj. łódzkie)</v>
      </c>
      <c r="BP1649" s="98">
        <v>0</v>
      </c>
      <c r="BQ1649" s="98">
        <f>IF(ISNUMBER(SEARCH('ankieta ESG'!$G$186,BR1649)),MAX($BQ$3:BQ1648)+1,0)</f>
        <v>1646</v>
      </c>
      <c r="BR1649" s="134" t="s">
        <v>5649</v>
      </c>
      <c r="BS1649" s="98">
        <v>0</v>
      </c>
      <c r="BT1649" s="99" t="str">
        <f>IFERROR(VLOOKUP(ROWS($BR$4:BR1649),$BQ$4:$BR$2337,2,0),"")</f>
        <v>Rusiec (pow. bełchatowski, woj. łódzkie)</v>
      </c>
      <c r="BU1649" s="98">
        <v>0</v>
      </c>
      <c r="BV1649" s="98">
        <f>IF(ISNUMBER(SEARCH('ankieta ESG'!$G$187,BW1649)),MAX($BV$3:BV1648)+1,0)</f>
        <v>1646</v>
      </c>
      <c r="BW1649" s="134" t="s">
        <v>5649</v>
      </c>
      <c r="BX1649" s="98">
        <v>0</v>
      </c>
      <c r="BY1649" s="99" t="str">
        <f>IFERROR(VLOOKUP(ROWS($BW$4:BW1649),$BV$4:$BW$2337,2,0),"")</f>
        <v>Rusiec (pow. bełchatowski, woj. łódzkie)</v>
      </c>
      <c r="BZ1649" s="98">
        <v>0</v>
      </c>
      <c r="CA1649" s="98">
        <f>IF(ISNUMBER(SEARCH('ankieta ESG'!$G$188,CB1649)),MAX($CA$3:CA1648)+1,0)</f>
        <v>1646</v>
      </c>
      <c r="CB1649" s="134" t="s">
        <v>5649</v>
      </c>
      <c r="CC1649" s="98">
        <v>0</v>
      </c>
      <c r="CD1649" s="99" t="str">
        <f>IFERROR(VLOOKUP(ROWS($CB$4:CB1649),$CA$4:$CB$2337,2,0),"")</f>
        <v>Rusiec (pow. bełchatowski, woj. łódzkie)</v>
      </c>
      <c r="CE1649" s="98">
        <v>0</v>
      </c>
      <c r="CF1649" s="98">
        <f>IF(ISNUMBER(SEARCH('ankieta ESG'!$G$189,CG1649)),MAX($CF$3:CF1648)+1,0)</f>
        <v>1646</v>
      </c>
      <c r="CG1649" s="134" t="s">
        <v>5649</v>
      </c>
      <c r="CH1649" s="98">
        <v>0</v>
      </c>
      <c r="CI1649" s="99" t="str">
        <f>IFERROR(VLOOKUP(ROWS($CG$4:CG1649),$CF$4:$CG$2337,2,0),"")</f>
        <v>Rusiec (pow. bełchatowski, woj. łódzkie)</v>
      </c>
      <c r="CJ1649" s="98">
        <v>0</v>
      </c>
    </row>
    <row r="1650" spans="4:88">
      <c r="D1650" s="25"/>
      <c r="F1650" s="25"/>
      <c r="AM1650" s="98">
        <f>IF(ISNUMBER(SEARCH('ankieta ESG'!$G$180,AN1650)),MAX(AM$3:$AM1649)+1,0)</f>
        <v>1647</v>
      </c>
      <c r="AN1650" s="134" t="s">
        <v>5650</v>
      </c>
      <c r="AO1650" s="98">
        <v>0</v>
      </c>
      <c r="AP1650" s="99" t="str">
        <f>IFERROR(VLOOKUP(ROWS($AN$4:AN1650),$AM$4:$AN$2337,2,0),"")</f>
        <v>Rusinów (pow. przysuski, woj. mazowieckie)</v>
      </c>
      <c r="AQ1650" s="98">
        <v>0</v>
      </c>
      <c r="AR1650" s="98">
        <f>IF(ISNUMBER(SEARCH('ankieta ESG'!$G$181,AS1650)),MAX($AR$3:AR1649)+1,0)</f>
        <v>1647</v>
      </c>
      <c r="AS1650" s="134" t="s">
        <v>5650</v>
      </c>
      <c r="AT1650" s="98">
        <v>0</v>
      </c>
      <c r="AU1650" s="99" t="str">
        <f>IFERROR(VLOOKUP(ROWS($AS$4:AS1650),$AR$4:$AS$2337,2,0),"")</f>
        <v>Rusinów (pow. przysuski, woj. mazowieckie)</v>
      </c>
      <c r="AV1650" s="98">
        <v>0</v>
      </c>
      <c r="AW1650" s="98">
        <f>IF(ISNUMBER(SEARCH('ankieta ESG'!$G$182,AX1650)),MAX($AW$3:AW1649)+1,0)</f>
        <v>1647</v>
      </c>
      <c r="AX1650" s="134" t="s">
        <v>5650</v>
      </c>
      <c r="AY1650" s="98">
        <v>0</v>
      </c>
      <c r="AZ1650" s="99" t="str">
        <f>IFERROR(VLOOKUP(ROWS($AX$4:AX1650),$AW$4:$AX$2337,2,0),"")</f>
        <v>Rusinów (pow. przysuski, woj. mazowieckie)</v>
      </c>
      <c r="BA1650" s="98">
        <v>0</v>
      </c>
      <c r="BB1650" s="98">
        <f>IF(ISNUMBER(SEARCH('ankieta ESG'!$G$183,BC1650)),MAX($BB$3:BB1649)+1,0)</f>
        <v>1647</v>
      </c>
      <c r="BC1650" s="134" t="s">
        <v>5650</v>
      </c>
      <c r="BD1650" s="98">
        <v>0</v>
      </c>
      <c r="BE1650" s="99" t="str">
        <f>IFERROR(VLOOKUP(ROWS($BC$4:BC1650),$BB$4:$BC$2337,2,0),"")</f>
        <v>Rusinów (pow. przysuski, woj. mazowieckie)</v>
      </c>
      <c r="BF1650" s="98">
        <v>0</v>
      </c>
      <c r="BG1650" s="98">
        <f>IF(ISNUMBER(SEARCH('ankieta ESG'!$G$184,BH1650)),MAX($BG$3:BG1649)+1,0)</f>
        <v>1647</v>
      </c>
      <c r="BH1650" s="134" t="s">
        <v>5650</v>
      </c>
      <c r="BI1650" s="98">
        <v>0</v>
      </c>
      <c r="BJ1650" s="99" t="str">
        <f>IFERROR(VLOOKUP(ROWS($BH$4:BH1650),$BG$4:$BH$2337,2,0),"")</f>
        <v>Rusinów (pow. przysuski, woj. mazowieckie)</v>
      </c>
      <c r="BK1650" s="98">
        <v>0</v>
      </c>
      <c r="BL1650" s="98">
        <f>IF(ISNUMBER(SEARCH('ankieta ESG'!$G$185,BM1650)),MAX($BL$3:BL1649)+1,0)</f>
        <v>1647</v>
      </c>
      <c r="BM1650" s="134" t="s">
        <v>5650</v>
      </c>
      <c r="BN1650" s="98">
        <v>0</v>
      </c>
      <c r="BO1650" s="99" t="str">
        <f>IFERROR(VLOOKUP(ROWS($BM$4:BM1650),$BL$4:$BM$2337,2,0),"")</f>
        <v>Rusinów (pow. przysuski, woj. mazowieckie)</v>
      </c>
      <c r="BP1650" s="98">
        <v>0</v>
      </c>
      <c r="BQ1650" s="98">
        <f>IF(ISNUMBER(SEARCH('ankieta ESG'!$G$186,BR1650)),MAX($BQ$3:BQ1649)+1,0)</f>
        <v>1647</v>
      </c>
      <c r="BR1650" s="134" t="s">
        <v>5650</v>
      </c>
      <c r="BS1650" s="98">
        <v>0</v>
      </c>
      <c r="BT1650" s="99" t="str">
        <f>IFERROR(VLOOKUP(ROWS($BR$4:BR1650),$BQ$4:$BR$2337,2,0),"")</f>
        <v>Rusinów (pow. przysuski, woj. mazowieckie)</v>
      </c>
      <c r="BU1650" s="98">
        <v>0</v>
      </c>
      <c r="BV1650" s="98">
        <f>IF(ISNUMBER(SEARCH('ankieta ESG'!$G$187,BW1650)),MAX($BV$3:BV1649)+1,0)</f>
        <v>1647</v>
      </c>
      <c r="BW1650" s="134" t="s">
        <v>5650</v>
      </c>
      <c r="BX1650" s="98">
        <v>0</v>
      </c>
      <c r="BY1650" s="99" t="str">
        <f>IFERROR(VLOOKUP(ROWS($BW$4:BW1650),$BV$4:$BW$2337,2,0),"")</f>
        <v>Rusinów (pow. przysuski, woj. mazowieckie)</v>
      </c>
      <c r="BZ1650" s="98">
        <v>0</v>
      </c>
      <c r="CA1650" s="98">
        <f>IF(ISNUMBER(SEARCH('ankieta ESG'!$G$188,CB1650)),MAX($CA$3:CA1649)+1,0)</f>
        <v>1647</v>
      </c>
      <c r="CB1650" s="134" t="s">
        <v>5650</v>
      </c>
      <c r="CC1650" s="98">
        <v>0</v>
      </c>
      <c r="CD1650" s="99" t="str">
        <f>IFERROR(VLOOKUP(ROWS($CB$4:CB1650),$CA$4:$CB$2337,2,0),"")</f>
        <v>Rusinów (pow. przysuski, woj. mazowieckie)</v>
      </c>
      <c r="CE1650" s="98">
        <v>0</v>
      </c>
      <c r="CF1650" s="98">
        <f>IF(ISNUMBER(SEARCH('ankieta ESG'!$G$189,CG1650)),MAX($CF$3:CF1649)+1,0)</f>
        <v>1647</v>
      </c>
      <c r="CG1650" s="134" t="s">
        <v>5650</v>
      </c>
      <c r="CH1650" s="98">
        <v>0</v>
      </c>
      <c r="CI1650" s="99" t="str">
        <f>IFERROR(VLOOKUP(ROWS($CG$4:CG1650),$CF$4:$CG$2337,2,0),"")</f>
        <v>Rusinów (pow. przysuski, woj. mazowieckie)</v>
      </c>
      <c r="CJ1650" s="98">
        <v>0</v>
      </c>
    </row>
    <row r="1651" spans="4:88">
      <c r="D1651" s="25"/>
      <c r="F1651" s="25"/>
      <c r="AM1651" s="98">
        <f>IF(ISNUMBER(SEARCH('ankieta ESG'!$G$180,AN1651)),MAX(AM$3:$AM1650)+1,0)</f>
        <v>1648</v>
      </c>
      <c r="AN1651" s="134" t="s">
        <v>5651</v>
      </c>
      <c r="AO1651" s="98">
        <v>0</v>
      </c>
      <c r="AP1651" s="99" t="str">
        <f>IFERROR(VLOOKUP(ROWS($AN$4:AN1651),$AM$4:$AN$2337,2,0),"")</f>
        <v>Rutka (pow. suwalski, woj. podlaskie)</v>
      </c>
      <c r="AQ1651" s="98">
        <v>0</v>
      </c>
      <c r="AR1651" s="98">
        <f>IF(ISNUMBER(SEARCH('ankieta ESG'!$G$181,AS1651)),MAX($AR$3:AR1650)+1,0)</f>
        <v>1648</v>
      </c>
      <c r="AS1651" s="134" t="s">
        <v>5651</v>
      </c>
      <c r="AT1651" s="98">
        <v>0</v>
      </c>
      <c r="AU1651" s="99" t="str">
        <f>IFERROR(VLOOKUP(ROWS($AS$4:AS1651),$AR$4:$AS$2337,2,0),"")</f>
        <v>Rutka (pow. suwalski, woj. podlaskie)</v>
      </c>
      <c r="AV1651" s="98">
        <v>0</v>
      </c>
      <c r="AW1651" s="98">
        <f>IF(ISNUMBER(SEARCH('ankieta ESG'!$G$182,AX1651)),MAX($AW$3:AW1650)+1,0)</f>
        <v>1648</v>
      </c>
      <c r="AX1651" s="134" t="s">
        <v>5651</v>
      </c>
      <c r="AY1651" s="98">
        <v>0</v>
      </c>
      <c r="AZ1651" s="99" t="str">
        <f>IFERROR(VLOOKUP(ROWS($AX$4:AX1651),$AW$4:$AX$2337,2,0),"")</f>
        <v>Rutka (pow. suwalski, woj. podlaskie)</v>
      </c>
      <c r="BA1651" s="98">
        <v>0</v>
      </c>
      <c r="BB1651" s="98">
        <f>IF(ISNUMBER(SEARCH('ankieta ESG'!$G$183,BC1651)),MAX($BB$3:BB1650)+1,0)</f>
        <v>1648</v>
      </c>
      <c r="BC1651" s="134" t="s">
        <v>5651</v>
      </c>
      <c r="BD1651" s="98">
        <v>0</v>
      </c>
      <c r="BE1651" s="99" t="str">
        <f>IFERROR(VLOOKUP(ROWS($BC$4:BC1651),$BB$4:$BC$2337,2,0),"")</f>
        <v>Rutka (pow. suwalski, woj. podlaskie)</v>
      </c>
      <c r="BF1651" s="98">
        <v>0</v>
      </c>
      <c r="BG1651" s="98">
        <f>IF(ISNUMBER(SEARCH('ankieta ESG'!$G$184,BH1651)),MAX($BG$3:BG1650)+1,0)</f>
        <v>1648</v>
      </c>
      <c r="BH1651" s="134" t="s">
        <v>5651</v>
      </c>
      <c r="BI1651" s="98">
        <v>0</v>
      </c>
      <c r="BJ1651" s="99" t="str">
        <f>IFERROR(VLOOKUP(ROWS($BH$4:BH1651),$BG$4:$BH$2337,2,0),"")</f>
        <v>Rutka (pow. suwalski, woj. podlaskie)</v>
      </c>
      <c r="BK1651" s="98">
        <v>0</v>
      </c>
      <c r="BL1651" s="98">
        <f>IF(ISNUMBER(SEARCH('ankieta ESG'!$G$185,BM1651)),MAX($BL$3:BL1650)+1,0)</f>
        <v>1648</v>
      </c>
      <c r="BM1651" s="134" t="s">
        <v>5651</v>
      </c>
      <c r="BN1651" s="98">
        <v>0</v>
      </c>
      <c r="BO1651" s="99" t="str">
        <f>IFERROR(VLOOKUP(ROWS($BM$4:BM1651),$BL$4:$BM$2337,2,0),"")</f>
        <v>Rutka (pow. suwalski, woj. podlaskie)</v>
      </c>
      <c r="BP1651" s="98">
        <v>0</v>
      </c>
      <c r="BQ1651" s="98">
        <f>IF(ISNUMBER(SEARCH('ankieta ESG'!$G$186,BR1651)),MAX($BQ$3:BQ1650)+1,0)</f>
        <v>1648</v>
      </c>
      <c r="BR1651" s="134" t="s">
        <v>5651</v>
      </c>
      <c r="BS1651" s="98">
        <v>0</v>
      </c>
      <c r="BT1651" s="99" t="str">
        <f>IFERROR(VLOOKUP(ROWS($BR$4:BR1651),$BQ$4:$BR$2337,2,0),"")</f>
        <v>Rutka (pow. suwalski, woj. podlaskie)</v>
      </c>
      <c r="BU1651" s="98">
        <v>0</v>
      </c>
      <c r="BV1651" s="98">
        <f>IF(ISNUMBER(SEARCH('ankieta ESG'!$G$187,BW1651)),MAX($BV$3:BV1650)+1,0)</f>
        <v>1648</v>
      </c>
      <c r="BW1651" s="134" t="s">
        <v>5651</v>
      </c>
      <c r="BX1651" s="98">
        <v>0</v>
      </c>
      <c r="BY1651" s="99" t="str">
        <f>IFERROR(VLOOKUP(ROWS($BW$4:BW1651),$BV$4:$BW$2337,2,0),"")</f>
        <v>Rutka (pow. suwalski, woj. podlaskie)</v>
      </c>
      <c r="BZ1651" s="98">
        <v>0</v>
      </c>
      <c r="CA1651" s="98">
        <f>IF(ISNUMBER(SEARCH('ankieta ESG'!$G$188,CB1651)),MAX($CA$3:CA1650)+1,0)</f>
        <v>1648</v>
      </c>
      <c r="CB1651" s="134" t="s">
        <v>5651</v>
      </c>
      <c r="CC1651" s="98">
        <v>0</v>
      </c>
      <c r="CD1651" s="99" t="str">
        <f>IFERROR(VLOOKUP(ROWS($CB$4:CB1651),$CA$4:$CB$2337,2,0),"")</f>
        <v>Rutka (pow. suwalski, woj. podlaskie)</v>
      </c>
      <c r="CE1651" s="98">
        <v>0</v>
      </c>
      <c r="CF1651" s="98">
        <f>IF(ISNUMBER(SEARCH('ankieta ESG'!$G$189,CG1651)),MAX($CF$3:CF1650)+1,0)</f>
        <v>1648</v>
      </c>
      <c r="CG1651" s="134" t="s">
        <v>5651</v>
      </c>
      <c r="CH1651" s="98">
        <v>0</v>
      </c>
      <c r="CI1651" s="99" t="str">
        <f>IFERROR(VLOOKUP(ROWS($CG$4:CG1651),$CF$4:$CG$2337,2,0),"")</f>
        <v>Rutka (pow. suwalski, woj. podlaskie)</v>
      </c>
      <c r="CJ1651" s="98">
        <v>0</v>
      </c>
    </row>
    <row r="1652" spans="4:88">
      <c r="D1652" s="25"/>
      <c r="F1652" s="25"/>
      <c r="AM1652" s="98">
        <f>IF(ISNUMBER(SEARCH('ankieta ESG'!$G$180,AN1652)),MAX(AM$3:$AM1651)+1,0)</f>
        <v>1649</v>
      </c>
      <c r="AN1652" s="134" t="s">
        <v>5652</v>
      </c>
      <c r="AO1652" s="98">
        <v>0</v>
      </c>
      <c r="AP1652" s="99" t="str">
        <f>IFERROR(VLOOKUP(ROWS($AN$4:AN1652),$AM$4:$AN$2337,2,0),"")</f>
        <v>Rutki (pow. zambrowski, woj. podlaskie)</v>
      </c>
      <c r="AQ1652" s="98">
        <v>0</v>
      </c>
      <c r="AR1652" s="98">
        <f>IF(ISNUMBER(SEARCH('ankieta ESG'!$G$181,AS1652)),MAX($AR$3:AR1651)+1,0)</f>
        <v>1649</v>
      </c>
      <c r="AS1652" s="134" t="s">
        <v>5652</v>
      </c>
      <c r="AT1652" s="98">
        <v>0</v>
      </c>
      <c r="AU1652" s="99" t="str">
        <f>IFERROR(VLOOKUP(ROWS($AS$4:AS1652),$AR$4:$AS$2337,2,0),"")</f>
        <v>Rutki (pow. zambrowski, woj. podlaskie)</v>
      </c>
      <c r="AV1652" s="98">
        <v>0</v>
      </c>
      <c r="AW1652" s="98">
        <f>IF(ISNUMBER(SEARCH('ankieta ESG'!$G$182,AX1652)),MAX($AW$3:AW1651)+1,0)</f>
        <v>1649</v>
      </c>
      <c r="AX1652" s="134" t="s">
        <v>5652</v>
      </c>
      <c r="AY1652" s="98">
        <v>0</v>
      </c>
      <c r="AZ1652" s="99" t="str">
        <f>IFERROR(VLOOKUP(ROWS($AX$4:AX1652),$AW$4:$AX$2337,2,0),"")</f>
        <v>Rutki (pow. zambrowski, woj. podlaskie)</v>
      </c>
      <c r="BA1652" s="98">
        <v>0</v>
      </c>
      <c r="BB1652" s="98">
        <f>IF(ISNUMBER(SEARCH('ankieta ESG'!$G$183,BC1652)),MAX($BB$3:BB1651)+1,0)</f>
        <v>1649</v>
      </c>
      <c r="BC1652" s="134" t="s">
        <v>5652</v>
      </c>
      <c r="BD1652" s="98">
        <v>0</v>
      </c>
      <c r="BE1652" s="99" t="str">
        <f>IFERROR(VLOOKUP(ROWS($BC$4:BC1652),$BB$4:$BC$2337,2,0),"")</f>
        <v>Rutki (pow. zambrowski, woj. podlaskie)</v>
      </c>
      <c r="BF1652" s="98">
        <v>0</v>
      </c>
      <c r="BG1652" s="98">
        <f>IF(ISNUMBER(SEARCH('ankieta ESG'!$G$184,BH1652)),MAX($BG$3:BG1651)+1,0)</f>
        <v>1649</v>
      </c>
      <c r="BH1652" s="134" t="s">
        <v>5652</v>
      </c>
      <c r="BI1652" s="98">
        <v>0</v>
      </c>
      <c r="BJ1652" s="99" t="str">
        <f>IFERROR(VLOOKUP(ROWS($BH$4:BH1652),$BG$4:$BH$2337,2,0),"")</f>
        <v>Rutki (pow. zambrowski, woj. podlaskie)</v>
      </c>
      <c r="BK1652" s="98">
        <v>0</v>
      </c>
      <c r="BL1652" s="98">
        <f>IF(ISNUMBER(SEARCH('ankieta ESG'!$G$185,BM1652)),MAX($BL$3:BL1651)+1,0)</f>
        <v>1649</v>
      </c>
      <c r="BM1652" s="134" t="s">
        <v>5652</v>
      </c>
      <c r="BN1652" s="98">
        <v>0</v>
      </c>
      <c r="BO1652" s="99" t="str">
        <f>IFERROR(VLOOKUP(ROWS($BM$4:BM1652),$BL$4:$BM$2337,2,0),"")</f>
        <v>Rutki (pow. zambrowski, woj. podlaskie)</v>
      </c>
      <c r="BP1652" s="98">
        <v>0</v>
      </c>
      <c r="BQ1652" s="98">
        <f>IF(ISNUMBER(SEARCH('ankieta ESG'!$G$186,BR1652)),MAX($BQ$3:BQ1651)+1,0)</f>
        <v>1649</v>
      </c>
      <c r="BR1652" s="134" t="s">
        <v>5652</v>
      </c>
      <c r="BS1652" s="98">
        <v>0</v>
      </c>
      <c r="BT1652" s="99" t="str">
        <f>IFERROR(VLOOKUP(ROWS($BR$4:BR1652),$BQ$4:$BR$2337,2,0),"")</f>
        <v>Rutki (pow. zambrowski, woj. podlaskie)</v>
      </c>
      <c r="BU1652" s="98">
        <v>0</v>
      </c>
      <c r="BV1652" s="98">
        <f>IF(ISNUMBER(SEARCH('ankieta ESG'!$G$187,BW1652)),MAX($BV$3:BV1651)+1,0)</f>
        <v>1649</v>
      </c>
      <c r="BW1652" s="134" t="s">
        <v>5652</v>
      </c>
      <c r="BX1652" s="98">
        <v>0</v>
      </c>
      <c r="BY1652" s="99" t="str">
        <f>IFERROR(VLOOKUP(ROWS($BW$4:BW1652),$BV$4:$BW$2337,2,0),"")</f>
        <v>Rutki (pow. zambrowski, woj. podlaskie)</v>
      </c>
      <c r="BZ1652" s="98">
        <v>0</v>
      </c>
      <c r="CA1652" s="98">
        <f>IF(ISNUMBER(SEARCH('ankieta ESG'!$G$188,CB1652)),MAX($CA$3:CA1651)+1,0)</f>
        <v>1649</v>
      </c>
      <c r="CB1652" s="134" t="s">
        <v>5652</v>
      </c>
      <c r="CC1652" s="98">
        <v>0</v>
      </c>
      <c r="CD1652" s="99" t="str">
        <f>IFERROR(VLOOKUP(ROWS($CB$4:CB1652),$CA$4:$CB$2337,2,0),"")</f>
        <v>Rutki (pow. zambrowski, woj. podlaskie)</v>
      </c>
      <c r="CE1652" s="98">
        <v>0</v>
      </c>
      <c r="CF1652" s="98">
        <f>IF(ISNUMBER(SEARCH('ankieta ESG'!$G$189,CG1652)),MAX($CF$3:CF1651)+1,0)</f>
        <v>1649</v>
      </c>
      <c r="CG1652" s="134" t="s">
        <v>5652</v>
      </c>
      <c r="CH1652" s="98">
        <v>0</v>
      </c>
      <c r="CI1652" s="99" t="str">
        <f>IFERROR(VLOOKUP(ROWS($CG$4:CG1652),$CF$4:$CG$2337,2,0),"")</f>
        <v>Rutki (pow. zambrowski, woj. podlaskie)</v>
      </c>
      <c r="CJ1652" s="98">
        <v>0</v>
      </c>
    </row>
    <row r="1653" spans="4:88">
      <c r="D1653" s="25"/>
      <c r="F1653" s="25"/>
      <c r="AM1653" s="98">
        <f>IF(ISNUMBER(SEARCH('ankieta ESG'!$G$180,AN1653)),MAX(AM$3:$AM1652)+1,0)</f>
        <v>1650</v>
      </c>
      <c r="AN1653" s="134" t="s">
        <v>5653</v>
      </c>
      <c r="AO1653" s="98">
        <v>0</v>
      </c>
      <c r="AP1653" s="99" t="str">
        <f>IFERROR(VLOOKUP(ROWS($AN$4:AN1653),$AM$4:$AN$2337,2,0),"")</f>
        <v>Rybczewice (pow. świdnicki, woj. lubelskie)</v>
      </c>
      <c r="AQ1653" s="98">
        <v>0</v>
      </c>
      <c r="AR1653" s="98">
        <f>IF(ISNUMBER(SEARCH('ankieta ESG'!$G$181,AS1653)),MAX($AR$3:AR1652)+1,0)</f>
        <v>1650</v>
      </c>
      <c r="AS1653" s="134" t="s">
        <v>5653</v>
      </c>
      <c r="AT1653" s="98">
        <v>0</v>
      </c>
      <c r="AU1653" s="99" t="str">
        <f>IFERROR(VLOOKUP(ROWS($AS$4:AS1653),$AR$4:$AS$2337,2,0),"")</f>
        <v>Rybczewice (pow. świdnicki, woj. lubelskie)</v>
      </c>
      <c r="AV1653" s="98">
        <v>0</v>
      </c>
      <c r="AW1653" s="98">
        <f>IF(ISNUMBER(SEARCH('ankieta ESG'!$G$182,AX1653)),MAX($AW$3:AW1652)+1,0)</f>
        <v>1650</v>
      </c>
      <c r="AX1653" s="134" t="s">
        <v>5653</v>
      </c>
      <c r="AY1653" s="98">
        <v>0</v>
      </c>
      <c r="AZ1653" s="99" t="str">
        <f>IFERROR(VLOOKUP(ROWS($AX$4:AX1653),$AW$4:$AX$2337,2,0),"")</f>
        <v>Rybczewice (pow. świdnicki, woj. lubelskie)</v>
      </c>
      <c r="BA1653" s="98">
        <v>0</v>
      </c>
      <c r="BB1653" s="98">
        <f>IF(ISNUMBER(SEARCH('ankieta ESG'!$G$183,BC1653)),MAX($BB$3:BB1652)+1,0)</f>
        <v>1650</v>
      </c>
      <c r="BC1653" s="134" t="s">
        <v>5653</v>
      </c>
      <c r="BD1653" s="98">
        <v>0</v>
      </c>
      <c r="BE1653" s="99" t="str">
        <f>IFERROR(VLOOKUP(ROWS($BC$4:BC1653),$BB$4:$BC$2337,2,0),"")</f>
        <v>Rybczewice (pow. świdnicki, woj. lubelskie)</v>
      </c>
      <c r="BF1653" s="98">
        <v>0</v>
      </c>
      <c r="BG1653" s="98">
        <f>IF(ISNUMBER(SEARCH('ankieta ESG'!$G$184,BH1653)),MAX($BG$3:BG1652)+1,0)</f>
        <v>1650</v>
      </c>
      <c r="BH1653" s="134" t="s">
        <v>5653</v>
      </c>
      <c r="BI1653" s="98">
        <v>0</v>
      </c>
      <c r="BJ1653" s="99" t="str">
        <f>IFERROR(VLOOKUP(ROWS($BH$4:BH1653),$BG$4:$BH$2337,2,0),"")</f>
        <v>Rybczewice (pow. świdnicki, woj. lubelskie)</v>
      </c>
      <c r="BK1653" s="98">
        <v>0</v>
      </c>
      <c r="BL1653" s="98">
        <f>IF(ISNUMBER(SEARCH('ankieta ESG'!$G$185,BM1653)),MAX($BL$3:BL1652)+1,0)</f>
        <v>1650</v>
      </c>
      <c r="BM1653" s="134" t="s">
        <v>5653</v>
      </c>
      <c r="BN1653" s="98">
        <v>0</v>
      </c>
      <c r="BO1653" s="99" t="str">
        <f>IFERROR(VLOOKUP(ROWS($BM$4:BM1653),$BL$4:$BM$2337,2,0),"")</f>
        <v>Rybczewice (pow. świdnicki, woj. lubelskie)</v>
      </c>
      <c r="BP1653" s="98">
        <v>0</v>
      </c>
      <c r="BQ1653" s="98">
        <f>IF(ISNUMBER(SEARCH('ankieta ESG'!$G$186,BR1653)),MAX($BQ$3:BQ1652)+1,0)</f>
        <v>1650</v>
      </c>
      <c r="BR1653" s="134" t="s">
        <v>5653</v>
      </c>
      <c r="BS1653" s="98">
        <v>0</v>
      </c>
      <c r="BT1653" s="99" t="str">
        <f>IFERROR(VLOOKUP(ROWS($BR$4:BR1653),$BQ$4:$BR$2337,2,0),"")</f>
        <v>Rybczewice (pow. świdnicki, woj. lubelskie)</v>
      </c>
      <c r="BU1653" s="98">
        <v>0</v>
      </c>
      <c r="BV1653" s="98">
        <f>IF(ISNUMBER(SEARCH('ankieta ESG'!$G$187,BW1653)),MAX($BV$3:BV1652)+1,0)</f>
        <v>1650</v>
      </c>
      <c r="BW1653" s="134" t="s">
        <v>5653</v>
      </c>
      <c r="BX1653" s="98">
        <v>0</v>
      </c>
      <c r="BY1653" s="99" t="str">
        <f>IFERROR(VLOOKUP(ROWS($BW$4:BW1653),$BV$4:$BW$2337,2,0),"")</f>
        <v>Rybczewice (pow. świdnicki, woj. lubelskie)</v>
      </c>
      <c r="BZ1653" s="98">
        <v>0</v>
      </c>
      <c r="CA1653" s="98">
        <f>IF(ISNUMBER(SEARCH('ankieta ESG'!$G$188,CB1653)),MAX($CA$3:CA1652)+1,0)</f>
        <v>1650</v>
      </c>
      <c r="CB1653" s="134" t="s">
        <v>5653</v>
      </c>
      <c r="CC1653" s="98">
        <v>0</v>
      </c>
      <c r="CD1653" s="99" t="str">
        <f>IFERROR(VLOOKUP(ROWS($CB$4:CB1653),$CA$4:$CB$2337,2,0),"")</f>
        <v>Rybczewice (pow. świdnicki, woj. lubelskie)</v>
      </c>
      <c r="CE1653" s="98">
        <v>0</v>
      </c>
      <c r="CF1653" s="98">
        <f>IF(ISNUMBER(SEARCH('ankieta ESG'!$G$189,CG1653)),MAX($CF$3:CF1652)+1,0)</f>
        <v>1650</v>
      </c>
      <c r="CG1653" s="134" t="s">
        <v>5653</v>
      </c>
      <c r="CH1653" s="98">
        <v>0</v>
      </c>
      <c r="CI1653" s="99" t="str">
        <f>IFERROR(VLOOKUP(ROWS($CG$4:CG1653),$CF$4:$CG$2337,2,0),"")</f>
        <v>Rybczewice (pow. świdnicki, woj. lubelskie)</v>
      </c>
      <c r="CJ1653" s="98">
        <v>0</v>
      </c>
    </row>
    <row r="1654" spans="4:88">
      <c r="D1654" s="25"/>
      <c r="F1654" s="25"/>
      <c r="AM1654" s="98">
        <f>IF(ISNUMBER(SEARCH('ankieta ESG'!$G$180,AN1654)),MAX(AM$3:$AM1653)+1,0)</f>
        <v>1651</v>
      </c>
      <c r="AN1654" s="134" t="s">
        <v>5654</v>
      </c>
      <c r="AO1654" s="98">
        <v>0</v>
      </c>
      <c r="AP1654" s="99" t="str">
        <f>IFERROR(VLOOKUP(ROWS($AN$4:AN1654),$AM$4:$AN$2337,2,0),"")</f>
        <v>Rybnik (pow. Rybnik, woj. śląskie)</v>
      </c>
      <c r="AQ1654" s="98">
        <v>0</v>
      </c>
      <c r="AR1654" s="98">
        <f>IF(ISNUMBER(SEARCH('ankieta ESG'!$G$181,AS1654)),MAX($AR$3:AR1653)+1,0)</f>
        <v>1651</v>
      </c>
      <c r="AS1654" s="134" t="s">
        <v>5654</v>
      </c>
      <c r="AT1654" s="98">
        <v>0</v>
      </c>
      <c r="AU1654" s="99" t="str">
        <f>IFERROR(VLOOKUP(ROWS($AS$4:AS1654),$AR$4:$AS$2337,2,0),"")</f>
        <v>Rybnik (pow. Rybnik, woj. śląskie)</v>
      </c>
      <c r="AV1654" s="98">
        <v>0</v>
      </c>
      <c r="AW1654" s="98">
        <f>IF(ISNUMBER(SEARCH('ankieta ESG'!$G$182,AX1654)),MAX($AW$3:AW1653)+1,0)</f>
        <v>1651</v>
      </c>
      <c r="AX1654" s="134" t="s">
        <v>5654</v>
      </c>
      <c r="AY1654" s="98">
        <v>0</v>
      </c>
      <c r="AZ1654" s="99" t="str">
        <f>IFERROR(VLOOKUP(ROWS($AX$4:AX1654),$AW$4:$AX$2337,2,0),"")</f>
        <v>Rybnik (pow. Rybnik, woj. śląskie)</v>
      </c>
      <c r="BA1654" s="98">
        <v>0</v>
      </c>
      <c r="BB1654" s="98">
        <f>IF(ISNUMBER(SEARCH('ankieta ESG'!$G$183,BC1654)),MAX($BB$3:BB1653)+1,0)</f>
        <v>1651</v>
      </c>
      <c r="BC1654" s="134" t="s">
        <v>5654</v>
      </c>
      <c r="BD1654" s="98">
        <v>0</v>
      </c>
      <c r="BE1654" s="99" t="str">
        <f>IFERROR(VLOOKUP(ROWS($BC$4:BC1654),$BB$4:$BC$2337,2,0),"")</f>
        <v>Rybnik (pow. Rybnik, woj. śląskie)</v>
      </c>
      <c r="BF1654" s="98">
        <v>0</v>
      </c>
      <c r="BG1654" s="98">
        <f>IF(ISNUMBER(SEARCH('ankieta ESG'!$G$184,BH1654)),MAX($BG$3:BG1653)+1,0)</f>
        <v>1651</v>
      </c>
      <c r="BH1654" s="134" t="s">
        <v>5654</v>
      </c>
      <c r="BI1654" s="98">
        <v>0</v>
      </c>
      <c r="BJ1654" s="99" t="str">
        <f>IFERROR(VLOOKUP(ROWS($BH$4:BH1654),$BG$4:$BH$2337,2,0),"")</f>
        <v>Rybnik (pow. Rybnik, woj. śląskie)</v>
      </c>
      <c r="BK1654" s="98">
        <v>0</v>
      </c>
      <c r="BL1654" s="98">
        <f>IF(ISNUMBER(SEARCH('ankieta ESG'!$G$185,BM1654)),MAX($BL$3:BL1653)+1,0)</f>
        <v>1651</v>
      </c>
      <c r="BM1654" s="134" t="s">
        <v>5654</v>
      </c>
      <c r="BN1654" s="98">
        <v>0</v>
      </c>
      <c r="BO1654" s="99" t="str">
        <f>IFERROR(VLOOKUP(ROWS($BM$4:BM1654),$BL$4:$BM$2337,2,0),"")</f>
        <v>Rybnik (pow. Rybnik, woj. śląskie)</v>
      </c>
      <c r="BP1654" s="98">
        <v>0</v>
      </c>
      <c r="BQ1654" s="98">
        <f>IF(ISNUMBER(SEARCH('ankieta ESG'!$G$186,BR1654)),MAX($BQ$3:BQ1653)+1,0)</f>
        <v>1651</v>
      </c>
      <c r="BR1654" s="134" t="s">
        <v>5654</v>
      </c>
      <c r="BS1654" s="98">
        <v>0</v>
      </c>
      <c r="BT1654" s="99" t="str">
        <f>IFERROR(VLOOKUP(ROWS($BR$4:BR1654),$BQ$4:$BR$2337,2,0),"")</f>
        <v>Rybnik (pow. Rybnik, woj. śląskie)</v>
      </c>
      <c r="BU1654" s="98">
        <v>0</v>
      </c>
      <c r="BV1654" s="98">
        <f>IF(ISNUMBER(SEARCH('ankieta ESG'!$G$187,BW1654)),MAX($BV$3:BV1653)+1,0)</f>
        <v>1651</v>
      </c>
      <c r="BW1654" s="134" t="s">
        <v>5654</v>
      </c>
      <c r="BX1654" s="98">
        <v>0</v>
      </c>
      <c r="BY1654" s="99" t="str">
        <f>IFERROR(VLOOKUP(ROWS($BW$4:BW1654),$BV$4:$BW$2337,2,0),"")</f>
        <v>Rybnik (pow. Rybnik, woj. śląskie)</v>
      </c>
      <c r="BZ1654" s="98">
        <v>0</v>
      </c>
      <c r="CA1654" s="98">
        <f>IF(ISNUMBER(SEARCH('ankieta ESG'!$G$188,CB1654)),MAX($CA$3:CA1653)+1,0)</f>
        <v>1651</v>
      </c>
      <c r="CB1654" s="134" t="s">
        <v>5654</v>
      </c>
      <c r="CC1654" s="98">
        <v>0</v>
      </c>
      <c r="CD1654" s="99" t="str">
        <f>IFERROR(VLOOKUP(ROWS($CB$4:CB1654),$CA$4:$CB$2337,2,0),"")</f>
        <v>Rybnik (pow. Rybnik, woj. śląskie)</v>
      </c>
      <c r="CE1654" s="98">
        <v>0</v>
      </c>
      <c r="CF1654" s="98">
        <f>IF(ISNUMBER(SEARCH('ankieta ESG'!$G$189,CG1654)),MAX($CF$3:CF1653)+1,0)</f>
        <v>1651</v>
      </c>
      <c r="CG1654" s="134" t="s">
        <v>5654</v>
      </c>
      <c r="CH1654" s="98">
        <v>0</v>
      </c>
      <c r="CI1654" s="99" t="str">
        <f>IFERROR(VLOOKUP(ROWS($CG$4:CG1654),$CF$4:$CG$2337,2,0),"")</f>
        <v>Rybnik (pow. Rybnik, woj. śląskie)</v>
      </c>
      <c r="CJ1654" s="98">
        <v>0</v>
      </c>
    </row>
    <row r="1655" spans="4:88">
      <c r="D1655" s="25"/>
      <c r="F1655" s="25"/>
      <c r="AM1655" s="98">
        <f>IF(ISNUMBER(SEARCH('ankieta ESG'!$G$180,AN1655)),MAX(AM$3:$AM1654)+1,0)</f>
        <v>1652</v>
      </c>
      <c r="AN1655" s="134" t="s">
        <v>5655</v>
      </c>
      <c r="AO1655" s="98">
        <v>0</v>
      </c>
      <c r="AP1655" s="99" t="str">
        <f>IFERROR(VLOOKUP(ROWS($AN$4:AN1655),$AM$4:$AN$2337,2,0),"")</f>
        <v>Rybno (pow. działdowski, woj. warmińsko-mazurskie)</v>
      </c>
      <c r="AQ1655" s="98">
        <v>0</v>
      </c>
      <c r="AR1655" s="98">
        <f>IF(ISNUMBER(SEARCH('ankieta ESG'!$G$181,AS1655)),MAX($AR$3:AR1654)+1,0)</f>
        <v>1652</v>
      </c>
      <c r="AS1655" s="134" t="s">
        <v>5655</v>
      </c>
      <c r="AT1655" s="98">
        <v>0</v>
      </c>
      <c r="AU1655" s="99" t="str">
        <f>IFERROR(VLOOKUP(ROWS($AS$4:AS1655),$AR$4:$AS$2337,2,0),"")</f>
        <v>Rybno (pow. działdowski, woj. warmińsko-mazurskie)</v>
      </c>
      <c r="AV1655" s="98">
        <v>0</v>
      </c>
      <c r="AW1655" s="98">
        <f>IF(ISNUMBER(SEARCH('ankieta ESG'!$G$182,AX1655)),MAX($AW$3:AW1654)+1,0)</f>
        <v>1652</v>
      </c>
      <c r="AX1655" s="134" t="s">
        <v>5655</v>
      </c>
      <c r="AY1655" s="98">
        <v>0</v>
      </c>
      <c r="AZ1655" s="99" t="str">
        <f>IFERROR(VLOOKUP(ROWS($AX$4:AX1655),$AW$4:$AX$2337,2,0),"")</f>
        <v>Rybno (pow. działdowski, woj. warmińsko-mazurskie)</v>
      </c>
      <c r="BA1655" s="98">
        <v>0</v>
      </c>
      <c r="BB1655" s="98">
        <f>IF(ISNUMBER(SEARCH('ankieta ESG'!$G$183,BC1655)),MAX($BB$3:BB1654)+1,0)</f>
        <v>1652</v>
      </c>
      <c r="BC1655" s="134" t="s">
        <v>5655</v>
      </c>
      <c r="BD1655" s="98">
        <v>0</v>
      </c>
      <c r="BE1655" s="99" t="str">
        <f>IFERROR(VLOOKUP(ROWS($BC$4:BC1655),$BB$4:$BC$2337,2,0),"")</f>
        <v>Rybno (pow. działdowski, woj. warmińsko-mazurskie)</v>
      </c>
      <c r="BF1655" s="98">
        <v>0</v>
      </c>
      <c r="BG1655" s="98">
        <f>IF(ISNUMBER(SEARCH('ankieta ESG'!$G$184,BH1655)),MAX($BG$3:BG1654)+1,0)</f>
        <v>1652</v>
      </c>
      <c r="BH1655" s="134" t="s">
        <v>5655</v>
      </c>
      <c r="BI1655" s="98">
        <v>0</v>
      </c>
      <c r="BJ1655" s="99" t="str">
        <f>IFERROR(VLOOKUP(ROWS($BH$4:BH1655),$BG$4:$BH$2337,2,0),"")</f>
        <v>Rybno (pow. działdowski, woj. warmińsko-mazurskie)</v>
      </c>
      <c r="BK1655" s="98">
        <v>0</v>
      </c>
      <c r="BL1655" s="98">
        <f>IF(ISNUMBER(SEARCH('ankieta ESG'!$G$185,BM1655)),MAX($BL$3:BL1654)+1,0)</f>
        <v>1652</v>
      </c>
      <c r="BM1655" s="134" t="s">
        <v>5655</v>
      </c>
      <c r="BN1655" s="98">
        <v>0</v>
      </c>
      <c r="BO1655" s="99" t="str">
        <f>IFERROR(VLOOKUP(ROWS($BM$4:BM1655),$BL$4:$BM$2337,2,0),"")</f>
        <v>Rybno (pow. działdowski, woj. warmińsko-mazurskie)</v>
      </c>
      <c r="BP1655" s="98">
        <v>0</v>
      </c>
      <c r="BQ1655" s="98">
        <f>IF(ISNUMBER(SEARCH('ankieta ESG'!$G$186,BR1655)),MAX($BQ$3:BQ1654)+1,0)</f>
        <v>1652</v>
      </c>
      <c r="BR1655" s="134" t="s">
        <v>5655</v>
      </c>
      <c r="BS1655" s="98">
        <v>0</v>
      </c>
      <c r="BT1655" s="99" t="str">
        <f>IFERROR(VLOOKUP(ROWS($BR$4:BR1655),$BQ$4:$BR$2337,2,0),"")</f>
        <v>Rybno (pow. działdowski, woj. warmińsko-mazurskie)</v>
      </c>
      <c r="BU1655" s="98">
        <v>0</v>
      </c>
      <c r="BV1655" s="98">
        <f>IF(ISNUMBER(SEARCH('ankieta ESG'!$G$187,BW1655)),MAX($BV$3:BV1654)+1,0)</f>
        <v>1652</v>
      </c>
      <c r="BW1655" s="134" t="s">
        <v>5655</v>
      </c>
      <c r="BX1655" s="98">
        <v>0</v>
      </c>
      <c r="BY1655" s="99" t="str">
        <f>IFERROR(VLOOKUP(ROWS($BW$4:BW1655),$BV$4:$BW$2337,2,0),"")</f>
        <v>Rybno (pow. działdowski, woj. warmińsko-mazurskie)</v>
      </c>
      <c r="BZ1655" s="98">
        <v>0</v>
      </c>
      <c r="CA1655" s="98">
        <f>IF(ISNUMBER(SEARCH('ankieta ESG'!$G$188,CB1655)),MAX($CA$3:CA1654)+1,0)</f>
        <v>1652</v>
      </c>
      <c r="CB1655" s="134" t="s">
        <v>5655</v>
      </c>
      <c r="CC1655" s="98">
        <v>0</v>
      </c>
      <c r="CD1655" s="99" t="str">
        <f>IFERROR(VLOOKUP(ROWS($CB$4:CB1655),$CA$4:$CB$2337,2,0),"")</f>
        <v>Rybno (pow. działdowski, woj. warmińsko-mazurskie)</v>
      </c>
      <c r="CE1655" s="98">
        <v>0</v>
      </c>
      <c r="CF1655" s="98">
        <f>IF(ISNUMBER(SEARCH('ankieta ESG'!$G$189,CG1655)),MAX($CF$3:CF1654)+1,0)</f>
        <v>1652</v>
      </c>
      <c r="CG1655" s="134" t="s">
        <v>5655</v>
      </c>
      <c r="CH1655" s="98">
        <v>0</v>
      </c>
      <c r="CI1655" s="99" t="str">
        <f>IFERROR(VLOOKUP(ROWS($CG$4:CG1655),$CF$4:$CG$2337,2,0),"")</f>
        <v>Rybno (pow. działdowski, woj. warmińsko-mazurskie)</v>
      </c>
      <c r="CJ1655" s="98">
        <v>0</v>
      </c>
    </row>
    <row r="1656" spans="4:88">
      <c r="D1656" s="25"/>
      <c r="F1656" s="25"/>
      <c r="AM1656" s="98">
        <f>IF(ISNUMBER(SEARCH('ankieta ESG'!$G$180,AN1656)),MAX(AM$3:$AM1655)+1,0)</f>
        <v>1653</v>
      </c>
      <c r="AN1656" s="134" t="s">
        <v>5656</v>
      </c>
      <c r="AO1656" s="98">
        <v>0</v>
      </c>
      <c r="AP1656" s="99" t="str">
        <f>IFERROR(VLOOKUP(ROWS($AN$4:AN1656),$AM$4:$AN$2337,2,0),"")</f>
        <v>Rybno (pow. sochaczewski, woj. mazowieckie)</v>
      </c>
      <c r="AQ1656" s="98">
        <v>0</v>
      </c>
      <c r="AR1656" s="98">
        <f>IF(ISNUMBER(SEARCH('ankieta ESG'!$G$181,AS1656)),MAX($AR$3:AR1655)+1,0)</f>
        <v>1653</v>
      </c>
      <c r="AS1656" s="134" t="s">
        <v>5656</v>
      </c>
      <c r="AT1656" s="98">
        <v>0</v>
      </c>
      <c r="AU1656" s="99" t="str">
        <f>IFERROR(VLOOKUP(ROWS($AS$4:AS1656),$AR$4:$AS$2337,2,0),"")</f>
        <v>Rybno (pow. sochaczewski, woj. mazowieckie)</v>
      </c>
      <c r="AV1656" s="98">
        <v>0</v>
      </c>
      <c r="AW1656" s="98">
        <f>IF(ISNUMBER(SEARCH('ankieta ESG'!$G$182,AX1656)),MAX($AW$3:AW1655)+1,0)</f>
        <v>1653</v>
      </c>
      <c r="AX1656" s="134" t="s">
        <v>5656</v>
      </c>
      <c r="AY1656" s="98">
        <v>0</v>
      </c>
      <c r="AZ1656" s="99" t="str">
        <f>IFERROR(VLOOKUP(ROWS($AX$4:AX1656),$AW$4:$AX$2337,2,0),"")</f>
        <v>Rybno (pow. sochaczewski, woj. mazowieckie)</v>
      </c>
      <c r="BA1656" s="98">
        <v>0</v>
      </c>
      <c r="BB1656" s="98">
        <f>IF(ISNUMBER(SEARCH('ankieta ESG'!$G$183,BC1656)),MAX($BB$3:BB1655)+1,0)</f>
        <v>1653</v>
      </c>
      <c r="BC1656" s="134" t="s">
        <v>5656</v>
      </c>
      <c r="BD1656" s="98">
        <v>0</v>
      </c>
      <c r="BE1656" s="99" t="str">
        <f>IFERROR(VLOOKUP(ROWS($BC$4:BC1656),$BB$4:$BC$2337,2,0),"")</f>
        <v>Rybno (pow. sochaczewski, woj. mazowieckie)</v>
      </c>
      <c r="BF1656" s="98">
        <v>0</v>
      </c>
      <c r="BG1656" s="98">
        <f>IF(ISNUMBER(SEARCH('ankieta ESG'!$G$184,BH1656)),MAX($BG$3:BG1655)+1,0)</f>
        <v>1653</v>
      </c>
      <c r="BH1656" s="134" t="s">
        <v>5656</v>
      </c>
      <c r="BI1656" s="98">
        <v>0</v>
      </c>
      <c r="BJ1656" s="99" t="str">
        <f>IFERROR(VLOOKUP(ROWS($BH$4:BH1656),$BG$4:$BH$2337,2,0),"")</f>
        <v>Rybno (pow. sochaczewski, woj. mazowieckie)</v>
      </c>
      <c r="BK1656" s="98">
        <v>0</v>
      </c>
      <c r="BL1656" s="98">
        <f>IF(ISNUMBER(SEARCH('ankieta ESG'!$G$185,BM1656)),MAX($BL$3:BL1655)+1,0)</f>
        <v>1653</v>
      </c>
      <c r="BM1656" s="134" t="s">
        <v>5656</v>
      </c>
      <c r="BN1656" s="98">
        <v>0</v>
      </c>
      <c r="BO1656" s="99" t="str">
        <f>IFERROR(VLOOKUP(ROWS($BM$4:BM1656),$BL$4:$BM$2337,2,0),"")</f>
        <v>Rybno (pow. sochaczewski, woj. mazowieckie)</v>
      </c>
      <c r="BP1656" s="98">
        <v>0</v>
      </c>
      <c r="BQ1656" s="98">
        <f>IF(ISNUMBER(SEARCH('ankieta ESG'!$G$186,BR1656)),MAX($BQ$3:BQ1655)+1,0)</f>
        <v>1653</v>
      </c>
      <c r="BR1656" s="134" t="s">
        <v>5656</v>
      </c>
      <c r="BS1656" s="98">
        <v>0</v>
      </c>
      <c r="BT1656" s="99" t="str">
        <f>IFERROR(VLOOKUP(ROWS($BR$4:BR1656),$BQ$4:$BR$2337,2,0),"")</f>
        <v>Rybno (pow. sochaczewski, woj. mazowieckie)</v>
      </c>
      <c r="BU1656" s="98">
        <v>0</v>
      </c>
      <c r="BV1656" s="98">
        <f>IF(ISNUMBER(SEARCH('ankieta ESG'!$G$187,BW1656)),MAX($BV$3:BV1655)+1,0)</f>
        <v>1653</v>
      </c>
      <c r="BW1656" s="134" t="s">
        <v>5656</v>
      </c>
      <c r="BX1656" s="98">
        <v>0</v>
      </c>
      <c r="BY1656" s="99" t="str">
        <f>IFERROR(VLOOKUP(ROWS($BW$4:BW1656),$BV$4:$BW$2337,2,0),"")</f>
        <v>Rybno (pow. sochaczewski, woj. mazowieckie)</v>
      </c>
      <c r="BZ1656" s="98">
        <v>0</v>
      </c>
      <c r="CA1656" s="98">
        <f>IF(ISNUMBER(SEARCH('ankieta ESG'!$G$188,CB1656)),MAX($CA$3:CA1655)+1,0)</f>
        <v>1653</v>
      </c>
      <c r="CB1656" s="134" t="s">
        <v>5656</v>
      </c>
      <c r="CC1656" s="98">
        <v>0</v>
      </c>
      <c r="CD1656" s="99" t="str">
        <f>IFERROR(VLOOKUP(ROWS($CB$4:CB1656),$CA$4:$CB$2337,2,0),"")</f>
        <v>Rybno (pow. sochaczewski, woj. mazowieckie)</v>
      </c>
      <c r="CE1656" s="98">
        <v>0</v>
      </c>
      <c r="CF1656" s="98">
        <f>IF(ISNUMBER(SEARCH('ankieta ESG'!$G$189,CG1656)),MAX($CF$3:CF1655)+1,0)</f>
        <v>1653</v>
      </c>
      <c r="CG1656" s="134" t="s">
        <v>5656</v>
      </c>
      <c r="CH1656" s="98">
        <v>0</v>
      </c>
      <c r="CI1656" s="99" t="str">
        <f>IFERROR(VLOOKUP(ROWS($CG$4:CG1656),$CF$4:$CG$2337,2,0),"")</f>
        <v>Rybno (pow. sochaczewski, woj. mazowieckie)</v>
      </c>
      <c r="CJ1656" s="98">
        <v>0</v>
      </c>
    </row>
    <row r="1657" spans="4:88">
      <c r="D1657" s="25"/>
      <c r="F1657" s="25"/>
      <c r="AM1657" s="98">
        <f>IF(ISNUMBER(SEARCH('ankieta ESG'!$G$180,AN1657)),MAX(AM$3:$AM1656)+1,0)</f>
        <v>1654</v>
      </c>
      <c r="AN1657" s="134" t="s">
        <v>5657</v>
      </c>
      <c r="AO1657" s="98">
        <v>0</v>
      </c>
      <c r="AP1657" s="99" t="str">
        <f>IFERROR(VLOOKUP(ROWS($AN$4:AN1657),$AM$4:$AN$2337,2,0),"")</f>
        <v>Rychliki (pow. elbląski, woj. warmińsko-mazurskie)</v>
      </c>
      <c r="AQ1657" s="98">
        <v>0</v>
      </c>
      <c r="AR1657" s="98">
        <f>IF(ISNUMBER(SEARCH('ankieta ESG'!$G$181,AS1657)),MAX($AR$3:AR1656)+1,0)</f>
        <v>1654</v>
      </c>
      <c r="AS1657" s="134" t="s">
        <v>5657</v>
      </c>
      <c r="AT1657" s="98">
        <v>0</v>
      </c>
      <c r="AU1657" s="99" t="str">
        <f>IFERROR(VLOOKUP(ROWS($AS$4:AS1657),$AR$4:$AS$2337,2,0),"")</f>
        <v>Rychliki (pow. elbląski, woj. warmińsko-mazurskie)</v>
      </c>
      <c r="AV1657" s="98">
        <v>0</v>
      </c>
      <c r="AW1657" s="98">
        <f>IF(ISNUMBER(SEARCH('ankieta ESG'!$G$182,AX1657)),MAX($AW$3:AW1656)+1,0)</f>
        <v>1654</v>
      </c>
      <c r="AX1657" s="134" t="s">
        <v>5657</v>
      </c>
      <c r="AY1657" s="98">
        <v>0</v>
      </c>
      <c r="AZ1657" s="99" t="str">
        <f>IFERROR(VLOOKUP(ROWS($AX$4:AX1657),$AW$4:$AX$2337,2,0),"")</f>
        <v>Rychliki (pow. elbląski, woj. warmińsko-mazurskie)</v>
      </c>
      <c r="BA1657" s="98">
        <v>0</v>
      </c>
      <c r="BB1657" s="98">
        <f>IF(ISNUMBER(SEARCH('ankieta ESG'!$G$183,BC1657)),MAX($BB$3:BB1656)+1,0)</f>
        <v>1654</v>
      </c>
      <c r="BC1657" s="134" t="s">
        <v>5657</v>
      </c>
      <c r="BD1657" s="98">
        <v>0</v>
      </c>
      <c r="BE1657" s="99" t="str">
        <f>IFERROR(VLOOKUP(ROWS($BC$4:BC1657),$BB$4:$BC$2337,2,0),"")</f>
        <v>Rychliki (pow. elbląski, woj. warmińsko-mazurskie)</v>
      </c>
      <c r="BF1657" s="98">
        <v>0</v>
      </c>
      <c r="BG1657" s="98">
        <f>IF(ISNUMBER(SEARCH('ankieta ESG'!$G$184,BH1657)),MAX($BG$3:BG1656)+1,0)</f>
        <v>1654</v>
      </c>
      <c r="BH1657" s="134" t="s">
        <v>5657</v>
      </c>
      <c r="BI1657" s="98">
        <v>0</v>
      </c>
      <c r="BJ1657" s="99" t="str">
        <f>IFERROR(VLOOKUP(ROWS($BH$4:BH1657),$BG$4:$BH$2337,2,0),"")</f>
        <v>Rychliki (pow. elbląski, woj. warmińsko-mazurskie)</v>
      </c>
      <c r="BK1657" s="98">
        <v>0</v>
      </c>
      <c r="BL1657" s="98">
        <f>IF(ISNUMBER(SEARCH('ankieta ESG'!$G$185,BM1657)),MAX($BL$3:BL1656)+1,0)</f>
        <v>1654</v>
      </c>
      <c r="BM1657" s="134" t="s">
        <v>5657</v>
      </c>
      <c r="BN1657" s="98">
        <v>0</v>
      </c>
      <c r="BO1657" s="99" t="str">
        <f>IFERROR(VLOOKUP(ROWS($BM$4:BM1657),$BL$4:$BM$2337,2,0),"")</f>
        <v>Rychliki (pow. elbląski, woj. warmińsko-mazurskie)</v>
      </c>
      <c r="BP1657" s="98">
        <v>0</v>
      </c>
      <c r="BQ1657" s="98">
        <f>IF(ISNUMBER(SEARCH('ankieta ESG'!$G$186,BR1657)),MAX($BQ$3:BQ1656)+1,0)</f>
        <v>1654</v>
      </c>
      <c r="BR1657" s="134" t="s">
        <v>5657</v>
      </c>
      <c r="BS1657" s="98">
        <v>0</v>
      </c>
      <c r="BT1657" s="99" t="str">
        <f>IFERROR(VLOOKUP(ROWS($BR$4:BR1657),$BQ$4:$BR$2337,2,0),"")</f>
        <v>Rychliki (pow. elbląski, woj. warmińsko-mazurskie)</v>
      </c>
      <c r="BU1657" s="98">
        <v>0</v>
      </c>
      <c r="BV1657" s="98">
        <f>IF(ISNUMBER(SEARCH('ankieta ESG'!$G$187,BW1657)),MAX($BV$3:BV1656)+1,0)</f>
        <v>1654</v>
      </c>
      <c r="BW1657" s="134" t="s">
        <v>5657</v>
      </c>
      <c r="BX1657" s="98">
        <v>0</v>
      </c>
      <c r="BY1657" s="99" t="str">
        <f>IFERROR(VLOOKUP(ROWS($BW$4:BW1657),$BV$4:$BW$2337,2,0),"")</f>
        <v>Rychliki (pow. elbląski, woj. warmińsko-mazurskie)</v>
      </c>
      <c r="BZ1657" s="98">
        <v>0</v>
      </c>
      <c r="CA1657" s="98">
        <f>IF(ISNUMBER(SEARCH('ankieta ESG'!$G$188,CB1657)),MAX($CA$3:CA1656)+1,0)</f>
        <v>1654</v>
      </c>
      <c r="CB1657" s="134" t="s">
        <v>5657</v>
      </c>
      <c r="CC1657" s="98">
        <v>0</v>
      </c>
      <c r="CD1657" s="99" t="str">
        <f>IFERROR(VLOOKUP(ROWS($CB$4:CB1657),$CA$4:$CB$2337,2,0),"")</f>
        <v>Rychliki (pow. elbląski, woj. warmińsko-mazurskie)</v>
      </c>
      <c r="CE1657" s="98">
        <v>0</v>
      </c>
      <c r="CF1657" s="98">
        <f>IF(ISNUMBER(SEARCH('ankieta ESG'!$G$189,CG1657)),MAX($CF$3:CF1656)+1,0)</f>
        <v>1654</v>
      </c>
      <c r="CG1657" s="134" t="s">
        <v>5657</v>
      </c>
      <c r="CH1657" s="98">
        <v>0</v>
      </c>
      <c r="CI1657" s="99" t="str">
        <f>IFERROR(VLOOKUP(ROWS($CG$4:CG1657),$CF$4:$CG$2337,2,0),"")</f>
        <v>Rychliki (pow. elbląski, woj. warmińsko-mazurskie)</v>
      </c>
      <c r="CJ1657" s="98">
        <v>0</v>
      </c>
    </row>
    <row r="1658" spans="4:88">
      <c r="D1658" s="25"/>
      <c r="F1658" s="25"/>
      <c r="AM1658" s="98">
        <f>IF(ISNUMBER(SEARCH('ankieta ESG'!$G$180,AN1658)),MAX(AM$3:$AM1657)+1,0)</f>
        <v>1655</v>
      </c>
      <c r="AN1658" s="134" t="s">
        <v>5658</v>
      </c>
      <c r="AO1658" s="98">
        <v>0</v>
      </c>
      <c r="AP1658" s="99" t="str">
        <f>IFERROR(VLOOKUP(ROWS($AN$4:AN1658),$AM$4:$AN$2337,2,0),"")</f>
        <v>Rychtal (pow. kępiński, woj. wielkopolskie)</v>
      </c>
      <c r="AQ1658" s="98">
        <v>0</v>
      </c>
      <c r="AR1658" s="98">
        <f>IF(ISNUMBER(SEARCH('ankieta ESG'!$G$181,AS1658)),MAX($AR$3:AR1657)+1,0)</f>
        <v>1655</v>
      </c>
      <c r="AS1658" s="134" t="s">
        <v>5658</v>
      </c>
      <c r="AT1658" s="98">
        <v>0</v>
      </c>
      <c r="AU1658" s="99" t="str">
        <f>IFERROR(VLOOKUP(ROWS($AS$4:AS1658),$AR$4:$AS$2337,2,0),"")</f>
        <v>Rychtal (pow. kępiński, woj. wielkopolskie)</v>
      </c>
      <c r="AV1658" s="98">
        <v>0</v>
      </c>
      <c r="AW1658" s="98">
        <f>IF(ISNUMBER(SEARCH('ankieta ESG'!$G$182,AX1658)),MAX($AW$3:AW1657)+1,0)</f>
        <v>1655</v>
      </c>
      <c r="AX1658" s="134" t="s">
        <v>5658</v>
      </c>
      <c r="AY1658" s="98">
        <v>0</v>
      </c>
      <c r="AZ1658" s="99" t="str">
        <f>IFERROR(VLOOKUP(ROWS($AX$4:AX1658),$AW$4:$AX$2337,2,0),"")</f>
        <v>Rychtal (pow. kępiński, woj. wielkopolskie)</v>
      </c>
      <c r="BA1658" s="98">
        <v>0</v>
      </c>
      <c r="BB1658" s="98">
        <f>IF(ISNUMBER(SEARCH('ankieta ESG'!$G$183,BC1658)),MAX($BB$3:BB1657)+1,0)</f>
        <v>1655</v>
      </c>
      <c r="BC1658" s="134" t="s">
        <v>5658</v>
      </c>
      <c r="BD1658" s="98">
        <v>0</v>
      </c>
      <c r="BE1658" s="99" t="str">
        <f>IFERROR(VLOOKUP(ROWS($BC$4:BC1658),$BB$4:$BC$2337,2,0),"")</f>
        <v>Rychtal (pow. kępiński, woj. wielkopolskie)</v>
      </c>
      <c r="BF1658" s="98">
        <v>0</v>
      </c>
      <c r="BG1658" s="98">
        <f>IF(ISNUMBER(SEARCH('ankieta ESG'!$G$184,BH1658)),MAX($BG$3:BG1657)+1,0)</f>
        <v>1655</v>
      </c>
      <c r="BH1658" s="134" t="s">
        <v>5658</v>
      </c>
      <c r="BI1658" s="98">
        <v>0</v>
      </c>
      <c r="BJ1658" s="99" t="str">
        <f>IFERROR(VLOOKUP(ROWS($BH$4:BH1658),$BG$4:$BH$2337,2,0),"")</f>
        <v>Rychtal (pow. kępiński, woj. wielkopolskie)</v>
      </c>
      <c r="BK1658" s="98">
        <v>0</v>
      </c>
      <c r="BL1658" s="98">
        <f>IF(ISNUMBER(SEARCH('ankieta ESG'!$G$185,BM1658)),MAX($BL$3:BL1657)+1,0)</f>
        <v>1655</v>
      </c>
      <c r="BM1658" s="134" t="s">
        <v>5658</v>
      </c>
      <c r="BN1658" s="98">
        <v>0</v>
      </c>
      <c r="BO1658" s="99" t="str">
        <f>IFERROR(VLOOKUP(ROWS($BM$4:BM1658),$BL$4:$BM$2337,2,0),"")</f>
        <v>Rychtal (pow. kępiński, woj. wielkopolskie)</v>
      </c>
      <c r="BP1658" s="98">
        <v>0</v>
      </c>
      <c r="BQ1658" s="98">
        <f>IF(ISNUMBER(SEARCH('ankieta ESG'!$G$186,BR1658)),MAX($BQ$3:BQ1657)+1,0)</f>
        <v>1655</v>
      </c>
      <c r="BR1658" s="134" t="s">
        <v>5658</v>
      </c>
      <c r="BS1658" s="98">
        <v>0</v>
      </c>
      <c r="BT1658" s="99" t="str">
        <f>IFERROR(VLOOKUP(ROWS($BR$4:BR1658),$BQ$4:$BR$2337,2,0),"")</f>
        <v>Rychtal (pow. kępiński, woj. wielkopolskie)</v>
      </c>
      <c r="BU1658" s="98">
        <v>0</v>
      </c>
      <c r="BV1658" s="98">
        <f>IF(ISNUMBER(SEARCH('ankieta ESG'!$G$187,BW1658)),MAX($BV$3:BV1657)+1,0)</f>
        <v>1655</v>
      </c>
      <c r="BW1658" s="134" t="s">
        <v>5658</v>
      </c>
      <c r="BX1658" s="98">
        <v>0</v>
      </c>
      <c r="BY1658" s="99" t="str">
        <f>IFERROR(VLOOKUP(ROWS($BW$4:BW1658),$BV$4:$BW$2337,2,0),"")</f>
        <v>Rychtal (pow. kępiński, woj. wielkopolskie)</v>
      </c>
      <c r="BZ1658" s="98">
        <v>0</v>
      </c>
      <c r="CA1658" s="98">
        <f>IF(ISNUMBER(SEARCH('ankieta ESG'!$G$188,CB1658)),MAX($CA$3:CA1657)+1,0)</f>
        <v>1655</v>
      </c>
      <c r="CB1658" s="134" t="s">
        <v>5658</v>
      </c>
      <c r="CC1658" s="98">
        <v>0</v>
      </c>
      <c r="CD1658" s="99" t="str">
        <f>IFERROR(VLOOKUP(ROWS($CB$4:CB1658),$CA$4:$CB$2337,2,0),"")</f>
        <v>Rychtal (pow. kępiński, woj. wielkopolskie)</v>
      </c>
      <c r="CE1658" s="98">
        <v>0</v>
      </c>
      <c r="CF1658" s="98">
        <f>IF(ISNUMBER(SEARCH('ankieta ESG'!$G$189,CG1658)),MAX($CF$3:CF1657)+1,0)</f>
        <v>1655</v>
      </c>
      <c r="CG1658" s="134" t="s">
        <v>5658</v>
      </c>
      <c r="CH1658" s="98">
        <v>0</v>
      </c>
      <c r="CI1658" s="99" t="str">
        <f>IFERROR(VLOOKUP(ROWS($CG$4:CG1658),$CF$4:$CG$2337,2,0),"")</f>
        <v>Rychtal (pow. kępiński, woj. wielkopolskie)</v>
      </c>
      <c r="CJ1658" s="98">
        <v>0</v>
      </c>
    </row>
    <row r="1659" spans="4:88">
      <c r="D1659" s="25"/>
      <c r="F1659" s="25"/>
      <c r="AM1659" s="98">
        <f>IF(ISNUMBER(SEARCH('ankieta ESG'!$G$180,AN1659)),MAX(AM$3:$AM1658)+1,0)</f>
        <v>1656</v>
      </c>
      <c r="AN1659" s="134" t="s">
        <v>5659</v>
      </c>
      <c r="AO1659" s="98">
        <v>0</v>
      </c>
      <c r="AP1659" s="99" t="str">
        <f>IFERROR(VLOOKUP(ROWS($AN$4:AN1659),$AM$4:$AN$2337,2,0),"")</f>
        <v>Rychwał (pow. koniński, woj. wielkopolskie)</v>
      </c>
      <c r="AQ1659" s="98">
        <v>0</v>
      </c>
      <c r="AR1659" s="98">
        <f>IF(ISNUMBER(SEARCH('ankieta ESG'!$G$181,AS1659)),MAX($AR$3:AR1658)+1,0)</f>
        <v>1656</v>
      </c>
      <c r="AS1659" s="134" t="s">
        <v>5659</v>
      </c>
      <c r="AT1659" s="98">
        <v>0</v>
      </c>
      <c r="AU1659" s="99" t="str">
        <f>IFERROR(VLOOKUP(ROWS($AS$4:AS1659),$AR$4:$AS$2337,2,0),"")</f>
        <v>Rychwał (pow. koniński, woj. wielkopolskie)</v>
      </c>
      <c r="AV1659" s="98">
        <v>0</v>
      </c>
      <c r="AW1659" s="98">
        <f>IF(ISNUMBER(SEARCH('ankieta ESG'!$G$182,AX1659)),MAX($AW$3:AW1658)+1,0)</f>
        <v>1656</v>
      </c>
      <c r="AX1659" s="134" t="s">
        <v>5659</v>
      </c>
      <c r="AY1659" s="98">
        <v>0</v>
      </c>
      <c r="AZ1659" s="99" t="str">
        <f>IFERROR(VLOOKUP(ROWS($AX$4:AX1659),$AW$4:$AX$2337,2,0),"")</f>
        <v>Rychwał (pow. koniński, woj. wielkopolskie)</v>
      </c>
      <c r="BA1659" s="98">
        <v>0</v>
      </c>
      <c r="BB1659" s="98">
        <f>IF(ISNUMBER(SEARCH('ankieta ESG'!$G$183,BC1659)),MAX($BB$3:BB1658)+1,0)</f>
        <v>1656</v>
      </c>
      <c r="BC1659" s="134" t="s">
        <v>5659</v>
      </c>
      <c r="BD1659" s="98">
        <v>0</v>
      </c>
      <c r="BE1659" s="99" t="str">
        <f>IFERROR(VLOOKUP(ROWS($BC$4:BC1659),$BB$4:$BC$2337,2,0),"")</f>
        <v>Rychwał (pow. koniński, woj. wielkopolskie)</v>
      </c>
      <c r="BF1659" s="98">
        <v>0</v>
      </c>
      <c r="BG1659" s="98">
        <f>IF(ISNUMBER(SEARCH('ankieta ESG'!$G$184,BH1659)),MAX($BG$3:BG1658)+1,0)</f>
        <v>1656</v>
      </c>
      <c r="BH1659" s="134" t="s">
        <v>5659</v>
      </c>
      <c r="BI1659" s="98">
        <v>0</v>
      </c>
      <c r="BJ1659" s="99" t="str">
        <f>IFERROR(VLOOKUP(ROWS($BH$4:BH1659),$BG$4:$BH$2337,2,0),"")</f>
        <v>Rychwał (pow. koniński, woj. wielkopolskie)</v>
      </c>
      <c r="BK1659" s="98">
        <v>0</v>
      </c>
      <c r="BL1659" s="98">
        <f>IF(ISNUMBER(SEARCH('ankieta ESG'!$G$185,BM1659)),MAX($BL$3:BL1658)+1,0)</f>
        <v>1656</v>
      </c>
      <c r="BM1659" s="134" t="s">
        <v>5659</v>
      </c>
      <c r="BN1659" s="98">
        <v>0</v>
      </c>
      <c r="BO1659" s="99" t="str">
        <f>IFERROR(VLOOKUP(ROWS($BM$4:BM1659),$BL$4:$BM$2337,2,0),"")</f>
        <v>Rychwał (pow. koniński, woj. wielkopolskie)</v>
      </c>
      <c r="BP1659" s="98">
        <v>0</v>
      </c>
      <c r="BQ1659" s="98">
        <f>IF(ISNUMBER(SEARCH('ankieta ESG'!$G$186,BR1659)),MAX($BQ$3:BQ1658)+1,0)</f>
        <v>1656</v>
      </c>
      <c r="BR1659" s="134" t="s">
        <v>5659</v>
      </c>
      <c r="BS1659" s="98">
        <v>0</v>
      </c>
      <c r="BT1659" s="99" t="str">
        <f>IFERROR(VLOOKUP(ROWS($BR$4:BR1659),$BQ$4:$BR$2337,2,0),"")</f>
        <v>Rychwał (pow. koniński, woj. wielkopolskie)</v>
      </c>
      <c r="BU1659" s="98">
        <v>0</v>
      </c>
      <c r="BV1659" s="98">
        <f>IF(ISNUMBER(SEARCH('ankieta ESG'!$G$187,BW1659)),MAX($BV$3:BV1658)+1,0)</f>
        <v>1656</v>
      </c>
      <c r="BW1659" s="134" t="s">
        <v>5659</v>
      </c>
      <c r="BX1659" s="98">
        <v>0</v>
      </c>
      <c r="BY1659" s="99" t="str">
        <f>IFERROR(VLOOKUP(ROWS($BW$4:BW1659),$BV$4:$BW$2337,2,0),"")</f>
        <v>Rychwał (pow. koniński, woj. wielkopolskie)</v>
      </c>
      <c r="BZ1659" s="98">
        <v>0</v>
      </c>
      <c r="CA1659" s="98">
        <f>IF(ISNUMBER(SEARCH('ankieta ESG'!$G$188,CB1659)),MAX($CA$3:CA1658)+1,0)</f>
        <v>1656</v>
      </c>
      <c r="CB1659" s="134" t="s">
        <v>5659</v>
      </c>
      <c r="CC1659" s="98">
        <v>0</v>
      </c>
      <c r="CD1659" s="99" t="str">
        <f>IFERROR(VLOOKUP(ROWS($CB$4:CB1659),$CA$4:$CB$2337,2,0),"")</f>
        <v>Rychwał (pow. koniński, woj. wielkopolskie)</v>
      </c>
      <c r="CE1659" s="98">
        <v>0</v>
      </c>
      <c r="CF1659" s="98">
        <f>IF(ISNUMBER(SEARCH('ankieta ESG'!$G$189,CG1659)),MAX($CF$3:CF1658)+1,0)</f>
        <v>1656</v>
      </c>
      <c r="CG1659" s="134" t="s">
        <v>5659</v>
      </c>
      <c r="CH1659" s="98">
        <v>0</v>
      </c>
      <c r="CI1659" s="99" t="str">
        <f>IFERROR(VLOOKUP(ROWS($CG$4:CG1659),$CF$4:$CG$2337,2,0),"")</f>
        <v>Rychwał (pow. koniński, woj. wielkopolskie)</v>
      </c>
      <c r="CJ1659" s="98">
        <v>0</v>
      </c>
    </row>
    <row r="1660" spans="4:88">
      <c r="D1660" s="25"/>
      <c r="F1660" s="25"/>
      <c r="AM1660" s="98">
        <f>IF(ISNUMBER(SEARCH('ankieta ESG'!$G$180,AN1660)),MAX(AM$3:$AM1659)+1,0)</f>
        <v>1657</v>
      </c>
      <c r="AN1660" s="134" t="s">
        <v>5660</v>
      </c>
      <c r="AO1660" s="98">
        <v>0</v>
      </c>
      <c r="AP1660" s="99" t="str">
        <f>IFERROR(VLOOKUP(ROWS($AN$4:AN1660),$AM$4:$AN$2337,2,0),"")</f>
        <v>Ryczywół (pow. obornicki, woj. wielkopolskie)</v>
      </c>
      <c r="AQ1660" s="98">
        <v>0</v>
      </c>
      <c r="AR1660" s="98">
        <f>IF(ISNUMBER(SEARCH('ankieta ESG'!$G$181,AS1660)),MAX($AR$3:AR1659)+1,0)</f>
        <v>1657</v>
      </c>
      <c r="AS1660" s="134" t="s">
        <v>5660</v>
      </c>
      <c r="AT1660" s="98">
        <v>0</v>
      </c>
      <c r="AU1660" s="99" t="str">
        <f>IFERROR(VLOOKUP(ROWS($AS$4:AS1660),$AR$4:$AS$2337,2,0),"")</f>
        <v>Ryczywół (pow. obornicki, woj. wielkopolskie)</v>
      </c>
      <c r="AV1660" s="98">
        <v>0</v>
      </c>
      <c r="AW1660" s="98">
        <f>IF(ISNUMBER(SEARCH('ankieta ESG'!$G$182,AX1660)),MAX($AW$3:AW1659)+1,0)</f>
        <v>1657</v>
      </c>
      <c r="AX1660" s="134" t="s">
        <v>5660</v>
      </c>
      <c r="AY1660" s="98">
        <v>0</v>
      </c>
      <c r="AZ1660" s="99" t="str">
        <f>IFERROR(VLOOKUP(ROWS($AX$4:AX1660),$AW$4:$AX$2337,2,0),"")</f>
        <v>Ryczywół (pow. obornicki, woj. wielkopolskie)</v>
      </c>
      <c r="BA1660" s="98">
        <v>0</v>
      </c>
      <c r="BB1660" s="98">
        <f>IF(ISNUMBER(SEARCH('ankieta ESG'!$G$183,BC1660)),MAX($BB$3:BB1659)+1,0)</f>
        <v>1657</v>
      </c>
      <c r="BC1660" s="134" t="s">
        <v>5660</v>
      </c>
      <c r="BD1660" s="98">
        <v>0</v>
      </c>
      <c r="BE1660" s="99" t="str">
        <f>IFERROR(VLOOKUP(ROWS($BC$4:BC1660),$BB$4:$BC$2337,2,0),"")</f>
        <v>Ryczywół (pow. obornicki, woj. wielkopolskie)</v>
      </c>
      <c r="BF1660" s="98">
        <v>0</v>
      </c>
      <c r="BG1660" s="98">
        <f>IF(ISNUMBER(SEARCH('ankieta ESG'!$G$184,BH1660)),MAX($BG$3:BG1659)+1,0)</f>
        <v>1657</v>
      </c>
      <c r="BH1660" s="134" t="s">
        <v>5660</v>
      </c>
      <c r="BI1660" s="98">
        <v>0</v>
      </c>
      <c r="BJ1660" s="99" t="str">
        <f>IFERROR(VLOOKUP(ROWS($BH$4:BH1660),$BG$4:$BH$2337,2,0),"")</f>
        <v>Ryczywół (pow. obornicki, woj. wielkopolskie)</v>
      </c>
      <c r="BK1660" s="98">
        <v>0</v>
      </c>
      <c r="BL1660" s="98">
        <f>IF(ISNUMBER(SEARCH('ankieta ESG'!$G$185,BM1660)),MAX($BL$3:BL1659)+1,0)</f>
        <v>1657</v>
      </c>
      <c r="BM1660" s="134" t="s">
        <v>5660</v>
      </c>
      <c r="BN1660" s="98">
        <v>0</v>
      </c>
      <c r="BO1660" s="99" t="str">
        <f>IFERROR(VLOOKUP(ROWS($BM$4:BM1660),$BL$4:$BM$2337,2,0),"")</f>
        <v>Ryczywół (pow. obornicki, woj. wielkopolskie)</v>
      </c>
      <c r="BP1660" s="98">
        <v>0</v>
      </c>
      <c r="BQ1660" s="98">
        <f>IF(ISNUMBER(SEARCH('ankieta ESG'!$G$186,BR1660)),MAX($BQ$3:BQ1659)+1,0)</f>
        <v>1657</v>
      </c>
      <c r="BR1660" s="134" t="s">
        <v>5660</v>
      </c>
      <c r="BS1660" s="98">
        <v>0</v>
      </c>
      <c r="BT1660" s="99" t="str">
        <f>IFERROR(VLOOKUP(ROWS($BR$4:BR1660),$BQ$4:$BR$2337,2,0),"")</f>
        <v>Ryczywół (pow. obornicki, woj. wielkopolskie)</v>
      </c>
      <c r="BU1660" s="98">
        <v>0</v>
      </c>
      <c r="BV1660" s="98">
        <f>IF(ISNUMBER(SEARCH('ankieta ESG'!$G$187,BW1660)),MAX($BV$3:BV1659)+1,0)</f>
        <v>1657</v>
      </c>
      <c r="BW1660" s="134" t="s">
        <v>5660</v>
      </c>
      <c r="BX1660" s="98">
        <v>0</v>
      </c>
      <c r="BY1660" s="99" t="str">
        <f>IFERROR(VLOOKUP(ROWS($BW$4:BW1660),$BV$4:$BW$2337,2,0),"")</f>
        <v>Ryczywół (pow. obornicki, woj. wielkopolskie)</v>
      </c>
      <c r="BZ1660" s="98">
        <v>0</v>
      </c>
      <c r="CA1660" s="98">
        <f>IF(ISNUMBER(SEARCH('ankieta ESG'!$G$188,CB1660)),MAX($CA$3:CA1659)+1,0)</f>
        <v>1657</v>
      </c>
      <c r="CB1660" s="134" t="s">
        <v>5660</v>
      </c>
      <c r="CC1660" s="98">
        <v>0</v>
      </c>
      <c r="CD1660" s="99" t="str">
        <f>IFERROR(VLOOKUP(ROWS($CB$4:CB1660),$CA$4:$CB$2337,2,0),"")</f>
        <v>Ryczywół (pow. obornicki, woj. wielkopolskie)</v>
      </c>
      <c r="CE1660" s="98">
        <v>0</v>
      </c>
      <c r="CF1660" s="98">
        <f>IF(ISNUMBER(SEARCH('ankieta ESG'!$G$189,CG1660)),MAX($CF$3:CF1659)+1,0)</f>
        <v>1657</v>
      </c>
      <c r="CG1660" s="134" t="s">
        <v>5660</v>
      </c>
      <c r="CH1660" s="98">
        <v>0</v>
      </c>
      <c r="CI1660" s="99" t="str">
        <f>IFERROR(VLOOKUP(ROWS($CG$4:CG1660),$CF$4:$CG$2337,2,0),"")</f>
        <v>Ryczywół (pow. obornicki, woj. wielkopolskie)</v>
      </c>
      <c r="CJ1660" s="98">
        <v>0</v>
      </c>
    </row>
    <row r="1661" spans="4:88">
      <c r="D1661" s="25"/>
      <c r="F1661" s="25"/>
      <c r="AM1661" s="98">
        <f>IF(ISNUMBER(SEARCH('ankieta ESG'!$G$180,AN1661)),MAX(AM$3:$AM1660)+1,0)</f>
        <v>1658</v>
      </c>
      <c r="AN1661" s="134" t="s">
        <v>5661</v>
      </c>
      <c r="AO1661" s="98">
        <v>0</v>
      </c>
      <c r="AP1661" s="99" t="str">
        <f>IFERROR(VLOOKUP(ROWS($AN$4:AN1661),$AM$4:$AN$2337,2,0),"")</f>
        <v>Rydułtowy (pow. wodzisławski, woj. śląskie)</v>
      </c>
      <c r="AQ1661" s="98">
        <v>0</v>
      </c>
      <c r="AR1661" s="98">
        <f>IF(ISNUMBER(SEARCH('ankieta ESG'!$G$181,AS1661)),MAX($AR$3:AR1660)+1,0)</f>
        <v>1658</v>
      </c>
      <c r="AS1661" s="134" t="s">
        <v>5661</v>
      </c>
      <c r="AT1661" s="98">
        <v>0</v>
      </c>
      <c r="AU1661" s="99" t="str">
        <f>IFERROR(VLOOKUP(ROWS($AS$4:AS1661),$AR$4:$AS$2337,2,0),"")</f>
        <v>Rydułtowy (pow. wodzisławski, woj. śląskie)</v>
      </c>
      <c r="AV1661" s="98">
        <v>0</v>
      </c>
      <c r="AW1661" s="98">
        <f>IF(ISNUMBER(SEARCH('ankieta ESG'!$G$182,AX1661)),MAX($AW$3:AW1660)+1,0)</f>
        <v>1658</v>
      </c>
      <c r="AX1661" s="134" t="s">
        <v>5661</v>
      </c>
      <c r="AY1661" s="98">
        <v>0</v>
      </c>
      <c r="AZ1661" s="99" t="str">
        <f>IFERROR(VLOOKUP(ROWS($AX$4:AX1661),$AW$4:$AX$2337,2,0),"")</f>
        <v>Rydułtowy (pow. wodzisławski, woj. śląskie)</v>
      </c>
      <c r="BA1661" s="98">
        <v>0</v>
      </c>
      <c r="BB1661" s="98">
        <f>IF(ISNUMBER(SEARCH('ankieta ESG'!$G$183,BC1661)),MAX($BB$3:BB1660)+1,0)</f>
        <v>1658</v>
      </c>
      <c r="BC1661" s="134" t="s">
        <v>5661</v>
      </c>
      <c r="BD1661" s="98">
        <v>0</v>
      </c>
      <c r="BE1661" s="99" t="str">
        <f>IFERROR(VLOOKUP(ROWS($BC$4:BC1661),$BB$4:$BC$2337,2,0),"")</f>
        <v>Rydułtowy (pow. wodzisławski, woj. śląskie)</v>
      </c>
      <c r="BF1661" s="98">
        <v>0</v>
      </c>
      <c r="BG1661" s="98">
        <f>IF(ISNUMBER(SEARCH('ankieta ESG'!$G$184,BH1661)),MAX($BG$3:BG1660)+1,0)</f>
        <v>1658</v>
      </c>
      <c r="BH1661" s="134" t="s">
        <v>5661</v>
      </c>
      <c r="BI1661" s="98">
        <v>0</v>
      </c>
      <c r="BJ1661" s="99" t="str">
        <f>IFERROR(VLOOKUP(ROWS($BH$4:BH1661),$BG$4:$BH$2337,2,0),"")</f>
        <v>Rydułtowy (pow. wodzisławski, woj. śląskie)</v>
      </c>
      <c r="BK1661" s="98">
        <v>0</v>
      </c>
      <c r="BL1661" s="98">
        <f>IF(ISNUMBER(SEARCH('ankieta ESG'!$G$185,BM1661)),MAX($BL$3:BL1660)+1,0)</f>
        <v>1658</v>
      </c>
      <c r="BM1661" s="134" t="s">
        <v>5661</v>
      </c>
      <c r="BN1661" s="98">
        <v>0</v>
      </c>
      <c r="BO1661" s="99" t="str">
        <f>IFERROR(VLOOKUP(ROWS($BM$4:BM1661),$BL$4:$BM$2337,2,0),"")</f>
        <v>Rydułtowy (pow. wodzisławski, woj. śląskie)</v>
      </c>
      <c r="BP1661" s="98">
        <v>0</v>
      </c>
      <c r="BQ1661" s="98">
        <f>IF(ISNUMBER(SEARCH('ankieta ESG'!$G$186,BR1661)),MAX($BQ$3:BQ1660)+1,0)</f>
        <v>1658</v>
      </c>
      <c r="BR1661" s="134" t="s">
        <v>5661</v>
      </c>
      <c r="BS1661" s="98">
        <v>0</v>
      </c>
      <c r="BT1661" s="99" t="str">
        <f>IFERROR(VLOOKUP(ROWS($BR$4:BR1661),$BQ$4:$BR$2337,2,0),"")</f>
        <v>Rydułtowy (pow. wodzisławski, woj. śląskie)</v>
      </c>
      <c r="BU1661" s="98">
        <v>0</v>
      </c>
      <c r="BV1661" s="98">
        <f>IF(ISNUMBER(SEARCH('ankieta ESG'!$G$187,BW1661)),MAX($BV$3:BV1660)+1,0)</f>
        <v>1658</v>
      </c>
      <c r="BW1661" s="134" t="s">
        <v>5661</v>
      </c>
      <c r="BX1661" s="98">
        <v>0</v>
      </c>
      <c r="BY1661" s="99" t="str">
        <f>IFERROR(VLOOKUP(ROWS($BW$4:BW1661),$BV$4:$BW$2337,2,0),"")</f>
        <v>Rydułtowy (pow. wodzisławski, woj. śląskie)</v>
      </c>
      <c r="BZ1661" s="98">
        <v>0</v>
      </c>
      <c r="CA1661" s="98">
        <f>IF(ISNUMBER(SEARCH('ankieta ESG'!$G$188,CB1661)),MAX($CA$3:CA1660)+1,0)</f>
        <v>1658</v>
      </c>
      <c r="CB1661" s="134" t="s">
        <v>5661</v>
      </c>
      <c r="CC1661" s="98">
        <v>0</v>
      </c>
      <c r="CD1661" s="99" t="str">
        <f>IFERROR(VLOOKUP(ROWS($CB$4:CB1661),$CA$4:$CB$2337,2,0),"")</f>
        <v>Rydułtowy (pow. wodzisławski, woj. śląskie)</v>
      </c>
      <c r="CE1661" s="98">
        <v>0</v>
      </c>
      <c r="CF1661" s="98">
        <f>IF(ISNUMBER(SEARCH('ankieta ESG'!$G$189,CG1661)),MAX($CF$3:CF1660)+1,0)</f>
        <v>1658</v>
      </c>
      <c r="CG1661" s="134" t="s">
        <v>5661</v>
      </c>
      <c r="CH1661" s="98">
        <v>0</v>
      </c>
      <c r="CI1661" s="99" t="str">
        <f>IFERROR(VLOOKUP(ROWS($CG$4:CG1661),$CF$4:$CG$2337,2,0),"")</f>
        <v>Rydułtowy (pow. wodzisławski, woj. śląskie)</v>
      </c>
      <c r="CJ1661" s="98">
        <v>0</v>
      </c>
    </row>
    <row r="1662" spans="4:88">
      <c r="D1662" s="25"/>
      <c r="F1662" s="25"/>
      <c r="AM1662" s="98">
        <f>IF(ISNUMBER(SEARCH('ankieta ESG'!$G$180,AN1662)),MAX(AM$3:$AM1661)+1,0)</f>
        <v>1659</v>
      </c>
      <c r="AN1662" s="134" t="s">
        <v>5662</v>
      </c>
      <c r="AO1662" s="98">
        <v>0</v>
      </c>
      <c r="AP1662" s="99" t="str">
        <f>IFERROR(VLOOKUP(ROWS($AN$4:AN1662),$AM$4:$AN$2337,2,0),"")</f>
        <v>Rydzyna (pow. leszczyński, woj. wielkopolskie)</v>
      </c>
      <c r="AQ1662" s="98">
        <v>0</v>
      </c>
      <c r="AR1662" s="98">
        <f>IF(ISNUMBER(SEARCH('ankieta ESG'!$G$181,AS1662)),MAX($AR$3:AR1661)+1,0)</f>
        <v>1659</v>
      </c>
      <c r="AS1662" s="134" t="s">
        <v>5662</v>
      </c>
      <c r="AT1662" s="98">
        <v>0</v>
      </c>
      <c r="AU1662" s="99" t="str">
        <f>IFERROR(VLOOKUP(ROWS($AS$4:AS1662),$AR$4:$AS$2337,2,0),"")</f>
        <v>Rydzyna (pow. leszczyński, woj. wielkopolskie)</v>
      </c>
      <c r="AV1662" s="98">
        <v>0</v>
      </c>
      <c r="AW1662" s="98">
        <f>IF(ISNUMBER(SEARCH('ankieta ESG'!$G$182,AX1662)),MAX($AW$3:AW1661)+1,0)</f>
        <v>1659</v>
      </c>
      <c r="AX1662" s="134" t="s">
        <v>5662</v>
      </c>
      <c r="AY1662" s="98">
        <v>0</v>
      </c>
      <c r="AZ1662" s="99" t="str">
        <f>IFERROR(VLOOKUP(ROWS($AX$4:AX1662),$AW$4:$AX$2337,2,0),"")</f>
        <v>Rydzyna (pow. leszczyński, woj. wielkopolskie)</v>
      </c>
      <c r="BA1662" s="98">
        <v>0</v>
      </c>
      <c r="BB1662" s="98">
        <f>IF(ISNUMBER(SEARCH('ankieta ESG'!$G$183,BC1662)),MAX($BB$3:BB1661)+1,0)</f>
        <v>1659</v>
      </c>
      <c r="BC1662" s="134" t="s">
        <v>5662</v>
      </c>
      <c r="BD1662" s="98">
        <v>0</v>
      </c>
      <c r="BE1662" s="99" t="str">
        <f>IFERROR(VLOOKUP(ROWS($BC$4:BC1662),$BB$4:$BC$2337,2,0),"")</f>
        <v>Rydzyna (pow. leszczyński, woj. wielkopolskie)</v>
      </c>
      <c r="BF1662" s="98">
        <v>0</v>
      </c>
      <c r="BG1662" s="98">
        <f>IF(ISNUMBER(SEARCH('ankieta ESG'!$G$184,BH1662)),MAX($BG$3:BG1661)+1,0)</f>
        <v>1659</v>
      </c>
      <c r="BH1662" s="134" t="s">
        <v>5662</v>
      </c>
      <c r="BI1662" s="98">
        <v>0</v>
      </c>
      <c r="BJ1662" s="99" t="str">
        <f>IFERROR(VLOOKUP(ROWS($BH$4:BH1662),$BG$4:$BH$2337,2,0),"")</f>
        <v>Rydzyna (pow. leszczyński, woj. wielkopolskie)</v>
      </c>
      <c r="BK1662" s="98">
        <v>0</v>
      </c>
      <c r="BL1662" s="98">
        <f>IF(ISNUMBER(SEARCH('ankieta ESG'!$G$185,BM1662)),MAX($BL$3:BL1661)+1,0)</f>
        <v>1659</v>
      </c>
      <c r="BM1662" s="134" t="s">
        <v>5662</v>
      </c>
      <c r="BN1662" s="98">
        <v>0</v>
      </c>
      <c r="BO1662" s="99" t="str">
        <f>IFERROR(VLOOKUP(ROWS($BM$4:BM1662),$BL$4:$BM$2337,2,0),"")</f>
        <v>Rydzyna (pow. leszczyński, woj. wielkopolskie)</v>
      </c>
      <c r="BP1662" s="98">
        <v>0</v>
      </c>
      <c r="BQ1662" s="98">
        <f>IF(ISNUMBER(SEARCH('ankieta ESG'!$G$186,BR1662)),MAX($BQ$3:BQ1661)+1,0)</f>
        <v>1659</v>
      </c>
      <c r="BR1662" s="134" t="s">
        <v>5662</v>
      </c>
      <c r="BS1662" s="98">
        <v>0</v>
      </c>
      <c r="BT1662" s="99" t="str">
        <f>IFERROR(VLOOKUP(ROWS($BR$4:BR1662),$BQ$4:$BR$2337,2,0),"")</f>
        <v>Rydzyna (pow. leszczyński, woj. wielkopolskie)</v>
      </c>
      <c r="BU1662" s="98">
        <v>0</v>
      </c>
      <c r="BV1662" s="98">
        <f>IF(ISNUMBER(SEARCH('ankieta ESG'!$G$187,BW1662)),MAX($BV$3:BV1661)+1,0)</f>
        <v>1659</v>
      </c>
      <c r="BW1662" s="134" t="s">
        <v>5662</v>
      </c>
      <c r="BX1662" s="98">
        <v>0</v>
      </c>
      <c r="BY1662" s="99" t="str">
        <f>IFERROR(VLOOKUP(ROWS($BW$4:BW1662),$BV$4:$BW$2337,2,0),"")</f>
        <v>Rydzyna (pow. leszczyński, woj. wielkopolskie)</v>
      </c>
      <c r="BZ1662" s="98">
        <v>0</v>
      </c>
      <c r="CA1662" s="98">
        <f>IF(ISNUMBER(SEARCH('ankieta ESG'!$G$188,CB1662)),MAX($CA$3:CA1661)+1,0)</f>
        <v>1659</v>
      </c>
      <c r="CB1662" s="134" t="s">
        <v>5662</v>
      </c>
      <c r="CC1662" s="98">
        <v>0</v>
      </c>
      <c r="CD1662" s="99" t="str">
        <f>IFERROR(VLOOKUP(ROWS($CB$4:CB1662),$CA$4:$CB$2337,2,0),"")</f>
        <v>Rydzyna (pow. leszczyński, woj. wielkopolskie)</v>
      </c>
      <c r="CE1662" s="98">
        <v>0</v>
      </c>
      <c r="CF1662" s="98">
        <f>IF(ISNUMBER(SEARCH('ankieta ESG'!$G$189,CG1662)),MAX($CF$3:CF1661)+1,0)</f>
        <v>1659</v>
      </c>
      <c r="CG1662" s="134" t="s">
        <v>5662</v>
      </c>
      <c r="CH1662" s="98">
        <v>0</v>
      </c>
      <c r="CI1662" s="99" t="str">
        <f>IFERROR(VLOOKUP(ROWS($CG$4:CG1662),$CF$4:$CG$2337,2,0),"")</f>
        <v>Rydzyna (pow. leszczyński, woj. wielkopolskie)</v>
      </c>
      <c r="CJ1662" s="98">
        <v>0</v>
      </c>
    </row>
    <row r="1663" spans="4:88">
      <c r="D1663" s="25"/>
      <c r="F1663" s="25"/>
      <c r="AM1663" s="98">
        <f>IF(ISNUMBER(SEARCH('ankieta ESG'!$G$180,AN1663)),MAX(AM$3:$AM1662)+1,0)</f>
        <v>1660</v>
      </c>
      <c r="AN1663" s="134" t="s">
        <v>5663</v>
      </c>
      <c r="AO1663" s="98">
        <v>0</v>
      </c>
      <c r="AP1663" s="99" t="str">
        <f>IFERROR(VLOOKUP(ROWS($AN$4:AN1663),$AM$4:$AN$2337,2,0),"")</f>
        <v>Ryglice (pow. tarnowski, woj. małopolskie)</v>
      </c>
      <c r="AQ1663" s="98">
        <v>0</v>
      </c>
      <c r="AR1663" s="98">
        <f>IF(ISNUMBER(SEARCH('ankieta ESG'!$G$181,AS1663)),MAX($AR$3:AR1662)+1,0)</f>
        <v>1660</v>
      </c>
      <c r="AS1663" s="134" t="s">
        <v>5663</v>
      </c>
      <c r="AT1663" s="98">
        <v>0</v>
      </c>
      <c r="AU1663" s="99" t="str">
        <f>IFERROR(VLOOKUP(ROWS($AS$4:AS1663),$AR$4:$AS$2337,2,0),"")</f>
        <v>Ryglice (pow. tarnowski, woj. małopolskie)</v>
      </c>
      <c r="AV1663" s="98">
        <v>0</v>
      </c>
      <c r="AW1663" s="98">
        <f>IF(ISNUMBER(SEARCH('ankieta ESG'!$G$182,AX1663)),MAX($AW$3:AW1662)+1,0)</f>
        <v>1660</v>
      </c>
      <c r="AX1663" s="134" t="s">
        <v>5663</v>
      </c>
      <c r="AY1663" s="98">
        <v>0</v>
      </c>
      <c r="AZ1663" s="99" t="str">
        <f>IFERROR(VLOOKUP(ROWS($AX$4:AX1663),$AW$4:$AX$2337,2,0),"")</f>
        <v>Ryglice (pow. tarnowski, woj. małopolskie)</v>
      </c>
      <c r="BA1663" s="98">
        <v>0</v>
      </c>
      <c r="BB1663" s="98">
        <f>IF(ISNUMBER(SEARCH('ankieta ESG'!$G$183,BC1663)),MAX($BB$3:BB1662)+1,0)</f>
        <v>1660</v>
      </c>
      <c r="BC1663" s="134" t="s">
        <v>5663</v>
      </c>
      <c r="BD1663" s="98">
        <v>0</v>
      </c>
      <c r="BE1663" s="99" t="str">
        <f>IFERROR(VLOOKUP(ROWS($BC$4:BC1663),$BB$4:$BC$2337,2,0),"")</f>
        <v>Ryglice (pow. tarnowski, woj. małopolskie)</v>
      </c>
      <c r="BF1663" s="98">
        <v>0</v>
      </c>
      <c r="BG1663" s="98">
        <f>IF(ISNUMBER(SEARCH('ankieta ESG'!$G$184,BH1663)),MAX($BG$3:BG1662)+1,0)</f>
        <v>1660</v>
      </c>
      <c r="BH1663" s="134" t="s">
        <v>5663</v>
      </c>
      <c r="BI1663" s="98">
        <v>0</v>
      </c>
      <c r="BJ1663" s="99" t="str">
        <f>IFERROR(VLOOKUP(ROWS($BH$4:BH1663),$BG$4:$BH$2337,2,0),"")</f>
        <v>Ryglice (pow. tarnowski, woj. małopolskie)</v>
      </c>
      <c r="BK1663" s="98">
        <v>0</v>
      </c>
      <c r="BL1663" s="98">
        <f>IF(ISNUMBER(SEARCH('ankieta ESG'!$G$185,BM1663)),MAX($BL$3:BL1662)+1,0)</f>
        <v>1660</v>
      </c>
      <c r="BM1663" s="134" t="s">
        <v>5663</v>
      </c>
      <c r="BN1663" s="98">
        <v>0</v>
      </c>
      <c r="BO1663" s="99" t="str">
        <f>IFERROR(VLOOKUP(ROWS($BM$4:BM1663),$BL$4:$BM$2337,2,0),"")</f>
        <v>Ryglice (pow. tarnowski, woj. małopolskie)</v>
      </c>
      <c r="BP1663" s="98">
        <v>0</v>
      </c>
      <c r="BQ1663" s="98">
        <f>IF(ISNUMBER(SEARCH('ankieta ESG'!$G$186,BR1663)),MAX($BQ$3:BQ1662)+1,0)</f>
        <v>1660</v>
      </c>
      <c r="BR1663" s="134" t="s">
        <v>5663</v>
      </c>
      <c r="BS1663" s="98">
        <v>0</v>
      </c>
      <c r="BT1663" s="99" t="str">
        <f>IFERROR(VLOOKUP(ROWS($BR$4:BR1663),$BQ$4:$BR$2337,2,0),"")</f>
        <v>Ryglice (pow. tarnowski, woj. małopolskie)</v>
      </c>
      <c r="BU1663" s="98">
        <v>0</v>
      </c>
      <c r="BV1663" s="98">
        <f>IF(ISNUMBER(SEARCH('ankieta ESG'!$G$187,BW1663)),MAX($BV$3:BV1662)+1,0)</f>
        <v>1660</v>
      </c>
      <c r="BW1663" s="134" t="s">
        <v>5663</v>
      </c>
      <c r="BX1663" s="98">
        <v>0</v>
      </c>
      <c r="BY1663" s="99" t="str">
        <f>IFERROR(VLOOKUP(ROWS($BW$4:BW1663),$BV$4:$BW$2337,2,0),"")</f>
        <v>Ryglice (pow. tarnowski, woj. małopolskie)</v>
      </c>
      <c r="BZ1663" s="98">
        <v>0</v>
      </c>
      <c r="CA1663" s="98">
        <f>IF(ISNUMBER(SEARCH('ankieta ESG'!$G$188,CB1663)),MAX($CA$3:CA1662)+1,0)</f>
        <v>1660</v>
      </c>
      <c r="CB1663" s="134" t="s">
        <v>5663</v>
      </c>
      <c r="CC1663" s="98">
        <v>0</v>
      </c>
      <c r="CD1663" s="99" t="str">
        <f>IFERROR(VLOOKUP(ROWS($CB$4:CB1663),$CA$4:$CB$2337,2,0),"")</f>
        <v>Ryglice (pow. tarnowski, woj. małopolskie)</v>
      </c>
      <c r="CE1663" s="98">
        <v>0</v>
      </c>
      <c r="CF1663" s="98">
        <f>IF(ISNUMBER(SEARCH('ankieta ESG'!$G$189,CG1663)),MAX($CF$3:CF1662)+1,0)</f>
        <v>1660</v>
      </c>
      <c r="CG1663" s="134" t="s">
        <v>5663</v>
      </c>
      <c r="CH1663" s="98">
        <v>0</v>
      </c>
      <c r="CI1663" s="99" t="str">
        <f>IFERROR(VLOOKUP(ROWS($CG$4:CG1663),$CF$4:$CG$2337,2,0),"")</f>
        <v>Ryglice (pow. tarnowski, woj. małopolskie)</v>
      </c>
      <c r="CJ1663" s="98">
        <v>0</v>
      </c>
    </row>
    <row r="1664" spans="4:88">
      <c r="D1664" s="25"/>
      <c r="F1664" s="25"/>
      <c r="AM1664" s="98">
        <f>IF(ISNUMBER(SEARCH('ankieta ESG'!$G$180,AN1664)),MAX(AM$3:$AM1663)+1,0)</f>
        <v>1661</v>
      </c>
      <c r="AN1664" s="134" t="s">
        <v>5664</v>
      </c>
      <c r="AO1664" s="98">
        <v>0</v>
      </c>
      <c r="AP1664" s="99" t="str">
        <f>IFERROR(VLOOKUP(ROWS($AN$4:AN1664),$AM$4:$AN$2337,2,0),"")</f>
        <v>Ryjewo (pow. kwidzyński, woj. pomorskie)</v>
      </c>
      <c r="AQ1664" s="98">
        <v>0</v>
      </c>
      <c r="AR1664" s="98">
        <f>IF(ISNUMBER(SEARCH('ankieta ESG'!$G$181,AS1664)),MAX($AR$3:AR1663)+1,0)</f>
        <v>1661</v>
      </c>
      <c r="AS1664" s="134" t="s">
        <v>5664</v>
      </c>
      <c r="AT1664" s="98">
        <v>0</v>
      </c>
      <c r="AU1664" s="99" t="str">
        <f>IFERROR(VLOOKUP(ROWS($AS$4:AS1664),$AR$4:$AS$2337,2,0),"")</f>
        <v>Ryjewo (pow. kwidzyński, woj. pomorskie)</v>
      </c>
      <c r="AV1664" s="98">
        <v>0</v>
      </c>
      <c r="AW1664" s="98">
        <f>IF(ISNUMBER(SEARCH('ankieta ESG'!$G$182,AX1664)),MAX($AW$3:AW1663)+1,0)</f>
        <v>1661</v>
      </c>
      <c r="AX1664" s="134" t="s">
        <v>5664</v>
      </c>
      <c r="AY1664" s="98">
        <v>0</v>
      </c>
      <c r="AZ1664" s="99" t="str">
        <f>IFERROR(VLOOKUP(ROWS($AX$4:AX1664),$AW$4:$AX$2337,2,0),"")</f>
        <v>Ryjewo (pow. kwidzyński, woj. pomorskie)</v>
      </c>
      <c r="BA1664" s="98">
        <v>0</v>
      </c>
      <c r="BB1664" s="98">
        <f>IF(ISNUMBER(SEARCH('ankieta ESG'!$G$183,BC1664)),MAX($BB$3:BB1663)+1,0)</f>
        <v>1661</v>
      </c>
      <c r="BC1664" s="134" t="s">
        <v>5664</v>
      </c>
      <c r="BD1664" s="98">
        <v>0</v>
      </c>
      <c r="BE1664" s="99" t="str">
        <f>IFERROR(VLOOKUP(ROWS($BC$4:BC1664),$BB$4:$BC$2337,2,0),"")</f>
        <v>Ryjewo (pow. kwidzyński, woj. pomorskie)</v>
      </c>
      <c r="BF1664" s="98">
        <v>0</v>
      </c>
      <c r="BG1664" s="98">
        <f>IF(ISNUMBER(SEARCH('ankieta ESG'!$G$184,BH1664)),MAX($BG$3:BG1663)+1,0)</f>
        <v>1661</v>
      </c>
      <c r="BH1664" s="134" t="s">
        <v>5664</v>
      </c>
      <c r="BI1664" s="98">
        <v>0</v>
      </c>
      <c r="BJ1664" s="99" t="str">
        <f>IFERROR(VLOOKUP(ROWS($BH$4:BH1664),$BG$4:$BH$2337,2,0),"")</f>
        <v>Ryjewo (pow. kwidzyński, woj. pomorskie)</v>
      </c>
      <c r="BK1664" s="98">
        <v>0</v>
      </c>
      <c r="BL1664" s="98">
        <f>IF(ISNUMBER(SEARCH('ankieta ESG'!$G$185,BM1664)),MAX($BL$3:BL1663)+1,0)</f>
        <v>1661</v>
      </c>
      <c r="BM1664" s="134" t="s">
        <v>5664</v>
      </c>
      <c r="BN1664" s="98">
        <v>0</v>
      </c>
      <c r="BO1664" s="99" t="str">
        <f>IFERROR(VLOOKUP(ROWS($BM$4:BM1664),$BL$4:$BM$2337,2,0),"")</f>
        <v>Ryjewo (pow. kwidzyński, woj. pomorskie)</v>
      </c>
      <c r="BP1664" s="98">
        <v>0</v>
      </c>
      <c r="BQ1664" s="98">
        <f>IF(ISNUMBER(SEARCH('ankieta ESG'!$G$186,BR1664)),MAX($BQ$3:BQ1663)+1,0)</f>
        <v>1661</v>
      </c>
      <c r="BR1664" s="134" t="s">
        <v>5664</v>
      </c>
      <c r="BS1664" s="98">
        <v>0</v>
      </c>
      <c r="BT1664" s="99" t="str">
        <f>IFERROR(VLOOKUP(ROWS($BR$4:BR1664),$BQ$4:$BR$2337,2,0),"")</f>
        <v>Ryjewo (pow. kwidzyński, woj. pomorskie)</v>
      </c>
      <c r="BU1664" s="98">
        <v>0</v>
      </c>
      <c r="BV1664" s="98">
        <f>IF(ISNUMBER(SEARCH('ankieta ESG'!$G$187,BW1664)),MAX($BV$3:BV1663)+1,0)</f>
        <v>1661</v>
      </c>
      <c r="BW1664" s="134" t="s">
        <v>5664</v>
      </c>
      <c r="BX1664" s="98">
        <v>0</v>
      </c>
      <c r="BY1664" s="99" t="str">
        <f>IFERROR(VLOOKUP(ROWS($BW$4:BW1664),$BV$4:$BW$2337,2,0),"")</f>
        <v>Ryjewo (pow. kwidzyński, woj. pomorskie)</v>
      </c>
      <c r="BZ1664" s="98">
        <v>0</v>
      </c>
      <c r="CA1664" s="98">
        <f>IF(ISNUMBER(SEARCH('ankieta ESG'!$G$188,CB1664)),MAX($CA$3:CA1663)+1,0)</f>
        <v>1661</v>
      </c>
      <c r="CB1664" s="134" t="s">
        <v>5664</v>
      </c>
      <c r="CC1664" s="98">
        <v>0</v>
      </c>
      <c r="CD1664" s="99" t="str">
        <f>IFERROR(VLOOKUP(ROWS($CB$4:CB1664),$CA$4:$CB$2337,2,0),"")</f>
        <v>Ryjewo (pow. kwidzyński, woj. pomorskie)</v>
      </c>
      <c r="CE1664" s="98">
        <v>0</v>
      </c>
      <c r="CF1664" s="98">
        <f>IF(ISNUMBER(SEARCH('ankieta ESG'!$G$189,CG1664)),MAX($CF$3:CF1663)+1,0)</f>
        <v>1661</v>
      </c>
      <c r="CG1664" s="134" t="s">
        <v>5664</v>
      </c>
      <c r="CH1664" s="98">
        <v>0</v>
      </c>
      <c r="CI1664" s="99" t="str">
        <f>IFERROR(VLOOKUP(ROWS($CG$4:CG1664),$CF$4:$CG$2337,2,0),"")</f>
        <v>Ryjewo (pow. kwidzyński, woj. pomorskie)</v>
      </c>
      <c r="CJ1664" s="98">
        <v>0</v>
      </c>
    </row>
    <row r="1665" spans="4:88">
      <c r="D1665" s="25"/>
      <c r="F1665" s="25"/>
      <c r="AM1665" s="98">
        <f>IF(ISNUMBER(SEARCH('ankieta ESG'!$G$180,AN1665)),MAX(AM$3:$AM1664)+1,0)</f>
        <v>1662</v>
      </c>
      <c r="AN1665" s="134" t="s">
        <v>5665</v>
      </c>
      <c r="AO1665" s="98">
        <v>0</v>
      </c>
      <c r="AP1665" s="99" t="str">
        <f>IFERROR(VLOOKUP(ROWS($AN$4:AN1665),$AM$4:$AN$2337,2,0),"")</f>
        <v>Ryki (pow. rycki, woj. lubelskie)</v>
      </c>
      <c r="AQ1665" s="98">
        <v>0</v>
      </c>
      <c r="AR1665" s="98">
        <f>IF(ISNUMBER(SEARCH('ankieta ESG'!$G$181,AS1665)),MAX($AR$3:AR1664)+1,0)</f>
        <v>1662</v>
      </c>
      <c r="AS1665" s="134" t="s">
        <v>5665</v>
      </c>
      <c r="AT1665" s="98">
        <v>0</v>
      </c>
      <c r="AU1665" s="99" t="str">
        <f>IFERROR(VLOOKUP(ROWS($AS$4:AS1665),$AR$4:$AS$2337,2,0),"")</f>
        <v>Ryki (pow. rycki, woj. lubelskie)</v>
      </c>
      <c r="AV1665" s="98">
        <v>0</v>
      </c>
      <c r="AW1665" s="98">
        <f>IF(ISNUMBER(SEARCH('ankieta ESG'!$G$182,AX1665)),MAX($AW$3:AW1664)+1,0)</f>
        <v>1662</v>
      </c>
      <c r="AX1665" s="134" t="s">
        <v>5665</v>
      </c>
      <c r="AY1665" s="98">
        <v>0</v>
      </c>
      <c r="AZ1665" s="99" t="str">
        <f>IFERROR(VLOOKUP(ROWS($AX$4:AX1665),$AW$4:$AX$2337,2,0),"")</f>
        <v>Ryki (pow. rycki, woj. lubelskie)</v>
      </c>
      <c r="BA1665" s="98">
        <v>0</v>
      </c>
      <c r="BB1665" s="98">
        <f>IF(ISNUMBER(SEARCH('ankieta ESG'!$G$183,BC1665)),MAX($BB$3:BB1664)+1,0)</f>
        <v>1662</v>
      </c>
      <c r="BC1665" s="134" t="s">
        <v>5665</v>
      </c>
      <c r="BD1665" s="98">
        <v>0</v>
      </c>
      <c r="BE1665" s="99" t="str">
        <f>IFERROR(VLOOKUP(ROWS($BC$4:BC1665),$BB$4:$BC$2337,2,0),"")</f>
        <v>Ryki (pow. rycki, woj. lubelskie)</v>
      </c>
      <c r="BF1665" s="98">
        <v>0</v>
      </c>
      <c r="BG1665" s="98">
        <f>IF(ISNUMBER(SEARCH('ankieta ESG'!$G$184,BH1665)),MAX($BG$3:BG1664)+1,0)</f>
        <v>1662</v>
      </c>
      <c r="BH1665" s="134" t="s">
        <v>5665</v>
      </c>
      <c r="BI1665" s="98">
        <v>0</v>
      </c>
      <c r="BJ1665" s="99" t="str">
        <f>IFERROR(VLOOKUP(ROWS($BH$4:BH1665),$BG$4:$BH$2337,2,0),"")</f>
        <v>Ryki (pow. rycki, woj. lubelskie)</v>
      </c>
      <c r="BK1665" s="98">
        <v>0</v>
      </c>
      <c r="BL1665" s="98">
        <f>IF(ISNUMBER(SEARCH('ankieta ESG'!$G$185,BM1665)),MAX($BL$3:BL1664)+1,0)</f>
        <v>1662</v>
      </c>
      <c r="BM1665" s="134" t="s">
        <v>5665</v>
      </c>
      <c r="BN1665" s="98">
        <v>0</v>
      </c>
      <c r="BO1665" s="99" t="str">
        <f>IFERROR(VLOOKUP(ROWS($BM$4:BM1665),$BL$4:$BM$2337,2,0),"")</f>
        <v>Ryki (pow. rycki, woj. lubelskie)</v>
      </c>
      <c r="BP1665" s="98">
        <v>0</v>
      </c>
      <c r="BQ1665" s="98">
        <f>IF(ISNUMBER(SEARCH('ankieta ESG'!$G$186,BR1665)),MAX($BQ$3:BQ1664)+1,0)</f>
        <v>1662</v>
      </c>
      <c r="BR1665" s="134" t="s">
        <v>5665</v>
      </c>
      <c r="BS1665" s="98">
        <v>0</v>
      </c>
      <c r="BT1665" s="99" t="str">
        <f>IFERROR(VLOOKUP(ROWS($BR$4:BR1665),$BQ$4:$BR$2337,2,0),"")</f>
        <v>Ryki (pow. rycki, woj. lubelskie)</v>
      </c>
      <c r="BU1665" s="98">
        <v>0</v>
      </c>
      <c r="BV1665" s="98">
        <f>IF(ISNUMBER(SEARCH('ankieta ESG'!$G$187,BW1665)),MAX($BV$3:BV1664)+1,0)</f>
        <v>1662</v>
      </c>
      <c r="BW1665" s="134" t="s">
        <v>5665</v>
      </c>
      <c r="BX1665" s="98">
        <v>0</v>
      </c>
      <c r="BY1665" s="99" t="str">
        <f>IFERROR(VLOOKUP(ROWS($BW$4:BW1665),$BV$4:$BW$2337,2,0),"")</f>
        <v>Ryki (pow. rycki, woj. lubelskie)</v>
      </c>
      <c r="BZ1665" s="98">
        <v>0</v>
      </c>
      <c r="CA1665" s="98">
        <f>IF(ISNUMBER(SEARCH('ankieta ESG'!$G$188,CB1665)),MAX($CA$3:CA1664)+1,0)</f>
        <v>1662</v>
      </c>
      <c r="CB1665" s="134" t="s">
        <v>5665</v>
      </c>
      <c r="CC1665" s="98">
        <v>0</v>
      </c>
      <c r="CD1665" s="99" t="str">
        <f>IFERROR(VLOOKUP(ROWS($CB$4:CB1665),$CA$4:$CB$2337,2,0),"")</f>
        <v>Ryki (pow. rycki, woj. lubelskie)</v>
      </c>
      <c r="CE1665" s="98">
        <v>0</v>
      </c>
      <c r="CF1665" s="98">
        <f>IF(ISNUMBER(SEARCH('ankieta ESG'!$G$189,CG1665)),MAX($CF$3:CF1664)+1,0)</f>
        <v>1662</v>
      </c>
      <c r="CG1665" s="134" t="s">
        <v>5665</v>
      </c>
      <c r="CH1665" s="98">
        <v>0</v>
      </c>
      <c r="CI1665" s="99" t="str">
        <f>IFERROR(VLOOKUP(ROWS($CG$4:CG1665),$CF$4:$CG$2337,2,0),"")</f>
        <v>Ryki (pow. rycki, woj. lubelskie)</v>
      </c>
      <c r="CJ1665" s="98">
        <v>0</v>
      </c>
    </row>
    <row r="1666" spans="4:88">
      <c r="D1666" s="25"/>
      <c r="F1666" s="25"/>
      <c r="AM1666" s="98">
        <f>IF(ISNUMBER(SEARCH('ankieta ESG'!$G$180,AN1666)),MAX(AM$3:$AM1665)+1,0)</f>
        <v>1663</v>
      </c>
      <c r="AN1666" s="134" t="s">
        <v>5666</v>
      </c>
      <c r="AO1666" s="98">
        <v>0</v>
      </c>
      <c r="AP1666" s="99" t="str">
        <f>IFERROR(VLOOKUP(ROWS($AN$4:AN1666),$AM$4:$AN$2337,2,0),"")</f>
        <v>Rymanów (pow. krośnieński, woj. podkarpackie)</v>
      </c>
      <c r="AQ1666" s="98">
        <v>0</v>
      </c>
      <c r="AR1666" s="98">
        <f>IF(ISNUMBER(SEARCH('ankieta ESG'!$G$181,AS1666)),MAX($AR$3:AR1665)+1,0)</f>
        <v>1663</v>
      </c>
      <c r="AS1666" s="134" t="s">
        <v>5666</v>
      </c>
      <c r="AT1666" s="98">
        <v>0</v>
      </c>
      <c r="AU1666" s="99" t="str">
        <f>IFERROR(VLOOKUP(ROWS($AS$4:AS1666),$AR$4:$AS$2337,2,0),"")</f>
        <v>Rymanów (pow. krośnieński, woj. podkarpackie)</v>
      </c>
      <c r="AV1666" s="98">
        <v>0</v>
      </c>
      <c r="AW1666" s="98">
        <f>IF(ISNUMBER(SEARCH('ankieta ESG'!$G$182,AX1666)),MAX($AW$3:AW1665)+1,0)</f>
        <v>1663</v>
      </c>
      <c r="AX1666" s="134" t="s">
        <v>5666</v>
      </c>
      <c r="AY1666" s="98">
        <v>0</v>
      </c>
      <c r="AZ1666" s="99" t="str">
        <f>IFERROR(VLOOKUP(ROWS($AX$4:AX1666),$AW$4:$AX$2337,2,0),"")</f>
        <v>Rymanów (pow. krośnieński, woj. podkarpackie)</v>
      </c>
      <c r="BA1666" s="98">
        <v>0</v>
      </c>
      <c r="BB1666" s="98">
        <f>IF(ISNUMBER(SEARCH('ankieta ESG'!$G$183,BC1666)),MAX($BB$3:BB1665)+1,0)</f>
        <v>1663</v>
      </c>
      <c r="BC1666" s="134" t="s">
        <v>5666</v>
      </c>
      <c r="BD1666" s="98">
        <v>0</v>
      </c>
      <c r="BE1666" s="99" t="str">
        <f>IFERROR(VLOOKUP(ROWS($BC$4:BC1666),$BB$4:$BC$2337,2,0),"")</f>
        <v>Rymanów (pow. krośnieński, woj. podkarpackie)</v>
      </c>
      <c r="BF1666" s="98">
        <v>0</v>
      </c>
      <c r="BG1666" s="98">
        <f>IF(ISNUMBER(SEARCH('ankieta ESG'!$G$184,BH1666)),MAX($BG$3:BG1665)+1,0)</f>
        <v>1663</v>
      </c>
      <c r="BH1666" s="134" t="s">
        <v>5666</v>
      </c>
      <c r="BI1666" s="98">
        <v>0</v>
      </c>
      <c r="BJ1666" s="99" t="str">
        <f>IFERROR(VLOOKUP(ROWS($BH$4:BH1666),$BG$4:$BH$2337,2,0),"")</f>
        <v>Rymanów (pow. krośnieński, woj. podkarpackie)</v>
      </c>
      <c r="BK1666" s="98">
        <v>0</v>
      </c>
      <c r="BL1666" s="98">
        <f>IF(ISNUMBER(SEARCH('ankieta ESG'!$G$185,BM1666)),MAX($BL$3:BL1665)+1,0)</f>
        <v>1663</v>
      </c>
      <c r="BM1666" s="134" t="s">
        <v>5666</v>
      </c>
      <c r="BN1666" s="98">
        <v>0</v>
      </c>
      <c r="BO1666" s="99" t="str">
        <f>IFERROR(VLOOKUP(ROWS($BM$4:BM1666),$BL$4:$BM$2337,2,0),"")</f>
        <v>Rymanów (pow. krośnieński, woj. podkarpackie)</v>
      </c>
      <c r="BP1666" s="98">
        <v>0</v>
      </c>
      <c r="BQ1666" s="98">
        <f>IF(ISNUMBER(SEARCH('ankieta ESG'!$G$186,BR1666)),MAX($BQ$3:BQ1665)+1,0)</f>
        <v>1663</v>
      </c>
      <c r="BR1666" s="134" t="s">
        <v>5666</v>
      </c>
      <c r="BS1666" s="98">
        <v>0</v>
      </c>
      <c r="BT1666" s="99" t="str">
        <f>IFERROR(VLOOKUP(ROWS($BR$4:BR1666),$BQ$4:$BR$2337,2,0),"")</f>
        <v>Rymanów (pow. krośnieński, woj. podkarpackie)</v>
      </c>
      <c r="BU1666" s="98">
        <v>0</v>
      </c>
      <c r="BV1666" s="98">
        <f>IF(ISNUMBER(SEARCH('ankieta ESG'!$G$187,BW1666)),MAX($BV$3:BV1665)+1,0)</f>
        <v>1663</v>
      </c>
      <c r="BW1666" s="134" t="s">
        <v>5666</v>
      </c>
      <c r="BX1666" s="98">
        <v>0</v>
      </c>
      <c r="BY1666" s="99" t="str">
        <f>IFERROR(VLOOKUP(ROWS($BW$4:BW1666),$BV$4:$BW$2337,2,0),"")</f>
        <v>Rymanów (pow. krośnieński, woj. podkarpackie)</v>
      </c>
      <c r="BZ1666" s="98">
        <v>0</v>
      </c>
      <c r="CA1666" s="98">
        <f>IF(ISNUMBER(SEARCH('ankieta ESG'!$G$188,CB1666)),MAX($CA$3:CA1665)+1,0)</f>
        <v>1663</v>
      </c>
      <c r="CB1666" s="134" t="s">
        <v>5666</v>
      </c>
      <c r="CC1666" s="98">
        <v>0</v>
      </c>
      <c r="CD1666" s="99" t="str">
        <f>IFERROR(VLOOKUP(ROWS($CB$4:CB1666),$CA$4:$CB$2337,2,0),"")</f>
        <v>Rymanów (pow. krośnieński, woj. podkarpackie)</v>
      </c>
      <c r="CE1666" s="98">
        <v>0</v>
      </c>
      <c r="CF1666" s="98">
        <f>IF(ISNUMBER(SEARCH('ankieta ESG'!$G$189,CG1666)),MAX($CF$3:CF1665)+1,0)</f>
        <v>1663</v>
      </c>
      <c r="CG1666" s="134" t="s">
        <v>5666</v>
      </c>
      <c r="CH1666" s="98">
        <v>0</v>
      </c>
      <c r="CI1666" s="99" t="str">
        <f>IFERROR(VLOOKUP(ROWS($CG$4:CG1666),$CF$4:$CG$2337,2,0),"")</f>
        <v>Rymanów (pow. krośnieński, woj. podkarpackie)</v>
      </c>
      <c r="CJ1666" s="98">
        <v>0</v>
      </c>
    </row>
    <row r="1667" spans="4:88">
      <c r="D1667" s="25"/>
      <c r="F1667" s="25"/>
      <c r="AM1667" s="98">
        <f>IF(ISNUMBER(SEARCH('ankieta ESG'!$G$180,AN1667)),MAX(AM$3:$AM1666)+1,0)</f>
        <v>1664</v>
      </c>
      <c r="AN1667" s="134" t="s">
        <v>5667</v>
      </c>
      <c r="AO1667" s="98">
        <v>0</v>
      </c>
      <c r="AP1667" s="99" t="str">
        <f>IFERROR(VLOOKUP(ROWS($AN$4:AN1667),$AM$4:$AN$2337,2,0),"")</f>
        <v>Rymań (pow. kołobrzeski, woj. zachodniopomorskie)</v>
      </c>
      <c r="AQ1667" s="98">
        <v>0</v>
      </c>
      <c r="AR1667" s="98">
        <f>IF(ISNUMBER(SEARCH('ankieta ESG'!$G$181,AS1667)),MAX($AR$3:AR1666)+1,0)</f>
        <v>1664</v>
      </c>
      <c r="AS1667" s="134" t="s">
        <v>5667</v>
      </c>
      <c r="AT1667" s="98">
        <v>0</v>
      </c>
      <c r="AU1667" s="99" t="str">
        <f>IFERROR(VLOOKUP(ROWS($AS$4:AS1667),$AR$4:$AS$2337,2,0),"")</f>
        <v>Rymań (pow. kołobrzeski, woj. zachodniopomorskie)</v>
      </c>
      <c r="AV1667" s="98">
        <v>0</v>
      </c>
      <c r="AW1667" s="98">
        <f>IF(ISNUMBER(SEARCH('ankieta ESG'!$G$182,AX1667)),MAX($AW$3:AW1666)+1,0)</f>
        <v>1664</v>
      </c>
      <c r="AX1667" s="134" t="s">
        <v>5667</v>
      </c>
      <c r="AY1667" s="98">
        <v>0</v>
      </c>
      <c r="AZ1667" s="99" t="str">
        <f>IFERROR(VLOOKUP(ROWS($AX$4:AX1667),$AW$4:$AX$2337,2,0),"")</f>
        <v>Rymań (pow. kołobrzeski, woj. zachodniopomorskie)</v>
      </c>
      <c r="BA1667" s="98">
        <v>0</v>
      </c>
      <c r="BB1667" s="98">
        <f>IF(ISNUMBER(SEARCH('ankieta ESG'!$G$183,BC1667)),MAX($BB$3:BB1666)+1,0)</f>
        <v>1664</v>
      </c>
      <c r="BC1667" s="134" t="s">
        <v>5667</v>
      </c>
      <c r="BD1667" s="98">
        <v>0</v>
      </c>
      <c r="BE1667" s="99" t="str">
        <f>IFERROR(VLOOKUP(ROWS($BC$4:BC1667),$BB$4:$BC$2337,2,0),"")</f>
        <v>Rymań (pow. kołobrzeski, woj. zachodniopomorskie)</v>
      </c>
      <c r="BF1667" s="98">
        <v>0</v>
      </c>
      <c r="BG1667" s="98">
        <f>IF(ISNUMBER(SEARCH('ankieta ESG'!$G$184,BH1667)),MAX($BG$3:BG1666)+1,0)</f>
        <v>1664</v>
      </c>
      <c r="BH1667" s="134" t="s">
        <v>5667</v>
      </c>
      <c r="BI1667" s="98">
        <v>0</v>
      </c>
      <c r="BJ1667" s="99" t="str">
        <f>IFERROR(VLOOKUP(ROWS($BH$4:BH1667),$BG$4:$BH$2337,2,0),"")</f>
        <v>Rymań (pow. kołobrzeski, woj. zachodniopomorskie)</v>
      </c>
      <c r="BK1667" s="98">
        <v>0</v>
      </c>
      <c r="BL1667" s="98">
        <f>IF(ISNUMBER(SEARCH('ankieta ESG'!$G$185,BM1667)),MAX($BL$3:BL1666)+1,0)</f>
        <v>1664</v>
      </c>
      <c r="BM1667" s="134" t="s">
        <v>5667</v>
      </c>
      <c r="BN1667" s="98">
        <v>0</v>
      </c>
      <c r="BO1667" s="99" t="str">
        <f>IFERROR(VLOOKUP(ROWS($BM$4:BM1667),$BL$4:$BM$2337,2,0),"")</f>
        <v>Rymań (pow. kołobrzeski, woj. zachodniopomorskie)</v>
      </c>
      <c r="BP1667" s="98">
        <v>0</v>
      </c>
      <c r="BQ1667" s="98">
        <f>IF(ISNUMBER(SEARCH('ankieta ESG'!$G$186,BR1667)),MAX($BQ$3:BQ1666)+1,0)</f>
        <v>1664</v>
      </c>
      <c r="BR1667" s="134" t="s">
        <v>5667</v>
      </c>
      <c r="BS1667" s="98">
        <v>0</v>
      </c>
      <c r="BT1667" s="99" t="str">
        <f>IFERROR(VLOOKUP(ROWS($BR$4:BR1667),$BQ$4:$BR$2337,2,0),"")</f>
        <v>Rymań (pow. kołobrzeski, woj. zachodniopomorskie)</v>
      </c>
      <c r="BU1667" s="98">
        <v>0</v>
      </c>
      <c r="BV1667" s="98">
        <f>IF(ISNUMBER(SEARCH('ankieta ESG'!$G$187,BW1667)),MAX($BV$3:BV1666)+1,0)</f>
        <v>1664</v>
      </c>
      <c r="BW1667" s="134" t="s">
        <v>5667</v>
      </c>
      <c r="BX1667" s="98">
        <v>0</v>
      </c>
      <c r="BY1667" s="99" t="str">
        <f>IFERROR(VLOOKUP(ROWS($BW$4:BW1667),$BV$4:$BW$2337,2,0),"")</f>
        <v>Rymań (pow. kołobrzeski, woj. zachodniopomorskie)</v>
      </c>
      <c r="BZ1667" s="98">
        <v>0</v>
      </c>
      <c r="CA1667" s="98">
        <f>IF(ISNUMBER(SEARCH('ankieta ESG'!$G$188,CB1667)),MAX($CA$3:CA1666)+1,0)</f>
        <v>1664</v>
      </c>
      <c r="CB1667" s="134" t="s">
        <v>5667</v>
      </c>
      <c r="CC1667" s="98">
        <v>0</v>
      </c>
      <c r="CD1667" s="99" t="str">
        <f>IFERROR(VLOOKUP(ROWS($CB$4:CB1667),$CA$4:$CB$2337,2,0),"")</f>
        <v>Rymań (pow. kołobrzeski, woj. zachodniopomorskie)</v>
      </c>
      <c r="CE1667" s="98">
        <v>0</v>
      </c>
      <c r="CF1667" s="98">
        <f>IF(ISNUMBER(SEARCH('ankieta ESG'!$G$189,CG1667)),MAX($CF$3:CF1666)+1,0)</f>
        <v>1664</v>
      </c>
      <c r="CG1667" s="134" t="s">
        <v>5667</v>
      </c>
      <c r="CH1667" s="98">
        <v>0</v>
      </c>
      <c r="CI1667" s="99" t="str">
        <f>IFERROR(VLOOKUP(ROWS($CG$4:CG1667),$CF$4:$CG$2337,2,0),"")</f>
        <v>Rymań (pow. kołobrzeski, woj. zachodniopomorskie)</v>
      </c>
      <c r="CJ1667" s="98">
        <v>0</v>
      </c>
    </row>
    <row r="1668" spans="4:88">
      <c r="D1668" s="25"/>
      <c r="F1668" s="25"/>
      <c r="AM1668" s="98">
        <f>IF(ISNUMBER(SEARCH('ankieta ESG'!$G$180,AN1668)),MAX(AM$3:$AM1667)+1,0)</f>
        <v>1665</v>
      </c>
      <c r="AN1668" s="134" t="s">
        <v>5668</v>
      </c>
      <c r="AO1668" s="98">
        <v>0</v>
      </c>
      <c r="AP1668" s="99" t="str">
        <f>IFERROR(VLOOKUP(ROWS($AN$4:AN1668),$AM$4:$AN$2337,2,0),"")</f>
        <v>Ryn (pow. giżycki, woj. warmińsko-mazurskie)</v>
      </c>
      <c r="AQ1668" s="98">
        <v>0</v>
      </c>
      <c r="AR1668" s="98">
        <f>IF(ISNUMBER(SEARCH('ankieta ESG'!$G$181,AS1668)),MAX($AR$3:AR1667)+1,0)</f>
        <v>1665</v>
      </c>
      <c r="AS1668" s="134" t="s">
        <v>5668</v>
      </c>
      <c r="AT1668" s="98">
        <v>0</v>
      </c>
      <c r="AU1668" s="99" t="str">
        <f>IFERROR(VLOOKUP(ROWS($AS$4:AS1668),$AR$4:$AS$2337,2,0),"")</f>
        <v>Ryn (pow. giżycki, woj. warmińsko-mazurskie)</v>
      </c>
      <c r="AV1668" s="98">
        <v>0</v>
      </c>
      <c r="AW1668" s="98">
        <f>IF(ISNUMBER(SEARCH('ankieta ESG'!$G$182,AX1668)),MAX($AW$3:AW1667)+1,0)</f>
        <v>1665</v>
      </c>
      <c r="AX1668" s="134" t="s">
        <v>5668</v>
      </c>
      <c r="AY1668" s="98">
        <v>0</v>
      </c>
      <c r="AZ1668" s="99" t="str">
        <f>IFERROR(VLOOKUP(ROWS($AX$4:AX1668),$AW$4:$AX$2337,2,0),"")</f>
        <v>Ryn (pow. giżycki, woj. warmińsko-mazurskie)</v>
      </c>
      <c r="BA1668" s="98">
        <v>0</v>
      </c>
      <c r="BB1668" s="98">
        <f>IF(ISNUMBER(SEARCH('ankieta ESG'!$G$183,BC1668)),MAX($BB$3:BB1667)+1,0)</f>
        <v>1665</v>
      </c>
      <c r="BC1668" s="134" t="s">
        <v>5668</v>
      </c>
      <c r="BD1668" s="98">
        <v>0</v>
      </c>
      <c r="BE1668" s="99" t="str">
        <f>IFERROR(VLOOKUP(ROWS($BC$4:BC1668),$BB$4:$BC$2337,2,0),"")</f>
        <v>Ryn (pow. giżycki, woj. warmińsko-mazurskie)</v>
      </c>
      <c r="BF1668" s="98">
        <v>0</v>
      </c>
      <c r="BG1668" s="98">
        <f>IF(ISNUMBER(SEARCH('ankieta ESG'!$G$184,BH1668)),MAX($BG$3:BG1667)+1,0)</f>
        <v>1665</v>
      </c>
      <c r="BH1668" s="134" t="s">
        <v>5668</v>
      </c>
      <c r="BI1668" s="98">
        <v>0</v>
      </c>
      <c r="BJ1668" s="99" t="str">
        <f>IFERROR(VLOOKUP(ROWS($BH$4:BH1668),$BG$4:$BH$2337,2,0),"")</f>
        <v>Ryn (pow. giżycki, woj. warmińsko-mazurskie)</v>
      </c>
      <c r="BK1668" s="98">
        <v>0</v>
      </c>
      <c r="BL1668" s="98">
        <f>IF(ISNUMBER(SEARCH('ankieta ESG'!$G$185,BM1668)),MAX($BL$3:BL1667)+1,0)</f>
        <v>1665</v>
      </c>
      <c r="BM1668" s="134" t="s">
        <v>5668</v>
      </c>
      <c r="BN1668" s="98">
        <v>0</v>
      </c>
      <c r="BO1668" s="99" t="str">
        <f>IFERROR(VLOOKUP(ROWS($BM$4:BM1668),$BL$4:$BM$2337,2,0),"")</f>
        <v>Ryn (pow. giżycki, woj. warmińsko-mazurskie)</v>
      </c>
      <c r="BP1668" s="98">
        <v>0</v>
      </c>
      <c r="BQ1668" s="98">
        <f>IF(ISNUMBER(SEARCH('ankieta ESG'!$G$186,BR1668)),MAX($BQ$3:BQ1667)+1,0)</f>
        <v>1665</v>
      </c>
      <c r="BR1668" s="134" t="s">
        <v>5668</v>
      </c>
      <c r="BS1668" s="98">
        <v>0</v>
      </c>
      <c r="BT1668" s="99" t="str">
        <f>IFERROR(VLOOKUP(ROWS($BR$4:BR1668),$BQ$4:$BR$2337,2,0),"")</f>
        <v>Ryn (pow. giżycki, woj. warmińsko-mazurskie)</v>
      </c>
      <c r="BU1668" s="98">
        <v>0</v>
      </c>
      <c r="BV1668" s="98">
        <f>IF(ISNUMBER(SEARCH('ankieta ESG'!$G$187,BW1668)),MAX($BV$3:BV1667)+1,0)</f>
        <v>1665</v>
      </c>
      <c r="BW1668" s="134" t="s">
        <v>5668</v>
      </c>
      <c r="BX1668" s="98">
        <v>0</v>
      </c>
      <c r="BY1668" s="99" t="str">
        <f>IFERROR(VLOOKUP(ROWS($BW$4:BW1668),$BV$4:$BW$2337,2,0),"")</f>
        <v>Ryn (pow. giżycki, woj. warmińsko-mazurskie)</v>
      </c>
      <c r="BZ1668" s="98">
        <v>0</v>
      </c>
      <c r="CA1668" s="98">
        <f>IF(ISNUMBER(SEARCH('ankieta ESG'!$G$188,CB1668)),MAX($CA$3:CA1667)+1,0)</f>
        <v>1665</v>
      </c>
      <c r="CB1668" s="134" t="s">
        <v>5668</v>
      </c>
      <c r="CC1668" s="98">
        <v>0</v>
      </c>
      <c r="CD1668" s="99" t="str">
        <f>IFERROR(VLOOKUP(ROWS($CB$4:CB1668),$CA$4:$CB$2337,2,0),"")</f>
        <v>Ryn (pow. giżycki, woj. warmińsko-mazurskie)</v>
      </c>
      <c r="CE1668" s="98">
        <v>0</v>
      </c>
      <c r="CF1668" s="98">
        <f>IF(ISNUMBER(SEARCH('ankieta ESG'!$G$189,CG1668)),MAX($CF$3:CF1667)+1,0)</f>
        <v>1665</v>
      </c>
      <c r="CG1668" s="134" t="s">
        <v>5668</v>
      </c>
      <c r="CH1668" s="98">
        <v>0</v>
      </c>
      <c r="CI1668" s="99" t="str">
        <f>IFERROR(VLOOKUP(ROWS($CG$4:CG1668),$CF$4:$CG$2337,2,0),"")</f>
        <v>Ryn (pow. giżycki, woj. warmińsko-mazurskie)</v>
      </c>
      <c r="CJ1668" s="98">
        <v>0</v>
      </c>
    </row>
    <row r="1669" spans="4:88">
      <c r="D1669" s="25"/>
      <c r="F1669" s="25"/>
      <c r="AM1669" s="98">
        <f>IF(ISNUMBER(SEARCH('ankieta ESG'!$G$180,AN1669)),MAX(AM$3:$AM1668)+1,0)</f>
        <v>1666</v>
      </c>
      <c r="AN1669" s="134" t="s">
        <v>5669</v>
      </c>
      <c r="AO1669" s="98">
        <v>0</v>
      </c>
      <c r="AP1669" s="99" t="str">
        <f>IFERROR(VLOOKUP(ROWS($AN$4:AN1669),$AM$4:$AN$2337,2,0),"")</f>
        <v>Ryńsk (pow. wąbrzeski, woj. kujawsko-pomorskie)</v>
      </c>
      <c r="AQ1669" s="98">
        <v>0</v>
      </c>
      <c r="AR1669" s="98">
        <f>IF(ISNUMBER(SEARCH('ankieta ESG'!$G$181,AS1669)),MAX($AR$3:AR1668)+1,0)</f>
        <v>1666</v>
      </c>
      <c r="AS1669" s="134" t="s">
        <v>5669</v>
      </c>
      <c r="AT1669" s="98">
        <v>0</v>
      </c>
      <c r="AU1669" s="99" t="str">
        <f>IFERROR(VLOOKUP(ROWS($AS$4:AS1669),$AR$4:$AS$2337,2,0),"")</f>
        <v>Ryńsk (pow. wąbrzeski, woj. kujawsko-pomorskie)</v>
      </c>
      <c r="AV1669" s="98">
        <v>0</v>
      </c>
      <c r="AW1669" s="98">
        <f>IF(ISNUMBER(SEARCH('ankieta ESG'!$G$182,AX1669)),MAX($AW$3:AW1668)+1,0)</f>
        <v>1666</v>
      </c>
      <c r="AX1669" s="134" t="s">
        <v>5669</v>
      </c>
      <c r="AY1669" s="98">
        <v>0</v>
      </c>
      <c r="AZ1669" s="99" t="str">
        <f>IFERROR(VLOOKUP(ROWS($AX$4:AX1669),$AW$4:$AX$2337,2,0),"")</f>
        <v>Ryńsk (pow. wąbrzeski, woj. kujawsko-pomorskie)</v>
      </c>
      <c r="BA1669" s="98">
        <v>0</v>
      </c>
      <c r="BB1669" s="98">
        <f>IF(ISNUMBER(SEARCH('ankieta ESG'!$G$183,BC1669)),MAX($BB$3:BB1668)+1,0)</f>
        <v>1666</v>
      </c>
      <c r="BC1669" s="134" t="s">
        <v>5669</v>
      </c>
      <c r="BD1669" s="98">
        <v>0</v>
      </c>
      <c r="BE1669" s="99" t="str">
        <f>IFERROR(VLOOKUP(ROWS($BC$4:BC1669),$BB$4:$BC$2337,2,0),"")</f>
        <v>Ryńsk (pow. wąbrzeski, woj. kujawsko-pomorskie)</v>
      </c>
      <c r="BF1669" s="98">
        <v>0</v>
      </c>
      <c r="BG1669" s="98">
        <f>IF(ISNUMBER(SEARCH('ankieta ESG'!$G$184,BH1669)),MAX($BG$3:BG1668)+1,0)</f>
        <v>1666</v>
      </c>
      <c r="BH1669" s="134" t="s">
        <v>5669</v>
      </c>
      <c r="BI1669" s="98">
        <v>0</v>
      </c>
      <c r="BJ1669" s="99" t="str">
        <f>IFERROR(VLOOKUP(ROWS($BH$4:BH1669),$BG$4:$BH$2337,2,0),"")</f>
        <v>Ryńsk (pow. wąbrzeski, woj. kujawsko-pomorskie)</v>
      </c>
      <c r="BK1669" s="98">
        <v>0</v>
      </c>
      <c r="BL1669" s="98">
        <f>IF(ISNUMBER(SEARCH('ankieta ESG'!$G$185,BM1669)),MAX($BL$3:BL1668)+1,0)</f>
        <v>1666</v>
      </c>
      <c r="BM1669" s="134" t="s">
        <v>5669</v>
      </c>
      <c r="BN1669" s="98">
        <v>0</v>
      </c>
      <c r="BO1669" s="99" t="str">
        <f>IFERROR(VLOOKUP(ROWS($BM$4:BM1669),$BL$4:$BM$2337,2,0),"")</f>
        <v>Ryńsk (pow. wąbrzeski, woj. kujawsko-pomorskie)</v>
      </c>
      <c r="BP1669" s="98">
        <v>0</v>
      </c>
      <c r="BQ1669" s="98">
        <f>IF(ISNUMBER(SEARCH('ankieta ESG'!$G$186,BR1669)),MAX($BQ$3:BQ1668)+1,0)</f>
        <v>1666</v>
      </c>
      <c r="BR1669" s="134" t="s">
        <v>5669</v>
      </c>
      <c r="BS1669" s="98">
        <v>0</v>
      </c>
      <c r="BT1669" s="99" t="str">
        <f>IFERROR(VLOOKUP(ROWS($BR$4:BR1669),$BQ$4:$BR$2337,2,0),"")</f>
        <v>Ryńsk (pow. wąbrzeski, woj. kujawsko-pomorskie)</v>
      </c>
      <c r="BU1669" s="98">
        <v>0</v>
      </c>
      <c r="BV1669" s="98">
        <f>IF(ISNUMBER(SEARCH('ankieta ESG'!$G$187,BW1669)),MAX($BV$3:BV1668)+1,0)</f>
        <v>1666</v>
      </c>
      <c r="BW1669" s="134" t="s">
        <v>5669</v>
      </c>
      <c r="BX1669" s="98">
        <v>0</v>
      </c>
      <c r="BY1669" s="99" t="str">
        <f>IFERROR(VLOOKUP(ROWS($BW$4:BW1669),$BV$4:$BW$2337,2,0),"")</f>
        <v>Ryńsk (pow. wąbrzeski, woj. kujawsko-pomorskie)</v>
      </c>
      <c r="BZ1669" s="98">
        <v>0</v>
      </c>
      <c r="CA1669" s="98">
        <f>IF(ISNUMBER(SEARCH('ankieta ESG'!$G$188,CB1669)),MAX($CA$3:CA1668)+1,0)</f>
        <v>1666</v>
      </c>
      <c r="CB1669" s="134" t="s">
        <v>5669</v>
      </c>
      <c r="CC1669" s="98">
        <v>0</v>
      </c>
      <c r="CD1669" s="99" t="str">
        <f>IFERROR(VLOOKUP(ROWS($CB$4:CB1669),$CA$4:$CB$2337,2,0),"")</f>
        <v>Ryńsk (pow. wąbrzeski, woj. kujawsko-pomorskie)</v>
      </c>
      <c r="CE1669" s="98">
        <v>0</v>
      </c>
      <c r="CF1669" s="98">
        <f>IF(ISNUMBER(SEARCH('ankieta ESG'!$G$189,CG1669)),MAX($CF$3:CF1668)+1,0)</f>
        <v>1666</v>
      </c>
      <c r="CG1669" s="134" t="s">
        <v>5669</v>
      </c>
      <c r="CH1669" s="98">
        <v>0</v>
      </c>
      <c r="CI1669" s="99" t="str">
        <f>IFERROR(VLOOKUP(ROWS($CG$4:CG1669),$CF$4:$CG$2337,2,0),"")</f>
        <v>Ryńsk (pow. wąbrzeski, woj. kujawsko-pomorskie)</v>
      </c>
      <c r="CJ1669" s="98">
        <v>0</v>
      </c>
    </row>
    <row r="1670" spans="4:88">
      <c r="D1670" s="25"/>
      <c r="F1670" s="25"/>
      <c r="AM1670" s="98">
        <f>IF(ISNUMBER(SEARCH('ankieta ESG'!$G$180,AN1670)),MAX(AM$3:$AM1669)+1,0)</f>
        <v>1667</v>
      </c>
      <c r="AN1670" s="134" t="s">
        <v>5670</v>
      </c>
      <c r="AO1670" s="98">
        <v>0</v>
      </c>
      <c r="AP1670" s="99" t="str">
        <f>IFERROR(VLOOKUP(ROWS($AN$4:AN1670),$AM$4:$AN$2337,2,0),"")</f>
        <v>Rypin (pow. rypiński, woj. kujawsko-pomorskie)</v>
      </c>
      <c r="AQ1670" s="98">
        <v>0</v>
      </c>
      <c r="AR1670" s="98">
        <f>IF(ISNUMBER(SEARCH('ankieta ESG'!$G$181,AS1670)),MAX($AR$3:AR1669)+1,0)</f>
        <v>1667</v>
      </c>
      <c r="AS1670" s="134" t="s">
        <v>5670</v>
      </c>
      <c r="AT1670" s="98">
        <v>0</v>
      </c>
      <c r="AU1670" s="99" t="str">
        <f>IFERROR(VLOOKUP(ROWS($AS$4:AS1670),$AR$4:$AS$2337,2,0),"")</f>
        <v>Rypin (pow. rypiński, woj. kujawsko-pomorskie)</v>
      </c>
      <c r="AV1670" s="98">
        <v>0</v>
      </c>
      <c r="AW1670" s="98">
        <f>IF(ISNUMBER(SEARCH('ankieta ESG'!$G$182,AX1670)),MAX($AW$3:AW1669)+1,0)</f>
        <v>1667</v>
      </c>
      <c r="AX1670" s="134" t="s">
        <v>5670</v>
      </c>
      <c r="AY1670" s="98">
        <v>0</v>
      </c>
      <c r="AZ1670" s="99" t="str">
        <f>IFERROR(VLOOKUP(ROWS($AX$4:AX1670),$AW$4:$AX$2337,2,0),"")</f>
        <v>Rypin (pow. rypiński, woj. kujawsko-pomorskie)</v>
      </c>
      <c r="BA1670" s="98">
        <v>0</v>
      </c>
      <c r="BB1670" s="98">
        <f>IF(ISNUMBER(SEARCH('ankieta ESG'!$G$183,BC1670)),MAX($BB$3:BB1669)+1,0)</f>
        <v>1667</v>
      </c>
      <c r="BC1670" s="134" t="s">
        <v>5670</v>
      </c>
      <c r="BD1670" s="98">
        <v>0</v>
      </c>
      <c r="BE1670" s="99" t="str">
        <f>IFERROR(VLOOKUP(ROWS($BC$4:BC1670),$BB$4:$BC$2337,2,0),"")</f>
        <v>Rypin (pow. rypiński, woj. kujawsko-pomorskie)</v>
      </c>
      <c r="BF1670" s="98">
        <v>0</v>
      </c>
      <c r="BG1670" s="98">
        <f>IF(ISNUMBER(SEARCH('ankieta ESG'!$G$184,BH1670)),MAX($BG$3:BG1669)+1,0)</f>
        <v>1667</v>
      </c>
      <c r="BH1670" s="134" t="s">
        <v>5670</v>
      </c>
      <c r="BI1670" s="98">
        <v>0</v>
      </c>
      <c r="BJ1670" s="99" t="str">
        <f>IFERROR(VLOOKUP(ROWS($BH$4:BH1670),$BG$4:$BH$2337,2,0),"")</f>
        <v>Rypin (pow. rypiński, woj. kujawsko-pomorskie)</v>
      </c>
      <c r="BK1670" s="98">
        <v>0</v>
      </c>
      <c r="BL1670" s="98">
        <f>IF(ISNUMBER(SEARCH('ankieta ESG'!$G$185,BM1670)),MAX($BL$3:BL1669)+1,0)</f>
        <v>1667</v>
      </c>
      <c r="BM1670" s="134" t="s">
        <v>5670</v>
      </c>
      <c r="BN1670" s="98">
        <v>0</v>
      </c>
      <c r="BO1670" s="99" t="str">
        <f>IFERROR(VLOOKUP(ROWS($BM$4:BM1670),$BL$4:$BM$2337,2,0),"")</f>
        <v>Rypin (pow. rypiński, woj. kujawsko-pomorskie)</v>
      </c>
      <c r="BP1670" s="98">
        <v>0</v>
      </c>
      <c r="BQ1670" s="98">
        <f>IF(ISNUMBER(SEARCH('ankieta ESG'!$G$186,BR1670)),MAX($BQ$3:BQ1669)+1,0)</f>
        <v>1667</v>
      </c>
      <c r="BR1670" s="134" t="s">
        <v>5670</v>
      </c>
      <c r="BS1670" s="98">
        <v>0</v>
      </c>
      <c r="BT1670" s="99" t="str">
        <f>IFERROR(VLOOKUP(ROWS($BR$4:BR1670),$BQ$4:$BR$2337,2,0),"")</f>
        <v>Rypin (pow. rypiński, woj. kujawsko-pomorskie)</v>
      </c>
      <c r="BU1670" s="98">
        <v>0</v>
      </c>
      <c r="BV1670" s="98">
        <f>IF(ISNUMBER(SEARCH('ankieta ESG'!$G$187,BW1670)),MAX($BV$3:BV1669)+1,0)</f>
        <v>1667</v>
      </c>
      <c r="BW1670" s="134" t="s">
        <v>5670</v>
      </c>
      <c r="BX1670" s="98">
        <v>0</v>
      </c>
      <c r="BY1670" s="99" t="str">
        <f>IFERROR(VLOOKUP(ROWS($BW$4:BW1670),$BV$4:$BW$2337,2,0),"")</f>
        <v>Rypin (pow. rypiński, woj. kujawsko-pomorskie)</v>
      </c>
      <c r="BZ1670" s="98">
        <v>0</v>
      </c>
      <c r="CA1670" s="98">
        <f>IF(ISNUMBER(SEARCH('ankieta ESG'!$G$188,CB1670)),MAX($CA$3:CA1669)+1,0)</f>
        <v>1667</v>
      </c>
      <c r="CB1670" s="134" t="s">
        <v>5670</v>
      </c>
      <c r="CC1670" s="98">
        <v>0</v>
      </c>
      <c r="CD1670" s="99" t="str">
        <f>IFERROR(VLOOKUP(ROWS($CB$4:CB1670),$CA$4:$CB$2337,2,0),"")</f>
        <v>Rypin (pow. rypiński, woj. kujawsko-pomorskie)</v>
      </c>
      <c r="CE1670" s="98">
        <v>0</v>
      </c>
      <c r="CF1670" s="98">
        <f>IF(ISNUMBER(SEARCH('ankieta ESG'!$G$189,CG1670)),MAX($CF$3:CF1669)+1,0)</f>
        <v>1667</v>
      </c>
      <c r="CG1670" s="134" t="s">
        <v>5670</v>
      </c>
      <c r="CH1670" s="98">
        <v>0</v>
      </c>
      <c r="CI1670" s="99" t="str">
        <f>IFERROR(VLOOKUP(ROWS($CG$4:CG1670),$CF$4:$CG$2337,2,0),"")</f>
        <v>Rypin (pow. rypiński, woj. kujawsko-pomorskie)</v>
      </c>
      <c r="CJ1670" s="98">
        <v>0</v>
      </c>
    </row>
    <row r="1671" spans="4:88">
      <c r="D1671" s="25"/>
      <c r="F1671" s="25"/>
      <c r="AM1671" s="98">
        <f>IF(ISNUMBER(SEARCH('ankieta ESG'!$G$180,AN1671)),MAX(AM$3:$AM1670)+1,0)</f>
        <v>1668</v>
      </c>
      <c r="AN1671" s="134" t="s">
        <v>5671</v>
      </c>
      <c r="AO1671" s="98">
        <v>0</v>
      </c>
      <c r="AP1671" s="99" t="str">
        <f>IFERROR(VLOOKUP(ROWS($AN$4:AN1671),$AM$4:$AN$2337,2,0),"")</f>
        <v>Rytro (pow. nowosądecki, woj. małopolskie)</v>
      </c>
      <c r="AQ1671" s="98">
        <v>0</v>
      </c>
      <c r="AR1671" s="98">
        <f>IF(ISNUMBER(SEARCH('ankieta ESG'!$G$181,AS1671)),MAX($AR$3:AR1670)+1,0)</f>
        <v>1668</v>
      </c>
      <c r="AS1671" s="134" t="s">
        <v>5671</v>
      </c>
      <c r="AT1671" s="98">
        <v>0</v>
      </c>
      <c r="AU1671" s="99" t="str">
        <f>IFERROR(VLOOKUP(ROWS($AS$4:AS1671),$AR$4:$AS$2337,2,0),"")</f>
        <v>Rytro (pow. nowosądecki, woj. małopolskie)</v>
      </c>
      <c r="AV1671" s="98">
        <v>0</v>
      </c>
      <c r="AW1671" s="98">
        <f>IF(ISNUMBER(SEARCH('ankieta ESG'!$G$182,AX1671)),MAX($AW$3:AW1670)+1,0)</f>
        <v>1668</v>
      </c>
      <c r="AX1671" s="134" t="s">
        <v>5671</v>
      </c>
      <c r="AY1671" s="98">
        <v>0</v>
      </c>
      <c r="AZ1671" s="99" t="str">
        <f>IFERROR(VLOOKUP(ROWS($AX$4:AX1671),$AW$4:$AX$2337,2,0),"")</f>
        <v>Rytro (pow. nowosądecki, woj. małopolskie)</v>
      </c>
      <c r="BA1671" s="98">
        <v>0</v>
      </c>
      <c r="BB1671" s="98">
        <f>IF(ISNUMBER(SEARCH('ankieta ESG'!$G$183,BC1671)),MAX($BB$3:BB1670)+1,0)</f>
        <v>1668</v>
      </c>
      <c r="BC1671" s="134" t="s">
        <v>5671</v>
      </c>
      <c r="BD1671" s="98">
        <v>0</v>
      </c>
      <c r="BE1671" s="99" t="str">
        <f>IFERROR(VLOOKUP(ROWS($BC$4:BC1671),$BB$4:$BC$2337,2,0),"")</f>
        <v>Rytro (pow. nowosądecki, woj. małopolskie)</v>
      </c>
      <c r="BF1671" s="98">
        <v>0</v>
      </c>
      <c r="BG1671" s="98">
        <f>IF(ISNUMBER(SEARCH('ankieta ESG'!$G$184,BH1671)),MAX($BG$3:BG1670)+1,0)</f>
        <v>1668</v>
      </c>
      <c r="BH1671" s="134" t="s">
        <v>5671</v>
      </c>
      <c r="BI1671" s="98">
        <v>0</v>
      </c>
      <c r="BJ1671" s="99" t="str">
        <f>IFERROR(VLOOKUP(ROWS($BH$4:BH1671),$BG$4:$BH$2337,2,0),"")</f>
        <v>Rytro (pow. nowosądecki, woj. małopolskie)</v>
      </c>
      <c r="BK1671" s="98">
        <v>0</v>
      </c>
      <c r="BL1671" s="98">
        <f>IF(ISNUMBER(SEARCH('ankieta ESG'!$G$185,BM1671)),MAX($BL$3:BL1670)+1,0)</f>
        <v>1668</v>
      </c>
      <c r="BM1671" s="134" t="s">
        <v>5671</v>
      </c>
      <c r="BN1671" s="98">
        <v>0</v>
      </c>
      <c r="BO1671" s="99" t="str">
        <f>IFERROR(VLOOKUP(ROWS($BM$4:BM1671),$BL$4:$BM$2337,2,0),"")</f>
        <v>Rytro (pow. nowosądecki, woj. małopolskie)</v>
      </c>
      <c r="BP1671" s="98">
        <v>0</v>
      </c>
      <c r="BQ1671" s="98">
        <f>IF(ISNUMBER(SEARCH('ankieta ESG'!$G$186,BR1671)),MAX($BQ$3:BQ1670)+1,0)</f>
        <v>1668</v>
      </c>
      <c r="BR1671" s="134" t="s">
        <v>5671</v>
      </c>
      <c r="BS1671" s="98">
        <v>0</v>
      </c>
      <c r="BT1671" s="99" t="str">
        <f>IFERROR(VLOOKUP(ROWS($BR$4:BR1671),$BQ$4:$BR$2337,2,0),"")</f>
        <v>Rytro (pow. nowosądecki, woj. małopolskie)</v>
      </c>
      <c r="BU1671" s="98">
        <v>0</v>
      </c>
      <c r="BV1671" s="98">
        <f>IF(ISNUMBER(SEARCH('ankieta ESG'!$G$187,BW1671)),MAX($BV$3:BV1670)+1,0)</f>
        <v>1668</v>
      </c>
      <c r="BW1671" s="134" t="s">
        <v>5671</v>
      </c>
      <c r="BX1671" s="98">
        <v>0</v>
      </c>
      <c r="BY1671" s="99" t="str">
        <f>IFERROR(VLOOKUP(ROWS($BW$4:BW1671),$BV$4:$BW$2337,2,0),"")</f>
        <v>Rytro (pow. nowosądecki, woj. małopolskie)</v>
      </c>
      <c r="BZ1671" s="98">
        <v>0</v>
      </c>
      <c r="CA1671" s="98">
        <f>IF(ISNUMBER(SEARCH('ankieta ESG'!$G$188,CB1671)),MAX($CA$3:CA1670)+1,0)</f>
        <v>1668</v>
      </c>
      <c r="CB1671" s="134" t="s">
        <v>5671</v>
      </c>
      <c r="CC1671" s="98">
        <v>0</v>
      </c>
      <c r="CD1671" s="99" t="str">
        <f>IFERROR(VLOOKUP(ROWS($CB$4:CB1671),$CA$4:$CB$2337,2,0),"")</f>
        <v>Rytro (pow. nowosądecki, woj. małopolskie)</v>
      </c>
      <c r="CE1671" s="98">
        <v>0</v>
      </c>
      <c r="CF1671" s="98">
        <f>IF(ISNUMBER(SEARCH('ankieta ESG'!$G$189,CG1671)),MAX($CF$3:CF1670)+1,0)</f>
        <v>1668</v>
      </c>
      <c r="CG1671" s="134" t="s">
        <v>5671</v>
      </c>
      <c r="CH1671" s="98">
        <v>0</v>
      </c>
      <c r="CI1671" s="99" t="str">
        <f>IFERROR(VLOOKUP(ROWS($CG$4:CG1671),$CF$4:$CG$2337,2,0),"")</f>
        <v>Rytro (pow. nowosądecki, woj. małopolskie)</v>
      </c>
      <c r="CJ1671" s="98">
        <v>0</v>
      </c>
    </row>
    <row r="1672" spans="4:88">
      <c r="D1672" s="25"/>
      <c r="F1672" s="25"/>
      <c r="AM1672" s="98">
        <f>IF(ISNUMBER(SEARCH('ankieta ESG'!$G$180,AN1672)),MAX(AM$3:$AM1671)+1,0)</f>
        <v>1669</v>
      </c>
      <c r="AN1672" s="134" t="s">
        <v>5672</v>
      </c>
      <c r="AO1672" s="98">
        <v>0</v>
      </c>
      <c r="AP1672" s="99" t="str">
        <f>IFERROR(VLOOKUP(ROWS($AN$4:AN1672),$AM$4:$AN$2337,2,0),"")</f>
        <v>Rytwiany (pow. staszowski, woj. świętokrzyskie)</v>
      </c>
      <c r="AQ1672" s="98">
        <v>0</v>
      </c>
      <c r="AR1672" s="98">
        <f>IF(ISNUMBER(SEARCH('ankieta ESG'!$G$181,AS1672)),MAX($AR$3:AR1671)+1,0)</f>
        <v>1669</v>
      </c>
      <c r="AS1672" s="134" t="s">
        <v>5672</v>
      </c>
      <c r="AT1672" s="98">
        <v>0</v>
      </c>
      <c r="AU1672" s="99" t="str">
        <f>IFERROR(VLOOKUP(ROWS($AS$4:AS1672),$AR$4:$AS$2337,2,0),"")</f>
        <v>Rytwiany (pow. staszowski, woj. świętokrzyskie)</v>
      </c>
      <c r="AV1672" s="98">
        <v>0</v>
      </c>
      <c r="AW1672" s="98">
        <f>IF(ISNUMBER(SEARCH('ankieta ESG'!$G$182,AX1672)),MAX($AW$3:AW1671)+1,0)</f>
        <v>1669</v>
      </c>
      <c r="AX1672" s="134" t="s">
        <v>5672</v>
      </c>
      <c r="AY1672" s="98">
        <v>0</v>
      </c>
      <c r="AZ1672" s="99" t="str">
        <f>IFERROR(VLOOKUP(ROWS($AX$4:AX1672),$AW$4:$AX$2337,2,0),"")</f>
        <v>Rytwiany (pow. staszowski, woj. świętokrzyskie)</v>
      </c>
      <c r="BA1672" s="98">
        <v>0</v>
      </c>
      <c r="BB1672" s="98">
        <f>IF(ISNUMBER(SEARCH('ankieta ESG'!$G$183,BC1672)),MAX($BB$3:BB1671)+1,0)</f>
        <v>1669</v>
      </c>
      <c r="BC1672" s="134" t="s">
        <v>5672</v>
      </c>
      <c r="BD1672" s="98">
        <v>0</v>
      </c>
      <c r="BE1672" s="99" t="str">
        <f>IFERROR(VLOOKUP(ROWS($BC$4:BC1672),$BB$4:$BC$2337,2,0),"")</f>
        <v>Rytwiany (pow. staszowski, woj. świętokrzyskie)</v>
      </c>
      <c r="BF1672" s="98">
        <v>0</v>
      </c>
      <c r="BG1672" s="98">
        <f>IF(ISNUMBER(SEARCH('ankieta ESG'!$G$184,BH1672)),MAX($BG$3:BG1671)+1,0)</f>
        <v>1669</v>
      </c>
      <c r="BH1672" s="134" t="s">
        <v>5672</v>
      </c>
      <c r="BI1672" s="98">
        <v>0</v>
      </c>
      <c r="BJ1672" s="99" t="str">
        <f>IFERROR(VLOOKUP(ROWS($BH$4:BH1672),$BG$4:$BH$2337,2,0),"")</f>
        <v>Rytwiany (pow. staszowski, woj. świętokrzyskie)</v>
      </c>
      <c r="BK1672" s="98">
        <v>0</v>
      </c>
      <c r="BL1672" s="98">
        <f>IF(ISNUMBER(SEARCH('ankieta ESG'!$G$185,BM1672)),MAX($BL$3:BL1671)+1,0)</f>
        <v>1669</v>
      </c>
      <c r="BM1672" s="134" t="s">
        <v>5672</v>
      </c>
      <c r="BN1672" s="98">
        <v>0</v>
      </c>
      <c r="BO1672" s="99" t="str">
        <f>IFERROR(VLOOKUP(ROWS($BM$4:BM1672),$BL$4:$BM$2337,2,0),"")</f>
        <v>Rytwiany (pow. staszowski, woj. świętokrzyskie)</v>
      </c>
      <c r="BP1672" s="98">
        <v>0</v>
      </c>
      <c r="BQ1672" s="98">
        <f>IF(ISNUMBER(SEARCH('ankieta ESG'!$G$186,BR1672)),MAX($BQ$3:BQ1671)+1,0)</f>
        <v>1669</v>
      </c>
      <c r="BR1672" s="134" t="s">
        <v>5672</v>
      </c>
      <c r="BS1672" s="98">
        <v>0</v>
      </c>
      <c r="BT1672" s="99" t="str">
        <f>IFERROR(VLOOKUP(ROWS($BR$4:BR1672),$BQ$4:$BR$2337,2,0),"")</f>
        <v>Rytwiany (pow. staszowski, woj. świętokrzyskie)</v>
      </c>
      <c r="BU1672" s="98">
        <v>0</v>
      </c>
      <c r="BV1672" s="98">
        <f>IF(ISNUMBER(SEARCH('ankieta ESG'!$G$187,BW1672)),MAX($BV$3:BV1671)+1,0)</f>
        <v>1669</v>
      </c>
      <c r="BW1672" s="134" t="s">
        <v>5672</v>
      </c>
      <c r="BX1672" s="98">
        <v>0</v>
      </c>
      <c r="BY1672" s="99" t="str">
        <f>IFERROR(VLOOKUP(ROWS($BW$4:BW1672),$BV$4:$BW$2337,2,0),"")</f>
        <v>Rytwiany (pow. staszowski, woj. świętokrzyskie)</v>
      </c>
      <c r="BZ1672" s="98">
        <v>0</v>
      </c>
      <c r="CA1672" s="98">
        <f>IF(ISNUMBER(SEARCH('ankieta ESG'!$G$188,CB1672)),MAX($CA$3:CA1671)+1,0)</f>
        <v>1669</v>
      </c>
      <c r="CB1672" s="134" t="s">
        <v>5672</v>
      </c>
      <c r="CC1672" s="98">
        <v>0</v>
      </c>
      <c r="CD1672" s="99" t="str">
        <f>IFERROR(VLOOKUP(ROWS($CB$4:CB1672),$CA$4:$CB$2337,2,0),"")</f>
        <v>Rytwiany (pow. staszowski, woj. świętokrzyskie)</v>
      </c>
      <c r="CE1672" s="98">
        <v>0</v>
      </c>
      <c r="CF1672" s="98">
        <f>IF(ISNUMBER(SEARCH('ankieta ESG'!$G$189,CG1672)),MAX($CF$3:CF1671)+1,0)</f>
        <v>1669</v>
      </c>
      <c r="CG1672" s="134" t="s">
        <v>5672</v>
      </c>
      <c r="CH1672" s="98">
        <v>0</v>
      </c>
      <c r="CI1672" s="99" t="str">
        <f>IFERROR(VLOOKUP(ROWS($CG$4:CG1672),$CF$4:$CG$2337,2,0),"")</f>
        <v>Rytwiany (pow. staszowski, woj. świętokrzyskie)</v>
      </c>
      <c r="CJ1672" s="98">
        <v>0</v>
      </c>
    </row>
    <row r="1673" spans="4:88">
      <c r="D1673" s="25"/>
      <c r="F1673" s="25"/>
      <c r="AM1673" s="98">
        <f>IF(ISNUMBER(SEARCH('ankieta ESG'!$G$180,AN1673)),MAX(AM$3:$AM1672)+1,0)</f>
        <v>1670</v>
      </c>
      <c r="AN1673" s="134" t="s">
        <v>5673</v>
      </c>
      <c r="AO1673" s="98">
        <v>0</v>
      </c>
      <c r="AP1673" s="99" t="str">
        <f>IFERROR(VLOOKUP(ROWS($AN$4:AN1673),$AM$4:$AN$2337,2,0),"")</f>
        <v>Rząśnia (pow. pajęczański, woj. łódzkie)</v>
      </c>
      <c r="AQ1673" s="98">
        <v>0</v>
      </c>
      <c r="AR1673" s="98">
        <f>IF(ISNUMBER(SEARCH('ankieta ESG'!$G$181,AS1673)),MAX($AR$3:AR1672)+1,0)</f>
        <v>1670</v>
      </c>
      <c r="AS1673" s="134" t="s">
        <v>5673</v>
      </c>
      <c r="AT1673" s="98">
        <v>0</v>
      </c>
      <c r="AU1673" s="99" t="str">
        <f>IFERROR(VLOOKUP(ROWS($AS$4:AS1673),$AR$4:$AS$2337,2,0),"")</f>
        <v>Rząśnia (pow. pajęczański, woj. łódzkie)</v>
      </c>
      <c r="AV1673" s="98">
        <v>0</v>
      </c>
      <c r="AW1673" s="98">
        <f>IF(ISNUMBER(SEARCH('ankieta ESG'!$G$182,AX1673)),MAX($AW$3:AW1672)+1,0)</f>
        <v>1670</v>
      </c>
      <c r="AX1673" s="134" t="s">
        <v>5673</v>
      </c>
      <c r="AY1673" s="98">
        <v>0</v>
      </c>
      <c r="AZ1673" s="99" t="str">
        <f>IFERROR(VLOOKUP(ROWS($AX$4:AX1673),$AW$4:$AX$2337,2,0),"")</f>
        <v>Rząśnia (pow. pajęczański, woj. łódzkie)</v>
      </c>
      <c r="BA1673" s="98">
        <v>0</v>
      </c>
      <c r="BB1673" s="98">
        <f>IF(ISNUMBER(SEARCH('ankieta ESG'!$G$183,BC1673)),MAX($BB$3:BB1672)+1,0)</f>
        <v>1670</v>
      </c>
      <c r="BC1673" s="134" t="s">
        <v>5673</v>
      </c>
      <c r="BD1673" s="98">
        <v>0</v>
      </c>
      <c r="BE1673" s="99" t="str">
        <f>IFERROR(VLOOKUP(ROWS($BC$4:BC1673),$BB$4:$BC$2337,2,0),"")</f>
        <v>Rząśnia (pow. pajęczański, woj. łódzkie)</v>
      </c>
      <c r="BF1673" s="98">
        <v>0</v>
      </c>
      <c r="BG1673" s="98">
        <f>IF(ISNUMBER(SEARCH('ankieta ESG'!$G$184,BH1673)),MAX($BG$3:BG1672)+1,0)</f>
        <v>1670</v>
      </c>
      <c r="BH1673" s="134" t="s">
        <v>5673</v>
      </c>
      <c r="BI1673" s="98">
        <v>0</v>
      </c>
      <c r="BJ1673" s="99" t="str">
        <f>IFERROR(VLOOKUP(ROWS($BH$4:BH1673),$BG$4:$BH$2337,2,0),"")</f>
        <v>Rząśnia (pow. pajęczański, woj. łódzkie)</v>
      </c>
      <c r="BK1673" s="98">
        <v>0</v>
      </c>
      <c r="BL1673" s="98">
        <f>IF(ISNUMBER(SEARCH('ankieta ESG'!$G$185,BM1673)),MAX($BL$3:BL1672)+1,0)</f>
        <v>1670</v>
      </c>
      <c r="BM1673" s="134" t="s">
        <v>5673</v>
      </c>
      <c r="BN1673" s="98">
        <v>0</v>
      </c>
      <c r="BO1673" s="99" t="str">
        <f>IFERROR(VLOOKUP(ROWS($BM$4:BM1673),$BL$4:$BM$2337,2,0),"")</f>
        <v>Rząśnia (pow. pajęczański, woj. łódzkie)</v>
      </c>
      <c r="BP1673" s="98">
        <v>0</v>
      </c>
      <c r="BQ1673" s="98">
        <f>IF(ISNUMBER(SEARCH('ankieta ESG'!$G$186,BR1673)),MAX($BQ$3:BQ1672)+1,0)</f>
        <v>1670</v>
      </c>
      <c r="BR1673" s="134" t="s">
        <v>5673</v>
      </c>
      <c r="BS1673" s="98">
        <v>0</v>
      </c>
      <c r="BT1673" s="99" t="str">
        <f>IFERROR(VLOOKUP(ROWS($BR$4:BR1673),$BQ$4:$BR$2337,2,0),"")</f>
        <v>Rząśnia (pow. pajęczański, woj. łódzkie)</v>
      </c>
      <c r="BU1673" s="98">
        <v>0</v>
      </c>
      <c r="BV1673" s="98">
        <f>IF(ISNUMBER(SEARCH('ankieta ESG'!$G$187,BW1673)),MAX($BV$3:BV1672)+1,0)</f>
        <v>1670</v>
      </c>
      <c r="BW1673" s="134" t="s">
        <v>5673</v>
      </c>
      <c r="BX1673" s="98">
        <v>0</v>
      </c>
      <c r="BY1673" s="99" t="str">
        <f>IFERROR(VLOOKUP(ROWS($BW$4:BW1673),$BV$4:$BW$2337,2,0),"")</f>
        <v>Rząśnia (pow. pajęczański, woj. łódzkie)</v>
      </c>
      <c r="BZ1673" s="98">
        <v>0</v>
      </c>
      <c r="CA1673" s="98">
        <f>IF(ISNUMBER(SEARCH('ankieta ESG'!$G$188,CB1673)),MAX($CA$3:CA1672)+1,0)</f>
        <v>1670</v>
      </c>
      <c r="CB1673" s="134" t="s">
        <v>5673</v>
      </c>
      <c r="CC1673" s="98">
        <v>0</v>
      </c>
      <c r="CD1673" s="99" t="str">
        <f>IFERROR(VLOOKUP(ROWS($CB$4:CB1673),$CA$4:$CB$2337,2,0),"")</f>
        <v>Rząśnia (pow. pajęczański, woj. łódzkie)</v>
      </c>
      <c r="CE1673" s="98">
        <v>0</v>
      </c>
      <c r="CF1673" s="98">
        <f>IF(ISNUMBER(SEARCH('ankieta ESG'!$G$189,CG1673)),MAX($CF$3:CF1672)+1,0)</f>
        <v>1670</v>
      </c>
      <c r="CG1673" s="134" t="s">
        <v>5673</v>
      </c>
      <c r="CH1673" s="98">
        <v>0</v>
      </c>
      <c r="CI1673" s="99" t="str">
        <f>IFERROR(VLOOKUP(ROWS($CG$4:CG1673),$CF$4:$CG$2337,2,0),"")</f>
        <v>Rząśnia (pow. pajęczański, woj. łódzkie)</v>
      </c>
      <c r="CJ1673" s="98">
        <v>0</v>
      </c>
    </row>
    <row r="1674" spans="4:88">
      <c r="D1674" s="25"/>
      <c r="F1674" s="25"/>
      <c r="AM1674" s="98">
        <f>IF(ISNUMBER(SEARCH('ankieta ESG'!$G$180,AN1674)),MAX(AM$3:$AM1673)+1,0)</f>
        <v>1671</v>
      </c>
      <c r="AN1674" s="134" t="s">
        <v>5674</v>
      </c>
      <c r="AO1674" s="98">
        <v>0</v>
      </c>
      <c r="AP1674" s="99" t="str">
        <f>IFERROR(VLOOKUP(ROWS($AN$4:AN1674),$AM$4:$AN$2337,2,0),"")</f>
        <v>Rząśnik (pow. wyszkowski, woj. mazowieckie)</v>
      </c>
      <c r="AQ1674" s="98">
        <v>0</v>
      </c>
      <c r="AR1674" s="98">
        <f>IF(ISNUMBER(SEARCH('ankieta ESG'!$G$181,AS1674)),MAX($AR$3:AR1673)+1,0)</f>
        <v>1671</v>
      </c>
      <c r="AS1674" s="134" t="s">
        <v>5674</v>
      </c>
      <c r="AT1674" s="98">
        <v>0</v>
      </c>
      <c r="AU1674" s="99" t="str">
        <f>IFERROR(VLOOKUP(ROWS($AS$4:AS1674),$AR$4:$AS$2337,2,0),"")</f>
        <v>Rząśnik (pow. wyszkowski, woj. mazowieckie)</v>
      </c>
      <c r="AV1674" s="98">
        <v>0</v>
      </c>
      <c r="AW1674" s="98">
        <f>IF(ISNUMBER(SEARCH('ankieta ESG'!$G$182,AX1674)),MAX($AW$3:AW1673)+1,0)</f>
        <v>1671</v>
      </c>
      <c r="AX1674" s="134" t="s">
        <v>5674</v>
      </c>
      <c r="AY1674" s="98">
        <v>0</v>
      </c>
      <c r="AZ1674" s="99" t="str">
        <f>IFERROR(VLOOKUP(ROWS($AX$4:AX1674),$AW$4:$AX$2337,2,0),"")</f>
        <v>Rząśnik (pow. wyszkowski, woj. mazowieckie)</v>
      </c>
      <c r="BA1674" s="98">
        <v>0</v>
      </c>
      <c r="BB1674" s="98">
        <f>IF(ISNUMBER(SEARCH('ankieta ESG'!$G$183,BC1674)),MAX($BB$3:BB1673)+1,0)</f>
        <v>1671</v>
      </c>
      <c r="BC1674" s="134" t="s">
        <v>5674</v>
      </c>
      <c r="BD1674" s="98">
        <v>0</v>
      </c>
      <c r="BE1674" s="99" t="str">
        <f>IFERROR(VLOOKUP(ROWS($BC$4:BC1674),$BB$4:$BC$2337,2,0),"")</f>
        <v>Rząśnik (pow. wyszkowski, woj. mazowieckie)</v>
      </c>
      <c r="BF1674" s="98">
        <v>0</v>
      </c>
      <c r="BG1674" s="98">
        <f>IF(ISNUMBER(SEARCH('ankieta ESG'!$G$184,BH1674)),MAX($BG$3:BG1673)+1,0)</f>
        <v>1671</v>
      </c>
      <c r="BH1674" s="134" t="s">
        <v>5674</v>
      </c>
      <c r="BI1674" s="98">
        <v>0</v>
      </c>
      <c r="BJ1674" s="99" t="str">
        <f>IFERROR(VLOOKUP(ROWS($BH$4:BH1674),$BG$4:$BH$2337,2,0),"")</f>
        <v>Rząśnik (pow. wyszkowski, woj. mazowieckie)</v>
      </c>
      <c r="BK1674" s="98">
        <v>0</v>
      </c>
      <c r="BL1674" s="98">
        <f>IF(ISNUMBER(SEARCH('ankieta ESG'!$G$185,BM1674)),MAX($BL$3:BL1673)+1,0)</f>
        <v>1671</v>
      </c>
      <c r="BM1674" s="134" t="s">
        <v>5674</v>
      </c>
      <c r="BN1674" s="98">
        <v>0</v>
      </c>
      <c r="BO1674" s="99" t="str">
        <f>IFERROR(VLOOKUP(ROWS($BM$4:BM1674),$BL$4:$BM$2337,2,0),"")</f>
        <v>Rząśnik (pow. wyszkowski, woj. mazowieckie)</v>
      </c>
      <c r="BP1674" s="98">
        <v>0</v>
      </c>
      <c r="BQ1674" s="98">
        <f>IF(ISNUMBER(SEARCH('ankieta ESG'!$G$186,BR1674)),MAX($BQ$3:BQ1673)+1,0)</f>
        <v>1671</v>
      </c>
      <c r="BR1674" s="134" t="s">
        <v>5674</v>
      </c>
      <c r="BS1674" s="98">
        <v>0</v>
      </c>
      <c r="BT1674" s="99" t="str">
        <f>IFERROR(VLOOKUP(ROWS($BR$4:BR1674),$BQ$4:$BR$2337,2,0),"")</f>
        <v>Rząśnik (pow. wyszkowski, woj. mazowieckie)</v>
      </c>
      <c r="BU1674" s="98">
        <v>0</v>
      </c>
      <c r="BV1674" s="98">
        <f>IF(ISNUMBER(SEARCH('ankieta ESG'!$G$187,BW1674)),MAX($BV$3:BV1673)+1,0)</f>
        <v>1671</v>
      </c>
      <c r="BW1674" s="134" t="s">
        <v>5674</v>
      </c>
      <c r="BX1674" s="98">
        <v>0</v>
      </c>
      <c r="BY1674" s="99" t="str">
        <f>IFERROR(VLOOKUP(ROWS($BW$4:BW1674),$BV$4:$BW$2337,2,0),"")</f>
        <v>Rząśnik (pow. wyszkowski, woj. mazowieckie)</v>
      </c>
      <c r="BZ1674" s="98">
        <v>0</v>
      </c>
      <c r="CA1674" s="98">
        <f>IF(ISNUMBER(SEARCH('ankieta ESG'!$G$188,CB1674)),MAX($CA$3:CA1673)+1,0)</f>
        <v>1671</v>
      </c>
      <c r="CB1674" s="134" t="s">
        <v>5674</v>
      </c>
      <c r="CC1674" s="98">
        <v>0</v>
      </c>
      <c r="CD1674" s="99" t="str">
        <f>IFERROR(VLOOKUP(ROWS($CB$4:CB1674),$CA$4:$CB$2337,2,0),"")</f>
        <v>Rząśnik (pow. wyszkowski, woj. mazowieckie)</v>
      </c>
      <c r="CE1674" s="98">
        <v>0</v>
      </c>
      <c r="CF1674" s="98">
        <f>IF(ISNUMBER(SEARCH('ankieta ESG'!$G$189,CG1674)),MAX($CF$3:CF1673)+1,0)</f>
        <v>1671</v>
      </c>
      <c r="CG1674" s="134" t="s">
        <v>5674</v>
      </c>
      <c r="CH1674" s="98">
        <v>0</v>
      </c>
      <c r="CI1674" s="99" t="str">
        <f>IFERROR(VLOOKUP(ROWS($CG$4:CG1674),$CF$4:$CG$2337,2,0),"")</f>
        <v>Rząśnik (pow. wyszkowski, woj. mazowieckie)</v>
      </c>
      <c r="CJ1674" s="98">
        <v>0</v>
      </c>
    </row>
    <row r="1675" spans="4:88">
      <c r="D1675" s="25"/>
      <c r="F1675" s="25"/>
      <c r="AM1675" s="98">
        <f>IF(ISNUMBER(SEARCH('ankieta ESG'!$G$180,AN1675)),MAX(AM$3:$AM1674)+1,0)</f>
        <v>1672</v>
      </c>
      <c r="AN1675" s="134" t="s">
        <v>5675</v>
      </c>
      <c r="AO1675" s="98">
        <v>0</v>
      </c>
      <c r="AP1675" s="99" t="str">
        <f>IFERROR(VLOOKUP(ROWS($AN$4:AN1675),$AM$4:$AN$2337,2,0),"")</f>
        <v>Rzeczenica (pow. człuchowski, woj. pomorskie)</v>
      </c>
      <c r="AQ1675" s="98">
        <v>0</v>
      </c>
      <c r="AR1675" s="98">
        <f>IF(ISNUMBER(SEARCH('ankieta ESG'!$G$181,AS1675)),MAX($AR$3:AR1674)+1,0)</f>
        <v>1672</v>
      </c>
      <c r="AS1675" s="134" t="s">
        <v>5675</v>
      </c>
      <c r="AT1675" s="98">
        <v>0</v>
      </c>
      <c r="AU1675" s="99" t="str">
        <f>IFERROR(VLOOKUP(ROWS($AS$4:AS1675),$AR$4:$AS$2337,2,0),"")</f>
        <v>Rzeczenica (pow. człuchowski, woj. pomorskie)</v>
      </c>
      <c r="AV1675" s="98">
        <v>0</v>
      </c>
      <c r="AW1675" s="98">
        <f>IF(ISNUMBER(SEARCH('ankieta ESG'!$G$182,AX1675)),MAX($AW$3:AW1674)+1,0)</f>
        <v>1672</v>
      </c>
      <c r="AX1675" s="134" t="s">
        <v>5675</v>
      </c>
      <c r="AY1675" s="98">
        <v>0</v>
      </c>
      <c r="AZ1675" s="99" t="str">
        <f>IFERROR(VLOOKUP(ROWS($AX$4:AX1675),$AW$4:$AX$2337,2,0),"")</f>
        <v>Rzeczenica (pow. człuchowski, woj. pomorskie)</v>
      </c>
      <c r="BA1675" s="98">
        <v>0</v>
      </c>
      <c r="BB1675" s="98">
        <f>IF(ISNUMBER(SEARCH('ankieta ESG'!$G$183,BC1675)),MAX($BB$3:BB1674)+1,0)</f>
        <v>1672</v>
      </c>
      <c r="BC1675" s="134" t="s">
        <v>5675</v>
      </c>
      <c r="BD1675" s="98">
        <v>0</v>
      </c>
      <c r="BE1675" s="99" t="str">
        <f>IFERROR(VLOOKUP(ROWS($BC$4:BC1675),$BB$4:$BC$2337,2,0),"")</f>
        <v>Rzeczenica (pow. człuchowski, woj. pomorskie)</v>
      </c>
      <c r="BF1675" s="98">
        <v>0</v>
      </c>
      <c r="BG1675" s="98">
        <f>IF(ISNUMBER(SEARCH('ankieta ESG'!$G$184,BH1675)),MAX($BG$3:BG1674)+1,0)</f>
        <v>1672</v>
      </c>
      <c r="BH1675" s="134" t="s">
        <v>5675</v>
      </c>
      <c r="BI1675" s="98">
        <v>0</v>
      </c>
      <c r="BJ1675" s="99" t="str">
        <f>IFERROR(VLOOKUP(ROWS($BH$4:BH1675),$BG$4:$BH$2337,2,0),"")</f>
        <v>Rzeczenica (pow. człuchowski, woj. pomorskie)</v>
      </c>
      <c r="BK1675" s="98">
        <v>0</v>
      </c>
      <c r="BL1675" s="98">
        <f>IF(ISNUMBER(SEARCH('ankieta ESG'!$G$185,BM1675)),MAX($BL$3:BL1674)+1,0)</f>
        <v>1672</v>
      </c>
      <c r="BM1675" s="134" t="s">
        <v>5675</v>
      </c>
      <c r="BN1675" s="98">
        <v>0</v>
      </c>
      <c r="BO1675" s="99" t="str">
        <f>IFERROR(VLOOKUP(ROWS($BM$4:BM1675),$BL$4:$BM$2337,2,0),"")</f>
        <v>Rzeczenica (pow. człuchowski, woj. pomorskie)</v>
      </c>
      <c r="BP1675" s="98">
        <v>0</v>
      </c>
      <c r="BQ1675" s="98">
        <f>IF(ISNUMBER(SEARCH('ankieta ESG'!$G$186,BR1675)),MAX($BQ$3:BQ1674)+1,0)</f>
        <v>1672</v>
      </c>
      <c r="BR1675" s="134" t="s">
        <v>5675</v>
      </c>
      <c r="BS1675" s="98">
        <v>0</v>
      </c>
      <c r="BT1675" s="99" t="str">
        <f>IFERROR(VLOOKUP(ROWS($BR$4:BR1675),$BQ$4:$BR$2337,2,0),"")</f>
        <v>Rzeczenica (pow. człuchowski, woj. pomorskie)</v>
      </c>
      <c r="BU1675" s="98">
        <v>0</v>
      </c>
      <c r="BV1675" s="98">
        <f>IF(ISNUMBER(SEARCH('ankieta ESG'!$G$187,BW1675)),MAX($BV$3:BV1674)+1,0)</f>
        <v>1672</v>
      </c>
      <c r="BW1675" s="134" t="s">
        <v>5675</v>
      </c>
      <c r="BX1675" s="98">
        <v>0</v>
      </c>
      <c r="BY1675" s="99" t="str">
        <f>IFERROR(VLOOKUP(ROWS($BW$4:BW1675),$BV$4:$BW$2337,2,0),"")</f>
        <v>Rzeczenica (pow. człuchowski, woj. pomorskie)</v>
      </c>
      <c r="BZ1675" s="98">
        <v>0</v>
      </c>
      <c r="CA1675" s="98">
        <f>IF(ISNUMBER(SEARCH('ankieta ESG'!$G$188,CB1675)),MAX($CA$3:CA1674)+1,0)</f>
        <v>1672</v>
      </c>
      <c r="CB1675" s="134" t="s">
        <v>5675</v>
      </c>
      <c r="CC1675" s="98">
        <v>0</v>
      </c>
      <c r="CD1675" s="99" t="str">
        <f>IFERROR(VLOOKUP(ROWS($CB$4:CB1675),$CA$4:$CB$2337,2,0),"")</f>
        <v>Rzeczenica (pow. człuchowski, woj. pomorskie)</v>
      </c>
      <c r="CE1675" s="98">
        <v>0</v>
      </c>
      <c r="CF1675" s="98">
        <f>IF(ISNUMBER(SEARCH('ankieta ESG'!$G$189,CG1675)),MAX($CF$3:CF1674)+1,0)</f>
        <v>1672</v>
      </c>
      <c r="CG1675" s="134" t="s">
        <v>5675</v>
      </c>
      <c r="CH1675" s="98">
        <v>0</v>
      </c>
      <c r="CI1675" s="99" t="str">
        <f>IFERROR(VLOOKUP(ROWS($CG$4:CG1675),$CF$4:$CG$2337,2,0),"")</f>
        <v>Rzeczenica (pow. człuchowski, woj. pomorskie)</v>
      </c>
      <c r="CJ1675" s="98">
        <v>0</v>
      </c>
    </row>
    <row r="1676" spans="4:88">
      <c r="D1676" s="25"/>
      <c r="F1676" s="25"/>
      <c r="AM1676" s="98">
        <f>IF(ISNUMBER(SEARCH('ankieta ESG'!$G$180,AN1676)),MAX(AM$3:$AM1675)+1,0)</f>
        <v>1673</v>
      </c>
      <c r="AN1676" s="134" t="s">
        <v>5676</v>
      </c>
      <c r="AO1676" s="98">
        <v>0</v>
      </c>
      <c r="AP1676" s="99" t="str">
        <f>IFERROR(VLOOKUP(ROWS($AN$4:AN1676),$AM$4:$AN$2337,2,0),"")</f>
        <v>Rzeczniów (pow. lipski, woj. mazowieckie)</v>
      </c>
      <c r="AQ1676" s="98">
        <v>0</v>
      </c>
      <c r="AR1676" s="98">
        <f>IF(ISNUMBER(SEARCH('ankieta ESG'!$G$181,AS1676)),MAX($AR$3:AR1675)+1,0)</f>
        <v>1673</v>
      </c>
      <c r="AS1676" s="134" t="s">
        <v>5676</v>
      </c>
      <c r="AT1676" s="98">
        <v>0</v>
      </c>
      <c r="AU1676" s="99" t="str">
        <f>IFERROR(VLOOKUP(ROWS($AS$4:AS1676),$AR$4:$AS$2337,2,0),"")</f>
        <v>Rzeczniów (pow. lipski, woj. mazowieckie)</v>
      </c>
      <c r="AV1676" s="98">
        <v>0</v>
      </c>
      <c r="AW1676" s="98">
        <f>IF(ISNUMBER(SEARCH('ankieta ESG'!$G$182,AX1676)),MAX($AW$3:AW1675)+1,0)</f>
        <v>1673</v>
      </c>
      <c r="AX1676" s="134" t="s">
        <v>5676</v>
      </c>
      <c r="AY1676" s="98">
        <v>0</v>
      </c>
      <c r="AZ1676" s="99" t="str">
        <f>IFERROR(VLOOKUP(ROWS($AX$4:AX1676),$AW$4:$AX$2337,2,0),"")</f>
        <v>Rzeczniów (pow. lipski, woj. mazowieckie)</v>
      </c>
      <c r="BA1676" s="98">
        <v>0</v>
      </c>
      <c r="BB1676" s="98">
        <f>IF(ISNUMBER(SEARCH('ankieta ESG'!$G$183,BC1676)),MAX($BB$3:BB1675)+1,0)</f>
        <v>1673</v>
      </c>
      <c r="BC1676" s="134" t="s">
        <v>5676</v>
      </c>
      <c r="BD1676" s="98">
        <v>0</v>
      </c>
      <c r="BE1676" s="99" t="str">
        <f>IFERROR(VLOOKUP(ROWS($BC$4:BC1676),$BB$4:$BC$2337,2,0),"")</f>
        <v>Rzeczniów (pow. lipski, woj. mazowieckie)</v>
      </c>
      <c r="BF1676" s="98">
        <v>0</v>
      </c>
      <c r="BG1676" s="98">
        <f>IF(ISNUMBER(SEARCH('ankieta ESG'!$G$184,BH1676)),MAX($BG$3:BG1675)+1,0)</f>
        <v>1673</v>
      </c>
      <c r="BH1676" s="134" t="s">
        <v>5676</v>
      </c>
      <c r="BI1676" s="98">
        <v>0</v>
      </c>
      <c r="BJ1676" s="99" t="str">
        <f>IFERROR(VLOOKUP(ROWS($BH$4:BH1676),$BG$4:$BH$2337,2,0),"")</f>
        <v>Rzeczniów (pow. lipski, woj. mazowieckie)</v>
      </c>
      <c r="BK1676" s="98">
        <v>0</v>
      </c>
      <c r="BL1676" s="98">
        <f>IF(ISNUMBER(SEARCH('ankieta ESG'!$G$185,BM1676)),MAX($BL$3:BL1675)+1,0)</f>
        <v>1673</v>
      </c>
      <c r="BM1676" s="134" t="s">
        <v>5676</v>
      </c>
      <c r="BN1676" s="98">
        <v>0</v>
      </c>
      <c r="BO1676" s="99" t="str">
        <f>IFERROR(VLOOKUP(ROWS($BM$4:BM1676),$BL$4:$BM$2337,2,0),"")</f>
        <v>Rzeczniów (pow. lipski, woj. mazowieckie)</v>
      </c>
      <c r="BP1676" s="98">
        <v>0</v>
      </c>
      <c r="BQ1676" s="98">
        <f>IF(ISNUMBER(SEARCH('ankieta ESG'!$G$186,BR1676)),MAX($BQ$3:BQ1675)+1,0)</f>
        <v>1673</v>
      </c>
      <c r="BR1676" s="134" t="s">
        <v>5676</v>
      </c>
      <c r="BS1676" s="98">
        <v>0</v>
      </c>
      <c r="BT1676" s="99" t="str">
        <f>IFERROR(VLOOKUP(ROWS($BR$4:BR1676),$BQ$4:$BR$2337,2,0),"")</f>
        <v>Rzeczniów (pow. lipski, woj. mazowieckie)</v>
      </c>
      <c r="BU1676" s="98">
        <v>0</v>
      </c>
      <c r="BV1676" s="98">
        <f>IF(ISNUMBER(SEARCH('ankieta ESG'!$G$187,BW1676)),MAX($BV$3:BV1675)+1,0)</f>
        <v>1673</v>
      </c>
      <c r="BW1676" s="134" t="s">
        <v>5676</v>
      </c>
      <c r="BX1676" s="98">
        <v>0</v>
      </c>
      <c r="BY1676" s="99" t="str">
        <f>IFERROR(VLOOKUP(ROWS($BW$4:BW1676),$BV$4:$BW$2337,2,0),"")</f>
        <v>Rzeczniów (pow. lipski, woj. mazowieckie)</v>
      </c>
      <c r="BZ1676" s="98">
        <v>0</v>
      </c>
      <c r="CA1676" s="98">
        <f>IF(ISNUMBER(SEARCH('ankieta ESG'!$G$188,CB1676)),MAX($CA$3:CA1675)+1,0)</f>
        <v>1673</v>
      </c>
      <c r="CB1676" s="134" t="s">
        <v>5676</v>
      </c>
      <c r="CC1676" s="98">
        <v>0</v>
      </c>
      <c r="CD1676" s="99" t="str">
        <f>IFERROR(VLOOKUP(ROWS($CB$4:CB1676),$CA$4:$CB$2337,2,0),"")</f>
        <v>Rzeczniów (pow. lipski, woj. mazowieckie)</v>
      </c>
      <c r="CE1676" s="98">
        <v>0</v>
      </c>
      <c r="CF1676" s="98">
        <f>IF(ISNUMBER(SEARCH('ankieta ESG'!$G$189,CG1676)),MAX($CF$3:CF1675)+1,0)</f>
        <v>1673</v>
      </c>
      <c r="CG1676" s="134" t="s">
        <v>5676</v>
      </c>
      <c r="CH1676" s="98">
        <v>0</v>
      </c>
      <c r="CI1676" s="99" t="str">
        <f>IFERROR(VLOOKUP(ROWS($CG$4:CG1676),$CF$4:$CG$2337,2,0),"")</f>
        <v>Rzeczniów (pow. lipski, woj. mazowieckie)</v>
      </c>
      <c r="CJ1676" s="98">
        <v>0</v>
      </c>
    </row>
    <row r="1677" spans="4:88">
      <c r="D1677" s="25"/>
      <c r="F1677" s="25"/>
      <c r="AM1677" s="98">
        <f>IF(ISNUMBER(SEARCH('ankieta ESG'!$G$180,AN1677)),MAX(AM$3:$AM1676)+1,0)</f>
        <v>1674</v>
      </c>
      <c r="AN1677" s="134" t="s">
        <v>5677</v>
      </c>
      <c r="AO1677" s="98">
        <v>0</v>
      </c>
      <c r="AP1677" s="99" t="str">
        <f>IFERROR(VLOOKUP(ROWS($AN$4:AN1677),$AM$4:$AN$2337,2,0),"")</f>
        <v>Rzeczyca (pow. tomaszowski, woj. łódzkie)</v>
      </c>
      <c r="AQ1677" s="98">
        <v>0</v>
      </c>
      <c r="AR1677" s="98">
        <f>IF(ISNUMBER(SEARCH('ankieta ESG'!$G$181,AS1677)),MAX($AR$3:AR1676)+1,0)</f>
        <v>1674</v>
      </c>
      <c r="AS1677" s="134" t="s">
        <v>5677</v>
      </c>
      <c r="AT1677" s="98">
        <v>0</v>
      </c>
      <c r="AU1677" s="99" t="str">
        <f>IFERROR(VLOOKUP(ROWS($AS$4:AS1677),$AR$4:$AS$2337,2,0),"")</f>
        <v>Rzeczyca (pow. tomaszowski, woj. łódzkie)</v>
      </c>
      <c r="AV1677" s="98">
        <v>0</v>
      </c>
      <c r="AW1677" s="98">
        <f>IF(ISNUMBER(SEARCH('ankieta ESG'!$G$182,AX1677)),MAX($AW$3:AW1676)+1,0)</f>
        <v>1674</v>
      </c>
      <c r="AX1677" s="134" t="s">
        <v>5677</v>
      </c>
      <c r="AY1677" s="98">
        <v>0</v>
      </c>
      <c r="AZ1677" s="99" t="str">
        <f>IFERROR(VLOOKUP(ROWS($AX$4:AX1677),$AW$4:$AX$2337,2,0),"")</f>
        <v>Rzeczyca (pow. tomaszowski, woj. łódzkie)</v>
      </c>
      <c r="BA1677" s="98">
        <v>0</v>
      </c>
      <c r="BB1677" s="98">
        <f>IF(ISNUMBER(SEARCH('ankieta ESG'!$G$183,BC1677)),MAX($BB$3:BB1676)+1,0)</f>
        <v>1674</v>
      </c>
      <c r="BC1677" s="134" t="s">
        <v>5677</v>
      </c>
      <c r="BD1677" s="98">
        <v>0</v>
      </c>
      <c r="BE1677" s="99" t="str">
        <f>IFERROR(VLOOKUP(ROWS($BC$4:BC1677),$BB$4:$BC$2337,2,0),"")</f>
        <v>Rzeczyca (pow. tomaszowski, woj. łódzkie)</v>
      </c>
      <c r="BF1677" s="98">
        <v>0</v>
      </c>
      <c r="BG1677" s="98">
        <f>IF(ISNUMBER(SEARCH('ankieta ESG'!$G$184,BH1677)),MAX($BG$3:BG1676)+1,0)</f>
        <v>1674</v>
      </c>
      <c r="BH1677" s="134" t="s">
        <v>5677</v>
      </c>
      <c r="BI1677" s="98">
        <v>0</v>
      </c>
      <c r="BJ1677" s="99" t="str">
        <f>IFERROR(VLOOKUP(ROWS($BH$4:BH1677),$BG$4:$BH$2337,2,0),"")</f>
        <v>Rzeczyca (pow. tomaszowski, woj. łódzkie)</v>
      </c>
      <c r="BK1677" s="98">
        <v>0</v>
      </c>
      <c r="BL1677" s="98">
        <f>IF(ISNUMBER(SEARCH('ankieta ESG'!$G$185,BM1677)),MAX($BL$3:BL1676)+1,0)</f>
        <v>1674</v>
      </c>
      <c r="BM1677" s="134" t="s">
        <v>5677</v>
      </c>
      <c r="BN1677" s="98">
        <v>0</v>
      </c>
      <c r="BO1677" s="99" t="str">
        <f>IFERROR(VLOOKUP(ROWS($BM$4:BM1677),$BL$4:$BM$2337,2,0),"")</f>
        <v>Rzeczyca (pow. tomaszowski, woj. łódzkie)</v>
      </c>
      <c r="BP1677" s="98">
        <v>0</v>
      </c>
      <c r="BQ1677" s="98">
        <f>IF(ISNUMBER(SEARCH('ankieta ESG'!$G$186,BR1677)),MAX($BQ$3:BQ1676)+1,0)</f>
        <v>1674</v>
      </c>
      <c r="BR1677" s="134" t="s">
        <v>5677</v>
      </c>
      <c r="BS1677" s="98">
        <v>0</v>
      </c>
      <c r="BT1677" s="99" t="str">
        <f>IFERROR(VLOOKUP(ROWS($BR$4:BR1677),$BQ$4:$BR$2337,2,0),"")</f>
        <v>Rzeczyca (pow. tomaszowski, woj. łódzkie)</v>
      </c>
      <c r="BU1677" s="98">
        <v>0</v>
      </c>
      <c r="BV1677" s="98">
        <f>IF(ISNUMBER(SEARCH('ankieta ESG'!$G$187,BW1677)),MAX($BV$3:BV1676)+1,0)</f>
        <v>1674</v>
      </c>
      <c r="BW1677" s="134" t="s">
        <v>5677</v>
      </c>
      <c r="BX1677" s="98">
        <v>0</v>
      </c>
      <c r="BY1677" s="99" t="str">
        <f>IFERROR(VLOOKUP(ROWS($BW$4:BW1677),$BV$4:$BW$2337,2,0),"")</f>
        <v>Rzeczyca (pow. tomaszowski, woj. łódzkie)</v>
      </c>
      <c r="BZ1677" s="98">
        <v>0</v>
      </c>
      <c r="CA1677" s="98">
        <f>IF(ISNUMBER(SEARCH('ankieta ESG'!$G$188,CB1677)),MAX($CA$3:CA1676)+1,0)</f>
        <v>1674</v>
      </c>
      <c r="CB1677" s="134" t="s">
        <v>5677</v>
      </c>
      <c r="CC1677" s="98">
        <v>0</v>
      </c>
      <c r="CD1677" s="99" t="str">
        <f>IFERROR(VLOOKUP(ROWS($CB$4:CB1677),$CA$4:$CB$2337,2,0),"")</f>
        <v>Rzeczyca (pow. tomaszowski, woj. łódzkie)</v>
      </c>
      <c r="CE1677" s="98">
        <v>0</v>
      </c>
      <c r="CF1677" s="98">
        <f>IF(ISNUMBER(SEARCH('ankieta ESG'!$G$189,CG1677)),MAX($CF$3:CF1676)+1,0)</f>
        <v>1674</v>
      </c>
      <c r="CG1677" s="134" t="s">
        <v>5677</v>
      </c>
      <c r="CH1677" s="98">
        <v>0</v>
      </c>
      <c r="CI1677" s="99" t="str">
        <f>IFERROR(VLOOKUP(ROWS($CG$4:CG1677),$CF$4:$CG$2337,2,0),"")</f>
        <v>Rzeczyca (pow. tomaszowski, woj. łódzkie)</v>
      </c>
      <c r="CJ1677" s="98">
        <v>0</v>
      </c>
    </row>
    <row r="1678" spans="4:88">
      <c r="D1678" s="25"/>
      <c r="F1678" s="25"/>
      <c r="AM1678" s="98">
        <f>IF(ISNUMBER(SEARCH('ankieta ESG'!$G$180,AN1678)),MAX(AM$3:$AM1677)+1,0)</f>
        <v>1675</v>
      </c>
      <c r="AN1678" s="134" t="s">
        <v>5678</v>
      </c>
      <c r="AO1678" s="98">
        <v>0</v>
      </c>
      <c r="AP1678" s="99" t="str">
        <f>IFERROR(VLOOKUP(ROWS($AN$4:AN1678),$AM$4:$AN$2337,2,0),"")</f>
        <v>Rzekuń (pow. ostrołęcki, woj. mazowieckie)</v>
      </c>
      <c r="AQ1678" s="98">
        <v>0</v>
      </c>
      <c r="AR1678" s="98">
        <f>IF(ISNUMBER(SEARCH('ankieta ESG'!$G$181,AS1678)),MAX($AR$3:AR1677)+1,0)</f>
        <v>1675</v>
      </c>
      <c r="AS1678" s="134" t="s">
        <v>5678</v>
      </c>
      <c r="AT1678" s="98">
        <v>0</v>
      </c>
      <c r="AU1678" s="99" t="str">
        <f>IFERROR(VLOOKUP(ROWS($AS$4:AS1678),$AR$4:$AS$2337,2,0),"")</f>
        <v>Rzekuń (pow. ostrołęcki, woj. mazowieckie)</v>
      </c>
      <c r="AV1678" s="98">
        <v>0</v>
      </c>
      <c r="AW1678" s="98">
        <f>IF(ISNUMBER(SEARCH('ankieta ESG'!$G$182,AX1678)),MAX($AW$3:AW1677)+1,0)</f>
        <v>1675</v>
      </c>
      <c r="AX1678" s="134" t="s">
        <v>5678</v>
      </c>
      <c r="AY1678" s="98">
        <v>0</v>
      </c>
      <c r="AZ1678" s="99" t="str">
        <f>IFERROR(VLOOKUP(ROWS($AX$4:AX1678),$AW$4:$AX$2337,2,0),"")</f>
        <v>Rzekuń (pow. ostrołęcki, woj. mazowieckie)</v>
      </c>
      <c r="BA1678" s="98">
        <v>0</v>
      </c>
      <c r="BB1678" s="98">
        <f>IF(ISNUMBER(SEARCH('ankieta ESG'!$G$183,BC1678)),MAX($BB$3:BB1677)+1,0)</f>
        <v>1675</v>
      </c>
      <c r="BC1678" s="134" t="s">
        <v>5678</v>
      </c>
      <c r="BD1678" s="98">
        <v>0</v>
      </c>
      <c r="BE1678" s="99" t="str">
        <f>IFERROR(VLOOKUP(ROWS($BC$4:BC1678),$BB$4:$BC$2337,2,0),"")</f>
        <v>Rzekuń (pow. ostrołęcki, woj. mazowieckie)</v>
      </c>
      <c r="BF1678" s="98">
        <v>0</v>
      </c>
      <c r="BG1678" s="98">
        <f>IF(ISNUMBER(SEARCH('ankieta ESG'!$G$184,BH1678)),MAX($BG$3:BG1677)+1,0)</f>
        <v>1675</v>
      </c>
      <c r="BH1678" s="134" t="s">
        <v>5678</v>
      </c>
      <c r="BI1678" s="98">
        <v>0</v>
      </c>
      <c r="BJ1678" s="99" t="str">
        <f>IFERROR(VLOOKUP(ROWS($BH$4:BH1678),$BG$4:$BH$2337,2,0),"")</f>
        <v>Rzekuń (pow. ostrołęcki, woj. mazowieckie)</v>
      </c>
      <c r="BK1678" s="98">
        <v>0</v>
      </c>
      <c r="BL1678" s="98">
        <f>IF(ISNUMBER(SEARCH('ankieta ESG'!$G$185,BM1678)),MAX($BL$3:BL1677)+1,0)</f>
        <v>1675</v>
      </c>
      <c r="BM1678" s="134" t="s">
        <v>5678</v>
      </c>
      <c r="BN1678" s="98">
        <v>0</v>
      </c>
      <c r="BO1678" s="99" t="str">
        <f>IFERROR(VLOOKUP(ROWS($BM$4:BM1678),$BL$4:$BM$2337,2,0),"")</f>
        <v>Rzekuń (pow. ostrołęcki, woj. mazowieckie)</v>
      </c>
      <c r="BP1678" s="98">
        <v>0</v>
      </c>
      <c r="BQ1678" s="98">
        <f>IF(ISNUMBER(SEARCH('ankieta ESG'!$G$186,BR1678)),MAX($BQ$3:BQ1677)+1,0)</f>
        <v>1675</v>
      </c>
      <c r="BR1678" s="134" t="s">
        <v>5678</v>
      </c>
      <c r="BS1678" s="98">
        <v>0</v>
      </c>
      <c r="BT1678" s="99" t="str">
        <f>IFERROR(VLOOKUP(ROWS($BR$4:BR1678),$BQ$4:$BR$2337,2,0),"")</f>
        <v>Rzekuń (pow. ostrołęcki, woj. mazowieckie)</v>
      </c>
      <c r="BU1678" s="98">
        <v>0</v>
      </c>
      <c r="BV1678" s="98">
        <f>IF(ISNUMBER(SEARCH('ankieta ESG'!$G$187,BW1678)),MAX($BV$3:BV1677)+1,0)</f>
        <v>1675</v>
      </c>
      <c r="BW1678" s="134" t="s">
        <v>5678</v>
      </c>
      <c r="BX1678" s="98">
        <v>0</v>
      </c>
      <c r="BY1678" s="99" t="str">
        <f>IFERROR(VLOOKUP(ROWS($BW$4:BW1678),$BV$4:$BW$2337,2,0),"")</f>
        <v>Rzekuń (pow. ostrołęcki, woj. mazowieckie)</v>
      </c>
      <c r="BZ1678" s="98">
        <v>0</v>
      </c>
      <c r="CA1678" s="98">
        <f>IF(ISNUMBER(SEARCH('ankieta ESG'!$G$188,CB1678)),MAX($CA$3:CA1677)+1,0)</f>
        <v>1675</v>
      </c>
      <c r="CB1678" s="134" t="s">
        <v>5678</v>
      </c>
      <c r="CC1678" s="98">
        <v>0</v>
      </c>
      <c r="CD1678" s="99" t="str">
        <f>IFERROR(VLOOKUP(ROWS($CB$4:CB1678),$CA$4:$CB$2337,2,0),"")</f>
        <v>Rzekuń (pow. ostrołęcki, woj. mazowieckie)</v>
      </c>
      <c r="CE1678" s="98">
        <v>0</v>
      </c>
      <c r="CF1678" s="98">
        <f>IF(ISNUMBER(SEARCH('ankieta ESG'!$G$189,CG1678)),MAX($CF$3:CF1677)+1,0)</f>
        <v>1675</v>
      </c>
      <c r="CG1678" s="134" t="s">
        <v>5678</v>
      </c>
      <c r="CH1678" s="98">
        <v>0</v>
      </c>
      <c r="CI1678" s="99" t="str">
        <f>IFERROR(VLOOKUP(ROWS($CG$4:CG1678),$CF$4:$CG$2337,2,0),"")</f>
        <v>Rzekuń (pow. ostrołęcki, woj. mazowieckie)</v>
      </c>
      <c r="CJ1678" s="98">
        <v>0</v>
      </c>
    </row>
    <row r="1679" spans="4:88">
      <c r="D1679" s="25"/>
      <c r="F1679" s="25"/>
      <c r="AM1679" s="98">
        <f>IF(ISNUMBER(SEARCH('ankieta ESG'!$G$180,AN1679)),MAX(AM$3:$AM1678)+1,0)</f>
        <v>1676</v>
      </c>
      <c r="AN1679" s="134" t="s">
        <v>5679</v>
      </c>
      <c r="AO1679" s="98">
        <v>0</v>
      </c>
      <c r="AP1679" s="99" t="str">
        <f>IFERROR(VLOOKUP(ROWS($AN$4:AN1679),$AM$4:$AN$2337,2,0),"")</f>
        <v>Rzepiennik Strzyżewski (pow. tarnowski, woj. małopolskie)</v>
      </c>
      <c r="AQ1679" s="98">
        <v>0</v>
      </c>
      <c r="AR1679" s="98">
        <f>IF(ISNUMBER(SEARCH('ankieta ESG'!$G$181,AS1679)),MAX($AR$3:AR1678)+1,0)</f>
        <v>1676</v>
      </c>
      <c r="AS1679" s="134" t="s">
        <v>5679</v>
      </c>
      <c r="AT1679" s="98">
        <v>0</v>
      </c>
      <c r="AU1679" s="99" t="str">
        <f>IFERROR(VLOOKUP(ROWS($AS$4:AS1679),$AR$4:$AS$2337,2,0),"")</f>
        <v>Rzepiennik Strzyżewski (pow. tarnowski, woj. małopolskie)</v>
      </c>
      <c r="AV1679" s="98">
        <v>0</v>
      </c>
      <c r="AW1679" s="98">
        <f>IF(ISNUMBER(SEARCH('ankieta ESG'!$G$182,AX1679)),MAX($AW$3:AW1678)+1,0)</f>
        <v>1676</v>
      </c>
      <c r="AX1679" s="134" t="s">
        <v>5679</v>
      </c>
      <c r="AY1679" s="98">
        <v>0</v>
      </c>
      <c r="AZ1679" s="99" t="str">
        <f>IFERROR(VLOOKUP(ROWS($AX$4:AX1679),$AW$4:$AX$2337,2,0),"")</f>
        <v>Rzepiennik Strzyżewski (pow. tarnowski, woj. małopolskie)</v>
      </c>
      <c r="BA1679" s="98">
        <v>0</v>
      </c>
      <c r="BB1679" s="98">
        <f>IF(ISNUMBER(SEARCH('ankieta ESG'!$G$183,BC1679)),MAX($BB$3:BB1678)+1,0)</f>
        <v>1676</v>
      </c>
      <c r="BC1679" s="134" t="s">
        <v>5679</v>
      </c>
      <c r="BD1679" s="98">
        <v>0</v>
      </c>
      <c r="BE1679" s="99" t="str">
        <f>IFERROR(VLOOKUP(ROWS($BC$4:BC1679),$BB$4:$BC$2337,2,0),"")</f>
        <v>Rzepiennik Strzyżewski (pow. tarnowski, woj. małopolskie)</v>
      </c>
      <c r="BF1679" s="98">
        <v>0</v>
      </c>
      <c r="BG1679" s="98">
        <f>IF(ISNUMBER(SEARCH('ankieta ESG'!$G$184,BH1679)),MAX($BG$3:BG1678)+1,0)</f>
        <v>1676</v>
      </c>
      <c r="BH1679" s="134" t="s">
        <v>5679</v>
      </c>
      <c r="BI1679" s="98">
        <v>0</v>
      </c>
      <c r="BJ1679" s="99" t="str">
        <f>IFERROR(VLOOKUP(ROWS($BH$4:BH1679),$BG$4:$BH$2337,2,0),"")</f>
        <v>Rzepiennik Strzyżewski (pow. tarnowski, woj. małopolskie)</v>
      </c>
      <c r="BK1679" s="98">
        <v>0</v>
      </c>
      <c r="BL1679" s="98">
        <f>IF(ISNUMBER(SEARCH('ankieta ESG'!$G$185,BM1679)),MAX($BL$3:BL1678)+1,0)</f>
        <v>1676</v>
      </c>
      <c r="BM1679" s="134" t="s">
        <v>5679</v>
      </c>
      <c r="BN1679" s="98">
        <v>0</v>
      </c>
      <c r="BO1679" s="99" t="str">
        <f>IFERROR(VLOOKUP(ROWS($BM$4:BM1679),$BL$4:$BM$2337,2,0),"")</f>
        <v>Rzepiennik Strzyżewski (pow. tarnowski, woj. małopolskie)</v>
      </c>
      <c r="BP1679" s="98">
        <v>0</v>
      </c>
      <c r="BQ1679" s="98">
        <f>IF(ISNUMBER(SEARCH('ankieta ESG'!$G$186,BR1679)),MAX($BQ$3:BQ1678)+1,0)</f>
        <v>1676</v>
      </c>
      <c r="BR1679" s="134" t="s">
        <v>5679</v>
      </c>
      <c r="BS1679" s="98">
        <v>0</v>
      </c>
      <c r="BT1679" s="99" t="str">
        <f>IFERROR(VLOOKUP(ROWS($BR$4:BR1679),$BQ$4:$BR$2337,2,0),"")</f>
        <v>Rzepiennik Strzyżewski (pow. tarnowski, woj. małopolskie)</v>
      </c>
      <c r="BU1679" s="98">
        <v>0</v>
      </c>
      <c r="BV1679" s="98">
        <f>IF(ISNUMBER(SEARCH('ankieta ESG'!$G$187,BW1679)),MAX($BV$3:BV1678)+1,0)</f>
        <v>1676</v>
      </c>
      <c r="BW1679" s="134" t="s">
        <v>5679</v>
      </c>
      <c r="BX1679" s="98">
        <v>0</v>
      </c>
      <c r="BY1679" s="99" t="str">
        <f>IFERROR(VLOOKUP(ROWS($BW$4:BW1679),$BV$4:$BW$2337,2,0),"")</f>
        <v>Rzepiennik Strzyżewski (pow. tarnowski, woj. małopolskie)</v>
      </c>
      <c r="BZ1679" s="98">
        <v>0</v>
      </c>
      <c r="CA1679" s="98">
        <f>IF(ISNUMBER(SEARCH('ankieta ESG'!$G$188,CB1679)),MAX($CA$3:CA1678)+1,0)</f>
        <v>1676</v>
      </c>
      <c r="CB1679" s="134" t="s">
        <v>5679</v>
      </c>
      <c r="CC1679" s="98">
        <v>0</v>
      </c>
      <c r="CD1679" s="99" t="str">
        <f>IFERROR(VLOOKUP(ROWS($CB$4:CB1679),$CA$4:$CB$2337,2,0),"")</f>
        <v>Rzepiennik Strzyżewski (pow. tarnowski, woj. małopolskie)</v>
      </c>
      <c r="CE1679" s="98">
        <v>0</v>
      </c>
      <c r="CF1679" s="98">
        <f>IF(ISNUMBER(SEARCH('ankieta ESG'!$G$189,CG1679)),MAX($CF$3:CF1678)+1,0)</f>
        <v>1676</v>
      </c>
      <c r="CG1679" s="134" t="s">
        <v>5679</v>
      </c>
      <c r="CH1679" s="98">
        <v>0</v>
      </c>
      <c r="CI1679" s="99" t="str">
        <f>IFERROR(VLOOKUP(ROWS($CG$4:CG1679),$CF$4:$CG$2337,2,0),"")</f>
        <v>Rzepiennik Strzyżewski (pow. tarnowski, woj. małopolskie)</v>
      </c>
      <c r="CJ1679" s="98">
        <v>0</v>
      </c>
    </row>
    <row r="1680" spans="4:88">
      <c r="D1680" s="25"/>
      <c r="F1680" s="25"/>
      <c r="AM1680" s="98">
        <f>IF(ISNUMBER(SEARCH('ankieta ESG'!$G$180,AN1680)),MAX(AM$3:$AM1679)+1,0)</f>
        <v>1677</v>
      </c>
      <c r="AN1680" s="134" t="s">
        <v>5680</v>
      </c>
      <c r="AO1680" s="98">
        <v>0</v>
      </c>
      <c r="AP1680" s="99" t="str">
        <f>IFERROR(VLOOKUP(ROWS($AN$4:AN1680),$AM$4:$AN$2337,2,0),"")</f>
        <v>Rzepin (pow. słubicki, woj. lubuskie)</v>
      </c>
      <c r="AQ1680" s="98">
        <v>0</v>
      </c>
      <c r="AR1680" s="98">
        <f>IF(ISNUMBER(SEARCH('ankieta ESG'!$G$181,AS1680)),MAX($AR$3:AR1679)+1,0)</f>
        <v>1677</v>
      </c>
      <c r="AS1680" s="134" t="s">
        <v>5680</v>
      </c>
      <c r="AT1680" s="98">
        <v>0</v>
      </c>
      <c r="AU1680" s="99" t="str">
        <f>IFERROR(VLOOKUP(ROWS($AS$4:AS1680),$AR$4:$AS$2337,2,0),"")</f>
        <v>Rzepin (pow. słubicki, woj. lubuskie)</v>
      </c>
      <c r="AV1680" s="98">
        <v>0</v>
      </c>
      <c r="AW1680" s="98">
        <f>IF(ISNUMBER(SEARCH('ankieta ESG'!$G$182,AX1680)),MAX($AW$3:AW1679)+1,0)</f>
        <v>1677</v>
      </c>
      <c r="AX1680" s="134" t="s">
        <v>5680</v>
      </c>
      <c r="AY1680" s="98">
        <v>0</v>
      </c>
      <c r="AZ1680" s="99" t="str">
        <f>IFERROR(VLOOKUP(ROWS($AX$4:AX1680),$AW$4:$AX$2337,2,0),"")</f>
        <v>Rzepin (pow. słubicki, woj. lubuskie)</v>
      </c>
      <c r="BA1680" s="98">
        <v>0</v>
      </c>
      <c r="BB1680" s="98">
        <f>IF(ISNUMBER(SEARCH('ankieta ESG'!$G$183,BC1680)),MAX($BB$3:BB1679)+1,0)</f>
        <v>1677</v>
      </c>
      <c r="BC1680" s="134" t="s">
        <v>5680</v>
      </c>
      <c r="BD1680" s="98">
        <v>0</v>
      </c>
      <c r="BE1680" s="99" t="str">
        <f>IFERROR(VLOOKUP(ROWS($BC$4:BC1680),$BB$4:$BC$2337,2,0),"")</f>
        <v>Rzepin (pow. słubicki, woj. lubuskie)</v>
      </c>
      <c r="BF1680" s="98">
        <v>0</v>
      </c>
      <c r="BG1680" s="98">
        <f>IF(ISNUMBER(SEARCH('ankieta ESG'!$G$184,BH1680)),MAX($BG$3:BG1679)+1,0)</f>
        <v>1677</v>
      </c>
      <c r="BH1680" s="134" t="s">
        <v>5680</v>
      </c>
      <c r="BI1680" s="98">
        <v>0</v>
      </c>
      <c r="BJ1680" s="99" t="str">
        <f>IFERROR(VLOOKUP(ROWS($BH$4:BH1680),$BG$4:$BH$2337,2,0),"")</f>
        <v>Rzepin (pow. słubicki, woj. lubuskie)</v>
      </c>
      <c r="BK1680" s="98">
        <v>0</v>
      </c>
      <c r="BL1680" s="98">
        <f>IF(ISNUMBER(SEARCH('ankieta ESG'!$G$185,BM1680)),MAX($BL$3:BL1679)+1,0)</f>
        <v>1677</v>
      </c>
      <c r="BM1680" s="134" t="s">
        <v>5680</v>
      </c>
      <c r="BN1680" s="98">
        <v>0</v>
      </c>
      <c r="BO1680" s="99" t="str">
        <f>IFERROR(VLOOKUP(ROWS($BM$4:BM1680),$BL$4:$BM$2337,2,0),"")</f>
        <v>Rzepin (pow. słubicki, woj. lubuskie)</v>
      </c>
      <c r="BP1680" s="98">
        <v>0</v>
      </c>
      <c r="BQ1680" s="98">
        <f>IF(ISNUMBER(SEARCH('ankieta ESG'!$G$186,BR1680)),MAX($BQ$3:BQ1679)+1,0)</f>
        <v>1677</v>
      </c>
      <c r="BR1680" s="134" t="s">
        <v>5680</v>
      </c>
      <c r="BS1680" s="98">
        <v>0</v>
      </c>
      <c r="BT1680" s="99" t="str">
        <f>IFERROR(VLOOKUP(ROWS($BR$4:BR1680),$BQ$4:$BR$2337,2,0),"")</f>
        <v>Rzepin (pow. słubicki, woj. lubuskie)</v>
      </c>
      <c r="BU1680" s="98">
        <v>0</v>
      </c>
      <c r="BV1680" s="98">
        <f>IF(ISNUMBER(SEARCH('ankieta ESG'!$G$187,BW1680)),MAX($BV$3:BV1679)+1,0)</f>
        <v>1677</v>
      </c>
      <c r="BW1680" s="134" t="s">
        <v>5680</v>
      </c>
      <c r="BX1680" s="98">
        <v>0</v>
      </c>
      <c r="BY1680" s="99" t="str">
        <f>IFERROR(VLOOKUP(ROWS($BW$4:BW1680),$BV$4:$BW$2337,2,0),"")</f>
        <v>Rzepin (pow. słubicki, woj. lubuskie)</v>
      </c>
      <c r="BZ1680" s="98">
        <v>0</v>
      </c>
      <c r="CA1680" s="98">
        <f>IF(ISNUMBER(SEARCH('ankieta ESG'!$G$188,CB1680)),MAX($CA$3:CA1679)+1,0)</f>
        <v>1677</v>
      </c>
      <c r="CB1680" s="134" t="s">
        <v>5680</v>
      </c>
      <c r="CC1680" s="98">
        <v>0</v>
      </c>
      <c r="CD1680" s="99" t="str">
        <f>IFERROR(VLOOKUP(ROWS($CB$4:CB1680),$CA$4:$CB$2337,2,0),"")</f>
        <v>Rzepin (pow. słubicki, woj. lubuskie)</v>
      </c>
      <c r="CE1680" s="98">
        <v>0</v>
      </c>
      <c r="CF1680" s="98">
        <f>IF(ISNUMBER(SEARCH('ankieta ESG'!$G$189,CG1680)),MAX($CF$3:CF1679)+1,0)</f>
        <v>1677</v>
      </c>
      <c r="CG1680" s="134" t="s">
        <v>5680</v>
      </c>
      <c r="CH1680" s="98">
        <v>0</v>
      </c>
      <c r="CI1680" s="99" t="str">
        <f>IFERROR(VLOOKUP(ROWS($CG$4:CG1680),$CF$4:$CG$2337,2,0),"")</f>
        <v>Rzepin (pow. słubicki, woj. lubuskie)</v>
      </c>
      <c r="CJ1680" s="98">
        <v>0</v>
      </c>
    </row>
    <row r="1681" spans="4:88">
      <c r="D1681" s="25"/>
      <c r="F1681" s="25"/>
      <c r="AM1681" s="98">
        <f>IF(ISNUMBER(SEARCH('ankieta ESG'!$G$180,AN1681)),MAX(AM$3:$AM1680)+1,0)</f>
        <v>1678</v>
      </c>
      <c r="AN1681" s="134" t="s">
        <v>5681</v>
      </c>
      <c r="AO1681" s="98">
        <v>0</v>
      </c>
      <c r="AP1681" s="99" t="str">
        <f>IFERROR(VLOOKUP(ROWS($AN$4:AN1681),$AM$4:$AN$2337,2,0),"")</f>
        <v>Rzeszów (pow. Rzeszów, woj. podkarpackie)</v>
      </c>
      <c r="AQ1681" s="98">
        <v>0</v>
      </c>
      <c r="AR1681" s="98">
        <f>IF(ISNUMBER(SEARCH('ankieta ESG'!$G$181,AS1681)),MAX($AR$3:AR1680)+1,0)</f>
        <v>1678</v>
      </c>
      <c r="AS1681" s="134" t="s">
        <v>5681</v>
      </c>
      <c r="AT1681" s="98">
        <v>0</v>
      </c>
      <c r="AU1681" s="99" t="str">
        <f>IFERROR(VLOOKUP(ROWS($AS$4:AS1681),$AR$4:$AS$2337,2,0),"")</f>
        <v>Rzeszów (pow. Rzeszów, woj. podkarpackie)</v>
      </c>
      <c r="AV1681" s="98">
        <v>0</v>
      </c>
      <c r="AW1681" s="98">
        <f>IF(ISNUMBER(SEARCH('ankieta ESG'!$G$182,AX1681)),MAX($AW$3:AW1680)+1,0)</f>
        <v>1678</v>
      </c>
      <c r="AX1681" s="134" t="s">
        <v>5681</v>
      </c>
      <c r="AY1681" s="98">
        <v>0</v>
      </c>
      <c r="AZ1681" s="99" t="str">
        <f>IFERROR(VLOOKUP(ROWS($AX$4:AX1681),$AW$4:$AX$2337,2,0),"")</f>
        <v>Rzeszów (pow. Rzeszów, woj. podkarpackie)</v>
      </c>
      <c r="BA1681" s="98">
        <v>0</v>
      </c>
      <c r="BB1681" s="98">
        <f>IF(ISNUMBER(SEARCH('ankieta ESG'!$G$183,BC1681)),MAX($BB$3:BB1680)+1,0)</f>
        <v>1678</v>
      </c>
      <c r="BC1681" s="134" t="s">
        <v>5681</v>
      </c>
      <c r="BD1681" s="98">
        <v>0</v>
      </c>
      <c r="BE1681" s="99" t="str">
        <f>IFERROR(VLOOKUP(ROWS($BC$4:BC1681),$BB$4:$BC$2337,2,0),"")</f>
        <v>Rzeszów (pow. Rzeszów, woj. podkarpackie)</v>
      </c>
      <c r="BF1681" s="98">
        <v>0</v>
      </c>
      <c r="BG1681" s="98">
        <f>IF(ISNUMBER(SEARCH('ankieta ESG'!$G$184,BH1681)),MAX($BG$3:BG1680)+1,0)</f>
        <v>1678</v>
      </c>
      <c r="BH1681" s="134" t="s">
        <v>5681</v>
      </c>
      <c r="BI1681" s="98">
        <v>0</v>
      </c>
      <c r="BJ1681" s="99" t="str">
        <f>IFERROR(VLOOKUP(ROWS($BH$4:BH1681),$BG$4:$BH$2337,2,0),"")</f>
        <v>Rzeszów (pow. Rzeszów, woj. podkarpackie)</v>
      </c>
      <c r="BK1681" s="98">
        <v>0</v>
      </c>
      <c r="BL1681" s="98">
        <f>IF(ISNUMBER(SEARCH('ankieta ESG'!$G$185,BM1681)),MAX($BL$3:BL1680)+1,0)</f>
        <v>1678</v>
      </c>
      <c r="BM1681" s="134" t="s">
        <v>5681</v>
      </c>
      <c r="BN1681" s="98">
        <v>0</v>
      </c>
      <c r="BO1681" s="99" t="str">
        <f>IFERROR(VLOOKUP(ROWS($BM$4:BM1681),$BL$4:$BM$2337,2,0),"")</f>
        <v>Rzeszów (pow. Rzeszów, woj. podkarpackie)</v>
      </c>
      <c r="BP1681" s="98">
        <v>0</v>
      </c>
      <c r="BQ1681" s="98">
        <f>IF(ISNUMBER(SEARCH('ankieta ESG'!$G$186,BR1681)),MAX($BQ$3:BQ1680)+1,0)</f>
        <v>1678</v>
      </c>
      <c r="BR1681" s="134" t="s">
        <v>5681</v>
      </c>
      <c r="BS1681" s="98">
        <v>0</v>
      </c>
      <c r="BT1681" s="99" t="str">
        <f>IFERROR(VLOOKUP(ROWS($BR$4:BR1681),$BQ$4:$BR$2337,2,0),"")</f>
        <v>Rzeszów (pow. Rzeszów, woj. podkarpackie)</v>
      </c>
      <c r="BU1681" s="98">
        <v>0</v>
      </c>
      <c r="BV1681" s="98">
        <f>IF(ISNUMBER(SEARCH('ankieta ESG'!$G$187,BW1681)),MAX($BV$3:BV1680)+1,0)</f>
        <v>1678</v>
      </c>
      <c r="BW1681" s="134" t="s">
        <v>5681</v>
      </c>
      <c r="BX1681" s="98">
        <v>0</v>
      </c>
      <c r="BY1681" s="99" t="str">
        <f>IFERROR(VLOOKUP(ROWS($BW$4:BW1681),$BV$4:$BW$2337,2,0),"")</f>
        <v>Rzeszów (pow. Rzeszów, woj. podkarpackie)</v>
      </c>
      <c r="BZ1681" s="98">
        <v>0</v>
      </c>
      <c r="CA1681" s="98">
        <f>IF(ISNUMBER(SEARCH('ankieta ESG'!$G$188,CB1681)),MAX($CA$3:CA1680)+1,0)</f>
        <v>1678</v>
      </c>
      <c r="CB1681" s="134" t="s">
        <v>5681</v>
      </c>
      <c r="CC1681" s="98">
        <v>0</v>
      </c>
      <c r="CD1681" s="99" t="str">
        <f>IFERROR(VLOOKUP(ROWS($CB$4:CB1681),$CA$4:$CB$2337,2,0),"")</f>
        <v>Rzeszów (pow. Rzeszów, woj. podkarpackie)</v>
      </c>
      <c r="CE1681" s="98">
        <v>0</v>
      </c>
      <c r="CF1681" s="98">
        <f>IF(ISNUMBER(SEARCH('ankieta ESG'!$G$189,CG1681)),MAX($CF$3:CF1680)+1,0)</f>
        <v>1678</v>
      </c>
      <c r="CG1681" s="134" t="s">
        <v>5681</v>
      </c>
      <c r="CH1681" s="98">
        <v>0</v>
      </c>
      <c r="CI1681" s="99" t="str">
        <f>IFERROR(VLOOKUP(ROWS($CG$4:CG1681),$CF$4:$CG$2337,2,0),"")</f>
        <v>Rzeszów (pow. Rzeszów, woj. podkarpackie)</v>
      </c>
      <c r="CJ1681" s="98">
        <v>0</v>
      </c>
    </row>
    <row r="1682" spans="4:88">
      <c r="D1682" s="25"/>
      <c r="F1682" s="25"/>
      <c r="AM1682" s="98">
        <f>IF(ISNUMBER(SEARCH('ankieta ESG'!$G$180,AN1682)),MAX(AM$3:$AM1681)+1,0)</f>
        <v>1679</v>
      </c>
      <c r="AN1682" s="134" t="s">
        <v>5682</v>
      </c>
      <c r="AO1682" s="98">
        <v>0</v>
      </c>
      <c r="AP1682" s="99" t="str">
        <f>IFERROR(VLOOKUP(ROWS($AN$4:AN1682),$AM$4:$AN$2337,2,0),"")</f>
        <v>Rzewnie (pow. makowski, woj. mazowieckie)</v>
      </c>
      <c r="AQ1682" s="98">
        <v>0</v>
      </c>
      <c r="AR1682" s="98">
        <f>IF(ISNUMBER(SEARCH('ankieta ESG'!$G$181,AS1682)),MAX($AR$3:AR1681)+1,0)</f>
        <v>1679</v>
      </c>
      <c r="AS1682" s="134" t="s">
        <v>5682</v>
      </c>
      <c r="AT1682" s="98">
        <v>0</v>
      </c>
      <c r="AU1682" s="99" t="str">
        <f>IFERROR(VLOOKUP(ROWS($AS$4:AS1682),$AR$4:$AS$2337,2,0),"")</f>
        <v>Rzewnie (pow. makowski, woj. mazowieckie)</v>
      </c>
      <c r="AV1682" s="98">
        <v>0</v>
      </c>
      <c r="AW1682" s="98">
        <f>IF(ISNUMBER(SEARCH('ankieta ESG'!$G$182,AX1682)),MAX($AW$3:AW1681)+1,0)</f>
        <v>1679</v>
      </c>
      <c r="AX1682" s="134" t="s">
        <v>5682</v>
      </c>
      <c r="AY1682" s="98">
        <v>0</v>
      </c>
      <c r="AZ1682" s="99" t="str">
        <f>IFERROR(VLOOKUP(ROWS($AX$4:AX1682),$AW$4:$AX$2337,2,0),"")</f>
        <v>Rzewnie (pow. makowski, woj. mazowieckie)</v>
      </c>
      <c r="BA1682" s="98">
        <v>0</v>
      </c>
      <c r="BB1682" s="98">
        <f>IF(ISNUMBER(SEARCH('ankieta ESG'!$G$183,BC1682)),MAX($BB$3:BB1681)+1,0)</f>
        <v>1679</v>
      </c>
      <c r="BC1682" s="134" t="s">
        <v>5682</v>
      </c>
      <c r="BD1682" s="98">
        <v>0</v>
      </c>
      <c r="BE1682" s="99" t="str">
        <f>IFERROR(VLOOKUP(ROWS($BC$4:BC1682),$BB$4:$BC$2337,2,0),"")</f>
        <v>Rzewnie (pow. makowski, woj. mazowieckie)</v>
      </c>
      <c r="BF1682" s="98">
        <v>0</v>
      </c>
      <c r="BG1682" s="98">
        <f>IF(ISNUMBER(SEARCH('ankieta ESG'!$G$184,BH1682)),MAX($BG$3:BG1681)+1,0)</f>
        <v>1679</v>
      </c>
      <c r="BH1682" s="134" t="s">
        <v>5682</v>
      </c>
      <c r="BI1682" s="98">
        <v>0</v>
      </c>
      <c r="BJ1682" s="99" t="str">
        <f>IFERROR(VLOOKUP(ROWS($BH$4:BH1682),$BG$4:$BH$2337,2,0),"")</f>
        <v>Rzewnie (pow. makowski, woj. mazowieckie)</v>
      </c>
      <c r="BK1682" s="98">
        <v>0</v>
      </c>
      <c r="BL1682" s="98">
        <f>IF(ISNUMBER(SEARCH('ankieta ESG'!$G$185,BM1682)),MAX($BL$3:BL1681)+1,0)</f>
        <v>1679</v>
      </c>
      <c r="BM1682" s="134" t="s">
        <v>5682</v>
      </c>
      <c r="BN1682" s="98">
        <v>0</v>
      </c>
      <c r="BO1682" s="99" t="str">
        <f>IFERROR(VLOOKUP(ROWS($BM$4:BM1682),$BL$4:$BM$2337,2,0),"")</f>
        <v>Rzewnie (pow. makowski, woj. mazowieckie)</v>
      </c>
      <c r="BP1682" s="98">
        <v>0</v>
      </c>
      <c r="BQ1682" s="98">
        <f>IF(ISNUMBER(SEARCH('ankieta ESG'!$G$186,BR1682)),MAX($BQ$3:BQ1681)+1,0)</f>
        <v>1679</v>
      </c>
      <c r="BR1682" s="134" t="s">
        <v>5682</v>
      </c>
      <c r="BS1682" s="98">
        <v>0</v>
      </c>
      <c r="BT1682" s="99" t="str">
        <f>IFERROR(VLOOKUP(ROWS($BR$4:BR1682),$BQ$4:$BR$2337,2,0),"")</f>
        <v>Rzewnie (pow. makowski, woj. mazowieckie)</v>
      </c>
      <c r="BU1682" s="98">
        <v>0</v>
      </c>
      <c r="BV1682" s="98">
        <f>IF(ISNUMBER(SEARCH('ankieta ESG'!$G$187,BW1682)),MAX($BV$3:BV1681)+1,0)</f>
        <v>1679</v>
      </c>
      <c r="BW1682" s="134" t="s">
        <v>5682</v>
      </c>
      <c r="BX1682" s="98">
        <v>0</v>
      </c>
      <c r="BY1682" s="99" t="str">
        <f>IFERROR(VLOOKUP(ROWS($BW$4:BW1682),$BV$4:$BW$2337,2,0),"")</f>
        <v>Rzewnie (pow. makowski, woj. mazowieckie)</v>
      </c>
      <c r="BZ1682" s="98">
        <v>0</v>
      </c>
      <c r="CA1682" s="98">
        <f>IF(ISNUMBER(SEARCH('ankieta ESG'!$G$188,CB1682)),MAX($CA$3:CA1681)+1,0)</f>
        <v>1679</v>
      </c>
      <c r="CB1682" s="134" t="s">
        <v>5682</v>
      </c>
      <c r="CC1682" s="98">
        <v>0</v>
      </c>
      <c r="CD1682" s="99" t="str">
        <f>IFERROR(VLOOKUP(ROWS($CB$4:CB1682),$CA$4:$CB$2337,2,0),"")</f>
        <v>Rzewnie (pow. makowski, woj. mazowieckie)</v>
      </c>
      <c r="CE1682" s="98">
        <v>0</v>
      </c>
      <c r="CF1682" s="98">
        <f>IF(ISNUMBER(SEARCH('ankieta ESG'!$G$189,CG1682)),MAX($CF$3:CF1681)+1,0)</f>
        <v>1679</v>
      </c>
      <c r="CG1682" s="134" t="s">
        <v>5682</v>
      </c>
      <c r="CH1682" s="98">
        <v>0</v>
      </c>
      <c r="CI1682" s="99" t="str">
        <f>IFERROR(VLOOKUP(ROWS($CG$4:CG1682),$CF$4:$CG$2337,2,0),"")</f>
        <v>Rzewnie (pow. makowski, woj. mazowieckie)</v>
      </c>
      <c r="CJ1682" s="98">
        <v>0</v>
      </c>
    </row>
    <row r="1683" spans="4:88">
      <c r="D1683" s="25"/>
      <c r="F1683" s="25"/>
      <c r="AM1683" s="98">
        <f>IF(ISNUMBER(SEARCH('ankieta ESG'!$G$180,AN1683)),MAX(AM$3:$AM1682)+1,0)</f>
        <v>1680</v>
      </c>
      <c r="AN1683" s="134" t="s">
        <v>5683</v>
      </c>
      <c r="AO1683" s="98">
        <v>0</v>
      </c>
      <c r="AP1683" s="99" t="str">
        <f>IFERROR(VLOOKUP(ROWS($AN$4:AN1683),$AM$4:$AN$2337,2,0),"")</f>
        <v>Rzezawa (pow. bocheński, woj. małopolskie)</v>
      </c>
      <c r="AQ1683" s="98">
        <v>0</v>
      </c>
      <c r="AR1683" s="98">
        <f>IF(ISNUMBER(SEARCH('ankieta ESG'!$G$181,AS1683)),MAX($AR$3:AR1682)+1,0)</f>
        <v>1680</v>
      </c>
      <c r="AS1683" s="134" t="s">
        <v>5683</v>
      </c>
      <c r="AT1683" s="98">
        <v>0</v>
      </c>
      <c r="AU1683" s="99" t="str">
        <f>IFERROR(VLOOKUP(ROWS($AS$4:AS1683),$AR$4:$AS$2337,2,0),"")</f>
        <v>Rzezawa (pow. bocheński, woj. małopolskie)</v>
      </c>
      <c r="AV1683" s="98">
        <v>0</v>
      </c>
      <c r="AW1683" s="98">
        <f>IF(ISNUMBER(SEARCH('ankieta ESG'!$G$182,AX1683)),MAX($AW$3:AW1682)+1,0)</f>
        <v>1680</v>
      </c>
      <c r="AX1683" s="134" t="s">
        <v>5683</v>
      </c>
      <c r="AY1683" s="98">
        <v>0</v>
      </c>
      <c r="AZ1683" s="99" t="str">
        <f>IFERROR(VLOOKUP(ROWS($AX$4:AX1683),$AW$4:$AX$2337,2,0),"")</f>
        <v>Rzezawa (pow. bocheński, woj. małopolskie)</v>
      </c>
      <c r="BA1683" s="98">
        <v>0</v>
      </c>
      <c r="BB1683" s="98">
        <f>IF(ISNUMBER(SEARCH('ankieta ESG'!$G$183,BC1683)),MAX($BB$3:BB1682)+1,0)</f>
        <v>1680</v>
      </c>
      <c r="BC1683" s="134" t="s">
        <v>5683</v>
      </c>
      <c r="BD1683" s="98">
        <v>0</v>
      </c>
      <c r="BE1683" s="99" t="str">
        <f>IFERROR(VLOOKUP(ROWS($BC$4:BC1683),$BB$4:$BC$2337,2,0),"")</f>
        <v>Rzezawa (pow. bocheński, woj. małopolskie)</v>
      </c>
      <c r="BF1683" s="98">
        <v>0</v>
      </c>
      <c r="BG1683" s="98">
        <f>IF(ISNUMBER(SEARCH('ankieta ESG'!$G$184,BH1683)),MAX($BG$3:BG1682)+1,0)</f>
        <v>1680</v>
      </c>
      <c r="BH1683" s="134" t="s">
        <v>5683</v>
      </c>
      <c r="BI1683" s="98">
        <v>0</v>
      </c>
      <c r="BJ1683" s="99" t="str">
        <f>IFERROR(VLOOKUP(ROWS($BH$4:BH1683),$BG$4:$BH$2337,2,0),"")</f>
        <v>Rzezawa (pow. bocheński, woj. małopolskie)</v>
      </c>
      <c r="BK1683" s="98">
        <v>0</v>
      </c>
      <c r="BL1683" s="98">
        <f>IF(ISNUMBER(SEARCH('ankieta ESG'!$G$185,BM1683)),MAX($BL$3:BL1682)+1,0)</f>
        <v>1680</v>
      </c>
      <c r="BM1683" s="134" t="s">
        <v>5683</v>
      </c>
      <c r="BN1683" s="98">
        <v>0</v>
      </c>
      <c r="BO1683" s="99" t="str">
        <f>IFERROR(VLOOKUP(ROWS($BM$4:BM1683),$BL$4:$BM$2337,2,0),"")</f>
        <v>Rzezawa (pow. bocheński, woj. małopolskie)</v>
      </c>
      <c r="BP1683" s="98">
        <v>0</v>
      </c>
      <c r="BQ1683" s="98">
        <f>IF(ISNUMBER(SEARCH('ankieta ESG'!$G$186,BR1683)),MAX($BQ$3:BQ1682)+1,0)</f>
        <v>1680</v>
      </c>
      <c r="BR1683" s="134" t="s">
        <v>5683</v>
      </c>
      <c r="BS1683" s="98">
        <v>0</v>
      </c>
      <c r="BT1683" s="99" t="str">
        <f>IFERROR(VLOOKUP(ROWS($BR$4:BR1683),$BQ$4:$BR$2337,2,0),"")</f>
        <v>Rzezawa (pow. bocheński, woj. małopolskie)</v>
      </c>
      <c r="BU1683" s="98">
        <v>0</v>
      </c>
      <c r="BV1683" s="98">
        <f>IF(ISNUMBER(SEARCH('ankieta ESG'!$G$187,BW1683)),MAX($BV$3:BV1682)+1,0)</f>
        <v>1680</v>
      </c>
      <c r="BW1683" s="134" t="s">
        <v>5683</v>
      </c>
      <c r="BX1683" s="98">
        <v>0</v>
      </c>
      <c r="BY1683" s="99" t="str">
        <f>IFERROR(VLOOKUP(ROWS($BW$4:BW1683),$BV$4:$BW$2337,2,0),"")</f>
        <v>Rzezawa (pow. bocheński, woj. małopolskie)</v>
      </c>
      <c r="BZ1683" s="98">
        <v>0</v>
      </c>
      <c r="CA1683" s="98">
        <f>IF(ISNUMBER(SEARCH('ankieta ESG'!$G$188,CB1683)),MAX($CA$3:CA1682)+1,0)</f>
        <v>1680</v>
      </c>
      <c r="CB1683" s="134" t="s">
        <v>5683</v>
      </c>
      <c r="CC1683" s="98">
        <v>0</v>
      </c>
      <c r="CD1683" s="99" t="str">
        <f>IFERROR(VLOOKUP(ROWS($CB$4:CB1683),$CA$4:$CB$2337,2,0),"")</f>
        <v>Rzezawa (pow. bocheński, woj. małopolskie)</v>
      </c>
      <c r="CE1683" s="98">
        <v>0</v>
      </c>
      <c r="CF1683" s="98">
        <f>IF(ISNUMBER(SEARCH('ankieta ESG'!$G$189,CG1683)),MAX($CF$3:CF1682)+1,0)</f>
        <v>1680</v>
      </c>
      <c r="CG1683" s="134" t="s">
        <v>5683</v>
      </c>
      <c r="CH1683" s="98">
        <v>0</v>
      </c>
      <c r="CI1683" s="99" t="str">
        <f>IFERROR(VLOOKUP(ROWS($CG$4:CG1683),$CF$4:$CG$2337,2,0),"")</f>
        <v>Rzezawa (pow. bocheński, woj. małopolskie)</v>
      </c>
      <c r="CJ1683" s="98">
        <v>0</v>
      </c>
    </row>
    <row r="1684" spans="4:88">
      <c r="D1684" s="25"/>
      <c r="F1684" s="25"/>
      <c r="AM1684" s="98">
        <f>IF(ISNUMBER(SEARCH('ankieta ESG'!$G$180,AN1684)),MAX(AM$3:$AM1683)+1,0)</f>
        <v>1681</v>
      </c>
      <c r="AN1684" s="134" t="s">
        <v>5684</v>
      </c>
      <c r="AO1684" s="98">
        <v>0</v>
      </c>
      <c r="AP1684" s="99" t="str">
        <f>IFERROR(VLOOKUP(ROWS($AN$4:AN1684),$AM$4:$AN$2337,2,0),"")</f>
        <v>Rzgów (pow. koniński, woj. wielkopolskie)</v>
      </c>
      <c r="AQ1684" s="98">
        <v>0</v>
      </c>
      <c r="AR1684" s="98">
        <f>IF(ISNUMBER(SEARCH('ankieta ESG'!$G$181,AS1684)),MAX($AR$3:AR1683)+1,0)</f>
        <v>1681</v>
      </c>
      <c r="AS1684" s="134" t="s">
        <v>5684</v>
      </c>
      <c r="AT1684" s="98">
        <v>0</v>
      </c>
      <c r="AU1684" s="99" t="str">
        <f>IFERROR(VLOOKUP(ROWS($AS$4:AS1684),$AR$4:$AS$2337,2,0),"")</f>
        <v>Rzgów (pow. koniński, woj. wielkopolskie)</v>
      </c>
      <c r="AV1684" s="98">
        <v>0</v>
      </c>
      <c r="AW1684" s="98">
        <f>IF(ISNUMBER(SEARCH('ankieta ESG'!$G$182,AX1684)),MAX($AW$3:AW1683)+1,0)</f>
        <v>1681</v>
      </c>
      <c r="AX1684" s="134" t="s">
        <v>5684</v>
      </c>
      <c r="AY1684" s="98">
        <v>0</v>
      </c>
      <c r="AZ1684" s="99" t="str">
        <f>IFERROR(VLOOKUP(ROWS($AX$4:AX1684),$AW$4:$AX$2337,2,0),"")</f>
        <v>Rzgów (pow. koniński, woj. wielkopolskie)</v>
      </c>
      <c r="BA1684" s="98">
        <v>0</v>
      </c>
      <c r="BB1684" s="98">
        <f>IF(ISNUMBER(SEARCH('ankieta ESG'!$G$183,BC1684)),MAX($BB$3:BB1683)+1,0)</f>
        <v>1681</v>
      </c>
      <c r="BC1684" s="134" t="s">
        <v>5684</v>
      </c>
      <c r="BD1684" s="98">
        <v>0</v>
      </c>
      <c r="BE1684" s="99" t="str">
        <f>IFERROR(VLOOKUP(ROWS($BC$4:BC1684),$BB$4:$BC$2337,2,0),"")</f>
        <v>Rzgów (pow. koniński, woj. wielkopolskie)</v>
      </c>
      <c r="BF1684" s="98">
        <v>0</v>
      </c>
      <c r="BG1684" s="98">
        <f>IF(ISNUMBER(SEARCH('ankieta ESG'!$G$184,BH1684)),MAX($BG$3:BG1683)+1,0)</f>
        <v>1681</v>
      </c>
      <c r="BH1684" s="134" t="s">
        <v>5684</v>
      </c>
      <c r="BI1684" s="98">
        <v>0</v>
      </c>
      <c r="BJ1684" s="99" t="str">
        <f>IFERROR(VLOOKUP(ROWS($BH$4:BH1684),$BG$4:$BH$2337,2,0),"")</f>
        <v>Rzgów (pow. koniński, woj. wielkopolskie)</v>
      </c>
      <c r="BK1684" s="98">
        <v>0</v>
      </c>
      <c r="BL1684" s="98">
        <f>IF(ISNUMBER(SEARCH('ankieta ESG'!$G$185,BM1684)),MAX($BL$3:BL1683)+1,0)</f>
        <v>1681</v>
      </c>
      <c r="BM1684" s="134" t="s">
        <v>5684</v>
      </c>
      <c r="BN1684" s="98">
        <v>0</v>
      </c>
      <c r="BO1684" s="99" t="str">
        <f>IFERROR(VLOOKUP(ROWS($BM$4:BM1684),$BL$4:$BM$2337,2,0),"")</f>
        <v>Rzgów (pow. koniński, woj. wielkopolskie)</v>
      </c>
      <c r="BP1684" s="98">
        <v>0</v>
      </c>
      <c r="BQ1684" s="98">
        <f>IF(ISNUMBER(SEARCH('ankieta ESG'!$G$186,BR1684)),MAX($BQ$3:BQ1683)+1,0)</f>
        <v>1681</v>
      </c>
      <c r="BR1684" s="134" t="s">
        <v>5684</v>
      </c>
      <c r="BS1684" s="98">
        <v>0</v>
      </c>
      <c r="BT1684" s="99" t="str">
        <f>IFERROR(VLOOKUP(ROWS($BR$4:BR1684),$BQ$4:$BR$2337,2,0),"")</f>
        <v>Rzgów (pow. koniński, woj. wielkopolskie)</v>
      </c>
      <c r="BU1684" s="98">
        <v>0</v>
      </c>
      <c r="BV1684" s="98">
        <f>IF(ISNUMBER(SEARCH('ankieta ESG'!$G$187,BW1684)),MAX($BV$3:BV1683)+1,0)</f>
        <v>1681</v>
      </c>
      <c r="BW1684" s="134" t="s">
        <v>5684</v>
      </c>
      <c r="BX1684" s="98">
        <v>0</v>
      </c>
      <c r="BY1684" s="99" t="str">
        <f>IFERROR(VLOOKUP(ROWS($BW$4:BW1684),$BV$4:$BW$2337,2,0),"")</f>
        <v>Rzgów (pow. koniński, woj. wielkopolskie)</v>
      </c>
      <c r="BZ1684" s="98">
        <v>0</v>
      </c>
      <c r="CA1684" s="98">
        <f>IF(ISNUMBER(SEARCH('ankieta ESG'!$G$188,CB1684)),MAX($CA$3:CA1683)+1,0)</f>
        <v>1681</v>
      </c>
      <c r="CB1684" s="134" t="s">
        <v>5684</v>
      </c>
      <c r="CC1684" s="98">
        <v>0</v>
      </c>
      <c r="CD1684" s="99" t="str">
        <f>IFERROR(VLOOKUP(ROWS($CB$4:CB1684),$CA$4:$CB$2337,2,0),"")</f>
        <v>Rzgów (pow. koniński, woj. wielkopolskie)</v>
      </c>
      <c r="CE1684" s="98">
        <v>0</v>
      </c>
      <c r="CF1684" s="98">
        <f>IF(ISNUMBER(SEARCH('ankieta ESG'!$G$189,CG1684)),MAX($CF$3:CF1683)+1,0)</f>
        <v>1681</v>
      </c>
      <c r="CG1684" s="134" t="s">
        <v>5684</v>
      </c>
      <c r="CH1684" s="98">
        <v>0</v>
      </c>
      <c r="CI1684" s="99" t="str">
        <f>IFERROR(VLOOKUP(ROWS($CG$4:CG1684),$CF$4:$CG$2337,2,0),"")</f>
        <v>Rzgów (pow. koniński, woj. wielkopolskie)</v>
      </c>
      <c r="CJ1684" s="98">
        <v>0</v>
      </c>
    </row>
    <row r="1685" spans="4:88">
      <c r="D1685" s="25"/>
      <c r="F1685" s="25"/>
      <c r="AM1685" s="98">
        <f>IF(ISNUMBER(SEARCH('ankieta ESG'!$G$180,AN1685)),MAX(AM$3:$AM1684)+1,0)</f>
        <v>1682</v>
      </c>
      <c r="AN1685" s="134" t="s">
        <v>5685</v>
      </c>
      <c r="AO1685" s="98">
        <v>0</v>
      </c>
      <c r="AP1685" s="99" t="str">
        <f>IFERROR(VLOOKUP(ROWS($AN$4:AN1685),$AM$4:$AN$2337,2,0),"")</f>
        <v>Rzgów (pow. łódzki wschodni, woj. łódzkie)</v>
      </c>
      <c r="AQ1685" s="98">
        <v>0</v>
      </c>
      <c r="AR1685" s="98">
        <f>IF(ISNUMBER(SEARCH('ankieta ESG'!$G$181,AS1685)),MAX($AR$3:AR1684)+1,0)</f>
        <v>1682</v>
      </c>
      <c r="AS1685" s="134" t="s">
        <v>5685</v>
      </c>
      <c r="AT1685" s="98">
        <v>0</v>
      </c>
      <c r="AU1685" s="99" t="str">
        <f>IFERROR(VLOOKUP(ROWS($AS$4:AS1685),$AR$4:$AS$2337,2,0),"")</f>
        <v>Rzgów (pow. łódzki wschodni, woj. łódzkie)</v>
      </c>
      <c r="AV1685" s="98">
        <v>0</v>
      </c>
      <c r="AW1685" s="98">
        <f>IF(ISNUMBER(SEARCH('ankieta ESG'!$G$182,AX1685)),MAX($AW$3:AW1684)+1,0)</f>
        <v>1682</v>
      </c>
      <c r="AX1685" s="134" t="s">
        <v>5685</v>
      </c>
      <c r="AY1685" s="98">
        <v>0</v>
      </c>
      <c r="AZ1685" s="99" t="str">
        <f>IFERROR(VLOOKUP(ROWS($AX$4:AX1685),$AW$4:$AX$2337,2,0),"")</f>
        <v>Rzgów (pow. łódzki wschodni, woj. łódzkie)</v>
      </c>
      <c r="BA1685" s="98">
        <v>0</v>
      </c>
      <c r="BB1685" s="98">
        <f>IF(ISNUMBER(SEARCH('ankieta ESG'!$G$183,BC1685)),MAX($BB$3:BB1684)+1,0)</f>
        <v>1682</v>
      </c>
      <c r="BC1685" s="134" t="s">
        <v>5685</v>
      </c>
      <c r="BD1685" s="98">
        <v>0</v>
      </c>
      <c r="BE1685" s="99" t="str">
        <f>IFERROR(VLOOKUP(ROWS($BC$4:BC1685),$BB$4:$BC$2337,2,0),"")</f>
        <v>Rzgów (pow. łódzki wschodni, woj. łódzkie)</v>
      </c>
      <c r="BF1685" s="98">
        <v>0</v>
      </c>
      <c r="BG1685" s="98">
        <f>IF(ISNUMBER(SEARCH('ankieta ESG'!$G$184,BH1685)),MAX($BG$3:BG1684)+1,0)</f>
        <v>1682</v>
      </c>
      <c r="BH1685" s="134" t="s">
        <v>5685</v>
      </c>
      <c r="BI1685" s="98">
        <v>0</v>
      </c>
      <c r="BJ1685" s="99" t="str">
        <f>IFERROR(VLOOKUP(ROWS($BH$4:BH1685),$BG$4:$BH$2337,2,0),"")</f>
        <v>Rzgów (pow. łódzki wschodni, woj. łódzkie)</v>
      </c>
      <c r="BK1685" s="98">
        <v>0</v>
      </c>
      <c r="BL1685" s="98">
        <f>IF(ISNUMBER(SEARCH('ankieta ESG'!$G$185,BM1685)),MAX($BL$3:BL1684)+1,0)</f>
        <v>1682</v>
      </c>
      <c r="BM1685" s="134" t="s">
        <v>5685</v>
      </c>
      <c r="BN1685" s="98">
        <v>0</v>
      </c>
      <c r="BO1685" s="99" t="str">
        <f>IFERROR(VLOOKUP(ROWS($BM$4:BM1685),$BL$4:$BM$2337,2,0),"")</f>
        <v>Rzgów (pow. łódzki wschodni, woj. łódzkie)</v>
      </c>
      <c r="BP1685" s="98">
        <v>0</v>
      </c>
      <c r="BQ1685" s="98">
        <f>IF(ISNUMBER(SEARCH('ankieta ESG'!$G$186,BR1685)),MAX($BQ$3:BQ1684)+1,0)</f>
        <v>1682</v>
      </c>
      <c r="BR1685" s="134" t="s">
        <v>5685</v>
      </c>
      <c r="BS1685" s="98">
        <v>0</v>
      </c>
      <c r="BT1685" s="99" t="str">
        <f>IFERROR(VLOOKUP(ROWS($BR$4:BR1685),$BQ$4:$BR$2337,2,0),"")</f>
        <v>Rzgów (pow. łódzki wschodni, woj. łódzkie)</v>
      </c>
      <c r="BU1685" s="98">
        <v>0</v>
      </c>
      <c r="BV1685" s="98">
        <f>IF(ISNUMBER(SEARCH('ankieta ESG'!$G$187,BW1685)),MAX($BV$3:BV1684)+1,0)</f>
        <v>1682</v>
      </c>
      <c r="BW1685" s="134" t="s">
        <v>5685</v>
      </c>
      <c r="BX1685" s="98">
        <v>0</v>
      </c>
      <c r="BY1685" s="99" t="str">
        <f>IFERROR(VLOOKUP(ROWS($BW$4:BW1685),$BV$4:$BW$2337,2,0),"")</f>
        <v>Rzgów (pow. łódzki wschodni, woj. łódzkie)</v>
      </c>
      <c r="BZ1685" s="98">
        <v>0</v>
      </c>
      <c r="CA1685" s="98">
        <f>IF(ISNUMBER(SEARCH('ankieta ESG'!$G$188,CB1685)),MAX($CA$3:CA1684)+1,0)</f>
        <v>1682</v>
      </c>
      <c r="CB1685" s="134" t="s">
        <v>5685</v>
      </c>
      <c r="CC1685" s="98">
        <v>0</v>
      </c>
      <c r="CD1685" s="99" t="str">
        <f>IFERROR(VLOOKUP(ROWS($CB$4:CB1685),$CA$4:$CB$2337,2,0),"")</f>
        <v>Rzgów (pow. łódzki wschodni, woj. łódzkie)</v>
      </c>
      <c r="CE1685" s="98">
        <v>0</v>
      </c>
      <c r="CF1685" s="98">
        <f>IF(ISNUMBER(SEARCH('ankieta ESG'!$G$189,CG1685)),MAX($CF$3:CF1684)+1,0)</f>
        <v>1682</v>
      </c>
      <c r="CG1685" s="134" t="s">
        <v>5685</v>
      </c>
      <c r="CH1685" s="98">
        <v>0</v>
      </c>
      <c r="CI1685" s="99" t="str">
        <f>IFERROR(VLOOKUP(ROWS($CG$4:CG1685),$CF$4:$CG$2337,2,0),"")</f>
        <v>Rzgów (pow. łódzki wschodni, woj. łódzkie)</v>
      </c>
      <c r="CJ1685" s="98">
        <v>0</v>
      </c>
    </row>
    <row r="1686" spans="4:88">
      <c r="D1686" s="25"/>
      <c r="F1686" s="25"/>
      <c r="AM1686" s="98">
        <f>IF(ISNUMBER(SEARCH('ankieta ESG'!$G$180,AN1686)),MAX(AM$3:$AM1685)+1,0)</f>
        <v>1683</v>
      </c>
      <c r="AN1686" s="134" t="s">
        <v>5686</v>
      </c>
      <c r="AO1686" s="98">
        <v>0</v>
      </c>
      <c r="AP1686" s="99" t="str">
        <f>IFERROR(VLOOKUP(ROWS($AN$4:AN1686),$AM$4:$AN$2337,2,0),"")</f>
        <v>Sabnie (pow. sokołowski, woj. mazowieckie)</v>
      </c>
      <c r="AQ1686" s="98">
        <v>0</v>
      </c>
      <c r="AR1686" s="98">
        <f>IF(ISNUMBER(SEARCH('ankieta ESG'!$G$181,AS1686)),MAX($AR$3:AR1685)+1,0)</f>
        <v>1683</v>
      </c>
      <c r="AS1686" s="134" t="s">
        <v>5686</v>
      </c>
      <c r="AT1686" s="98">
        <v>0</v>
      </c>
      <c r="AU1686" s="99" t="str">
        <f>IFERROR(VLOOKUP(ROWS($AS$4:AS1686),$AR$4:$AS$2337,2,0),"")</f>
        <v>Sabnie (pow. sokołowski, woj. mazowieckie)</v>
      </c>
      <c r="AV1686" s="98">
        <v>0</v>
      </c>
      <c r="AW1686" s="98">
        <f>IF(ISNUMBER(SEARCH('ankieta ESG'!$G$182,AX1686)),MAX($AW$3:AW1685)+1,0)</f>
        <v>1683</v>
      </c>
      <c r="AX1686" s="134" t="s">
        <v>5686</v>
      </c>
      <c r="AY1686" s="98">
        <v>0</v>
      </c>
      <c r="AZ1686" s="99" t="str">
        <f>IFERROR(VLOOKUP(ROWS($AX$4:AX1686),$AW$4:$AX$2337,2,0),"")</f>
        <v>Sabnie (pow. sokołowski, woj. mazowieckie)</v>
      </c>
      <c r="BA1686" s="98">
        <v>0</v>
      </c>
      <c r="BB1686" s="98">
        <f>IF(ISNUMBER(SEARCH('ankieta ESG'!$G$183,BC1686)),MAX($BB$3:BB1685)+1,0)</f>
        <v>1683</v>
      </c>
      <c r="BC1686" s="134" t="s">
        <v>5686</v>
      </c>
      <c r="BD1686" s="98">
        <v>0</v>
      </c>
      <c r="BE1686" s="99" t="str">
        <f>IFERROR(VLOOKUP(ROWS($BC$4:BC1686),$BB$4:$BC$2337,2,0),"")</f>
        <v>Sabnie (pow. sokołowski, woj. mazowieckie)</v>
      </c>
      <c r="BF1686" s="98">
        <v>0</v>
      </c>
      <c r="BG1686" s="98">
        <f>IF(ISNUMBER(SEARCH('ankieta ESG'!$G$184,BH1686)),MAX($BG$3:BG1685)+1,0)</f>
        <v>1683</v>
      </c>
      <c r="BH1686" s="134" t="s">
        <v>5686</v>
      </c>
      <c r="BI1686" s="98">
        <v>0</v>
      </c>
      <c r="BJ1686" s="99" t="str">
        <f>IFERROR(VLOOKUP(ROWS($BH$4:BH1686),$BG$4:$BH$2337,2,0),"")</f>
        <v>Sabnie (pow. sokołowski, woj. mazowieckie)</v>
      </c>
      <c r="BK1686" s="98">
        <v>0</v>
      </c>
      <c r="BL1686" s="98">
        <f>IF(ISNUMBER(SEARCH('ankieta ESG'!$G$185,BM1686)),MAX($BL$3:BL1685)+1,0)</f>
        <v>1683</v>
      </c>
      <c r="BM1686" s="134" t="s">
        <v>5686</v>
      </c>
      <c r="BN1686" s="98">
        <v>0</v>
      </c>
      <c r="BO1686" s="99" t="str">
        <f>IFERROR(VLOOKUP(ROWS($BM$4:BM1686),$BL$4:$BM$2337,2,0),"")</f>
        <v>Sabnie (pow. sokołowski, woj. mazowieckie)</v>
      </c>
      <c r="BP1686" s="98">
        <v>0</v>
      </c>
      <c r="BQ1686" s="98">
        <f>IF(ISNUMBER(SEARCH('ankieta ESG'!$G$186,BR1686)),MAX($BQ$3:BQ1685)+1,0)</f>
        <v>1683</v>
      </c>
      <c r="BR1686" s="134" t="s">
        <v>5686</v>
      </c>
      <c r="BS1686" s="98">
        <v>0</v>
      </c>
      <c r="BT1686" s="99" t="str">
        <f>IFERROR(VLOOKUP(ROWS($BR$4:BR1686),$BQ$4:$BR$2337,2,0),"")</f>
        <v>Sabnie (pow. sokołowski, woj. mazowieckie)</v>
      </c>
      <c r="BU1686" s="98">
        <v>0</v>
      </c>
      <c r="BV1686" s="98">
        <f>IF(ISNUMBER(SEARCH('ankieta ESG'!$G$187,BW1686)),MAX($BV$3:BV1685)+1,0)</f>
        <v>1683</v>
      </c>
      <c r="BW1686" s="134" t="s">
        <v>5686</v>
      </c>
      <c r="BX1686" s="98">
        <v>0</v>
      </c>
      <c r="BY1686" s="99" t="str">
        <f>IFERROR(VLOOKUP(ROWS($BW$4:BW1686),$BV$4:$BW$2337,2,0),"")</f>
        <v>Sabnie (pow. sokołowski, woj. mazowieckie)</v>
      </c>
      <c r="BZ1686" s="98">
        <v>0</v>
      </c>
      <c r="CA1686" s="98">
        <f>IF(ISNUMBER(SEARCH('ankieta ESG'!$G$188,CB1686)),MAX($CA$3:CA1685)+1,0)</f>
        <v>1683</v>
      </c>
      <c r="CB1686" s="134" t="s">
        <v>5686</v>
      </c>
      <c r="CC1686" s="98">
        <v>0</v>
      </c>
      <c r="CD1686" s="99" t="str">
        <f>IFERROR(VLOOKUP(ROWS($CB$4:CB1686),$CA$4:$CB$2337,2,0),"")</f>
        <v>Sabnie (pow. sokołowski, woj. mazowieckie)</v>
      </c>
      <c r="CE1686" s="98">
        <v>0</v>
      </c>
      <c r="CF1686" s="98">
        <f>IF(ISNUMBER(SEARCH('ankieta ESG'!$G$189,CG1686)),MAX($CF$3:CF1685)+1,0)</f>
        <v>1683</v>
      </c>
      <c r="CG1686" s="134" t="s">
        <v>5686</v>
      </c>
      <c r="CH1686" s="98">
        <v>0</v>
      </c>
      <c r="CI1686" s="99" t="str">
        <f>IFERROR(VLOOKUP(ROWS($CG$4:CG1686),$CF$4:$CG$2337,2,0),"")</f>
        <v>Sabnie (pow. sokołowski, woj. mazowieckie)</v>
      </c>
      <c r="CJ1686" s="98">
        <v>0</v>
      </c>
    </row>
    <row r="1687" spans="4:88">
      <c r="D1687" s="25"/>
      <c r="F1687" s="25"/>
      <c r="AM1687" s="98">
        <f>IF(ISNUMBER(SEARCH('ankieta ESG'!$G$180,AN1687)),MAX(AM$3:$AM1686)+1,0)</f>
        <v>1684</v>
      </c>
      <c r="AN1687" s="134" t="s">
        <v>5687</v>
      </c>
      <c r="AO1687" s="98">
        <v>0</v>
      </c>
      <c r="AP1687" s="99" t="str">
        <f>IFERROR(VLOOKUP(ROWS($AN$4:AN1687),$AM$4:$AN$2337,2,0),"")</f>
        <v>Sadki (pow. nakielski, woj. kujawsko-pomorskie)</v>
      </c>
      <c r="AQ1687" s="98">
        <v>0</v>
      </c>
      <c r="AR1687" s="98">
        <f>IF(ISNUMBER(SEARCH('ankieta ESG'!$G$181,AS1687)),MAX($AR$3:AR1686)+1,0)</f>
        <v>1684</v>
      </c>
      <c r="AS1687" s="134" t="s">
        <v>5687</v>
      </c>
      <c r="AT1687" s="98">
        <v>0</v>
      </c>
      <c r="AU1687" s="99" t="str">
        <f>IFERROR(VLOOKUP(ROWS($AS$4:AS1687),$AR$4:$AS$2337,2,0),"")</f>
        <v>Sadki (pow. nakielski, woj. kujawsko-pomorskie)</v>
      </c>
      <c r="AV1687" s="98">
        <v>0</v>
      </c>
      <c r="AW1687" s="98">
        <f>IF(ISNUMBER(SEARCH('ankieta ESG'!$G$182,AX1687)),MAX($AW$3:AW1686)+1,0)</f>
        <v>1684</v>
      </c>
      <c r="AX1687" s="134" t="s">
        <v>5687</v>
      </c>
      <c r="AY1687" s="98">
        <v>0</v>
      </c>
      <c r="AZ1687" s="99" t="str">
        <f>IFERROR(VLOOKUP(ROWS($AX$4:AX1687),$AW$4:$AX$2337,2,0),"")</f>
        <v>Sadki (pow. nakielski, woj. kujawsko-pomorskie)</v>
      </c>
      <c r="BA1687" s="98">
        <v>0</v>
      </c>
      <c r="BB1687" s="98">
        <f>IF(ISNUMBER(SEARCH('ankieta ESG'!$G$183,BC1687)),MAX($BB$3:BB1686)+1,0)</f>
        <v>1684</v>
      </c>
      <c r="BC1687" s="134" t="s">
        <v>5687</v>
      </c>
      <c r="BD1687" s="98">
        <v>0</v>
      </c>
      <c r="BE1687" s="99" t="str">
        <f>IFERROR(VLOOKUP(ROWS($BC$4:BC1687),$BB$4:$BC$2337,2,0),"")</f>
        <v>Sadki (pow. nakielski, woj. kujawsko-pomorskie)</v>
      </c>
      <c r="BF1687" s="98">
        <v>0</v>
      </c>
      <c r="BG1687" s="98">
        <f>IF(ISNUMBER(SEARCH('ankieta ESG'!$G$184,BH1687)),MAX($BG$3:BG1686)+1,0)</f>
        <v>1684</v>
      </c>
      <c r="BH1687" s="134" t="s">
        <v>5687</v>
      </c>
      <c r="BI1687" s="98">
        <v>0</v>
      </c>
      <c r="BJ1687" s="99" t="str">
        <f>IFERROR(VLOOKUP(ROWS($BH$4:BH1687),$BG$4:$BH$2337,2,0),"")</f>
        <v>Sadki (pow. nakielski, woj. kujawsko-pomorskie)</v>
      </c>
      <c r="BK1687" s="98">
        <v>0</v>
      </c>
      <c r="BL1687" s="98">
        <f>IF(ISNUMBER(SEARCH('ankieta ESG'!$G$185,BM1687)),MAX($BL$3:BL1686)+1,0)</f>
        <v>1684</v>
      </c>
      <c r="BM1687" s="134" t="s">
        <v>5687</v>
      </c>
      <c r="BN1687" s="98">
        <v>0</v>
      </c>
      <c r="BO1687" s="99" t="str">
        <f>IFERROR(VLOOKUP(ROWS($BM$4:BM1687),$BL$4:$BM$2337,2,0),"")</f>
        <v>Sadki (pow. nakielski, woj. kujawsko-pomorskie)</v>
      </c>
      <c r="BP1687" s="98">
        <v>0</v>
      </c>
      <c r="BQ1687" s="98">
        <f>IF(ISNUMBER(SEARCH('ankieta ESG'!$G$186,BR1687)),MAX($BQ$3:BQ1686)+1,0)</f>
        <v>1684</v>
      </c>
      <c r="BR1687" s="134" t="s">
        <v>5687</v>
      </c>
      <c r="BS1687" s="98">
        <v>0</v>
      </c>
      <c r="BT1687" s="99" t="str">
        <f>IFERROR(VLOOKUP(ROWS($BR$4:BR1687),$BQ$4:$BR$2337,2,0),"")</f>
        <v>Sadki (pow. nakielski, woj. kujawsko-pomorskie)</v>
      </c>
      <c r="BU1687" s="98">
        <v>0</v>
      </c>
      <c r="BV1687" s="98">
        <f>IF(ISNUMBER(SEARCH('ankieta ESG'!$G$187,BW1687)),MAX($BV$3:BV1686)+1,0)</f>
        <v>1684</v>
      </c>
      <c r="BW1687" s="134" t="s">
        <v>5687</v>
      </c>
      <c r="BX1687" s="98">
        <v>0</v>
      </c>
      <c r="BY1687" s="99" t="str">
        <f>IFERROR(VLOOKUP(ROWS($BW$4:BW1687),$BV$4:$BW$2337,2,0),"")</f>
        <v>Sadki (pow. nakielski, woj. kujawsko-pomorskie)</v>
      </c>
      <c r="BZ1687" s="98">
        <v>0</v>
      </c>
      <c r="CA1687" s="98">
        <f>IF(ISNUMBER(SEARCH('ankieta ESG'!$G$188,CB1687)),MAX($CA$3:CA1686)+1,0)</f>
        <v>1684</v>
      </c>
      <c r="CB1687" s="134" t="s">
        <v>5687</v>
      </c>
      <c r="CC1687" s="98">
        <v>0</v>
      </c>
      <c r="CD1687" s="99" t="str">
        <f>IFERROR(VLOOKUP(ROWS($CB$4:CB1687),$CA$4:$CB$2337,2,0),"")</f>
        <v>Sadki (pow. nakielski, woj. kujawsko-pomorskie)</v>
      </c>
      <c r="CE1687" s="98">
        <v>0</v>
      </c>
      <c r="CF1687" s="98">
        <f>IF(ISNUMBER(SEARCH('ankieta ESG'!$G$189,CG1687)),MAX($CF$3:CF1686)+1,0)</f>
        <v>1684</v>
      </c>
      <c r="CG1687" s="134" t="s">
        <v>5687</v>
      </c>
      <c r="CH1687" s="98">
        <v>0</v>
      </c>
      <c r="CI1687" s="99" t="str">
        <f>IFERROR(VLOOKUP(ROWS($CG$4:CG1687),$CF$4:$CG$2337,2,0),"")</f>
        <v>Sadki (pow. nakielski, woj. kujawsko-pomorskie)</v>
      </c>
      <c r="CJ1687" s="98">
        <v>0</v>
      </c>
    </row>
    <row r="1688" spans="4:88">
      <c r="D1688" s="25"/>
      <c r="F1688" s="25"/>
      <c r="AM1688" s="98">
        <f>IF(ISNUMBER(SEARCH('ankieta ESG'!$G$180,AN1688)),MAX(AM$3:$AM1687)+1,0)</f>
        <v>1685</v>
      </c>
      <c r="AN1688" s="134" t="s">
        <v>5688</v>
      </c>
      <c r="AO1688" s="98">
        <v>0</v>
      </c>
      <c r="AP1688" s="99" t="str">
        <f>IFERROR(VLOOKUP(ROWS($AN$4:AN1688),$AM$4:$AN$2337,2,0),"")</f>
        <v>Sadkowice (pow. rawski, woj. łódzkie)</v>
      </c>
      <c r="AQ1688" s="98">
        <v>0</v>
      </c>
      <c r="AR1688" s="98">
        <f>IF(ISNUMBER(SEARCH('ankieta ESG'!$G$181,AS1688)),MAX($AR$3:AR1687)+1,0)</f>
        <v>1685</v>
      </c>
      <c r="AS1688" s="134" t="s">
        <v>5688</v>
      </c>
      <c r="AT1688" s="98">
        <v>0</v>
      </c>
      <c r="AU1688" s="99" t="str">
        <f>IFERROR(VLOOKUP(ROWS($AS$4:AS1688),$AR$4:$AS$2337,2,0),"")</f>
        <v>Sadkowice (pow. rawski, woj. łódzkie)</v>
      </c>
      <c r="AV1688" s="98">
        <v>0</v>
      </c>
      <c r="AW1688" s="98">
        <f>IF(ISNUMBER(SEARCH('ankieta ESG'!$G$182,AX1688)),MAX($AW$3:AW1687)+1,0)</f>
        <v>1685</v>
      </c>
      <c r="AX1688" s="134" t="s">
        <v>5688</v>
      </c>
      <c r="AY1688" s="98">
        <v>0</v>
      </c>
      <c r="AZ1688" s="99" t="str">
        <f>IFERROR(VLOOKUP(ROWS($AX$4:AX1688),$AW$4:$AX$2337,2,0),"")</f>
        <v>Sadkowice (pow. rawski, woj. łódzkie)</v>
      </c>
      <c r="BA1688" s="98">
        <v>0</v>
      </c>
      <c r="BB1688" s="98">
        <f>IF(ISNUMBER(SEARCH('ankieta ESG'!$G$183,BC1688)),MAX($BB$3:BB1687)+1,0)</f>
        <v>1685</v>
      </c>
      <c r="BC1688" s="134" t="s">
        <v>5688</v>
      </c>
      <c r="BD1688" s="98">
        <v>0</v>
      </c>
      <c r="BE1688" s="99" t="str">
        <f>IFERROR(VLOOKUP(ROWS($BC$4:BC1688),$BB$4:$BC$2337,2,0),"")</f>
        <v>Sadkowice (pow. rawski, woj. łódzkie)</v>
      </c>
      <c r="BF1688" s="98">
        <v>0</v>
      </c>
      <c r="BG1688" s="98">
        <f>IF(ISNUMBER(SEARCH('ankieta ESG'!$G$184,BH1688)),MAX($BG$3:BG1687)+1,0)</f>
        <v>1685</v>
      </c>
      <c r="BH1688" s="134" t="s">
        <v>5688</v>
      </c>
      <c r="BI1688" s="98">
        <v>0</v>
      </c>
      <c r="BJ1688" s="99" t="str">
        <f>IFERROR(VLOOKUP(ROWS($BH$4:BH1688),$BG$4:$BH$2337,2,0),"")</f>
        <v>Sadkowice (pow. rawski, woj. łódzkie)</v>
      </c>
      <c r="BK1688" s="98">
        <v>0</v>
      </c>
      <c r="BL1688" s="98">
        <f>IF(ISNUMBER(SEARCH('ankieta ESG'!$G$185,BM1688)),MAX($BL$3:BL1687)+1,0)</f>
        <v>1685</v>
      </c>
      <c r="BM1688" s="134" t="s">
        <v>5688</v>
      </c>
      <c r="BN1688" s="98">
        <v>0</v>
      </c>
      <c r="BO1688" s="99" t="str">
        <f>IFERROR(VLOOKUP(ROWS($BM$4:BM1688),$BL$4:$BM$2337,2,0),"")</f>
        <v>Sadkowice (pow. rawski, woj. łódzkie)</v>
      </c>
      <c r="BP1688" s="98">
        <v>0</v>
      </c>
      <c r="BQ1688" s="98">
        <f>IF(ISNUMBER(SEARCH('ankieta ESG'!$G$186,BR1688)),MAX($BQ$3:BQ1687)+1,0)</f>
        <v>1685</v>
      </c>
      <c r="BR1688" s="134" t="s">
        <v>5688</v>
      </c>
      <c r="BS1688" s="98">
        <v>0</v>
      </c>
      <c r="BT1688" s="99" t="str">
        <f>IFERROR(VLOOKUP(ROWS($BR$4:BR1688),$BQ$4:$BR$2337,2,0),"")</f>
        <v>Sadkowice (pow. rawski, woj. łódzkie)</v>
      </c>
      <c r="BU1688" s="98">
        <v>0</v>
      </c>
      <c r="BV1688" s="98">
        <f>IF(ISNUMBER(SEARCH('ankieta ESG'!$G$187,BW1688)),MAX($BV$3:BV1687)+1,0)</f>
        <v>1685</v>
      </c>
      <c r="BW1688" s="134" t="s">
        <v>5688</v>
      </c>
      <c r="BX1688" s="98">
        <v>0</v>
      </c>
      <c r="BY1688" s="99" t="str">
        <f>IFERROR(VLOOKUP(ROWS($BW$4:BW1688),$BV$4:$BW$2337,2,0),"")</f>
        <v>Sadkowice (pow. rawski, woj. łódzkie)</v>
      </c>
      <c r="BZ1688" s="98">
        <v>0</v>
      </c>
      <c r="CA1688" s="98">
        <f>IF(ISNUMBER(SEARCH('ankieta ESG'!$G$188,CB1688)),MAX($CA$3:CA1687)+1,0)</f>
        <v>1685</v>
      </c>
      <c r="CB1688" s="134" t="s">
        <v>5688</v>
      </c>
      <c r="CC1688" s="98">
        <v>0</v>
      </c>
      <c r="CD1688" s="99" t="str">
        <f>IFERROR(VLOOKUP(ROWS($CB$4:CB1688),$CA$4:$CB$2337,2,0),"")</f>
        <v>Sadkowice (pow. rawski, woj. łódzkie)</v>
      </c>
      <c r="CE1688" s="98">
        <v>0</v>
      </c>
      <c r="CF1688" s="98">
        <f>IF(ISNUMBER(SEARCH('ankieta ESG'!$G$189,CG1688)),MAX($CF$3:CF1687)+1,0)</f>
        <v>1685</v>
      </c>
      <c r="CG1688" s="134" t="s">
        <v>5688</v>
      </c>
      <c r="CH1688" s="98">
        <v>0</v>
      </c>
      <c r="CI1688" s="99" t="str">
        <f>IFERROR(VLOOKUP(ROWS($CG$4:CG1688),$CF$4:$CG$2337,2,0),"")</f>
        <v>Sadkowice (pow. rawski, woj. łódzkie)</v>
      </c>
      <c r="CJ1688" s="98">
        <v>0</v>
      </c>
    </row>
    <row r="1689" spans="4:88">
      <c r="D1689" s="25"/>
      <c r="F1689" s="25"/>
      <c r="AM1689" s="98">
        <f>IF(ISNUMBER(SEARCH('ankieta ESG'!$G$180,AN1689)),MAX(AM$3:$AM1688)+1,0)</f>
        <v>1686</v>
      </c>
      <c r="AN1689" s="134" t="s">
        <v>5689</v>
      </c>
      <c r="AO1689" s="98">
        <v>0</v>
      </c>
      <c r="AP1689" s="99" t="str">
        <f>IFERROR(VLOOKUP(ROWS($AN$4:AN1689),$AM$4:$AN$2337,2,0),"")</f>
        <v>Sadlinki (pow. kwidzyński, woj. pomorskie)</v>
      </c>
      <c r="AQ1689" s="98">
        <v>0</v>
      </c>
      <c r="AR1689" s="98">
        <f>IF(ISNUMBER(SEARCH('ankieta ESG'!$G$181,AS1689)),MAX($AR$3:AR1688)+1,0)</f>
        <v>1686</v>
      </c>
      <c r="AS1689" s="134" t="s">
        <v>5689</v>
      </c>
      <c r="AT1689" s="98">
        <v>0</v>
      </c>
      <c r="AU1689" s="99" t="str">
        <f>IFERROR(VLOOKUP(ROWS($AS$4:AS1689),$AR$4:$AS$2337,2,0),"")</f>
        <v>Sadlinki (pow. kwidzyński, woj. pomorskie)</v>
      </c>
      <c r="AV1689" s="98">
        <v>0</v>
      </c>
      <c r="AW1689" s="98">
        <f>IF(ISNUMBER(SEARCH('ankieta ESG'!$G$182,AX1689)),MAX($AW$3:AW1688)+1,0)</f>
        <v>1686</v>
      </c>
      <c r="AX1689" s="134" t="s">
        <v>5689</v>
      </c>
      <c r="AY1689" s="98">
        <v>0</v>
      </c>
      <c r="AZ1689" s="99" t="str">
        <f>IFERROR(VLOOKUP(ROWS($AX$4:AX1689),$AW$4:$AX$2337,2,0),"")</f>
        <v>Sadlinki (pow. kwidzyński, woj. pomorskie)</v>
      </c>
      <c r="BA1689" s="98">
        <v>0</v>
      </c>
      <c r="BB1689" s="98">
        <f>IF(ISNUMBER(SEARCH('ankieta ESG'!$G$183,BC1689)),MAX($BB$3:BB1688)+1,0)</f>
        <v>1686</v>
      </c>
      <c r="BC1689" s="134" t="s">
        <v>5689</v>
      </c>
      <c r="BD1689" s="98">
        <v>0</v>
      </c>
      <c r="BE1689" s="99" t="str">
        <f>IFERROR(VLOOKUP(ROWS($BC$4:BC1689),$BB$4:$BC$2337,2,0),"")</f>
        <v>Sadlinki (pow. kwidzyński, woj. pomorskie)</v>
      </c>
      <c r="BF1689" s="98">
        <v>0</v>
      </c>
      <c r="BG1689" s="98">
        <f>IF(ISNUMBER(SEARCH('ankieta ESG'!$G$184,BH1689)),MAX($BG$3:BG1688)+1,0)</f>
        <v>1686</v>
      </c>
      <c r="BH1689" s="134" t="s">
        <v>5689</v>
      </c>
      <c r="BI1689" s="98">
        <v>0</v>
      </c>
      <c r="BJ1689" s="99" t="str">
        <f>IFERROR(VLOOKUP(ROWS($BH$4:BH1689),$BG$4:$BH$2337,2,0),"")</f>
        <v>Sadlinki (pow. kwidzyński, woj. pomorskie)</v>
      </c>
      <c r="BK1689" s="98">
        <v>0</v>
      </c>
      <c r="BL1689" s="98">
        <f>IF(ISNUMBER(SEARCH('ankieta ESG'!$G$185,BM1689)),MAX($BL$3:BL1688)+1,0)</f>
        <v>1686</v>
      </c>
      <c r="BM1689" s="134" t="s">
        <v>5689</v>
      </c>
      <c r="BN1689" s="98">
        <v>0</v>
      </c>
      <c r="BO1689" s="99" t="str">
        <f>IFERROR(VLOOKUP(ROWS($BM$4:BM1689),$BL$4:$BM$2337,2,0),"")</f>
        <v>Sadlinki (pow. kwidzyński, woj. pomorskie)</v>
      </c>
      <c r="BP1689" s="98">
        <v>0</v>
      </c>
      <c r="BQ1689" s="98">
        <f>IF(ISNUMBER(SEARCH('ankieta ESG'!$G$186,BR1689)),MAX($BQ$3:BQ1688)+1,0)</f>
        <v>1686</v>
      </c>
      <c r="BR1689" s="134" t="s">
        <v>5689</v>
      </c>
      <c r="BS1689" s="98">
        <v>0</v>
      </c>
      <c r="BT1689" s="99" t="str">
        <f>IFERROR(VLOOKUP(ROWS($BR$4:BR1689),$BQ$4:$BR$2337,2,0),"")</f>
        <v>Sadlinki (pow. kwidzyński, woj. pomorskie)</v>
      </c>
      <c r="BU1689" s="98">
        <v>0</v>
      </c>
      <c r="BV1689" s="98">
        <f>IF(ISNUMBER(SEARCH('ankieta ESG'!$G$187,BW1689)),MAX($BV$3:BV1688)+1,0)</f>
        <v>1686</v>
      </c>
      <c r="BW1689" s="134" t="s">
        <v>5689</v>
      </c>
      <c r="BX1689" s="98">
        <v>0</v>
      </c>
      <c r="BY1689" s="99" t="str">
        <f>IFERROR(VLOOKUP(ROWS($BW$4:BW1689),$BV$4:$BW$2337,2,0),"")</f>
        <v>Sadlinki (pow. kwidzyński, woj. pomorskie)</v>
      </c>
      <c r="BZ1689" s="98">
        <v>0</v>
      </c>
      <c r="CA1689" s="98">
        <f>IF(ISNUMBER(SEARCH('ankieta ESG'!$G$188,CB1689)),MAX($CA$3:CA1688)+1,0)</f>
        <v>1686</v>
      </c>
      <c r="CB1689" s="134" t="s">
        <v>5689</v>
      </c>
      <c r="CC1689" s="98">
        <v>0</v>
      </c>
      <c r="CD1689" s="99" t="str">
        <f>IFERROR(VLOOKUP(ROWS($CB$4:CB1689),$CA$4:$CB$2337,2,0),"")</f>
        <v>Sadlinki (pow. kwidzyński, woj. pomorskie)</v>
      </c>
      <c r="CE1689" s="98">
        <v>0</v>
      </c>
      <c r="CF1689" s="98">
        <f>IF(ISNUMBER(SEARCH('ankieta ESG'!$G$189,CG1689)),MAX($CF$3:CF1688)+1,0)</f>
        <v>1686</v>
      </c>
      <c r="CG1689" s="134" t="s">
        <v>5689</v>
      </c>
      <c r="CH1689" s="98">
        <v>0</v>
      </c>
      <c r="CI1689" s="99" t="str">
        <f>IFERROR(VLOOKUP(ROWS($CG$4:CG1689),$CF$4:$CG$2337,2,0),"")</f>
        <v>Sadlinki (pow. kwidzyński, woj. pomorskie)</v>
      </c>
      <c r="CJ1689" s="98">
        <v>0</v>
      </c>
    </row>
    <row r="1690" spans="4:88">
      <c r="D1690" s="25"/>
      <c r="F1690" s="25"/>
      <c r="AM1690" s="98">
        <f>IF(ISNUMBER(SEARCH('ankieta ESG'!$G$180,AN1690)),MAX(AM$3:$AM1689)+1,0)</f>
        <v>1687</v>
      </c>
      <c r="AN1690" s="134" t="s">
        <v>5690</v>
      </c>
      <c r="AO1690" s="98">
        <v>0</v>
      </c>
      <c r="AP1690" s="99" t="str">
        <f>IFERROR(VLOOKUP(ROWS($AN$4:AN1690),$AM$4:$AN$2337,2,0),"")</f>
        <v>Sadowie (pow. opatowski, woj. świętokrzyskie)</v>
      </c>
      <c r="AQ1690" s="98">
        <v>0</v>
      </c>
      <c r="AR1690" s="98">
        <f>IF(ISNUMBER(SEARCH('ankieta ESG'!$G$181,AS1690)),MAX($AR$3:AR1689)+1,0)</f>
        <v>1687</v>
      </c>
      <c r="AS1690" s="134" t="s">
        <v>5690</v>
      </c>
      <c r="AT1690" s="98">
        <v>0</v>
      </c>
      <c r="AU1690" s="99" t="str">
        <f>IFERROR(VLOOKUP(ROWS($AS$4:AS1690),$AR$4:$AS$2337,2,0),"")</f>
        <v>Sadowie (pow. opatowski, woj. świętokrzyskie)</v>
      </c>
      <c r="AV1690" s="98">
        <v>0</v>
      </c>
      <c r="AW1690" s="98">
        <f>IF(ISNUMBER(SEARCH('ankieta ESG'!$G$182,AX1690)),MAX($AW$3:AW1689)+1,0)</f>
        <v>1687</v>
      </c>
      <c r="AX1690" s="134" t="s">
        <v>5690</v>
      </c>
      <c r="AY1690" s="98">
        <v>0</v>
      </c>
      <c r="AZ1690" s="99" t="str">
        <f>IFERROR(VLOOKUP(ROWS($AX$4:AX1690),$AW$4:$AX$2337,2,0),"")</f>
        <v>Sadowie (pow. opatowski, woj. świętokrzyskie)</v>
      </c>
      <c r="BA1690" s="98">
        <v>0</v>
      </c>
      <c r="BB1690" s="98">
        <f>IF(ISNUMBER(SEARCH('ankieta ESG'!$G$183,BC1690)),MAX($BB$3:BB1689)+1,0)</f>
        <v>1687</v>
      </c>
      <c r="BC1690" s="134" t="s">
        <v>5690</v>
      </c>
      <c r="BD1690" s="98">
        <v>0</v>
      </c>
      <c r="BE1690" s="99" t="str">
        <f>IFERROR(VLOOKUP(ROWS($BC$4:BC1690),$BB$4:$BC$2337,2,0),"")</f>
        <v>Sadowie (pow. opatowski, woj. świętokrzyskie)</v>
      </c>
      <c r="BF1690" s="98">
        <v>0</v>
      </c>
      <c r="BG1690" s="98">
        <f>IF(ISNUMBER(SEARCH('ankieta ESG'!$G$184,BH1690)),MAX($BG$3:BG1689)+1,0)</f>
        <v>1687</v>
      </c>
      <c r="BH1690" s="134" t="s">
        <v>5690</v>
      </c>
      <c r="BI1690" s="98">
        <v>0</v>
      </c>
      <c r="BJ1690" s="99" t="str">
        <f>IFERROR(VLOOKUP(ROWS($BH$4:BH1690),$BG$4:$BH$2337,2,0),"")</f>
        <v>Sadowie (pow. opatowski, woj. świętokrzyskie)</v>
      </c>
      <c r="BK1690" s="98">
        <v>0</v>
      </c>
      <c r="BL1690" s="98">
        <f>IF(ISNUMBER(SEARCH('ankieta ESG'!$G$185,BM1690)),MAX($BL$3:BL1689)+1,0)</f>
        <v>1687</v>
      </c>
      <c r="BM1690" s="134" t="s">
        <v>5690</v>
      </c>
      <c r="BN1690" s="98">
        <v>0</v>
      </c>
      <c r="BO1690" s="99" t="str">
        <f>IFERROR(VLOOKUP(ROWS($BM$4:BM1690),$BL$4:$BM$2337,2,0),"")</f>
        <v>Sadowie (pow. opatowski, woj. świętokrzyskie)</v>
      </c>
      <c r="BP1690" s="98">
        <v>0</v>
      </c>
      <c r="BQ1690" s="98">
        <f>IF(ISNUMBER(SEARCH('ankieta ESG'!$G$186,BR1690)),MAX($BQ$3:BQ1689)+1,0)</f>
        <v>1687</v>
      </c>
      <c r="BR1690" s="134" t="s">
        <v>5690</v>
      </c>
      <c r="BS1690" s="98">
        <v>0</v>
      </c>
      <c r="BT1690" s="99" t="str">
        <f>IFERROR(VLOOKUP(ROWS($BR$4:BR1690),$BQ$4:$BR$2337,2,0),"")</f>
        <v>Sadowie (pow. opatowski, woj. świętokrzyskie)</v>
      </c>
      <c r="BU1690" s="98">
        <v>0</v>
      </c>
      <c r="BV1690" s="98">
        <f>IF(ISNUMBER(SEARCH('ankieta ESG'!$G$187,BW1690)),MAX($BV$3:BV1689)+1,0)</f>
        <v>1687</v>
      </c>
      <c r="BW1690" s="134" t="s">
        <v>5690</v>
      </c>
      <c r="BX1690" s="98">
        <v>0</v>
      </c>
      <c r="BY1690" s="99" t="str">
        <f>IFERROR(VLOOKUP(ROWS($BW$4:BW1690),$BV$4:$BW$2337,2,0),"")</f>
        <v>Sadowie (pow. opatowski, woj. świętokrzyskie)</v>
      </c>
      <c r="BZ1690" s="98">
        <v>0</v>
      </c>
      <c r="CA1690" s="98">
        <f>IF(ISNUMBER(SEARCH('ankieta ESG'!$G$188,CB1690)),MAX($CA$3:CA1689)+1,0)</f>
        <v>1687</v>
      </c>
      <c r="CB1690" s="134" t="s">
        <v>5690</v>
      </c>
      <c r="CC1690" s="98">
        <v>0</v>
      </c>
      <c r="CD1690" s="99" t="str">
        <f>IFERROR(VLOOKUP(ROWS($CB$4:CB1690),$CA$4:$CB$2337,2,0),"")</f>
        <v>Sadowie (pow. opatowski, woj. świętokrzyskie)</v>
      </c>
      <c r="CE1690" s="98">
        <v>0</v>
      </c>
      <c r="CF1690" s="98">
        <f>IF(ISNUMBER(SEARCH('ankieta ESG'!$G$189,CG1690)),MAX($CF$3:CF1689)+1,0)</f>
        <v>1687</v>
      </c>
      <c r="CG1690" s="134" t="s">
        <v>5690</v>
      </c>
      <c r="CH1690" s="98">
        <v>0</v>
      </c>
      <c r="CI1690" s="99" t="str">
        <f>IFERROR(VLOOKUP(ROWS($CG$4:CG1690),$CF$4:$CG$2337,2,0),"")</f>
        <v>Sadowie (pow. opatowski, woj. świętokrzyskie)</v>
      </c>
      <c r="CJ1690" s="98">
        <v>0</v>
      </c>
    </row>
    <row r="1691" spans="4:88">
      <c r="D1691" s="25"/>
      <c r="F1691" s="25"/>
      <c r="AM1691" s="98">
        <f>IF(ISNUMBER(SEARCH('ankieta ESG'!$G$180,AN1691)),MAX(AM$3:$AM1690)+1,0)</f>
        <v>1688</v>
      </c>
      <c r="AN1691" s="134" t="s">
        <v>5691</v>
      </c>
      <c r="AO1691" s="98">
        <v>0</v>
      </c>
      <c r="AP1691" s="99" t="str">
        <f>IFERROR(VLOOKUP(ROWS($AN$4:AN1691),$AM$4:$AN$2337,2,0),"")</f>
        <v>Sadowne (pow. węgrowski, woj. mazowieckie)</v>
      </c>
      <c r="AQ1691" s="98">
        <v>0</v>
      </c>
      <c r="AR1691" s="98">
        <f>IF(ISNUMBER(SEARCH('ankieta ESG'!$G$181,AS1691)),MAX($AR$3:AR1690)+1,0)</f>
        <v>1688</v>
      </c>
      <c r="AS1691" s="134" t="s">
        <v>5691</v>
      </c>
      <c r="AT1691" s="98">
        <v>0</v>
      </c>
      <c r="AU1691" s="99" t="str">
        <f>IFERROR(VLOOKUP(ROWS($AS$4:AS1691),$AR$4:$AS$2337,2,0),"")</f>
        <v>Sadowne (pow. węgrowski, woj. mazowieckie)</v>
      </c>
      <c r="AV1691" s="98">
        <v>0</v>
      </c>
      <c r="AW1691" s="98">
        <f>IF(ISNUMBER(SEARCH('ankieta ESG'!$G$182,AX1691)),MAX($AW$3:AW1690)+1,0)</f>
        <v>1688</v>
      </c>
      <c r="AX1691" s="134" t="s">
        <v>5691</v>
      </c>
      <c r="AY1691" s="98">
        <v>0</v>
      </c>
      <c r="AZ1691" s="99" t="str">
        <f>IFERROR(VLOOKUP(ROWS($AX$4:AX1691),$AW$4:$AX$2337,2,0),"")</f>
        <v>Sadowne (pow. węgrowski, woj. mazowieckie)</v>
      </c>
      <c r="BA1691" s="98">
        <v>0</v>
      </c>
      <c r="BB1691" s="98">
        <f>IF(ISNUMBER(SEARCH('ankieta ESG'!$G$183,BC1691)),MAX($BB$3:BB1690)+1,0)</f>
        <v>1688</v>
      </c>
      <c r="BC1691" s="134" t="s">
        <v>5691</v>
      </c>
      <c r="BD1691" s="98">
        <v>0</v>
      </c>
      <c r="BE1691" s="99" t="str">
        <f>IFERROR(VLOOKUP(ROWS($BC$4:BC1691),$BB$4:$BC$2337,2,0),"")</f>
        <v>Sadowne (pow. węgrowski, woj. mazowieckie)</v>
      </c>
      <c r="BF1691" s="98">
        <v>0</v>
      </c>
      <c r="BG1691" s="98">
        <f>IF(ISNUMBER(SEARCH('ankieta ESG'!$G$184,BH1691)),MAX($BG$3:BG1690)+1,0)</f>
        <v>1688</v>
      </c>
      <c r="BH1691" s="134" t="s">
        <v>5691</v>
      </c>
      <c r="BI1691" s="98">
        <v>0</v>
      </c>
      <c r="BJ1691" s="99" t="str">
        <f>IFERROR(VLOOKUP(ROWS($BH$4:BH1691),$BG$4:$BH$2337,2,0),"")</f>
        <v>Sadowne (pow. węgrowski, woj. mazowieckie)</v>
      </c>
      <c r="BK1691" s="98">
        <v>0</v>
      </c>
      <c r="BL1691" s="98">
        <f>IF(ISNUMBER(SEARCH('ankieta ESG'!$G$185,BM1691)),MAX($BL$3:BL1690)+1,0)</f>
        <v>1688</v>
      </c>
      <c r="BM1691" s="134" t="s">
        <v>5691</v>
      </c>
      <c r="BN1691" s="98">
        <v>0</v>
      </c>
      <c r="BO1691" s="99" t="str">
        <f>IFERROR(VLOOKUP(ROWS($BM$4:BM1691),$BL$4:$BM$2337,2,0),"")</f>
        <v>Sadowne (pow. węgrowski, woj. mazowieckie)</v>
      </c>
      <c r="BP1691" s="98">
        <v>0</v>
      </c>
      <c r="BQ1691" s="98">
        <f>IF(ISNUMBER(SEARCH('ankieta ESG'!$G$186,BR1691)),MAX($BQ$3:BQ1690)+1,0)</f>
        <v>1688</v>
      </c>
      <c r="BR1691" s="134" t="s">
        <v>5691</v>
      </c>
      <c r="BS1691" s="98">
        <v>0</v>
      </c>
      <c r="BT1691" s="99" t="str">
        <f>IFERROR(VLOOKUP(ROWS($BR$4:BR1691),$BQ$4:$BR$2337,2,0),"")</f>
        <v>Sadowne (pow. węgrowski, woj. mazowieckie)</v>
      </c>
      <c r="BU1691" s="98">
        <v>0</v>
      </c>
      <c r="BV1691" s="98">
        <f>IF(ISNUMBER(SEARCH('ankieta ESG'!$G$187,BW1691)),MAX($BV$3:BV1690)+1,0)</f>
        <v>1688</v>
      </c>
      <c r="BW1691" s="134" t="s">
        <v>5691</v>
      </c>
      <c r="BX1691" s="98">
        <v>0</v>
      </c>
      <c r="BY1691" s="99" t="str">
        <f>IFERROR(VLOOKUP(ROWS($BW$4:BW1691),$BV$4:$BW$2337,2,0),"")</f>
        <v>Sadowne (pow. węgrowski, woj. mazowieckie)</v>
      </c>
      <c r="BZ1691" s="98">
        <v>0</v>
      </c>
      <c r="CA1691" s="98">
        <f>IF(ISNUMBER(SEARCH('ankieta ESG'!$G$188,CB1691)),MAX($CA$3:CA1690)+1,0)</f>
        <v>1688</v>
      </c>
      <c r="CB1691" s="134" t="s">
        <v>5691</v>
      </c>
      <c r="CC1691" s="98">
        <v>0</v>
      </c>
      <c r="CD1691" s="99" t="str">
        <f>IFERROR(VLOOKUP(ROWS($CB$4:CB1691),$CA$4:$CB$2337,2,0),"")</f>
        <v>Sadowne (pow. węgrowski, woj. mazowieckie)</v>
      </c>
      <c r="CE1691" s="98">
        <v>0</v>
      </c>
      <c r="CF1691" s="98">
        <f>IF(ISNUMBER(SEARCH('ankieta ESG'!$G$189,CG1691)),MAX($CF$3:CF1690)+1,0)</f>
        <v>1688</v>
      </c>
      <c r="CG1691" s="134" t="s">
        <v>5691</v>
      </c>
      <c r="CH1691" s="98">
        <v>0</v>
      </c>
      <c r="CI1691" s="99" t="str">
        <f>IFERROR(VLOOKUP(ROWS($CG$4:CG1691),$CF$4:$CG$2337,2,0),"")</f>
        <v>Sadowne (pow. węgrowski, woj. mazowieckie)</v>
      </c>
      <c r="CJ1691" s="98">
        <v>0</v>
      </c>
    </row>
    <row r="1692" spans="4:88">
      <c r="D1692" s="25"/>
      <c r="F1692" s="25"/>
      <c r="AM1692" s="98">
        <f>IF(ISNUMBER(SEARCH('ankieta ESG'!$G$180,AN1692)),MAX(AM$3:$AM1691)+1,0)</f>
        <v>1689</v>
      </c>
      <c r="AN1692" s="134" t="s">
        <v>5692</v>
      </c>
      <c r="AO1692" s="98">
        <v>0</v>
      </c>
      <c r="AP1692" s="99" t="str">
        <f>IFERROR(VLOOKUP(ROWS($AN$4:AN1692),$AM$4:$AN$2337,2,0),"")</f>
        <v>Samborzec (pow. sandomierski, woj. świętokrzyskie)</v>
      </c>
      <c r="AQ1692" s="98">
        <v>0</v>
      </c>
      <c r="AR1692" s="98">
        <f>IF(ISNUMBER(SEARCH('ankieta ESG'!$G$181,AS1692)),MAX($AR$3:AR1691)+1,0)</f>
        <v>1689</v>
      </c>
      <c r="AS1692" s="134" t="s">
        <v>5692</v>
      </c>
      <c r="AT1692" s="98">
        <v>0</v>
      </c>
      <c r="AU1692" s="99" t="str">
        <f>IFERROR(VLOOKUP(ROWS($AS$4:AS1692),$AR$4:$AS$2337,2,0),"")</f>
        <v>Samborzec (pow. sandomierski, woj. świętokrzyskie)</v>
      </c>
      <c r="AV1692" s="98">
        <v>0</v>
      </c>
      <c r="AW1692" s="98">
        <f>IF(ISNUMBER(SEARCH('ankieta ESG'!$G$182,AX1692)),MAX($AW$3:AW1691)+1,0)</f>
        <v>1689</v>
      </c>
      <c r="AX1692" s="134" t="s">
        <v>5692</v>
      </c>
      <c r="AY1692" s="98">
        <v>0</v>
      </c>
      <c r="AZ1692" s="99" t="str">
        <f>IFERROR(VLOOKUP(ROWS($AX$4:AX1692),$AW$4:$AX$2337,2,0),"")</f>
        <v>Samborzec (pow. sandomierski, woj. świętokrzyskie)</v>
      </c>
      <c r="BA1692" s="98">
        <v>0</v>
      </c>
      <c r="BB1692" s="98">
        <f>IF(ISNUMBER(SEARCH('ankieta ESG'!$G$183,BC1692)),MAX($BB$3:BB1691)+1,0)</f>
        <v>1689</v>
      </c>
      <c r="BC1692" s="134" t="s">
        <v>5692</v>
      </c>
      <c r="BD1692" s="98">
        <v>0</v>
      </c>
      <c r="BE1692" s="99" t="str">
        <f>IFERROR(VLOOKUP(ROWS($BC$4:BC1692),$BB$4:$BC$2337,2,0),"")</f>
        <v>Samborzec (pow. sandomierski, woj. świętokrzyskie)</v>
      </c>
      <c r="BF1692" s="98">
        <v>0</v>
      </c>
      <c r="BG1692" s="98">
        <f>IF(ISNUMBER(SEARCH('ankieta ESG'!$G$184,BH1692)),MAX($BG$3:BG1691)+1,0)</f>
        <v>1689</v>
      </c>
      <c r="BH1692" s="134" t="s">
        <v>5692</v>
      </c>
      <c r="BI1692" s="98">
        <v>0</v>
      </c>
      <c r="BJ1692" s="99" t="str">
        <f>IFERROR(VLOOKUP(ROWS($BH$4:BH1692),$BG$4:$BH$2337,2,0),"")</f>
        <v>Samborzec (pow. sandomierski, woj. świętokrzyskie)</v>
      </c>
      <c r="BK1692" s="98">
        <v>0</v>
      </c>
      <c r="BL1692" s="98">
        <f>IF(ISNUMBER(SEARCH('ankieta ESG'!$G$185,BM1692)),MAX($BL$3:BL1691)+1,0)</f>
        <v>1689</v>
      </c>
      <c r="BM1692" s="134" t="s">
        <v>5692</v>
      </c>
      <c r="BN1692" s="98">
        <v>0</v>
      </c>
      <c r="BO1692" s="99" t="str">
        <f>IFERROR(VLOOKUP(ROWS($BM$4:BM1692),$BL$4:$BM$2337,2,0),"")</f>
        <v>Samborzec (pow. sandomierski, woj. świętokrzyskie)</v>
      </c>
      <c r="BP1692" s="98">
        <v>0</v>
      </c>
      <c r="BQ1692" s="98">
        <f>IF(ISNUMBER(SEARCH('ankieta ESG'!$G$186,BR1692)),MAX($BQ$3:BQ1691)+1,0)</f>
        <v>1689</v>
      </c>
      <c r="BR1692" s="134" t="s">
        <v>5692</v>
      </c>
      <c r="BS1692" s="98">
        <v>0</v>
      </c>
      <c r="BT1692" s="99" t="str">
        <f>IFERROR(VLOOKUP(ROWS($BR$4:BR1692),$BQ$4:$BR$2337,2,0),"")</f>
        <v>Samborzec (pow. sandomierski, woj. świętokrzyskie)</v>
      </c>
      <c r="BU1692" s="98">
        <v>0</v>
      </c>
      <c r="BV1692" s="98">
        <f>IF(ISNUMBER(SEARCH('ankieta ESG'!$G$187,BW1692)),MAX($BV$3:BV1691)+1,0)</f>
        <v>1689</v>
      </c>
      <c r="BW1692" s="134" t="s">
        <v>5692</v>
      </c>
      <c r="BX1692" s="98">
        <v>0</v>
      </c>
      <c r="BY1692" s="99" t="str">
        <f>IFERROR(VLOOKUP(ROWS($BW$4:BW1692),$BV$4:$BW$2337,2,0),"")</f>
        <v>Samborzec (pow. sandomierski, woj. świętokrzyskie)</v>
      </c>
      <c r="BZ1692" s="98">
        <v>0</v>
      </c>
      <c r="CA1692" s="98">
        <f>IF(ISNUMBER(SEARCH('ankieta ESG'!$G$188,CB1692)),MAX($CA$3:CA1691)+1,0)</f>
        <v>1689</v>
      </c>
      <c r="CB1692" s="134" t="s">
        <v>5692</v>
      </c>
      <c r="CC1692" s="98">
        <v>0</v>
      </c>
      <c r="CD1692" s="99" t="str">
        <f>IFERROR(VLOOKUP(ROWS($CB$4:CB1692),$CA$4:$CB$2337,2,0),"")</f>
        <v>Samborzec (pow. sandomierski, woj. świętokrzyskie)</v>
      </c>
      <c r="CE1692" s="98">
        <v>0</v>
      </c>
      <c r="CF1692" s="98">
        <f>IF(ISNUMBER(SEARCH('ankieta ESG'!$G$189,CG1692)),MAX($CF$3:CF1691)+1,0)</f>
        <v>1689</v>
      </c>
      <c r="CG1692" s="134" t="s">
        <v>5692</v>
      </c>
      <c r="CH1692" s="98">
        <v>0</v>
      </c>
      <c r="CI1692" s="99" t="str">
        <f>IFERROR(VLOOKUP(ROWS($CG$4:CG1692),$CF$4:$CG$2337,2,0),"")</f>
        <v>Samborzec (pow. sandomierski, woj. świętokrzyskie)</v>
      </c>
      <c r="CJ1692" s="98">
        <v>0</v>
      </c>
    </row>
    <row r="1693" spans="4:88">
      <c r="D1693" s="25"/>
      <c r="F1693" s="25"/>
      <c r="AM1693" s="98">
        <f>IF(ISNUMBER(SEARCH('ankieta ESG'!$G$180,AN1693)),MAX(AM$3:$AM1692)+1,0)</f>
        <v>1690</v>
      </c>
      <c r="AN1693" s="134" t="s">
        <v>5693</v>
      </c>
      <c r="AO1693" s="98">
        <v>0</v>
      </c>
      <c r="AP1693" s="99" t="str">
        <f>IFERROR(VLOOKUP(ROWS($AN$4:AN1693),$AM$4:$AN$2337,2,0),"")</f>
        <v>Sandomierz (pow. sandomierski, woj. świętokrzyskie)</v>
      </c>
      <c r="AQ1693" s="98">
        <v>0</v>
      </c>
      <c r="AR1693" s="98">
        <f>IF(ISNUMBER(SEARCH('ankieta ESG'!$G$181,AS1693)),MAX($AR$3:AR1692)+1,0)</f>
        <v>1690</v>
      </c>
      <c r="AS1693" s="134" t="s">
        <v>5693</v>
      </c>
      <c r="AT1693" s="98">
        <v>0</v>
      </c>
      <c r="AU1693" s="99" t="str">
        <f>IFERROR(VLOOKUP(ROWS($AS$4:AS1693),$AR$4:$AS$2337,2,0),"")</f>
        <v>Sandomierz (pow. sandomierski, woj. świętokrzyskie)</v>
      </c>
      <c r="AV1693" s="98">
        <v>0</v>
      </c>
      <c r="AW1693" s="98">
        <f>IF(ISNUMBER(SEARCH('ankieta ESG'!$G$182,AX1693)),MAX($AW$3:AW1692)+1,0)</f>
        <v>1690</v>
      </c>
      <c r="AX1693" s="134" t="s">
        <v>5693</v>
      </c>
      <c r="AY1693" s="98">
        <v>0</v>
      </c>
      <c r="AZ1693" s="99" t="str">
        <f>IFERROR(VLOOKUP(ROWS($AX$4:AX1693),$AW$4:$AX$2337,2,0),"")</f>
        <v>Sandomierz (pow. sandomierski, woj. świętokrzyskie)</v>
      </c>
      <c r="BA1693" s="98">
        <v>0</v>
      </c>
      <c r="BB1693" s="98">
        <f>IF(ISNUMBER(SEARCH('ankieta ESG'!$G$183,BC1693)),MAX($BB$3:BB1692)+1,0)</f>
        <v>1690</v>
      </c>
      <c r="BC1693" s="134" t="s">
        <v>5693</v>
      </c>
      <c r="BD1693" s="98">
        <v>0</v>
      </c>
      <c r="BE1693" s="99" t="str">
        <f>IFERROR(VLOOKUP(ROWS($BC$4:BC1693),$BB$4:$BC$2337,2,0),"")</f>
        <v>Sandomierz (pow. sandomierski, woj. świętokrzyskie)</v>
      </c>
      <c r="BF1693" s="98">
        <v>0</v>
      </c>
      <c r="BG1693" s="98">
        <f>IF(ISNUMBER(SEARCH('ankieta ESG'!$G$184,BH1693)),MAX($BG$3:BG1692)+1,0)</f>
        <v>1690</v>
      </c>
      <c r="BH1693" s="134" t="s">
        <v>5693</v>
      </c>
      <c r="BI1693" s="98">
        <v>0</v>
      </c>
      <c r="BJ1693" s="99" t="str">
        <f>IFERROR(VLOOKUP(ROWS($BH$4:BH1693),$BG$4:$BH$2337,2,0),"")</f>
        <v>Sandomierz (pow. sandomierski, woj. świętokrzyskie)</v>
      </c>
      <c r="BK1693" s="98">
        <v>0</v>
      </c>
      <c r="BL1693" s="98">
        <f>IF(ISNUMBER(SEARCH('ankieta ESG'!$G$185,BM1693)),MAX($BL$3:BL1692)+1,0)</f>
        <v>1690</v>
      </c>
      <c r="BM1693" s="134" t="s">
        <v>5693</v>
      </c>
      <c r="BN1693" s="98">
        <v>0</v>
      </c>
      <c r="BO1693" s="99" t="str">
        <f>IFERROR(VLOOKUP(ROWS($BM$4:BM1693),$BL$4:$BM$2337,2,0),"")</f>
        <v>Sandomierz (pow. sandomierski, woj. świętokrzyskie)</v>
      </c>
      <c r="BP1693" s="98">
        <v>0</v>
      </c>
      <c r="BQ1693" s="98">
        <f>IF(ISNUMBER(SEARCH('ankieta ESG'!$G$186,BR1693)),MAX($BQ$3:BQ1692)+1,0)</f>
        <v>1690</v>
      </c>
      <c r="BR1693" s="134" t="s">
        <v>5693</v>
      </c>
      <c r="BS1693" s="98">
        <v>0</v>
      </c>
      <c r="BT1693" s="99" t="str">
        <f>IFERROR(VLOOKUP(ROWS($BR$4:BR1693),$BQ$4:$BR$2337,2,0),"")</f>
        <v>Sandomierz (pow. sandomierski, woj. świętokrzyskie)</v>
      </c>
      <c r="BU1693" s="98">
        <v>0</v>
      </c>
      <c r="BV1693" s="98">
        <f>IF(ISNUMBER(SEARCH('ankieta ESG'!$G$187,BW1693)),MAX($BV$3:BV1692)+1,0)</f>
        <v>1690</v>
      </c>
      <c r="BW1693" s="134" t="s">
        <v>5693</v>
      </c>
      <c r="BX1693" s="98">
        <v>0</v>
      </c>
      <c r="BY1693" s="99" t="str">
        <f>IFERROR(VLOOKUP(ROWS($BW$4:BW1693),$BV$4:$BW$2337,2,0),"")</f>
        <v>Sandomierz (pow. sandomierski, woj. świętokrzyskie)</v>
      </c>
      <c r="BZ1693" s="98">
        <v>0</v>
      </c>
      <c r="CA1693" s="98">
        <f>IF(ISNUMBER(SEARCH('ankieta ESG'!$G$188,CB1693)),MAX($CA$3:CA1692)+1,0)</f>
        <v>1690</v>
      </c>
      <c r="CB1693" s="134" t="s">
        <v>5693</v>
      </c>
      <c r="CC1693" s="98">
        <v>0</v>
      </c>
      <c r="CD1693" s="99" t="str">
        <f>IFERROR(VLOOKUP(ROWS($CB$4:CB1693),$CA$4:$CB$2337,2,0),"")</f>
        <v>Sandomierz (pow. sandomierski, woj. świętokrzyskie)</v>
      </c>
      <c r="CE1693" s="98">
        <v>0</v>
      </c>
      <c r="CF1693" s="98">
        <f>IF(ISNUMBER(SEARCH('ankieta ESG'!$G$189,CG1693)),MAX($CF$3:CF1692)+1,0)</f>
        <v>1690</v>
      </c>
      <c r="CG1693" s="134" t="s">
        <v>5693</v>
      </c>
      <c r="CH1693" s="98">
        <v>0</v>
      </c>
      <c r="CI1693" s="99" t="str">
        <f>IFERROR(VLOOKUP(ROWS($CG$4:CG1693),$CF$4:$CG$2337,2,0),"")</f>
        <v>Sandomierz (pow. sandomierski, woj. świętokrzyskie)</v>
      </c>
      <c r="CJ1693" s="98">
        <v>0</v>
      </c>
    </row>
    <row r="1694" spans="4:88">
      <c r="D1694" s="25"/>
      <c r="F1694" s="25"/>
      <c r="AM1694" s="98">
        <f>IF(ISNUMBER(SEARCH('ankieta ESG'!$G$180,AN1694)),MAX(AM$3:$AM1693)+1,0)</f>
        <v>1691</v>
      </c>
      <c r="AN1694" s="134" t="s">
        <v>5694</v>
      </c>
      <c r="AO1694" s="98">
        <v>0</v>
      </c>
      <c r="AP1694" s="99" t="str">
        <f>IFERROR(VLOOKUP(ROWS($AN$4:AN1694),$AM$4:$AN$2337,2,0),"")</f>
        <v>Sanniki (pow. gostyniński, woj. mazowieckie)</v>
      </c>
      <c r="AQ1694" s="98">
        <v>0</v>
      </c>
      <c r="AR1694" s="98">
        <f>IF(ISNUMBER(SEARCH('ankieta ESG'!$G$181,AS1694)),MAX($AR$3:AR1693)+1,0)</f>
        <v>1691</v>
      </c>
      <c r="AS1694" s="134" t="s">
        <v>5694</v>
      </c>
      <c r="AT1694" s="98">
        <v>0</v>
      </c>
      <c r="AU1694" s="99" t="str">
        <f>IFERROR(VLOOKUP(ROWS($AS$4:AS1694),$AR$4:$AS$2337,2,0),"")</f>
        <v>Sanniki (pow. gostyniński, woj. mazowieckie)</v>
      </c>
      <c r="AV1694" s="98">
        <v>0</v>
      </c>
      <c r="AW1694" s="98">
        <f>IF(ISNUMBER(SEARCH('ankieta ESG'!$G$182,AX1694)),MAX($AW$3:AW1693)+1,0)</f>
        <v>1691</v>
      </c>
      <c r="AX1694" s="134" t="s">
        <v>5694</v>
      </c>
      <c r="AY1694" s="98">
        <v>0</v>
      </c>
      <c r="AZ1694" s="99" t="str">
        <f>IFERROR(VLOOKUP(ROWS($AX$4:AX1694),$AW$4:$AX$2337,2,0),"")</f>
        <v>Sanniki (pow. gostyniński, woj. mazowieckie)</v>
      </c>
      <c r="BA1694" s="98">
        <v>0</v>
      </c>
      <c r="BB1694" s="98">
        <f>IF(ISNUMBER(SEARCH('ankieta ESG'!$G$183,BC1694)),MAX($BB$3:BB1693)+1,0)</f>
        <v>1691</v>
      </c>
      <c r="BC1694" s="134" t="s">
        <v>5694</v>
      </c>
      <c r="BD1694" s="98">
        <v>0</v>
      </c>
      <c r="BE1694" s="99" t="str">
        <f>IFERROR(VLOOKUP(ROWS($BC$4:BC1694),$BB$4:$BC$2337,2,0),"")</f>
        <v>Sanniki (pow. gostyniński, woj. mazowieckie)</v>
      </c>
      <c r="BF1694" s="98">
        <v>0</v>
      </c>
      <c r="BG1694" s="98">
        <f>IF(ISNUMBER(SEARCH('ankieta ESG'!$G$184,BH1694)),MAX($BG$3:BG1693)+1,0)</f>
        <v>1691</v>
      </c>
      <c r="BH1694" s="134" t="s">
        <v>5694</v>
      </c>
      <c r="BI1694" s="98">
        <v>0</v>
      </c>
      <c r="BJ1694" s="99" t="str">
        <f>IFERROR(VLOOKUP(ROWS($BH$4:BH1694),$BG$4:$BH$2337,2,0),"")</f>
        <v>Sanniki (pow. gostyniński, woj. mazowieckie)</v>
      </c>
      <c r="BK1694" s="98">
        <v>0</v>
      </c>
      <c r="BL1694" s="98">
        <f>IF(ISNUMBER(SEARCH('ankieta ESG'!$G$185,BM1694)),MAX($BL$3:BL1693)+1,0)</f>
        <v>1691</v>
      </c>
      <c r="BM1694" s="134" t="s">
        <v>5694</v>
      </c>
      <c r="BN1694" s="98">
        <v>0</v>
      </c>
      <c r="BO1694" s="99" t="str">
        <f>IFERROR(VLOOKUP(ROWS($BM$4:BM1694),$BL$4:$BM$2337,2,0),"")</f>
        <v>Sanniki (pow. gostyniński, woj. mazowieckie)</v>
      </c>
      <c r="BP1694" s="98">
        <v>0</v>
      </c>
      <c r="BQ1694" s="98">
        <f>IF(ISNUMBER(SEARCH('ankieta ESG'!$G$186,BR1694)),MAX($BQ$3:BQ1693)+1,0)</f>
        <v>1691</v>
      </c>
      <c r="BR1694" s="134" t="s">
        <v>5694</v>
      </c>
      <c r="BS1694" s="98">
        <v>0</v>
      </c>
      <c r="BT1694" s="99" t="str">
        <f>IFERROR(VLOOKUP(ROWS($BR$4:BR1694),$BQ$4:$BR$2337,2,0),"")</f>
        <v>Sanniki (pow. gostyniński, woj. mazowieckie)</v>
      </c>
      <c r="BU1694" s="98">
        <v>0</v>
      </c>
      <c r="BV1694" s="98">
        <f>IF(ISNUMBER(SEARCH('ankieta ESG'!$G$187,BW1694)),MAX($BV$3:BV1693)+1,0)</f>
        <v>1691</v>
      </c>
      <c r="BW1694" s="134" t="s">
        <v>5694</v>
      </c>
      <c r="BX1694" s="98">
        <v>0</v>
      </c>
      <c r="BY1694" s="99" t="str">
        <f>IFERROR(VLOOKUP(ROWS($BW$4:BW1694),$BV$4:$BW$2337,2,0),"")</f>
        <v>Sanniki (pow. gostyniński, woj. mazowieckie)</v>
      </c>
      <c r="BZ1694" s="98">
        <v>0</v>
      </c>
      <c r="CA1694" s="98">
        <f>IF(ISNUMBER(SEARCH('ankieta ESG'!$G$188,CB1694)),MAX($CA$3:CA1693)+1,0)</f>
        <v>1691</v>
      </c>
      <c r="CB1694" s="134" t="s">
        <v>5694</v>
      </c>
      <c r="CC1694" s="98">
        <v>0</v>
      </c>
      <c r="CD1694" s="99" t="str">
        <f>IFERROR(VLOOKUP(ROWS($CB$4:CB1694),$CA$4:$CB$2337,2,0),"")</f>
        <v>Sanniki (pow. gostyniński, woj. mazowieckie)</v>
      </c>
      <c r="CE1694" s="98">
        <v>0</v>
      </c>
      <c r="CF1694" s="98">
        <f>IF(ISNUMBER(SEARCH('ankieta ESG'!$G$189,CG1694)),MAX($CF$3:CF1693)+1,0)</f>
        <v>1691</v>
      </c>
      <c r="CG1694" s="134" t="s">
        <v>5694</v>
      </c>
      <c r="CH1694" s="98">
        <v>0</v>
      </c>
      <c r="CI1694" s="99" t="str">
        <f>IFERROR(VLOOKUP(ROWS($CG$4:CG1694),$CF$4:$CG$2337,2,0),"")</f>
        <v>Sanniki (pow. gostyniński, woj. mazowieckie)</v>
      </c>
      <c r="CJ1694" s="98">
        <v>0</v>
      </c>
    </row>
    <row r="1695" spans="4:88">
      <c r="D1695" s="25"/>
      <c r="F1695" s="25"/>
      <c r="AM1695" s="98">
        <f>IF(ISNUMBER(SEARCH('ankieta ESG'!$G$180,AN1695)),MAX(AM$3:$AM1694)+1,0)</f>
        <v>1692</v>
      </c>
      <c r="AN1695" s="134" t="s">
        <v>5695</v>
      </c>
      <c r="AO1695" s="98">
        <v>0</v>
      </c>
      <c r="AP1695" s="99" t="str">
        <f>IFERROR(VLOOKUP(ROWS($AN$4:AN1695),$AM$4:$AN$2337,2,0),"")</f>
        <v>Sanok (pow. sanocki, woj. podkarpackie)</v>
      </c>
      <c r="AQ1695" s="98">
        <v>0</v>
      </c>
      <c r="AR1695" s="98">
        <f>IF(ISNUMBER(SEARCH('ankieta ESG'!$G$181,AS1695)),MAX($AR$3:AR1694)+1,0)</f>
        <v>1692</v>
      </c>
      <c r="AS1695" s="134" t="s">
        <v>5695</v>
      </c>
      <c r="AT1695" s="98">
        <v>0</v>
      </c>
      <c r="AU1695" s="99" t="str">
        <f>IFERROR(VLOOKUP(ROWS($AS$4:AS1695),$AR$4:$AS$2337,2,0),"")</f>
        <v>Sanok (pow. sanocki, woj. podkarpackie)</v>
      </c>
      <c r="AV1695" s="98">
        <v>0</v>
      </c>
      <c r="AW1695" s="98">
        <f>IF(ISNUMBER(SEARCH('ankieta ESG'!$G$182,AX1695)),MAX($AW$3:AW1694)+1,0)</f>
        <v>1692</v>
      </c>
      <c r="AX1695" s="134" t="s">
        <v>5695</v>
      </c>
      <c r="AY1695" s="98">
        <v>0</v>
      </c>
      <c r="AZ1695" s="99" t="str">
        <f>IFERROR(VLOOKUP(ROWS($AX$4:AX1695),$AW$4:$AX$2337,2,0),"")</f>
        <v>Sanok (pow. sanocki, woj. podkarpackie)</v>
      </c>
      <c r="BA1695" s="98">
        <v>0</v>
      </c>
      <c r="BB1695" s="98">
        <f>IF(ISNUMBER(SEARCH('ankieta ESG'!$G$183,BC1695)),MAX($BB$3:BB1694)+1,0)</f>
        <v>1692</v>
      </c>
      <c r="BC1695" s="134" t="s">
        <v>5695</v>
      </c>
      <c r="BD1695" s="98">
        <v>0</v>
      </c>
      <c r="BE1695" s="99" t="str">
        <f>IFERROR(VLOOKUP(ROWS($BC$4:BC1695),$BB$4:$BC$2337,2,0),"")</f>
        <v>Sanok (pow. sanocki, woj. podkarpackie)</v>
      </c>
      <c r="BF1695" s="98">
        <v>0</v>
      </c>
      <c r="BG1695" s="98">
        <f>IF(ISNUMBER(SEARCH('ankieta ESG'!$G$184,BH1695)),MAX($BG$3:BG1694)+1,0)</f>
        <v>1692</v>
      </c>
      <c r="BH1695" s="134" t="s">
        <v>5695</v>
      </c>
      <c r="BI1695" s="98">
        <v>0</v>
      </c>
      <c r="BJ1695" s="99" t="str">
        <f>IFERROR(VLOOKUP(ROWS($BH$4:BH1695),$BG$4:$BH$2337,2,0),"")</f>
        <v>Sanok (pow. sanocki, woj. podkarpackie)</v>
      </c>
      <c r="BK1695" s="98">
        <v>0</v>
      </c>
      <c r="BL1695" s="98">
        <f>IF(ISNUMBER(SEARCH('ankieta ESG'!$G$185,BM1695)),MAX($BL$3:BL1694)+1,0)</f>
        <v>1692</v>
      </c>
      <c r="BM1695" s="134" t="s">
        <v>5695</v>
      </c>
      <c r="BN1695" s="98">
        <v>0</v>
      </c>
      <c r="BO1695" s="99" t="str">
        <f>IFERROR(VLOOKUP(ROWS($BM$4:BM1695),$BL$4:$BM$2337,2,0),"")</f>
        <v>Sanok (pow. sanocki, woj. podkarpackie)</v>
      </c>
      <c r="BP1695" s="98">
        <v>0</v>
      </c>
      <c r="BQ1695" s="98">
        <f>IF(ISNUMBER(SEARCH('ankieta ESG'!$G$186,BR1695)),MAX($BQ$3:BQ1694)+1,0)</f>
        <v>1692</v>
      </c>
      <c r="BR1695" s="134" t="s">
        <v>5695</v>
      </c>
      <c r="BS1695" s="98">
        <v>0</v>
      </c>
      <c r="BT1695" s="99" t="str">
        <f>IFERROR(VLOOKUP(ROWS($BR$4:BR1695),$BQ$4:$BR$2337,2,0),"")</f>
        <v>Sanok (pow. sanocki, woj. podkarpackie)</v>
      </c>
      <c r="BU1695" s="98">
        <v>0</v>
      </c>
      <c r="BV1695" s="98">
        <f>IF(ISNUMBER(SEARCH('ankieta ESG'!$G$187,BW1695)),MAX($BV$3:BV1694)+1,0)</f>
        <v>1692</v>
      </c>
      <c r="BW1695" s="134" t="s">
        <v>5695</v>
      </c>
      <c r="BX1695" s="98">
        <v>0</v>
      </c>
      <c r="BY1695" s="99" t="str">
        <f>IFERROR(VLOOKUP(ROWS($BW$4:BW1695),$BV$4:$BW$2337,2,0),"")</f>
        <v>Sanok (pow. sanocki, woj. podkarpackie)</v>
      </c>
      <c r="BZ1695" s="98">
        <v>0</v>
      </c>
      <c r="CA1695" s="98">
        <f>IF(ISNUMBER(SEARCH('ankieta ESG'!$G$188,CB1695)),MAX($CA$3:CA1694)+1,0)</f>
        <v>1692</v>
      </c>
      <c r="CB1695" s="134" t="s">
        <v>5695</v>
      </c>
      <c r="CC1695" s="98">
        <v>0</v>
      </c>
      <c r="CD1695" s="99" t="str">
        <f>IFERROR(VLOOKUP(ROWS($CB$4:CB1695),$CA$4:$CB$2337,2,0),"")</f>
        <v>Sanok (pow. sanocki, woj. podkarpackie)</v>
      </c>
      <c r="CE1695" s="98">
        <v>0</v>
      </c>
      <c r="CF1695" s="98">
        <f>IF(ISNUMBER(SEARCH('ankieta ESG'!$G$189,CG1695)),MAX($CF$3:CF1694)+1,0)</f>
        <v>1692</v>
      </c>
      <c r="CG1695" s="134" t="s">
        <v>5695</v>
      </c>
      <c r="CH1695" s="98">
        <v>0</v>
      </c>
      <c r="CI1695" s="99" t="str">
        <f>IFERROR(VLOOKUP(ROWS($CG$4:CG1695),$CF$4:$CG$2337,2,0),"")</f>
        <v>Sanok (pow. sanocki, woj. podkarpackie)</v>
      </c>
      <c r="CJ1695" s="98">
        <v>0</v>
      </c>
    </row>
    <row r="1696" spans="4:88">
      <c r="D1696" s="25"/>
      <c r="F1696" s="25"/>
      <c r="AM1696" s="98">
        <f>IF(ISNUMBER(SEARCH('ankieta ESG'!$G$180,AN1696)),MAX(AM$3:$AM1695)+1,0)</f>
        <v>1693</v>
      </c>
      <c r="AN1696" s="134" t="s">
        <v>5696</v>
      </c>
      <c r="AO1696" s="98">
        <v>0</v>
      </c>
      <c r="AP1696" s="99" t="str">
        <f>IFERROR(VLOOKUP(ROWS($AN$4:AN1696),$AM$4:$AN$2337,2,0),"")</f>
        <v>Santok (pow. gorzowski, woj. lubuskie)</v>
      </c>
      <c r="AQ1696" s="98">
        <v>0</v>
      </c>
      <c r="AR1696" s="98">
        <f>IF(ISNUMBER(SEARCH('ankieta ESG'!$G$181,AS1696)),MAX($AR$3:AR1695)+1,0)</f>
        <v>1693</v>
      </c>
      <c r="AS1696" s="134" t="s">
        <v>5696</v>
      </c>
      <c r="AT1696" s="98">
        <v>0</v>
      </c>
      <c r="AU1696" s="99" t="str">
        <f>IFERROR(VLOOKUP(ROWS($AS$4:AS1696),$AR$4:$AS$2337,2,0),"")</f>
        <v>Santok (pow. gorzowski, woj. lubuskie)</v>
      </c>
      <c r="AV1696" s="98">
        <v>0</v>
      </c>
      <c r="AW1696" s="98">
        <f>IF(ISNUMBER(SEARCH('ankieta ESG'!$G$182,AX1696)),MAX($AW$3:AW1695)+1,0)</f>
        <v>1693</v>
      </c>
      <c r="AX1696" s="134" t="s">
        <v>5696</v>
      </c>
      <c r="AY1696" s="98">
        <v>0</v>
      </c>
      <c r="AZ1696" s="99" t="str">
        <f>IFERROR(VLOOKUP(ROWS($AX$4:AX1696),$AW$4:$AX$2337,2,0),"")</f>
        <v>Santok (pow. gorzowski, woj. lubuskie)</v>
      </c>
      <c r="BA1696" s="98">
        <v>0</v>
      </c>
      <c r="BB1696" s="98">
        <f>IF(ISNUMBER(SEARCH('ankieta ESG'!$G$183,BC1696)),MAX($BB$3:BB1695)+1,0)</f>
        <v>1693</v>
      </c>
      <c r="BC1696" s="134" t="s">
        <v>5696</v>
      </c>
      <c r="BD1696" s="98">
        <v>0</v>
      </c>
      <c r="BE1696" s="99" t="str">
        <f>IFERROR(VLOOKUP(ROWS($BC$4:BC1696),$BB$4:$BC$2337,2,0),"")</f>
        <v>Santok (pow. gorzowski, woj. lubuskie)</v>
      </c>
      <c r="BF1696" s="98">
        <v>0</v>
      </c>
      <c r="BG1696" s="98">
        <f>IF(ISNUMBER(SEARCH('ankieta ESG'!$G$184,BH1696)),MAX($BG$3:BG1695)+1,0)</f>
        <v>1693</v>
      </c>
      <c r="BH1696" s="134" t="s">
        <v>5696</v>
      </c>
      <c r="BI1696" s="98">
        <v>0</v>
      </c>
      <c r="BJ1696" s="99" t="str">
        <f>IFERROR(VLOOKUP(ROWS($BH$4:BH1696),$BG$4:$BH$2337,2,0),"")</f>
        <v>Santok (pow. gorzowski, woj. lubuskie)</v>
      </c>
      <c r="BK1696" s="98">
        <v>0</v>
      </c>
      <c r="BL1696" s="98">
        <f>IF(ISNUMBER(SEARCH('ankieta ESG'!$G$185,BM1696)),MAX($BL$3:BL1695)+1,0)</f>
        <v>1693</v>
      </c>
      <c r="BM1696" s="134" t="s">
        <v>5696</v>
      </c>
      <c r="BN1696" s="98">
        <v>0</v>
      </c>
      <c r="BO1696" s="99" t="str">
        <f>IFERROR(VLOOKUP(ROWS($BM$4:BM1696),$BL$4:$BM$2337,2,0),"")</f>
        <v>Santok (pow. gorzowski, woj. lubuskie)</v>
      </c>
      <c r="BP1696" s="98">
        <v>0</v>
      </c>
      <c r="BQ1696" s="98">
        <f>IF(ISNUMBER(SEARCH('ankieta ESG'!$G$186,BR1696)),MAX($BQ$3:BQ1695)+1,0)</f>
        <v>1693</v>
      </c>
      <c r="BR1696" s="134" t="s">
        <v>5696</v>
      </c>
      <c r="BS1696" s="98">
        <v>0</v>
      </c>
      <c r="BT1696" s="99" t="str">
        <f>IFERROR(VLOOKUP(ROWS($BR$4:BR1696),$BQ$4:$BR$2337,2,0),"")</f>
        <v>Santok (pow. gorzowski, woj. lubuskie)</v>
      </c>
      <c r="BU1696" s="98">
        <v>0</v>
      </c>
      <c r="BV1696" s="98">
        <f>IF(ISNUMBER(SEARCH('ankieta ESG'!$G$187,BW1696)),MAX($BV$3:BV1695)+1,0)</f>
        <v>1693</v>
      </c>
      <c r="BW1696" s="134" t="s">
        <v>5696</v>
      </c>
      <c r="BX1696" s="98">
        <v>0</v>
      </c>
      <c r="BY1696" s="99" t="str">
        <f>IFERROR(VLOOKUP(ROWS($BW$4:BW1696),$BV$4:$BW$2337,2,0),"")</f>
        <v>Santok (pow. gorzowski, woj. lubuskie)</v>
      </c>
      <c r="BZ1696" s="98">
        <v>0</v>
      </c>
      <c r="CA1696" s="98">
        <f>IF(ISNUMBER(SEARCH('ankieta ESG'!$G$188,CB1696)),MAX($CA$3:CA1695)+1,0)</f>
        <v>1693</v>
      </c>
      <c r="CB1696" s="134" t="s">
        <v>5696</v>
      </c>
      <c r="CC1696" s="98">
        <v>0</v>
      </c>
      <c r="CD1696" s="99" t="str">
        <f>IFERROR(VLOOKUP(ROWS($CB$4:CB1696),$CA$4:$CB$2337,2,0),"")</f>
        <v>Santok (pow. gorzowski, woj. lubuskie)</v>
      </c>
      <c r="CE1696" s="98">
        <v>0</v>
      </c>
      <c r="CF1696" s="98">
        <f>IF(ISNUMBER(SEARCH('ankieta ESG'!$G$189,CG1696)),MAX($CF$3:CF1695)+1,0)</f>
        <v>1693</v>
      </c>
      <c r="CG1696" s="134" t="s">
        <v>5696</v>
      </c>
      <c r="CH1696" s="98">
        <v>0</v>
      </c>
      <c r="CI1696" s="99" t="str">
        <f>IFERROR(VLOOKUP(ROWS($CG$4:CG1696),$CF$4:$CG$2337,2,0),"")</f>
        <v>Santok (pow. gorzowski, woj. lubuskie)</v>
      </c>
      <c r="CJ1696" s="98">
        <v>0</v>
      </c>
    </row>
    <row r="1697" spans="4:88">
      <c r="D1697" s="25"/>
      <c r="F1697" s="25"/>
      <c r="AM1697" s="98">
        <f>IF(ISNUMBER(SEARCH('ankieta ESG'!$G$180,AN1697)),MAX(AM$3:$AM1696)+1,0)</f>
        <v>1694</v>
      </c>
      <c r="AN1697" s="134" t="s">
        <v>5697</v>
      </c>
      <c r="AO1697" s="98">
        <v>0</v>
      </c>
      <c r="AP1697" s="99" t="str">
        <f>IFERROR(VLOOKUP(ROWS($AN$4:AN1697),$AM$4:$AN$2337,2,0),"")</f>
        <v>Sarnaki (pow. łosicki, woj. mazowieckie)</v>
      </c>
      <c r="AQ1697" s="98">
        <v>0</v>
      </c>
      <c r="AR1697" s="98">
        <f>IF(ISNUMBER(SEARCH('ankieta ESG'!$G$181,AS1697)),MAX($AR$3:AR1696)+1,0)</f>
        <v>1694</v>
      </c>
      <c r="AS1697" s="134" t="s">
        <v>5697</v>
      </c>
      <c r="AT1697" s="98">
        <v>0</v>
      </c>
      <c r="AU1697" s="99" t="str">
        <f>IFERROR(VLOOKUP(ROWS($AS$4:AS1697),$AR$4:$AS$2337,2,0),"")</f>
        <v>Sarnaki (pow. łosicki, woj. mazowieckie)</v>
      </c>
      <c r="AV1697" s="98">
        <v>0</v>
      </c>
      <c r="AW1697" s="98">
        <f>IF(ISNUMBER(SEARCH('ankieta ESG'!$G$182,AX1697)),MAX($AW$3:AW1696)+1,0)</f>
        <v>1694</v>
      </c>
      <c r="AX1697" s="134" t="s">
        <v>5697</v>
      </c>
      <c r="AY1697" s="98">
        <v>0</v>
      </c>
      <c r="AZ1697" s="99" t="str">
        <f>IFERROR(VLOOKUP(ROWS($AX$4:AX1697),$AW$4:$AX$2337,2,0),"")</f>
        <v>Sarnaki (pow. łosicki, woj. mazowieckie)</v>
      </c>
      <c r="BA1697" s="98">
        <v>0</v>
      </c>
      <c r="BB1697" s="98">
        <f>IF(ISNUMBER(SEARCH('ankieta ESG'!$G$183,BC1697)),MAX($BB$3:BB1696)+1,0)</f>
        <v>1694</v>
      </c>
      <c r="BC1697" s="134" t="s">
        <v>5697</v>
      </c>
      <c r="BD1697" s="98">
        <v>0</v>
      </c>
      <c r="BE1697" s="99" t="str">
        <f>IFERROR(VLOOKUP(ROWS($BC$4:BC1697),$BB$4:$BC$2337,2,0),"")</f>
        <v>Sarnaki (pow. łosicki, woj. mazowieckie)</v>
      </c>
      <c r="BF1697" s="98">
        <v>0</v>
      </c>
      <c r="BG1697" s="98">
        <f>IF(ISNUMBER(SEARCH('ankieta ESG'!$G$184,BH1697)),MAX($BG$3:BG1696)+1,0)</f>
        <v>1694</v>
      </c>
      <c r="BH1697" s="134" t="s">
        <v>5697</v>
      </c>
      <c r="BI1697" s="98">
        <v>0</v>
      </c>
      <c r="BJ1697" s="99" t="str">
        <f>IFERROR(VLOOKUP(ROWS($BH$4:BH1697),$BG$4:$BH$2337,2,0),"")</f>
        <v>Sarnaki (pow. łosicki, woj. mazowieckie)</v>
      </c>
      <c r="BK1697" s="98">
        <v>0</v>
      </c>
      <c r="BL1697" s="98">
        <f>IF(ISNUMBER(SEARCH('ankieta ESG'!$G$185,BM1697)),MAX($BL$3:BL1696)+1,0)</f>
        <v>1694</v>
      </c>
      <c r="BM1697" s="134" t="s">
        <v>5697</v>
      </c>
      <c r="BN1697" s="98">
        <v>0</v>
      </c>
      <c r="BO1697" s="99" t="str">
        <f>IFERROR(VLOOKUP(ROWS($BM$4:BM1697),$BL$4:$BM$2337,2,0),"")</f>
        <v>Sarnaki (pow. łosicki, woj. mazowieckie)</v>
      </c>
      <c r="BP1697" s="98">
        <v>0</v>
      </c>
      <c r="BQ1697" s="98">
        <f>IF(ISNUMBER(SEARCH('ankieta ESG'!$G$186,BR1697)),MAX($BQ$3:BQ1696)+1,0)</f>
        <v>1694</v>
      </c>
      <c r="BR1697" s="134" t="s">
        <v>5697</v>
      </c>
      <c r="BS1697" s="98">
        <v>0</v>
      </c>
      <c r="BT1697" s="99" t="str">
        <f>IFERROR(VLOOKUP(ROWS($BR$4:BR1697),$BQ$4:$BR$2337,2,0),"")</f>
        <v>Sarnaki (pow. łosicki, woj. mazowieckie)</v>
      </c>
      <c r="BU1697" s="98">
        <v>0</v>
      </c>
      <c r="BV1697" s="98">
        <f>IF(ISNUMBER(SEARCH('ankieta ESG'!$G$187,BW1697)),MAX($BV$3:BV1696)+1,0)</f>
        <v>1694</v>
      </c>
      <c r="BW1697" s="134" t="s">
        <v>5697</v>
      </c>
      <c r="BX1697" s="98">
        <v>0</v>
      </c>
      <c r="BY1697" s="99" t="str">
        <f>IFERROR(VLOOKUP(ROWS($BW$4:BW1697),$BV$4:$BW$2337,2,0),"")</f>
        <v>Sarnaki (pow. łosicki, woj. mazowieckie)</v>
      </c>
      <c r="BZ1697" s="98">
        <v>0</v>
      </c>
      <c r="CA1697" s="98">
        <f>IF(ISNUMBER(SEARCH('ankieta ESG'!$G$188,CB1697)),MAX($CA$3:CA1696)+1,0)</f>
        <v>1694</v>
      </c>
      <c r="CB1697" s="134" t="s">
        <v>5697</v>
      </c>
      <c r="CC1697" s="98">
        <v>0</v>
      </c>
      <c r="CD1697" s="99" t="str">
        <f>IFERROR(VLOOKUP(ROWS($CB$4:CB1697),$CA$4:$CB$2337,2,0),"")</f>
        <v>Sarnaki (pow. łosicki, woj. mazowieckie)</v>
      </c>
      <c r="CE1697" s="98">
        <v>0</v>
      </c>
      <c r="CF1697" s="98">
        <f>IF(ISNUMBER(SEARCH('ankieta ESG'!$G$189,CG1697)),MAX($CF$3:CF1696)+1,0)</f>
        <v>1694</v>
      </c>
      <c r="CG1697" s="134" t="s">
        <v>5697</v>
      </c>
      <c r="CH1697" s="98">
        <v>0</v>
      </c>
      <c r="CI1697" s="99" t="str">
        <f>IFERROR(VLOOKUP(ROWS($CG$4:CG1697),$CF$4:$CG$2337,2,0),"")</f>
        <v>Sarnaki (pow. łosicki, woj. mazowieckie)</v>
      </c>
      <c r="CJ1697" s="98">
        <v>0</v>
      </c>
    </row>
    <row r="1698" spans="4:88">
      <c r="D1698" s="25"/>
      <c r="F1698" s="25"/>
      <c r="AM1698" s="98">
        <f>IF(ISNUMBER(SEARCH('ankieta ESG'!$G$180,AN1698)),MAX(AM$3:$AM1697)+1,0)</f>
        <v>1695</v>
      </c>
      <c r="AN1698" s="134" t="s">
        <v>5698</v>
      </c>
      <c r="AO1698" s="98">
        <v>0</v>
      </c>
      <c r="AP1698" s="99" t="str">
        <f>IFERROR(VLOOKUP(ROWS($AN$4:AN1698),$AM$4:$AN$2337,2,0),"")</f>
        <v>Sawin (pow. chełmski, woj. lubelskie)</v>
      </c>
      <c r="AQ1698" s="98">
        <v>0</v>
      </c>
      <c r="AR1698" s="98">
        <f>IF(ISNUMBER(SEARCH('ankieta ESG'!$G$181,AS1698)),MAX($AR$3:AR1697)+1,0)</f>
        <v>1695</v>
      </c>
      <c r="AS1698" s="134" t="s">
        <v>5698</v>
      </c>
      <c r="AT1698" s="98">
        <v>0</v>
      </c>
      <c r="AU1698" s="99" t="str">
        <f>IFERROR(VLOOKUP(ROWS($AS$4:AS1698),$AR$4:$AS$2337,2,0),"")</f>
        <v>Sawin (pow. chełmski, woj. lubelskie)</v>
      </c>
      <c r="AV1698" s="98">
        <v>0</v>
      </c>
      <c r="AW1698" s="98">
        <f>IF(ISNUMBER(SEARCH('ankieta ESG'!$G$182,AX1698)),MAX($AW$3:AW1697)+1,0)</f>
        <v>1695</v>
      </c>
      <c r="AX1698" s="134" t="s">
        <v>5698</v>
      </c>
      <c r="AY1698" s="98">
        <v>0</v>
      </c>
      <c r="AZ1698" s="99" t="str">
        <f>IFERROR(VLOOKUP(ROWS($AX$4:AX1698),$AW$4:$AX$2337,2,0),"")</f>
        <v>Sawin (pow. chełmski, woj. lubelskie)</v>
      </c>
      <c r="BA1698" s="98">
        <v>0</v>
      </c>
      <c r="BB1698" s="98">
        <f>IF(ISNUMBER(SEARCH('ankieta ESG'!$G$183,BC1698)),MAX($BB$3:BB1697)+1,0)</f>
        <v>1695</v>
      </c>
      <c r="BC1698" s="134" t="s">
        <v>5698</v>
      </c>
      <c r="BD1698" s="98">
        <v>0</v>
      </c>
      <c r="BE1698" s="99" t="str">
        <f>IFERROR(VLOOKUP(ROWS($BC$4:BC1698),$BB$4:$BC$2337,2,0),"")</f>
        <v>Sawin (pow. chełmski, woj. lubelskie)</v>
      </c>
      <c r="BF1698" s="98">
        <v>0</v>
      </c>
      <c r="BG1698" s="98">
        <f>IF(ISNUMBER(SEARCH('ankieta ESG'!$G$184,BH1698)),MAX($BG$3:BG1697)+1,0)</f>
        <v>1695</v>
      </c>
      <c r="BH1698" s="134" t="s">
        <v>5698</v>
      </c>
      <c r="BI1698" s="98">
        <v>0</v>
      </c>
      <c r="BJ1698" s="99" t="str">
        <f>IFERROR(VLOOKUP(ROWS($BH$4:BH1698),$BG$4:$BH$2337,2,0),"")</f>
        <v>Sawin (pow. chełmski, woj. lubelskie)</v>
      </c>
      <c r="BK1698" s="98">
        <v>0</v>
      </c>
      <c r="BL1698" s="98">
        <f>IF(ISNUMBER(SEARCH('ankieta ESG'!$G$185,BM1698)),MAX($BL$3:BL1697)+1,0)</f>
        <v>1695</v>
      </c>
      <c r="BM1698" s="134" t="s">
        <v>5698</v>
      </c>
      <c r="BN1698" s="98">
        <v>0</v>
      </c>
      <c r="BO1698" s="99" t="str">
        <f>IFERROR(VLOOKUP(ROWS($BM$4:BM1698),$BL$4:$BM$2337,2,0),"")</f>
        <v>Sawin (pow. chełmski, woj. lubelskie)</v>
      </c>
      <c r="BP1698" s="98">
        <v>0</v>
      </c>
      <c r="BQ1698" s="98">
        <f>IF(ISNUMBER(SEARCH('ankieta ESG'!$G$186,BR1698)),MAX($BQ$3:BQ1697)+1,0)</f>
        <v>1695</v>
      </c>
      <c r="BR1698" s="134" t="s">
        <v>5698</v>
      </c>
      <c r="BS1698" s="98">
        <v>0</v>
      </c>
      <c r="BT1698" s="99" t="str">
        <f>IFERROR(VLOOKUP(ROWS($BR$4:BR1698),$BQ$4:$BR$2337,2,0),"")</f>
        <v>Sawin (pow. chełmski, woj. lubelskie)</v>
      </c>
      <c r="BU1698" s="98">
        <v>0</v>
      </c>
      <c r="BV1698" s="98">
        <f>IF(ISNUMBER(SEARCH('ankieta ESG'!$G$187,BW1698)),MAX($BV$3:BV1697)+1,0)</f>
        <v>1695</v>
      </c>
      <c r="BW1698" s="134" t="s">
        <v>5698</v>
      </c>
      <c r="BX1698" s="98">
        <v>0</v>
      </c>
      <c r="BY1698" s="99" t="str">
        <f>IFERROR(VLOOKUP(ROWS($BW$4:BW1698),$BV$4:$BW$2337,2,0),"")</f>
        <v>Sawin (pow. chełmski, woj. lubelskie)</v>
      </c>
      <c r="BZ1698" s="98">
        <v>0</v>
      </c>
      <c r="CA1698" s="98">
        <f>IF(ISNUMBER(SEARCH('ankieta ESG'!$G$188,CB1698)),MAX($CA$3:CA1697)+1,0)</f>
        <v>1695</v>
      </c>
      <c r="CB1698" s="134" t="s">
        <v>5698</v>
      </c>
      <c r="CC1698" s="98">
        <v>0</v>
      </c>
      <c r="CD1698" s="99" t="str">
        <f>IFERROR(VLOOKUP(ROWS($CB$4:CB1698),$CA$4:$CB$2337,2,0),"")</f>
        <v>Sawin (pow. chełmski, woj. lubelskie)</v>
      </c>
      <c r="CE1698" s="98">
        <v>0</v>
      </c>
      <c r="CF1698" s="98">
        <f>IF(ISNUMBER(SEARCH('ankieta ESG'!$G$189,CG1698)),MAX($CF$3:CF1697)+1,0)</f>
        <v>1695</v>
      </c>
      <c r="CG1698" s="134" t="s">
        <v>5698</v>
      </c>
      <c r="CH1698" s="98">
        <v>0</v>
      </c>
      <c r="CI1698" s="99" t="str">
        <f>IFERROR(VLOOKUP(ROWS($CG$4:CG1698),$CF$4:$CG$2337,2,0),"")</f>
        <v>Sawin (pow. chełmski, woj. lubelskie)</v>
      </c>
      <c r="CJ1698" s="98">
        <v>0</v>
      </c>
    </row>
    <row r="1699" spans="4:88">
      <c r="D1699" s="25"/>
      <c r="F1699" s="25"/>
      <c r="AM1699" s="98">
        <f>IF(ISNUMBER(SEARCH('ankieta ESG'!$G$180,AN1699)),MAX(AM$3:$AM1698)+1,0)</f>
        <v>1696</v>
      </c>
      <c r="AN1699" s="134" t="s">
        <v>5699</v>
      </c>
      <c r="AO1699" s="98">
        <v>0</v>
      </c>
      <c r="AP1699" s="99" t="str">
        <f>IFERROR(VLOOKUP(ROWS($AN$4:AN1699),$AM$4:$AN$2337,2,0),"")</f>
        <v>Secemin (pow. włoszczowski, woj. świętokrzyskie)</v>
      </c>
      <c r="AQ1699" s="98">
        <v>0</v>
      </c>
      <c r="AR1699" s="98">
        <f>IF(ISNUMBER(SEARCH('ankieta ESG'!$G$181,AS1699)),MAX($AR$3:AR1698)+1,0)</f>
        <v>1696</v>
      </c>
      <c r="AS1699" s="134" t="s">
        <v>5699</v>
      </c>
      <c r="AT1699" s="98">
        <v>0</v>
      </c>
      <c r="AU1699" s="99" t="str">
        <f>IFERROR(VLOOKUP(ROWS($AS$4:AS1699),$AR$4:$AS$2337,2,0),"")</f>
        <v>Secemin (pow. włoszczowski, woj. świętokrzyskie)</v>
      </c>
      <c r="AV1699" s="98">
        <v>0</v>
      </c>
      <c r="AW1699" s="98">
        <f>IF(ISNUMBER(SEARCH('ankieta ESG'!$G$182,AX1699)),MAX($AW$3:AW1698)+1,0)</f>
        <v>1696</v>
      </c>
      <c r="AX1699" s="134" t="s">
        <v>5699</v>
      </c>
      <c r="AY1699" s="98">
        <v>0</v>
      </c>
      <c r="AZ1699" s="99" t="str">
        <f>IFERROR(VLOOKUP(ROWS($AX$4:AX1699),$AW$4:$AX$2337,2,0),"")</f>
        <v>Secemin (pow. włoszczowski, woj. świętokrzyskie)</v>
      </c>
      <c r="BA1699" s="98">
        <v>0</v>
      </c>
      <c r="BB1699" s="98">
        <f>IF(ISNUMBER(SEARCH('ankieta ESG'!$G$183,BC1699)),MAX($BB$3:BB1698)+1,0)</f>
        <v>1696</v>
      </c>
      <c r="BC1699" s="134" t="s">
        <v>5699</v>
      </c>
      <c r="BD1699" s="98">
        <v>0</v>
      </c>
      <c r="BE1699" s="99" t="str">
        <f>IFERROR(VLOOKUP(ROWS($BC$4:BC1699),$BB$4:$BC$2337,2,0),"")</f>
        <v>Secemin (pow. włoszczowski, woj. świętokrzyskie)</v>
      </c>
      <c r="BF1699" s="98">
        <v>0</v>
      </c>
      <c r="BG1699" s="98">
        <f>IF(ISNUMBER(SEARCH('ankieta ESG'!$G$184,BH1699)),MAX($BG$3:BG1698)+1,0)</f>
        <v>1696</v>
      </c>
      <c r="BH1699" s="134" t="s">
        <v>5699</v>
      </c>
      <c r="BI1699" s="98">
        <v>0</v>
      </c>
      <c r="BJ1699" s="99" t="str">
        <f>IFERROR(VLOOKUP(ROWS($BH$4:BH1699),$BG$4:$BH$2337,2,0),"")</f>
        <v>Secemin (pow. włoszczowski, woj. świętokrzyskie)</v>
      </c>
      <c r="BK1699" s="98">
        <v>0</v>
      </c>
      <c r="BL1699" s="98">
        <f>IF(ISNUMBER(SEARCH('ankieta ESG'!$G$185,BM1699)),MAX($BL$3:BL1698)+1,0)</f>
        <v>1696</v>
      </c>
      <c r="BM1699" s="134" t="s">
        <v>5699</v>
      </c>
      <c r="BN1699" s="98">
        <v>0</v>
      </c>
      <c r="BO1699" s="99" t="str">
        <f>IFERROR(VLOOKUP(ROWS($BM$4:BM1699),$BL$4:$BM$2337,2,0),"")</f>
        <v>Secemin (pow. włoszczowski, woj. świętokrzyskie)</v>
      </c>
      <c r="BP1699" s="98">
        <v>0</v>
      </c>
      <c r="BQ1699" s="98">
        <f>IF(ISNUMBER(SEARCH('ankieta ESG'!$G$186,BR1699)),MAX($BQ$3:BQ1698)+1,0)</f>
        <v>1696</v>
      </c>
      <c r="BR1699" s="134" t="s">
        <v>5699</v>
      </c>
      <c r="BS1699" s="98">
        <v>0</v>
      </c>
      <c r="BT1699" s="99" t="str">
        <f>IFERROR(VLOOKUP(ROWS($BR$4:BR1699),$BQ$4:$BR$2337,2,0),"")</f>
        <v>Secemin (pow. włoszczowski, woj. świętokrzyskie)</v>
      </c>
      <c r="BU1699" s="98">
        <v>0</v>
      </c>
      <c r="BV1699" s="98">
        <f>IF(ISNUMBER(SEARCH('ankieta ESG'!$G$187,BW1699)),MAX($BV$3:BV1698)+1,0)</f>
        <v>1696</v>
      </c>
      <c r="BW1699" s="134" t="s">
        <v>5699</v>
      </c>
      <c r="BX1699" s="98">
        <v>0</v>
      </c>
      <c r="BY1699" s="99" t="str">
        <f>IFERROR(VLOOKUP(ROWS($BW$4:BW1699),$BV$4:$BW$2337,2,0),"")</f>
        <v>Secemin (pow. włoszczowski, woj. świętokrzyskie)</v>
      </c>
      <c r="BZ1699" s="98">
        <v>0</v>
      </c>
      <c r="CA1699" s="98">
        <f>IF(ISNUMBER(SEARCH('ankieta ESG'!$G$188,CB1699)),MAX($CA$3:CA1698)+1,0)</f>
        <v>1696</v>
      </c>
      <c r="CB1699" s="134" t="s">
        <v>5699</v>
      </c>
      <c r="CC1699" s="98">
        <v>0</v>
      </c>
      <c r="CD1699" s="99" t="str">
        <f>IFERROR(VLOOKUP(ROWS($CB$4:CB1699),$CA$4:$CB$2337,2,0),"")</f>
        <v>Secemin (pow. włoszczowski, woj. świętokrzyskie)</v>
      </c>
      <c r="CE1699" s="98">
        <v>0</v>
      </c>
      <c r="CF1699" s="98">
        <f>IF(ISNUMBER(SEARCH('ankieta ESG'!$G$189,CG1699)),MAX($CF$3:CF1698)+1,0)</f>
        <v>1696</v>
      </c>
      <c r="CG1699" s="134" t="s">
        <v>5699</v>
      </c>
      <c r="CH1699" s="98">
        <v>0</v>
      </c>
      <c r="CI1699" s="99" t="str">
        <f>IFERROR(VLOOKUP(ROWS($CG$4:CG1699),$CF$4:$CG$2337,2,0),"")</f>
        <v>Secemin (pow. włoszczowski, woj. świętokrzyskie)</v>
      </c>
      <c r="CJ1699" s="98">
        <v>0</v>
      </c>
    </row>
    <row r="1700" spans="4:88">
      <c r="D1700" s="25"/>
      <c r="F1700" s="25"/>
      <c r="AM1700" s="98">
        <f>IF(ISNUMBER(SEARCH('ankieta ESG'!$G$180,AN1700)),MAX(AM$3:$AM1699)+1,0)</f>
        <v>1697</v>
      </c>
      <c r="AN1700" s="134" t="s">
        <v>5700</v>
      </c>
      <c r="AO1700" s="98">
        <v>0</v>
      </c>
      <c r="AP1700" s="99" t="str">
        <f>IFERROR(VLOOKUP(ROWS($AN$4:AN1700),$AM$4:$AN$2337,2,0),"")</f>
        <v>Sejny (pow. sejneński, woj. podlaskie)</v>
      </c>
      <c r="AQ1700" s="98">
        <v>0</v>
      </c>
      <c r="AR1700" s="98">
        <f>IF(ISNUMBER(SEARCH('ankieta ESG'!$G$181,AS1700)),MAX($AR$3:AR1699)+1,0)</f>
        <v>1697</v>
      </c>
      <c r="AS1700" s="134" t="s">
        <v>5700</v>
      </c>
      <c r="AT1700" s="98">
        <v>0</v>
      </c>
      <c r="AU1700" s="99" t="str">
        <f>IFERROR(VLOOKUP(ROWS($AS$4:AS1700),$AR$4:$AS$2337,2,0),"")</f>
        <v>Sejny (pow. sejneński, woj. podlaskie)</v>
      </c>
      <c r="AV1700" s="98">
        <v>0</v>
      </c>
      <c r="AW1700" s="98">
        <f>IF(ISNUMBER(SEARCH('ankieta ESG'!$G$182,AX1700)),MAX($AW$3:AW1699)+1,0)</f>
        <v>1697</v>
      </c>
      <c r="AX1700" s="134" t="s">
        <v>5700</v>
      </c>
      <c r="AY1700" s="98">
        <v>0</v>
      </c>
      <c r="AZ1700" s="99" t="str">
        <f>IFERROR(VLOOKUP(ROWS($AX$4:AX1700),$AW$4:$AX$2337,2,0),"")</f>
        <v>Sejny (pow. sejneński, woj. podlaskie)</v>
      </c>
      <c r="BA1700" s="98">
        <v>0</v>
      </c>
      <c r="BB1700" s="98">
        <f>IF(ISNUMBER(SEARCH('ankieta ESG'!$G$183,BC1700)),MAX($BB$3:BB1699)+1,0)</f>
        <v>1697</v>
      </c>
      <c r="BC1700" s="134" t="s">
        <v>5700</v>
      </c>
      <c r="BD1700" s="98">
        <v>0</v>
      </c>
      <c r="BE1700" s="99" t="str">
        <f>IFERROR(VLOOKUP(ROWS($BC$4:BC1700),$BB$4:$BC$2337,2,0),"")</f>
        <v>Sejny (pow. sejneński, woj. podlaskie)</v>
      </c>
      <c r="BF1700" s="98">
        <v>0</v>
      </c>
      <c r="BG1700" s="98">
        <f>IF(ISNUMBER(SEARCH('ankieta ESG'!$G$184,BH1700)),MAX($BG$3:BG1699)+1,0)</f>
        <v>1697</v>
      </c>
      <c r="BH1700" s="134" t="s">
        <v>5700</v>
      </c>
      <c r="BI1700" s="98">
        <v>0</v>
      </c>
      <c r="BJ1700" s="99" t="str">
        <f>IFERROR(VLOOKUP(ROWS($BH$4:BH1700),$BG$4:$BH$2337,2,0),"")</f>
        <v>Sejny (pow. sejneński, woj. podlaskie)</v>
      </c>
      <c r="BK1700" s="98">
        <v>0</v>
      </c>
      <c r="BL1700" s="98">
        <f>IF(ISNUMBER(SEARCH('ankieta ESG'!$G$185,BM1700)),MAX($BL$3:BL1699)+1,0)</f>
        <v>1697</v>
      </c>
      <c r="BM1700" s="134" t="s">
        <v>5700</v>
      </c>
      <c r="BN1700" s="98">
        <v>0</v>
      </c>
      <c r="BO1700" s="99" t="str">
        <f>IFERROR(VLOOKUP(ROWS($BM$4:BM1700),$BL$4:$BM$2337,2,0),"")</f>
        <v>Sejny (pow. sejneński, woj. podlaskie)</v>
      </c>
      <c r="BP1700" s="98">
        <v>0</v>
      </c>
      <c r="BQ1700" s="98">
        <f>IF(ISNUMBER(SEARCH('ankieta ESG'!$G$186,BR1700)),MAX($BQ$3:BQ1699)+1,0)</f>
        <v>1697</v>
      </c>
      <c r="BR1700" s="134" t="s">
        <v>5700</v>
      </c>
      <c r="BS1700" s="98">
        <v>0</v>
      </c>
      <c r="BT1700" s="99" t="str">
        <f>IFERROR(VLOOKUP(ROWS($BR$4:BR1700),$BQ$4:$BR$2337,2,0),"")</f>
        <v>Sejny (pow. sejneński, woj. podlaskie)</v>
      </c>
      <c r="BU1700" s="98">
        <v>0</v>
      </c>
      <c r="BV1700" s="98">
        <f>IF(ISNUMBER(SEARCH('ankieta ESG'!$G$187,BW1700)),MAX($BV$3:BV1699)+1,0)</f>
        <v>1697</v>
      </c>
      <c r="BW1700" s="134" t="s">
        <v>5700</v>
      </c>
      <c r="BX1700" s="98">
        <v>0</v>
      </c>
      <c r="BY1700" s="99" t="str">
        <f>IFERROR(VLOOKUP(ROWS($BW$4:BW1700),$BV$4:$BW$2337,2,0),"")</f>
        <v>Sejny (pow. sejneński, woj. podlaskie)</v>
      </c>
      <c r="BZ1700" s="98">
        <v>0</v>
      </c>
      <c r="CA1700" s="98">
        <f>IF(ISNUMBER(SEARCH('ankieta ESG'!$G$188,CB1700)),MAX($CA$3:CA1699)+1,0)</f>
        <v>1697</v>
      </c>
      <c r="CB1700" s="134" t="s">
        <v>5700</v>
      </c>
      <c r="CC1700" s="98">
        <v>0</v>
      </c>
      <c r="CD1700" s="99" t="str">
        <f>IFERROR(VLOOKUP(ROWS($CB$4:CB1700),$CA$4:$CB$2337,2,0),"")</f>
        <v>Sejny (pow. sejneński, woj. podlaskie)</v>
      </c>
      <c r="CE1700" s="98">
        <v>0</v>
      </c>
      <c r="CF1700" s="98">
        <f>IF(ISNUMBER(SEARCH('ankieta ESG'!$G$189,CG1700)),MAX($CF$3:CF1699)+1,0)</f>
        <v>1697</v>
      </c>
      <c r="CG1700" s="134" t="s">
        <v>5700</v>
      </c>
      <c r="CH1700" s="98">
        <v>0</v>
      </c>
      <c r="CI1700" s="99" t="str">
        <f>IFERROR(VLOOKUP(ROWS($CG$4:CG1700),$CF$4:$CG$2337,2,0),"")</f>
        <v>Sejny (pow. sejneński, woj. podlaskie)</v>
      </c>
      <c r="CJ1700" s="98">
        <v>0</v>
      </c>
    </row>
    <row r="1701" spans="4:88">
      <c r="D1701" s="25"/>
      <c r="F1701" s="25"/>
      <c r="AM1701" s="98">
        <f>IF(ISNUMBER(SEARCH('ankieta ESG'!$G$180,AN1701)),MAX(AM$3:$AM1700)+1,0)</f>
        <v>1698</v>
      </c>
      <c r="AN1701" s="134" t="s">
        <v>5701</v>
      </c>
      <c r="AO1701" s="98">
        <v>0</v>
      </c>
      <c r="AP1701" s="99" t="str">
        <f>IFERROR(VLOOKUP(ROWS($AN$4:AN1701),$AM$4:$AN$2337,2,0),"")</f>
        <v>Serniki (pow. lubartowski, woj. lubelskie)</v>
      </c>
      <c r="AQ1701" s="98">
        <v>0</v>
      </c>
      <c r="AR1701" s="98">
        <f>IF(ISNUMBER(SEARCH('ankieta ESG'!$G$181,AS1701)),MAX($AR$3:AR1700)+1,0)</f>
        <v>1698</v>
      </c>
      <c r="AS1701" s="134" t="s">
        <v>5701</v>
      </c>
      <c r="AT1701" s="98">
        <v>0</v>
      </c>
      <c r="AU1701" s="99" t="str">
        <f>IFERROR(VLOOKUP(ROWS($AS$4:AS1701),$AR$4:$AS$2337,2,0),"")</f>
        <v>Serniki (pow. lubartowski, woj. lubelskie)</v>
      </c>
      <c r="AV1701" s="98">
        <v>0</v>
      </c>
      <c r="AW1701" s="98">
        <f>IF(ISNUMBER(SEARCH('ankieta ESG'!$G$182,AX1701)),MAX($AW$3:AW1700)+1,0)</f>
        <v>1698</v>
      </c>
      <c r="AX1701" s="134" t="s">
        <v>5701</v>
      </c>
      <c r="AY1701" s="98">
        <v>0</v>
      </c>
      <c r="AZ1701" s="99" t="str">
        <f>IFERROR(VLOOKUP(ROWS($AX$4:AX1701),$AW$4:$AX$2337,2,0),"")</f>
        <v>Serniki (pow. lubartowski, woj. lubelskie)</v>
      </c>
      <c r="BA1701" s="98">
        <v>0</v>
      </c>
      <c r="BB1701" s="98">
        <f>IF(ISNUMBER(SEARCH('ankieta ESG'!$G$183,BC1701)),MAX($BB$3:BB1700)+1,0)</f>
        <v>1698</v>
      </c>
      <c r="BC1701" s="134" t="s">
        <v>5701</v>
      </c>
      <c r="BD1701" s="98">
        <v>0</v>
      </c>
      <c r="BE1701" s="99" t="str">
        <f>IFERROR(VLOOKUP(ROWS($BC$4:BC1701),$BB$4:$BC$2337,2,0),"")</f>
        <v>Serniki (pow. lubartowski, woj. lubelskie)</v>
      </c>
      <c r="BF1701" s="98">
        <v>0</v>
      </c>
      <c r="BG1701" s="98">
        <f>IF(ISNUMBER(SEARCH('ankieta ESG'!$G$184,BH1701)),MAX($BG$3:BG1700)+1,0)</f>
        <v>1698</v>
      </c>
      <c r="BH1701" s="134" t="s">
        <v>5701</v>
      </c>
      <c r="BI1701" s="98">
        <v>0</v>
      </c>
      <c r="BJ1701" s="99" t="str">
        <f>IFERROR(VLOOKUP(ROWS($BH$4:BH1701),$BG$4:$BH$2337,2,0),"")</f>
        <v>Serniki (pow. lubartowski, woj. lubelskie)</v>
      </c>
      <c r="BK1701" s="98">
        <v>0</v>
      </c>
      <c r="BL1701" s="98">
        <f>IF(ISNUMBER(SEARCH('ankieta ESG'!$G$185,BM1701)),MAX($BL$3:BL1700)+1,0)</f>
        <v>1698</v>
      </c>
      <c r="BM1701" s="134" t="s">
        <v>5701</v>
      </c>
      <c r="BN1701" s="98">
        <v>0</v>
      </c>
      <c r="BO1701" s="99" t="str">
        <f>IFERROR(VLOOKUP(ROWS($BM$4:BM1701),$BL$4:$BM$2337,2,0),"")</f>
        <v>Serniki (pow. lubartowski, woj. lubelskie)</v>
      </c>
      <c r="BP1701" s="98">
        <v>0</v>
      </c>
      <c r="BQ1701" s="98">
        <f>IF(ISNUMBER(SEARCH('ankieta ESG'!$G$186,BR1701)),MAX($BQ$3:BQ1700)+1,0)</f>
        <v>1698</v>
      </c>
      <c r="BR1701" s="134" t="s">
        <v>5701</v>
      </c>
      <c r="BS1701" s="98">
        <v>0</v>
      </c>
      <c r="BT1701" s="99" t="str">
        <f>IFERROR(VLOOKUP(ROWS($BR$4:BR1701),$BQ$4:$BR$2337,2,0),"")</f>
        <v>Serniki (pow. lubartowski, woj. lubelskie)</v>
      </c>
      <c r="BU1701" s="98">
        <v>0</v>
      </c>
      <c r="BV1701" s="98">
        <f>IF(ISNUMBER(SEARCH('ankieta ESG'!$G$187,BW1701)),MAX($BV$3:BV1700)+1,0)</f>
        <v>1698</v>
      </c>
      <c r="BW1701" s="134" t="s">
        <v>5701</v>
      </c>
      <c r="BX1701" s="98">
        <v>0</v>
      </c>
      <c r="BY1701" s="99" t="str">
        <f>IFERROR(VLOOKUP(ROWS($BW$4:BW1701),$BV$4:$BW$2337,2,0),"")</f>
        <v>Serniki (pow. lubartowski, woj. lubelskie)</v>
      </c>
      <c r="BZ1701" s="98">
        <v>0</v>
      </c>
      <c r="CA1701" s="98">
        <f>IF(ISNUMBER(SEARCH('ankieta ESG'!$G$188,CB1701)),MAX($CA$3:CA1700)+1,0)</f>
        <v>1698</v>
      </c>
      <c r="CB1701" s="134" t="s">
        <v>5701</v>
      </c>
      <c r="CC1701" s="98">
        <v>0</v>
      </c>
      <c r="CD1701" s="99" t="str">
        <f>IFERROR(VLOOKUP(ROWS($CB$4:CB1701),$CA$4:$CB$2337,2,0),"")</f>
        <v>Serniki (pow. lubartowski, woj. lubelskie)</v>
      </c>
      <c r="CE1701" s="98">
        <v>0</v>
      </c>
      <c r="CF1701" s="98">
        <f>IF(ISNUMBER(SEARCH('ankieta ESG'!$G$189,CG1701)),MAX($CF$3:CF1700)+1,0)</f>
        <v>1698</v>
      </c>
      <c r="CG1701" s="134" t="s">
        <v>5701</v>
      </c>
      <c r="CH1701" s="98">
        <v>0</v>
      </c>
      <c r="CI1701" s="99" t="str">
        <f>IFERROR(VLOOKUP(ROWS($CG$4:CG1701),$CF$4:$CG$2337,2,0),"")</f>
        <v>Serniki (pow. lubartowski, woj. lubelskie)</v>
      </c>
      <c r="CJ1701" s="98">
        <v>0</v>
      </c>
    </row>
    <row r="1702" spans="4:88">
      <c r="D1702" s="25"/>
      <c r="F1702" s="25"/>
      <c r="AM1702" s="98">
        <f>IF(ISNUMBER(SEARCH('ankieta ESG'!$G$180,AN1702)),MAX(AM$3:$AM1701)+1,0)</f>
        <v>1699</v>
      </c>
      <c r="AN1702" s="134" t="s">
        <v>5702</v>
      </c>
      <c r="AO1702" s="98">
        <v>0</v>
      </c>
      <c r="AP1702" s="99" t="str">
        <f>IFERROR(VLOOKUP(ROWS($AN$4:AN1702),$AM$4:$AN$2337,2,0),"")</f>
        <v>Serock (pow. legionowski, woj. mazowieckie)</v>
      </c>
      <c r="AQ1702" s="98">
        <v>0</v>
      </c>
      <c r="AR1702" s="98">
        <f>IF(ISNUMBER(SEARCH('ankieta ESG'!$G$181,AS1702)),MAX($AR$3:AR1701)+1,0)</f>
        <v>1699</v>
      </c>
      <c r="AS1702" s="134" t="s">
        <v>5702</v>
      </c>
      <c r="AT1702" s="98">
        <v>0</v>
      </c>
      <c r="AU1702" s="99" t="str">
        <f>IFERROR(VLOOKUP(ROWS($AS$4:AS1702),$AR$4:$AS$2337,2,0),"")</f>
        <v>Serock (pow. legionowski, woj. mazowieckie)</v>
      </c>
      <c r="AV1702" s="98">
        <v>0</v>
      </c>
      <c r="AW1702" s="98">
        <f>IF(ISNUMBER(SEARCH('ankieta ESG'!$G$182,AX1702)),MAX($AW$3:AW1701)+1,0)</f>
        <v>1699</v>
      </c>
      <c r="AX1702" s="134" t="s">
        <v>5702</v>
      </c>
      <c r="AY1702" s="98">
        <v>0</v>
      </c>
      <c r="AZ1702" s="99" t="str">
        <f>IFERROR(VLOOKUP(ROWS($AX$4:AX1702),$AW$4:$AX$2337,2,0),"")</f>
        <v>Serock (pow. legionowski, woj. mazowieckie)</v>
      </c>
      <c r="BA1702" s="98">
        <v>0</v>
      </c>
      <c r="BB1702" s="98">
        <f>IF(ISNUMBER(SEARCH('ankieta ESG'!$G$183,BC1702)),MAX($BB$3:BB1701)+1,0)</f>
        <v>1699</v>
      </c>
      <c r="BC1702" s="134" t="s">
        <v>5702</v>
      </c>
      <c r="BD1702" s="98">
        <v>0</v>
      </c>
      <c r="BE1702" s="99" t="str">
        <f>IFERROR(VLOOKUP(ROWS($BC$4:BC1702),$BB$4:$BC$2337,2,0),"")</f>
        <v>Serock (pow. legionowski, woj. mazowieckie)</v>
      </c>
      <c r="BF1702" s="98">
        <v>0</v>
      </c>
      <c r="BG1702" s="98">
        <f>IF(ISNUMBER(SEARCH('ankieta ESG'!$G$184,BH1702)),MAX($BG$3:BG1701)+1,0)</f>
        <v>1699</v>
      </c>
      <c r="BH1702" s="134" t="s">
        <v>5702</v>
      </c>
      <c r="BI1702" s="98">
        <v>0</v>
      </c>
      <c r="BJ1702" s="99" t="str">
        <f>IFERROR(VLOOKUP(ROWS($BH$4:BH1702),$BG$4:$BH$2337,2,0),"")</f>
        <v>Serock (pow. legionowski, woj. mazowieckie)</v>
      </c>
      <c r="BK1702" s="98">
        <v>0</v>
      </c>
      <c r="BL1702" s="98">
        <f>IF(ISNUMBER(SEARCH('ankieta ESG'!$G$185,BM1702)),MAX($BL$3:BL1701)+1,0)</f>
        <v>1699</v>
      </c>
      <c r="BM1702" s="134" t="s">
        <v>5702</v>
      </c>
      <c r="BN1702" s="98">
        <v>0</v>
      </c>
      <c r="BO1702" s="99" t="str">
        <f>IFERROR(VLOOKUP(ROWS($BM$4:BM1702),$BL$4:$BM$2337,2,0),"")</f>
        <v>Serock (pow. legionowski, woj. mazowieckie)</v>
      </c>
      <c r="BP1702" s="98">
        <v>0</v>
      </c>
      <c r="BQ1702" s="98">
        <f>IF(ISNUMBER(SEARCH('ankieta ESG'!$G$186,BR1702)),MAX($BQ$3:BQ1701)+1,0)</f>
        <v>1699</v>
      </c>
      <c r="BR1702" s="134" t="s">
        <v>5702</v>
      </c>
      <c r="BS1702" s="98">
        <v>0</v>
      </c>
      <c r="BT1702" s="99" t="str">
        <f>IFERROR(VLOOKUP(ROWS($BR$4:BR1702),$BQ$4:$BR$2337,2,0),"")</f>
        <v>Serock (pow. legionowski, woj. mazowieckie)</v>
      </c>
      <c r="BU1702" s="98">
        <v>0</v>
      </c>
      <c r="BV1702" s="98">
        <f>IF(ISNUMBER(SEARCH('ankieta ESG'!$G$187,BW1702)),MAX($BV$3:BV1701)+1,0)</f>
        <v>1699</v>
      </c>
      <c r="BW1702" s="134" t="s">
        <v>5702</v>
      </c>
      <c r="BX1702" s="98">
        <v>0</v>
      </c>
      <c r="BY1702" s="99" t="str">
        <f>IFERROR(VLOOKUP(ROWS($BW$4:BW1702),$BV$4:$BW$2337,2,0),"")</f>
        <v>Serock (pow. legionowski, woj. mazowieckie)</v>
      </c>
      <c r="BZ1702" s="98">
        <v>0</v>
      </c>
      <c r="CA1702" s="98">
        <f>IF(ISNUMBER(SEARCH('ankieta ESG'!$G$188,CB1702)),MAX($CA$3:CA1701)+1,0)</f>
        <v>1699</v>
      </c>
      <c r="CB1702" s="134" t="s">
        <v>5702</v>
      </c>
      <c r="CC1702" s="98">
        <v>0</v>
      </c>
      <c r="CD1702" s="99" t="str">
        <f>IFERROR(VLOOKUP(ROWS($CB$4:CB1702),$CA$4:$CB$2337,2,0),"")</f>
        <v>Serock (pow. legionowski, woj. mazowieckie)</v>
      </c>
      <c r="CE1702" s="98">
        <v>0</v>
      </c>
      <c r="CF1702" s="98">
        <f>IF(ISNUMBER(SEARCH('ankieta ESG'!$G$189,CG1702)),MAX($CF$3:CF1701)+1,0)</f>
        <v>1699</v>
      </c>
      <c r="CG1702" s="134" t="s">
        <v>5702</v>
      </c>
      <c r="CH1702" s="98">
        <v>0</v>
      </c>
      <c r="CI1702" s="99" t="str">
        <f>IFERROR(VLOOKUP(ROWS($CG$4:CG1702),$CF$4:$CG$2337,2,0),"")</f>
        <v>Serock (pow. legionowski, woj. mazowieckie)</v>
      </c>
      <c r="CJ1702" s="98">
        <v>0</v>
      </c>
    </row>
    <row r="1703" spans="4:88">
      <c r="D1703" s="25"/>
      <c r="F1703" s="25"/>
      <c r="AM1703" s="98">
        <f>IF(ISNUMBER(SEARCH('ankieta ESG'!$G$180,AN1703)),MAX(AM$3:$AM1702)+1,0)</f>
        <v>1700</v>
      </c>
      <c r="AN1703" s="134" t="s">
        <v>5703</v>
      </c>
      <c r="AO1703" s="98">
        <v>0</v>
      </c>
      <c r="AP1703" s="99" t="str">
        <f>IFERROR(VLOOKUP(ROWS($AN$4:AN1703),$AM$4:$AN$2337,2,0),"")</f>
        <v>Serokomla (pow. łukowski, woj. lubelskie)</v>
      </c>
      <c r="AQ1703" s="98">
        <v>0</v>
      </c>
      <c r="AR1703" s="98">
        <f>IF(ISNUMBER(SEARCH('ankieta ESG'!$G$181,AS1703)),MAX($AR$3:AR1702)+1,0)</f>
        <v>1700</v>
      </c>
      <c r="AS1703" s="134" t="s">
        <v>5703</v>
      </c>
      <c r="AT1703" s="98">
        <v>0</v>
      </c>
      <c r="AU1703" s="99" t="str">
        <f>IFERROR(VLOOKUP(ROWS($AS$4:AS1703),$AR$4:$AS$2337,2,0),"")</f>
        <v>Serokomla (pow. łukowski, woj. lubelskie)</v>
      </c>
      <c r="AV1703" s="98">
        <v>0</v>
      </c>
      <c r="AW1703" s="98">
        <f>IF(ISNUMBER(SEARCH('ankieta ESG'!$G$182,AX1703)),MAX($AW$3:AW1702)+1,0)</f>
        <v>1700</v>
      </c>
      <c r="AX1703" s="134" t="s">
        <v>5703</v>
      </c>
      <c r="AY1703" s="98">
        <v>0</v>
      </c>
      <c r="AZ1703" s="99" t="str">
        <f>IFERROR(VLOOKUP(ROWS($AX$4:AX1703),$AW$4:$AX$2337,2,0),"")</f>
        <v>Serokomla (pow. łukowski, woj. lubelskie)</v>
      </c>
      <c r="BA1703" s="98">
        <v>0</v>
      </c>
      <c r="BB1703" s="98">
        <f>IF(ISNUMBER(SEARCH('ankieta ESG'!$G$183,BC1703)),MAX($BB$3:BB1702)+1,0)</f>
        <v>1700</v>
      </c>
      <c r="BC1703" s="134" t="s">
        <v>5703</v>
      </c>
      <c r="BD1703" s="98">
        <v>0</v>
      </c>
      <c r="BE1703" s="99" t="str">
        <f>IFERROR(VLOOKUP(ROWS($BC$4:BC1703),$BB$4:$BC$2337,2,0),"")</f>
        <v>Serokomla (pow. łukowski, woj. lubelskie)</v>
      </c>
      <c r="BF1703" s="98">
        <v>0</v>
      </c>
      <c r="BG1703" s="98">
        <f>IF(ISNUMBER(SEARCH('ankieta ESG'!$G$184,BH1703)),MAX($BG$3:BG1702)+1,0)</f>
        <v>1700</v>
      </c>
      <c r="BH1703" s="134" t="s">
        <v>5703</v>
      </c>
      <c r="BI1703" s="98">
        <v>0</v>
      </c>
      <c r="BJ1703" s="99" t="str">
        <f>IFERROR(VLOOKUP(ROWS($BH$4:BH1703),$BG$4:$BH$2337,2,0),"")</f>
        <v>Serokomla (pow. łukowski, woj. lubelskie)</v>
      </c>
      <c r="BK1703" s="98">
        <v>0</v>
      </c>
      <c r="BL1703" s="98">
        <f>IF(ISNUMBER(SEARCH('ankieta ESG'!$G$185,BM1703)),MAX($BL$3:BL1702)+1,0)</f>
        <v>1700</v>
      </c>
      <c r="BM1703" s="134" t="s">
        <v>5703</v>
      </c>
      <c r="BN1703" s="98">
        <v>0</v>
      </c>
      <c r="BO1703" s="99" t="str">
        <f>IFERROR(VLOOKUP(ROWS($BM$4:BM1703),$BL$4:$BM$2337,2,0),"")</f>
        <v>Serokomla (pow. łukowski, woj. lubelskie)</v>
      </c>
      <c r="BP1703" s="98">
        <v>0</v>
      </c>
      <c r="BQ1703" s="98">
        <f>IF(ISNUMBER(SEARCH('ankieta ESG'!$G$186,BR1703)),MAX($BQ$3:BQ1702)+1,0)</f>
        <v>1700</v>
      </c>
      <c r="BR1703" s="134" t="s">
        <v>5703</v>
      </c>
      <c r="BS1703" s="98">
        <v>0</v>
      </c>
      <c r="BT1703" s="99" t="str">
        <f>IFERROR(VLOOKUP(ROWS($BR$4:BR1703),$BQ$4:$BR$2337,2,0),"")</f>
        <v>Serokomla (pow. łukowski, woj. lubelskie)</v>
      </c>
      <c r="BU1703" s="98">
        <v>0</v>
      </c>
      <c r="BV1703" s="98">
        <f>IF(ISNUMBER(SEARCH('ankieta ESG'!$G$187,BW1703)),MAX($BV$3:BV1702)+1,0)</f>
        <v>1700</v>
      </c>
      <c r="BW1703" s="134" t="s">
        <v>5703</v>
      </c>
      <c r="BX1703" s="98">
        <v>0</v>
      </c>
      <c r="BY1703" s="99" t="str">
        <f>IFERROR(VLOOKUP(ROWS($BW$4:BW1703),$BV$4:$BW$2337,2,0),"")</f>
        <v>Serokomla (pow. łukowski, woj. lubelskie)</v>
      </c>
      <c r="BZ1703" s="98">
        <v>0</v>
      </c>
      <c r="CA1703" s="98">
        <f>IF(ISNUMBER(SEARCH('ankieta ESG'!$G$188,CB1703)),MAX($CA$3:CA1702)+1,0)</f>
        <v>1700</v>
      </c>
      <c r="CB1703" s="134" t="s">
        <v>5703</v>
      </c>
      <c r="CC1703" s="98">
        <v>0</v>
      </c>
      <c r="CD1703" s="99" t="str">
        <f>IFERROR(VLOOKUP(ROWS($CB$4:CB1703),$CA$4:$CB$2337,2,0),"")</f>
        <v>Serokomla (pow. łukowski, woj. lubelskie)</v>
      </c>
      <c r="CE1703" s="98">
        <v>0</v>
      </c>
      <c r="CF1703" s="98">
        <f>IF(ISNUMBER(SEARCH('ankieta ESG'!$G$189,CG1703)),MAX($CF$3:CF1702)+1,0)</f>
        <v>1700</v>
      </c>
      <c r="CG1703" s="134" t="s">
        <v>5703</v>
      </c>
      <c r="CH1703" s="98">
        <v>0</v>
      </c>
      <c r="CI1703" s="99" t="str">
        <f>IFERROR(VLOOKUP(ROWS($CG$4:CG1703),$CF$4:$CG$2337,2,0),"")</f>
        <v>Serokomla (pow. łukowski, woj. lubelskie)</v>
      </c>
      <c r="CJ1703" s="98">
        <v>0</v>
      </c>
    </row>
    <row r="1704" spans="4:88">
      <c r="D1704" s="25"/>
      <c r="F1704" s="25"/>
      <c r="AM1704" s="98">
        <f>IF(ISNUMBER(SEARCH('ankieta ESG'!$G$180,AN1704)),MAX(AM$3:$AM1703)+1,0)</f>
        <v>1701</v>
      </c>
      <c r="AN1704" s="134" t="s">
        <v>5704</v>
      </c>
      <c r="AO1704" s="98">
        <v>0</v>
      </c>
      <c r="AP1704" s="99" t="str">
        <f>IFERROR(VLOOKUP(ROWS($AN$4:AN1704),$AM$4:$AN$2337,2,0),"")</f>
        <v>Sędziejowice (pow. łaski, woj. łódzkie)</v>
      </c>
      <c r="AQ1704" s="98">
        <v>0</v>
      </c>
      <c r="AR1704" s="98">
        <f>IF(ISNUMBER(SEARCH('ankieta ESG'!$G$181,AS1704)),MAX($AR$3:AR1703)+1,0)</f>
        <v>1701</v>
      </c>
      <c r="AS1704" s="134" t="s">
        <v>5704</v>
      </c>
      <c r="AT1704" s="98">
        <v>0</v>
      </c>
      <c r="AU1704" s="99" t="str">
        <f>IFERROR(VLOOKUP(ROWS($AS$4:AS1704),$AR$4:$AS$2337,2,0),"")</f>
        <v>Sędziejowice (pow. łaski, woj. łódzkie)</v>
      </c>
      <c r="AV1704" s="98">
        <v>0</v>
      </c>
      <c r="AW1704" s="98">
        <f>IF(ISNUMBER(SEARCH('ankieta ESG'!$G$182,AX1704)),MAX($AW$3:AW1703)+1,0)</f>
        <v>1701</v>
      </c>
      <c r="AX1704" s="134" t="s">
        <v>5704</v>
      </c>
      <c r="AY1704" s="98">
        <v>0</v>
      </c>
      <c r="AZ1704" s="99" t="str">
        <f>IFERROR(VLOOKUP(ROWS($AX$4:AX1704),$AW$4:$AX$2337,2,0),"")</f>
        <v>Sędziejowice (pow. łaski, woj. łódzkie)</v>
      </c>
      <c r="BA1704" s="98">
        <v>0</v>
      </c>
      <c r="BB1704" s="98">
        <f>IF(ISNUMBER(SEARCH('ankieta ESG'!$G$183,BC1704)),MAX($BB$3:BB1703)+1,0)</f>
        <v>1701</v>
      </c>
      <c r="BC1704" s="134" t="s">
        <v>5704</v>
      </c>
      <c r="BD1704" s="98">
        <v>0</v>
      </c>
      <c r="BE1704" s="99" t="str">
        <f>IFERROR(VLOOKUP(ROWS($BC$4:BC1704),$BB$4:$BC$2337,2,0),"")</f>
        <v>Sędziejowice (pow. łaski, woj. łódzkie)</v>
      </c>
      <c r="BF1704" s="98">
        <v>0</v>
      </c>
      <c r="BG1704" s="98">
        <f>IF(ISNUMBER(SEARCH('ankieta ESG'!$G$184,BH1704)),MAX($BG$3:BG1703)+1,0)</f>
        <v>1701</v>
      </c>
      <c r="BH1704" s="134" t="s">
        <v>5704</v>
      </c>
      <c r="BI1704" s="98">
        <v>0</v>
      </c>
      <c r="BJ1704" s="99" t="str">
        <f>IFERROR(VLOOKUP(ROWS($BH$4:BH1704),$BG$4:$BH$2337,2,0),"")</f>
        <v>Sędziejowice (pow. łaski, woj. łódzkie)</v>
      </c>
      <c r="BK1704" s="98">
        <v>0</v>
      </c>
      <c r="BL1704" s="98">
        <f>IF(ISNUMBER(SEARCH('ankieta ESG'!$G$185,BM1704)),MAX($BL$3:BL1703)+1,0)</f>
        <v>1701</v>
      </c>
      <c r="BM1704" s="134" t="s">
        <v>5704</v>
      </c>
      <c r="BN1704" s="98">
        <v>0</v>
      </c>
      <c r="BO1704" s="99" t="str">
        <f>IFERROR(VLOOKUP(ROWS($BM$4:BM1704),$BL$4:$BM$2337,2,0),"")</f>
        <v>Sędziejowice (pow. łaski, woj. łódzkie)</v>
      </c>
      <c r="BP1704" s="98">
        <v>0</v>
      </c>
      <c r="BQ1704" s="98">
        <f>IF(ISNUMBER(SEARCH('ankieta ESG'!$G$186,BR1704)),MAX($BQ$3:BQ1703)+1,0)</f>
        <v>1701</v>
      </c>
      <c r="BR1704" s="134" t="s">
        <v>5704</v>
      </c>
      <c r="BS1704" s="98">
        <v>0</v>
      </c>
      <c r="BT1704" s="99" t="str">
        <f>IFERROR(VLOOKUP(ROWS($BR$4:BR1704),$BQ$4:$BR$2337,2,0),"")</f>
        <v>Sędziejowice (pow. łaski, woj. łódzkie)</v>
      </c>
      <c r="BU1704" s="98">
        <v>0</v>
      </c>
      <c r="BV1704" s="98">
        <f>IF(ISNUMBER(SEARCH('ankieta ESG'!$G$187,BW1704)),MAX($BV$3:BV1703)+1,0)</f>
        <v>1701</v>
      </c>
      <c r="BW1704" s="134" t="s">
        <v>5704</v>
      </c>
      <c r="BX1704" s="98">
        <v>0</v>
      </c>
      <c r="BY1704" s="99" t="str">
        <f>IFERROR(VLOOKUP(ROWS($BW$4:BW1704),$BV$4:$BW$2337,2,0),"")</f>
        <v>Sędziejowice (pow. łaski, woj. łódzkie)</v>
      </c>
      <c r="BZ1704" s="98">
        <v>0</v>
      </c>
      <c r="CA1704" s="98">
        <f>IF(ISNUMBER(SEARCH('ankieta ESG'!$G$188,CB1704)),MAX($CA$3:CA1703)+1,0)</f>
        <v>1701</v>
      </c>
      <c r="CB1704" s="134" t="s">
        <v>5704</v>
      </c>
      <c r="CC1704" s="98">
        <v>0</v>
      </c>
      <c r="CD1704" s="99" t="str">
        <f>IFERROR(VLOOKUP(ROWS($CB$4:CB1704),$CA$4:$CB$2337,2,0),"")</f>
        <v>Sędziejowice (pow. łaski, woj. łódzkie)</v>
      </c>
      <c r="CE1704" s="98">
        <v>0</v>
      </c>
      <c r="CF1704" s="98">
        <f>IF(ISNUMBER(SEARCH('ankieta ESG'!$G$189,CG1704)),MAX($CF$3:CF1703)+1,0)</f>
        <v>1701</v>
      </c>
      <c r="CG1704" s="134" t="s">
        <v>5704</v>
      </c>
      <c r="CH1704" s="98">
        <v>0</v>
      </c>
      <c r="CI1704" s="99" t="str">
        <f>IFERROR(VLOOKUP(ROWS($CG$4:CG1704),$CF$4:$CG$2337,2,0),"")</f>
        <v>Sędziejowice (pow. łaski, woj. łódzkie)</v>
      </c>
      <c r="CJ1704" s="98">
        <v>0</v>
      </c>
    </row>
    <row r="1705" spans="4:88">
      <c r="D1705" s="25"/>
      <c r="F1705" s="25"/>
      <c r="AM1705" s="98">
        <f>IF(ISNUMBER(SEARCH('ankieta ESG'!$G$180,AN1705)),MAX(AM$3:$AM1704)+1,0)</f>
        <v>1702</v>
      </c>
      <c r="AN1705" s="134" t="s">
        <v>5705</v>
      </c>
      <c r="AO1705" s="98">
        <v>0</v>
      </c>
      <c r="AP1705" s="99" t="str">
        <f>IFERROR(VLOOKUP(ROWS($AN$4:AN1705),$AM$4:$AN$2337,2,0),"")</f>
        <v>Sędziszów (pow. jędrzejowski, woj. świętokrzyskie)</v>
      </c>
      <c r="AQ1705" s="98">
        <v>0</v>
      </c>
      <c r="AR1705" s="98">
        <f>IF(ISNUMBER(SEARCH('ankieta ESG'!$G$181,AS1705)),MAX($AR$3:AR1704)+1,0)</f>
        <v>1702</v>
      </c>
      <c r="AS1705" s="134" t="s">
        <v>5705</v>
      </c>
      <c r="AT1705" s="98">
        <v>0</v>
      </c>
      <c r="AU1705" s="99" t="str">
        <f>IFERROR(VLOOKUP(ROWS($AS$4:AS1705),$AR$4:$AS$2337,2,0),"")</f>
        <v>Sędziszów (pow. jędrzejowski, woj. świętokrzyskie)</v>
      </c>
      <c r="AV1705" s="98">
        <v>0</v>
      </c>
      <c r="AW1705" s="98">
        <f>IF(ISNUMBER(SEARCH('ankieta ESG'!$G$182,AX1705)),MAX($AW$3:AW1704)+1,0)</f>
        <v>1702</v>
      </c>
      <c r="AX1705" s="134" t="s">
        <v>5705</v>
      </c>
      <c r="AY1705" s="98">
        <v>0</v>
      </c>
      <c r="AZ1705" s="99" t="str">
        <f>IFERROR(VLOOKUP(ROWS($AX$4:AX1705),$AW$4:$AX$2337,2,0),"")</f>
        <v>Sędziszów (pow. jędrzejowski, woj. świętokrzyskie)</v>
      </c>
      <c r="BA1705" s="98">
        <v>0</v>
      </c>
      <c r="BB1705" s="98">
        <f>IF(ISNUMBER(SEARCH('ankieta ESG'!$G$183,BC1705)),MAX($BB$3:BB1704)+1,0)</f>
        <v>1702</v>
      </c>
      <c r="BC1705" s="134" t="s">
        <v>5705</v>
      </c>
      <c r="BD1705" s="98">
        <v>0</v>
      </c>
      <c r="BE1705" s="99" t="str">
        <f>IFERROR(VLOOKUP(ROWS($BC$4:BC1705),$BB$4:$BC$2337,2,0),"")</f>
        <v>Sędziszów (pow. jędrzejowski, woj. świętokrzyskie)</v>
      </c>
      <c r="BF1705" s="98">
        <v>0</v>
      </c>
      <c r="BG1705" s="98">
        <f>IF(ISNUMBER(SEARCH('ankieta ESG'!$G$184,BH1705)),MAX($BG$3:BG1704)+1,0)</f>
        <v>1702</v>
      </c>
      <c r="BH1705" s="134" t="s">
        <v>5705</v>
      </c>
      <c r="BI1705" s="98">
        <v>0</v>
      </c>
      <c r="BJ1705" s="99" t="str">
        <f>IFERROR(VLOOKUP(ROWS($BH$4:BH1705),$BG$4:$BH$2337,2,0),"")</f>
        <v>Sędziszów (pow. jędrzejowski, woj. świętokrzyskie)</v>
      </c>
      <c r="BK1705" s="98">
        <v>0</v>
      </c>
      <c r="BL1705" s="98">
        <f>IF(ISNUMBER(SEARCH('ankieta ESG'!$G$185,BM1705)),MAX($BL$3:BL1704)+1,0)</f>
        <v>1702</v>
      </c>
      <c r="BM1705" s="134" t="s">
        <v>5705</v>
      </c>
      <c r="BN1705" s="98">
        <v>0</v>
      </c>
      <c r="BO1705" s="99" t="str">
        <f>IFERROR(VLOOKUP(ROWS($BM$4:BM1705),$BL$4:$BM$2337,2,0),"")</f>
        <v>Sędziszów (pow. jędrzejowski, woj. świętokrzyskie)</v>
      </c>
      <c r="BP1705" s="98">
        <v>0</v>
      </c>
      <c r="BQ1705" s="98">
        <f>IF(ISNUMBER(SEARCH('ankieta ESG'!$G$186,BR1705)),MAX($BQ$3:BQ1704)+1,0)</f>
        <v>1702</v>
      </c>
      <c r="BR1705" s="134" t="s">
        <v>5705</v>
      </c>
      <c r="BS1705" s="98">
        <v>0</v>
      </c>
      <c r="BT1705" s="99" t="str">
        <f>IFERROR(VLOOKUP(ROWS($BR$4:BR1705),$BQ$4:$BR$2337,2,0),"")</f>
        <v>Sędziszów (pow. jędrzejowski, woj. świętokrzyskie)</v>
      </c>
      <c r="BU1705" s="98">
        <v>0</v>
      </c>
      <c r="BV1705" s="98">
        <f>IF(ISNUMBER(SEARCH('ankieta ESG'!$G$187,BW1705)),MAX($BV$3:BV1704)+1,0)</f>
        <v>1702</v>
      </c>
      <c r="BW1705" s="134" t="s">
        <v>5705</v>
      </c>
      <c r="BX1705" s="98">
        <v>0</v>
      </c>
      <c r="BY1705" s="99" t="str">
        <f>IFERROR(VLOOKUP(ROWS($BW$4:BW1705),$BV$4:$BW$2337,2,0),"")</f>
        <v>Sędziszów (pow. jędrzejowski, woj. świętokrzyskie)</v>
      </c>
      <c r="BZ1705" s="98">
        <v>0</v>
      </c>
      <c r="CA1705" s="98">
        <f>IF(ISNUMBER(SEARCH('ankieta ESG'!$G$188,CB1705)),MAX($CA$3:CA1704)+1,0)</f>
        <v>1702</v>
      </c>
      <c r="CB1705" s="134" t="s">
        <v>5705</v>
      </c>
      <c r="CC1705" s="98">
        <v>0</v>
      </c>
      <c r="CD1705" s="99" t="str">
        <f>IFERROR(VLOOKUP(ROWS($CB$4:CB1705),$CA$4:$CB$2337,2,0),"")</f>
        <v>Sędziszów (pow. jędrzejowski, woj. świętokrzyskie)</v>
      </c>
      <c r="CE1705" s="98">
        <v>0</v>
      </c>
      <c r="CF1705" s="98">
        <f>IF(ISNUMBER(SEARCH('ankieta ESG'!$G$189,CG1705)),MAX($CF$3:CF1704)+1,0)</f>
        <v>1702</v>
      </c>
      <c r="CG1705" s="134" t="s">
        <v>5705</v>
      </c>
      <c r="CH1705" s="98">
        <v>0</v>
      </c>
      <c r="CI1705" s="99" t="str">
        <f>IFERROR(VLOOKUP(ROWS($CG$4:CG1705),$CF$4:$CG$2337,2,0),"")</f>
        <v>Sędziszów (pow. jędrzejowski, woj. świętokrzyskie)</v>
      </c>
      <c r="CJ1705" s="98">
        <v>0</v>
      </c>
    </row>
    <row r="1706" spans="4:88">
      <c r="D1706" s="25"/>
      <c r="F1706" s="25"/>
      <c r="AM1706" s="98">
        <f>IF(ISNUMBER(SEARCH('ankieta ESG'!$G$180,AN1706)),MAX(AM$3:$AM1705)+1,0)</f>
        <v>1703</v>
      </c>
      <c r="AN1706" s="134" t="s">
        <v>5706</v>
      </c>
      <c r="AO1706" s="98">
        <v>0</v>
      </c>
      <c r="AP1706" s="99" t="str">
        <f>IFERROR(VLOOKUP(ROWS($AN$4:AN1706),$AM$4:$AN$2337,2,0),"")</f>
        <v>Sędziszów Małopolski (pow. ropczycko-sędziszowski, woj. podkarpackie)</v>
      </c>
      <c r="AQ1706" s="98">
        <v>0</v>
      </c>
      <c r="AR1706" s="98">
        <f>IF(ISNUMBER(SEARCH('ankieta ESG'!$G$181,AS1706)),MAX($AR$3:AR1705)+1,0)</f>
        <v>1703</v>
      </c>
      <c r="AS1706" s="134" t="s">
        <v>5706</v>
      </c>
      <c r="AT1706" s="98">
        <v>0</v>
      </c>
      <c r="AU1706" s="99" t="str">
        <f>IFERROR(VLOOKUP(ROWS($AS$4:AS1706),$AR$4:$AS$2337,2,0),"")</f>
        <v>Sędziszów Małopolski (pow. ropczycko-sędziszowski, woj. podkarpackie)</v>
      </c>
      <c r="AV1706" s="98">
        <v>0</v>
      </c>
      <c r="AW1706" s="98">
        <f>IF(ISNUMBER(SEARCH('ankieta ESG'!$G$182,AX1706)),MAX($AW$3:AW1705)+1,0)</f>
        <v>1703</v>
      </c>
      <c r="AX1706" s="134" t="s">
        <v>5706</v>
      </c>
      <c r="AY1706" s="98">
        <v>0</v>
      </c>
      <c r="AZ1706" s="99" t="str">
        <f>IFERROR(VLOOKUP(ROWS($AX$4:AX1706),$AW$4:$AX$2337,2,0),"")</f>
        <v>Sędziszów Małopolski (pow. ropczycko-sędziszowski, woj. podkarpackie)</v>
      </c>
      <c r="BA1706" s="98">
        <v>0</v>
      </c>
      <c r="BB1706" s="98">
        <f>IF(ISNUMBER(SEARCH('ankieta ESG'!$G$183,BC1706)),MAX($BB$3:BB1705)+1,0)</f>
        <v>1703</v>
      </c>
      <c r="BC1706" s="134" t="s">
        <v>5706</v>
      </c>
      <c r="BD1706" s="98">
        <v>0</v>
      </c>
      <c r="BE1706" s="99" t="str">
        <f>IFERROR(VLOOKUP(ROWS($BC$4:BC1706),$BB$4:$BC$2337,2,0),"")</f>
        <v>Sędziszów Małopolski (pow. ropczycko-sędziszowski, woj. podkarpackie)</v>
      </c>
      <c r="BF1706" s="98">
        <v>0</v>
      </c>
      <c r="BG1706" s="98">
        <f>IF(ISNUMBER(SEARCH('ankieta ESG'!$G$184,BH1706)),MAX($BG$3:BG1705)+1,0)</f>
        <v>1703</v>
      </c>
      <c r="BH1706" s="134" t="s">
        <v>5706</v>
      </c>
      <c r="BI1706" s="98">
        <v>0</v>
      </c>
      <c r="BJ1706" s="99" t="str">
        <f>IFERROR(VLOOKUP(ROWS($BH$4:BH1706),$BG$4:$BH$2337,2,0),"")</f>
        <v>Sędziszów Małopolski (pow. ropczycko-sędziszowski, woj. podkarpackie)</v>
      </c>
      <c r="BK1706" s="98">
        <v>0</v>
      </c>
      <c r="BL1706" s="98">
        <f>IF(ISNUMBER(SEARCH('ankieta ESG'!$G$185,BM1706)),MAX($BL$3:BL1705)+1,0)</f>
        <v>1703</v>
      </c>
      <c r="BM1706" s="134" t="s">
        <v>5706</v>
      </c>
      <c r="BN1706" s="98">
        <v>0</v>
      </c>
      <c r="BO1706" s="99" t="str">
        <f>IFERROR(VLOOKUP(ROWS($BM$4:BM1706),$BL$4:$BM$2337,2,0),"")</f>
        <v>Sędziszów Małopolski (pow. ropczycko-sędziszowski, woj. podkarpackie)</v>
      </c>
      <c r="BP1706" s="98">
        <v>0</v>
      </c>
      <c r="BQ1706" s="98">
        <f>IF(ISNUMBER(SEARCH('ankieta ESG'!$G$186,BR1706)),MAX($BQ$3:BQ1705)+1,0)</f>
        <v>1703</v>
      </c>
      <c r="BR1706" s="134" t="s">
        <v>5706</v>
      </c>
      <c r="BS1706" s="98">
        <v>0</v>
      </c>
      <c r="BT1706" s="99" t="str">
        <f>IFERROR(VLOOKUP(ROWS($BR$4:BR1706),$BQ$4:$BR$2337,2,0),"")</f>
        <v>Sędziszów Małopolski (pow. ropczycko-sędziszowski, woj. podkarpackie)</v>
      </c>
      <c r="BU1706" s="98">
        <v>0</v>
      </c>
      <c r="BV1706" s="98">
        <f>IF(ISNUMBER(SEARCH('ankieta ESG'!$G$187,BW1706)),MAX($BV$3:BV1705)+1,0)</f>
        <v>1703</v>
      </c>
      <c r="BW1706" s="134" t="s">
        <v>5706</v>
      </c>
      <c r="BX1706" s="98">
        <v>0</v>
      </c>
      <c r="BY1706" s="99" t="str">
        <f>IFERROR(VLOOKUP(ROWS($BW$4:BW1706),$BV$4:$BW$2337,2,0),"")</f>
        <v>Sędziszów Małopolski (pow. ropczycko-sędziszowski, woj. podkarpackie)</v>
      </c>
      <c r="BZ1706" s="98">
        <v>0</v>
      </c>
      <c r="CA1706" s="98">
        <f>IF(ISNUMBER(SEARCH('ankieta ESG'!$G$188,CB1706)),MAX($CA$3:CA1705)+1,0)</f>
        <v>1703</v>
      </c>
      <c r="CB1706" s="134" t="s">
        <v>5706</v>
      </c>
      <c r="CC1706" s="98">
        <v>0</v>
      </c>
      <c r="CD1706" s="99" t="str">
        <f>IFERROR(VLOOKUP(ROWS($CB$4:CB1706),$CA$4:$CB$2337,2,0),"")</f>
        <v>Sędziszów Małopolski (pow. ropczycko-sędziszowski, woj. podkarpackie)</v>
      </c>
      <c r="CE1706" s="98">
        <v>0</v>
      </c>
      <c r="CF1706" s="98">
        <f>IF(ISNUMBER(SEARCH('ankieta ESG'!$G$189,CG1706)),MAX($CF$3:CF1705)+1,0)</f>
        <v>1703</v>
      </c>
      <c r="CG1706" s="134" t="s">
        <v>5706</v>
      </c>
      <c r="CH1706" s="98">
        <v>0</v>
      </c>
      <c r="CI1706" s="99" t="str">
        <f>IFERROR(VLOOKUP(ROWS($CG$4:CG1706),$CF$4:$CG$2337,2,0),"")</f>
        <v>Sędziszów Małopolski (pow. ropczycko-sędziszowski, woj. podkarpackie)</v>
      </c>
      <c r="CJ1706" s="98">
        <v>0</v>
      </c>
    </row>
    <row r="1707" spans="4:88">
      <c r="D1707" s="25"/>
      <c r="F1707" s="25"/>
      <c r="AM1707" s="98">
        <f>IF(ISNUMBER(SEARCH('ankieta ESG'!$G$180,AN1707)),MAX(AM$3:$AM1706)+1,0)</f>
        <v>1704</v>
      </c>
      <c r="AN1707" s="134" t="s">
        <v>5707</v>
      </c>
      <c r="AO1707" s="98">
        <v>0</v>
      </c>
      <c r="AP1707" s="99" t="str">
        <f>IFERROR(VLOOKUP(ROWS($AN$4:AN1707),$AM$4:$AN$2337,2,0),"")</f>
        <v>Sękowa (pow. gorlicki, woj. małopolskie)</v>
      </c>
      <c r="AQ1707" s="98">
        <v>0</v>
      </c>
      <c r="AR1707" s="98">
        <f>IF(ISNUMBER(SEARCH('ankieta ESG'!$G$181,AS1707)),MAX($AR$3:AR1706)+1,0)</f>
        <v>1704</v>
      </c>
      <c r="AS1707" s="134" t="s">
        <v>5707</v>
      </c>
      <c r="AT1707" s="98">
        <v>0</v>
      </c>
      <c r="AU1707" s="99" t="str">
        <f>IFERROR(VLOOKUP(ROWS($AS$4:AS1707),$AR$4:$AS$2337,2,0),"")</f>
        <v>Sękowa (pow. gorlicki, woj. małopolskie)</v>
      </c>
      <c r="AV1707" s="98">
        <v>0</v>
      </c>
      <c r="AW1707" s="98">
        <f>IF(ISNUMBER(SEARCH('ankieta ESG'!$G$182,AX1707)),MAX($AW$3:AW1706)+1,0)</f>
        <v>1704</v>
      </c>
      <c r="AX1707" s="134" t="s">
        <v>5707</v>
      </c>
      <c r="AY1707" s="98">
        <v>0</v>
      </c>
      <c r="AZ1707" s="99" t="str">
        <f>IFERROR(VLOOKUP(ROWS($AX$4:AX1707),$AW$4:$AX$2337,2,0),"")</f>
        <v>Sękowa (pow. gorlicki, woj. małopolskie)</v>
      </c>
      <c r="BA1707" s="98">
        <v>0</v>
      </c>
      <c r="BB1707" s="98">
        <f>IF(ISNUMBER(SEARCH('ankieta ESG'!$G$183,BC1707)),MAX($BB$3:BB1706)+1,0)</f>
        <v>1704</v>
      </c>
      <c r="BC1707" s="134" t="s">
        <v>5707</v>
      </c>
      <c r="BD1707" s="98">
        <v>0</v>
      </c>
      <c r="BE1707" s="99" t="str">
        <f>IFERROR(VLOOKUP(ROWS($BC$4:BC1707),$BB$4:$BC$2337,2,0),"")</f>
        <v>Sękowa (pow. gorlicki, woj. małopolskie)</v>
      </c>
      <c r="BF1707" s="98">
        <v>0</v>
      </c>
      <c r="BG1707" s="98">
        <f>IF(ISNUMBER(SEARCH('ankieta ESG'!$G$184,BH1707)),MAX($BG$3:BG1706)+1,0)</f>
        <v>1704</v>
      </c>
      <c r="BH1707" s="134" t="s">
        <v>5707</v>
      </c>
      <c r="BI1707" s="98">
        <v>0</v>
      </c>
      <c r="BJ1707" s="99" t="str">
        <f>IFERROR(VLOOKUP(ROWS($BH$4:BH1707),$BG$4:$BH$2337,2,0),"")</f>
        <v>Sękowa (pow. gorlicki, woj. małopolskie)</v>
      </c>
      <c r="BK1707" s="98">
        <v>0</v>
      </c>
      <c r="BL1707" s="98">
        <f>IF(ISNUMBER(SEARCH('ankieta ESG'!$G$185,BM1707)),MAX($BL$3:BL1706)+1,0)</f>
        <v>1704</v>
      </c>
      <c r="BM1707" s="134" t="s">
        <v>5707</v>
      </c>
      <c r="BN1707" s="98">
        <v>0</v>
      </c>
      <c r="BO1707" s="99" t="str">
        <f>IFERROR(VLOOKUP(ROWS($BM$4:BM1707),$BL$4:$BM$2337,2,0),"")</f>
        <v>Sękowa (pow. gorlicki, woj. małopolskie)</v>
      </c>
      <c r="BP1707" s="98">
        <v>0</v>
      </c>
      <c r="BQ1707" s="98">
        <f>IF(ISNUMBER(SEARCH('ankieta ESG'!$G$186,BR1707)),MAX($BQ$3:BQ1706)+1,0)</f>
        <v>1704</v>
      </c>
      <c r="BR1707" s="134" t="s">
        <v>5707</v>
      </c>
      <c r="BS1707" s="98">
        <v>0</v>
      </c>
      <c r="BT1707" s="99" t="str">
        <f>IFERROR(VLOOKUP(ROWS($BR$4:BR1707),$BQ$4:$BR$2337,2,0),"")</f>
        <v>Sękowa (pow. gorlicki, woj. małopolskie)</v>
      </c>
      <c r="BU1707" s="98">
        <v>0</v>
      </c>
      <c r="BV1707" s="98">
        <f>IF(ISNUMBER(SEARCH('ankieta ESG'!$G$187,BW1707)),MAX($BV$3:BV1706)+1,0)</f>
        <v>1704</v>
      </c>
      <c r="BW1707" s="134" t="s">
        <v>5707</v>
      </c>
      <c r="BX1707" s="98">
        <v>0</v>
      </c>
      <c r="BY1707" s="99" t="str">
        <f>IFERROR(VLOOKUP(ROWS($BW$4:BW1707),$BV$4:$BW$2337,2,0),"")</f>
        <v>Sękowa (pow. gorlicki, woj. małopolskie)</v>
      </c>
      <c r="BZ1707" s="98">
        <v>0</v>
      </c>
      <c r="CA1707" s="98">
        <f>IF(ISNUMBER(SEARCH('ankieta ESG'!$G$188,CB1707)),MAX($CA$3:CA1706)+1,0)</f>
        <v>1704</v>
      </c>
      <c r="CB1707" s="134" t="s">
        <v>5707</v>
      </c>
      <c r="CC1707" s="98">
        <v>0</v>
      </c>
      <c r="CD1707" s="99" t="str">
        <f>IFERROR(VLOOKUP(ROWS($CB$4:CB1707),$CA$4:$CB$2337,2,0),"")</f>
        <v>Sękowa (pow. gorlicki, woj. małopolskie)</v>
      </c>
      <c r="CE1707" s="98">
        <v>0</v>
      </c>
      <c r="CF1707" s="98">
        <f>IF(ISNUMBER(SEARCH('ankieta ESG'!$G$189,CG1707)),MAX($CF$3:CF1706)+1,0)</f>
        <v>1704</v>
      </c>
      <c r="CG1707" s="134" t="s">
        <v>5707</v>
      </c>
      <c r="CH1707" s="98">
        <v>0</v>
      </c>
      <c r="CI1707" s="99" t="str">
        <f>IFERROR(VLOOKUP(ROWS($CG$4:CG1707),$CF$4:$CG$2337,2,0),"")</f>
        <v>Sękowa (pow. gorlicki, woj. małopolskie)</v>
      </c>
      <c r="CJ1707" s="98">
        <v>0</v>
      </c>
    </row>
    <row r="1708" spans="4:88">
      <c r="D1708" s="25"/>
      <c r="F1708" s="25"/>
      <c r="AM1708" s="98">
        <f>IF(ISNUMBER(SEARCH('ankieta ESG'!$G$180,AN1708)),MAX(AM$3:$AM1707)+1,0)</f>
        <v>1705</v>
      </c>
      <c r="AN1708" s="134" t="s">
        <v>5708</v>
      </c>
      <c r="AO1708" s="98">
        <v>0</v>
      </c>
      <c r="AP1708" s="99" t="str">
        <f>IFERROR(VLOOKUP(ROWS($AN$4:AN1708),$AM$4:$AN$2337,2,0),"")</f>
        <v>Sępopol (pow. bartoszycki, woj. warmińsko-mazurskie)</v>
      </c>
      <c r="AQ1708" s="98">
        <v>0</v>
      </c>
      <c r="AR1708" s="98">
        <f>IF(ISNUMBER(SEARCH('ankieta ESG'!$G$181,AS1708)),MAX($AR$3:AR1707)+1,0)</f>
        <v>1705</v>
      </c>
      <c r="AS1708" s="134" t="s">
        <v>5708</v>
      </c>
      <c r="AT1708" s="98">
        <v>0</v>
      </c>
      <c r="AU1708" s="99" t="str">
        <f>IFERROR(VLOOKUP(ROWS($AS$4:AS1708),$AR$4:$AS$2337,2,0),"")</f>
        <v>Sępopol (pow. bartoszycki, woj. warmińsko-mazurskie)</v>
      </c>
      <c r="AV1708" s="98">
        <v>0</v>
      </c>
      <c r="AW1708" s="98">
        <f>IF(ISNUMBER(SEARCH('ankieta ESG'!$G$182,AX1708)),MAX($AW$3:AW1707)+1,0)</f>
        <v>1705</v>
      </c>
      <c r="AX1708" s="134" t="s">
        <v>5708</v>
      </c>
      <c r="AY1708" s="98">
        <v>0</v>
      </c>
      <c r="AZ1708" s="99" t="str">
        <f>IFERROR(VLOOKUP(ROWS($AX$4:AX1708),$AW$4:$AX$2337,2,0),"")</f>
        <v>Sępopol (pow. bartoszycki, woj. warmińsko-mazurskie)</v>
      </c>
      <c r="BA1708" s="98">
        <v>0</v>
      </c>
      <c r="BB1708" s="98">
        <f>IF(ISNUMBER(SEARCH('ankieta ESG'!$G$183,BC1708)),MAX($BB$3:BB1707)+1,0)</f>
        <v>1705</v>
      </c>
      <c r="BC1708" s="134" t="s">
        <v>5708</v>
      </c>
      <c r="BD1708" s="98">
        <v>0</v>
      </c>
      <c r="BE1708" s="99" t="str">
        <f>IFERROR(VLOOKUP(ROWS($BC$4:BC1708),$BB$4:$BC$2337,2,0),"")</f>
        <v>Sępopol (pow. bartoszycki, woj. warmińsko-mazurskie)</v>
      </c>
      <c r="BF1708" s="98">
        <v>0</v>
      </c>
      <c r="BG1708" s="98">
        <f>IF(ISNUMBER(SEARCH('ankieta ESG'!$G$184,BH1708)),MAX($BG$3:BG1707)+1,0)</f>
        <v>1705</v>
      </c>
      <c r="BH1708" s="134" t="s">
        <v>5708</v>
      </c>
      <c r="BI1708" s="98">
        <v>0</v>
      </c>
      <c r="BJ1708" s="99" t="str">
        <f>IFERROR(VLOOKUP(ROWS($BH$4:BH1708),$BG$4:$BH$2337,2,0),"")</f>
        <v>Sępopol (pow. bartoszycki, woj. warmińsko-mazurskie)</v>
      </c>
      <c r="BK1708" s="98">
        <v>0</v>
      </c>
      <c r="BL1708" s="98">
        <f>IF(ISNUMBER(SEARCH('ankieta ESG'!$G$185,BM1708)),MAX($BL$3:BL1707)+1,0)</f>
        <v>1705</v>
      </c>
      <c r="BM1708" s="134" t="s">
        <v>5708</v>
      </c>
      <c r="BN1708" s="98">
        <v>0</v>
      </c>
      <c r="BO1708" s="99" t="str">
        <f>IFERROR(VLOOKUP(ROWS($BM$4:BM1708),$BL$4:$BM$2337,2,0),"")</f>
        <v>Sępopol (pow. bartoszycki, woj. warmińsko-mazurskie)</v>
      </c>
      <c r="BP1708" s="98">
        <v>0</v>
      </c>
      <c r="BQ1708" s="98">
        <f>IF(ISNUMBER(SEARCH('ankieta ESG'!$G$186,BR1708)),MAX($BQ$3:BQ1707)+1,0)</f>
        <v>1705</v>
      </c>
      <c r="BR1708" s="134" t="s">
        <v>5708</v>
      </c>
      <c r="BS1708" s="98">
        <v>0</v>
      </c>
      <c r="BT1708" s="99" t="str">
        <f>IFERROR(VLOOKUP(ROWS($BR$4:BR1708),$BQ$4:$BR$2337,2,0),"")</f>
        <v>Sępopol (pow. bartoszycki, woj. warmińsko-mazurskie)</v>
      </c>
      <c r="BU1708" s="98">
        <v>0</v>
      </c>
      <c r="BV1708" s="98">
        <f>IF(ISNUMBER(SEARCH('ankieta ESG'!$G$187,BW1708)),MAX($BV$3:BV1707)+1,0)</f>
        <v>1705</v>
      </c>
      <c r="BW1708" s="134" t="s">
        <v>5708</v>
      </c>
      <c r="BX1708" s="98">
        <v>0</v>
      </c>
      <c r="BY1708" s="99" t="str">
        <f>IFERROR(VLOOKUP(ROWS($BW$4:BW1708),$BV$4:$BW$2337,2,0),"")</f>
        <v>Sępopol (pow. bartoszycki, woj. warmińsko-mazurskie)</v>
      </c>
      <c r="BZ1708" s="98">
        <v>0</v>
      </c>
      <c r="CA1708" s="98">
        <f>IF(ISNUMBER(SEARCH('ankieta ESG'!$G$188,CB1708)),MAX($CA$3:CA1707)+1,0)</f>
        <v>1705</v>
      </c>
      <c r="CB1708" s="134" t="s">
        <v>5708</v>
      </c>
      <c r="CC1708" s="98">
        <v>0</v>
      </c>
      <c r="CD1708" s="99" t="str">
        <f>IFERROR(VLOOKUP(ROWS($CB$4:CB1708),$CA$4:$CB$2337,2,0),"")</f>
        <v>Sępopol (pow. bartoszycki, woj. warmińsko-mazurskie)</v>
      </c>
      <c r="CE1708" s="98">
        <v>0</v>
      </c>
      <c r="CF1708" s="98">
        <f>IF(ISNUMBER(SEARCH('ankieta ESG'!$G$189,CG1708)),MAX($CF$3:CF1707)+1,0)</f>
        <v>1705</v>
      </c>
      <c r="CG1708" s="134" t="s">
        <v>5708</v>
      </c>
      <c r="CH1708" s="98">
        <v>0</v>
      </c>
      <c r="CI1708" s="99" t="str">
        <f>IFERROR(VLOOKUP(ROWS($CG$4:CG1708),$CF$4:$CG$2337,2,0),"")</f>
        <v>Sępopol (pow. bartoszycki, woj. warmińsko-mazurskie)</v>
      </c>
      <c r="CJ1708" s="98">
        <v>0</v>
      </c>
    </row>
    <row r="1709" spans="4:88">
      <c r="D1709" s="25"/>
      <c r="F1709" s="25"/>
      <c r="AM1709" s="98">
        <f>IF(ISNUMBER(SEARCH('ankieta ESG'!$G$180,AN1709)),MAX(AM$3:$AM1708)+1,0)</f>
        <v>1706</v>
      </c>
      <c r="AN1709" s="134" t="s">
        <v>5709</v>
      </c>
      <c r="AO1709" s="98">
        <v>0</v>
      </c>
      <c r="AP1709" s="99" t="str">
        <f>IFERROR(VLOOKUP(ROWS($AN$4:AN1709),$AM$4:$AN$2337,2,0),"")</f>
        <v>Sępólno Krajeńskie (pow. sępoleński, woj. kujawsko-pomorskie)</v>
      </c>
      <c r="AQ1709" s="98">
        <v>0</v>
      </c>
      <c r="AR1709" s="98">
        <f>IF(ISNUMBER(SEARCH('ankieta ESG'!$G$181,AS1709)),MAX($AR$3:AR1708)+1,0)</f>
        <v>1706</v>
      </c>
      <c r="AS1709" s="134" t="s">
        <v>5709</v>
      </c>
      <c r="AT1709" s="98">
        <v>0</v>
      </c>
      <c r="AU1709" s="99" t="str">
        <f>IFERROR(VLOOKUP(ROWS($AS$4:AS1709),$AR$4:$AS$2337,2,0),"")</f>
        <v>Sępólno Krajeńskie (pow. sępoleński, woj. kujawsko-pomorskie)</v>
      </c>
      <c r="AV1709" s="98">
        <v>0</v>
      </c>
      <c r="AW1709" s="98">
        <f>IF(ISNUMBER(SEARCH('ankieta ESG'!$G$182,AX1709)),MAX($AW$3:AW1708)+1,0)</f>
        <v>1706</v>
      </c>
      <c r="AX1709" s="134" t="s">
        <v>5709</v>
      </c>
      <c r="AY1709" s="98">
        <v>0</v>
      </c>
      <c r="AZ1709" s="99" t="str">
        <f>IFERROR(VLOOKUP(ROWS($AX$4:AX1709),$AW$4:$AX$2337,2,0),"")</f>
        <v>Sępólno Krajeńskie (pow. sępoleński, woj. kujawsko-pomorskie)</v>
      </c>
      <c r="BA1709" s="98">
        <v>0</v>
      </c>
      <c r="BB1709" s="98">
        <f>IF(ISNUMBER(SEARCH('ankieta ESG'!$G$183,BC1709)),MAX($BB$3:BB1708)+1,0)</f>
        <v>1706</v>
      </c>
      <c r="BC1709" s="134" t="s">
        <v>5709</v>
      </c>
      <c r="BD1709" s="98">
        <v>0</v>
      </c>
      <c r="BE1709" s="99" t="str">
        <f>IFERROR(VLOOKUP(ROWS($BC$4:BC1709),$BB$4:$BC$2337,2,0),"")</f>
        <v>Sępólno Krajeńskie (pow. sępoleński, woj. kujawsko-pomorskie)</v>
      </c>
      <c r="BF1709" s="98">
        <v>0</v>
      </c>
      <c r="BG1709" s="98">
        <f>IF(ISNUMBER(SEARCH('ankieta ESG'!$G$184,BH1709)),MAX($BG$3:BG1708)+1,0)</f>
        <v>1706</v>
      </c>
      <c r="BH1709" s="134" t="s">
        <v>5709</v>
      </c>
      <c r="BI1709" s="98">
        <v>0</v>
      </c>
      <c r="BJ1709" s="99" t="str">
        <f>IFERROR(VLOOKUP(ROWS($BH$4:BH1709),$BG$4:$BH$2337,2,0),"")</f>
        <v>Sępólno Krajeńskie (pow. sępoleński, woj. kujawsko-pomorskie)</v>
      </c>
      <c r="BK1709" s="98">
        <v>0</v>
      </c>
      <c r="BL1709" s="98">
        <f>IF(ISNUMBER(SEARCH('ankieta ESG'!$G$185,BM1709)),MAX($BL$3:BL1708)+1,0)</f>
        <v>1706</v>
      </c>
      <c r="BM1709" s="134" t="s">
        <v>5709</v>
      </c>
      <c r="BN1709" s="98">
        <v>0</v>
      </c>
      <c r="BO1709" s="99" t="str">
        <f>IFERROR(VLOOKUP(ROWS($BM$4:BM1709),$BL$4:$BM$2337,2,0),"")</f>
        <v>Sępólno Krajeńskie (pow. sępoleński, woj. kujawsko-pomorskie)</v>
      </c>
      <c r="BP1709" s="98">
        <v>0</v>
      </c>
      <c r="BQ1709" s="98">
        <f>IF(ISNUMBER(SEARCH('ankieta ESG'!$G$186,BR1709)),MAX($BQ$3:BQ1708)+1,0)</f>
        <v>1706</v>
      </c>
      <c r="BR1709" s="134" t="s">
        <v>5709</v>
      </c>
      <c r="BS1709" s="98">
        <v>0</v>
      </c>
      <c r="BT1709" s="99" t="str">
        <f>IFERROR(VLOOKUP(ROWS($BR$4:BR1709),$BQ$4:$BR$2337,2,0),"")</f>
        <v>Sępólno Krajeńskie (pow. sępoleński, woj. kujawsko-pomorskie)</v>
      </c>
      <c r="BU1709" s="98">
        <v>0</v>
      </c>
      <c r="BV1709" s="98">
        <f>IF(ISNUMBER(SEARCH('ankieta ESG'!$G$187,BW1709)),MAX($BV$3:BV1708)+1,0)</f>
        <v>1706</v>
      </c>
      <c r="BW1709" s="134" t="s">
        <v>5709</v>
      </c>
      <c r="BX1709" s="98">
        <v>0</v>
      </c>
      <c r="BY1709" s="99" t="str">
        <f>IFERROR(VLOOKUP(ROWS($BW$4:BW1709),$BV$4:$BW$2337,2,0),"")</f>
        <v>Sępólno Krajeńskie (pow. sępoleński, woj. kujawsko-pomorskie)</v>
      </c>
      <c r="BZ1709" s="98">
        <v>0</v>
      </c>
      <c r="CA1709" s="98">
        <f>IF(ISNUMBER(SEARCH('ankieta ESG'!$G$188,CB1709)),MAX($CA$3:CA1708)+1,0)</f>
        <v>1706</v>
      </c>
      <c r="CB1709" s="134" t="s">
        <v>5709</v>
      </c>
      <c r="CC1709" s="98">
        <v>0</v>
      </c>
      <c r="CD1709" s="99" t="str">
        <f>IFERROR(VLOOKUP(ROWS($CB$4:CB1709),$CA$4:$CB$2337,2,0),"")</f>
        <v>Sępólno Krajeńskie (pow. sępoleński, woj. kujawsko-pomorskie)</v>
      </c>
      <c r="CE1709" s="98">
        <v>0</v>
      </c>
      <c r="CF1709" s="98">
        <f>IF(ISNUMBER(SEARCH('ankieta ESG'!$G$189,CG1709)),MAX($CF$3:CF1708)+1,0)</f>
        <v>1706</v>
      </c>
      <c r="CG1709" s="134" t="s">
        <v>5709</v>
      </c>
      <c r="CH1709" s="98">
        <v>0</v>
      </c>
      <c r="CI1709" s="99" t="str">
        <f>IFERROR(VLOOKUP(ROWS($CG$4:CG1709),$CF$4:$CG$2337,2,0),"")</f>
        <v>Sępólno Krajeńskie (pow. sępoleński, woj. kujawsko-pomorskie)</v>
      </c>
      <c r="CJ1709" s="98">
        <v>0</v>
      </c>
    </row>
    <row r="1710" spans="4:88">
      <c r="D1710" s="25"/>
      <c r="F1710" s="25"/>
      <c r="AM1710" s="98">
        <f>IF(ISNUMBER(SEARCH('ankieta ESG'!$G$180,AN1710)),MAX(AM$3:$AM1709)+1,0)</f>
        <v>1707</v>
      </c>
      <c r="AN1710" s="134" t="s">
        <v>5710</v>
      </c>
      <c r="AO1710" s="98">
        <v>0</v>
      </c>
      <c r="AP1710" s="99" t="str">
        <f>IFERROR(VLOOKUP(ROWS($AN$4:AN1710),$AM$4:$AN$2337,2,0),"")</f>
        <v>Sianów (pow. koszaliński, woj. zachodniopomorskie)</v>
      </c>
      <c r="AQ1710" s="98">
        <v>0</v>
      </c>
      <c r="AR1710" s="98">
        <f>IF(ISNUMBER(SEARCH('ankieta ESG'!$G$181,AS1710)),MAX($AR$3:AR1709)+1,0)</f>
        <v>1707</v>
      </c>
      <c r="AS1710" s="134" t="s">
        <v>5710</v>
      </c>
      <c r="AT1710" s="98">
        <v>0</v>
      </c>
      <c r="AU1710" s="99" t="str">
        <f>IFERROR(VLOOKUP(ROWS($AS$4:AS1710),$AR$4:$AS$2337,2,0),"")</f>
        <v>Sianów (pow. koszaliński, woj. zachodniopomorskie)</v>
      </c>
      <c r="AV1710" s="98">
        <v>0</v>
      </c>
      <c r="AW1710" s="98">
        <f>IF(ISNUMBER(SEARCH('ankieta ESG'!$G$182,AX1710)),MAX($AW$3:AW1709)+1,0)</f>
        <v>1707</v>
      </c>
      <c r="AX1710" s="134" t="s">
        <v>5710</v>
      </c>
      <c r="AY1710" s="98">
        <v>0</v>
      </c>
      <c r="AZ1710" s="99" t="str">
        <f>IFERROR(VLOOKUP(ROWS($AX$4:AX1710),$AW$4:$AX$2337,2,0),"")</f>
        <v>Sianów (pow. koszaliński, woj. zachodniopomorskie)</v>
      </c>
      <c r="BA1710" s="98">
        <v>0</v>
      </c>
      <c r="BB1710" s="98">
        <f>IF(ISNUMBER(SEARCH('ankieta ESG'!$G$183,BC1710)),MAX($BB$3:BB1709)+1,0)</f>
        <v>1707</v>
      </c>
      <c r="BC1710" s="134" t="s">
        <v>5710</v>
      </c>
      <c r="BD1710" s="98">
        <v>0</v>
      </c>
      <c r="BE1710" s="99" t="str">
        <f>IFERROR(VLOOKUP(ROWS($BC$4:BC1710),$BB$4:$BC$2337,2,0),"")</f>
        <v>Sianów (pow. koszaliński, woj. zachodniopomorskie)</v>
      </c>
      <c r="BF1710" s="98">
        <v>0</v>
      </c>
      <c r="BG1710" s="98">
        <f>IF(ISNUMBER(SEARCH('ankieta ESG'!$G$184,BH1710)),MAX($BG$3:BG1709)+1,0)</f>
        <v>1707</v>
      </c>
      <c r="BH1710" s="134" t="s">
        <v>5710</v>
      </c>
      <c r="BI1710" s="98">
        <v>0</v>
      </c>
      <c r="BJ1710" s="99" t="str">
        <f>IFERROR(VLOOKUP(ROWS($BH$4:BH1710),$BG$4:$BH$2337,2,0),"")</f>
        <v>Sianów (pow. koszaliński, woj. zachodniopomorskie)</v>
      </c>
      <c r="BK1710" s="98">
        <v>0</v>
      </c>
      <c r="BL1710" s="98">
        <f>IF(ISNUMBER(SEARCH('ankieta ESG'!$G$185,BM1710)),MAX($BL$3:BL1709)+1,0)</f>
        <v>1707</v>
      </c>
      <c r="BM1710" s="134" t="s">
        <v>5710</v>
      </c>
      <c r="BN1710" s="98">
        <v>0</v>
      </c>
      <c r="BO1710" s="99" t="str">
        <f>IFERROR(VLOOKUP(ROWS($BM$4:BM1710),$BL$4:$BM$2337,2,0),"")</f>
        <v>Sianów (pow. koszaliński, woj. zachodniopomorskie)</v>
      </c>
      <c r="BP1710" s="98">
        <v>0</v>
      </c>
      <c r="BQ1710" s="98">
        <f>IF(ISNUMBER(SEARCH('ankieta ESG'!$G$186,BR1710)),MAX($BQ$3:BQ1709)+1,0)</f>
        <v>1707</v>
      </c>
      <c r="BR1710" s="134" t="s">
        <v>5710</v>
      </c>
      <c r="BS1710" s="98">
        <v>0</v>
      </c>
      <c r="BT1710" s="99" t="str">
        <f>IFERROR(VLOOKUP(ROWS($BR$4:BR1710),$BQ$4:$BR$2337,2,0),"")</f>
        <v>Sianów (pow. koszaliński, woj. zachodniopomorskie)</v>
      </c>
      <c r="BU1710" s="98">
        <v>0</v>
      </c>
      <c r="BV1710" s="98">
        <f>IF(ISNUMBER(SEARCH('ankieta ESG'!$G$187,BW1710)),MAX($BV$3:BV1709)+1,0)</f>
        <v>1707</v>
      </c>
      <c r="BW1710" s="134" t="s">
        <v>5710</v>
      </c>
      <c r="BX1710" s="98">
        <v>0</v>
      </c>
      <c r="BY1710" s="99" t="str">
        <f>IFERROR(VLOOKUP(ROWS($BW$4:BW1710),$BV$4:$BW$2337,2,0),"")</f>
        <v>Sianów (pow. koszaliński, woj. zachodniopomorskie)</v>
      </c>
      <c r="BZ1710" s="98">
        <v>0</v>
      </c>
      <c r="CA1710" s="98">
        <f>IF(ISNUMBER(SEARCH('ankieta ESG'!$G$188,CB1710)),MAX($CA$3:CA1709)+1,0)</f>
        <v>1707</v>
      </c>
      <c r="CB1710" s="134" t="s">
        <v>5710</v>
      </c>
      <c r="CC1710" s="98">
        <v>0</v>
      </c>
      <c r="CD1710" s="99" t="str">
        <f>IFERROR(VLOOKUP(ROWS($CB$4:CB1710),$CA$4:$CB$2337,2,0),"")</f>
        <v>Sianów (pow. koszaliński, woj. zachodniopomorskie)</v>
      </c>
      <c r="CE1710" s="98">
        <v>0</v>
      </c>
      <c r="CF1710" s="98">
        <f>IF(ISNUMBER(SEARCH('ankieta ESG'!$G$189,CG1710)),MAX($CF$3:CF1709)+1,0)</f>
        <v>1707</v>
      </c>
      <c r="CG1710" s="134" t="s">
        <v>5710</v>
      </c>
      <c r="CH1710" s="98">
        <v>0</v>
      </c>
      <c r="CI1710" s="99" t="str">
        <f>IFERROR(VLOOKUP(ROWS($CG$4:CG1710),$CF$4:$CG$2337,2,0),"")</f>
        <v>Sianów (pow. koszaliński, woj. zachodniopomorskie)</v>
      </c>
      <c r="CJ1710" s="98">
        <v>0</v>
      </c>
    </row>
    <row r="1711" spans="4:88">
      <c r="D1711" s="25"/>
      <c r="F1711" s="25"/>
      <c r="AM1711" s="98">
        <f>IF(ISNUMBER(SEARCH('ankieta ESG'!$G$180,AN1711)),MAX(AM$3:$AM1710)+1,0)</f>
        <v>1708</v>
      </c>
      <c r="AN1711" s="134" t="s">
        <v>5711</v>
      </c>
      <c r="AO1711" s="98">
        <v>0</v>
      </c>
      <c r="AP1711" s="99" t="str">
        <f>IFERROR(VLOOKUP(ROWS($AN$4:AN1711),$AM$4:$AN$2337,2,0),"")</f>
        <v>Sicienko (pow. bydgoski, woj. kujawsko-pomorskie)</v>
      </c>
      <c r="AQ1711" s="98">
        <v>0</v>
      </c>
      <c r="AR1711" s="98">
        <f>IF(ISNUMBER(SEARCH('ankieta ESG'!$G$181,AS1711)),MAX($AR$3:AR1710)+1,0)</f>
        <v>1708</v>
      </c>
      <c r="AS1711" s="134" t="s">
        <v>5711</v>
      </c>
      <c r="AT1711" s="98">
        <v>0</v>
      </c>
      <c r="AU1711" s="99" t="str">
        <f>IFERROR(VLOOKUP(ROWS($AS$4:AS1711),$AR$4:$AS$2337,2,0),"")</f>
        <v>Sicienko (pow. bydgoski, woj. kujawsko-pomorskie)</v>
      </c>
      <c r="AV1711" s="98">
        <v>0</v>
      </c>
      <c r="AW1711" s="98">
        <f>IF(ISNUMBER(SEARCH('ankieta ESG'!$G$182,AX1711)),MAX($AW$3:AW1710)+1,0)</f>
        <v>1708</v>
      </c>
      <c r="AX1711" s="134" t="s">
        <v>5711</v>
      </c>
      <c r="AY1711" s="98">
        <v>0</v>
      </c>
      <c r="AZ1711" s="99" t="str">
        <f>IFERROR(VLOOKUP(ROWS($AX$4:AX1711),$AW$4:$AX$2337,2,0),"")</f>
        <v>Sicienko (pow. bydgoski, woj. kujawsko-pomorskie)</v>
      </c>
      <c r="BA1711" s="98">
        <v>0</v>
      </c>
      <c r="BB1711" s="98">
        <f>IF(ISNUMBER(SEARCH('ankieta ESG'!$G$183,BC1711)),MAX($BB$3:BB1710)+1,0)</f>
        <v>1708</v>
      </c>
      <c r="BC1711" s="134" t="s">
        <v>5711</v>
      </c>
      <c r="BD1711" s="98">
        <v>0</v>
      </c>
      <c r="BE1711" s="99" t="str">
        <f>IFERROR(VLOOKUP(ROWS($BC$4:BC1711),$BB$4:$BC$2337,2,0),"")</f>
        <v>Sicienko (pow. bydgoski, woj. kujawsko-pomorskie)</v>
      </c>
      <c r="BF1711" s="98">
        <v>0</v>
      </c>
      <c r="BG1711" s="98">
        <f>IF(ISNUMBER(SEARCH('ankieta ESG'!$G$184,BH1711)),MAX($BG$3:BG1710)+1,0)</f>
        <v>1708</v>
      </c>
      <c r="BH1711" s="134" t="s">
        <v>5711</v>
      </c>
      <c r="BI1711" s="98">
        <v>0</v>
      </c>
      <c r="BJ1711" s="99" t="str">
        <f>IFERROR(VLOOKUP(ROWS($BH$4:BH1711),$BG$4:$BH$2337,2,0),"")</f>
        <v>Sicienko (pow. bydgoski, woj. kujawsko-pomorskie)</v>
      </c>
      <c r="BK1711" s="98">
        <v>0</v>
      </c>
      <c r="BL1711" s="98">
        <f>IF(ISNUMBER(SEARCH('ankieta ESG'!$G$185,BM1711)),MAX($BL$3:BL1710)+1,0)</f>
        <v>1708</v>
      </c>
      <c r="BM1711" s="134" t="s">
        <v>5711</v>
      </c>
      <c r="BN1711" s="98">
        <v>0</v>
      </c>
      <c r="BO1711" s="99" t="str">
        <f>IFERROR(VLOOKUP(ROWS($BM$4:BM1711),$BL$4:$BM$2337,2,0),"")</f>
        <v>Sicienko (pow. bydgoski, woj. kujawsko-pomorskie)</v>
      </c>
      <c r="BP1711" s="98">
        <v>0</v>
      </c>
      <c r="BQ1711" s="98">
        <f>IF(ISNUMBER(SEARCH('ankieta ESG'!$G$186,BR1711)),MAX($BQ$3:BQ1710)+1,0)</f>
        <v>1708</v>
      </c>
      <c r="BR1711" s="134" t="s">
        <v>5711</v>
      </c>
      <c r="BS1711" s="98">
        <v>0</v>
      </c>
      <c r="BT1711" s="99" t="str">
        <f>IFERROR(VLOOKUP(ROWS($BR$4:BR1711),$BQ$4:$BR$2337,2,0),"")</f>
        <v>Sicienko (pow. bydgoski, woj. kujawsko-pomorskie)</v>
      </c>
      <c r="BU1711" s="98">
        <v>0</v>
      </c>
      <c r="BV1711" s="98">
        <f>IF(ISNUMBER(SEARCH('ankieta ESG'!$G$187,BW1711)),MAX($BV$3:BV1710)+1,0)</f>
        <v>1708</v>
      </c>
      <c r="BW1711" s="134" t="s">
        <v>5711</v>
      </c>
      <c r="BX1711" s="98">
        <v>0</v>
      </c>
      <c r="BY1711" s="99" t="str">
        <f>IFERROR(VLOOKUP(ROWS($BW$4:BW1711),$BV$4:$BW$2337,2,0),"")</f>
        <v>Sicienko (pow. bydgoski, woj. kujawsko-pomorskie)</v>
      </c>
      <c r="BZ1711" s="98">
        <v>0</v>
      </c>
      <c r="CA1711" s="98">
        <f>IF(ISNUMBER(SEARCH('ankieta ESG'!$G$188,CB1711)),MAX($CA$3:CA1710)+1,0)</f>
        <v>1708</v>
      </c>
      <c r="CB1711" s="134" t="s">
        <v>5711</v>
      </c>
      <c r="CC1711" s="98">
        <v>0</v>
      </c>
      <c r="CD1711" s="99" t="str">
        <f>IFERROR(VLOOKUP(ROWS($CB$4:CB1711),$CA$4:$CB$2337,2,0),"")</f>
        <v>Sicienko (pow. bydgoski, woj. kujawsko-pomorskie)</v>
      </c>
      <c r="CE1711" s="98">
        <v>0</v>
      </c>
      <c r="CF1711" s="98">
        <f>IF(ISNUMBER(SEARCH('ankieta ESG'!$G$189,CG1711)),MAX($CF$3:CF1710)+1,0)</f>
        <v>1708</v>
      </c>
      <c r="CG1711" s="134" t="s">
        <v>5711</v>
      </c>
      <c r="CH1711" s="98">
        <v>0</v>
      </c>
      <c r="CI1711" s="99" t="str">
        <f>IFERROR(VLOOKUP(ROWS($CG$4:CG1711),$CF$4:$CG$2337,2,0),"")</f>
        <v>Sicienko (pow. bydgoski, woj. kujawsko-pomorskie)</v>
      </c>
      <c r="CJ1711" s="98">
        <v>0</v>
      </c>
    </row>
    <row r="1712" spans="4:88">
      <c r="D1712" s="25"/>
      <c r="F1712" s="25"/>
      <c r="AM1712" s="98">
        <f>IF(ISNUMBER(SEARCH('ankieta ESG'!$G$180,AN1712)),MAX(AM$3:$AM1711)+1,0)</f>
        <v>1709</v>
      </c>
      <c r="AN1712" s="134" t="s">
        <v>5712</v>
      </c>
      <c r="AO1712" s="98">
        <v>0</v>
      </c>
      <c r="AP1712" s="99" t="str">
        <f>IFERROR(VLOOKUP(ROWS($AN$4:AN1712),$AM$4:$AN$2337,2,0),"")</f>
        <v>Sidra (pow. sokólski, woj. podlaskie)</v>
      </c>
      <c r="AQ1712" s="98">
        <v>0</v>
      </c>
      <c r="AR1712" s="98">
        <f>IF(ISNUMBER(SEARCH('ankieta ESG'!$G$181,AS1712)),MAX($AR$3:AR1711)+1,0)</f>
        <v>1709</v>
      </c>
      <c r="AS1712" s="134" t="s">
        <v>5712</v>
      </c>
      <c r="AT1712" s="98">
        <v>0</v>
      </c>
      <c r="AU1712" s="99" t="str">
        <f>IFERROR(VLOOKUP(ROWS($AS$4:AS1712),$AR$4:$AS$2337,2,0),"")</f>
        <v>Sidra (pow. sokólski, woj. podlaskie)</v>
      </c>
      <c r="AV1712" s="98">
        <v>0</v>
      </c>
      <c r="AW1712" s="98">
        <f>IF(ISNUMBER(SEARCH('ankieta ESG'!$G$182,AX1712)),MAX($AW$3:AW1711)+1,0)</f>
        <v>1709</v>
      </c>
      <c r="AX1712" s="134" t="s">
        <v>5712</v>
      </c>
      <c r="AY1712" s="98">
        <v>0</v>
      </c>
      <c r="AZ1712" s="99" t="str">
        <f>IFERROR(VLOOKUP(ROWS($AX$4:AX1712),$AW$4:$AX$2337,2,0),"")</f>
        <v>Sidra (pow. sokólski, woj. podlaskie)</v>
      </c>
      <c r="BA1712" s="98">
        <v>0</v>
      </c>
      <c r="BB1712" s="98">
        <f>IF(ISNUMBER(SEARCH('ankieta ESG'!$G$183,BC1712)),MAX($BB$3:BB1711)+1,0)</f>
        <v>1709</v>
      </c>
      <c r="BC1712" s="134" t="s">
        <v>5712</v>
      </c>
      <c r="BD1712" s="98">
        <v>0</v>
      </c>
      <c r="BE1712" s="99" t="str">
        <f>IFERROR(VLOOKUP(ROWS($BC$4:BC1712),$BB$4:$BC$2337,2,0),"")</f>
        <v>Sidra (pow. sokólski, woj. podlaskie)</v>
      </c>
      <c r="BF1712" s="98">
        <v>0</v>
      </c>
      <c r="BG1712" s="98">
        <f>IF(ISNUMBER(SEARCH('ankieta ESG'!$G$184,BH1712)),MAX($BG$3:BG1711)+1,0)</f>
        <v>1709</v>
      </c>
      <c r="BH1712" s="134" t="s">
        <v>5712</v>
      </c>
      <c r="BI1712" s="98">
        <v>0</v>
      </c>
      <c r="BJ1712" s="99" t="str">
        <f>IFERROR(VLOOKUP(ROWS($BH$4:BH1712),$BG$4:$BH$2337,2,0),"")</f>
        <v>Sidra (pow. sokólski, woj. podlaskie)</v>
      </c>
      <c r="BK1712" s="98">
        <v>0</v>
      </c>
      <c r="BL1712" s="98">
        <f>IF(ISNUMBER(SEARCH('ankieta ESG'!$G$185,BM1712)),MAX($BL$3:BL1711)+1,0)</f>
        <v>1709</v>
      </c>
      <c r="BM1712" s="134" t="s">
        <v>5712</v>
      </c>
      <c r="BN1712" s="98">
        <v>0</v>
      </c>
      <c r="BO1712" s="99" t="str">
        <f>IFERROR(VLOOKUP(ROWS($BM$4:BM1712),$BL$4:$BM$2337,2,0),"")</f>
        <v>Sidra (pow. sokólski, woj. podlaskie)</v>
      </c>
      <c r="BP1712" s="98">
        <v>0</v>
      </c>
      <c r="BQ1712" s="98">
        <f>IF(ISNUMBER(SEARCH('ankieta ESG'!$G$186,BR1712)),MAX($BQ$3:BQ1711)+1,0)</f>
        <v>1709</v>
      </c>
      <c r="BR1712" s="134" t="s">
        <v>5712</v>
      </c>
      <c r="BS1712" s="98">
        <v>0</v>
      </c>
      <c r="BT1712" s="99" t="str">
        <f>IFERROR(VLOOKUP(ROWS($BR$4:BR1712),$BQ$4:$BR$2337,2,0),"")</f>
        <v>Sidra (pow. sokólski, woj. podlaskie)</v>
      </c>
      <c r="BU1712" s="98">
        <v>0</v>
      </c>
      <c r="BV1712" s="98">
        <f>IF(ISNUMBER(SEARCH('ankieta ESG'!$G$187,BW1712)),MAX($BV$3:BV1711)+1,0)</f>
        <v>1709</v>
      </c>
      <c r="BW1712" s="134" t="s">
        <v>5712</v>
      </c>
      <c r="BX1712" s="98">
        <v>0</v>
      </c>
      <c r="BY1712" s="99" t="str">
        <f>IFERROR(VLOOKUP(ROWS($BW$4:BW1712),$BV$4:$BW$2337,2,0),"")</f>
        <v>Sidra (pow. sokólski, woj. podlaskie)</v>
      </c>
      <c r="BZ1712" s="98">
        <v>0</v>
      </c>
      <c r="CA1712" s="98">
        <f>IF(ISNUMBER(SEARCH('ankieta ESG'!$G$188,CB1712)),MAX($CA$3:CA1711)+1,0)</f>
        <v>1709</v>
      </c>
      <c r="CB1712" s="134" t="s">
        <v>5712</v>
      </c>
      <c r="CC1712" s="98">
        <v>0</v>
      </c>
      <c r="CD1712" s="99" t="str">
        <f>IFERROR(VLOOKUP(ROWS($CB$4:CB1712),$CA$4:$CB$2337,2,0),"")</f>
        <v>Sidra (pow. sokólski, woj. podlaskie)</v>
      </c>
      <c r="CE1712" s="98">
        <v>0</v>
      </c>
      <c r="CF1712" s="98">
        <f>IF(ISNUMBER(SEARCH('ankieta ESG'!$G$189,CG1712)),MAX($CF$3:CF1711)+1,0)</f>
        <v>1709</v>
      </c>
      <c r="CG1712" s="134" t="s">
        <v>5712</v>
      </c>
      <c r="CH1712" s="98">
        <v>0</v>
      </c>
      <c r="CI1712" s="99" t="str">
        <f>IFERROR(VLOOKUP(ROWS($CG$4:CG1712),$CF$4:$CG$2337,2,0),"")</f>
        <v>Sidra (pow. sokólski, woj. podlaskie)</v>
      </c>
      <c r="CJ1712" s="98">
        <v>0</v>
      </c>
    </row>
    <row r="1713" spans="4:88">
      <c r="D1713" s="25"/>
      <c r="F1713" s="25"/>
      <c r="AM1713" s="98">
        <f>IF(ISNUMBER(SEARCH('ankieta ESG'!$G$180,AN1713)),MAX(AM$3:$AM1712)+1,0)</f>
        <v>1710</v>
      </c>
      <c r="AN1713" s="134" t="s">
        <v>5713</v>
      </c>
      <c r="AO1713" s="98">
        <v>0</v>
      </c>
      <c r="AP1713" s="99" t="str">
        <f>IFERROR(VLOOKUP(ROWS($AN$4:AN1713),$AM$4:$AN$2337,2,0),"")</f>
        <v>Siechnice (pow. wrocławski, woj. dolnośląskie)</v>
      </c>
      <c r="AQ1713" s="98">
        <v>0</v>
      </c>
      <c r="AR1713" s="98">
        <f>IF(ISNUMBER(SEARCH('ankieta ESG'!$G$181,AS1713)),MAX($AR$3:AR1712)+1,0)</f>
        <v>1710</v>
      </c>
      <c r="AS1713" s="134" t="s">
        <v>5713</v>
      </c>
      <c r="AT1713" s="98">
        <v>0</v>
      </c>
      <c r="AU1713" s="99" t="str">
        <f>IFERROR(VLOOKUP(ROWS($AS$4:AS1713),$AR$4:$AS$2337,2,0),"")</f>
        <v>Siechnice (pow. wrocławski, woj. dolnośląskie)</v>
      </c>
      <c r="AV1713" s="98">
        <v>0</v>
      </c>
      <c r="AW1713" s="98">
        <f>IF(ISNUMBER(SEARCH('ankieta ESG'!$G$182,AX1713)),MAX($AW$3:AW1712)+1,0)</f>
        <v>1710</v>
      </c>
      <c r="AX1713" s="134" t="s">
        <v>5713</v>
      </c>
      <c r="AY1713" s="98">
        <v>0</v>
      </c>
      <c r="AZ1713" s="99" t="str">
        <f>IFERROR(VLOOKUP(ROWS($AX$4:AX1713),$AW$4:$AX$2337,2,0),"")</f>
        <v>Siechnice (pow. wrocławski, woj. dolnośląskie)</v>
      </c>
      <c r="BA1713" s="98">
        <v>0</v>
      </c>
      <c r="BB1713" s="98">
        <f>IF(ISNUMBER(SEARCH('ankieta ESG'!$G$183,BC1713)),MAX($BB$3:BB1712)+1,0)</f>
        <v>1710</v>
      </c>
      <c r="BC1713" s="134" t="s">
        <v>5713</v>
      </c>
      <c r="BD1713" s="98">
        <v>0</v>
      </c>
      <c r="BE1713" s="99" t="str">
        <f>IFERROR(VLOOKUP(ROWS($BC$4:BC1713),$BB$4:$BC$2337,2,0),"")</f>
        <v>Siechnice (pow. wrocławski, woj. dolnośląskie)</v>
      </c>
      <c r="BF1713" s="98">
        <v>0</v>
      </c>
      <c r="BG1713" s="98">
        <f>IF(ISNUMBER(SEARCH('ankieta ESG'!$G$184,BH1713)),MAX($BG$3:BG1712)+1,0)</f>
        <v>1710</v>
      </c>
      <c r="BH1713" s="134" t="s">
        <v>5713</v>
      </c>
      <c r="BI1713" s="98">
        <v>0</v>
      </c>
      <c r="BJ1713" s="99" t="str">
        <f>IFERROR(VLOOKUP(ROWS($BH$4:BH1713),$BG$4:$BH$2337,2,0),"")</f>
        <v>Siechnice (pow. wrocławski, woj. dolnośląskie)</v>
      </c>
      <c r="BK1713" s="98">
        <v>0</v>
      </c>
      <c r="BL1713" s="98">
        <f>IF(ISNUMBER(SEARCH('ankieta ESG'!$G$185,BM1713)),MAX($BL$3:BL1712)+1,0)</f>
        <v>1710</v>
      </c>
      <c r="BM1713" s="134" t="s">
        <v>5713</v>
      </c>
      <c r="BN1713" s="98">
        <v>0</v>
      </c>
      <c r="BO1713" s="99" t="str">
        <f>IFERROR(VLOOKUP(ROWS($BM$4:BM1713),$BL$4:$BM$2337,2,0),"")</f>
        <v>Siechnice (pow. wrocławski, woj. dolnośląskie)</v>
      </c>
      <c r="BP1713" s="98">
        <v>0</v>
      </c>
      <c r="BQ1713" s="98">
        <f>IF(ISNUMBER(SEARCH('ankieta ESG'!$G$186,BR1713)),MAX($BQ$3:BQ1712)+1,0)</f>
        <v>1710</v>
      </c>
      <c r="BR1713" s="134" t="s">
        <v>5713</v>
      </c>
      <c r="BS1713" s="98">
        <v>0</v>
      </c>
      <c r="BT1713" s="99" t="str">
        <f>IFERROR(VLOOKUP(ROWS($BR$4:BR1713),$BQ$4:$BR$2337,2,0),"")</f>
        <v>Siechnice (pow. wrocławski, woj. dolnośląskie)</v>
      </c>
      <c r="BU1713" s="98">
        <v>0</v>
      </c>
      <c r="BV1713" s="98">
        <f>IF(ISNUMBER(SEARCH('ankieta ESG'!$G$187,BW1713)),MAX($BV$3:BV1712)+1,0)</f>
        <v>1710</v>
      </c>
      <c r="BW1713" s="134" t="s">
        <v>5713</v>
      </c>
      <c r="BX1713" s="98">
        <v>0</v>
      </c>
      <c r="BY1713" s="99" t="str">
        <f>IFERROR(VLOOKUP(ROWS($BW$4:BW1713),$BV$4:$BW$2337,2,0),"")</f>
        <v>Siechnice (pow. wrocławski, woj. dolnośląskie)</v>
      </c>
      <c r="BZ1713" s="98">
        <v>0</v>
      </c>
      <c r="CA1713" s="98">
        <f>IF(ISNUMBER(SEARCH('ankieta ESG'!$G$188,CB1713)),MAX($CA$3:CA1712)+1,0)</f>
        <v>1710</v>
      </c>
      <c r="CB1713" s="134" t="s">
        <v>5713</v>
      </c>
      <c r="CC1713" s="98">
        <v>0</v>
      </c>
      <c r="CD1713" s="99" t="str">
        <f>IFERROR(VLOOKUP(ROWS($CB$4:CB1713),$CA$4:$CB$2337,2,0),"")</f>
        <v>Siechnice (pow. wrocławski, woj. dolnośląskie)</v>
      </c>
      <c r="CE1713" s="98">
        <v>0</v>
      </c>
      <c r="CF1713" s="98">
        <f>IF(ISNUMBER(SEARCH('ankieta ESG'!$G$189,CG1713)),MAX($CF$3:CF1712)+1,0)</f>
        <v>1710</v>
      </c>
      <c r="CG1713" s="134" t="s">
        <v>5713</v>
      </c>
      <c r="CH1713" s="98">
        <v>0</v>
      </c>
      <c r="CI1713" s="99" t="str">
        <f>IFERROR(VLOOKUP(ROWS($CG$4:CG1713),$CF$4:$CG$2337,2,0),"")</f>
        <v>Siechnice (pow. wrocławski, woj. dolnośląskie)</v>
      </c>
      <c r="CJ1713" s="98">
        <v>0</v>
      </c>
    </row>
    <row r="1714" spans="4:88">
      <c r="D1714" s="25"/>
      <c r="F1714" s="25"/>
      <c r="AM1714" s="98">
        <f>IF(ISNUMBER(SEARCH('ankieta ESG'!$G$180,AN1714)),MAX(AM$3:$AM1713)+1,0)</f>
        <v>1711</v>
      </c>
      <c r="AN1714" s="134" t="s">
        <v>5714</v>
      </c>
      <c r="AO1714" s="98">
        <v>0</v>
      </c>
      <c r="AP1714" s="99" t="str">
        <f>IFERROR(VLOOKUP(ROWS($AN$4:AN1714),$AM$4:$AN$2337,2,0),"")</f>
        <v>Sieciechów (pow. kozienicki, woj. mazowieckie)</v>
      </c>
      <c r="AQ1714" s="98">
        <v>0</v>
      </c>
      <c r="AR1714" s="98">
        <f>IF(ISNUMBER(SEARCH('ankieta ESG'!$G$181,AS1714)),MAX($AR$3:AR1713)+1,0)</f>
        <v>1711</v>
      </c>
      <c r="AS1714" s="134" t="s">
        <v>5714</v>
      </c>
      <c r="AT1714" s="98">
        <v>0</v>
      </c>
      <c r="AU1714" s="99" t="str">
        <f>IFERROR(VLOOKUP(ROWS($AS$4:AS1714),$AR$4:$AS$2337,2,0),"")</f>
        <v>Sieciechów (pow. kozienicki, woj. mazowieckie)</v>
      </c>
      <c r="AV1714" s="98">
        <v>0</v>
      </c>
      <c r="AW1714" s="98">
        <f>IF(ISNUMBER(SEARCH('ankieta ESG'!$G$182,AX1714)),MAX($AW$3:AW1713)+1,0)</f>
        <v>1711</v>
      </c>
      <c r="AX1714" s="134" t="s">
        <v>5714</v>
      </c>
      <c r="AY1714" s="98">
        <v>0</v>
      </c>
      <c r="AZ1714" s="99" t="str">
        <f>IFERROR(VLOOKUP(ROWS($AX$4:AX1714),$AW$4:$AX$2337,2,0),"")</f>
        <v>Sieciechów (pow. kozienicki, woj. mazowieckie)</v>
      </c>
      <c r="BA1714" s="98">
        <v>0</v>
      </c>
      <c r="BB1714" s="98">
        <f>IF(ISNUMBER(SEARCH('ankieta ESG'!$G$183,BC1714)),MAX($BB$3:BB1713)+1,0)</f>
        <v>1711</v>
      </c>
      <c r="BC1714" s="134" t="s">
        <v>5714</v>
      </c>
      <c r="BD1714" s="98">
        <v>0</v>
      </c>
      <c r="BE1714" s="99" t="str">
        <f>IFERROR(VLOOKUP(ROWS($BC$4:BC1714),$BB$4:$BC$2337,2,0),"")</f>
        <v>Sieciechów (pow. kozienicki, woj. mazowieckie)</v>
      </c>
      <c r="BF1714" s="98">
        <v>0</v>
      </c>
      <c r="BG1714" s="98">
        <f>IF(ISNUMBER(SEARCH('ankieta ESG'!$G$184,BH1714)),MAX($BG$3:BG1713)+1,0)</f>
        <v>1711</v>
      </c>
      <c r="BH1714" s="134" t="s">
        <v>5714</v>
      </c>
      <c r="BI1714" s="98">
        <v>0</v>
      </c>
      <c r="BJ1714" s="99" t="str">
        <f>IFERROR(VLOOKUP(ROWS($BH$4:BH1714),$BG$4:$BH$2337,2,0),"")</f>
        <v>Sieciechów (pow. kozienicki, woj. mazowieckie)</v>
      </c>
      <c r="BK1714" s="98">
        <v>0</v>
      </c>
      <c r="BL1714" s="98">
        <f>IF(ISNUMBER(SEARCH('ankieta ESG'!$G$185,BM1714)),MAX($BL$3:BL1713)+1,0)</f>
        <v>1711</v>
      </c>
      <c r="BM1714" s="134" t="s">
        <v>5714</v>
      </c>
      <c r="BN1714" s="98">
        <v>0</v>
      </c>
      <c r="BO1714" s="99" t="str">
        <f>IFERROR(VLOOKUP(ROWS($BM$4:BM1714),$BL$4:$BM$2337,2,0),"")</f>
        <v>Sieciechów (pow. kozienicki, woj. mazowieckie)</v>
      </c>
      <c r="BP1714" s="98">
        <v>0</v>
      </c>
      <c r="BQ1714" s="98">
        <f>IF(ISNUMBER(SEARCH('ankieta ESG'!$G$186,BR1714)),MAX($BQ$3:BQ1713)+1,0)</f>
        <v>1711</v>
      </c>
      <c r="BR1714" s="134" t="s">
        <v>5714</v>
      </c>
      <c r="BS1714" s="98">
        <v>0</v>
      </c>
      <c r="BT1714" s="99" t="str">
        <f>IFERROR(VLOOKUP(ROWS($BR$4:BR1714),$BQ$4:$BR$2337,2,0),"")</f>
        <v>Sieciechów (pow. kozienicki, woj. mazowieckie)</v>
      </c>
      <c r="BU1714" s="98">
        <v>0</v>
      </c>
      <c r="BV1714" s="98">
        <f>IF(ISNUMBER(SEARCH('ankieta ESG'!$G$187,BW1714)),MAX($BV$3:BV1713)+1,0)</f>
        <v>1711</v>
      </c>
      <c r="BW1714" s="134" t="s">
        <v>5714</v>
      </c>
      <c r="BX1714" s="98">
        <v>0</v>
      </c>
      <c r="BY1714" s="99" t="str">
        <f>IFERROR(VLOOKUP(ROWS($BW$4:BW1714),$BV$4:$BW$2337,2,0),"")</f>
        <v>Sieciechów (pow. kozienicki, woj. mazowieckie)</v>
      </c>
      <c r="BZ1714" s="98">
        <v>0</v>
      </c>
      <c r="CA1714" s="98">
        <f>IF(ISNUMBER(SEARCH('ankieta ESG'!$G$188,CB1714)),MAX($CA$3:CA1713)+1,0)</f>
        <v>1711</v>
      </c>
      <c r="CB1714" s="134" t="s">
        <v>5714</v>
      </c>
      <c r="CC1714" s="98">
        <v>0</v>
      </c>
      <c r="CD1714" s="99" t="str">
        <f>IFERROR(VLOOKUP(ROWS($CB$4:CB1714),$CA$4:$CB$2337,2,0),"")</f>
        <v>Sieciechów (pow. kozienicki, woj. mazowieckie)</v>
      </c>
      <c r="CE1714" s="98">
        <v>0</v>
      </c>
      <c r="CF1714" s="98">
        <f>IF(ISNUMBER(SEARCH('ankieta ESG'!$G$189,CG1714)),MAX($CF$3:CF1713)+1,0)</f>
        <v>1711</v>
      </c>
      <c r="CG1714" s="134" t="s">
        <v>5714</v>
      </c>
      <c r="CH1714" s="98">
        <v>0</v>
      </c>
      <c r="CI1714" s="99" t="str">
        <f>IFERROR(VLOOKUP(ROWS($CG$4:CG1714),$CF$4:$CG$2337,2,0),"")</f>
        <v>Sieciechów (pow. kozienicki, woj. mazowieckie)</v>
      </c>
      <c r="CJ1714" s="98">
        <v>0</v>
      </c>
    </row>
    <row r="1715" spans="4:88">
      <c r="D1715" s="25"/>
      <c r="F1715" s="25"/>
      <c r="AM1715" s="98">
        <f>IF(ISNUMBER(SEARCH('ankieta ESG'!$G$180,AN1715)),MAX(AM$3:$AM1714)+1,0)</f>
        <v>1712</v>
      </c>
      <c r="AN1715" s="134" t="s">
        <v>5715</v>
      </c>
      <c r="AO1715" s="98">
        <v>0</v>
      </c>
      <c r="AP1715" s="99" t="str">
        <f>IFERROR(VLOOKUP(ROWS($AN$4:AN1715),$AM$4:$AN$2337,2,0),"")</f>
        <v>Siedlce (pow. Siedlce, woj. mazowieckie)</v>
      </c>
      <c r="AQ1715" s="98">
        <v>0</v>
      </c>
      <c r="AR1715" s="98">
        <f>IF(ISNUMBER(SEARCH('ankieta ESG'!$G$181,AS1715)),MAX($AR$3:AR1714)+1,0)</f>
        <v>1712</v>
      </c>
      <c r="AS1715" s="134" t="s">
        <v>5715</v>
      </c>
      <c r="AT1715" s="98">
        <v>0</v>
      </c>
      <c r="AU1715" s="99" t="str">
        <f>IFERROR(VLOOKUP(ROWS($AS$4:AS1715),$AR$4:$AS$2337,2,0),"")</f>
        <v>Siedlce (pow. Siedlce, woj. mazowieckie)</v>
      </c>
      <c r="AV1715" s="98">
        <v>0</v>
      </c>
      <c r="AW1715" s="98">
        <f>IF(ISNUMBER(SEARCH('ankieta ESG'!$G$182,AX1715)),MAX($AW$3:AW1714)+1,0)</f>
        <v>1712</v>
      </c>
      <c r="AX1715" s="134" t="s">
        <v>5715</v>
      </c>
      <c r="AY1715" s="98">
        <v>0</v>
      </c>
      <c r="AZ1715" s="99" t="str">
        <f>IFERROR(VLOOKUP(ROWS($AX$4:AX1715),$AW$4:$AX$2337,2,0),"")</f>
        <v>Siedlce (pow. Siedlce, woj. mazowieckie)</v>
      </c>
      <c r="BA1715" s="98">
        <v>0</v>
      </c>
      <c r="BB1715" s="98">
        <f>IF(ISNUMBER(SEARCH('ankieta ESG'!$G$183,BC1715)),MAX($BB$3:BB1714)+1,0)</f>
        <v>1712</v>
      </c>
      <c r="BC1715" s="134" t="s">
        <v>5715</v>
      </c>
      <c r="BD1715" s="98">
        <v>0</v>
      </c>
      <c r="BE1715" s="99" t="str">
        <f>IFERROR(VLOOKUP(ROWS($BC$4:BC1715),$BB$4:$BC$2337,2,0),"")</f>
        <v>Siedlce (pow. Siedlce, woj. mazowieckie)</v>
      </c>
      <c r="BF1715" s="98">
        <v>0</v>
      </c>
      <c r="BG1715" s="98">
        <f>IF(ISNUMBER(SEARCH('ankieta ESG'!$G$184,BH1715)),MAX($BG$3:BG1714)+1,0)</f>
        <v>1712</v>
      </c>
      <c r="BH1715" s="134" t="s">
        <v>5715</v>
      </c>
      <c r="BI1715" s="98">
        <v>0</v>
      </c>
      <c r="BJ1715" s="99" t="str">
        <f>IFERROR(VLOOKUP(ROWS($BH$4:BH1715),$BG$4:$BH$2337,2,0),"")</f>
        <v>Siedlce (pow. Siedlce, woj. mazowieckie)</v>
      </c>
      <c r="BK1715" s="98">
        <v>0</v>
      </c>
      <c r="BL1715" s="98">
        <f>IF(ISNUMBER(SEARCH('ankieta ESG'!$G$185,BM1715)),MAX($BL$3:BL1714)+1,0)</f>
        <v>1712</v>
      </c>
      <c r="BM1715" s="134" t="s">
        <v>5715</v>
      </c>
      <c r="BN1715" s="98">
        <v>0</v>
      </c>
      <c r="BO1715" s="99" t="str">
        <f>IFERROR(VLOOKUP(ROWS($BM$4:BM1715),$BL$4:$BM$2337,2,0),"")</f>
        <v>Siedlce (pow. Siedlce, woj. mazowieckie)</v>
      </c>
      <c r="BP1715" s="98">
        <v>0</v>
      </c>
      <c r="BQ1715" s="98">
        <f>IF(ISNUMBER(SEARCH('ankieta ESG'!$G$186,BR1715)),MAX($BQ$3:BQ1714)+1,0)</f>
        <v>1712</v>
      </c>
      <c r="BR1715" s="134" t="s">
        <v>5715</v>
      </c>
      <c r="BS1715" s="98">
        <v>0</v>
      </c>
      <c r="BT1715" s="99" t="str">
        <f>IFERROR(VLOOKUP(ROWS($BR$4:BR1715),$BQ$4:$BR$2337,2,0),"")</f>
        <v>Siedlce (pow. Siedlce, woj. mazowieckie)</v>
      </c>
      <c r="BU1715" s="98">
        <v>0</v>
      </c>
      <c r="BV1715" s="98">
        <f>IF(ISNUMBER(SEARCH('ankieta ESG'!$G$187,BW1715)),MAX($BV$3:BV1714)+1,0)</f>
        <v>1712</v>
      </c>
      <c r="BW1715" s="134" t="s">
        <v>5715</v>
      </c>
      <c r="BX1715" s="98">
        <v>0</v>
      </c>
      <c r="BY1715" s="99" t="str">
        <f>IFERROR(VLOOKUP(ROWS($BW$4:BW1715),$BV$4:$BW$2337,2,0),"")</f>
        <v>Siedlce (pow. Siedlce, woj. mazowieckie)</v>
      </c>
      <c r="BZ1715" s="98">
        <v>0</v>
      </c>
      <c r="CA1715" s="98">
        <f>IF(ISNUMBER(SEARCH('ankieta ESG'!$G$188,CB1715)),MAX($CA$3:CA1714)+1,0)</f>
        <v>1712</v>
      </c>
      <c r="CB1715" s="134" t="s">
        <v>5715</v>
      </c>
      <c r="CC1715" s="98">
        <v>0</v>
      </c>
      <c r="CD1715" s="99" t="str">
        <f>IFERROR(VLOOKUP(ROWS($CB$4:CB1715),$CA$4:$CB$2337,2,0),"")</f>
        <v>Siedlce (pow. Siedlce, woj. mazowieckie)</v>
      </c>
      <c r="CE1715" s="98">
        <v>0</v>
      </c>
      <c r="CF1715" s="98">
        <f>IF(ISNUMBER(SEARCH('ankieta ESG'!$G$189,CG1715)),MAX($CF$3:CF1714)+1,0)</f>
        <v>1712</v>
      </c>
      <c r="CG1715" s="134" t="s">
        <v>5715</v>
      </c>
      <c r="CH1715" s="98">
        <v>0</v>
      </c>
      <c r="CI1715" s="99" t="str">
        <f>IFERROR(VLOOKUP(ROWS($CG$4:CG1715),$CF$4:$CG$2337,2,0),"")</f>
        <v>Siedlce (pow. Siedlce, woj. mazowieckie)</v>
      </c>
      <c r="CJ1715" s="98">
        <v>0</v>
      </c>
    </row>
    <row r="1716" spans="4:88">
      <c r="D1716" s="25"/>
      <c r="F1716" s="25"/>
      <c r="AM1716" s="98">
        <f>IF(ISNUMBER(SEARCH('ankieta ESG'!$G$180,AN1716)),MAX(AM$3:$AM1715)+1,0)</f>
        <v>1713</v>
      </c>
      <c r="AN1716" s="134" t="s">
        <v>5716</v>
      </c>
      <c r="AO1716" s="98">
        <v>0</v>
      </c>
      <c r="AP1716" s="99" t="str">
        <f>IFERROR(VLOOKUP(ROWS($AN$4:AN1716),$AM$4:$AN$2337,2,0),"")</f>
        <v>Siedlce (pow. siedlecki, woj. mazowieckie)</v>
      </c>
      <c r="AQ1716" s="98">
        <v>0</v>
      </c>
      <c r="AR1716" s="98">
        <f>IF(ISNUMBER(SEARCH('ankieta ESG'!$G$181,AS1716)),MAX($AR$3:AR1715)+1,0)</f>
        <v>1713</v>
      </c>
      <c r="AS1716" s="134" t="s">
        <v>5716</v>
      </c>
      <c r="AT1716" s="98">
        <v>0</v>
      </c>
      <c r="AU1716" s="99" t="str">
        <f>IFERROR(VLOOKUP(ROWS($AS$4:AS1716),$AR$4:$AS$2337,2,0),"")</f>
        <v>Siedlce (pow. siedlecki, woj. mazowieckie)</v>
      </c>
      <c r="AV1716" s="98">
        <v>0</v>
      </c>
      <c r="AW1716" s="98">
        <f>IF(ISNUMBER(SEARCH('ankieta ESG'!$G$182,AX1716)),MAX($AW$3:AW1715)+1,0)</f>
        <v>1713</v>
      </c>
      <c r="AX1716" s="134" t="s">
        <v>5716</v>
      </c>
      <c r="AY1716" s="98">
        <v>0</v>
      </c>
      <c r="AZ1716" s="99" t="str">
        <f>IFERROR(VLOOKUP(ROWS($AX$4:AX1716),$AW$4:$AX$2337,2,0),"")</f>
        <v>Siedlce (pow. siedlecki, woj. mazowieckie)</v>
      </c>
      <c r="BA1716" s="98">
        <v>0</v>
      </c>
      <c r="BB1716" s="98">
        <f>IF(ISNUMBER(SEARCH('ankieta ESG'!$G$183,BC1716)),MAX($BB$3:BB1715)+1,0)</f>
        <v>1713</v>
      </c>
      <c r="BC1716" s="134" t="s">
        <v>5716</v>
      </c>
      <c r="BD1716" s="98">
        <v>0</v>
      </c>
      <c r="BE1716" s="99" t="str">
        <f>IFERROR(VLOOKUP(ROWS($BC$4:BC1716),$BB$4:$BC$2337,2,0),"")</f>
        <v>Siedlce (pow. siedlecki, woj. mazowieckie)</v>
      </c>
      <c r="BF1716" s="98">
        <v>0</v>
      </c>
      <c r="BG1716" s="98">
        <f>IF(ISNUMBER(SEARCH('ankieta ESG'!$G$184,BH1716)),MAX($BG$3:BG1715)+1,0)</f>
        <v>1713</v>
      </c>
      <c r="BH1716" s="134" t="s">
        <v>5716</v>
      </c>
      <c r="BI1716" s="98">
        <v>0</v>
      </c>
      <c r="BJ1716" s="99" t="str">
        <f>IFERROR(VLOOKUP(ROWS($BH$4:BH1716),$BG$4:$BH$2337,2,0),"")</f>
        <v>Siedlce (pow. siedlecki, woj. mazowieckie)</v>
      </c>
      <c r="BK1716" s="98">
        <v>0</v>
      </c>
      <c r="BL1716" s="98">
        <f>IF(ISNUMBER(SEARCH('ankieta ESG'!$G$185,BM1716)),MAX($BL$3:BL1715)+1,0)</f>
        <v>1713</v>
      </c>
      <c r="BM1716" s="134" t="s">
        <v>5716</v>
      </c>
      <c r="BN1716" s="98">
        <v>0</v>
      </c>
      <c r="BO1716" s="99" t="str">
        <f>IFERROR(VLOOKUP(ROWS($BM$4:BM1716),$BL$4:$BM$2337,2,0),"")</f>
        <v>Siedlce (pow. siedlecki, woj. mazowieckie)</v>
      </c>
      <c r="BP1716" s="98">
        <v>0</v>
      </c>
      <c r="BQ1716" s="98">
        <f>IF(ISNUMBER(SEARCH('ankieta ESG'!$G$186,BR1716)),MAX($BQ$3:BQ1715)+1,0)</f>
        <v>1713</v>
      </c>
      <c r="BR1716" s="134" t="s">
        <v>5716</v>
      </c>
      <c r="BS1716" s="98">
        <v>0</v>
      </c>
      <c r="BT1716" s="99" t="str">
        <f>IFERROR(VLOOKUP(ROWS($BR$4:BR1716),$BQ$4:$BR$2337,2,0),"")</f>
        <v>Siedlce (pow. siedlecki, woj. mazowieckie)</v>
      </c>
      <c r="BU1716" s="98">
        <v>0</v>
      </c>
      <c r="BV1716" s="98">
        <f>IF(ISNUMBER(SEARCH('ankieta ESG'!$G$187,BW1716)),MAX($BV$3:BV1715)+1,0)</f>
        <v>1713</v>
      </c>
      <c r="BW1716" s="134" t="s">
        <v>5716</v>
      </c>
      <c r="BX1716" s="98">
        <v>0</v>
      </c>
      <c r="BY1716" s="99" t="str">
        <f>IFERROR(VLOOKUP(ROWS($BW$4:BW1716),$BV$4:$BW$2337,2,0),"")</f>
        <v>Siedlce (pow. siedlecki, woj. mazowieckie)</v>
      </c>
      <c r="BZ1716" s="98">
        <v>0</v>
      </c>
      <c r="CA1716" s="98">
        <f>IF(ISNUMBER(SEARCH('ankieta ESG'!$G$188,CB1716)),MAX($CA$3:CA1715)+1,0)</f>
        <v>1713</v>
      </c>
      <c r="CB1716" s="134" t="s">
        <v>5716</v>
      </c>
      <c r="CC1716" s="98">
        <v>0</v>
      </c>
      <c r="CD1716" s="99" t="str">
        <f>IFERROR(VLOOKUP(ROWS($CB$4:CB1716),$CA$4:$CB$2337,2,0),"")</f>
        <v>Siedlce (pow. siedlecki, woj. mazowieckie)</v>
      </c>
      <c r="CE1716" s="98">
        <v>0</v>
      </c>
      <c r="CF1716" s="98">
        <f>IF(ISNUMBER(SEARCH('ankieta ESG'!$G$189,CG1716)),MAX($CF$3:CF1715)+1,0)</f>
        <v>1713</v>
      </c>
      <c r="CG1716" s="134" t="s">
        <v>5716</v>
      </c>
      <c r="CH1716" s="98">
        <v>0</v>
      </c>
      <c r="CI1716" s="99" t="str">
        <f>IFERROR(VLOOKUP(ROWS($CG$4:CG1716),$CF$4:$CG$2337,2,0),"")</f>
        <v>Siedlce (pow. siedlecki, woj. mazowieckie)</v>
      </c>
      <c r="CJ1716" s="98">
        <v>0</v>
      </c>
    </row>
    <row r="1717" spans="4:88">
      <c r="D1717" s="25"/>
      <c r="F1717" s="25"/>
      <c r="AM1717" s="98">
        <f>IF(ISNUMBER(SEARCH('ankieta ESG'!$G$180,AN1717)),MAX(AM$3:$AM1716)+1,0)</f>
        <v>1714</v>
      </c>
      <c r="AN1717" s="134" t="s">
        <v>5717</v>
      </c>
      <c r="AO1717" s="98">
        <v>0</v>
      </c>
      <c r="AP1717" s="99" t="str">
        <f>IFERROR(VLOOKUP(ROWS($AN$4:AN1717),$AM$4:$AN$2337,2,0),"")</f>
        <v>Siedlec (pow. wolsztyński, woj. wielkopolskie)</v>
      </c>
      <c r="AQ1717" s="98">
        <v>0</v>
      </c>
      <c r="AR1717" s="98">
        <f>IF(ISNUMBER(SEARCH('ankieta ESG'!$G$181,AS1717)),MAX($AR$3:AR1716)+1,0)</f>
        <v>1714</v>
      </c>
      <c r="AS1717" s="134" t="s">
        <v>5717</v>
      </c>
      <c r="AT1717" s="98">
        <v>0</v>
      </c>
      <c r="AU1717" s="99" t="str">
        <f>IFERROR(VLOOKUP(ROWS($AS$4:AS1717),$AR$4:$AS$2337,2,0),"")</f>
        <v>Siedlec (pow. wolsztyński, woj. wielkopolskie)</v>
      </c>
      <c r="AV1717" s="98">
        <v>0</v>
      </c>
      <c r="AW1717" s="98">
        <f>IF(ISNUMBER(SEARCH('ankieta ESG'!$G$182,AX1717)),MAX($AW$3:AW1716)+1,0)</f>
        <v>1714</v>
      </c>
      <c r="AX1717" s="134" t="s">
        <v>5717</v>
      </c>
      <c r="AY1717" s="98">
        <v>0</v>
      </c>
      <c r="AZ1717" s="99" t="str">
        <f>IFERROR(VLOOKUP(ROWS($AX$4:AX1717),$AW$4:$AX$2337,2,0),"")</f>
        <v>Siedlec (pow. wolsztyński, woj. wielkopolskie)</v>
      </c>
      <c r="BA1717" s="98">
        <v>0</v>
      </c>
      <c r="BB1717" s="98">
        <f>IF(ISNUMBER(SEARCH('ankieta ESG'!$G$183,BC1717)),MAX($BB$3:BB1716)+1,0)</f>
        <v>1714</v>
      </c>
      <c r="BC1717" s="134" t="s">
        <v>5717</v>
      </c>
      <c r="BD1717" s="98">
        <v>0</v>
      </c>
      <c r="BE1717" s="99" t="str">
        <f>IFERROR(VLOOKUP(ROWS($BC$4:BC1717),$BB$4:$BC$2337,2,0),"")</f>
        <v>Siedlec (pow. wolsztyński, woj. wielkopolskie)</v>
      </c>
      <c r="BF1717" s="98">
        <v>0</v>
      </c>
      <c r="BG1717" s="98">
        <f>IF(ISNUMBER(SEARCH('ankieta ESG'!$G$184,BH1717)),MAX($BG$3:BG1716)+1,0)</f>
        <v>1714</v>
      </c>
      <c r="BH1717" s="134" t="s">
        <v>5717</v>
      </c>
      <c r="BI1717" s="98">
        <v>0</v>
      </c>
      <c r="BJ1717" s="99" t="str">
        <f>IFERROR(VLOOKUP(ROWS($BH$4:BH1717),$BG$4:$BH$2337,2,0),"")</f>
        <v>Siedlec (pow. wolsztyński, woj. wielkopolskie)</v>
      </c>
      <c r="BK1717" s="98">
        <v>0</v>
      </c>
      <c r="BL1717" s="98">
        <f>IF(ISNUMBER(SEARCH('ankieta ESG'!$G$185,BM1717)),MAX($BL$3:BL1716)+1,0)</f>
        <v>1714</v>
      </c>
      <c r="BM1717" s="134" t="s">
        <v>5717</v>
      </c>
      <c r="BN1717" s="98">
        <v>0</v>
      </c>
      <c r="BO1717" s="99" t="str">
        <f>IFERROR(VLOOKUP(ROWS($BM$4:BM1717),$BL$4:$BM$2337,2,0),"")</f>
        <v>Siedlec (pow. wolsztyński, woj. wielkopolskie)</v>
      </c>
      <c r="BP1717" s="98">
        <v>0</v>
      </c>
      <c r="BQ1717" s="98">
        <f>IF(ISNUMBER(SEARCH('ankieta ESG'!$G$186,BR1717)),MAX($BQ$3:BQ1716)+1,0)</f>
        <v>1714</v>
      </c>
      <c r="BR1717" s="134" t="s">
        <v>5717</v>
      </c>
      <c r="BS1717" s="98">
        <v>0</v>
      </c>
      <c r="BT1717" s="99" t="str">
        <f>IFERROR(VLOOKUP(ROWS($BR$4:BR1717),$BQ$4:$BR$2337,2,0),"")</f>
        <v>Siedlec (pow. wolsztyński, woj. wielkopolskie)</v>
      </c>
      <c r="BU1717" s="98">
        <v>0</v>
      </c>
      <c r="BV1717" s="98">
        <f>IF(ISNUMBER(SEARCH('ankieta ESG'!$G$187,BW1717)),MAX($BV$3:BV1716)+1,0)</f>
        <v>1714</v>
      </c>
      <c r="BW1717" s="134" t="s">
        <v>5717</v>
      </c>
      <c r="BX1717" s="98">
        <v>0</v>
      </c>
      <c r="BY1717" s="99" t="str">
        <f>IFERROR(VLOOKUP(ROWS($BW$4:BW1717),$BV$4:$BW$2337,2,0),"")</f>
        <v>Siedlec (pow. wolsztyński, woj. wielkopolskie)</v>
      </c>
      <c r="BZ1717" s="98">
        <v>0</v>
      </c>
      <c r="CA1717" s="98">
        <f>IF(ISNUMBER(SEARCH('ankieta ESG'!$G$188,CB1717)),MAX($CA$3:CA1716)+1,0)</f>
        <v>1714</v>
      </c>
      <c r="CB1717" s="134" t="s">
        <v>5717</v>
      </c>
      <c r="CC1717" s="98">
        <v>0</v>
      </c>
      <c r="CD1717" s="99" t="str">
        <f>IFERROR(VLOOKUP(ROWS($CB$4:CB1717),$CA$4:$CB$2337,2,0),"")</f>
        <v>Siedlec (pow. wolsztyński, woj. wielkopolskie)</v>
      </c>
      <c r="CE1717" s="98">
        <v>0</v>
      </c>
      <c r="CF1717" s="98">
        <f>IF(ISNUMBER(SEARCH('ankieta ESG'!$G$189,CG1717)),MAX($CF$3:CF1716)+1,0)</f>
        <v>1714</v>
      </c>
      <c r="CG1717" s="134" t="s">
        <v>5717</v>
      </c>
      <c r="CH1717" s="98">
        <v>0</v>
      </c>
      <c r="CI1717" s="99" t="str">
        <f>IFERROR(VLOOKUP(ROWS($CG$4:CG1717),$CF$4:$CG$2337,2,0),"")</f>
        <v>Siedlec (pow. wolsztyński, woj. wielkopolskie)</v>
      </c>
      <c r="CJ1717" s="98">
        <v>0</v>
      </c>
    </row>
    <row r="1718" spans="4:88">
      <c r="D1718" s="25"/>
      <c r="F1718" s="25"/>
      <c r="AM1718" s="98">
        <f>IF(ISNUMBER(SEARCH('ankieta ESG'!$G$180,AN1718)),MAX(AM$3:$AM1717)+1,0)</f>
        <v>1715</v>
      </c>
      <c r="AN1718" s="134" t="s">
        <v>5718</v>
      </c>
      <c r="AO1718" s="98">
        <v>0</v>
      </c>
      <c r="AP1718" s="99" t="str">
        <f>IFERROR(VLOOKUP(ROWS($AN$4:AN1718),$AM$4:$AN$2337,2,0),"")</f>
        <v>Siedlisko (pow. nowosolski, woj. lubuskie)</v>
      </c>
      <c r="AQ1718" s="98">
        <v>0</v>
      </c>
      <c r="AR1718" s="98">
        <f>IF(ISNUMBER(SEARCH('ankieta ESG'!$G$181,AS1718)),MAX($AR$3:AR1717)+1,0)</f>
        <v>1715</v>
      </c>
      <c r="AS1718" s="134" t="s">
        <v>5718</v>
      </c>
      <c r="AT1718" s="98">
        <v>0</v>
      </c>
      <c r="AU1718" s="99" t="str">
        <f>IFERROR(VLOOKUP(ROWS($AS$4:AS1718),$AR$4:$AS$2337,2,0),"")</f>
        <v>Siedlisko (pow. nowosolski, woj. lubuskie)</v>
      </c>
      <c r="AV1718" s="98">
        <v>0</v>
      </c>
      <c r="AW1718" s="98">
        <f>IF(ISNUMBER(SEARCH('ankieta ESG'!$G$182,AX1718)),MAX($AW$3:AW1717)+1,0)</f>
        <v>1715</v>
      </c>
      <c r="AX1718" s="134" t="s">
        <v>5718</v>
      </c>
      <c r="AY1718" s="98">
        <v>0</v>
      </c>
      <c r="AZ1718" s="99" t="str">
        <f>IFERROR(VLOOKUP(ROWS($AX$4:AX1718),$AW$4:$AX$2337,2,0),"")</f>
        <v>Siedlisko (pow. nowosolski, woj. lubuskie)</v>
      </c>
      <c r="BA1718" s="98">
        <v>0</v>
      </c>
      <c r="BB1718" s="98">
        <f>IF(ISNUMBER(SEARCH('ankieta ESG'!$G$183,BC1718)),MAX($BB$3:BB1717)+1,0)</f>
        <v>1715</v>
      </c>
      <c r="BC1718" s="134" t="s">
        <v>5718</v>
      </c>
      <c r="BD1718" s="98">
        <v>0</v>
      </c>
      <c r="BE1718" s="99" t="str">
        <f>IFERROR(VLOOKUP(ROWS($BC$4:BC1718),$BB$4:$BC$2337,2,0),"")</f>
        <v>Siedlisko (pow. nowosolski, woj. lubuskie)</v>
      </c>
      <c r="BF1718" s="98">
        <v>0</v>
      </c>
      <c r="BG1718" s="98">
        <f>IF(ISNUMBER(SEARCH('ankieta ESG'!$G$184,BH1718)),MAX($BG$3:BG1717)+1,0)</f>
        <v>1715</v>
      </c>
      <c r="BH1718" s="134" t="s">
        <v>5718</v>
      </c>
      <c r="BI1718" s="98">
        <v>0</v>
      </c>
      <c r="BJ1718" s="99" t="str">
        <f>IFERROR(VLOOKUP(ROWS($BH$4:BH1718),$BG$4:$BH$2337,2,0),"")</f>
        <v>Siedlisko (pow. nowosolski, woj. lubuskie)</v>
      </c>
      <c r="BK1718" s="98">
        <v>0</v>
      </c>
      <c r="BL1718" s="98">
        <f>IF(ISNUMBER(SEARCH('ankieta ESG'!$G$185,BM1718)),MAX($BL$3:BL1717)+1,0)</f>
        <v>1715</v>
      </c>
      <c r="BM1718" s="134" t="s">
        <v>5718</v>
      </c>
      <c r="BN1718" s="98">
        <v>0</v>
      </c>
      <c r="BO1718" s="99" t="str">
        <f>IFERROR(VLOOKUP(ROWS($BM$4:BM1718),$BL$4:$BM$2337,2,0),"")</f>
        <v>Siedlisko (pow. nowosolski, woj. lubuskie)</v>
      </c>
      <c r="BP1718" s="98">
        <v>0</v>
      </c>
      <c r="BQ1718" s="98">
        <f>IF(ISNUMBER(SEARCH('ankieta ESG'!$G$186,BR1718)),MAX($BQ$3:BQ1717)+1,0)</f>
        <v>1715</v>
      </c>
      <c r="BR1718" s="134" t="s">
        <v>5718</v>
      </c>
      <c r="BS1718" s="98">
        <v>0</v>
      </c>
      <c r="BT1718" s="99" t="str">
        <f>IFERROR(VLOOKUP(ROWS($BR$4:BR1718),$BQ$4:$BR$2337,2,0),"")</f>
        <v>Siedlisko (pow. nowosolski, woj. lubuskie)</v>
      </c>
      <c r="BU1718" s="98">
        <v>0</v>
      </c>
      <c r="BV1718" s="98">
        <f>IF(ISNUMBER(SEARCH('ankieta ESG'!$G$187,BW1718)),MAX($BV$3:BV1717)+1,0)</f>
        <v>1715</v>
      </c>
      <c r="BW1718" s="134" t="s">
        <v>5718</v>
      </c>
      <c r="BX1718" s="98">
        <v>0</v>
      </c>
      <c r="BY1718" s="99" t="str">
        <f>IFERROR(VLOOKUP(ROWS($BW$4:BW1718),$BV$4:$BW$2337,2,0),"")</f>
        <v>Siedlisko (pow. nowosolski, woj. lubuskie)</v>
      </c>
      <c r="BZ1718" s="98">
        <v>0</v>
      </c>
      <c r="CA1718" s="98">
        <f>IF(ISNUMBER(SEARCH('ankieta ESG'!$G$188,CB1718)),MAX($CA$3:CA1717)+1,0)</f>
        <v>1715</v>
      </c>
      <c r="CB1718" s="134" t="s">
        <v>5718</v>
      </c>
      <c r="CC1718" s="98">
        <v>0</v>
      </c>
      <c r="CD1718" s="99" t="str">
        <f>IFERROR(VLOOKUP(ROWS($CB$4:CB1718),$CA$4:$CB$2337,2,0),"")</f>
        <v>Siedlisko (pow. nowosolski, woj. lubuskie)</v>
      </c>
      <c r="CE1718" s="98">
        <v>0</v>
      </c>
      <c r="CF1718" s="98">
        <f>IF(ISNUMBER(SEARCH('ankieta ESG'!$G$189,CG1718)),MAX($CF$3:CF1717)+1,0)</f>
        <v>1715</v>
      </c>
      <c r="CG1718" s="134" t="s">
        <v>5718</v>
      </c>
      <c r="CH1718" s="98">
        <v>0</v>
      </c>
      <c r="CI1718" s="99" t="str">
        <f>IFERROR(VLOOKUP(ROWS($CG$4:CG1718),$CF$4:$CG$2337,2,0),"")</f>
        <v>Siedlisko (pow. nowosolski, woj. lubuskie)</v>
      </c>
      <c r="CJ1718" s="98">
        <v>0</v>
      </c>
    </row>
    <row r="1719" spans="4:88">
      <c r="D1719" s="25"/>
      <c r="F1719" s="25"/>
      <c r="AM1719" s="98">
        <f>IF(ISNUMBER(SEARCH('ankieta ESG'!$G$180,AN1719)),MAX(AM$3:$AM1718)+1,0)</f>
        <v>1716</v>
      </c>
      <c r="AN1719" s="134" t="s">
        <v>5719</v>
      </c>
      <c r="AO1719" s="98">
        <v>0</v>
      </c>
      <c r="AP1719" s="99" t="str">
        <f>IFERROR(VLOOKUP(ROWS($AN$4:AN1719),$AM$4:$AN$2337,2,0),"")</f>
        <v>Siedliszcze (pow. chełmski, woj. lubelskie)</v>
      </c>
      <c r="AQ1719" s="98">
        <v>0</v>
      </c>
      <c r="AR1719" s="98">
        <f>IF(ISNUMBER(SEARCH('ankieta ESG'!$G$181,AS1719)),MAX($AR$3:AR1718)+1,0)</f>
        <v>1716</v>
      </c>
      <c r="AS1719" s="134" t="s">
        <v>5719</v>
      </c>
      <c r="AT1719" s="98">
        <v>0</v>
      </c>
      <c r="AU1719" s="99" t="str">
        <f>IFERROR(VLOOKUP(ROWS($AS$4:AS1719),$AR$4:$AS$2337,2,0),"")</f>
        <v>Siedliszcze (pow. chełmski, woj. lubelskie)</v>
      </c>
      <c r="AV1719" s="98">
        <v>0</v>
      </c>
      <c r="AW1719" s="98">
        <f>IF(ISNUMBER(SEARCH('ankieta ESG'!$G$182,AX1719)),MAX($AW$3:AW1718)+1,0)</f>
        <v>1716</v>
      </c>
      <c r="AX1719" s="134" t="s">
        <v>5719</v>
      </c>
      <c r="AY1719" s="98">
        <v>0</v>
      </c>
      <c r="AZ1719" s="99" t="str">
        <f>IFERROR(VLOOKUP(ROWS($AX$4:AX1719),$AW$4:$AX$2337,2,0),"")</f>
        <v>Siedliszcze (pow. chełmski, woj. lubelskie)</v>
      </c>
      <c r="BA1719" s="98">
        <v>0</v>
      </c>
      <c r="BB1719" s="98">
        <f>IF(ISNUMBER(SEARCH('ankieta ESG'!$G$183,BC1719)),MAX($BB$3:BB1718)+1,0)</f>
        <v>1716</v>
      </c>
      <c r="BC1719" s="134" t="s">
        <v>5719</v>
      </c>
      <c r="BD1719" s="98">
        <v>0</v>
      </c>
      <c r="BE1719" s="99" t="str">
        <f>IFERROR(VLOOKUP(ROWS($BC$4:BC1719),$BB$4:$BC$2337,2,0),"")</f>
        <v>Siedliszcze (pow. chełmski, woj. lubelskie)</v>
      </c>
      <c r="BF1719" s="98">
        <v>0</v>
      </c>
      <c r="BG1719" s="98">
        <f>IF(ISNUMBER(SEARCH('ankieta ESG'!$G$184,BH1719)),MAX($BG$3:BG1718)+1,0)</f>
        <v>1716</v>
      </c>
      <c r="BH1719" s="134" t="s">
        <v>5719</v>
      </c>
      <c r="BI1719" s="98">
        <v>0</v>
      </c>
      <c r="BJ1719" s="99" t="str">
        <f>IFERROR(VLOOKUP(ROWS($BH$4:BH1719),$BG$4:$BH$2337,2,0),"")</f>
        <v>Siedliszcze (pow. chełmski, woj. lubelskie)</v>
      </c>
      <c r="BK1719" s="98">
        <v>0</v>
      </c>
      <c r="BL1719" s="98">
        <f>IF(ISNUMBER(SEARCH('ankieta ESG'!$G$185,BM1719)),MAX($BL$3:BL1718)+1,0)</f>
        <v>1716</v>
      </c>
      <c r="BM1719" s="134" t="s">
        <v>5719</v>
      </c>
      <c r="BN1719" s="98">
        <v>0</v>
      </c>
      <c r="BO1719" s="99" t="str">
        <f>IFERROR(VLOOKUP(ROWS($BM$4:BM1719),$BL$4:$BM$2337,2,0),"")</f>
        <v>Siedliszcze (pow. chełmski, woj. lubelskie)</v>
      </c>
      <c r="BP1719" s="98">
        <v>0</v>
      </c>
      <c r="BQ1719" s="98">
        <f>IF(ISNUMBER(SEARCH('ankieta ESG'!$G$186,BR1719)),MAX($BQ$3:BQ1718)+1,0)</f>
        <v>1716</v>
      </c>
      <c r="BR1719" s="134" t="s">
        <v>5719</v>
      </c>
      <c r="BS1719" s="98">
        <v>0</v>
      </c>
      <c r="BT1719" s="99" t="str">
        <f>IFERROR(VLOOKUP(ROWS($BR$4:BR1719),$BQ$4:$BR$2337,2,0),"")</f>
        <v>Siedliszcze (pow. chełmski, woj. lubelskie)</v>
      </c>
      <c r="BU1719" s="98">
        <v>0</v>
      </c>
      <c r="BV1719" s="98">
        <f>IF(ISNUMBER(SEARCH('ankieta ESG'!$G$187,BW1719)),MAX($BV$3:BV1718)+1,0)</f>
        <v>1716</v>
      </c>
      <c r="BW1719" s="134" t="s">
        <v>5719</v>
      </c>
      <c r="BX1719" s="98">
        <v>0</v>
      </c>
      <c r="BY1719" s="99" t="str">
        <f>IFERROR(VLOOKUP(ROWS($BW$4:BW1719),$BV$4:$BW$2337,2,0),"")</f>
        <v>Siedliszcze (pow. chełmski, woj. lubelskie)</v>
      </c>
      <c r="BZ1719" s="98">
        <v>0</v>
      </c>
      <c r="CA1719" s="98">
        <f>IF(ISNUMBER(SEARCH('ankieta ESG'!$G$188,CB1719)),MAX($CA$3:CA1718)+1,0)</f>
        <v>1716</v>
      </c>
      <c r="CB1719" s="134" t="s">
        <v>5719</v>
      </c>
      <c r="CC1719" s="98">
        <v>0</v>
      </c>
      <c r="CD1719" s="99" t="str">
        <f>IFERROR(VLOOKUP(ROWS($CB$4:CB1719),$CA$4:$CB$2337,2,0),"")</f>
        <v>Siedliszcze (pow. chełmski, woj. lubelskie)</v>
      </c>
      <c r="CE1719" s="98">
        <v>0</v>
      </c>
      <c r="CF1719" s="98">
        <f>IF(ISNUMBER(SEARCH('ankieta ESG'!$G$189,CG1719)),MAX($CF$3:CF1718)+1,0)</f>
        <v>1716</v>
      </c>
      <c r="CG1719" s="134" t="s">
        <v>5719</v>
      </c>
      <c r="CH1719" s="98">
        <v>0</v>
      </c>
      <c r="CI1719" s="99" t="str">
        <f>IFERROR(VLOOKUP(ROWS($CG$4:CG1719),$CF$4:$CG$2337,2,0),"")</f>
        <v>Siedliszcze (pow. chełmski, woj. lubelskie)</v>
      </c>
      <c r="CJ1719" s="98">
        <v>0</v>
      </c>
    </row>
    <row r="1720" spans="4:88">
      <c r="D1720" s="25"/>
      <c r="F1720" s="25"/>
      <c r="AM1720" s="98">
        <f>IF(ISNUMBER(SEARCH('ankieta ESG'!$G$180,AN1720)),MAX(AM$3:$AM1719)+1,0)</f>
        <v>1717</v>
      </c>
      <c r="AN1720" s="134" t="s">
        <v>5720</v>
      </c>
      <c r="AO1720" s="98">
        <v>0</v>
      </c>
      <c r="AP1720" s="99" t="str">
        <f>IFERROR(VLOOKUP(ROWS($AN$4:AN1720),$AM$4:$AN$2337,2,0),"")</f>
        <v>Siekierczyn (pow. lubański, woj. dolnośląskie)</v>
      </c>
      <c r="AQ1720" s="98">
        <v>0</v>
      </c>
      <c r="AR1720" s="98">
        <f>IF(ISNUMBER(SEARCH('ankieta ESG'!$G$181,AS1720)),MAX($AR$3:AR1719)+1,0)</f>
        <v>1717</v>
      </c>
      <c r="AS1720" s="134" t="s">
        <v>5720</v>
      </c>
      <c r="AT1720" s="98">
        <v>0</v>
      </c>
      <c r="AU1720" s="99" t="str">
        <f>IFERROR(VLOOKUP(ROWS($AS$4:AS1720),$AR$4:$AS$2337,2,0),"")</f>
        <v>Siekierczyn (pow. lubański, woj. dolnośląskie)</v>
      </c>
      <c r="AV1720" s="98">
        <v>0</v>
      </c>
      <c r="AW1720" s="98">
        <f>IF(ISNUMBER(SEARCH('ankieta ESG'!$G$182,AX1720)),MAX($AW$3:AW1719)+1,0)</f>
        <v>1717</v>
      </c>
      <c r="AX1720" s="134" t="s">
        <v>5720</v>
      </c>
      <c r="AY1720" s="98">
        <v>0</v>
      </c>
      <c r="AZ1720" s="99" t="str">
        <f>IFERROR(VLOOKUP(ROWS($AX$4:AX1720),$AW$4:$AX$2337,2,0),"")</f>
        <v>Siekierczyn (pow. lubański, woj. dolnośląskie)</v>
      </c>
      <c r="BA1720" s="98">
        <v>0</v>
      </c>
      <c r="BB1720" s="98">
        <f>IF(ISNUMBER(SEARCH('ankieta ESG'!$G$183,BC1720)),MAX($BB$3:BB1719)+1,0)</f>
        <v>1717</v>
      </c>
      <c r="BC1720" s="134" t="s">
        <v>5720</v>
      </c>
      <c r="BD1720" s="98">
        <v>0</v>
      </c>
      <c r="BE1720" s="99" t="str">
        <f>IFERROR(VLOOKUP(ROWS($BC$4:BC1720),$BB$4:$BC$2337,2,0),"")</f>
        <v>Siekierczyn (pow. lubański, woj. dolnośląskie)</v>
      </c>
      <c r="BF1720" s="98">
        <v>0</v>
      </c>
      <c r="BG1720" s="98">
        <f>IF(ISNUMBER(SEARCH('ankieta ESG'!$G$184,BH1720)),MAX($BG$3:BG1719)+1,0)</f>
        <v>1717</v>
      </c>
      <c r="BH1720" s="134" t="s">
        <v>5720</v>
      </c>
      <c r="BI1720" s="98">
        <v>0</v>
      </c>
      <c r="BJ1720" s="99" t="str">
        <f>IFERROR(VLOOKUP(ROWS($BH$4:BH1720),$BG$4:$BH$2337,2,0),"")</f>
        <v>Siekierczyn (pow. lubański, woj. dolnośląskie)</v>
      </c>
      <c r="BK1720" s="98">
        <v>0</v>
      </c>
      <c r="BL1720" s="98">
        <f>IF(ISNUMBER(SEARCH('ankieta ESG'!$G$185,BM1720)),MAX($BL$3:BL1719)+1,0)</f>
        <v>1717</v>
      </c>
      <c r="BM1720" s="134" t="s">
        <v>5720</v>
      </c>
      <c r="BN1720" s="98">
        <v>0</v>
      </c>
      <c r="BO1720" s="99" t="str">
        <f>IFERROR(VLOOKUP(ROWS($BM$4:BM1720),$BL$4:$BM$2337,2,0),"")</f>
        <v>Siekierczyn (pow. lubański, woj. dolnośląskie)</v>
      </c>
      <c r="BP1720" s="98">
        <v>0</v>
      </c>
      <c r="BQ1720" s="98">
        <f>IF(ISNUMBER(SEARCH('ankieta ESG'!$G$186,BR1720)),MAX($BQ$3:BQ1719)+1,0)</f>
        <v>1717</v>
      </c>
      <c r="BR1720" s="134" t="s">
        <v>5720</v>
      </c>
      <c r="BS1720" s="98">
        <v>0</v>
      </c>
      <c r="BT1720" s="99" t="str">
        <f>IFERROR(VLOOKUP(ROWS($BR$4:BR1720),$BQ$4:$BR$2337,2,0),"")</f>
        <v>Siekierczyn (pow. lubański, woj. dolnośląskie)</v>
      </c>
      <c r="BU1720" s="98">
        <v>0</v>
      </c>
      <c r="BV1720" s="98">
        <f>IF(ISNUMBER(SEARCH('ankieta ESG'!$G$187,BW1720)),MAX($BV$3:BV1719)+1,0)</f>
        <v>1717</v>
      </c>
      <c r="BW1720" s="134" t="s">
        <v>5720</v>
      </c>
      <c r="BX1720" s="98">
        <v>0</v>
      </c>
      <c r="BY1720" s="99" t="str">
        <f>IFERROR(VLOOKUP(ROWS($BW$4:BW1720),$BV$4:$BW$2337,2,0),"")</f>
        <v>Siekierczyn (pow. lubański, woj. dolnośląskie)</v>
      </c>
      <c r="BZ1720" s="98">
        <v>0</v>
      </c>
      <c r="CA1720" s="98">
        <f>IF(ISNUMBER(SEARCH('ankieta ESG'!$G$188,CB1720)),MAX($CA$3:CA1719)+1,0)</f>
        <v>1717</v>
      </c>
      <c r="CB1720" s="134" t="s">
        <v>5720</v>
      </c>
      <c r="CC1720" s="98">
        <v>0</v>
      </c>
      <c r="CD1720" s="99" t="str">
        <f>IFERROR(VLOOKUP(ROWS($CB$4:CB1720),$CA$4:$CB$2337,2,0),"")</f>
        <v>Siekierczyn (pow. lubański, woj. dolnośląskie)</v>
      </c>
      <c r="CE1720" s="98">
        <v>0</v>
      </c>
      <c r="CF1720" s="98">
        <f>IF(ISNUMBER(SEARCH('ankieta ESG'!$G$189,CG1720)),MAX($CF$3:CF1719)+1,0)</f>
        <v>1717</v>
      </c>
      <c r="CG1720" s="134" t="s">
        <v>5720</v>
      </c>
      <c r="CH1720" s="98">
        <v>0</v>
      </c>
      <c r="CI1720" s="99" t="str">
        <f>IFERROR(VLOOKUP(ROWS($CG$4:CG1720),$CF$4:$CG$2337,2,0),"")</f>
        <v>Siekierczyn (pow. lubański, woj. dolnośląskie)</v>
      </c>
      <c r="CJ1720" s="98">
        <v>0</v>
      </c>
    </row>
    <row r="1721" spans="4:88">
      <c r="D1721" s="25"/>
      <c r="F1721" s="25"/>
      <c r="AM1721" s="98">
        <f>IF(ISNUMBER(SEARCH('ankieta ESG'!$G$180,AN1721)),MAX(AM$3:$AM1720)+1,0)</f>
        <v>1718</v>
      </c>
      <c r="AN1721" s="134" t="s">
        <v>5721</v>
      </c>
      <c r="AO1721" s="98">
        <v>0</v>
      </c>
      <c r="AP1721" s="99" t="str">
        <f>IFERROR(VLOOKUP(ROWS($AN$4:AN1721),$AM$4:$AN$2337,2,0),"")</f>
        <v>Siemianowice Śląskie (pow. Siemianowice Śląskie, woj. śląskie)</v>
      </c>
      <c r="AQ1721" s="98">
        <v>0</v>
      </c>
      <c r="AR1721" s="98">
        <f>IF(ISNUMBER(SEARCH('ankieta ESG'!$G$181,AS1721)),MAX($AR$3:AR1720)+1,0)</f>
        <v>1718</v>
      </c>
      <c r="AS1721" s="134" t="s">
        <v>5721</v>
      </c>
      <c r="AT1721" s="98">
        <v>0</v>
      </c>
      <c r="AU1721" s="99" t="str">
        <f>IFERROR(VLOOKUP(ROWS($AS$4:AS1721),$AR$4:$AS$2337,2,0),"")</f>
        <v>Siemianowice Śląskie (pow. Siemianowice Śląskie, woj. śląskie)</v>
      </c>
      <c r="AV1721" s="98">
        <v>0</v>
      </c>
      <c r="AW1721" s="98">
        <f>IF(ISNUMBER(SEARCH('ankieta ESG'!$G$182,AX1721)),MAX($AW$3:AW1720)+1,0)</f>
        <v>1718</v>
      </c>
      <c r="AX1721" s="134" t="s">
        <v>5721</v>
      </c>
      <c r="AY1721" s="98">
        <v>0</v>
      </c>
      <c r="AZ1721" s="99" t="str">
        <f>IFERROR(VLOOKUP(ROWS($AX$4:AX1721),$AW$4:$AX$2337,2,0),"")</f>
        <v>Siemianowice Śląskie (pow. Siemianowice Śląskie, woj. śląskie)</v>
      </c>
      <c r="BA1721" s="98">
        <v>0</v>
      </c>
      <c r="BB1721" s="98">
        <f>IF(ISNUMBER(SEARCH('ankieta ESG'!$G$183,BC1721)),MAX($BB$3:BB1720)+1,0)</f>
        <v>1718</v>
      </c>
      <c r="BC1721" s="134" t="s">
        <v>5721</v>
      </c>
      <c r="BD1721" s="98">
        <v>0</v>
      </c>
      <c r="BE1721" s="99" t="str">
        <f>IFERROR(VLOOKUP(ROWS($BC$4:BC1721),$BB$4:$BC$2337,2,0),"")</f>
        <v>Siemianowice Śląskie (pow. Siemianowice Śląskie, woj. śląskie)</v>
      </c>
      <c r="BF1721" s="98">
        <v>0</v>
      </c>
      <c r="BG1721" s="98">
        <f>IF(ISNUMBER(SEARCH('ankieta ESG'!$G$184,BH1721)),MAX($BG$3:BG1720)+1,0)</f>
        <v>1718</v>
      </c>
      <c r="BH1721" s="134" t="s">
        <v>5721</v>
      </c>
      <c r="BI1721" s="98">
        <v>0</v>
      </c>
      <c r="BJ1721" s="99" t="str">
        <f>IFERROR(VLOOKUP(ROWS($BH$4:BH1721),$BG$4:$BH$2337,2,0),"")</f>
        <v>Siemianowice Śląskie (pow. Siemianowice Śląskie, woj. śląskie)</v>
      </c>
      <c r="BK1721" s="98">
        <v>0</v>
      </c>
      <c r="BL1721" s="98">
        <f>IF(ISNUMBER(SEARCH('ankieta ESG'!$G$185,BM1721)),MAX($BL$3:BL1720)+1,0)</f>
        <v>1718</v>
      </c>
      <c r="BM1721" s="134" t="s">
        <v>5721</v>
      </c>
      <c r="BN1721" s="98">
        <v>0</v>
      </c>
      <c r="BO1721" s="99" t="str">
        <f>IFERROR(VLOOKUP(ROWS($BM$4:BM1721),$BL$4:$BM$2337,2,0),"")</f>
        <v>Siemianowice Śląskie (pow. Siemianowice Śląskie, woj. śląskie)</v>
      </c>
      <c r="BP1721" s="98">
        <v>0</v>
      </c>
      <c r="BQ1721" s="98">
        <f>IF(ISNUMBER(SEARCH('ankieta ESG'!$G$186,BR1721)),MAX($BQ$3:BQ1720)+1,0)</f>
        <v>1718</v>
      </c>
      <c r="BR1721" s="134" t="s">
        <v>5721</v>
      </c>
      <c r="BS1721" s="98">
        <v>0</v>
      </c>
      <c r="BT1721" s="99" t="str">
        <f>IFERROR(VLOOKUP(ROWS($BR$4:BR1721),$BQ$4:$BR$2337,2,0),"")</f>
        <v>Siemianowice Śląskie (pow. Siemianowice Śląskie, woj. śląskie)</v>
      </c>
      <c r="BU1721" s="98">
        <v>0</v>
      </c>
      <c r="BV1721" s="98">
        <f>IF(ISNUMBER(SEARCH('ankieta ESG'!$G$187,BW1721)),MAX($BV$3:BV1720)+1,0)</f>
        <v>1718</v>
      </c>
      <c r="BW1721" s="134" t="s">
        <v>5721</v>
      </c>
      <c r="BX1721" s="98">
        <v>0</v>
      </c>
      <c r="BY1721" s="99" t="str">
        <f>IFERROR(VLOOKUP(ROWS($BW$4:BW1721),$BV$4:$BW$2337,2,0),"")</f>
        <v>Siemianowice Śląskie (pow. Siemianowice Śląskie, woj. śląskie)</v>
      </c>
      <c r="BZ1721" s="98">
        <v>0</v>
      </c>
      <c r="CA1721" s="98">
        <f>IF(ISNUMBER(SEARCH('ankieta ESG'!$G$188,CB1721)),MAX($CA$3:CA1720)+1,0)</f>
        <v>1718</v>
      </c>
      <c r="CB1721" s="134" t="s">
        <v>5721</v>
      </c>
      <c r="CC1721" s="98">
        <v>0</v>
      </c>
      <c r="CD1721" s="99" t="str">
        <f>IFERROR(VLOOKUP(ROWS($CB$4:CB1721),$CA$4:$CB$2337,2,0),"")</f>
        <v>Siemianowice Śląskie (pow. Siemianowice Śląskie, woj. śląskie)</v>
      </c>
      <c r="CE1721" s="98">
        <v>0</v>
      </c>
      <c r="CF1721" s="98">
        <f>IF(ISNUMBER(SEARCH('ankieta ESG'!$G$189,CG1721)),MAX($CF$3:CF1720)+1,0)</f>
        <v>1718</v>
      </c>
      <c r="CG1721" s="134" t="s">
        <v>5721</v>
      </c>
      <c r="CH1721" s="98">
        <v>0</v>
      </c>
      <c r="CI1721" s="99" t="str">
        <f>IFERROR(VLOOKUP(ROWS($CG$4:CG1721),$CF$4:$CG$2337,2,0),"")</f>
        <v>Siemianowice Śląskie (pow. Siemianowice Śląskie, woj. śląskie)</v>
      </c>
      <c r="CJ1721" s="98">
        <v>0</v>
      </c>
    </row>
    <row r="1722" spans="4:88">
      <c r="D1722" s="25"/>
      <c r="F1722" s="25"/>
      <c r="AM1722" s="98">
        <f>IF(ISNUMBER(SEARCH('ankieta ESG'!$G$180,AN1722)),MAX(AM$3:$AM1721)+1,0)</f>
        <v>1719</v>
      </c>
      <c r="AN1722" s="134" t="s">
        <v>5722</v>
      </c>
      <c r="AO1722" s="98">
        <v>0</v>
      </c>
      <c r="AP1722" s="99" t="str">
        <f>IFERROR(VLOOKUP(ROWS($AN$4:AN1722),$AM$4:$AN$2337,2,0),"")</f>
        <v>Siemiatycze (pow. siemiatycki, woj. podlaskie)</v>
      </c>
      <c r="AQ1722" s="98">
        <v>0</v>
      </c>
      <c r="AR1722" s="98">
        <f>IF(ISNUMBER(SEARCH('ankieta ESG'!$G$181,AS1722)),MAX($AR$3:AR1721)+1,0)</f>
        <v>1719</v>
      </c>
      <c r="AS1722" s="134" t="s">
        <v>5722</v>
      </c>
      <c r="AT1722" s="98">
        <v>0</v>
      </c>
      <c r="AU1722" s="99" t="str">
        <f>IFERROR(VLOOKUP(ROWS($AS$4:AS1722),$AR$4:$AS$2337,2,0),"")</f>
        <v>Siemiatycze (pow. siemiatycki, woj. podlaskie)</v>
      </c>
      <c r="AV1722" s="98">
        <v>0</v>
      </c>
      <c r="AW1722" s="98">
        <f>IF(ISNUMBER(SEARCH('ankieta ESG'!$G$182,AX1722)),MAX($AW$3:AW1721)+1,0)</f>
        <v>1719</v>
      </c>
      <c r="AX1722" s="134" t="s">
        <v>5722</v>
      </c>
      <c r="AY1722" s="98">
        <v>0</v>
      </c>
      <c r="AZ1722" s="99" t="str">
        <f>IFERROR(VLOOKUP(ROWS($AX$4:AX1722),$AW$4:$AX$2337,2,0),"")</f>
        <v>Siemiatycze (pow. siemiatycki, woj. podlaskie)</v>
      </c>
      <c r="BA1722" s="98">
        <v>0</v>
      </c>
      <c r="BB1722" s="98">
        <f>IF(ISNUMBER(SEARCH('ankieta ESG'!$G$183,BC1722)),MAX($BB$3:BB1721)+1,0)</f>
        <v>1719</v>
      </c>
      <c r="BC1722" s="134" t="s">
        <v>5722</v>
      </c>
      <c r="BD1722" s="98">
        <v>0</v>
      </c>
      <c r="BE1722" s="99" t="str">
        <f>IFERROR(VLOOKUP(ROWS($BC$4:BC1722),$BB$4:$BC$2337,2,0),"")</f>
        <v>Siemiatycze (pow. siemiatycki, woj. podlaskie)</v>
      </c>
      <c r="BF1722" s="98">
        <v>0</v>
      </c>
      <c r="BG1722" s="98">
        <f>IF(ISNUMBER(SEARCH('ankieta ESG'!$G$184,BH1722)),MAX($BG$3:BG1721)+1,0)</f>
        <v>1719</v>
      </c>
      <c r="BH1722" s="134" t="s">
        <v>5722</v>
      </c>
      <c r="BI1722" s="98">
        <v>0</v>
      </c>
      <c r="BJ1722" s="99" t="str">
        <f>IFERROR(VLOOKUP(ROWS($BH$4:BH1722),$BG$4:$BH$2337,2,0),"")</f>
        <v>Siemiatycze (pow. siemiatycki, woj. podlaskie)</v>
      </c>
      <c r="BK1722" s="98">
        <v>0</v>
      </c>
      <c r="BL1722" s="98">
        <f>IF(ISNUMBER(SEARCH('ankieta ESG'!$G$185,BM1722)),MAX($BL$3:BL1721)+1,0)</f>
        <v>1719</v>
      </c>
      <c r="BM1722" s="134" t="s">
        <v>5722</v>
      </c>
      <c r="BN1722" s="98">
        <v>0</v>
      </c>
      <c r="BO1722" s="99" t="str">
        <f>IFERROR(VLOOKUP(ROWS($BM$4:BM1722),$BL$4:$BM$2337,2,0),"")</f>
        <v>Siemiatycze (pow. siemiatycki, woj. podlaskie)</v>
      </c>
      <c r="BP1722" s="98">
        <v>0</v>
      </c>
      <c r="BQ1722" s="98">
        <f>IF(ISNUMBER(SEARCH('ankieta ESG'!$G$186,BR1722)),MAX($BQ$3:BQ1721)+1,0)</f>
        <v>1719</v>
      </c>
      <c r="BR1722" s="134" t="s">
        <v>5722</v>
      </c>
      <c r="BS1722" s="98">
        <v>0</v>
      </c>
      <c r="BT1722" s="99" t="str">
        <f>IFERROR(VLOOKUP(ROWS($BR$4:BR1722),$BQ$4:$BR$2337,2,0),"")</f>
        <v>Siemiatycze (pow. siemiatycki, woj. podlaskie)</v>
      </c>
      <c r="BU1722" s="98">
        <v>0</v>
      </c>
      <c r="BV1722" s="98">
        <f>IF(ISNUMBER(SEARCH('ankieta ESG'!$G$187,BW1722)),MAX($BV$3:BV1721)+1,0)</f>
        <v>1719</v>
      </c>
      <c r="BW1722" s="134" t="s">
        <v>5722</v>
      </c>
      <c r="BX1722" s="98">
        <v>0</v>
      </c>
      <c r="BY1722" s="99" t="str">
        <f>IFERROR(VLOOKUP(ROWS($BW$4:BW1722),$BV$4:$BW$2337,2,0),"")</f>
        <v>Siemiatycze (pow. siemiatycki, woj. podlaskie)</v>
      </c>
      <c r="BZ1722" s="98">
        <v>0</v>
      </c>
      <c r="CA1722" s="98">
        <f>IF(ISNUMBER(SEARCH('ankieta ESG'!$G$188,CB1722)),MAX($CA$3:CA1721)+1,0)</f>
        <v>1719</v>
      </c>
      <c r="CB1722" s="134" t="s">
        <v>5722</v>
      </c>
      <c r="CC1722" s="98">
        <v>0</v>
      </c>
      <c r="CD1722" s="99" t="str">
        <f>IFERROR(VLOOKUP(ROWS($CB$4:CB1722),$CA$4:$CB$2337,2,0),"")</f>
        <v>Siemiatycze (pow. siemiatycki, woj. podlaskie)</v>
      </c>
      <c r="CE1722" s="98">
        <v>0</v>
      </c>
      <c r="CF1722" s="98">
        <f>IF(ISNUMBER(SEARCH('ankieta ESG'!$G$189,CG1722)),MAX($CF$3:CF1721)+1,0)</f>
        <v>1719</v>
      </c>
      <c r="CG1722" s="134" t="s">
        <v>5722</v>
      </c>
      <c r="CH1722" s="98">
        <v>0</v>
      </c>
      <c r="CI1722" s="99" t="str">
        <f>IFERROR(VLOOKUP(ROWS($CG$4:CG1722),$CF$4:$CG$2337,2,0),"")</f>
        <v>Siemiatycze (pow. siemiatycki, woj. podlaskie)</v>
      </c>
      <c r="CJ1722" s="98">
        <v>0</v>
      </c>
    </row>
    <row r="1723" spans="4:88">
      <c r="D1723" s="25"/>
      <c r="F1723" s="25"/>
      <c r="AM1723" s="98">
        <f>IF(ISNUMBER(SEARCH('ankieta ESG'!$G$180,AN1723)),MAX(AM$3:$AM1722)+1,0)</f>
        <v>1720</v>
      </c>
      <c r="AN1723" s="134" t="s">
        <v>5723</v>
      </c>
      <c r="AO1723" s="98">
        <v>0</v>
      </c>
      <c r="AP1723" s="99" t="str">
        <f>IFERROR(VLOOKUP(ROWS($AN$4:AN1723),$AM$4:$AN$2337,2,0),"")</f>
        <v>Siemiątkowo (pow. żuromiński, woj. mazowieckie)</v>
      </c>
      <c r="AQ1723" s="98">
        <v>0</v>
      </c>
      <c r="AR1723" s="98">
        <f>IF(ISNUMBER(SEARCH('ankieta ESG'!$G$181,AS1723)),MAX($AR$3:AR1722)+1,0)</f>
        <v>1720</v>
      </c>
      <c r="AS1723" s="134" t="s">
        <v>5723</v>
      </c>
      <c r="AT1723" s="98">
        <v>0</v>
      </c>
      <c r="AU1723" s="99" t="str">
        <f>IFERROR(VLOOKUP(ROWS($AS$4:AS1723),$AR$4:$AS$2337,2,0),"")</f>
        <v>Siemiątkowo (pow. żuromiński, woj. mazowieckie)</v>
      </c>
      <c r="AV1723" s="98">
        <v>0</v>
      </c>
      <c r="AW1723" s="98">
        <f>IF(ISNUMBER(SEARCH('ankieta ESG'!$G$182,AX1723)),MAX($AW$3:AW1722)+1,0)</f>
        <v>1720</v>
      </c>
      <c r="AX1723" s="134" t="s">
        <v>5723</v>
      </c>
      <c r="AY1723" s="98">
        <v>0</v>
      </c>
      <c r="AZ1723" s="99" t="str">
        <f>IFERROR(VLOOKUP(ROWS($AX$4:AX1723),$AW$4:$AX$2337,2,0),"")</f>
        <v>Siemiątkowo (pow. żuromiński, woj. mazowieckie)</v>
      </c>
      <c r="BA1723" s="98">
        <v>0</v>
      </c>
      <c r="BB1723" s="98">
        <f>IF(ISNUMBER(SEARCH('ankieta ESG'!$G$183,BC1723)),MAX($BB$3:BB1722)+1,0)</f>
        <v>1720</v>
      </c>
      <c r="BC1723" s="134" t="s">
        <v>5723</v>
      </c>
      <c r="BD1723" s="98">
        <v>0</v>
      </c>
      <c r="BE1723" s="99" t="str">
        <f>IFERROR(VLOOKUP(ROWS($BC$4:BC1723),$BB$4:$BC$2337,2,0),"")</f>
        <v>Siemiątkowo (pow. żuromiński, woj. mazowieckie)</v>
      </c>
      <c r="BF1723" s="98">
        <v>0</v>
      </c>
      <c r="BG1723" s="98">
        <f>IF(ISNUMBER(SEARCH('ankieta ESG'!$G$184,BH1723)),MAX($BG$3:BG1722)+1,0)</f>
        <v>1720</v>
      </c>
      <c r="BH1723" s="134" t="s">
        <v>5723</v>
      </c>
      <c r="BI1723" s="98">
        <v>0</v>
      </c>
      <c r="BJ1723" s="99" t="str">
        <f>IFERROR(VLOOKUP(ROWS($BH$4:BH1723),$BG$4:$BH$2337,2,0),"")</f>
        <v>Siemiątkowo (pow. żuromiński, woj. mazowieckie)</v>
      </c>
      <c r="BK1723" s="98">
        <v>0</v>
      </c>
      <c r="BL1723" s="98">
        <f>IF(ISNUMBER(SEARCH('ankieta ESG'!$G$185,BM1723)),MAX($BL$3:BL1722)+1,0)</f>
        <v>1720</v>
      </c>
      <c r="BM1723" s="134" t="s">
        <v>5723</v>
      </c>
      <c r="BN1723" s="98">
        <v>0</v>
      </c>
      <c r="BO1723" s="99" t="str">
        <f>IFERROR(VLOOKUP(ROWS($BM$4:BM1723),$BL$4:$BM$2337,2,0),"")</f>
        <v>Siemiątkowo (pow. żuromiński, woj. mazowieckie)</v>
      </c>
      <c r="BP1723" s="98">
        <v>0</v>
      </c>
      <c r="BQ1723" s="98">
        <f>IF(ISNUMBER(SEARCH('ankieta ESG'!$G$186,BR1723)),MAX($BQ$3:BQ1722)+1,0)</f>
        <v>1720</v>
      </c>
      <c r="BR1723" s="134" t="s">
        <v>5723</v>
      </c>
      <c r="BS1723" s="98">
        <v>0</v>
      </c>
      <c r="BT1723" s="99" t="str">
        <f>IFERROR(VLOOKUP(ROWS($BR$4:BR1723),$BQ$4:$BR$2337,2,0),"")</f>
        <v>Siemiątkowo (pow. żuromiński, woj. mazowieckie)</v>
      </c>
      <c r="BU1723" s="98">
        <v>0</v>
      </c>
      <c r="BV1723" s="98">
        <f>IF(ISNUMBER(SEARCH('ankieta ESG'!$G$187,BW1723)),MAX($BV$3:BV1722)+1,0)</f>
        <v>1720</v>
      </c>
      <c r="BW1723" s="134" t="s">
        <v>5723</v>
      </c>
      <c r="BX1723" s="98">
        <v>0</v>
      </c>
      <c r="BY1723" s="99" t="str">
        <f>IFERROR(VLOOKUP(ROWS($BW$4:BW1723),$BV$4:$BW$2337,2,0),"")</f>
        <v>Siemiątkowo (pow. żuromiński, woj. mazowieckie)</v>
      </c>
      <c r="BZ1723" s="98">
        <v>0</v>
      </c>
      <c r="CA1723" s="98">
        <f>IF(ISNUMBER(SEARCH('ankieta ESG'!$G$188,CB1723)),MAX($CA$3:CA1722)+1,0)</f>
        <v>1720</v>
      </c>
      <c r="CB1723" s="134" t="s">
        <v>5723</v>
      </c>
      <c r="CC1723" s="98">
        <v>0</v>
      </c>
      <c r="CD1723" s="99" t="str">
        <f>IFERROR(VLOOKUP(ROWS($CB$4:CB1723),$CA$4:$CB$2337,2,0),"")</f>
        <v>Siemiątkowo (pow. żuromiński, woj. mazowieckie)</v>
      </c>
      <c r="CE1723" s="98">
        <v>0</v>
      </c>
      <c r="CF1723" s="98">
        <f>IF(ISNUMBER(SEARCH('ankieta ESG'!$G$189,CG1723)),MAX($CF$3:CF1722)+1,0)</f>
        <v>1720</v>
      </c>
      <c r="CG1723" s="134" t="s">
        <v>5723</v>
      </c>
      <c r="CH1723" s="98">
        <v>0</v>
      </c>
      <c r="CI1723" s="99" t="str">
        <f>IFERROR(VLOOKUP(ROWS($CG$4:CG1723),$CF$4:$CG$2337,2,0),"")</f>
        <v>Siemiątkowo (pow. żuromiński, woj. mazowieckie)</v>
      </c>
      <c r="CJ1723" s="98">
        <v>0</v>
      </c>
    </row>
    <row r="1724" spans="4:88">
      <c r="D1724" s="25"/>
      <c r="F1724" s="25"/>
      <c r="AM1724" s="98">
        <f>IF(ISNUMBER(SEARCH('ankieta ESG'!$G$180,AN1724)),MAX(AM$3:$AM1723)+1,0)</f>
        <v>1721</v>
      </c>
      <c r="AN1724" s="134" t="s">
        <v>5724</v>
      </c>
      <c r="AO1724" s="98">
        <v>0</v>
      </c>
      <c r="AP1724" s="99" t="str">
        <f>IFERROR(VLOOKUP(ROWS($AN$4:AN1724),$AM$4:$AN$2337,2,0),"")</f>
        <v>Siemień (pow. parczewski, woj. lubelskie)</v>
      </c>
      <c r="AQ1724" s="98">
        <v>0</v>
      </c>
      <c r="AR1724" s="98">
        <f>IF(ISNUMBER(SEARCH('ankieta ESG'!$G$181,AS1724)),MAX($AR$3:AR1723)+1,0)</f>
        <v>1721</v>
      </c>
      <c r="AS1724" s="134" t="s">
        <v>5724</v>
      </c>
      <c r="AT1724" s="98">
        <v>0</v>
      </c>
      <c r="AU1724" s="99" t="str">
        <f>IFERROR(VLOOKUP(ROWS($AS$4:AS1724),$AR$4:$AS$2337,2,0),"")</f>
        <v>Siemień (pow. parczewski, woj. lubelskie)</v>
      </c>
      <c r="AV1724" s="98">
        <v>0</v>
      </c>
      <c r="AW1724" s="98">
        <f>IF(ISNUMBER(SEARCH('ankieta ESG'!$G$182,AX1724)),MAX($AW$3:AW1723)+1,0)</f>
        <v>1721</v>
      </c>
      <c r="AX1724" s="134" t="s">
        <v>5724</v>
      </c>
      <c r="AY1724" s="98">
        <v>0</v>
      </c>
      <c r="AZ1724" s="99" t="str">
        <f>IFERROR(VLOOKUP(ROWS($AX$4:AX1724),$AW$4:$AX$2337,2,0),"")</f>
        <v>Siemień (pow. parczewski, woj. lubelskie)</v>
      </c>
      <c r="BA1724" s="98">
        <v>0</v>
      </c>
      <c r="BB1724" s="98">
        <f>IF(ISNUMBER(SEARCH('ankieta ESG'!$G$183,BC1724)),MAX($BB$3:BB1723)+1,0)</f>
        <v>1721</v>
      </c>
      <c r="BC1724" s="134" t="s">
        <v>5724</v>
      </c>
      <c r="BD1724" s="98">
        <v>0</v>
      </c>
      <c r="BE1724" s="99" t="str">
        <f>IFERROR(VLOOKUP(ROWS($BC$4:BC1724),$BB$4:$BC$2337,2,0),"")</f>
        <v>Siemień (pow. parczewski, woj. lubelskie)</v>
      </c>
      <c r="BF1724" s="98">
        <v>0</v>
      </c>
      <c r="BG1724" s="98">
        <f>IF(ISNUMBER(SEARCH('ankieta ESG'!$G$184,BH1724)),MAX($BG$3:BG1723)+1,0)</f>
        <v>1721</v>
      </c>
      <c r="BH1724" s="134" t="s">
        <v>5724</v>
      </c>
      <c r="BI1724" s="98">
        <v>0</v>
      </c>
      <c r="BJ1724" s="99" t="str">
        <f>IFERROR(VLOOKUP(ROWS($BH$4:BH1724),$BG$4:$BH$2337,2,0),"")</f>
        <v>Siemień (pow. parczewski, woj. lubelskie)</v>
      </c>
      <c r="BK1724" s="98">
        <v>0</v>
      </c>
      <c r="BL1724" s="98">
        <f>IF(ISNUMBER(SEARCH('ankieta ESG'!$G$185,BM1724)),MAX($BL$3:BL1723)+1,0)</f>
        <v>1721</v>
      </c>
      <c r="BM1724" s="134" t="s">
        <v>5724</v>
      </c>
      <c r="BN1724" s="98">
        <v>0</v>
      </c>
      <c r="BO1724" s="99" t="str">
        <f>IFERROR(VLOOKUP(ROWS($BM$4:BM1724),$BL$4:$BM$2337,2,0),"")</f>
        <v>Siemień (pow. parczewski, woj. lubelskie)</v>
      </c>
      <c r="BP1724" s="98">
        <v>0</v>
      </c>
      <c r="BQ1724" s="98">
        <f>IF(ISNUMBER(SEARCH('ankieta ESG'!$G$186,BR1724)),MAX($BQ$3:BQ1723)+1,0)</f>
        <v>1721</v>
      </c>
      <c r="BR1724" s="134" t="s">
        <v>5724</v>
      </c>
      <c r="BS1724" s="98">
        <v>0</v>
      </c>
      <c r="BT1724" s="99" t="str">
        <f>IFERROR(VLOOKUP(ROWS($BR$4:BR1724),$BQ$4:$BR$2337,2,0),"")</f>
        <v>Siemień (pow. parczewski, woj. lubelskie)</v>
      </c>
      <c r="BU1724" s="98">
        <v>0</v>
      </c>
      <c r="BV1724" s="98">
        <f>IF(ISNUMBER(SEARCH('ankieta ESG'!$G$187,BW1724)),MAX($BV$3:BV1723)+1,0)</f>
        <v>1721</v>
      </c>
      <c r="BW1724" s="134" t="s">
        <v>5724</v>
      </c>
      <c r="BX1724" s="98">
        <v>0</v>
      </c>
      <c r="BY1724" s="99" t="str">
        <f>IFERROR(VLOOKUP(ROWS($BW$4:BW1724),$BV$4:$BW$2337,2,0),"")</f>
        <v>Siemień (pow. parczewski, woj. lubelskie)</v>
      </c>
      <c r="BZ1724" s="98">
        <v>0</v>
      </c>
      <c r="CA1724" s="98">
        <f>IF(ISNUMBER(SEARCH('ankieta ESG'!$G$188,CB1724)),MAX($CA$3:CA1723)+1,0)</f>
        <v>1721</v>
      </c>
      <c r="CB1724" s="134" t="s">
        <v>5724</v>
      </c>
      <c r="CC1724" s="98">
        <v>0</v>
      </c>
      <c r="CD1724" s="99" t="str">
        <f>IFERROR(VLOOKUP(ROWS($CB$4:CB1724),$CA$4:$CB$2337,2,0),"")</f>
        <v>Siemień (pow. parczewski, woj. lubelskie)</v>
      </c>
      <c r="CE1724" s="98">
        <v>0</v>
      </c>
      <c r="CF1724" s="98">
        <f>IF(ISNUMBER(SEARCH('ankieta ESG'!$G$189,CG1724)),MAX($CF$3:CF1723)+1,0)</f>
        <v>1721</v>
      </c>
      <c r="CG1724" s="134" t="s">
        <v>5724</v>
      </c>
      <c r="CH1724" s="98">
        <v>0</v>
      </c>
      <c r="CI1724" s="99" t="str">
        <f>IFERROR(VLOOKUP(ROWS($CG$4:CG1724),$CF$4:$CG$2337,2,0),"")</f>
        <v>Siemień (pow. parczewski, woj. lubelskie)</v>
      </c>
      <c r="CJ1724" s="98">
        <v>0</v>
      </c>
    </row>
    <row r="1725" spans="4:88">
      <c r="D1725" s="25"/>
      <c r="F1725" s="25"/>
      <c r="AM1725" s="98">
        <f>IF(ISNUMBER(SEARCH('ankieta ESG'!$G$180,AN1725)),MAX(AM$3:$AM1724)+1,0)</f>
        <v>1722</v>
      </c>
      <c r="AN1725" s="134" t="s">
        <v>5725</v>
      </c>
      <c r="AO1725" s="98">
        <v>0</v>
      </c>
      <c r="AP1725" s="99" t="str">
        <f>IFERROR(VLOOKUP(ROWS($AN$4:AN1725),$AM$4:$AN$2337,2,0),"")</f>
        <v>Siemkowice (pow. pajęczański, woj. łódzkie)</v>
      </c>
      <c r="AQ1725" s="98">
        <v>0</v>
      </c>
      <c r="AR1725" s="98">
        <f>IF(ISNUMBER(SEARCH('ankieta ESG'!$G$181,AS1725)),MAX($AR$3:AR1724)+1,0)</f>
        <v>1722</v>
      </c>
      <c r="AS1725" s="134" t="s">
        <v>5725</v>
      </c>
      <c r="AT1725" s="98">
        <v>0</v>
      </c>
      <c r="AU1725" s="99" t="str">
        <f>IFERROR(VLOOKUP(ROWS($AS$4:AS1725),$AR$4:$AS$2337,2,0),"")</f>
        <v>Siemkowice (pow. pajęczański, woj. łódzkie)</v>
      </c>
      <c r="AV1725" s="98">
        <v>0</v>
      </c>
      <c r="AW1725" s="98">
        <f>IF(ISNUMBER(SEARCH('ankieta ESG'!$G$182,AX1725)),MAX($AW$3:AW1724)+1,0)</f>
        <v>1722</v>
      </c>
      <c r="AX1725" s="134" t="s">
        <v>5725</v>
      </c>
      <c r="AY1725" s="98">
        <v>0</v>
      </c>
      <c r="AZ1725" s="99" t="str">
        <f>IFERROR(VLOOKUP(ROWS($AX$4:AX1725),$AW$4:$AX$2337,2,0),"")</f>
        <v>Siemkowice (pow. pajęczański, woj. łódzkie)</v>
      </c>
      <c r="BA1725" s="98">
        <v>0</v>
      </c>
      <c r="BB1725" s="98">
        <f>IF(ISNUMBER(SEARCH('ankieta ESG'!$G$183,BC1725)),MAX($BB$3:BB1724)+1,0)</f>
        <v>1722</v>
      </c>
      <c r="BC1725" s="134" t="s">
        <v>5725</v>
      </c>
      <c r="BD1725" s="98">
        <v>0</v>
      </c>
      <c r="BE1725" s="99" t="str">
        <f>IFERROR(VLOOKUP(ROWS($BC$4:BC1725),$BB$4:$BC$2337,2,0),"")</f>
        <v>Siemkowice (pow. pajęczański, woj. łódzkie)</v>
      </c>
      <c r="BF1725" s="98">
        <v>0</v>
      </c>
      <c r="BG1725" s="98">
        <f>IF(ISNUMBER(SEARCH('ankieta ESG'!$G$184,BH1725)),MAX($BG$3:BG1724)+1,0)</f>
        <v>1722</v>
      </c>
      <c r="BH1725" s="134" t="s">
        <v>5725</v>
      </c>
      <c r="BI1725" s="98">
        <v>0</v>
      </c>
      <c r="BJ1725" s="99" t="str">
        <f>IFERROR(VLOOKUP(ROWS($BH$4:BH1725),$BG$4:$BH$2337,2,0),"")</f>
        <v>Siemkowice (pow. pajęczański, woj. łódzkie)</v>
      </c>
      <c r="BK1725" s="98">
        <v>0</v>
      </c>
      <c r="BL1725" s="98">
        <f>IF(ISNUMBER(SEARCH('ankieta ESG'!$G$185,BM1725)),MAX($BL$3:BL1724)+1,0)</f>
        <v>1722</v>
      </c>
      <c r="BM1725" s="134" t="s">
        <v>5725</v>
      </c>
      <c r="BN1725" s="98">
        <v>0</v>
      </c>
      <c r="BO1725" s="99" t="str">
        <f>IFERROR(VLOOKUP(ROWS($BM$4:BM1725),$BL$4:$BM$2337,2,0),"")</f>
        <v>Siemkowice (pow. pajęczański, woj. łódzkie)</v>
      </c>
      <c r="BP1725" s="98">
        <v>0</v>
      </c>
      <c r="BQ1725" s="98">
        <f>IF(ISNUMBER(SEARCH('ankieta ESG'!$G$186,BR1725)),MAX($BQ$3:BQ1724)+1,0)</f>
        <v>1722</v>
      </c>
      <c r="BR1725" s="134" t="s">
        <v>5725</v>
      </c>
      <c r="BS1725" s="98">
        <v>0</v>
      </c>
      <c r="BT1725" s="99" t="str">
        <f>IFERROR(VLOOKUP(ROWS($BR$4:BR1725),$BQ$4:$BR$2337,2,0),"")</f>
        <v>Siemkowice (pow. pajęczański, woj. łódzkie)</v>
      </c>
      <c r="BU1725" s="98">
        <v>0</v>
      </c>
      <c r="BV1725" s="98">
        <f>IF(ISNUMBER(SEARCH('ankieta ESG'!$G$187,BW1725)),MAX($BV$3:BV1724)+1,0)</f>
        <v>1722</v>
      </c>
      <c r="BW1725" s="134" t="s">
        <v>5725</v>
      </c>
      <c r="BX1725" s="98">
        <v>0</v>
      </c>
      <c r="BY1725" s="99" t="str">
        <f>IFERROR(VLOOKUP(ROWS($BW$4:BW1725),$BV$4:$BW$2337,2,0),"")</f>
        <v>Siemkowice (pow. pajęczański, woj. łódzkie)</v>
      </c>
      <c r="BZ1725" s="98">
        <v>0</v>
      </c>
      <c r="CA1725" s="98">
        <f>IF(ISNUMBER(SEARCH('ankieta ESG'!$G$188,CB1725)),MAX($CA$3:CA1724)+1,0)</f>
        <v>1722</v>
      </c>
      <c r="CB1725" s="134" t="s">
        <v>5725</v>
      </c>
      <c r="CC1725" s="98">
        <v>0</v>
      </c>
      <c r="CD1725" s="99" t="str">
        <f>IFERROR(VLOOKUP(ROWS($CB$4:CB1725),$CA$4:$CB$2337,2,0),"")</f>
        <v>Siemkowice (pow. pajęczański, woj. łódzkie)</v>
      </c>
      <c r="CE1725" s="98">
        <v>0</v>
      </c>
      <c r="CF1725" s="98">
        <f>IF(ISNUMBER(SEARCH('ankieta ESG'!$G$189,CG1725)),MAX($CF$3:CF1724)+1,0)</f>
        <v>1722</v>
      </c>
      <c r="CG1725" s="134" t="s">
        <v>5725</v>
      </c>
      <c r="CH1725" s="98">
        <v>0</v>
      </c>
      <c r="CI1725" s="99" t="str">
        <f>IFERROR(VLOOKUP(ROWS($CG$4:CG1725),$CF$4:$CG$2337,2,0),"")</f>
        <v>Siemkowice (pow. pajęczański, woj. łódzkie)</v>
      </c>
      <c r="CJ1725" s="98">
        <v>0</v>
      </c>
    </row>
    <row r="1726" spans="4:88">
      <c r="D1726" s="25"/>
      <c r="F1726" s="25"/>
      <c r="AM1726" s="98">
        <f>IF(ISNUMBER(SEARCH('ankieta ESG'!$G$180,AN1726)),MAX(AM$3:$AM1725)+1,0)</f>
        <v>1723</v>
      </c>
      <c r="AN1726" s="134" t="s">
        <v>5726</v>
      </c>
      <c r="AO1726" s="98">
        <v>0</v>
      </c>
      <c r="AP1726" s="99" t="str">
        <f>IFERROR(VLOOKUP(ROWS($AN$4:AN1726),$AM$4:$AN$2337,2,0),"")</f>
        <v>Siemyśl (pow. kołobrzeski, woj. zachodniopomorskie)</v>
      </c>
      <c r="AQ1726" s="98">
        <v>0</v>
      </c>
      <c r="AR1726" s="98">
        <f>IF(ISNUMBER(SEARCH('ankieta ESG'!$G$181,AS1726)),MAX($AR$3:AR1725)+1,0)</f>
        <v>1723</v>
      </c>
      <c r="AS1726" s="134" t="s">
        <v>5726</v>
      </c>
      <c r="AT1726" s="98">
        <v>0</v>
      </c>
      <c r="AU1726" s="99" t="str">
        <f>IFERROR(VLOOKUP(ROWS($AS$4:AS1726),$AR$4:$AS$2337,2,0),"")</f>
        <v>Siemyśl (pow. kołobrzeski, woj. zachodniopomorskie)</v>
      </c>
      <c r="AV1726" s="98">
        <v>0</v>
      </c>
      <c r="AW1726" s="98">
        <f>IF(ISNUMBER(SEARCH('ankieta ESG'!$G$182,AX1726)),MAX($AW$3:AW1725)+1,0)</f>
        <v>1723</v>
      </c>
      <c r="AX1726" s="134" t="s">
        <v>5726</v>
      </c>
      <c r="AY1726" s="98">
        <v>0</v>
      </c>
      <c r="AZ1726" s="99" t="str">
        <f>IFERROR(VLOOKUP(ROWS($AX$4:AX1726),$AW$4:$AX$2337,2,0),"")</f>
        <v>Siemyśl (pow. kołobrzeski, woj. zachodniopomorskie)</v>
      </c>
      <c r="BA1726" s="98">
        <v>0</v>
      </c>
      <c r="BB1726" s="98">
        <f>IF(ISNUMBER(SEARCH('ankieta ESG'!$G$183,BC1726)),MAX($BB$3:BB1725)+1,0)</f>
        <v>1723</v>
      </c>
      <c r="BC1726" s="134" t="s">
        <v>5726</v>
      </c>
      <c r="BD1726" s="98">
        <v>0</v>
      </c>
      <c r="BE1726" s="99" t="str">
        <f>IFERROR(VLOOKUP(ROWS($BC$4:BC1726),$BB$4:$BC$2337,2,0),"")</f>
        <v>Siemyśl (pow. kołobrzeski, woj. zachodniopomorskie)</v>
      </c>
      <c r="BF1726" s="98">
        <v>0</v>
      </c>
      <c r="BG1726" s="98">
        <f>IF(ISNUMBER(SEARCH('ankieta ESG'!$G$184,BH1726)),MAX($BG$3:BG1725)+1,0)</f>
        <v>1723</v>
      </c>
      <c r="BH1726" s="134" t="s">
        <v>5726</v>
      </c>
      <c r="BI1726" s="98">
        <v>0</v>
      </c>
      <c r="BJ1726" s="99" t="str">
        <f>IFERROR(VLOOKUP(ROWS($BH$4:BH1726),$BG$4:$BH$2337,2,0),"")</f>
        <v>Siemyśl (pow. kołobrzeski, woj. zachodniopomorskie)</v>
      </c>
      <c r="BK1726" s="98">
        <v>0</v>
      </c>
      <c r="BL1726" s="98">
        <f>IF(ISNUMBER(SEARCH('ankieta ESG'!$G$185,BM1726)),MAX($BL$3:BL1725)+1,0)</f>
        <v>1723</v>
      </c>
      <c r="BM1726" s="134" t="s">
        <v>5726</v>
      </c>
      <c r="BN1726" s="98">
        <v>0</v>
      </c>
      <c r="BO1726" s="99" t="str">
        <f>IFERROR(VLOOKUP(ROWS($BM$4:BM1726),$BL$4:$BM$2337,2,0),"")</f>
        <v>Siemyśl (pow. kołobrzeski, woj. zachodniopomorskie)</v>
      </c>
      <c r="BP1726" s="98">
        <v>0</v>
      </c>
      <c r="BQ1726" s="98">
        <f>IF(ISNUMBER(SEARCH('ankieta ESG'!$G$186,BR1726)),MAX($BQ$3:BQ1725)+1,0)</f>
        <v>1723</v>
      </c>
      <c r="BR1726" s="134" t="s">
        <v>5726</v>
      </c>
      <c r="BS1726" s="98">
        <v>0</v>
      </c>
      <c r="BT1726" s="99" t="str">
        <f>IFERROR(VLOOKUP(ROWS($BR$4:BR1726),$BQ$4:$BR$2337,2,0),"")</f>
        <v>Siemyśl (pow. kołobrzeski, woj. zachodniopomorskie)</v>
      </c>
      <c r="BU1726" s="98">
        <v>0</v>
      </c>
      <c r="BV1726" s="98">
        <f>IF(ISNUMBER(SEARCH('ankieta ESG'!$G$187,BW1726)),MAX($BV$3:BV1725)+1,0)</f>
        <v>1723</v>
      </c>
      <c r="BW1726" s="134" t="s">
        <v>5726</v>
      </c>
      <c r="BX1726" s="98">
        <v>0</v>
      </c>
      <c r="BY1726" s="99" t="str">
        <f>IFERROR(VLOOKUP(ROWS($BW$4:BW1726),$BV$4:$BW$2337,2,0),"")</f>
        <v>Siemyśl (pow. kołobrzeski, woj. zachodniopomorskie)</v>
      </c>
      <c r="BZ1726" s="98">
        <v>0</v>
      </c>
      <c r="CA1726" s="98">
        <f>IF(ISNUMBER(SEARCH('ankieta ESG'!$G$188,CB1726)),MAX($CA$3:CA1725)+1,0)</f>
        <v>1723</v>
      </c>
      <c r="CB1726" s="134" t="s">
        <v>5726</v>
      </c>
      <c r="CC1726" s="98">
        <v>0</v>
      </c>
      <c r="CD1726" s="99" t="str">
        <f>IFERROR(VLOOKUP(ROWS($CB$4:CB1726),$CA$4:$CB$2337,2,0),"")</f>
        <v>Siemyśl (pow. kołobrzeski, woj. zachodniopomorskie)</v>
      </c>
      <c r="CE1726" s="98">
        <v>0</v>
      </c>
      <c r="CF1726" s="98">
        <f>IF(ISNUMBER(SEARCH('ankieta ESG'!$G$189,CG1726)),MAX($CF$3:CF1725)+1,0)</f>
        <v>1723</v>
      </c>
      <c r="CG1726" s="134" t="s">
        <v>5726</v>
      </c>
      <c r="CH1726" s="98">
        <v>0</v>
      </c>
      <c r="CI1726" s="99" t="str">
        <f>IFERROR(VLOOKUP(ROWS($CG$4:CG1726),$CF$4:$CG$2337,2,0),"")</f>
        <v>Siemyśl (pow. kołobrzeski, woj. zachodniopomorskie)</v>
      </c>
      <c r="CJ1726" s="98">
        <v>0</v>
      </c>
    </row>
    <row r="1727" spans="4:88">
      <c r="D1727" s="25"/>
      <c r="F1727" s="25"/>
      <c r="AM1727" s="98">
        <f>IF(ISNUMBER(SEARCH('ankieta ESG'!$G$180,AN1727)),MAX(AM$3:$AM1726)+1,0)</f>
        <v>1724</v>
      </c>
      <c r="AN1727" s="134" t="s">
        <v>5727</v>
      </c>
      <c r="AO1727" s="98">
        <v>0</v>
      </c>
      <c r="AP1727" s="99" t="str">
        <f>IFERROR(VLOOKUP(ROWS($AN$4:AN1727),$AM$4:$AN$2337,2,0),"")</f>
        <v>Sieniawa (pow. przeworski, woj. podkarpackie)</v>
      </c>
      <c r="AQ1727" s="98">
        <v>0</v>
      </c>
      <c r="AR1727" s="98">
        <f>IF(ISNUMBER(SEARCH('ankieta ESG'!$G$181,AS1727)),MAX($AR$3:AR1726)+1,0)</f>
        <v>1724</v>
      </c>
      <c r="AS1727" s="134" t="s">
        <v>5727</v>
      </c>
      <c r="AT1727" s="98">
        <v>0</v>
      </c>
      <c r="AU1727" s="99" t="str">
        <f>IFERROR(VLOOKUP(ROWS($AS$4:AS1727),$AR$4:$AS$2337,2,0),"")</f>
        <v>Sieniawa (pow. przeworski, woj. podkarpackie)</v>
      </c>
      <c r="AV1727" s="98">
        <v>0</v>
      </c>
      <c r="AW1727" s="98">
        <f>IF(ISNUMBER(SEARCH('ankieta ESG'!$G$182,AX1727)),MAX($AW$3:AW1726)+1,0)</f>
        <v>1724</v>
      </c>
      <c r="AX1727" s="134" t="s">
        <v>5727</v>
      </c>
      <c r="AY1727" s="98">
        <v>0</v>
      </c>
      <c r="AZ1727" s="99" t="str">
        <f>IFERROR(VLOOKUP(ROWS($AX$4:AX1727),$AW$4:$AX$2337,2,0),"")</f>
        <v>Sieniawa (pow. przeworski, woj. podkarpackie)</v>
      </c>
      <c r="BA1727" s="98">
        <v>0</v>
      </c>
      <c r="BB1727" s="98">
        <f>IF(ISNUMBER(SEARCH('ankieta ESG'!$G$183,BC1727)),MAX($BB$3:BB1726)+1,0)</f>
        <v>1724</v>
      </c>
      <c r="BC1727" s="134" t="s">
        <v>5727</v>
      </c>
      <c r="BD1727" s="98">
        <v>0</v>
      </c>
      <c r="BE1727" s="99" t="str">
        <f>IFERROR(VLOOKUP(ROWS($BC$4:BC1727),$BB$4:$BC$2337,2,0),"")</f>
        <v>Sieniawa (pow. przeworski, woj. podkarpackie)</v>
      </c>
      <c r="BF1727" s="98">
        <v>0</v>
      </c>
      <c r="BG1727" s="98">
        <f>IF(ISNUMBER(SEARCH('ankieta ESG'!$G$184,BH1727)),MAX($BG$3:BG1726)+1,0)</f>
        <v>1724</v>
      </c>
      <c r="BH1727" s="134" t="s">
        <v>5727</v>
      </c>
      <c r="BI1727" s="98">
        <v>0</v>
      </c>
      <c r="BJ1727" s="99" t="str">
        <f>IFERROR(VLOOKUP(ROWS($BH$4:BH1727),$BG$4:$BH$2337,2,0),"")</f>
        <v>Sieniawa (pow. przeworski, woj. podkarpackie)</v>
      </c>
      <c r="BK1727" s="98">
        <v>0</v>
      </c>
      <c r="BL1727" s="98">
        <f>IF(ISNUMBER(SEARCH('ankieta ESG'!$G$185,BM1727)),MAX($BL$3:BL1726)+1,0)</f>
        <v>1724</v>
      </c>
      <c r="BM1727" s="134" t="s">
        <v>5727</v>
      </c>
      <c r="BN1727" s="98">
        <v>0</v>
      </c>
      <c r="BO1727" s="99" t="str">
        <f>IFERROR(VLOOKUP(ROWS($BM$4:BM1727),$BL$4:$BM$2337,2,0),"")</f>
        <v>Sieniawa (pow. przeworski, woj. podkarpackie)</v>
      </c>
      <c r="BP1727" s="98">
        <v>0</v>
      </c>
      <c r="BQ1727" s="98">
        <f>IF(ISNUMBER(SEARCH('ankieta ESG'!$G$186,BR1727)),MAX($BQ$3:BQ1726)+1,0)</f>
        <v>1724</v>
      </c>
      <c r="BR1727" s="134" t="s">
        <v>5727</v>
      </c>
      <c r="BS1727" s="98">
        <v>0</v>
      </c>
      <c r="BT1727" s="99" t="str">
        <f>IFERROR(VLOOKUP(ROWS($BR$4:BR1727),$BQ$4:$BR$2337,2,0),"")</f>
        <v>Sieniawa (pow. przeworski, woj. podkarpackie)</v>
      </c>
      <c r="BU1727" s="98">
        <v>0</v>
      </c>
      <c r="BV1727" s="98">
        <f>IF(ISNUMBER(SEARCH('ankieta ESG'!$G$187,BW1727)),MAX($BV$3:BV1726)+1,0)</f>
        <v>1724</v>
      </c>
      <c r="BW1727" s="134" t="s">
        <v>5727</v>
      </c>
      <c r="BX1727" s="98">
        <v>0</v>
      </c>
      <c r="BY1727" s="99" t="str">
        <f>IFERROR(VLOOKUP(ROWS($BW$4:BW1727),$BV$4:$BW$2337,2,0),"")</f>
        <v>Sieniawa (pow. przeworski, woj. podkarpackie)</v>
      </c>
      <c r="BZ1727" s="98">
        <v>0</v>
      </c>
      <c r="CA1727" s="98">
        <f>IF(ISNUMBER(SEARCH('ankieta ESG'!$G$188,CB1727)),MAX($CA$3:CA1726)+1,0)</f>
        <v>1724</v>
      </c>
      <c r="CB1727" s="134" t="s">
        <v>5727</v>
      </c>
      <c r="CC1727" s="98">
        <v>0</v>
      </c>
      <c r="CD1727" s="99" t="str">
        <f>IFERROR(VLOOKUP(ROWS($CB$4:CB1727),$CA$4:$CB$2337,2,0),"")</f>
        <v>Sieniawa (pow. przeworski, woj. podkarpackie)</v>
      </c>
      <c r="CE1727" s="98">
        <v>0</v>
      </c>
      <c r="CF1727" s="98">
        <f>IF(ISNUMBER(SEARCH('ankieta ESG'!$G$189,CG1727)),MAX($CF$3:CF1726)+1,0)</f>
        <v>1724</v>
      </c>
      <c r="CG1727" s="134" t="s">
        <v>5727</v>
      </c>
      <c r="CH1727" s="98">
        <v>0</v>
      </c>
      <c r="CI1727" s="99" t="str">
        <f>IFERROR(VLOOKUP(ROWS($CG$4:CG1727),$CF$4:$CG$2337,2,0),"")</f>
        <v>Sieniawa (pow. przeworski, woj. podkarpackie)</v>
      </c>
      <c r="CJ1727" s="98">
        <v>0</v>
      </c>
    </row>
    <row r="1728" spans="4:88">
      <c r="D1728" s="25"/>
      <c r="F1728" s="25"/>
      <c r="AM1728" s="98">
        <f>IF(ISNUMBER(SEARCH('ankieta ESG'!$G$180,AN1728)),MAX(AM$3:$AM1727)+1,0)</f>
        <v>1725</v>
      </c>
      <c r="AN1728" s="134" t="s">
        <v>5728</v>
      </c>
      <c r="AO1728" s="98">
        <v>0</v>
      </c>
      <c r="AP1728" s="99" t="str">
        <f>IFERROR(VLOOKUP(ROWS($AN$4:AN1728),$AM$4:$AN$2337,2,0),"")</f>
        <v>Siennica (pow. miński, woj. mazowieckie)</v>
      </c>
      <c r="AQ1728" s="98">
        <v>0</v>
      </c>
      <c r="AR1728" s="98">
        <f>IF(ISNUMBER(SEARCH('ankieta ESG'!$G$181,AS1728)),MAX($AR$3:AR1727)+1,0)</f>
        <v>1725</v>
      </c>
      <c r="AS1728" s="134" t="s">
        <v>5728</v>
      </c>
      <c r="AT1728" s="98">
        <v>0</v>
      </c>
      <c r="AU1728" s="99" t="str">
        <f>IFERROR(VLOOKUP(ROWS($AS$4:AS1728),$AR$4:$AS$2337,2,0),"")</f>
        <v>Siennica (pow. miński, woj. mazowieckie)</v>
      </c>
      <c r="AV1728" s="98">
        <v>0</v>
      </c>
      <c r="AW1728" s="98">
        <f>IF(ISNUMBER(SEARCH('ankieta ESG'!$G$182,AX1728)),MAX($AW$3:AW1727)+1,0)</f>
        <v>1725</v>
      </c>
      <c r="AX1728" s="134" t="s">
        <v>5728</v>
      </c>
      <c r="AY1728" s="98">
        <v>0</v>
      </c>
      <c r="AZ1728" s="99" t="str">
        <f>IFERROR(VLOOKUP(ROWS($AX$4:AX1728),$AW$4:$AX$2337,2,0),"")</f>
        <v>Siennica (pow. miński, woj. mazowieckie)</v>
      </c>
      <c r="BA1728" s="98">
        <v>0</v>
      </c>
      <c r="BB1728" s="98">
        <f>IF(ISNUMBER(SEARCH('ankieta ESG'!$G$183,BC1728)),MAX($BB$3:BB1727)+1,0)</f>
        <v>1725</v>
      </c>
      <c r="BC1728" s="134" t="s">
        <v>5728</v>
      </c>
      <c r="BD1728" s="98">
        <v>0</v>
      </c>
      <c r="BE1728" s="99" t="str">
        <f>IFERROR(VLOOKUP(ROWS($BC$4:BC1728),$BB$4:$BC$2337,2,0),"")</f>
        <v>Siennica (pow. miński, woj. mazowieckie)</v>
      </c>
      <c r="BF1728" s="98">
        <v>0</v>
      </c>
      <c r="BG1728" s="98">
        <f>IF(ISNUMBER(SEARCH('ankieta ESG'!$G$184,BH1728)),MAX($BG$3:BG1727)+1,0)</f>
        <v>1725</v>
      </c>
      <c r="BH1728" s="134" t="s">
        <v>5728</v>
      </c>
      <c r="BI1728" s="98">
        <v>0</v>
      </c>
      <c r="BJ1728" s="99" t="str">
        <f>IFERROR(VLOOKUP(ROWS($BH$4:BH1728),$BG$4:$BH$2337,2,0),"")</f>
        <v>Siennica (pow. miński, woj. mazowieckie)</v>
      </c>
      <c r="BK1728" s="98">
        <v>0</v>
      </c>
      <c r="BL1728" s="98">
        <f>IF(ISNUMBER(SEARCH('ankieta ESG'!$G$185,BM1728)),MAX($BL$3:BL1727)+1,0)</f>
        <v>1725</v>
      </c>
      <c r="BM1728" s="134" t="s">
        <v>5728</v>
      </c>
      <c r="BN1728" s="98">
        <v>0</v>
      </c>
      <c r="BO1728" s="99" t="str">
        <f>IFERROR(VLOOKUP(ROWS($BM$4:BM1728),$BL$4:$BM$2337,2,0),"")</f>
        <v>Siennica (pow. miński, woj. mazowieckie)</v>
      </c>
      <c r="BP1728" s="98">
        <v>0</v>
      </c>
      <c r="BQ1728" s="98">
        <f>IF(ISNUMBER(SEARCH('ankieta ESG'!$G$186,BR1728)),MAX($BQ$3:BQ1727)+1,0)</f>
        <v>1725</v>
      </c>
      <c r="BR1728" s="134" t="s">
        <v>5728</v>
      </c>
      <c r="BS1728" s="98">
        <v>0</v>
      </c>
      <c r="BT1728" s="99" t="str">
        <f>IFERROR(VLOOKUP(ROWS($BR$4:BR1728),$BQ$4:$BR$2337,2,0),"")</f>
        <v>Siennica (pow. miński, woj. mazowieckie)</v>
      </c>
      <c r="BU1728" s="98">
        <v>0</v>
      </c>
      <c r="BV1728" s="98">
        <f>IF(ISNUMBER(SEARCH('ankieta ESG'!$G$187,BW1728)),MAX($BV$3:BV1727)+1,0)</f>
        <v>1725</v>
      </c>
      <c r="BW1728" s="134" t="s">
        <v>5728</v>
      </c>
      <c r="BX1728" s="98">
        <v>0</v>
      </c>
      <c r="BY1728" s="99" t="str">
        <f>IFERROR(VLOOKUP(ROWS($BW$4:BW1728),$BV$4:$BW$2337,2,0),"")</f>
        <v>Siennica (pow. miński, woj. mazowieckie)</v>
      </c>
      <c r="BZ1728" s="98">
        <v>0</v>
      </c>
      <c r="CA1728" s="98">
        <f>IF(ISNUMBER(SEARCH('ankieta ESG'!$G$188,CB1728)),MAX($CA$3:CA1727)+1,0)</f>
        <v>1725</v>
      </c>
      <c r="CB1728" s="134" t="s">
        <v>5728</v>
      </c>
      <c r="CC1728" s="98">
        <v>0</v>
      </c>
      <c r="CD1728" s="99" t="str">
        <f>IFERROR(VLOOKUP(ROWS($CB$4:CB1728),$CA$4:$CB$2337,2,0),"")</f>
        <v>Siennica (pow. miński, woj. mazowieckie)</v>
      </c>
      <c r="CE1728" s="98">
        <v>0</v>
      </c>
      <c r="CF1728" s="98">
        <f>IF(ISNUMBER(SEARCH('ankieta ESG'!$G$189,CG1728)),MAX($CF$3:CF1727)+1,0)</f>
        <v>1725</v>
      </c>
      <c r="CG1728" s="134" t="s">
        <v>5728</v>
      </c>
      <c r="CH1728" s="98">
        <v>0</v>
      </c>
      <c r="CI1728" s="99" t="str">
        <f>IFERROR(VLOOKUP(ROWS($CG$4:CG1728),$CF$4:$CG$2337,2,0),"")</f>
        <v>Siennica (pow. miński, woj. mazowieckie)</v>
      </c>
      <c r="CJ1728" s="98">
        <v>0</v>
      </c>
    </row>
    <row r="1729" spans="4:88">
      <c r="D1729" s="25"/>
      <c r="F1729" s="25"/>
      <c r="AM1729" s="98">
        <f>IF(ISNUMBER(SEARCH('ankieta ESG'!$G$180,AN1729)),MAX(AM$3:$AM1728)+1,0)</f>
        <v>1726</v>
      </c>
      <c r="AN1729" s="134" t="s">
        <v>5729</v>
      </c>
      <c r="AO1729" s="98">
        <v>0</v>
      </c>
      <c r="AP1729" s="99" t="str">
        <f>IFERROR(VLOOKUP(ROWS($AN$4:AN1729),$AM$4:$AN$2337,2,0),"")</f>
        <v>Siennica Różana (pow. krasnostawski, woj. lubelskie)</v>
      </c>
      <c r="AQ1729" s="98">
        <v>0</v>
      </c>
      <c r="AR1729" s="98">
        <f>IF(ISNUMBER(SEARCH('ankieta ESG'!$G$181,AS1729)),MAX($AR$3:AR1728)+1,0)</f>
        <v>1726</v>
      </c>
      <c r="AS1729" s="134" t="s">
        <v>5729</v>
      </c>
      <c r="AT1729" s="98">
        <v>0</v>
      </c>
      <c r="AU1729" s="99" t="str">
        <f>IFERROR(VLOOKUP(ROWS($AS$4:AS1729),$AR$4:$AS$2337,2,0),"")</f>
        <v>Siennica Różana (pow. krasnostawski, woj. lubelskie)</v>
      </c>
      <c r="AV1729" s="98">
        <v>0</v>
      </c>
      <c r="AW1729" s="98">
        <f>IF(ISNUMBER(SEARCH('ankieta ESG'!$G$182,AX1729)),MAX($AW$3:AW1728)+1,0)</f>
        <v>1726</v>
      </c>
      <c r="AX1729" s="134" t="s">
        <v>5729</v>
      </c>
      <c r="AY1729" s="98">
        <v>0</v>
      </c>
      <c r="AZ1729" s="99" t="str">
        <f>IFERROR(VLOOKUP(ROWS($AX$4:AX1729),$AW$4:$AX$2337,2,0),"")</f>
        <v>Siennica Różana (pow. krasnostawski, woj. lubelskie)</v>
      </c>
      <c r="BA1729" s="98">
        <v>0</v>
      </c>
      <c r="BB1729" s="98">
        <f>IF(ISNUMBER(SEARCH('ankieta ESG'!$G$183,BC1729)),MAX($BB$3:BB1728)+1,0)</f>
        <v>1726</v>
      </c>
      <c r="BC1729" s="134" t="s">
        <v>5729</v>
      </c>
      <c r="BD1729" s="98">
        <v>0</v>
      </c>
      <c r="BE1729" s="99" t="str">
        <f>IFERROR(VLOOKUP(ROWS($BC$4:BC1729),$BB$4:$BC$2337,2,0),"")</f>
        <v>Siennica Różana (pow. krasnostawski, woj. lubelskie)</v>
      </c>
      <c r="BF1729" s="98">
        <v>0</v>
      </c>
      <c r="BG1729" s="98">
        <f>IF(ISNUMBER(SEARCH('ankieta ESG'!$G$184,BH1729)),MAX($BG$3:BG1728)+1,0)</f>
        <v>1726</v>
      </c>
      <c r="BH1729" s="134" t="s">
        <v>5729</v>
      </c>
      <c r="BI1729" s="98">
        <v>0</v>
      </c>
      <c r="BJ1729" s="99" t="str">
        <f>IFERROR(VLOOKUP(ROWS($BH$4:BH1729),$BG$4:$BH$2337,2,0),"")</f>
        <v>Siennica Różana (pow. krasnostawski, woj. lubelskie)</v>
      </c>
      <c r="BK1729" s="98">
        <v>0</v>
      </c>
      <c r="BL1729" s="98">
        <f>IF(ISNUMBER(SEARCH('ankieta ESG'!$G$185,BM1729)),MAX($BL$3:BL1728)+1,0)</f>
        <v>1726</v>
      </c>
      <c r="BM1729" s="134" t="s">
        <v>5729</v>
      </c>
      <c r="BN1729" s="98">
        <v>0</v>
      </c>
      <c r="BO1729" s="99" t="str">
        <f>IFERROR(VLOOKUP(ROWS($BM$4:BM1729),$BL$4:$BM$2337,2,0),"")</f>
        <v>Siennica Różana (pow. krasnostawski, woj. lubelskie)</v>
      </c>
      <c r="BP1729" s="98">
        <v>0</v>
      </c>
      <c r="BQ1729" s="98">
        <f>IF(ISNUMBER(SEARCH('ankieta ESG'!$G$186,BR1729)),MAX($BQ$3:BQ1728)+1,0)</f>
        <v>1726</v>
      </c>
      <c r="BR1729" s="134" t="s">
        <v>5729</v>
      </c>
      <c r="BS1729" s="98">
        <v>0</v>
      </c>
      <c r="BT1729" s="99" t="str">
        <f>IFERROR(VLOOKUP(ROWS($BR$4:BR1729),$BQ$4:$BR$2337,2,0),"")</f>
        <v>Siennica Różana (pow. krasnostawski, woj. lubelskie)</v>
      </c>
      <c r="BU1729" s="98">
        <v>0</v>
      </c>
      <c r="BV1729" s="98">
        <f>IF(ISNUMBER(SEARCH('ankieta ESG'!$G$187,BW1729)),MAX($BV$3:BV1728)+1,0)</f>
        <v>1726</v>
      </c>
      <c r="BW1729" s="134" t="s">
        <v>5729</v>
      </c>
      <c r="BX1729" s="98">
        <v>0</v>
      </c>
      <c r="BY1729" s="99" t="str">
        <f>IFERROR(VLOOKUP(ROWS($BW$4:BW1729),$BV$4:$BW$2337,2,0),"")</f>
        <v>Siennica Różana (pow. krasnostawski, woj. lubelskie)</v>
      </c>
      <c r="BZ1729" s="98">
        <v>0</v>
      </c>
      <c r="CA1729" s="98">
        <f>IF(ISNUMBER(SEARCH('ankieta ESG'!$G$188,CB1729)),MAX($CA$3:CA1728)+1,0)</f>
        <v>1726</v>
      </c>
      <c r="CB1729" s="134" t="s">
        <v>5729</v>
      </c>
      <c r="CC1729" s="98">
        <v>0</v>
      </c>
      <c r="CD1729" s="99" t="str">
        <f>IFERROR(VLOOKUP(ROWS($CB$4:CB1729),$CA$4:$CB$2337,2,0),"")</f>
        <v>Siennica Różana (pow. krasnostawski, woj. lubelskie)</v>
      </c>
      <c r="CE1729" s="98">
        <v>0</v>
      </c>
      <c r="CF1729" s="98">
        <f>IF(ISNUMBER(SEARCH('ankieta ESG'!$G$189,CG1729)),MAX($CF$3:CF1728)+1,0)</f>
        <v>1726</v>
      </c>
      <c r="CG1729" s="134" t="s">
        <v>5729</v>
      </c>
      <c r="CH1729" s="98">
        <v>0</v>
      </c>
      <c r="CI1729" s="99" t="str">
        <f>IFERROR(VLOOKUP(ROWS($CG$4:CG1729),$CF$4:$CG$2337,2,0),"")</f>
        <v>Siennica Różana (pow. krasnostawski, woj. lubelskie)</v>
      </c>
      <c r="CJ1729" s="98">
        <v>0</v>
      </c>
    </row>
    <row r="1730" spans="4:88">
      <c r="D1730" s="25"/>
      <c r="F1730" s="25"/>
      <c r="AM1730" s="98">
        <f>IF(ISNUMBER(SEARCH('ankieta ESG'!$G$180,AN1730)),MAX(AM$3:$AM1729)+1,0)</f>
        <v>1727</v>
      </c>
      <c r="AN1730" s="134" t="s">
        <v>5730</v>
      </c>
      <c r="AO1730" s="98">
        <v>0</v>
      </c>
      <c r="AP1730" s="99" t="str">
        <f>IFERROR(VLOOKUP(ROWS($AN$4:AN1730),$AM$4:$AN$2337,2,0),"")</f>
        <v>Sienno (pow. lipski, woj. mazowieckie)</v>
      </c>
      <c r="AQ1730" s="98">
        <v>0</v>
      </c>
      <c r="AR1730" s="98">
        <f>IF(ISNUMBER(SEARCH('ankieta ESG'!$G$181,AS1730)),MAX($AR$3:AR1729)+1,0)</f>
        <v>1727</v>
      </c>
      <c r="AS1730" s="134" t="s">
        <v>5730</v>
      </c>
      <c r="AT1730" s="98">
        <v>0</v>
      </c>
      <c r="AU1730" s="99" t="str">
        <f>IFERROR(VLOOKUP(ROWS($AS$4:AS1730),$AR$4:$AS$2337,2,0),"")</f>
        <v>Sienno (pow. lipski, woj. mazowieckie)</v>
      </c>
      <c r="AV1730" s="98">
        <v>0</v>
      </c>
      <c r="AW1730" s="98">
        <f>IF(ISNUMBER(SEARCH('ankieta ESG'!$G$182,AX1730)),MAX($AW$3:AW1729)+1,0)</f>
        <v>1727</v>
      </c>
      <c r="AX1730" s="134" t="s">
        <v>5730</v>
      </c>
      <c r="AY1730" s="98">
        <v>0</v>
      </c>
      <c r="AZ1730" s="99" t="str">
        <f>IFERROR(VLOOKUP(ROWS($AX$4:AX1730),$AW$4:$AX$2337,2,0),"")</f>
        <v>Sienno (pow. lipski, woj. mazowieckie)</v>
      </c>
      <c r="BA1730" s="98">
        <v>0</v>
      </c>
      <c r="BB1730" s="98">
        <f>IF(ISNUMBER(SEARCH('ankieta ESG'!$G$183,BC1730)),MAX($BB$3:BB1729)+1,0)</f>
        <v>1727</v>
      </c>
      <c r="BC1730" s="134" t="s">
        <v>5730</v>
      </c>
      <c r="BD1730" s="98">
        <v>0</v>
      </c>
      <c r="BE1730" s="99" t="str">
        <f>IFERROR(VLOOKUP(ROWS($BC$4:BC1730),$BB$4:$BC$2337,2,0),"")</f>
        <v>Sienno (pow. lipski, woj. mazowieckie)</v>
      </c>
      <c r="BF1730" s="98">
        <v>0</v>
      </c>
      <c r="BG1730" s="98">
        <f>IF(ISNUMBER(SEARCH('ankieta ESG'!$G$184,BH1730)),MAX($BG$3:BG1729)+1,0)</f>
        <v>1727</v>
      </c>
      <c r="BH1730" s="134" t="s">
        <v>5730</v>
      </c>
      <c r="BI1730" s="98">
        <v>0</v>
      </c>
      <c r="BJ1730" s="99" t="str">
        <f>IFERROR(VLOOKUP(ROWS($BH$4:BH1730),$BG$4:$BH$2337,2,0),"")</f>
        <v>Sienno (pow. lipski, woj. mazowieckie)</v>
      </c>
      <c r="BK1730" s="98">
        <v>0</v>
      </c>
      <c r="BL1730" s="98">
        <f>IF(ISNUMBER(SEARCH('ankieta ESG'!$G$185,BM1730)),MAX($BL$3:BL1729)+1,0)</f>
        <v>1727</v>
      </c>
      <c r="BM1730" s="134" t="s">
        <v>5730</v>
      </c>
      <c r="BN1730" s="98">
        <v>0</v>
      </c>
      <c r="BO1730" s="99" t="str">
        <f>IFERROR(VLOOKUP(ROWS($BM$4:BM1730),$BL$4:$BM$2337,2,0),"")</f>
        <v>Sienno (pow. lipski, woj. mazowieckie)</v>
      </c>
      <c r="BP1730" s="98">
        <v>0</v>
      </c>
      <c r="BQ1730" s="98">
        <f>IF(ISNUMBER(SEARCH('ankieta ESG'!$G$186,BR1730)),MAX($BQ$3:BQ1729)+1,0)</f>
        <v>1727</v>
      </c>
      <c r="BR1730" s="134" t="s">
        <v>5730</v>
      </c>
      <c r="BS1730" s="98">
        <v>0</v>
      </c>
      <c r="BT1730" s="99" t="str">
        <f>IFERROR(VLOOKUP(ROWS($BR$4:BR1730),$BQ$4:$BR$2337,2,0),"")</f>
        <v>Sienno (pow. lipski, woj. mazowieckie)</v>
      </c>
      <c r="BU1730" s="98">
        <v>0</v>
      </c>
      <c r="BV1730" s="98">
        <f>IF(ISNUMBER(SEARCH('ankieta ESG'!$G$187,BW1730)),MAX($BV$3:BV1729)+1,0)</f>
        <v>1727</v>
      </c>
      <c r="BW1730" s="134" t="s">
        <v>5730</v>
      </c>
      <c r="BX1730" s="98">
        <v>0</v>
      </c>
      <c r="BY1730" s="99" t="str">
        <f>IFERROR(VLOOKUP(ROWS($BW$4:BW1730),$BV$4:$BW$2337,2,0),"")</f>
        <v>Sienno (pow. lipski, woj. mazowieckie)</v>
      </c>
      <c r="BZ1730" s="98">
        <v>0</v>
      </c>
      <c r="CA1730" s="98">
        <f>IF(ISNUMBER(SEARCH('ankieta ESG'!$G$188,CB1730)),MAX($CA$3:CA1729)+1,0)</f>
        <v>1727</v>
      </c>
      <c r="CB1730" s="134" t="s">
        <v>5730</v>
      </c>
      <c r="CC1730" s="98">
        <v>0</v>
      </c>
      <c r="CD1730" s="99" t="str">
        <f>IFERROR(VLOOKUP(ROWS($CB$4:CB1730),$CA$4:$CB$2337,2,0),"")</f>
        <v>Sienno (pow. lipski, woj. mazowieckie)</v>
      </c>
      <c r="CE1730" s="98">
        <v>0</v>
      </c>
      <c r="CF1730" s="98">
        <f>IF(ISNUMBER(SEARCH('ankieta ESG'!$G$189,CG1730)),MAX($CF$3:CF1729)+1,0)</f>
        <v>1727</v>
      </c>
      <c r="CG1730" s="134" t="s">
        <v>5730</v>
      </c>
      <c r="CH1730" s="98">
        <v>0</v>
      </c>
      <c r="CI1730" s="99" t="str">
        <f>IFERROR(VLOOKUP(ROWS($CG$4:CG1730),$CF$4:$CG$2337,2,0),"")</f>
        <v>Sienno (pow. lipski, woj. mazowieckie)</v>
      </c>
      <c r="CJ1730" s="98">
        <v>0</v>
      </c>
    </row>
    <row r="1731" spans="4:88">
      <c r="D1731" s="25"/>
      <c r="F1731" s="25"/>
      <c r="AM1731" s="98">
        <f>IF(ISNUMBER(SEARCH('ankieta ESG'!$G$180,AN1731)),MAX(AM$3:$AM1730)+1,0)</f>
        <v>1728</v>
      </c>
      <c r="AN1731" s="134" t="s">
        <v>5731</v>
      </c>
      <c r="AO1731" s="98">
        <v>0</v>
      </c>
      <c r="AP1731" s="99" t="str">
        <f>IFERROR(VLOOKUP(ROWS($AN$4:AN1731),$AM$4:$AN$2337,2,0),"")</f>
        <v>Siepraw (pow. myślenicki, woj. małopolskie)</v>
      </c>
      <c r="AQ1731" s="98">
        <v>0</v>
      </c>
      <c r="AR1731" s="98">
        <f>IF(ISNUMBER(SEARCH('ankieta ESG'!$G$181,AS1731)),MAX($AR$3:AR1730)+1,0)</f>
        <v>1728</v>
      </c>
      <c r="AS1731" s="134" t="s">
        <v>5731</v>
      </c>
      <c r="AT1731" s="98">
        <v>0</v>
      </c>
      <c r="AU1731" s="99" t="str">
        <f>IFERROR(VLOOKUP(ROWS($AS$4:AS1731),$AR$4:$AS$2337,2,0),"")</f>
        <v>Siepraw (pow. myślenicki, woj. małopolskie)</v>
      </c>
      <c r="AV1731" s="98">
        <v>0</v>
      </c>
      <c r="AW1731" s="98">
        <f>IF(ISNUMBER(SEARCH('ankieta ESG'!$G$182,AX1731)),MAX($AW$3:AW1730)+1,0)</f>
        <v>1728</v>
      </c>
      <c r="AX1731" s="134" t="s">
        <v>5731</v>
      </c>
      <c r="AY1731" s="98">
        <v>0</v>
      </c>
      <c r="AZ1731" s="99" t="str">
        <f>IFERROR(VLOOKUP(ROWS($AX$4:AX1731),$AW$4:$AX$2337,2,0),"")</f>
        <v>Siepraw (pow. myślenicki, woj. małopolskie)</v>
      </c>
      <c r="BA1731" s="98">
        <v>0</v>
      </c>
      <c r="BB1731" s="98">
        <f>IF(ISNUMBER(SEARCH('ankieta ESG'!$G$183,BC1731)),MAX($BB$3:BB1730)+1,0)</f>
        <v>1728</v>
      </c>
      <c r="BC1731" s="134" t="s">
        <v>5731</v>
      </c>
      <c r="BD1731" s="98">
        <v>0</v>
      </c>
      <c r="BE1731" s="99" t="str">
        <f>IFERROR(VLOOKUP(ROWS($BC$4:BC1731),$BB$4:$BC$2337,2,0),"")</f>
        <v>Siepraw (pow. myślenicki, woj. małopolskie)</v>
      </c>
      <c r="BF1731" s="98">
        <v>0</v>
      </c>
      <c r="BG1731" s="98">
        <f>IF(ISNUMBER(SEARCH('ankieta ESG'!$G$184,BH1731)),MAX($BG$3:BG1730)+1,0)</f>
        <v>1728</v>
      </c>
      <c r="BH1731" s="134" t="s">
        <v>5731</v>
      </c>
      <c r="BI1731" s="98">
        <v>0</v>
      </c>
      <c r="BJ1731" s="99" t="str">
        <f>IFERROR(VLOOKUP(ROWS($BH$4:BH1731),$BG$4:$BH$2337,2,0),"")</f>
        <v>Siepraw (pow. myślenicki, woj. małopolskie)</v>
      </c>
      <c r="BK1731" s="98">
        <v>0</v>
      </c>
      <c r="BL1731" s="98">
        <f>IF(ISNUMBER(SEARCH('ankieta ESG'!$G$185,BM1731)),MAX($BL$3:BL1730)+1,0)</f>
        <v>1728</v>
      </c>
      <c r="BM1731" s="134" t="s">
        <v>5731</v>
      </c>
      <c r="BN1731" s="98">
        <v>0</v>
      </c>
      <c r="BO1731" s="99" t="str">
        <f>IFERROR(VLOOKUP(ROWS($BM$4:BM1731),$BL$4:$BM$2337,2,0),"")</f>
        <v>Siepraw (pow. myślenicki, woj. małopolskie)</v>
      </c>
      <c r="BP1731" s="98">
        <v>0</v>
      </c>
      <c r="BQ1731" s="98">
        <f>IF(ISNUMBER(SEARCH('ankieta ESG'!$G$186,BR1731)),MAX($BQ$3:BQ1730)+1,0)</f>
        <v>1728</v>
      </c>
      <c r="BR1731" s="134" t="s">
        <v>5731</v>
      </c>
      <c r="BS1731" s="98">
        <v>0</v>
      </c>
      <c r="BT1731" s="99" t="str">
        <f>IFERROR(VLOOKUP(ROWS($BR$4:BR1731),$BQ$4:$BR$2337,2,0),"")</f>
        <v>Siepraw (pow. myślenicki, woj. małopolskie)</v>
      </c>
      <c r="BU1731" s="98">
        <v>0</v>
      </c>
      <c r="BV1731" s="98">
        <f>IF(ISNUMBER(SEARCH('ankieta ESG'!$G$187,BW1731)),MAX($BV$3:BV1730)+1,0)</f>
        <v>1728</v>
      </c>
      <c r="BW1731" s="134" t="s">
        <v>5731</v>
      </c>
      <c r="BX1731" s="98">
        <v>0</v>
      </c>
      <c r="BY1731" s="99" t="str">
        <f>IFERROR(VLOOKUP(ROWS($BW$4:BW1731),$BV$4:$BW$2337,2,0),"")</f>
        <v>Siepraw (pow. myślenicki, woj. małopolskie)</v>
      </c>
      <c r="BZ1731" s="98">
        <v>0</v>
      </c>
      <c r="CA1731" s="98">
        <f>IF(ISNUMBER(SEARCH('ankieta ESG'!$G$188,CB1731)),MAX($CA$3:CA1730)+1,0)</f>
        <v>1728</v>
      </c>
      <c r="CB1731" s="134" t="s">
        <v>5731</v>
      </c>
      <c r="CC1731" s="98">
        <v>0</v>
      </c>
      <c r="CD1731" s="99" t="str">
        <f>IFERROR(VLOOKUP(ROWS($CB$4:CB1731),$CA$4:$CB$2337,2,0),"")</f>
        <v>Siepraw (pow. myślenicki, woj. małopolskie)</v>
      </c>
      <c r="CE1731" s="98">
        <v>0</v>
      </c>
      <c r="CF1731" s="98">
        <f>IF(ISNUMBER(SEARCH('ankieta ESG'!$G$189,CG1731)),MAX($CF$3:CF1730)+1,0)</f>
        <v>1728</v>
      </c>
      <c r="CG1731" s="134" t="s">
        <v>5731</v>
      </c>
      <c r="CH1731" s="98">
        <v>0</v>
      </c>
      <c r="CI1731" s="99" t="str">
        <f>IFERROR(VLOOKUP(ROWS($CG$4:CG1731),$CF$4:$CG$2337,2,0),"")</f>
        <v>Siepraw (pow. myślenicki, woj. małopolskie)</v>
      </c>
      <c r="CJ1731" s="98">
        <v>0</v>
      </c>
    </row>
    <row r="1732" spans="4:88">
      <c r="D1732" s="25"/>
      <c r="F1732" s="25"/>
      <c r="AM1732" s="98">
        <f>IF(ISNUMBER(SEARCH('ankieta ESG'!$G$180,AN1732)),MAX(AM$3:$AM1731)+1,0)</f>
        <v>1729</v>
      </c>
      <c r="AN1732" s="134" t="s">
        <v>5732</v>
      </c>
      <c r="AO1732" s="98">
        <v>0</v>
      </c>
      <c r="AP1732" s="99" t="str">
        <f>IFERROR(VLOOKUP(ROWS($AN$4:AN1732),$AM$4:$AN$2337,2,0),"")</f>
        <v>Sieradz (pow. sieradzki, woj. łódzkie)</v>
      </c>
      <c r="AQ1732" s="98">
        <v>0</v>
      </c>
      <c r="AR1732" s="98">
        <f>IF(ISNUMBER(SEARCH('ankieta ESG'!$G$181,AS1732)),MAX($AR$3:AR1731)+1,0)</f>
        <v>1729</v>
      </c>
      <c r="AS1732" s="134" t="s">
        <v>5732</v>
      </c>
      <c r="AT1732" s="98">
        <v>0</v>
      </c>
      <c r="AU1732" s="99" t="str">
        <f>IFERROR(VLOOKUP(ROWS($AS$4:AS1732),$AR$4:$AS$2337,2,0),"")</f>
        <v>Sieradz (pow. sieradzki, woj. łódzkie)</v>
      </c>
      <c r="AV1732" s="98">
        <v>0</v>
      </c>
      <c r="AW1732" s="98">
        <f>IF(ISNUMBER(SEARCH('ankieta ESG'!$G$182,AX1732)),MAX($AW$3:AW1731)+1,0)</f>
        <v>1729</v>
      </c>
      <c r="AX1732" s="134" t="s">
        <v>5732</v>
      </c>
      <c r="AY1732" s="98">
        <v>0</v>
      </c>
      <c r="AZ1732" s="99" t="str">
        <f>IFERROR(VLOOKUP(ROWS($AX$4:AX1732),$AW$4:$AX$2337,2,0),"")</f>
        <v>Sieradz (pow. sieradzki, woj. łódzkie)</v>
      </c>
      <c r="BA1732" s="98">
        <v>0</v>
      </c>
      <c r="BB1732" s="98">
        <f>IF(ISNUMBER(SEARCH('ankieta ESG'!$G$183,BC1732)),MAX($BB$3:BB1731)+1,0)</f>
        <v>1729</v>
      </c>
      <c r="BC1732" s="134" t="s">
        <v>5732</v>
      </c>
      <c r="BD1732" s="98">
        <v>0</v>
      </c>
      <c r="BE1732" s="99" t="str">
        <f>IFERROR(VLOOKUP(ROWS($BC$4:BC1732),$BB$4:$BC$2337,2,0),"")</f>
        <v>Sieradz (pow. sieradzki, woj. łódzkie)</v>
      </c>
      <c r="BF1732" s="98">
        <v>0</v>
      </c>
      <c r="BG1732" s="98">
        <f>IF(ISNUMBER(SEARCH('ankieta ESG'!$G$184,BH1732)),MAX($BG$3:BG1731)+1,0)</f>
        <v>1729</v>
      </c>
      <c r="BH1732" s="134" t="s">
        <v>5732</v>
      </c>
      <c r="BI1732" s="98">
        <v>0</v>
      </c>
      <c r="BJ1732" s="99" t="str">
        <f>IFERROR(VLOOKUP(ROWS($BH$4:BH1732),$BG$4:$BH$2337,2,0),"")</f>
        <v>Sieradz (pow. sieradzki, woj. łódzkie)</v>
      </c>
      <c r="BK1732" s="98">
        <v>0</v>
      </c>
      <c r="BL1732" s="98">
        <f>IF(ISNUMBER(SEARCH('ankieta ESG'!$G$185,BM1732)),MAX($BL$3:BL1731)+1,0)</f>
        <v>1729</v>
      </c>
      <c r="BM1732" s="134" t="s">
        <v>5732</v>
      </c>
      <c r="BN1732" s="98">
        <v>0</v>
      </c>
      <c r="BO1732" s="99" t="str">
        <f>IFERROR(VLOOKUP(ROWS($BM$4:BM1732),$BL$4:$BM$2337,2,0),"")</f>
        <v>Sieradz (pow. sieradzki, woj. łódzkie)</v>
      </c>
      <c r="BP1732" s="98">
        <v>0</v>
      </c>
      <c r="BQ1732" s="98">
        <f>IF(ISNUMBER(SEARCH('ankieta ESG'!$G$186,BR1732)),MAX($BQ$3:BQ1731)+1,0)</f>
        <v>1729</v>
      </c>
      <c r="BR1732" s="134" t="s">
        <v>5732</v>
      </c>
      <c r="BS1732" s="98">
        <v>0</v>
      </c>
      <c r="BT1732" s="99" t="str">
        <f>IFERROR(VLOOKUP(ROWS($BR$4:BR1732),$BQ$4:$BR$2337,2,0),"")</f>
        <v>Sieradz (pow. sieradzki, woj. łódzkie)</v>
      </c>
      <c r="BU1732" s="98">
        <v>0</v>
      </c>
      <c r="BV1732" s="98">
        <f>IF(ISNUMBER(SEARCH('ankieta ESG'!$G$187,BW1732)),MAX($BV$3:BV1731)+1,0)</f>
        <v>1729</v>
      </c>
      <c r="BW1732" s="134" t="s">
        <v>5732</v>
      </c>
      <c r="BX1732" s="98">
        <v>0</v>
      </c>
      <c r="BY1732" s="99" t="str">
        <f>IFERROR(VLOOKUP(ROWS($BW$4:BW1732),$BV$4:$BW$2337,2,0),"")</f>
        <v>Sieradz (pow. sieradzki, woj. łódzkie)</v>
      </c>
      <c r="BZ1732" s="98">
        <v>0</v>
      </c>
      <c r="CA1732" s="98">
        <f>IF(ISNUMBER(SEARCH('ankieta ESG'!$G$188,CB1732)),MAX($CA$3:CA1731)+1,0)</f>
        <v>1729</v>
      </c>
      <c r="CB1732" s="134" t="s">
        <v>5732</v>
      </c>
      <c r="CC1732" s="98">
        <v>0</v>
      </c>
      <c r="CD1732" s="99" t="str">
        <f>IFERROR(VLOOKUP(ROWS($CB$4:CB1732),$CA$4:$CB$2337,2,0),"")</f>
        <v>Sieradz (pow. sieradzki, woj. łódzkie)</v>
      </c>
      <c r="CE1732" s="98">
        <v>0</v>
      </c>
      <c r="CF1732" s="98">
        <f>IF(ISNUMBER(SEARCH('ankieta ESG'!$G$189,CG1732)),MAX($CF$3:CF1731)+1,0)</f>
        <v>1729</v>
      </c>
      <c r="CG1732" s="134" t="s">
        <v>5732</v>
      </c>
      <c r="CH1732" s="98">
        <v>0</v>
      </c>
      <c r="CI1732" s="99" t="str">
        <f>IFERROR(VLOOKUP(ROWS($CG$4:CG1732),$CF$4:$CG$2337,2,0),"")</f>
        <v>Sieradz (pow. sieradzki, woj. łódzkie)</v>
      </c>
      <c r="CJ1732" s="98">
        <v>0</v>
      </c>
    </row>
    <row r="1733" spans="4:88">
      <c r="D1733" s="25"/>
      <c r="F1733" s="25"/>
      <c r="AM1733" s="98">
        <f>IF(ISNUMBER(SEARCH('ankieta ESG'!$G$180,AN1733)),MAX(AM$3:$AM1732)+1,0)</f>
        <v>1730</v>
      </c>
      <c r="AN1733" s="134" t="s">
        <v>5733</v>
      </c>
      <c r="AO1733" s="98">
        <v>0</v>
      </c>
      <c r="AP1733" s="99" t="str">
        <f>IFERROR(VLOOKUP(ROWS($AN$4:AN1733),$AM$4:$AN$2337,2,0),"")</f>
        <v>Sierakowice (pow. kartuski, woj. pomorskie)</v>
      </c>
      <c r="AQ1733" s="98">
        <v>0</v>
      </c>
      <c r="AR1733" s="98">
        <f>IF(ISNUMBER(SEARCH('ankieta ESG'!$G$181,AS1733)),MAX($AR$3:AR1732)+1,0)</f>
        <v>1730</v>
      </c>
      <c r="AS1733" s="134" t="s">
        <v>5733</v>
      </c>
      <c r="AT1733" s="98">
        <v>0</v>
      </c>
      <c r="AU1733" s="99" t="str">
        <f>IFERROR(VLOOKUP(ROWS($AS$4:AS1733),$AR$4:$AS$2337,2,0),"")</f>
        <v>Sierakowice (pow. kartuski, woj. pomorskie)</v>
      </c>
      <c r="AV1733" s="98">
        <v>0</v>
      </c>
      <c r="AW1733" s="98">
        <f>IF(ISNUMBER(SEARCH('ankieta ESG'!$G$182,AX1733)),MAX($AW$3:AW1732)+1,0)</f>
        <v>1730</v>
      </c>
      <c r="AX1733" s="134" t="s">
        <v>5733</v>
      </c>
      <c r="AY1733" s="98">
        <v>0</v>
      </c>
      <c r="AZ1733" s="99" t="str">
        <f>IFERROR(VLOOKUP(ROWS($AX$4:AX1733),$AW$4:$AX$2337,2,0),"")</f>
        <v>Sierakowice (pow. kartuski, woj. pomorskie)</v>
      </c>
      <c r="BA1733" s="98">
        <v>0</v>
      </c>
      <c r="BB1733" s="98">
        <f>IF(ISNUMBER(SEARCH('ankieta ESG'!$G$183,BC1733)),MAX($BB$3:BB1732)+1,0)</f>
        <v>1730</v>
      </c>
      <c r="BC1733" s="134" t="s">
        <v>5733</v>
      </c>
      <c r="BD1733" s="98">
        <v>0</v>
      </c>
      <c r="BE1733" s="99" t="str">
        <f>IFERROR(VLOOKUP(ROWS($BC$4:BC1733),$BB$4:$BC$2337,2,0),"")</f>
        <v>Sierakowice (pow. kartuski, woj. pomorskie)</v>
      </c>
      <c r="BF1733" s="98">
        <v>0</v>
      </c>
      <c r="BG1733" s="98">
        <f>IF(ISNUMBER(SEARCH('ankieta ESG'!$G$184,BH1733)),MAX($BG$3:BG1732)+1,0)</f>
        <v>1730</v>
      </c>
      <c r="BH1733" s="134" t="s">
        <v>5733</v>
      </c>
      <c r="BI1733" s="98">
        <v>0</v>
      </c>
      <c r="BJ1733" s="99" t="str">
        <f>IFERROR(VLOOKUP(ROWS($BH$4:BH1733),$BG$4:$BH$2337,2,0),"")</f>
        <v>Sierakowice (pow. kartuski, woj. pomorskie)</v>
      </c>
      <c r="BK1733" s="98">
        <v>0</v>
      </c>
      <c r="BL1733" s="98">
        <f>IF(ISNUMBER(SEARCH('ankieta ESG'!$G$185,BM1733)),MAX($BL$3:BL1732)+1,0)</f>
        <v>1730</v>
      </c>
      <c r="BM1733" s="134" t="s">
        <v>5733</v>
      </c>
      <c r="BN1733" s="98">
        <v>0</v>
      </c>
      <c r="BO1733" s="99" t="str">
        <f>IFERROR(VLOOKUP(ROWS($BM$4:BM1733),$BL$4:$BM$2337,2,0),"")</f>
        <v>Sierakowice (pow. kartuski, woj. pomorskie)</v>
      </c>
      <c r="BP1733" s="98">
        <v>0</v>
      </c>
      <c r="BQ1733" s="98">
        <f>IF(ISNUMBER(SEARCH('ankieta ESG'!$G$186,BR1733)),MAX($BQ$3:BQ1732)+1,0)</f>
        <v>1730</v>
      </c>
      <c r="BR1733" s="134" t="s">
        <v>5733</v>
      </c>
      <c r="BS1733" s="98">
        <v>0</v>
      </c>
      <c r="BT1733" s="99" t="str">
        <f>IFERROR(VLOOKUP(ROWS($BR$4:BR1733),$BQ$4:$BR$2337,2,0),"")</f>
        <v>Sierakowice (pow. kartuski, woj. pomorskie)</v>
      </c>
      <c r="BU1733" s="98">
        <v>0</v>
      </c>
      <c r="BV1733" s="98">
        <f>IF(ISNUMBER(SEARCH('ankieta ESG'!$G$187,BW1733)),MAX($BV$3:BV1732)+1,0)</f>
        <v>1730</v>
      </c>
      <c r="BW1733" s="134" t="s">
        <v>5733</v>
      </c>
      <c r="BX1733" s="98">
        <v>0</v>
      </c>
      <c r="BY1733" s="99" t="str">
        <f>IFERROR(VLOOKUP(ROWS($BW$4:BW1733),$BV$4:$BW$2337,2,0),"")</f>
        <v>Sierakowice (pow. kartuski, woj. pomorskie)</v>
      </c>
      <c r="BZ1733" s="98">
        <v>0</v>
      </c>
      <c r="CA1733" s="98">
        <f>IF(ISNUMBER(SEARCH('ankieta ESG'!$G$188,CB1733)),MAX($CA$3:CA1732)+1,0)</f>
        <v>1730</v>
      </c>
      <c r="CB1733" s="134" t="s">
        <v>5733</v>
      </c>
      <c r="CC1733" s="98">
        <v>0</v>
      </c>
      <c r="CD1733" s="99" t="str">
        <f>IFERROR(VLOOKUP(ROWS($CB$4:CB1733),$CA$4:$CB$2337,2,0),"")</f>
        <v>Sierakowice (pow. kartuski, woj. pomorskie)</v>
      </c>
      <c r="CE1733" s="98">
        <v>0</v>
      </c>
      <c r="CF1733" s="98">
        <f>IF(ISNUMBER(SEARCH('ankieta ESG'!$G$189,CG1733)),MAX($CF$3:CF1732)+1,0)</f>
        <v>1730</v>
      </c>
      <c r="CG1733" s="134" t="s">
        <v>5733</v>
      </c>
      <c r="CH1733" s="98">
        <v>0</v>
      </c>
      <c r="CI1733" s="99" t="str">
        <f>IFERROR(VLOOKUP(ROWS($CG$4:CG1733),$CF$4:$CG$2337,2,0),"")</f>
        <v>Sierakowice (pow. kartuski, woj. pomorskie)</v>
      </c>
      <c r="CJ1733" s="98">
        <v>0</v>
      </c>
    </row>
    <row r="1734" spans="4:88">
      <c r="D1734" s="25"/>
      <c r="F1734" s="25"/>
      <c r="AM1734" s="98">
        <f>IF(ISNUMBER(SEARCH('ankieta ESG'!$G$180,AN1734)),MAX(AM$3:$AM1733)+1,0)</f>
        <v>1731</v>
      </c>
      <c r="AN1734" s="134" t="s">
        <v>5734</v>
      </c>
      <c r="AO1734" s="98">
        <v>0</v>
      </c>
      <c r="AP1734" s="99" t="str">
        <f>IFERROR(VLOOKUP(ROWS($AN$4:AN1734),$AM$4:$AN$2337,2,0),"")</f>
        <v>Sieraków (pow. międzychodzki, woj. wielkopolskie)</v>
      </c>
      <c r="AQ1734" s="98">
        <v>0</v>
      </c>
      <c r="AR1734" s="98">
        <f>IF(ISNUMBER(SEARCH('ankieta ESG'!$G$181,AS1734)),MAX($AR$3:AR1733)+1,0)</f>
        <v>1731</v>
      </c>
      <c r="AS1734" s="134" t="s">
        <v>5734</v>
      </c>
      <c r="AT1734" s="98">
        <v>0</v>
      </c>
      <c r="AU1734" s="99" t="str">
        <f>IFERROR(VLOOKUP(ROWS($AS$4:AS1734),$AR$4:$AS$2337,2,0),"")</f>
        <v>Sieraków (pow. międzychodzki, woj. wielkopolskie)</v>
      </c>
      <c r="AV1734" s="98">
        <v>0</v>
      </c>
      <c r="AW1734" s="98">
        <f>IF(ISNUMBER(SEARCH('ankieta ESG'!$G$182,AX1734)),MAX($AW$3:AW1733)+1,0)</f>
        <v>1731</v>
      </c>
      <c r="AX1734" s="134" t="s">
        <v>5734</v>
      </c>
      <c r="AY1734" s="98">
        <v>0</v>
      </c>
      <c r="AZ1734" s="99" t="str">
        <f>IFERROR(VLOOKUP(ROWS($AX$4:AX1734),$AW$4:$AX$2337,2,0),"")</f>
        <v>Sieraków (pow. międzychodzki, woj. wielkopolskie)</v>
      </c>
      <c r="BA1734" s="98">
        <v>0</v>
      </c>
      <c r="BB1734" s="98">
        <f>IF(ISNUMBER(SEARCH('ankieta ESG'!$G$183,BC1734)),MAX($BB$3:BB1733)+1,0)</f>
        <v>1731</v>
      </c>
      <c r="BC1734" s="134" t="s">
        <v>5734</v>
      </c>
      <c r="BD1734" s="98">
        <v>0</v>
      </c>
      <c r="BE1734" s="99" t="str">
        <f>IFERROR(VLOOKUP(ROWS($BC$4:BC1734),$BB$4:$BC$2337,2,0),"")</f>
        <v>Sieraków (pow. międzychodzki, woj. wielkopolskie)</v>
      </c>
      <c r="BF1734" s="98">
        <v>0</v>
      </c>
      <c r="BG1734" s="98">
        <f>IF(ISNUMBER(SEARCH('ankieta ESG'!$G$184,BH1734)),MAX($BG$3:BG1733)+1,0)</f>
        <v>1731</v>
      </c>
      <c r="BH1734" s="134" t="s">
        <v>5734</v>
      </c>
      <c r="BI1734" s="98">
        <v>0</v>
      </c>
      <c r="BJ1734" s="99" t="str">
        <f>IFERROR(VLOOKUP(ROWS($BH$4:BH1734),$BG$4:$BH$2337,2,0),"")</f>
        <v>Sieraków (pow. międzychodzki, woj. wielkopolskie)</v>
      </c>
      <c r="BK1734" s="98">
        <v>0</v>
      </c>
      <c r="BL1734" s="98">
        <f>IF(ISNUMBER(SEARCH('ankieta ESG'!$G$185,BM1734)),MAX($BL$3:BL1733)+1,0)</f>
        <v>1731</v>
      </c>
      <c r="BM1734" s="134" t="s">
        <v>5734</v>
      </c>
      <c r="BN1734" s="98">
        <v>0</v>
      </c>
      <c r="BO1734" s="99" t="str">
        <f>IFERROR(VLOOKUP(ROWS($BM$4:BM1734),$BL$4:$BM$2337,2,0),"")</f>
        <v>Sieraków (pow. międzychodzki, woj. wielkopolskie)</v>
      </c>
      <c r="BP1734" s="98">
        <v>0</v>
      </c>
      <c r="BQ1734" s="98">
        <f>IF(ISNUMBER(SEARCH('ankieta ESG'!$G$186,BR1734)),MAX($BQ$3:BQ1733)+1,0)</f>
        <v>1731</v>
      </c>
      <c r="BR1734" s="134" t="s">
        <v>5734</v>
      </c>
      <c r="BS1734" s="98">
        <v>0</v>
      </c>
      <c r="BT1734" s="99" t="str">
        <f>IFERROR(VLOOKUP(ROWS($BR$4:BR1734),$BQ$4:$BR$2337,2,0),"")</f>
        <v>Sieraków (pow. międzychodzki, woj. wielkopolskie)</v>
      </c>
      <c r="BU1734" s="98">
        <v>0</v>
      </c>
      <c r="BV1734" s="98">
        <f>IF(ISNUMBER(SEARCH('ankieta ESG'!$G$187,BW1734)),MAX($BV$3:BV1733)+1,0)</f>
        <v>1731</v>
      </c>
      <c r="BW1734" s="134" t="s">
        <v>5734</v>
      </c>
      <c r="BX1734" s="98">
        <v>0</v>
      </c>
      <c r="BY1734" s="99" t="str">
        <f>IFERROR(VLOOKUP(ROWS($BW$4:BW1734),$BV$4:$BW$2337,2,0),"")</f>
        <v>Sieraków (pow. międzychodzki, woj. wielkopolskie)</v>
      </c>
      <c r="BZ1734" s="98">
        <v>0</v>
      </c>
      <c r="CA1734" s="98">
        <f>IF(ISNUMBER(SEARCH('ankieta ESG'!$G$188,CB1734)),MAX($CA$3:CA1733)+1,0)</f>
        <v>1731</v>
      </c>
      <c r="CB1734" s="134" t="s">
        <v>5734</v>
      </c>
      <c r="CC1734" s="98">
        <v>0</v>
      </c>
      <c r="CD1734" s="99" t="str">
        <f>IFERROR(VLOOKUP(ROWS($CB$4:CB1734),$CA$4:$CB$2337,2,0),"")</f>
        <v>Sieraków (pow. międzychodzki, woj. wielkopolskie)</v>
      </c>
      <c r="CE1734" s="98">
        <v>0</v>
      </c>
      <c r="CF1734" s="98">
        <f>IF(ISNUMBER(SEARCH('ankieta ESG'!$G$189,CG1734)),MAX($CF$3:CF1733)+1,0)</f>
        <v>1731</v>
      </c>
      <c r="CG1734" s="134" t="s">
        <v>5734</v>
      </c>
      <c r="CH1734" s="98">
        <v>0</v>
      </c>
      <c r="CI1734" s="99" t="str">
        <f>IFERROR(VLOOKUP(ROWS($CG$4:CG1734),$CF$4:$CG$2337,2,0),"")</f>
        <v>Sieraków (pow. międzychodzki, woj. wielkopolskie)</v>
      </c>
      <c r="CJ1734" s="98">
        <v>0</v>
      </c>
    </row>
    <row r="1735" spans="4:88">
      <c r="D1735" s="25"/>
      <c r="F1735" s="25"/>
      <c r="AM1735" s="98">
        <f>IF(ISNUMBER(SEARCH('ankieta ESG'!$G$180,AN1735)),MAX(AM$3:$AM1734)+1,0)</f>
        <v>1732</v>
      </c>
      <c r="AN1735" s="134" t="s">
        <v>5735</v>
      </c>
      <c r="AO1735" s="98">
        <v>0</v>
      </c>
      <c r="AP1735" s="99" t="str">
        <f>IFERROR(VLOOKUP(ROWS($AN$4:AN1735),$AM$4:$AN$2337,2,0),"")</f>
        <v>Sieroszewice (pow. ostrowski, woj. wielkopolskie)</v>
      </c>
      <c r="AQ1735" s="98">
        <v>0</v>
      </c>
      <c r="AR1735" s="98">
        <f>IF(ISNUMBER(SEARCH('ankieta ESG'!$G$181,AS1735)),MAX($AR$3:AR1734)+1,0)</f>
        <v>1732</v>
      </c>
      <c r="AS1735" s="134" t="s">
        <v>5735</v>
      </c>
      <c r="AT1735" s="98">
        <v>0</v>
      </c>
      <c r="AU1735" s="99" t="str">
        <f>IFERROR(VLOOKUP(ROWS($AS$4:AS1735),$AR$4:$AS$2337,2,0),"")</f>
        <v>Sieroszewice (pow. ostrowski, woj. wielkopolskie)</v>
      </c>
      <c r="AV1735" s="98">
        <v>0</v>
      </c>
      <c r="AW1735" s="98">
        <f>IF(ISNUMBER(SEARCH('ankieta ESG'!$G$182,AX1735)),MAX($AW$3:AW1734)+1,0)</f>
        <v>1732</v>
      </c>
      <c r="AX1735" s="134" t="s">
        <v>5735</v>
      </c>
      <c r="AY1735" s="98">
        <v>0</v>
      </c>
      <c r="AZ1735" s="99" t="str">
        <f>IFERROR(VLOOKUP(ROWS($AX$4:AX1735),$AW$4:$AX$2337,2,0),"")</f>
        <v>Sieroszewice (pow. ostrowski, woj. wielkopolskie)</v>
      </c>
      <c r="BA1735" s="98">
        <v>0</v>
      </c>
      <c r="BB1735" s="98">
        <f>IF(ISNUMBER(SEARCH('ankieta ESG'!$G$183,BC1735)),MAX($BB$3:BB1734)+1,0)</f>
        <v>1732</v>
      </c>
      <c r="BC1735" s="134" t="s">
        <v>5735</v>
      </c>
      <c r="BD1735" s="98">
        <v>0</v>
      </c>
      <c r="BE1735" s="99" t="str">
        <f>IFERROR(VLOOKUP(ROWS($BC$4:BC1735),$BB$4:$BC$2337,2,0),"")</f>
        <v>Sieroszewice (pow. ostrowski, woj. wielkopolskie)</v>
      </c>
      <c r="BF1735" s="98">
        <v>0</v>
      </c>
      <c r="BG1735" s="98">
        <f>IF(ISNUMBER(SEARCH('ankieta ESG'!$G$184,BH1735)),MAX($BG$3:BG1734)+1,0)</f>
        <v>1732</v>
      </c>
      <c r="BH1735" s="134" t="s">
        <v>5735</v>
      </c>
      <c r="BI1735" s="98">
        <v>0</v>
      </c>
      <c r="BJ1735" s="99" t="str">
        <f>IFERROR(VLOOKUP(ROWS($BH$4:BH1735),$BG$4:$BH$2337,2,0),"")</f>
        <v>Sieroszewice (pow. ostrowski, woj. wielkopolskie)</v>
      </c>
      <c r="BK1735" s="98">
        <v>0</v>
      </c>
      <c r="BL1735" s="98">
        <f>IF(ISNUMBER(SEARCH('ankieta ESG'!$G$185,BM1735)),MAX($BL$3:BL1734)+1,0)</f>
        <v>1732</v>
      </c>
      <c r="BM1735" s="134" t="s">
        <v>5735</v>
      </c>
      <c r="BN1735" s="98">
        <v>0</v>
      </c>
      <c r="BO1735" s="99" t="str">
        <f>IFERROR(VLOOKUP(ROWS($BM$4:BM1735),$BL$4:$BM$2337,2,0),"")</f>
        <v>Sieroszewice (pow. ostrowski, woj. wielkopolskie)</v>
      </c>
      <c r="BP1735" s="98">
        <v>0</v>
      </c>
      <c r="BQ1735" s="98">
        <f>IF(ISNUMBER(SEARCH('ankieta ESG'!$G$186,BR1735)),MAX($BQ$3:BQ1734)+1,0)</f>
        <v>1732</v>
      </c>
      <c r="BR1735" s="134" t="s">
        <v>5735</v>
      </c>
      <c r="BS1735" s="98">
        <v>0</v>
      </c>
      <c r="BT1735" s="99" t="str">
        <f>IFERROR(VLOOKUP(ROWS($BR$4:BR1735),$BQ$4:$BR$2337,2,0),"")</f>
        <v>Sieroszewice (pow. ostrowski, woj. wielkopolskie)</v>
      </c>
      <c r="BU1735" s="98">
        <v>0</v>
      </c>
      <c r="BV1735" s="98">
        <f>IF(ISNUMBER(SEARCH('ankieta ESG'!$G$187,BW1735)),MAX($BV$3:BV1734)+1,0)</f>
        <v>1732</v>
      </c>
      <c r="BW1735" s="134" t="s">
        <v>5735</v>
      </c>
      <c r="BX1735" s="98">
        <v>0</v>
      </c>
      <c r="BY1735" s="99" t="str">
        <f>IFERROR(VLOOKUP(ROWS($BW$4:BW1735),$BV$4:$BW$2337,2,0),"")</f>
        <v>Sieroszewice (pow. ostrowski, woj. wielkopolskie)</v>
      </c>
      <c r="BZ1735" s="98">
        <v>0</v>
      </c>
      <c r="CA1735" s="98">
        <f>IF(ISNUMBER(SEARCH('ankieta ESG'!$G$188,CB1735)),MAX($CA$3:CA1734)+1,0)</f>
        <v>1732</v>
      </c>
      <c r="CB1735" s="134" t="s">
        <v>5735</v>
      </c>
      <c r="CC1735" s="98">
        <v>0</v>
      </c>
      <c r="CD1735" s="99" t="str">
        <f>IFERROR(VLOOKUP(ROWS($CB$4:CB1735),$CA$4:$CB$2337,2,0),"")</f>
        <v>Sieroszewice (pow. ostrowski, woj. wielkopolskie)</v>
      </c>
      <c r="CE1735" s="98">
        <v>0</v>
      </c>
      <c r="CF1735" s="98">
        <f>IF(ISNUMBER(SEARCH('ankieta ESG'!$G$189,CG1735)),MAX($CF$3:CF1734)+1,0)</f>
        <v>1732</v>
      </c>
      <c r="CG1735" s="134" t="s">
        <v>5735</v>
      </c>
      <c r="CH1735" s="98">
        <v>0</v>
      </c>
      <c r="CI1735" s="99" t="str">
        <f>IFERROR(VLOOKUP(ROWS($CG$4:CG1735),$CF$4:$CG$2337,2,0),"")</f>
        <v>Sieroszewice (pow. ostrowski, woj. wielkopolskie)</v>
      </c>
      <c r="CJ1735" s="98">
        <v>0</v>
      </c>
    </row>
    <row r="1736" spans="4:88">
      <c r="D1736" s="25"/>
      <c r="F1736" s="25"/>
      <c r="AM1736" s="98">
        <f>IF(ISNUMBER(SEARCH('ankieta ESG'!$G$180,AN1736)),MAX(AM$3:$AM1735)+1,0)</f>
        <v>1733</v>
      </c>
      <c r="AN1736" s="134" t="s">
        <v>5736</v>
      </c>
      <c r="AO1736" s="98">
        <v>0</v>
      </c>
      <c r="AP1736" s="99" t="str">
        <f>IFERROR(VLOOKUP(ROWS($AN$4:AN1736),$AM$4:$AN$2337,2,0),"")</f>
        <v>Sierpc (pow. sierpecki, woj. mazowieckie)</v>
      </c>
      <c r="AQ1736" s="98">
        <v>0</v>
      </c>
      <c r="AR1736" s="98">
        <f>IF(ISNUMBER(SEARCH('ankieta ESG'!$G$181,AS1736)),MAX($AR$3:AR1735)+1,0)</f>
        <v>1733</v>
      </c>
      <c r="AS1736" s="134" t="s">
        <v>5736</v>
      </c>
      <c r="AT1736" s="98">
        <v>0</v>
      </c>
      <c r="AU1736" s="99" t="str">
        <f>IFERROR(VLOOKUP(ROWS($AS$4:AS1736),$AR$4:$AS$2337,2,0),"")</f>
        <v>Sierpc (pow. sierpecki, woj. mazowieckie)</v>
      </c>
      <c r="AV1736" s="98">
        <v>0</v>
      </c>
      <c r="AW1736" s="98">
        <f>IF(ISNUMBER(SEARCH('ankieta ESG'!$G$182,AX1736)),MAX($AW$3:AW1735)+1,0)</f>
        <v>1733</v>
      </c>
      <c r="AX1736" s="134" t="s">
        <v>5736</v>
      </c>
      <c r="AY1736" s="98">
        <v>0</v>
      </c>
      <c r="AZ1736" s="99" t="str">
        <f>IFERROR(VLOOKUP(ROWS($AX$4:AX1736),$AW$4:$AX$2337,2,0),"")</f>
        <v>Sierpc (pow. sierpecki, woj. mazowieckie)</v>
      </c>
      <c r="BA1736" s="98">
        <v>0</v>
      </c>
      <c r="BB1736" s="98">
        <f>IF(ISNUMBER(SEARCH('ankieta ESG'!$G$183,BC1736)),MAX($BB$3:BB1735)+1,0)</f>
        <v>1733</v>
      </c>
      <c r="BC1736" s="134" t="s">
        <v>5736</v>
      </c>
      <c r="BD1736" s="98">
        <v>0</v>
      </c>
      <c r="BE1736" s="99" t="str">
        <f>IFERROR(VLOOKUP(ROWS($BC$4:BC1736),$BB$4:$BC$2337,2,0),"")</f>
        <v>Sierpc (pow. sierpecki, woj. mazowieckie)</v>
      </c>
      <c r="BF1736" s="98">
        <v>0</v>
      </c>
      <c r="BG1736" s="98">
        <f>IF(ISNUMBER(SEARCH('ankieta ESG'!$G$184,BH1736)),MAX($BG$3:BG1735)+1,0)</f>
        <v>1733</v>
      </c>
      <c r="BH1736" s="134" t="s">
        <v>5736</v>
      </c>
      <c r="BI1736" s="98">
        <v>0</v>
      </c>
      <c r="BJ1736" s="99" t="str">
        <f>IFERROR(VLOOKUP(ROWS($BH$4:BH1736),$BG$4:$BH$2337,2,0),"")</f>
        <v>Sierpc (pow. sierpecki, woj. mazowieckie)</v>
      </c>
      <c r="BK1736" s="98">
        <v>0</v>
      </c>
      <c r="BL1736" s="98">
        <f>IF(ISNUMBER(SEARCH('ankieta ESG'!$G$185,BM1736)),MAX($BL$3:BL1735)+1,0)</f>
        <v>1733</v>
      </c>
      <c r="BM1736" s="134" t="s">
        <v>5736</v>
      </c>
      <c r="BN1736" s="98">
        <v>0</v>
      </c>
      <c r="BO1736" s="99" t="str">
        <f>IFERROR(VLOOKUP(ROWS($BM$4:BM1736),$BL$4:$BM$2337,2,0),"")</f>
        <v>Sierpc (pow. sierpecki, woj. mazowieckie)</v>
      </c>
      <c r="BP1736" s="98">
        <v>0</v>
      </c>
      <c r="BQ1736" s="98">
        <f>IF(ISNUMBER(SEARCH('ankieta ESG'!$G$186,BR1736)),MAX($BQ$3:BQ1735)+1,0)</f>
        <v>1733</v>
      </c>
      <c r="BR1736" s="134" t="s">
        <v>5736</v>
      </c>
      <c r="BS1736" s="98">
        <v>0</v>
      </c>
      <c r="BT1736" s="99" t="str">
        <f>IFERROR(VLOOKUP(ROWS($BR$4:BR1736),$BQ$4:$BR$2337,2,0),"")</f>
        <v>Sierpc (pow. sierpecki, woj. mazowieckie)</v>
      </c>
      <c r="BU1736" s="98">
        <v>0</v>
      </c>
      <c r="BV1736" s="98">
        <f>IF(ISNUMBER(SEARCH('ankieta ESG'!$G$187,BW1736)),MAX($BV$3:BV1735)+1,0)</f>
        <v>1733</v>
      </c>
      <c r="BW1736" s="134" t="s">
        <v>5736</v>
      </c>
      <c r="BX1736" s="98">
        <v>0</v>
      </c>
      <c r="BY1736" s="99" t="str">
        <f>IFERROR(VLOOKUP(ROWS($BW$4:BW1736),$BV$4:$BW$2337,2,0),"")</f>
        <v>Sierpc (pow. sierpecki, woj. mazowieckie)</v>
      </c>
      <c r="BZ1736" s="98">
        <v>0</v>
      </c>
      <c r="CA1736" s="98">
        <f>IF(ISNUMBER(SEARCH('ankieta ESG'!$G$188,CB1736)),MAX($CA$3:CA1735)+1,0)</f>
        <v>1733</v>
      </c>
      <c r="CB1736" s="134" t="s">
        <v>5736</v>
      </c>
      <c r="CC1736" s="98">
        <v>0</v>
      </c>
      <c r="CD1736" s="99" t="str">
        <f>IFERROR(VLOOKUP(ROWS($CB$4:CB1736),$CA$4:$CB$2337,2,0),"")</f>
        <v>Sierpc (pow. sierpecki, woj. mazowieckie)</v>
      </c>
      <c r="CE1736" s="98">
        <v>0</v>
      </c>
      <c r="CF1736" s="98">
        <f>IF(ISNUMBER(SEARCH('ankieta ESG'!$G$189,CG1736)),MAX($CF$3:CF1735)+1,0)</f>
        <v>1733</v>
      </c>
      <c r="CG1736" s="134" t="s">
        <v>5736</v>
      </c>
      <c r="CH1736" s="98">
        <v>0</v>
      </c>
      <c r="CI1736" s="99" t="str">
        <f>IFERROR(VLOOKUP(ROWS($CG$4:CG1736),$CF$4:$CG$2337,2,0),"")</f>
        <v>Sierpc (pow. sierpecki, woj. mazowieckie)</v>
      </c>
      <c r="CJ1736" s="98">
        <v>0</v>
      </c>
    </row>
    <row r="1737" spans="4:88">
      <c r="D1737" s="25"/>
      <c r="F1737" s="25"/>
      <c r="AM1737" s="98">
        <f>IF(ISNUMBER(SEARCH('ankieta ESG'!$G$180,AN1737)),MAX(AM$3:$AM1736)+1,0)</f>
        <v>1734</v>
      </c>
      <c r="AN1737" s="134" t="s">
        <v>5737</v>
      </c>
      <c r="AO1737" s="98">
        <v>0</v>
      </c>
      <c r="AP1737" s="99" t="str">
        <f>IFERROR(VLOOKUP(ROWS($AN$4:AN1737),$AM$4:$AN$2337,2,0),"")</f>
        <v>Siewierz (pow. będziński, woj. śląskie)</v>
      </c>
      <c r="AQ1737" s="98">
        <v>0</v>
      </c>
      <c r="AR1737" s="98">
        <f>IF(ISNUMBER(SEARCH('ankieta ESG'!$G$181,AS1737)),MAX($AR$3:AR1736)+1,0)</f>
        <v>1734</v>
      </c>
      <c r="AS1737" s="134" t="s">
        <v>5737</v>
      </c>
      <c r="AT1737" s="98">
        <v>0</v>
      </c>
      <c r="AU1737" s="99" t="str">
        <f>IFERROR(VLOOKUP(ROWS($AS$4:AS1737),$AR$4:$AS$2337,2,0),"")</f>
        <v>Siewierz (pow. będziński, woj. śląskie)</v>
      </c>
      <c r="AV1737" s="98">
        <v>0</v>
      </c>
      <c r="AW1737" s="98">
        <f>IF(ISNUMBER(SEARCH('ankieta ESG'!$G$182,AX1737)),MAX($AW$3:AW1736)+1,0)</f>
        <v>1734</v>
      </c>
      <c r="AX1737" s="134" t="s">
        <v>5737</v>
      </c>
      <c r="AY1737" s="98">
        <v>0</v>
      </c>
      <c r="AZ1737" s="99" t="str">
        <f>IFERROR(VLOOKUP(ROWS($AX$4:AX1737),$AW$4:$AX$2337,2,0),"")</f>
        <v>Siewierz (pow. będziński, woj. śląskie)</v>
      </c>
      <c r="BA1737" s="98">
        <v>0</v>
      </c>
      <c r="BB1737" s="98">
        <f>IF(ISNUMBER(SEARCH('ankieta ESG'!$G$183,BC1737)),MAX($BB$3:BB1736)+1,0)</f>
        <v>1734</v>
      </c>
      <c r="BC1737" s="134" t="s">
        <v>5737</v>
      </c>
      <c r="BD1737" s="98">
        <v>0</v>
      </c>
      <c r="BE1737" s="99" t="str">
        <f>IFERROR(VLOOKUP(ROWS($BC$4:BC1737),$BB$4:$BC$2337,2,0),"")</f>
        <v>Siewierz (pow. będziński, woj. śląskie)</v>
      </c>
      <c r="BF1737" s="98">
        <v>0</v>
      </c>
      <c r="BG1737" s="98">
        <f>IF(ISNUMBER(SEARCH('ankieta ESG'!$G$184,BH1737)),MAX($BG$3:BG1736)+1,0)</f>
        <v>1734</v>
      </c>
      <c r="BH1737" s="134" t="s">
        <v>5737</v>
      </c>
      <c r="BI1737" s="98">
        <v>0</v>
      </c>
      <c r="BJ1737" s="99" t="str">
        <f>IFERROR(VLOOKUP(ROWS($BH$4:BH1737),$BG$4:$BH$2337,2,0),"")</f>
        <v>Siewierz (pow. będziński, woj. śląskie)</v>
      </c>
      <c r="BK1737" s="98">
        <v>0</v>
      </c>
      <c r="BL1737" s="98">
        <f>IF(ISNUMBER(SEARCH('ankieta ESG'!$G$185,BM1737)),MAX($BL$3:BL1736)+1,0)</f>
        <v>1734</v>
      </c>
      <c r="BM1737" s="134" t="s">
        <v>5737</v>
      </c>
      <c r="BN1737" s="98">
        <v>0</v>
      </c>
      <c r="BO1737" s="99" t="str">
        <f>IFERROR(VLOOKUP(ROWS($BM$4:BM1737),$BL$4:$BM$2337,2,0),"")</f>
        <v>Siewierz (pow. będziński, woj. śląskie)</v>
      </c>
      <c r="BP1737" s="98">
        <v>0</v>
      </c>
      <c r="BQ1737" s="98">
        <f>IF(ISNUMBER(SEARCH('ankieta ESG'!$G$186,BR1737)),MAX($BQ$3:BQ1736)+1,0)</f>
        <v>1734</v>
      </c>
      <c r="BR1737" s="134" t="s">
        <v>5737</v>
      </c>
      <c r="BS1737" s="98">
        <v>0</v>
      </c>
      <c r="BT1737" s="99" t="str">
        <f>IFERROR(VLOOKUP(ROWS($BR$4:BR1737),$BQ$4:$BR$2337,2,0),"")</f>
        <v>Siewierz (pow. będziński, woj. śląskie)</v>
      </c>
      <c r="BU1737" s="98">
        <v>0</v>
      </c>
      <c r="BV1737" s="98">
        <f>IF(ISNUMBER(SEARCH('ankieta ESG'!$G$187,BW1737)),MAX($BV$3:BV1736)+1,0)</f>
        <v>1734</v>
      </c>
      <c r="BW1737" s="134" t="s">
        <v>5737</v>
      </c>
      <c r="BX1737" s="98">
        <v>0</v>
      </c>
      <c r="BY1737" s="99" t="str">
        <f>IFERROR(VLOOKUP(ROWS($BW$4:BW1737),$BV$4:$BW$2337,2,0),"")</f>
        <v>Siewierz (pow. będziński, woj. śląskie)</v>
      </c>
      <c r="BZ1737" s="98">
        <v>0</v>
      </c>
      <c r="CA1737" s="98">
        <f>IF(ISNUMBER(SEARCH('ankieta ESG'!$G$188,CB1737)),MAX($CA$3:CA1736)+1,0)</f>
        <v>1734</v>
      </c>
      <c r="CB1737" s="134" t="s">
        <v>5737</v>
      </c>
      <c r="CC1737" s="98">
        <v>0</v>
      </c>
      <c r="CD1737" s="99" t="str">
        <f>IFERROR(VLOOKUP(ROWS($CB$4:CB1737),$CA$4:$CB$2337,2,0),"")</f>
        <v>Siewierz (pow. będziński, woj. śląskie)</v>
      </c>
      <c r="CE1737" s="98">
        <v>0</v>
      </c>
      <c r="CF1737" s="98">
        <f>IF(ISNUMBER(SEARCH('ankieta ESG'!$G$189,CG1737)),MAX($CF$3:CF1736)+1,0)</f>
        <v>1734</v>
      </c>
      <c r="CG1737" s="134" t="s">
        <v>5737</v>
      </c>
      <c r="CH1737" s="98">
        <v>0</v>
      </c>
      <c r="CI1737" s="99" t="str">
        <f>IFERROR(VLOOKUP(ROWS($CG$4:CG1737),$CF$4:$CG$2337,2,0),"")</f>
        <v>Siewierz (pow. będziński, woj. śląskie)</v>
      </c>
      <c r="CJ1737" s="98">
        <v>0</v>
      </c>
    </row>
    <row r="1738" spans="4:88">
      <c r="D1738" s="25"/>
      <c r="F1738" s="25"/>
      <c r="AM1738" s="98">
        <f>IF(ISNUMBER(SEARCH('ankieta ESG'!$G$180,AN1738)),MAX(AM$3:$AM1737)+1,0)</f>
        <v>1735</v>
      </c>
      <c r="AN1738" s="134" t="s">
        <v>5738</v>
      </c>
      <c r="AO1738" s="98">
        <v>0</v>
      </c>
      <c r="AP1738" s="99" t="str">
        <f>IFERROR(VLOOKUP(ROWS($AN$4:AN1738),$AM$4:$AN$2337,2,0),"")</f>
        <v>Sitno (pow. zamojski, woj. lubelskie)</v>
      </c>
      <c r="AQ1738" s="98">
        <v>0</v>
      </c>
      <c r="AR1738" s="98">
        <f>IF(ISNUMBER(SEARCH('ankieta ESG'!$G$181,AS1738)),MAX($AR$3:AR1737)+1,0)</f>
        <v>1735</v>
      </c>
      <c r="AS1738" s="134" t="s">
        <v>5738</v>
      </c>
      <c r="AT1738" s="98">
        <v>0</v>
      </c>
      <c r="AU1738" s="99" t="str">
        <f>IFERROR(VLOOKUP(ROWS($AS$4:AS1738),$AR$4:$AS$2337,2,0),"")</f>
        <v>Sitno (pow. zamojski, woj. lubelskie)</v>
      </c>
      <c r="AV1738" s="98">
        <v>0</v>
      </c>
      <c r="AW1738" s="98">
        <f>IF(ISNUMBER(SEARCH('ankieta ESG'!$G$182,AX1738)),MAX($AW$3:AW1737)+1,0)</f>
        <v>1735</v>
      </c>
      <c r="AX1738" s="134" t="s">
        <v>5738</v>
      </c>
      <c r="AY1738" s="98">
        <v>0</v>
      </c>
      <c r="AZ1738" s="99" t="str">
        <f>IFERROR(VLOOKUP(ROWS($AX$4:AX1738),$AW$4:$AX$2337,2,0),"")</f>
        <v>Sitno (pow. zamojski, woj. lubelskie)</v>
      </c>
      <c r="BA1738" s="98">
        <v>0</v>
      </c>
      <c r="BB1738" s="98">
        <f>IF(ISNUMBER(SEARCH('ankieta ESG'!$G$183,BC1738)),MAX($BB$3:BB1737)+1,0)</f>
        <v>1735</v>
      </c>
      <c r="BC1738" s="134" t="s">
        <v>5738</v>
      </c>
      <c r="BD1738" s="98">
        <v>0</v>
      </c>
      <c r="BE1738" s="99" t="str">
        <f>IFERROR(VLOOKUP(ROWS($BC$4:BC1738),$BB$4:$BC$2337,2,0),"")</f>
        <v>Sitno (pow. zamojski, woj. lubelskie)</v>
      </c>
      <c r="BF1738" s="98">
        <v>0</v>
      </c>
      <c r="BG1738" s="98">
        <f>IF(ISNUMBER(SEARCH('ankieta ESG'!$G$184,BH1738)),MAX($BG$3:BG1737)+1,0)</f>
        <v>1735</v>
      </c>
      <c r="BH1738" s="134" t="s">
        <v>5738</v>
      </c>
      <c r="BI1738" s="98">
        <v>0</v>
      </c>
      <c r="BJ1738" s="99" t="str">
        <f>IFERROR(VLOOKUP(ROWS($BH$4:BH1738),$BG$4:$BH$2337,2,0),"")</f>
        <v>Sitno (pow. zamojski, woj. lubelskie)</v>
      </c>
      <c r="BK1738" s="98">
        <v>0</v>
      </c>
      <c r="BL1738" s="98">
        <f>IF(ISNUMBER(SEARCH('ankieta ESG'!$G$185,BM1738)),MAX($BL$3:BL1737)+1,0)</f>
        <v>1735</v>
      </c>
      <c r="BM1738" s="134" t="s">
        <v>5738</v>
      </c>
      <c r="BN1738" s="98">
        <v>0</v>
      </c>
      <c r="BO1738" s="99" t="str">
        <f>IFERROR(VLOOKUP(ROWS($BM$4:BM1738),$BL$4:$BM$2337,2,0),"")</f>
        <v>Sitno (pow. zamojski, woj. lubelskie)</v>
      </c>
      <c r="BP1738" s="98">
        <v>0</v>
      </c>
      <c r="BQ1738" s="98">
        <f>IF(ISNUMBER(SEARCH('ankieta ESG'!$G$186,BR1738)),MAX($BQ$3:BQ1737)+1,0)</f>
        <v>1735</v>
      </c>
      <c r="BR1738" s="134" t="s">
        <v>5738</v>
      </c>
      <c r="BS1738" s="98">
        <v>0</v>
      </c>
      <c r="BT1738" s="99" t="str">
        <f>IFERROR(VLOOKUP(ROWS($BR$4:BR1738),$BQ$4:$BR$2337,2,0),"")</f>
        <v>Sitno (pow. zamojski, woj. lubelskie)</v>
      </c>
      <c r="BU1738" s="98">
        <v>0</v>
      </c>
      <c r="BV1738" s="98">
        <f>IF(ISNUMBER(SEARCH('ankieta ESG'!$G$187,BW1738)),MAX($BV$3:BV1737)+1,0)</f>
        <v>1735</v>
      </c>
      <c r="BW1738" s="134" t="s">
        <v>5738</v>
      </c>
      <c r="BX1738" s="98">
        <v>0</v>
      </c>
      <c r="BY1738" s="99" t="str">
        <f>IFERROR(VLOOKUP(ROWS($BW$4:BW1738),$BV$4:$BW$2337,2,0),"")</f>
        <v>Sitno (pow. zamojski, woj. lubelskie)</v>
      </c>
      <c r="BZ1738" s="98">
        <v>0</v>
      </c>
      <c r="CA1738" s="98">
        <f>IF(ISNUMBER(SEARCH('ankieta ESG'!$G$188,CB1738)),MAX($CA$3:CA1737)+1,0)</f>
        <v>1735</v>
      </c>
      <c r="CB1738" s="134" t="s">
        <v>5738</v>
      </c>
      <c r="CC1738" s="98">
        <v>0</v>
      </c>
      <c r="CD1738" s="99" t="str">
        <f>IFERROR(VLOOKUP(ROWS($CB$4:CB1738),$CA$4:$CB$2337,2,0),"")</f>
        <v>Sitno (pow. zamojski, woj. lubelskie)</v>
      </c>
      <c r="CE1738" s="98">
        <v>0</v>
      </c>
      <c r="CF1738" s="98">
        <f>IF(ISNUMBER(SEARCH('ankieta ESG'!$G$189,CG1738)),MAX($CF$3:CF1737)+1,0)</f>
        <v>1735</v>
      </c>
      <c r="CG1738" s="134" t="s">
        <v>5738</v>
      </c>
      <c r="CH1738" s="98">
        <v>0</v>
      </c>
      <c r="CI1738" s="99" t="str">
        <f>IFERROR(VLOOKUP(ROWS($CG$4:CG1738),$CF$4:$CG$2337,2,0),"")</f>
        <v>Sitno (pow. zamojski, woj. lubelskie)</v>
      </c>
      <c r="CJ1738" s="98">
        <v>0</v>
      </c>
    </row>
    <row r="1739" spans="4:88">
      <c r="D1739" s="25"/>
      <c r="F1739" s="25"/>
      <c r="AM1739" s="98">
        <f>IF(ISNUMBER(SEARCH('ankieta ESG'!$G$180,AN1739)),MAX(AM$3:$AM1738)+1,0)</f>
        <v>1736</v>
      </c>
      <c r="AN1739" s="134" t="s">
        <v>5739</v>
      </c>
      <c r="AO1739" s="98">
        <v>0</v>
      </c>
      <c r="AP1739" s="99" t="str">
        <f>IFERROR(VLOOKUP(ROWS($AN$4:AN1739),$AM$4:$AN$2337,2,0),"")</f>
        <v>Skalbmierz (pow. kazimierski, woj. świętokrzyskie)</v>
      </c>
      <c r="AQ1739" s="98">
        <v>0</v>
      </c>
      <c r="AR1739" s="98">
        <f>IF(ISNUMBER(SEARCH('ankieta ESG'!$G$181,AS1739)),MAX($AR$3:AR1738)+1,0)</f>
        <v>1736</v>
      </c>
      <c r="AS1739" s="134" t="s">
        <v>5739</v>
      </c>
      <c r="AT1739" s="98">
        <v>0</v>
      </c>
      <c r="AU1739" s="99" t="str">
        <f>IFERROR(VLOOKUP(ROWS($AS$4:AS1739),$AR$4:$AS$2337,2,0),"")</f>
        <v>Skalbmierz (pow. kazimierski, woj. świętokrzyskie)</v>
      </c>
      <c r="AV1739" s="98">
        <v>0</v>
      </c>
      <c r="AW1739" s="98">
        <f>IF(ISNUMBER(SEARCH('ankieta ESG'!$G$182,AX1739)),MAX($AW$3:AW1738)+1,0)</f>
        <v>1736</v>
      </c>
      <c r="AX1739" s="134" t="s">
        <v>5739</v>
      </c>
      <c r="AY1739" s="98">
        <v>0</v>
      </c>
      <c r="AZ1739" s="99" t="str">
        <f>IFERROR(VLOOKUP(ROWS($AX$4:AX1739),$AW$4:$AX$2337,2,0),"")</f>
        <v>Skalbmierz (pow. kazimierski, woj. świętokrzyskie)</v>
      </c>
      <c r="BA1739" s="98">
        <v>0</v>
      </c>
      <c r="BB1739" s="98">
        <f>IF(ISNUMBER(SEARCH('ankieta ESG'!$G$183,BC1739)),MAX($BB$3:BB1738)+1,0)</f>
        <v>1736</v>
      </c>
      <c r="BC1739" s="134" t="s">
        <v>5739</v>
      </c>
      <c r="BD1739" s="98">
        <v>0</v>
      </c>
      <c r="BE1739" s="99" t="str">
        <f>IFERROR(VLOOKUP(ROWS($BC$4:BC1739),$BB$4:$BC$2337,2,0),"")</f>
        <v>Skalbmierz (pow. kazimierski, woj. świętokrzyskie)</v>
      </c>
      <c r="BF1739" s="98">
        <v>0</v>
      </c>
      <c r="BG1739" s="98">
        <f>IF(ISNUMBER(SEARCH('ankieta ESG'!$G$184,BH1739)),MAX($BG$3:BG1738)+1,0)</f>
        <v>1736</v>
      </c>
      <c r="BH1739" s="134" t="s">
        <v>5739</v>
      </c>
      <c r="BI1739" s="98">
        <v>0</v>
      </c>
      <c r="BJ1739" s="99" t="str">
        <f>IFERROR(VLOOKUP(ROWS($BH$4:BH1739),$BG$4:$BH$2337,2,0),"")</f>
        <v>Skalbmierz (pow. kazimierski, woj. świętokrzyskie)</v>
      </c>
      <c r="BK1739" s="98">
        <v>0</v>
      </c>
      <c r="BL1739" s="98">
        <f>IF(ISNUMBER(SEARCH('ankieta ESG'!$G$185,BM1739)),MAX($BL$3:BL1738)+1,0)</f>
        <v>1736</v>
      </c>
      <c r="BM1739" s="134" t="s">
        <v>5739</v>
      </c>
      <c r="BN1739" s="98">
        <v>0</v>
      </c>
      <c r="BO1739" s="99" t="str">
        <f>IFERROR(VLOOKUP(ROWS($BM$4:BM1739),$BL$4:$BM$2337,2,0),"")</f>
        <v>Skalbmierz (pow. kazimierski, woj. świętokrzyskie)</v>
      </c>
      <c r="BP1739" s="98">
        <v>0</v>
      </c>
      <c r="BQ1739" s="98">
        <f>IF(ISNUMBER(SEARCH('ankieta ESG'!$G$186,BR1739)),MAX($BQ$3:BQ1738)+1,0)</f>
        <v>1736</v>
      </c>
      <c r="BR1739" s="134" t="s">
        <v>5739</v>
      </c>
      <c r="BS1739" s="98">
        <v>0</v>
      </c>
      <c r="BT1739" s="99" t="str">
        <f>IFERROR(VLOOKUP(ROWS($BR$4:BR1739),$BQ$4:$BR$2337,2,0),"")</f>
        <v>Skalbmierz (pow. kazimierski, woj. świętokrzyskie)</v>
      </c>
      <c r="BU1739" s="98">
        <v>0</v>
      </c>
      <c r="BV1739" s="98">
        <f>IF(ISNUMBER(SEARCH('ankieta ESG'!$G$187,BW1739)),MAX($BV$3:BV1738)+1,0)</f>
        <v>1736</v>
      </c>
      <c r="BW1739" s="134" t="s">
        <v>5739</v>
      </c>
      <c r="BX1739" s="98">
        <v>0</v>
      </c>
      <c r="BY1739" s="99" t="str">
        <f>IFERROR(VLOOKUP(ROWS($BW$4:BW1739),$BV$4:$BW$2337,2,0),"")</f>
        <v>Skalbmierz (pow. kazimierski, woj. świętokrzyskie)</v>
      </c>
      <c r="BZ1739" s="98">
        <v>0</v>
      </c>
      <c r="CA1739" s="98">
        <f>IF(ISNUMBER(SEARCH('ankieta ESG'!$G$188,CB1739)),MAX($CA$3:CA1738)+1,0)</f>
        <v>1736</v>
      </c>
      <c r="CB1739" s="134" t="s">
        <v>5739</v>
      </c>
      <c r="CC1739" s="98">
        <v>0</v>
      </c>
      <c r="CD1739" s="99" t="str">
        <f>IFERROR(VLOOKUP(ROWS($CB$4:CB1739),$CA$4:$CB$2337,2,0),"")</f>
        <v>Skalbmierz (pow. kazimierski, woj. świętokrzyskie)</v>
      </c>
      <c r="CE1739" s="98">
        <v>0</v>
      </c>
      <c r="CF1739" s="98">
        <f>IF(ISNUMBER(SEARCH('ankieta ESG'!$G$189,CG1739)),MAX($CF$3:CF1738)+1,0)</f>
        <v>1736</v>
      </c>
      <c r="CG1739" s="134" t="s">
        <v>5739</v>
      </c>
      <c r="CH1739" s="98">
        <v>0</v>
      </c>
      <c r="CI1739" s="99" t="str">
        <f>IFERROR(VLOOKUP(ROWS($CG$4:CG1739),$CF$4:$CG$2337,2,0),"")</f>
        <v>Skalbmierz (pow. kazimierski, woj. świętokrzyskie)</v>
      </c>
      <c r="CJ1739" s="98">
        <v>0</v>
      </c>
    </row>
    <row r="1740" spans="4:88">
      <c r="D1740" s="25"/>
      <c r="F1740" s="25"/>
      <c r="AM1740" s="98">
        <f>IF(ISNUMBER(SEARCH('ankieta ESG'!$G$180,AN1740)),MAX(AM$3:$AM1739)+1,0)</f>
        <v>1737</v>
      </c>
      <c r="AN1740" s="134" t="s">
        <v>5740</v>
      </c>
      <c r="AO1740" s="98">
        <v>0</v>
      </c>
      <c r="AP1740" s="99" t="str">
        <f>IFERROR(VLOOKUP(ROWS($AN$4:AN1740),$AM$4:$AN$2337,2,0),"")</f>
        <v>Skała (pow. krakowski, woj. małopolskie)</v>
      </c>
      <c r="AQ1740" s="98">
        <v>0</v>
      </c>
      <c r="AR1740" s="98">
        <f>IF(ISNUMBER(SEARCH('ankieta ESG'!$G$181,AS1740)),MAX($AR$3:AR1739)+1,0)</f>
        <v>1737</v>
      </c>
      <c r="AS1740" s="134" t="s">
        <v>5740</v>
      </c>
      <c r="AT1740" s="98">
        <v>0</v>
      </c>
      <c r="AU1740" s="99" t="str">
        <f>IFERROR(VLOOKUP(ROWS($AS$4:AS1740),$AR$4:$AS$2337,2,0),"")</f>
        <v>Skała (pow. krakowski, woj. małopolskie)</v>
      </c>
      <c r="AV1740" s="98">
        <v>0</v>
      </c>
      <c r="AW1740" s="98">
        <f>IF(ISNUMBER(SEARCH('ankieta ESG'!$G$182,AX1740)),MAX($AW$3:AW1739)+1,0)</f>
        <v>1737</v>
      </c>
      <c r="AX1740" s="134" t="s">
        <v>5740</v>
      </c>
      <c r="AY1740" s="98">
        <v>0</v>
      </c>
      <c r="AZ1740" s="99" t="str">
        <f>IFERROR(VLOOKUP(ROWS($AX$4:AX1740),$AW$4:$AX$2337,2,0),"")</f>
        <v>Skała (pow. krakowski, woj. małopolskie)</v>
      </c>
      <c r="BA1740" s="98">
        <v>0</v>
      </c>
      <c r="BB1740" s="98">
        <f>IF(ISNUMBER(SEARCH('ankieta ESG'!$G$183,BC1740)),MAX($BB$3:BB1739)+1,0)</f>
        <v>1737</v>
      </c>
      <c r="BC1740" s="134" t="s">
        <v>5740</v>
      </c>
      <c r="BD1740" s="98">
        <v>0</v>
      </c>
      <c r="BE1740" s="99" t="str">
        <f>IFERROR(VLOOKUP(ROWS($BC$4:BC1740),$BB$4:$BC$2337,2,0),"")</f>
        <v>Skała (pow. krakowski, woj. małopolskie)</v>
      </c>
      <c r="BF1740" s="98">
        <v>0</v>
      </c>
      <c r="BG1740" s="98">
        <f>IF(ISNUMBER(SEARCH('ankieta ESG'!$G$184,BH1740)),MAX($BG$3:BG1739)+1,0)</f>
        <v>1737</v>
      </c>
      <c r="BH1740" s="134" t="s">
        <v>5740</v>
      </c>
      <c r="BI1740" s="98">
        <v>0</v>
      </c>
      <c r="BJ1740" s="99" t="str">
        <f>IFERROR(VLOOKUP(ROWS($BH$4:BH1740),$BG$4:$BH$2337,2,0),"")</f>
        <v>Skała (pow. krakowski, woj. małopolskie)</v>
      </c>
      <c r="BK1740" s="98">
        <v>0</v>
      </c>
      <c r="BL1740" s="98">
        <f>IF(ISNUMBER(SEARCH('ankieta ESG'!$G$185,BM1740)),MAX($BL$3:BL1739)+1,0)</f>
        <v>1737</v>
      </c>
      <c r="BM1740" s="134" t="s">
        <v>5740</v>
      </c>
      <c r="BN1740" s="98">
        <v>0</v>
      </c>
      <c r="BO1740" s="99" t="str">
        <f>IFERROR(VLOOKUP(ROWS($BM$4:BM1740),$BL$4:$BM$2337,2,0),"")</f>
        <v>Skała (pow. krakowski, woj. małopolskie)</v>
      </c>
      <c r="BP1740" s="98">
        <v>0</v>
      </c>
      <c r="BQ1740" s="98">
        <f>IF(ISNUMBER(SEARCH('ankieta ESG'!$G$186,BR1740)),MAX($BQ$3:BQ1739)+1,0)</f>
        <v>1737</v>
      </c>
      <c r="BR1740" s="134" t="s">
        <v>5740</v>
      </c>
      <c r="BS1740" s="98">
        <v>0</v>
      </c>
      <c r="BT1740" s="99" t="str">
        <f>IFERROR(VLOOKUP(ROWS($BR$4:BR1740),$BQ$4:$BR$2337,2,0),"")</f>
        <v>Skała (pow. krakowski, woj. małopolskie)</v>
      </c>
      <c r="BU1740" s="98">
        <v>0</v>
      </c>
      <c r="BV1740" s="98">
        <f>IF(ISNUMBER(SEARCH('ankieta ESG'!$G$187,BW1740)),MAX($BV$3:BV1739)+1,0)</f>
        <v>1737</v>
      </c>
      <c r="BW1740" s="134" t="s">
        <v>5740</v>
      </c>
      <c r="BX1740" s="98">
        <v>0</v>
      </c>
      <c r="BY1740" s="99" t="str">
        <f>IFERROR(VLOOKUP(ROWS($BW$4:BW1740),$BV$4:$BW$2337,2,0),"")</f>
        <v>Skała (pow. krakowski, woj. małopolskie)</v>
      </c>
      <c r="BZ1740" s="98">
        <v>0</v>
      </c>
      <c r="CA1740" s="98">
        <f>IF(ISNUMBER(SEARCH('ankieta ESG'!$G$188,CB1740)),MAX($CA$3:CA1739)+1,0)</f>
        <v>1737</v>
      </c>
      <c r="CB1740" s="134" t="s">
        <v>5740</v>
      </c>
      <c r="CC1740" s="98">
        <v>0</v>
      </c>
      <c r="CD1740" s="99" t="str">
        <f>IFERROR(VLOOKUP(ROWS($CB$4:CB1740),$CA$4:$CB$2337,2,0),"")</f>
        <v>Skała (pow. krakowski, woj. małopolskie)</v>
      </c>
      <c r="CE1740" s="98">
        <v>0</v>
      </c>
      <c r="CF1740" s="98">
        <f>IF(ISNUMBER(SEARCH('ankieta ESG'!$G$189,CG1740)),MAX($CF$3:CF1739)+1,0)</f>
        <v>1737</v>
      </c>
      <c r="CG1740" s="134" t="s">
        <v>5740</v>
      </c>
      <c r="CH1740" s="98">
        <v>0</v>
      </c>
      <c r="CI1740" s="99" t="str">
        <f>IFERROR(VLOOKUP(ROWS($CG$4:CG1740),$CF$4:$CG$2337,2,0),"")</f>
        <v>Skała (pow. krakowski, woj. małopolskie)</v>
      </c>
      <c r="CJ1740" s="98">
        <v>0</v>
      </c>
    </row>
    <row r="1741" spans="4:88">
      <c r="D1741" s="25"/>
      <c r="F1741" s="25"/>
      <c r="AM1741" s="98">
        <f>IF(ISNUMBER(SEARCH('ankieta ESG'!$G$180,AN1741)),MAX(AM$3:$AM1740)+1,0)</f>
        <v>1738</v>
      </c>
      <c r="AN1741" s="134" t="s">
        <v>5741</v>
      </c>
      <c r="AO1741" s="98">
        <v>0</v>
      </c>
      <c r="AP1741" s="99" t="str">
        <f>IFERROR(VLOOKUP(ROWS($AN$4:AN1741),$AM$4:$AN$2337,2,0),"")</f>
        <v>Skarbimierz (pow. brzeski, woj. opolskie)</v>
      </c>
      <c r="AQ1741" s="98">
        <v>0</v>
      </c>
      <c r="AR1741" s="98">
        <f>IF(ISNUMBER(SEARCH('ankieta ESG'!$G$181,AS1741)),MAX($AR$3:AR1740)+1,0)</f>
        <v>1738</v>
      </c>
      <c r="AS1741" s="134" t="s">
        <v>5741</v>
      </c>
      <c r="AT1741" s="98">
        <v>0</v>
      </c>
      <c r="AU1741" s="99" t="str">
        <f>IFERROR(VLOOKUP(ROWS($AS$4:AS1741),$AR$4:$AS$2337,2,0),"")</f>
        <v>Skarbimierz (pow. brzeski, woj. opolskie)</v>
      </c>
      <c r="AV1741" s="98">
        <v>0</v>
      </c>
      <c r="AW1741" s="98">
        <f>IF(ISNUMBER(SEARCH('ankieta ESG'!$G$182,AX1741)),MAX($AW$3:AW1740)+1,0)</f>
        <v>1738</v>
      </c>
      <c r="AX1741" s="134" t="s">
        <v>5741</v>
      </c>
      <c r="AY1741" s="98">
        <v>0</v>
      </c>
      <c r="AZ1741" s="99" t="str">
        <f>IFERROR(VLOOKUP(ROWS($AX$4:AX1741),$AW$4:$AX$2337,2,0),"")</f>
        <v>Skarbimierz (pow. brzeski, woj. opolskie)</v>
      </c>
      <c r="BA1741" s="98">
        <v>0</v>
      </c>
      <c r="BB1741" s="98">
        <f>IF(ISNUMBER(SEARCH('ankieta ESG'!$G$183,BC1741)),MAX($BB$3:BB1740)+1,0)</f>
        <v>1738</v>
      </c>
      <c r="BC1741" s="134" t="s">
        <v>5741</v>
      </c>
      <c r="BD1741" s="98">
        <v>0</v>
      </c>
      <c r="BE1741" s="99" t="str">
        <f>IFERROR(VLOOKUP(ROWS($BC$4:BC1741),$BB$4:$BC$2337,2,0),"")</f>
        <v>Skarbimierz (pow. brzeski, woj. opolskie)</v>
      </c>
      <c r="BF1741" s="98">
        <v>0</v>
      </c>
      <c r="BG1741" s="98">
        <f>IF(ISNUMBER(SEARCH('ankieta ESG'!$G$184,BH1741)),MAX($BG$3:BG1740)+1,0)</f>
        <v>1738</v>
      </c>
      <c r="BH1741" s="134" t="s">
        <v>5741</v>
      </c>
      <c r="BI1741" s="98">
        <v>0</v>
      </c>
      <c r="BJ1741" s="99" t="str">
        <f>IFERROR(VLOOKUP(ROWS($BH$4:BH1741),$BG$4:$BH$2337,2,0),"")</f>
        <v>Skarbimierz (pow. brzeski, woj. opolskie)</v>
      </c>
      <c r="BK1741" s="98">
        <v>0</v>
      </c>
      <c r="BL1741" s="98">
        <f>IF(ISNUMBER(SEARCH('ankieta ESG'!$G$185,BM1741)),MAX($BL$3:BL1740)+1,0)</f>
        <v>1738</v>
      </c>
      <c r="BM1741" s="134" t="s">
        <v>5741</v>
      </c>
      <c r="BN1741" s="98">
        <v>0</v>
      </c>
      <c r="BO1741" s="99" t="str">
        <f>IFERROR(VLOOKUP(ROWS($BM$4:BM1741),$BL$4:$BM$2337,2,0),"")</f>
        <v>Skarbimierz (pow. brzeski, woj. opolskie)</v>
      </c>
      <c r="BP1741" s="98">
        <v>0</v>
      </c>
      <c r="BQ1741" s="98">
        <f>IF(ISNUMBER(SEARCH('ankieta ESG'!$G$186,BR1741)),MAX($BQ$3:BQ1740)+1,0)</f>
        <v>1738</v>
      </c>
      <c r="BR1741" s="134" t="s">
        <v>5741</v>
      </c>
      <c r="BS1741" s="98">
        <v>0</v>
      </c>
      <c r="BT1741" s="99" t="str">
        <f>IFERROR(VLOOKUP(ROWS($BR$4:BR1741),$BQ$4:$BR$2337,2,0),"")</f>
        <v>Skarbimierz (pow. brzeski, woj. opolskie)</v>
      </c>
      <c r="BU1741" s="98">
        <v>0</v>
      </c>
      <c r="BV1741" s="98">
        <f>IF(ISNUMBER(SEARCH('ankieta ESG'!$G$187,BW1741)),MAX($BV$3:BV1740)+1,0)</f>
        <v>1738</v>
      </c>
      <c r="BW1741" s="134" t="s">
        <v>5741</v>
      </c>
      <c r="BX1741" s="98">
        <v>0</v>
      </c>
      <c r="BY1741" s="99" t="str">
        <f>IFERROR(VLOOKUP(ROWS($BW$4:BW1741),$BV$4:$BW$2337,2,0),"")</f>
        <v>Skarbimierz (pow. brzeski, woj. opolskie)</v>
      </c>
      <c r="BZ1741" s="98">
        <v>0</v>
      </c>
      <c r="CA1741" s="98">
        <f>IF(ISNUMBER(SEARCH('ankieta ESG'!$G$188,CB1741)),MAX($CA$3:CA1740)+1,0)</f>
        <v>1738</v>
      </c>
      <c r="CB1741" s="134" t="s">
        <v>5741</v>
      </c>
      <c r="CC1741" s="98">
        <v>0</v>
      </c>
      <c r="CD1741" s="99" t="str">
        <f>IFERROR(VLOOKUP(ROWS($CB$4:CB1741),$CA$4:$CB$2337,2,0),"")</f>
        <v>Skarbimierz (pow. brzeski, woj. opolskie)</v>
      </c>
      <c r="CE1741" s="98">
        <v>0</v>
      </c>
      <c r="CF1741" s="98">
        <f>IF(ISNUMBER(SEARCH('ankieta ESG'!$G$189,CG1741)),MAX($CF$3:CF1740)+1,0)</f>
        <v>1738</v>
      </c>
      <c r="CG1741" s="134" t="s">
        <v>5741</v>
      </c>
      <c r="CH1741" s="98">
        <v>0</v>
      </c>
      <c r="CI1741" s="99" t="str">
        <f>IFERROR(VLOOKUP(ROWS($CG$4:CG1741),$CF$4:$CG$2337,2,0),"")</f>
        <v>Skarbimierz (pow. brzeski, woj. opolskie)</v>
      </c>
      <c r="CJ1741" s="98">
        <v>0</v>
      </c>
    </row>
    <row r="1742" spans="4:88">
      <c r="D1742" s="25"/>
      <c r="F1742" s="25"/>
      <c r="AM1742" s="98">
        <f>IF(ISNUMBER(SEARCH('ankieta ESG'!$G$180,AN1742)),MAX(AM$3:$AM1741)+1,0)</f>
        <v>1739</v>
      </c>
      <c r="AN1742" s="134" t="s">
        <v>5742</v>
      </c>
      <c r="AO1742" s="98">
        <v>0</v>
      </c>
      <c r="AP1742" s="99" t="str">
        <f>IFERROR(VLOOKUP(ROWS($AN$4:AN1742),$AM$4:$AN$2337,2,0),"")</f>
        <v>Skarszewy (pow. starogardzki, woj. pomorskie)</v>
      </c>
      <c r="AQ1742" s="98">
        <v>0</v>
      </c>
      <c r="AR1742" s="98">
        <f>IF(ISNUMBER(SEARCH('ankieta ESG'!$G$181,AS1742)),MAX($AR$3:AR1741)+1,0)</f>
        <v>1739</v>
      </c>
      <c r="AS1742" s="134" t="s">
        <v>5742</v>
      </c>
      <c r="AT1742" s="98">
        <v>0</v>
      </c>
      <c r="AU1742" s="99" t="str">
        <f>IFERROR(VLOOKUP(ROWS($AS$4:AS1742),$AR$4:$AS$2337,2,0),"")</f>
        <v>Skarszewy (pow. starogardzki, woj. pomorskie)</v>
      </c>
      <c r="AV1742" s="98">
        <v>0</v>
      </c>
      <c r="AW1742" s="98">
        <f>IF(ISNUMBER(SEARCH('ankieta ESG'!$G$182,AX1742)),MAX($AW$3:AW1741)+1,0)</f>
        <v>1739</v>
      </c>
      <c r="AX1742" s="134" t="s">
        <v>5742</v>
      </c>
      <c r="AY1742" s="98">
        <v>0</v>
      </c>
      <c r="AZ1742" s="99" t="str">
        <f>IFERROR(VLOOKUP(ROWS($AX$4:AX1742),$AW$4:$AX$2337,2,0),"")</f>
        <v>Skarszewy (pow. starogardzki, woj. pomorskie)</v>
      </c>
      <c r="BA1742" s="98">
        <v>0</v>
      </c>
      <c r="BB1742" s="98">
        <f>IF(ISNUMBER(SEARCH('ankieta ESG'!$G$183,BC1742)),MAX($BB$3:BB1741)+1,0)</f>
        <v>1739</v>
      </c>
      <c r="BC1742" s="134" t="s">
        <v>5742</v>
      </c>
      <c r="BD1742" s="98">
        <v>0</v>
      </c>
      <c r="BE1742" s="99" t="str">
        <f>IFERROR(VLOOKUP(ROWS($BC$4:BC1742),$BB$4:$BC$2337,2,0),"")</f>
        <v>Skarszewy (pow. starogardzki, woj. pomorskie)</v>
      </c>
      <c r="BF1742" s="98">
        <v>0</v>
      </c>
      <c r="BG1742" s="98">
        <f>IF(ISNUMBER(SEARCH('ankieta ESG'!$G$184,BH1742)),MAX($BG$3:BG1741)+1,0)</f>
        <v>1739</v>
      </c>
      <c r="BH1742" s="134" t="s">
        <v>5742</v>
      </c>
      <c r="BI1742" s="98">
        <v>0</v>
      </c>
      <c r="BJ1742" s="99" t="str">
        <f>IFERROR(VLOOKUP(ROWS($BH$4:BH1742),$BG$4:$BH$2337,2,0),"")</f>
        <v>Skarszewy (pow. starogardzki, woj. pomorskie)</v>
      </c>
      <c r="BK1742" s="98">
        <v>0</v>
      </c>
      <c r="BL1742" s="98">
        <f>IF(ISNUMBER(SEARCH('ankieta ESG'!$G$185,BM1742)),MAX($BL$3:BL1741)+1,0)</f>
        <v>1739</v>
      </c>
      <c r="BM1742" s="134" t="s">
        <v>5742</v>
      </c>
      <c r="BN1742" s="98">
        <v>0</v>
      </c>
      <c r="BO1742" s="99" t="str">
        <f>IFERROR(VLOOKUP(ROWS($BM$4:BM1742),$BL$4:$BM$2337,2,0),"")</f>
        <v>Skarszewy (pow. starogardzki, woj. pomorskie)</v>
      </c>
      <c r="BP1742" s="98">
        <v>0</v>
      </c>
      <c r="BQ1742" s="98">
        <f>IF(ISNUMBER(SEARCH('ankieta ESG'!$G$186,BR1742)),MAX($BQ$3:BQ1741)+1,0)</f>
        <v>1739</v>
      </c>
      <c r="BR1742" s="134" t="s">
        <v>5742</v>
      </c>
      <c r="BS1742" s="98">
        <v>0</v>
      </c>
      <c r="BT1742" s="99" t="str">
        <f>IFERROR(VLOOKUP(ROWS($BR$4:BR1742),$BQ$4:$BR$2337,2,0),"")</f>
        <v>Skarszewy (pow. starogardzki, woj. pomorskie)</v>
      </c>
      <c r="BU1742" s="98">
        <v>0</v>
      </c>
      <c r="BV1742" s="98">
        <f>IF(ISNUMBER(SEARCH('ankieta ESG'!$G$187,BW1742)),MAX($BV$3:BV1741)+1,0)</f>
        <v>1739</v>
      </c>
      <c r="BW1742" s="134" t="s">
        <v>5742</v>
      </c>
      <c r="BX1742" s="98">
        <v>0</v>
      </c>
      <c r="BY1742" s="99" t="str">
        <f>IFERROR(VLOOKUP(ROWS($BW$4:BW1742),$BV$4:$BW$2337,2,0),"")</f>
        <v>Skarszewy (pow. starogardzki, woj. pomorskie)</v>
      </c>
      <c r="BZ1742" s="98">
        <v>0</v>
      </c>
      <c r="CA1742" s="98">
        <f>IF(ISNUMBER(SEARCH('ankieta ESG'!$G$188,CB1742)),MAX($CA$3:CA1741)+1,0)</f>
        <v>1739</v>
      </c>
      <c r="CB1742" s="134" t="s">
        <v>5742</v>
      </c>
      <c r="CC1742" s="98">
        <v>0</v>
      </c>
      <c r="CD1742" s="99" t="str">
        <f>IFERROR(VLOOKUP(ROWS($CB$4:CB1742),$CA$4:$CB$2337,2,0),"")</f>
        <v>Skarszewy (pow. starogardzki, woj. pomorskie)</v>
      </c>
      <c r="CE1742" s="98">
        <v>0</v>
      </c>
      <c r="CF1742" s="98">
        <f>IF(ISNUMBER(SEARCH('ankieta ESG'!$G$189,CG1742)),MAX($CF$3:CF1741)+1,0)</f>
        <v>1739</v>
      </c>
      <c r="CG1742" s="134" t="s">
        <v>5742</v>
      </c>
      <c r="CH1742" s="98">
        <v>0</v>
      </c>
      <c r="CI1742" s="99" t="str">
        <f>IFERROR(VLOOKUP(ROWS($CG$4:CG1742),$CF$4:$CG$2337,2,0),"")</f>
        <v>Skarszewy (pow. starogardzki, woj. pomorskie)</v>
      </c>
      <c r="CJ1742" s="98">
        <v>0</v>
      </c>
    </row>
    <row r="1743" spans="4:88">
      <c r="D1743" s="25"/>
      <c r="F1743" s="25"/>
      <c r="AM1743" s="98">
        <f>IF(ISNUMBER(SEARCH('ankieta ESG'!$G$180,AN1743)),MAX(AM$3:$AM1742)+1,0)</f>
        <v>1740</v>
      </c>
      <c r="AN1743" s="134" t="s">
        <v>5743</v>
      </c>
      <c r="AO1743" s="98">
        <v>0</v>
      </c>
      <c r="AP1743" s="99" t="str">
        <f>IFERROR(VLOOKUP(ROWS($AN$4:AN1743),$AM$4:$AN$2337,2,0),"")</f>
        <v>Skaryszew (pow. radomski, woj. mazowieckie)</v>
      </c>
      <c r="AQ1743" s="98">
        <v>0</v>
      </c>
      <c r="AR1743" s="98">
        <f>IF(ISNUMBER(SEARCH('ankieta ESG'!$G$181,AS1743)),MAX($AR$3:AR1742)+1,0)</f>
        <v>1740</v>
      </c>
      <c r="AS1743" s="134" t="s">
        <v>5743</v>
      </c>
      <c r="AT1743" s="98">
        <v>0</v>
      </c>
      <c r="AU1743" s="99" t="str">
        <f>IFERROR(VLOOKUP(ROWS($AS$4:AS1743),$AR$4:$AS$2337,2,0),"")</f>
        <v>Skaryszew (pow. radomski, woj. mazowieckie)</v>
      </c>
      <c r="AV1743" s="98">
        <v>0</v>
      </c>
      <c r="AW1743" s="98">
        <f>IF(ISNUMBER(SEARCH('ankieta ESG'!$G$182,AX1743)),MAX($AW$3:AW1742)+1,0)</f>
        <v>1740</v>
      </c>
      <c r="AX1743" s="134" t="s">
        <v>5743</v>
      </c>
      <c r="AY1743" s="98">
        <v>0</v>
      </c>
      <c r="AZ1743" s="99" t="str">
        <f>IFERROR(VLOOKUP(ROWS($AX$4:AX1743),$AW$4:$AX$2337,2,0),"")</f>
        <v>Skaryszew (pow. radomski, woj. mazowieckie)</v>
      </c>
      <c r="BA1743" s="98">
        <v>0</v>
      </c>
      <c r="BB1743" s="98">
        <f>IF(ISNUMBER(SEARCH('ankieta ESG'!$G$183,BC1743)),MAX($BB$3:BB1742)+1,0)</f>
        <v>1740</v>
      </c>
      <c r="BC1743" s="134" t="s">
        <v>5743</v>
      </c>
      <c r="BD1743" s="98">
        <v>0</v>
      </c>
      <c r="BE1743" s="99" t="str">
        <f>IFERROR(VLOOKUP(ROWS($BC$4:BC1743),$BB$4:$BC$2337,2,0),"")</f>
        <v>Skaryszew (pow. radomski, woj. mazowieckie)</v>
      </c>
      <c r="BF1743" s="98">
        <v>0</v>
      </c>
      <c r="BG1743" s="98">
        <f>IF(ISNUMBER(SEARCH('ankieta ESG'!$G$184,BH1743)),MAX($BG$3:BG1742)+1,0)</f>
        <v>1740</v>
      </c>
      <c r="BH1743" s="134" t="s">
        <v>5743</v>
      </c>
      <c r="BI1743" s="98">
        <v>0</v>
      </c>
      <c r="BJ1743" s="99" t="str">
        <f>IFERROR(VLOOKUP(ROWS($BH$4:BH1743),$BG$4:$BH$2337,2,0),"")</f>
        <v>Skaryszew (pow. radomski, woj. mazowieckie)</v>
      </c>
      <c r="BK1743" s="98">
        <v>0</v>
      </c>
      <c r="BL1743" s="98">
        <f>IF(ISNUMBER(SEARCH('ankieta ESG'!$G$185,BM1743)),MAX($BL$3:BL1742)+1,0)</f>
        <v>1740</v>
      </c>
      <c r="BM1743" s="134" t="s">
        <v>5743</v>
      </c>
      <c r="BN1743" s="98">
        <v>0</v>
      </c>
      <c r="BO1743" s="99" t="str">
        <f>IFERROR(VLOOKUP(ROWS($BM$4:BM1743),$BL$4:$BM$2337,2,0),"")</f>
        <v>Skaryszew (pow. radomski, woj. mazowieckie)</v>
      </c>
      <c r="BP1743" s="98">
        <v>0</v>
      </c>
      <c r="BQ1743" s="98">
        <f>IF(ISNUMBER(SEARCH('ankieta ESG'!$G$186,BR1743)),MAX($BQ$3:BQ1742)+1,0)</f>
        <v>1740</v>
      </c>
      <c r="BR1743" s="134" t="s">
        <v>5743</v>
      </c>
      <c r="BS1743" s="98">
        <v>0</v>
      </c>
      <c r="BT1743" s="99" t="str">
        <f>IFERROR(VLOOKUP(ROWS($BR$4:BR1743),$BQ$4:$BR$2337,2,0),"")</f>
        <v>Skaryszew (pow. radomski, woj. mazowieckie)</v>
      </c>
      <c r="BU1743" s="98">
        <v>0</v>
      </c>
      <c r="BV1743" s="98">
        <f>IF(ISNUMBER(SEARCH('ankieta ESG'!$G$187,BW1743)),MAX($BV$3:BV1742)+1,0)</f>
        <v>1740</v>
      </c>
      <c r="BW1743" s="134" t="s">
        <v>5743</v>
      </c>
      <c r="BX1743" s="98">
        <v>0</v>
      </c>
      <c r="BY1743" s="99" t="str">
        <f>IFERROR(VLOOKUP(ROWS($BW$4:BW1743),$BV$4:$BW$2337,2,0),"")</f>
        <v>Skaryszew (pow. radomski, woj. mazowieckie)</v>
      </c>
      <c r="BZ1743" s="98">
        <v>0</v>
      </c>
      <c r="CA1743" s="98">
        <f>IF(ISNUMBER(SEARCH('ankieta ESG'!$G$188,CB1743)),MAX($CA$3:CA1742)+1,0)</f>
        <v>1740</v>
      </c>
      <c r="CB1743" s="134" t="s">
        <v>5743</v>
      </c>
      <c r="CC1743" s="98">
        <v>0</v>
      </c>
      <c r="CD1743" s="99" t="str">
        <f>IFERROR(VLOOKUP(ROWS($CB$4:CB1743),$CA$4:$CB$2337,2,0),"")</f>
        <v>Skaryszew (pow. radomski, woj. mazowieckie)</v>
      </c>
      <c r="CE1743" s="98">
        <v>0</v>
      </c>
      <c r="CF1743" s="98">
        <f>IF(ISNUMBER(SEARCH('ankieta ESG'!$G$189,CG1743)),MAX($CF$3:CF1742)+1,0)</f>
        <v>1740</v>
      </c>
      <c r="CG1743" s="134" t="s">
        <v>5743</v>
      </c>
      <c r="CH1743" s="98">
        <v>0</v>
      </c>
      <c r="CI1743" s="99" t="str">
        <f>IFERROR(VLOOKUP(ROWS($CG$4:CG1743),$CF$4:$CG$2337,2,0),"")</f>
        <v>Skaryszew (pow. radomski, woj. mazowieckie)</v>
      </c>
      <c r="CJ1743" s="98">
        <v>0</v>
      </c>
    </row>
    <row r="1744" spans="4:88">
      <c r="D1744" s="25"/>
      <c r="F1744" s="25"/>
      <c r="AM1744" s="98">
        <f>IF(ISNUMBER(SEARCH('ankieta ESG'!$G$180,AN1744)),MAX(AM$3:$AM1743)+1,0)</f>
        <v>1741</v>
      </c>
      <c r="AN1744" s="134" t="s">
        <v>5744</v>
      </c>
      <c r="AO1744" s="98">
        <v>0</v>
      </c>
      <c r="AP1744" s="99" t="str">
        <f>IFERROR(VLOOKUP(ROWS($AN$4:AN1744),$AM$4:$AN$2337,2,0),"")</f>
        <v>Skarżysko (pow. skarżyski, woj. świętokrzyskie)</v>
      </c>
      <c r="AQ1744" s="98">
        <v>0</v>
      </c>
      <c r="AR1744" s="98">
        <f>IF(ISNUMBER(SEARCH('ankieta ESG'!$G$181,AS1744)),MAX($AR$3:AR1743)+1,0)</f>
        <v>1741</v>
      </c>
      <c r="AS1744" s="134" t="s">
        <v>5744</v>
      </c>
      <c r="AT1744" s="98">
        <v>0</v>
      </c>
      <c r="AU1744" s="99" t="str">
        <f>IFERROR(VLOOKUP(ROWS($AS$4:AS1744),$AR$4:$AS$2337,2,0),"")</f>
        <v>Skarżysko (pow. skarżyski, woj. świętokrzyskie)</v>
      </c>
      <c r="AV1744" s="98">
        <v>0</v>
      </c>
      <c r="AW1744" s="98">
        <f>IF(ISNUMBER(SEARCH('ankieta ESG'!$G$182,AX1744)),MAX($AW$3:AW1743)+1,0)</f>
        <v>1741</v>
      </c>
      <c r="AX1744" s="134" t="s">
        <v>5744</v>
      </c>
      <c r="AY1744" s="98">
        <v>0</v>
      </c>
      <c r="AZ1744" s="99" t="str">
        <f>IFERROR(VLOOKUP(ROWS($AX$4:AX1744),$AW$4:$AX$2337,2,0),"")</f>
        <v>Skarżysko (pow. skarżyski, woj. świętokrzyskie)</v>
      </c>
      <c r="BA1744" s="98">
        <v>0</v>
      </c>
      <c r="BB1744" s="98">
        <f>IF(ISNUMBER(SEARCH('ankieta ESG'!$G$183,BC1744)),MAX($BB$3:BB1743)+1,0)</f>
        <v>1741</v>
      </c>
      <c r="BC1744" s="134" t="s">
        <v>5744</v>
      </c>
      <c r="BD1744" s="98">
        <v>0</v>
      </c>
      <c r="BE1744" s="99" t="str">
        <f>IFERROR(VLOOKUP(ROWS($BC$4:BC1744),$BB$4:$BC$2337,2,0),"")</f>
        <v>Skarżysko (pow. skarżyski, woj. świętokrzyskie)</v>
      </c>
      <c r="BF1744" s="98">
        <v>0</v>
      </c>
      <c r="BG1744" s="98">
        <f>IF(ISNUMBER(SEARCH('ankieta ESG'!$G$184,BH1744)),MAX($BG$3:BG1743)+1,0)</f>
        <v>1741</v>
      </c>
      <c r="BH1744" s="134" t="s">
        <v>5744</v>
      </c>
      <c r="BI1744" s="98">
        <v>0</v>
      </c>
      <c r="BJ1744" s="99" t="str">
        <f>IFERROR(VLOOKUP(ROWS($BH$4:BH1744),$BG$4:$BH$2337,2,0),"")</f>
        <v>Skarżysko (pow. skarżyski, woj. świętokrzyskie)</v>
      </c>
      <c r="BK1744" s="98">
        <v>0</v>
      </c>
      <c r="BL1744" s="98">
        <f>IF(ISNUMBER(SEARCH('ankieta ESG'!$G$185,BM1744)),MAX($BL$3:BL1743)+1,0)</f>
        <v>1741</v>
      </c>
      <c r="BM1744" s="134" t="s">
        <v>5744</v>
      </c>
      <c r="BN1744" s="98">
        <v>0</v>
      </c>
      <c r="BO1744" s="99" t="str">
        <f>IFERROR(VLOOKUP(ROWS($BM$4:BM1744),$BL$4:$BM$2337,2,0),"")</f>
        <v>Skarżysko (pow. skarżyski, woj. świętokrzyskie)</v>
      </c>
      <c r="BP1744" s="98">
        <v>0</v>
      </c>
      <c r="BQ1744" s="98">
        <f>IF(ISNUMBER(SEARCH('ankieta ESG'!$G$186,BR1744)),MAX($BQ$3:BQ1743)+1,0)</f>
        <v>1741</v>
      </c>
      <c r="BR1744" s="134" t="s">
        <v>5744</v>
      </c>
      <c r="BS1744" s="98">
        <v>0</v>
      </c>
      <c r="BT1744" s="99" t="str">
        <f>IFERROR(VLOOKUP(ROWS($BR$4:BR1744),$BQ$4:$BR$2337,2,0),"")</f>
        <v>Skarżysko (pow. skarżyski, woj. świętokrzyskie)</v>
      </c>
      <c r="BU1744" s="98">
        <v>0</v>
      </c>
      <c r="BV1744" s="98">
        <f>IF(ISNUMBER(SEARCH('ankieta ESG'!$G$187,BW1744)),MAX($BV$3:BV1743)+1,0)</f>
        <v>1741</v>
      </c>
      <c r="BW1744" s="134" t="s">
        <v>5744</v>
      </c>
      <c r="BX1744" s="98">
        <v>0</v>
      </c>
      <c r="BY1744" s="99" t="str">
        <f>IFERROR(VLOOKUP(ROWS($BW$4:BW1744),$BV$4:$BW$2337,2,0),"")</f>
        <v>Skarżysko (pow. skarżyski, woj. świętokrzyskie)</v>
      </c>
      <c r="BZ1744" s="98">
        <v>0</v>
      </c>
      <c r="CA1744" s="98">
        <f>IF(ISNUMBER(SEARCH('ankieta ESG'!$G$188,CB1744)),MAX($CA$3:CA1743)+1,0)</f>
        <v>1741</v>
      </c>
      <c r="CB1744" s="134" t="s">
        <v>5744</v>
      </c>
      <c r="CC1744" s="98">
        <v>0</v>
      </c>
      <c r="CD1744" s="99" t="str">
        <f>IFERROR(VLOOKUP(ROWS($CB$4:CB1744),$CA$4:$CB$2337,2,0),"")</f>
        <v>Skarżysko (pow. skarżyski, woj. świętokrzyskie)</v>
      </c>
      <c r="CE1744" s="98">
        <v>0</v>
      </c>
      <c r="CF1744" s="98">
        <f>IF(ISNUMBER(SEARCH('ankieta ESG'!$G$189,CG1744)),MAX($CF$3:CF1743)+1,0)</f>
        <v>1741</v>
      </c>
      <c r="CG1744" s="134" t="s">
        <v>5744</v>
      </c>
      <c r="CH1744" s="98">
        <v>0</v>
      </c>
      <c r="CI1744" s="99" t="str">
        <f>IFERROR(VLOOKUP(ROWS($CG$4:CG1744),$CF$4:$CG$2337,2,0),"")</f>
        <v>Skarżysko (pow. skarżyski, woj. świętokrzyskie)</v>
      </c>
      <c r="CJ1744" s="98">
        <v>0</v>
      </c>
    </row>
    <row r="1745" spans="4:88">
      <c r="D1745" s="25"/>
      <c r="F1745" s="25"/>
      <c r="AM1745" s="98">
        <f>IF(ISNUMBER(SEARCH('ankieta ESG'!$G$180,AN1745)),MAX(AM$3:$AM1744)+1,0)</f>
        <v>1742</v>
      </c>
      <c r="AN1745" s="134" t="s">
        <v>5745</v>
      </c>
      <c r="AO1745" s="98">
        <v>0</v>
      </c>
      <c r="AP1745" s="99" t="str">
        <f>IFERROR(VLOOKUP(ROWS($AN$4:AN1745),$AM$4:$AN$2337,2,0),"")</f>
        <v>Skarżysko Kościelne (pow. skarżyski, woj. świętokrzyskie)</v>
      </c>
      <c r="AQ1745" s="98">
        <v>0</v>
      </c>
      <c r="AR1745" s="98">
        <f>IF(ISNUMBER(SEARCH('ankieta ESG'!$G$181,AS1745)),MAX($AR$3:AR1744)+1,0)</f>
        <v>1742</v>
      </c>
      <c r="AS1745" s="134" t="s">
        <v>5745</v>
      </c>
      <c r="AT1745" s="98">
        <v>0</v>
      </c>
      <c r="AU1745" s="99" t="str">
        <f>IFERROR(VLOOKUP(ROWS($AS$4:AS1745),$AR$4:$AS$2337,2,0),"")</f>
        <v>Skarżysko Kościelne (pow. skarżyski, woj. świętokrzyskie)</v>
      </c>
      <c r="AV1745" s="98">
        <v>0</v>
      </c>
      <c r="AW1745" s="98">
        <f>IF(ISNUMBER(SEARCH('ankieta ESG'!$G$182,AX1745)),MAX($AW$3:AW1744)+1,0)</f>
        <v>1742</v>
      </c>
      <c r="AX1745" s="134" t="s">
        <v>5745</v>
      </c>
      <c r="AY1745" s="98">
        <v>0</v>
      </c>
      <c r="AZ1745" s="99" t="str">
        <f>IFERROR(VLOOKUP(ROWS($AX$4:AX1745),$AW$4:$AX$2337,2,0),"")</f>
        <v>Skarżysko Kościelne (pow. skarżyski, woj. świętokrzyskie)</v>
      </c>
      <c r="BA1745" s="98">
        <v>0</v>
      </c>
      <c r="BB1745" s="98">
        <f>IF(ISNUMBER(SEARCH('ankieta ESG'!$G$183,BC1745)),MAX($BB$3:BB1744)+1,0)</f>
        <v>1742</v>
      </c>
      <c r="BC1745" s="134" t="s">
        <v>5745</v>
      </c>
      <c r="BD1745" s="98">
        <v>0</v>
      </c>
      <c r="BE1745" s="99" t="str">
        <f>IFERROR(VLOOKUP(ROWS($BC$4:BC1745),$BB$4:$BC$2337,2,0),"")</f>
        <v>Skarżysko Kościelne (pow. skarżyski, woj. świętokrzyskie)</v>
      </c>
      <c r="BF1745" s="98">
        <v>0</v>
      </c>
      <c r="BG1745" s="98">
        <f>IF(ISNUMBER(SEARCH('ankieta ESG'!$G$184,BH1745)),MAX($BG$3:BG1744)+1,0)</f>
        <v>1742</v>
      </c>
      <c r="BH1745" s="134" t="s">
        <v>5745</v>
      </c>
      <c r="BI1745" s="98">
        <v>0</v>
      </c>
      <c r="BJ1745" s="99" t="str">
        <f>IFERROR(VLOOKUP(ROWS($BH$4:BH1745),$BG$4:$BH$2337,2,0),"")</f>
        <v>Skarżysko Kościelne (pow. skarżyski, woj. świętokrzyskie)</v>
      </c>
      <c r="BK1745" s="98">
        <v>0</v>
      </c>
      <c r="BL1745" s="98">
        <f>IF(ISNUMBER(SEARCH('ankieta ESG'!$G$185,BM1745)),MAX($BL$3:BL1744)+1,0)</f>
        <v>1742</v>
      </c>
      <c r="BM1745" s="134" t="s">
        <v>5745</v>
      </c>
      <c r="BN1745" s="98">
        <v>0</v>
      </c>
      <c r="BO1745" s="99" t="str">
        <f>IFERROR(VLOOKUP(ROWS($BM$4:BM1745),$BL$4:$BM$2337,2,0),"")</f>
        <v>Skarżysko Kościelne (pow. skarżyski, woj. świętokrzyskie)</v>
      </c>
      <c r="BP1745" s="98">
        <v>0</v>
      </c>
      <c r="BQ1745" s="98">
        <f>IF(ISNUMBER(SEARCH('ankieta ESG'!$G$186,BR1745)),MAX($BQ$3:BQ1744)+1,0)</f>
        <v>1742</v>
      </c>
      <c r="BR1745" s="134" t="s">
        <v>5745</v>
      </c>
      <c r="BS1745" s="98">
        <v>0</v>
      </c>
      <c r="BT1745" s="99" t="str">
        <f>IFERROR(VLOOKUP(ROWS($BR$4:BR1745),$BQ$4:$BR$2337,2,0),"")</f>
        <v>Skarżysko Kościelne (pow. skarżyski, woj. świętokrzyskie)</v>
      </c>
      <c r="BU1745" s="98">
        <v>0</v>
      </c>
      <c r="BV1745" s="98">
        <f>IF(ISNUMBER(SEARCH('ankieta ESG'!$G$187,BW1745)),MAX($BV$3:BV1744)+1,0)</f>
        <v>1742</v>
      </c>
      <c r="BW1745" s="134" t="s">
        <v>5745</v>
      </c>
      <c r="BX1745" s="98">
        <v>0</v>
      </c>
      <c r="BY1745" s="99" t="str">
        <f>IFERROR(VLOOKUP(ROWS($BW$4:BW1745),$BV$4:$BW$2337,2,0),"")</f>
        <v>Skarżysko Kościelne (pow. skarżyski, woj. świętokrzyskie)</v>
      </c>
      <c r="BZ1745" s="98">
        <v>0</v>
      </c>
      <c r="CA1745" s="98">
        <f>IF(ISNUMBER(SEARCH('ankieta ESG'!$G$188,CB1745)),MAX($CA$3:CA1744)+1,0)</f>
        <v>1742</v>
      </c>
      <c r="CB1745" s="134" t="s">
        <v>5745</v>
      </c>
      <c r="CC1745" s="98">
        <v>0</v>
      </c>
      <c r="CD1745" s="99" t="str">
        <f>IFERROR(VLOOKUP(ROWS($CB$4:CB1745),$CA$4:$CB$2337,2,0),"")</f>
        <v>Skarżysko Kościelne (pow. skarżyski, woj. świętokrzyskie)</v>
      </c>
      <c r="CE1745" s="98">
        <v>0</v>
      </c>
      <c r="CF1745" s="98">
        <f>IF(ISNUMBER(SEARCH('ankieta ESG'!$G$189,CG1745)),MAX($CF$3:CF1744)+1,0)</f>
        <v>1742</v>
      </c>
      <c r="CG1745" s="134" t="s">
        <v>5745</v>
      </c>
      <c r="CH1745" s="98">
        <v>0</v>
      </c>
      <c r="CI1745" s="99" t="str">
        <f>IFERROR(VLOOKUP(ROWS($CG$4:CG1745),$CF$4:$CG$2337,2,0),"")</f>
        <v>Skarżysko Kościelne (pow. skarżyski, woj. świętokrzyskie)</v>
      </c>
      <c r="CJ1745" s="98">
        <v>0</v>
      </c>
    </row>
    <row r="1746" spans="4:88">
      <c r="D1746" s="25"/>
      <c r="F1746" s="25"/>
      <c r="AM1746" s="98">
        <f>IF(ISNUMBER(SEARCH('ankieta ESG'!$G$180,AN1746)),MAX(AM$3:$AM1745)+1,0)</f>
        <v>1743</v>
      </c>
      <c r="AN1746" s="134" t="s">
        <v>5746</v>
      </c>
      <c r="AO1746" s="98">
        <v>0</v>
      </c>
      <c r="AP1746" s="99" t="str">
        <f>IFERROR(VLOOKUP(ROWS($AN$4:AN1746),$AM$4:$AN$2337,2,0),"")</f>
        <v>Skawina (pow. krakowski, woj. małopolskie)</v>
      </c>
      <c r="AQ1746" s="98">
        <v>0</v>
      </c>
      <c r="AR1746" s="98">
        <f>IF(ISNUMBER(SEARCH('ankieta ESG'!$G$181,AS1746)),MAX($AR$3:AR1745)+1,0)</f>
        <v>1743</v>
      </c>
      <c r="AS1746" s="134" t="s">
        <v>5746</v>
      </c>
      <c r="AT1746" s="98">
        <v>0</v>
      </c>
      <c r="AU1746" s="99" t="str">
        <f>IFERROR(VLOOKUP(ROWS($AS$4:AS1746),$AR$4:$AS$2337,2,0),"")</f>
        <v>Skawina (pow. krakowski, woj. małopolskie)</v>
      </c>
      <c r="AV1746" s="98">
        <v>0</v>
      </c>
      <c r="AW1746" s="98">
        <f>IF(ISNUMBER(SEARCH('ankieta ESG'!$G$182,AX1746)),MAX($AW$3:AW1745)+1,0)</f>
        <v>1743</v>
      </c>
      <c r="AX1746" s="134" t="s">
        <v>5746</v>
      </c>
      <c r="AY1746" s="98">
        <v>0</v>
      </c>
      <c r="AZ1746" s="99" t="str">
        <f>IFERROR(VLOOKUP(ROWS($AX$4:AX1746),$AW$4:$AX$2337,2,0),"")</f>
        <v>Skawina (pow. krakowski, woj. małopolskie)</v>
      </c>
      <c r="BA1746" s="98">
        <v>0</v>
      </c>
      <c r="BB1746" s="98">
        <f>IF(ISNUMBER(SEARCH('ankieta ESG'!$G$183,BC1746)),MAX($BB$3:BB1745)+1,0)</f>
        <v>1743</v>
      </c>
      <c r="BC1746" s="134" t="s">
        <v>5746</v>
      </c>
      <c r="BD1746" s="98">
        <v>0</v>
      </c>
      <c r="BE1746" s="99" t="str">
        <f>IFERROR(VLOOKUP(ROWS($BC$4:BC1746),$BB$4:$BC$2337,2,0),"")</f>
        <v>Skawina (pow. krakowski, woj. małopolskie)</v>
      </c>
      <c r="BF1746" s="98">
        <v>0</v>
      </c>
      <c r="BG1746" s="98">
        <f>IF(ISNUMBER(SEARCH('ankieta ESG'!$G$184,BH1746)),MAX($BG$3:BG1745)+1,0)</f>
        <v>1743</v>
      </c>
      <c r="BH1746" s="134" t="s">
        <v>5746</v>
      </c>
      <c r="BI1746" s="98">
        <v>0</v>
      </c>
      <c r="BJ1746" s="99" t="str">
        <f>IFERROR(VLOOKUP(ROWS($BH$4:BH1746),$BG$4:$BH$2337,2,0),"")</f>
        <v>Skawina (pow. krakowski, woj. małopolskie)</v>
      </c>
      <c r="BK1746" s="98">
        <v>0</v>
      </c>
      <c r="BL1746" s="98">
        <f>IF(ISNUMBER(SEARCH('ankieta ESG'!$G$185,BM1746)),MAX($BL$3:BL1745)+1,0)</f>
        <v>1743</v>
      </c>
      <c r="BM1746" s="134" t="s">
        <v>5746</v>
      </c>
      <c r="BN1746" s="98">
        <v>0</v>
      </c>
      <c r="BO1746" s="99" t="str">
        <f>IFERROR(VLOOKUP(ROWS($BM$4:BM1746),$BL$4:$BM$2337,2,0),"")</f>
        <v>Skawina (pow. krakowski, woj. małopolskie)</v>
      </c>
      <c r="BP1746" s="98">
        <v>0</v>
      </c>
      <c r="BQ1746" s="98">
        <f>IF(ISNUMBER(SEARCH('ankieta ESG'!$G$186,BR1746)),MAX($BQ$3:BQ1745)+1,0)</f>
        <v>1743</v>
      </c>
      <c r="BR1746" s="134" t="s">
        <v>5746</v>
      </c>
      <c r="BS1746" s="98">
        <v>0</v>
      </c>
      <c r="BT1746" s="99" t="str">
        <f>IFERROR(VLOOKUP(ROWS($BR$4:BR1746),$BQ$4:$BR$2337,2,0),"")</f>
        <v>Skawina (pow. krakowski, woj. małopolskie)</v>
      </c>
      <c r="BU1746" s="98">
        <v>0</v>
      </c>
      <c r="BV1746" s="98">
        <f>IF(ISNUMBER(SEARCH('ankieta ESG'!$G$187,BW1746)),MAX($BV$3:BV1745)+1,0)</f>
        <v>1743</v>
      </c>
      <c r="BW1746" s="134" t="s">
        <v>5746</v>
      </c>
      <c r="BX1746" s="98">
        <v>0</v>
      </c>
      <c r="BY1746" s="99" t="str">
        <f>IFERROR(VLOOKUP(ROWS($BW$4:BW1746),$BV$4:$BW$2337,2,0),"")</f>
        <v>Skawina (pow. krakowski, woj. małopolskie)</v>
      </c>
      <c r="BZ1746" s="98">
        <v>0</v>
      </c>
      <c r="CA1746" s="98">
        <f>IF(ISNUMBER(SEARCH('ankieta ESG'!$G$188,CB1746)),MAX($CA$3:CA1745)+1,0)</f>
        <v>1743</v>
      </c>
      <c r="CB1746" s="134" t="s">
        <v>5746</v>
      </c>
      <c r="CC1746" s="98">
        <v>0</v>
      </c>
      <c r="CD1746" s="99" t="str">
        <f>IFERROR(VLOOKUP(ROWS($CB$4:CB1746),$CA$4:$CB$2337,2,0),"")</f>
        <v>Skawina (pow. krakowski, woj. małopolskie)</v>
      </c>
      <c r="CE1746" s="98">
        <v>0</v>
      </c>
      <c r="CF1746" s="98">
        <f>IF(ISNUMBER(SEARCH('ankieta ESG'!$G$189,CG1746)),MAX($CF$3:CF1745)+1,0)</f>
        <v>1743</v>
      </c>
      <c r="CG1746" s="134" t="s">
        <v>5746</v>
      </c>
      <c r="CH1746" s="98">
        <v>0</v>
      </c>
      <c r="CI1746" s="99" t="str">
        <f>IFERROR(VLOOKUP(ROWS($CG$4:CG1746),$CF$4:$CG$2337,2,0),"")</f>
        <v>Skawina (pow. krakowski, woj. małopolskie)</v>
      </c>
      <c r="CJ1746" s="98">
        <v>0</v>
      </c>
    </row>
    <row r="1747" spans="4:88">
      <c r="D1747" s="25"/>
      <c r="F1747" s="25"/>
      <c r="AM1747" s="98">
        <f>IF(ISNUMBER(SEARCH('ankieta ESG'!$G$180,AN1747)),MAX(AM$3:$AM1746)+1,0)</f>
        <v>1744</v>
      </c>
      <c r="AN1747" s="134" t="s">
        <v>5747</v>
      </c>
      <c r="AO1747" s="98">
        <v>0</v>
      </c>
      <c r="AP1747" s="99" t="str">
        <f>IFERROR(VLOOKUP(ROWS($AN$4:AN1747),$AM$4:$AN$2337,2,0),"")</f>
        <v>Skąpe (pow. świebodziński, woj. lubuskie)</v>
      </c>
      <c r="AQ1747" s="98">
        <v>0</v>
      </c>
      <c r="AR1747" s="98">
        <f>IF(ISNUMBER(SEARCH('ankieta ESG'!$G$181,AS1747)),MAX($AR$3:AR1746)+1,0)</f>
        <v>1744</v>
      </c>
      <c r="AS1747" s="134" t="s">
        <v>5747</v>
      </c>
      <c r="AT1747" s="98">
        <v>0</v>
      </c>
      <c r="AU1747" s="99" t="str">
        <f>IFERROR(VLOOKUP(ROWS($AS$4:AS1747),$AR$4:$AS$2337,2,0),"")</f>
        <v>Skąpe (pow. świebodziński, woj. lubuskie)</v>
      </c>
      <c r="AV1747" s="98">
        <v>0</v>
      </c>
      <c r="AW1747" s="98">
        <f>IF(ISNUMBER(SEARCH('ankieta ESG'!$G$182,AX1747)),MAX($AW$3:AW1746)+1,0)</f>
        <v>1744</v>
      </c>
      <c r="AX1747" s="134" t="s">
        <v>5747</v>
      </c>
      <c r="AY1747" s="98">
        <v>0</v>
      </c>
      <c r="AZ1747" s="99" t="str">
        <f>IFERROR(VLOOKUP(ROWS($AX$4:AX1747),$AW$4:$AX$2337,2,0),"")</f>
        <v>Skąpe (pow. świebodziński, woj. lubuskie)</v>
      </c>
      <c r="BA1747" s="98">
        <v>0</v>
      </c>
      <c r="BB1747" s="98">
        <f>IF(ISNUMBER(SEARCH('ankieta ESG'!$G$183,BC1747)),MAX($BB$3:BB1746)+1,0)</f>
        <v>1744</v>
      </c>
      <c r="BC1747" s="134" t="s">
        <v>5747</v>
      </c>
      <c r="BD1747" s="98">
        <v>0</v>
      </c>
      <c r="BE1747" s="99" t="str">
        <f>IFERROR(VLOOKUP(ROWS($BC$4:BC1747),$BB$4:$BC$2337,2,0),"")</f>
        <v>Skąpe (pow. świebodziński, woj. lubuskie)</v>
      </c>
      <c r="BF1747" s="98">
        <v>0</v>
      </c>
      <c r="BG1747" s="98">
        <f>IF(ISNUMBER(SEARCH('ankieta ESG'!$G$184,BH1747)),MAX($BG$3:BG1746)+1,0)</f>
        <v>1744</v>
      </c>
      <c r="BH1747" s="134" t="s">
        <v>5747</v>
      </c>
      <c r="BI1747" s="98">
        <v>0</v>
      </c>
      <c r="BJ1747" s="99" t="str">
        <f>IFERROR(VLOOKUP(ROWS($BH$4:BH1747),$BG$4:$BH$2337,2,0),"")</f>
        <v>Skąpe (pow. świebodziński, woj. lubuskie)</v>
      </c>
      <c r="BK1747" s="98">
        <v>0</v>
      </c>
      <c r="BL1747" s="98">
        <f>IF(ISNUMBER(SEARCH('ankieta ESG'!$G$185,BM1747)),MAX($BL$3:BL1746)+1,0)</f>
        <v>1744</v>
      </c>
      <c r="BM1747" s="134" t="s">
        <v>5747</v>
      </c>
      <c r="BN1747" s="98">
        <v>0</v>
      </c>
      <c r="BO1747" s="99" t="str">
        <f>IFERROR(VLOOKUP(ROWS($BM$4:BM1747),$BL$4:$BM$2337,2,0),"")</f>
        <v>Skąpe (pow. świebodziński, woj. lubuskie)</v>
      </c>
      <c r="BP1747" s="98">
        <v>0</v>
      </c>
      <c r="BQ1747" s="98">
        <f>IF(ISNUMBER(SEARCH('ankieta ESG'!$G$186,BR1747)),MAX($BQ$3:BQ1746)+1,0)</f>
        <v>1744</v>
      </c>
      <c r="BR1747" s="134" t="s">
        <v>5747</v>
      </c>
      <c r="BS1747" s="98">
        <v>0</v>
      </c>
      <c r="BT1747" s="99" t="str">
        <f>IFERROR(VLOOKUP(ROWS($BR$4:BR1747),$BQ$4:$BR$2337,2,0),"")</f>
        <v>Skąpe (pow. świebodziński, woj. lubuskie)</v>
      </c>
      <c r="BU1747" s="98">
        <v>0</v>
      </c>
      <c r="BV1747" s="98">
        <f>IF(ISNUMBER(SEARCH('ankieta ESG'!$G$187,BW1747)),MAX($BV$3:BV1746)+1,0)</f>
        <v>1744</v>
      </c>
      <c r="BW1747" s="134" t="s">
        <v>5747</v>
      </c>
      <c r="BX1747" s="98">
        <v>0</v>
      </c>
      <c r="BY1747" s="99" t="str">
        <f>IFERROR(VLOOKUP(ROWS($BW$4:BW1747),$BV$4:$BW$2337,2,0),"")</f>
        <v>Skąpe (pow. świebodziński, woj. lubuskie)</v>
      </c>
      <c r="BZ1747" s="98">
        <v>0</v>
      </c>
      <c r="CA1747" s="98">
        <f>IF(ISNUMBER(SEARCH('ankieta ESG'!$G$188,CB1747)),MAX($CA$3:CA1746)+1,0)</f>
        <v>1744</v>
      </c>
      <c r="CB1747" s="134" t="s">
        <v>5747</v>
      </c>
      <c r="CC1747" s="98">
        <v>0</v>
      </c>
      <c r="CD1747" s="99" t="str">
        <f>IFERROR(VLOOKUP(ROWS($CB$4:CB1747),$CA$4:$CB$2337,2,0),"")</f>
        <v>Skąpe (pow. świebodziński, woj. lubuskie)</v>
      </c>
      <c r="CE1747" s="98">
        <v>0</v>
      </c>
      <c r="CF1747" s="98">
        <f>IF(ISNUMBER(SEARCH('ankieta ESG'!$G$189,CG1747)),MAX($CF$3:CF1746)+1,0)</f>
        <v>1744</v>
      </c>
      <c r="CG1747" s="134" t="s">
        <v>5747</v>
      </c>
      <c r="CH1747" s="98">
        <v>0</v>
      </c>
      <c r="CI1747" s="99" t="str">
        <f>IFERROR(VLOOKUP(ROWS($CG$4:CG1747),$CF$4:$CG$2337,2,0),"")</f>
        <v>Skąpe (pow. świebodziński, woj. lubuskie)</v>
      </c>
      <c r="CJ1747" s="98">
        <v>0</v>
      </c>
    </row>
    <row r="1748" spans="4:88">
      <c r="D1748" s="25"/>
      <c r="F1748" s="25"/>
      <c r="AM1748" s="98">
        <f>IF(ISNUMBER(SEARCH('ankieta ESG'!$G$180,AN1748)),MAX(AM$3:$AM1747)+1,0)</f>
        <v>1745</v>
      </c>
      <c r="AN1748" s="134" t="s">
        <v>5748</v>
      </c>
      <c r="AO1748" s="98">
        <v>0</v>
      </c>
      <c r="AP1748" s="99" t="str">
        <f>IFERROR(VLOOKUP(ROWS($AN$4:AN1748),$AM$4:$AN$2337,2,0),"")</f>
        <v>Skępe (pow. lipnowski, woj. kujawsko-pomorskie)</v>
      </c>
      <c r="AQ1748" s="98">
        <v>0</v>
      </c>
      <c r="AR1748" s="98">
        <f>IF(ISNUMBER(SEARCH('ankieta ESG'!$G$181,AS1748)),MAX($AR$3:AR1747)+1,0)</f>
        <v>1745</v>
      </c>
      <c r="AS1748" s="134" t="s">
        <v>5748</v>
      </c>
      <c r="AT1748" s="98">
        <v>0</v>
      </c>
      <c r="AU1748" s="99" t="str">
        <f>IFERROR(VLOOKUP(ROWS($AS$4:AS1748),$AR$4:$AS$2337,2,0),"")</f>
        <v>Skępe (pow. lipnowski, woj. kujawsko-pomorskie)</v>
      </c>
      <c r="AV1748" s="98">
        <v>0</v>
      </c>
      <c r="AW1748" s="98">
        <f>IF(ISNUMBER(SEARCH('ankieta ESG'!$G$182,AX1748)),MAX($AW$3:AW1747)+1,0)</f>
        <v>1745</v>
      </c>
      <c r="AX1748" s="134" t="s">
        <v>5748</v>
      </c>
      <c r="AY1748" s="98">
        <v>0</v>
      </c>
      <c r="AZ1748" s="99" t="str">
        <f>IFERROR(VLOOKUP(ROWS($AX$4:AX1748),$AW$4:$AX$2337,2,0),"")</f>
        <v>Skępe (pow. lipnowski, woj. kujawsko-pomorskie)</v>
      </c>
      <c r="BA1748" s="98">
        <v>0</v>
      </c>
      <c r="BB1748" s="98">
        <f>IF(ISNUMBER(SEARCH('ankieta ESG'!$G$183,BC1748)),MAX($BB$3:BB1747)+1,0)</f>
        <v>1745</v>
      </c>
      <c r="BC1748" s="134" t="s">
        <v>5748</v>
      </c>
      <c r="BD1748" s="98">
        <v>0</v>
      </c>
      <c r="BE1748" s="99" t="str">
        <f>IFERROR(VLOOKUP(ROWS($BC$4:BC1748),$BB$4:$BC$2337,2,0),"")</f>
        <v>Skępe (pow. lipnowski, woj. kujawsko-pomorskie)</v>
      </c>
      <c r="BF1748" s="98">
        <v>0</v>
      </c>
      <c r="BG1748" s="98">
        <f>IF(ISNUMBER(SEARCH('ankieta ESG'!$G$184,BH1748)),MAX($BG$3:BG1747)+1,0)</f>
        <v>1745</v>
      </c>
      <c r="BH1748" s="134" t="s">
        <v>5748</v>
      </c>
      <c r="BI1748" s="98">
        <v>0</v>
      </c>
      <c r="BJ1748" s="99" t="str">
        <f>IFERROR(VLOOKUP(ROWS($BH$4:BH1748),$BG$4:$BH$2337,2,0),"")</f>
        <v>Skępe (pow. lipnowski, woj. kujawsko-pomorskie)</v>
      </c>
      <c r="BK1748" s="98">
        <v>0</v>
      </c>
      <c r="BL1748" s="98">
        <f>IF(ISNUMBER(SEARCH('ankieta ESG'!$G$185,BM1748)),MAX($BL$3:BL1747)+1,0)</f>
        <v>1745</v>
      </c>
      <c r="BM1748" s="134" t="s">
        <v>5748</v>
      </c>
      <c r="BN1748" s="98">
        <v>0</v>
      </c>
      <c r="BO1748" s="99" t="str">
        <f>IFERROR(VLOOKUP(ROWS($BM$4:BM1748),$BL$4:$BM$2337,2,0),"")</f>
        <v>Skępe (pow. lipnowski, woj. kujawsko-pomorskie)</v>
      </c>
      <c r="BP1748" s="98">
        <v>0</v>
      </c>
      <c r="BQ1748" s="98">
        <f>IF(ISNUMBER(SEARCH('ankieta ESG'!$G$186,BR1748)),MAX($BQ$3:BQ1747)+1,0)</f>
        <v>1745</v>
      </c>
      <c r="BR1748" s="134" t="s">
        <v>5748</v>
      </c>
      <c r="BS1748" s="98">
        <v>0</v>
      </c>
      <c r="BT1748" s="99" t="str">
        <f>IFERROR(VLOOKUP(ROWS($BR$4:BR1748),$BQ$4:$BR$2337,2,0),"")</f>
        <v>Skępe (pow. lipnowski, woj. kujawsko-pomorskie)</v>
      </c>
      <c r="BU1748" s="98">
        <v>0</v>
      </c>
      <c r="BV1748" s="98">
        <f>IF(ISNUMBER(SEARCH('ankieta ESG'!$G$187,BW1748)),MAX($BV$3:BV1747)+1,0)</f>
        <v>1745</v>
      </c>
      <c r="BW1748" s="134" t="s">
        <v>5748</v>
      </c>
      <c r="BX1748" s="98">
        <v>0</v>
      </c>
      <c r="BY1748" s="99" t="str">
        <f>IFERROR(VLOOKUP(ROWS($BW$4:BW1748),$BV$4:$BW$2337,2,0),"")</f>
        <v>Skępe (pow. lipnowski, woj. kujawsko-pomorskie)</v>
      </c>
      <c r="BZ1748" s="98">
        <v>0</v>
      </c>
      <c r="CA1748" s="98">
        <f>IF(ISNUMBER(SEARCH('ankieta ESG'!$G$188,CB1748)),MAX($CA$3:CA1747)+1,0)</f>
        <v>1745</v>
      </c>
      <c r="CB1748" s="134" t="s">
        <v>5748</v>
      </c>
      <c r="CC1748" s="98">
        <v>0</v>
      </c>
      <c r="CD1748" s="99" t="str">
        <f>IFERROR(VLOOKUP(ROWS($CB$4:CB1748),$CA$4:$CB$2337,2,0),"")</f>
        <v>Skępe (pow. lipnowski, woj. kujawsko-pomorskie)</v>
      </c>
      <c r="CE1748" s="98">
        <v>0</v>
      </c>
      <c r="CF1748" s="98">
        <f>IF(ISNUMBER(SEARCH('ankieta ESG'!$G$189,CG1748)),MAX($CF$3:CF1747)+1,0)</f>
        <v>1745</v>
      </c>
      <c r="CG1748" s="134" t="s">
        <v>5748</v>
      </c>
      <c r="CH1748" s="98">
        <v>0</v>
      </c>
      <c r="CI1748" s="99" t="str">
        <f>IFERROR(VLOOKUP(ROWS($CG$4:CG1748),$CF$4:$CG$2337,2,0),"")</f>
        <v>Skępe (pow. lipnowski, woj. kujawsko-pomorskie)</v>
      </c>
      <c r="CJ1748" s="98">
        <v>0</v>
      </c>
    </row>
    <row r="1749" spans="4:88">
      <c r="D1749" s="25"/>
      <c r="F1749" s="25"/>
      <c r="AM1749" s="98">
        <f>IF(ISNUMBER(SEARCH('ankieta ESG'!$G$180,AN1749)),MAX(AM$3:$AM1748)+1,0)</f>
        <v>1746</v>
      </c>
      <c r="AN1749" s="134" t="s">
        <v>5749</v>
      </c>
      <c r="AO1749" s="98">
        <v>0</v>
      </c>
      <c r="AP1749" s="99" t="str">
        <f>IFERROR(VLOOKUP(ROWS($AN$4:AN1749),$AM$4:$AN$2337,2,0),"")</f>
        <v>Skierbieszów (pow. zamojski, woj. lubelskie)</v>
      </c>
      <c r="AQ1749" s="98">
        <v>0</v>
      </c>
      <c r="AR1749" s="98">
        <f>IF(ISNUMBER(SEARCH('ankieta ESG'!$G$181,AS1749)),MAX($AR$3:AR1748)+1,0)</f>
        <v>1746</v>
      </c>
      <c r="AS1749" s="134" t="s">
        <v>5749</v>
      </c>
      <c r="AT1749" s="98">
        <v>0</v>
      </c>
      <c r="AU1749" s="99" t="str">
        <f>IFERROR(VLOOKUP(ROWS($AS$4:AS1749),$AR$4:$AS$2337,2,0),"")</f>
        <v>Skierbieszów (pow. zamojski, woj. lubelskie)</v>
      </c>
      <c r="AV1749" s="98">
        <v>0</v>
      </c>
      <c r="AW1749" s="98">
        <f>IF(ISNUMBER(SEARCH('ankieta ESG'!$G$182,AX1749)),MAX($AW$3:AW1748)+1,0)</f>
        <v>1746</v>
      </c>
      <c r="AX1749" s="134" t="s">
        <v>5749</v>
      </c>
      <c r="AY1749" s="98">
        <v>0</v>
      </c>
      <c r="AZ1749" s="99" t="str">
        <f>IFERROR(VLOOKUP(ROWS($AX$4:AX1749),$AW$4:$AX$2337,2,0),"")</f>
        <v>Skierbieszów (pow. zamojski, woj. lubelskie)</v>
      </c>
      <c r="BA1749" s="98">
        <v>0</v>
      </c>
      <c r="BB1749" s="98">
        <f>IF(ISNUMBER(SEARCH('ankieta ESG'!$G$183,BC1749)),MAX($BB$3:BB1748)+1,0)</f>
        <v>1746</v>
      </c>
      <c r="BC1749" s="134" t="s">
        <v>5749</v>
      </c>
      <c r="BD1749" s="98">
        <v>0</v>
      </c>
      <c r="BE1749" s="99" t="str">
        <f>IFERROR(VLOOKUP(ROWS($BC$4:BC1749),$BB$4:$BC$2337,2,0),"")</f>
        <v>Skierbieszów (pow. zamojski, woj. lubelskie)</v>
      </c>
      <c r="BF1749" s="98">
        <v>0</v>
      </c>
      <c r="BG1749" s="98">
        <f>IF(ISNUMBER(SEARCH('ankieta ESG'!$G$184,BH1749)),MAX($BG$3:BG1748)+1,0)</f>
        <v>1746</v>
      </c>
      <c r="BH1749" s="134" t="s">
        <v>5749</v>
      </c>
      <c r="BI1749" s="98">
        <v>0</v>
      </c>
      <c r="BJ1749" s="99" t="str">
        <f>IFERROR(VLOOKUP(ROWS($BH$4:BH1749),$BG$4:$BH$2337,2,0),"")</f>
        <v>Skierbieszów (pow. zamojski, woj. lubelskie)</v>
      </c>
      <c r="BK1749" s="98">
        <v>0</v>
      </c>
      <c r="BL1749" s="98">
        <f>IF(ISNUMBER(SEARCH('ankieta ESG'!$G$185,BM1749)),MAX($BL$3:BL1748)+1,0)</f>
        <v>1746</v>
      </c>
      <c r="BM1749" s="134" t="s">
        <v>5749</v>
      </c>
      <c r="BN1749" s="98">
        <v>0</v>
      </c>
      <c r="BO1749" s="99" t="str">
        <f>IFERROR(VLOOKUP(ROWS($BM$4:BM1749),$BL$4:$BM$2337,2,0),"")</f>
        <v>Skierbieszów (pow. zamojski, woj. lubelskie)</v>
      </c>
      <c r="BP1749" s="98">
        <v>0</v>
      </c>
      <c r="BQ1749" s="98">
        <f>IF(ISNUMBER(SEARCH('ankieta ESG'!$G$186,BR1749)),MAX($BQ$3:BQ1748)+1,0)</f>
        <v>1746</v>
      </c>
      <c r="BR1749" s="134" t="s">
        <v>5749</v>
      </c>
      <c r="BS1749" s="98">
        <v>0</v>
      </c>
      <c r="BT1749" s="99" t="str">
        <f>IFERROR(VLOOKUP(ROWS($BR$4:BR1749),$BQ$4:$BR$2337,2,0),"")</f>
        <v>Skierbieszów (pow. zamojski, woj. lubelskie)</v>
      </c>
      <c r="BU1749" s="98">
        <v>0</v>
      </c>
      <c r="BV1749" s="98">
        <f>IF(ISNUMBER(SEARCH('ankieta ESG'!$G$187,BW1749)),MAX($BV$3:BV1748)+1,0)</f>
        <v>1746</v>
      </c>
      <c r="BW1749" s="134" t="s">
        <v>5749</v>
      </c>
      <c r="BX1749" s="98">
        <v>0</v>
      </c>
      <c r="BY1749" s="99" t="str">
        <f>IFERROR(VLOOKUP(ROWS($BW$4:BW1749),$BV$4:$BW$2337,2,0),"")</f>
        <v>Skierbieszów (pow. zamojski, woj. lubelskie)</v>
      </c>
      <c r="BZ1749" s="98">
        <v>0</v>
      </c>
      <c r="CA1749" s="98">
        <f>IF(ISNUMBER(SEARCH('ankieta ESG'!$G$188,CB1749)),MAX($CA$3:CA1748)+1,0)</f>
        <v>1746</v>
      </c>
      <c r="CB1749" s="134" t="s">
        <v>5749</v>
      </c>
      <c r="CC1749" s="98">
        <v>0</v>
      </c>
      <c r="CD1749" s="99" t="str">
        <f>IFERROR(VLOOKUP(ROWS($CB$4:CB1749),$CA$4:$CB$2337,2,0),"")</f>
        <v>Skierbieszów (pow. zamojski, woj. lubelskie)</v>
      </c>
      <c r="CE1749" s="98">
        <v>0</v>
      </c>
      <c r="CF1749" s="98">
        <f>IF(ISNUMBER(SEARCH('ankieta ESG'!$G$189,CG1749)),MAX($CF$3:CF1748)+1,0)</f>
        <v>1746</v>
      </c>
      <c r="CG1749" s="134" t="s">
        <v>5749</v>
      </c>
      <c r="CH1749" s="98">
        <v>0</v>
      </c>
      <c r="CI1749" s="99" t="str">
        <f>IFERROR(VLOOKUP(ROWS($CG$4:CG1749),$CF$4:$CG$2337,2,0),"")</f>
        <v>Skierbieszów (pow. zamojski, woj. lubelskie)</v>
      </c>
      <c r="CJ1749" s="98">
        <v>0</v>
      </c>
    </row>
    <row r="1750" spans="4:88">
      <c r="D1750" s="25"/>
      <c r="F1750" s="25"/>
      <c r="AM1750" s="98">
        <f>IF(ISNUMBER(SEARCH('ankieta ESG'!$G$180,AN1750)),MAX(AM$3:$AM1749)+1,0)</f>
        <v>1747</v>
      </c>
      <c r="AN1750" s="134" t="s">
        <v>5750</v>
      </c>
      <c r="AO1750" s="98">
        <v>0</v>
      </c>
      <c r="AP1750" s="99" t="str">
        <f>IFERROR(VLOOKUP(ROWS($AN$4:AN1750),$AM$4:$AN$2337,2,0),"")</f>
        <v>Skierniewice (pow. Skierniewice, woj. łódzkie)</v>
      </c>
      <c r="AQ1750" s="98">
        <v>0</v>
      </c>
      <c r="AR1750" s="98">
        <f>IF(ISNUMBER(SEARCH('ankieta ESG'!$G$181,AS1750)),MAX($AR$3:AR1749)+1,0)</f>
        <v>1747</v>
      </c>
      <c r="AS1750" s="134" t="s">
        <v>5750</v>
      </c>
      <c r="AT1750" s="98">
        <v>0</v>
      </c>
      <c r="AU1750" s="99" t="str">
        <f>IFERROR(VLOOKUP(ROWS($AS$4:AS1750),$AR$4:$AS$2337,2,0),"")</f>
        <v>Skierniewice (pow. Skierniewice, woj. łódzkie)</v>
      </c>
      <c r="AV1750" s="98">
        <v>0</v>
      </c>
      <c r="AW1750" s="98">
        <f>IF(ISNUMBER(SEARCH('ankieta ESG'!$G$182,AX1750)),MAX($AW$3:AW1749)+1,0)</f>
        <v>1747</v>
      </c>
      <c r="AX1750" s="134" t="s">
        <v>5750</v>
      </c>
      <c r="AY1750" s="98">
        <v>0</v>
      </c>
      <c r="AZ1750" s="99" t="str">
        <f>IFERROR(VLOOKUP(ROWS($AX$4:AX1750),$AW$4:$AX$2337,2,0),"")</f>
        <v>Skierniewice (pow. Skierniewice, woj. łódzkie)</v>
      </c>
      <c r="BA1750" s="98">
        <v>0</v>
      </c>
      <c r="BB1750" s="98">
        <f>IF(ISNUMBER(SEARCH('ankieta ESG'!$G$183,BC1750)),MAX($BB$3:BB1749)+1,0)</f>
        <v>1747</v>
      </c>
      <c r="BC1750" s="134" t="s">
        <v>5750</v>
      </c>
      <c r="BD1750" s="98">
        <v>0</v>
      </c>
      <c r="BE1750" s="99" t="str">
        <f>IFERROR(VLOOKUP(ROWS($BC$4:BC1750),$BB$4:$BC$2337,2,0),"")</f>
        <v>Skierniewice (pow. Skierniewice, woj. łódzkie)</v>
      </c>
      <c r="BF1750" s="98">
        <v>0</v>
      </c>
      <c r="BG1750" s="98">
        <f>IF(ISNUMBER(SEARCH('ankieta ESG'!$G$184,BH1750)),MAX($BG$3:BG1749)+1,0)</f>
        <v>1747</v>
      </c>
      <c r="BH1750" s="134" t="s">
        <v>5750</v>
      </c>
      <c r="BI1750" s="98">
        <v>0</v>
      </c>
      <c r="BJ1750" s="99" t="str">
        <f>IFERROR(VLOOKUP(ROWS($BH$4:BH1750),$BG$4:$BH$2337,2,0),"")</f>
        <v>Skierniewice (pow. Skierniewice, woj. łódzkie)</v>
      </c>
      <c r="BK1750" s="98">
        <v>0</v>
      </c>
      <c r="BL1750" s="98">
        <f>IF(ISNUMBER(SEARCH('ankieta ESG'!$G$185,BM1750)),MAX($BL$3:BL1749)+1,0)</f>
        <v>1747</v>
      </c>
      <c r="BM1750" s="134" t="s">
        <v>5750</v>
      </c>
      <c r="BN1750" s="98">
        <v>0</v>
      </c>
      <c r="BO1750" s="99" t="str">
        <f>IFERROR(VLOOKUP(ROWS($BM$4:BM1750),$BL$4:$BM$2337,2,0),"")</f>
        <v>Skierniewice (pow. Skierniewice, woj. łódzkie)</v>
      </c>
      <c r="BP1750" s="98">
        <v>0</v>
      </c>
      <c r="BQ1750" s="98">
        <f>IF(ISNUMBER(SEARCH('ankieta ESG'!$G$186,BR1750)),MAX($BQ$3:BQ1749)+1,0)</f>
        <v>1747</v>
      </c>
      <c r="BR1750" s="134" t="s">
        <v>5750</v>
      </c>
      <c r="BS1750" s="98">
        <v>0</v>
      </c>
      <c r="BT1750" s="99" t="str">
        <f>IFERROR(VLOOKUP(ROWS($BR$4:BR1750),$BQ$4:$BR$2337,2,0),"")</f>
        <v>Skierniewice (pow. Skierniewice, woj. łódzkie)</v>
      </c>
      <c r="BU1750" s="98">
        <v>0</v>
      </c>
      <c r="BV1750" s="98">
        <f>IF(ISNUMBER(SEARCH('ankieta ESG'!$G$187,BW1750)),MAX($BV$3:BV1749)+1,0)</f>
        <v>1747</v>
      </c>
      <c r="BW1750" s="134" t="s">
        <v>5750</v>
      </c>
      <c r="BX1750" s="98">
        <v>0</v>
      </c>
      <c r="BY1750" s="99" t="str">
        <f>IFERROR(VLOOKUP(ROWS($BW$4:BW1750),$BV$4:$BW$2337,2,0),"")</f>
        <v>Skierniewice (pow. Skierniewice, woj. łódzkie)</v>
      </c>
      <c r="BZ1750" s="98">
        <v>0</v>
      </c>
      <c r="CA1750" s="98">
        <f>IF(ISNUMBER(SEARCH('ankieta ESG'!$G$188,CB1750)),MAX($CA$3:CA1749)+1,0)</f>
        <v>1747</v>
      </c>
      <c r="CB1750" s="134" t="s">
        <v>5750</v>
      </c>
      <c r="CC1750" s="98">
        <v>0</v>
      </c>
      <c r="CD1750" s="99" t="str">
        <f>IFERROR(VLOOKUP(ROWS($CB$4:CB1750),$CA$4:$CB$2337,2,0),"")</f>
        <v>Skierniewice (pow. Skierniewice, woj. łódzkie)</v>
      </c>
      <c r="CE1750" s="98">
        <v>0</v>
      </c>
      <c r="CF1750" s="98">
        <f>IF(ISNUMBER(SEARCH('ankieta ESG'!$G$189,CG1750)),MAX($CF$3:CF1749)+1,0)</f>
        <v>1747</v>
      </c>
      <c r="CG1750" s="134" t="s">
        <v>5750</v>
      </c>
      <c r="CH1750" s="98">
        <v>0</v>
      </c>
      <c r="CI1750" s="99" t="str">
        <f>IFERROR(VLOOKUP(ROWS($CG$4:CG1750),$CF$4:$CG$2337,2,0),"")</f>
        <v>Skierniewice (pow. Skierniewice, woj. łódzkie)</v>
      </c>
      <c r="CJ1750" s="98">
        <v>0</v>
      </c>
    </row>
    <row r="1751" spans="4:88">
      <c r="D1751" s="25"/>
      <c r="F1751" s="25"/>
      <c r="AM1751" s="98">
        <f>IF(ISNUMBER(SEARCH('ankieta ESG'!$G$180,AN1751)),MAX(AM$3:$AM1750)+1,0)</f>
        <v>1748</v>
      </c>
      <c r="AN1751" s="134" t="s">
        <v>5751</v>
      </c>
      <c r="AO1751" s="98">
        <v>0</v>
      </c>
      <c r="AP1751" s="99" t="str">
        <f>IFERROR(VLOOKUP(ROWS($AN$4:AN1751),$AM$4:$AN$2337,2,0),"")</f>
        <v>Skierniewice (pow. skierniewicki, woj. łódzkie)</v>
      </c>
      <c r="AQ1751" s="98">
        <v>0</v>
      </c>
      <c r="AR1751" s="98">
        <f>IF(ISNUMBER(SEARCH('ankieta ESG'!$G$181,AS1751)),MAX($AR$3:AR1750)+1,0)</f>
        <v>1748</v>
      </c>
      <c r="AS1751" s="134" t="s">
        <v>5751</v>
      </c>
      <c r="AT1751" s="98">
        <v>0</v>
      </c>
      <c r="AU1751" s="99" t="str">
        <f>IFERROR(VLOOKUP(ROWS($AS$4:AS1751),$AR$4:$AS$2337,2,0),"")</f>
        <v>Skierniewice (pow. skierniewicki, woj. łódzkie)</v>
      </c>
      <c r="AV1751" s="98">
        <v>0</v>
      </c>
      <c r="AW1751" s="98">
        <f>IF(ISNUMBER(SEARCH('ankieta ESG'!$G$182,AX1751)),MAX($AW$3:AW1750)+1,0)</f>
        <v>1748</v>
      </c>
      <c r="AX1751" s="134" t="s">
        <v>5751</v>
      </c>
      <c r="AY1751" s="98">
        <v>0</v>
      </c>
      <c r="AZ1751" s="99" t="str">
        <f>IFERROR(VLOOKUP(ROWS($AX$4:AX1751),$AW$4:$AX$2337,2,0),"")</f>
        <v>Skierniewice (pow. skierniewicki, woj. łódzkie)</v>
      </c>
      <c r="BA1751" s="98">
        <v>0</v>
      </c>
      <c r="BB1751" s="98">
        <f>IF(ISNUMBER(SEARCH('ankieta ESG'!$G$183,BC1751)),MAX($BB$3:BB1750)+1,0)</f>
        <v>1748</v>
      </c>
      <c r="BC1751" s="134" t="s">
        <v>5751</v>
      </c>
      <c r="BD1751" s="98">
        <v>0</v>
      </c>
      <c r="BE1751" s="99" t="str">
        <f>IFERROR(VLOOKUP(ROWS($BC$4:BC1751),$BB$4:$BC$2337,2,0),"")</f>
        <v>Skierniewice (pow. skierniewicki, woj. łódzkie)</v>
      </c>
      <c r="BF1751" s="98">
        <v>0</v>
      </c>
      <c r="BG1751" s="98">
        <f>IF(ISNUMBER(SEARCH('ankieta ESG'!$G$184,BH1751)),MAX($BG$3:BG1750)+1,0)</f>
        <v>1748</v>
      </c>
      <c r="BH1751" s="134" t="s">
        <v>5751</v>
      </c>
      <c r="BI1751" s="98">
        <v>0</v>
      </c>
      <c r="BJ1751" s="99" t="str">
        <f>IFERROR(VLOOKUP(ROWS($BH$4:BH1751),$BG$4:$BH$2337,2,0),"")</f>
        <v>Skierniewice (pow. skierniewicki, woj. łódzkie)</v>
      </c>
      <c r="BK1751" s="98">
        <v>0</v>
      </c>
      <c r="BL1751" s="98">
        <f>IF(ISNUMBER(SEARCH('ankieta ESG'!$G$185,BM1751)),MAX($BL$3:BL1750)+1,0)</f>
        <v>1748</v>
      </c>
      <c r="BM1751" s="134" t="s">
        <v>5751</v>
      </c>
      <c r="BN1751" s="98">
        <v>0</v>
      </c>
      <c r="BO1751" s="99" t="str">
        <f>IFERROR(VLOOKUP(ROWS($BM$4:BM1751),$BL$4:$BM$2337,2,0),"")</f>
        <v>Skierniewice (pow. skierniewicki, woj. łódzkie)</v>
      </c>
      <c r="BP1751" s="98">
        <v>0</v>
      </c>
      <c r="BQ1751" s="98">
        <f>IF(ISNUMBER(SEARCH('ankieta ESG'!$G$186,BR1751)),MAX($BQ$3:BQ1750)+1,0)</f>
        <v>1748</v>
      </c>
      <c r="BR1751" s="134" t="s">
        <v>5751</v>
      </c>
      <c r="BS1751" s="98">
        <v>0</v>
      </c>
      <c r="BT1751" s="99" t="str">
        <f>IFERROR(VLOOKUP(ROWS($BR$4:BR1751),$BQ$4:$BR$2337,2,0),"")</f>
        <v>Skierniewice (pow. skierniewicki, woj. łódzkie)</v>
      </c>
      <c r="BU1751" s="98">
        <v>0</v>
      </c>
      <c r="BV1751" s="98">
        <f>IF(ISNUMBER(SEARCH('ankieta ESG'!$G$187,BW1751)),MAX($BV$3:BV1750)+1,0)</f>
        <v>1748</v>
      </c>
      <c r="BW1751" s="134" t="s">
        <v>5751</v>
      </c>
      <c r="BX1751" s="98">
        <v>0</v>
      </c>
      <c r="BY1751" s="99" t="str">
        <f>IFERROR(VLOOKUP(ROWS($BW$4:BW1751),$BV$4:$BW$2337,2,0),"")</f>
        <v>Skierniewice (pow. skierniewicki, woj. łódzkie)</v>
      </c>
      <c r="BZ1751" s="98">
        <v>0</v>
      </c>
      <c r="CA1751" s="98">
        <f>IF(ISNUMBER(SEARCH('ankieta ESG'!$G$188,CB1751)),MAX($CA$3:CA1750)+1,0)</f>
        <v>1748</v>
      </c>
      <c r="CB1751" s="134" t="s">
        <v>5751</v>
      </c>
      <c r="CC1751" s="98">
        <v>0</v>
      </c>
      <c r="CD1751" s="99" t="str">
        <f>IFERROR(VLOOKUP(ROWS($CB$4:CB1751),$CA$4:$CB$2337,2,0),"")</f>
        <v>Skierniewice (pow. skierniewicki, woj. łódzkie)</v>
      </c>
      <c r="CE1751" s="98">
        <v>0</v>
      </c>
      <c r="CF1751" s="98">
        <f>IF(ISNUMBER(SEARCH('ankieta ESG'!$G$189,CG1751)),MAX($CF$3:CF1750)+1,0)</f>
        <v>1748</v>
      </c>
      <c r="CG1751" s="134" t="s">
        <v>5751</v>
      </c>
      <c r="CH1751" s="98">
        <v>0</v>
      </c>
      <c r="CI1751" s="99" t="str">
        <f>IFERROR(VLOOKUP(ROWS($CG$4:CG1751),$CF$4:$CG$2337,2,0),"")</f>
        <v>Skierniewice (pow. skierniewicki, woj. łódzkie)</v>
      </c>
      <c r="CJ1751" s="98">
        <v>0</v>
      </c>
    </row>
    <row r="1752" spans="4:88">
      <c r="D1752" s="25"/>
      <c r="F1752" s="25"/>
      <c r="AM1752" s="98">
        <f>IF(ISNUMBER(SEARCH('ankieta ESG'!$G$180,AN1752)),MAX(AM$3:$AM1751)+1,0)</f>
        <v>1749</v>
      </c>
      <c r="AN1752" s="134" t="s">
        <v>5752</v>
      </c>
      <c r="AO1752" s="98">
        <v>0</v>
      </c>
      <c r="AP1752" s="99" t="str">
        <f>IFERROR(VLOOKUP(ROWS($AN$4:AN1752),$AM$4:$AN$2337,2,0),"")</f>
        <v>Skoczów (pow. cieszyński, woj. śląskie)</v>
      </c>
      <c r="AQ1752" s="98">
        <v>0</v>
      </c>
      <c r="AR1752" s="98">
        <f>IF(ISNUMBER(SEARCH('ankieta ESG'!$G$181,AS1752)),MAX($AR$3:AR1751)+1,0)</f>
        <v>1749</v>
      </c>
      <c r="AS1752" s="134" t="s">
        <v>5752</v>
      </c>
      <c r="AT1752" s="98">
        <v>0</v>
      </c>
      <c r="AU1752" s="99" t="str">
        <f>IFERROR(VLOOKUP(ROWS($AS$4:AS1752),$AR$4:$AS$2337,2,0),"")</f>
        <v>Skoczów (pow. cieszyński, woj. śląskie)</v>
      </c>
      <c r="AV1752" s="98">
        <v>0</v>
      </c>
      <c r="AW1752" s="98">
        <f>IF(ISNUMBER(SEARCH('ankieta ESG'!$G$182,AX1752)),MAX($AW$3:AW1751)+1,0)</f>
        <v>1749</v>
      </c>
      <c r="AX1752" s="134" t="s">
        <v>5752</v>
      </c>
      <c r="AY1752" s="98">
        <v>0</v>
      </c>
      <c r="AZ1752" s="99" t="str">
        <f>IFERROR(VLOOKUP(ROWS($AX$4:AX1752),$AW$4:$AX$2337,2,0),"")</f>
        <v>Skoczów (pow. cieszyński, woj. śląskie)</v>
      </c>
      <c r="BA1752" s="98">
        <v>0</v>
      </c>
      <c r="BB1752" s="98">
        <f>IF(ISNUMBER(SEARCH('ankieta ESG'!$G$183,BC1752)),MAX($BB$3:BB1751)+1,0)</f>
        <v>1749</v>
      </c>
      <c r="BC1752" s="134" t="s">
        <v>5752</v>
      </c>
      <c r="BD1752" s="98">
        <v>0</v>
      </c>
      <c r="BE1752" s="99" t="str">
        <f>IFERROR(VLOOKUP(ROWS($BC$4:BC1752),$BB$4:$BC$2337,2,0),"")</f>
        <v>Skoczów (pow. cieszyński, woj. śląskie)</v>
      </c>
      <c r="BF1752" s="98">
        <v>0</v>
      </c>
      <c r="BG1752" s="98">
        <f>IF(ISNUMBER(SEARCH('ankieta ESG'!$G$184,BH1752)),MAX($BG$3:BG1751)+1,0)</f>
        <v>1749</v>
      </c>
      <c r="BH1752" s="134" t="s">
        <v>5752</v>
      </c>
      <c r="BI1752" s="98">
        <v>0</v>
      </c>
      <c r="BJ1752" s="99" t="str">
        <f>IFERROR(VLOOKUP(ROWS($BH$4:BH1752),$BG$4:$BH$2337,2,0),"")</f>
        <v>Skoczów (pow. cieszyński, woj. śląskie)</v>
      </c>
      <c r="BK1752" s="98">
        <v>0</v>
      </c>
      <c r="BL1752" s="98">
        <f>IF(ISNUMBER(SEARCH('ankieta ESG'!$G$185,BM1752)),MAX($BL$3:BL1751)+1,0)</f>
        <v>1749</v>
      </c>
      <c r="BM1752" s="134" t="s">
        <v>5752</v>
      </c>
      <c r="BN1752" s="98">
        <v>0</v>
      </c>
      <c r="BO1752" s="99" t="str">
        <f>IFERROR(VLOOKUP(ROWS($BM$4:BM1752),$BL$4:$BM$2337,2,0),"")</f>
        <v>Skoczów (pow. cieszyński, woj. śląskie)</v>
      </c>
      <c r="BP1752" s="98">
        <v>0</v>
      </c>
      <c r="BQ1752" s="98">
        <f>IF(ISNUMBER(SEARCH('ankieta ESG'!$G$186,BR1752)),MAX($BQ$3:BQ1751)+1,0)</f>
        <v>1749</v>
      </c>
      <c r="BR1752" s="134" t="s">
        <v>5752</v>
      </c>
      <c r="BS1752" s="98">
        <v>0</v>
      </c>
      <c r="BT1752" s="99" t="str">
        <f>IFERROR(VLOOKUP(ROWS($BR$4:BR1752),$BQ$4:$BR$2337,2,0),"")</f>
        <v>Skoczów (pow. cieszyński, woj. śląskie)</v>
      </c>
      <c r="BU1752" s="98">
        <v>0</v>
      </c>
      <c r="BV1752" s="98">
        <f>IF(ISNUMBER(SEARCH('ankieta ESG'!$G$187,BW1752)),MAX($BV$3:BV1751)+1,0)</f>
        <v>1749</v>
      </c>
      <c r="BW1752" s="134" t="s">
        <v>5752</v>
      </c>
      <c r="BX1752" s="98">
        <v>0</v>
      </c>
      <c r="BY1752" s="99" t="str">
        <f>IFERROR(VLOOKUP(ROWS($BW$4:BW1752),$BV$4:$BW$2337,2,0),"")</f>
        <v>Skoczów (pow. cieszyński, woj. śląskie)</v>
      </c>
      <c r="BZ1752" s="98">
        <v>0</v>
      </c>
      <c r="CA1752" s="98">
        <f>IF(ISNUMBER(SEARCH('ankieta ESG'!$G$188,CB1752)),MAX($CA$3:CA1751)+1,0)</f>
        <v>1749</v>
      </c>
      <c r="CB1752" s="134" t="s">
        <v>5752</v>
      </c>
      <c r="CC1752" s="98">
        <v>0</v>
      </c>
      <c r="CD1752" s="99" t="str">
        <f>IFERROR(VLOOKUP(ROWS($CB$4:CB1752),$CA$4:$CB$2337,2,0),"")</f>
        <v>Skoczów (pow. cieszyński, woj. śląskie)</v>
      </c>
      <c r="CE1752" s="98">
        <v>0</v>
      </c>
      <c r="CF1752" s="98">
        <f>IF(ISNUMBER(SEARCH('ankieta ESG'!$G$189,CG1752)),MAX($CF$3:CF1751)+1,0)</f>
        <v>1749</v>
      </c>
      <c r="CG1752" s="134" t="s">
        <v>5752</v>
      </c>
      <c r="CH1752" s="98">
        <v>0</v>
      </c>
      <c r="CI1752" s="99" t="str">
        <f>IFERROR(VLOOKUP(ROWS($CG$4:CG1752),$CF$4:$CG$2337,2,0),"")</f>
        <v>Skoczów (pow. cieszyński, woj. śląskie)</v>
      </c>
      <c r="CJ1752" s="98">
        <v>0</v>
      </c>
    </row>
    <row r="1753" spans="4:88">
      <c r="D1753" s="25"/>
      <c r="F1753" s="25"/>
      <c r="AM1753" s="98">
        <f>IF(ISNUMBER(SEARCH('ankieta ESG'!$G$180,AN1753)),MAX(AM$3:$AM1752)+1,0)</f>
        <v>1750</v>
      </c>
      <c r="AN1753" s="134" t="s">
        <v>5753</v>
      </c>
      <c r="AO1753" s="98">
        <v>0</v>
      </c>
      <c r="AP1753" s="99" t="str">
        <f>IFERROR(VLOOKUP(ROWS($AN$4:AN1753),$AM$4:$AN$2337,2,0),"")</f>
        <v>Skoki (pow. wągrowiecki, woj. wielkopolskie)</v>
      </c>
      <c r="AQ1753" s="98">
        <v>0</v>
      </c>
      <c r="AR1753" s="98">
        <f>IF(ISNUMBER(SEARCH('ankieta ESG'!$G$181,AS1753)),MAX($AR$3:AR1752)+1,0)</f>
        <v>1750</v>
      </c>
      <c r="AS1753" s="134" t="s">
        <v>5753</v>
      </c>
      <c r="AT1753" s="98">
        <v>0</v>
      </c>
      <c r="AU1753" s="99" t="str">
        <f>IFERROR(VLOOKUP(ROWS($AS$4:AS1753),$AR$4:$AS$2337,2,0),"")</f>
        <v>Skoki (pow. wągrowiecki, woj. wielkopolskie)</v>
      </c>
      <c r="AV1753" s="98">
        <v>0</v>
      </c>
      <c r="AW1753" s="98">
        <f>IF(ISNUMBER(SEARCH('ankieta ESG'!$G$182,AX1753)),MAX($AW$3:AW1752)+1,0)</f>
        <v>1750</v>
      </c>
      <c r="AX1753" s="134" t="s">
        <v>5753</v>
      </c>
      <c r="AY1753" s="98">
        <v>0</v>
      </c>
      <c r="AZ1753" s="99" t="str">
        <f>IFERROR(VLOOKUP(ROWS($AX$4:AX1753),$AW$4:$AX$2337,2,0),"")</f>
        <v>Skoki (pow. wągrowiecki, woj. wielkopolskie)</v>
      </c>
      <c r="BA1753" s="98">
        <v>0</v>
      </c>
      <c r="BB1753" s="98">
        <f>IF(ISNUMBER(SEARCH('ankieta ESG'!$G$183,BC1753)),MAX($BB$3:BB1752)+1,0)</f>
        <v>1750</v>
      </c>
      <c r="BC1753" s="134" t="s">
        <v>5753</v>
      </c>
      <c r="BD1753" s="98">
        <v>0</v>
      </c>
      <c r="BE1753" s="99" t="str">
        <f>IFERROR(VLOOKUP(ROWS($BC$4:BC1753),$BB$4:$BC$2337,2,0),"")</f>
        <v>Skoki (pow. wągrowiecki, woj. wielkopolskie)</v>
      </c>
      <c r="BF1753" s="98">
        <v>0</v>
      </c>
      <c r="BG1753" s="98">
        <f>IF(ISNUMBER(SEARCH('ankieta ESG'!$G$184,BH1753)),MAX($BG$3:BG1752)+1,0)</f>
        <v>1750</v>
      </c>
      <c r="BH1753" s="134" t="s">
        <v>5753</v>
      </c>
      <c r="BI1753" s="98">
        <v>0</v>
      </c>
      <c r="BJ1753" s="99" t="str">
        <f>IFERROR(VLOOKUP(ROWS($BH$4:BH1753),$BG$4:$BH$2337,2,0),"")</f>
        <v>Skoki (pow. wągrowiecki, woj. wielkopolskie)</v>
      </c>
      <c r="BK1753" s="98">
        <v>0</v>
      </c>
      <c r="BL1753" s="98">
        <f>IF(ISNUMBER(SEARCH('ankieta ESG'!$G$185,BM1753)),MAX($BL$3:BL1752)+1,0)</f>
        <v>1750</v>
      </c>
      <c r="BM1753" s="134" t="s">
        <v>5753</v>
      </c>
      <c r="BN1753" s="98">
        <v>0</v>
      </c>
      <c r="BO1753" s="99" t="str">
        <f>IFERROR(VLOOKUP(ROWS($BM$4:BM1753),$BL$4:$BM$2337,2,0),"")</f>
        <v>Skoki (pow. wągrowiecki, woj. wielkopolskie)</v>
      </c>
      <c r="BP1753" s="98">
        <v>0</v>
      </c>
      <c r="BQ1753" s="98">
        <f>IF(ISNUMBER(SEARCH('ankieta ESG'!$G$186,BR1753)),MAX($BQ$3:BQ1752)+1,0)</f>
        <v>1750</v>
      </c>
      <c r="BR1753" s="134" t="s">
        <v>5753</v>
      </c>
      <c r="BS1753" s="98">
        <v>0</v>
      </c>
      <c r="BT1753" s="99" t="str">
        <f>IFERROR(VLOOKUP(ROWS($BR$4:BR1753),$BQ$4:$BR$2337,2,0),"")</f>
        <v>Skoki (pow. wągrowiecki, woj. wielkopolskie)</v>
      </c>
      <c r="BU1753" s="98">
        <v>0</v>
      </c>
      <c r="BV1753" s="98">
        <f>IF(ISNUMBER(SEARCH('ankieta ESG'!$G$187,BW1753)),MAX($BV$3:BV1752)+1,0)</f>
        <v>1750</v>
      </c>
      <c r="BW1753" s="134" t="s">
        <v>5753</v>
      </c>
      <c r="BX1753" s="98">
        <v>0</v>
      </c>
      <c r="BY1753" s="99" t="str">
        <f>IFERROR(VLOOKUP(ROWS($BW$4:BW1753),$BV$4:$BW$2337,2,0),"")</f>
        <v>Skoki (pow. wągrowiecki, woj. wielkopolskie)</v>
      </c>
      <c r="BZ1753" s="98">
        <v>0</v>
      </c>
      <c r="CA1753" s="98">
        <f>IF(ISNUMBER(SEARCH('ankieta ESG'!$G$188,CB1753)),MAX($CA$3:CA1752)+1,0)</f>
        <v>1750</v>
      </c>
      <c r="CB1753" s="134" t="s">
        <v>5753</v>
      </c>
      <c r="CC1753" s="98">
        <v>0</v>
      </c>
      <c r="CD1753" s="99" t="str">
        <f>IFERROR(VLOOKUP(ROWS($CB$4:CB1753),$CA$4:$CB$2337,2,0),"")</f>
        <v>Skoki (pow. wągrowiecki, woj. wielkopolskie)</v>
      </c>
      <c r="CE1753" s="98">
        <v>0</v>
      </c>
      <c r="CF1753" s="98">
        <f>IF(ISNUMBER(SEARCH('ankieta ESG'!$G$189,CG1753)),MAX($CF$3:CF1752)+1,0)</f>
        <v>1750</v>
      </c>
      <c r="CG1753" s="134" t="s">
        <v>5753</v>
      </c>
      <c r="CH1753" s="98">
        <v>0</v>
      </c>
      <c r="CI1753" s="99" t="str">
        <f>IFERROR(VLOOKUP(ROWS($CG$4:CG1753),$CF$4:$CG$2337,2,0),"")</f>
        <v>Skoki (pow. wągrowiecki, woj. wielkopolskie)</v>
      </c>
      <c r="CJ1753" s="98">
        <v>0</v>
      </c>
    </row>
    <row r="1754" spans="4:88">
      <c r="D1754" s="25"/>
      <c r="F1754" s="25"/>
      <c r="AM1754" s="98">
        <f>IF(ISNUMBER(SEARCH('ankieta ESG'!$G$180,AN1754)),MAX(AM$3:$AM1753)+1,0)</f>
        <v>1751</v>
      </c>
      <c r="AN1754" s="134" t="s">
        <v>5754</v>
      </c>
      <c r="AO1754" s="98">
        <v>0</v>
      </c>
      <c r="AP1754" s="99" t="str">
        <f>IFERROR(VLOOKUP(ROWS($AN$4:AN1754),$AM$4:$AN$2337,2,0),"")</f>
        <v>Skołyszyn (pow. jasielski, woj. podkarpackie)</v>
      </c>
      <c r="AQ1754" s="98">
        <v>0</v>
      </c>
      <c r="AR1754" s="98">
        <f>IF(ISNUMBER(SEARCH('ankieta ESG'!$G$181,AS1754)),MAX($AR$3:AR1753)+1,0)</f>
        <v>1751</v>
      </c>
      <c r="AS1754" s="134" t="s">
        <v>5754</v>
      </c>
      <c r="AT1754" s="98">
        <v>0</v>
      </c>
      <c r="AU1754" s="99" t="str">
        <f>IFERROR(VLOOKUP(ROWS($AS$4:AS1754),$AR$4:$AS$2337,2,0),"")</f>
        <v>Skołyszyn (pow. jasielski, woj. podkarpackie)</v>
      </c>
      <c r="AV1754" s="98">
        <v>0</v>
      </c>
      <c r="AW1754" s="98">
        <f>IF(ISNUMBER(SEARCH('ankieta ESG'!$G$182,AX1754)),MAX($AW$3:AW1753)+1,0)</f>
        <v>1751</v>
      </c>
      <c r="AX1754" s="134" t="s">
        <v>5754</v>
      </c>
      <c r="AY1754" s="98">
        <v>0</v>
      </c>
      <c r="AZ1754" s="99" t="str">
        <f>IFERROR(VLOOKUP(ROWS($AX$4:AX1754),$AW$4:$AX$2337,2,0),"")</f>
        <v>Skołyszyn (pow. jasielski, woj. podkarpackie)</v>
      </c>
      <c r="BA1754" s="98">
        <v>0</v>
      </c>
      <c r="BB1754" s="98">
        <f>IF(ISNUMBER(SEARCH('ankieta ESG'!$G$183,BC1754)),MAX($BB$3:BB1753)+1,0)</f>
        <v>1751</v>
      </c>
      <c r="BC1754" s="134" t="s">
        <v>5754</v>
      </c>
      <c r="BD1754" s="98">
        <v>0</v>
      </c>
      <c r="BE1754" s="99" t="str">
        <f>IFERROR(VLOOKUP(ROWS($BC$4:BC1754),$BB$4:$BC$2337,2,0),"")</f>
        <v>Skołyszyn (pow. jasielski, woj. podkarpackie)</v>
      </c>
      <c r="BF1754" s="98">
        <v>0</v>
      </c>
      <c r="BG1754" s="98">
        <f>IF(ISNUMBER(SEARCH('ankieta ESG'!$G$184,BH1754)),MAX($BG$3:BG1753)+1,0)</f>
        <v>1751</v>
      </c>
      <c r="BH1754" s="134" t="s">
        <v>5754</v>
      </c>
      <c r="BI1754" s="98">
        <v>0</v>
      </c>
      <c r="BJ1754" s="99" t="str">
        <f>IFERROR(VLOOKUP(ROWS($BH$4:BH1754),$BG$4:$BH$2337,2,0),"")</f>
        <v>Skołyszyn (pow. jasielski, woj. podkarpackie)</v>
      </c>
      <c r="BK1754" s="98">
        <v>0</v>
      </c>
      <c r="BL1754" s="98">
        <f>IF(ISNUMBER(SEARCH('ankieta ESG'!$G$185,BM1754)),MAX($BL$3:BL1753)+1,0)</f>
        <v>1751</v>
      </c>
      <c r="BM1754" s="134" t="s">
        <v>5754</v>
      </c>
      <c r="BN1754" s="98">
        <v>0</v>
      </c>
      <c r="BO1754" s="99" t="str">
        <f>IFERROR(VLOOKUP(ROWS($BM$4:BM1754),$BL$4:$BM$2337,2,0),"")</f>
        <v>Skołyszyn (pow. jasielski, woj. podkarpackie)</v>
      </c>
      <c r="BP1754" s="98">
        <v>0</v>
      </c>
      <c r="BQ1754" s="98">
        <f>IF(ISNUMBER(SEARCH('ankieta ESG'!$G$186,BR1754)),MAX($BQ$3:BQ1753)+1,0)</f>
        <v>1751</v>
      </c>
      <c r="BR1754" s="134" t="s">
        <v>5754</v>
      </c>
      <c r="BS1754" s="98">
        <v>0</v>
      </c>
      <c r="BT1754" s="99" t="str">
        <f>IFERROR(VLOOKUP(ROWS($BR$4:BR1754),$BQ$4:$BR$2337,2,0),"")</f>
        <v>Skołyszyn (pow. jasielski, woj. podkarpackie)</v>
      </c>
      <c r="BU1754" s="98">
        <v>0</v>
      </c>
      <c r="BV1754" s="98">
        <f>IF(ISNUMBER(SEARCH('ankieta ESG'!$G$187,BW1754)),MAX($BV$3:BV1753)+1,0)</f>
        <v>1751</v>
      </c>
      <c r="BW1754" s="134" t="s">
        <v>5754</v>
      </c>
      <c r="BX1754" s="98">
        <v>0</v>
      </c>
      <c r="BY1754" s="99" t="str">
        <f>IFERROR(VLOOKUP(ROWS($BW$4:BW1754),$BV$4:$BW$2337,2,0),"")</f>
        <v>Skołyszyn (pow. jasielski, woj. podkarpackie)</v>
      </c>
      <c r="BZ1754" s="98">
        <v>0</v>
      </c>
      <c r="CA1754" s="98">
        <f>IF(ISNUMBER(SEARCH('ankieta ESG'!$G$188,CB1754)),MAX($CA$3:CA1753)+1,0)</f>
        <v>1751</v>
      </c>
      <c r="CB1754" s="134" t="s">
        <v>5754</v>
      </c>
      <c r="CC1754" s="98">
        <v>0</v>
      </c>
      <c r="CD1754" s="99" t="str">
        <f>IFERROR(VLOOKUP(ROWS($CB$4:CB1754),$CA$4:$CB$2337,2,0),"")</f>
        <v>Skołyszyn (pow. jasielski, woj. podkarpackie)</v>
      </c>
      <c r="CE1754" s="98">
        <v>0</v>
      </c>
      <c r="CF1754" s="98">
        <f>IF(ISNUMBER(SEARCH('ankieta ESG'!$G$189,CG1754)),MAX($CF$3:CF1753)+1,0)</f>
        <v>1751</v>
      </c>
      <c r="CG1754" s="134" t="s">
        <v>5754</v>
      </c>
      <c r="CH1754" s="98">
        <v>0</v>
      </c>
      <c r="CI1754" s="99" t="str">
        <f>IFERROR(VLOOKUP(ROWS($CG$4:CG1754),$CF$4:$CG$2337,2,0),"")</f>
        <v>Skołyszyn (pow. jasielski, woj. podkarpackie)</v>
      </c>
      <c r="CJ1754" s="98">
        <v>0</v>
      </c>
    </row>
    <row r="1755" spans="4:88">
      <c r="D1755" s="25"/>
      <c r="F1755" s="25"/>
      <c r="AM1755" s="98">
        <f>IF(ISNUMBER(SEARCH('ankieta ESG'!$G$180,AN1755)),MAX(AM$3:$AM1754)+1,0)</f>
        <v>1752</v>
      </c>
      <c r="AN1755" s="134" t="s">
        <v>5755</v>
      </c>
      <c r="AO1755" s="98">
        <v>0</v>
      </c>
      <c r="AP1755" s="99" t="str">
        <f>IFERROR(VLOOKUP(ROWS($AN$4:AN1755),$AM$4:$AN$2337,2,0),"")</f>
        <v>Skomlin (pow. wieluński, woj. łódzkie)</v>
      </c>
      <c r="AQ1755" s="98">
        <v>0</v>
      </c>
      <c r="AR1755" s="98">
        <f>IF(ISNUMBER(SEARCH('ankieta ESG'!$G$181,AS1755)),MAX($AR$3:AR1754)+1,0)</f>
        <v>1752</v>
      </c>
      <c r="AS1755" s="134" t="s">
        <v>5755</v>
      </c>
      <c r="AT1755" s="98">
        <v>0</v>
      </c>
      <c r="AU1755" s="99" t="str">
        <f>IFERROR(VLOOKUP(ROWS($AS$4:AS1755),$AR$4:$AS$2337,2,0),"")</f>
        <v>Skomlin (pow. wieluński, woj. łódzkie)</v>
      </c>
      <c r="AV1755" s="98">
        <v>0</v>
      </c>
      <c r="AW1755" s="98">
        <f>IF(ISNUMBER(SEARCH('ankieta ESG'!$G$182,AX1755)),MAX($AW$3:AW1754)+1,0)</f>
        <v>1752</v>
      </c>
      <c r="AX1755" s="134" t="s">
        <v>5755</v>
      </c>
      <c r="AY1755" s="98">
        <v>0</v>
      </c>
      <c r="AZ1755" s="99" t="str">
        <f>IFERROR(VLOOKUP(ROWS($AX$4:AX1755),$AW$4:$AX$2337,2,0),"")</f>
        <v>Skomlin (pow. wieluński, woj. łódzkie)</v>
      </c>
      <c r="BA1755" s="98">
        <v>0</v>
      </c>
      <c r="BB1755" s="98">
        <f>IF(ISNUMBER(SEARCH('ankieta ESG'!$G$183,BC1755)),MAX($BB$3:BB1754)+1,0)</f>
        <v>1752</v>
      </c>
      <c r="BC1755" s="134" t="s">
        <v>5755</v>
      </c>
      <c r="BD1755" s="98">
        <v>0</v>
      </c>
      <c r="BE1755" s="99" t="str">
        <f>IFERROR(VLOOKUP(ROWS($BC$4:BC1755),$BB$4:$BC$2337,2,0),"")</f>
        <v>Skomlin (pow. wieluński, woj. łódzkie)</v>
      </c>
      <c r="BF1755" s="98">
        <v>0</v>
      </c>
      <c r="BG1755" s="98">
        <f>IF(ISNUMBER(SEARCH('ankieta ESG'!$G$184,BH1755)),MAX($BG$3:BG1754)+1,0)</f>
        <v>1752</v>
      </c>
      <c r="BH1755" s="134" t="s">
        <v>5755</v>
      </c>
      <c r="BI1755" s="98">
        <v>0</v>
      </c>
      <c r="BJ1755" s="99" t="str">
        <f>IFERROR(VLOOKUP(ROWS($BH$4:BH1755),$BG$4:$BH$2337,2,0),"")</f>
        <v>Skomlin (pow. wieluński, woj. łódzkie)</v>
      </c>
      <c r="BK1755" s="98">
        <v>0</v>
      </c>
      <c r="BL1755" s="98">
        <f>IF(ISNUMBER(SEARCH('ankieta ESG'!$G$185,BM1755)),MAX($BL$3:BL1754)+1,0)</f>
        <v>1752</v>
      </c>
      <c r="BM1755" s="134" t="s">
        <v>5755</v>
      </c>
      <c r="BN1755" s="98">
        <v>0</v>
      </c>
      <c r="BO1755" s="99" t="str">
        <f>IFERROR(VLOOKUP(ROWS($BM$4:BM1755),$BL$4:$BM$2337,2,0),"")</f>
        <v>Skomlin (pow. wieluński, woj. łódzkie)</v>
      </c>
      <c r="BP1755" s="98">
        <v>0</v>
      </c>
      <c r="BQ1755" s="98">
        <f>IF(ISNUMBER(SEARCH('ankieta ESG'!$G$186,BR1755)),MAX($BQ$3:BQ1754)+1,0)</f>
        <v>1752</v>
      </c>
      <c r="BR1755" s="134" t="s">
        <v>5755</v>
      </c>
      <c r="BS1755" s="98">
        <v>0</v>
      </c>
      <c r="BT1755" s="99" t="str">
        <f>IFERROR(VLOOKUP(ROWS($BR$4:BR1755),$BQ$4:$BR$2337,2,0),"")</f>
        <v>Skomlin (pow. wieluński, woj. łódzkie)</v>
      </c>
      <c r="BU1755" s="98">
        <v>0</v>
      </c>
      <c r="BV1755" s="98">
        <f>IF(ISNUMBER(SEARCH('ankieta ESG'!$G$187,BW1755)),MAX($BV$3:BV1754)+1,0)</f>
        <v>1752</v>
      </c>
      <c r="BW1755" s="134" t="s">
        <v>5755</v>
      </c>
      <c r="BX1755" s="98">
        <v>0</v>
      </c>
      <c r="BY1755" s="99" t="str">
        <f>IFERROR(VLOOKUP(ROWS($BW$4:BW1755),$BV$4:$BW$2337,2,0),"")</f>
        <v>Skomlin (pow. wieluński, woj. łódzkie)</v>
      </c>
      <c r="BZ1755" s="98">
        <v>0</v>
      </c>
      <c r="CA1755" s="98">
        <f>IF(ISNUMBER(SEARCH('ankieta ESG'!$G$188,CB1755)),MAX($CA$3:CA1754)+1,0)</f>
        <v>1752</v>
      </c>
      <c r="CB1755" s="134" t="s">
        <v>5755</v>
      </c>
      <c r="CC1755" s="98">
        <v>0</v>
      </c>
      <c r="CD1755" s="99" t="str">
        <f>IFERROR(VLOOKUP(ROWS($CB$4:CB1755),$CA$4:$CB$2337,2,0),"")</f>
        <v>Skomlin (pow. wieluński, woj. łódzkie)</v>
      </c>
      <c r="CE1755" s="98">
        <v>0</v>
      </c>
      <c r="CF1755" s="98">
        <f>IF(ISNUMBER(SEARCH('ankieta ESG'!$G$189,CG1755)),MAX($CF$3:CF1754)+1,0)</f>
        <v>1752</v>
      </c>
      <c r="CG1755" s="134" t="s">
        <v>5755</v>
      </c>
      <c r="CH1755" s="98">
        <v>0</v>
      </c>
      <c r="CI1755" s="99" t="str">
        <f>IFERROR(VLOOKUP(ROWS($CG$4:CG1755),$CF$4:$CG$2337,2,0),"")</f>
        <v>Skomlin (pow. wieluński, woj. łódzkie)</v>
      </c>
      <c r="CJ1755" s="98">
        <v>0</v>
      </c>
    </row>
    <row r="1756" spans="4:88">
      <c r="D1756" s="25"/>
      <c r="F1756" s="25"/>
      <c r="AM1756" s="98">
        <f>IF(ISNUMBER(SEARCH('ankieta ESG'!$G$180,AN1756)),MAX(AM$3:$AM1755)+1,0)</f>
        <v>1753</v>
      </c>
      <c r="AN1756" s="134" t="s">
        <v>5756</v>
      </c>
      <c r="AO1756" s="98">
        <v>0</v>
      </c>
      <c r="AP1756" s="99" t="str">
        <f>IFERROR(VLOOKUP(ROWS($AN$4:AN1756),$AM$4:$AN$2337,2,0),"")</f>
        <v>Skoroszyce (pow. nyski, woj. opolskie)</v>
      </c>
      <c r="AQ1756" s="98">
        <v>0</v>
      </c>
      <c r="AR1756" s="98">
        <f>IF(ISNUMBER(SEARCH('ankieta ESG'!$G$181,AS1756)),MAX($AR$3:AR1755)+1,0)</f>
        <v>1753</v>
      </c>
      <c r="AS1756" s="134" t="s">
        <v>5756</v>
      </c>
      <c r="AT1756" s="98">
        <v>0</v>
      </c>
      <c r="AU1756" s="99" t="str">
        <f>IFERROR(VLOOKUP(ROWS($AS$4:AS1756),$AR$4:$AS$2337,2,0),"")</f>
        <v>Skoroszyce (pow. nyski, woj. opolskie)</v>
      </c>
      <c r="AV1756" s="98">
        <v>0</v>
      </c>
      <c r="AW1756" s="98">
        <f>IF(ISNUMBER(SEARCH('ankieta ESG'!$G$182,AX1756)),MAX($AW$3:AW1755)+1,0)</f>
        <v>1753</v>
      </c>
      <c r="AX1756" s="134" t="s">
        <v>5756</v>
      </c>
      <c r="AY1756" s="98">
        <v>0</v>
      </c>
      <c r="AZ1756" s="99" t="str">
        <f>IFERROR(VLOOKUP(ROWS($AX$4:AX1756),$AW$4:$AX$2337,2,0),"")</f>
        <v>Skoroszyce (pow. nyski, woj. opolskie)</v>
      </c>
      <c r="BA1756" s="98">
        <v>0</v>
      </c>
      <c r="BB1756" s="98">
        <f>IF(ISNUMBER(SEARCH('ankieta ESG'!$G$183,BC1756)),MAX($BB$3:BB1755)+1,0)</f>
        <v>1753</v>
      </c>
      <c r="BC1756" s="134" t="s">
        <v>5756</v>
      </c>
      <c r="BD1756" s="98">
        <v>0</v>
      </c>
      <c r="BE1756" s="99" t="str">
        <f>IFERROR(VLOOKUP(ROWS($BC$4:BC1756),$BB$4:$BC$2337,2,0),"")</f>
        <v>Skoroszyce (pow. nyski, woj. opolskie)</v>
      </c>
      <c r="BF1756" s="98">
        <v>0</v>
      </c>
      <c r="BG1756" s="98">
        <f>IF(ISNUMBER(SEARCH('ankieta ESG'!$G$184,BH1756)),MAX($BG$3:BG1755)+1,0)</f>
        <v>1753</v>
      </c>
      <c r="BH1756" s="134" t="s">
        <v>5756</v>
      </c>
      <c r="BI1756" s="98">
        <v>0</v>
      </c>
      <c r="BJ1756" s="99" t="str">
        <f>IFERROR(VLOOKUP(ROWS($BH$4:BH1756),$BG$4:$BH$2337,2,0),"")</f>
        <v>Skoroszyce (pow. nyski, woj. opolskie)</v>
      </c>
      <c r="BK1756" s="98">
        <v>0</v>
      </c>
      <c r="BL1756" s="98">
        <f>IF(ISNUMBER(SEARCH('ankieta ESG'!$G$185,BM1756)),MAX($BL$3:BL1755)+1,0)</f>
        <v>1753</v>
      </c>
      <c r="BM1756" s="134" t="s">
        <v>5756</v>
      </c>
      <c r="BN1756" s="98">
        <v>0</v>
      </c>
      <c r="BO1756" s="99" t="str">
        <f>IFERROR(VLOOKUP(ROWS($BM$4:BM1756),$BL$4:$BM$2337,2,0),"")</f>
        <v>Skoroszyce (pow. nyski, woj. opolskie)</v>
      </c>
      <c r="BP1756" s="98">
        <v>0</v>
      </c>
      <c r="BQ1756" s="98">
        <f>IF(ISNUMBER(SEARCH('ankieta ESG'!$G$186,BR1756)),MAX($BQ$3:BQ1755)+1,0)</f>
        <v>1753</v>
      </c>
      <c r="BR1756" s="134" t="s">
        <v>5756</v>
      </c>
      <c r="BS1756" s="98">
        <v>0</v>
      </c>
      <c r="BT1756" s="99" t="str">
        <f>IFERROR(VLOOKUP(ROWS($BR$4:BR1756),$BQ$4:$BR$2337,2,0),"")</f>
        <v>Skoroszyce (pow. nyski, woj. opolskie)</v>
      </c>
      <c r="BU1756" s="98">
        <v>0</v>
      </c>
      <c r="BV1756" s="98">
        <f>IF(ISNUMBER(SEARCH('ankieta ESG'!$G$187,BW1756)),MAX($BV$3:BV1755)+1,0)</f>
        <v>1753</v>
      </c>
      <c r="BW1756" s="134" t="s">
        <v>5756</v>
      </c>
      <c r="BX1756" s="98">
        <v>0</v>
      </c>
      <c r="BY1756" s="99" t="str">
        <f>IFERROR(VLOOKUP(ROWS($BW$4:BW1756),$BV$4:$BW$2337,2,0),"")</f>
        <v>Skoroszyce (pow. nyski, woj. opolskie)</v>
      </c>
      <c r="BZ1756" s="98">
        <v>0</v>
      </c>
      <c r="CA1756" s="98">
        <f>IF(ISNUMBER(SEARCH('ankieta ESG'!$G$188,CB1756)),MAX($CA$3:CA1755)+1,0)</f>
        <v>1753</v>
      </c>
      <c r="CB1756" s="134" t="s">
        <v>5756</v>
      </c>
      <c r="CC1756" s="98">
        <v>0</v>
      </c>
      <c r="CD1756" s="99" t="str">
        <f>IFERROR(VLOOKUP(ROWS($CB$4:CB1756),$CA$4:$CB$2337,2,0),"")</f>
        <v>Skoroszyce (pow. nyski, woj. opolskie)</v>
      </c>
      <c r="CE1756" s="98">
        <v>0</v>
      </c>
      <c r="CF1756" s="98">
        <f>IF(ISNUMBER(SEARCH('ankieta ESG'!$G$189,CG1756)),MAX($CF$3:CF1755)+1,0)</f>
        <v>1753</v>
      </c>
      <c r="CG1756" s="134" t="s">
        <v>5756</v>
      </c>
      <c r="CH1756" s="98">
        <v>0</v>
      </c>
      <c r="CI1756" s="99" t="str">
        <f>IFERROR(VLOOKUP(ROWS($CG$4:CG1756),$CF$4:$CG$2337,2,0),"")</f>
        <v>Skoroszyce (pow. nyski, woj. opolskie)</v>
      </c>
      <c r="CJ1756" s="98">
        <v>0</v>
      </c>
    </row>
    <row r="1757" spans="4:88">
      <c r="D1757" s="25"/>
      <c r="F1757" s="25"/>
      <c r="AM1757" s="98">
        <f>IF(ISNUMBER(SEARCH('ankieta ESG'!$G$180,AN1757)),MAX(AM$3:$AM1756)+1,0)</f>
        <v>1754</v>
      </c>
      <c r="AN1757" s="134" t="s">
        <v>5757</v>
      </c>
      <c r="AO1757" s="98">
        <v>0</v>
      </c>
      <c r="AP1757" s="99" t="str">
        <f>IFERROR(VLOOKUP(ROWS($AN$4:AN1757),$AM$4:$AN$2337,2,0),"")</f>
        <v>Skórcz (pow. starogardzki, woj. pomorskie)</v>
      </c>
      <c r="AQ1757" s="98">
        <v>0</v>
      </c>
      <c r="AR1757" s="98">
        <f>IF(ISNUMBER(SEARCH('ankieta ESG'!$G$181,AS1757)),MAX($AR$3:AR1756)+1,0)</f>
        <v>1754</v>
      </c>
      <c r="AS1757" s="134" t="s">
        <v>5757</v>
      </c>
      <c r="AT1757" s="98">
        <v>0</v>
      </c>
      <c r="AU1757" s="99" t="str">
        <f>IFERROR(VLOOKUP(ROWS($AS$4:AS1757),$AR$4:$AS$2337,2,0),"")</f>
        <v>Skórcz (pow. starogardzki, woj. pomorskie)</v>
      </c>
      <c r="AV1757" s="98">
        <v>0</v>
      </c>
      <c r="AW1757" s="98">
        <f>IF(ISNUMBER(SEARCH('ankieta ESG'!$G$182,AX1757)),MAX($AW$3:AW1756)+1,0)</f>
        <v>1754</v>
      </c>
      <c r="AX1757" s="134" t="s">
        <v>5757</v>
      </c>
      <c r="AY1757" s="98">
        <v>0</v>
      </c>
      <c r="AZ1757" s="99" t="str">
        <f>IFERROR(VLOOKUP(ROWS($AX$4:AX1757),$AW$4:$AX$2337,2,0),"")</f>
        <v>Skórcz (pow. starogardzki, woj. pomorskie)</v>
      </c>
      <c r="BA1757" s="98">
        <v>0</v>
      </c>
      <c r="BB1757" s="98">
        <f>IF(ISNUMBER(SEARCH('ankieta ESG'!$G$183,BC1757)),MAX($BB$3:BB1756)+1,0)</f>
        <v>1754</v>
      </c>
      <c r="BC1757" s="134" t="s">
        <v>5757</v>
      </c>
      <c r="BD1757" s="98">
        <v>0</v>
      </c>
      <c r="BE1757" s="99" t="str">
        <f>IFERROR(VLOOKUP(ROWS($BC$4:BC1757),$BB$4:$BC$2337,2,0),"")</f>
        <v>Skórcz (pow. starogardzki, woj. pomorskie)</v>
      </c>
      <c r="BF1757" s="98">
        <v>0</v>
      </c>
      <c r="BG1757" s="98">
        <f>IF(ISNUMBER(SEARCH('ankieta ESG'!$G$184,BH1757)),MAX($BG$3:BG1756)+1,0)</f>
        <v>1754</v>
      </c>
      <c r="BH1757" s="134" t="s">
        <v>5757</v>
      </c>
      <c r="BI1757" s="98">
        <v>0</v>
      </c>
      <c r="BJ1757" s="99" t="str">
        <f>IFERROR(VLOOKUP(ROWS($BH$4:BH1757),$BG$4:$BH$2337,2,0),"")</f>
        <v>Skórcz (pow. starogardzki, woj. pomorskie)</v>
      </c>
      <c r="BK1757" s="98">
        <v>0</v>
      </c>
      <c r="BL1757" s="98">
        <f>IF(ISNUMBER(SEARCH('ankieta ESG'!$G$185,BM1757)),MAX($BL$3:BL1756)+1,0)</f>
        <v>1754</v>
      </c>
      <c r="BM1757" s="134" t="s">
        <v>5757</v>
      </c>
      <c r="BN1757" s="98">
        <v>0</v>
      </c>
      <c r="BO1757" s="99" t="str">
        <f>IFERROR(VLOOKUP(ROWS($BM$4:BM1757),$BL$4:$BM$2337,2,0),"")</f>
        <v>Skórcz (pow. starogardzki, woj. pomorskie)</v>
      </c>
      <c r="BP1757" s="98">
        <v>0</v>
      </c>
      <c r="BQ1757" s="98">
        <f>IF(ISNUMBER(SEARCH('ankieta ESG'!$G$186,BR1757)),MAX($BQ$3:BQ1756)+1,0)</f>
        <v>1754</v>
      </c>
      <c r="BR1757" s="134" t="s">
        <v>5757</v>
      </c>
      <c r="BS1757" s="98">
        <v>0</v>
      </c>
      <c r="BT1757" s="99" t="str">
        <f>IFERROR(VLOOKUP(ROWS($BR$4:BR1757),$BQ$4:$BR$2337,2,0),"")</f>
        <v>Skórcz (pow. starogardzki, woj. pomorskie)</v>
      </c>
      <c r="BU1757" s="98">
        <v>0</v>
      </c>
      <c r="BV1757" s="98">
        <f>IF(ISNUMBER(SEARCH('ankieta ESG'!$G$187,BW1757)),MAX($BV$3:BV1756)+1,0)</f>
        <v>1754</v>
      </c>
      <c r="BW1757" s="134" t="s">
        <v>5757</v>
      </c>
      <c r="BX1757" s="98">
        <v>0</v>
      </c>
      <c r="BY1757" s="99" t="str">
        <f>IFERROR(VLOOKUP(ROWS($BW$4:BW1757),$BV$4:$BW$2337,2,0),"")</f>
        <v>Skórcz (pow. starogardzki, woj. pomorskie)</v>
      </c>
      <c r="BZ1757" s="98">
        <v>0</v>
      </c>
      <c r="CA1757" s="98">
        <f>IF(ISNUMBER(SEARCH('ankieta ESG'!$G$188,CB1757)),MAX($CA$3:CA1756)+1,0)</f>
        <v>1754</v>
      </c>
      <c r="CB1757" s="134" t="s">
        <v>5757</v>
      </c>
      <c r="CC1757" s="98">
        <v>0</v>
      </c>
      <c r="CD1757" s="99" t="str">
        <f>IFERROR(VLOOKUP(ROWS($CB$4:CB1757),$CA$4:$CB$2337,2,0),"")</f>
        <v>Skórcz (pow. starogardzki, woj. pomorskie)</v>
      </c>
      <c r="CE1757" s="98">
        <v>0</v>
      </c>
      <c r="CF1757" s="98">
        <f>IF(ISNUMBER(SEARCH('ankieta ESG'!$G$189,CG1757)),MAX($CF$3:CF1756)+1,0)</f>
        <v>1754</v>
      </c>
      <c r="CG1757" s="134" t="s">
        <v>5757</v>
      </c>
      <c r="CH1757" s="98">
        <v>0</v>
      </c>
      <c r="CI1757" s="99" t="str">
        <f>IFERROR(VLOOKUP(ROWS($CG$4:CG1757),$CF$4:$CG$2337,2,0),"")</f>
        <v>Skórcz (pow. starogardzki, woj. pomorskie)</v>
      </c>
      <c r="CJ1757" s="98">
        <v>0</v>
      </c>
    </row>
    <row r="1758" spans="4:88">
      <c r="D1758" s="25"/>
      <c r="F1758" s="25"/>
      <c r="AM1758" s="98">
        <f>IF(ISNUMBER(SEARCH('ankieta ESG'!$G$180,AN1758)),MAX(AM$3:$AM1757)+1,0)</f>
        <v>1755</v>
      </c>
      <c r="AN1758" s="134" t="s">
        <v>5758</v>
      </c>
      <c r="AO1758" s="98">
        <v>0</v>
      </c>
      <c r="AP1758" s="99" t="str">
        <f>IFERROR(VLOOKUP(ROWS($AN$4:AN1758),$AM$4:$AN$2337,2,0),"")</f>
        <v>Skórzec (pow. siedlecki, woj. mazowieckie)</v>
      </c>
      <c r="AQ1758" s="98">
        <v>0</v>
      </c>
      <c r="AR1758" s="98">
        <f>IF(ISNUMBER(SEARCH('ankieta ESG'!$G$181,AS1758)),MAX($AR$3:AR1757)+1,0)</f>
        <v>1755</v>
      </c>
      <c r="AS1758" s="134" t="s">
        <v>5758</v>
      </c>
      <c r="AT1758" s="98">
        <v>0</v>
      </c>
      <c r="AU1758" s="99" t="str">
        <f>IFERROR(VLOOKUP(ROWS($AS$4:AS1758),$AR$4:$AS$2337,2,0),"")</f>
        <v>Skórzec (pow. siedlecki, woj. mazowieckie)</v>
      </c>
      <c r="AV1758" s="98">
        <v>0</v>
      </c>
      <c r="AW1758" s="98">
        <f>IF(ISNUMBER(SEARCH('ankieta ESG'!$G$182,AX1758)),MAX($AW$3:AW1757)+1,0)</f>
        <v>1755</v>
      </c>
      <c r="AX1758" s="134" t="s">
        <v>5758</v>
      </c>
      <c r="AY1758" s="98">
        <v>0</v>
      </c>
      <c r="AZ1758" s="99" t="str">
        <f>IFERROR(VLOOKUP(ROWS($AX$4:AX1758),$AW$4:$AX$2337,2,0),"")</f>
        <v>Skórzec (pow. siedlecki, woj. mazowieckie)</v>
      </c>
      <c r="BA1758" s="98">
        <v>0</v>
      </c>
      <c r="BB1758" s="98">
        <f>IF(ISNUMBER(SEARCH('ankieta ESG'!$G$183,BC1758)),MAX($BB$3:BB1757)+1,0)</f>
        <v>1755</v>
      </c>
      <c r="BC1758" s="134" t="s">
        <v>5758</v>
      </c>
      <c r="BD1758" s="98">
        <v>0</v>
      </c>
      <c r="BE1758" s="99" t="str">
        <f>IFERROR(VLOOKUP(ROWS($BC$4:BC1758),$BB$4:$BC$2337,2,0),"")</f>
        <v>Skórzec (pow. siedlecki, woj. mazowieckie)</v>
      </c>
      <c r="BF1758" s="98">
        <v>0</v>
      </c>
      <c r="BG1758" s="98">
        <f>IF(ISNUMBER(SEARCH('ankieta ESG'!$G$184,BH1758)),MAX($BG$3:BG1757)+1,0)</f>
        <v>1755</v>
      </c>
      <c r="BH1758" s="134" t="s">
        <v>5758</v>
      </c>
      <c r="BI1758" s="98">
        <v>0</v>
      </c>
      <c r="BJ1758" s="99" t="str">
        <f>IFERROR(VLOOKUP(ROWS($BH$4:BH1758),$BG$4:$BH$2337,2,0),"")</f>
        <v>Skórzec (pow. siedlecki, woj. mazowieckie)</v>
      </c>
      <c r="BK1758" s="98">
        <v>0</v>
      </c>
      <c r="BL1758" s="98">
        <f>IF(ISNUMBER(SEARCH('ankieta ESG'!$G$185,BM1758)),MAX($BL$3:BL1757)+1,0)</f>
        <v>1755</v>
      </c>
      <c r="BM1758" s="134" t="s">
        <v>5758</v>
      </c>
      <c r="BN1758" s="98">
        <v>0</v>
      </c>
      <c r="BO1758" s="99" t="str">
        <f>IFERROR(VLOOKUP(ROWS($BM$4:BM1758),$BL$4:$BM$2337,2,0),"")</f>
        <v>Skórzec (pow. siedlecki, woj. mazowieckie)</v>
      </c>
      <c r="BP1758" s="98">
        <v>0</v>
      </c>
      <c r="BQ1758" s="98">
        <f>IF(ISNUMBER(SEARCH('ankieta ESG'!$G$186,BR1758)),MAX($BQ$3:BQ1757)+1,0)</f>
        <v>1755</v>
      </c>
      <c r="BR1758" s="134" t="s">
        <v>5758</v>
      </c>
      <c r="BS1758" s="98">
        <v>0</v>
      </c>
      <c r="BT1758" s="99" t="str">
        <f>IFERROR(VLOOKUP(ROWS($BR$4:BR1758),$BQ$4:$BR$2337,2,0),"")</f>
        <v>Skórzec (pow. siedlecki, woj. mazowieckie)</v>
      </c>
      <c r="BU1758" s="98">
        <v>0</v>
      </c>
      <c r="BV1758" s="98">
        <f>IF(ISNUMBER(SEARCH('ankieta ESG'!$G$187,BW1758)),MAX($BV$3:BV1757)+1,0)</f>
        <v>1755</v>
      </c>
      <c r="BW1758" s="134" t="s">
        <v>5758</v>
      </c>
      <c r="BX1758" s="98">
        <v>0</v>
      </c>
      <c r="BY1758" s="99" t="str">
        <f>IFERROR(VLOOKUP(ROWS($BW$4:BW1758),$BV$4:$BW$2337,2,0),"")</f>
        <v>Skórzec (pow. siedlecki, woj. mazowieckie)</v>
      </c>
      <c r="BZ1758" s="98">
        <v>0</v>
      </c>
      <c r="CA1758" s="98">
        <f>IF(ISNUMBER(SEARCH('ankieta ESG'!$G$188,CB1758)),MAX($CA$3:CA1757)+1,0)</f>
        <v>1755</v>
      </c>
      <c r="CB1758" s="134" t="s">
        <v>5758</v>
      </c>
      <c r="CC1758" s="98">
        <v>0</v>
      </c>
      <c r="CD1758" s="99" t="str">
        <f>IFERROR(VLOOKUP(ROWS($CB$4:CB1758),$CA$4:$CB$2337,2,0),"")</f>
        <v>Skórzec (pow. siedlecki, woj. mazowieckie)</v>
      </c>
      <c r="CE1758" s="98">
        <v>0</v>
      </c>
      <c r="CF1758" s="98">
        <f>IF(ISNUMBER(SEARCH('ankieta ESG'!$G$189,CG1758)),MAX($CF$3:CF1757)+1,0)</f>
        <v>1755</v>
      </c>
      <c r="CG1758" s="134" t="s">
        <v>5758</v>
      </c>
      <c r="CH1758" s="98">
        <v>0</v>
      </c>
      <c r="CI1758" s="99" t="str">
        <f>IFERROR(VLOOKUP(ROWS($CG$4:CG1758),$CF$4:$CG$2337,2,0),"")</f>
        <v>Skórzec (pow. siedlecki, woj. mazowieckie)</v>
      </c>
      <c r="CJ1758" s="98">
        <v>0</v>
      </c>
    </row>
    <row r="1759" spans="4:88">
      <c r="D1759" s="25"/>
      <c r="F1759" s="25"/>
      <c r="AM1759" s="98">
        <f>IF(ISNUMBER(SEARCH('ankieta ESG'!$G$180,AN1759)),MAX(AM$3:$AM1758)+1,0)</f>
        <v>1756</v>
      </c>
      <c r="AN1759" s="134" t="s">
        <v>5759</v>
      </c>
      <c r="AO1759" s="98">
        <v>0</v>
      </c>
      <c r="AP1759" s="99" t="str">
        <f>IFERROR(VLOOKUP(ROWS($AN$4:AN1759),$AM$4:$AN$2337,2,0),"")</f>
        <v>Skrwilno (pow. rypiński, woj. kujawsko-pomorskie)</v>
      </c>
      <c r="AQ1759" s="98">
        <v>0</v>
      </c>
      <c r="AR1759" s="98">
        <f>IF(ISNUMBER(SEARCH('ankieta ESG'!$G$181,AS1759)),MAX($AR$3:AR1758)+1,0)</f>
        <v>1756</v>
      </c>
      <c r="AS1759" s="134" t="s">
        <v>5759</v>
      </c>
      <c r="AT1759" s="98">
        <v>0</v>
      </c>
      <c r="AU1759" s="99" t="str">
        <f>IFERROR(VLOOKUP(ROWS($AS$4:AS1759),$AR$4:$AS$2337,2,0),"")</f>
        <v>Skrwilno (pow. rypiński, woj. kujawsko-pomorskie)</v>
      </c>
      <c r="AV1759" s="98">
        <v>0</v>
      </c>
      <c r="AW1759" s="98">
        <f>IF(ISNUMBER(SEARCH('ankieta ESG'!$G$182,AX1759)),MAX($AW$3:AW1758)+1,0)</f>
        <v>1756</v>
      </c>
      <c r="AX1759" s="134" t="s">
        <v>5759</v>
      </c>
      <c r="AY1759" s="98">
        <v>0</v>
      </c>
      <c r="AZ1759" s="99" t="str">
        <f>IFERROR(VLOOKUP(ROWS($AX$4:AX1759),$AW$4:$AX$2337,2,0),"")</f>
        <v>Skrwilno (pow. rypiński, woj. kujawsko-pomorskie)</v>
      </c>
      <c r="BA1759" s="98">
        <v>0</v>
      </c>
      <c r="BB1759" s="98">
        <f>IF(ISNUMBER(SEARCH('ankieta ESG'!$G$183,BC1759)),MAX($BB$3:BB1758)+1,0)</f>
        <v>1756</v>
      </c>
      <c r="BC1759" s="134" t="s">
        <v>5759</v>
      </c>
      <c r="BD1759" s="98">
        <v>0</v>
      </c>
      <c r="BE1759" s="99" t="str">
        <f>IFERROR(VLOOKUP(ROWS($BC$4:BC1759),$BB$4:$BC$2337,2,0),"")</f>
        <v>Skrwilno (pow. rypiński, woj. kujawsko-pomorskie)</v>
      </c>
      <c r="BF1759" s="98">
        <v>0</v>
      </c>
      <c r="BG1759" s="98">
        <f>IF(ISNUMBER(SEARCH('ankieta ESG'!$G$184,BH1759)),MAX($BG$3:BG1758)+1,0)</f>
        <v>1756</v>
      </c>
      <c r="BH1759" s="134" t="s">
        <v>5759</v>
      </c>
      <c r="BI1759" s="98">
        <v>0</v>
      </c>
      <c r="BJ1759" s="99" t="str">
        <f>IFERROR(VLOOKUP(ROWS($BH$4:BH1759),$BG$4:$BH$2337,2,0),"")</f>
        <v>Skrwilno (pow. rypiński, woj. kujawsko-pomorskie)</v>
      </c>
      <c r="BK1759" s="98">
        <v>0</v>
      </c>
      <c r="BL1759" s="98">
        <f>IF(ISNUMBER(SEARCH('ankieta ESG'!$G$185,BM1759)),MAX($BL$3:BL1758)+1,0)</f>
        <v>1756</v>
      </c>
      <c r="BM1759" s="134" t="s">
        <v>5759</v>
      </c>
      <c r="BN1759" s="98">
        <v>0</v>
      </c>
      <c r="BO1759" s="99" t="str">
        <f>IFERROR(VLOOKUP(ROWS($BM$4:BM1759),$BL$4:$BM$2337,2,0),"")</f>
        <v>Skrwilno (pow. rypiński, woj. kujawsko-pomorskie)</v>
      </c>
      <c r="BP1759" s="98">
        <v>0</v>
      </c>
      <c r="BQ1759" s="98">
        <f>IF(ISNUMBER(SEARCH('ankieta ESG'!$G$186,BR1759)),MAX($BQ$3:BQ1758)+1,0)</f>
        <v>1756</v>
      </c>
      <c r="BR1759" s="134" t="s">
        <v>5759</v>
      </c>
      <c r="BS1759" s="98">
        <v>0</v>
      </c>
      <c r="BT1759" s="99" t="str">
        <f>IFERROR(VLOOKUP(ROWS($BR$4:BR1759),$BQ$4:$BR$2337,2,0),"")</f>
        <v>Skrwilno (pow. rypiński, woj. kujawsko-pomorskie)</v>
      </c>
      <c r="BU1759" s="98">
        <v>0</v>
      </c>
      <c r="BV1759" s="98">
        <f>IF(ISNUMBER(SEARCH('ankieta ESG'!$G$187,BW1759)),MAX($BV$3:BV1758)+1,0)</f>
        <v>1756</v>
      </c>
      <c r="BW1759" s="134" t="s">
        <v>5759</v>
      </c>
      <c r="BX1759" s="98">
        <v>0</v>
      </c>
      <c r="BY1759" s="99" t="str">
        <f>IFERROR(VLOOKUP(ROWS($BW$4:BW1759),$BV$4:$BW$2337,2,0),"")</f>
        <v>Skrwilno (pow. rypiński, woj. kujawsko-pomorskie)</v>
      </c>
      <c r="BZ1759" s="98">
        <v>0</v>
      </c>
      <c r="CA1759" s="98">
        <f>IF(ISNUMBER(SEARCH('ankieta ESG'!$G$188,CB1759)),MAX($CA$3:CA1758)+1,0)</f>
        <v>1756</v>
      </c>
      <c r="CB1759" s="134" t="s">
        <v>5759</v>
      </c>
      <c r="CC1759" s="98">
        <v>0</v>
      </c>
      <c r="CD1759" s="99" t="str">
        <f>IFERROR(VLOOKUP(ROWS($CB$4:CB1759),$CA$4:$CB$2337,2,0),"")</f>
        <v>Skrwilno (pow. rypiński, woj. kujawsko-pomorskie)</v>
      </c>
      <c r="CE1759" s="98">
        <v>0</v>
      </c>
      <c r="CF1759" s="98">
        <f>IF(ISNUMBER(SEARCH('ankieta ESG'!$G$189,CG1759)),MAX($CF$3:CF1758)+1,0)</f>
        <v>1756</v>
      </c>
      <c r="CG1759" s="134" t="s">
        <v>5759</v>
      </c>
      <c r="CH1759" s="98">
        <v>0</v>
      </c>
      <c r="CI1759" s="99" t="str">
        <f>IFERROR(VLOOKUP(ROWS($CG$4:CG1759),$CF$4:$CG$2337,2,0),"")</f>
        <v>Skrwilno (pow. rypiński, woj. kujawsko-pomorskie)</v>
      </c>
      <c r="CJ1759" s="98">
        <v>0</v>
      </c>
    </row>
    <row r="1760" spans="4:88">
      <c r="D1760" s="25"/>
      <c r="F1760" s="25"/>
      <c r="AM1760" s="98">
        <f>IF(ISNUMBER(SEARCH('ankieta ESG'!$G$180,AN1760)),MAX(AM$3:$AM1759)+1,0)</f>
        <v>1757</v>
      </c>
      <c r="AN1760" s="134" t="s">
        <v>5760</v>
      </c>
      <c r="AO1760" s="98">
        <v>0</v>
      </c>
      <c r="AP1760" s="99" t="str">
        <f>IFERROR(VLOOKUP(ROWS($AN$4:AN1760),$AM$4:$AN$2337,2,0),"")</f>
        <v>Skrzyszów (pow. tarnowski, woj. małopolskie)</v>
      </c>
      <c r="AQ1760" s="98">
        <v>0</v>
      </c>
      <c r="AR1760" s="98">
        <f>IF(ISNUMBER(SEARCH('ankieta ESG'!$G$181,AS1760)),MAX($AR$3:AR1759)+1,0)</f>
        <v>1757</v>
      </c>
      <c r="AS1760" s="134" t="s">
        <v>5760</v>
      </c>
      <c r="AT1760" s="98">
        <v>0</v>
      </c>
      <c r="AU1760" s="99" t="str">
        <f>IFERROR(VLOOKUP(ROWS($AS$4:AS1760),$AR$4:$AS$2337,2,0),"")</f>
        <v>Skrzyszów (pow. tarnowski, woj. małopolskie)</v>
      </c>
      <c r="AV1760" s="98">
        <v>0</v>
      </c>
      <c r="AW1760" s="98">
        <f>IF(ISNUMBER(SEARCH('ankieta ESG'!$G$182,AX1760)),MAX($AW$3:AW1759)+1,0)</f>
        <v>1757</v>
      </c>
      <c r="AX1760" s="134" t="s">
        <v>5760</v>
      </c>
      <c r="AY1760" s="98">
        <v>0</v>
      </c>
      <c r="AZ1760" s="99" t="str">
        <f>IFERROR(VLOOKUP(ROWS($AX$4:AX1760),$AW$4:$AX$2337,2,0),"")</f>
        <v>Skrzyszów (pow. tarnowski, woj. małopolskie)</v>
      </c>
      <c r="BA1760" s="98">
        <v>0</v>
      </c>
      <c r="BB1760" s="98">
        <f>IF(ISNUMBER(SEARCH('ankieta ESG'!$G$183,BC1760)),MAX($BB$3:BB1759)+1,0)</f>
        <v>1757</v>
      </c>
      <c r="BC1760" s="134" t="s">
        <v>5760</v>
      </c>
      <c r="BD1760" s="98">
        <v>0</v>
      </c>
      <c r="BE1760" s="99" t="str">
        <f>IFERROR(VLOOKUP(ROWS($BC$4:BC1760),$BB$4:$BC$2337,2,0),"")</f>
        <v>Skrzyszów (pow. tarnowski, woj. małopolskie)</v>
      </c>
      <c r="BF1760" s="98">
        <v>0</v>
      </c>
      <c r="BG1760" s="98">
        <f>IF(ISNUMBER(SEARCH('ankieta ESG'!$G$184,BH1760)),MAX($BG$3:BG1759)+1,0)</f>
        <v>1757</v>
      </c>
      <c r="BH1760" s="134" t="s">
        <v>5760</v>
      </c>
      <c r="BI1760" s="98">
        <v>0</v>
      </c>
      <c r="BJ1760" s="99" t="str">
        <f>IFERROR(VLOOKUP(ROWS($BH$4:BH1760),$BG$4:$BH$2337,2,0),"")</f>
        <v>Skrzyszów (pow. tarnowski, woj. małopolskie)</v>
      </c>
      <c r="BK1760" s="98">
        <v>0</v>
      </c>
      <c r="BL1760" s="98">
        <f>IF(ISNUMBER(SEARCH('ankieta ESG'!$G$185,BM1760)),MAX($BL$3:BL1759)+1,0)</f>
        <v>1757</v>
      </c>
      <c r="BM1760" s="134" t="s">
        <v>5760</v>
      </c>
      <c r="BN1760" s="98">
        <v>0</v>
      </c>
      <c r="BO1760" s="99" t="str">
        <f>IFERROR(VLOOKUP(ROWS($BM$4:BM1760),$BL$4:$BM$2337,2,0),"")</f>
        <v>Skrzyszów (pow. tarnowski, woj. małopolskie)</v>
      </c>
      <c r="BP1760" s="98">
        <v>0</v>
      </c>
      <c r="BQ1760" s="98">
        <f>IF(ISNUMBER(SEARCH('ankieta ESG'!$G$186,BR1760)),MAX($BQ$3:BQ1759)+1,0)</f>
        <v>1757</v>
      </c>
      <c r="BR1760" s="134" t="s">
        <v>5760</v>
      </c>
      <c r="BS1760" s="98">
        <v>0</v>
      </c>
      <c r="BT1760" s="99" t="str">
        <f>IFERROR(VLOOKUP(ROWS($BR$4:BR1760),$BQ$4:$BR$2337,2,0),"")</f>
        <v>Skrzyszów (pow. tarnowski, woj. małopolskie)</v>
      </c>
      <c r="BU1760" s="98">
        <v>0</v>
      </c>
      <c r="BV1760" s="98">
        <f>IF(ISNUMBER(SEARCH('ankieta ESG'!$G$187,BW1760)),MAX($BV$3:BV1759)+1,0)</f>
        <v>1757</v>
      </c>
      <c r="BW1760" s="134" t="s">
        <v>5760</v>
      </c>
      <c r="BX1760" s="98">
        <v>0</v>
      </c>
      <c r="BY1760" s="99" t="str">
        <f>IFERROR(VLOOKUP(ROWS($BW$4:BW1760),$BV$4:$BW$2337,2,0),"")</f>
        <v>Skrzyszów (pow. tarnowski, woj. małopolskie)</v>
      </c>
      <c r="BZ1760" s="98">
        <v>0</v>
      </c>
      <c r="CA1760" s="98">
        <f>IF(ISNUMBER(SEARCH('ankieta ESG'!$G$188,CB1760)),MAX($CA$3:CA1759)+1,0)</f>
        <v>1757</v>
      </c>
      <c r="CB1760" s="134" t="s">
        <v>5760</v>
      </c>
      <c r="CC1760" s="98">
        <v>0</v>
      </c>
      <c r="CD1760" s="99" t="str">
        <f>IFERROR(VLOOKUP(ROWS($CB$4:CB1760),$CA$4:$CB$2337,2,0),"")</f>
        <v>Skrzyszów (pow. tarnowski, woj. małopolskie)</v>
      </c>
      <c r="CE1760" s="98">
        <v>0</v>
      </c>
      <c r="CF1760" s="98">
        <f>IF(ISNUMBER(SEARCH('ankieta ESG'!$G$189,CG1760)),MAX($CF$3:CF1759)+1,0)</f>
        <v>1757</v>
      </c>
      <c r="CG1760" s="134" t="s">
        <v>5760</v>
      </c>
      <c r="CH1760" s="98">
        <v>0</v>
      </c>
      <c r="CI1760" s="99" t="str">
        <f>IFERROR(VLOOKUP(ROWS($CG$4:CG1760),$CF$4:$CG$2337,2,0),"")</f>
        <v>Skrzyszów (pow. tarnowski, woj. małopolskie)</v>
      </c>
      <c r="CJ1760" s="98">
        <v>0</v>
      </c>
    </row>
    <row r="1761" spans="4:88">
      <c r="D1761" s="25"/>
      <c r="F1761" s="25"/>
      <c r="AM1761" s="98">
        <f>IF(ISNUMBER(SEARCH('ankieta ESG'!$G$180,AN1761)),MAX(AM$3:$AM1760)+1,0)</f>
        <v>1758</v>
      </c>
      <c r="AN1761" s="134" t="s">
        <v>5761</v>
      </c>
      <c r="AO1761" s="98">
        <v>0</v>
      </c>
      <c r="AP1761" s="99" t="str">
        <f>IFERROR(VLOOKUP(ROWS($AN$4:AN1761),$AM$4:$AN$2337,2,0),"")</f>
        <v>Skulsk (pow. koniński, woj. wielkopolskie)</v>
      </c>
      <c r="AQ1761" s="98">
        <v>0</v>
      </c>
      <c r="AR1761" s="98">
        <f>IF(ISNUMBER(SEARCH('ankieta ESG'!$G$181,AS1761)),MAX($AR$3:AR1760)+1,0)</f>
        <v>1758</v>
      </c>
      <c r="AS1761" s="134" t="s">
        <v>5761</v>
      </c>
      <c r="AT1761" s="98">
        <v>0</v>
      </c>
      <c r="AU1761" s="99" t="str">
        <f>IFERROR(VLOOKUP(ROWS($AS$4:AS1761),$AR$4:$AS$2337,2,0),"")</f>
        <v>Skulsk (pow. koniński, woj. wielkopolskie)</v>
      </c>
      <c r="AV1761" s="98">
        <v>0</v>
      </c>
      <c r="AW1761" s="98">
        <f>IF(ISNUMBER(SEARCH('ankieta ESG'!$G$182,AX1761)),MAX($AW$3:AW1760)+1,0)</f>
        <v>1758</v>
      </c>
      <c r="AX1761" s="134" t="s">
        <v>5761</v>
      </c>
      <c r="AY1761" s="98">
        <v>0</v>
      </c>
      <c r="AZ1761" s="99" t="str">
        <f>IFERROR(VLOOKUP(ROWS($AX$4:AX1761),$AW$4:$AX$2337,2,0),"")</f>
        <v>Skulsk (pow. koniński, woj. wielkopolskie)</v>
      </c>
      <c r="BA1761" s="98">
        <v>0</v>
      </c>
      <c r="BB1761" s="98">
        <f>IF(ISNUMBER(SEARCH('ankieta ESG'!$G$183,BC1761)),MAX($BB$3:BB1760)+1,0)</f>
        <v>1758</v>
      </c>
      <c r="BC1761" s="134" t="s">
        <v>5761</v>
      </c>
      <c r="BD1761" s="98">
        <v>0</v>
      </c>
      <c r="BE1761" s="99" t="str">
        <f>IFERROR(VLOOKUP(ROWS($BC$4:BC1761),$BB$4:$BC$2337,2,0),"")</f>
        <v>Skulsk (pow. koniński, woj. wielkopolskie)</v>
      </c>
      <c r="BF1761" s="98">
        <v>0</v>
      </c>
      <c r="BG1761" s="98">
        <f>IF(ISNUMBER(SEARCH('ankieta ESG'!$G$184,BH1761)),MAX($BG$3:BG1760)+1,0)</f>
        <v>1758</v>
      </c>
      <c r="BH1761" s="134" t="s">
        <v>5761</v>
      </c>
      <c r="BI1761" s="98">
        <v>0</v>
      </c>
      <c r="BJ1761" s="99" t="str">
        <f>IFERROR(VLOOKUP(ROWS($BH$4:BH1761),$BG$4:$BH$2337,2,0),"")</f>
        <v>Skulsk (pow. koniński, woj. wielkopolskie)</v>
      </c>
      <c r="BK1761" s="98">
        <v>0</v>
      </c>
      <c r="BL1761" s="98">
        <f>IF(ISNUMBER(SEARCH('ankieta ESG'!$G$185,BM1761)),MAX($BL$3:BL1760)+1,0)</f>
        <v>1758</v>
      </c>
      <c r="BM1761" s="134" t="s">
        <v>5761</v>
      </c>
      <c r="BN1761" s="98">
        <v>0</v>
      </c>
      <c r="BO1761" s="99" t="str">
        <f>IFERROR(VLOOKUP(ROWS($BM$4:BM1761),$BL$4:$BM$2337,2,0),"")</f>
        <v>Skulsk (pow. koniński, woj. wielkopolskie)</v>
      </c>
      <c r="BP1761" s="98">
        <v>0</v>
      </c>
      <c r="BQ1761" s="98">
        <f>IF(ISNUMBER(SEARCH('ankieta ESG'!$G$186,BR1761)),MAX($BQ$3:BQ1760)+1,0)</f>
        <v>1758</v>
      </c>
      <c r="BR1761" s="134" t="s">
        <v>5761</v>
      </c>
      <c r="BS1761" s="98">
        <v>0</v>
      </c>
      <c r="BT1761" s="99" t="str">
        <f>IFERROR(VLOOKUP(ROWS($BR$4:BR1761),$BQ$4:$BR$2337,2,0),"")</f>
        <v>Skulsk (pow. koniński, woj. wielkopolskie)</v>
      </c>
      <c r="BU1761" s="98">
        <v>0</v>
      </c>
      <c r="BV1761" s="98">
        <f>IF(ISNUMBER(SEARCH('ankieta ESG'!$G$187,BW1761)),MAX($BV$3:BV1760)+1,0)</f>
        <v>1758</v>
      </c>
      <c r="BW1761" s="134" t="s">
        <v>5761</v>
      </c>
      <c r="BX1761" s="98">
        <v>0</v>
      </c>
      <c r="BY1761" s="99" t="str">
        <f>IFERROR(VLOOKUP(ROWS($BW$4:BW1761),$BV$4:$BW$2337,2,0),"")</f>
        <v>Skulsk (pow. koniński, woj. wielkopolskie)</v>
      </c>
      <c r="BZ1761" s="98">
        <v>0</v>
      </c>
      <c r="CA1761" s="98">
        <f>IF(ISNUMBER(SEARCH('ankieta ESG'!$G$188,CB1761)),MAX($CA$3:CA1760)+1,0)</f>
        <v>1758</v>
      </c>
      <c r="CB1761" s="134" t="s">
        <v>5761</v>
      </c>
      <c r="CC1761" s="98">
        <v>0</v>
      </c>
      <c r="CD1761" s="99" t="str">
        <f>IFERROR(VLOOKUP(ROWS($CB$4:CB1761),$CA$4:$CB$2337,2,0),"")</f>
        <v>Skulsk (pow. koniński, woj. wielkopolskie)</v>
      </c>
      <c r="CE1761" s="98">
        <v>0</v>
      </c>
      <c r="CF1761" s="98">
        <f>IF(ISNUMBER(SEARCH('ankieta ESG'!$G$189,CG1761)),MAX($CF$3:CF1760)+1,0)</f>
        <v>1758</v>
      </c>
      <c r="CG1761" s="134" t="s">
        <v>5761</v>
      </c>
      <c r="CH1761" s="98">
        <v>0</v>
      </c>
      <c r="CI1761" s="99" t="str">
        <f>IFERROR(VLOOKUP(ROWS($CG$4:CG1761),$CF$4:$CG$2337,2,0),"")</f>
        <v>Skulsk (pow. koniński, woj. wielkopolskie)</v>
      </c>
      <c r="CJ1761" s="98">
        <v>0</v>
      </c>
    </row>
    <row r="1762" spans="4:88">
      <c r="D1762" s="25"/>
      <c r="F1762" s="25"/>
      <c r="AM1762" s="98">
        <f>IF(ISNUMBER(SEARCH('ankieta ESG'!$G$180,AN1762)),MAX(AM$3:$AM1761)+1,0)</f>
        <v>1759</v>
      </c>
      <c r="AN1762" s="134" t="s">
        <v>5762</v>
      </c>
      <c r="AO1762" s="98">
        <v>0</v>
      </c>
      <c r="AP1762" s="99" t="str">
        <f>IFERROR(VLOOKUP(ROWS($AN$4:AN1762),$AM$4:$AN$2337,2,0),"")</f>
        <v>Skwierzyna (pow. międzyrzecki, woj. lubuskie)</v>
      </c>
      <c r="AQ1762" s="98">
        <v>0</v>
      </c>
      <c r="AR1762" s="98">
        <f>IF(ISNUMBER(SEARCH('ankieta ESG'!$G$181,AS1762)),MAX($AR$3:AR1761)+1,0)</f>
        <v>1759</v>
      </c>
      <c r="AS1762" s="134" t="s">
        <v>5762</v>
      </c>
      <c r="AT1762" s="98">
        <v>0</v>
      </c>
      <c r="AU1762" s="99" t="str">
        <f>IFERROR(VLOOKUP(ROWS($AS$4:AS1762),$AR$4:$AS$2337,2,0),"")</f>
        <v>Skwierzyna (pow. międzyrzecki, woj. lubuskie)</v>
      </c>
      <c r="AV1762" s="98">
        <v>0</v>
      </c>
      <c r="AW1762" s="98">
        <f>IF(ISNUMBER(SEARCH('ankieta ESG'!$G$182,AX1762)),MAX($AW$3:AW1761)+1,0)</f>
        <v>1759</v>
      </c>
      <c r="AX1762" s="134" t="s">
        <v>5762</v>
      </c>
      <c r="AY1762" s="98">
        <v>0</v>
      </c>
      <c r="AZ1762" s="99" t="str">
        <f>IFERROR(VLOOKUP(ROWS($AX$4:AX1762),$AW$4:$AX$2337,2,0),"")</f>
        <v>Skwierzyna (pow. międzyrzecki, woj. lubuskie)</v>
      </c>
      <c r="BA1762" s="98">
        <v>0</v>
      </c>
      <c r="BB1762" s="98">
        <f>IF(ISNUMBER(SEARCH('ankieta ESG'!$G$183,BC1762)),MAX($BB$3:BB1761)+1,0)</f>
        <v>1759</v>
      </c>
      <c r="BC1762" s="134" t="s">
        <v>5762</v>
      </c>
      <c r="BD1762" s="98">
        <v>0</v>
      </c>
      <c r="BE1762" s="99" t="str">
        <f>IFERROR(VLOOKUP(ROWS($BC$4:BC1762),$BB$4:$BC$2337,2,0),"")</f>
        <v>Skwierzyna (pow. międzyrzecki, woj. lubuskie)</v>
      </c>
      <c r="BF1762" s="98">
        <v>0</v>
      </c>
      <c r="BG1762" s="98">
        <f>IF(ISNUMBER(SEARCH('ankieta ESG'!$G$184,BH1762)),MAX($BG$3:BG1761)+1,0)</f>
        <v>1759</v>
      </c>
      <c r="BH1762" s="134" t="s">
        <v>5762</v>
      </c>
      <c r="BI1762" s="98">
        <v>0</v>
      </c>
      <c r="BJ1762" s="99" t="str">
        <f>IFERROR(VLOOKUP(ROWS($BH$4:BH1762),$BG$4:$BH$2337,2,0),"")</f>
        <v>Skwierzyna (pow. międzyrzecki, woj. lubuskie)</v>
      </c>
      <c r="BK1762" s="98">
        <v>0</v>
      </c>
      <c r="BL1762" s="98">
        <f>IF(ISNUMBER(SEARCH('ankieta ESG'!$G$185,BM1762)),MAX($BL$3:BL1761)+1,0)</f>
        <v>1759</v>
      </c>
      <c r="BM1762" s="134" t="s">
        <v>5762</v>
      </c>
      <c r="BN1762" s="98">
        <v>0</v>
      </c>
      <c r="BO1762" s="99" t="str">
        <f>IFERROR(VLOOKUP(ROWS($BM$4:BM1762),$BL$4:$BM$2337,2,0),"")</f>
        <v>Skwierzyna (pow. międzyrzecki, woj. lubuskie)</v>
      </c>
      <c r="BP1762" s="98">
        <v>0</v>
      </c>
      <c r="BQ1762" s="98">
        <f>IF(ISNUMBER(SEARCH('ankieta ESG'!$G$186,BR1762)),MAX($BQ$3:BQ1761)+1,0)</f>
        <v>1759</v>
      </c>
      <c r="BR1762" s="134" t="s">
        <v>5762</v>
      </c>
      <c r="BS1762" s="98">
        <v>0</v>
      </c>
      <c r="BT1762" s="99" t="str">
        <f>IFERROR(VLOOKUP(ROWS($BR$4:BR1762),$BQ$4:$BR$2337,2,0),"")</f>
        <v>Skwierzyna (pow. międzyrzecki, woj. lubuskie)</v>
      </c>
      <c r="BU1762" s="98">
        <v>0</v>
      </c>
      <c r="BV1762" s="98">
        <f>IF(ISNUMBER(SEARCH('ankieta ESG'!$G$187,BW1762)),MAX($BV$3:BV1761)+1,0)</f>
        <v>1759</v>
      </c>
      <c r="BW1762" s="134" t="s">
        <v>5762</v>
      </c>
      <c r="BX1762" s="98">
        <v>0</v>
      </c>
      <c r="BY1762" s="99" t="str">
        <f>IFERROR(VLOOKUP(ROWS($BW$4:BW1762),$BV$4:$BW$2337,2,0),"")</f>
        <v>Skwierzyna (pow. międzyrzecki, woj. lubuskie)</v>
      </c>
      <c r="BZ1762" s="98">
        <v>0</v>
      </c>
      <c r="CA1762" s="98">
        <f>IF(ISNUMBER(SEARCH('ankieta ESG'!$G$188,CB1762)),MAX($CA$3:CA1761)+1,0)</f>
        <v>1759</v>
      </c>
      <c r="CB1762" s="134" t="s">
        <v>5762</v>
      </c>
      <c r="CC1762" s="98">
        <v>0</v>
      </c>
      <c r="CD1762" s="99" t="str">
        <f>IFERROR(VLOOKUP(ROWS($CB$4:CB1762),$CA$4:$CB$2337,2,0),"")</f>
        <v>Skwierzyna (pow. międzyrzecki, woj. lubuskie)</v>
      </c>
      <c r="CE1762" s="98">
        <v>0</v>
      </c>
      <c r="CF1762" s="98">
        <f>IF(ISNUMBER(SEARCH('ankieta ESG'!$G$189,CG1762)),MAX($CF$3:CF1761)+1,0)</f>
        <v>1759</v>
      </c>
      <c r="CG1762" s="134" t="s">
        <v>5762</v>
      </c>
      <c r="CH1762" s="98">
        <v>0</v>
      </c>
      <c r="CI1762" s="99" t="str">
        <f>IFERROR(VLOOKUP(ROWS($CG$4:CG1762),$CF$4:$CG$2337,2,0),"")</f>
        <v>Skwierzyna (pow. międzyrzecki, woj. lubuskie)</v>
      </c>
      <c r="CJ1762" s="98">
        <v>0</v>
      </c>
    </row>
    <row r="1763" spans="4:88">
      <c r="D1763" s="25"/>
      <c r="F1763" s="25"/>
      <c r="AM1763" s="98">
        <f>IF(ISNUMBER(SEARCH('ankieta ESG'!$G$180,AN1763)),MAX(AM$3:$AM1762)+1,0)</f>
        <v>1760</v>
      </c>
      <c r="AN1763" s="134" t="s">
        <v>5763</v>
      </c>
      <c r="AO1763" s="98">
        <v>0</v>
      </c>
      <c r="AP1763" s="99" t="str">
        <f>IFERROR(VLOOKUP(ROWS($AN$4:AN1763),$AM$4:$AN$2337,2,0),"")</f>
        <v>Słaboszów (pow. miechowski, woj. małopolskie)</v>
      </c>
      <c r="AQ1763" s="98">
        <v>0</v>
      </c>
      <c r="AR1763" s="98">
        <f>IF(ISNUMBER(SEARCH('ankieta ESG'!$G$181,AS1763)),MAX($AR$3:AR1762)+1,0)</f>
        <v>1760</v>
      </c>
      <c r="AS1763" s="134" t="s">
        <v>5763</v>
      </c>
      <c r="AT1763" s="98">
        <v>0</v>
      </c>
      <c r="AU1763" s="99" t="str">
        <f>IFERROR(VLOOKUP(ROWS($AS$4:AS1763),$AR$4:$AS$2337,2,0),"")</f>
        <v>Słaboszów (pow. miechowski, woj. małopolskie)</v>
      </c>
      <c r="AV1763" s="98">
        <v>0</v>
      </c>
      <c r="AW1763" s="98">
        <f>IF(ISNUMBER(SEARCH('ankieta ESG'!$G$182,AX1763)),MAX($AW$3:AW1762)+1,0)</f>
        <v>1760</v>
      </c>
      <c r="AX1763" s="134" t="s">
        <v>5763</v>
      </c>
      <c r="AY1763" s="98">
        <v>0</v>
      </c>
      <c r="AZ1763" s="99" t="str">
        <f>IFERROR(VLOOKUP(ROWS($AX$4:AX1763),$AW$4:$AX$2337,2,0),"")</f>
        <v>Słaboszów (pow. miechowski, woj. małopolskie)</v>
      </c>
      <c r="BA1763" s="98">
        <v>0</v>
      </c>
      <c r="BB1763" s="98">
        <f>IF(ISNUMBER(SEARCH('ankieta ESG'!$G$183,BC1763)),MAX($BB$3:BB1762)+1,0)</f>
        <v>1760</v>
      </c>
      <c r="BC1763" s="134" t="s">
        <v>5763</v>
      </c>
      <c r="BD1763" s="98">
        <v>0</v>
      </c>
      <c r="BE1763" s="99" t="str">
        <f>IFERROR(VLOOKUP(ROWS($BC$4:BC1763),$BB$4:$BC$2337,2,0),"")</f>
        <v>Słaboszów (pow. miechowski, woj. małopolskie)</v>
      </c>
      <c r="BF1763" s="98">
        <v>0</v>
      </c>
      <c r="BG1763" s="98">
        <f>IF(ISNUMBER(SEARCH('ankieta ESG'!$G$184,BH1763)),MAX($BG$3:BG1762)+1,0)</f>
        <v>1760</v>
      </c>
      <c r="BH1763" s="134" t="s">
        <v>5763</v>
      </c>
      <c r="BI1763" s="98">
        <v>0</v>
      </c>
      <c r="BJ1763" s="99" t="str">
        <f>IFERROR(VLOOKUP(ROWS($BH$4:BH1763),$BG$4:$BH$2337,2,0),"")</f>
        <v>Słaboszów (pow. miechowski, woj. małopolskie)</v>
      </c>
      <c r="BK1763" s="98">
        <v>0</v>
      </c>
      <c r="BL1763" s="98">
        <f>IF(ISNUMBER(SEARCH('ankieta ESG'!$G$185,BM1763)),MAX($BL$3:BL1762)+1,0)</f>
        <v>1760</v>
      </c>
      <c r="BM1763" s="134" t="s">
        <v>5763</v>
      </c>
      <c r="BN1763" s="98">
        <v>0</v>
      </c>
      <c r="BO1763" s="99" t="str">
        <f>IFERROR(VLOOKUP(ROWS($BM$4:BM1763),$BL$4:$BM$2337,2,0),"")</f>
        <v>Słaboszów (pow. miechowski, woj. małopolskie)</v>
      </c>
      <c r="BP1763" s="98">
        <v>0</v>
      </c>
      <c r="BQ1763" s="98">
        <f>IF(ISNUMBER(SEARCH('ankieta ESG'!$G$186,BR1763)),MAX($BQ$3:BQ1762)+1,0)</f>
        <v>1760</v>
      </c>
      <c r="BR1763" s="134" t="s">
        <v>5763</v>
      </c>
      <c r="BS1763" s="98">
        <v>0</v>
      </c>
      <c r="BT1763" s="99" t="str">
        <f>IFERROR(VLOOKUP(ROWS($BR$4:BR1763),$BQ$4:$BR$2337,2,0),"")</f>
        <v>Słaboszów (pow. miechowski, woj. małopolskie)</v>
      </c>
      <c r="BU1763" s="98">
        <v>0</v>
      </c>
      <c r="BV1763" s="98">
        <f>IF(ISNUMBER(SEARCH('ankieta ESG'!$G$187,BW1763)),MAX($BV$3:BV1762)+1,0)</f>
        <v>1760</v>
      </c>
      <c r="BW1763" s="134" t="s">
        <v>5763</v>
      </c>
      <c r="BX1763" s="98">
        <v>0</v>
      </c>
      <c r="BY1763" s="99" t="str">
        <f>IFERROR(VLOOKUP(ROWS($BW$4:BW1763),$BV$4:$BW$2337,2,0),"")</f>
        <v>Słaboszów (pow. miechowski, woj. małopolskie)</v>
      </c>
      <c r="BZ1763" s="98">
        <v>0</v>
      </c>
      <c r="CA1763" s="98">
        <f>IF(ISNUMBER(SEARCH('ankieta ESG'!$G$188,CB1763)),MAX($CA$3:CA1762)+1,0)</f>
        <v>1760</v>
      </c>
      <c r="CB1763" s="134" t="s">
        <v>5763</v>
      </c>
      <c r="CC1763" s="98">
        <v>0</v>
      </c>
      <c r="CD1763" s="99" t="str">
        <f>IFERROR(VLOOKUP(ROWS($CB$4:CB1763),$CA$4:$CB$2337,2,0),"")</f>
        <v>Słaboszów (pow. miechowski, woj. małopolskie)</v>
      </c>
      <c r="CE1763" s="98">
        <v>0</v>
      </c>
      <c r="CF1763" s="98">
        <f>IF(ISNUMBER(SEARCH('ankieta ESG'!$G$189,CG1763)),MAX($CF$3:CF1762)+1,0)</f>
        <v>1760</v>
      </c>
      <c r="CG1763" s="134" t="s">
        <v>5763</v>
      </c>
      <c r="CH1763" s="98">
        <v>0</v>
      </c>
      <c r="CI1763" s="99" t="str">
        <f>IFERROR(VLOOKUP(ROWS($CG$4:CG1763),$CF$4:$CG$2337,2,0),"")</f>
        <v>Słaboszów (pow. miechowski, woj. małopolskie)</v>
      </c>
      <c r="CJ1763" s="98">
        <v>0</v>
      </c>
    </row>
    <row r="1764" spans="4:88">
      <c r="D1764" s="25"/>
      <c r="F1764" s="25"/>
      <c r="AM1764" s="98">
        <f>IF(ISNUMBER(SEARCH('ankieta ESG'!$G$180,AN1764)),MAX(AM$3:$AM1763)+1,0)</f>
        <v>1761</v>
      </c>
      <c r="AN1764" s="134" t="s">
        <v>5764</v>
      </c>
      <c r="AO1764" s="98">
        <v>0</v>
      </c>
      <c r="AP1764" s="99" t="str">
        <f>IFERROR(VLOOKUP(ROWS($AN$4:AN1764),$AM$4:$AN$2337,2,0),"")</f>
        <v>Sława (pow. wschowski, woj. lubuskie)</v>
      </c>
      <c r="AQ1764" s="98">
        <v>0</v>
      </c>
      <c r="AR1764" s="98">
        <f>IF(ISNUMBER(SEARCH('ankieta ESG'!$G$181,AS1764)),MAX($AR$3:AR1763)+1,0)</f>
        <v>1761</v>
      </c>
      <c r="AS1764" s="134" t="s">
        <v>5764</v>
      </c>
      <c r="AT1764" s="98">
        <v>0</v>
      </c>
      <c r="AU1764" s="99" t="str">
        <f>IFERROR(VLOOKUP(ROWS($AS$4:AS1764),$AR$4:$AS$2337,2,0),"")</f>
        <v>Sława (pow. wschowski, woj. lubuskie)</v>
      </c>
      <c r="AV1764" s="98">
        <v>0</v>
      </c>
      <c r="AW1764" s="98">
        <f>IF(ISNUMBER(SEARCH('ankieta ESG'!$G$182,AX1764)),MAX($AW$3:AW1763)+1,0)</f>
        <v>1761</v>
      </c>
      <c r="AX1764" s="134" t="s">
        <v>5764</v>
      </c>
      <c r="AY1764" s="98">
        <v>0</v>
      </c>
      <c r="AZ1764" s="99" t="str">
        <f>IFERROR(VLOOKUP(ROWS($AX$4:AX1764),$AW$4:$AX$2337,2,0),"")</f>
        <v>Sława (pow. wschowski, woj. lubuskie)</v>
      </c>
      <c r="BA1764" s="98">
        <v>0</v>
      </c>
      <c r="BB1764" s="98">
        <f>IF(ISNUMBER(SEARCH('ankieta ESG'!$G$183,BC1764)),MAX($BB$3:BB1763)+1,0)</f>
        <v>1761</v>
      </c>
      <c r="BC1764" s="134" t="s">
        <v>5764</v>
      </c>
      <c r="BD1764" s="98">
        <v>0</v>
      </c>
      <c r="BE1764" s="99" t="str">
        <f>IFERROR(VLOOKUP(ROWS($BC$4:BC1764),$BB$4:$BC$2337,2,0),"")</f>
        <v>Sława (pow. wschowski, woj. lubuskie)</v>
      </c>
      <c r="BF1764" s="98">
        <v>0</v>
      </c>
      <c r="BG1764" s="98">
        <f>IF(ISNUMBER(SEARCH('ankieta ESG'!$G$184,BH1764)),MAX($BG$3:BG1763)+1,0)</f>
        <v>1761</v>
      </c>
      <c r="BH1764" s="134" t="s">
        <v>5764</v>
      </c>
      <c r="BI1764" s="98">
        <v>0</v>
      </c>
      <c r="BJ1764" s="99" t="str">
        <f>IFERROR(VLOOKUP(ROWS($BH$4:BH1764),$BG$4:$BH$2337,2,0),"")</f>
        <v>Sława (pow. wschowski, woj. lubuskie)</v>
      </c>
      <c r="BK1764" s="98">
        <v>0</v>
      </c>
      <c r="BL1764" s="98">
        <f>IF(ISNUMBER(SEARCH('ankieta ESG'!$G$185,BM1764)),MAX($BL$3:BL1763)+1,0)</f>
        <v>1761</v>
      </c>
      <c r="BM1764" s="134" t="s">
        <v>5764</v>
      </c>
      <c r="BN1764" s="98">
        <v>0</v>
      </c>
      <c r="BO1764" s="99" t="str">
        <f>IFERROR(VLOOKUP(ROWS($BM$4:BM1764),$BL$4:$BM$2337,2,0),"")</f>
        <v>Sława (pow. wschowski, woj. lubuskie)</v>
      </c>
      <c r="BP1764" s="98">
        <v>0</v>
      </c>
      <c r="BQ1764" s="98">
        <f>IF(ISNUMBER(SEARCH('ankieta ESG'!$G$186,BR1764)),MAX($BQ$3:BQ1763)+1,0)</f>
        <v>1761</v>
      </c>
      <c r="BR1764" s="134" t="s">
        <v>5764</v>
      </c>
      <c r="BS1764" s="98">
        <v>0</v>
      </c>
      <c r="BT1764" s="99" t="str">
        <f>IFERROR(VLOOKUP(ROWS($BR$4:BR1764),$BQ$4:$BR$2337,2,0),"")</f>
        <v>Sława (pow. wschowski, woj. lubuskie)</v>
      </c>
      <c r="BU1764" s="98">
        <v>0</v>
      </c>
      <c r="BV1764" s="98">
        <f>IF(ISNUMBER(SEARCH('ankieta ESG'!$G$187,BW1764)),MAX($BV$3:BV1763)+1,0)</f>
        <v>1761</v>
      </c>
      <c r="BW1764" s="134" t="s">
        <v>5764</v>
      </c>
      <c r="BX1764" s="98">
        <v>0</v>
      </c>
      <c r="BY1764" s="99" t="str">
        <f>IFERROR(VLOOKUP(ROWS($BW$4:BW1764),$BV$4:$BW$2337,2,0),"")</f>
        <v>Sława (pow. wschowski, woj. lubuskie)</v>
      </c>
      <c r="BZ1764" s="98">
        <v>0</v>
      </c>
      <c r="CA1764" s="98">
        <f>IF(ISNUMBER(SEARCH('ankieta ESG'!$G$188,CB1764)),MAX($CA$3:CA1763)+1,0)</f>
        <v>1761</v>
      </c>
      <c r="CB1764" s="134" t="s">
        <v>5764</v>
      </c>
      <c r="CC1764" s="98">
        <v>0</v>
      </c>
      <c r="CD1764" s="99" t="str">
        <f>IFERROR(VLOOKUP(ROWS($CB$4:CB1764),$CA$4:$CB$2337,2,0),"")</f>
        <v>Sława (pow. wschowski, woj. lubuskie)</v>
      </c>
      <c r="CE1764" s="98">
        <v>0</v>
      </c>
      <c r="CF1764" s="98">
        <f>IF(ISNUMBER(SEARCH('ankieta ESG'!$G$189,CG1764)),MAX($CF$3:CF1763)+1,0)</f>
        <v>1761</v>
      </c>
      <c r="CG1764" s="134" t="s">
        <v>5764</v>
      </c>
      <c r="CH1764" s="98">
        <v>0</v>
      </c>
      <c r="CI1764" s="99" t="str">
        <f>IFERROR(VLOOKUP(ROWS($CG$4:CG1764),$CF$4:$CG$2337,2,0),"")</f>
        <v>Sława (pow. wschowski, woj. lubuskie)</v>
      </c>
      <c r="CJ1764" s="98">
        <v>0</v>
      </c>
    </row>
    <row r="1765" spans="4:88">
      <c r="D1765" s="25"/>
      <c r="F1765" s="25"/>
      <c r="AM1765" s="98">
        <f>IF(ISNUMBER(SEARCH('ankieta ESG'!$G$180,AN1765)),MAX(AM$3:$AM1764)+1,0)</f>
        <v>1762</v>
      </c>
      <c r="AN1765" s="134" t="s">
        <v>5765</v>
      </c>
      <c r="AO1765" s="98">
        <v>0</v>
      </c>
      <c r="AP1765" s="99" t="str">
        <f>IFERROR(VLOOKUP(ROWS($AN$4:AN1765),$AM$4:$AN$2337,2,0),"")</f>
        <v>Sławatycze (pow. bialski, woj. lubelskie)</v>
      </c>
      <c r="AQ1765" s="98">
        <v>0</v>
      </c>
      <c r="AR1765" s="98">
        <f>IF(ISNUMBER(SEARCH('ankieta ESG'!$G$181,AS1765)),MAX($AR$3:AR1764)+1,0)</f>
        <v>1762</v>
      </c>
      <c r="AS1765" s="134" t="s">
        <v>5765</v>
      </c>
      <c r="AT1765" s="98">
        <v>0</v>
      </c>
      <c r="AU1765" s="99" t="str">
        <f>IFERROR(VLOOKUP(ROWS($AS$4:AS1765),$AR$4:$AS$2337,2,0),"")</f>
        <v>Sławatycze (pow. bialski, woj. lubelskie)</v>
      </c>
      <c r="AV1765" s="98">
        <v>0</v>
      </c>
      <c r="AW1765" s="98">
        <f>IF(ISNUMBER(SEARCH('ankieta ESG'!$G$182,AX1765)),MAX($AW$3:AW1764)+1,0)</f>
        <v>1762</v>
      </c>
      <c r="AX1765" s="134" t="s">
        <v>5765</v>
      </c>
      <c r="AY1765" s="98">
        <v>0</v>
      </c>
      <c r="AZ1765" s="99" t="str">
        <f>IFERROR(VLOOKUP(ROWS($AX$4:AX1765),$AW$4:$AX$2337,2,0),"")</f>
        <v>Sławatycze (pow. bialski, woj. lubelskie)</v>
      </c>
      <c r="BA1765" s="98">
        <v>0</v>
      </c>
      <c r="BB1765" s="98">
        <f>IF(ISNUMBER(SEARCH('ankieta ESG'!$G$183,BC1765)),MAX($BB$3:BB1764)+1,0)</f>
        <v>1762</v>
      </c>
      <c r="BC1765" s="134" t="s">
        <v>5765</v>
      </c>
      <c r="BD1765" s="98">
        <v>0</v>
      </c>
      <c r="BE1765" s="99" t="str">
        <f>IFERROR(VLOOKUP(ROWS($BC$4:BC1765),$BB$4:$BC$2337,2,0),"")</f>
        <v>Sławatycze (pow. bialski, woj. lubelskie)</v>
      </c>
      <c r="BF1765" s="98">
        <v>0</v>
      </c>
      <c r="BG1765" s="98">
        <f>IF(ISNUMBER(SEARCH('ankieta ESG'!$G$184,BH1765)),MAX($BG$3:BG1764)+1,0)</f>
        <v>1762</v>
      </c>
      <c r="BH1765" s="134" t="s">
        <v>5765</v>
      </c>
      <c r="BI1765" s="98">
        <v>0</v>
      </c>
      <c r="BJ1765" s="99" t="str">
        <f>IFERROR(VLOOKUP(ROWS($BH$4:BH1765),$BG$4:$BH$2337,2,0),"")</f>
        <v>Sławatycze (pow. bialski, woj. lubelskie)</v>
      </c>
      <c r="BK1765" s="98">
        <v>0</v>
      </c>
      <c r="BL1765" s="98">
        <f>IF(ISNUMBER(SEARCH('ankieta ESG'!$G$185,BM1765)),MAX($BL$3:BL1764)+1,0)</f>
        <v>1762</v>
      </c>
      <c r="BM1765" s="134" t="s">
        <v>5765</v>
      </c>
      <c r="BN1765" s="98">
        <v>0</v>
      </c>
      <c r="BO1765" s="99" t="str">
        <f>IFERROR(VLOOKUP(ROWS($BM$4:BM1765),$BL$4:$BM$2337,2,0),"")</f>
        <v>Sławatycze (pow. bialski, woj. lubelskie)</v>
      </c>
      <c r="BP1765" s="98">
        <v>0</v>
      </c>
      <c r="BQ1765" s="98">
        <f>IF(ISNUMBER(SEARCH('ankieta ESG'!$G$186,BR1765)),MAX($BQ$3:BQ1764)+1,0)</f>
        <v>1762</v>
      </c>
      <c r="BR1765" s="134" t="s">
        <v>5765</v>
      </c>
      <c r="BS1765" s="98">
        <v>0</v>
      </c>
      <c r="BT1765" s="99" t="str">
        <f>IFERROR(VLOOKUP(ROWS($BR$4:BR1765),$BQ$4:$BR$2337,2,0),"")</f>
        <v>Sławatycze (pow. bialski, woj. lubelskie)</v>
      </c>
      <c r="BU1765" s="98">
        <v>0</v>
      </c>
      <c r="BV1765" s="98">
        <f>IF(ISNUMBER(SEARCH('ankieta ESG'!$G$187,BW1765)),MAX($BV$3:BV1764)+1,0)</f>
        <v>1762</v>
      </c>
      <c r="BW1765" s="134" t="s">
        <v>5765</v>
      </c>
      <c r="BX1765" s="98">
        <v>0</v>
      </c>
      <c r="BY1765" s="99" t="str">
        <f>IFERROR(VLOOKUP(ROWS($BW$4:BW1765),$BV$4:$BW$2337,2,0),"")</f>
        <v>Sławatycze (pow. bialski, woj. lubelskie)</v>
      </c>
      <c r="BZ1765" s="98">
        <v>0</v>
      </c>
      <c r="CA1765" s="98">
        <f>IF(ISNUMBER(SEARCH('ankieta ESG'!$G$188,CB1765)),MAX($CA$3:CA1764)+1,0)</f>
        <v>1762</v>
      </c>
      <c r="CB1765" s="134" t="s">
        <v>5765</v>
      </c>
      <c r="CC1765" s="98">
        <v>0</v>
      </c>
      <c r="CD1765" s="99" t="str">
        <f>IFERROR(VLOOKUP(ROWS($CB$4:CB1765),$CA$4:$CB$2337,2,0),"")</f>
        <v>Sławatycze (pow. bialski, woj. lubelskie)</v>
      </c>
      <c r="CE1765" s="98">
        <v>0</v>
      </c>
      <c r="CF1765" s="98">
        <f>IF(ISNUMBER(SEARCH('ankieta ESG'!$G$189,CG1765)),MAX($CF$3:CF1764)+1,0)</f>
        <v>1762</v>
      </c>
      <c r="CG1765" s="134" t="s">
        <v>5765</v>
      </c>
      <c r="CH1765" s="98">
        <v>0</v>
      </c>
      <c r="CI1765" s="99" t="str">
        <f>IFERROR(VLOOKUP(ROWS($CG$4:CG1765),$CF$4:$CG$2337,2,0),"")</f>
        <v>Sławatycze (pow. bialski, woj. lubelskie)</v>
      </c>
      <c r="CJ1765" s="98">
        <v>0</v>
      </c>
    </row>
    <row r="1766" spans="4:88">
      <c r="D1766" s="25"/>
      <c r="F1766" s="25"/>
      <c r="AM1766" s="98">
        <f>IF(ISNUMBER(SEARCH('ankieta ESG'!$G$180,AN1766)),MAX(AM$3:$AM1765)+1,0)</f>
        <v>1763</v>
      </c>
      <c r="AN1766" s="134" t="s">
        <v>5766</v>
      </c>
      <c r="AO1766" s="98">
        <v>0</v>
      </c>
      <c r="AP1766" s="99" t="str">
        <f>IFERROR(VLOOKUP(ROWS($AN$4:AN1766),$AM$4:$AN$2337,2,0),"")</f>
        <v>Sławków (pow. będziński, woj. śląskie)</v>
      </c>
      <c r="AQ1766" s="98">
        <v>0</v>
      </c>
      <c r="AR1766" s="98">
        <f>IF(ISNUMBER(SEARCH('ankieta ESG'!$G$181,AS1766)),MAX($AR$3:AR1765)+1,0)</f>
        <v>1763</v>
      </c>
      <c r="AS1766" s="134" t="s">
        <v>5766</v>
      </c>
      <c r="AT1766" s="98">
        <v>0</v>
      </c>
      <c r="AU1766" s="99" t="str">
        <f>IFERROR(VLOOKUP(ROWS($AS$4:AS1766),$AR$4:$AS$2337,2,0),"")</f>
        <v>Sławków (pow. będziński, woj. śląskie)</v>
      </c>
      <c r="AV1766" s="98">
        <v>0</v>
      </c>
      <c r="AW1766" s="98">
        <f>IF(ISNUMBER(SEARCH('ankieta ESG'!$G$182,AX1766)),MAX($AW$3:AW1765)+1,0)</f>
        <v>1763</v>
      </c>
      <c r="AX1766" s="134" t="s">
        <v>5766</v>
      </c>
      <c r="AY1766" s="98">
        <v>0</v>
      </c>
      <c r="AZ1766" s="99" t="str">
        <f>IFERROR(VLOOKUP(ROWS($AX$4:AX1766),$AW$4:$AX$2337,2,0),"")</f>
        <v>Sławków (pow. będziński, woj. śląskie)</v>
      </c>
      <c r="BA1766" s="98">
        <v>0</v>
      </c>
      <c r="BB1766" s="98">
        <f>IF(ISNUMBER(SEARCH('ankieta ESG'!$G$183,BC1766)),MAX($BB$3:BB1765)+1,0)</f>
        <v>1763</v>
      </c>
      <c r="BC1766" s="134" t="s">
        <v>5766</v>
      </c>
      <c r="BD1766" s="98">
        <v>0</v>
      </c>
      <c r="BE1766" s="99" t="str">
        <f>IFERROR(VLOOKUP(ROWS($BC$4:BC1766),$BB$4:$BC$2337,2,0),"")</f>
        <v>Sławków (pow. będziński, woj. śląskie)</v>
      </c>
      <c r="BF1766" s="98">
        <v>0</v>
      </c>
      <c r="BG1766" s="98">
        <f>IF(ISNUMBER(SEARCH('ankieta ESG'!$G$184,BH1766)),MAX($BG$3:BG1765)+1,0)</f>
        <v>1763</v>
      </c>
      <c r="BH1766" s="134" t="s">
        <v>5766</v>
      </c>
      <c r="BI1766" s="98">
        <v>0</v>
      </c>
      <c r="BJ1766" s="99" t="str">
        <f>IFERROR(VLOOKUP(ROWS($BH$4:BH1766),$BG$4:$BH$2337,2,0),"")</f>
        <v>Sławków (pow. będziński, woj. śląskie)</v>
      </c>
      <c r="BK1766" s="98">
        <v>0</v>
      </c>
      <c r="BL1766" s="98">
        <f>IF(ISNUMBER(SEARCH('ankieta ESG'!$G$185,BM1766)),MAX($BL$3:BL1765)+1,0)</f>
        <v>1763</v>
      </c>
      <c r="BM1766" s="134" t="s">
        <v>5766</v>
      </c>
      <c r="BN1766" s="98">
        <v>0</v>
      </c>
      <c r="BO1766" s="99" t="str">
        <f>IFERROR(VLOOKUP(ROWS($BM$4:BM1766),$BL$4:$BM$2337,2,0),"")</f>
        <v>Sławków (pow. będziński, woj. śląskie)</v>
      </c>
      <c r="BP1766" s="98">
        <v>0</v>
      </c>
      <c r="BQ1766" s="98">
        <f>IF(ISNUMBER(SEARCH('ankieta ESG'!$G$186,BR1766)),MAX($BQ$3:BQ1765)+1,0)</f>
        <v>1763</v>
      </c>
      <c r="BR1766" s="134" t="s">
        <v>5766</v>
      </c>
      <c r="BS1766" s="98">
        <v>0</v>
      </c>
      <c r="BT1766" s="99" t="str">
        <f>IFERROR(VLOOKUP(ROWS($BR$4:BR1766),$BQ$4:$BR$2337,2,0),"")</f>
        <v>Sławków (pow. będziński, woj. śląskie)</v>
      </c>
      <c r="BU1766" s="98">
        <v>0</v>
      </c>
      <c r="BV1766" s="98">
        <f>IF(ISNUMBER(SEARCH('ankieta ESG'!$G$187,BW1766)),MAX($BV$3:BV1765)+1,0)</f>
        <v>1763</v>
      </c>
      <c r="BW1766" s="134" t="s">
        <v>5766</v>
      </c>
      <c r="BX1766" s="98">
        <v>0</v>
      </c>
      <c r="BY1766" s="99" t="str">
        <f>IFERROR(VLOOKUP(ROWS($BW$4:BW1766),$BV$4:$BW$2337,2,0),"")</f>
        <v>Sławków (pow. będziński, woj. śląskie)</v>
      </c>
      <c r="BZ1766" s="98">
        <v>0</v>
      </c>
      <c r="CA1766" s="98">
        <f>IF(ISNUMBER(SEARCH('ankieta ESG'!$G$188,CB1766)),MAX($CA$3:CA1765)+1,0)</f>
        <v>1763</v>
      </c>
      <c r="CB1766" s="134" t="s">
        <v>5766</v>
      </c>
      <c r="CC1766" s="98">
        <v>0</v>
      </c>
      <c r="CD1766" s="99" t="str">
        <f>IFERROR(VLOOKUP(ROWS($CB$4:CB1766),$CA$4:$CB$2337,2,0),"")</f>
        <v>Sławków (pow. będziński, woj. śląskie)</v>
      </c>
      <c r="CE1766" s="98">
        <v>0</v>
      </c>
      <c r="CF1766" s="98">
        <f>IF(ISNUMBER(SEARCH('ankieta ESG'!$G$189,CG1766)),MAX($CF$3:CF1765)+1,0)</f>
        <v>1763</v>
      </c>
      <c r="CG1766" s="134" t="s">
        <v>5766</v>
      </c>
      <c r="CH1766" s="98">
        <v>0</v>
      </c>
      <c r="CI1766" s="99" t="str">
        <f>IFERROR(VLOOKUP(ROWS($CG$4:CG1766),$CF$4:$CG$2337,2,0),"")</f>
        <v>Sławków (pow. będziński, woj. śląskie)</v>
      </c>
      <c r="CJ1766" s="98">
        <v>0</v>
      </c>
    </row>
    <row r="1767" spans="4:88">
      <c r="D1767" s="25"/>
      <c r="F1767" s="25"/>
      <c r="AM1767" s="98">
        <f>IF(ISNUMBER(SEARCH('ankieta ESG'!$G$180,AN1767)),MAX(AM$3:$AM1766)+1,0)</f>
        <v>1764</v>
      </c>
      <c r="AN1767" s="134" t="s">
        <v>5767</v>
      </c>
      <c r="AO1767" s="98">
        <v>0</v>
      </c>
      <c r="AP1767" s="99" t="str">
        <f>IFERROR(VLOOKUP(ROWS($AN$4:AN1767),$AM$4:$AN$2337,2,0),"")</f>
        <v>Sławno (pow. opoczyński, woj. łódzkie)</v>
      </c>
      <c r="AQ1767" s="98">
        <v>0</v>
      </c>
      <c r="AR1767" s="98">
        <f>IF(ISNUMBER(SEARCH('ankieta ESG'!$G$181,AS1767)),MAX($AR$3:AR1766)+1,0)</f>
        <v>1764</v>
      </c>
      <c r="AS1767" s="134" t="s">
        <v>5767</v>
      </c>
      <c r="AT1767" s="98">
        <v>0</v>
      </c>
      <c r="AU1767" s="99" t="str">
        <f>IFERROR(VLOOKUP(ROWS($AS$4:AS1767),$AR$4:$AS$2337,2,0),"")</f>
        <v>Sławno (pow. opoczyński, woj. łódzkie)</v>
      </c>
      <c r="AV1767" s="98">
        <v>0</v>
      </c>
      <c r="AW1767" s="98">
        <f>IF(ISNUMBER(SEARCH('ankieta ESG'!$G$182,AX1767)),MAX($AW$3:AW1766)+1,0)</f>
        <v>1764</v>
      </c>
      <c r="AX1767" s="134" t="s">
        <v>5767</v>
      </c>
      <c r="AY1767" s="98">
        <v>0</v>
      </c>
      <c r="AZ1767" s="99" t="str">
        <f>IFERROR(VLOOKUP(ROWS($AX$4:AX1767),$AW$4:$AX$2337,2,0),"")</f>
        <v>Sławno (pow. opoczyński, woj. łódzkie)</v>
      </c>
      <c r="BA1767" s="98">
        <v>0</v>
      </c>
      <c r="BB1767" s="98">
        <f>IF(ISNUMBER(SEARCH('ankieta ESG'!$G$183,BC1767)),MAX($BB$3:BB1766)+1,0)</f>
        <v>1764</v>
      </c>
      <c r="BC1767" s="134" t="s">
        <v>5767</v>
      </c>
      <c r="BD1767" s="98">
        <v>0</v>
      </c>
      <c r="BE1767" s="99" t="str">
        <f>IFERROR(VLOOKUP(ROWS($BC$4:BC1767),$BB$4:$BC$2337,2,0),"")</f>
        <v>Sławno (pow. opoczyński, woj. łódzkie)</v>
      </c>
      <c r="BF1767" s="98">
        <v>0</v>
      </c>
      <c r="BG1767" s="98">
        <f>IF(ISNUMBER(SEARCH('ankieta ESG'!$G$184,BH1767)),MAX($BG$3:BG1766)+1,0)</f>
        <v>1764</v>
      </c>
      <c r="BH1767" s="134" t="s">
        <v>5767</v>
      </c>
      <c r="BI1767" s="98">
        <v>0</v>
      </c>
      <c r="BJ1767" s="99" t="str">
        <f>IFERROR(VLOOKUP(ROWS($BH$4:BH1767),$BG$4:$BH$2337,2,0),"")</f>
        <v>Sławno (pow. opoczyński, woj. łódzkie)</v>
      </c>
      <c r="BK1767" s="98">
        <v>0</v>
      </c>
      <c r="BL1767" s="98">
        <f>IF(ISNUMBER(SEARCH('ankieta ESG'!$G$185,BM1767)),MAX($BL$3:BL1766)+1,0)</f>
        <v>1764</v>
      </c>
      <c r="BM1767" s="134" t="s">
        <v>5767</v>
      </c>
      <c r="BN1767" s="98">
        <v>0</v>
      </c>
      <c r="BO1767" s="99" t="str">
        <f>IFERROR(VLOOKUP(ROWS($BM$4:BM1767),$BL$4:$BM$2337,2,0),"")</f>
        <v>Sławno (pow. opoczyński, woj. łódzkie)</v>
      </c>
      <c r="BP1767" s="98">
        <v>0</v>
      </c>
      <c r="BQ1767" s="98">
        <f>IF(ISNUMBER(SEARCH('ankieta ESG'!$G$186,BR1767)),MAX($BQ$3:BQ1766)+1,0)</f>
        <v>1764</v>
      </c>
      <c r="BR1767" s="134" t="s">
        <v>5767</v>
      </c>
      <c r="BS1767" s="98">
        <v>0</v>
      </c>
      <c r="BT1767" s="99" t="str">
        <f>IFERROR(VLOOKUP(ROWS($BR$4:BR1767),$BQ$4:$BR$2337,2,0),"")</f>
        <v>Sławno (pow. opoczyński, woj. łódzkie)</v>
      </c>
      <c r="BU1767" s="98">
        <v>0</v>
      </c>
      <c r="BV1767" s="98">
        <f>IF(ISNUMBER(SEARCH('ankieta ESG'!$G$187,BW1767)),MAX($BV$3:BV1766)+1,0)</f>
        <v>1764</v>
      </c>
      <c r="BW1767" s="134" t="s">
        <v>5767</v>
      </c>
      <c r="BX1767" s="98">
        <v>0</v>
      </c>
      <c r="BY1767" s="99" t="str">
        <f>IFERROR(VLOOKUP(ROWS($BW$4:BW1767),$BV$4:$BW$2337,2,0),"")</f>
        <v>Sławno (pow. opoczyński, woj. łódzkie)</v>
      </c>
      <c r="BZ1767" s="98">
        <v>0</v>
      </c>
      <c r="CA1767" s="98">
        <f>IF(ISNUMBER(SEARCH('ankieta ESG'!$G$188,CB1767)),MAX($CA$3:CA1766)+1,0)</f>
        <v>1764</v>
      </c>
      <c r="CB1767" s="134" t="s">
        <v>5767</v>
      </c>
      <c r="CC1767" s="98">
        <v>0</v>
      </c>
      <c r="CD1767" s="99" t="str">
        <f>IFERROR(VLOOKUP(ROWS($CB$4:CB1767),$CA$4:$CB$2337,2,0),"")</f>
        <v>Sławno (pow. opoczyński, woj. łódzkie)</v>
      </c>
      <c r="CE1767" s="98">
        <v>0</v>
      </c>
      <c r="CF1767" s="98">
        <f>IF(ISNUMBER(SEARCH('ankieta ESG'!$G$189,CG1767)),MAX($CF$3:CF1766)+1,0)</f>
        <v>1764</v>
      </c>
      <c r="CG1767" s="134" t="s">
        <v>5767</v>
      </c>
      <c r="CH1767" s="98">
        <v>0</v>
      </c>
      <c r="CI1767" s="99" t="str">
        <f>IFERROR(VLOOKUP(ROWS($CG$4:CG1767),$CF$4:$CG$2337,2,0),"")</f>
        <v>Sławno (pow. opoczyński, woj. łódzkie)</v>
      </c>
      <c r="CJ1767" s="98">
        <v>0</v>
      </c>
    </row>
    <row r="1768" spans="4:88">
      <c r="D1768" s="25"/>
      <c r="F1768" s="25"/>
      <c r="AM1768" s="98">
        <f>IF(ISNUMBER(SEARCH('ankieta ESG'!$G$180,AN1768)),MAX(AM$3:$AM1767)+1,0)</f>
        <v>1765</v>
      </c>
      <c r="AN1768" s="134" t="s">
        <v>5768</v>
      </c>
      <c r="AO1768" s="98">
        <v>0</v>
      </c>
      <c r="AP1768" s="99" t="str">
        <f>IFERROR(VLOOKUP(ROWS($AN$4:AN1768),$AM$4:$AN$2337,2,0),"")</f>
        <v>Sławno (pow. sławieński, woj. zachodniopomorskie)</v>
      </c>
      <c r="AQ1768" s="98">
        <v>0</v>
      </c>
      <c r="AR1768" s="98">
        <f>IF(ISNUMBER(SEARCH('ankieta ESG'!$G$181,AS1768)),MAX($AR$3:AR1767)+1,0)</f>
        <v>1765</v>
      </c>
      <c r="AS1768" s="134" t="s">
        <v>5768</v>
      </c>
      <c r="AT1768" s="98">
        <v>0</v>
      </c>
      <c r="AU1768" s="99" t="str">
        <f>IFERROR(VLOOKUP(ROWS($AS$4:AS1768),$AR$4:$AS$2337,2,0),"")</f>
        <v>Sławno (pow. sławieński, woj. zachodniopomorskie)</v>
      </c>
      <c r="AV1768" s="98">
        <v>0</v>
      </c>
      <c r="AW1768" s="98">
        <f>IF(ISNUMBER(SEARCH('ankieta ESG'!$G$182,AX1768)),MAX($AW$3:AW1767)+1,0)</f>
        <v>1765</v>
      </c>
      <c r="AX1768" s="134" t="s">
        <v>5768</v>
      </c>
      <c r="AY1768" s="98">
        <v>0</v>
      </c>
      <c r="AZ1768" s="99" t="str">
        <f>IFERROR(VLOOKUP(ROWS($AX$4:AX1768),$AW$4:$AX$2337,2,0),"")</f>
        <v>Sławno (pow. sławieński, woj. zachodniopomorskie)</v>
      </c>
      <c r="BA1768" s="98">
        <v>0</v>
      </c>
      <c r="BB1768" s="98">
        <f>IF(ISNUMBER(SEARCH('ankieta ESG'!$G$183,BC1768)),MAX($BB$3:BB1767)+1,0)</f>
        <v>1765</v>
      </c>
      <c r="BC1768" s="134" t="s">
        <v>5768</v>
      </c>
      <c r="BD1768" s="98">
        <v>0</v>
      </c>
      <c r="BE1768" s="99" t="str">
        <f>IFERROR(VLOOKUP(ROWS($BC$4:BC1768),$BB$4:$BC$2337,2,0),"")</f>
        <v>Sławno (pow. sławieński, woj. zachodniopomorskie)</v>
      </c>
      <c r="BF1768" s="98">
        <v>0</v>
      </c>
      <c r="BG1768" s="98">
        <f>IF(ISNUMBER(SEARCH('ankieta ESG'!$G$184,BH1768)),MAX($BG$3:BG1767)+1,0)</f>
        <v>1765</v>
      </c>
      <c r="BH1768" s="134" t="s">
        <v>5768</v>
      </c>
      <c r="BI1768" s="98">
        <v>0</v>
      </c>
      <c r="BJ1768" s="99" t="str">
        <f>IFERROR(VLOOKUP(ROWS($BH$4:BH1768),$BG$4:$BH$2337,2,0),"")</f>
        <v>Sławno (pow. sławieński, woj. zachodniopomorskie)</v>
      </c>
      <c r="BK1768" s="98">
        <v>0</v>
      </c>
      <c r="BL1768" s="98">
        <f>IF(ISNUMBER(SEARCH('ankieta ESG'!$G$185,BM1768)),MAX($BL$3:BL1767)+1,0)</f>
        <v>1765</v>
      </c>
      <c r="BM1768" s="134" t="s">
        <v>5768</v>
      </c>
      <c r="BN1768" s="98">
        <v>0</v>
      </c>
      <c r="BO1768" s="99" t="str">
        <f>IFERROR(VLOOKUP(ROWS($BM$4:BM1768),$BL$4:$BM$2337,2,0),"")</f>
        <v>Sławno (pow. sławieński, woj. zachodniopomorskie)</v>
      </c>
      <c r="BP1768" s="98">
        <v>0</v>
      </c>
      <c r="BQ1768" s="98">
        <f>IF(ISNUMBER(SEARCH('ankieta ESG'!$G$186,BR1768)),MAX($BQ$3:BQ1767)+1,0)</f>
        <v>1765</v>
      </c>
      <c r="BR1768" s="134" t="s">
        <v>5768</v>
      </c>
      <c r="BS1768" s="98">
        <v>0</v>
      </c>
      <c r="BT1768" s="99" t="str">
        <f>IFERROR(VLOOKUP(ROWS($BR$4:BR1768),$BQ$4:$BR$2337,2,0),"")</f>
        <v>Sławno (pow. sławieński, woj. zachodniopomorskie)</v>
      </c>
      <c r="BU1768" s="98">
        <v>0</v>
      </c>
      <c r="BV1768" s="98">
        <f>IF(ISNUMBER(SEARCH('ankieta ESG'!$G$187,BW1768)),MAX($BV$3:BV1767)+1,0)</f>
        <v>1765</v>
      </c>
      <c r="BW1768" s="134" t="s">
        <v>5768</v>
      </c>
      <c r="BX1768" s="98">
        <v>0</v>
      </c>
      <c r="BY1768" s="99" t="str">
        <f>IFERROR(VLOOKUP(ROWS($BW$4:BW1768),$BV$4:$BW$2337,2,0),"")</f>
        <v>Sławno (pow. sławieński, woj. zachodniopomorskie)</v>
      </c>
      <c r="BZ1768" s="98">
        <v>0</v>
      </c>
      <c r="CA1768" s="98">
        <f>IF(ISNUMBER(SEARCH('ankieta ESG'!$G$188,CB1768)),MAX($CA$3:CA1767)+1,0)</f>
        <v>1765</v>
      </c>
      <c r="CB1768" s="134" t="s">
        <v>5768</v>
      </c>
      <c r="CC1768" s="98">
        <v>0</v>
      </c>
      <c r="CD1768" s="99" t="str">
        <f>IFERROR(VLOOKUP(ROWS($CB$4:CB1768),$CA$4:$CB$2337,2,0),"")</f>
        <v>Sławno (pow. sławieński, woj. zachodniopomorskie)</v>
      </c>
      <c r="CE1768" s="98">
        <v>0</v>
      </c>
      <c r="CF1768" s="98">
        <f>IF(ISNUMBER(SEARCH('ankieta ESG'!$G$189,CG1768)),MAX($CF$3:CF1767)+1,0)</f>
        <v>1765</v>
      </c>
      <c r="CG1768" s="134" t="s">
        <v>5768</v>
      </c>
      <c r="CH1768" s="98">
        <v>0</v>
      </c>
      <c r="CI1768" s="99" t="str">
        <f>IFERROR(VLOOKUP(ROWS($CG$4:CG1768),$CF$4:$CG$2337,2,0),"")</f>
        <v>Sławno (pow. sławieński, woj. zachodniopomorskie)</v>
      </c>
      <c r="CJ1768" s="98">
        <v>0</v>
      </c>
    </row>
    <row r="1769" spans="4:88">
      <c r="D1769" s="25"/>
      <c r="F1769" s="25"/>
      <c r="AM1769" s="98">
        <f>IF(ISNUMBER(SEARCH('ankieta ESG'!$G$180,AN1769)),MAX(AM$3:$AM1768)+1,0)</f>
        <v>1766</v>
      </c>
      <c r="AN1769" s="134" t="s">
        <v>5769</v>
      </c>
      <c r="AO1769" s="98">
        <v>0</v>
      </c>
      <c r="AP1769" s="99" t="str">
        <f>IFERROR(VLOOKUP(ROWS($AN$4:AN1769),$AM$4:$AN$2337,2,0),"")</f>
        <v>Sławoborze (pow. świdwiński, woj. zachodniopomorskie)</v>
      </c>
      <c r="AQ1769" s="98">
        <v>0</v>
      </c>
      <c r="AR1769" s="98">
        <f>IF(ISNUMBER(SEARCH('ankieta ESG'!$G$181,AS1769)),MAX($AR$3:AR1768)+1,0)</f>
        <v>1766</v>
      </c>
      <c r="AS1769" s="134" t="s">
        <v>5769</v>
      </c>
      <c r="AT1769" s="98">
        <v>0</v>
      </c>
      <c r="AU1769" s="99" t="str">
        <f>IFERROR(VLOOKUP(ROWS($AS$4:AS1769),$AR$4:$AS$2337,2,0),"")</f>
        <v>Sławoborze (pow. świdwiński, woj. zachodniopomorskie)</v>
      </c>
      <c r="AV1769" s="98">
        <v>0</v>
      </c>
      <c r="AW1769" s="98">
        <f>IF(ISNUMBER(SEARCH('ankieta ESG'!$G$182,AX1769)),MAX($AW$3:AW1768)+1,0)</f>
        <v>1766</v>
      </c>
      <c r="AX1769" s="134" t="s">
        <v>5769</v>
      </c>
      <c r="AY1769" s="98">
        <v>0</v>
      </c>
      <c r="AZ1769" s="99" t="str">
        <f>IFERROR(VLOOKUP(ROWS($AX$4:AX1769),$AW$4:$AX$2337,2,0),"")</f>
        <v>Sławoborze (pow. świdwiński, woj. zachodniopomorskie)</v>
      </c>
      <c r="BA1769" s="98">
        <v>0</v>
      </c>
      <c r="BB1769" s="98">
        <f>IF(ISNUMBER(SEARCH('ankieta ESG'!$G$183,BC1769)),MAX($BB$3:BB1768)+1,0)</f>
        <v>1766</v>
      </c>
      <c r="BC1769" s="134" t="s">
        <v>5769</v>
      </c>
      <c r="BD1769" s="98">
        <v>0</v>
      </c>
      <c r="BE1769" s="99" t="str">
        <f>IFERROR(VLOOKUP(ROWS($BC$4:BC1769),$BB$4:$BC$2337,2,0),"")</f>
        <v>Sławoborze (pow. świdwiński, woj. zachodniopomorskie)</v>
      </c>
      <c r="BF1769" s="98">
        <v>0</v>
      </c>
      <c r="BG1769" s="98">
        <f>IF(ISNUMBER(SEARCH('ankieta ESG'!$G$184,BH1769)),MAX($BG$3:BG1768)+1,0)</f>
        <v>1766</v>
      </c>
      <c r="BH1769" s="134" t="s">
        <v>5769</v>
      </c>
      <c r="BI1769" s="98">
        <v>0</v>
      </c>
      <c r="BJ1769" s="99" t="str">
        <f>IFERROR(VLOOKUP(ROWS($BH$4:BH1769),$BG$4:$BH$2337,2,0),"")</f>
        <v>Sławoborze (pow. świdwiński, woj. zachodniopomorskie)</v>
      </c>
      <c r="BK1769" s="98">
        <v>0</v>
      </c>
      <c r="BL1769" s="98">
        <f>IF(ISNUMBER(SEARCH('ankieta ESG'!$G$185,BM1769)),MAX($BL$3:BL1768)+1,0)</f>
        <v>1766</v>
      </c>
      <c r="BM1769" s="134" t="s">
        <v>5769</v>
      </c>
      <c r="BN1769" s="98">
        <v>0</v>
      </c>
      <c r="BO1769" s="99" t="str">
        <f>IFERROR(VLOOKUP(ROWS($BM$4:BM1769),$BL$4:$BM$2337,2,0),"")</f>
        <v>Sławoborze (pow. świdwiński, woj. zachodniopomorskie)</v>
      </c>
      <c r="BP1769" s="98">
        <v>0</v>
      </c>
      <c r="BQ1769" s="98">
        <f>IF(ISNUMBER(SEARCH('ankieta ESG'!$G$186,BR1769)),MAX($BQ$3:BQ1768)+1,0)</f>
        <v>1766</v>
      </c>
      <c r="BR1769" s="134" t="s">
        <v>5769</v>
      </c>
      <c r="BS1769" s="98">
        <v>0</v>
      </c>
      <c r="BT1769" s="99" t="str">
        <f>IFERROR(VLOOKUP(ROWS($BR$4:BR1769),$BQ$4:$BR$2337,2,0),"")</f>
        <v>Sławoborze (pow. świdwiński, woj. zachodniopomorskie)</v>
      </c>
      <c r="BU1769" s="98">
        <v>0</v>
      </c>
      <c r="BV1769" s="98">
        <f>IF(ISNUMBER(SEARCH('ankieta ESG'!$G$187,BW1769)),MAX($BV$3:BV1768)+1,0)</f>
        <v>1766</v>
      </c>
      <c r="BW1769" s="134" t="s">
        <v>5769</v>
      </c>
      <c r="BX1769" s="98">
        <v>0</v>
      </c>
      <c r="BY1769" s="99" t="str">
        <f>IFERROR(VLOOKUP(ROWS($BW$4:BW1769),$BV$4:$BW$2337,2,0),"")</f>
        <v>Sławoborze (pow. świdwiński, woj. zachodniopomorskie)</v>
      </c>
      <c r="BZ1769" s="98">
        <v>0</v>
      </c>
      <c r="CA1769" s="98">
        <f>IF(ISNUMBER(SEARCH('ankieta ESG'!$G$188,CB1769)),MAX($CA$3:CA1768)+1,0)</f>
        <v>1766</v>
      </c>
      <c r="CB1769" s="134" t="s">
        <v>5769</v>
      </c>
      <c r="CC1769" s="98">
        <v>0</v>
      </c>
      <c r="CD1769" s="99" t="str">
        <f>IFERROR(VLOOKUP(ROWS($CB$4:CB1769),$CA$4:$CB$2337,2,0),"")</f>
        <v>Sławoborze (pow. świdwiński, woj. zachodniopomorskie)</v>
      </c>
      <c r="CE1769" s="98">
        <v>0</v>
      </c>
      <c r="CF1769" s="98">
        <f>IF(ISNUMBER(SEARCH('ankieta ESG'!$G$189,CG1769)),MAX($CF$3:CF1768)+1,0)</f>
        <v>1766</v>
      </c>
      <c r="CG1769" s="134" t="s">
        <v>5769</v>
      </c>
      <c r="CH1769" s="98">
        <v>0</v>
      </c>
      <c r="CI1769" s="99" t="str">
        <f>IFERROR(VLOOKUP(ROWS($CG$4:CG1769),$CF$4:$CG$2337,2,0),"")</f>
        <v>Sławoborze (pow. świdwiński, woj. zachodniopomorskie)</v>
      </c>
      <c r="CJ1769" s="98">
        <v>0</v>
      </c>
    </row>
    <row r="1770" spans="4:88">
      <c r="D1770" s="25"/>
      <c r="F1770" s="25"/>
      <c r="AM1770" s="98">
        <f>IF(ISNUMBER(SEARCH('ankieta ESG'!$G$180,AN1770)),MAX(AM$3:$AM1769)+1,0)</f>
        <v>1767</v>
      </c>
      <c r="AN1770" s="134" t="s">
        <v>5770</v>
      </c>
      <c r="AO1770" s="98">
        <v>0</v>
      </c>
      <c r="AP1770" s="99" t="str">
        <f>IFERROR(VLOOKUP(ROWS($AN$4:AN1770),$AM$4:$AN$2337,2,0),"")</f>
        <v>Słomniki (pow. krakowski, woj. małopolskie)</v>
      </c>
      <c r="AQ1770" s="98">
        <v>0</v>
      </c>
      <c r="AR1770" s="98">
        <f>IF(ISNUMBER(SEARCH('ankieta ESG'!$G$181,AS1770)),MAX($AR$3:AR1769)+1,0)</f>
        <v>1767</v>
      </c>
      <c r="AS1770" s="134" t="s">
        <v>5770</v>
      </c>
      <c r="AT1770" s="98">
        <v>0</v>
      </c>
      <c r="AU1770" s="99" t="str">
        <f>IFERROR(VLOOKUP(ROWS($AS$4:AS1770),$AR$4:$AS$2337,2,0),"")</f>
        <v>Słomniki (pow. krakowski, woj. małopolskie)</v>
      </c>
      <c r="AV1770" s="98">
        <v>0</v>
      </c>
      <c r="AW1770" s="98">
        <f>IF(ISNUMBER(SEARCH('ankieta ESG'!$G$182,AX1770)),MAX($AW$3:AW1769)+1,0)</f>
        <v>1767</v>
      </c>
      <c r="AX1770" s="134" t="s">
        <v>5770</v>
      </c>
      <c r="AY1770" s="98">
        <v>0</v>
      </c>
      <c r="AZ1770" s="99" t="str">
        <f>IFERROR(VLOOKUP(ROWS($AX$4:AX1770),$AW$4:$AX$2337,2,0),"")</f>
        <v>Słomniki (pow. krakowski, woj. małopolskie)</v>
      </c>
      <c r="BA1770" s="98">
        <v>0</v>
      </c>
      <c r="BB1770" s="98">
        <f>IF(ISNUMBER(SEARCH('ankieta ESG'!$G$183,BC1770)),MAX($BB$3:BB1769)+1,0)</f>
        <v>1767</v>
      </c>
      <c r="BC1770" s="134" t="s">
        <v>5770</v>
      </c>
      <c r="BD1770" s="98">
        <v>0</v>
      </c>
      <c r="BE1770" s="99" t="str">
        <f>IFERROR(VLOOKUP(ROWS($BC$4:BC1770),$BB$4:$BC$2337,2,0),"")</f>
        <v>Słomniki (pow. krakowski, woj. małopolskie)</v>
      </c>
      <c r="BF1770" s="98">
        <v>0</v>
      </c>
      <c r="BG1770" s="98">
        <f>IF(ISNUMBER(SEARCH('ankieta ESG'!$G$184,BH1770)),MAX($BG$3:BG1769)+1,0)</f>
        <v>1767</v>
      </c>
      <c r="BH1770" s="134" t="s">
        <v>5770</v>
      </c>
      <c r="BI1770" s="98">
        <v>0</v>
      </c>
      <c r="BJ1770" s="99" t="str">
        <f>IFERROR(VLOOKUP(ROWS($BH$4:BH1770),$BG$4:$BH$2337,2,0),"")</f>
        <v>Słomniki (pow. krakowski, woj. małopolskie)</v>
      </c>
      <c r="BK1770" s="98">
        <v>0</v>
      </c>
      <c r="BL1770" s="98">
        <f>IF(ISNUMBER(SEARCH('ankieta ESG'!$G$185,BM1770)),MAX($BL$3:BL1769)+1,0)</f>
        <v>1767</v>
      </c>
      <c r="BM1770" s="134" t="s">
        <v>5770</v>
      </c>
      <c r="BN1770" s="98">
        <v>0</v>
      </c>
      <c r="BO1770" s="99" t="str">
        <f>IFERROR(VLOOKUP(ROWS($BM$4:BM1770),$BL$4:$BM$2337,2,0),"")</f>
        <v>Słomniki (pow. krakowski, woj. małopolskie)</v>
      </c>
      <c r="BP1770" s="98">
        <v>0</v>
      </c>
      <c r="BQ1770" s="98">
        <f>IF(ISNUMBER(SEARCH('ankieta ESG'!$G$186,BR1770)),MAX($BQ$3:BQ1769)+1,0)</f>
        <v>1767</v>
      </c>
      <c r="BR1770" s="134" t="s">
        <v>5770</v>
      </c>
      <c r="BS1770" s="98">
        <v>0</v>
      </c>
      <c r="BT1770" s="99" t="str">
        <f>IFERROR(VLOOKUP(ROWS($BR$4:BR1770),$BQ$4:$BR$2337,2,0),"")</f>
        <v>Słomniki (pow. krakowski, woj. małopolskie)</v>
      </c>
      <c r="BU1770" s="98">
        <v>0</v>
      </c>
      <c r="BV1770" s="98">
        <f>IF(ISNUMBER(SEARCH('ankieta ESG'!$G$187,BW1770)),MAX($BV$3:BV1769)+1,0)</f>
        <v>1767</v>
      </c>
      <c r="BW1770" s="134" t="s">
        <v>5770</v>
      </c>
      <c r="BX1770" s="98">
        <v>0</v>
      </c>
      <c r="BY1770" s="99" t="str">
        <f>IFERROR(VLOOKUP(ROWS($BW$4:BW1770),$BV$4:$BW$2337,2,0),"")</f>
        <v>Słomniki (pow. krakowski, woj. małopolskie)</v>
      </c>
      <c r="BZ1770" s="98">
        <v>0</v>
      </c>
      <c r="CA1770" s="98">
        <f>IF(ISNUMBER(SEARCH('ankieta ESG'!$G$188,CB1770)),MAX($CA$3:CA1769)+1,0)</f>
        <v>1767</v>
      </c>
      <c r="CB1770" s="134" t="s">
        <v>5770</v>
      </c>
      <c r="CC1770" s="98">
        <v>0</v>
      </c>
      <c r="CD1770" s="99" t="str">
        <f>IFERROR(VLOOKUP(ROWS($CB$4:CB1770),$CA$4:$CB$2337,2,0),"")</f>
        <v>Słomniki (pow. krakowski, woj. małopolskie)</v>
      </c>
      <c r="CE1770" s="98">
        <v>0</v>
      </c>
      <c r="CF1770" s="98">
        <f>IF(ISNUMBER(SEARCH('ankieta ESG'!$G$189,CG1770)),MAX($CF$3:CF1769)+1,0)</f>
        <v>1767</v>
      </c>
      <c r="CG1770" s="134" t="s">
        <v>5770</v>
      </c>
      <c r="CH1770" s="98">
        <v>0</v>
      </c>
      <c r="CI1770" s="99" t="str">
        <f>IFERROR(VLOOKUP(ROWS($CG$4:CG1770),$CF$4:$CG$2337,2,0),"")</f>
        <v>Słomniki (pow. krakowski, woj. małopolskie)</v>
      </c>
      <c r="CJ1770" s="98">
        <v>0</v>
      </c>
    </row>
    <row r="1771" spans="4:88">
      <c r="D1771" s="25"/>
      <c r="F1771" s="25"/>
      <c r="AM1771" s="98">
        <f>IF(ISNUMBER(SEARCH('ankieta ESG'!$G$180,AN1771)),MAX(AM$3:$AM1770)+1,0)</f>
        <v>1768</v>
      </c>
      <c r="AN1771" s="134" t="s">
        <v>5771</v>
      </c>
      <c r="AO1771" s="98">
        <v>0</v>
      </c>
      <c r="AP1771" s="99" t="str">
        <f>IFERROR(VLOOKUP(ROWS($AN$4:AN1771),$AM$4:$AN$2337,2,0),"")</f>
        <v>Słońsk (pow. sulęciński, woj. lubuskie)</v>
      </c>
      <c r="AQ1771" s="98">
        <v>0</v>
      </c>
      <c r="AR1771" s="98">
        <f>IF(ISNUMBER(SEARCH('ankieta ESG'!$G$181,AS1771)),MAX($AR$3:AR1770)+1,0)</f>
        <v>1768</v>
      </c>
      <c r="AS1771" s="134" t="s">
        <v>5771</v>
      </c>
      <c r="AT1771" s="98">
        <v>0</v>
      </c>
      <c r="AU1771" s="99" t="str">
        <f>IFERROR(VLOOKUP(ROWS($AS$4:AS1771),$AR$4:$AS$2337,2,0),"")</f>
        <v>Słońsk (pow. sulęciński, woj. lubuskie)</v>
      </c>
      <c r="AV1771" s="98">
        <v>0</v>
      </c>
      <c r="AW1771" s="98">
        <f>IF(ISNUMBER(SEARCH('ankieta ESG'!$G$182,AX1771)),MAX($AW$3:AW1770)+1,0)</f>
        <v>1768</v>
      </c>
      <c r="AX1771" s="134" t="s">
        <v>5771</v>
      </c>
      <c r="AY1771" s="98">
        <v>0</v>
      </c>
      <c r="AZ1771" s="99" t="str">
        <f>IFERROR(VLOOKUP(ROWS($AX$4:AX1771),$AW$4:$AX$2337,2,0),"")</f>
        <v>Słońsk (pow. sulęciński, woj. lubuskie)</v>
      </c>
      <c r="BA1771" s="98">
        <v>0</v>
      </c>
      <c r="BB1771" s="98">
        <f>IF(ISNUMBER(SEARCH('ankieta ESG'!$G$183,BC1771)),MAX($BB$3:BB1770)+1,0)</f>
        <v>1768</v>
      </c>
      <c r="BC1771" s="134" t="s">
        <v>5771</v>
      </c>
      <c r="BD1771" s="98">
        <v>0</v>
      </c>
      <c r="BE1771" s="99" t="str">
        <f>IFERROR(VLOOKUP(ROWS($BC$4:BC1771),$BB$4:$BC$2337,2,0),"")</f>
        <v>Słońsk (pow. sulęciński, woj. lubuskie)</v>
      </c>
      <c r="BF1771" s="98">
        <v>0</v>
      </c>
      <c r="BG1771" s="98">
        <f>IF(ISNUMBER(SEARCH('ankieta ESG'!$G$184,BH1771)),MAX($BG$3:BG1770)+1,0)</f>
        <v>1768</v>
      </c>
      <c r="BH1771" s="134" t="s">
        <v>5771</v>
      </c>
      <c r="BI1771" s="98">
        <v>0</v>
      </c>
      <c r="BJ1771" s="99" t="str">
        <f>IFERROR(VLOOKUP(ROWS($BH$4:BH1771),$BG$4:$BH$2337,2,0),"")</f>
        <v>Słońsk (pow. sulęciński, woj. lubuskie)</v>
      </c>
      <c r="BK1771" s="98">
        <v>0</v>
      </c>
      <c r="BL1771" s="98">
        <f>IF(ISNUMBER(SEARCH('ankieta ESG'!$G$185,BM1771)),MAX($BL$3:BL1770)+1,0)</f>
        <v>1768</v>
      </c>
      <c r="BM1771" s="134" t="s">
        <v>5771</v>
      </c>
      <c r="BN1771" s="98">
        <v>0</v>
      </c>
      <c r="BO1771" s="99" t="str">
        <f>IFERROR(VLOOKUP(ROWS($BM$4:BM1771),$BL$4:$BM$2337,2,0),"")</f>
        <v>Słońsk (pow. sulęciński, woj. lubuskie)</v>
      </c>
      <c r="BP1771" s="98">
        <v>0</v>
      </c>
      <c r="BQ1771" s="98">
        <f>IF(ISNUMBER(SEARCH('ankieta ESG'!$G$186,BR1771)),MAX($BQ$3:BQ1770)+1,0)</f>
        <v>1768</v>
      </c>
      <c r="BR1771" s="134" t="s">
        <v>5771</v>
      </c>
      <c r="BS1771" s="98">
        <v>0</v>
      </c>
      <c r="BT1771" s="99" t="str">
        <f>IFERROR(VLOOKUP(ROWS($BR$4:BR1771),$BQ$4:$BR$2337,2,0),"")</f>
        <v>Słońsk (pow. sulęciński, woj. lubuskie)</v>
      </c>
      <c r="BU1771" s="98">
        <v>0</v>
      </c>
      <c r="BV1771" s="98">
        <f>IF(ISNUMBER(SEARCH('ankieta ESG'!$G$187,BW1771)),MAX($BV$3:BV1770)+1,0)</f>
        <v>1768</v>
      </c>
      <c r="BW1771" s="134" t="s">
        <v>5771</v>
      </c>
      <c r="BX1771" s="98">
        <v>0</v>
      </c>
      <c r="BY1771" s="99" t="str">
        <f>IFERROR(VLOOKUP(ROWS($BW$4:BW1771),$BV$4:$BW$2337,2,0),"")</f>
        <v>Słońsk (pow. sulęciński, woj. lubuskie)</v>
      </c>
      <c r="BZ1771" s="98">
        <v>0</v>
      </c>
      <c r="CA1771" s="98">
        <f>IF(ISNUMBER(SEARCH('ankieta ESG'!$G$188,CB1771)),MAX($CA$3:CA1770)+1,0)</f>
        <v>1768</v>
      </c>
      <c r="CB1771" s="134" t="s">
        <v>5771</v>
      </c>
      <c r="CC1771" s="98">
        <v>0</v>
      </c>
      <c r="CD1771" s="99" t="str">
        <f>IFERROR(VLOOKUP(ROWS($CB$4:CB1771),$CA$4:$CB$2337,2,0),"")</f>
        <v>Słońsk (pow. sulęciński, woj. lubuskie)</v>
      </c>
      <c r="CE1771" s="98">
        <v>0</v>
      </c>
      <c r="CF1771" s="98">
        <f>IF(ISNUMBER(SEARCH('ankieta ESG'!$G$189,CG1771)),MAX($CF$3:CF1770)+1,0)</f>
        <v>1768</v>
      </c>
      <c r="CG1771" s="134" t="s">
        <v>5771</v>
      </c>
      <c r="CH1771" s="98">
        <v>0</v>
      </c>
      <c r="CI1771" s="99" t="str">
        <f>IFERROR(VLOOKUP(ROWS($CG$4:CG1771),$CF$4:$CG$2337,2,0),"")</f>
        <v>Słońsk (pow. sulęciński, woj. lubuskie)</v>
      </c>
      <c r="CJ1771" s="98">
        <v>0</v>
      </c>
    </row>
    <row r="1772" spans="4:88">
      <c r="D1772" s="25"/>
      <c r="F1772" s="25"/>
      <c r="AM1772" s="98">
        <f>IF(ISNUMBER(SEARCH('ankieta ESG'!$G$180,AN1772)),MAX(AM$3:$AM1771)+1,0)</f>
        <v>1769</v>
      </c>
      <c r="AN1772" s="134" t="s">
        <v>5772</v>
      </c>
      <c r="AO1772" s="98">
        <v>0</v>
      </c>
      <c r="AP1772" s="99" t="str">
        <f>IFERROR(VLOOKUP(ROWS($AN$4:AN1772),$AM$4:$AN$2337,2,0),"")</f>
        <v>Słopnice (pow. limanowski, woj. małopolskie)</v>
      </c>
      <c r="AQ1772" s="98">
        <v>0</v>
      </c>
      <c r="AR1772" s="98">
        <f>IF(ISNUMBER(SEARCH('ankieta ESG'!$G$181,AS1772)),MAX($AR$3:AR1771)+1,0)</f>
        <v>1769</v>
      </c>
      <c r="AS1772" s="134" t="s">
        <v>5772</v>
      </c>
      <c r="AT1772" s="98">
        <v>0</v>
      </c>
      <c r="AU1772" s="99" t="str">
        <f>IFERROR(VLOOKUP(ROWS($AS$4:AS1772),$AR$4:$AS$2337,2,0),"")</f>
        <v>Słopnice (pow. limanowski, woj. małopolskie)</v>
      </c>
      <c r="AV1772" s="98">
        <v>0</v>
      </c>
      <c r="AW1772" s="98">
        <f>IF(ISNUMBER(SEARCH('ankieta ESG'!$G$182,AX1772)),MAX($AW$3:AW1771)+1,0)</f>
        <v>1769</v>
      </c>
      <c r="AX1772" s="134" t="s">
        <v>5772</v>
      </c>
      <c r="AY1772" s="98">
        <v>0</v>
      </c>
      <c r="AZ1772" s="99" t="str">
        <f>IFERROR(VLOOKUP(ROWS($AX$4:AX1772),$AW$4:$AX$2337,2,0),"")</f>
        <v>Słopnice (pow. limanowski, woj. małopolskie)</v>
      </c>
      <c r="BA1772" s="98">
        <v>0</v>
      </c>
      <c r="BB1772" s="98">
        <f>IF(ISNUMBER(SEARCH('ankieta ESG'!$G$183,BC1772)),MAX($BB$3:BB1771)+1,0)</f>
        <v>1769</v>
      </c>
      <c r="BC1772" s="134" t="s">
        <v>5772</v>
      </c>
      <c r="BD1772" s="98">
        <v>0</v>
      </c>
      <c r="BE1772" s="99" t="str">
        <f>IFERROR(VLOOKUP(ROWS($BC$4:BC1772),$BB$4:$BC$2337,2,0),"")</f>
        <v>Słopnice (pow. limanowski, woj. małopolskie)</v>
      </c>
      <c r="BF1772" s="98">
        <v>0</v>
      </c>
      <c r="BG1772" s="98">
        <f>IF(ISNUMBER(SEARCH('ankieta ESG'!$G$184,BH1772)),MAX($BG$3:BG1771)+1,0)</f>
        <v>1769</v>
      </c>
      <c r="BH1772" s="134" t="s">
        <v>5772</v>
      </c>
      <c r="BI1772" s="98">
        <v>0</v>
      </c>
      <c r="BJ1772" s="99" t="str">
        <f>IFERROR(VLOOKUP(ROWS($BH$4:BH1772),$BG$4:$BH$2337,2,0),"")</f>
        <v>Słopnice (pow. limanowski, woj. małopolskie)</v>
      </c>
      <c r="BK1772" s="98">
        <v>0</v>
      </c>
      <c r="BL1772" s="98">
        <f>IF(ISNUMBER(SEARCH('ankieta ESG'!$G$185,BM1772)),MAX($BL$3:BL1771)+1,0)</f>
        <v>1769</v>
      </c>
      <c r="BM1772" s="134" t="s">
        <v>5772</v>
      </c>
      <c r="BN1772" s="98">
        <v>0</v>
      </c>
      <c r="BO1772" s="99" t="str">
        <f>IFERROR(VLOOKUP(ROWS($BM$4:BM1772),$BL$4:$BM$2337,2,0),"")</f>
        <v>Słopnice (pow. limanowski, woj. małopolskie)</v>
      </c>
      <c r="BP1772" s="98">
        <v>0</v>
      </c>
      <c r="BQ1772" s="98">
        <f>IF(ISNUMBER(SEARCH('ankieta ESG'!$G$186,BR1772)),MAX($BQ$3:BQ1771)+1,0)</f>
        <v>1769</v>
      </c>
      <c r="BR1772" s="134" t="s">
        <v>5772</v>
      </c>
      <c r="BS1772" s="98">
        <v>0</v>
      </c>
      <c r="BT1772" s="99" t="str">
        <f>IFERROR(VLOOKUP(ROWS($BR$4:BR1772),$BQ$4:$BR$2337,2,0),"")</f>
        <v>Słopnice (pow. limanowski, woj. małopolskie)</v>
      </c>
      <c r="BU1772" s="98">
        <v>0</v>
      </c>
      <c r="BV1772" s="98">
        <f>IF(ISNUMBER(SEARCH('ankieta ESG'!$G$187,BW1772)),MAX($BV$3:BV1771)+1,0)</f>
        <v>1769</v>
      </c>
      <c r="BW1772" s="134" t="s">
        <v>5772</v>
      </c>
      <c r="BX1772" s="98">
        <v>0</v>
      </c>
      <c r="BY1772" s="99" t="str">
        <f>IFERROR(VLOOKUP(ROWS($BW$4:BW1772),$BV$4:$BW$2337,2,0),"")</f>
        <v>Słopnice (pow. limanowski, woj. małopolskie)</v>
      </c>
      <c r="BZ1772" s="98">
        <v>0</v>
      </c>
      <c r="CA1772" s="98">
        <f>IF(ISNUMBER(SEARCH('ankieta ESG'!$G$188,CB1772)),MAX($CA$3:CA1771)+1,0)</f>
        <v>1769</v>
      </c>
      <c r="CB1772" s="134" t="s">
        <v>5772</v>
      </c>
      <c r="CC1772" s="98">
        <v>0</v>
      </c>
      <c r="CD1772" s="99" t="str">
        <f>IFERROR(VLOOKUP(ROWS($CB$4:CB1772),$CA$4:$CB$2337,2,0),"")</f>
        <v>Słopnice (pow. limanowski, woj. małopolskie)</v>
      </c>
      <c r="CE1772" s="98">
        <v>0</v>
      </c>
      <c r="CF1772" s="98">
        <f>IF(ISNUMBER(SEARCH('ankieta ESG'!$G$189,CG1772)),MAX($CF$3:CF1771)+1,0)</f>
        <v>1769</v>
      </c>
      <c r="CG1772" s="134" t="s">
        <v>5772</v>
      </c>
      <c r="CH1772" s="98">
        <v>0</v>
      </c>
      <c r="CI1772" s="99" t="str">
        <f>IFERROR(VLOOKUP(ROWS($CG$4:CG1772),$CF$4:$CG$2337,2,0),"")</f>
        <v>Słopnice (pow. limanowski, woj. małopolskie)</v>
      </c>
      <c r="CJ1772" s="98">
        <v>0</v>
      </c>
    </row>
    <row r="1773" spans="4:88">
      <c r="D1773" s="25"/>
      <c r="F1773" s="25"/>
      <c r="AM1773" s="98">
        <f>IF(ISNUMBER(SEARCH('ankieta ESG'!$G$180,AN1773)),MAX(AM$3:$AM1772)+1,0)</f>
        <v>1770</v>
      </c>
      <c r="AN1773" s="134" t="s">
        <v>5773</v>
      </c>
      <c r="AO1773" s="98">
        <v>0</v>
      </c>
      <c r="AP1773" s="99" t="str">
        <f>IFERROR(VLOOKUP(ROWS($AN$4:AN1773),$AM$4:$AN$2337,2,0),"")</f>
        <v>Słubice (pow. płocki, woj. mazowieckie)</v>
      </c>
      <c r="AQ1773" s="98">
        <v>0</v>
      </c>
      <c r="AR1773" s="98">
        <f>IF(ISNUMBER(SEARCH('ankieta ESG'!$G$181,AS1773)),MAX($AR$3:AR1772)+1,0)</f>
        <v>1770</v>
      </c>
      <c r="AS1773" s="134" t="s">
        <v>5773</v>
      </c>
      <c r="AT1773" s="98">
        <v>0</v>
      </c>
      <c r="AU1773" s="99" t="str">
        <f>IFERROR(VLOOKUP(ROWS($AS$4:AS1773),$AR$4:$AS$2337,2,0),"")</f>
        <v>Słubice (pow. płocki, woj. mazowieckie)</v>
      </c>
      <c r="AV1773" s="98">
        <v>0</v>
      </c>
      <c r="AW1773" s="98">
        <f>IF(ISNUMBER(SEARCH('ankieta ESG'!$G$182,AX1773)),MAX($AW$3:AW1772)+1,0)</f>
        <v>1770</v>
      </c>
      <c r="AX1773" s="134" t="s">
        <v>5773</v>
      </c>
      <c r="AY1773" s="98">
        <v>0</v>
      </c>
      <c r="AZ1773" s="99" t="str">
        <f>IFERROR(VLOOKUP(ROWS($AX$4:AX1773),$AW$4:$AX$2337,2,0),"")</f>
        <v>Słubice (pow. płocki, woj. mazowieckie)</v>
      </c>
      <c r="BA1773" s="98">
        <v>0</v>
      </c>
      <c r="BB1773" s="98">
        <f>IF(ISNUMBER(SEARCH('ankieta ESG'!$G$183,BC1773)),MAX($BB$3:BB1772)+1,0)</f>
        <v>1770</v>
      </c>
      <c r="BC1773" s="134" t="s">
        <v>5773</v>
      </c>
      <c r="BD1773" s="98">
        <v>0</v>
      </c>
      <c r="BE1773" s="99" t="str">
        <f>IFERROR(VLOOKUP(ROWS($BC$4:BC1773),$BB$4:$BC$2337,2,0),"")</f>
        <v>Słubice (pow. płocki, woj. mazowieckie)</v>
      </c>
      <c r="BF1773" s="98">
        <v>0</v>
      </c>
      <c r="BG1773" s="98">
        <f>IF(ISNUMBER(SEARCH('ankieta ESG'!$G$184,BH1773)),MAX($BG$3:BG1772)+1,0)</f>
        <v>1770</v>
      </c>
      <c r="BH1773" s="134" t="s">
        <v>5773</v>
      </c>
      <c r="BI1773" s="98">
        <v>0</v>
      </c>
      <c r="BJ1773" s="99" t="str">
        <f>IFERROR(VLOOKUP(ROWS($BH$4:BH1773),$BG$4:$BH$2337,2,0),"")</f>
        <v>Słubice (pow. płocki, woj. mazowieckie)</v>
      </c>
      <c r="BK1773" s="98">
        <v>0</v>
      </c>
      <c r="BL1773" s="98">
        <f>IF(ISNUMBER(SEARCH('ankieta ESG'!$G$185,BM1773)),MAX($BL$3:BL1772)+1,0)</f>
        <v>1770</v>
      </c>
      <c r="BM1773" s="134" t="s">
        <v>5773</v>
      </c>
      <c r="BN1773" s="98">
        <v>0</v>
      </c>
      <c r="BO1773" s="99" t="str">
        <f>IFERROR(VLOOKUP(ROWS($BM$4:BM1773),$BL$4:$BM$2337,2,0),"")</f>
        <v>Słubice (pow. płocki, woj. mazowieckie)</v>
      </c>
      <c r="BP1773" s="98">
        <v>0</v>
      </c>
      <c r="BQ1773" s="98">
        <f>IF(ISNUMBER(SEARCH('ankieta ESG'!$G$186,BR1773)),MAX($BQ$3:BQ1772)+1,0)</f>
        <v>1770</v>
      </c>
      <c r="BR1773" s="134" t="s">
        <v>5773</v>
      </c>
      <c r="BS1773" s="98">
        <v>0</v>
      </c>
      <c r="BT1773" s="99" t="str">
        <f>IFERROR(VLOOKUP(ROWS($BR$4:BR1773),$BQ$4:$BR$2337,2,0),"")</f>
        <v>Słubice (pow. płocki, woj. mazowieckie)</v>
      </c>
      <c r="BU1773" s="98">
        <v>0</v>
      </c>
      <c r="BV1773" s="98">
        <f>IF(ISNUMBER(SEARCH('ankieta ESG'!$G$187,BW1773)),MAX($BV$3:BV1772)+1,0)</f>
        <v>1770</v>
      </c>
      <c r="BW1773" s="134" t="s">
        <v>5773</v>
      </c>
      <c r="BX1773" s="98">
        <v>0</v>
      </c>
      <c r="BY1773" s="99" t="str">
        <f>IFERROR(VLOOKUP(ROWS($BW$4:BW1773),$BV$4:$BW$2337,2,0),"")</f>
        <v>Słubice (pow. płocki, woj. mazowieckie)</v>
      </c>
      <c r="BZ1773" s="98">
        <v>0</v>
      </c>
      <c r="CA1773" s="98">
        <f>IF(ISNUMBER(SEARCH('ankieta ESG'!$G$188,CB1773)),MAX($CA$3:CA1772)+1,0)</f>
        <v>1770</v>
      </c>
      <c r="CB1773" s="134" t="s">
        <v>5773</v>
      </c>
      <c r="CC1773" s="98">
        <v>0</v>
      </c>
      <c r="CD1773" s="99" t="str">
        <f>IFERROR(VLOOKUP(ROWS($CB$4:CB1773),$CA$4:$CB$2337,2,0),"")</f>
        <v>Słubice (pow. płocki, woj. mazowieckie)</v>
      </c>
      <c r="CE1773" s="98">
        <v>0</v>
      </c>
      <c r="CF1773" s="98">
        <f>IF(ISNUMBER(SEARCH('ankieta ESG'!$G$189,CG1773)),MAX($CF$3:CF1772)+1,0)</f>
        <v>1770</v>
      </c>
      <c r="CG1773" s="134" t="s">
        <v>5773</v>
      </c>
      <c r="CH1773" s="98">
        <v>0</v>
      </c>
      <c r="CI1773" s="99" t="str">
        <f>IFERROR(VLOOKUP(ROWS($CG$4:CG1773),$CF$4:$CG$2337,2,0),"")</f>
        <v>Słubice (pow. płocki, woj. mazowieckie)</v>
      </c>
      <c r="CJ1773" s="98">
        <v>0</v>
      </c>
    </row>
    <row r="1774" spans="4:88">
      <c r="D1774" s="25"/>
      <c r="F1774" s="25"/>
      <c r="AM1774" s="98">
        <f>IF(ISNUMBER(SEARCH('ankieta ESG'!$G$180,AN1774)),MAX(AM$3:$AM1773)+1,0)</f>
        <v>1771</v>
      </c>
      <c r="AN1774" s="134" t="s">
        <v>5774</v>
      </c>
      <c r="AO1774" s="98">
        <v>0</v>
      </c>
      <c r="AP1774" s="99" t="str">
        <f>IFERROR(VLOOKUP(ROWS($AN$4:AN1774),$AM$4:$AN$2337,2,0),"")</f>
        <v>Słubice (pow. słubicki, woj. lubuskie)</v>
      </c>
      <c r="AQ1774" s="98">
        <v>0</v>
      </c>
      <c r="AR1774" s="98">
        <f>IF(ISNUMBER(SEARCH('ankieta ESG'!$G$181,AS1774)),MAX($AR$3:AR1773)+1,0)</f>
        <v>1771</v>
      </c>
      <c r="AS1774" s="134" t="s">
        <v>5774</v>
      </c>
      <c r="AT1774" s="98">
        <v>0</v>
      </c>
      <c r="AU1774" s="99" t="str">
        <f>IFERROR(VLOOKUP(ROWS($AS$4:AS1774),$AR$4:$AS$2337,2,0),"")</f>
        <v>Słubice (pow. słubicki, woj. lubuskie)</v>
      </c>
      <c r="AV1774" s="98">
        <v>0</v>
      </c>
      <c r="AW1774" s="98">
        <f>IF(ISNUMBER(SEARCH('ankieta ESG'!$G$182,AX1774)),MAX($AW$3:AW1773)+1,0)</f>
        <v>1771</v>
      </c>
      <c r="AX1774" s="134" t="s">
        <v>5774</v>
      </c>
      <c r="AY1774" s="98">
        <v>0</v>
      </c>
      <c r="AZ1774" s="99" t="str">
        <f>IFERROR(VLOOKUP(ROWS($AX$4:AX1774),$AW$4:$AX$2337,2,0),"")</f>
        <v>Słubice (pow. słubicki, woj. lubuskie)</v>
      </c>
      <c r="BA1774" s="98">
        <v>0</v>
      </c>
      <c r="BB1774" s="98">
        <f>IF(ISNUMBER(SEARCH('ankieta ESG'!$G$183,BC1774)),MAX($BB$3:BB1773)+1,0)</f>
        <v>1771</v>
      </c>
      <c r="BC1774" s="134" t="s">
        <v>5774</v>
      </c>
      <c r="BD1774" s="98">
        <v>0</v>
      </c>
      <c r="BE1774" s="99" t="str">
        <f>IFERROR(VLOOKUP(ROWS($BC$4:BC1774),$BB$4:$BC$2337,2,0),"")</f>
        <v>Słubice (pow. słubicki, woj. lubuskie)</v>
      </c>
      <c r="BF1774" s="98">
        <v>0</v>
      </c>
      <c r="BG1774" s="98">
        <f>IF(ISNUMBER(SEARCH('ankieta ESG'!$G$184,BH1774)),MAX($BG$3:BG1773)+1,0)</f>
        <v>1771</v>
      </c>
      <c r="BH1774" s="134" t="s">
        <v>5774</v>
      </c>
      <c r="BI1774" s="98">
        <v>0</v>
      </c>
      <c r="BJ1774" s="99" t="str">
        <f>IFERROR(VLOOKUP(ROWS($BH$4:BH1774),$BG$4:$BH$2337,2,0),"")</f>
        <v>Słubice (pow. słubicki, woj. lubuskie)</v>
      </c>
      <c r="BK1774" s="98">
        <v>0</v>
      </c>
      <c r="BL1774" s="98">
        <f>IF(ISNUMBER(SEARCH('ankieta ESG'!$G$185,BM1774)),MAX($BL$3:BL1773)+1,0)</f>
        <v>1771</v>
      </c>
      <c r="BM1774" s="134" t="s">
        <v>5774</v>
      </c>
      <c r="BN1774" s="98">
        <v>0</v>
      </c>
      <c r="BO1774" s="99" t="str">
        <f>IFERROR(VLOOKUP(ROWS($BM$4:BM1774),$BL$4:$BM$2337,2,0),"")</f>
        <v>Słubice (pow. słubicki, woj. lubuskie)</v>
      </c>
      <c r="BP1774" s="98">
        <v>0</v>
      </c>
      <c r="BQ1774" s="98">
        <f>IF(ISNUMBER(SEARCH('ankieta ESG'!$G$186,BR1774)),MAX($BQ$3:BQ1773)+1,0)</f>
        <v>1771</v>
      </c>
      <c r="BR1774" s="134" t="s">
        <v>5774</v>
      </c>
      <c r="BS1774" s="98">
        <v>0</v>
      </c>
      <c r="BT1774" s="99" t="str">
        <f>IFERROR(VLOOKUP(ROWS($BR$4:BR1774),$BQ$4:$BR$2337,2,0),"")</f>
        <v>Słubice (pow. słubicki, woj. lubuskie)</v>
      </c>
      <c r="BU1774" s="98">
        <v>0</v>
      </c>
      <c r="BV1774" s="98">
        <f>IF(ISNUMBER(SEARCH('ankieta ESG'!$G$187,BW1774)),MAX($BV$3:BV1773)+1,0)</f>
        <v>1771</v>
      </c>
      <c r="BW1774" s="134" t="s">
        <v>5774</v>
      </c>
      <c r="BX1774" s="98">
        <v>0</v>
      </c>
      <c r="BY1774" s="99" t="str">
        <f>IFERROR(VLOOKUP(ROWS($BW$4:BW1774),$BV$4:$BW$2337,2,0),"")</f>
        <v>Słubice (pow. słubicki, woj. lubuskie)</v>
      </c>
      <c r="BZ1774" s="98">
        <v>0</v>
      </c>
      <c r="CA1774" s="98">
        <f>IF(ISNUMBER(SEARCH('ankieta ESG'!$G$188,CB1774)),MAX($CA$3:CA1773)+1,0)</f>
        <v>1771</v>
      </c>
      <c r="CB1774" s="134" t="s">
        <v>5774</v>
      </c>
      <c r="CC1774" s="98">
        <v>0</v>
      </c>
      <c r="CD1774" s="99" t="str">
        <f>IFERROR(VLOOKUP(ROWS($CB$4:CB1774),$CA$4:$CB$2337,2,0),"")</f>
        <v>Słubice (pow. słubicki, woj. lubuskie)</v>
      </c>
      <c r="CE1774" s="98">
        <v>0</v>
      </c>
      <c r="CF1774" s="98">
        <f>IF(ISNUMBER(SEARCH('ankieta ESG'!$G$189,CG1774)),MAX($CF$3:CF1773)+1,0)</f>
        <v>1771</v>
      </c>
      <c r="CG1774" s="134" t="s">
        <v>5774</v>
      </c>
      <c r="CH1774" s="98">
        <v>0</v>
      </c>
      <c r="CI1774" s="99" t="str">
        <f>IFERROR(VLOOKUP(ROWS($CG$4:CG1774),$CF$4:$CG$2337,2,0),"")</f>
        <v>Słubice (pow. słubicki, woj. lubuskie)</v>
      </c>
      <c r="CJ1774" s="98">
        <v>0</v>
      </c>
    </row>
    <row r="1775" spans="4:88">
      <c r="D1775" s="25"/>
      <c r="F1775" s="25"/>
      <c r="AM1775" s="98">
        <f>IF(ISNUMBER(SEARCH('ankieta ESG'!$G$180,AN1775)),MAX(AM$3:$AM1774)+1,0)</f>
        <v>1772</v>
      </c>
      <c r="AN1775" s="134" t="s">
        <v>5775</v>
      </c>
      <c r="AO1775" s="98">
        <v>0</v>
      </c>
      <c r="AP1775" s="99" t="str">
        <f>IFERROR(VLOOKUP(ROWS($AN$4:AN1775),$AM$4:$AN$2337,2,0),"")</f>
        <v>Słupca (pow. słupecki, woj. wielkopolskie)</v>
      </c>
      <c r="AQ1775" s="98">
        <v>0</v>
      </c>
      <c r="AR1775" s="98">
        <f>IF(ISNUMBER(SEARCH('ankieta ESG'!$G$181,AS1775)),MAX($AR$3:AR1774)+1,0)</f>
        <v>1772</v>
      </c>
      <c r="AS1775" s="134" t="s">
        <v>5775</v>
      </c>
      <c r="AT1775" s="98">
        <v>0</v>
      </c>
      <c r="AU1775" s="99" t="str">
        <f>IFERROR(VLOOKUP(ROWS($AS$4:AS1775),$AR$4:$AS$2337,2,0),"")</f>
        <v>Słupca (pow. słupecki, woj. wielkopolskie)</v>
      </c>
      <c r="AV1775" s="98">
        <v>0</v>
      </c>
      <c r="AW1775" s="98">
        <f>IF(ISNUMBER(SEARCH('ankieta ESG'!$G$182,AX1775)),MAX($AW$3:AW1774)+1,0)</f>
        <v>1772</v>
      </c>
      <c r="AX1775" s="134" t="s">
        <v>5775</v>
      </c>
      <c r="AY1775" s="98">
        <v>0</v>
      </c>
      <c r="AZ1775" s="99" t="str">
        <f>IFERROR(VLOOKUP(ROWS($AX$4:AX1775),$AW$4:$AX$2337,2,0),"")</f>
        <v>Słupca (pow. słupecki, woj. wielkopolskie)</v>
      </c>
      <c r="BA1775" s="98">
        <v>0</v>
      </c>
      <c r="BB1775" s="98">
        <f>IF(ISNUMBER(SEARCH('ankieta ESG'!$G$183,BC1775)),MAX($BB$3:BB1774)+1,0)</f>
        <v>1772</v>
      </c>
      <c r="BC1775" s="134" t="s">
        <v>5775</v>
      </c>
      <c r="BD1775" s="98">
        <v>0</v>
      </c>
      <c r="BE1775" s="99" t="str">
        <f>IFERROR(VLOOKUP(ROWS($BC$4:BC1775),$BB$4:$BC$2337,2,0),"")</f>
        <v>Słupca (pow. słupecki, woj. wielkopolskie)</v>
      </c>
      <c r="BF1775" s="98">
        <v>0</v>
      </c>
      <c r="BG1775" s="98">
        <f>IF(ISNUMBER(SEARCH('ankieta ESG'!$G$184,BH1775)),MAX($BG$3:BG1774)+1,0)</f>
        <v>1772</v>
      </c>
      <c r="BH1775" s="134" t="s">
        <v>5775</v>
      </c>
      <c r="BI1775" s="98">
        <v>0</v>
      </c>
      <c r="BJ1775" s="99" t="str">
        <f>IFERROR(VLOOKUP(ROWS($BH$4:BH1775),$BG$4:$BH$2337,2,0),"")</f>
        <v>Słupca (pow. słupecki, woj. wielkopolskie)</v>
      </c>
      <c r="BK1775" s="98">
        <v>0</v>
      </c>
      <c r="BL1775" s="98">
        <f>IF(ISNUMBER(SEARCH('ankieta ESG'!$G$185,BM1775)),MAX($BL$3:BL1774)+1,0)</f>
        <v>1772</v>
      </c>
      <c r="BM1775" s="134" t="s">
        <v>5775</v>
      </c>
      <c r="BN1775" s="98">
        <v>0</v>
      </c>
      <c r="BO1775" s="99" t="str">
        <f>IFERROR(VLOOKUP(ROWS($BM$4:BM1775),$BL$4:$BM$2337,2,0),"")</f>
        <v>Słupca (pow. słupecki, woj. wielkopolskie)</v>
      </c>
      <c r="BP1775" s="98">
        <v>0</v>
      </c>
      <c r="BQ1775" s="98">
        <f>IF(ISNUMBER(SEARCH('ankieta ESG'!$G$186,BR1775)),MAX($BQ$3:BQ1774)+1,0)</f>
        <v>1772</v>
      </c>
      <c r="BR1775" s="134" t="s">
        <v>5775</v>
      </c>
      <c r="BS1775" s="98">
        <v>0</v>
      </c>
      <c r="BT1775" s="99" t="str">
        <f>IFERROR(VLOOKUP(ROWS($BR$4:BR1775),$BQ$4:$BR$2337,2,0),"")</f>
        <v>Słupca (pow. słupecki, woj. wielkopolskie)</v>
      </c>
      <c r="BU1775" s="98">
        <v>0</v>
      </c>
      <c r="BV1775" s="98">
        <f>IF(ISNUMBER(SEARCH('ankieta ESG'!$G$187,BW1775)),MAX($BV$3:BV1774)+1,0)</f>
        <v>1772</v>
      </c>
      <c r="BW1775" s="134" t="s">
        <v>5775</v>
      </c>
      <c r="BX1775" s="98">
        <v>0</v>
      </c>
      <c r="BY1775" s="99" t="str">
        <f>IFERROR(VLOOKUP(ROWS($BW$4:BW1775),$BV$4:$BW$2337,2,0),"")</f>
        <v>Słupca (pow. słupecki, woj. wielkopolskie)</v>
      </c>
      <c r="BZ1775" s="98">
        <v>0</v>
      </c>
      <c r="CA1775" s="98">
        <f>IF(ISNUMBER(SEARCH('ankieta ESG'!$G$188,CB1775)),MAX($CA$3:CA1774)+1,0)</f>
        <v>1772</v>
      </c>
      <c r="CB1775" s="134" t="s">
        <v>5775</v>
      </c>
      <c r="CC1775" s="98">
        <v>0</v>
      </c>
      <c r="CD1775" s="99" t="str">
        <f>IFERROR(VLOOKUP(ROWS($CB$4:CB1775),$CA$4:$CB$2337,2,0),"")</f>
        <v>Słupca (pow. słupecki, woj. wielkopolskie)</v>
      </c>
      <c r="CE1775" s="98">
        <v>0</v>
      </c>
      <c r="CF1775" s="98">
        <f>IF(ISNUMBER(SEARCH('ankieta ESG'!$G$189,CG1775)),MAX($CF$3:CF1774)+1,0)</f>
        <v>1772</v>
      </c>
      <c r="CG1775" s="134" t="s">
        <v>5775</v>
      </c>
      <c r="CH1775" s="98">
        <v>0</v>
      </c>
      <c r="CI1775" s="99" t="str">
        <f>IFERROR(VLOOKUP(ROWS($CG$4:CG1775),$CF$4:$CG$2337,2,0),"")</f>
        <v>Słupca (pow. słupecki, woj. wielkopolskie)</v>
      </c>
      <c r="CJ1775" s="98">
        <v>0</v>
      </c>
    </row>
    <row r="1776" spans="4:88">
      <c r="D1776" s="25"/>
      <c r="F1776" s="25"/>
      <c r="AM1776" s="98">
        <f>IF(ISNUMBER(SEARCH('ankieta ESG'!$G$180,AN1776)),MAX(AM$3:$AM1775)+1,0)</f>
        <v>1773</v>
      </c>
      <c r="AN1776" s="134" t="s">
        <v>5776</v>
      </c>
      <c r="AO1776" s="98">
        <v>0</v>
      </c>
      <c r="AP1776" s="99" t="str">
        <f>IFERROR(VLOOKUP(ROWS($AN$4:AN1776),$AM$4:$AN$2337,2,0),"")</f>
        <v>Słupia (Jędrzejowska) (pow. jędrzejowski, woj. świętokrzyskie)</v>
      </c>
      <c r="AQ1776" s="98">
        <v>0</v>
      </c>
      <c r="AR1776" s="98">
        <f>IF(ISNUMBER(SEARCH('ankieta ESG'!$G$181,AS1776)),MAX($AR$3:AR1775)+1,0)</f>
        <v>1773</v>
      </c>
      <c r="AS1776" s="134" t="s">
        <v>5776</v>
      </c>
      <c r="AT1776" s="98">
        <v>0</v>
      </c>
      <c r="AU1776" s="99" t="str">
        <f>IFERROR(VLOOKUP(ROWS($AS$4:AS1776),$AR$4:$AS$2337,2,0),"")</f>
        <v>Słupia (Jędrzejowska) (pow. jędrzejowski, woj. świętokrzyskie)</v>
      </c>
      <c r="AV1776" s="98">
        <v>0</v>
      </c>
      <c r="AW1776" s="98">
        <f>IF(ISNUMBER(SEARCH('ankieta ESG'!$G$182,AX1776)),MAX($AW$3:AW1775)+1,0)</f>
        <v>1773</v>
      </c>
      <c r="AX1776" s="134" t="s">
        <v>5776</v>
      </c>
      <c r="AY1776" s="98">
        <v>0</v>
      </c>
      <c r="AZ1776" s="99" t="str">
        <f>IFERROR(VLOOKUP(ROWS($AX$4:AX1776),$AW$4:$AX$2337,2,0),"")</f>
        <v>Słupia (Jędrzejowska) (pow. jędrzejowski, woj. świętokrzyskie)</v>
      </c>
      <c r="BA1776" s="98">
        <v>0</v>
      </c>
      <c r="BB1776" s="98">
        <f>IF(ISNUMBER(SEARCH('ankieta ESG'!$G$183,BC1776)),MAX($BB$3:BB1775)+1,0)</f>
        <v>1773</v>
      </c>
      <c r="BC1776" s="134" t="s">
        <v>5776</v>
      </c>
      <c r="BD1776" s="98">
        <v>0</v>
      </c>
      <c r="BE1776" s="99" t="str">
        <f>IFERROR(VLOOKUP(ROWS($BC$4:BC1776),$BB$4:$BC$2337,2,0),"")</f>
        <v>Słupia (Jędrzejowska) (pow. jędrzejowski, woj. świętokrzyskie)</v>
      </c>
      <c r="BF1776" s="98">
        <v>0</v>
      </c>
      <c r="BG1776" s="98">
        <f>IF(ISNUMBER(SEARCH('ankieta ESG'!$G$184,BH1776)),MAX($BG$3:BG1775)+1,0)</f>
        <v>1773</v>
      </c>
      <c r="BH1776" s="134" t="s">
        <v>5776</v>
      </c>
      <c r="BI1776" s="98">
        <v>0</v>
      </c>
      <c r="BJ1776" s="99" t="str">
        <f>IFERROR(VLOOKUP(ROWS($BH$4:BH1776),$BG$4:$BH$2337,2,0),"")</f>
        <v>Słupia (Jędrzejowska) (pow. jędrzejowski, woj. świętokrzyskie)</v>
      </c>
      <c r="BK1776" s="98">
        <v>0</v>
      </c>
      <c r="BL1776" s="98">
        <f>IF(ISNUMBER(SEARCH('ankieta ESG'!$G$185,BM1776)),MAX($BL$3:BL1775)+1,0)</f>
        <v>1773</v>
      </c>
      <c r="BM1776" s="134" t="s">
        <v>5776</v>
      </c>
      <c r="BN1776" s="98">
        <v>0</v>
      </c>
      <c r="BO1776" s="99" t="str">
        <f>IFERROR(VLOOKUP(ROWS($BM$4:BM1776),$BL$4:$BM$2337,2,0),"")</f>
        <v>Słupia (Jędrzejowska) (pow. jędrzejowski, woj. świętokrzyskie)</v>
      </c>
      <c r="BP1776" s="98">
        <v>0</v>
      </c>
      <c r="BQ1776" s="98">
        <f>IF(ISNUMBER(SEARCH('ankieta ESG'!$G$186,BR1776)),MAX($BQ$3:BQ1775)+1,0)</f>
        <v>1773</v>
      </c>
      <c r="BR1776" s="134" t="s">
        <v>5776</v>
      </c>
      <c r="BS1776" s="98">
        <v>0</v>
      </c>
      <c r="BT1776" s="99" t="str">
        <f>IFERROR(VLOOKUP(ROWS($BR$4:BR1776),$BQ$4:$BR$2337,2,0),"")</f>
        <v>Słupia (Jędrzejowska) (pow. jędrzejowski, woj. świętokrzyskie)</v>
      </c>
      <c r="BU1776" s="98">
        <v>0</v>
      </c>
      <c r="BV1776" s="98">
        <f>IF(ISNUMBER(SEARCH('ankieta ESG'!$G$187,BW1776)),MAX($BV$3:BV1775)+1,0)</f>
        <v>1773</v>
      </c>
      <c r="BW1776" s="134" t="s">
        <v>5776</v>
      </c>
      <c r="BX1776" s="98">
        <v>0</v>
      </c>
      <c r="BY1776" s="99" t="str">
        <f>IFERROR(VLOOKUP(ROWS($BW$4:BW1776),$BV$4:$BW$2337,2,0),"")</f>
        <v>Słupia (Jędrzejowska) (pow. jędrzejowski, woj. świętokrzyskie)</v>
      </c>
      <c r="BZ1776" s="98">
        <v>0</v>
      </c>
      <c r="CA1776" s="98">
        <f>IF(ISNUMBER(SEARCH('ankieta ESG'!$G$188,CB1776)),MAX($CA$3:CA1775)+1,0)</f>
        <v>1773</v>
      </c>
      <c r="CB1776" s="134" t="s">
        <v>5776</v>
      </c>
      <c r="CC1776" s="98">
        <v>0</v>
      </c>
      <c r="CD1776" s="99" t="str">
        <f>IFERROR(VLOOKUP(ROWS($CB$4:CB1776),$CA$4:$CB$2337,2,0),"")</f>
        <v>Słupia (Jędrzejowska) (pow. jędrzejowski, woj. świętokrzyskie)</v>
      </c>
      <c r="CE1776" s="98">
        <v>0</v>
      </c>
      <c r="CF1776" s="98">
        <f>IF(ISNUMBER(SEARCH('ankieta ESG'!$G$189,CG1776)),MAX($CF$3:CF1775)+1,0)</f>
        <v>1773</v>
      </c>
      <c r="CG1776" s="134" t="s">
        <v>5776</v>
      </c>
      <c r="CH1776" s="98">
        <v>0</v>
      </c>
      <c r="CI1776" s="99" t="str">
        <f>IFERROR(VLOOKUP(ROWS($CG$4:CG1776),$CF$4:$CG$2337,2,0),"")</f>
        <v>Słupia (Jędrzejowska) (pow. jędrzejowski, woj. świętokrzyskie)</v>
      </c>
      <c r="CJ1776" s="98">
        <v>0</v>
      </c>
    </row>
    <row r="1777" spans="4:88">
      <c r="D1777" s="25"/>
      <c r="F1777" s="25"/>
      <c r="AM1777" s="98">
        <f>IF(ISNUMBER(SEARCH('ankieta ESG'!$G$180,AN1777)),MAX(AM$3:$AM1776)+1,0)</f>
        <v>1774</v>
      </c>
      <c r="AN1777" s="134" t="s">
        <v>5777</v>
      </c>
      <c r="AO1777" s="98">
        <v>0</v>
      </c>
      <c r="AP1777" s="99" t="str">
        <f>IFERROR(VLOOKUP(ROWS($AN$4:AN1777),$AM$4:$AN$2337,2,0),"")</f>
        <v>Słupia (pow. skierniewicki, woj. łódzkie)</v>
      </c>
      <c r="AQ1777" s="98">
        <v>0</v>
      </c>
      <c r="AR1777" s="98">
        <f>IF(ISNUMBER(SEARCH('ankieta ESG'!$G$181,AS1777)),MAX($AR$3:AR1776)+1,0)</f>
        <v>1774</v>
      </c>
      <c r="AS1777" s="134" t="s">
        <v>5777</v>
      </c>
      <c r="AT1777" s="98">
        <v>0</v>
      </c>
      <c r="AU1777" s="99" t="str">
        <f>IFERROR(VLOOKUP(ROWS($AS$4:AS1777),$AR$4:$AS$2337,2,0),"")</f>
        <v>Słupia (pow. skierniewicki, woj. łódzkie)</v>
      </c>
      <c r="AV1777" s="98">
        <v>0</v>
      </c>
      <c r="AW1777" s="98">
        <f>IF(ISNUMBER(SEARCH('ankieta ESG'!$G$182,AX1777)),MAX($AW$3:AW1776)+1,0)</f>
        <v>1774</v>
      </c>
      <c r="AX1777" s="134" t="s">
        <v>5777</v>
      </c>
      <c r="AY1777" s="98">
        <v>0</v>
      </c>
      <c r="AZ1777" s="99" t="str">
        <f>IFERROR(VLOOKUP(ROWS($AX$4:AX1777),$AW$4:$AX$2337,2,0),"")</f>
        <v>Słupia (pow. skierniewicki, woj. łódzkie)</v>
      </c>
      <c r="BA1777" s="98">
        <v>0</v>
      </c>
      <c r="BB1777" s="98">
        <f>IF(ISNUMBER(SEARCH('ankieta ESG'!$G$183,BC1777)),MAX($BB$3:BB1776)+1,0)</f>
        <v>1774</v>
      </c>
      <c r="BC1777" s="134" t="s">
        <v>5777</v>
      </c>
      <c r="BD1777" s="98">
        <v>0</v>
      </c>
      <c r="BE1777" s="99" t="str">
        <f>IFERROR(VLOOKUP(ROWS($BC$4:BC1777),$BB$4:$BC$2337,2,0),"")</f>
        <v>Słupia (pow. skierniewicki, woj. łódzkie)</v>
      </c>
      <c r="BF1777" s="98">
        <v>0</v>
      </c>
      <c r="BG1777" s="98">
        <f>IF(ISNUMBER(SEARCH('ankieta ESG'!$G$184,BH1777)),MAX($BG$3:BG1776)+1,0)</f>
        <v>1774</v>
      </c>
      <c r="BH1777" s="134" t="s">
        <v>5777</v>
      </c>
      <c r="BI1777" s="98">
        <v>0</v>
      </c>
      <c r="BJ1777" s="99" t="str">
        <f>IFERROR(VLOOKUP(ROWS($BH$4:BH1777),$BG$4:$BH$2337,2,0),"")</f>
        <v>Słupia (pow. skierniewicki, woj. łódzkie)</v>
      </c>
      <c r="BK1777" s="98">
        <v>0</v>
      </c>
      <c r="BL1777" s="98">
        <f>IF(ISNUMBER(SEARCH('ankieta ESG'!$G$185,BM1777)),MAX($BL$3:BL1776)+1,0)</f>
        <v>1774</v>
      </c>
      <c r="BM1777" s="134" t="s">
        <v>5777</v>
      </c>
      <c r="BN1777" s="98">
        <v>0</v>
      </c>
      <c r="BO1777" s="99" t="str">
        <f>IFERROR(VLOOKUP(ROWS($BM$4:BM1777),$BL$4:$BM$2337,2,0),"")</f>
        <v>Słupia (pow. skierniewicki, woj. łódzkie)</v>
      </c>
      <c r="BP1777" s="98">
        <v>0</v>
      </c>
      <c r="BQ1777" s="98">
        <f>IF(ISNUMBER(SEARCH('ankieta ESG'!$G$186,BR1777)),MAX($BQ$3:BQ1776)+1,0)</f>
        <v>1774</v>
      </c>
      <c r="BR1777" s="134" t="s">
        <v>5777</v>
      </c>
      <c r="BS1777" s="98">
        <v>0</v>
      </c>
      <c r="BT1777" s="99" t="str">
        <f>IFERROR(VLOOKUP(ROWS($BR$4:BR1777),$BQ$4:$BR$2337,2,0),"")</f>
        <v>Słupia (pow. skierniewicki, woj. łódzkie)</v>
      </c>
      <c r="BU1777" s="98">
        <v>0</v>
      </c>
      <c r="BV1777" s="98">
        <f>IF(ISNUMBER(SEARCH('ankieta ESG'!$G$187,BW1777)),MAX($BV$3:BV1776)+1,0)</f>
        <v>1774</v>
      </c>
      <c r="BW1777" s="134" t="s">
        <v>5777</v>
      </c>
      <c r="BX1777" s="98">
        <v>0</v>
      </c>
      <c r="BY1777" s="99" t="str">
        <f>IFERROR(VLOOKUP(ROWS($BW$4:BW1777),$BV$4:$BW$2337,2,0),"")</f>
        <v>Słupia (pow. skierniewicki, woj. łódzkie)</v>
      </c>
      <c r="BZ1777" s="98">
        <v>0</v>
      </c>
      <c r="CA1777" s="98">
        <f>IF(ISNUMBER(SEARCH('ankieta ESG'!$G$188,CB1777)),MAX($CA$3:CA1776)+1,0)</f>
        <v>1774</v>
      </c>
      <c r="CB1777" s="134" t="s">
        <v>5777</v>
      </c>
      <c r="CC1777" s="98">
        <v>0</v>
      </c>
      <c r="CD1777" s="99" t="str">
        <f>IFERROR(VLOOKUP(ROWS($CB$4:CB1777),$CA$4:$CB$2337,2,0),"")</f>
        <v>Słupia (pow. skierniewicki, woj. łódzkie)</v>
      </c>
      <c r="CE1777" s="98">
        <v>0</v>
      </c>
      <c r="CF1777" s="98">
        <f>IF(ISNUMBER(SEARCH('ankieta ESG'!$G$189,CG1777)),MAX($CF$3:CF1776)+1,0)</f>
        <v>1774</v>
      </c>
      <c r="CG1777" s="134" t="s">
        <v>5777</v>
      </c>
      <c r="CH1777" s="98">
        <v>0</v>
      </c>
      <c r="CI1777" s="99" t="str">
        <f>IFERROR(VLOOKUP(ROWS($CG$4:CG1777),$CF$4:$CG$2337,2,0),"")</f>
        <v>Słupia (pow. skierniewicki, woj. łódzkie)</v>
      </c>
      <c r="CJ1777" s="98">
        <v>0</v>
      </c>
    </row>
    <row r="1778" spans="4:88">
      <c r="D1778" s="25"/>
      <c r="F1778" s="25"/>
      <c r="AM1778" s="98">
        <f>IF(ISNUMBER(SEARCH('ankieta ESG'!$G$180,AN1778)),MAX(AM$3:$AM1777)+1,0)</f>
        <v>1775</v>
      </c>
      <c r="AN1778" s="134" t="s">
        <v>5778</v>
      </c>
      <c r="AO1778" s="98">
        <v>0</v>
      </c>
      <c r="AP1778" s="99" t="str">
        <f>IFERROR(VLOOKUP(ROWS($AN$4:AN1778),$AM$4:$AN$2337,2,0),"")</f>
        <v>Słupia Konecka (pow. konecki, woj. świętokrzyskie)</v>
      </c>
      <c r="AQ1778" s="98">
        <v>0</v>
      </c>
      <c r="AR1778" s="98">
        <f>IF(ISNUMBER(SEARCH('ankieta ESG'!$G$181,AS1778)),MAX($AR$3:AR1777)+1,0)</f>
        <v>1775</v>
      </c>
      <c r="AS1778" s="134" t="s">
        <v>5778</v>
      </c>
      <c r="AT1778" s="98">
        <v>0</v>
      </c>
      <c r="AU1778" s="99" t="str">
        <f>IFERROR(VLOOKUP(ROWS($AS$4:AS1778),$AR$4:$AS$2337,2,0),"")</f>
        <v>Słupia Konecka (pow. konecki, woj. świętokrzyskie)</v>
      </c>
      <c r="AV1778" s="98">
        <v>0</v>
      </c>
      <c r="AW1778" s="98">
        <f>IF(ISNUMBER(SEARCH('ankieta ESG'!$G$182,AX1778)),MAX($AW$3:AW1777)+1,0)</f>
        <v>1775</v>
      </c>
      <c r="AX1778" s="134" t="s">
        <v>5778</v>
      </c>
      <c r="AY1778" s="98">
        <v>0</v>
      </c>
      <c r="AZ1778" s="99" t="str">
        <f>IFERROR(VLOOKUP(ROWS($AX$4:AX1778),$AW$4:$AX$2337,2,0),"")</f>
        <v>Słupia Konecka (pow. konecki, woj. świętokrzyskie)</v>
      </c>
      <c r="BA1778" s="98">
        <v>0</v>
      </c>
      <c r="BB1778" s="98">
        <f>IF(ISNUMBER(SEARCH('ankieta ESG'!$G$183,BC1778)),MAX($BB$3:BB1777)+1,0)</f>
        <v>1775</v>
      </c>
      <c r="BC1778" s="134" t="s">
        <v>5778</v>
      </c>
      <c r="BD1778" s="98">
        <v>0</v>
      </c>
      <c r="BE1778" s="99" t="str">
        <f>IFERROR(VLOOKUP(ROWS($BC$4:BC1778),$BB$4:$BC$2337,2,0),"")</f>
        <v>Słupia Konecka (pow. konecki, woj. świętokrzyskie)</v>
      </c>
      <c r="BF1778" s="98">
        <v>0</v>
      </c>
      <c r="BG1778" s="98">
        <f>IF(ISNUMBER(SEARCH('ankieta ESG'!$G$184,BH1778)),MAX($BG$3:BG1777)+1,0)</f>
        <v>1775</v>
      </c>
      <c r="BH1778" s="134" t="s">
        <v>5778</v>
      </c>
      <c r="BI1778" s="98">
        <v>0</v>
      </c>
      <c r="BJ1778" s="99" t="str">
        <f>IFERROR(VLOOKUP(ROWS($BH$4:BH1778),$BG$4:$BH$2337,2,0),"")</f>
        <v>Słupia Konecka (pow. konecki, woj. świętokrzyskie)</v>
      </c>
      <c r="BK1778" s="98">
        <v>0</v>
      </c>
      <c r="BL1778" s="98">
        <f>IF(ISNUMBER(SEARCH('ankieta ESG'!$G$185,BM1778)),MAX($BL$3:BL1777)+1,0)</f>
        <v>1775</v>
      </c>
      <c r="BM1778" s="134" t="s">
        <v>5778</v>
      </c>
      <c r="BN1778" s="98">
        <v>0</v>
      </c>
      <c r="BO1778" s="99" t="str">
        <f>IFERROR(VLOOKUP(ROWS($BM$4:BM1778),$BL$4:$BM$2337,2,0),"")</f>
        <v>Słupia Konecka (pow. konecki, woj. świętokrzyskie)</v>
      </c>
      <c r="BP1778" s="98">
        <v>0</v>
      </c>
      <c r="BQ1778" s="98">
        <f>IF(ISNUMBER(SEARCH('ankieta ESG'!$G$186,BR1778)),MAX($BQ$3:BQ1777)+1,0)</f>
        <v>1775</v>
      </c>
      <c r="BR1778" s="134" t="s">
        <v>5778</v>
      </c>
      <c r="BS1778" s="98">
        <v>0</v>
      </c>
      <c r="BT1778" s="99" t="str">
        <f>IFERROR(VLOOKUP(ROWS($BR$4:BR1778),$BQ$4:$BR$2337,2,0),"")</f>
        <v>Słupia Konecka (pow. konecki, woj. świętokrzyskie)</v>
      </c>
      <c r="BU1778" s="98">
        <v>0</v>
      </c>
      <c r="BV1778" s="98">
        <f>IF(ISNUMBER(SEARCH('ankieta ESG'!$G$187,BW1778)),MAX($BV$3:BV1777)+1,0)</f>
        <v>1775</v>
      </c>
      <c r="BW1778" s="134" t="s">
        <v>5778</v>
      </c>
      <c r="BX1778" s="98">
        <v>0</v>
      </c>
      <c r="BY1778" s="99" t="str">
        <f>IFERROR(VLOOKUP(ROWS($BW$4:BW1778),$BV$4:$BW$2337,2,0),"")</f>
        <v>Słupia Konecka (pow. konecki, woj. świętokrzyskie)</v>
      </c>
      <c r="BZ1778" s="98">
        <v>0</v>
      </c>
      <c r="CA1778" s="98">
        <f>IF(ISNUMBER(SEARCH('ankieta ESG'!$G$188,CB1778)),MAX($CA$3:CA1777)+1,0)</f>
        <v>1775</v>
      </c>
      <c r="CB1778" s="134" t="s">
        <v>5778</v>
      </c>
      <c r="CC1778" s="98">
        <v>0</v>
      </c>
      <c r="CD1778" s="99" t="str">
        <f>IFERROR(VLOOKUP(ROWS($CB$4:CB1778),$CA$4:$CB$2337,2,0),"")</f>
        <v>Słupia Konecka (pow. konecki, woj. świętokrzyskie)</v>
      </c>
      <c r="CE1778" s="98">
        <v>0</v>
      </c>
      <c r="CF1778" s="98">
        <f>IF(ISNUMBER(SEARCH('ankieta ESG'!$G$189,CG1778)),MAX($CF$3:CF1777)+1,0)</f>
        <v>1775</v>
      </c>
      <c r="CG1778" s="134" t="s">
        <v>5778</v>
      </c>
      <c r="CH1778" s="98">
        <v>0</v>
      </c>
      <c r="CI1778" s="99" t="str">
        <f>IFERROR(VLOOKUP(ROWS($CG$4:CG1778),$CF$4:$CG$2337,2,0),"")</f>
        <v>Słupia Konecka (pow. konecki, woj. świętokrzyskie)</v>
      </c>
      <c r="CJ1778" s="98">
        <v>0</v>
      </c>
    </row>
    <row r="1779" spans="4:88">
      <c r="D1779" s="25"/>
      <c r="F1779" s="25"/>
      <c r="AM1779" s="98">
        <f>IF(ISNUMBER(SEARCH('ankieta ESG'!$G$180,AN1779)),MAX(AM$3:$AM1778)+1,0)</f>
        <v>1776</v>
      </c>
      <c r="AN1779" s="134" t="s">
        <v>5779</v>
      </c>
      <c r="AO1779" s="98">
        <v>0</v>
      </c>
      <c r="AP1779" s="99" t="str">
        <f>IFERROR(VLOOKUP(ROWS($AN$4:AN1779),$AM$4:$AN$2337,2,0),"")</f>
        <v>Słupno (pow. płocki, woj. mazowieckie)</v>
      </c>
      <c r="AQ1779" s="98">
        <v>0</v>
      </c>
      <c r="AR1779" s="98">
        <f>IF(ISNUMBER(SEARCH('ankieta ESG'!$G$181,AS1779)),MAX($AR$3:AR1778)+1,0)</f>
        <v>1776</v>
      </c>
      <c r="AS1779" s="134" t="s">
        <v>5779</v>
      </c>
      <c r="AT1779" s="98">
        <v>0</v>
      </c>
      <c r="AU1779" s="99" t="str">
        <f>IFERROR(VLOOKUP(ROWS($AS$4:AS1779),$AR$4:$AS$2337,2,0),"")</f>
        <v>Słupno (pow. płocki, woj. mazowieckie)</v>
      </c>
      <c r="AV1779" s="98">
        <v>0</v>
      </c>
      <c r="AW1779" s="98">
        <f>IF(ISNUMBER(SEARCH('ankieta ESG'!$G$182,AX1779)),MAX($AW$3:AW1778)+1,0)</f>
        <v>1776</v>
      </c>
      <c r="AX1779" s="134" t="s">
        <v>5779</v>
      </c>
      <c r="AY1779" s="98">
        <v>0</v>
      </c>
      <c r="AZ1779" s="99" t="str">
        <f>IFERROR(VLOOKUP(ROWS($AX$4:AX1779),$AW$4:$AX$2337,2,0),"")</f>
        <v>Słupno (pow. płocki, woj. mazowieckie)</v>
      </c>
      <c r="BA1779" s="98">
        <v>0</v>
      </c>
      <c r="BB1779" s="98">
        <f>IF(ISNUMBER(SEARCH('ankieta ESG'!$G$183,BC1779)),MAX($BB$3:BB1778)+1,0)</f>
        <v>1776</v>
      </c>
      <c r="BC1779" s="134" t="s">
        <v>5779</v>
      </c>
      <c r="BD1779" s="98">
        <v>0</v>
      </c>
      <c r="BE1779" s="99" t="str">
        <f>IFERROR(VLOOKUP(ROWS($BC$4:BC1779),$BB$4:$BC$2337,2,0),"")</f>
        <v>Słupno (pow. płocki, woj. mazowieckie)</v>
      </c>
      <c r="BF1779" s="98">
        <v>0</v>
      </c>
      <c r="BG1779" s="98">
        <f>IF(ISNUMBER(SEARCH('ankieta ESG'!$G$184,BH1779)),MAX($BG$3:BG1778)+1,0)</f>
        <v>1776</v>
      </c>
      <c r="BH1779" s="134" t="s">
        <v>5779</v>
      </c>
      <c r="BI1779" s="98">
        <v>0</v>
      </c>
      <c r="BJ1779" s="99" t="str">
        <f>IFERROR(VLOOKUP(ROWS($BH$4:BH1779),$BG$4:$BH$2337,2,0),"")</f>
        <v>Słupno (pow. płocki, woj. mazowieckie)</v>
      </c>
      <c r="BK1779" s="98">
        <v>0</v>
      </c>
      <c r="BL1779" s="98">
        <f>IF(ISNUMBER(SEARCH('ankieta ESG'!$G$185,BM1779)),MAX($BL$3:BL1778)+1,0)</f>
        <v>1776</v>
      </c>
      <c r="BM1779" s="134" t="s">
        <v>5779</v>
      </c>
      <c r="BN1779" s="98">
        <v>0</v>
      </c>
      <c r="BO1779" s="99" t="str">
        <f>IFERROR(VLOOKUP(ROWS($BM$4:BM1779),$BL$4:$BM$2337,2,0),"")</f>
        <v>Słupno (pow. płocki, woj. mazowieckie)</v>
      </c>
      <c r="BP1779" s="98">
        <v>0</v>
      </c>
      <c r="BQ1779" s="98">
        <f>IF(ISNUMBER(SEARCH('ankieta ESG'!$G$186,BR1779)),MAX($BQ$3:BQ1778)+1,0)</f>
        <v>1776</v>
      </c>
      <c r="BR1779" s="134" t="s">
        <v>5779</v>
      </c>
      <c r="BS1779" s="98">
        <v>0</v>
      </c>
      <c r="BT1779" s="99" t="str">
        <f>IFERROR(VLOOKUP(ROWS($BR$4:BR1779),$BQ$4:$BR$2337,2,0),"")</f>
        <v>Słupno (pow. płocki, woj. mazowieckie)</v>
      </c>
      <c r="BU1779" s="98">
        <v>0</v>
      </c>
      <c r="BV1779" s="98">
        <f>IF(ISNUMBER(SEARCH('ankieta ESG'!$G$187,BW1779)),MAX($BV$3:BV1778)+1,0)</f>
        <v>1776</v>
      </c>
      <c r="BW1779" s="134" t="s">
        <v>5779</v>
      </c>
      <c r="BX1779" s="98">
        <v>0</v>
      </c>
      <c r="BY1779" s="99" t="str">
        <f>IFERROR(VLOOKUP(ROWS($BW$4:BW1779),$BV$4:$BW$2337,2,0),"")</f>
        <v>Słupno (pow. płocki, woj. mazowieckie)</v>
      </c>
      <c r="BZ1779" s="98">
        <v>0</v>
      </c>
      <c r="CA1779" s="98">
        <f>IF(ISNUMBER(SEARCH('ankieta ESG'!$G$188,CB1779)),MAX($CA$3:CA1778)+1,0)</f>
        <v>1776</v>
      </c>
      <c r="CB1779" s="134" t="s">
        <v>5779</v>
      </c>
      <c r="CC1779" s="98">
        <v>0</v>
      </c>
      <c r="CD1779" s="99" t="str">
        <f>IFERROR(VLOOKUP(ROWS($CB$4:CB1779),$CA$4:$CB$2337,2,0),"")</f>
        <v>Słupno (pow. płocki, woj. mazowieckie)</v>
      </c>
      <c r="CE1779" s="98">
        <v>0</v>
      </c>
      <c r="CF1779" s="98">
        <f>IF(ISNUMBER(SEARCH('ankieta ESG'!$G$189,CG1779)),MAX($CF$3:CF1778)+1,0)</f>
        <v>1776</v>
      </c>
      <c r="CG1779" s="134" t="s">
        <v>5779</v>
      </c>
      <c r="CH1779" s="98">
        <v>0</v>
      </c>
      <c r="CI1779" s="99" t="str">
        <f>IFERROR(VLOOKUP(ROWS($CG$4:CG1779),$CF$4:$CG$2337,2,0),"")</f>
        <v>Słupno (pow. płocki, woj. mazowieckie)</v>
      </c>
      <c r="CJ1779" s="98">
        <v>0</v>
      </c>
    </row>
    <row r="1780" spans="4:88">
      <c r="D1780" s="25"/>
      <c r="F1780" s="25"/>
      <c r="AM1780" s="98">
        <f>IF(ISNUMBER(SEARCH('ankieta ESG'!$G$180,AN1780)),MAX(AM$3:$AM1779)+1,0)</f>
        <v>1777</v>
      </c>
      <c r="AN1780" s="134" t="s">
        <v>5780</v>
      </c>
      <c r="AO1780" s="98">
        <v>0</v>
      </c>
      <c r="AP1780" s="99" t="str">
        <f>IFERROR(VLOOKUP(ROWS($AN$4:AN1780),$AM$4:$AN$2337,2,0),"")</f>
        <v>Słupsk (pow. Słupsk, woj. pomorskie)</v>
      </c>
      <c r="AQ1780" s="98">
        <v>0</v>
      </c>
      <c r="AR1780" s="98">
        <f>IF(ISNUMBER(SEARCH('ankieta ESG'!$G$181,AS1780)),MAX($AR$3:AR1779)+1,0)</f>
        <v>1777</v>
      </c>
      <c r="AS1780" s="134" t="s">
        <v>5780</v>
      </c>
      <c r="AT1780" s="98">
        <v>0</v>
      </c>
      <c r="AU1780" s="99" t="str">
        <f>IFERROR(VLOOKUP(ROWS($AS$4:AS1780),$AR$4:$AS$2337,2,0),"")</f>
        <v>Słupsk (pow. Słupsk, woj. pomorskie)</v>
      </c>
      <c r="AV1780" s="98">
        <v>0</v>
      </c>
      <c r="AW1780" s="98">
        <f>IF(ISNUMBER(SEARCH('ankieta ESG'!$G$182,AX1780)),MAX($AW$3:AW1779)+1,0)</f>
        <v>1777</v>
      </c>
      <c r="AX1780" s="134" t="s">
        <v>5780</v>
      </c>
      <c r="AY1780" s="98">
        <v>0</v>
      </c>
      <c r="AZ1780" s="99" t="str">
        <f>IFERROR(VLOOKUP(ROWS($AX$4:AX1780),$AW$4:$AX$2337,2,0),"")</f>
        <v>Słupsk (pow. Słupsk, woj. pomorskie)</v>
      </c>
      <c r="BA1780" s="98">
        <v>0</v>
      </c>
      <c r="BB1780" s="98">
        <f>IF(ISNUMBER(SEARCH('ankieta ESG'!$G$183,BC1780)),MAX($BB$3:BB1779)+1,0)</f>
        <v>1777</v>
      </c>
      <c r="BC1780" s="134" t="s">
        <v>5780</v>
      </c>
      <c r="BD1780" s="98">
        <v>0</v>
      </c>
      <c r="BE1780" s="99" t="str">
        <f>IFERROR(VLOOKUP(ROWS($BC$4:BC1780),$BB$4:$BC$2337,2,0),"")</f>
        <v>Słupsk (pow. Słupsk, woj. pomorskie)</v>
      </c>
      <c r="BF1780" s="98">
        <v>0</v>
      </c>
      <c r="BG1780" s="98">
        <f>IF(ISNUMBER(SEARCH('ankieta ESG'!$G$184,BH1780)),MAX($BG$3:BG1779)+1,0)</f>
        <v>1777</v>
      </c>
      <c r="BH1780" s="134" t="s">
        <v>5780</v>
      </c>
      <c r="BI1780" s="98">
        <v>0</v>
      </c>
      <c r="BJ1780" s="99" t="str">
        <f>IFERROR(VLOOKUP(ROWS($BH$4:BH1780),$BG$4:$BH$2337,2,0),"")</f>
        <v>Słupsk (pow. Słupsk, woj. pomorskie)</v>
      </c>
      <c r="BK1780" s="98">
        <v>0</v>
      </c>
      <c r="BL1780" s="98">
        <f>IF(ISNUMBER(SEARCH('ankieta ESG'!$G$185,BM1780)),MAX($BL$3:BL1779)+1,0)</f>
        <v>1777</v>
      </c>
      <c r="BM1780" s="134" t="s">
        <v>5780</v>
      </c>
      <c r="BN1780" s="98">
        <v>0</v>
      </c>
      <c r="BO1780" s="99" t="str">
        <f>IFERROR(VLOOKUP(ROWS($BM$4:BM1780),$BL$4:$BM$2337,2,0),"")</f>
        <v>Słupsk (pow. Słupsk, woj. pomorskie)</v>
      </c>
      <c r="BP1780" s="98">
        <v>0</v>
      </c>
      <c r="BQ1780" s="98">
        <f>IF(ISNUMBER(SEARCH('ankieta ESG'!$G$186,BR1780)),MAX($BQ$3:BQ1779)+1,0)</f>
        <v>1777</v>
      </c>
      <c r="BR1780" s="134" t="s">
        <v>5780</v>
      </c>
      <c r="BS1780" s="98">
        <v>0</v>
      </c>
      <c r="BT1780" s="99" t="str">
        <f>IFERROR(VLOOKUP(ROWS($BR$4:BR1780),$BQ$4:$BR$2337,2,0),"")</f>
        <v>Słupsk (pow. Słupsk, woj. pomorskie)</v>
      </c>
      <c r="BU1780" s="98">
        <v>0</v>
      </c>
      <c r="BV1780" s="98">
        <f>IF(ISNUMBER(SEARCH('ankieta ESG'!$G$187,BW1780)),MAX($BV$3:BV1779)+1,0)</f>
        <v>1777</v>
      </c>
      <c r="BW1780" s="134" t="s">
        <v>5780</v>
      </c>
      <c r="BX1780" s="98">
        <v>0</v>
      </c>
      <c r="BY1780" s="99" t="str">
        <f>IFERROR(VLOOKUP(ROWS($BW$4:BW1780),$BV$4:$BW$2337,2,0),"")</f>
        <v>Słupsk (pow. Słupsk, woj. pomorskie)</v>
      </c>
      <c r="BZ1780" s="98">
        <v>0</v>
      </c>
      <c r="CA1780" s="98">
        <f>IF(ISNUMBER(SEARCH('ankieta ESG'!$G$188,CB1780)),MAX($CA$3:CA1779)+1,0)</f>
        <v>1777</v>
      </c>
      <c r="CB1780" s="134" t="s">
        <v>5780</v>
      </c>
      <c r="CC1780" s="98">
        <v>0</v>
      </c>
      <c r="CD1780" s="99" t="str">
        <f>IFERROR(VLOOKUP(ROWS($CB$4:CB1780),$CA$4:$CB$2337,2,0),"")</f>
        <v>Słupsk (pow. Słupsk, woj. pomorskie)</v>
      </c>
      <c r="CE1780" s="98">
        <v>0</v>
      </c>
      <c r="CF1780" s="98">
        <f>IF(ISNUMBER(SEARCH('ankieta ESG'!$G$189,CG1780)),MAX($CF$3:CF1779)+1,0)</f>
        <v>1777</v>
      </c>
      <c r="CG1780" s="134" t="s">
        <v>5780</v>
      </c>
      <c r="CH1780" s="98">
        <v>0</v>
      </c>
      <c r="CI1780" s="99" t="str">
        <f>IFERROR(VLOOKUP(ROWS($CG$4:CG1780),$CF$4:$CG$2337,2,0),"")</f>
        <v>Słupsk (pow. Słupsk, woj. pomorskie)</v>
      </c>
      <c r="CJ1780" s="98">
        <v>0</v>
      </c>
    </row>
    <row r="1781" spans="4:88">
      <c r="D1781" s="25"/>
      <c r="F1781" s="25"/>
      <c r="AM1781" s="98">
        <f>IF(ISNUMBER(SEARCH('ankieta ESG'!$G$180,AN1781)),MAX(AM$3:$AM1780)+1,0)</f>
        <v>1778</v>
      </c>
      <c r="AN1781" s="134" t="s">
        <v>5781</v>
      </c>
      <c r="AO1781" s="98">
        <v>0</v>
      </c>
      <c r="AP1781" s="99" t="str">
        <f>IFERROR(VLOOKUP(ROWS($AN$4:AN1781),$AM$4:$AN$2337,2,0),"")</f>
        <v>Smętowo Graniczne (pow. starogardzki, woj. pomorskie)</v>
      </c>
      <c r="AQ1781" s="98">
        <v>0</v>
      </c>
      <c r="AR1781" s="98">
        <f>IF(ISNUMBER(SEARCH('ankieta ESG'!$G$181,AS1781)),MAX($AR$3:AR1780)+1,0)</f>
        <v>1778</v>
      </c>
      <c r="AS1781" s="134" t="s">
        <v>5781</v>
      </c>
      <c r="AT1781" s="98">
        <v>0</v>
      </c>
      <c r="AU1781" s="99" t="str">
        <f>IFERROR(VLOOKUP(ROWS($AS$4:AS1781),$AR$4:$AS$2337,2,0),"")</f>
        <v>Smętowo Graniczne (pow. starogardzki, woj. pomorskie)</v>
      </c>
      <c r="AV1781" s="98">
        <v>0</v>
      </c>
      <c r="AW1781" s="98">
        <f>IF(ISNUMBER(SEARCH('ankieta ESG'!$G$182,AX1781)),MAX($AW$3:AW1780)+1,0)</f>
        <v>1778</v>
      </c>
      <c r="AX1781" s="134" t="s">
        <v>5781</v>
      </c>
      <c r="AY1781" s="98">
        <v>0</v>
      </c>
      <c r="AZ1781" s="99" t="str">
        <f>IFERROR(VLOOKUP(ROWS($AX$4:AX1781),$AW$4:$AX$2337,2,0),"")</f>
        <v>Smętowo Graniczne (pow. starogardzki, woj. pomorskie)</v>
      </c>
      <c r="BA1781" s="98">
        <v>0</v>
      </c>
      <c r="BB1781" s="98">
        <f>IF(ISNUMBER(SEARCH('ankieta ESG'!$G$183,BC1781)),MAX($BB$3:BB1780)+1,0)</f>
        <v>1778</v>
      </c>
      <c r="BC1781" s="134" t="s">
        <v>5781</v>
      </c>
      <c r="BD1781" s="98">
        <v>0</v>
      </c>
      <c r="BE1781" s="99" t="str">
        <f>IFERROR(VLOOKUP(ROWS($BC$4:BC1781),$BB$4:$BC$2337,2,0),"")</f>
        <v>Smętowo Graniczne (pow. starogardzki, woj. pomorskie)</v>
      </c>
      <c r="BF1781" s="98">
        <v>0</v>
      </c>
      <c r="BG1781" s="98">
        <f>IF(ISNUMBER(SEARCH('ankieta ESG'!$G$184,BH1781)),MAX($BG$3:BG1780)+1,0)</f>
        <v>1778</v>
      </c>
      <c r="BH1781" s="134" t="s">
        <v>5781</v>
      </c>
      <c r="BI1781" s="98">
        <v>0</v>
      </c>
      <c r="BJ1781" s="99" t="str">
        <f>IFERROR(VLOOKUP(ROWS($BH$4:BH1781),$BG$4:$BH$2337,2,0),"")</f>
        <v>Smętowo Graniczne (pow. starogardzki, woj. pomorskie)</v>
      </c>
      <c r="BK1781" s="98">
        <v>0</v>
      </c>
      <c r="BL1781" s="98">
        <f>IF(ISNUMBER(SEARCH('ankieta ESG'!$G$185,BM1781)),MAX($BL$3:BL1780)+1,0)</f>
        <v>1778</v>
      </c>
      <c r="BM1781" s="134" t="s">
        <v>5781</v>
      </c>
      <c r="BN1781" s="98">
        <v>0</v>
      </c>
      <c r="BO1781" s="99" t="str">
        <f>IFERROR(VLOOKUP(ROWS($BM$4:BM1781),$BL$4:$BM$2337,2,0),"")</f>
        <v>Smętowo Graniczne (pow. starogardzki, woj. pomorskie)</v>
      </c>
      <c r="BP1781" s="98">
        <v>0</v>
      </c>
      <c r="BQ1781" s="98">
        <f>IF(ISNUMBER(SEARCH('ankieta ESG'!$G$186,BR1781)),MAX($BQ$3:BQ1780)+1,0)</f>
        <v>1778</v>
      </c>
      <c r="BR1781" s="134" t="s">
        <v>5781</v>
      </c>
      <c r="BS1781" s="98">
        <v>0</v>
      </c>
      <c r="BT1781" s="99" t="str">
        <f>IFERROR(VLOOKUP(ROWS($BR$4:BR1781),$BQ$4:$BR$2337,2,0),"")</f>
        <v>Smętowo Graniczne (pow. starogardzki, woj. pomorskie)</v>
      </c>
      <c r="BU1781" s="98">
        <v>0</v>
      </c>
      <c r="BV1781" s="98">
        <f>IF(ISNUMBER(SEARCH('ankieta ESG'!$G$187,BW1781)),MAX($BV$3:BV1780)+1,0)</f>
        <v>1778</v>
      </c>
      <c r="BW1781" s="134" t="s">
        <v>5781</v>
      </c>
      <c r="BX1781" s="98">
        <v>0</v>
      </c>
      <c r="BY1781" s="99" t="str">
        <f>IFERROR(VLOOKUP(ROWS($BW$4:BW1781),$BV$4:$BW$2337,2,0),"")</f>
        <v>Smętowo Graniczne (pow. starogardzki, woj. pomorskie)</v>
      </c>
      <c r="BZ1781" s="98">
        <v>0</v>
      </c>
      <c r="CA1781" s="98">
        <f>IF(ISNUMBER(SEARCH('ankieta ESG'!$G$188,CB1781)),MAX($CA$3:CA1780)+1,0)</f>
        <v>1778</v>
      </c>
      <c r="CB1781" s="134" t="s">
        <v>5781</v>
      </c>
      <c r="CC1781" s="98">
        <v>0</v>
      </c>
      <c r="CD1781" s="99" t="str">
        <f>IFERROR(VLOOKUP(ROWS($CB$4:CB1781),$CA$4:$CB$2337,2,0),"")</f>
        <v>Smętowo Graniczne (pow. starogardzki, woj. pomorskie)</v>
      </c>
      <c r="CE1781" s="98">
        <v>0</v>
      </c>
      <c r="CF1781" s="98">
        <f>IF(ISNUMBER(SEARCH('ankieta ESG'!$G$189,CG1781)),MAX($CF$3:CF1780)+1,0)</f>
        <v>1778</v>
      </c>
      <c r="CG1781" s="134" t="s">
        <v>5781</v>
      </c>
      <c r="CH1781" s="98">
        <v>0</v>
      </c>
      <c r="CI1781" s="99" t="str">
        <f>IFERROR(VLOOKUP(ROWS($CG$4:CG1781),$CF$4:$CG$2337,2,0),"")</f>
        <v>Smętowo Graniczne (pow. starogardzki, woj. pomorskie)</v>
      </c>
      <c r="CJ1781" s="98">
        <v>0</v>
      </c>
    </row>
    <row r="1782" spans="4:88">
      <c r="D1782" s="25"/>
      <c r="F1782" s="25"/>
      <c r="AM1782" s="98">
        <f>IF(ISNUMBER(SEARCH('ankieta ESG'!$G$180,AN1782)),MAX(AM$3:$AM1781)+1,0)</f>
        <v>1779</v>
      </c>
      <c r="AN1782" s="134" t="s">
        <v>5782</v>
      </c>
      <c r="AO1782" s="98">
        <v>0</v>
      </c>
      <c r="AP1782" s="99" t="str">
        <f>IFERROR(VLOOKUP(ROWS($AN$4:AN1782),$AM$4:$AN$2337,2,0),"")</f>
        <v>Smołdzino (pow. słupski, woj. pomorskie)</v>
      </c>
      <c r="AQ1782" s="98">
        <v>0</v>
      </c>
      <c r="AR1782" s="98">
        <f>IF(ISNUMBER(SEARCH('ankieta ESG'!$G$181,AS1782)),MAX($AR$3:AR1781)+1,0)</f>
        <v>1779</v>
      </c>
      <c r="AS1782" s="134" t="s">
        <v>5782</v>
      </c>
      <c r="AT1782" s="98">
        <v>0</v>
      </c>
      <c r="AU1782" s="99" t="str">
        <f>IFERROR(VLOOKUP(ROWS($AS$4:AS1782),$AR$4:$AS$2337,2,0),"")</f>
        <v>Smołdzino (pow. słupski, woj. pomorskie)</v>
      </c>
      <c r="AV1782" s="98">
        <v>0</v>
      </c>
      <c r="AW1782" s="98">
        <f>IF(ISNUMBER(SEARCH('ankieta ESG'!$G$182,AX1782)),MAX($AW$3:AW1781)+1,0)</f>
        <v>1779</v>
      </c>
      <c r="AX1782" s="134" t="s">
        <v>5782</v>
      </c>
      <c r="AY1782" s="98">
        <v>0</v>
      </c>
      <c r="AZ1782" s="99" t="str">
        <f>IFERROR(VLOOKUP(ROWS($AX$4:AX1782),$AW$4:$AX$2337,2,0),"")</f>
        <v>Smołdzino (pow. słupski, woj. pomorskie)</v>
      </c>
      <c r="BA1782" s="98">
        <v>0</v>
      </c>
      <c r="BB1782" s="98">
        <f>IF(ISNUMBER(SEARCH('ankieta ESG'!$G$183,BC1782)),MAX($BB$3:BB1781)+1,0)</f>
        <v>1779</v>
      </c>
      <c r="BC1782" s="134" t="s">
        <v>5782</v>
      </c>
      <c r="BD1782" s="98">
        <v>0</v>
      </c>
      <c r="BE1782" s="99" t="str">
        <f>IFERROR(VLOOKUP(ROWS($BC$4:BC1782),$BB$4:$BC$2337,2,0),"")</f>
        <v>Smołdzino (pow. słupski, woj. pomorskie)</v>
      </c>
      <c r="BF1782" s="98">
        <v>0</v>
      </c>
      <c r="BG1782" s="98">
        <f>IF(ISNUMBER(SEARCH('ankieta ESG'!$G$184,BH1782)),MAX($BG$3:BG1781)+1,0)</f>
        <v>1779</v>
      </c>
      <c r="BH1782" s="134" t="s">
        <v>5782</v>
      </c>
      <c r="BI1782" s="98">
        <v>0</v>
      </c>
      <c r="BJ1782" s="99" t="str">
        <f>IFERROR(VLOOKUP(ROWS($BH$4:BH1782),$BG$4:$BH$2337,2,0),"")</f>
        <v>Smołdzino (pow. słupski, woj. pomorskie)</v>
      </c>
      <c r="BK1782" s="98">
        <v>0</v>
      </c>
      <c r="BL1782" s="98">
        <f>IF(ISNUMBER(SEARCH('ankieta ESG'!$G$185,BM1782)),MAX($BL$3:BL1781)+1,0)</f>
        <v>1779</v>
      </c>
      <c r="BM1782" s="134" t="s">
        <v>5782</v>
      </c>
      <c r="BN1782" s="98">
        <v>0</v>
      </c>
      <c r="BO1782" s="99" t="str">
        <f>IFERROR(VLOOKUP(ROWS($BM$4:BM1782),$BL$4:$BM$2337,2,0),"")</f>
        <v>Smołdzino (pow. słupski, woj. pomorskie)</v>
      </c>
      <c r="BP1782" s="98">
        <v>0</v>
      </c>
      <c r="BQ1782" s="98">
        <f>IF(ISNUMBER(SEARCH('ankieta ESG'!$G$186,BR1782)),MAX($BQ$3:BQ1781)+1,0)</f>
        <v>1779</v>
      </c>
      <c r="BR1782" s="134" t="s">
        <v>5782</v>
      </c>
      <c r="BS1782" s="98">
        <v>0</v>
      </c>
      <c r="BT1782" s="99" t="str">
        <f>IFERROR(VLOOKUP(ROWS($BR$4:BR1782),$BQ$4:$BR$2337,2,0),"")</f>
        <v>Smołdzino (pow. słupski, woj. pomorskie)</v>
      </c>
      <c r="BU1782" s="98">
        <v>0</v>
      </c>
      <c r="BV1782" s="98">
        <f>IF(ISNUMBER(SEARCH('ankieta ESG'!$G$187,BW1782)),MAX($BV$3:BV1781)+1,0)</f>
        <v>1779</v>
      </c>
      <c r="BW1782" s="134" t="s">
        <v>5782</v>
      </c>
      <c r="BX1782" s="98">
        <v>0</v>
      </c>
      <c r="BY1782" s="99" t="str">
        <f>IFERROR(VLOOKUP(ROWS($BW$4:BW1782),$BV$4:$BW$2337,2,0),"")</f>
        <v>Smołdzino (pow. słupski, woj. pomorskie)</v>
      </c>
      <c r="BZ1782" s="98">
        <v>0</v>
      </c>
      <c r="CA1782" s="98">
        <f>IF(ISNUMBER(SEARCH('ankieta ESG'!$G$188,CB1782)),MAX($CA$3:CA1781)+1,0)</f>
        <v>1779</v>
      </c>
      <c r="CB1782" s="134" t="s">
        <v>5782</v>
      </c>
      <c r="CC1782" s="98">
        <v>0</v>
      </c>
      <c r="CD1782" s="99" t="str">
        <f>IFERROR(VLOOKUP(ROWS($CB$4:CB1782),$CA$4:$CB$2337,2,0),"")</f>
        <v>Smołdzino (pow. słupski, woj. pomorskie)</v>
      </c>
      <c r="CE1782" s="98">
        <v>0</v>
      </c>
      <c r="CF1782" s="98">
        <f>IF(ISNUMBER(SEARCH('ankieta ESG'!$G$189,CG1782)),MAX($CF$3:CF1781)+1,0)</f>
        <v>1779</v>
      </c>
      <c r="CG1782" s="134" t="s">
        <v>5782</v>
      </c>
      <c r="CH1782" s="98">
        <v>0</v>
      </c>
      <c r="CI1782" s="99" t="str">
        <f>IFERROR(VLOOKUP(ROWS($CG$4:CG1782),$CF$4:$CG$2337,2,0),"")</f>
        <v>Smołdzino (pow. słupski, woj. pomorskie)</v>
      </c>
      <c r="CJ1782" s="98">
        <v>0</v>
      </c>
    </row>
    <row r="1783" spans="4:88">
      <c r="D1783" s="25"/>
      <c r="F1783" s="25"/>
      <c r="AM1783" s="98">
        <f>IF(ISNUMBER(SEARCH('ankieta ESG'!$G$180,AN1783)),MAX(AM$3:$AM1782)+1,0)</f>
        <v>1780</v>
      </c>
      <c r="AN1783" s="134" t="s">
        <v>5783</v>
      </c>
      <c r="AO1783" s="98">
        <v>0</v>
      </c>
      <c r="AP1783" s="99" t="str">
        <f>IFERROR(VLOOKUP(ROWS($AN$4:AN1783),$AM$4:$AN$2337,2,0),"")</f>
        <v>Smyków (pow. konecki, woj. świętokrzyskie)</v>
      </c>
      <c r="AQ1783" s="98">
        <v>0</v>
      </c>
      <c r="AR1783" s="98">
        <f>IF(ISNUMBER(SEARCH('ankieta ESG'!$G$181,AS1783)),MAX($AR$3:AR1782)+1,0)</f>
        <v>1780</v>
      </c>
      <c r="AS1783" s="134" t="s">
        <v>5783</v>
      </c>
      <c r="AT1783" s="98">
        <v>0</v>
      </c>
      <c r="AU1783" s="99" t="str">
        <f>IFERROR(VLOOKUP(ROWS($AS$4:AS1783),$AR$4:$AS$2337,2,0),"")</f>
        <v>Smyków (pow. konecki, woj. świętokrzyskie)</v>
      </c>
      <c r="AV1783" s="98">
        <v>0</v>
      </c>
      <c r="AW1783" s="98">
        <f>IF(ISNUMBER(SEARCH('ankieta ESG'!$G$182,AX1783)),MAX($AW$3:AW1782)+1,0)</f>
        <v>1780</v>
      </c>
      <c r="AX1783" s="134" t="s">
        <v>5783</v>
      </c>
      <c r="AY1783" s="98">
        <v>0</v>
      </c>
      <c r="AZ1783" s="99" t="str">
        <f>IFERROR(VLOOKUP(ROWS($AX$4:AX1783),$AW$4:$AX$2337,2,0),"")</f>
        <v>Smyków (pow. konecki, woj. świętokrzyskie)</v>
      </c>
      <c r="BA1783" s="98">
        <v>0</v>
      </c>
      <c r="BB1783" s="98">
        <f>IF(ISNUMBER(SEARCH('ankieta ESG'!$G$183,BC1783)),MAX($BB$3:BB1782)+1,0)</f>
        <v>1780</v>
      </c>
      <c r="BC1783" s="134" t="s">
        <v>5783</v>
      </c>
      <c r="BD1783" s="98">
        <v>0</v>
      </c>
      <c r="BE1783" s="99" t="str">
        <f>IFERROR(VLOOKUP(ROWS($BC$4:BC1783),$BB$4:$BC$2337,2,0),"")</f>
        <v>Smyków (pow. konecki, woj. świętokrzyskie)</v>
      </c>
      <c r="BF1783" s="98">
        <v>0</v>
      </c>
      <c r="BG1783" s="98">
        <f>IF(ISNUMBER(SEARCH('ankieta ESG'!$G$184,BH1783)),MAX($BG$3:BG1782)+1,0)</f>
        <v>1780</v>
      </c>
      <c r="BH1783" s="134" t="s">
        <v>5783</v>
      </c>
      <c r="BI1783" s="98">
        <v>0</v>
      </c>
      <c r="BJ1783" s="99" t="str">
        <f>IFERROR(VLOOKUP(ROWS($BH$4:BH1783),$BG$4:$BH$2337,2,0),"")</f>
        <v>Smyków (pow. konecki, woj. świętokrzyskie)</v>
      </c>
      <c r="BK1783" s="98">
        <v>0</v>
      </c>
      <c r="BL1783" s="98">
        <f>IF(ISNUMBER(SEARCH('ankieta ESG'!$G$185,BM1783)),MAX($BL$3:BL1782)+1,0)</f>
        <v>1780</v>
      </c>
      <c r="BM1783" s="134" t="s">
        <v>5783</v>
      </c>
      <c r="BN1783" s="98">
        <v>0</v>
      </c>
      <c r="BO1783" s="99" t="str">
        <f>IFERROR(VLOOKUP(ROWS($BM$4:BM1783),$BL$4:$BM$2337,2,0),"")</f>
        <v>Smyków (pow. konecki, woj. świętokrzyskie)</v>
      </c>
      <c r="BP1783" s="98">
        <v>0</v>
      </c>
      <c r="BQ1783" s="98">
        <f>IF(ISNUMBER(SEARCH('ankieta ESG'!$G$186,BR1783)),MAX($BQ$3:BQ1782)+1,0)</f>
        <v>1780</v>
      </c>
      <c r="BR1783" s="134" t="s">
        <v>5783</v>
      </c>
      <c r="BS1783" s="98">
        <v>0</v>
      </c>
      <c r="BT1783" s="99" t="str">
        <f>IFERROR(VLOOKUP(ROWS($BR$4:BR1783),$BQ$4:$BR$2337,2,0),"")</f>
        <v>Smyków (pow. konecki, woj. świętokrzyskie)</v>
      </c>
      <c r="BU1783" s="98">
        <v>0</v>
      </c>
      <c r="BV1783" s="98">
        <f>IF(ISNUMBER(SEARCH('ankieta ESG'!$G$187,BW1783)),MAX($BV$3:BV1782)+1,0)</f>
        <v>1780</v>
      </c>
      <c r="BW1783" s="134" t="s">
        <v>5783</v>
      </c>
      <c r="BX1783" s="98">
        <v>0</v>
      </c>
      <c r="BY1783" s="99" t="str">
        <f>IFERROR(VLOOKUP(ROWS($BW$4:BW1783),$BV$4:$BW$2337,2,0),"")</f>
        <v>Smyków (pow. konecki, woj. świętokrzyskie)</v>
      </c>
      <c r="BZ1783" s="98">
        <v>0</v>
      </c>
      <c r="CA1783" s="98">
        <f>IF(ISNUMBER(SEARCH('ankieta ESG'!$G$188,CB1783)),MAX($CA$3:CA1782)+1,0)</f>
        <v>1780</v>
      </c>
      <c r="CB1783" s="134" t="s">
        <v>5783</v>
      </c>
      <c r="CC1783" s="98">
        <v>0</v>
      </c>
      <c r="CD1783" s="99" t="str">
        <f>IFERROR(VLOOKUP(ROWS($CB$4:CB1783),$CA$4:$CB$2337,2,0),"")</f>
        <v>Smyków (pow. konecki, woj. świętokrzyskie)</v>
      </c>
      <c r="CE1783" s="98">
        <v>0</v>
      </c>
      <c r="CF1783" s="98">
        <f>IF(ISNUMBER(SEARCH('ankieta ESG'!$G$189,CG1783)),MAX($CF$3:CF1782)+1,0)</f>
        <v>1780</v>
      </c>
      <c r="CG1783" s="134" t="s">
        <v>5783</v>
      </c>
      <c r="CH1783" s="98">
        <v>0</v>
      </c>
      <c r="CI1783" s="99" t="str">
        <f>IFERROR(VLOOKUP(ROWS($CG$4:CG1783),$CF$4:$CG$2337,2,0),"")</f>
        <v>Smyków (pow. konecki, woj. świętokrzyskie)</v>
      </c>
      <c r="CJ1783" s="98">
        <v>0</v>
      </c>
    </row>
    <row r="1784" spans="4:88">
      <c r="D1784" s="25"/>
      <c r="F1784" s="25"/>
      <c r="AM1784" s="98">
        <f>IF(ISNUMBER(SEARCH('ankieta ESG'!$G$180,AN1784)),MAX(AM$3:$AM1783)+1,0)</f>
        <v>1781</v>
      </c>
      <c r="AN1784" s="134" t="s">
        <v>5784</v>
      </c>
      <c r="AO1784" s="98">
        <v>0</v>
      </c>
      <c r="AP1784" s="99" t="str">
        <f>IFERROR(VLOOKUP(ROWS($AN$4:AN1784),$AM$4:$AN$2337,2,0),"")</f>
        <v>Sobienie (pow. otwocki, woj. mazowieckie)</v>
      </c>
      <c r="AQ1784" s="98">
        <v>0</v>
      </c>
      <c r="AR1784" s="98">
        <f>IF(ISNUMBER(SEARCH('ankieta ESG'!$G$181,AS1784)),MAX($AR$3:AR1783)+1,0)</f>
        <v>1781</v>
      </c>
      <c r="AS1784" s="134" t="s">
        <v>5784</v>
      </c>
      <c r="AT1784" s="98">
        <v>0</v>
      </c>
      <c r="AU1784" s="99" t="str">
        <f>IFERROR(VLOOKUP(ROWS($AS$4:AS1784),$AR$4:$AS$2337,2,0),"")</f>
        <v>Sobienie (pow. otwocki, woj. mazowieckie)</v>
      </c>
      <c r="AV1784" s="98">
        <v>0</v>
      </c>
      <c r="AW1784" s="98">
        <f>IF(ISNUMBER(SEARCH('ankieta ESG'!$G$182,AX1784)),MAX($AW$3:AW1783)+1,0)</f>
        <v>1781</v>
      </c>
      <c r="AX1784" s="134" t="s">
        <v>5784</v>
      </c>
      <c r="AY1784" s="98">
        <v>0</v>
      </c>
      <c r="AZ1784" s="99" t="str">
        <f>IFERROR(VLOOKUP(ROWS($AX$4:AX1784),$AW$4:$AX$2337,2,0),"")</f>
        <v>Sobienie (pow. otwocki, woj. mazowieckie)</v>
      </c>
      <c r="BA1784" s="98">
        <v>0</v>
      </c>
      <c r="BB1784" s="98">
        <f>IF(ISNUMBER(SEARCH('ankieta ESG'!$G$183,BC1784)),MAX($BB$3:BB1783)+1,0)</f>
        <v>1781</v>
      </c>
      <c r="BC1784" s="134" t="s">
        <v>5784</v>
      </c>
      <c r="BD1784" s="98">
        <v>0</v>
      </c>
      <c r="BE1784" s="99" t="str">
        <f>IFERROR(VLOOKUP(ROWS($BC$4:BC1784),$BB$4:$BC$2337,2,0),"")</f>
        <v>Sobienie (pow. otwocki, woj. mazowieckie)</v>
      </c>
      <c r="BF1784" s="98">
        <v>0</v>
      </c>
      <c r="BG1784" s="98">
        <f>IF(ISNUMBER(SEARCH('ankieta ESG'!$G$184,BH1784)),MAX($BG$3:BG1783)+1,0)</f>
        <v>1781</v>
      </c>
      <c r="BH1784" s="134" t="s">
        <v>5784</v>
      </c>
      <c r="BI1784" s="98">
        <v>0</v>
      </c>
      <c r="BJ1784" s="99" t="str">
        <f>IFERROR(VLOOKUP(ROWS($BH$4:BH1784),$BG$4:$BH$2337,2,0),"")</f>
        <v>Sobienie (pow. otwocki, woj. mazowieckie)</v>
      </c>
      <c r="BK1784" s="98">
        <v>0</v>
      </c>
      <c r="BL1784" s="98">
        <f>IF(ISNUMBER(SEARCH('ankieta ESG'!$G$185,BM1784)),MAX($BL$3:BL1783)+1,0)</f>
        <v>1781</v>
      </c>
      <c r="BM1784" s="134" t="s">
        <v>5784</v>
      </c>
      <c r="BN1784" s="98">
        <v>0</v>
      </c>
      <c r="BO1784" s="99" t="str">
        <f>IFERROR(VLOOKUP(ROWS($BM$4:BM1784),$BL$4:$BM$2337,2,0),"")</f>
        <v>Sobienie (pow. otwocki, woj. mazowieckie)</v>
      </c>
      <c r="BP1784" s="98">
        <v>0</v>
      </c>
      <c r="BQ1784" s="98">
        <f>IF(ISNUMBER(SEARCH('ankieta ESG'!$G$186,BR1784)),MAX($BQ$3:BQ1783)+1,0)</f>
        <v>1781</v>
      </c>
      <c r="BR1784" s="134" t="s">
        <v>5784</v>
      </c>
      <c r="BS1784" s="98">
        <v>0</v>
      </c>
      <c r="BT1784" s="99" t="str">
        <f>IFERROR(VLOOKUP(ROWS($BR$4:BR1784),$BQ$4:$BR$2337,2,0),"")</f>
        <v>Sobienie (pow. otwocki, woj. mazowieckie)</v>
      </c>
      <c r="BU1784" s="98">
        <v>0</v>
      </c>
      <c r="BV1784" s="98">
        <f>IF(ISNUMBER(SEARCH('ankieta ESG'!$G$187,BW1784)),MAX($BV$3:BV1783)+1,0)</f>
        <v>1781</v>
      </c>
      <c r="BW1784" s="134" t="s">
        <v>5784</v>
      </c>
      <c r="BX1784" s="98">
        <v>0</v>
      </c>
      <c r="BY1784" s="99" t="str">
        <f>IFERROR(VLOOKUP(ROWS($BW$4:BW1784),$BV$4:$BW$2337,2,0),"")</f>
        <v>Sobienie (pow. otwocki, woj. mazowieckie)</v>
      </c>
      <c r="BZ1784" s="98">
        <v>0</v>
      </c>
      <c r="CA1784" s="98">
        <f>IF(ISNUMBER(SEARCH('ankieta ESG'!$G$188,CB1784)),MAX($CA$3:CA1783)+1,0)</f>
        <v>1781</v>
      </c>
      <c r="CB1784" s="134" t="s">
        <v>5784</v>
      </c>
      <c r="CC1784" s="98">
        <v>0</v>
      </c>
      <c r="CD1784" s="99" t="str">
        <f>IFERROR(VLOOKUP(ROWS($CB$4:CB1784),$CA$4:$CB$2337,2,0),"")</f>
        <v>Sobienie (pow. otwocki, woj. mazowieckie)</v>
      </c>
      <c r="CE1784" s="98">
        <v>0</v>
      </c>
      <c r="CF1784" s="98">
        <f>IF(ISNUMBER(SEARCH('ankieta ESG'!$G$189,CG1784)),MAX($CF$3:CF1783)+1,0)</f>
        <v>1781</v>
      </c>
      <c r="CG1784" s="134" t="s">
        <v>5784</v>
      </c>
      <c r="CH1784" s="98">
        <v>0</v>
      </c>
      <c r="CI1784" s="99" t="str">
        <f>IFERROR(VLOOKUP(ROWS($CG$4:CG1784),$CF$4:$CG$2337,2,0),"")</f>
        <v>Sobienie (pow. otwocki, woj. mazowieckie)</v>
      </c>
      <c r="CJ1784" s="98">
        <v>0</v>
      </c>
    </row>
    <row r="1785" spans="4:88">
      <c r="D1785" s="25"/>
      <c r="F1785" s="25"/>
      <c r="AM1785" s="98">
        <f>IF(ISNUMBER(SEARCH('ankieta ESG'!$G$180,AN1785)),MAX(AM$3:$AM1784)+1,0)</f>
        <v>1782</v>
      </c>
      <c r="AN1785" s="134" t="s">
        <v>5785</v>
      </c>
      <c r="AO1785" s="98">
        <v>0</v>
      </c>
      <c r="AP1785" s="99" t="str">
        <f>IFERROR(VLOOKUP(ROWS($AN$4:AN1785),$AM$4:$AN$2337,2,0),"")</f>
        <v>Sobków (pow. jędrzejowski, woj. świętokrzyskie)</v>
      </c>
      <c r="AQ1785" s="98">
        <v>0</v>
      </c>
      <c r="AR1785" s="98">
        <f>IF(ISNUMBER(SEARCH('ankieta ESG'!$G$181,AS1785)),MAX($AR$3:AR1784)+1,0)</f>
        <v>1782</v>
      </c>
      <c r="AS1785" s="134" t="s">
        <v>5785</v>
      </c>
      <c r="AT1785" s="98">
        <v>0</v>
      </c>
      <c r="AU1785" s="99" t="str">
        <f>IFERROR(VLOOKUP(ROWS($AS$4:AS1785),$AR$4:$AS$2337,2,0),"")</f>
        <v>Sobków (pow. jędrzejowski, woj. świętokrzyskie)</v>
      </c>
      <c r="AV1785" s="98">
        <v>0</v>
      </c>
      <c r="AW1785" s="98">
        <f>IF(ISNUMBER(SEARCH('ankieta ESG'!$G$182,AX1785)),MAX($AW$3:AW1784)+1,0)</f>
        <v>1782</v>
      </c>
      <c r="AX1785" s="134" t="s">
        <v>5785</v>
      </c>
      <c r="AY1785" s="98">
        <v>0</v>
      </c>
      <c r="AZ1785" s="99" t="str">
        <f>IFERROR(VLOOKUP(ROWS($AX$4:AX1785),$AW$4:$AX$2337,2,0),"")</f>
        <v>Sobków (pow. jędrzejowski, woj. świętokrzyskie)</v>
      </c>
      <c r="BA1785" s="98">
        <v>0</v>
      </c>
      <c r="BB1785" s="98">
        <f>IF(ISNUMBER(SEARCH('ankieta ESG'!$G$183,BC1785)),MAX($BB$3:BB1784)+1,0)</f>
        <v>1782</v>
      </c>
      <c r="BC1785" s="134" t="s">
        <v>5785</v>
      </c>
      <c r="BD1785" s="98">
        <v>0</v>
      </c>
      <c r="BE1785" s="99" t="str">
        <f>IFERROR(VLOOKUP(ROWS($BC$4:BC1785),$BB$4:$BC$2337,2,0),"")</f>
        <v>Sobków (pow. jędrzejowski, woj. świętokrzyskie)</v>
      </c>
      <c r="BF1785" s="98">
        <v>0</v>
      </c>
      <c r="BG1785" s="98">
        <f>IF(ISNUMBER(SEARCH('ankieta ESG'!$G$184,BH1785)),MAX($BG$3:BG1784)+1,0)</f>
        <v>1782</v>
      </c>
      <c r="BH1785" s="134" t="s">
        <v>5785</v>
      </c>
      <c r="BI1785" s="98">
        <v>0</v>
      </c>
      <c r="BJ1785" s="99" t="str">
        <f>IFERROR(VLOOKUP(ROWS($BH$4:BH1785),$BG$4:$BH$2337,2,0),"")</f>
        <v>Sobków (pow. jędrzejowski, woj. świętokrzyskie)</v>
      </c>
      <c r="BK1785" s="98">
        <v>0</v>
      </c>
      <c r="BL1785" s="98">
        <f>IF(ISNUMBER(SEARCH('ankieta ESG'!$G$185,BM1785)),MAX($BL$3:BL1784)+1,0)</f>
        <v>1782</v>
      </c>
      <c r="BM1785" s="134" t="s">
        <v>5785</v>
      </c>
      <c r="BN1785" s="98">
        <v>0</v>
      </c>
      <c r="BO1785" s="99" t="str">
        <f>IFERROR(VLOOKUP(ROWS($BM$4:BM1785),$BL$4:$BM$2337,2,0),"")</f>
        <v>Sobków (pow. jędrzejowski, woj. świętokrzyskie)</v>
      </c>
      <c r="BP1785" s="98">
        <v>0</v>
      </c>
      <c r="BQ1785" s="98">
        <f>IF(ISNUMBER(SEARCH('ankieta ESG'!$G$186,BR1785)),MAX($BQ$3:BQ1784)+1,0)</f>
        <v>1782</v>
      </c>
      <c r="BR1785" s="134" t="s">
        <v>5785</v>
      </c>
      <c r="BS1785" s="98">
        <v>0</v>
      </c>
      <c r="BT1785" s="99" t="str">
        <f>IFERROR(VLOOKUP(ROWS($BR$4:BR1785),$BQ$4:$BR$2337,2,0),"")</f>
        <v>Sobków (pow. jędrzejowski, woj. świętokrzyskie)</v>
      </c>
      <c r="BU1785" s="98">
        <v>0</v>
      </c>
      <c r="BV1785" s="98">
        <f>IF(ISNUMBER(SEARCH('ankieta ESG'!$G$187,BW1785)),MAX($BV$3:BV1784)+1,0)</f>
        <v>1782</v>
      </c>
      <c r="BW1785" s="134" t="s">
        <v>5785</v>
      </c>
      <c r="BX1785" s="98">
        <v>0</v>
      </c>
      <c r="BY1785" s="99" t="str">
        <f>IFERROR(VLOOKUP(ROWS($BW$4:BW1785),$BV$4:$BW$2337,2,0),"")</f>
        <v>Sobków (pow. jędrzejowski, woj. świętokrzyskie)</v>
      </c>
      <c r="BZ1785" s="98">
        <v>0</v>
      </c>
      <c r="CA1785" s="98">
        <f>IF(ISNUMBER(SEARCH('ankieta ESG'!$G$188,CB1785)),MAX($CA$3:CA1784)+1,0)</f>
        <v>1782</v>
      </c>
      <c r="CB1785" s="134" t="s">
        <v>5785</v>
      </c>
      <c r="CC1785" s="98">
        <v>0</v>
      </c>
      <c r="CD1785" s="99" t="str">
        <f>IFERROR(VLOOKUP(ROWS($CB$4:CB1785),$CA$4:$CB$2337,2,0),"")</f>
        <v>Sobków (pow. jędrzejowski, woj. świętokrzyskie)</v>
      </c>
      <c r="CE1785" s="98">
        <v>0</v>
      </c>
      <c r="CF1785" s="98">
        <f>IF(ISNUMBER(SEARCH('ankieta ESG'!$G$189,CG1785)),MAX($CF$3:CF1784)+1,0)</f>
        <v>1782</v>
      </c>
      <c r="CG1785" s="134" t="s">
        <v>5785</v>
      </c>
      <c r="CH1785" s="98">
        <v>0</v>
      </c>
      <c r="CI1785" s="99" t="str">
        <f>IFERROR(VLOOKUP(ROWS($CG$4:CG1785),$CF$4:$CG$2337,2,0),"")</f>
        <v>Sobków (pow. jędrzejowski, woj. świętokrzyskie)</v>
      </c>
      <c r="CJ1785" s="98">
        <v>0</v>
      </c>
    </row>
    <row r="1786" spans="4:88">
      <c r="D1786" s="25"/>
      <c r="F1786" s="25"/>
      <c r="AM1786" s="98">
        <f>IF(ISNUMBER(SEARCH('ankieta ESG'!$G$180,AN1786)),MAX(AM$3:$AM1785)+1,0)</f>
        <v>1783</v>
      </c>
      <c r="AN1786" s="134" t="s">
        <v>5786</v>
      </c>
      <c r="AO1786" s="98">
        <v>0</v>
      </c>
      <c r="AP1786" s="99" t="str">
        <f>IFERROR(VLOOKUP(ROWS($AN$4:AN1786),$AM$4:$AN$2337,2,0),"")</f>
        <v>Sobolew (pow. garwoliński, woj. mazowieckie)</v>
      </c>
      <c r="AQ1786" s="98">
        <v>0</v>
      </c>
      <c r="AR1786" s="98">
        <f>IF(ISNUMBER(SEARCH('ankieta ESG'!$G$181,AS1786)),MAX($AR$3:AR1785)+1,0)</f>
        <v>1783</v>
      </c>
      <c r="AS1786" s="134" t="s">
        <v>5786</v>
      </c>
      <c r="AT1786" s="98">
        <v>0</v>
      </c>
      <c r="AU1786" s="99" t="str">
        <f>IFERROR(VLOOKUP(ROWS($AS$4:AS1786),$AR$4:$AS$2337,2,0),"")</f>
        <v>Sobolew (pow. garwoliński, woj. mazowieckie)</v>
      </c>
      <c r="AV1786" s="98">
        <v>0</v>
      </c>
      <c r="AW1786" s="98">
        <f>IF(ISNUMBER(SEARCH('ankieta ESG'!$G$182,AX1786)),MAX($AW$3:AW1785)+1,0)</f>
        <v>1783</v>
      </c>
      <c r="AX1786" s="134" t="s">
        <v>5786</v>
      </c>
      <c r="AY1786" s="98">
        <v>0</v>
      </c>
      <c r="AZ1786" s="99" t="str">
        <f>IFERROR(VLOOKUP(ROWS($AX$4:AX1786),$AW$4:$AX$2337,2,0),"")</f>
        <v>Sobolew (pow. garwoliński, woj. mazowieckie)</v>
      </c>
      <c r="BA1786" s="98">
        <v>0</v>
      </c>
      <c r="BB1786" s="98">
        <f>IF(ISNUMBER(SEARCH('ankieta ESG'!$G$183,BC1786)),MAX($BB$3:BB1785)+1,0)</f>
        <v>1783</v>
      </c>
      <c r="BC1786" s="134" t="s">
        <v>5786</v>
      </c>
      <c r="BD1786" s="98">
        <v>0</v>
      </c>
      <c r="BE1786" s="99" t="str">
        <f>IFERROR(VLOOKUP(ROWS($BC$4:BC1786),$BB$4:$BC$2337,2,0),"")</f>
        <v>Sobolew (pow. garwoliński, woj. mazowieckie)</v>
      </c>
      <c r="BF1786" s="98">
        <v>0</v>
      </c>
      <c r="BG1786" s="98">
        <f>IF(ISNUMBER(SEARCH('ankieta ESG'!$G$184,BH1786)),MAX($BG$3:BG1785)+1,0)</f>
        <v>1783</v>
      </c>
      <c r="BH1786" s="134" t="s">
        <v>5786</v>
      </c>
      <c r="BI1786" s="98">
        <v>0</v>
      </c>
      <c r="BJ1786" s="99" t="str">
        <f>IFERROR(VLOOKUP(ROWS($BH$4:BH1786),$BG$4:$BH$2337,2,0),"")</f>
        <v>Sobolew (pow. garwoliński, woj. mazowieckie)</v>
      </c>
      <c r="BK1786" s="98">
        <v>0</v>
      </c>
      <c r="BL1786" s="98">
        <f>IF(ISNUMBER(SEARCH('ankieta ESG'!$G$185,BM1786)),MAX($BL$3:BL1785)+1,0)</f>
        <v>1783</v>
      </c>
      <c r="BM1786" s="134" t="s">
        <v>5786</v>
      </c>
      <c r="BN1786" s="98">
        <v>0</v>
      </c>
      <c r="BO1786" s="99" t="str">
        <f>IFERROR(VLOOKUP(ROWS($BM$4:BM1786),$BL$4:$BM$2337,2,0),"")</f>
        <v>Sobolew (pow. garwoliński, woj. mazowieckie)</v>
      </c>
      <c r="BP1786" s="98">
        <v>0</v>
      </c>
      <c r="BQ1786" s="98">
        <f>IF(ISNUMBER(SEARCH('ankieta ESG'!$G$186,BR1786)),MAX($BQ$3:BQ1785)+1,0)</f>
        <v>1783</v>
      </c>
      <c r="BR1786" s="134" t="s">
        <v>5786</v>
      </c>
      <c r="BS1786" s="98">
        <v>0</v>
      </c>
      <c r="BT1786" s="99" t="str">
        <f>IFERROR(VLOOKUP(ROWS($BR$4:BR1786),$BQ$4:$BR$2337,2,0),"")</f>
        <v>Sobolew (pow. garwoliński, woj. mazowieckie)</v>
      </c>
      <c r="BU1786" s="98">
        <v>0</v>
      </c>
      <c r="BV1786" s="98">
        <f>IF(ISNUMBER(SEARCH('ankieta ESG'!$G$187,BW1786)),MAX($BV$3:BV1785)+1,0)</f>
        <v>1783</v>
      </c>
      <c r="BW1786" s="134" t="s">
        <v>5786</v>
      </c>
      <c r="BX1786" s="98">
        <v>0</v>
      </c>
      <c r="BY1786" s="99" t="str">
        <f>IFERROR(VLOOKUP(ROWS($BW$4:BW1786),$BV$4:$BW$2337,2,0),"")</f>
        <v>Sobolew (pow. garwoliński, woj. mazowieckie)</v>
      </c>
      <c r="BZ1786" s="98">
        <v>0</v>
      </c>
      <c r="CA1786" s="98">
        <f>IF(ISNUMBER(SEARCH('ankieta ESG'!$G$188,CB1786)),MAX($CA$3:CA1785)+1,0)</f>
        <v>1783</v>
      </c>
      <c r="CB1786" s="134" t="s">
        <v>5786</v>
      </c>
      <c r="CC1786" s="98">
        <v>0</v>
      </c>
      <c r="CD1786" s="99" t="str">
        <f>IFERROR(VLOOKUP(ROWS($CB$4:CB1786),$CA$4:$CB$2337,2,0),"")</f>
        <v>Sobolew (pow. garwoliński, woj. mazowieckie)</v>
      </c>
      <c r="CE1786" s="98">
        <v>0</v>
      </c>
      <c r="CF1786" s="98">
        <f>IF(ISNUMBER(SEARCH('ankieta ESG'!$G$189,CG1786)),MAX($CF$3:CF1785)+1,0)</f>
        <v>1783</v>
      </c>
      <c r="CG1786" s="134" t="s">
        <v>5786</v>
      </c>
      <c r="CH1786" s="98">
        <v>0</v>
      </c>
      <c r="CI1786" s="99" t="str">
        <f>IFERROR(VLOOKUP(ROWS($CG$4:CG1786),$CF$4:$CG$2337,2,0),"")</f>
        <v>Sobolew (pow. garwoliński, woj. mazowieckie)</v>
      </c>
      <c r="CJ1786" s="98">
        <v>0</v>
      </c>
    </row>
    <row r="1787" spans="4:88">
      <c r="D1787" s="25"/>
      <c r="F1787" s="25"/>
      <c r="AM1787" s="98">
        <f>IF(ISNUMBER(SEARCH('ankieta ESG'!$G$180,AN1787)),MAX(AM$3:$AM1786)+1,0)</f>
        <v>1784</v>
      </c>
      <c r="AN1787" s="134" t="s">
        <v>5787</v>
      </c>
      <c r="AO1787" s="98">
        <v>0</v>
      </c>
      <c r="AP1787" s="99" t="str">
        <f>IFERROR(VLOOKUP(ROWS($AN$4:AN1787),$AM$4:$AN$2337,2,0),"")</f>
        <v>Sobótka (pow. wrocławski, woj. dolnośląskie)</v>
      </c>
      <c r="AQ1787" s="98">
        <v>0</v>
      </c>
      <c r="AR1787" s="98">
        <f>IF(ISNUMBER(SEARCH('ankieta ESG'!$G$181,AS1787)),MAX($AR$3:AR1786)+1,0)</f>
        <v>1784</v>
      </c>
      <c r="AS1787" s="134" t="s">
        <v>5787</v>
      </c>
      <c r="AT1787" s="98">
        <v>0</v>
      </c>
      <c r="AU1787" s="99" t="str">
        <f>IFERROR(VLOOKUP(ROWS($AS$4:AS1787),$AR$4:$AS$2337,2,0),"")</f>
        <v>Sobótka (pow. wrocławski, woj. dolnośląskie)</v>
      </c>
      <c r="AV1787" s="98">
        <v>0</v>
      </c>
      <c r="AW1787" s="98">
        <f>IF(ISNUMBER(SEARCH('ankieta ESG'!$G$182,AX1787)),MAX($AW$3:AW1786)+1,0)</f>
        <v>1784</v>
      </c>
      <c r="AX1787" s="134" t="s">
        <v>5787</v>
      </c>
      <c r="AY1787" s="98">
        <v>0</v>
      </c>
      <c r="AZ1787" s="99" t="str">
        <f>IFERROR(VLOOKUP(ROWS($AX$4:AX1787),$AW$4:$AX$2337,2,0),"")</f>
        <v>Sobótka (pow. wrocławski, woj. dolnośląskie)</v>
      </c>
      <c r="BA1787" s="98">
        <v>0</v>
      </c>
      <c r="BB1787" s="98">
        <f>IF(ISNUMBER(SEARCH('ankieta ESG'!$G$183,BC1787)),MAX($BB$3:BB1786)+1,0)</f>
        <v>1784</v>
      </c>
      <c r="BC1787" s="134" t="s">
        <v>5787</v>
      </c>
      <c r="BD1787" s="98">
        <v>0</v>
      </c>
      <c r="BE1787" s="99" t="str">
        <f>IFERROR(VLOOKUP(ROWS($BC$4:BC1787),$BB$4:$BC$2337,2,0),"")</f>
        <v>Sobótka (pow. wrocławski, woj. dolnośląskie)</v>
      </c>
      <c r="BF1787" s="98">
        <v>0</v>
      </c>
      <c r="BG1787" s="98">
        <f>IF(ISNUMBER(SEARCH('ankieta ESG'!$G$184,BH1787)),MAX($BG$3:BG1786)+1,0)</f>
        <v>1784</v>
      </c>
      <c r="BH1787" s="134" t="s">
        <v>5787</v>
      </c>
      <c r="BI1787" s="98">
        <v>0</v>
      </c>
      <c r="BJ1787" s="99" t="str">
        <f>IFERROR(VLOOKUP(ROWS($BH$4:BH1787),$BG$4:$BH$2337,2,0),"")</f>
        <v>Sobótka (pow. wrocławski, woj. dolnośląskie)</v>
      </c>
      <c r="BK1787" s="98">
        <v>0</v>
      </c>
      <c r="BL1787" s="98">
        <f>IF(ISNUMBER(SEARCH('ankieta ESG'!$G$185,BM1787)),MAX($BL$3:BL1786)+1,0)</f>
        <v>1784</v>
      </c>
      <c r="BM1787" s="134" t="s">
        <v>5787</v>
      </c>
      <c r="BN1787" s="98">
        <v>0</v>
      </c>
      <c r="BO1787" s="99" t="str">
        <f>IFERROR(VLOOKUP(ROWS($BM$4:BM1787),$BL$4:$BM$2337,2,0),"")</f>
        <v>Sobótka (pow. wrocławski, woj. dolnośląskie)</v>
      </c>
      <c r="BP1787" s="98">
        <v>0</v>
      </c>
      <c r="BQ1787" s="98">
        <f>IF(ISNUMBER(SEARCH('ankieta ESG'!$G$186,BR1787)),MAX($BQ$3:BQ1786)+1,0)</f>
        <v>1784</v>
      </c>
      <c r="BR1787" s="134" t="s">
        <v>5787</v>
      </c>
      <c r="BS1787" s="98">
        <v>0</v>
      </c>
      <c r="BT1787" s="99" t="str">
        <f>IFERROR(VLOOKUP(ROWS($BR$4:BR1787),$BQ$4:$BR$2337,2,0),"")</f>
        <v>Sobótka (pow. wrocławski, woj. dolnośląskie)</v>
      </c>
      <c r="BU1787" s="98">
        <v>0</v>
      </c>
      <c r="BV1787" s="98">
        <f>IF(ISNUMBER(SEARCH('ankieta ESG'!$G$187,BW1787)),MAX($BV$3:BV1786)+1,0)</f>
        <v>1784</v>
      </c>
      <c r="BW1787" s="134" t="s">
        <v>5787</v>
      </c>
      <c r="BX1787" s="98">
        <v>0</v>
      </c>
      <c r="BY1787" s="99" t="str">
        <f>IFERROR(VLOOKUP(ROWS($BW$4:BW1787),$BV$4:$BW$2337,2,0),"")</f>
        <v>Sobótka (pow. wrocławski, woj. dolnośląskie)</v>
      </c>
      <c r="BZ1787" s="98">
        <v>0</v>
      </c>
      <c r="CA1787" s="98">
        <f>IF(ISNUMBER(SEARCH('ankieta ESG'!$G$188,CB1787)),MAX($CA$3:CA1786)+1,0)</f>
        <v>1784</v>
      </c>
      <c r="CB1787" s="134" t="s">
        <v>5787</v>
      </c>
      <c r="CC1787" s="98">
        <v>0</v>
      </c>
      <c r="CD1787" s="99" t="str">
        <f>IFERROR(VLOOKUP(ROWS($CB$4:CB1787),$CA$4:$CB$2337,2,0),"")</f>
        <v>Sobótka (pow. wrocławski, woj. dolnośląskie)</v>
      </c>
      <c r="CE1787" s="98">
        <v>0</v>
      </c>
      <c r="CF1787" s="98">
        <f>IF(ISNUMBER(SEARCH('ankieta ESG'!$G$189,CG1787)),MAX($CF$3:CF1786)+1,0)</f>
        <v>1784</v>
      </c>
      <c r="CG1787" s="134" t="s">
        <v>5787</v>
      </c>
      <c r="CH1787" s="98">
        <v>0</v>
      </c>
      <c r="CI1787" s="99" t="str">
        <f>IFERROR(VLOOKUP(ROWS($CG$4:CG1787),$CF$4:$CG$2337,2,0),"")</f>
        <v>Sobótka (pow. wrocławski, woj. dolnośląskie)</v>
      </c>
      <c r="CJ1787" s="98">
        <v>0</v>
      </c>
    </row>
    <row r="1788" spans="4:88">
      <c r="D1788" s="25"/>
      <c r="F1788" s="25"/>
      <c r="AM1788" s="98">
        <f>IF(ISNUMBER(SEARCH('ankieta ESG'!$G$180,AN1788)),MAX(AM$3:$AM1787)+1,0)</f>
        <v>1785</v>
      </c>
      <c r="AN1788" s="134" t="s">
        <v>5788</v>
      </c>
      <c r="AO1788" s="98">
        <v>0</v>
      </c>
      <c r="AP1788" s="99" t="str">
        <f>IFERROR(VLOOKUP(ROWS($AN$4:AN1788),$AM$4:$AN$2337,2,0),"")</f>
        <v>Sochaczew (pow. sochaczewski, woj. mazowieckie)</v>
      </c>
      <c r="AQ1788" s="98">
        <v>0</v>
      </c>
      <c r="AR1788" s="98">
        <f>IF(ISNUMBER(SEARCH('ankieta ESG'!$G$181,AS1788)),MAX($AR$3:AR1787)+1,0)</f>
        <v>1785</v>
      </c>
      <c r="AS1788" s="134" t="s">
        <v>5788</v>
      </c>
      <c r="AT1788" s="98">
        <v>0</v>
      </c>
      <c r="AU1788" s="99" t="str">
        <f>IFERROR(VLOOKUP(ROWS($AS$4:AS1788),$AR$4:$AS$2337,2,0),"")</f>
        <v>Sochaczew (pow. sochaczewski, woj. mazowieckie)</v>
      </c>
      <c r="AV1788" s="98">
        <v>0</v>
      </c>
      <c r="AW1788" s="98">
        <f>IF(ISNUMBER(SEARCH('ankieta ESG'!$G$182,AX1788)),MAX($AW$3:AW1787)+1,0)</f>
        <v>1785</v>
      </c>
      <c r="AX1788" s="134" t="s">
        <v>5788</v>
      </c>
      <c r="AY1788" s="98">
        <v>0</v>
      </c>
      <c r="AZ1788" s="99" t="str">
        <f>IFERROR(VLOOKUP(ROWS($AX$4:AX1788),$AW$4:$AX$2337,2,0),"")</f>
        <v>Sochaczew (pow. sochaczewski, woj. mazowieckie)</v>
      </c>
      <c r="BA1788" s="98">
        <v>0</v>
      </c>
      <c r="BB1788" s="98">
        <f>IF(ISNUMBER(SEARCH('ankieta ESG'!$G$183,BC1788)),MAX($BB$3:BB1787)+1,0)</f>
        <v>1785</v>
      </c>
      <c r="BC1788" s="134" t="s">
        <v>5788</v>
      </c>
      <c r="BD1788" s="98">
        <v>0</v>
      </c>
      <c r="BE1788" s="99" t="str">
        <f>IFERROR(VLOOKUP(ROWS($BC$4:BC1788),$BB$4:$BC$2337,2,0),"")</f>
        <v>Sochaczew (pow. sochaczewski, woj. mazowieckie)</v>
      </c>
      <c r="BF1788" s="98">
        <v>0</v>
      </c>
      <c r="BG1788" s="98">
        <f>IF(ISNUMBER(SEARCH('ankieta ESG'!$G$184,BH1788)),MAX($BG$3:BG1787)+1,0)</f>
        <v>1785</v>
      </c>
      <c r="BH1788" s="134" t="s">
        <v>5788</v>
      </c>
      <c r="BI1788" s="98">
        <v>0</v>
      </c>
      <c r="BJ1788" s="99" t="str">
        <f>IFERROR(VLOOKUP(ROWS($BH$4:BH1788),$BG$4:$BH$2337,2,0),"")</f>
        <v>Sochaczew (pow. sochaczewski, woj. mazowieckie)</v>
      </c>
      <c r="BK1788" s="98">
        <v>0</v>
      </c>
      <c r="BL1788" s="98">
        <f>IF(ISNUMBER(SEARCH('ankieta ESG'!$G$185,BM1788)),MAX($BL$3:BL1787)+1,0)</f>
        <v>1785</v>
      </c>
      <c r="BM1788" s="134" t="s">
        <v>5788</v>
      </c>
      <c r="BN1788" s="98">
        <v>0</v>
      </c>
      <c r="BO1788" s="99" t="str">
        <f>IFERROR(VLOOKUP(ROWS($BM$4:BM1788),$BL$4:$BM$2337,2,0),"")</f>
        <v>Sochaczew (pow. sochaczewski, woj. mazowieckie)</v>
      </c>
      <c r="BP1788" s="98">
        <v>0</v>
      </c>
      <c r="BQ1788" s="98">
        <f>IF(ISNUMBER(SEARCH('ankieta ESG'!$G$186,BR1788)),MAX($BQ$3:BQ1787)+1,0)</f>
        <v>1785</v>
      </c>
      <c r="BR1788" s="134" t="s">
        <v>5788</v>
      </c>
      <c r="BS1788" s="98">
        <v>0</v>
      </c>
      <c r="BT1788" s="99" t="str">
        <f>IFERROR(VLOOKUP(ROWS($BR$4:BR1788),$BQ$4:$BR$2337,2,0),"")</f>
        <v>Sochaczew (pow. sochaczewski, woj. mazowieckie)</v>
      </c>
      <c r="BU1788" s="98">
        <v>0</v>
      </c>
      <c r="BV1788" s="98">
        <f>IF(ISNUMBER(SEARCH('ankieta ESG'!$G$187,BW1788)),MAX($BV$3:BV1787)+1,0)</f>
        <v>1785</v>
      </c>
      <c r="BW1788" s="134" t="s">
        <v>5788</v>
      </c>
      <c r="BX1788" s="98">
        <v>0</v>
      </c>
      <c r="BY1788" s="99" t="str">
        <f>IFERROR(VLOOKUP(ROWS($BW$4:BW1788),$BV$4:$BW$2337,2,0),"")</f>
        <v>Sochaczew (pow. sochaczewski, woj. mazowieckie)</v>
      </c>
      <c r="BZ1788" s="98">
        <v>0</v>
      </c>
      <c r="CA1788" s="98">
        <f>IF(ISNUMBER(SEARCH('ankieta ESG'!$G$188,CB1788)),MAX($CA$3:CA1787)+1,0)</f>
        <v>1785</v>
      </c>
      <c r="CB1788" s="134" t="s">
        <v>5788</v>
      </c>
      <c r="CC1788" s="98">
        <v>0</v>
      </c>
      <c r="CD1788" s="99" t="str">
        <f>IFERROR(VLOOKUP(ROWS($CB$4:CB1788),$CA$4:$CB$2337,2,0),"")</f>
        <v>Sochaczew (pow. sochaczewski, woj. mazowieckie)</v>
      </c>
      <c r="CE1788" s="98">
        <v>0</v>
      </c>
      <c r="CF1788" s="98">
        <f>IF(ISNUMBER(SEARCH('ankieta ESG'!$G$189,CG1788)),MAX($CF$3:CF1787)+1,0)</f>
        <v>1785</v>
      </c>
      <c r="CG1788" s="134" t="s">
        <v>5788</v>
      </c>
      <c r="CH1788" s="98">
        <v>0</v>
      </c>
      <c r="CI1788" s="99" t="str">
        <f>IFERROR(VLOOKUP(ROWS($CG$4:CG1788),$CF$4:$CG$2337,2,0),"")</f>
        <v>Sochaczew (pow. sochaczewski, woj. mazowieckie)</v>
      </c>
      <c r="CJ1788" s="98">
        <v>0</v>
      </c>
    </row>
    <row r="1789" spans="4:88">
      <c r="D1789" s="25"/>
      <c r="F1789" s="25"/>
      <c r="AM1789" s="98">
        <f>IF(ISNUMBER(SEARCH('ankieta ESG'!$G$180,AN1789)),MAX(AM$3:$AM1788)+1,0)</f>
        <v>1786</v>
      </c>
      <c r="AN1789" s="134" t="s">
        <v>5789</v>
      </c>
      <c r="AO1789" s="98">
        <v>0</v>
      </c>
      <c r="AP1789" s="99" t="str">
        <f>IFERROR(VLOOKUP(ROWS($AN$4:AN1789),$AM$4:$AN$2337,2,0),"")</f>
        <v>Sochocin (pow. płoński, woj. mazowieckie)</v>
      </c>
      <c r="AQ1789" s="98">
        <v>0</v>
      </c>
      <c r="AR1789" s="98">
        <f>IF(ISNUMBER(SEARCH('ankieta ESG'!$G$181,AS1789)),MAX($AR$3:AR1788)+1,0)</f>
        <v>1786</v>
      </c>
      <c r="AS1789" s="134" t="s">
        <v>5789</v>
      </c>
      <c r="AT1789" s="98">
        <v>0</v>
      </c>
      <c r="AU1789" s="99" t="str">
        <f>IFERROR(VLOOKUP(ROWS($AS$4:AS1789),$AR$4:$AS$2337,2,0),"")</f>
        <v>Sochocin (pow. płoński, woj. mazowieckie)</v>
      </c>
      <c r="AV1789" s="98">
        <v>0</v>
      </c>
      <c r="AW1789" s="98">
        <f>IF(ISNUMBER(SEARCH('ankieta ESG'!$G$182,AX1789)),MAX($AW$3:AW1788)+1,0)</f>
        <v>1786</v>
      </c>
      <c r="AX1789" s="134" t="s">
        <v>5789</v>
      </c>
      <c r="AY1789" s="98">
        <v>0</v>
      </c>
      <c r="AZ1789" s="99" t="str">
        <f>IFERROR(VLOOKUP(ROWS($AX$4:AX1789),$AW$4:$AX$2337,2,0),"")</f>
        <v>Sochocin (pow. płoński, woj. mazowieckie)</v>
      </c>
      <c r="BA1789" s="98">
        <v>0</v>
      </c>
      <c r="BB1789" s="98">
        <f>IF(ISNUMBER(SEARCH('ankieta ESG'!$G$183,BC1789)),MAX($BB$3:BB1788)+1,0)</f>
        <v>1786</v>
      </c>
      <c r="BC1789" s="134" t="s">
        <v>5789</v>
      </c>
      <c r="BD1789" s="98">
        <v>0</v>
      </c>
      <c r="BE1789" s="99" t="str">
        <f>IFERROR(VLOOKUP(ROWS($BC$4:BC1789),$BB$4:$BC$2337,2,0),"")</f>
        <v>Sochocin (pow. płoński, woj. mazowieckie)</v>
      </c>
      <c r="BF1789" s="98">
        <v>0</v>
      </c>
      <c r="BG1789" s="98">
        <f>IF(ISNUMBER(SEARCH('ankieta ESG'!$G$184,BH1789)),MAX($BG$3:BG1788)+1,0)</f>
        <v>1786</v>
      </c>
      <c r="BH1789" s="134" t="s">
        <v>5789</v>
      </c>
      <c r="BI1789" s="98">
        <v>0</v>
      </c>
      <c r="BJ1789" s="99" t="str">
        <f>IFERROR(VLOOKUP(ROWS($BH$4:BH1789),$BG$4:$BH$2337,2,0),"")</f>
        <v>Sochocin (pow. płoński, woj. mazowieckie)</v>
      </c>
      <c r="BK1789" s="98">
        <v>0</v>
      </c>
      <c r="BL1789" s="98">
        <f>IF(ISNUMBER(SEARCH('ankieta ESG'!$G$185,BM1789)),MAX($BL$3:BL1788)+1,0)</f>
        <v>1786</v>
      </c>
      <c r="BM1789" s="134" t="s">
        <v>5789</v>
      </c>
      <c r="BN1789" s="98">
        <v>0</v>
      </c>
      <c r="BO1789" s="99" t="str">
        <f>IFERROR(VLOOKUP(ROWS($BM$4:BM1789),$BL$4:$BM$2337,2,0),"")</f>
        <v>Sochocin (pow. płoński, woj. mazowieckie)</v>
      </c>
      <c r="BP1789" s="98">
        <v>0</v>
      </c>
      <c r="BQ1789" s="98">
        <f>IF(ISNUMBER(SEARCH('ankieta ESG'!$G$186,BR1789)),MAX($BQ$3:BQ1788)+1,0)</f>
        <v>1786</v>
      </c>
      <c r="BR1789" s="134" t="s">
        <v>5789</v>
      </c>
      <c r="BS1789" s="98">
        <v>0</v>
      </c>
      <c r="BT1789" s="99" t="str">
        <f>IFERROR(VLOOKUP(ROWS($BR$4:BR1789),$BQ$4:$BR$2337,2,0),"")</f>
        <v>Sochocin (pow. płoński, woj. mazowieckie)</v>
      </c>
      <c r="BU1789" s="98">
        <v>0</v>
      </c>
      <c r="BV1789" s="98">
        <f>IF(ISNUMBER(SEARCH('ankieta ESG'!$G$187,BW1789)),MAX($BV$3:BV1788)+1,0)</f>
        <v>1786</v>
      </c>
      <c r="BW1789" s="134" t="s">
        <v>5789</v>
      </c>
      <c r="BX1789" s="98">
        <v>0</v>
      </c>
      <c r="BY1789" s="99" t="str">
        <f>IFERROR(VLOOKUP(ROWS($BW$4:BW1789),$BV$4:$BW$2337,2,0),"")</f>
        <v>Sochocin (pow. płoński, woj. mazowieckie)</v>
      </c>
      <c r="BZ1789" s="98">
        <v>0</v>
      </c>
      <c r="CA1789" s="98">
        <f>IF(ISNUMBER(SEARCH('ankieta ESG'!$G$188,CB1789)),MAX($CA$3:CA1788)+1,0)</f>
        <v>1786</v>
      </c>
      <c r="CB1789" s="134" t="s">
        <v>5789</v>
      </c>
      <c r="CC1789" s="98">
        <v>0</v>
      </c>
      <c r="CD1789" s="99" t="str">
        <f>IFERROR(VLOOKUP(ROWS($CB$4:CB1789),$CA$4:$CB$2337,2,0),"")</f>
        <v>Sochocin (pow. płoński, woj. mazowieckie)</v>
      </c>
      <c r="CE1789" s="98">
        <v>0</v>
      </c>
      <c r="CF1789" s="98">
        <f>IF(ISNUMBER(SEARCH('ankieta ESG'!$G$189,CG1789)),MAX($CF$3:CF1788)+1,0)</f>
        <v>1786</v>
      </c>
      <c r="CG1789" s="134" t="s">
        <v>5789</v>
      </c>
      <c r="CH1789" s="98">
        <v>0</v>
      </c>
      <c r="CI1789" s="99" t="str">
        <f>IFERROR(VLOOKUP(ROWS($CG$4:CG1789),$CF$4:$CG$2337,2,0),"")</f>
        <v>Sochocin (pow. płoński, woj. mazowieckie)</v>
      </c>
      <c r="CJ1789" s="98">
        <v>0</v>
      </c>
    </row>
    <row r="1790" spans="4:88">
      <c r="D1790" s="25"/>
      <c r="F1790" s="25"/>
      <c r="AM1790" s="98">
        <f>IF(ISNUMBER(SEARCH('ankieta ESG'!$G$180,AN1790)),MAX(AM$3:$AM1789)+1,0)</f>
        <v>1787</v>
      </c>
      <c r="AN1790" s="134" t="s">
        <v>5790</v>
      </c>
      <c r="AO1790" s="98">
        <v>0</v>
      </c>
      <c r="AP1790" s="99" t="str">
        <f>IFERROR(VLOOKUP(ROWS($AN$4:AN1790),$AM$4:$AN$2337,2,0),"")</f>
        <v>Sokolniki (pow. wieruszowski, woj. łódzkie)</v>
      </c>
      <c r="AQ1790" s="98">
        <v>0</v>
      </c>
      <c r="AR1790" s="98">
        <f>IF(ISNUMBER(SEARCH('ankieta ESG'!$G$181,AS1790)),MAX($AR$3:AR1789)+1,0)</f>
        <v>1787</v>
      </c>
      <c r="AS1790" s="134" t="s">
        <v>5790</v>
      </c>
      <c r="AT1790" s="98">
        <v>0</v>
      </c>
      <c r="AU1790" s="99" t="str">
        <f>IFERROR(VLOOKUP(ROWS($AS$4:AS1790),$AR$4:$AS$2337,2,0),"")</f>
        <v>Sokolniki (pow. wieruszowski, woj. łódzkie)</v>
      </c>
      <c r="AV1790" s="98">
        <v>0</v>
      </c>
      <c r="AW1790" s="98">
        <f>IF(ISNUMBER(SEARCH('ankieta ESG'!$G$182,AX1790)),MAX($AW$3:AW1789)+1,0)</f>
        <v>1787</v>
      </c>
      <c r="AX1790" s="134" t="s">
        <v>5790</v>
      </c>
      <c r="AY1790" s="98">
        <v>0</v>
      </c>
      <c r="AZ1790" s="99" t="str">
        <f>IFERROR(VLOOKUP(ROWS($AX$4:AX1790),$AW$4:$AX$2337,2,0),"")</f>
        <v>Sokolniki (pow. wieruszowski, woj. łódzkie)</v>
      </c>
      <c r="BA1790" s="98">
        <v>0</v>
      </c>
      <c r="BB1790" s="98">
        <f>IF(ISNUMBER(SEARCH('ankieta ESG'!$G$183,BC1790)),MAX($BB$3:BB1789)+1,0)</f>
        <v>1787</v>
      </c>
      <c r="BC1790" s="134" t="s">
        <v>5790</v>
      </c>
      <c r="BD1790" s="98">
        <v>0</v>
      </c>
      <c r="BE1790" s="99" t="str">
        <f>IFERROR(VLOOKUP(ROWS($BC$4:BC1790),$BB$4:$BC$2337,2,0),"")</f>
        <v>Sokolniki (pow. wieruszowski, woj. łódzkie)</v>
      </c>
      <c r="BF1790" s="98">
        <v>0</v>
      </c>
      <c r="BG1790" s="98">
        <f>IF(ISNUMBER(SEARCH('ankieta ESG'!$G$184,BH1790)),MAX($BG$3:BG1789)+1,0)</f>
        <v>1787</v>
      </c>
      <c r="BH1790" s="134" t="s">
        <v>5790</v>
      </c>
      <c r="BI1790" s="98">
        <v>0</v>
      </c>
      <c r="BJ1790" s="99" t="str">
        <f>IFERROR(VLOOKUP(ROWS($BH$4:BH1790),$BG$4:$BH$2337,2,0),"")</f>
        <v>Sokolniki (pow. wieruszowski, woj. łódzkie)</v>
      </c>
      <c r="BK1790" s="98">
        <v>0</v>
      </c>
      <c r="BL1790" s="98">
        <f>IF(ISNUMBER(SEARCH('ankieta ESG'!$G$185,BM1790)),MAX($BL$3:BL1789)+1,0)</f>
        <v>1787</v>
      </c>
      <c r="BM1790" s="134" t="s">
        <v>5790</v>
      </c>
      <c r="BN1790" s="98">
        <v>0</v>
      </c>
      <c r="BO1790" s="99" t="str">
        <f>IFERROR(VLOOKUP(ROWS($BM$4:BM1790),$BL$4:$BM$2337,2,0),"")</f>
        <v>Sokolniki (pow. wieruszowski, woj. łódzkie)</v>
      </c>
      <c r="BP1790" s="98">
        <v>0</v>
      </c>
      <c r="BQ1790" s="98">
        <f>IF(ISNUMBER(SEARCH('ankieta ESG'!$G$186,BR1790)),MAX($BQ$3:BQ1789)+1,0)</f>
        <v>1787</v>
      </c>
      <c r="BR1790" s="134" t="s">
        <v>5790</v>
      </c>
      <c r="BS1790" s="98">
        <v>0</v>
      </c>
      <c r="BT1790" s="99" t="str">
        <f>IFERROR(VLOOKUP(ROWS($BR$4:BR1790),$BQ$4:$BR$2337,2,0),"")</f>
        <v>Sokolniki (pow. wieruszowski, woj. łódzkie)</v>
      </c>
      <c r="BU1790" s="98">
        <v>0</v>
      </c>
      <c r="BV1790" s="98">
        <f>IF(ISNUMBER(SEARCH('ankieta ESG'!$G$187,BW1790)),MAX($BV$3:BV1789)+1,0)</f>
        <v>1787</v>
      </c>
      <c r="BW1790" s="134" t="s">
        <v>5790</v>
      </c>
      <c r="BX1790" s="98">
        <v>0</v>
      </c>
      <c r="BY1790" s="99" t="str">
        <f>IFERROR(VLOOKUP(ROWS($BW$4:BW1790),$BV$4:$BW$2337,2,0),"")</f>
        <v>Sokolniki (pow. wieruszowski, woj. łódzkie)</v>
      </c>
      <c r="BZ1790" s="98">
        <v>0</v>
      </c>
      <c r="CA1790" s="98">
        <f>IF(ISNUMBER(SEARCH('ankieta ESG'!$G$188,CB1790)),MAX($CA$3:CA1789)+1,0)</f>
        <v>1787</v>
      </c>
      <c r="CB1790" s="134" t="s">
        <v>5790</v>
      </c>
      <c r="CC1790" s="98">
        <v>0</v>
      </c>
      <c r="CD1790" s="99" t="str">
        <f>IFERROR(VLOOKUP(ROWS($CB$4:CB1790),$CA$4:$CB$2337,2,0),"")</f>
        <v>Sokolniki (pow. wieruszowski, woj. łódzkie)</v>
      </c>
      <c r="CE1790" s="98">
        <v>0</v>
      </c>
      <c r="CF1790" s="98">
        <f>IF(ISNUMBER(SEARCH('ankieta ESG'!$G$189,CG1790)),MAX($CF$3:CF1789)+1,0)</f>
        <v>1787</v>
      </c>
      <c r="CG1790" s="134" t="s">
        <v>5790</v>
      </c>
      <c r="CH1790" s="98">
        <v>0</v>
      </c>
      <c r="CI1790" s="99" t="str">
        <f>IFERROR(VLOOKUP(ROWS($CG$4:CG1790),$CF$4:$CG$2337,2,0),"")</f>
        <v>Sokolniki (pow. wieruszowski, woj. łódzkie)</v>
      </c>
      <c r="CJ1790" s="98">
        <v>0</v>
      </c>
    </row>
    <row r="1791" spans="4:88">
      <c r="D1791" s="25"/>
      <c r="F1791" s="25"/>
      <c r="AM1791" s="98">
        <f>IF(ISNUMBER(SEARCH('ankieta ESG'!$G$180,AN1791)),MAX(AM$3:$AM1790)+1,0)</f>
        <v>1788</v>
      </c>
      <c r="AN1791" s="134" t="s">
        <v>5791</v>
      </c>
      <c r="AO1791" s="98">
        <v>0</v>
      </c>
      <c r="AP1791" s="99" t="str">
        <f>IFERROR(VLOOKUP(ROWS($AN$4:AN1791),$AM$4:$AN$2337,2,0),"")</f>
        <v>Sokołów Małopolski (pow. rzeszowski, woj. podkarpackie)</v>
      </c>
      <c r="AQ1791" s="98">
        <v>0</v>
      </c>
      <c r="AR1791" s="98">
        <f>IF(ISNUMBER(SEARCH('ankieta ESG'!$G$181,AS1791)),MAX($AR$3:AR1790)+1,0)</f>
        <v>1788</v>
      </c>
      <c r="AS1791" s="134" t="s">
        <v>5791</v>
      </c>
      <c r="AT1791" s="98">
        <v>0</v>
      </c>
      <c r="AU1791" s="99" t="str">
        <f>IFERROR(VLOOKUP(ROWS($AS$4:AS1791),$AR$4:$AS$2337,2,0),"")</f>
        <v>Sokołów Małopolski (pow. rzeszowski, woj. podkarpackie)</v>
      </c>
      <c r="AV1791" s="98">
        <v>0</v>
      </c>
      <c r="AW1791" s="98">
        <f>IF(ISNUMBER(SEARCH('ankieta ESG'!$G$182,AX1791)),MAX($AW$3:AW1790)+1,0)</f>
        <v>1788</v>
      </c>
      <c r="AX1791" s="134" t="s">
        <v>5791</v>
      </c>
      <c r="AY1791" s="98">
        <v>0</v>
      </c>
      <c r="AZ1791" s="99" t="str">
        <f>IFERROR(VLOOKUP(ROWS($AX$4:AX1791),$AW$4:$AX$2337,2,0),"")</f>
        <v>Sokołów Małopolski (pow. rzeszowski, woj. podkarpackie)</v>
      </c>
      <c r="BA1791" s="98">
        <v>0</v>
      </c>
      <c r="BB1791" s="98">
        <f>IF(ISNUMBER(SEARCH('ankieta ESG'!$G$183,BC1791)),MAX($BB$3:BB1790)+1,0)</f>
        <v>1788</v>
      </c>
      <c r="BC1791" s="134" t="s">
        <v>5791</v>
      </c>
      <c r="BD1791" s="98">
        <v>0</v>
      </c>
      <c r="BE1791" s="99" t="str">
        <f>IFERROR(VLOOKUP(ROWS($BC$4:BC1791),$BB$4:$BC$2337,2,0),"")</f>
        <v>Sokołów Małopolski (pow. rzeszowski, woj. podkarpackie)</v>
      </c>
      <c r="BF1791" s="98">
        <v>0</v>
      </c>
      <c r="BG1791" s="98">
        <f>IF(ISNUMBER(SEARCH('ankieta ESG'!$G$184,BH1791)),MAX($BG$3:BG1790)+1,0)</f>
        <v>1788</v>
      </c>
      <c r="BH1791" s="134" t="s">
        <v>5791</v>
      </c>
      <c r="BI1791" s="98">
        <v>0</v>
      </c>
      <c r="BJ1791" s="99" t="str">
        <f>IFERROR(VLOOKUP(ROWS($BH$4:BH1791),$BG$4:$BH$2337,2,0),"")</f>
        <v>Sokołów Małopolski (pow. rzeszowski, woj. podkarpackie)</v>
      </c>
      <c r="BK1791" s="98">
        <v>0</v>
      </c>
      <c r="BL1791" s="98">
        <f>IF(ISNUMBER(SEARCH('ankieta ESG'!$G$185,BM1791)),MAX($BL$3:BL1790)+1,0)</f>
        <v>1788</v>
      </c>
      <c r="BM1791" s="134" t="s">
        <v>5791</v>
      </c>
      <c r="BN1791" s="98">
        <v>0</v>
      </c>
      <c r="BO1791" s="99" t="str">
        <f>IFERROR(VLOOKUP(ROWS($BM$4:BM1791),$BL$4:$BM$2337,2,0),"")</f>
        <v>Sokołów Małopolski (pow. rzeszowski, woj. podkarpackie)</v>
      </c>
      <c r="BP1791" s="98">
        <v>0</v>
      </c>
      <c r="BQ1791" s="98">
        <f>IF(ISNUMBER(SEARCH('ankieta ESG'!$G$186,BR1791)),MAX($BQ$3:BQ1790)+1,0)</f>
        <v>1788</v>
      </c>
      <c r="BR1791" s="134" t="s">
        <v>5791</v>
      </c>
      <c r="BS1791" s="98">
        <v>0</v>
      </c>
      <c r="BT1791" s="99" t="str">
        <f>IFERROR(VLOOKUP(ROWS($BR$4:BR1791),$BQ$4:$BR$2337,2,0),"")</f>
        <v>Sokołów Małopolski (pow. rzeszowski, woj. podkarpackie)</v>
      </c>
      <c r="BU1791" s="98">
        <v>0</v>
      </c>
      <c r="BV1791" s="98">
        <f>IF(ISNUMBER(SEARCH('ankieta ESG'!$G$187,BW1791)),MAX($BV$3:BV1790)+1,0)</f>
        <v>1788</v>
      </c>
      <c r="BW1791" s="134" t="s">
        <v>5791</v>
      </c>
      <c r="BX1791" s="98">
        <v>0</v>
      </c>
      <c r="BY1791" s="99" t="str">
        <f>IFERROR(VLOOKUP(ROWS($BW$4:BW1791),$BV$4:$BW$2337,2,0),"")</f>
        <v>Sokołów Małopolski (pow. rzeszowski, woj. podkarpackie)</v>
      </c>
      <c r="BZ1791" s="98">
        <v>0</v>
      </c>
      <c r="CA1791" s="98">
        <f>IF(ISNUMBER(SEARCH('ankieta ESG'!$G$188,CB1791)),MAX($CA$3:CA1790)+1,0)</f>
        <v>1788</v>
      </c>
      <c r="CB1791" s="134" t="s">
        <v>5791</v>
      </c>
      <c r="CC1791" s="98">
        <v>0</v>
      </c>
      <c r="CD1791" s="99" t="str">
        <f>IFERROR(VLOOKUP(ROWS($CB$4:CB1791),$CA$4:$CB$2337,2,0),"")</f>
        <v>Sokołów Małopolski (pow. rzeszowski, woj. podkarpackie)</v>
      </c>
      <c r="CE1791" s="98">
        <v>0</v>
      </c>
      <c r="CF1791" s="98">
        <f>IF(ISNUMBER(SEARCH('ankieta ESG'!$G$189,CG1791)),MAX($CF$3:CF1790)+1,0)</f>
        <v>1788</v>
      </c>
      <c r="CG1791" s="134" t="s">
        <v>5791</v>
      </c>
      <c r="CH1791" s="98">
        <v>0</v>
      </c>
      <c r="CI1791" s="99" t="str">
        <f>IFERROR(VLOOKUP(ROWS($CG$4:CG1791),$CF$4:$CG$2337,2,0),"")</f>
        <v>Sokołów Małopolski (pow. rzeszowski, woj. podkarpackie)</v>
      </c>
      <c r="CJ1791" s="98">
        <v>0</v>
      </c>
    </row>
    <row r="1792" spans="4:88">
      <c r="D1792" s="25"/>
      <c r="F1792" s="25"/>
      <c r="AM1792" s="98">
        <f>IF(ISNUMBER(SEARCH('ankieta ESG'!$G$180,AN1792)),MAX(AM$3:$AM1791)+1,0)</f>
        <v>1789</v>
      </c>
      <c r="AN1792" s="134" t="s">
        <v>5792</v>
      </c>
      <c r="AO1792" s="98">
        <v>0</v>
      </c>
      <c r="AP1792" s="99" t="str">
        <f>IFERROR(VLOOKUP(ROWS($AN$4:AN1792),$AM$4:$AN$2337,2,0),"")</f>
        <v>Sokołów Podlaski (pow. sokołowski, woj. mazowieckie)</v>
      </c>
      <c r="AQ1792" s="98">
        <v>0</v>
      </c>
      <c r="AR1792" s="98">
        <f>IF(ISNUMBER(SEARCH('ankieta ESG'!$G$181,AS1792)),MAX($AR$3:AR1791)+1,0)</f>
        <v>1789</v>
      </c>
      <c r="AS1792" s="134" t="s">
        <v>5792</v>
      </c>
      <c r="AT1792" s="98">
        <v>0</v>
      </c>
      <c r="AU1792" s="99" t="str">
        <f>IFERROR(VLOOKUP(ROWS($AS$4:AS1792),$AR$4:$AS$2337,2,0),"")</f>
        <v>Sokołów Podlaski (pow. sokołowski, woj. mazowieckie)</v>
      </c>
      <c r="AV1792" s="98">
        <v>0</v>
      </c>
      <c r="AW1792" s="98">
        <f>IF(ISNUMBER(SEARCH('ankieta ESG'!$G$182,AX1792)),MAX($AW$3:AW1791)+1,0)</f>
        <v>1789</v>
      </c>
      <c r="AX1792" s="134" t="s">
        <v>5792</v>
      </c>
      <c r="AY1792" s="98">
        <v>0</v>
      </c>
      <c r="AZ1792" s="99" t="str">
        <f>IFERROR(VLOOKUP(ROWS($AX$4:AX1792),$AW$4:$AX$2337,2,0),"")</f>
        <v>Sokołów Podlaski (pow. sokołowski, woj. mazowieckie)</v>
      </c>
      <c r="BA1792" s="98">
        <v>0</v>
      </c>
      <c r="BB1792" s="98">
        <f>IF(ISNUMBER(SEARCH('ankieta ESG'!$G$183,BC1792)),MAX($BB$3:BB1791)+1,0)</f>
        <v>1789</v>
      </c>
      <c r="BC1792" s="134" t="s">
        <v>5792</v>
      </c>
      <c r="BD1792" s="98">
        <v>0</v>
      </c>
      <c r="BE1792" s="99" t="str">
        <f>IFERROR(VLOOKUP(ROWS($BC$4:BC1792),$BB$4:$BC$2337,2,0),"")</f>
        <v>Sokołów Podlaski (pow. sokołowski, woj. mazowieckie)</v>
      </c>
      <c r="BF1792" s="98">
        <v>0</v>
      </c>
      <c r="BG1792" s="98">
        <f>IF(ISNUMBER(SEARCH('ankieta ESG'!$G$184,BH1792)),MAX($BG$3:BG1791)+1,0)</f>
        <v>1789</v>
      </c>
      <c r="BH1792" s="134" t="s">
        <v>5792</v>
      </c>
      <c r="BI1792" s="98">
        <v>0</v>
      </c>
      <c r="BJ1792" s="99" t="str">
        <f>IFERROR(VLOOKUP(ROWS($BH$4:BH1792),$BG$4:$BH$2337,2,0),"")</f>
        <v>Sokołów Podlaski (pow. sokołowski, woj. mazowieckie)</v>
      </c>
      <c r="BK1792" s="98">
        <v>0</v>
      </c>
      <c r="BL1792" s="98">
        <f>IF(ISNUMBER(SEARCH('ankieta ESG'!$G$185,BM1792)),MAX($BL$3:BL1791)+1,0)</f>
        <v>1789</v>
      </c>
      <c r="BM1792" s="134" t="s">
        <v>5792</v>
      </c>
      <c r="BN1792" s="98">
        <v>0</v>
      </c>
      <c r="BO1792" s="99" t="str">
        <f>IFERROR(VLOOKUP(ROWS($BM$4:BM1792),$BL$4:$BM$2337,2,0),"")</f>
        <v>Sokołów Podlaski (pow. sokołowski, woj. mazowieckie)</v>
      </c>
      <c r="BP1792" s="98">
        <v>0</v>
      </c>
      <c r="BQ1792" s="98">
        <f>IF(ISNUMBER(SEARCH('ankieta ESG'!$G$186,BR1792)),MAX($BQ$3:BQ1791)+1,0)</f>
        <v>1789</v>
      </c>
      <c r="BR1792" s="134" t="s">
        <v>5792</v>
      </c>
      <c r="BS1792" s="98">
        <v>0</v>
      </c>
      <c r="BT1792" s="99" t="str">
        <f>IFERROR(VLOOKUP(ROWS($BR$4:BR1792),$BQ$4:$BR$2337,2,0),"")</f>
        <v>Sokołów Podlaski (pow. sokołowski, woj. mazowieckie)</v>
      </c>
      <c r="BU1792" s="98">
        <v>0</v>
      </c>
      <c r="BV1792" s="98">
        <f>IF(ISNUMBER(SEARCH('ankieta ESG'!$G$187,BW1792)),MAX($BV$3:BV1791)+1,0)</f>
        <v>1789</v>
      </c>
      <c r="BW1792" s="134" t="s">
        <v>5792</v>
      </c>
      <c r="BX1792" s="98">
        <v>0</v>
      </c>
      <c r="BY1792" s="99" t="str">
        <f>IFERROR(VLOOKUP(ROWS($BW$4:BW1792),$BV$4:$BW$2337,2,0),"")</f>
        <v>Sokołów Podlaski (pow. sokołowski, woj. mazowieckie)</v>
      </c>
      <c r="BZ1792" s="98">
        <v>0</v>
      </c>
      <c r="CA1792" s="98">
        <f>IF(ISNUMBER(SEARCH('ankieta ESG'!$G$188,CB1792)),MAX($CA$3:CA1791)+1,0)</f>
        <v>1789</v>
      </c>
      <c r="CB1792" s="134" t="s">
        <v>5792</v>
      </c>
      <c r="CC1792" s="98">
        <v>0</v>
      </c>
      <c r="CD1792" s="99" t="str">
        <f>IFERROR(VLOOKUP(ROWS($CB$4:CB1792),$CA$4:$CB$2337,2,0),"")</f>
        <v>Sokołów Podlaski (pow. sokołowski, woj. mazowieckie)</v>
      </c>
      <c r="CE1792" s="98">
        <v>0</v>
      </c>
      <c r="CF1792" s="98">
        <f>IF(ISNUMBER(SEARCH('ankieta ESG'!$G$189,CG1792)),MAX($CF$3:CF1791)+1,0)</f>
        <v>1789</v>
      </c>
      <c r="CG1792" s="134" t="s">
        <v>5792</v>
      </c>
      <c r="CH1792" s="98">
        <v>0</v>
      </c>
      <c r="CI1792" s="99" t="str">
        <f>IFERROR(VLOOKUP(ROWS($CG$4:CG1792),$CF$4:$CG$2337,2,0),"")</f>
        <v>Sokołów Podlaski (pow. sokołowski, woj. mazowieckie)</v>
      </c>
      <c r="CJ1792" s="98">
        <v>0</v>
      </c>
    </row>
    <row r="1793" spans="4:88">
      <c r="D1793" s="25"/>
      <c r="F1793" s="25"/>
      <c r="AM1793" s="98">
        <f>IF(ISNUMBER(SEARCH('ankieta ESG'!$G$180,AN1793)),MAX(AM$3:$AM1792)+1,0)</f>
        <v>1790</v>
      </c>
      <c r="AN1793" s="134" t="s">
        <v>5793</v>
      </c>
      <c r="AO1793" s="98">
        <v>0</v>
      </c>
      <c r="AP1793" s="99" t="str">
        <f>IFERROR(VLOOKUP(ROWS($AN$4:AN1793),$AM$4:$AN$2337,2,0),"")</f>
        <v>Sokoły (pow. wysokomazowiecki, woj. podlaskie)</v>
      </c>
      <c r="AQ1793" s="98">
        <v>0</v>
      </c>
      <c r="AR1793" s="98">
        <f>IF(ISNUMBER(SEARCH('ankieta ESG'!$G$181,AS1793)),MAX($AR$3:AR1792)+1,0)</f>
        <v>1790</v>
      </c>
      <c r="AS1793" s="134" t="s">
        <v>5793</v>
      </c>
      <c r="AT1793" s="98">
        <v>0</v>
      </c>
      <c r="AU1793" s="99" t="str">
        <f>IFERROR(VLOOKUP(ROWS($AS$4:AS1793),$AR$4:$AS$2337,2,0),"")</f>
        <v>Sokoły (pow. wysokomazowiecki, woj. podlaskie)</v>
      </c>
      <c r="AV1793" s="98">
        <v>0</v>
      </c>
      <c r="AW1793" s="98">
        <f>IF(ISNUMBER(SEARCH('ankieta ESG'!$G$182,AX1793)),MAX($AW$3:AW1792)+1,0)</f>
        <v>1790</v>
      </c>
      <c r="AX1793" s="134" t="s">
        <v>5793</v>
      </c>
      <c r="AY1793" s="98">
        <v>0</v>
      </c>
      <c r="AZ1793" s="99" t="str">
        <f>IFERROR(VLOOKUP(ROWS($AX$4:AX1793),$AW$4:$AX$2337,2,0),"")</f>
        <v>Sokoły (pow. wysokomazowiecki, woj. podlaskie)</v>
      </c>
      <c r="BA1793" s="98">
        <v>0</v>
      </c>
      <c r="BB1793" s="98">
        <f>IF(ISNUMBER(SEARCH('ankieta ESG'!$G$183,BC1793)),MAX($BB$3:BB1792)+1,0)</f>
        <v>1790</v>
      </c>
      <c r="BC1793" s="134" t="s">
        <v>5793</v>
      </c>
      <c r="BD1793" s="98">
        <v>0</v>
      </c>
      <c r="BE1793" s="99" t="str">
        <f>IFERROR(VLOOKUP(ROWS($BC$4:BC1793),$BB$4:$BC$2337,2,0),"")</f>
        <v>Sokoły (pow. wysokomazowiecki, woj. podlaskie)</v>
      </c>
      <c r="BF1793" s="98">
        <v>0</v>
      </c>
      <c r="BG1793" s="98">
        <f>IF(ISNUMBER(SEARCH('ankieta ESG'!$G$184,BH1793)),MAX($BG$3:BG1792)+1,0)</f>
        <v>1790</v>
      </c>
      <c r="BH1793" s="134" t="s">
        <v>5793</v>
      </c>
      <c r="BI1793" s="98">
        <v>0</v>
      </c>
      <c r="BJ1793" s="99" t="str">
        <f>IFERROR(VLOOKUP(ROWS($BH$4:BH1793),$BG$4:$BH$2337,2,0),"")</f>
        <v>Sokoły (pow. wysokomazowiecki, woj. podlaskie)</v>
      </c>
      <c r="BK1793" s="98">
        <v>0</v>
      </c>
      <c r="BL1793" s="98">
        <f>IF(ISNUMBER(SEARCH('ankieta ESG'!$G$185,BM1793)),MAX($BL$3:BL1792)+1,0)</f>
        <v>1790</v>
      </c>
      <c r="BM1793" s="134" t="s">
        <v>5793</v>
      </c>
      <c r="BN1793" s="98">
        <v>0</v>
      </c>
      <c r="BO1793" s="99" t="str">
        <f>IFERROR(VLOOKUP(ROWS($BM$4:BM1793),$BL$4:$BM$2337,2,0),"")</f>
        <v>Sokoły (pow. wysokomazowiecki, woj. podlaskie)</v>
      </c>
      <c r="BP1793" s="98">
        <v>0</v>
      </c>
      <c r="BQ1793" s="98">
        <f>IF(ISNUMBER(SEARCH('ankieta ESG'!$G$186,BR1793)),MAX($BQ$3:BQ1792)+1,0)</f>
        <v>1790</v>
      </c>
      <c r="BR1793" s="134" t="s">
        <v>5793</v>
      </c>
      <c r="BS1793" s="98">
        <v>0</v>
      </c>
      <c r="BT1793" s="99" t="str">
        <f>IFERROR(VLOOKUP(ROWS($BR$4:BR1793),$BQ$4:$BR$2337,2,0),"")</f>
        <v>Sokoły (pow. wysokomazowiecki, woj. podlaskie)</v>
      </c>
      <c r="BU1793" s="98">
        <v>0</v>
      </c>
      <c r="BV1793" s="98">
        <f>IF(ISNUMBER(SEARCH('ankieta ESG'!$G$187,BW1793)),MAX($BV$3:BV1792)+1,0)</f>
        <v>1790</v>
      </c>
      <c r="BW1793" s="134" t="s">
        <v>5793</v>
      </c>
      <c r="BX1793" s="98">
        <v>0</v>
      </c>
      <c r="BY1793" s="99" t="str">
        <f>IFERROR(VLOOKUP(ROWS($BW$4:BW1793),$BV$4:$BW$2337,2,0),"")</f>
        <v>Sokoły (pow. wysokomazowiecki, woj. podlaskie)</v>
      </c>
      <c r="BZ1793" s="98">
        <v>0</v>
      </c>
      <c r="CA1793" s="98">
        <f>IF(ISNUMBER(SEARCH('ankieta ESG'!$G$188,CB1793)),MAX($CA$3:CA1792)+1,0)</f>
        <v>1790</v>
      </c>
      <c r="CB1793" s="134" t="s">
        <v>5793</v>
      </c>
      <c r="CC1793" s="98">
        <v>0</v>
      </c>
      <c r="CD1793" s="99" t="str">
        <f>IFERROR(VLOOKUP(ROWS($CB$4:CB1793),$CA$4:$CB$2337,2,0),"")</f>
        <v>Sokoły (pow. wysokomazowiecki, woj. podlaskie)</v>
      </c>
      <c r="CE1793" s="98">
        <v>0</v>
      </c>
      <c r="CF1793" s="98">
        <f>IF(ISNUMBER(SEARCH('ankieta ESG'!$G$189,CG1793)),MAX($CF$3:CF1792)+1,0)</f>
        <v>1790</v>
      </c>
      <c r="CG1793" s="134" t="s">
        <v>5793</v>
      </c>
      <c r="CH1793" s="98">
        <v>0</v>
      </c>
      <c r="CI1793" s="99" t="str">
        <f>IFERROR(VLOOKUP(ROWS($CG$4:CG1793),$CF$4:$CG$2337,2,0),"")</f>
        <v>Sokoły (pow. wysokomazowiecki, woj. podlaskie)</v>
      </c>
      <c r="CJ1793" s="98">
        <v>0</v>
      </c>
    </row>
    <row r="1794" spans="4:88">
      <c r="D1794" s="25"/>
      <c r="F1794" s="25"/>
      <c r="AM1794" s="98">
        <f>IF(ISNUMBER(SEARCH('ankieta ESG'!$G$180,AN1794)),MAX(AM$3:$AM1793)+1,0)</f>
        <v>1791</v>
      </c>
      <c r="AN1794" s="134" t="s">
        <v>5794</v>
      </c>
      <c r="AO1794" s="98">
        <v>0</v>
      </c>
      <c r="AP1794" s="99" t="str">
        <f>IFERROR(VLOOKUP(ROWS($AN$4:AN1794),$AM$4:$AN$2337,2,0),"")</f>
        <v>Sokółka (pow. sokólski, woj. podlaskie)</v>
      </c>
      <c r="AQ1794" s="98">
        <v>0</v>
      </c>
      <c r="AR1794" s="98">
        <f>IF(ISNUMBER(SEARCH('ankieta ESG'!$G$181,AS1794)),MAX($AR$3:AR1793)+1,0)</f>
        <v>1791</v>
      </c>
      <c r="AS1794" s="134" t="s">
        <v>5794</v>
      </c>
      <c r="AT1794" s="98">
        <v>0</v>
      </c>
      <c r="AU1794" s="99" t="str">
        <f>IFERROR(VLOOKUP(ROWS($AS$4:AS1794),$AR$4:$AS$2337,2,0),"")</f>
        <v>Sokółka (pow. sokólski, woj. podlaskie)</v>
      </c>
      <c r="AV1794" s="98">
        <v>0</v>
      </c>
      <c r="AW1794" s="98">
        <f>IF(ISNUMBER(SEARCH('ankieta ESG'!$G$182,AX1794)),MAX($AW$3:AW1793)+1,0)</f>
        <v>1791</v>
      </c>
      <c r="AX1794" s="134" t="s">
        <v>5794</v>
      </c>
      <c r="AY1794" s="98">
        <v>0</v>
      </c>
      <c r="AZ1794" s="99" t="str">
        <f>IFERROR(VLOOKUP(ROWS($AX$4:AX1794),$AW$4:$AX$2337,2,0),"")</f>
        <v>Sokółka (pow. sokólski, woj. podlaskie)</v>
      </c>
      <c r="BA1794" s="98">
        <v>0</v>
      </c>
      <c r="BB1794" s="98">
        <f>IF(ISNUMBER(SEARCH('ankieta ESG'!$G$183,BC1794)),MAX($BB$3:BB1793)+1,0)</f>
        <v>1791</v>
      </c>
      <c r="BC1794" s="134" t="s">
        <v>5794</v>
      </c>
      <c r="BD1794" s="98">
        <v>0</v>
      </c>
      <c r="BE1794" s="99" t="str">
        <f>IFERROR(VLOOKUP(ROWS($BC$4:BC1794),$BB$4:$BC$2337,2,0),"")</f>
        <v>Sokółka (pow. sokólski, woj. podlaskie)</v>
      </c>
      <c r="BF1794" s="98">
        <v>0</v>
      </c>
      <c r="BG1794" s="98">
        <f>IF(ISNUMBER(SEARCH('ankieta ESG'!$G$184,BH1794)),MAX($BG$3:BG1793)+1,0)</f>
        <v>1791</v>
      </c>
      <c r="BH1794" s="134" t="s">
        <v>5794</v>
      </c>
      <c r="BI1794" s="98">
        <v>0</v>
      </c>
      <c r="BJ1794" s="99" t="str">
        <f>IFERROR(VLOOKUP(ROWS($BH$4:BH1794),$BG$4:$BH$2337,2,0),"")</f>
        <v>Sokółka (pow. sokólski, woj. podlaskie)</v>
      </c>
      <c r="BK1794" s="98">
        <v>0</v>
      </c>
      <c r="BL1794" s="98">
        <f>IF(ISNUMBER(SEARCH('ankieta ESG'!$G$185,BM1794)),MAX($BL$3:BL1793)+1,0)</f>
        <v>1791</v>
      </c>
      <c r="BM1794" s="134" t="s">
        <v>5794</v>
      </c>
      <c r="BN1794" s="98">
        <v>0</v>
      </c>
      <c r="BO1794" s="99" t="str">
        <f>IFERROR(VLOOKUP(ROWS($BM$4:BM1794),$BL$4:$BM$2337,2,0),"")</f>
        <v>Sokółka (pow. sokólski, woj. podlaskie)</v>
      </c>
      <c r="BP1794" s="98">
        <v>0</v>
      </c>
      <c r="BQ1794" s="98">
        <f>IF(ISNUMBER(SEARCH('ankieta ESG'!$G$186,BR1794)),MAX($BQ$3:BQ1793)+1,0)</f>
        <v>1791</v>
      </c>
      <c r="BR1794" s="134" t="s">
        <v>5794</v>
      </c>
      <c r="BS1794" s="98">
        <v>0</v>
      </c>
      <c r="BT1794" s="99" t="str">
        <f>IFERROR(VLOOKUP(ROWS($BR$4:BR1794),$BQ$4:$BR$2337,2,0),"")</f>
        <v>Sokółka (pow. sokólski, woj. podlaskie)</v>
      </c>
      <c r="BU1794" s="98">
        <v>0</v>
      </c>
      <c r="BV1794" s="98">
        <f>IF(ISNUMBER(SEARCH('ankieta ESG'!$G$187,BW1794)),MAX($BV$3:BV1793)+1,0)</f>
        <v>1791</v>
      </c>
      <c r="BW1794" s="134" t="s">
        <v>5794</v>
      </c>
      <c r="BX1794" s="98">
        <v>0</v>
      </c>
      <c r="BY1794" s="99" t="str">
        <f>IFERROR(VLOOKUP(ROWS($BW$4:BW1794),$BV$4:$BW$2337,2,0),"")</f>
        <v>Sokółka (pow. sokólski, woj. podlaskie)</v>
      </c>
      <c r="BZ1794" s="98">
        <v>0</v>
      </c>
      <c r="CA1794" s="98">
        <f>IF(ISNUMBER(SEARCH('ankieta ESG'!$G$188,CB1794)),MAX($CA$3:CA1793)+1,0)</f>
        <v>1791</v>
      </c>
      <c r="CB1794" s="134" t="s">
        <v>5794</v>
      </c>
      <c r="CC1794" s="98">
        <v>0</v>
      </c>
      <c r="CD1794" s="99" t="str">
        <f>IFERROR(VLOOKUP(ROWS($CB$4:CB1794),$CA$4:$CB$2337,2,0),"")</f>
        <v>Sokółka (pow. sokólski, woj. podlaskie)</v>
      </c>
      <c r="CE1794" s="98">
        <v>0</v>
      </c>
      <c r="CF1794" s="98">
        <f>IF(ISNUMBER(SEARCH('ankieta ESG'!$G$189,CG1794)),MAX($CF$3:CF1793)+1,0)</f>
        <v>1791</v>
      </c>
      <c r="CG1794" s="134" t="s">
        <v>5794</v>
      </c>
      <c r="CH1794" s="98">
        <v>0</v>
      </c>
      <c r="CI1794" s="99" t="str">
        <f>IFERROR(VLOOKUP(ROWS($CG$4:CG1794),$CF$4:$CG$2337,2,0),"")</f>
        <v>Sokółka (pow. sokólski, woj. podlaskie)</v>
      </c>
      <c r="CJ1794" s="98">
        <v>0</v>
      </c>
    </row>
    <row r="1795" spans="4:88">
      <c r="D1795" s="25"/>
      <c r="F1795" s="25"/>
      <c r="AM1795" s="98">
        <f>IF(ISNUMBER(SEARCH('ankieta ESG'!$G$180,AN1795)),MAX(AM$3:$AM1794)+1,0)</f>
        <v>1792</v>
      </c>
      <c r="AN1795" s="134" t="s">
        <v>5795</v>
      </c>
      <c r="AO1795" s="98">
        <v>0</v>
      </c>
      <c r="AP1795" s="99" t="str">
        <f>IFERROR(VLOOKUP(ROWS($AN$4:AN1795),$AM$4:$AN$2337,2,0),"")</f>
        <v>Solec (pow. buski, woj. świętokrzyskie)</v>
      </c>
      <c r="AQ1795" s="98">
        <v>0</v>
      </c>
      <c r="AR1795" s="98">
        <f>IF(ISNUMBER(SEARCH('ankieta ESG'!$G$181,AS1795)),MAX($AR$3:AR1794)+1,0)</f>
        <v>1792</v>
      </c>
      <c r="AS1795" s="134" t="s">
        <v>5795</v>
      </c>
      <c r="AT1795" s="98">
        <v>0</v>
      </c>
      <c r="AU1795" s="99" t="str">
        <f>IFERROR(VLOOKUP(ROWS($AS$4:AS1795),$AR$4:$AS$2337,2,0),"")</f>
        <v>Solec (pow. buski, woj. świętokrzyskie)</v>
      </c>
      <c r="AV1795" s="98">
        <v>0</v>
      </c>
      <c r="AW1795" s="98">
        <f>IF(ISNUMBER(SEARCH('ankieta ESG'!$G$182,AX1795)),MAX($AW$3:AW1794)+1,0)</f>
        <v>1792</v>
      </c>
      <c r="AX1795" s="134" t="s">
        <v>5795</v>
      </c>
      <c r="AY1795" s="98">
        <v>0</v>
      </c>
      <c r="AZ1795" s="99" t="str">
        <f>IFERROR(VLOOKUP(ROWS($AX$4:AX1795),$AW$4:$AX$2337,2,0),"")</f>
        <v>Solec (pow. buski, woj. świętokrzyskie)</v>
      </c>
      <c r="BA1795" s="98">
        <v>0</v>
      </c>
      <c r="BB1795" s="98">
        <f>IF(ISNUMBER(SEARCH('ankieta ESG'!$G$183,BC1795)),MAX($BB$3:BB1794)+1,0)</f>
        <v>1792</v>
      </c>
      <c r="BC1795" s="134" t="s">
        <v>5795</v>
      </c>
      <c r="BD1795" s="98">
        <v>0</v>
      </c>
      <c r="BE1795" s="99" t="str">
        <f>IFERROR(VLOOKUP(ROWS($BC$4:BC1795),$BB$4:$BC$2337,2,0),"")</f>
        <v>Solec (pow. buski, woj. świętokrzyskie)</v>
      </c>
      <c r="BF1795" s="98">
        <v>0</v>
      </c>
      <c r="BG1795" s="98">
        <f>IF(ISNUMBER(SEARCH('ankieta ESG'!$G$184,BH1795)),MAX($BG$3:BG1794)+1,0)</f>
        <v>1792</v>
      </c>
      <c r="BH1795" s="134" t="s">
        <v>5795</v>
      </c>
      <c r="BI1795" s="98">
        <v>0</v>
      </c>
      <c r="BJ1795" s="99" t="str">
        <f>IFERROR(VLOOKUP(ROWS($BH$4:BH1795),$BG$4:$BH$2337,2,0),"")</f>
        <v>Solec (pow. buski, woj. świętokrzyskie)</v>
      </c>
      <c r="BK1795" s="98">
        <v>0</v>
      </c>
      <c r="BL1795" s="98">
        <f>IF(ISNUMBER(SEARCH('ankieta ESG'!$G$185,BM1795)),MAX($BL$3:BL1794)+1,0)</f>
        <v>1792</v>
      </c>
      <c r="BM1795" s="134" t="s">
        <v>5795</v>
      </c>
      <c r="BN1795" s="98">
        <v>0</v>
      </c>
      <c r="BO1795" s="99" t="str">
        <f>IFERROR(VLOOKUP(ROWS($BM$4:BM1795),$BL$4:$BM$2337,2,0),"")</f>
        <v>Solec (pow. buski, woj. świętokrzyskie)</v>
      </c>
      <c r="BP1795" s="98">
        <v>0</v>
      </c>
      <c r="BQ1795" s="98">
        <f>IF(ISNUMBER(SEARCH('ankieta ESG'!$G$186,BR1795)),MAX($BQ$3:BQ1794)+1,0)</f>
        <v>1792</v>
      </c>
      <c r="BR1795" s="134" t="s">
        <v>5795</v>
      </c>
      <c r="BS1795" s="98">
        <v>0</v>
      </c>
      <c r="BT1795" s="99" t="str">
        <f>IFERROR(VLOOKUP(ROWS($BR$4:BR1795),$BQ$4:$BR$2337,2,0),"")</f>
        <v>Solec (pow. buski, woj. świętokrzyskie)</v>
      </c>
      <c r="BU1795" s="98">
        <v>0</v>
      </c>
      <c r="BV1795" s="98">
        <f>IF(ISNUMBER(SEARCH('ankieta ESG'!$G$187,BW1795)),MAX($BV$3:BV1794)+1,0)</f>
        <v>1792</v>
      </c>
      <c r="BW1795" s="134" t="s">
        <v>5795</v>
      </c>
      <c r="BX1795" s="98">
        <v>0</v>
      </c>
      <c r="BY1795" s="99" t="str">
        <f>IFERROR(VLOOKUP(ROWS($BW$4:BW1795),$BV$4:$BW$2337,2,0),"")</f>
        <v>Solec (pow. buski, woj. świętokrzyskie)</v>
      </c>
      <c r="BZ1795" s="98">
        <v>0</v>
      </c>
      <c r="CA1795" s="98">
        <f>IF(ISNUMBER(SEARCH('ankieta ESG'!$G$188,CB1795)),MAX($CA$3:CA1794)+1,0)</f>
        <v>1792</v>
      </c>
      <c r="CB1795" s="134" t="s">
        <v>5795</v>
      </c>
      <c r="CC1795" s="98">
        <v>0</v>
      </c>
      <c r="CD1795" s="99" t="str">
        <f>IFERROR(VLOOKUP(ROWS($CB$4:CB1795),$CA$4:$CB$2337,2,0),"")</f>
        <v>Solec (pow. buski, woj. świętokrzyskie)</v>
      </c>
      <c r="CE1795" s="98">
        <v>0</v>
      </c>
      <c r="CF1795" s="98">
        <f>IF(ISNUMBER(SEARCH('ankieta ESG'!$G$189,CG1795)),MAX($CF$3:CF1794)+1,0)</f>
        <v>1792</v>
      </c>
      <c r="CG1795" s="134" t="s">
        <v>5795</v>
      </c>
      <c r="CH1795" s="98">
        <v>0</v>
      </c>
      <c r="CI1795" s="99" t="str">
        <f>IFERROR(VLOOKUP(ROWS($CG$4:CG1795),$CF$4:$CG$2337,2,0),"")</f>
        <v>Solec (pow. buski, woj. świętokrzyskie)</v>
      </c>
      <c r="CJ1795" s="98">
        <v>0</v>
      </c>
    </row>
    <row r="1796" spans="4:88">
      <c r="D1796" s="25"/>
      <c r="F1796" s="25"/>
      <c r="AM1796" s="98">
        <f>IF(ISNUMBER(SEARCH('ankieta ESG'!$G$180,AN1796)),MAX(AM$3:$AM1795)+1,0)</f>
        <v>1793</v>
      </c>
      <c r="AN1796" s="134" t="s">
        <v>5796</v>
      </c>
      <c r="AO1796" s="98">
        <v>0</v>
      </c>
      <c r="AP1796" s="99" t="str">
        <f>IFERROR(VLOOKUP(ROWS($AN$4:AN1796),$AM$4:$AN$2337,2,0),"")</f>
        <v>Solec Kujawski (pow. bydgoski, woj. kujawsko-pomorskie)</v>
      </c>
      <c r="AQ1796" s="98">
        <v>0</v>
      </c>
      <c r="AR1796" s="98">
        <f>IF(ISNUMBER(SEARCH('ankieta ESG'!$G$181,AS1796)),MAX($AR$3:AR1795)+1,0)</f>
        <v>1793</v>
      </c>
      <c r="AS1796" s="134" t="s">
        <v>5796</v>
      </c>
      <c r="AT1796" s="98">
        <v>0</v>
      </c>
      <c r="AU1796" s="99" t="str">
        <f>IFERROR(VLOOKUP(ROWS($AS$4:AS1796),$AR$4:$AS$2337,2,0),"")</f>
        <v>Solec Kujawski (pow. bydgoski, woj. kujawsko-pomorskie)</v>
      </c>
      <c r="AV1796" s="98">
        <v>0</v>
      </c>
      <c r="AW1796" s="98">
        <f>IF(ISNUMBER(SEARCH('ankieta ESG'!$G$182,AX1796)),MAX($AW$3:AW1795)+1,0)</f>
        <v>1793</v>
      </c>
      <c r="AX1796" s="134" t="s">
        <v>5796</v>
      </c>
      <c r="AY1796" s="98">
        <v>0</v>
      </c>
      <c r="AZ1796" s="99" t="str">
        <f>IFERROR(VLOOKUP(ROWS($AX$4:AX1796),$AW$4:$AX$2337,2,0),"")</f>
        <v>Solec Kujawski (pow. bydgoski, woj. kujawsko-pomorskie)</v>
      </c>
      <c r="BA1796" s="98">
        <v>0</v>
      </c>
      <c r="BB1796" s="98">
        <f>IF(ISNUMBER(SEARCH('ankieta ESG'!$G$183,BC1796)),MAX($BB$3:BB1795)+1,0)</f>
        <v>1793</v>
      </c>
      <c r="BC1796" s="134" t="s">
        <v>5796</v>
      </c>
      <c r="BD1796" s="98">
        <v>0</v>
      </c>
      <c r="BE1796" s="99" t="str">
        <f>IFERROR(VLOOKUP(ROWS($BC$4:BC1796),$BB$4:$BC$2337,2,0),"")</f>
        <v>Solec Kujawski (pow. bydgoski, woj. kujawsko-pomorskie)</v>
      </c>
      <c r="BF1796" s="98">
        <v>0</v>
      </c>
      <c r="BG1796" s="98">
        <f>IF(ISNUMBER(SEARCH('ankieta ESG'!$G$184,BH1796)),MAX($BG$3:BG1795)+1,0)</f>
        <v>1793</v>
      </c>
      <c r="BH1796" s="134" t="s">
        <v>5796</v>
      </c>
      <c r="BI1796" s="98">
        <v>0</v>
      </c>
      <c r="BJ1796" s="99" t="str">
        <f>IFERROR(VLOOKUP(ROWS($BH$4:BH1796),$BG$4:$BH$2337,2,0),"")</f>
        <v>Solec Kujawski (pow. bydgoski, woj. kujawsko-pomorskie)</v>
      </c>
      <c r="BK1796" s="98">
        <v>0</v>
      </c>
      <c r="BL1796" s="98">
        <f>IF(ISNUMBER(SEARCH('ankieta ESG'!$G$185,BM1796)),MAX($BL$3:BL1795)+1,0)</f>
        <v>1793</v>
      </c>
      <c r="BM1796" s="134" t="s">
        <v>5796</v>
      </c>
      <c r="BN1796" s="98">
        <v>0</v>
      </c>
      <c r="BO1796" s="99" t="str">
        <f>IFERROR(VLOOKUP(ROWS($BM$4:BM1796),$BL$4:$BM$2337,2,0),"")</f>
        <v>Solec Kujawski (pow. bydgoski, woj. kujawsko-pomorskie)</v>
      </c>
      <c r="BP1796" s="98">
        <v>0</v>
      </c>
      <c r="BQ1796" s="98">
        <f>IF(ISNUMBER(SEARCH('ankieta ESG'!$G$186,BR1796)),MAX($BQ$3:BQ1795)+1,0)</f>
        <v>1793</v>
      </c>
      <c r="BR1796" s="134" t="s">
        <v>5796</v>
      </c>
      <c r="BS1796" s="98">
        <v>0</v>
      </c>
      <c r="BT1796" s="99" t="str">
        <f>IFERROR(VLOOKUP(ROWS($BR$4:BR1796),$BQ$4:$BR$2337,2,0),"")</f>
        <v>Solec Kujawski (pow. bydgoski, woj. kujawsko-pomorskie)</v>
      </c>
      <c r="BU1796" s="98">
        <v>0</v>
      </c>
      <c r="BV1796" s="98">
        <f>IF(ISNUMBER(SEARCH('ankieta ESG'!$G$187,BW1796)),MAX($BV$3:BV1795)+1,0)</f>
        <v>1793</v>
      </c>
      <c r="BW1796" s="134" t="s">
        <v>5796</v>
      </c>
      <c r="BX1796" s="98">
        <v>0</v>
      </c>
      <c r="BY1796" s="99" t="str">
        <f>IFERROR(VLOOKUP(ROWS($BW$4:BW1796),$BV$4:$BW$2337,2,0),"")</f>
        <v>Solec Kujawski (pow. bydgoski, woj. kujawsko-pomorskie)</v>
      </c>
      <c r="BZ1796" s="98">
        <v>0</v>
      </c>
      <c r="CA1796" s="98">
        <f>IF(ISNUMBER(SEARCH('ankieta ESG'!$G$188,CB1796)),MAX($CA$3:CA1795)+1,0)</f>
        <v>1793</v>
      </c>
      <c r="CB1796" s="134" t="s">
        <v>5796</v>
      </c>
      <c r="CC1796" s="98">
        <v>0</v>
      </c>
      <c r="CD1796" s="99" t="str">
        <f>IFERROR(VLOOKUP(ROWS($CB$4:CB1796),$CA$4:$CB$2337,2,0),"")</f>
        <v>Solec Kujawski (pow. bydgoski, woj. kujawsko-pomorskie)</v>
      </c>
      <c r="CE1796" s="98">
        <v>0</v>
      </c>
      <c r="CF1796" s="98">
        <f>IF(ISNUMBER(SEARCH('ankieta ESG'!$G$189,CG1796)),MAX($CF$3:CF1795)+1,0)</f>
        <v>1793</v>
      </c>
      <c r="CG1796" s="134" t="s">
        <v>5796</v>
      </c>
      <c r="CH1796" s="98">
        <v>0</v>
      </c>
      <c r="CI1796" s="99" t="str">
        <f>IFERROR(VLOOKUP(ROWS($CG$4:CG1796),$CF$4:$CG$2337,2,0),"")</f>
        <v>Solec Kujawski (pow. bydgoski, woj. kujawsko-pomorskie)</v>
      </c>
      <c r="CJ1796" s="98">
        <v>0</v>
      </c>
    </row>
    <row r="1797" spans="4:88">
      <c r="D1797" s="25"/>
      <c r="F1797" s="25"/>
      <c r="AM1797" s="98">
        <f>IF(ISNUMBER(SEARCH('ankieta ESG'!$G$180,AN1797)),MAX(AM$3:$AM1796)+1,0)</f>
        <v>1794</v>
      </c>
      <c r="AN1797" s="134" t="s">
        <v>5797</v>
      </c>
      <c r="AO1797" s="98">
        <v>0</v>
      </c>
      <c r="AP1797" s="99" t="str">
        <f>IFERROR(VLOOKUP(ROWS($AN$4:AN1797),$AM$4:$AN$2337,2,0),"")</f>
        <v>Solec nad Wisłą (pow. lipski, woj. mazowieckie)</v>
      </c>
      <c r="AQ1797" s="98">
        <v>0</v>
      </c>
      <c r="AR1797" s="98">
        <f>IF(ISNUMBER(SEARCH('ankieta ESG'!$G$181,AS1797)),MAX($AR$3:AR1796)+1,0)</f>
        <v>1794</v>
      </c>
      <c r="AS1797" s="134" t="s">
        <v>5797</v>
      </c>
      <c r="AT1797" s="98">
        <v>0</v>
      </c>
      <c r="AU1797" s="99" t="str">
        <f>IFERROR(VLOOKUP(ROWS($AS$4:AS1797),$AR$4:$AS$2337,2,0),"")</f>
        <v>Solec nad Wisłą (pow. lipski, woj. mazowieckie)</v>
      </c>
      <c r="AV1797" s="98">
        <v>0</v>
      </c>
      <c r="AW1797" s="98">
        <f>IF(ISNUMBER(SEARCH('ankieta ESG'!$G$182,AX1797)),MAX($AW$3:AW1796)+1,0)</f>
        <v>1794</v>
      </c>
      <c r="AX1797" s="134" t="s">
        <v>5797</v>
      </c>
      <c r="AY1797" s="98">
        <v>0</v>
      </c>
      <c r="AZ1797" s="99" t="str">
        <f>IFERROR(VLOOKUP(ROWS($AX$4:AX1797),$AW$4:$AX$2337,2,0),"")</f>
        <v>Solec nad Wisłą (pow. lipski, woj. mazowieckie)</v>
      </c>
      <c r="BA1797" s="98">
        <v>0</v>
      </c>
      <c r="BB1797" s="98">
        <f>IF(ISNUMBER(SEARCH('ankieta ESG'!$G$183,BC1797)),MAX($BB$3:BB1796)+1,0)</f>
        <v>1794</v>
      </c>
      <c r="BC1797" s="134" t="s">
        <v>5797</v>
      </c>
      <c r="BD1797" s="98">
        <v>0</v>
      </c>
      <c r="BE1797" s="99" t="str">
        <f>IFERROR(VLOOKUP(ROWS($BC$4:BC1797),$BB$4:$BC$2337,2,0),"")</f>
        <v>Solec nad Wisłą (pow. lipski, woj. mazowieckie)</v>
      </c>
      <c r="BF1797" s="98">
        <v>0</v>
      </c>
      <c r="BG1797" s="98">
        <f>IF(ISNUMBER(SEARCH('ankieta ESG'!$G$184,BH1797)),MAX($BG$3:BG1796)+1,0)</f>
        <v>1794</v>
      </c>
      <c r="BH1797" s="134" t="s">
        <v>5797</v>
      </c>
      <c r="BI1797" s="98">
        <v>0</v>
      </c>
      <c r="BJ1797" s="99" t="str">
        <f>IFERROR(VLOOKUP(ROWS($BH$4:BH1797),$BG$4:$BH$2337,2,0),"")</f>
        <v>Solec nad Wisłą (pow. lipski, woj. mazowieckie)</v>
      </c>
      <c r="BK1797" s="98">
        <v>0</v>
      </c>
      <c r="BL1797" s="98">
        <f>IF(ISNUMBER(SEARCH('ankieta ESG'!$G$185,BM1797)),MAX($BL$3:BL1796)+1,0)</f>
        <v>1794</v>
      </c>
      <c r="BM1797" s="134" t="s">
        <v>5797</v>
      </c>
      <c r="BN1797" s="98">
        <v>0</v>
      </c>
      <c r="BO1797" s="99" t="str">
        <f>IFERROR(VLOOKUP(ROWS($BM$4:BM1797),$BL$4:$BM$2337,2,0),"")</f>
        <v>Solec nad Wisłą (pow. lipski, woj. mazowieckie)</v>
      </c>
      <c r="BP1797" s="98">
        <v>0</v>
      </c>
      <c r="BQ1797" s="98">
        <f>IF(ISNUMBER(SEARCH('ankieta ESG'!$G$186,BR1797)),MAX($BQ$3:BQ1796)+1,0)</f>
        <v>1794</v>
      </c>
      <c r="BR1797" s="134" t="s">
        <v>5797</v>
      </c>
      <c r="BS1797" s="98">
        <v>0</v>
      </c>
      <c r="BT1797" s="99" t="str">
        <f>IFERROR(VLOOKUP(ROWS($BR$4:BR1797),$BQ$4:$BR$2337,2,0),"")</f>
        <v>Solec nad Wisłą (pow. lipski, woj. mazowieckie)</v>
      </c>
      <c r="BU1797" s="98">
        <v>0</v>
      </c>
      <c r="BV1797" s="98">
        <f>IF(ISNUMBER(SEARCH('ankieta ESG'!$G$187,BW1797)),MAX($BV$3:BV1796)+1,0)</f>
        <v>1794</v>
      </c>
      <c r="BW1797" s="134" t="s">
        <v>5797</v>
      </c>
      <c r="BX1797" s="98">
        <v>0</v>
      </c>
      <c r="BY1797" s="99" t="str">
        <f>IFERROR(VLOOKUP(ROWS($BW$4:BW1797),$BV$4:$BW$2337,2,0),"")</f>
        <v>Solec nad Wisłą (pow. lipski, woj. mazowieckie)</v>
      </c>
      <c r="BZ1797" s="98">
        <v>0</v>
      </c>
      <c r="CA1797" s="98">
        <f>IF(ISNUMBER(SEARCH('ankieta ESG'!$G$188,CB1797)),MAX($CA$3:CA1796)+1,0)</f>
        <v>1794</v>
      </c>
      <c r="CB1797" s="134" t="s">
        <v>5797</v>
      </c>
      <c r="CC1797" s="98">
        <v>0</v>
      </c>
      <c r="CD1797" s="99" t="str">
        <f>IFERROR(VLOOKUP(ROWS($CB$4:CB1797),$CA$4:$CB$2337,2,0),"")</f>
        <v>Solec nad Wisłą (pow. lipski, woj. mazowieckie)</v>
      </c>
      <c r="CE1797" s="98">
        <v>0</v>
      </c>
      <c r="CF1797" s="98">
        <f>IF(ISNUMBER(SEARCH('ankieta ESG'!$G$189,CG1797)),MAX($CF$3:CF1796)+1,0)</f>
        <v>1794</v>
      </c>
      <c r="CG1797" s="134" t="s">
        <v>5797</v>
      </c>
      <c r="CH1797" s="98">
        <v>0</v>
      </c>
      <c r="CI1797" s="99" t="str">
        <f>IFERROR(VLOOKUP(ROWS($CG$4:CG1797),$CF$4:$CG$2337,2,0),"")</f>
        <v>Solec nad Wisłą (pow. lipski, woj. mazowieckie)</v>
      </c>
      <c r="CJ1797" s="98">
        <v>0</v>
      </c>
    </row>
    <row r="1798" spans="4:88">
      <c r="D1798" s="25"/>
      <c r="F1798" s="25"/>
      <c r="AM1798" s="98">
        <f>IF(ISNUMBER(SEARCH('ankieta ESG'!$G$180,AN1798)),MAX(AM$3:$AM1797)+1,0)</f>
        <v>1795</v>
      </c>
      <c r="AN1798" s="134" t="s">
        <v>5798</v>
      </c>
      <c r="AO1798" s="98">
        <v>0</v>
      </c>
      <c r="AP1798" s="99" t="str">
        <f>IFERROR(VLOOKUP(ROWS($AN$4:AN1798),$AM$4:$AN$2337,2,0),"")</f>
        <v>Solina (pow. leski, woj. podkarpackie)</v>
      </c>
      <c r="AQ1798" s="98">
        <v>0</v>
      </c>
      <c r="AR1798" s="98">
        <f>IF(ISNUMBER(SEARCH('ankieta ESG'!$G$181,AS1798)),MAX($AR$3:AR1797)+1,0)</f>
        <v>1795</v>
      </c>
      <c r="AS1798" s="134" t="s">
        <v>5798</v>
      </c>
      <c r="AT1798" s="98">
        <v>0</v>
      </c>
      <c r="AU1798" s="99" t="str">
        <f>IFERROR(VLOOKUP(ROWS($AS$4:AS1798),$AR$4:$AS$2337,2,0),"")</f>
        <v>Solina (pow. leski, woj. podkarpackie)</v>
      </c>
      <c r="AV1798" s="98">
        <v>0</v>
      </c>
      <c r="AW1798" s="98">
        <f>IF(ISNUMBER(SEARCH('ankieta ESG'!$G$182,AX1798)),MAX($AW$3:AW1797)+1,0)</f>
        <v>1795</v>
      </c>
      <c r="AX1798" s="134" t="s">
        <v>5798</v>
      </c>
      <c r="AY1798" s="98">
        <v>0</v>
      </c>
      <c r="AZ1798" s="99" t="str">
        <f>IFERROR(VLOOKUP(ROWS($AX$4:AX1798),$AW$4:$AX$2337,2,0),"")</f>
        <v>Solina (pow. leski, woj. podkarpackie)</v>
      </c>
      <c r="BA1798" s="98">
        <v>0</v>
      </c>
      <c r="BB1798" s="98">
        <f>IF(ISNUMBER(SEARCH('ankieta ESG'!$G$183,BC1798)),MAX($BB$3:BB1797)+1,0)</f>
        <v>1795</v>
      </c>
      <c r="BC1798" s="134" t="s">
        <v>5798</v>
      </c>
      <c r="BD1798" s="98">
        <v>0</v>
      </c>
      <c r="BE1798" s="99" t="str">
        <f>IFERROR(VLOOKUP(ROWS($BC$4:BC1798),$BB$4:$BC$2337,2,0),"")</f>
        <v>Solina (pow. leski, woj. podkarpackie)</v>
      </c>
      <c r="BF1798" s="98">
        <v>0</v>
      </c>
      <c r="BG1798" s="98">
        <f>IF(ISNUMBER(SEARCH('ankieta ESG'!$G$184,BH1798)),MAX($BG$3:BG1797)+1,0)</f>
        <v>1795</v>
      </c>
      <c r="BH1798" s="134" t="s">
        <v>5798</v>
      </c>
      <c r="BI1798" s="98">
        <v>0</v>
      </c>
      <c r="BJ1798" s="99" t="str">
        <f>IFERROR(VLOOKUP(ROWS($BH$4:BH1798),$BG$4:$BH$2337,2,0),"")</f>
        <v>Solina (pow. leski, woj. podkarpackie)</v>
      </c>
      <c r="BK1798" s="98">
        <v>0</v>
      </c>
      <c r="BL1798" s="98">
        <f>IF(ISNUMBER(SEARCH('ankieta ESG'!$G$185,BM1798)),MAX($BL$3:BL1797)+1,0)</f>
        <v>1795</v>
      </c>
      <c r="BM1798" s="134" t="s">
        <v>5798</v>
      </c>
      <c r="BN1798" s="98">
        <v>0</v>
      </c>
      <c r="BO1798" s="99" t="str">
        <f>IFERROR(VLOOKUP(ROWS($BM$4:BM1798),$BL$4:$BM$2337,2,0),"")</f>
        <v>Solina (pow. leski, woj. podkarpackie)</v>
      </c>
      <c r="BP1798" s="98">
        <v>0</v>
      </c>
      <c r="BQ1798" s="98">
        <f>IF(ISNUMBER(SEARCH('ankieta ESG'!$G$186,BR1798)),MAX($BQ$3:BQ1797)+1,0)</f>
        <v>1795</v>
      </c>
      <c r="BR1798" s="134" t="s">
        <v>5798</v>
      </c>
      <c r="BS1798" s="98">
        <v>0</v>
      </c>
      <c r="BT1798" s="99" t="str">
        <f>IFERROR(VLOOKUP(ROWS($BR$4:BR1798),$BQ$4:$BR$2337,2,0),"")</f>
        <v>Solina (pow. leski, woj. podkarpackie)</v>
      </c>
      <c r="BU1798" s="98">
        <v>0</v>
      </c>
      <c r="BV1798" s="98">
        <f>IF(ISNUMBER(SEARCH('ankieta ESG'!$G$187,BW1798)),MAX($BV$3:BV1797)+1,0)</f>
        <v>1795</v>
      </c>
      <c r="BW1798" s="134" t="s">
        <v>5798</v>
      </c>
      <c r="BX1798" s="98">
        <v>0</v>
      </c>
      <c r="BY1798" s="99" t="str">
        <f>IFERROR(VLOOKUP(ROWS($BW$4:BW1798),$BV$4:$BW$2337,2,0),"")</f>
        <v>Solina (pow. leski, woj. podkarpackie)</v>
      </c>
      <c r="BZ1798" s="98">
        <v>0</v>
      </c>
      <c r="CA1798" s="98">
        <f>IF(ISNUMBER(SEARCH('ankieta ESG'!$G$188,CB1798)),MAX($CA$3:CA1797)+1,0)</f>
        <v>1795</v>
      </c>
      <c r="CB1798" s="134" t="s">
        <v>5798</v>
      </c>
      <c r="CC1798" s="98">
        <v>0</v>
      </c>
      <c r="CD1798" s="99" t="str">
        <f>IFERROR(VLOOKUP(ROWS($CB$4:CB1798),$CA$4:$CB$2337,2,0),"")</f>
        <v>Solina (pow. leski, woj. podkarpackie)</v>
      </c>
      <c r="CE1798" s="98">
        <v>0</v>
      </c>
      <c r="CF1798" s="98">
        <f>IF(ISNUMBER(SEARCH('ankieta ESG'!$G$189,CG1798)),MAX($CF$3:CF1797)+1,0)</f>
        <v>1795</v>
      </c>
      <c r="CG1798" s="134" t="s">
        <v>5798</v>
      </c>
      <c r="CH1798" s="98">
        <v>0</v>
      </c>
      <c r="CI1798" s="99" t="str">
        <f>IFERROR(VLOOKUP(ROWS($CG$4:CG1798),$CF$4:$CG$2337,2,0),"")</f>
        <v>Solina (pow. leski, woj. podkarpackie)</v>
      </c>
      <c r="CJ1798" s="98">
        <v>0</v>
      </c>
    </row>
    <row r="1799" spans="4:88">
      <c r="D1799" s="25"/>
      <c r="F1799" s="25"/>
      <c r="AM1799" s="98">
        <f>IF(ISNUMBER(SEARCH('ankieta ESG'!$G$180,AN1799)),MAX(AM$3:$AM1798)+1,0)</f>
        <v>1796</v>
      </c>
      <c r="AN1799" s="134" t="s">
        <v>5799</v>
      </c>
      <c r="AO1799" s="98">
        <v>0</v>
      </c>
      <c r="AP1799" s="99" t="str">
        <f>IFERROR(VLOOKUP(ROWS($AN$4:AN1799),$AM$4:$AN$2337,2,0),"")</f>
        <v>Somianka (pow. wyszkowski, woj. mazowieckie)</v>
      </c>
      <c r="AQ1799" s="98">
        <v>0</v>
      </c>
      <c r="AR1799" s="98">
        <f>IF(ISNUMBER(SEARCH('ankieta ESG'!$G$181,AS1799)),MAX($AR$3:AR1798)+1,0)</f>
        <v>1796</v>
      </c>
      <c r="AS1799" s="134" t="s">
        <v>5799</v>
      </c>
      <c r="AT1799" s="98">
        <v>0</v>
      </c>
      <c r="AU1799" s="99" t="str">
        <f>IFERROR(VLOOKUP(ROWS($AS$4:AS1799),$AR$4:$AS$2337,2,0),"")</f>
        <v>Somianka (pow. wyszkowski, woj. mazowieckie)</v>
      </c>
      <c r="AV1799" s="98">
        <v>0</v>
      </c>
      <c r="AW1799" s="98">
        <f>IF(ISNUMBER(SEARCH('ankieta ESG'!$G$182,AX1799)),MAX($AW$3:AW1798)+1,0)</f>
        <v>1796</v>
      </c>
      <c r="AX1799" s="134" t="s">
        <v>5799</v>
      </c>
      <c r="AY1799" s="98">
        <v>0</v>
      </c>
      <c r="AZ1799" s="99" t="str">
        <f>IFERROR(VLOOKUP(ROWS($AX$4:AX1799),$AW$4:$AX$2337,2,0),"")</f>
        <v>Somianka (pow. wyszkowski, woj. mazowieckie)</v>
      </c>
      <c r="BA1799" s="98">
        <v>0</v>
      </c>
      <c r="BB1799" s="98">
        <f>IF(ISNUMBER(SEARCH('ankieta ESG'!$G$183,BC1799)),MAX($BB$3:BB1798)+1,0)</f>
        <v>1796</v>
      </c>
      <c r="BC1799" s="134" t="s">
        <v>5799</v>
      </c>
      <c r="BD1799" s="98">
        <v>0</v>
      </c>
      <c r="BE1799" s="99" t="str">
        <f>IFERROR(VLOOKUP(ROWS($BC$4:BC1799),$BB$4:$BC$2337,2,0),"")</f>
        <v>Somianka (pow. wyszkowski, woj. mazowieckie)</v>
      </c>
      <c r="BF1799" s="98">
        <v>0</v>
      </c>
      <c r="BG1799" s="98">
        <f>IF(ISNUMBER(SEARCH('ankieta ESG'!$G$184,BH1799)),MAX($BG$3:BG1798)+1,0)</f>
        <v>1796</v>
      </c>
      <c r="BH1799" s="134" t="s">
        <v>5799</v>
      </c>
      <c r="BI1799" s="98">
        <v>0</v>
      </c>
      <c r="BJ1799" s="99" t="str">
        <f>IFERROR(VLOOKUP(ROWS($BH$4:BH1799),$BG$4:$BH$2337,2,0),"")</f>
        <v>Somianka (pow. wyszkowski, woj. mazowieckie)</v>
      </c>
      <c r="BK1799" s="98">
        <v>0</v>
      </c>
      <c r="BL1799" s="98">
        <f>IF(ISNUMBER(SEARCH('ankieta ESG'!$G$185,BM1799)),MAX($BL$3:BL1798)+1,0)</f>
        <v>1796</v>
      </c>
      <c r="BM1799" s="134" t="s">
        <v>5799</v>
      </c>
      <c r="BN1799" s="98">
        <v>0</v>
      </c>
      <c r="BO1799" s="99" t="str">
        <f>IFERROR(VLOOKUP(ROWS($BM$4:BM1799),$BL$4:$BM$2337,2,0),"")</f>
        <v>Somianka (pow. wyszkowski, woj. mazowieckie)</v>
      </c>
      <c r="BP1799" s="98">
        <v>0</v>
      </c>
      <c r="BQ1799" s="98">
        <f>IF(ISNUMBER(SEARCH('ankieta ESG'!$G$186,BR1799)),MAX($BQ$3:BQ1798)+1,0)</f>
        <v>1796</v>
      </c>
      <c r="BR1799" s="134" t="s">
        <v>5799</v>
      </c>
      <c r="BS1799" s="98">
        <v>0</v>
      </c>
      <c r="BT1799" s="99" t="str">
        <f>IFERROR(VLOOKUP(ROWS($BR$4:BR1799),$BQ$4:$BR$2337,2,0),"")</f>
        <v>Somianka (pow. wyszkowski, woj. mazowieckie)</v>
      </c>
      <c r="BU1799" s="98">
        <v>0</v>
      </c>
      <c r="BV1799" s="98">
        <f>IF(ISNUMBER(SEARCH('ankieta ESG'!$G$187,BW1799)),MAX($BV$3:BV1798)+1,0)</f>
        <v>1796</v>
      </c>
      <c r="BW1799" s="134" t="s">
        <v>5799</v>
      </c>
      <c r="BX1799" s="98">
        <v>0</v>
      </c>
      <c r="BY1799" s="99" t="str">
        <f>IFERROR(VLOOKUP(ROWS($BW$4:BW1799),$BV$4:$BW$2337,2,0),"")</f>
        <v>Somianka (pow. wyszkowski, woj. mazowieckie)</v>
      </c>
      <c r="BZ1799" s="98">
        <v>0</v>
      </c>
      <c r="CA1799" s="98">
        <f>IF(ISNUMBER(SEARCH('ankieta ESG'!$G$188,CB1799)),MAX($CA$3:CA1798)+1,0)</f>
        <v>1796</v>
      </c>
      <c r="CB1799" s="134" t="s">
        <v>5799</v>
      </c>
      <c r="CC1799" s="98">
        <v>0</v>
      </c>
      <c r="CD1799" s="99" t="str">
        <f>IFERROR(VLOOKUP(ROWS($CB$4:CB1799),$CA$4:$CB$2337,2,0),"")</f>
        <v>Somianka (pow. wyszkowski, woj. mazowieckie)</v>
      </c>
      <c r="CE1799" s="98">
        <v>0</v>
      </c>
      <c r="CF1799" s="98">
        <f>IF(ISNUMBER(SEARCH('ankieta ESG'!$G$189,CG1799)),MAX($CF$3:CF1798)+1,0)</f>
        <v>1796</v>
      </c>
      <c r="CG1799" s="134" t="s">
        <v>5799</v>
      </c>
      <c r="CH1799" s="98">
        <v>0</v>
      </c>
      <c r="CI1799" s="99" t="str">
        <f>IFERROR(VLOOKUP(ROWS($CG$4:CG1799),$CF$4:$CG$2337,2,0),"")</f>
        <v>Somianka (pow. wyszkowski, woj. mazowieckie)</v>
      </c>
      <c r="CJ1799" s="98">
        <v>0</v>
      </c>
    </row>
    <row r="1800" spans="4:88">
      <c r="D1800" s="25"/>
      <c r="F1800" s="25"/>
      <c r="AM1800" s="98">
        <f>IF(ISNUMBER(SEARCH('ankieta ESG'!$G$180,AN1800)),MAX(AM$3:$AM1799)+1,0)</f>
        <v>1797</v>
      </c>
      <c r="AN1800" s="134" t="s">
        <v>5800</v>
      </c>
      <c r="AO1800" s="98">
        <v>0</v>
      </c>
      <c r="AP1800" s="99" t="str">
        <f>IFERROR(VLOOKUP(ROWS($AN$4:AN1800),$AM$4:$AN$2337,2,0),"")</f>
        <v>Somonino (pow. kartuski, woj. pomorskie)</v>
      </c>
      <c r="AQ1800" s="98">
        <v>0</v>
      </c>
      <c r="AR1800" s="98">
        <f>IF(ISNUMBER(SEARCH('ankieta ESG'!$G$181,AS1800)),MAX($AR$3:AR1799)+1,0)</f>
        <v>1797</v>
      </c>
      <c r="AS1800" s="134" t="s">
        <v>5800</v>
      </c>
      <c r="AT1800" s="98">
        <v>0</v>
      </c>
      <c r="AU1800" s="99" t="str">
        <f>IFERROR(VLOOKUP(ROWS($AS$4:AS1800),$AR$4:$AS$2337,2,0),"")</f>
        <v>Somonino (pow. kartuski, woj. pomorskie)</v>
      </c>
      <c r="AV1800" s="98">
        <v>0</v>
      </c>
      <c r="AW1800" s="98">
        <f>IF(ISNUMBER(SEARCH('ankieta ESG'!$G$182,AX1800)),MAX($AW$3:AW1799)+1,0)</f>
        <v>1797</v>
      </c>
      <c r="AX1800" s="134" t="s">
        <v>5800</v>
      </c>
      <c r="AY1800" s="98">
        <v>0</v>
      </c>
      <c r="AZ1800" s="99" t="str">
        <f>IFERROR(VLOOKUP(ROWS($AX$4:AX1800),$AW$4:$AX$2337,2,0),"")</f>
        <v>Somonino (pow. kartuski, woj. pomorskie)</v>
      </c>
      <c r="BA1800" s="98">
        <v>0</v>
      </c>
      <c r="BB1800" s="98">
        <f>IF(ISNUMBER(SEARCH('ankieta ESG'!$G$183,BC1800)),MAX($BB$3:BB1799)+1,0)</f>
        <v>1797</v>
      </c>
      <c r="BC1800" s="134" t="s">
        <v>5800</v>
      </c>
      <c r="BD1800" s="98">
        <v>0</v>
      </c>
      <c r="BE1800" s="99" t="str">
        <f>IFERROR(VLOOKUP(ROWS($BC$4:BC1800),$BB$4:$BC$2337,2,0),"")</f>
        <v>Somonino (pow. kartuski, woj. pomorskie)</v>
      </c>
      <c r="BF1800" s="98">
        <v>0</v>
      </c>
      <c r="BG1800" s="98">
        <f>IF(ISNUMBER(SEARCH('ankieta ESG'!$G$184,BH1800)),MAX($BG$3:BG1799)+1,0)</f>
        <v>1797</v>
      </c>
      <c r="BH1800" s="134" t="s">
        <v>5800</v>
      </c>
      <c r="BI1800" s="98">
        <v>0</v>
      </c>
      <c r="BJ1800" s="99" t="str">
        <f>IFERROR(VLOOKUP(ROWS($BH$4:BH1800),$BG$4:$BH$2337,2,0),"")</f>
        <v>Somonino (pow. kartuski, woj. pomorskie)</v>
      </c>
      <c r="BK1800" s="98">
        <v>0</v>
      </c>
      <c r="BL1800" s="98">
        <f>IF(ISNUMBER(SEARCH('ankieta ESG'!$G$185,BM1800)),MAX($BL$3:BL1799)+1,0)</f>
        <v>1797</v>
      </c>
      <c r="BM1800" s="134" t="s">
        <v>5800</v>
      </c>
      <c r="BN1800" s="98">
        <v>0</v>
      </c>
      <c r="BO1800" s="99" t="str">
        <f>IFERROR(VLOOKUP(ROWS($BM$4:BM1800),$BL$4:$BM$2337,2,0),"")</f>
        <v>Somonino (pow. kartuski, woj. pomorskie)</v>
      </c>
      <c r="BP1800" s="98">
        <v>0</v>
      </c>
      <c r="BQ1800" s="98">
        <f>IF(ISNUMBER(SEARCH('ankieta ESG'!$G$186,BR1800)),MAX($BQ$3:BQ1799)+1,0)</f>
        <v>1797</v>
      </c>
      <c r="BR1800" s="134" t="s">
        <v>5800</v>
      </c>
      <c r="BS1800" s="98">
        <v>0</v>
      </c>
      <c r="BT1800" s="99" t="str">
        <f>IFERROR(VLOOKUP(ROWS($BR$4:BR1800),$BQ$4:$BR$2337,2,0),"")</f>
        <v>Somonino (pow. kartuski, woj. pomorskie)</v>
      </c>
      <c r="BU1800" s="98">
        <v>0</v>
      </c>
      <c r="BV1800" s="98">
        <f>IF(ISNUMBER(SEARCH('ankieta ESG'!$G$187,BW1800)),MAX($BV$3:BV1799)+1,0)</f>
        <v>1797</v>
      </c>
      <c r="BW1800" s="134" t="s">
        <v>5800</v>
      </c>
      <c r="BX1800" s="98">
        <v>0</v>
      </c>
      <c r="BY1800" s="99" t="str">
        <f>IFERROR(VLOOKUP(ROWS($BW$4:BW1800),$BV$4:$BW$2337,2,0),"")</f>
        <v>Somonino (pow. kartuski, woj. pomorskie)</v>
      </c>
      <c r="BZ1800" s="98">
        <v>0</v>
      </c>
      <c r="CA1800" s="98">
        <f>IF(ISNUMBER(SEARCH('ankieta ESG'!$G$188,CB1800)),MAX($CA$3:CA1799)+1,0)</f>
        <v>1797</v>
      </c>
      <c r="CB1800" s="134" t="s">
        <v>5800</v>
      </c>
      <c r="CC1800" s="98">
        <v>0</v>
      </c>
      <c r="CD1800" s="99" t="str">
        <f>IFERROR(VLOOKUP(ROWS($CB$4:CB1800),$CA$4:$CB$2337,2,0),"")</f>
        <v>Somonino (pow. kartuski, woj. pomorskie)</v>
      </c>
      <c r="CE1800" s="98">
        <v>0</v>
      </c>
      <c r="CF1800" s="98">
        <f>IF(ISNUMBER(SEARCH('ankieta ESG'!$G$189,CG1800)),MAX($CF$3:CF1799)+1,0)</f>
        <v>1797</v>
      </c>
      <c r="CG1800" s="134" t="s">
        <v>5800</v>
      </c>
      <c r="CH1800" s="98">
        <v>0</v>
      </c>
      <c r="CI1800" s="99" t="str">
        <f>IFERROR(VLOOKUP(ROWS($CG$4:CG1800),$CF$4:$CG$2337,2,0),"")</f>
        <v>Somonino (pow. kartuski, woj. pomorskie)</v>
      </c>
      <c r="CJ1800" s="98">
        <v>0</v>
      </c>
    </row>
    <row r="1801" spans="4:88">
      <c r="D1801" s="25"/>
      <c r="F1801" s="25"/>
      <c r="AM1801" s="98">
        <f>IF(ISNUMBER(SEARCH('ankieta ESG'!$G$180,AN1801)),MAX(AM$3:$AM1800)+1,0)</f>
        <v>1798</v>
      </c>
      <c r="AN1801" s="134" t="s">
        <v>5801</v>
      </c>
      <c r="AO1801" s="98">
        <v>0</v>
      </c>
      <c r="AP1801" s="99" t="str">
        <f>IFERROR(VLOOKUP(ROWS($AN$4:AN1801),$AM$4:$AN$2337,2,0),"")</f>
        <v>Sompolno (pow. koniński, woj. wielkopolskie)</v>
      </c>
      <c r="AQ1801" s="98">
        <v>0</v>
      </c>
      <c r="AR1801" s="98">
        <f>IF(ISNUMBER(SEARCH('ankieta ESG'!$G$181,AS1801)),MAX($AR$3:AR1800)+1,0)</f>
        <v>1798</v>
      </c>
      <c r="AS1801" s="134" t="s">
        <v>5801</v>
      </c>
      <c r="AT1801" s="98">
        <v>0</v>
      </c>
      <c r="AU1801" s="99" t="str">
        <f>IFERROR(VLOOKUP(ROWS($AS$4:AS1801),$AR$4:$AS$2337,2,0),"")</f>
        <v>Sompolno (pow. koniński, woj. wielkopolskie)</v>
      </c>
      <c r="AV1801" s="98">
        <v>0</v>
      </c>
      <c r="AW1801" s="98">
        <f>IF(ISNUMBER(SEARCH('ankieta ESG'!$G$182,AX1801)),MAX($AW$3:AW1800)+1,0)</f>
        <v>1798</v>
      </c>
      <c r="AX1801" s="134" t="s">
        <v>5801</v>
      </c>
      <c r="AY1801" s="98">
        <v>0</v>
      </c>
      <c r="AZ1801" s="99" t="str">
        <f>IFERROR(VLOOKUP(ROWS($AX$4:AX1801),$AW$4:$AX$2337,2,0),"")</f>
        <v>Sompolno (pow. koniński, woj. wielkopolskie)</v>
      </c>
      <c r="BA1801" s="98">
        <v>0</v>
      </c>
      <c r="BB1801" s="98">
        <f>IF(ISNUMBER(SEARCH('ankieta ESG'!$G$183,BC1801)),MAX($BB$3:BB1800)+1,0)</f>
        <v>1798</v>
      </c>
      <c r="BC1801" s="134" t="s">
        <v>5801</v>
      </c>
      <c r="BD1801" s="98">
        <v>0</v>
      </c>
      <c r="BE1801" s="99" t="str">
        <f>IFERROR(VLOOKUP(ROWS($BC$4:BC1801),$BB$4:$BC$2337,2,0),"")</f>
        <v>Sompolno (pow. koniński, woj. wielkopolskie)</v>
      </c>
      <c r="BF1801" s="98">
        <v>0</v>
      </c>
      <c r="BG1801" s="98">
        <f>IF(ISNUMBER(SEARCH('ankieta ESG'!$G$184,BH1801)),MAX($BG$3:BG1800)+1,0)</f>
        <v>1798</v>
      </c>
      <c r="BH1801" s="134" t="s">
        <v>5801</v>
      </c>
      <c r="BI1801" s="98">
        <v>0</v>
      </c>
      <c r="BJ1801" s="99" t="str">
        <f>IFERROR(VLOOKUP(ROWS($BH$4:BH1801),$BG$4:$BH$2337,2,0),"")</f>
        <v>Sompolno (pow. koniński, woj. wielkopolskie)</v>
      </c>
      <c r="BK1801" s="98">
        <v>0</v>
      </c>
      <c r="BL1801" s="98">
        <f>IF(ISNUMBER(SEARCH('ankieta ESG'!$G$185,BM1801)),MAX($BL$3:BL1800)+1,0)</f>
        <v>1798</v>
      </c>
      <c r="BM1801" s="134" t="s">
        <v>5801</v>
      </c>
      <c r="BN1801" s="98">
        <v>0</v>
      </c>
      <c r="BO1801" s="99" t="str">
        <f>IFERROR(VLOOKUP(ROWS($BM$4:BM1801),$BL$4:$BM$2337,2,0),"")</f>
        <v>Sompolno (pow. koniński, woj. wielkopolskie)</v>
      </c>
      <c r="BP1801" s="98">
        <v>0</v>
      </c>
      <c r="BQ1801" s="98">
        <f>IF(ISNUMBER(SEARCH('ankieta ESG'!$G$186,BR1801)),MAX($BQ$3:BQ1800)+1,0)</f>
        <v>1798</v>
      </c>
      <c r="BR1801" s="134" t="s">
        <v>5801</v>
      </c>
      <c r="BS1801" s="98">
        <v>0</v>
      </c>
      <c r="BT1801" s="99" t="str">
        <f>IFERROR(VLOOKUP(ROWS($BR$4:BR1801),$BQ$4:$BR$2337,2,0),"")</f>
        <v>Sompolno (pow. koniński, woj. wielkopolskie)</v>
      </c>
      <c r="BU1801" s="98">
        <v>0</v>
      </c>
      <c r="BV1801" s="98">
        <f>IF(ISNUMBER(SEARCH('ankieta ESG'!$G$187,BW1801)),MAX($BV$3:BV1800)+1,0)</f>
        <v>1798</v>
      </c>
      <c r="BW1801" s="134" t="s">
        <v>5801</v>
      </c>
      <c r="BX1801" s="98">
        <v>0</v>
      </c>
      <c r="BY1801" s="99" t="str">
        <f>IFERROR(VLOOKUP(ROWS($BW$4:BW1801),$BV$4:$BW$2337,2,0),"")</f>
        <v>Sompolno (pow. koniński, woj. wielkopolskie)</v>
      </c>
      <c r="BZ1801" s="98">
        <v>0</v>
      </c>
      <c r="CA1801" s="98">
        <f>IF(ISNUMBER(SEARCH('ankieta ESG'!$G$188,CB1801)),MAX($CA$3:CA1800)+1,0)</f>
        <v>1798</v>
      </c>
      <c r="CB1801" s="134" t="s">
        <v>5801</v>
      </c>
      <c r="CC1801" s="98">
        <v>0</v>
      </c>
      <c r="CD1801" s="99" t="str">
        <f>IFERROR(VLOOKUP(ROWS($CB$4:CB1801),$CA$4:$CB$2337,2,0),"")</f>
        <v>Sompolno (pow. koniński, woj. wielkopolskie)</v>
      </c>
      <c r="CE1801" s="98">
        <v>0</v>
      </c>
      <c r="CF1801" s="98">
        <f>IF(ISNUMBER(SEARCH('ankieta ESG'!$G$189,CG1801)),MAX($CF$3:CF1800)+1,0)</f>
        <v>1798</v>
      </c>
      <c r="CG1801" s="134" t="s">
        <v>5801</v>
      </c>
      <c r="CH1801" s="98">
        <v>0</v>
      </c>
      <c r="CI1801" s="99" t="str">
        <f>IFERROR(VLOOKUP(ROWS($CG$4:CG1801),$CF$4:$CG$2337,2,0),"")</f>
        <v>Sompolno (pow. koniński, woj. wielkopolskie)</v>
      </c>
      <c r="CJ1801" s="98">
        <v>0</v>
      </c>
    </row>
    <row r="1802" spans="4:88">
      <c r="D1802" s="25"/>
      <c r="F1802" s="25"/>
      <c r="AM1802" s="98">
        <f>IF(ISNUMBER(SEARCH('ankieta ESG'!$G$180,AN1802)),MAX(AM$3:$AM1801)+1,0)</f>
        <v>1799</v>
      </c>
      <c r="AN1802" s="134" t="s">
        <v>5802</v>
      </c>
      <c r="AO1802" s="98">
        <v>0</v>
      </c>
      <c r="AP1802" s="99" t="str">
        <f>IFERROR(VLOOKUP(ROWS($AN$4:AN1802),$AM$4:$AN$2337,2,0),"")</f>
        <v>Sońsk (pow. ciechanowski, woj. mazowieckie)</v>
      </c>
      <c r="AQ1802" s="98">
        <v>0</v>
      </c>
      <c r="AR1802" s="98">
        <f>IF(ISNUMBER(SEARCH('ankieta ESG'!$G$181,AS1802)),MAX($AR$3:AR1801)+1,0)</f>
        <v>1799</v>
      </c>
      <c r="AS1802" s="134" t="s">
        <v>5802</v>
      </c>
      <c r="AT1802" s="98">
        <v>0</v>
      </c>
      <c r="AU1802" s="99" t="str">
        <f>IFERROR(VLOOKUP(ROWS($AS$4:AS1802),$AR$4:$AS$2337,2,0),"")</f>
        <v>Sońsk (pow. ciechanowski, woj. mazowieckie)</v>
      </c>
      <c r="AV1802" s="98">
        <v>0</v>
      </c>
      <c r="AW1802" s="98">
        <f>IF(ISNUMBER(SEARCH('ankieta ESG'!$G$182,AX1802)),MAX($AW$3:AW1801)+1,0)</f>
        <v>1799</v>
      </c>
      <c r="AX1802" s="134" t="s">
        <v>5802</v>
      </c>
      <c r="AY1802" s="98">
        <v>0</v>
      </c>
      <c r="AZ1802" s="99" t="str">
        <f>IFERROR(VLOOKUP(ROWS($AX$4:AX1802),$AW$4:$AX$2337,2,0),"")</f>
        <v>Sońsk (pow. ciechanowski, woj. mazowieckie)</v>
      </c>
      <c r="BA1802" s="98">
        <v>0</v>
      </c>
      <c r="BB1802" s="98">
        <f>IF(ISNUMBER(SEARCH('ankieta ESG'!$G$183,BC1802)),MAX($BB$3:BB1801)+1,0)</f>
        <v>1799</v>
      </c>
      <c r="BC1802" s="134" t="s">
        <v>5802</v>
      </c>
      <c r="BD1802" s="98">
        <v>0</v>
      </c>
      <c r="BE1802" s="99" t="str">
        <f>IFERROR(VLOOKUP(ROWS($BC$4:BC1802),$BB$4:$BC$2337,2,0),"")</f>
        <v>Sońsk (pow. ciechanowski, woj. mazowieckie)</v>
      </c>
      <c r="BF1802" s="98">
        <v>0</v>
      </c>
      <c r="BG1802" s="98">
        <f>IF(ISNUMBER(SEARCH('ankieta ESG'!$G$184,BH1802)),MAX($BG$3:BG1801)+1,0)</f>
        <v>1799</v>
      </c>
      <c r="BH1802" s="134" t="s">
        <v>5802</v>
      </c>
      <c r="BI1802" s="98">
        <v>0</v>
      </c>
      <c r="BJ1802" s="99" t="str">
        <f>IFERROR(VLOOKUP(ROWS($BH$4:BH1802),$BG$4:$BH$2337,2,0),"")</f>
        <v>Sońsk (pow. ciechanowski, woj. mazowieckie)</v>
      </c>
      <c r="BK1802" s="98">
        <v>0</v>
      </c>
      <c r="BL1802" s="98">
        <f>IF(ISNUMBER(SEARCH('ankieta ESG'!$G$185,BM1802)),MAX($BL$3:BL1801)+1,0)</f>
        <v>1799</v>
      </c>
      <c r="BM1802" s="134" t="s">
        <v>5802</v>
      </c>
      <c r="BN1802" s="98">
        <v>0</v>
      </c>
      <c r="BO1802" s="99" t="str">
        <f>IFERROR(VLOOKUP(ROWS($BM$4:BM1802),$BL$4:$BM$2337,2,0),"")</f>
        <v>Sońsk (pow. ciechanowski, woj. mazowieckie)</v>
      </c>
      <c r="BP1802" s="98">
        <v>0</v>
      </c>
      <c r="BQ1802" s="98">
        <f>IF(ISNUMBER(SEARCH('ankieta ESG'!$G$186,BR1802)),MAX($BQ$3:BQ1801)+1,0)</f>
        <v>1799</v>
      </c>
      <c r="BR1802" s="134" t="s">
        <v>5802</v>
      </c>
      <c r="BS1802" s="98">
        <v>0</v>
      </c>
      <c r="BT1802" s="99" t="str">
        <f>IFERROR(VLOOKUP(ROWS($BR$4:BR1802),$BQ$4:$BR$2337,2,0),"")</f>
        <v>Sońsk (pow. ciechanowski, woj. mazowieckie)</v>
      </c>
      <c r="BU1802" s="98">
        <v>0</v>
      </c>
      <c r="BV1802" s="98">
        <f>IF(ISNUMBER(SEARCH('ankieta ESG'!$G$187,BW1802)),MAX($BV$3:BV1801)+1,0)</f>
        <v>1799</v>
      </c>
      <c r="BW1802" s="134" t="s">
        <v>5802</v>
      </c>
      <c r="BX1802" s="98">
        <v>0</v>
      </c>
      <c r="BY1802" s="99" t="str">
        <f>IFERROR(VLOOKUP(ROWS($BW$4:BW1802),$BV$4:$BW$2337,2,0),"")</f>
        <v>Sońsk (pow. ciechanowski, woj. mazowieckie)</v>
      </c>
      <c r="BZ1802" s="98">
        <v>0</v>
      </c>
      <c r="CA1802" s="98">
        <f>IF(ISNUMBER(SEARCH('ankieta ESG'!$G$188,CB1802)),MAX($CA$3:CA1801)+1,0)</f>
        <v>1799</v>
      </c>
      <c r="CB1802" s="134" t="s">
        <v>5802</v>
      </c>
      <c r="CC1802" s="98">
        <v>0</v>
      </c>
      <c r="CD1802" s="99" t="str">
        <f>IFERROR(VLOOKUP(ROWS($CB$4:CB1802),$CA$4:$CB$2337,2,0),"")</f>
        <v>Sońsk (pow. ciechanowski, woj. mazowieckie)</v>
      </c>
      <c r="CE1802" s="98">
        <v>0</v>
      </c>
      <c r="CF1802" s="98">
        <f>IF(ISNUMBER(SEARCH('ankieta ESG'!$G$189,CG1802)),MAX($CF$3:CF1801)+1,0)</f>
        <v>1799</v>
      </c>
      <c r="CG1802" s="134" t="s">
        <v>5802</v>
      </c>
      <c r="CH1802" s="98">
        <v>0</v>
      </c>
      <c r="CI1802" s="99" t="str">
        <f>IFERROR(VLOOKUP(ROWS($CG$4:CG1802),$CF$4:$CG$2337,2,0),"")</f>
        <v>Sońsk (pow. ciechanowski, woj. mazowieckie)</v>
      </c>
      <c r="CJ1802" s="98">
        <v>0</v>
      </c>
    </row>
    <row r="1803" spans="4:88">
      <c r="D1803" s="25"/>
      <c r="F1803" s="25"/>
      <c r="AM1803" s="98">
        <f>IF(ISNUMBER(SEARCH('ankieta ESG'!$G$180,AN1803)),MAX(AM$3:$AM1802)+1,0)</f>
        <v>1800</v>
      </c>
      <c r="AN1803" s="134" t="s">
        <v>5803</v>
      </c>
      <c r="AO1803" s="98">
        <v>0</v>
      </c>
      <c r="AP1803" s="99" t="str">
        <f>IFERROR(VLOOKUP(ROWS($AN$4:AN1803),$AM$4:$AN$2337,2,0),"")</f>
        <v>Sopot (pow. Sopot, woj. pomorskie)</v>
      </c>
      <c r="AQ1803" s="98">
        <v>0</v>
      </c>
      <c r="AR1803" s="98">
        <f>IF(ISNUMBER(SEARCH('ankieta ESG'!$G$181,AS1803)),MAX($AR$3:AR1802)+1,0)</f>
        <v>1800</v>
      </c>
      <c r="AS1803" s="134" t="s">
        <v>5803</v>
      </c>
      <c r="AT1803" s="98">
        <v>0</v>
      </c>
      <c r="AU1803" s="99" t="str">
        <f>IFERROR(VLOOKUP(ROWS($AS$4:AS1803),$AR$4:$AS$2337,2,0),"")</f>
        <v>Sopot (pow. Sopot, woj. pomorskie)</v>
      </c>
      <c r="AV1803" s="98">
        <v>0</v>
      </c>
      <c r="AW1803" s="98">
        <f>IF(ISNUMBER(SEARCH('ankieta ESG'!$G$182,AX1803)),MAX($AW$3:AW1802)+1,0)</f>
        <v>1800</v>
      </c>
      <c r="AX1803" s="134" t="s">
        <v>5803</v>
      </c>
      <c r="AY1803" s="98">
        <v>0</v>
      </c>
      <c r="AZ1803" s="99" t="str">
        <f>IFERROR(VLOOKUP(ROWS($AX$4:AX1803),$AW$4:$AX$2337,2,0),"")</f>
        <v>Sopot (pow. Sopot, woj. pomorskie)</v>
      </c>
      <c r="BA1803" s="98">
        <v>0</v>
      </c>
      <c r="BB1803" s="98">
        <f>IF(ISNUMBER(SEARCH('ankieta ESG'!$G$183,BC1803)),MAX($BB$3:BB1802)+1,0)</f>
        <v>1800</v>
      </c>
      <c r="BC1803" s="134" t="s">
        <v>5803</v>
      </c>
      <c r="BD1803" s="98">
        <v>0</v>
      </c>
      <c r="BE1803" s="99" t="str">
        <f>IFERROR(VLOOKUP(ROWS($BC$4:BC1803),$BB$4:$BC$2337,2,0),"")</f>
        <v>Sopot (pow. Sopot, woj. pomorskie)</v>
      </c>
      <c r="BF1803" s="98">
        <v>0</v>
      </c>
      <c r="BG1803" s="98">
        <f>IF(ISNUMBER(SEARCH('ankieta ESG'!$G$184,BH1803)),MAX($BG$3:BG1802)+1,0)</f>
        <v>1800</v>
      </c>
      <c r="BH1803" s="134" t="s">
        <v>5803</v>
      </c>
      <c r="BI1803" s="98">
        <v>0</v>
      </c>
      <c r="BJ1803" s="99" t="str">
        <f>IFERROR(VLOOKUP(ROWS($BH$4:BH1803),$BG$4:$BH$2337,2,0),"")</f>
        <v>Sopot (pow. Sopot, woj. pomorskie)</v>
      </c>
      <c r="BK1803" s="98">
        <v>0</v>
      </c>
      <c r="BL1803" s="98">
        <f>IF(ISNUMBER(SEARCH('ankieta ESG'!$G$185,BM1803)),MAX($BL$3:BL1802)+1,0)</f>
        <v>1800</v>
      </c>
      <c r="BM1803" s="134" t="s">
        <v>5803</v>
      </c>
      <c r="BN1803" s="98">
        <v>0</v>
      </c>
      <c r="BO1803" s="99" t="str">
        <f>IFERROR(VLOOKUP(ROWS($BM$4:BM1803),$BL$4:$BM$2337,2,0),"")</f>
        <v>Sopot (pow. Sopot, woj. pomorskie)</v>
      </c>
      <c r="BP1803" s="98">
        <v>0</v>
      </c>
      <c r="BQ1803" s="98">
        <f>IF(ISNUMBER(SEARCH('ankieta ESG'!$G$186,BR1803)),MAX($BQ$3:BQ1802)+1,0)</f>
        <v>1800</v>
      </c>
      <c r="BR1803" s="134" t="s">
        <v>5803</v>
      </c>
      <c r="BS1803" s="98">
        <v>0</v>
      </c>
      <c r="BT1803" s="99" t="str">
        <f>IFERROR(VLOOKUP(ROWS($BR$4:BR1803),$BQ$4:$BR$2337,2,0),"")</f>
        <v>Sopot (pow. Sopot, woj. pomorskie)</v>
      </c>
      <c r="BU1803" s="98">
        <v>0</v>
      </c>
      <c r="BV1803" s="98">
        <f>IF(ISNUMBER(SEARCH('ankieta ESG'!$G$187,BW1803)),MAX($BV$3:BV1802)+1,0)</f>
        <v>1800</v>
      </c>
      <c r="BW1803" s="134" t="s">
        <v>5803</v>
      </c>
      <c r="BX1803" s="98">
        <v>0</v>
      </c>
      <c r="BY1803" s="99" t="str">
        <f>IFERROR(VLOOKUP(ROWS($BW$4:BW1803),$BV$4:$BW$2337,2,0),"")</f>
        <v>Sopot (pow. Sopot, woj. pomorskie)</v>
      </c>
      <c r="BZ1803" s="98">
        <v>0</v>
      </c>
      <c r="CA1803" s="98">
        <f>IF(ISNUMBER(SEARCH('ankieta ESG'!$G$188,CB1803)),MAX($CA$3:CA1802)+1,0)</f>
        <v>1800</v>
      </c>
      <c r="CB1803" s="134" t="s">
        <v>5803</v>
      </c>
      <c r="CC1803" s="98">
        <v>0</v>
      </c>
      <c r="CD1803" s="99" t="str">
        <f>IFERROR(VLOOKUP(ROWS($CB$4:CB1803),$CA$4:$CB$2337,2,0),"")</f>
        <v>Sopot (pow. Sopot, woj. pomorskie)</v>
      </c>
      <c r="CE1803" s="98">
        <v>0</v>
      </c>
      <c r="CF1803" s="98">
        <f>IF(ISNUMBER(SEARCH('ankieta ESG'!$G$189,CG1803)),MAX($CF$3:CF1802)+1,0)</f>
        <v>1800</v>
      </c>
      <c r="CG1803" s="134" t="s">
        <v>5803</v>
      </c>
      <c r="CH1803" s="98">
        <v>0</v>
      </c>
      <c r="CI1803" s="99" t="str">
        <f>IFERROR(VLOOKUP(ROWS($CG$4:CG1803),$CF$4:$CG$2337,2,0),"")</f>
        <v>Sopot (pow. Sopot, woj. pomorskie)</v>
      </c>
      <c r="CJ1803" s="98">
        <v>0</v>
      </c>
    </row>
    <row r="1804" spans="4:88">
      <c r="D1804" s="25"/>
      <c r="F1804" s="25"/>
      <c r="AM1804" s="98">
        <f>IF(ISNUMBER(SEARCH('ankieta ESG'!$G$180,AN1804)),MAX(AM$3:$AM1803)+1,0)</f>
        <v>1801</v>
      </c>
      <c r="AN1804" s="134" t="s">
        <v>5804</v>
      </c>
      <c r="AO1804" s="98">
        <v>0</v>
      </c>
      <c r="AP1804" s="99" t="str">
        <f>IFERROR(VLOOKUP(ROWS($AN$4:AN1804),$AM$4:$AN$2337,2,0),"")</f>
        <v>Sorkwity (pow. mrągowski, woj. warmińsko-mazurskie)</v>
      </c>
      <c r="AQ1804" s="98">
        <v>0</v>
      </c>
      <c r="AR1804" s="98">
        <f>IF(ISNUMBER(SEARCH('ankieta ESG'!$G$181,AS1804)),MAX($AR$3:AR1803)+1,0)</f>
        <v>1801</v>
      </c>
      <c r="AS1804" s="134" t="s">
        <v>5804</v>
      </c>
      <c r="AT1804" s="98">
        <v>0</v>
      </c>
      <c r="AU1804" s="99" t="str">
        <f>IFERROR(VLOOKUP(ROWS($AS$4:AS1804),$AR$4:$AS$2337,2,0),"")</f>
        <v>Sorkwity (pow. mrągowski, woj. warmińsko-mazurskie)</v>
      </c>
      <c r="AV1804" s="98">
        <v>0</v>
      </c>
      <c r="AW1804" s="98">
        <f>IF(ISNUMBER(SEARCH('ankieta ESG'!$G$182,AX1804)),MAX($AW$3:AW1803)+1,0)</f>
        <v>1801</v>
      </c>
      <c r="AX1804" s="134" t="s">
        <v>5804</v>
      </c>
      <c r="AY1804" s="98">
        <v>0</v>
      </c>
      <c r="AZ1804" s="99" t="str">
        <f>IFERROR(VLOOKUP(ROWS($AX$4:AX1804),$AW$4:$AX$2337,2,0),"")</f>
        <v>Sorkwity (pow. mrągowski, woj. warmińsko-mazurskie)</v>
      </c>
      <c r="BA1804" s="98">
        <v>0</v>
      </c>
      <c r="BB1804" s="98">
        <f>IF(ISNUMBER(SEARCH('ankieta ESG'!$G$183,BC1804)),MAX($BB$3:BB1803)+1,0)</f>
        <v>1801</v>
      </c>
      <c r="BC1804" s="134" t="s">
        <v>5804</v>
      </c>
      <c r="BD1804" s="98">
        <v>0</v>
      </c>
      <c r="BE1804" s="99" t="str">
        <f>IFERROR(VLOOKUP(ROWS($BC$4:BC1804),$BB$4:$BC$2337,2,0),"")</f>
        <v>Sorkwity (pow. mrągowski, woj. warmińsko-mazurskie)</v>
      </c>
      <c r="BF1804" s="98">
        <v>0</v>
      </c>
      <c r="BG1804" s="98">
        <f>IF(ISNUMBER(SEARCH('ankieta ESG'!$G$184,BH1804)),MAX($BG$3:BG1803)+1,0)</f>
        <v>1801</v>
      </c>
      <c r="BH1804" s="134" t="s">
        <v>5804</v>
      </c>
      <c r="BI1804" s="98">
        <v>0</v>
      </c>
      <c r="BJ1804" s="99" t="str">
        <f>IFERROR(VLOOKUP(ROWS($BH$4:BH1804),$BG$4:$BH$2337,2,0),"")</f>
        <v>Sorkwity (pow. mrągowski, woj. warmińsko-mazurskie)</v>
      </c>
      <c r="BK1804" s="98">
        <v>0</v>
      </c>
      <c r="BL1804" s="98">
        <f>IF(ISNUMBER(SEARCH('ankieta ESG'!$G$185,BM1804)),MAX($BL$3:BL1803)+1,0)</f>
        <v>1801</v>
      </c>
      <c r="BM1804" s="134" t="s">
        <v>5804</v>
      </c>
      <c r="BN1804" s="98">
        <v>0</v>
      </c>
      <c r="BO1804" s="99" t="str">
        <f>IFERROR(VLOOKUP(ROWS($BM$4:BM1804),$BL$4:$BM$2337,2,0),"")</f>
        <v>Sorkwity (pow. mrągowski, woj. warmińsko-mazurskie)</v>
      </c>
      <c r="BP1804" s="98">
        <v>0</v>
      </c>
      <c r="BQ1804" s="98">
        <f>IF(ISNUMBER(SEARCH('ankieta ESG'!$G$186,BR1804)),MAX($BQ$3:BQ1803)+1,0)</f>
        <v>1801</v>
      </c>
      <c r="BR1804" s="134" t="s">
        <v>5804</v>
      </c>
      <c r="BS1804" s="98">
        <v>0</v>
      </c>
      <c r="BT1804" s="99" t="str">
        <f>IFERROR(VLOOKUP(ROWS($BR$4:BR1804),$BQ$4:$BR$2337,2,0),"")</f>
        <v>Sorkwity (pow. mrągowski, woj. warmińsko-mazurskie)</v>
      </c>
      <c r="BU1804" s="98">
        <v>0</v>
      </c>
      <c r="BV1804" s="98">
        <f>IF(ISNUMBER(SEARCH('ankieta ESG'!$G$187,BW1804)),MAX($BV$3:BV1803)+1,0)</f>
        <v>1801</v>
      </c>
      <c r="BW1804" s="134" t="s">
        <v>5804</v>
      </c>
      <c r="BX1804" s="98">
        <v>0</v>
      </c>
      <c r="BY1804" s="99" t="str">
        <f>IFERROR(VLOOKUP(ROWS($BW$4:BW1804),$BV$4:$BW$2337,2,0),"")</f>
        <v>Sorkwity (pow. mrągowski, woj. warmińsko-mazurskie)</v>
      </c>
      <c r="BZ1804" s="98">
        <v>0</v>
      </c>
      <c r="CA1804" s="98">
        <f>IF(ISNUMBER(SEARCH('ankieta ESG'!$G$188,CB1804)),MAX($CA$3:CA1803)+1,0)</f>
        <v>1801</v>
      </c>
      <c r="CB1804" s="134" t="s">
        <v>5804</v>
      </c>
      <c r="CC1804" s="98">
        <v>0</v>
      </c>
      <c r="CD1804" s="99" t="str">
        <f>IFERROR(VLOOKUP(ROWS($CB$4:CB1804),$CA$4:$CB$2337,2,0),"")</f>
        <v>Sorkwity (pow. mrągowski, woj. warmińsko-mazurskie)</v>
      </c>
      <c r="CE1804" s="98">
        <v>0</v>
      </c>
      <c r="CF1804" s="98">
        <f>IF(ISNUMBER(SEARCH('ankieta ESG'!$G$189,CG1804)),MAX($CF$3:CF1803)+1,0)</f>
        <v>1801</v>
      </c>
      <c r="CG1804" s="134" t="s">
        <v>5804</v>
      </c>
      <c r="CH1804" s="98">
        <v>0</v>
      </c>
      <c r="CI1804" s="99" t="str">
        <f>IFERROR(VLOOKUP(ROWS($CG$4:CG1804),$CF$4:$CG$2337,2,0),"")</f>
        <v>Sorkwity (pow. mrągowski, woj. warmińsko-mazurskie)</v>
      </c>
      <c r="CJ1804" s="98">
        <v>0</v>
      </c>
    </row>
    <row r="1805" spans="4:88">
      <c r="D1805" s="25"/>
      <c r="F1805" s="25"/>
      <c r="AM1805" s="98">
        <f>IF(ISNUMBER(SEARCH('ankieta ESG'!$G$180,AN1805)),MAX(AM$3:$AM1804)+1,0)</f>
        <v>1802</v>
      </c>
      <c r="AN1805" s="134" t="s">
        <v>5805</v>
      </c>
      <c r="AO1805" s="98">
        <v>0</v>
      </c>
      <c r="AP1805" s="99" t="str">
        <f>IFERROR(VLOOKUP(ROWS($AN$4:AN1805),$AM$4:$AN$2337,2,0),"")</f>
        <v>Sosnowica (pow. parczewski, woj. lubelskie)</v>
      </c>
      <c r="AQ1805" s="98">
        <v>0</v>
      </c>
      <c r="AR1805" s="98">
        <f>IF(ISNUMBER(SEARCH('ankieta ESG'!$G$181,AS1805)),MAX($AR$3:AR1804)+1,0)</f>
        <v>1802</v>
      </c>
      <c r="AS1805" s="134" t="s">
        <v>5805</v>
      </c>
      <c r="AT1805" s="98">
        <v>0</v>
      </c>
      <c r="AU1805" s="99" t="str">
        <f>IFERROR(VLOOKUP(ROWS($AS$4:AS1805),$AR$4:$AS$2337,2,0),"")</f>
        <v>Sosnowica (pow. parczewski, woj. lubelskie)</v>
      </c>
      <c r="AV1805" s="98">
        <v>0</v>
      </c>
      <c r="AW1805" s="98">
        <f>IF(ISNUMBER(SEARCH('ankieta ESG'!$G$182,AX1805)),MAX($AW$3:AW1804)+1,0)</f>
        <v>1802</v>
      </c>
      <c r="AX1805" s="134" t="s">
        <v>5805</v>
      </c>
      <c r="AY1805" s="98">
        <v>0</v>
      </c>
      <c r="AZ1805" s="99" t="str">
        <f>IFERROR(VLOOKUP(ROWS($AX$4:AX1805),$AW$4:$AX$2337,2,0),"")</f>
        <v>Sosnowica (pow. parczewski, woj. lubelskie)</v>
      </c>
      <c r="BA1805" s="98">
        <v>0</v>
      </c>
      <c r="BB1805" s="98">
        <f>IF(ISNUMBER(SEARCH('ankieta ESG'!$G$183,BC1805)),MAX($BB$3:BB1804)+1,0)</f>
        <v>1802</v>
      </c>
      <c r="BC1805" s="134" t="s">
        <v>5805</v>
      </c>
      <c r="BD1805" s="98">
        <v>0</v>
      </c>
      <c r="BE1805" s="99" t="str">
        <f>IFERROR(VLOOKUP(ROWS($BC$4:BC1805),$BB$4:$BC$2337,2,0),"")</f>
        <v>Sosnowica (pow. parczewski, woj. lubelskie)</v>
      </c>
      <c r="BF1805" s="98">
        <v>0</v>
      </c>
      <c r="BG1805" s="98">
        <f>IF(ISNUMBER(SEARCH('ankieta ESG'!$G$184,BH1805)),MAX($BG$3:BG1804)+1,0)</f>
        <v>1802</v>
      </c>
      <c r="BH1805" s="134" t="s">
        <v>5805</v>
      </c>
      <c r="BI1805" s="98">
        <v>0</v>
      </c>
      <c r="BJ1805" s="99" t="str">
        <f>IFERROR(VLOOKUP(ROWS($BH$4:BH1805),$BG$4:$BH$2337,2,0),"")</f>
        <v>Sosnowica (pow. parczewski, woj. lubelskie)</v>
      </c>
      <c r="BK1805" s="98">
        <v>0</v>
      </c>
      <c r="BL1805" s="98">
        <f>IF(ISNUMBER(SEARCH('ankieta ESG'!$G$185,BM1805)),MAX($BL$3:BL1804)+1,0)</f>
        <v>1802</v>
      </c>
      <c r="BM1805" s="134" t="s">
        <v>5805</v>
      </c>
      <c r="BN1805" s="98">
        <v>0</v>
      </c>
      <c r="BO1805" s="99" t="str">
        <f>IFERROR(VLOOKUP(ROWS($BM$4:BM1805),$BL$4:$BM$2337,2,0),"")</f>
        <v>Sosnowica (pow. parczewski, woj. lubelskie)</v>
      </c>
      <c r="BP1805" s="98">
        <v>0</v>
      </c>
      <c r="BQ1805" s="98">
        <f>IF(ISNUMBER(SEARCH('ankieta ESG'!$G$186,BR1805)),MAX($BQ$3:BQ1804)+1,0)</f>
        <v>1802</v>
      </c>
      <c r="BR1805" s="134" t="s">
        <v>5805</v>
      </c>
      <c r="BS1805" s="98">
        <v>0</v>
      </c>
      <c r="BT1805" s="99" t="str">
        <f>IFERROR(VLOOKUP(ROWS($BR$4:BR1805),$BQ$4:$BR$2337,2,0),"")</f>
        <v>Sosnowica (pow. parczewski, woj. lubelskie)</v>
      </c>
      <c r="BU1805" s="98">
        <v>0</v>
      </c>
      <c r="BV1805" s="98">
        <f>IF(ISNUMBER(SEARCH('ankieta ESG'!$G$187,BW1805)),MAX($BV$3:BV1804)+1,0)</f>
        <v>1802</v>
      </c>
      <c r="BW1805" s="134" t="s">
        <v>5805</v>
      </c>
      <c r="BX1805" s="98">
        <v>0</v>
      </c>
      <c r="BY1805" s="99" t="str">
        <f>IFERROR(VLOOKUP(ROWS($BW$4:BW1805),$BV$4:$BW$2337,2,0),"")</f>
        <v>Sosnowica (pow. parczewski, woj. lubelskie)</v>
      </c>
      <c r="BZ1805" s="98">
        <v>0</v>
      </c>
      <c r="CA1805" s="98">
        <f>IF(ISNUMBER(SEARCH('ankieta ESG'!$G$188,CB1805)),MAX($CA$3:CA1804)+1,0)</f>
        <v>1802</v>
      </c>
      <c r="CB1805" s="134" t="s">
        <v>5805</v>
      </c>
      <c r="CC1805" s="98">
        <v>0</v>
      </c>
      <c r="CD1805" s="99" t="str">
        <f>IFERROR(VLOOKUP(ROWS($CB$4:CB1805),$CA$4:$CB$2337,2,0),"")</f>
        <v>Sosnowica (pow. parczewski, woj. lubelskie)</v>
      </c>
      <c r="CE1805" s="98">
        <v>0</v>
      </c>
      <c r="CF1805" s="98">
        <f>IF(ISNUMBER(SEARCH('ankieta ESG'!$G$189,CG1805)),MAX($CF$3:CF1804)+1,0)</f>
        <v>1802</v>
      </c>
      <c r="CG1805" s="134" t="s">
        <v>5805</v>
      </c>
      <c r="CH1805" s="98">
        <v>0</v>
      </c>
      <c r="CI1805" s="99" t="str">
        <f>IFERROR(VLOOKUP(ROWS($CG$4:CG1805),$CF$4:$CG$2337,2,0),"")</f>
        <v>Sosnowica (pow. parczewski, woj. lubelskie)</v>
      </c>
      <c r="CJ1805" s="98">
        <v>0</v>
      </c>
    </row>
    <row r="1806" spans="4:88">
      <c r="D1806" s="25"/>
      <c r="F1806" s="25"/>
      <c r="AM1806" s="98">
        <f>IF(ISNUMBER(SEARCH('ankieta ESG'!$G$180,AN1806)),MAX(AM$3:$AM1805)+1,0)</f>
        <v>1803</v>
      </c>
      <c r="AN1806" s="134" t="s">
        <v>5806</v>
      </c>
      <c r="AO1806" s="98">
        <v>0</v>
      </c>
      <c r="AP1806" s="99" t="str">
        <f>IFERROR(VLOOKUP(ROWS($AN$4:AN1806),$AM$4:$AN$2337,2,0),"")</f>
        <v>Sosnowiec (pow. Sosnowiec, woj. śląskie)</v>
      </c>
      <c r="AQ1806" s="98">
        <v>0</v>
      </c>
      <c r="AR1806" s="98">
        <f>IF(ISNUMBER(SEARCH('ankieta ESG'!$G$181,AS1806)),MAX($AR$3:AR1805)+1,0)</f>
        <v>1803</v>
      </c>
      <c r="AS1806" s="134" t="s">
        <v>5806</v>
      </c>
      <c r="AT1806" s="98">
        <v>0</v>
      </c>
      <c r="AU1806" s="99" t="str">
        <f>IFERROR(VLOOKUP(ROWS($AS$4:AS1806),$AR$4:$AS$2337,2,0),"")</f>
        <v>Sosnowiec (pow. Sosnowiec, woj. śląskie)</v>
      </c>
      <c r="AV1806" s="98">
        <v>0</v>
      </c>
      <c r="AW1806" s="98">
        <f>IF(ISNUMBER(SEARCH('ankieta ESG'!$G$182,AX1806)),MAX($AW$3:AW1805)+1,0)</f>
        <v>1803</v>
      </c>
      <c r="AX1806" s="134" t="s">
        <v>5806</v>
      </c>
      <c r="AY1806" s="98">
        <v>0</v>
      </c>
      <c r="AZ1806" s="99" t="str">
        <f>IFERROR(VLOOKUP(ROWS($AX$4:AX1806),$AW$4:$AX$2337,2,0),"")</f>
        <v>Sosnowiec (pow. Sosnowiec, woj. śląskie)</v>
      </c>
      <c r="BA1806" s="98">
        <v>0</v>
      </c>
      <c r="BB1806" s="98">
        <f>IF(ISNUMBER(SEARCH('ankieta ESG'!$G$183,BC1806)),MAX($BB$3:BB1805)+1,0)</f>
        <v>1803</v>
      </c>
      <c r="BC1806" s="134" t="s">
        <v>5806</v>
      </c>
      <c r="BD1806" s="98">
        <v>0</v>
      </c>
      <c r="BE1806" s="99" t="str">
        <f>IFERROR(VLOOKUP(ROWS($BC$4:BC1806),$BB$4:$BC$2337,2,0),"")</f>
        <v>Sosnowiec (pow. Sosnowiec, woj. śląskie)</v>
      </c>
      <c r="BF1806" s="98">
        <v>0</v>
      </c>
      <c r="BG1806" s="98">
        <f>IF(ISNUMBER(SEARCH('ankieta ESG'!$G$184,BH1806)),MAX($BG$3:BG1805)+1,0)</f>
        <v>1803</v>
      </c>
      <c r="BH1806" s="134" t="s">
        <v>5806</v>
      </c>
      <c r="BI1806" s="98">
        <v>0</v>
      </c>
      <c r="BJ1806" s="99" t="str">
        <f>IFERROR(VLOOKUP(ROWS($BH$4:BH1806),$BG$4:$BH$2337,2,0),"")</f>
        <v>Sosnowiec (pow. Sosnowiec, woj. śląskie)</v>
      </c>
      <c r="BK1806" s="98">
        <v>0</v>
      </c>
      <c r="BL1806" s="98">
        <f>IF(ISNUMBER(SEARCH('ankieta ESG'!$G$185,BM1806)),MAX($BL$3:BL1805)+1,0)</f>
        <v>1803</v>
      </c>
      <c r="BM1806" s="134" t="s">
        <v>5806</v>
      </c>
      <c r="BN1806" s="98">
        <v>0</v>
      </c>
      <c r="BO1806" s="99" t="str">
        <f>IFERROR(VLOOKUP(ROWS($BM$4:BM1806),$BL$4:$BM$2337,2,0),"")</f>
        <v>Sosnowiec (pow. Sosnowiec, woj. śląskie)</v>
      </c>
      <c r="BP1806" s="98">
        <v>0</v>
      </c>
      <c r="BQ1806" s="98">
        <f>IF(ISNUMBER(SEARCH('ankieta ESG'!$G$186,BR1806)),MAX($BQ$3:BQ1805)+1,0)</f>
        <v>1803</v>
      </c>
      <c r="BR1806" s="134" t="s">
        <v>5806</v>
      </c>
      <c r="BS1806" s="98">
        <v>0</v>
      </c>
      <c r="BT1806" s="99" t="str">
        <f>IFERROR(VLOOKUP(ROWS($BR$4:BR1806),$BQ$4:$BR$2337,2,0),"")</f>
        <v>Sosnowiec (pow. Sosnowiec, woj. śląskie)</v>
      </c>
      <c r="BU1806" s="98">
        <v>0</v>
      </c>
      <c r="BV1806" s="98">
        <f>IF(ISNUMBER(SEARCH('ankieta ESG'!$G$187,BW1806)),MAX($BV$3:BV1805)+1,0)</f>
        <v>1803</v>
      </c>
      <c r="BW1806" s="134" t="s">
        <v>5806</v>
      </c>
      <c r="BX1806" s="98">
        <v>0</v>
      </c>
      <c r="BY1806" s="99" t="str">
        <f>IFERROR(VLOOKUP(ROWS($BW$4:BW1806),$BV$4:$BW$2337,2,0),"")</f>
        <v>Sosnowiec (pow. Sosnowiec, woj. śląskie)</v>
      </c>
      <c r="BZ1806" s="98">
        <v>0</v>
      </c>
      <c r="CA1806" s="98">
        <f>IF(ISNUMBER(SEARCH('ankieta ESG'!$G$188,CB1806)),MAX($CA$3:CA1805)+1,0)</f>
        <v>1803</v>
      </c>
      <c r="CB1806" s="134" t="s">
        <v>5806</v>
      </c>
      <c r="CC1806" s="98">
        <v>0</v>
      </c>
      <c r="CD1806" s="99" t="str">
        <f>IFERROR(VLOOKUP(ROWS($CB$4:CB1806),$CA$4:$CB$2337,2,0),"")</f>
        <v>Sosnowiec (pow. Sosnowiec, woj. śląskie)</v>
      </c>
      <c r="CE1806" s="98">
        <v>0</v>
      </c>
      <c r="CF1806" s="98">
        <f>IF(ISNUMBER(SEARCH('ankieta ESG'!$G$189,CG1806)),MAX($CF$3:CF1805)+1,0)</f>
        <v>1803</v>
      </c>
      <c r="CG1806" s="134" t="s">
        <v>5806</v>
      </c>
      <c r="CH1806" s="98">
        <v>0</v>
      </c>
      <c r="CI1806" s="99" t="str">
        <f>IFERROR(VLOOKUP(ROWS($CG$4:CG1806),$CF$4:$CG$2337,2,0),"")</f>
        <v>Sosnowiec (pow. Sosnowiec, woj. śląskie)</v>
      </c>
      <c r="CJ1806" s="98">
        <v>0</v>
      </c>
    </row>
    <row r="1807" spans="4:88">
      <c r="D1807" s="25"/>
      <c r="F1807" s="25"/>
      <c r="AM1807" s="98">
        <f>IF(ISNUMBER(SEARCH('ankieta ESG'!$G$180,AN1807)),MAX(AM$3:$AM1806)+1,0)</f>
        <v>1804</v>
      </c>
      <c r="AN1807" s="134" t="s">
        <v>5807</v>
      </c>
      <c r="AO1807" s="98">
        <v>0</v>
      </c>
      <c r="AP1807" s="99" t="str">
        <f>IFERROR(VLOOKUP(ROWS($AN$4:AN1807),$AM$4:$AN$2337,2,0),"")</f>
        <v>Sosnówka (pow. bialski, woj. lubelskie)</v>
      </c>
      <c r="AQ1807" s="98">
        <v>0</v>
      </c>
      <c r="AR1807" s="98">
        <f>IF(ISNUMBER(SEARCH('ankieta ESG'!$G$181,AS1807)),MAX($AR$3:AR1806)+1,0)</f>
        <v>1804</v>
      </c>
      <c r="AS1807" s="134" t="s">
        <v>5807</v>
      </c>
      <c r="AT1807" s="98">
        <v>0</v>
      </c>
      <c r="AU1807" s="99" t="str">
        <f>IFERROR(VLOOKUP(ROWS($AS$4:AS1807),$AR$4:$AS$2337,2,0),"")</f>
        <v>Sosnówka (pow. bialski, woj. lubelskie)</v>
      </c>
      <c r="AV1807" s="98">
        <v>0</v>
      </c>
      <c r="AW1807" s="98">
        <f>IF(ISNUMBER(SEARCH('ankieta ESG'!$G$182,AX1807)),MAX($AW$3:AW1806)+1,0)</f>
        <v>1804</v>
      </c>
      <c r="AX1807" s="134" t="s">
        <v>5807</v>
      </c>
      <c r="AY1807" s="98">
        <v>0</v>
      </c>
      <c r="AZ1807" s="99" t="str">
        <f>IFERROR(VLOOKUP(ROWS($AX$4:AX1807),$AW$4:$AX$2337,2,0),"")</f>
        <v>Sosnówka (pow. bialski, woj. lubelskie)</v>
      </c>
      <c r="BA1807" s="98">
        <v>0</v>
      </c>
      <c r="BB1807" s="98">
        <f>IF(ISNUMBER(SEARCH('ankieta ESG'!$G$183,BC1807)),MAX($BB$3:BB1806)+1,0)</f>
        <v>1804</v>
      </c>
      <c r="BC1807" s="134" t="s">
        <v>5807</v>
      </c>
      <c r="BD1807" s="98">
        <v>0</v>
      </c>
      <c r="BE1807" s="99" t="str">
        <f>IFERROR(VLOOKUP(ROWS($BC$4:BC1807),$BB$4:$BC$2337,2,0),"")</f>
        <v>Sosnówka (pow. bialski, woj. lubelskie)</v>
      </c>
      <c r="BF1807" s="98">
        <v>0</v>
      </c>
      <c r="BG1807" s="98">
        <f>IF(ISNUMBER(SEARCH('ankieta ESG'!$G$184,BH1807)),MAX($BG$3:BG1806)+1,0)</f>
        <v>1804</v>
      </c>
      <c r="BH1807" s="134" t="s">
        <v>5807</v>
      </c>
      <c r="BI1807" s="98">
        <v>0</v>
      </c>
      <c r="BJ1807" s="99" t="str">
        <f>IFERROR(VLOOKUP(ROWS($BH$4:BH1807),$BG$4:$BH$2337,2,0),"")</f>
        <v>Sosnówka (pow. bialski, woj. lubelskie)</v>
      </c>
      <c r="BK1807" s="98">
        <v>0</v>
      </c>
      <c r="BL1807" s="98">
        <f>IF(ISNUMBER(SEARCH('ankieta ESG'!$G$185,BM1807)),MAX($BL$3:BL1806)+1,0)</f>
        <v>1804</v>
      </c>
      <c r="BM1807" s="134" t="s">
        <v>5807</v>
      </c>
      <c r="BN1807" s="98">
        <v>0</v>
      </c>
      <c r="BO1807" s="99" t="str">
        <f>IFERROR(VLOOKUP(ROWS($BM$4:BM1807),$BL$4:$BM$2337,2,0),"")</f>
        <v>Sosnówka (pow. bialski, woj. lubelskie)</v>
      </c>
      <c r="BP1807" s="98">
        <v>0</v>
      </c>
      <c r="BQ1807" s="98">
        <f>IF(ISNUMBER(SEARCH('ankieta ESG'!$G$186,BR1807)),MAX($BQ$3:BQ1806)+1,0)</f>
        <v>1804</v>
      </c>
      <c r="BR1807" s="134" t="s">
        <v>5807</v>
      </c>
      <c r="BS1807" s="98">
        <v>0</v>
      </c>
      <c r="BT1807" s="99" t="str">
        <f>IFERROR(VLOOKUP(ROWS($BR$4:BR1807),$BQ$4:$BR$2337,2,0),"")</f>
        <v>Sosnówka (pow. bialski, woj. lubelskie)</v>
      </c>
      <c r="BU1807" s="98">
        <v>0</v>
      </c>
      <c r="BV1807" s="98">
        <f>IF(ISNUMBER(SEARCH('ankieta ESG'!$G$187,BW1807)),MAX($BV$3:BV1806)+1,0)</f>
        <v>1804</v>
      </c>
      <c r="BW1807" s="134" t="s">
        <v>5807</v>
      </c>
      <c r="BX1807" s="98">
        <v>0</v>
      </c>
      <c r="BY1807" s="99" t="str">
        <f>IFERROR(VLOOKUP(ROWS($BW$4:BW1807),$BV$4:$BW$2337,2,0),"")</f>
        <v>Sosnówka (pow. bialski, woj. lubelskie)</v>
      </c>
      <c r="BZ1807" s="98">
        <v>0</v>
      </c>
      <c r="CA1807" s="98">
        <f>IF(ISNUMBER(SEARCH('ankieta ESG'!$G$188,CB1807)),MAX($CA$3:CA1806)+1,0)</f>
        <v>1804</v>
      </c>
      <c r="CB1807" s="134" t="s">
        <v>5807</v>
      </c>
      <c r="CC1807" s="98">
        <v>0</v>
      </c>
      <c r="CD1807" s="99" t="str">
        <f>IFERROR(VLOOKUP(ROWS($CB$4:CB1807),$CA$4:$CB$2337,2,0),"")</f>
        <v>Sosnówka (pow. bialski, woj. lubelskie)</v>
      </c>
      <c r="CE1807" s="98">
        <v>0</v>
      </c>
      <c r="CF1807" s="98">
        <f>IF(ISNUMBER(SEARCH('ankieta ESG'!$G$189,CG1807)),MAX($CF$3:CF1806)+1,0)</f>
        <v>1804</v>
      </c>
      <c r="CG1807" s="134" t="s">
        <v>5807</v>
      </c>
      <c r="CH1807" s="98">
        <v>0</v>
      </c>
      <c r="CI1807" s="99" t="str">
        <f>IFERROR(VLOOKUP(ROWS($CG$4:CG1807),$CF$4:$CG$2337,2,0),"")</f>
        <v>Sosnówka (pow. bialski, woj. lubelskie)</v>
      </c>
      <c r="CJ1807" s="98">
        <v>0</v>
      </c>
    </row>
    <row r="1808" spans="4:88">
      <c r="D1808" s="25"/>
      <c r="F1808" s="25"/>
      <c r="AM1808" s="98">
        <f>IF(ISNUMBER(SEARCH('ankieta ESG'!$G$180,AN1808)),MAX(AM$3:$AM1807)+1,0)</f>
        <v>1805</v>
      </c>
      <c r="AN1808" s="134" t="s">
        <v>5808</v>
      </c>
      <c r="AO1808" s="98">
        <v>0</v>
      </c>
      <c r="AP1808" s="99" t="str">
        <f>IFERROR(VLOOKUP(ROWS($AN$4:AN1808),$AM$4:$AN$2337,2,0),"")</f>
        <v>Sośnicowice (pow. gliwicki, woj. śląskie)</v>
      </c>
      <c r="AQ1808" s="98">
        <v>0</v>
      </c>
      <c r="AR1808" s="98">
        <f>IF(ISNUMBER(SEARCH('ankieta ESG'!$G$181,AS1808)),MAX($AR$3:AR1807)+1,0)</f>
        <v>1805</v>
      </c>
      <c r="AS1808" s="134" t="s">
        <v>5808</v>
      </c>
      <c r="AT1808" s="98">
        <v>0</v>
      </c>
      <c r="AU1808" s="99" t="str">
        <f>IFERROR(VLOOKUP(ROWS($AS$4:AS1808),$AR$4:$AS$2337,2,0),"")</f>
        <v>Sośnicowice (pow. gliwicki, woj. śląskie)</v>
      </c>
      <c r="AV1808" s="98">
        <v>0</v>
      </c>
      <c r="AW1808" s="98">
        <f>IF(ISNUMBER(SEARCH('ankieta ESG'!$G$182,AX1808)),MAX($AW$3:AW1807)+1,0)</f>
        <v>1805</v>
      </c>
      <c r="AX1808" s="134" t="s">
        <v>5808</v>
      </c>
      <c r="AY1808" s="98">
        <v>0</v>
      </c>
      <c r="AZ1808" s="99" t="str">
        <f>IFERROR(VLOOKUP(ROWS($AX$4:AX1808),$AW$4:$AX$2337,2,0),"")</f>
        <v>Sośnicowice (pow. gliwicki, woj. śląskie)</v>
      </c>
      <c r="BA1808" s="98">
        <v>0</v>
      </c>
      <c r="BB1808" s="98">
        <f>IF(ISNUMBER(SEARCH('ankieta ESG'!$G$183,BC1808)),MAX($BB$3:BB1807)+1,0)</f>
        <v>1805</v>
      </c>
      <c r="BC1808" s="134" t="s">
        <v>5808</v>
      </c>
      <c r="BD1808" s="98">
        <v>0</v>
      </c>
      <c r="BE1808" s="99" t="str">
        <f>IFERROR(VLOOKUP(ROWS($BC$4:BC1808),$BB$4:$BC$2337,2,0),"")</f>
        <v>Sośnicowice (pow. gliwicki, woj. śląskie)</v>
      </c>
      <c r="BF1808" s="98">
        <v>0</v>
      </c>
      <c r="BG1808" s="98">
        <f>IF(ISNUMBER(SEARCH('ankieta ESG'!$G$184,BH1808)),MAX($BG$3:BG1807)+1,0)</f>
        <v>1805</v>
      </c>
      <c r="BH1808" s="134" t="s">
        <v>5808</v>
      </c>
      <c r="BI1808" s="98">
        <v>0</v>
      </c>
      <c r="BJ1808" s="99" t="str">
        <f>IFERROR(VLOOKUP(ROWS($BH$4:BH1808),$BG$4:$BH$2337,2,0),"")</f>
        <v>Sośnicowice (pow. gliwicki, woj. śląskie)</v>
      </c>
      <c r="BK1808" s="98">
        <v>0</v>
      </c>
      <c r="BL1808" s="98">
        <f>IF(ISNUMBER(SEARCH('ankieta ESG'!$G$185,BM1808)),MAX($BL$3:BL1807)+1,0)</f>
        <v>1805</v>
      </c>
      <c r="BM1808" s="134" t="s">
        <v>5808</v>
      </c>
      <c r="BN1808" s="98">
        <v>0</v>
      </c>
      <c r="BO1808" s="99" t="str">
        <f>IFERROR(VLOOKUP(ROWS($BM$4:BM1808),$BL$4:$BM$2337,2,0),"")</f>
        <v>Sośnicowice (pow. gliwicki, woj. śląskie)</v>
      </c>
      <c r="BP1808" s="98">
        <v>0</v>
      </c>
      <c r="BQ1808" s="98">
        <f>IF(ISNUMBER(SEARCH('ankieta ESG'!$G$186,BR1808)),MAX($BQ$3:BQ1807)+1,0)</f>
        <v>1805</v>
      </c>
      <c r="BR1808" s="134" t="s">
        <v>5808</v>
      </c>
      <c r="BS1808" s="98">
        <v>0</v>
      </c>
      <c r="BT1808" s="99" t="str">
        <f>IFERROR(VLOOKUP(ROWS($BR$4:BR1808),$BQ$4:$BR$2337,2,0),"")</f>
        <v>Sośnicowice (pow. gliwicki, woj. śląskie)</v>
      </c>
      <c r="BU1808" s="98">
        <v>0</v>
      </c>
      <c r="BV1808" s="98">
        <f>IF(ISNUMBER(SEARCH('ankieta ESG'!$G$187,BW1808)),MAX($BV$3:BV1807)+1,0)</f>
        <v>1805</v>
      </c>
      <c r="BW1808" s="134" t="s">
        <v>5808</v>
      </c>
      <c r="BX1808" s="98">
        <v>0</v>
      </c>
      <c r="BY1808" s="99" t="str">
        <f>IFERROR(VLOOKUP(ROWS($BW$4:BW1808),$BV$4:$BW$2337,2,0),"")</f>
        <v>Sośnicowice (pow. gliwicki, woj. śląskie)</v>
      </c>
      <c r="BZ1808" s="98">
        <v>0</v>
      </c>
      <c r="CA1808" s="98">
        <f>IF(ISNUMBER(SEARCH('ankieta ESG'!$G$188,CB1808)),MAX($CA$3:CA1807)+1,0)</f>
        <v>1805</v>
      </c>
      <c r="CB1808" s="134" t="s">
        <v>5808</v>
      </c>
      <c r="CC1808" s="98">
        <v>0</v>
      </c>
      <c r="CD1808" s="99" t="str">
        <f>IFERROR(VLOOKUP(ROWS($CB$4:CB1808),$CA$4:$CB$2337,2,0),"")</f>
        <v>Sośnicowice (pow. gliwicki, woj. śląskie)</v>
      </c>
      <c r="CE1808" s="98">
        <v>0</v>
      </c>
      <c r="CF1808" s="98">
        <f>IF(ISNUMBER(SEARCH('ankieta ESG'!$G$189,CG1808)),MAX($CF$3:CF1807)+1,0)</f>
        <v>1805</v>
      </c>
      <c r="CG1808" s="134" t="s">
        <v>5808</v>
      </c>
      <c r="CH1808" s="98">
        <v>0</v>
      </c>
      <c r="CI1808" s="99" t="str">
        <f>IFERROR(VLOOKUP(ROWS($CG$4:CG1808),$CF$4:$CG$2337,2,0),"")</f>
        <v>Sośnicowice (pow. gliwicki, woj. śląskie)</v>
      </c>
      <c r="CJ1808" s="98">
        <v>0</v>
      </c>
    </row>
    <row r="1809" spans="4:88">
      <c r="D1809" s="25"/>
      <c r="F1809" s="25"/>
      <c r="AM1809" s="98">
        <f>IF(ISNUMBER(SEARCH('ankieta ESG'!$G$180,AN1809)),MAX(AM$3:$AM1808)+1,0)</f>
        <v>1806</v>
      </c>
      <c r="AN1809" s="134" t="s">
        <v>5809</v>
      </c>
      <c r="AO1809" s="98">
        <v>0</v>
      </c>
      <c r="AP1809" s="99" t="str">
        <f>IFERROR(VLOOKUP(ROWS($AN$4:AN1809),$AM$4:$AN$2337,2,0),"")</f>
        <v>Sośnie (pow. ostrowski, woj. wielkopolskie)</v>
      </c>
      <c r="AQ1809" s="98">
        <v>0</v>
      </c>
      <c r="AR1809" s="98">
        <f>IF(ISNUMBER(SEARCH('ankieta ESG'!$G$181,AS1809)),MAX($AR$3:AR1808)+1,0)</f>
        <v>1806</v>
      </c>
      <c r="AS1809" s="134" t="s">
        <v>5809</v>
      </c>
      <c r="AT1809" s="98">
        <v>0</v>
      </c>
      <c r="AU1809" s="99" t="str">
        <f>IFERROR(VLOOKUP(ROWS($AS$4:AS1809),$AR$4:$AS$2337,2,0),"")</f>
        <v>Sośnie (pow. ostrowski, woj. wielkopolskie)</v>
      </c>
      <c r="AV1809" s="98">
        <v>0</v>
      </c>
      <c r="AW1809" s="98">
        <f>IF(ISNUMBER(SEARCH('ankieta ESG'!$G$182,AX1809)),MAX($AW$3:AW1808)+1,0)</f>
        <v>1806</v>
      </c>
      <c r="AX1809" s="134" t="s">
        <v>5809</v>
      </c>
      <c r="AY1809" s="98">
        <v>0</v>
      </c>
      <c r="AZ1809" s="99" t="str">
        <f>IFERROR(VLOOKUP(ROWS($AX$4:AX1809),$AW$4:$AX$2337,2,0),"")</f>
        <v>Sośnie (pow. ostrowski, woj. wielkopolskie)</v>
      </c>
      <c r="BA1809" s="98">
        <v>0</v>
      </c>
      <c r="BB1809" s="98">
        <f>IF(ISNUMBER(SEARCH('ankieta ESG'!$G$183,BC1809)),MAX($BB$3:BB1808)+1,0)</f>
        <v>1806</v>
      </c>
      <c r="BC1809" s="134" t="s">
        <v>5809</v>
      </c>
      <c r="BD1809" s="98">
        <v>0</v>
      </c>
      <c r="BE1809" s="99" t="str">
        <f>IFERROR(VLOOKUP(ROWS($BC$4:BC1809),$BB$4:$BC$2337,2,0),"")</f>
        <v>Sośnie (pow. ostrowski, woj. wielkopolskie)</v>
      </c>
      <c r="BF1809" s="98">
        <v>0</v>
      </c>
      <c r="BG1809" s="98">
        <f>IF(ISNUMBER(SEARCH('ankieta ESG'!$G$184,BH1809)),MAX($BG$3:BG1808)+1,0)</f>
        <v>1806</v>
      </c>
      <c r="BH1809" s="134" t="s">
        <v>5809</v>
      </c>
      <c r="BI1809" s="98">
        <v>0</v>
      </c>
      <c r="BJ1809" s="99" t="str">
        <f>IFERROR(VLOOKUP(ROWS($BH$4:BH1809),$BG$4:$BH$2337,2,0),"")</f>
        <v>Sośnie (pow. ostrowski, woj. wielkopolskie)</v>
      </c>
      <c r="BK1809" s="98">
        <v>0</v>
      </c>
      <c r="BL1809" s="98">
        <f>IF(ISNUMBER(SEARCH('ankieta ESG'!$G$185,BM1809)),MAX($BL$3:BL1808)+1,0)</f>
        <v>1806</v>
      </c>
      <c r="BM1809" s="134" t="s">
        <v>5809</v>
      </c>
      <c r="BN1809" s="98">
        <v>0</v>
      </c>
      <c r="BO1809" s="99" t="str">
        <f>IFERROR(VLOOKUP(ROWS($BM$4:BM1809),$BL$4:$BM$2337,2,0),"")</f>
        <v>Sośnie (pow. ostrowski, woj. wielkopolskie)</v>
      </c>
      <c r="BP1809" s="98">
        <v>0</v>
      </c>
      <c r="BQ1809" s="98">
        <f>IF(ISNUMBER(SEARCH('ankieta ESG'!$G$186,BR1809)),MAX($BQ$3:BQ1808)+1,0)</f>
        <v>1806</v>
      </c>
      <c r="BR1809" s="134" t="s">
        <v>5809</v>
      </c>
      <c r="BS1809" s="98">
        <v>0</v>
      </c>
      <c r="BT1809" s="99" t="str">
        <f>IFERROR(VLOOKUP(ROWS($BR$4:BR1809),$BQ$4:$BR$2337,2,0),"")</f>
        <v>Sośnie (pow. ostrowski, woj. wielkopolskie)</v>
      </c>
      <c r="BU1809" s="98">
        <v>0</v>
      </c>
      <c r="BV1809" s="98">
        <f>IF(ISNUMBER(SEARCH('ankieta ESG'!$G$187,BW1809)),MAX($BV$3:BV1808)+1,0)</f>
        <v>1806</v>
      </c>
      <c r="BW1809" s="134" t="s">
        <v>5809</v>
      </c>
      <c r="BX1809" s="98">
        <v>0</v>
      </c>
      <c r="BY1809" s="99" t="str">
        <f>IFERROR(VLOOKUP(ROWS($BW$4:BW1809),$BV$4:$BW$2337,2,0),"")</f>
        <v>Sośnie (pow. ostrowski, woj. wielkopolskie)</v>
      </c>
      <c r="BZ1809" s="98">
        <v>0</v>
      </c>
      <c r="CA1809" s="98">
        <f>IF(ISNUMBER(SEARCH('ankieta ESG'!$G$188,CB1809)),MAX($CA$3:CA1808)+1,0)</f>
        <v>1806</v>
      </c>
      <c r="CB1809" s="134" t="s">
        <v>5809</v>
      </c>
      <c r="CC1809" s="98">
        <v>0</v>
      </c>
      <c r="CD1809" s="99" t="str">
        <f>IFERROR(VLOOKUP(ROWS($CB$4:CB1809),$CA$4:$CB$2337,2,0),"")</f>
        <v>Sośnie (pow. ostrowski, woj. wielkopolskie)</v>
      </c>
      <c r="CE1809" s="98">
        <v>0</v>
      </c>
      <c r="CF1809" s="98">
        <f>IF(ISNUMBER(SEARCH('ankieta ESG'!$G$189,CG1809)),MAX($CF$3:CF1808)+1,0)</f>
        <v>1806</v>
      </c>
      <c r="CG1809" s="134" t="s">
        <v>5809</v>
      </c>
      <c r="CH1809" s="98">
        <v>0</v>
      </c>
      <c r="CI1809" s="99" t="str">
        <f>IFERROR(VLOOKUP(ROWS($CG$4:CG1809),$CF$4:$CG$2337,2,0),"")</f>
        <v>Sośnie (pow. ostrowski, woj. wielkopolskie)</v>
      </c>
      <c r="CJ1809" s="98">
        <v>0</v>
      </c>
    </row>
    <row r="1810" spans="4:88">
      <c r="D1810" s="25"/>
      <c r="F1810" s="25"/>
      <c r="AM1810" s="98">
        <f>IF(ISNUMBER(SEARCH('ankieta ESG'!$G$180,AN1810)),MAX(AM$3:$AM1809)+1,0)</f>
        <v>1807</v>
      </c>
      <c r="AN1810" s="134" t="s">
        <v>5810</v>
      </c>
      <c r="AO1810" s="98">
        <v>0</v>
      </c>
      <c r="AP1810" s="99" t="str">
        <f>IFERROR(VLOOKUP(ROWS($AN$4:AN1810),$AM$4:$AN$2337,2,0),"")</f>
        <v>Sośno (pow. sępoleński, woj. kujawsko-pomorskie)</v>
      </c>
      <c r="AQ1810" s="98">
        <v>0</v>
      </c>
      <c r="AR1810" s="98">
        <f>IF(ISNUMBER(SEARCH('ankieta ESG'!$G$181,AS1810)),MAX($AR$3:AR1809)+1,0)</f>
        <v>1807</v>
      </c>
      <c r="AS1810" s="134" t="s">
        <v>5810</v>
      </c>
      <c r="AT1810" s="98">
        <v>0</v>
      </c>
      <c r="AU1810" s="99" t="str">
        <f>IFERROR(VLOOKUP(ROWS($AS$4:AS1810),$AR$4:$AS$2337,2,0),"")</f>
        <v>Sośno (pow. sępoleński, woj. kujawsko-pomorskie)</v>
      </c>
      <c r="AV1810" s="98">
        <v>0</v>
      </c>
      <c r="AW1810" s="98">
        <f>IF(ISNUMBER(SEARCH('ankieta ESG'!$G$182,AX1810)),MAX($AW$3:AW1809)+1,0)</f>
        <v>1807</v>
      </c>
      <c r="AX1810" s="134" t="s">
        <v>5810</v>
      </c>
      <c r="AY1810" s="98">
        <v>0</v>
      </c>
      <c r="AZ1810" s="99" t="str">
        <f>IFERROR(VLOOKUP(ROWS($AX$4:AX1810),$AW$4:$AX$2337,2,0),"")</f>
        <v>Sośno (pow. sępoleński, woj. kujawsko-pomorskie)</v>
      </c>
      <c r="BA1810" s="98">
        <v>0</v>
      </c>
      <c r="BB1810" s="98">
        <f>IF(ISNUMBER(SEARCH('ankieta ESG'!$G$183,BC1810)),MAX($BB$3:BB1809)+1,0)</f>
        <v>1807</v>
      </c>
      <c r="BC1810" s="134" t="s">
        <v>5810</v>
      </c>
      <c r="BD1810" s="98">
        <v>0</v>
      </c>
      <c r="BE1810" s="99" t="str">
        <f>IFERROR(VLOOKUP(ROWS($BC$4:BC1810),$BB$4:$BC$2337,2,0),"")</f>
        <v>Sośno (pow. sępoleński, woj. kujawsko-pomorskie)</v>
      </c>
      <c r="BF1810" s="98">
        <v>0</v>
      </c>
      <c r="BG1810" s="98">
        <f>IF(ISNUMBER(SEARCH('ankieta ESG'!$G$184,BH1810)),MAX($BG$3:BG1809)+1,0)</f>
        <v>1807</v>
      </c>
      <c r="BH1810" s="134" t="s">
        <v>5810</v>
      </c>
      <c r="BI1810" s="98">
        <v>0</v>
      </c>
      <c r="BJ1810" s="99" t="str">
        <f>IFERROR(VLOOKUP(ROWS($BH$4:BH1810),$BG$4:$BH$2337,2,0),"")</f>
        <v>Sośno (pow. sępoleński, woj. kujawsko-pomorskie)</v>
      </c>
      <c r="BK1810" s="98">
        <v>0</v>
      </c>
      <c r="BL1810" s="98">
        <f>IF(ISNUMBER(SEARCH('ankieta ESG'!$G$185,BM1810)),MAX($BL$3:BL1809)+1,0)</f>
        <v>1807</v>
      </c>
      <c r="BM1810" s="134" t="s">
        <v>5810</v>
      </c>
      <c r="BN1810" s="98">
        <v>0</v>
      </c>
      <c r="BO1810" s="99" t="str">
        <f>IFERROR(VLOOKUP(ROWS($BM$4:BM1810),$BL$4:$BM$2337,2,0),"")</f>
        <v>Sośno (pow. sępoleński, woj. kujawsko-pomorskie)</v>
      </c>
      <c r="BP1810" s="98">
        <v>0</v>
      </c>
      <c r="BQ1810" s="98">
        <f>IF(ISNUMBER(SEARCH('ankieta ESG'!$G$186,BR1810)),MAX($BQ$3:BQ1809)+1,0)</f>
        <v>1807</v>
      </c>
      <c r="BR1810" s="134" t="s">
        <v>5810</v>
      </c>
      <c r="BS1810" s="98">
        <v>0</v>
      </c>
      <c r="BT1810" s="99" t="str">
        <f>IFERROR(VLOOKUP(ROWS($BR$4:BR1810),$BQ$4:$BR$2337,2,0),"")</f>
        <v>Sośno (pow. sępoleński, woj. kujawsko-pomorskie)</v>
      </c>
      <c r="BU1810" s="98">
        <v>0</v>
      </c>
      <c r="BV1810" s="98">
        <f>IF(ISNUMBER(SEARCH('ankieta ESG'!$G$187,BW1810)),MAX($BV$3:BV1809)+1,0)</f>
        <v>1807</v>
      </c>
      <c r="BW1810" s="134" t="s">
        <v>5810</v>
      </c>
      <c r="BX1810" s="98">
        <v>0</v>
      </c>
      <c r="BY1810" s="99" t="str">
        <f>IFERROR(VLOOKUP(ROWS($BW$4:BW1810),$BV$4:$BW$2337,2,0),"")</f>
        <v>Sośno (pow. sępoleński, woj. kujawsko-pomorskie)</v>
      </c>
      <c r="BZ1810" s="98">
        <v>0</v>
      </c>
      <c r="CA1810" s="98">
        <f>IF(ISNUMBER(SEARCH('ankieta ESG'!$G$188,CB1810)),MAX($CA$3:CA1809)+1,0)</f>
        <v>1807</v>
      </c>
      <c r="CB1810" s="134" t="s">
        <v>5810</v>
      </c>
      <c r="CC1810" s="98">
        <v>0</v>
      </c>
      <c r="CD1810" s="99" t="str">
        <f>IFERROR(VLOOKUP(ROWS($CB$4:CB1810),$CA$4:$CB$2337,2,0),"")</f>
        <v>Sośno (pow. sępoleński, woj. kujawsko-pomorskie)</v>
      </c>
      <c r="CE1810" s="98">
        <v>0</v>
      </c>
      <c r="CF1810" s="98">
        <f>IF(ISNUMBER(SEARCH('ankieta ESG'!$G$189,CG1810)),MAX($CF$3:CF1809)+1,0)</f>
        <v>1807</v>
      </c>
      <c r="CG1810" s="134" t="s">
        <v>5810</v>
      </c>
      <c r="CH1810" s="98">
        <v>0</v>
      </c>
      <c r="CI1810" s="99" t="str">
        <f>IFERROR(VLOOKUP(ROWS($CG$4:CG1810),$CF$4:$CG$2337,2,0),"")</f>
        <v>Sośno (pow. sępoleński, woj. kujawsko-pomorskie)</v>
      </c>
      <c r="CJ1810" s="98">
        <v>0</v>
      </c>
    </row>
    <row r="1811" spans="4:88">
      <c r="D1811" s="25"/>
      <c r="F1811" s="25"/>
      <c r="AM1811" s="98">
        <f>IF(ISNUMBER(SEARCH('ankieta ESG'!$G$180,AN1811)),MAX(AM$3:$AM1810)+1,0)</f>
        <v>1808</v>
      </c>
      <c r="AN1811" s="134" t="s">
        <v>5811</v>
      </c>
      <c r="AO1811" s="98">
        <v>0</v>
      </c>
      <c r="AP1811" s="99" t="str">
        <f>IFERROR(VLOOKUP(ROWS($AN$4:AN1811),$AM$4:$AN$2337,2,0),"")</f>
        <v>Spiczyn (pow. łęczyński, woj. lubelskie)</v>
      </c>
      <c r="AQ1811" s="98">
        <v>0</v>
      </c>
      <c r="AR1811" s="98">
        <f>IF(ISNUMBER(SEARCH('ankieta ESG'!$G$181,AS1811)),MAX($AR$3:AR1810)+1,0)</f>
        <v>1808</v>
      </c>
      <c r="AS1811" s="134" t="s">
        <v>5811</v>
      </c>
      <c r="AT1811" s="98">
        <v>0</v>
      </c>
      <c r="AU1811" s="99" t="str">
        <f>IFERROR(VLOOKUP(ROWS($AS$4:AS1811),$AR$4:$AS$2337,2,0),"")</f>
        <v>Spiczyn (pow. łęczyński, woj. lubelskie)</v>
      </c>
      <c r="AV1811" s="98">
        <v>0</v>
      </c>
      <c r="AW1811" s="98">
        <f>IF(ISNUMBER(SEARCH('ankieta ESG'!$G$182,AX1811)),MAX($AW$3:AW1810)+1,0)</f>
        <v>1808</v>
      </c>
      <c r="AX1811" s="134" t="s">
        <v>5811</v>
      </c>
      <c r="AY1811" s="98">
        <v>0</v>
      </c>
      <c r="AZ1811" s="99" t="str">
        <f>IFERROR(VLOOKUP(ROWS($AX$4:AX1811),$AW$4:$AX$2337,2,0),"")</f>
        <v>Spiczyn (pow. łęczyński, woj. lubelskie)</v>
      </c>
      <c r="BA1811" s="98">
        <v>0</v>
      </c>
      <c r="BB1811" s="98">
        <f>IF(ISNUMBER(SEARCH('ankieta ESG'!$G$183,BC1811)),MAX($BB$3:BB1810)+1,0)</f>
        <v>1808</v>
      </c>
      <c r="BC1811" s="134" t="s">
        <v>5811</v>
      </c>
      <c r="BD1811" s="98">
        <v>0</v>
      </c>
      <c r="BE1811" s="99" t="str">
        <f>IFERROR(VLOOKUP(ROWS($BC$4:BC1811),$BB$4:$BC$2337,2,0),"")</f>
        <v>Spiczyn (pow. łęczyński, woj. lubelskie)</v>
      </c>
      <c r="BF1811" s="98">
        <v>0</v>
      </c>
      <c r="BG1811" s="98">
        <f>IF(ISNUMBER(SEARCH('ankieta ESG'!$G$184,BH1811)),MAX($BG$3:BG1810)+1,0)</f>
        <v>1808</v>
      </c>
      <c r="BH1811" s="134" t="s">
        <v>5811</v>
      </c>
      <c r="BI1811" s="98">
        <v>0</v>
      </c>
      <c r="BJ1811" s="99" t="str">
        <f>IFERROR(VLOOKUP(ROWS($BH$4:BH1811),$BG$4:$BH$2337,2,0),"")</f>
        <v>Spiczyn (pow. łęczyński, woj. lubelskie)</v>
      </c>
      <c r="BK1811" s="98">
        <v>0</v>
      </c>
      <c r="BL1811" s="98">
        <f>IF(ISNUMBER(SEARCH('ankieta ESG'!$G$185,BM1811)),MAX($BL$3:BL1810)+1,0)</f>
        <v>1808</v>
      </c>
      <c r="BM1811" s="134" t="s">
        <v>5811</v>
      </c>
      <c r="BN1811" s="98">
        <v>0</v>
      </c>
      <c r="BO1811" s="99" t="str">
        <f>IFERROR(VLOOKUP(ROWS($BM$4:BM1811),$BL$4:$BM$2337,2,0),"")</f>
        <v>Spiczyn (pow. łęczyński, woj. lubelskie)</v>
      </c>
      <c r="BP1811" s="98">
        <v>0</v>
      </c>
      <c r="BQ1811" s="98">
        <f>IF(ISNUMBER(SEARCH('ankieta ESG'!$G$186,BR1811)),MAX($BQ$3:BQ1810)+1,0)</f>
        <v>1808</v>
      </c>
      <c r="BR1811" s="134" t="s">
        <v>5811</v>
      </c>
      <c r="BS1811" s="98">
        <v>0</v>
      </c>
      <c r="BT1811" s="99" t="str">
        <f>IFERROR(VLOOKUP(ROWS($BR$4:BR1811),$BQ$4:$BR$2337,2,0),"")</f>
        <v>Spiczyn (pow. łęczyński, woj. lubelskie)</v>
      </c>
      <c r="BU1811" s="98">
        <v>0</v>
      </c>
      <c r="BV1811" s="98">
        <f>IF(ISNUMBER(SEARCH('ankieta ESG'!$G$187,BW1811)),MAX($BV$3:BV1810)+1,0)</f>
        <v>1808</v>
      </c>
      <c r="BW1811" s="134" t="s">
        <v>5811</v>
      </c>
      <c r="BX1811" s="98">
        <v>0</v>
      </c>
      <c r="BY1811" s="99" t="str">
        <f>IFERROR(VLOOKUP(ROWS($BW$4:BW1811),$BV$4:$BW$2337,2,0),"")</f>
        <v>Spiczyn (pow. łęczyński, woj. lubelskie)</v>
      </c>
      <c r="BZ1811" s="98">
        <v>0</v>
      </c>
      <c r="CA1811" s="98">
        <f>IF(ISNUMBER(SEARCH('ankieta ESG'!$G$188,CB1811)),MAX($CA$3:CA1810)+1,0)</f>
        <v>1808</v>
      </c>
      <c r="CB1811" s="134" t="s">
        <v>5811</v>
      </c>
      <c r="CC1811" s="98">
        <v>0</v>
      </c>
      <c r="CD1811" s="99" t="str">
        <f>IFERROR(VLOOKUP(ROWS($CB$4:CB1811),$CA$4:$CB$2337,2,0),"")</f>
        <v>Spiczyn (pow. łęczyński, woj. lubelskie)</v>
      </c>
      <c r="CE1811" s="98">
        <v>0</v>
      </c>
      <c r="CF1811" s="98">
        <f>IF(ISNUMBER(SEARCH('ankieta ESG'!$G$189,CG1811)),MAX($CF$3:CF1810)+1,0)</f>
        <v>1808</v>
      </c>
      <c r="CG1811" s="134" t="s">
        <v>5811</v>
      </c>
      <c r="CH1811" s="98">
        <v>0</v>
      </c>
      <c r="CI1811" s="99" t="str">
        <f>IFERROR(VLOOKUP(ROWS($CG$4:CG1811),$CF$4:$CG$2337,2,0),"")</f>
        <v>Spiczyn (pow. łęczyński, woj. lubelskie)</v>
      </c>
      <c r="CJ1811" s="98">
        <v>0</v>
      </c>
    </row>
    <row r="1812" spans="4:88">
      <c r="D1812" s="25"/>
      <c r="F1812" s="25"/>
      <c r="AM1812" s="98">
        <f>IF(ISNUMBER(SEARCH('ankieta ESG'!$G$180,AN1812)),MAX(AM$3:$AM1811)+1,0)</f>
        <v>1809</v>
      </c>
      <c r="AN1812" s="134" t="s">
        <v>5812</v>
      </c>
      <c r="AO1812" s="98">
        <v>0</v>
      </c>
      <c r="AP1812" s="99" t="str">
        <f>IFERROR(VLOOKUP(ROWS($AN$4:AN1812),$AM$4:$AN$2337,2,0),"")</f>
        <v>Spytkowice (pow. nowotarski, woj. małopolskie)</v>
      </c>
      <c r="AQ1812" s="98">
        <v>0</v>
      </c>
      <c r="AR1812" s="98">
        <f>IF(ISNUMBER(SEARCH('ankieta ESG'!$G$181,AS1812)),MAX($AR$3:AR1811)+1,0)</f>
        <v>1809</v>
      </c>
      <c r="AS1812" s="134" t="s">
        <v>5812</v>
      </c>
      <c r="AT1812" s="98">
        <v>0</v>
      </c>
      <c r="AU1812" s="99" t="str">
        <f>IFERROR(VLOOKUP(ROWS($AS$4:AS1812),$AR$4:$AS$2337,2,0),"")</f>
        <v>Spytkowice (pow. nowotarski, woj. małopolskie)</v>
      </c>
      <c r="AV1812" s="98">
        <v>0</v>
      </c>
      <c r="AW1812" s="98">
        <f>IF(ISNUMBER(SEARCH('ankieta ESG'!$G$182,AX1812)),MAX($AW$3:AW1811)+1,0)</f>
        <v>1809</v>
      </c>
      <c r="AX1812" s="134" t="s">
        <v>5812</v>
      </c>
      <c r="AY1812" s="98">
        <v>0</v>
      </c>
      <c r="AZ1812" s="99" t="str">
        <f>IFERROR(VLOOKUP(ROWS($AX$4:AX1812),$AW$4:$AX$2337,2,0),"")</f>
        <v>Spytkowice (pow. nowotarski, woj. małopolskie)</v>
      </c>
      <c r="BA1812" s="98">
        <v>0</v>
      </c>
      <c r="BB1812" s="98">
        <f>IF(ISNUMBER(SEARCH('ankieta ESG'!$G$183,BC1812)),MAX($BB$3:BB1811)+1,0)</f>
        <v>1809</v>
      </c>
      <c r="BC1812" s="134" t="s">
        <v>5812</v>
      </c>
      <c r="BD1812" s="98">
        <v>0</v>
      </c>
      <c r="BE1812" s="99" t="str">
        <f>IFERROR(VLOOKUP(ROWS($BC$4:BC1812),$BB$4:$BC$2337,2,0),"")</f>
        <v>Spytkowice (pow. nowotarski, woj. małopolskie)</v>
      </c>
      <c r="BF1812" s="98">
        <v>0</v>
      </c>
      <c r="BG1812" s="98">
        <f>IF(ISNUMBER(SEARCH('ankieta ESG'!$G$184,BH1812)),MAX($BG$3:BG1811)+1,0)</f>
        <v>1809</v>
      </c>
      <c r="BH1812" s="134" t="s">
        <v>5812</v>
      </c>
      <c r="BI1812" s="98">
        <v>0</v>
      </c>
      <c r="BJ1812" s="99" t="str">
        <f>IFERROR(VLOOKUP(ROWS($BH$4:BH1812),$BG$4:$BH$2337,2,0),"")</f>
        <v>Spytkowice (pow. nowotarski, woj. małopolskie)</v>
      </c>
      <c r="BK1812" s="98">
        <v>0</v>
      </c>
      <c r="BL1812" s="98">
        <f>IF(ISNUMBER(SEARCH('ankieta ESG'!$G$185,BM1812)),MAX($BL$3:BL1811)+1,0)</f>
        <v>1809</v>
      </c>
      <c r="BM1812" s="134" t="s">
        <v>5812</v>
      </c>
      <c r="BN1812" s="98">
        <v>0</v>
      </c>
      <c r="BO1812" s="99" t="str">
        <f>IFERROR(VLOOKUP(ROWS($BM$4:BM1812),$BL$4:$BM$2337,2,0),"")</f>
        <v>Spytkowice (pow. nowotarski, woj. małopolskie)</v>
      </c>
      <c r="BP1812" s="98">
        <v>0</v>
      </c>
      <c r="BQ1812" s="98">
        <f>IF(ISNUMBER(SEARCH('ankieta ESG'!$G$186,BR1812)),MAX($BQ$3:BQ1811)+1,0)</f>
        <v>1809</v>
      </c>
      <c r="BR1812" s="134" t="s">
        <v>5812</v>
      </c>
      <c r="BS1812" s="98">
        <v>0</v>
      </c>
      <c r="BT1812" s="99" t="str">
        <f>IFERROR(VLOOKUP(ROWS($BR$4:BR1812),$BQ$4:$BR$2337,2,0),"")</f>
        <v>Spytkowice (pow. nowotarski, woj. małopolskie)</v>
      </c>
      <c r="BU1812" s="98">
        <v>0</v>
      </c>
      <c r="BV1812" s="98">
        <f>IF(ISNUMBER(SEARCH('ankieta ESG'!$G$187,BW1812)),MAX($BV$3:BV1811)+1,0)</f>
        <v>1809</v>
      </c>
      <c r="BW1812" s="134" t="s">
        <v>5812</v>
      </c>
      <c r="BX1812" s="98">
        <v>0</v>
      </c>
      <c r="BY1812" s="99" t="str">
        <f>IFERROR(VLOOKUP(ROWS($BW$4:BW1812),$BV$4:$BW$2337,2,0),"")</f>
        <v>Spytkowice (pow. nowotarski, woj. małopolskie)</v>
      </c>
      <c r="BZ1812" s="98">
        <v>0</v>
      </c>
      <c r="CA1812" s="98">
        <f>IF(ISNUMBER(SEARCH('ankieta ESG'!$G$188,CB1812)),MAX($CA$3:CA1811)+1,0)</f>
        <v>1809</v>
      </c>
      <c r="CB1812" s="134" t="s">
        <v>5812</v>
      </c>
      <c r="CC1812" s="98">
        <v>0</v>
      </c>
      <c r="CD1812" s="99" t="str">
        <f>IFERROR(VLOOKUP(ROWS($CB$4:CB1812),$CA$4:$CB$2337,2,0),"")</f>
        <v>Spytkowice (pow. nowotarski, woj. małopolskie)</v>
      </c>
      <c r="CE1812" s="98">
        <v>0</v>
      </c>
      <c r="CF1812" s="98">
        <f>IF(ISNUMBER(SEARCH('ankieta ESG'!$G$189,CG1812)),MAX($CF$3:CF1811)+1,0)</f>
        <v>1809</v>
      </c>
      <c r="CG1812" s="134" t="s">
        <v>5812</v>
      </c>
      <c r="CH1812" s="98">
        <v>0</v>
      </c>
      <c r="CI1812" s="99" t="str">
        <f>IFERROR(VLOOKUP(ROWS($CG$4:CG1812),$CF$4:$CG$2337,2,0),"")</f>
        <v>Spytkowice (pow. nowotarski, woj. małopolskie)</v>
      </c>
      <c r="CJ1812" s="98">
        <v>0</v>
      </c>
    </row>
    <row r="1813" spans="4:88">
      <c r="D1813" s="25"/>
      <c r="F1813" s="25"/>
      <c r="AM1813" s="98">
        <f>IF(ISNUMBER(SEARCH('ankieta ESG'!$G$180,AN1813)),MAX(AM$3:$AM1812)+1,0)</f>
        <v>1810</v>
      </c>
      <c r="AN1813" s="134" t="s">
        <v>5813</v>
      </c>
      <c r="AO1813" s="98">
        <v>0</v>
      </c>
      <c r="AP1813" s="99" t="str">
        <f>IFERROR(VLOOKUP(ROWS($AN$4:AN1813),$AM$4:$AN$2337,2,0),"")</f>
        <v>Spytkowice (pow. wadowicki, woj. małopolskie)</v>
      </c>
      <c r="AQ1813" s="98">
        <v>0</v>
      </c>
      <c r="AR1813" s="98">
        <f>IF(ISNUMBER(SEARCH('ankieta ESG'!$G$181,AS1813)),MAX($AR$3:AR1812)+1,0)</f>
        <v>1810</v>
      </c>
      <c r="AS1813" s="134" t="s">
        <v>5813</v>
      </c>
      <c r="AT1813" s="98">
        <v>0</v>
      </c>
      <c r="AU1813" s="99" t="str">
        <f>IFERROR(VLOOKUP(ROWS($AS$4:AS1813),$AR$4:$AS$2337,2,0),"")</f>
        <v>Spytkowice (pow. wadowicki, woj. małopolskie)</v>
      </c>
      <c r="AV1813" s="98">
        <v>0</v>
      </c>
      <c r="AW1813" s="98">
        <f>IF(ISNUMBER(SEARCH('ankieta ESG'!$G$182,AX1813)),MAX($AW$3:AW1812)+1,0)</f>
        <v>1810</v>
      </c>
      <c r="AX1813" s="134" t="s">
        <v>5813</v>
      </c>
      <c r="AY1813" s="98">
        <v>0</v>
      </c>
      <c r="AZ1813" s="99" t="str">
        <f>IFERROR(VLOOKUP(ROWS($AX$4:AX1813),$AW$4:$AX$2337,2,0),"")</f>
        <v>Spytkowice (pow. wadowicki, woj. małopolskie)</v>
      </c>
      <c r="BA1813" s="98">
        <v>0</v>
      </c>
      <c r="BB1813" s="98">
        <f>IF(ISNUMBER(SEARCH('ankieta ESG'!$G$183,BC1813)),MAX($BB$3:BB1812)+1,0)</f>
        <v>1810</v>
      </c>
      <c r="BC1813" s="134" t="s">
        <v>5813</v>
      </c>
      <c r="BD1813" s="98">
        <v>0</v>
      </c>
      <c r="BE1813" s="99" t="str">
        <f>IFERROR(VLOOKUP(ROWS($BC$4:BC1813),$BB$4:$BC$2337,2,0),"")</f>
        <v>Spytkowice (pow. wadowicki, woj. małopolskie)</v>
      </c>
      <c r="BF1813" s="98">
        <v>0</v>
      </c>
      <c r="BG1813" s="98">
        <f>IF(ISNUMBER(SEARCH('ankieta ESG'!$G$184,BH1813)),MAX($BG$3:BG1812)+1,0)</f>
        <v>1810</v>
      </c>
      <c r="BH1813" s="134" t="s">
        <v>5813</v>
      </c>
      <c r="BI1813" s="98">
        <v>0</v>
      </c>
      <c r="BJ1813" s="99" t="str">
        <f>IFERROR(VLOOKUP(ROWS($BH$4:BH1813),$BG$4:$BH$2337,2,0),"")</f>
        <v>Spytkowice (pow. wadowicki, woj. małopolskie)</v>
      </c>
      <c r="BK1813" s="98">
        <v>0</v>
      </c>
      <c r="BL1813" s="98">
        <f>IF(ISNUMBER(SEARCH('ankieta ESG'!$G$185,BM1813)),MAX($BL$3:BL1812)+1,0)</f>
        <v>1810</v>
      </c>
      <c r="BM1813" s="134" t="s">
        <v>5813</v>
      </c>
      <c r="BN1813" s="98">
        <v>0</v>
      </c>
      <c r="BO1813" s="99" t="str">
        <f>IFERROR(VLOOKUP(ROWS($BM$4:BM1813),$BL$4:$BM$2337,2,0),"")</f>
        <v>Spytkowice (pow. wadowicki, woj. małopolskie)</v>
      </c>
      <c r="BP1813" s="98">
        <v>0</v>
      </c>
      <c r="BQ1813" s="98">
        <f>IF(ISNUMBER(SEARCH('ankieta ESG'!$G$186,BR1813)),MAX($BQ$3:BQ1812)+1,0)</f>
        <v>1810</v>
      </c>
      <c r="BR1813" s="134" t="s">
        <v>5813</v>
      </c>
      <c r="BS1813" s="98">
        <v>0</v>
      </c>
      <c r="BT1813" s="99" t="str">
        <f>IFERROR(VLOOKUP(ROWS($BR$4:BR1813),$BQ$4:$BR$2337,2,0),"")</f>
        <v>Spytkowice (pow. wadowicki, woj. małopolskie)</v>
      </c>
      <c r="BU1813" s="98">
        <v>0</v>
      </c>
      <c r="BV1813" s="98">
        <f>IF(ISNUMBER(SEARCH('ankieta ESG'!$G$187,BW1813)),MAX($BV$3:BV1812)+1,0)</f>
        <v>1810</v>
      </c>
      <c r="BW1813" s="134" t="s">
        <v>5813</v>
      </c>
      <c r="BX1813" s="98">
        <v>0</v>
      </c>
      <c r="BY1813" s="99" t="str">
        <f>IFERROR(VLOOKUP(ROWS($BW$4:BW1813),$BV$4:$BW$2337,2,0),"")</f>
        <v>Spytkowice (pow. wadowicki, woj. małopolskie)</v>
      </c>
      <c r="BZ1813" s="98">
        <v>0</v>
      </c>
      <c r="CA1813" s="98">
        <f>IF(ISNUMBER(SEARCH('ankieta ESG'!$G$188,CB1813)),MAX($CA$3:CA1812)+1,0)</f>
        <v>1810</v>
      </c>
      <c r="CB1813" s="134" t="s">
        <v>5813</v>
      </c>
      <c r="CC1813" s="98">
        <v>0</v>
      </c>
      <c r="CD1813" s="99" t="str">
        <f>IFERROR(VLOOKUP(ROWS($CB$4:CB1813),$CA$4:$CB$2337,2,0),"")</f>
        <v>Spytkowice (pow. wadowicki, woj. małopolskie)</v>
      </c>
      <c r="CE1813" s="98">
        <v>0</v>
      </c>
      <c r="CF1813" s="98">
        <f>IF(ISNUMBER(SEARCH('ankieta ESG'!$G$189,CG1813)),MAX($CF$3:CF1812)+1,0)</f>
        <v>1810</v>
      </c>
      <c r="CG1813" s="134" t="s">
        <v>5813</v>
      </c>
      <c r="CH1813" s="98">
        <v>0</v>
      </c>
      <c r="CI1813" s="99" t="str">
        <f>IFERROR(VLOOKUP(ROWS($CG$4:CG1813),$CF$4:$CG$2337,2,0),"")</f>
        <v>Spytkowice (pow. wadowicki, woj. małopolskie)</v>
      </c>
      <c r="CJ1813" s="98">
        <v>0</v>
      </c>
    </row>
    <row r="1814" spans="4:88">
      <c r="D1814" s="25"/>
      <c r="F1814" s="25"/>
      <c r="AM1814" s="98">
        <f>IF(ISNUMBER(SEARCH('ankieta ESG'!$G$180,AN1814)),MAX(AM$3:$AM1813)+1,0)</f>
        <v>1811</v>
      </c>
      <c r="AN1814" s="134" t="s">
        <v>5814</v>
      </c>
      <c r="AO1814" s="98">
        <v>0</v>
      </c>
      <c r="AP1814" s="99" t="str">
        <f>IFERROR(VLOOKUP(ROWS($AN$4:AN1814),$AM$4:$AN$2337,2,0),"")</f>
        <v>Srokowo (pow. kętrzyński, woj. warmińsko-mazurskie)</v>
      </c>
      <c r="AQ1814" s="98">
        <v>0</v>
      </c>
      <c r="AR1814" s="98">
        <f>IF(ISNUMBER(SEARCH('ankieta ESG'!$G$181,AS1814)),MAX($AR$3:AR1813)+1,0)</f>
        <v>1811</v>
      </c>
      <c r="AS1814" s="134" t="s">
        <v>5814</v>
      </c>
      <c r="AT1814" s="98">
        <v>0</v>
      </c>
      <c r="AU1814" s="99" t="str">
        <f>IFERROR(VLOOKUP(ROWS($AS$4:AS1814),$AR$4:$AS$2337,2,0),"")</f>
        <v>Srokowo (pow. kętrzyński, woj. warmińsko-mazurskie)</v>
      </c>
      <c r="AV1814" s="98">
        <v>0</v>
      </c>
      <c r="AW1814" s="98">
        <f>IF(ISNUMBER(SEARCH('ankieta ESG'!$G$182,AX1814)),MAX($AW$3:AW1813)+1,0)</f>
        <v>1811</v>
      </c>
      <c r="AX1814" s="134" t="s">
        <v>5814</v>
      </c>
      <c r="AY1814" s="98">
        <v>0</v>
      </c>
      <c r="AZ1814" s="99" t="str">
        <f>IFERROR(VLOOKUP(ROWS($AX$4:AX1814),$AW$4:$AX$2337,2,0),"")</f>
        <v>Srokowo (pow. kętrzyński, woj. warmińsko-mazurskie)</v>
      </c>
      <c r="BA1814" s="98">
        <v>0</v>
      </c>
      <c r="BB1814" s="98">
        <f>IF(ISNUMBER(SEARCH('ankieta ESG'!$G$183,BC1814)),MAX($BB$3:BB1813)+1,0)</f>
        <v>1811</v>
      </c>
      <c r="BC1814" s="134" t="s">
        <v>5814</v>
      </c>
      <c r="BD1814" s="98">
        <v>0</v>
      </c>
      <c r="BE1814" s="99" t="str">
        <f>IFERROR(VLOOKUP(ROWS($BC$4:BC1814),$BB$4:$BC$2337,2,0),"")</f>
        <v>Srokowo (pow. kętrzyński, woj. warmińsko-mazurskie)</v>
      </c>
      <c r="BF1814" s="98">
        <v>0</v>
      </c>
      <c r="BG1814" s="98">
        <f>IF(ISNUMBER(SEARCH('ankieta ESG'!$G$184,BH1814)),MAX($BG$3:BG1813)+1,0)</f>
        <v>1811</v>
      </c>
      <c r="BH1814" s="134" t="s">
        <v>5814</v>
      </c>
      <c r="BI1814" s="98">
        <v>0</v>
      </c>
      <c r="BJ1814" s="99" t="str">
        <f>IFERROR(VLOOKUP(ROWS($BH$4:BH1814),$BG$4:$BH$2337,2,0),"")</f>
        <v>Srokowo (pow. kętrzyński, woj. warmińsko-mazurskie)</v>
      </c>
      <c r="BK1814" s="98">
        <v>0</v>
      </c>
      <c r="BL1814" s="98">
        <f>IF(ISNUMBER(SEARCH('ankieta ESG'!$G$185,BM1814)),MAX($BL$3:BL1813)+1,0)</f>
        <v>1811</v>
      </c>
      <c r="BM1814" s="134" t="s">
        <v>5814</v>
      </c>
      <c r="BN1814" s="98">
        <v>0</v>
      </c>
      <c r="BO1814" s="99" t="str">
        <f>IFERROR(VLOOKUP(ROWS($BM$4:BM1814),$BL$4:$BM$2337,2,0),"")</f>
        <v>Srokowo (pow. kętrzyński, woj. warmińsko-mazurskie)</v>
      </c>
      <c r="BP1814" s="98">
        <v>0</v>
      </c>
      <c r="BQ1814" s="98">
        <f>IF(ISNUMBER(SEARCH('ankieta ESG'!$G$186,BR1814)),MAX($BQ$3:BQ1813)+1,0)</f>
        <v>1811</v>
      </c>
      <c r="BR1814" s="134" t="s">
        <v>5814</v>
      </c>
      <c r="BS1814" s="98">
        <v>0</v>
      </c>
      <c r="BT1814" s="99" t="str">
        <f>IFERROR(VLOOKUP(ROWS($BR$4:BR1814),$BQ$4:$BR$2337,2,0),"")</f>
        <v>Srokowo (pow. kętrzyński, woj. warmińsko-mazurskie)</v>
      </c>
      <c r="BU1814" s="98">
        <v>0</v>
      </c>
      <c r="BV1814" s="98">
        <f>IF(ISNUMBER(SEARCH('ankieta ESG'!$G$187,BW1814)),MAX($BV$3:BV1813)+1,0)</f>
        <v>1811</v>
      </c>
      <c r="BW1814" s="134" t="s">
        <v>5814</v>
      </c>
      <c r="BX1814" s="98">
        <v>0</v>
      </c>
      <c r="BY1814" s="99" t="str">
        <f>IFERROR(VLOOKUP(ROWS($BW$4:BW1814),$BV$4:$BW$2337,2,0),"")</f>
        <v>Srokowo (pow. kętrzyński, woj. warmińsko-mazurskie)</v>
      </c>
      <c r="BZ1814" s="98">
        <v>0</v>
      </c>
      <c r="CA1814" s="98">
        <f>IF(ISNUMBER(SEARCH('ankieta ESG'!$G$188,CB1814)),MAX($CA$3:CA1813)+1,0)</f>
        <v>1811</v>
      </c>
      <c r="CB1814" s="134" t="s">
        <v>5814</v>
      </c>
      <c r="CC1814" s="98">
        <v>0</v>
      </c>
      <c r="CD1814" s="99" t="str">
        <f>IFERROR(VLOOKUP(ROWS($CB$4:CB1814),$CA$4:$CB$2337,2,0),"")</f>
        <v>Srokowo (pow. kętrzyński, woj. warmińsko-mazurskie)</v>
      </c>
      <c r="CE1814" s="98">
        <v>0</v>
      </c>
      <c r="CF1814" s="98">
        <f>IF(ISNUMBER(SEARCH('ankieta ESG'!$G$189,CG1814)),MAX($CF$3:CF1813)+1,0)</f>
        <v>1811</v>
      </c>
      <c r="CG1814" s="134" t="s">
        <v>5814</v>
      </c>
      <c r="CH1814" s="98">
        <v>0</v>
      </c>
      <c r="CI1814" s="99" t="str">
        <f>IFERROR(VLOOKUP(ROWS($CG$4:CG1814),$CF$4:$CG$2337,2,0),"")</f>
        <v>Srokowo (pow. kętrzyński, woj. warmińsko-mazurskie)</v>
      </c>
      <c r="CJ1814" s="98">
        <v>0</v>
      </c>
    </row>
    <row r="1815" spans="4:88">
      <c r="D1815" s="25"/>
      <c r="F1815" s="25"/>
      <c r="AM1815" s="98">
        <f>IF(ISNUMBER(SEARCH('ankieta ESG'!$G$180,AN1815)),MAX(AM$3:$AM1814)+1,0)</f>
        <v>1812</v>
      </c>
      <c r="AN1815" s="134" t="s">
        <v>5815</v>
      </c>
      <c r="AO1815" s="98">
        <v>0</v>
      </c>
      <c r="AP1815" s="99" t="str">
        <f>IFERROR(VLOOKUP(ROWS($AN$4:AN1815),$AM$4:$AN$2337,2,0),"")</f>
        <v>Stalowa Wola (pow. stalowowolski, woj. podkarpackie)</v>
      </c>
      <c r="AQ1815" s="98">
        <v>0</v>
      </c>
      <c r="AR1815" s="98">
        <f>IF(ISNUMBER(SEARCH('ankieta ESG'!$G$181,AS1815)),MAX($AR$3:AR1814)+1,0)</f>
        <v>1812</v>
      </c>
      <c r="AS1815" s="134" t="s">
        <v>5815</v>
      </c>
      <c r="AT1815" s="98">
        <v>0</v>
      </c>
      <c r="AU1815" s="99" t="str">
        <f>IFERROR(VLOOKUP(ROWS($AS$4:AS1815),$AR$4:$AS$2337,2,0),"")</f>
        <v>Stalowa Wola (pow. stalowowolski, woj. podkarpackie)</v>
      </c>
      <c r="AV1815" s="98">
        <v>0</v>
      </c>
      <c r="AW1815" s="98">
        <f>IF(ISNUMBER(SEARCH('ankieta ESG'!$G$182,AX1815)),MAX($AW$3:AW1814)+1,0)</f>
        <v>1812</v>
      </c>
      <c r="AX1815" s="134" t="s">
        <v>5815</v>
      </c>
      <c r="AY1815" s="98">
        <v>0</v>
      </c>
      <c r="AZ1815" s="99" t="str">
        <f>IFERROR(VLOOKUP(ROWS($AX$4:AX1815),$AW$4:$AX$2337,2,0),"")</f>
        <v>Stalowa Wola (pow. stalowowolski, woj. podkarpackie)</v>
      </c>
      <c r="BA1815" s="98">
        <v>0</v>
      </c>
      <c r="BB1815" s="98">
        <f>IF(ISNUMBER(SEARCH('ankieta ESG'!$G$183,BC1815)),MAX($BB$3:BB1814)+1,0)</f>
        <v>1812</v>
      </c>
      <c r="BC1815" s="134" t="s">
        <v>5815</v>
      </c>
      <c r="BD1815" s="98">
        <v>0</v>
      </c>
      <c r="BE1815" s="99" t="str">
        <f>IFERROR(VLOOKUP(ROWS($BC$4:BC1815),$BB$4:$BC$2337,2,0),"")</f>
        <v>Stalowa Wola (pow. stalowowolski, woj. podkarpackie)</v>
      </c>
      <c r="BF1815" s="98">
        <v>0</v>
      </c>
      <c r="BG1815" s="98">
        <f>IF(ISNUMBER(SEARCH('ankieta ESG'!$G$184,BH1815)),MAX($BG$3:BG1814)+1,0)</f>
        <v>1812</v>
      </c>
      <c r="BH1815" s="134" t="s">
        <v>5815</v>
      </c>
      <c r="BI1815" s="98">
        <v>0</v>
      </c>
      <c r="BJ1815" s="99" t="str">
        <f>IFERROR(VLOOKUP(ROWS($BH$4:BH1815),$BG$4:$BH$2337,2,0),"")</f>
        <v>Stalowa Wola (pow. stalowowolski, woj. podkarpackie)</v>
      </c>
      <c r="BK1815" s="98">
        <v>0</v>
      </c>
      <c r="BL1815" s="98">
        <f>IF(ISNUMBER(SEARCH('ankieta ESG'!$G$185,BM1815)),MAX($BL$3:BL1814)+1,0)</f>
        <v>1812</v>
      </c>
      <c r="BM1815" s="134" t="s">
        <v>5815</v>
      </c>
      <c r="BN1815" s="98">
        <v>0</v>
      </c>
      <c r="BO1815" s="99" t="str">
        <f>IFERROR(VLOOKUP(ROWS($BM$4:BM1815),$BL$4:$BM$2337,2,0),"")</f>
        <v>Stalowa Wola (pow. stalowowolski, woj. podkarpackie)</v>
      </c>
      <c r="BP1815" s="98">
        <v>0</v>
      </c>
      <c r="BQ1815" s="98">
        <f>IF(ISNUMBER(SEARCH('ankieta ESG'!$G$186,BR1815)),MAX($BQ$3:BQ1814)+1,0)</f>
        <v>1812</v>
      </c>
      <c r="BR1815" s="134" t="s">
        <v>5815</v>
      </c>
      <c r="BS1815" s="98">
        <v>0</v>
      </c>
      <c r="BT1815" s="99" t="str">
        <f>IFERROR(VLOOKUP(ROWS($BR$4:BR1815),$BQ$4:$BR$2337,2,0),"")</f>
        <v>Stalowa Wola (pow. stalowowolski, woj. podkarpackie)</v>
      </c>
      <c r="BU1815" s="98">
        <v>0</v>
      </c>
      <c r="BV1815" s="98">
        <f>IF(ISNUMBER(SEARCH('ankieta ESG'!$G$187,BW1815)),MAX($BV$3:BV1814)+1,0)</f>
        <v>1812</v>
      </c>
      <c r="BW1815" s="134" t="s">
        <v>5815</v>
      </c>
      <c r="BX1815" s="98">
        <v>0</v>
      </c>
      <c r="BY1815" s="99" t="str">
        <f>IFERROR(VLOOKUP(ROWS($BW$4:BW1815),$BV$4:$BW$2337,2,0),"")</f>
        <v>Stalowa Wola (pow. stalowowolski, woj. podkarpackie)</v>
      </c>
      <c r="BZ1815" s="98">
        <v>0</v>
      </c>
      <c r="CA1815" s="98">
        <f>IF(ISNUMBER(SEARCH('ankieta ESG'!$G$188,CB1815)),MAX($CA$3:CA1814)+1,0)</f>
        <v>1812</v>
      </c>
      <c r="CB1815" s="134" t="s">
        <v>5815</v>
      </c>
      <c r="CC1815" s="98">
        <v>0</v>
      </c>
      <c r="CD1815" s="99" t="str">
        <f>IFERROR(VLOOKUP(ROWS($CB$4:CB1815),$CA$4:$CB$2337,2,0),"")</f>
        <v>Stalowa Wola (pow. stalowowolski, woj. podkarpackie)</v>
      </c>
      <c r="CE1815" s="98">
        <v>0</v>
      </c>
      <c r="CF1815" s="98">
        <f>IF(ISNUMBER(SEARCH('ankieta ESG'!$G$189,CG1815)),MAX($CF$3:CF1814)+1,0)</f>
        <v>1812</v>
      </c>
      <c r="CG1815" s="134" t="s">
        <v>5815</v>
      </c>
      <c r="CH1815" s="98">
        <v>0</v>
      </c>
      <c r="CI1815" s="99" t="str">
        <f>IFERROR(VLOOKUP(ROWS($CG$4:CG1815),$CF$4:$CG$2337,2,0),"")</f>
        <v>Stalowa Wola (pow. stalowowolski, woj. podkarpackie)</v>
      </c>
      <c r="CJ1815" s="98">
        <v>0</v>
      </c>
    </row>
    <row r="1816" spans="4:88">
      <c r="D1816" s="25"/>
      <c r="F1816" s="25"/>
      <c r="AM1816" s="98">
        <f>IF(ISNUMBER(SEARCH('ankieta ESG'!$G$180,AN1816)),MAX(AM$3:$AM1815)+1,0)</f>
        <v>1813</v>
      </c>
      <c r="AN1816" s="134" t="s">
        <v>5816</v>
      </c>
      <c r="AO1816" s="98">
        <v>0</v>
      </c>
      <c r="AP1816" s="99" t="str">
        <f>IFERROR(VLOOKUP(ROWS($AN$4:AN1816),$AM$4:$AN$2337,2,0),"")</f>
        <v>Stanin (pow. łukowski, woj. lubelskie)</v>
      </c>
      <c r="AQ1816" s="98">
        <v>0</v>
      </c>
      <c r="AR1816" s="98">
        <f>IF(ISNUMBER(SEARCH('ankieta ESG'!$G$181,AS1816)),MAX($AR$3:AR1815)+1,0)</f>
        <v>1813</v>
      </c>
      <c r="AS1816" s="134" t="s">
        <v>5816</v>
      </c>
      <c r="AT1816" s="98">
        <v>0</v>
      </c>
      <c r="AU1816" s="99" t="str">
        <f>IFERROR(VLOOKUP(ROWS($AS$4:AS1816),$AR$4:$AS$2337,2,0),"")</f>
        <v>Stanin (pow. łukowski, woj. lubelskie)</v>
      </c>
      <c r="AV1816" s="98">
        <v>0</v>
      </c>
      <c r="AW1816" s="98">
        <f>IF(ISNUMBER(SEARCH('ankieta ESG'!$G$182,AX1816)),MAX($AW$3:AW1815)+1,0)</f>
        <v>1813</v>
      </c>
      <c r="AX1816" s="134" t="s">
        <v>5816</v>
      </c>
      <c r="AY1816" s="98">
        <v>0</v>
      </c>
      <c r="AZ1816" s="99" t="str">
        <f>IFERROR(VLOOKUP(ROWS($AX$4:AX1816),$AW$4:$AX$2337,2,0),"")</f>
        <v>Stanin (pow. łukowski, woj. lubelskie)</v>
      </c>
      <c r="BA1816" s="98">
        <v>0</v>
      </c>
      <c r="BB1816" s="98">
        <f>IF(ISNUMBER(SEARCH('ankieta ESG'!$G$183,BC1816)),MAX($BB$3:BB1815)+1,0)</f>
        <v>1813</v>
      </c>
      <c r="BC1816" s="134" t="s">
        <v>5816</v>
      </c>
      <c r="BD1816" s="98">
        <v>0</v>
      </c>
      <c r="BE1816" s="99" t="str">
        <f>IFERROR(VLOOKUP(ROWS($BC$4:BC1816),$BB$4:$BC$2337,2,0),"")</f>
        <v>Stanin (pow. łukowski, woj. lubelskie)</v>
      </c>
      <c r="BF1816" s="98">
        <v>0</v>
      </c>
      <c r="BG1816" s="98">
        <f>IF(ISNUMBER(SEARCH('ankieta ESG'!$G$184,BH1816)),MAX($BG$3:BG1815)+1,0)</f>
        <v>1813</v>
      </c>
      <c r="BH1816" s="134" t="s">
        <v>5816</v>
      </c>
      <c r="BI1816" s="98">
        <v>0</v>
      </c>
      <c r="BJ1816" s="99" t="str">
        <f>IFERROR(VLOOKUP(ROWS($BH$4:BH1816),$BG$4:$BH$2337,2,0),"")</f>
        <v>Stanin (pow. łukowski, woj. lubelskie)</v>
      </c>
      <c r="BK1816" s="98">
        <v>0</v>
      </c>
      <c r="BL1816" s="98">
        <f>IF(ISNUMBER(SEARCH('ankieta ESG'!$G$185,BM1816)),MAX($BL$3:BL1815)+1,0)</f>
        <v>1813</v>
      </c>
      <c r="BM1816" s="134" t="s">
        <v>5816</v>
      </c>
      <c r="BN1816" s="98">
        <v>0</v>
      </c>
      <c r="BO1816" s="99" t="str">
        <f>IFERROR(VLOOKUP(ROWS($BM$4:BM1816),$BL$4:$BM$2337,2,0),"")</f>
        <v>Stanin (pow. łukowski, woj. lubelskie)</v>
      </c>
      <c r="BP1816" s="98">
        <v>0</v>
      </c>
      <c r="BQ1816" s="98">
        <f>IF(ISNUMBER(SEARCH('ankieta ESG'!$G$186,BR1816)),MAX($BQ$3:BQ1815)+1,0)</f>
        <v>1813</v>
      </c>
      <c r="BR1816" s="134" t="s">
        <v>5816</v>
      </c>
      <c r="BS1816" s="98">
        <v>0</v>
      </c>
      <c r="BT1816" s="99" t="str">
        <f>IFERROR(VLOOKUP(ROWS($BR$4:BR1816),$BQ$4:$BR$2337,2,0),"")</f>
        <v>Stanin (pow. łukowski, woj. lubelskie)</v>
      </c>
      <c r="BU1816" s="98">
        <v>0</v>
      </c>
      <c r="BV1816" s="98">
        <f>IF(ISNUMBER(SEARCH('ankieta ESG'!$G$187,BW1816)),MAX($BV$3:BV1815)+1,0)</f>
        <v>1813</v>
      </c>
      <c r="BW1816" s="134" t="s">
        <v>5816</v>
      </c>
      <c r="BX1816" s="98">
        <v>0</v>
      </c>
      <c r="BY1816" s="99" t="str">
        <f>IFERROR(VLOOKUP(ROWS($BW$4:BW1816),$BV$4:$BW$2337,2,0),"")</f>
        <v>Stanin (pow. łukowski, woj. lubelskie)</v>
      </c>
      <c r="BZ1816" s="98">
        <v>0</v>
      </c>
      <c r="CA1816" s="98">
        <f>IF(ISNUMBER(SEARCH('ankieta ESG'!$G$188,CB1816)),MAX($CA$3:CA1815)+1,0)</f>
        <v>1813</v>
      </c>
      <c r="CB1816" s="134" t="s">
        <v>5816</v>
      </c>
      <c r="CC1816" s="98">
        <v>0</v>
      </c>
      <c r="CD1816" s="99" t="str">
        <f>IFERROR(VLOOKUP(ROWS($CB$4:CB1816),$CA$4:$CB$2337,2,0),"")</f>
        <v>Stanin (pow. łukowski, woj. lubelskie)</v>
      </c>
      <c r="CE1816" s="98">
        <v>0</v>
      </c>
      <c r="CF1816" s="98">
        <f>IF(ISNUMBER(SEARCH('ankieta ESG'!$G$189,CG1816)),MAX($CF$3:CF1815)+1,0)</f>
        <v>1813</v>
      </c>
      <c r="CG1816" s="134" t="s">
        <v>5816</v>
      </c>
      <c r="CH1816" s="98">
        <v>0</v>
      </c>
      <c r="CI1816" s="99" t="str">
        <f>IFERROR(VLOOKUP(ROWS($CG$4:CG1816),$CF$4:$CG$2337,2,0),"")</f>
        <v>Stanin (pow. łukowski, woj. lubelskie)</v>
      </c>
      <c r="CJ1816" s="98">
        <v>0</v>
      </c>
    </row>
    <row r="1817" spans="4:88">
      <c r="D1817" s="25"/>
      <c r="F1817" s="25"/>
      <c r="AM1817" s="98">
        <f>IF(ISNUMBER(SEARCH('ankieta ESG'!$G$180,AN1817)),MAX(AM$3:$AM1816)+1,0)</f>
        <v>1814</v>
      </c>
      <c r="AN1817" s="134" t="s">
        <v>5817</v>
      </c>
      <c r="AO1817" s="98">
        <v>0</v>
      </c>
      <c r="AP1817" s="99" t="str">
        <f>IFERROR(VLOOKUP(ROWS($AN$4:AN1817),$AM$4:$AN$2337,2,0),"")</f>
        <v>Stanisławów (pow. miński, woj. mazowieckie)</v>
      </c>
      <c r="AQ1817" s="98">
        <v>0</v>
      </c>
      <c r="AR1817" s="98">
        <f>IF(ISNUMBER(SEARCH('ankieta ESG'!$G$181,AS1817)),MAX($AR$3:AR1816)+1,0)</f>
        <v>1814</v>
      </c>
      <c r="AS1817" s="134" t="s">
        <v>5817</v>
      </c>
      <c r="AT1817" s="98">
        <v>0</v>
      </c>
      <c r="AU1817" s="99" t="str">
        <f>IFERROR(VLOOKUP(ROWS($AS$4:AS1817),$AR$4:$AS$2337,2,0),"")</f>
        <v>Stanisławów (pow. miński, woj. mazowieckie)</v>
      </c>
      <c r="AV1817" s="98">
        <v>0</v>
      </c>
      <c r="AW1817" s="98">
        <f>IF(ISNUMBER(SEARCH('ankieta ESG'!$G$182,AX1817)),MAX($AW$3:AW1816)+1,0)</f>
        <v>1814</v>
      </c>
      <c r="AX1817" s="134" t="s">
        <v>5817</v>
      </c>
      <c r="AY1817" s="98">
        <v>0</v>
      </c>
      <c r="AZ1817" s="99" t="str">
        <f>IFERROR(VLOOKUP(ROWS($AX$4:AX1817),$AW$4:$AX$2337,2,0),"")</f>
        <v>Stanisławów (pow. miński, woj. mazowieckie)</v>
      </c>
      <c r="BA1817" s="98">
        <v>0</v>
      </c>
      <c r="BB1817" s="98">
        <f>IF(ISNUMBER(SEARCH('ankieta ESG'!$G$183,BC1817)),MAX($BB$3:BB1816)+1,0)</f>
        <v>1814</v>
      </c>
      <c r="BC1817" s="134" t="s">
        <v>5817</v>
      </c>
      <c r="BD1817" s="98">
        <v>0</v>
      </c>
      <c r="BE1817" s="99" t="str">
        <f>IFERROR(VLOOKUP(ROWS($BC$4:BC1817),$BB$4:$BC$2337,2,0),"")</f>
        <v>Stanisławów (pow. miński, woj. mazowieckie)</v>
      </c>
      <c r="BF1817" s="98">
        <v>0</v>
      </c>
      <c r="BG1817" s="98">
        <f>IF(ISNUMBER(SEARCH('ankieta ESG'!$G$184,BH1817)),MAX($BG$3:BG1816)+1,0)</f>
        <v>1814</v>
      </c>
      <c r="BH1817" s="134" t="s">
        <v>5817</v>
      </c>
      <c r="BI1817" s="98">
        <v>0</v>
      </c>
      <c r="BJ1817" s="99" t="str">
        <f>IFERROR(VLOOKUP(ROWS($BH$4:BH1817),$BG$4:$BH$2337,2,0),"")</f>
        <v>Stanisławów (pow. miński, woj. mazowieckie)</v>
      </c>
      <c r="BK1817" s="98">
        <v>0</v>
      </c>
      <c r="BL1817" s="98">
        <f>IF(ISNUMBER(SEARCH('ankieta ESG'!$G$185,BM1817)),MAX($BL$3:BL1816)+1,0)</f>
        <v>1814</v>
      </c>
      <c r="BM1817" s="134" t="s">
        <v>5817</v>
      </c>
      <c r="BN1817" s="98">
        <v>0</v>
      </c>
      <c r="BO1817" s="99" t="str">
        <f>IFERROR(VLOOKUP(ROWS($BM$4:BM1817),$BL$4:$BM$2337,2,0),"")</f>
        <v>Stanisławów (pow. miński, woj. mazowieckie)</v>
      </c>
      <c r="BP1817" s="98">
        <v>0</v>
      </c>
      <c r="BQ1817" s="98">
        <f>IF(ISNUMBER(SEARCH('ankieta ESG'!$G$186,BR1817)),MAX($BQ$3:BQ1816)+1,0)</f>
        <v>1814</v>
      </c>
      <c r="BR1817" s="134" t="s">
        <v>5817</v>
      </c>
      <c r="BS1817" s="98">
        <v>0</v>
      </c>
      <c r="BT1817" s="99" t="str">
        <f>IFERROR(VLOOKUP(ROWS($BR$4:BR1817),$BQ$4:$BR$2337,2,0),"")</f>
        <v>Stanisławów (pow. miński, woj. mazowieckie)</v>
      </c>
      <c r="BU1817" s="98">
        <v>0</v>
      </c>
      <c r="BV1817" s="98">
        <f>IF(ISNUMBER(SEARCH('ankieta ESG'!$G$187,BW1817)),MAX($BV$3:BV1816)+1,0)</f>
        <v>1814</v>
      </c>
      <c r="BW1817" s="134" t="s">
        <v>5817</v>
      </c>
      <c r="BX1817" s="98">
        <v>0</v>
      </c>
      <c r="BY1817" s="99" t="str">
        <f>IFERROR(VLOOKUP(ROWS($BW$4:BW1817),$BV$4:$BW$2337,2,0),"")</f>
        <v>Stanisławów (pow. miński, woj. mazowieckie)</v>
      </c>
      <c r="BZ1817" s="98">
        <v>0</v>
      </c>
      <c r="CA1817" s="98">
        <f>IF(ISNUMBER(SEARCH('ankieta ESG'!$G$188,CB1817)),MAX($CA$3:CA1816)+1,0)</f>
        <v>1814</v>
      </c>
      <c r="CB1817" s="134" t="s">
        <v>5817</v>
      </c>
      <c r="CC1817" s="98">
        <v>0</v>
      </c>
      <c r="CD1817" s="99" t="str">
        <f>IFERROR(VLOOKUP(ROWS($CB$4:CB1817),$CA$4:$CB$2337,2,0),"")</f>
        <v>Stanisławów (pow. miński, woj. mazowieckie)</v>
      </c>
      <c r="CE1817" s="98">
        <v>0</v>
      </c>
      <c r="CF1817" s="98">
        <f>IF(ISNUMBER(SEARCH('ankieta ESG'!$G$189,CG1817)),MAX($CF$3:CF1816)+1,0)</f>
        <v>1814</v>
      </c>
      <c r="CG1817" s="134" t="s">
        <v>5817</v>
      </c>
      <c r="CH1817" s="98">
        <v>0</v>
      </c>
      <c r="CI1817" s="99" t="str">
        <f>IFERROR(VLOOKUP(ROWS($CG$4:CG1817),$CF$4:$CG$2337,2,0),"")</f>
        <v>Stanisławów (pow. miński, woj. mazowieckie)</v>
      </c>
      <c r="CJ1817" s="98">
        <v>0</v>
      </c>
    </row>
    <row r="1818" spans="4:88">
      <c r="D1818" s="25"/>
      <c r="F1818" s="25"/>
      <c r="AM1818" s="98">
        <f>IF(ISNUMBER(SEARCH('ankieta ESG'!$G$180,AN1818)),MAX(AM$3:$AM1817)+1,0)</f>
        <v>1815</v>
      </c>
      <c r="AN1818" s="134" t="s">
        <v>5818</v>
      </c>
      <c r="AO1818" s="98">
        <v>0</v>
      </c>
      <c r="AP1818" s="99" t="str">
        <f>IFERROR(VLOOKUP(ROWS($AN$4:AN1818),$AM$4:$AN$2337,2,0),"")</f>
        <v>Stara Biała (pow. płocki, woj. mazowieckie)</v>
      </c>
      <c r="AQ1818" s="98">
        <v>0</v>
      </c>
      <c r="AR1818" s="98">
        <f>IF(ISNUMBER(SEARCH('ankieta ESG'!$G$181,AS1818)),MAX($AR$3:AR1817)+1,0)</f>
        <v>1815</v>
      </c>
      <c r="AS1818" s="134" t="s">
        <v>5818</v>
      </c>
      <c r="AT1818" s="98">
        <v>0</v>
      </c>
      <c r="AU1818" s="99" t="str">
        <f>IFERROR(VLOOKUP(ROWS($AS$4:AS1818),$AR$4:$AS$2337,2,0),"")</f>
        <v>Stara Biała (pow. płocki, woj. mazowieckie)</v>
      </c>
      <c r="AV1818" s="98">
        <v>0</v>
      </c>
      <c r="AW1818" s="98">
        <f>IF(ISNUMBER(SEARCH('ankieta ESG'!$G$182,AX1818)),MAX($AW$3:AW1817)+1,0)</f>
        <v>1815</v>
      </c>
      <c r="AX1818" s="134" t="s">
        <v>5818</v>
      </c>
      <c r="AY1818" s="98">
        <v>0</v>
      </c>
      <c r="AZ1818" s="99" t="str">
        <f>IFERROR(VLOOKUP(ROWS($AX$4:AX1818),$AW$4:$AX$2337,2,0),"")</f>
        <v>Stara Biała (pow. płocki, woj. mazowieckie)</v>
      </c>
      <c r="BA1818" s="98">
        <v>0</v>
      </c>
      <c r="BB1818" s="98">
        <f>IF(ISNUMBER(SEARCH('ankieta ESG'!$G$183,BC1818)),MAX($BB$3:BB1817)+1,0)</f>
        <v>1815</v>
      </c>
      <c r="BC1818" s="134" t="s">
        <v>5818</v>
      </c>
      <c r="BD1818" s="98">
        <v>0</v>
      </c>
      <c r="BE1818" s="99" t="str">
        <f>IFERROR(VLOOKUP(ROWS($BC$4:BC1818),$BB$4:$BC$2337,2,0),"")</f>
        <v>Stara Biała (pow. płocki, woj. mazowieckie)</v>
      </c>
      <c r="BF1818" s="98">
        <v>0</v>
      </c>
      <c r="BG1818" s="98">
        <f>IF(ISNUMBER(SEARCH('ankieta ESG'!$G$184,BH1818)),MAX($BG$3:BG1817)+1,0)</f>
        <v>1815</v>
      </c>
      <c r="BH1818" s="134" t="s">
        <v>5818</v>
      </c>
      <c r="BI1818" s="98">
        <v>0</v>
      </c>
      <c r="BJ1818" s="99" t="str">
        <f>IFERROR(VLOOKUP(ROWS($BH$4:BH1818),$BG$4:$BH$2337,2,0),"")</f>
        <v>Stara Biała (pow. płocki, woj. mazowieckie)</v>
      </c>
      <c r="BK1818" s="98">
        <v>0</v>
      </c>
      <c r="BL1818" s="98">
        <f>IF(ISNUMBER(SEARCH('ankieta ESG'!$G$185,BM1818)),MAX($BL$3:BL1817)+1,0)</f>
        <v>1815</v>
      </c>
      <c r="BM1818" s="134" t="s">
        <v>5818</v>
      </c>
      <c r="BN1818" s="98">
        <v>0</v>
      </c>
      <c r="BO1818" s="99" t="str">
        <f>IFERROR(VLOOKUP(ROWS($BM$4:BM1818),$BL$4:$BM$2337,2,0),"")</f>
        <v>Stara Biała (pow. płocki, woj. mazowieckie)</v>
      </c>
      <c r="BP1818" s="98">
        <v>0</v>
      </c>
      <c r="BQ1818" s="98">
        <f>IF(ISNUMBER(SEARCH('ankieta ESG'!$G$186,BR1818)),MAX($BQ$3:BQ1817)+1,0)</f>
        <v>1815</v>
      </c>
      <c r="BR1818" s="134" t="s">
        <v>5818</v>
      </c>
      <c r="BS1818" s="98">
        <v>0</v>
      </c>
      <c r="BT1818" s="99" t="str">
        <f>IFERROR(VLOOKUP(ROWS($BR$4:BR1818),$BQ$4:$BR$2337,2,0),"")</f>
        <v>Stara Biała (pow. płocki, woj. mazowieckie)</v>
      </c>
      <c r="BU1818" s="98">
        <v>0</v>
      </c>
      <c r="BV1818" s="98">
        <f>IF(ISNUMBER(SEARCH('ankieta ESG'!$G$187,BW1818)),MAX($BV$3:BV1817)+1,0)</f>
        <v>1815</v>
      </c>
      <c r="BW1818" s="134" t="s">
        <v>5818</v>
      </c>
      <c r="BX1818" s="98">
        <v>0</v>
      </c>
      <c r="BY1818" s="99" t="str">
        <f>IFERROR(VLOOKUP(ROWS($BW$4:BW1818),$BV$4:$BW$2337,2,0),"")</f>
        <v>Stara Biała (pow. płocki, woj. mazowieckie)</v>
      </c>
      <c r="BZ1818" s="98">
        <v>0</v>
      </c>
      <c r="CA1818" s="98">
        <f>IF(ISNUMBER(SEARCH('ankieta ESG'!$G$188,CB1818)),MAX($CA$3:CA1817)+1,0)</f>
        <v>1815</v>
      </c>
      <c r="CB1818" s="134" t="s">
        <v>5818</v>
      </c>
      <c r="CC1818" s="98">
        <v>0</v>
      </c>
      <c r="CD1818" s="99" t="str">
        <f>IFERROR(VLOOKUP(ROWS($CB$4:CB1818),$CA$4:$CB$2337,2,0),"")</f>
        <v>Stara Biała (pow. płocki, woj. mazowieckie)</v>
      </c>
      <c r="CE1818" s="98">
        <v>0</v>
      </c>
      <c r="CF1818" s="98">
        <f>IF(ISNUMBER(SEARCH('ankieta ESG'!$G$189,CG1818)),MAX($CF$3:CF1817)+1,0)</f>
        <v>1815</v>
      </c>
      <c r="CG1818" s="134" t="s">
        <v>5818</v>
      </c>
      <c r="CH1818" s="98">
        <v>0</v>
      </c>
      <c r="CI1818" s="99" t="str">
        <f>IFERROR(VLOOKUP(ROWS($CG$4:CG1818),$CF$4:$CG$2337,2,0),"")</f>
        <v>Stara Biała (pow. płocki, woj. mazowieckie)</v>
      </c>
      <c r="CJ1818" s="98">
        <v>0</v>
      </c>
    </row>
    <row r="1819" spans="4:88">
      <c r="D1819" s="25"/>
      <c r="F1819" s="25"/>
      <c r="AM1819" s="98">
        <f>IF(ISNUMBER(SEARCH('ankieta ESG'!$G$180,AN1819)),MAX(AM$3:$AM1818)+1,0)</f>
        <v>1816</v>
      </c>
      <c r="AN1819" s="134" t="s">
        <v>5819</v>
      </c>
      <c r="AO1819" s="98">
        <v>0</v>
      </c>
      <c r="AP1819" s="99" t="str">
        <f>IFERROR(VLOOKUP(ROWS($AN$4:AN1819),$AM$4:$AN$2337,2,0),"")</f>
        <v>Stara Błotnica (pow. białobrzeski, woj. mazowieckie)</v>
      </c>
      <c r="AQ1819" s="98">
        <v>0</v>
      </c>
      <c r="AR1819" s="98">
        <f>IF(ISNUMBER(SEARCH('ankieta ESG'!$G$181,AS1819)),MAX($AR$3:AR1818)+1,0)</f>
        <v>1816</v>
      </c>
      <c r="AS1819" s="134" t="s">
        <v>5819</v>
      </c>
      <c r="AT1819" s="98">
        <v>0</v>
      </c>
      <c r="AU1819" s="99" t="str">
        <f>IFERROR(VLOOKUP(ROWS($AS$4:AS1819),$AR$4:$AS$2337,2,0),"")</f>
        <v>Stara Błotnica (pow. białobrzeski, woj. mazowieckie)</v>
      </c>
      <c r="AV1819" s="98">
        <v>0</v>
      </c>
      <c r="AW1819" s="98">
        <f>IF(ISNUMBER(SEARCH('ankieta ESG'!$G$182,AX1819)),MAX($AW$3:AW1818)+1,0)</f>
        <v>1816</v>
      </c>
      <c r="AX1819" s="134" t="s">
        <v>5819</v>
      </c>
      <c r="AY1819" s="98">
        <v>0</v>
      </c>
      <c r="AZ1819" s="99" t="str">
        <f>IFERROR(VLOOKUP(ROWS($AX$4:AX1819),$AW$4:$AX$2337,2,0),"")</f>
        <v>Stara Błotnica (pow. białobrzeski, woj. mazowieckie)</v>
      </c>
      <c r="BA1819" s="98">
        <v>0</v>
      </c>
      <c r="BB1819" s="98">
        <f>IF(ISNUMBER(SEARCH('ankieta ESG'!$G$183,BC1819)),MAX($BB$3:BB1818)+1,0)</f>
        <v>1816</v>
      </c>
      <c r="BC1819" s="134" t="s">
        <v>5819</v>
      </c>
      <c r="BD1819" s="98">
        <v>0</v>
      </c>
      <c r="BE1819" s="99" t="str">
        <f>IFERROR(VLOOKUP(ROWS($BC$4:BC1819),$BB$4:$BC$2337,2,0),"")</f>
        <v>Stara Błotnica (pow. białobrzeski, woj. mazowieckie)</v>
      </c>
      <c r="BF1819" s="98">
        <v>0</v>
      </c>
      <c r="BG1819" s="98">
        <f>IF(ISNUMBER(SEARCH('ankieta ESG'!$G$184,BH1819)),MAX($BG$3:BG1818)+1,0)</f>
        <v>1816</v>
      </c>
      <c r="BH1819" s="134" t="s">
        <v>5819</v>
      </c>
      <c r="BI1819" s="98">
        <v>0</v>
      </c>
      <c r="BJ1819" s="99" t="str">
        <f>IFERROR(VLOOKUP(ROWS($BH$4:BH1819),$BG$4:$BH$2337,2,0),"")</f>
        <v>Stara Błotnica (pow. białobrzeski, woj. mazowieckie)</v>
      </c>
      <c r="BK1819" s="98">
        <v>0</v>
      </c>
      <c r="BL1819" s="98">
        <f>IF(ISNUMBER(SEARCH('ankieta ESG'!$G$185,BM1819)),MAX($BL$3:BL1818)+1,0)</f>
        <v>1816</v>
      </c>
      <c r="BM1819" s="134" t="s">
        <v>5819</v>
      </c>
      <c r="BN1819" s="98">
        <v>0</v>
      </c>
      <c r="BO1819" s="99" t="str">
        <f>IFERROR(VLOOKUP(ROWS($BM$4:BM1819),$BL$4:$BM$2337,2,0),"")</f>
        <v>Stara Błotnica (pow. białobrzeski, woj. mazowieckie)</v>
      </c>
      <c r="BP1819" s="98">
        <v>0</v>
      </c>
      <c r="BQ1819" s="98">
        <f>IF(ISNUMBER(SEARCH('ankieta ESG'!$G$186,BR1819)),MAX($BQ$3:BQ1818)+1,0)</f>
        <v>1816</v>
      </c>
      <c r="BR1819" s="134" t="s">
        <v>5819</v>
      </c>
      <c r="BS1819" s="98">
        <v>0</v>
      </c>
      <c r="BT1819" s="99" t="str">
        <f>IFERROR(VLOOKUP(ROWS($BR$4:BR1819),$BQ$4:$BR$2337,2,0),"")</f>
        <v>Stara Błotnica (pow. białobrzeski, woj. mazowieckie)</v>
      </c>
      <c r="BU1819" s="98">
        <v>0</v>
      </c>
      <c r="BV1819" s="98">
        <f>IF(ISNUMBER(SEARCH('ankieta ESG'!$G$187,BW1819)),MAX($BV$3:BV1818)+1,0)</f>
        <v>1816</v>
      </c>
      <c r="BW1819" s="134" t="s">
        <v>5819</v>
      </c>
      <c r="BX1819" s="98">
        <v>0</v>
      </c>
      <c r="BY1819" s="99" t="str">
        <f>IFERROR(VLOOKUP(ROWS($BW$4:BW1819),$BV$4:$BW$2337,2,0),"")</f>
        <v>Stara Błotnica (pow. białobrzeski, woj. mazowieckie)</v>
      </c>
      <c r="BZ1819" s="98">
        <v>0</v>
      </c>
      <c r="CA1819" s="98">
        <f>IF(ISNUMBER(SEARCH('ankieta ESG'!$G$188,CB1819)),MAX($CA$3:CA1818)+1,0)</f>
        <v>1816</v>
      </c>
      <c r="CB1819" s="134" t="s">
        <v>5819</v>
      </c>
      <c r="CC1819" s="98">
        <v>0</v>
      </c>
      <c r="CD1819" s="99" t="str">
        <f>IFERROR(VLOOKUP(ROWS($CB$4:CB1819),$CA$4:$CB$2337,2,0),"")</f>
        <v>Stara Błotnica (pow. białobrzeski, woj. mazowieckie)</v>
      </c>
      <c r="CE1819" s="98">
        <v>0</v>
      </c>
      <c r="CF1819" s="98">
        <f>IF(ISNUMBER(SEARCH('ankieta ESG'!$G$189,CG1819)),MAX($CF$3:CF1818)+1,0)</f>
        <v>1816</v>
      </c>
      <c r="CG1819" s="134" t="s">
        <v>5819</v>
      </c>
      <c r="CH1819" s="98">
        <v>0</v>
      </c>
      <c r="CI1819" s="99" t="str">
        <f>IFERROR(VLOOKUP(ROWS($CG$4:CG1819),$CF$4:$CG$2337,2,0),"")</f>
        <v>Stara Błotnica (pow. białobrzeski, woj. mazowieckie)</v>
      </c>
      <c r="CJ1819" s="98">
        <v>0</v>
      </c>
    </row>
    <row r="1820" spans="4:88">
      <c r="D1820" s="25"/>
      <c r="F1820" s="25"/>
      <c r="AM1820" s="98">
        <f>IF(ISNUMBER(SEARCH('ankieta ESG'!$G$180,AN1820)),MAX(AM$3:$AM1819)+1,0)</f>
        <v>1817</v>
      </c>
      <c r="AN1820" s="134" t="s">
        <v>5820</v>
      </c>
      <c r="AO1820" s="98">
        <v>0</v>
      </c>
      <c r="AP1820" s="99" t="str">
        <f>IFERROR(VLOOKUP(ROWS($AN$4:AN1820),$AM$4:$AN$2337,2,0),"")</f>
        <v>Stara Dąbrowa (pow. stargardzki, woj. zachodniopomorskie)</v>
      </c>
      <c r="AQ1820" s="98">
        <v>0</v>
      </c>
      <c r="AR1820" s="98">
        <f>IF(ISNUMBER(SEARCH('ankieta ESG'!$G$181,AS1820)),MAX($AR$3:AR1819)+1,0)</f>
        <v>1817</v>
      </c>
      <c r="AS1820" s="134" t="s">
        <v>5820</v>
      </c>
      <c r="AT1820" s="98">
        <v>0</v>
      </c>
      <c r="AU1820" s="99" t="str">
        <f>IFERROR(VLOOKUP(ROWS($AS$4:AS1820),$AR$4:$AS$2337,2,0),"")</f>
        <v>Stara Dąbrowa (pow. stargardzki, woj. zachodniopomorskie)</v>
      </c>
      <c r="AV1820" s="98">
        <v>0</v>
      </c>
      <c r="AW1820" s="98">
        <f>IF(ISNUMBER(SEARCH('ankieta ESG'!$G$182,AX1820)),MAX($AW$3:AW1819)+1,0)</f>
        <v>1817</v>
      </c>
      <c r="AX1820" s="134" t="s">
        <v>5820</v>
      </c>
      <c r="AY1820" s="98">
        <v>0</v>
      </c>
      <c r="AZ1820" s="99" t="str">
        <f>IFERROR(VLOOKUP(ROWS($AX$4:AX1820),$AW$4:$AX$2337,2,0),"")</f>
        <v>Stara Dąbrowa (pow. stargardzki, woj. zachodniopomorskie)</v>
      </c>
      <c r="BA1820" s="98">
        <v>0</v>
      </c>
      <c r="BB1820" s="98">
        <f>IF(ISNUMBER(SEARCH('ankieta ESG'!$G$183,BC1820)),MAX($BB$3:BB1819)+1,0)</f>
        <v>1817</v>
      </c>
      <c r="BC1820" s="134" t="s">
        <v>5820</v>
      </c>
      <c r="BD1820" s="98">
        <v>0</v>
      </c>
      <c r="BE1820" s="99" t="str">
        <f>IFERROR(VLOOKUP(ROWS($BC$4:BC1820),$BB$4:$BC$2337,2,0),"")</f>
        <v>Stara Dąbrowa (pow. stargardzki, woj. zachodniopomorskie)</v>
      </c>
      <c r="BF1820" s="98">
        <v>0</v>
      </c>
      <c r="BG1820" s="98">
        <f>IF(ISNUMBER(SEARCH('ankieta ESG'!$G$184,BH1820)),MAX($BG$3:BG1819)+1,0)</f>
        <v>1817</v>
      </c>
      <c r="BH1820" s="134" t="s">
        <v>5820</v>
      </c>
      <c r="BI1820" s="98">
        <v>0</v>
      </c>
      <c r="BJ1820" s="99" t="str">
        <f>IFERROR(VLOOKUP(ROWS($BH$4:BH1820),$BG$4:$BH$2337,2,0),"")</f>
        <v>Stara Dąbrowa (pow. stargardzki, woj. zachodniopomorskie)</v>
      </c>
      <c r="BK1820" s="98">
        <v>0</v>
      </c>
      <c r="BL1820" s="98">
        <f>IF(ISNUMBER(SEARCH('ankieta ESG'!$G$185,BM1820)),MAX($BL$3:BL1819)+1,0)</f>
        <v>1817</v>
      </c>
      <c r="BM1820" s="134" t="s">
        <v>5820</v>
      </c>
      <c r="BN1820" s="98">
        <v>0</v>
      </c>
      <c r="BO1820" s="99" t="str">
        <f>IFERROR(VLOOKUP(ROWS($BM$4:BM1820),$BL$4:$BM$2337,2,0),"")</f>
        <v>Stara Dąbrowa (pow. stargardzki, woj. zachodniopomorskie)</v>
      </c>
      <c r="BP1820" s="98">
        <v>0</v>
      </c>
      <c r="BQ1820" s="98">
        <f>IF(ISNUMBER(SEARCH('ankieta ESG'!$G$186,BR1820)),MAX($BQ$3:BQ1819)+1,0)</f>
        <v>1817</v>
      </c>
      <c r="BR1820" s="134" t="s">
        <v>5820</v>
      </c>
      <c r="BS1820" s="98">
        <v>0</v>
      </c>
      <c r="BT1820" s="99" t="str">
        <f>IFERROR(VLOOKUP(ROWS($BR$4:BR1820),$BQ$4:$BR$2337,2,0),"")</f>
        <v>Stara Dąbrowa (pow. stargardzki, woj. zachodniopomorskie)</v>
      </c>
      <c r="BU1820" s="98">
        <v>0</v>
      </c>
      <c r="BV1820" s="98">
        <f>IF(ISNUMBER(SEARCH('ankieta ESG'!$G$187,BW1820)),MAX($BV$3:BV1819)+1,0)</f>
        <v>1817</v>
      </c>
      <c r="BW1820" s="134" t="s">
        <v>5820</v>
      </c>
      <c r="BX1820" s="98">
        <v>0</v>
      </c>
      <c r="BY1820" s="99" t="str">
        <f>IFERROR(VLOOKUP(ROWS($BW$4:BW1820),$BV$4:$BW$2337,2,0),"")</f>
        <v>Stara Dąbrowa (pow. stargardzki, woj. zachodniopomorskie)</v>
      </c>
      <c r="BZ1820" s="98">
        <v>0</v>
      </c>
      <c r="CA1820" s="98">
        <f>IF(ISNUMBER(SEARCH('ankieta ESG'!$G$188,CB1820)),MAX($CA$3:CA1819)+1,0)</f>
        <v>1817</v>
      </c>
      <c r="CB1820" s="134" t="s">
        <v>5820</v>
      </c>
      <c r="CC1820" s="98">
        <v>0</v>
      </c>
      <c r="CD1820" s="99" t="str">
        <f>IFERROR(VLOOKUP(ROWS($CB$4:CB1820),$CA$4:$CB$2337,2,0),"")</f>
        <v>Stara Dąbrowa (pow. stargardzki, woj. zachodniopomorskie)</v>
      </c>
      <c r="CE1820" s="98">
        <v>0</v>
      </c>
      <c r="CF1820" s="98">
        <f>IF(ISNUMBER(SEARCH('ankieta ESG'!$G$189,CG1820)),MAX($CF$3:CF1819)+1,0)</f>
        <v>1817</v>
      </c>
      <c r="CG1820" s="134" t="s">
        <v>5820</v>
      </c>
      <c r="CH1820" s="98">
        <v>0</v>
      </c>
      <c r="CI1820" s="99" t="str">
        <f>IFERROR(VLOOKUP(ROWS($CG$4:CG1820),$CF$4:$CG$2337,2,0),"")</f>
        <v>Stara Dąbrowa (pow. stargardzki, woj. zachodniopomorskie)</v>
      </c>
      <c r="CJ1820" s="98">
        <v>0</v>
      </c>
    </row>
    <row r="1821" spans="4:88">
      <c r="D1821" s="25"/>
      <c r="F1821" s="25"/>
      <c r="AM1821" s="98">
        <f>IF(ISNUMBER(SEARCH('ankieta ESG'!$G$180,AN1821)),MAX(AM$3:$AM1820)+1,0)</f>
        <v>1818</v>
      </c>
      <c r="AN1821" s="134" t="s">
        <v>5821</v>
      </c>
      <c r="AO1821" s="98">
        <v>0</v>
      </c>
      <c r="AP1821" s="99" t="str">
        <f>IFERROR(VLOOKUP(ROWS($AN$4:AN1821),$AM$4:$AN$2337,2,0),"")</f>
        <v>Stara Kamienica (pow. karkonoski, woj. dolnośląskie)</v>
      </c>
      <c r="AQ1821" s="98">
        <v>0</v>
      </c>
      <c r="AR1821" s="98">
        <f>IF(ISNUMBER(SEARCH('ankieta ESG'!$G$181,AS1821)),MAX($AR$3:AR1820)+1,0)</f>
        <v>1818</v>
      </c>
      <c r="AS1821" s="134" t="s">
        <v>5821</v>
      </c>
      <c r="AT1821" s="98">
        <v>0</v>
      </c>
      <c r="AU1821" s="99" t="str">
        <f>IFERROR(VLOOKUP(ROWS($AS$4:AS1821),$AR$4:$AS$2337,2,0),"")</f>
        <v>Stara Kamienica (pow. karkonoski, woj. dolnośląskie)</v>
      </c>
      <c r="AV1821" s="98">
        <v>0</v>
      </c>
      <c r="AW1821" s="98">
        <f>IF(ISNUMBER(SEARCH('ankieta ESG'!$G$182,AX1821)),MAX($AW$3:AW1820)+1,0)</f>
        <v>1818</v>
      </c>
      <c r="AX1821" s="134" t="s">
        <v>5821</v>
      </c>
      <c r="AY1821" s="98">
        <v>0</v>
      </c>
      <c r="AZ1821" s="99" t="str">
        <f>IFERROR(VLOOKUP(ROWS($AX$4:AX1821),$AW$4:$AX$2337,2,0),"")</f>
        <v>Stara Kamienica (pow. karkonoski, woj. dolnośląskie)</v>
      </c>
      <c r="BA1821" s="98">
        <v>0</v>
      </c>
      <c r="BB1821" s="98">
        <f>IF(ISNUMBER(SEARCH('ankieta ESG'!$G$183,BC1821)),MAX($BB$3:BB1820)+1,0)</f>
        <v>1818</v>
      </c>
      <c r="BC1821" s="134" t="s">
        <v>5821</v>
      </c>
      <c r="BD1821" s="98">
        <v>0</v>
      </c>
      <c r="BE1821" s="99" t="str">
        <f>IFERROR(VLOOKUP(ROWS($BC$4:BC1821),$BB$4:$BC$2337,2,0),"")</f>
        <v>Stara Kamienica (pow. karkonoski, woj. dolnośląskie)</v>
      </c>
      <c r="BF1821" s="98">
        <v>0</v>
      </c>
      <c r="BG1821" s="98">
        <f>IF(ISNUMBER(SEARCH('ankieta ESG'!$G$184,BH1821)),MAX($BG$3:BG1820)+1,0)</f>
        <v>1818</v>
      </c>
      <c r="BH1821" s="134" t="s">
        <v>5821</v>
      </c>
      <c r="BI1821" s="98">
        <v>0</v>
      </c>
      <c r="BJ1821" s="99" t="str">
        <f>IFERROR(VLOOKUP(ROWS($BH$4:BH1821),$BG$4:$BH$2337,2,0),"")</f>
        <v>Stara Kamienica (pow. karkonoski, woj. dolnośląskie)</v>
      </c>
      <c r="BK1821" s="98">
        <v>0</v>
      </c>
      <c r="BL1821" s="98">
        <f>IF(ISNUMBER(SEARCH('ankieta ESG'!$G$185,BM1821)),MAX($BL$3:BL1820)+1,0)</f>
        <v>1818</v>
      </c>
      <c r="BM1821" s="134" t="s">
        <v>5821</v>
      </c>
      <c r="BN1821" s="98">
        <v>0</v>
      </c>
      <c r="BO1821" s="99" t="str">
        <f>IFERROR(VLOOKUP(ROWS($BM$4:BM1821),$BL$4:$BM$2337,2,0),"")</f>
        <v>Stara Kamienica (pow. karkonoski, woj. dolnośląskie)</v>
      </c>
      <c r="BP1821" s="98">
        <v>0</v>
      </c>
      <c r="BQ1821" s="98">
        <f>IF(ISNUMBER(SEARCH('ankieta ESG'!$G$186,BR1821)),MAX($BQ$3:BQ1820)+1,0)</f>
        <v>1818</v>
      </c>
      <c r="BR1821" s="134" t="s">
        <v>5821</v>
      </c>
      <c r="BS1821" s="98">
        <v>0</v>
      </c>
      <c r="BT1821" s="99" t="str">
        <f>IFERROR(VLOOKUP(ROWS($BR$4:BR1821),$BQ$4:$BR$2337,2,0),"")</f>
        <v>Stara Kamienica (pow. karkonoski, woj. dolnośląskie)</v>
      </c>
      <c r="BU1821" s="98">
        <v>0</v>
      </c>
      <c r="BV1821" s="98">
        <f>IF(ISNUMBER(SEARCH('ankieta ESG'!$G$187,BW1821)),MAX($BV$3:BV1820)+1,0)</f>
        <v>1818</v>
      </c>
      <c r="BW1821" s="134" t="s">
        <v>5821</v>
      </c>
      <c r="BX1821" s="98">
        <v>0</v>
      </c>
      <c r="BY1821" s="99" t="str">
        <f>IFERROR(VLOOKUP(ROWS($BW$4:BW1821),$BV$4:$BW$2337,2,0),"")</f>
        <v>Stara Kamienica (pow. karkonoski, woj. dolnośląskie)</v>
      </c>
      <c r="BZ1821" s="98">
        <v>0</v>
      </c>
      <c r="CA1821" s="98">
        <f>IF(ISNUMBER(SEARCH('ankieta ESG'!$G$188,CB1821)),MAX($CA$3:CA1820)+1,0)</f>
        <v>1818</v>
      </c>
      <c r="CB1821" s="134" t="s">
        <v>5821</v>
      </c>
      <c r="CC1821" s="98">
        <v>0</v>
      </c>
      <c r="CD1821" s="99" t="str">
        <f>IFERROR(VLOOKUP(ROWS($CB$4:CB1821),$CA$4:$CB$2337,2,0),"")</f>
        <v>Stara Kamienica (pow. karkonoski, woj. dolnośląskie)</v>
      </c>
      <c r="CE1821" s="98">
        <v>0</v>
      </c>
      <c r="CF1821" s="98">
        <f>IF(ISNUMBER(SEARCH('ankieta ESG'!$G$189,CG1821)),MAX($CF$3:CF1820)+1,0)</f>
        <v>1818</v>
      </c>
      <c r="CG1821" s="134" t="s">
        <v>5821</v>
      </c>
      <c r="CH1821" s="98">
        <v>0</v>
      </c>
      <c r="CI1821" s="99" t="str">
        <f>IFERROR(VLOOKUP(ROWS($CG$4:CG1821),$CF$4:$CG$2337,2,0),"")</f>
        <v>Stara Kamienica (pow. karkonoski, woj. dolnośląskie)</v>
      </c>
      <c r="CJ1821" s="98">
        <v>0</v>
      </c>
    </row>
    <row r="1822" spans="4:88">
      <c r="D1822" s="25"/>
      <c r="F1822" s="25"/>
      <c r="AM1822" s="98">
        <f>IF(ISNUMBER(SEARCH('ankieta ESG'!$G$180,AN1822)),MAX(AM$3:$AM1821)+1,0)</f>
        <v>1819</v>
      </c>
      <c r="AN1822" s="134" t="s">
        <v>5822</v>
      </c>
      <c r="AO1822" s="98">
        <v>0</v>
      </c>
      <c r="AP1822" s="99" t="str">
        <f>IFERROR(VLOOKUP(ROWS($AN$4:AN1822),$AM$4:$AN$2337,2,0),"")</f>
        <v>Stara Kiszewa (pow. kościerski, woj. pomorskie)</v>
      </c>
      <c r="AQ1822" s="98">
        <v>0</v>
      </c>
      <c r="AR1822" s="98">
        <f>IF(ISNUMBER(SEARCH('ankieta ESG'!$G$181,AS1822)),MAX($AR$3:AR1821)+1,0)</f>
        <v>1819</v>
      </c>
      <c r="AS1822" s="134" t="s">
        <v>5822</v>
      </c>
      <c r="AT1822" s="98">
        <v>0</v>
      </c>
      <c r="AU1822" s="99" t="str">
        <f>IFERROR(VLOOKUP(ROWS($AS$4:AS1822),$AR$4:$AS$2337,2,0),"")</f>
        <v>Stara Kiszewa (pow. kościerski, woj. pomorskie)</v>
      </c>
      <c r="AV1822" s="98">
        <v>0</v>
      </c>
      <c r="AW1822" s="98">
        <f>IF(ISNUMBER(SEARCH('ankieta ESG'!$G$182,AX1822)),MAX($AW$3:AW1821)+1,0)</f>
        <v>1819</v>
      </c>
      <c r="AX1822" s="134" t="s">
        <v>5822</v>
      </c>
      <c r="AY1822" s="98">
        <v>0</v>
      </c>
      <c r="AZ1822" s="99" t="str">
        <f>IFERROR(VLOOKUP(ROWS($AX$4:AX1822),$AW$4:$AX$2337,2,0),"")</f>
        <v>Stara Kiszewa (pow. kościerski, woj. pomorskie)</v>
      </c>
      <c r="BA1822" s="98">
        <v>0</v>
      </c>
      <c r="BB1822" s="98">
        <f>IF(ISNUMBER(SEARCH('ankieta ESG'!$G$183,BC1822)),MAX($BB$3:BB1821)+1,0)</f>
        <v>1819</v>
      </c>
      <c r="BC1822" s="134" t="s">
        <v>5822</v>
      </c>
      <c r="BD1822" s="98">
        <v>0</v>
      </c>
      <c r="BE1822" s="99" t="str">
        <f>IFERROR(VLOOKUP(ROWS($BC$4:BC1822),$BB$4:$BC$2337,2,0),"")</f>
        <v>Stara Kiszewa (pow. kościerski, woj. pomorskie)</v>
      </c>
      <c r="BF1822" s="98">
        <v>0</v>
      </c>
      <c r="BG1822" s="98">
        <f>IF(ISNUMBER(SEARCH('ankieta ESG'!$G$184,BH1822)),MAX($BG$3:BG1821)+1,0)</f>
        <v>1819</v>
      </c>
      <c r="BH1822" s="134" t="s">
        <v>5822</v>
      </c>
      <c r="BI1822" s="98">
        <v>0</v>
      </c>
      <c r="BJ1822" s="99" t="str">
        <f>IFERROR(VLOOKUP(ROWS($BH$4:BH1822),$BG$4:$BH$2337,2,0),"")</f>
        <v>Stara Kiszewa (pow. kościerski, woj. pomorskie)</v>
      </c>
      <c r="BK1822" s="98">
        <v>0</v>
      </c>
      <c r="BL1822" s="98">
        <f>IF(ISNUMBER(SEARCH('ankieta ESG'!$G$185,BM1822)),MAX($BL$3:BL1821)+1,0)</f>
        <v>1819</v>
      </c>
      <c r="BM1822" s="134" t="s">
        <v>5822</v>
      </c>
      <c r="BN1822" s="98">
        <v>0</v>
      </c>
      <c r="BO1822" s="99" t="str">
        <f>IFERROR(VLOOKUP(ROWS($BM$4:BM1822),$BL$4:$BM$2337,2,0),"")</f>
        <v>Stara Kiszewa (pow. kościerski, woj. pomorskie)</v>
      </c>
      <c r="BP1822" s="98">
        <v>0</v>
      </c>
      <c r="BQ1822" s="98">
        <f>IF(ISNUMBER(SEARCH('ankieta ESG'!$G$186,BR1822)),MAX($BQ$3:BQ1821)+1,0)</f>
        <v>1819</v>
      </c>
      <c r="BR1822" s="134" t="s">
        <v>5822</v>
      </c>
      <c r="BS1822" s="98">
        <v>0</v>
      </c>
      <c r="BT1822" s="99" t="str">
        <f>IFERROR(VLOOKUP(ROWS($BR$4:BR1822),$BQ$4:$BR$2337,2,0),"")</f>
        <v>Stara Kiszewa (pow. kościerski, woj. pomorskie)</v>
      </c>
      <c r="BU1822" s="98">
        <v>0</v>
      </c>
      <c r="BV1822" s="98">
        <f>IF(ISNUMBER(SEARCH('ankieta ESG'!$G$187,BW1822)),MAX($BV$3:BV1821)+1,0)</f>
        <v>1819</v>
      </c>
      <c r="BW1822" s="134" t="s">
        <v>5822</v>
      </c>
      <c r="BX1822" s="98">
        <v>0</v>
      </c>
      <c r="BY1822" s="99" t="str">
        <f>IFERROR(VLOOKUP(ROWS($BW$4:BW1822),$BV$4:$BW$2337,2,0),"")</f>
        <v>Stara Kiszewa (pow. kościerski, woj. pomorskie)</v>
      </c>
      <c r="BZ1822" s="98">
        <v>0</v>
      </c>
      <c r="CA1822" s="98">
        <f>IF(ISNUMBER(SEARCH('ankieta ESG'!$G$188,CB1822)),MAX($CA$3:CA1821)+1,0)</f>
        <v>1819</v>
      </c>
      <c r="CB1822" s="134" t="s">
        <v>5822</v>
      </c>
      <c r="CC1822" s="98">
        <v>0</v>
      </c>
      <c r="CD1822" s="99" t="str">
        <f>IFERROR(VLOOKUP(ROWS($CB$4:CB1822),$CA$4:$CB$2337,2,0),"")</f>
        <v>Stara Kiszewa (pow. kościerski, woj. pomorskie)</v>
      </c>
      <c r="CE1822" s="98">
        <v>0</v>
      </c>
      <c r="CF1822" s="98">
        <f>IF(ISNUMBER(SEARCH('ankieta ESG'!$G$189,CG1822)),MAX($CF$3:CF1821)+1,0)</f>
        <v>1819</v>
      </c>
      <c r="CG1822" s="134" t="s">
        <v>5822</v>
      </c>
      <c r="CH1822" s="98">
        <v>0</v>
      </c>
      <c r="CI1822" s="99" t="str">
        <f>IFERROR(VLOOKUP(ROWS($CG$4:CG1822),$CF$4:$CG$2337,2,0),"")</f>
        <v>Stara Kiszewa (pow. kościerski, woj. pomorskie)</v>
      </c>
      <c r="CJ1822" s="98">
        <v>0</v>
      </c>
    </row>
    <row r="1823" spans="4:88">
      <c r="D1823" s="25"/>
      <c r="F1823" s="25"/>
      <c r="AM1823" s="98">
        <f>IF(ISNUMBER(SEARCH('ankieta ESG'!$G$180,AN1823)),MAX(AM$3:$AM1822)+1,0)</f>
        <v>1820</v>
      </c>
      <c r="AN1823" s="134" t="s">
        <v>5823</v>
      </c>
      <c r="AO1823" s="98">
        <v>0</v>
      </c>
      <c r="AP1823" s="99" t="str">
        <f>IFERROR(VLOOKUP(ROWS($AN$4:AN1823),$AM$4:$AN$2337,2,0),"")</f>
        <v>Stara Kornica (pow. łosicki, woj. mazowieckie)</v>
      </c>
      <c r="AQ1823" s="98">
        <v>0</v>
      </c>
      <c r="AR1823" s="98">
        <f>IF(ISNUMBER(SEARCH('ankieta ESG'!$G$181,AS1823)),MAX($AR$3:AR1822)+1,0)</f>
        <v>1820</v>
      </c>
      <c r="AS1823" s="134" t="s">
        <v>5823</v>
      </c>
      <c r="AT1823" s="98">
        <v>0</v>
      </c>
      <c r="AU1823" s="99" t="str">
        <f>IFERROR(VLOOKUP(ROWS($AS$4:AS1823),$AR$4:$AS$2337,2,0),"")</f>
        <v>Stara Kornica (pow. łosicki, woj. mazowieckie)</v>
      </c>
      <c r="AV1823" s="98">
        <v>0</v>
      </c>
      <c r="AW1823" s="98">
        <f>IF(ISNUMBER(SEARCH('ankieta ESG'!$G$182,AX1823)),MAX($AW$3:AW1822)+1,0)</f>
        <v>1820</v>
      </c>
      <c r="AX1823" s="134" t="s">
        <v>5823</v>
      </c>
      <c r="AY1823" s="98">
        <v>0</v>
      </c>
      <c r="AZ1823" s="99" t="str">
        <f>IFERROR(VLOOKUP(ROWS($AX$4:AX1823),$AW$4:$AX$2337,2,0),"")</f>
        <v>Stara Kornica (pow. łosicki, woj. mazowieckie)</v>
      </c>
      <c r="BA1823" s="98">
        <v>0</v>
      </c>
      <c r="BB1823" s="98">
        <f>IF(ISNUMBER(SEARCH('ankieta ESG'!$G$183,BC1823)),MAX($BB$3:BB1822)+1,0)</f>
        <v>1820</v>
      </c>
      <c r="BC1823" s="134" t="s">
        <v>5823</v>
      </c>
      <c r="BD1823" s="98">
        <v>0</v>
      </c>
      <c r="BE1823" s="99" t="str">
        <f>IFERROR(VLOOKUP(ROWS($BC$4:BC1823),$BB$4:$BC$2337,2,0),"")</f>
        <v>Stara Kornica (pow. łosicki, woj. mazowieckie)</v>
      </c>
      <c r="BF1823" s="98">
        <v>0</v>
      </c>
      <c r="BG1823" s="98">
        <f>IF(ISNUMBER(SEARCH('ankieta ESG'!$G$184,BH1823)),MAX($BG$3:BG1822)+1,0)</f>
        <v>1820</v>
      </c>
      <c r="BH1823" s="134" t="s">
        <v>5823</v>
      </c>
      <c r="BI1823" s="98">
        <v>0</v>
      </c>
      <c r="BJ1823" s="99" t="str">
        <f>IFERROR(VLOOKUP(ROWS($BH$4:BH1823),$BG$4:$BH$2337,2,0),"")</f>
        <v>Stara Kornica (pow. łosicki, woj. mazowieckie)</v>
      </c>
      <c r="BK1823" s="98">
        <v>0</v>
      </c>
      <c r="BL1823" s="98">
        <f>IF(ISNUMBER(SEARCH('ankieta ESG'!$G$185,BM1823)),MAX($BL$3:BL1822)+1,0)</f>
        <v>1820</v>
      </c>
      <c r="BM1823" s="134" t="s">
        <v>5823</v>
      </c>
      <c r="BN1823" s="98">
        <v>0</v>
      </c>
      <c r="BO1823" s="99" t="str">
        <f>IFERROR(VLOOKUP(ROWS($BM$4:BM1823),$BL$4:$BM$2337,2,0),"")</f>
        <v>Stara Kornica (pow. łosicki, woj. mazowieckie)</v>
      </c>
      <c r="BP1823" s="98">
        <v>0</v>
      </c>
      <c r="BQ1823" s="98">
        <f>IF(ISNUMBER(SEARCH('ankieta ESG'!$G$186,BR1823)),MAX($BQ$3:BQ1822)+1,0)</f>
        <v>1820</v>
      </c>
      <c r="BR1823" s="134" t="s">
        <v>5823</v>
      </c>
      <c r="BS1823" s="98">
        <v>0</v>
      </c>
      <c r="BT1823" s="99" t="str">
        <f>IFERROR(VLOOKUP(ROWS($BR$4:BR1823),$BQ$4:$BR$2337,2,0),"")</f>
        <v>Stara Kornica (pow. łosicki, woj. mazowieckie)</v>
      </c>
      <c r="BU1823" s="98">
        <v>0</v>
      </c>
      <c r="BV1823" s="98">
        <f>IF(ISNUMBER(SEARCH('ankieta ESG'!$G$187,BW1823)),MAX($BV$3:BV1822)+1,0)</f>
        <v>1820</v>
      </c>
      <c r="BW1823" s="134" t="s">
        <v>5823</v>
      </c>
      <c r="BX1823" s="98">
        <v>0</v>
      </c>
      <c r="BY1823" s="99" t="str">
        <f>IFERROR(VLOOKUP(ROWS($BW$4:BW1823),$BV$4:$BW$2337,2,0),"")</f>
        <v>Stara Kornica (pow. łosicki, woj. mazowieckie)</v>
      </c>
      <c r="BZ1823" s="98">
        <v>0</v>
      </c>
      <c r="CA1823" s="98">
        <f>IF(ISNUMBER(SEARCH('ankieta ESG'!$G$188,CB1823)),MAX($CA$3:CA1822)+1,0)</f>
        <v>1820</v>
      </c>
      <c r="CB1823" s="134" t="s">
        <v>5823</v>
      </c>
      <c r="CC1823" s="98">
        <v>0</v>
      </c>
      <c r="CD1823" s="99" t="str">
        <f>IFERROR(VLOOKUP(ROWS($CB$4:CB1823),$CA$4:$CB$2337,2,0),"")</f>
        <v>Stara Kornica (pow. łosicki, woj. mazowieckie)</v>
      </c>
      <c r="CE1823" s="98">
        <v>0</v>
      </c>
      <c r="CF1823" s="98">
        <f>IF(ISNUMBER(SEARCH('ankieta ESG'!$G$189,CG1823)),MAX($CF$3:CF1822)+1,0)</f>
        <v>1820</v>
      </c>
      <c r="CG1823" s="134" t="s">
        <v>5823</v>
      </c>
      <c r="CH1823" s="98">
        <v>0</v>
      </c>
      <c r="CI1823" s="99" t="str">
        <f>IFERROR(VLOOKUP(ROWS($CG$4:CG1823),$CF$4:$CG$2337,2,0),"")</f>
        <v>Stara Kornica (pow. łosicki, woj. mazowieckie)</v>
      </c>
      <c r="CJ1823" s="98">
        <v>0</v>
      </c>
    </row>
    <row r="1824" spans="4:88">
      <c r="D1824" s="25"/>
      <c r="F1824" s="25"/>
      <c r="AM1824" s="98">
        <f>IF(ISNUMBER(SEARCH('ankieta ESG'!$G$180,AN1824)),MAX(AM$3:$AM1823)+1,0)</f>
        <v>1821</v>
      </c>
      <c r="AN1824" s="134" t="s">
        <v>5824</v>
      </c>
      <c r="AO1824" s="98">
        <v>0</v>
      </c>
      <c r="AP1824" s="99" t="str">
        <f>IFERROR(VLOOKUP(ROWS($AN$4:AN1824),$AM$4:$AN$2337,2,0),"")</f>
        <v>Starachowice (pow. starachowicki, woj. świętokrzyskie)</v>
      </c>
      <c r="AQ1824" s="98">
        <v>0</v>
      </c>
      <c r="AR1824" s="98">
        <f>IF(ISNUMBER(SEARCH('ankieta ESG'!$G$181,AS1824)),MAX($AR$3:AR1823)+1,0)</f>
        <v>1821</v>
      </c>
      <c r="AS1824" s="134" t="s">
        <v>5824</v>
      </c>
      <c r="AT1824" s="98">
        <v>0</v>
      </c>
      <c r="AU1824" s="99" t="str">
        <f>IFERROR(VLOOKUP(ROWS($AS$4:AS1824),$AR$4:$AS$2337,2,0),"")</f>
        <v>Starachowice (pow. starachowicki, woj. świętokrzyskie)</v>
      </c>
      <c r="AV1824" s="98">
        <v>0</v>
      </c>
      <c r="AW1824" s="98">
        <f>IF(ISNUMBER(SEARCH('ankieta ESG'!$G$182,AX1824)),MAX($AW$3:AW1823)+1,0)</f>
        <v>1821</v>
      </c>
      <c r="AX1824" s="134" t="s">
        <v>5824</v>
      </c>
      <c r="AY1824" s="98">
        <v>0</v>
      </c>
      <c r="AZ1824" s="99" t="str">
        <f>IFERROR(VLOOKUP(ROWS($AX$4:AX1824),$AW$4:$AX$2337,2,0),"")</f>
        <v>Starachowice (pow. starachowicki, woj. świętokrzyskie)</v>
      </c>
      <c r="BA1824" s="98">
        <v>0</v>
      </c>
      <c r="BB1824" s="98">
        <f>IF(ISNUMBER(SEARCH('ankieta ESG'!$G$183,BC1824)),MAX($BB$3:BB1823)+1,0)</f>
        <v>1821</v>
      </c>
      <c r="BC1824" s="134" t="s">
        <v>5824</v>
      </c>
      <c r="BD1824" s="98">
        <v>0</v>
      </c>
      <c r="BE1824" s="99" t="str">
        <f>IFERROR(VLOOKUP(ROWS($BC$4:BC1824),$BB$4:$BC$2337,2,0),"")</f>
        <v>Starachowice (pow. starachowicki, woj. świętokrzyskie)</v>
      </c>
      <c r="BF1824" s="98">
        <v>0</v>
      </c>
      <c r="BG1824" s="98">
        <f>IF(ISNUMBER(SEARCH('ankieta ESG'!$G$184,BH1824)),MAX($BG$3:BG1823)+1,0)</f>
        <v>1821</v>
      </c>
      <c r="BH1824" s="134" t="s">
        <v>5824</v>
      </c>
      <c r="BI1824" s="98">
        <v>0</v>
      </c>
      <c r="BJ1824" s="99" t="str">
        <f>IFERROR(VLOOKUP(ROWS($BH$4:BH1824),$BG$4:$BH$2337,2,0),"")</f>
        <v>Starachowice (pow. starachowicki, woj. świętokrzyskie)</v>
      </c>
      <c r="BK1824" s="98">
        <v>0</v>
      </c>
      <c r="BL1824" s="98">
        <f>IF(ISNUMBER(SEARCH('ankieta ESG'!$G$185,BM1824)),MAX($BL$3:BL1823)+1,0)</f>
        <v>1821</v>
      </c>
      <c r="BM1824" s="134" t="s">
        <v>5824</v>
      </c>
      <c r="BN1824" s="98">
        <v>0</v>
      </c>
      <c r="BO1824" s="99" t="str">
        <f>IFERROR(VLOOKUP(ROWS($BM$4:BM1824),$BL$4:$BM$2337,2,0),"")</f>
        <v>Starachowice (pow. starachowicki, woj. świętokrzyskie)</v>
      </c>
      <c r="BP1824" s="98">
        <v>0</v>
      </c>
      <c r="BQ1824" s="98">
        <f>IF(ISNUMBER(SEARCH('ankieta ESG'!$G$186,BR1824)),MAX($BQ$3:BQ1823)+1,0)</f>
        <v>1821</v>
      </c>
      <c r="BR1824" s="134" t="s">
        <v>5824</v>
      </c>
      <c r="BS1824" s="98">
        <v>0</v>
      </c>
      <c r="BT1824" s="99" t="str">
        <f>IFERROR(VLOOKUP(ROWS($BR$4:BR1824),$BQ$4:$BR$2337,2,0),"")</f>
        <v>Starachowice (pow. starachowicki, woj. świętokrzyskie)</v>
      </c>
      <c r="BU1824" s="98">
        <v>0</v>
      </c>
      <c r="BV1824" s="98">
        <f>IF(ISNUMBER(SEARCH('ankieta ESG'!$G$187,BW1824)),MAX($BV$3:BV1823)+1,0)</f>
        <v>1821</v>
      </c>
      <c r="BW1824" s="134" t="s">
        <v>5824</v>
      </c>
      <c r="BX1824" s="98">
        <v>0</v>
      </c>
      <c r="BY1824" s="99" t="str">
        <f>IFERROR(VLOOKUP(ROWS($BW$4:BW1824),$BV$4:$BW$2337,2,0),"")</f>
        <v>Starachowice (pow. starachowicki, woj. świętokrzyskie)</v>
      </c>
      <c r="BZ1824" s="98">
        <v>0</v>
      </c>
      <c r="CA1824" s="98">
        <f>IF(ISNUMBER(SEARCH('ankieta ESG'!$G$188,CB1824)),MAX($CA$3:CA1823)+1,0)</f>
        <v>1821</v>
      </c>
      <c r="CB1824" s="134" t="s">
        <v>5824</v>
      </c>
      <c r="CC1824" s="98">
        <v>0</v>
      </c>
      <c r="CD1824" s="99" t="str">
        <f>IFERROR(VLOOKUP(ROWS($CB$4:CB1824),$CA$4:$CB$2337,2,0),"")</f>
        <v>Starachowice (pow. starachowicki, woj. świętokrzyskie)</v>
      </c>
      <c r="CE1824" s="98">
        <v>0</v>
      </c>
      <c r="CF1824" s="98">
        <f>IF(ISNUMBER(SEARCH('ankieta ESG'!$G$189,CG1824)),MAX($CF$3:CF1823)+1,0)</f>
        <v>1821</v>
      </c>
      <c r="CG1824" s="134" t="s">
        <v>5824</v>
      </c>
      <c r="CH1824" s="98">
        <v>0</v>
      </c>
      <c r="CI1824" s="99" t="str">
        <f>IFERROR(VLOOKUP(ROWS($CG$4:CG1824),$CF$4:$CG$2337,2,0),"")</f>
        <v>Starachowice (pow. starachowicki, woj. świętokrzyskie)</v>
      </c>
      <c r="CJ1824" s="98">
        <v>0</v>
      </c>
    </row>
    <row r="1825" spans="4:88">
      <c r="D1825" s="25"/>
      <c r="F1825" s="25"/>
      <c r="AM1825" s="98">
        <f>IF(ISNUMBER(SEARCH('ankieta ESG'!$G$180,AN1825)),MAX(AM$3:$AM1824)+1,0)</f>
        <v>1822</v>
      </c>
      <c r="AN1825" s="134" t="s">
        <v>5825</v>
      </c>
      <c r="AO1825" s="98">
        <v>0</v>
      </c>
      <c r="AP1825" s="99" t="str">
        <f>IFERROR(VLOOKUP(ROWS($AN$4:AN1825),$AM$4:$AN$2337,2,0),"")</f>
        <v>Starcza (pow. częstochowski, woj. śląskie)</v>
      </c>
      <c r="AQ1825" s="98">
        <v>0</v>
      </c>
      <c r="AR1825" s="98">
        <f>IF(ISNUMBER(SEARCH('ankieta ESG'!$G$181,AS1825)),MAX($AR$3:AR1824)+1,0)</f>
        <v>1822</v>
      </c>
      <c r="AS1825" s="134" t="s">
        <v>5825</v>
      </c>
      <c r="AT1825" s="98">
        <v>0</v>
      </c>
      <c r="AU1825" s="99" t="str">
        <f>IFERROR(VLOOKUP(ROWS($AS$4:AS1825),$AR$4:$AS$2337,2,0),"")</f>
        <v>Starcza (pow. częstochowski, woj. śląskie)</v>
      </c>
      <c r="AV1825" s="98">
        <v>0</v>
      </c>
      <c r="AW1825" s="98">
        <f>IF(ISNUMBER(SEARCH('ankieta ESG'!$G$182,AX1825)),MAX($AW$3:AW1824)+1,0)</f>
        <v>1822</v>
      </c>
      <c r="AX1825" s="134" t="s">
        <v>5825</v>
      </c>
      <c r="AY1825" s="98">
        <v>0</v>
      </c>
      <c r="AZ1825" s="99" t="str">
        <f>IFERROR(VLOOKUP(ROWS($AX$4:AX1825),$AW$4:$AX$2337,2,0),"")</f>
        <v>Starcza (pow. częstochowski, woj. śląskie)</v>
      </c>
      <c r="BA1825" s="98">
        <v>0</v>
      </c>
      <c r="BB1825" s="98">
        <f>IF(ISNUMBER(SEARCH('ankieta ESG'!$G$183,BC1825)),MAX($BB$3:BB1824)+1,0)</f>
        <v>1822</v>
      </c>
      <c r="BC1825" s="134" t="s">
        <v>5825</v>
      </c>
      <c r="BD1825" s="98">
        <v>0</v>
      </c>
      <c r="BE1825" s="99" t="str">
        <f>IFERROR(VLOOKUP(ROWS($BC$4:BC1825),$BB$4:$BC$2337,2,0),"")</f>
        <v>Starcza (pow. częstochowski, woj. śląskie)</v>
      </c>
      <c r="BF1825" s="98">
        <v>0</v>
      </c>
      <c r="BG1825" s="98">
        <f>IF(ISNUMBER(SEARCH('ankieta ESG'!$G$184,BH1825)),MAX($BG$3:BG1824)+1,0)</f>
        <v>1822</v>
      </c>
      <c r="BH1825" s="134" t="s">
        <v>5825</v>
      </c>
      <c r="BI1825" s="98">
        <v>0</v>
      </c>
      <c r="BJ1825" s="99" t="str">
        <f>IFERROR(VLOOKUP(ROWS($BH$4:BH1825),$BG$4:$BH$2337,2,0),"")</f>
        <v>Starcza (pow. częstochowski, woj. śląskie)</v>
      </c>
      <c r="BK1825" s="98">
        <v>0</v>
      </c>
      <c r="BL1825" s="98">
        <f>IF(ISNUMBER(SEARCH('ankieta ESG'!$G$185,BM1825)),MAX($BL$3:BL1824)+1,0)</f>
        <v>1822</v>
      </c>
      <c r="BM1825" s="134" t="s">
        <v>5825</v>
      </c>
      <c r="BN1825" s="98">
        <v>0</v>
      </c>
      <c r="BO1825" s="99" t="str">
        <f>IFERROR(VLOOKUP(ROWS($BM$4:BM1825),$BL$4:$BM$2337,2,0),"")</f>
        <v>Starcza (pow. częstochowski, woj. śląskie)</v>
      </c>
      <c r="BP1825" s="98">
        <v>0</v>
      </c>
      <c r="BQ1825" s="98">
        <f>IF(ISNUMBER(SEARCH('ankieta ESG'!$G$186,BR1825)),MAX($BQ$3:BQ1824)+1,0)</f>
        <v>1822</v>
      </c>
      <c r="BR1825" s="134" t="s">
        <v>5825</v>
      </c>
      <c r="BS1825" s="98">
        <v>0</v>
      </c>
      <c r="BT1825" s="99" t="str">
        <f>IFERROR(VLOOKUP(ROWS($BR$4:BR1825),$BQ$4:$BR$2337,2,0),"")</f>
        <v>Starcza (pow. częstochowski, woj. śląskie)</v>
      </c>
      <c r="BU1825" s="98">
        <v>0</v>
      </c>
      <c r="BV1825" s="98">
        <f>IF(ISNUMBER(SEARCH('ankieta ESG'!$G$187,BW1825)),MAX($BV$3:BV1824)+1,0)</f>
        <v>1822</v>
      </c>
      <c r="BW1825" s="134" t="s">
        <v>5825</v>
      </c>
      <c r="BX1825" s="98">
        <v>0</v>
      </c>
      <c r="BY1825" s="99" t="str">
        <f>IFERROR(VLOOKUP(ROWS($BW$4:BW1825),$BV$4:$BW$2337,2,0),"")</f>
        <v>Starcza (pow. częstochowski, woj. śląskie)</v>
      </c>
      <c r="BZ1825" s="98">
        <v>0</v>
      </c>
      <c r="CA1825" s="98">
        <f>IF(ISNUMBER(SEARCH('ankieta ESG'!$G$188,CB1825)),MAX($CA$3:CA1824)+1,0)</f>
        <v>1822</v>
      </c>
      <c r="CB1825" s="134" t="s">
        <v>5825</v>
      </c>
      <c r="CC1825" s="98">
        <v>0</v>
      </c>
      <c r="CD1825" s="99" t="str">
        <f>IFERROR(VLOOKUP(ROWS($CB$4:CB1825),$CA$4:$CB$2337,2,0),"")</f>
        <v>Starcza (pow. częstochowski, woj. śląskie)</v>
      </c>
      <c r="CE1825" s="98">
        <v>0</v>
      </c>
      <c r="CF1825" s="98">
        <f>IF(ISNUMBER(SEARCH('ankieta ESG'!$G$189,CG1825)),MAX($CF$3:CF1824)+1,0)</f>
        <v>1822</v>
      </c>
      <c r="CG1825" s="134" t="s">
        <v>5825</v>
      </c>
      <c r="CH1825" s="98">
        <v>0</v>
      </c>
      <c r="CI1825" s="99" t="str">
        <f>IFERROR(VLOOKUP(ROWS($CG$4:CG1825),$CF$4:$CG$2337,2,0),"")</f>
        <v>Starcza (pow. częstochowski, woj. śląskie)</v>
      </c>
      <c r="CJ1825" s="98">
        <v>0</v>
      </c>
    </row>
    <row r="1826" spans="4:88">
      <c r="D1826" s="25"/>
      <c r="F1826" s="25"/>
      <c r="AM1826" s="98">
        <f>IF(ISNUMBER(SEARCH('ankieta ESG'!$G$180,AN1826)),MAX(AM$3:$AM1825)+1,0)</f>
        <v>1823</v>
      </c>
      <c r="AN1826" s="134" t="s">
        <v>5826</v>
      </c>
      <c r="AO1826" s="98">
        <v>0</v>
      </c>
      <c r="AP1826" s="99" t="str">
        <f>IFERROR(VLOOKUP(ROWS($AN$4:AN1826),$AM$4:$AN$2337,2,0),"")</f>
        <v>Stare Babice (pow. warszawski zachodni, woj. mazowieckie)</v>
      </c>
      <c r="AQ1826" s="98">
        <v>0</v>
      </c>
      <c r="AR1826" s="98">
        <f>IF(ISNUMBER(SEARCH('ankieta ESG'!$G$181,AS1826)),MAX($AR$3:AR1825)+1,0)</f>
        <v>1823</v>
      </c>
      <c r="AS1826" s="134" t="s">
        <v>5826</v>
      </c>
      <c r="AT1826" s="98">
        <v>0</v>
      </c>
      <c r="AU1826" s="99" t="str">
        <f>IFERROR(VLOOKUP(ROWS($AS$4:AS1826),$AR$4:$AS$2337,2,0),"")</f>
        <v>Stare Babice (pow. warszawski zachodni, woj. mazowieckie)</v>
      </c>
      <c r="AV1826" s="98">
        <v>0</v>
      </c>
      <c r="AW1826" s="98">
        <f>IF(ISNUMBER(SEARCH('ankieta ESG'!$G$182,AX1826)),MAX($AW$3:AW1825)+1,0)</f>
        <v>1823</v>
      </c>
      <c r="AX1826" s="134" t="s">
        <v>5826</v>
      </c>
      <c r="AY1826" s="98">
        <v>0</v>
      </c>
      <c r="AZ1826" s="99" t="str">
        <f>IFERROR(VLOOKUP(ROWS($AX$4:AX1826),$AW$4:$AX$2337,2,0),"")</f>
        <v>Stare Babice (pow. warszawski zachodni, woj. mazowieckie)</v>
      </c>
      <c r="BA1826" s="98">
        <v>0</v>
      </c>
      <c r="BB1826" s="98">
        <f>IF(ISNUMBER(SEARCH('ankieta ESG'!$G$183,BC1826)),MAX($BB$3:BB1825)+1,0)</f>
        <v>1823</v>
      </c>
      <c r="BC1826" s="134" t="s">
        <v>5826</v>
      </c>
      <c r="BD1826" s="98">
        <v>0</v>
      </c>
      <c r="BE1826" s="99" t="str">
        <f>IFERROR(VLOOKUP(ROWS($BC$4:BC1826),$BB$4:$BC$2337,2,0),"")</f>
        <v>Stare Babice (pow. warszawski zachodni, woj. mazowieckie)</v>
      </c>
      <c r="BF1826" s="98">
        <v>0</v>
      </c>
      <c r="BG1826" s="98">
        <f>IF(ISNUMBER(SEARCH('ankieta ESG'!$G$184,BH1826)),MAX($BG$3:BG1825)+1,0)</f>
        <v>1823</v>
      </c>
      <c r="BH1826" s="134" t="s">
        <v>5826</v>
      </c>
      <c r="BI1826" s="98">
        <v>0</v>
      </c>
      <c r="BJ1826" s="99" t="str">
        <f>IFERROR(VLOOKUP(ROWS($BH$4:BH1826),$BG$4:$BH$2337,2,0),"")</f>
        <v>Stare Babice (pow. warszawski zachodni, woj. mazowieckie)</v>
      </c>
      <c r="BK1826" s="98">
        <v>0</v>
      </c>
      <c r="BL1826" s="98">
        <f>IF(ISNUMBER(SEARCH('ankieta ESG'!$G$185,BM1826)),MAX($BL$3:BL1825)+1,0)</f>
        <v>1823</v>
      </c>
      <c r="BM1826" s="134" t="s">
        <v>5826</v>
      </c>
      <c r="BN1826" s="98">
        <v>0</v>
      </c>
      <c r="BO1826" s="99" t="str">
        <f>IFERROR(VLOOKUP(ROWS($BM$4:BM1826),$BL$4:$BM$2337,2,0),"")</f>
        <v>Stare Babice (pow. warszawski zachodni, woj. mazowieckie)</v>
      </c>
      <c r="BP1826" s="98">
        <v>0</v>
      </c>
      <c r="BQ1826" s="98">
        <f>IF(ISNUMBER(SEARCH('ankieta ESG'!$G$186,BR1826)),MAX($BQ$3:BQ1825)+1,0)</f>
        <v>1823</v>
      </c>
      <c r="BR1826" s="134" t="s">
        <v>5826</v>
      </c>
      <c r="BS1826" s="98">
        <v>0</v>
      </c>
      <c r="BT1826" s="99" t="str">
        <f>IFERROR(VLOOKUP(ROWS($BR$4:BR1826),$BQ$4:$BR$2337,2,0),"")</f>
        <v>Stare Babice (pow. warszawski zachodni, woj. mazowieckie)</v>
      </c>
      <c r="BU1826" s="98">
        <v>0</v>
      </c>
      <c r="BV1826" s="98">
        <f>IF(ISNUMBER(SEARCH('ankieta ESG'!$G$187,BW1826)),MAX($BV$3:BV1825)+1,0)</f>
        <v>1823</v>
      </c>
      <c r="BW1826" s="134" t="s">
        <v>5826</v>
      </c>
      <c r="BX1826" s="98">
        <v>0</v>
      </c>
      <c r="BY1826" s="99" t="str">
        <f>IFERROR(VLOOKUP(ROWS($BW$4:BW1826),$BV$4:$BW$2337,2,0),"")</f>
        <v>Stare Babice (pow. warszawski zachodni, woj. mazowieckie)</v>
      </c>
      <c r="BZ1826" s="98">
        <v>0</v>
      </c>
      <c r="CA1826" s="98">
        <f>IF(ISNUMBER(SEARCH('ankieta ESG'!$G$188,CB1826)),MAX($CA$3:CA1825)+1,0)</f>
        <v>1823</v>
      </c>
      <c r="CB1826" s="134" t="s">
        <v>5826</v>
      </c>
      <c r="CC1826" s="98">
        <v>0</v>
      </c>
      <c r="CD1826" s="99" t="str">
        <f>IFERROR(VLOOKUP(ROWS($CB$4:CB1826),$CA$4:$CB$2337,2,0),"")</f>
        <v>Stare Babice (pow. warszawski zachodni, woj. mazowieckie)</v>
      </c>
      <c r="CE1826" s="98">
        <v>0</v>
      </c>
      <c r="CF1826" s="98">
        <f>IF(ISNUMBER(SEARCH('ankieta ESG'!$G$189,CG1826)),MAX($CF$3:CF1825)+1,0)</f>
        <v>1823</v>
      </c>
      <c r="CG1826" s="134" t="s">
        <v>5826</v>
      </c>
      <c r="CH1826" s="98">
        <v>0</v>
      </c>
      <c r="CI1826" s="99" t="str">
        <f>IFERROR(VLOOKUP(ROWS($CG$4:CG1826),$CF$4:$CG$2337,2,0),"")</f>
        <v>Stare Babice (pow. warszawski zachodni, woj. mazowieckie)</v>
      </c>
      <c r="CJ1826" s="98">
        <v>0</v>
      </c>
    </row>
    <row r="1827" spans="4:88">
      <c r="D1827" s="25"/>
      <c r="F1827" s="25"/>
      <c r="AM1827" s="98">
        <f>IF(ISNUMBER(SEARCH('ankieta ESG'!$G$180,AN1827)),MAX(AM$3:$AM1826)+1,0)</f>
        <v>1824</v>
      </c>
      <c r="AN1827" s="134" t="s">
        <v>5827</v>
      </c>
      <c r="AO1827" s="98">
        <v>0</v>
      </c>
      <c r="AP1827" s="99" t="str">
        <f>IFERROR(VLOOKUP(ROWS($AN$4:AN1827),$AM$4:$AN$2337,2,0),"")</f>
        <v>Stare Bogaczowice (pow. wałbrzyski, woj. dolnośląskie)</v>
      </c>
      <c r="AQ1827" s="98">
        <v>0</v>
      </c>
      <c r="AR1827" s="98">
        <f>IF(ISNUMBER(SEARCH('ankieta ESG'!$G$181,AS1827)),MAX($AR$3:AR1826)+1,0)</f>
        <v>1824</v>
      </c>
      <c r="AS1827" s="134" t="s">
        <v>5827</v>
      </c>
      <c r="AT1827" s="98">
        <v>0</v>
      </c>
      <c r="AU1827" s="99" t="str">
        <f>IFERROR(VLOOKUP(ROWS($AS$4:AS1827),$AR$4:$AS$2337,2,0),"")</f>
        <v>Stare Bogaczowice (pow. wałbrzyski, woj. dolnośląskie)</v>
      </c>
      <c r="AV1827" s="98">
        <v>0</v>
      </c>
      <c r="AW1827" s="98">
        <f>IF(ISNUMBER(SEARCH('ankieta ESG'!$G$182,AX1827)),MAX($AW$3:AW1826)+1,0)</f>
        <v>1824</v>
      </c>
      <c r="AX1827" s="134" t="s">
        <v>5827</v>
      </c>
      <c r="AY1827" s="98">
        <v>0</v>
      </c>
      <c r="AZ1827" s="99" t="str">
        <f>IFERROR(VLOOKUP(ROWS($AX$4:AX1827),$AW$4:$AX$2337,2,0),"")</f>
        <v>Stare Bogaczowice (pow. wałbrzyski, woj. dolnośląskie)</v>
      </c>
      <c r="BA1827" s="98">
        <v>0</v>
      </c>
      <c r="BB1827" s="98">
        <f>IF(ISNUMBER(SEARCH('ankieta ESG'!$G$183,BC1827)),MAX($BB$3:BB1826)+1,0)</f>
        <v>1824</v>
      </c>
      <c r="BC1827" s="134" t="s">
        <v>5827</v>
      </c>
      <c r="BD1827" s="98">
        <v>0</v>
      </c>
      <c r="BE1827" s="99" t="str">
        <f>IFERROR(VLOOKUP(ROWS($BC$4:BC1827),$BB$4:$BC$2337,2,0),"")</f>
        <v>Stare Bogaczowice (pow. wałbrzyski, woj. dolnośląskie)</v>
      </c>
      <c r="BF1827" s="98">
        <v>0</v>
      </c>
      <c r="BG1827" s="98">
        <f>IF(ISNUMBER(SEARCH('ankieta ESG'!$G$184,BH1827)),MAX($BG$3:BG1826)+1,0)</f>
        <v>1824</v>
      </c>
      <c r="BH1827" s="134" t="s">
        <v>5827</v>
      </c>
      <c r="BI1827" s="98">
        <v>0</v>
      </c>
      <c r="BJ1827" s="99" t="str">
        <f>IFERROR(VLOOKUP(ROWS($BH$4:BH1827),$BG$4:$BH$2337,2,0),"")</f>
        <v>Stare Bogaczowice (pow. wałbrzyski, woj. dolnośląskie)</v>
      </c>
      <c r="BK1827" s="98">
        <v>0</v>
      </c>
      <c r="BL1827" s="98">
        <f>IF(ISNUMBER(SEARCH('ankieta ESG'!$G$185,BM1827)),MAX($BL$3:BL1826)+1,0)</f>
        <v>1824</v>
      </c>
      <c r="BM1827" s="134" t="s">
        <v>5827</v>
      </c>
      <c r="BN1827" s="98">
        <v>0</v>
      </c>
      <c r="BO1827" s="99" t="str">
        <f>IFERROR(VLOOKUP(ROWS($BM$4:BM1827),$BL$4:$BM$2337,2,0),"")</f>
        <v>Stare Bogaczowice (pow. wałbrzyski, woj. dolnośląskie)</v>
      </c>
      <c r="BP1827" s="98">
        <v>0</v>
      </c>
      <c r="BQ1827" s="98">
        <f>IF(ISNUMBER(SEARCH('ankieta ESG'!$G$186,BR1827)),MAX($BQ$3:BQ1826)+1,0)</f>
        <v>1824</v>
      </c>
      <c r="BR1827" s="134" t="s">
        <v>5827</v>
      </c>
      <c r="BS1827" s="98">
        <v>0</v>
      </c>
      <c r="BT1827" s="99" t="str">
        <f>IFERROR(VLOOKUP(ROWS($BR$4:BR1827),$BQ$4:$BR$2337,2,0),"")</f>
        <v>Stare Bogaczowice (pow. wałbrzyski, woj. dolnośląskie)</v>
      </c>
      <c r="BU1827" s="98">
        <v>0</v>
      </c>
      <c r="BV1827" s="98">
        <f>IF(ISNUMBER(SEARCH('ankieta ESG'!$G$187,BW1827)),MAX($BV$3:BV1826)+1,0)</f>
        <v>1824</v>
      </c>
      <c r="BW1827" s="134" t="s">
        <v>5827</v>
      </c>
      <c r="BX1827" s="98">
        <v>0</v>
      </c>
      <c r="BY1827" s="99" t="str">
        <f>IFERROR(VLOOKUP(ROWS($BW$4:BW1827),$BV$4:$BW$2337,2,0),"")</f>
        <v>Stare Bogaczowice (pow. wałbrzyski, woj. dolnośląskie)</v>
      </c>
      <c r="BZ1827" s="98">
        <v>0</v>
      </c>
      <c r="CA1827" s="98">
        <f>IF(ISNUMBER(SEARCH('ankieta ESG'!$G$188,CB1827)),MAX($CA$3:CA1826)+1,0)</f>
        <v>1824</v>
      </c>
      <c r="CB1827" s="134" t="s">
        <v>5827</v>
      </c>
      <c r="CC1827" s="98">
        <v>0</v>
      </c>
      <c r="CD1827" s="99" t="str">
        <f>IFERROR(VLOOKUP(ROWS($CB$4:CB1827),$CA$4:$CB$2337,2,0),"")</f>
        <v>Stare Bogaczowice (pow. wałbrzyski, woj. dolnośląskie)</v>
      </c>
      <c r="CE1827" s="98">
        <v>0</v>
      </c>
      <c r="CF1827" s="98">
        <f>IF(ISNUMBER(SEARCH('ankieta ESG'!$G$189,CG1827)),MAX($CF$3:CF1826)+1,0)</f>
        <v>1824</v>
      </c>
      <c r="CG1827" s="134" t="s">
        <v>5827</v>
      </c>
      <c r="CH1827" s="98">
        <v>0</v>
      </c>
      <c r="CI1827" s="99" t="str">
        <f>IFERROR(VLOOKUP(ROWS($CG$4:CG1827),$CF$4:$CG$2337,2,0),"")</f>
        <v>Stare Bogaczowice (pow. wałbrzyski, woj. dolnośląskie)</v>
      </c>
      <c r="CJ1827" s="98">
        <v>0</v>
      </c>
    </row>
    <row r="1828" spans="4:88">
      <c r="D1828" s="25"/>
      <c r="F1828" s="25"/>
      <c r="AM1828" s="98">
        <f>IF(ISNUMBER(SEARCH('ankieta ESG'!$G$180,AN1828)),MAX(AM$3:$AM1827)+1,0)</f>
        <v>1825</v>
      </c>
      <c r="AN1828" s="134" t="s">
        <v>5828</v>
      </c>
      <c r="AO1828" s="98">
        <v>0</v>
      </c>
      <c r="AP1828" s="99" t="str">
        <f>IFERROR(VLOOKUP(ROWS($AN$4:AN1828),$AM$4:$AN$2337,2,0),"")</f>
        <v>Stare Czarnowo (pow. gryfiński, woj. zachodniopomorskie)</v>
      </c>
      <c r="AQ1828" s="98">
        <v>0</v>
      </c>
      <c r="AR1828" s="98">
        <f>IF(ISNUMBER(SEARCH('ankieta ESG'!$G$181,AS1828)),MAX($AR$3:AR1827)+1,0)</f>
        <v>1825</v>
      </c>
      <c r="AS1828" s="134" t="s">
        <v>5828</v>
      </c>
      <c r="AT1828" s="98">
        <v>0</v>
      </c>
      <c r="AU1828" s="99" t="str">
        <f>IFERROR(VLOOKUP(ROWS($AS$4:AS1828),$AR$4:$AS$2337,2,0),"")</f>
        <v>Stare Czarnowo (pow. gryfiński, woj. zachodniopomorskie)</v>
      </c>
      <c r="AV1828" s="98">
        <v>0</v>
      </c>
      <c r="AW1828" s="98">
        <f>IF(ISNUMBER(SEARCH('ankieta ESG'!$G$182,AX1828)),MAX($AW$3:AW1827)+1,0)</f>
        <v>1825</v>
      </c>
      <c r="AX1828" s="134" t="s">
        <v>5828</v>
      </c>
      <c r="AY1828" s="98">
        <v>0</v>
      </c>
      <c r="AZ1828" s="99" t="str">
        <f>IFERROR(VLOOKUP(ROWS($AX$4:AX1828),$AW$4:$AX$2337,2,0),"")</f>
        <v>Stare Czarnowo (pow. gryfiński, woj. zachodniopomorskie)</v>
      </c>
      <c r="BA1828" s="98">
        <v>0</v>
      </c>
      <c r="BB1828" s="98">
        <f>IF(ISNUMBER(SEARCH('ankieta ESG'!$G$183,BC1828)),MAX($BB$3:BB1827)+1,0)</f>
        <v>1825</v>
      </c>
      <c r="BC1828" s="134" t="s">
        <v>5828</v>
      </c>
      <c r="BD1828" s="98">
        <v>0</v>
      </c>
      <c r="BE1828" s="99" t="str">
        <f>IFERROR(VLOOKUP(ROWS($BC$4:BC1828),$BB$4:$BC$2337,2,0),"")</f>
        <v>Stare Czarnowo (pow. gryfiński, woj. zachodniopomorskie)</v>
      </c>
      <c r="BF1828" s="98">
        <v>0</v>
      </c>
      <c r="BG1828" s="98">
        <f>IF(ISNUMBER(SEARCH('ankieta ESG'!$G$184,BH1828)),MAX($BG$3:BG1827)+1,0)</f>
        <v>1825</v>
      </c>
      <c r="BH1828" s="134" t="s">
        <v>5828</v>
      </c>
      <c r="BI1828" s="98">
        <v>0</v>
      </c>
      <c r="BJ1828" s="99" t="str">
        <f>IFERROR(VLOOKUP(ROWS($BH$4:BH1828),$BG$4:$BH$2337,2,0),"")</f>
        <v>Stare Czarnowo (pow. gryfiński, woj. zachodniopomorskie)</v>
      </c>
      <c r="BK1828" s="98">
        <v>0</v>
      </c>
      <c r="BL1828" s="98">
        <f>IF(ISNUMBER(SEARCH('ankieta ESG'!$G$185,BM1828)),MAX($BL$3:BL1827)+1,0)</f>
        <v>1825</v>
      </c>
      <c r="BM1828" s="134" t="s">
        <v>5828</v>
      </c>
      <c r="BN1828" s="98">
        <v>0</v>
      </c>
      <c r="BO1828" s="99" t="str">
        <f>IFERROR(VLOOKUP(ROWS($BM$4:BM1828),$BL$4:$BM$2337,2,0),"")</f>
        <v>Stare Czarnowo (pow. gryfiński, woj. zachodniopomorskie)</v>
      </c>
      <c r="BP1828" s="98">
        <v>0</v>
      </c>
      <c r="BQ1828" s="98">
        <f>IF(ISNUMBER(SEARCH('ankieta ESG'!$G$186,BR1828)),MAX($BQ$3:BQ1827)+1,0)</f>
        <v>1825</v>
      </c>
      <c r="BR1828" s="134" t="s">
        <v>5828</v>
      </c>
      <c r="BS1828" s="98">
        <v>0</v>
      </c>
      <c r="BT1828" s="99" t="str">
        <f>IFERROR(VLOOKUP(ROWS($BR$4:BR1828),$BQ$4:$BR$2337,2,0),"")</f>
        <v>Stare Czarnowo (pow. gryfiński, woj. zachodniopomorskie)</v>
      </c>
      <c r="BU1828" s="98">
        <v>0</v>
      </c>
      <c r="BV1828" s="98">
        <f>IF(ISNUMBER(SEARCH('ankieta ESG'!$G$187,BW1828)),MAX($BV$3:BV1827)+1,0)</f>
        <v>1825</v>
      </c>
      <c r="BW1828" s="134" t="s">
        <v>5828</v>
      </c>
      <c r="BX1828" s="98">
        <v>0</v>
      </c>
      <c r="BY1828" s="99" t="str">
        <f>IFERROR(VLOOKUP(ROWS($BW$4:BW1828),$BV$4:$BW$2337,2,0),"")</f>
        <v>Stare Czarnowo (pow. gryfiński, woj. zachodniopomorskie)</v>
      </c>
      <c r="BZ1828" s="98">
        <v>0</v>
      </c>
      <c r="CA1828" s="98">
        <f>IF(ISNUMBER(SEARCH('ankieta ESG'!$G$188,CB1828)),MAX($CA$3:CA1827)+1,0)</f>
        <v>1825</v>
      </c>
      <c r="CB1828" s="134" t="s">
        <v>5828</v>
      </c>
      <c r="CC1828" s="98">
        <v>0</v>
      </c>
      <c r="CD1828" s="99" t="str">
        <f>IFERROR(VLOOKUP(ROWS($CB$4:CB1828),$CA$4:$CB$2337,2,0),"")</f>
        <v>Stare Czarnowo (pow. gryfiński, woj. zachodniopomorskie)</v>
      </c>
      <c r="CE1828" s="98">
        <v>0</v>
      </c>
      <c r="CF1828" s="98">
        <f>IF(ISNUMBER(SEARCH('ankieta ESG'!$G$189,CG1828)),MAX($CF$3:CF1827)+1,0)</f>
        <v>1825</v>
      </c>
      <c r="CG1828" s="134" t="s">
        <v>5828</v>
      </c>
      <c r="CH1828" s="98">
        <v>0</v>
      </c>
      <c r="CI1828" s="99" t="str">
        <f>IFERROR(VLOOKUP(ROWS($CG$4:CG1828),$CF$4:$CG$2337,2,0),"")</f>
        <v>Stare Czarnowo (pow. gryfiński, woj. zachodniopomorskie)</v>
      </c>
      <c r="CJ1828" s="98">
        <v>0</v>
      </c>
    </row>
    <row r="1829" spans="4:88">
      <c r="D1829" s="25"/>
      <c r="F1829" s="25"/>
      <c r="AM1829" s="98">
        <f>IF(ISNUMBER(SEARCH('ankieta ESG'!$G$180,AN1829)),MAX(AM$3:$AM1828)+1,0)</f>
        <v>1826</v>
      </c>
      <c r="AN1829" s="134" t="s">
        <v>5829</v>
      </c>
      <c r="AO1829" s="98">
        <v>0</v>
      </c>
      <c r="AP1829" s="99" t="str">
        <f>IFERROR(VLOOKUP(ROWS($AN$4:AN1829),$AM$4:$AN$2337,2,0),"")</f>
        <v>Stare Juchy (pow. ełcki, woj. warmińsko-mazurskie)</v>
      </c>
      <c r="AQ1829" s="98">
        <v>0</v>
      </c>
      <c r="AR1829" s="98">
        <f>IF(ISNUMBER(SEARCH('ankieta ESG'!$G$181,AS1829)),MAX($AR$3:AR1828)+1,0)</f>
        <v>1826</v>
      </c>
      <c r="AS1829" s="134" t="s">
        <v>5829</v>
      </c>
      <c r="AT1829" s="98">
        <v>0</v>
      </c>
      <c r="AU1829" s="99" t="str">
        <f>IFERROR(VLOOKUP(ROWS($AS$4:AS1829),$AR$4:$AS$2337,2,0),"")</f>
        <v>Stare Juchy (pow. ełcki, woj. warmińsko-mazurskie)</v>
      </c>
      <c r="AV1829" s="98">
        <v>0</v>
      </c>
      <c r="AW1829" s="98">
        <f>IF(ISNUMBER(SEARCH('ankieta ESG'!$G$182,AX1829)),MAX($AW$3:AW1828)+1,0)</f>
        <v>1826</v>
      </c>
      <c r="AX1829" s="134" t="s">
        <v>5829</v>
      </c>
      <c r="AY1829" s="98">
        <v>0</v>
      </c>
      <c r="AZ1829" s="99" t="str">
        <f>IFERROR(VLOOKUP(ROWS($AX$4:AX1829),$AW$4:$AX$2337,2,0),"")</f>
        <v>Stare Juchy (pow. ełcki, woj. warmińsko-mazurskie)</v>
      </c>
      <c r="BA1829" s="98">
        <v>0</v>
      </c>
      <c r="BB1829" s="98">
        <f>IF(ISNUMBER(SEARCH('ankieta ESG'!$G$183,BC1829)),MAX($BB$3:BB1828)+1,0)</f>
        <v>1826</v>
      </c>
      <c r="BC1829" s="134" t="s">
        <v>5829</v>
      </c>
      <c r="BD1829" s="98">
        <v>0</v>
      </c>
      <c r="BE1829" s="99" t="str">
        <f>IFERROR(VLOOKUP(ROWS($BC$4:BC1829),$BB$4:$BC$2337,2,0),"")</f>
        <v>Stare Juchy (pow. ełcki, woj. warmińsko-mazurskie)</v>
      </c>
      <c r="BF1829" s="98">
        <v>0</v>
      </c>
      <c r="BG1829" s="98">
        <f>IF(ISNUMBER(SEARCH('ankieta ESG'!$G$184,BH1829)),MAX($BG$3:BG1828)+1,0)</f>
        <v>1826</v>
      </c>
      <c r="BH1829" s="134" t="s">
        <v>5829</v>
      </c>
      <c r="BI1829" s="98">
        <v>0</v>
      </c>
      <c r="BJ1829" s="99" t="str">
        <f>IFERROR(VLOOKUP(ROWS($BH$4:BH1829),$BG$4:$BH$2337,2,0),"")</f>
        <v>Stare Juchy (pow. ełcki, woj. warmińsko-mazurskie)</v>
      </c>
      <c r="BK1829" s="98">
        <v>0</v>
      </c>
      <c r="BL1829" s="98">
        <f>IF(ISNUMBER(SEARCH('ankieta ESG'!$G$185,BM1829)),MAX($BL$3:BL1828)+1,0)</f>
        <v>1826</v>
      </c>
      <c r="BM1829" s="134" t="s">
        <v>5829</v>
      </c>
      <c r="BN1829" s="98">
        <v>0</v>
      </c>
      <c r="BO1829" s="99" t="str">
        <f>IFERROR(VLOOKUP(ROWS($BM$4:BM1829),$BL$4:$BM$2337,2,0),"")</f>
        <v>Stare Juchy (pow. ełcki, woj. warmińsko-mazurskie)</v>
      </c>
      <c r="BP1829" s="98">
        <v>0</v>
      </c>
      <c r="BQ1829" s="98">
        <f>IF(ISNUMBER(SEARCH('ankieta ESG'!$G$186,BR1829)),MAX($BQ$3:BQ1828)+1,0)</f>
        <v>1826</v>
      </c>
      <c r="BR1829" s="134" t="s">
        <v>5829</v>
      </c>
      <c r="BS1829" s="98">
        <v>0</v>
      </c>
      <c r="BT1829" s="99" t="str">
        <f>IFERROR(VLOOKUP(ROWS($BR$4:BR1829),$BQ$4:$BR$2337,2,0),"")</f>
        <v>Stare Juchy (pow. ełcki, woj. warmińsko-mazurskie)</v>
      </c>
      <c r="BU1829" s="98">
        <v>0</v>
      </c>
      <c r="BV1829" s="98">
        <f>IF(ISNUMBER(SEARCH('ankieta ESG'!$G$187,BW1829)),MAX($BV$3:BV1828)+1,0)</f>
        <v>1826</v>
      </c>
      <c r="BW1829" s="134" t="s">
        <v>5829</v>
      </c>
      <c r="BX1829" s="98">
        <v>0</v>
      </c>
      <c r="BY1829" s="99" t="str">
        <f>IFERROR(VLOOKUP(ROWS($BW$4:BW1829),$BV$4:$BW$2337,2,0),"")</f>
        <v>Stare Juchy (pow. ełcki, woj. warmińsko-mazurskie)</v>
      </c>
      <c r="BZ1829" s="98">
        <v>0</v>
      </c>
      <c r="CA1829" s="98">
        <f>IF(ISNUMBER(SEARCH('ankieta ESG'!$G$188,CB1829)),MAX($CA$3:CA1828)+1,0)</f>
        <v>1826</v>
      </c>
      <c r="CB1829" s="134" t="s">
        <v>5829</v>
      </c>
      <c r="CC1829" s="98">
        <v>0</v>
      </c>
      <c r="CD1829" s="99" t="str">
        <f>IFERROR(VLOOKUP(ROWS($CB$4:CB1829),$CA$4:$CB$2337,2,0),"")</f>
        <v>Stare Juchy (pow. ełcki, woj. warmińsko-mazurskie)</v>
      </c>
      <c r="CE1829" s="98">
        <v>0</v>
      </c>
      <c r="CF1829" s="98">
        <f>IF(ISNUMBER(SEARCH('ankieta ESG'!$G$189,CG1829)),MAX($CF$3:CF1828)+1,0)</f>
        <v>1826</v>
      </c>
      <c r="CG1829" s="134" t="s">
        <v>5829</v>
      </c>
      <c r="CH1829" s="98">
        <v>0</v>
      </c>
      <c r="CI1829" s="99" t="str">
        <f>IFERROR(VLOOKUP(ROWS($CG$4:CG1829),$CF$4:$CG$2337,2,0),"")</f>
        <v>Stare Juchy (pow. ełcki, woj. warmińsko-mazurskie)</v>
      </c>
      <c r="CJ1829" s="98">
        <v>0</v>
      </c>
    </row>
    <row r="1830" spans="4:88">
      <c r="D1830" s="25"/>
      <c r="F1830" s="25"/>
      <c r="AM1830" s="98">
        <f>IF(ISNUMBER(SEARCH('ankieta ESG'!$G$180,AN1830)),MAX(AM$3:$AM1829)+1,0)</f>
        <v>1827</v>
      </c>
      <c r="AN1830" s="134" t="s">
        <v>5830</v>
      </c>
      <c r="AO1830" s="98">
        <v>0</v>
      </c>
      <c r="AP1830" s="99" t="str">
        <f>IFERROR(VLOOKUP(ROWS($AN$4:AN1830),$AM$4:$AN$2337,2,0),"")</f>
        <v>Stare Kurowo (pow. strzelecko-drezdenecki, woj. lubuskie)</v>
      </c>
      <c r="AQ1830" s="98">
        <v>0</v>
      </c>
      <c r="AR1830" s="98">
        <f>IF(ISNUMBER(SEARCH('ankieta ESG'!$G$181,AS1830)),MAX($AR$3:AR1829)+1,0)</f>
        <v>1827</v>
      </c>
      <c r="AS1830" s="134" t="s">
        <v>5830</v>
      </c>
      <c r="AT1830" s="98">
        <v>0</v>
      </c>
      <c r="AU1830" s="99" t="str">
        <f>IFERROR(VLOOKUP(ROWS($AS$4:AS1830),$AR$4:$AS$2337,2,0),"")</f>
        <v>Stare Kurowo (pow. strzelecko-drezdenecki, woj. lubuskie)</v>
      </c>
      <c r="AV1830" s="98">
        <v>0</v>
      </c>
      <c r="AW1830" s="98">
        <f>IF(ISNUMBER(SEARCH('ankieta ESG'!$G$182,AX1830)),MAX($AW$3:AW1829)+1,0)</f>
        <v>1827</v>
      </c>
      <c r="AX1830" s="134" t="s">
        <v>5830</v>
      </c>
      <c r="AY1830" s="98">
        <v>0</v>
      </c>
      <c r="AZ1830" s="99" t="str">
        <f>IFERROR(VLOOKUP(ROWS($AX$4:AX1830),$AW$4:$AX$2337,2,0),"")</f>
        <v>Stare Kurowo (pow. strzelecko-drezdenecki, woj. lubuskie)</v>
      </c>
      <c r="BA1830" s="98">
        <v>0</v>
      </c>
      <c r="BB1830" s="98">
        <f>IF(ISNUMBER(SEARCH('ankieta ESG'!$G$183,BC1830)),MAX($BB$3:BB1829)+1,0)</f>
        <v>1827</v>
      </c>
      <c r="BC1830" s="134" t="s">
        <v>5830</v>
      </c>
      <c r="BD1830" s="98">
        <v>0</v>
      </c>
      <c r="BE1830" s="99" t="str">
        <f>IFERROR(VLOOKUP(ROWS($BC$4:BC1830),$BB$4:$BC$2337,2,0),"")</f>
        <v>Stare Kurowo (pow. strzelecko-drezdenecki, woj. lubuskie)</v>
      </c>
      <c r="BF1830" s="98">
        <v>0</v>
      </c>
      <c r="BG1830" s="98">
        <f>IF(ISNUMBER(SEARCH('ankieta ESG'!$G$184,BH1830)),MAX($BG$3:BG1829)+1,0)</f>
        <v>1827</v>
      </c>
      <c r="BH1830" s="134" t="s">
        <v>5830</v>
      </c>
      <c r="BI1830" s="98">
        <v>0</v>
      </c>
      <c r="BJ1830" s="99" t="str">
        <f>IFERROR(VLOOKUP(ROWS($BH$4:BH1830),$BG$4:$BH$2337,2,0),"")</f>
        <v>Stare Kurowo (pow. strzelecko-drezdenecki, woj. lubuskie)</v>
      </c>
      <c r="BK1830" s="98">
        <v>0</v>
      </c>
      <c r="BL1830" s="98">
        <f>IF(ISNUMBER(SEARCH('ankieta ESG'!$G$185,BM1830)),MAX($BL$3:BL1829)+1,0)</f>
        <v>1827</v>
      </c>
      <c r="BM1830" s="134" t="s">
        <v>5830</v>
      </c>
      <c r="BN1830" s="98">
        <v>0</v>
      </c>
      <c r="BO1830" s="99" t="str">
        <f>IFERROR(VLOOKUP(ROWS($BM$4:BM1830),$BL$4:$BM$2337,2,0),"")</f>
        <v>Stare Kurowo (pow. strzelecko-drezdenecki, woj. lubuskie)</v>
      </c>
      <c r="BP1830" s="98">
        <v>0</v>
      </c>
      <c r="BQ1830" s="98">
        <f>IF(ISNUMBER(SEARCH('ankieta ESG'!$G$186,BR1830)),MAX($BQ$3:BQ1829)+1,0)</f>
        <v>1827</v>
      </c>
      <c r="BR1830" s="134" t="s">
        <v>5830</v>
      </c>
      <c r="BS1830" s="98">
        <v>0</v>
      </c>
      <c r="BT1830" s="99" t="str">
        <f>IFERROR(VLOOKUP(ROWS($BR$4:BR1830),$BQ$4:$BR$2337,2,0),"")</f>
        <v>Stare Kurowo (pow. strzelecko-drezdenecki, woj. lubuskie)</v>
      </c>
      <c r="BU1830" s="98">
        <v>0</v>
      </c>
      <c r="BV1830" s="98">
        <f>IF(ISNUMBER(SEARCH('ankieta ESG'!$G$187,BW1830)),MAX($BV$3:BV1829)+1,0)</f>
        <v>1827</v>
      </c>
      <c r="BW1830" s="134" t="s">
        <v>5830</v>
      </c>
      <c r="BX1830" s="98">
        <v>0</v>
      </c>
      <c r="BY1830" s="99" t="str">
        <f>IFERROR(VLOOKUP(ROWS($BW$4:BW1830),$BV$4:$BW$2337,2,0),"")</f>
        <v>Stare Kurowo (pow. strzelecko-drezdenecki, woj. lubuskie)</v>
      </c>
      <c r="BZ1830" s="98">
        <v>0</v>
      </c>
      <c r="CA1830" s="98">
        <f>IF(ISNUMBER(SEARCH('ankieta ESG'!$G$188,CB1830)),MAX($CA$3:CA1829)+1,0)</f>
        <v>1827</v>
      </c>
      <c r="CB1830" s="134" t="s">
        <v>5830</v>
      </c>
      <c r="CC1830" s="98">
        <v>0</v>
      </c>
      <c r="CD1830" s="99" t="str">
        <f>IFERROR(VLOOKUP(ROWS($CB$4:CB1830),$CA$4:$CB$2337,2,0),"")</f>
        <v>Stare Kurowo (pow. strzelecko-drezdenecki, woj. lubuskie)</v>
      </c>
      <c r="CE1830" s="98">
        <v>0</v>
      </c>
      <c r="CF1830" s="98">
        <f>IF(ISNUMBER(SEARCH('ankieta ESG'!$G$189,CG1830)),MAX($CF$3:CF1829)+1,0)</f>
        <v>1827</v>
      </c>
      <c r="CG1830" s="134" t="s">
        <v>5830</v>
      </c>
      <c r="CH1830" s="98">
        <v>0</v>
      </c>
      <c r="CI1830" s="99" t="str">
        <f>IFERROR(VLOOKUP(ROWS($CG$4:CG1830),$CF$4:$CG$2337,2,0),"")</f>
        <v>Stare Kurowo (pow. strzelecko-drezdenecki, woj. lubuskie)</v>
      </c>
      <c r="CJ1830" s="98">
        <v>0</v>
      </c>
    </row>
    <row r="1831" spans="4:88">
      <c r="D1831" s="25"/>
      <c r="F1831" s="25"/>
      <c r="AM1831" s="98">
        <f>IF(ISNUMBER(SEARCH('ankieta ESG'!$G$180,AN1831)),MAX(AM$3:$AM1830)+1,0)</f>
        <v>1828</v>
      </c>
      <c r="AN1831" s="134" t="s">
        <v>5831</v>
      </c>
      <c r="AO1831" s="98">
        <v>0</v>
      </c>
      <c r="AP1831" s="99" t="str">
        <f>IFERROR(VLOOKUP(ROWS($AN$4:AN1831),$AM$4:$AN$2337,2,0),"")</f>
        <v>Stare Miasto (pow. koniński, woj. wielkopolskie)</v>
      </c>
      <c r="AQ1831" s="98">
        <v>0</v>
      </c>
      <c r="AR1831" s="98">
        <f>IF(ISNUMBER(SEARCH('ankieta ESG'!$G$181,AS1831)),MAX($AR$3:AR1830)+1,0)</f>
        <v>1828</v>
      </c>
      <c r="AS1831" s="134" t="s">
        <v>5831</v>
      </c>
      <c r="AT1831" s="98">
        <v>0</v>
      </c>
      <c r="AU1831" s="99" t="str">
        <f>IFERROR(VLOOKUP(ROWS($AS$4:AS1831),$AR$4:$AS$2337,2,0),"")</f>
        <v>Stare Miasto (pow. koniński, woj. wielkopolskie)</v>
      </c>
      <c r="AV1831" s="98">
        <v>0</v>
      </c>
      <c r="AW1831" s="98">
        <f>IF(ISNUMBER(SEARCH('ankieta ESG'!$G$182,AX1831)),MAX($AW$3:AW1830)+1,0)</f>
        <v>1828</v>
      </c>
      <c r="AX1831" s="134" t="s">
        <v>5831</v>
      </c>
      <c r="AY1831" s="98">
        <v>0</v>
      </c>
      <c r="AZ1831" s="99" t="str">
        <f>IFERROR(VLOOKUP(ROWS($AX$4:AX1831),$AW$4:$AX$2337,2,0),"")</f>
        <v>Stare Miasto (pow. koniński, woj. wielkopolskie)</v>
      </c>
      <c r="BA1831" s="98">
        <v>0</v>
      </c>
      <c r="BB1831" s="98">
        <f>IF(ISNUMBER(SEARCH('ankieta ESG'!$G$183,BC1831)),MAX($BB$3:BB1830)+1,0)</f>
        <v>1828</v>
      </c>
      <c r="BC1831" s="134" t="s">
        <v>5831</v>
      </c>
      <c r="BD1831" s="98">
        <v>0</v>
      </c>
      <c r="BE1831" s="99" t="str">
        <f>IFERROR(VLOOKUP(ROWS($BC$4:BC1831),$BB$4:$BC$2337,2,0),"")</f>
        <v>Stare Miasto (pow. koniński, woj. wielkopolskie)</v>
      </c>
      <c r="BF1831" s="98">
        <v>0</v>
      </c>
      <c r="BG1831" s="98">
        <f>IF(ISNUMBER(SEARCH('ankieta ESG'!$G$184,BH1831)),MAX($BG$3:BG1830)+1,0)</f>
        <v>1828</v>
      </c>
      <c r="BH1831" s="134" t="s">
        <v>5831</v>
      </c>
      <c r="BI1831" s="98">
        <v>0</v>
      </c>
      <c r="BJ1831" s="99" t="str">
        <f>IFERROR(VLOOKUP(ROWS($BH$4:BH1831),$BG$4:$BH$2337,2,0),"")</f>
        <v>Stare Miasto (pow. koniński, woj. wielkopolskie)</v>
      </c>
      <c r="BK1831" s="98">
        <v>0</v>
      </c>
      <c r="BL1831" s="98">
        <f>IF(ISNUMBER(SEARCH('ankieta ESG'!$G$185,BM1831)),MAX($BL$3:BL1830)+1,0)</f>
        <v>1828</v>
      </c>
      <c r="BM1831" s="134" t="s">
        <v>5831</v>
      </c>
      <c r="BN1831" s="98">
        <v>0</v>
      </c>
      <c r="BO1831" s="99" t="str">
        <f>IFERROR(VLOOKUP(ROWS($BM$4:BM1831),$BL$4:$BM$2337,2,0),"")</f>
        <v>Stare Miasto (pow. koniński, woj. wielkopolskie)</v>
      </c>
      <c r="BP1831" s="98">
        <v>0</v>
      </c>
      <c r="BQ1831" s="98">
        <f>IF(ISNUMBER(SEARCH('ankieta ESG'!$G$186,BR1831)),MAX($BQ$3:BQ1830)+1,0)</f>
        <v>1828</v>
      </c>
      <c r="BR1831" s="134" t="s">
        <v>5831</v>
      </c>
      <c r="BS1831" s="98">
        <v>0</v>
      </c>
      <c r="BT1831" s="99" t="str">
        <f>IFERROR(VLOOKUP(ROWS($BR$4:BR1831),$BQ$4:$BR$2337,2,0),"")</f>
        <v>Stare Miasto (pow. koniński, woj. wielkopolskie)</v>
      </c>
      <c r="BU1831" s="98">
        <v>0</v>
      </c>
      <c r="BV1831" s="98">
        <f>IF(ISNUMBER(SEARCH('ankieta ESG'!$G$187,BW1831)),MAX($BV$3:BV1830)+1,0)</f>
        <v>1828</v>
      </c>
      <c r="BW1831" s="134" t="s">
        <v>5831</v>
      </c>
      <c r="BX1831" s="98">
        <v>0</v>
      </c>
      <c r="BY1831" s="99" t="str">
        <f>IFERROR(VLOOKUP(ROWS($BW$4:BW1831),$BV$4:$BW$2337,2,0),"")</f>
        <v>Stare Miasto (pow. koniński, woj. wielkopolskie)</v>
      </c>
      <c r="BZ1831" s="98">
        <v>0</v>
      </c>
      <c r="CA1831" s="98">
        <f>IF(ISNUMBER(SEARCH('ankieta ESG'!$G$188,CB1831)),MAX($CA$3:CA1830)+1,0)</f>
        <v>1828</v>
      </c>
      <c r="CB1831" s="134" t="s">
        <v>5831</v>
      </c>
      <c r="CC1831" s="98">
        <v>0</v>
      </c>
      <c r="CD1831" s="99" t="str">
        <f>IFERROR(VLOOKUP(ROWS($CB$4:CB1831),$CA$4:$CB$2337,2,0),"")</f>
        <v>Stare Miasto (pow. koniński, woj. wielkopolskie)</v>
      </c>
      <c r="CE1831" s="98">
        <v>0</v>
      </c>
      <c r="CF1831" s="98">
        <f>IF(ISNUMBER(SEARCH('ankieta ESG'!$G$189,CG1831)),MAX($CF$3:CF1830)+1,0)</f>
        <v>1828</v>
      </c>
      <c r="CG1831" s="134" t="s">
        <v>5831</v>
      </c>
      <c r="CH1831" s="98">
        <v>0</v>
      </c>
      <c r="CI1831" s="99" t="str">
        <f>IFERROR(VLOOKUP(ROWS($CG$4:CG1831),$CF$4:$CG$2337,2,0),"")</f>
        <v>Stare Miasto (pow. koniński, woj. wielkopolskie)</v>
      </c>
      <c r="CJ1831" s="98">
        <v>0</v>
      </c>
    </row>
    <row r="1832" spans="4:88">
      <c r="D1832" s="25"/>
      <c r="F1832" s="25"/>
      <c r="AM1832" s="98">
        <f>IF(ISNUMBER(SEARCH('ankieta ESG'!$G$180,AN1832)),MAX(AM$3:$AM1831)+1,0)</f>
        <v>1829</v>
      </c>
      <c r="AN1832" s="134" t="s">
        <v>5832</v>
      </c>
      <c r="AO1832" s="98">
        <v>0</v>
      </c>
      <c r="AP1832" s="99" t="str">
        <f>IFERROR(VLOOKUP(ROWS($AN$4:AN1832),$AM$4:$AN$2337,2,0),"")</f>
        <v>Stare Pole (pow. malborski, woj. pomorskie)</v>
      </c>
      <c r="AQ1832" s="98">
        <v>0</v>
      </c>
      <c r="AR1832" s="98">
        <f>IF(ISNUMBER(SEARCH('ankieta ESG'!$G$181,AS1832)),MAX($AR$3:AR1831)+1,0)</f>
        <v>1829</v>
      </c>
      <c r="AS1832" s="134" t="s">
        <v>5832</v>
      </c>
      <c r="AT1832" s="98">
        <v>0</v>
      </c>
      <c r="AU1832" s="99" t="str">
        <f>IFERROR(VLOOKUP(ROWS($AS$4:AS1832),$AR$4:$AS$2337,2,0),"")</f>
        <v>Stare Pole (pow. malborski, woj. pomorskie)</v>
      </c>
      <c r="AV1832" s="98">
        <v>0</v>
      </c>
      <c r="AW1832" s="98">
        <f>IF(ISNUMBER(SEARCH('ankieta ESG'!$G$182,AX1832)),MAX($AW$3:AW1831)+1,0)</f>
        <v>1829</v>
      </c>
      <c r="AX1832" s="134" t="s">
        <v>5832</v>
      </c>
      <c r="AY1832" s="98">
        <v>0</v>
      </c>
      <c r="AZ1832" s="99" t="str">
        <f>IFERROR(VLOOKUP(ROWS($AX$4:AX1832),$AW$4:$AX$2337,2,0),"")</f>
        <v>Stare Pole (pow. malborski, woj. pomorskie)</v>
      </c>
      <c r="BA1832" s="98">
        <v>0</v>
      </c>
      <c r="BB1832" s="98">
        <f>IF(ISNUMBER(SEARCH('ankieta ESG'!$G$183,BC1832)),MAX($BB$3:BB1831)+1,0)</f>
        <v>1829</v>
      </c>
      <c r="BC1832" s="134" t="s">
        <v>5832</v>
      </c>
      <c r="BD1832" s="98">
        <v>0</v>
      </c>
      <c r="BE1832" s="99" t="str">
        <f>IFERROR(VLOOKUP(ROWS($BC$4:BC1832),$BB$4:$BC$2337,2,0),"")</f>
        <v>Stare Pole (pow. malborski, woj. pomorskie)</v>
      </c>
      <c r="BF1832" s="98">
        <v>0</v>
      </c>
      <c r="BG1832" s="98">
        <f>IF(ISNUMBER(SEARCH('ankieta ESG'!$G$184,BH1832)),MAX($BG$3:BG1831)+1,0)</f>
        <v>1829</v>
      </c>
      <c r="BH1832" s="134" t="s">
        <v>5832</v>
      </c>
      <c r="BI1832" s="98">
        <v>0</v>
      </c>
      <c r="BJ1832" s="99" t="str">
        <f>IFERROR(VLOOKUP(ROWS($BH$4:BH1832),$BG$4:$BH$2337,2,0),"")</f>
        <v>Stare Pole (pow. malborski, woj. pomorskie)</v>
      </c>
      <c r="BK1832" s="98">
        <v>0</v>
      </c>
      <c r="BL1832" s="98">
        <f>IF(ISNUMBER(SEARCH('ankieta ESG'!$G$185,BM1832)),MAX($BL$3:BL1831)+1,0)</f>
        <v>1829</v>
      </c>
      <c r="BM1832" s="134" t="s">
        <v>5832</v>
      </c>
      <c r="BN1832" s="98">
        <v>0</v>
      </c>
      <c r="BO1832" s="99" t="str">
        <f>IFERROR(VLOOKUP(ROWS($BM$4:BM1832),$BL$4:$BM$2337,2,0),"")</f>
        <v>Stare Pole (pow. malborski, woj. pomorskie)</v>
      </c>
      <c r="BP1832" s="98">
        <v>0</v>
      </c>
      <c r="BQ1832" s="98">
        <f>IF(ISNUMBER(SEARCH('ankieta ESG'!$G$186,BR1832)),MAX($BQ$3:BQ1831)+1,0)</f>
        <v>1829</v>
      </c>
      <c r="BR1832" s="134" t="s">
        <v>5832</v>
      </c>
      <c r="BS1832" s="98">
        <v>0</v>
      </c>
      <c r="BT1832" s="99" t="str">
        <f>IFERROR(VLOOKUP(ROWS($BR$4:BR1832),$BQ$4:$BR$2337,2,0),"")</f>
        <v>Stare Pole (pow. malborski, woj. pomorskie)</v>
      </c>
      <c r="BU1832" s="98">
        <v>0</v>
      </c>
      <c r="BV1832" s="98">
        <f>IF(ISNUMBER(SEARCH('ankieta ESG'!$G$187,BW1832)),MAX($BV$3:BV1831)+1,0)</f>
        <v>1829</v>
      </c>
      <c r="BW1832" s="134" t="s">
        <v>5832</v>
      </c>
      <c r="BX1832" s="98">
        <v>0</v>
      </c>
      <c r="BY1832" s="99" t="str">
        <f>IFERROR(VLOOKUP(ROWS($BW$4:BW1832),$BV$4:$BW$2337,2,0),"")</f>
        <v>Stare Pole (pow. malborski, woj. pomorskie)</v>
      </c>
      <c r="BZ1832" s="98">
        <v>0</v>
      </c>
      <c r="CA1832" s="98">
        <f>IF(ISNUMBER(SEARCH('ankieta ESG'!$G$188,CB1832)),MAX($CA$3:CA1831)+1,0)</f>
        <v>1829</v>
      </c>
      <c r="CB1832" s="134" t="s">
        <v>5832</v>
      </c>
      <c r="CC1832" s="98">
        <v>0</v>
      </c>
      <c r="CD1832" s="99" t="str">
        <f>IFERROR(VLOOKUP(ROWS($CB$4:CB1832),$CA$4:$CB$2337,2,0),"")</f>
        <v>Stare Pole (pow. malborski, woj. pomorskie)</v>
      </c>
      <c r="CE1832" s="98">
        <v>0</v>
      </c>
      <c r="CF1832" s="98">
        <f>IF(ISNUMBER(SEARCH('ankieta ESG'!$G$189,CG1832)),MAX($CF$3:CF1831)+1,0)</f>
        <v>1829</v>
      </c>
      <c r="CG1832" s="134" t="s">
        <v>5832</v>
      </c>
      <c r="CH1832" s="98">
        <v>0</v>
      </c>
      <c r="CI1832" s="99" t="str">
        <f>IFERROR(VLOOKUP(ROWS($CG$4:CG1832),$CF$4:$CG$2337,2,0),"")</f>
        <v>Stare Pole (pow. malborski, woj. pomorskie)</v>
      </c>
      <c r="CJ1832" s="98">
        <v>0</v>
      </c>
    </row>
    <row r="1833" spans="4:88">
      <c r="D1833" s="25"/>
      <c r="F1833" s="25"/>
      <c r="AM1833" s="98">
        <f>IF(ISNUMBER(SEARCH('ankieta ESG'!$G$180,AN1833)),MAX(AM$3:$AM1832)+1,0)</f>
        <v>1830</v>
      </c>
      <c r="AN1833" s="134" t="s">
        <v>5833</v>
      </c>
      <c r="AO1833" s="98">
        <v>0</v>
      </c>
      <c r="AP1833" s="99" t="str">
        <f>IFERROR(VLOOKUP(ROWS($AN$4:AN1833),$AM$4:$AN$2337,2,0),"")</f>
        <v>Stargard (pow. stargardzki, woj. zachodniopomorskie)</v>
      </c>
      <c r="AQ1833" s="98">
        <v>0</v>
      </c>
      <c r="AR1833" s="98">
        <f>IF(ISNUMBER(SEARCH('ankieta ESG'!$G$181,AS1833)),MAX($AR$3:AR1832)+1,0)</f>
        <v>1830</v>
      </c>
      <c r="AS1833" s="134" t="s">
        <v>5833</v>
      </c>
      <c r="AT1833" s="98">
        <v>0</v>
      </c>
      <c r="AU1833" s="99" t="str">
        <f>IFERROR(VLOOKUP(ROWS($AS$4:AS1833),$AR$4:$AS$2337,2,0),"")</f>
        <v>Stargard (pow. stargardzki, woj. zachodniopomorskie)</v>
      </c>
      <c r="AV1833" s="98">
        <v>0</v>
      </c>
      <c r="AW1833" s="98">
        <f>IF(ISNUMBER(SEARCH('ankieta ESG'!$G$182,AX1833)),MAX($AW$3:AW1832)+1,0)</f>
        <v>1830</v>
      </c>
      <c r="AX1833" s="134" t="s">
        <v>5833</v>
      </c>
      <c r="AY1833" s="98">
        <v>0</v>
      </c>
      <c r="AZ1833" s="99" t="str">
        <f>IFERROR(VLOOKUP(ROWS($AX$4:AX1833),$AW$4:$AX$2337,2,0),"")</f>
        <v>Stargard (pow. stargardzki, woj. zachodniopomorskie)</v>
      </c>
      <c r="BA1833" s="98">
        <v>0</v>
      </c>
      <c r="BB1833" s="98">
        <f>IF(ISNUMBER(SEARCH('ankieta ESG'!$G$183,BC1833)),MAX($BB$3:BB1832)+1,0)</f>
        <v>1830</v>
      </c>
      <c r="BC1833" s="134" t="s">
        <v>5833</v>
      </c>
      <c r="BD1833" s="98">
        <v>0</v>
      </c>
      <c r="BE1833" s="99" t="str">
        <f>IFERROR(VLOOKUP(ROWS($BC$4:BC1833),$BB$4:$BC$2337,2,0),"")</f>
        <v>Stargard (pow. stargardzki, woj. zachodniopomorskie)</v>
      </c>
      <c r="BF1833" s="98">
        <v>0</v>
      </c>
      <c r="BG1833" s="98">
        <f>IF(ISNUMBER(SEARCH('ankieta ESG'!$G$184,BH1833)),MAX($BG$3:BG1832)+1,0)</f>
        <v>1830</v>
      </c>
      <c r="BH1833" s="134" t="s">
        <v>5833</v>
      </c>
      <c r="BI1833" s="98">
        <v>0</v>
      </c>
      <c r="BJ1833" s="99" t="str">
        <f>IFERROR(VLOOKUP(ROWS($BH$4:BH1833),$BG$4:$BH$2337,2,0),"")</f>
        <v>Stargard (pow. stargardzki, woj. zachodniopomorskie)</v>
      </c>
      <c r="BK1833" s="98">
        <v>0</v>
      </c>
      <c r="BL1833" s="98">
        <f>IF(ISNUMBER(SEARCH('ankieta ESG'!$G$185,BM1833)),MAX($BL$3:BL1832)+1,0)</f>
        <v>1830</v>
      </c>
      <c r="BM1833" s="134" t="s">
        <v>5833</v>
      </c>
      <c r="BN1833" s="98">
        <v>0</v>
      </c>
      <c r="BO1833" s="99" t="str">
        <f>IFERROR(VLOOKUP(ROWS($BM$4:BM1833),$BL$4:$BM$2337,2,0),"")</f>
        <v>Stargard (pow. stargardzki, woj. zachodniopomorskie)</v>
      </c>
      <c r="BP1833" s="98">
        <v>0</v>
      </c>
      <c r="BQ1833" s="98">
        <f>IF(ISNUMBER(SEARCH('ankieta ESG'!$G$186,BR1833)),MAX($BQ$3:BQ1832)+1,0)</f>
        <v>1830</v>
      </c>
      <c r="BR1833" s="134" t="s">
        <v>5833</v>
      </c>
      <c r="BS1833" s="98">
        <v>0</v>
      </c>
      <c r="BT1833" s="99" t="str">
        <f>IFERROR(VLOOKUP(ROWS($BR$4:BR1833),$BQ$4:$BR$2337,2,0),"")</f>
        <v>Stargard (pow. stargardzki, woj. zachodniopomorskie)</v>
      </c>
      <c r="BU1833" s="98">
        <v>0</v>
      </c>
      <c r="BV1833" s="98">
        <f>IF(ISNUMBER(SEARCH('ankieta ESG'!$G$187,BW1833)),MAX($BV$3:BV1832)+1,0)</f>
        <v>1830</v>
      </c>
      <c r="BW1833" s="134" t="s">
        <v>5833</v>
      </c>
      <c r="BX1833" s="98">
        <v>0</v>
      </c>
      <c r="BY1833" s="99" t="str">
        <f>IFERROR(VLOOKUP(ROWS($BW$4:BW1833),$BV$4:$BW$2337,2,0),"")</f>
        <v>Stargard (pow. stargardzki, woj. zachodniopomorskie)</v>
      </c>
      <c r="BZ1833" s="98">
        <v>0</v>
      </c>
      <c r="CA1833" s="98">
        <f>IF(ISNUMBER(SEARCH('ankieta ESG'!$G$188,CB1833)),MAX($CA$3:CA1832)+1,0)</f>
        <v>1830</v>
      </c>
      <c r="CB1833" s="134" t="s">
        <v>5833</v>
      </c>
      <c r="CC1833" s="98">
        <v>0</v>
      </c>
      <c r="CD1833" s="99" t="str">
        <f>IFERROR(VLOOKUP(ROWS($CB$4:CB1833),$CA$4:$CB$2337,2,0),"")</f>
        <v>Stargard (pow. stargardzki, woj. zachodniopomorskie)</v>
      </c>
      <c r="CE1833" s="98">
        <v>0</v>
      </c>
      <c r="CF1833" s="98">
        <f>IF(ISNUMBER(SEARCH('ankieta ESG'!$G$189,CG1833)),MAX($CF$3:CF1832)+1,0)</f>
        <v>1830</v>
      </c>
      <c r="CG1833" s="134" t="s">
        <v>5833</v>
      </c>
      <c r="CH1833" s="98">
        <v>0</v>
      </c>
      <c r="CI1833" s="99" t="str">
        <f>IFERROR(VLOOKUP(ROWS($CG$4:CG1833),$CF$4:$CG$2337,2,0),"")</f>
        <v>Stargard (pow. stargardzki, woj. zachodniopomorskie)</v>
      </c>
      <c r="CJ1833" s="98">
        <v>0</v>
      </c>
    </row>
    <row r="1834" spans="4:88">
      <c r="D1834" s="25"/>
      <c r="F1834" s="25"/>
      <c r="AM1834" s="98">
        <f>IF(ISNUMBER(SEARCH('ankieta ESG'!$G$180,AN1834)),MAX(AM$3:$AM1833)+1,0)</f>
        <v>1831</v>
      </c>
      <c r="AN1834" s="134" t="s">
        <v>5834</v>
      </c>
      <c r="AO1834" s="98">
        <v>0</v>
      </c>
      <c r="AP1834" s="99" t="str">
        <f>IFERROR(VLOOKUP(ROWS($AN$4:AN1834),$AM$4:$AN$2337,2,0),"")</f>
        <v>Starogard Gdański (pow. starogardzki, woj. pomorskie)</v>
      </c>
      <c r="AQ1834" s="98">
        <v>0</v>
      </c>
      <c r="AR1834" s="98">
        <f>IF(ISNUMBER(SEARCH('ankieta ESG'!$G$181,AS1834)),MAX($AR$3:AR1833)+1,0)</f>
        <v>1831</v>
      </c>
      <c r="AS1834" s="134" t="s">
        <v>5834</v>
      </c>
      <c r="AT1834" s="98">
        <v>0</v>
      </c>
      <c r="AU1834" s="99" t="str">
        <f>IFERROR(VLOOKUP(ROWS($AS$4:AS1834),$AR$4:$AS$2337,2,0),"")</f>
        <v>Starogard Gdański (pow. starogardzki, woj. pomorskie)</v>
      </c>
      <c r="AV1834" s="98">
        <v>0</v>
      </c>
      <c r="AW1834" s="98">
        <f>IF(ISNUMBER(SEARCH('ankieta ESG'!$G$182,AX1834)),MAX($AW$3:AW1833)+1,0)</f>
        <v>1831</v>
      </c>
      <c r="AX1834" s="134" t="s">
        <v>5834</v>
      </c>
      <c r="AY1834" s="98">
        <v>0</v>
      </c>
      <c r="AZ1834" s="99" t="str">
        <f>IFERROR(VLOOKUP(ROWS($AX$4:AX1834),$AW$4:$AX$2337,2,0),"")</f>
        <v>Starogard Gdański (pow. starogardzki, woj. pomorskie)</v>
      </c>
      <c r="BA1834" s="98">
        <v>0</v>
      </c>
      <c r="BB1834" s="98">
        <f>IF(ISNUMBER(SEARCH('ankieta ESG'!$G$183,BC1834)),MAX($BB$3:BB1833)+1,0)</f>
        <v>1831</v>
      </c>
      <c r="BC1834" s="134" t="s">
        <v>5834</v>
      </c>
      <c r="BD1834" s="98">
        <v>0</v>
      </c>
      <c r="BE1834" s="99" t="str">
        <f>IFERROR(VLOOKUP(ROWS($BC$4:BC1834),$BB$4:$BC$2337,2,0),"")</f>
        <v>Starogard Gdański (pow. starogardzki, woj. pomorskie)</v>
      </c>
      <c r="BF1834" s="98">
        <v>0</v>
      </c>
      <c r="BG1834" s="98">
        <f>IF(ISNUMBER(SEARCH('ankieta ESG'!$G$184,BH1834)),MAX($BG$3:BG1833)+1,0)</f>
        <v>1831</v>
      </c>
      <c r="BH1834" s="134" t="s">
        <v>5834</v>
      </c>
      <c r="BI1834" s="98">
        <v>0</v>
      </c>
      <c r="BJ1834" s="99" t="str">
        <f>IFERROR(VLOOKUP(ROWS($BH$4:BH1834),$BG$4:$BH$2337,2,0),"")</f>
        <v>Starogard Gdański (pow. starogardzki, woj. pomorskie)</v>
      </c>
      <c r="BK1834" s="98">
        <v>0</v>
      </c>
      <c r="BL1834" s="98">
        <f>IF(ISNUMBER(SEARCH('ankieta ESG'!$G$185,BM1834)),MAX($BL$3:BL1833)+1,0)</f>
        <v>1831</v>
      </c>
      <c r="BM1834" s="134" t="s">
        <v>5834</v>
      </c>
      <c r="BN1834" s="98">
        <v>0</v>
      </c>
      <c r="BO1834" s="99" t="str">
        <f>IFERROR(VLOOKUP(ROWS($BM$4:BM1834),$BL$4:$BM$2337,2,0),"")</f>
        <v>Starogard Gdański (pow. starogardzki, woj. pomorskie)</v>
      </c>
      <c r="BP1834" s="98">
        <v>0</v>
      </c>
      <c r="BQ1834" s="98">
        <f>IF(ISNUMBER(SEARCH('ankieta ESG'!$G$186,BR1834)),MAX($BQ$3:BQ1833)+1,0)</f>
        <v>1831</v>
      </c>
      <c r="BR1834" s="134" t="s">
        <v>5834</v>
      </c>
      <c r="BS1834" s="98">
        <v>0</v>
      </c>
      <c r="BT1834" s="99" t="str">
        <f>IFERROR(VLOOKUP(ROWS($BR$4:BR1834),$BQ$4:$BR$2337,2,0),"")</f>
        <v>Starogard Gdański (pow. starogardzki, woj. pomorskie)</v>
      </c>
      <c r="BU1834" s="98">
        <v>0</v>
      </c>
      <c r="BV1834" s="98">
        <f>IF(ISNUMBER(SEARCH('ankieta ESG'!$G$187,BW1834)),MAX($BV$3:BV1833)+1,0)</f>
        <v>1831</v>
      </c>
      <c r="BW1834" s="134" t="s">
        <v>5834</v>
      </c>
      <c r="BX1834" s="98">
        <v>0</v>
      </c>
      <c r="BY1834" s="99" t="str">
        <f>IFERROR(VLOOKUP(ROWS($BW$4:BW1834),$BV$4:$BW$2337,2,0),"")</f>
        <v>Starogard Gdański (pow. starogardzki, woj. pomorskie)</v>
      </c>
      <c r="BZ1834" s="98">
        <v>0</v>
      </c>
      <c r="CA1834" s="98">
        <f>IF(ISNUMBER(SEARCH('ankieta ESG'!$G$188,CB1834)),MAX($CA$3:CA1833)+1,0)</f>
        <v>1831</v>
      </c>
      <c r="CB1834" s="134" t="s">
        <v>5834</v>
      </c>
      <c r="CC1834" s="98">
        <v>0</v>
      </c>
      <c r="CD1834" s="99" t="str">
        <f>IFERROR(VLOOKUP(ROWS($CB$4:CB1834),$CA$4:$CB$2337,2,0),"")</f>
        <v>Starogard Gdański (pow. starogardzki, woj. pomorskie)</v>
      </c>
      <c r="CE1834" s="98">
        <v>0</v>
      </c>
      <c r="CF1834" s="98">
        <f>IF(ISNUMBER(SEARCH('ankieta ESG'!$G$189,CG1834)),MAX($CF$3:CF1833)+1,0)</f>
        <v>1831</v>
      </c>
      <c r="CG1834" s="134" t="s">
        <v>5834</v>
      </c>
      <c r="CH1834" s="98">
        <v>0</v>
      </c>
      <c r="CI1834" s="99" t="str">
        <f>IFERROR(VLOOKUP(ROWS($CG$4:CG1834),$CF$4:$CG$2337,2,0),"")</f>
        <v>Starogard Gdański (pow. starogardzki, woj. pomorskie)</v>
      </c>
      <c r="CJ1834" s="98">
        <v>0</v>
      </c>
    </row>
    <row r="1835" spans="4:88">
      <c r="D1835" s="25"/>
      <c r="F1835" s="25"/>
      <c r="AM1835" s="98">
        <f>IF(ISNUMBER(SEARCH('ankieta ESG'!$G$180,AN1835)),MAX(AM$3:$AM1834)+1,0)</f>
        <v>1832</v>
      </c>
      <c r="AN1835" s="134" t="s">
        <v>5835</v>
      </c>
      <c r="AO1835" s="98">
        <v>0</v>
      </c>
      <c r="AP1835" s="99" t="str">
        <f>IFERROR(VLOOKUP(ROWS($AN$4:AN1835),$AM$4:$AN$2337,2,0),"")</f>
        <v>Staroźreby (pow. płocki, woj. mazowieckie)</v>
      </c>
      <c r="AQ1835" s="98">
        <v>0</v>
      </c>
      <c r="AR1835" s="98">
        <f>IF(ISNUMBER(SEARCH('ankieta ESG'!$G$181,AS1835)),MAX($AR$3:AR1834)+1,0)</f>
        <v>1832</v>
      </c>
      <c r="AS1835" s="134" t="s">
        <v>5835</v>
      </c>
      <c r="AT1835" s="98">
        <v>0</v>
      </c>
      <c r="AU1835" s="99" t="str">
        <f>IFERROR(VLOOKUP(ROWS($AS$4:AS1835),$AR$4:$AS$2337,2,0),"")</f>
        <v>Staroźreby (pow. płocki, woj. mazowieckie)</v>
      </c>
      <c r="AV1835" s="98">
        <v>0</v>
      </c>
      <c r="AW1835" s="98">
        <f>IF(ISNUMBER(SEARCH('ankieta ESG'!$G$182,AX1835)),MAX($AW$3:AW1834)+1,0)</f>
        <v>1832</v>
      </c>
      <c r="AX1835" s="134" t="s">
        <v>5835</v>
      </c>
      <c r="AY1835" s="98">
        <v>0</v>
      </c>
      <c r="AZ1835" s="99" t="str">
        <f>IFERROR(VLOOKUP(ROWS($AX$4:AX1835),$AW$4:$AX$2337,2,0),"")</f>
        <v>Staroźreby (pow. płocki, woj. mazowieckie)</v>
      </c>
      <c r="BA1835" s="98">
        <v>0</v>
      </c>
      <c r="BB1835" s="98">
        <f>IF(ISNUMBER(SEARCH('ankieta ESG'!$G$183,BC1835)),MAX($BB$3:BB1834)+1,0)</f>
        <v>1832</v>
      </c>
      <c r="BC1835" s="134" t="s">
        <v>5835</v>
      </c>
      <c r="BD1835" s="98">
        <v>0</v>
      </c>
      <c r="BE1835" s="99" t="str">
        <f>IFERROR(VLOOKUP(ROWS($BC$4:BC1835),$BB$4:$BC$2337,2,0),"")</f>
        <v>Staroźreby (pow. płocki, woj. mazowieckie)</v>
      </c>
      <c r="BF1835" s="98">
        <v>0</v>
      </c>
      <c r="BG1835" s="98">
        <f>IF(ISNUMBER(SEARCH('ankieta ESG'!$G$184,BH1835)),MAX($BG$3:BG1834)+1,0)</f>
        <v>1832</v>
      </c>
      <c r="BH1835" s="134" t="s">
        <v>5835</v>
      </c>
      <c r="BI1835" s="98">
        <v>0</v>
      </c>
      <c r="BJ1835" s="99" t="str">
        <f>IFERROR(VLOOKUP(ROWS($BH$4:BH1835),$BG$4:$BH$2337,2,0),"")</f>
        <v>Staroźreby (pow. płocki, woj. mazowieckie)</v>
      </c>
      <c r="BK1835" s="98">
        <v>0</v>
      </c>
      <c r="BL1835" s="98">
        <f>IF(ISNUMBER(SEARCH('ankieta ESG'!$G$185,BM1835)),MAX($BL$3:BL1834)+1,0)</f>
        <v>1832</v>
      </c>
      <c r="BM1835" s="134" t="s">
        <v>5835</v>
      </c>
      <c r="BN1835" s="98">
        <v>0</v>
      </c>
      <c r="BO1835" s="99" t="str">
        <f>IFERROR(VLOOKUP(ROWS($BM$4:BM1835),$BL$4:$BM$2337,2,0),"")</f>
        <v>Staroźreby (pow. płocki, woj. mazowieckie)</v>
      </c>
      <c r="BP1835" s="98">
        <v>0</v>
      </c>
      <c r="BQ1835" s="98">
        <f>IF(ISNUMBER(SEARCH('ankieta ESG'!$G$186,BR1835)),MAX($BQ$3:BQ1834)+1,0)</f>
        <v>1832</v>
      </c>
      <c r="BR1835" s="134" t="s">
        <v>5835</v>
      </c>
      <c r="BS1835" s="98">
        <v>0</v>
      </c>
      <c r="BT1835" s="99" t="str">
        <f>IFERROR(VLOOKUP(ROWS($BR$4:BR1835),$BQ$4:$BR$2337,2,0),"")</f>
        <v>Staroźreby (pow. płocki, woj. mazowieckie)</v>
      </c>
      <c r="BU1835" s="98">
        <v>0</v>
      </c>
      <c r="BV1835" s="98">
        <f>IF(ISNUMBER(SEARCH('ankieta ESG'!$G$187,BW1835)),MAX($BV$3:BV1834)+1,0)</f>
        <v>1832</v>
      </c>
      <c r="BW1835" s="134" t="s">
        <v>5835</v>
      </c>
      <c r="BX1835" s="98">
        <v>0</v>
      </c>
      <c r="BY1835" s="99" t="str">
        <f>IFERROR(VLOOKUP(ROWS($BW$4:BW1835),$BV$4:$BW$2337,2,0),"")</f>
        <v>Staroźreby (pow. płocki, woj. mazowieckie)</v>
      </c>
      <c r="BZ1835" s="98">
        <v>0</v>
      </c>
      <c r="CA1835" s="98">
        <f>IF(ISNUMBER(SEARCH('ankieta ESG'!$G$188,CB1835)),MAX($CA$3:CA1834)+1,0)</f>
        <v>1832</v>
      </c>
      <c r="CB1835" s="134" t="s">
        <v>5835</v>
      </c>
      <c r="CC1835" s="98">
        <v>0</v>
      </c>
      <c r="CD1835" s="99" t="str">
        <f>IFERROR(VLOOKUP(ROWS($CB$4:CB1835),$CA$4:$CB$2337,2,0),"")</f>
        <v>Staroźreby (pow. płocki, woj. mazowieckie)</v>
      </c>
      <c r="CE1835" s="98">
        <v>0</v>
      </c>
      <c r="CF1835" s="98">
        <f>IF(ISNUMBER(SEARCH('ankieta ESG'!$G$189,CG1835)),MAX($CF$3:CF1834)+1,0)</f>
        <v>1832</v>
      </c>
      <c r="CG1835" s="134" t="s">
        <v>5835</v>
      </c>
      <c r="CH1835" s="98">
        <v>0</v>
      </c>
      <c r="CI1835" s="99" t="str">
        <f>IFERROR(VLOOKUP(ROWS($CG$4:CG1835),$CF$4:$CG$2337,2,0),"")</f>
        <v>Staroźreby (pow. płocki, woj. mazowieckie)</v>
      </c>
      <c r="CJ1835" s="98">
        <v>0</v>
      </c>
    </row>
    <row r="1836" spans="4:88">
      <c r="D1836" s="25"/>
      <c r="F1836" s="25"/>
      <c r="AM1836" s="98">
        <f>IF(ISNUMBER(SEARCH('ankieta ESG'!$G$180,AN1836)),MAX(AM$3:$AM1835)+1,0)</f>
        <v>1833</v>
      </c>
      <c r="AN1836" s="134" t="s">
        <v>5836</v>
      </c>
      <c r="AO1836" s="98">
        <v>0</v>
      </c>
      <c r="AP1836" s="99" t="str">
        <f>IFERROR(VLOOKUP(ROWS($AN$4:AN1836),$AM$4:$AN$2337,2,0),"")</f>
        <v>Stary Brus (pow. włodawski, woj. lubelskie)</v>
      </c>
      <c r="AQ1836" s="98">
        <v>0</v>
      </c>
      <c r="AR1836" s="98">
        <f>IF(ISNUMBER(SEARCH('ankieta ESG'!$G$181,AS1836)),MAX($AR$3:AR1835)+1,0)</f>
        <v>1833</v>
      </c>
      <c r="AS1836" s="134" t="s">
        <v>5836</v>
      </c>
      <c r="AT1836" s="98">
        <v>0</v>
      </c>
      <c r="AU1836" s="99" t="str">
        <f>IFERROR(VLOOKUP(ROWS($AS$4:AS1836),$AR$4:$AS$2337,2,0),"")</f>
        <v>Stary Brus (pow. włodawski, woj. lubelskie)</v>
      </c>
      <c r="AV1836" s="98">
        <v>0</v>
      </c>
      <c r="AW1836" s="98">
        <f>IF(ISNUMBER(SEARCH('ankieta ESG'!$G$182,AX1836)),MAX($AW$3:AW1835)+1,0)</f>
        <v>1833</v>
      </c>
      <c r="AX1836" s="134" t="s">
        <v>5836</v>
      </c>
      <c r="AY1836" s="98">
        <v>0</v>
      </c>
      <c r="AZ1836" s="99" t="str">
        <f>IFERROR(VLOOKUP(ROWS($AX$4:AX1836),$AW$4:$AX$2337,2,0),"")</f>
        <v>Stary Brus (pow. włodawski, woj. lubelskie)</v>
      </c>
      <c r="BA1836" s="98">
        <v>0</v>
      </c>
      <c r="BB1836" s="98">
        <f>IF(ISNUMBER(SEARCH('ankieta ESG'!$G$183,BC1836)),MAX($BB$3:BB1835)+1,0)</f>
        <v>1833</v>
      </c>
      <c r="BC1836" s="134" t="s">
        <v>5836</v>
      </c>
      <c r="BD1836" s="98">
        <v>0</v>
      </c>
      <c r="BE1836" s="99" t="str">
        <f>IFERROR(VLOOKUP(ROWS($BC$4:BC1836),$BB$4:$BC$2337,2,0),"")</f>
        <v>Stary Brus (pow. włodawski, woj. lubelskie)</v>
      </c>
      <c r="BF1836" s="98">
        <v>0</v>
      </c>
      <c r="BG1836" s="98">
        <f>IF(ISNUMBER(SEARCH('ankieta ESG'!$G$184,BH1836)),MAX($BG$3:BG1835)+1,0)</f>
        <v>1833</v>
      </c>
      <c r="BH1836" s="134" t="s">
        <v>5836</v>
      </c>
      <c r="BI1836" s="98">
        <v>0</v>
      </c>
      <c r="BJ1836" s="99" t="str">
        <f>IFERROR(VLOOKUP(ROWS($BH$4:BH1836),$BG$4:$BH$2337,2,0),"")</f>
        <v>Stary Brus (pow. włodawski, woj. lubelskie)</v>
      </c>
      <c r="BK1836" s="98">
        <v>0</v>
      </c>
      <c r="BL1836" s="98">
        <f>IF(ISNUMBER(SEARCH('ankieta ESG'!$G$185,BM1836)),MAX($BL$3:BL1835)+1,0)</f>
        <v>1833</v>
      </c>
      <c r="BM1836" s="134" t="s">
        <v>5836</v>
      </c>
      <c r="BN1836" s="98">
        <v>0</v>
      </c>
      <c r="BO1836" s="99" t="str">
        <f>IFERROR(VLOOKUP(ROWS($BM$4:BM1836),$BL$4:$BM$2337,2,0),"")</f>
        <v>Stary Brus (pow. włodawski, woj. lubelskie)</v>
      </c>
      <c r="BP1836" s="98">
        <v>0</v>
      </c>
      <c r="BQ1836" s="98">
        <f>IF(ISNUMBER(SEARCH('ankieta ESG'!$G$186,BR1836)),MAX($BQ$3:BQ1835)+1,0)</f>
        <v>1833</v>
      </c>
      <c r="BR1836" s="134" t="s">
        <v>5836</v>
      </c>
      <c r="BS1836" s="98">
        <v>0</v>
      </c>
      <c r="BT1836" s="99" t="str">
        <f>IFERROR(VLOOKUP(ROWS($BR$4:BR1836),$BQ$4:$BR$2337,2,0),"")</f>
        <v>Stary Brus (pow. włodawski, woj. lubelskie)</v>
      </c>
      <c r="BU1836" s="98">
        <v>0</v>
      </c>
      <c r="BV1836" s="98">
        <f>IF(ISNUMBER(SEARCH('ankieta ESG'!$G$187,BW1836)),MAX($BV$3:BV1835)+1,0)</f>
        <v>1833</v>
      </c>
      <c r="BW1836" s="134" t="s">
        <v>5836</v>
      </c>
      <c r="BX1836" s="98">
        <v>0</v>
      </c>
      <c r="BY1836" s="99" t="str">
        <f>IFERROR(VLOOKUP(ROWS($BW$4:BW1836),$BV$4:$BW$2337,2,0),"")</f>
        <v>Stary Brus (pow. włodawski, woj. lubelskie)</v>
      </c>
      <c r="BZ1836" s="98">
        <v>0</v>
      </c>
      <c r="CA1836" s="98">
        <f>IF(ISNUMBER(SEARCH('ankieta ESG'!$G$188,CB1836)),MAX($CA$3:CA1835)+1,0)</f>
        <v>1833</v>
      </c>
      <c r="CB1836" s="134" t="s">
        <v>5836</v>
      </c>
      <c r="CC1836" s="98">
        <v>0</v>
      </c>
      <c r="CD1836" s="99" t="str">
        <f>IFERROR(VLOOKUP(ROWS($CB$4:CB1836),$CA$4:$CB$2337,2,0),"")</f>
        <v>Stary Brus (pow. włodawski, woj. lubelskie)</v>
      </c>
      <c r="CE1836" s="98">
        <v>0</v>
      </c>
      <c r="CF1836" s="98">
        <f>IF(ISNUMBER(SEARCH('ankieta ESG'!$G$189,CG1836)),MAX($CF$3:CF1835)+1,0)</f>
        <v>1833</v>
      </c>
      <c r="CG1836" s="134" t="s">
        <v>5836</v>
      </c>
      <c r="CH1836" s="98">
        <v>0</v>
      </c>
      <c r="CI1836" s="99" t="str">
        <f>IFERROR(VLOOKUP(ROWS($CG$4:CG1836),$CF$4:$CG$2337,2,0),"")</f>
        <v>Stary Brus (pow. włodawski, woj. lubelskie)</v>
      </c>
      <c r="CJ1836" s="98">
        <v>0</v>
      </c>
    </row>
    <row r="1837" spans="4:88">
      <c r="D1837" s="25"/>
      <c r="F1837" s="25"/>
      <c r="AM1837" s="98">
        <f>IF(ISNUMBER(SEARCH('ankieta ESG'!$G$180,AN1837)),MAX(AM$3:$AM1836)+1,0)</f>
        <v>1834</v>
      </c>
      <c r="AN1837" s="134" t="s">
        <v>5837</v>
      </c>
      <c r="AO1837" s="98">
        <v>0</v>
      </c>
      <c r="AP1837" s="99" t="str">
        <f>IFERROR(VLOOKUP(ROWS($AN$4:AN1837),$AM$4:$AN$2337,2,0),"")</f>
        <v>Stary Dzierzgoń (pow. sztumski, woj. pomorskie)</v>
      </c>
      <c r="AQ1837" s="98">
        <v>0</v>
      </c>
      <c r="AR1837" s="98">
        <f>IF(ISNUMBER(SEARCH('ankieta ESG'!$G$181,AS1837)),MAX($AR$3:AR1836)+1,0)</f>
        <v>1834</v>
      </c>
      <c r="AS1837" s="134" t="s">
        <v>5837</v>
      </c>
      <c r="AT1837" s="98">
        <v>0</v>
      </c>
      <c r="AU1837" s="99" t="str">
        <f>IFERROR(VLOOKUP(ROWS($AS$4:AS1837),$AR$4:$AS$2337,2,0),"")</f>
        <v>Stary Dzierzgoń (pow. sztumski, woj. pomorskie)</v>
      </c>
      <c r="AV1837" s="98">
        <v>0</v>
      </c>
      <c r="AW1837" s="98">
        <f>IF(ISNUMBER(SEARCH('ankieta ESG'!$G$182,AX1837)),MAX($AW$3:AW1836)+1,0)</f>
        <v>1834</v>
      </c>
      <c r="AX1837" s="134" t="s">
        <v>5837</v>
      </c>
      <c r="AY1837" s="98">
        <v>0</v>
      </c>
      <c r="AZ1837" s="99" t="str">
        <f>IFERROR(VLOOKUP(ROWS($AX$4:AX1837),$AW$4:$AX$2337,2,0),"")</f>
        <v>Stary Dzierzgoń (pow. sztumski, woj. pomorskie)</v>
      </c>
      <c r="BA1837" s="98">
        <v>0</v>
      </c>
      <c r="BB1837" s="98">
        <f>IF(ISNUMBER(SEARCH('ankieta ESG'!$G$183,BC1837)),MAX($BB$3:BB1836)+1,0)</f>
        <v>1834</v>
      </c>
      <c r="BC1837" s="134" t="s">
        <v>5837</v>
      </c>
      <c r="BD1837" s="98">
        <v>0</v>
      </c>
      <c r="BE1837" s="99" t="str">
        <f>IFERROR(VLOOKUP(ROWS($BC$4:BC1837),$BB$4:$BC$2337,2,0),"")</f>
        <v>Stary Dzierzgoń (pow. sztumski, woj. pomorskie)</v>
      </c>
      <c r="BF1837" s="98">
        <v>0</v>
      </c>
      <c r="BG1837" s="98">
        <f>IF(ISNUMBER(SEARCH('ankieta ESG'!$G$184,BH1837)),MAX($BG$3:BG1836)+1,0)</f>
        <v>1834</v>
      </c>
      <c r="BH1837" s="134" t="s">
        <v>5837</v>
      </c>
      <c r="BI1837" s="98">
        <v>0</v>
      </c>
      <c r="BJ1837" s="99" t="str">
        <f>IFERROR(VLOOKUP(ROWS($BH$4:BH1837),$BG$4:$BH$2337,2,0),"")</f>
        <v>Stary Dzierzgoń (pow. sztumski, woj. pomorskie)</v>
      </c>
      <c r="BK1837" s="98">
        <v>0</v>
      </c>
      <c r="BL1837" s="98">
        <f>IF(ISNUMBER(SEARCH('ankieta ESG'!$G$185,BM1837)),MAX($BL$3:BL1836)+1,0)</f>
        <v>1834</v>
      </c>
      <c r="BM1837" s="134" t="s">
        <v>5837</v>
      </c>
      <c r="BN1837" s="98">
        <v>0</v>
      </c>
      <c r="BO1837" s="99" t="str">
        <f>IFERROR(VLOOKUP(ROWS($BM$4:BM1837),$BL$4:$BM$2337,2,0),"")</f>
        <v>Stary Dzierzgoń (pow. sztumski, woj. pomorskie)</v>
      </c>
      <c r="BP1837" s="98">
        <v>0</v>
      </c>
      <c r="BQ1837" s="98">
        <f>IF(ISNUMBER(SEARCH('ankieta ESG'!$G$186,BR1837)),MAX($BQ$3:BQ1836)+1,0)</f>
        <v>1834</v>
      </c>
      <c r="BR1837" s="134" t="s">
        <v>5837</v>
      </c>
      <c r="BS1837" s="98">
        <v>0</v>
      </c>
      <c r="BT1837" s="99" t="str">
        <f>IFERROR(VLOOKUP(ROWS($BR$4:BR1837),$BQ$4:$BR$2337,2,0),"")</f>
        <v>Stary Dzierzgoń (pow. sztumski, woj. pomorskie)</v>
      </c>
      <c r="BU1837" s="98">
        <v>0</v>
      </c>
      <c r="BV1837" s="98">
        <f>IF(ISNUMBER(SEARCH('ankieta ESG'!$G$187,BW1837)),MAX($BV$3:BV1836)+1,0)</f>
        <v>1834</v>
      </c>
      <c r="BW1837" s="134" t="s">
        <v>5837</v>
      </c>
      <c r="BX1837" s="98">
        <v>0</v>
      </c>
      <c r="BY1837" s="99" t="str">
        <f>IFERROR(VLOOKUP(ROWS($BW$4:BW1837),$BV$4:$BW$2337,2,0),"")</f>
        <v>Stary Dzierzgoń (pow. sztumski, woj. pomorskie)</v>
      </c>
      <c r="BZ1837" s="98">
        <v>0</v>
      </c>
      <c r="CA1837" s="98">
        <f>IF(ISNUMBER(SEARCH('ankieta ESG'!$G$188,CB1837)),MAX($CA$3:CA1836)+1,0)</f>
        <v>1834</v>
      </c>
      <c r="CB1837" s="134" t="s">
        <v>5837</v>
      </c>
      <c r="CC1837" s="98">
        <v>0</v>
      </c>
      <c r="CD1837" s="99" t="str">
        <f>IFERROR(VLOOKUP(ROWS($CB$4:CB1837),$CA$4:$CB$2337,2,0),"")</f>
        <v>Stary Dzierzgoń (pow. sztumski, woj. pomorskie)</v>
      </c>
      <c r="CE1837" s="98">
        <v>0</v>
      </c>
      <c r="CF1837" s="98">
        <f>IF(ISNUMBER(SEARCH('ankieta ESG'!$G$189,CG1837)),MAX($CF$3:CF1836)+1,0)</f>
        <v>1834</v>
      </c>
      <c r="CG1837" s="134" t="s">
        <v>5837</v>
      </c>
      <c r="CH1837" s="98">
        <v>0</v>
      </c>
      <c r="CI1837" s="99" t="str">
        <f>IFERROR(VLOOKUP(ROWS($CG$4:CG1837),$CF$4:$CG$2337,2,0),"")</f>
        <v>Stary Dzierzgoń (pow. sztumski, woj. pomorskie)</v>
      </c>
      <c r="CJ1837" s="98">
        <v>0</v>
      </c>
    </row>
    <row r="1838" spans="4:88">
      <c r="D1838" s="25"/>
      <c r="F1838" s="25"/>
      <c r="AM1838" s="98">
        <f>IF(ISNUMBER(SEARCH('ankieta ESG'!$G$180,AN1838)),MAX(AM$3:$AM1837)+1,0)</f>
        <v>1835</v>
      </c>
      <c r="AN1838" s="134" t="s">
        <v>5838</v>
      </c>
      <c r="AO1838" s="98">
        <v>0</v>
      </c>
      <c r="AP1838" s="99" t="str">
        <f>IFERROR(VLOOKUP(ROWS($AN$4:AN1838),$AM$4:$AN$2337,2,0),"")</f>
        <v>Stary Dzików (pow. lubaczowski, woj. podkarpackie)</v>
      </c>
      <c r="AQ1838" s="98">
        <v>0</v>
      </c>
      <c r="AR1838" s="98">
        <f>IF(ISNUMBER(SEARCH('ankieta ESG'!$G$181,AS1838)),MAX($AR$3:AR1837)+1,0)</f>
        <v>1835</v>
      </c>
      <c r="AS1838" s="134" t="s">
        <v>5838</v>
      </c>
      <c r="AT1838" s="98">
        <v>0</v>
      </c>
      <c r="AU1838" s="99" t="str">
        <f>IFERROR(VLOOKUP(ROWS($AS$4:AS1838),$AR$4:$AS$2337,2,0),"")</f>
        <v>Stary Dzików (pow. lubaczowski, woj. podkarpackie)</v>
      </c>
      <c r="AV1838" s="98">
        <v>0</v>
      </c>
      <c r="AW1838" s="98">
        <f>IF(ISNUMBER(SEARCH('ankieta ESG'!$G$182,AX1838)),MAX($AW$3:AW1837)+1,0)</f>
        <v>1835</v>
      </c>
      <c r="AX1838" s="134" t="s">
        <v>5838</v>
      </c>
      <c r="AY1838" s="98">
        <v>0</v>
      </c>
      <c r="AZ1838" s="99" t="str">
        <f>IFERROR(VLOOKUP(ROWS($AX$4:AX1838),$AW$4:$AX$2337,2,0),"")</f>
        <v>Stary Dzików (pow. lubaczowski, woj. podkarpackie)</v>
      </c>
      <c r="BA1838" s="98">
        <v>0</v>
      </c>
      <c r="BB1838" s="98">
        <f>IF(ISNUMBER(SEARCH('ankieta ESG'!$G$183,BC1838)),MAX($BB$3:BB1837)+1,0)</f>
        <v>1835</v>
      </c>
      <c r="BC1838" s="134" t="s">
        <v>5838</v>
      </c>
      <c r="BD1838" s="98">
        <v>0</v>
      </c>
      <c r="BE1838" s="99" t="str">
        <f>IFERROR(VLOOKUP(ROWS($BC$4:BC1838),$BB$4:$BC$2337,2,0),"")</f>
        <v>Stary Dzików (pow. lubaczowski, woj. podkarpackie)</v>
      </c>
      <c r="BF1838" s="98">
        <v>0</v>
      </c>
      <c r="BG1838" s="98">
        <f>IF(ISNUMBER(SEARCH('ankieta ESG'!$G$184,BH1838)),MAX($BG$3:BG1837)+1,0)</f>
        <v>1835</v>
      </c>
      <c r="BH1838" s="134" t="s">
        <v>5838</v>
      </c>
      <c r="BI1838" s="98">
        <v>0</v>
      </c>
      <c r="BJ1838" s="99" t="str">
        <f>IFERROR(VLOOKUP(ROWS($BH$4:BH1838),$BG$4:$BH$2337,2,0),"")</f>
        <v>Stary Dzików (pow. lubaczowski, woj. podkarpackie)</v>
      </c>
      <c r="BK1838" s="98">
        <v>0</v>
      </c>
      <c r="BL1838" s="98">
        <f>IF(ISNUMBER(SEARCH('ankieta ESG'!$G$185,BM1838)),MAX($BL$3:BL1837)+1,0)</f>
        <v>1835</v>
      </c>
      <c r="BM1838" s="134" t="s">
        <v>5838</v>
      </c>
      <c r="BN1838" s="98">
        <v>0</v>
      </c>
      <c r="BO1838" s="99" t="str">
        <f>IFERROR(VLOOKUP(ROWS($BM$4:BM1838),$BL$4:$BM$2337,2,0),"")</f>
        <v>Stary Dzików (pow. lubaczowski, woj. podkarpackie)</v>
      </c>
      <c r="BP1838" s="98">
        <v>0</v>
      </c>
      <c r="BQ1838" s="98">
        <f>IF(ISNUMBER(SEARCH('ankieta ESG'!$G$186,BR1838)),MAX($BQ$3:BQ1837)+1,0)</f>
        <v>1835</v>
      </c>
      <c r="BR1838" s="134" t="s">
        <v>5838</v>
      </c>
      <c r="BS1838" s="98">
        <v>0</v>
      </c>
      <c r="BT1838" s="99" t="str">
        <f>IFERROR(VLOOKUP(ROWS($BR$4:BR1838),$BQ$4:$BR$2337,2,0),"")</f>
        <v>Stary Dzików (pow. lubaczowski, woj. podkarpackie)</v>
      </c>
      <c r="BU1838" s="98">
        <v>0</v>
      </c>
      <c r="BV1838" s="98">
        <f>IF(ISNUMBER(SEARCH('ankieta ESG'!$G$187,BW1838)),MAX($BV$3:BV1837)+1,0)</f>
        <v>1835</v>
      </c>
      <c r="BW1838" s="134" t="s">
        <v>5838</v>
      </c>
      <c r="BX1838" s="98">
        <v>0</v>
      </c>
      <c r="BY1838" s="99" t="str">
        <f>IFERROR(VLOOKUP(ROWS($BW$4:BW1838),$BV$4:$BW$2337,2,0),"")</f>
        <v>Stary Dzików (pow. lubaczowski, woj. podkarpackie)</v>
      </c>
      <c r="BZ1838" s="98">
        <v>0</v>
      </c>
      <c r="CA1838" s="98">
        <f>IF(ISNUMBER(SEARCH('ankieta ESG'!$G$188,CB1838)),MAX($CA$3:CA1837)+1,0)</f>
        <v>1835</v>
      </c>
      <c r="CB1838" s="134" t="s">
        <v>5838</v>
      </c>
      <c r="CC1838" s="98">
        <v>0</v>
      </c>
      <c r="CD1838" s="99" t="str">
        <f>IFERROR(VLOOKUP(ROWS($CB$4:CB1838),$CA$4:$CB$2337,2,0),"")</f>
        <v>Stary Dzików (pow. lubaczowski, woj. podkarpackie)</v>
      </c>
      <c r="CE1838" s="98">
        <v>0</v>
      </c>
      <c r="CF1838" s="98">
        <f>IF(ISNUMBER(SEARCH('ankieta ESG'!$G$189,CG1838)),MAX($CF$3:CF1837)+1,0)</f>
        <v>1835</v>
      </c>
      <c r="CG1838" s="134" t="s">
        <v>5838</v>
      </c>
      <c r="CH1838" s="98">
        <v>0</v>
      </c>
      <c r="CI1838" s="99" t="str">
        <f>IFERROR(VLOOKUP(ROWS($CG$4:CG1838),$CF$4:$CG$2337,2,0),"")</f>
        <v>Stary Dzików (pow. lubaczowski, woj. podkarpackie)</v>
      </c>
      <c r="CJ1838" s="98">
        <v>0</v>
      </c>
    </row>
    <row r="1839" spans="4:88">
      <c r="D1839" s="25"/>
      <c r="F1839" s="25"/>
      <c r="AM1839" s="98">
        <f>IF(ISNUMBER(SEARCH('ankieta ESG'!$G$180,AN1839)),MAX(AM$3:$AM1838)+1,0)</f>
        <v>1836</v>
      </c>
      <c r="AN1839" s="134" t="s">
        <v>5839</v>
      </c>
      <c r="AO1839" s="98">
        <v>0</v>
      </c>
      <c r="AP1839" s="99" t="str">
        <f>IFERROR(VLOOKUP(ROWS($AN$4:AN1839),$AM$4:$AN$2337,2,0),"")</f>
        <v>Stary Lubotyń (pow. ostrowski, woj. mazowieckie)</v>
      </c>
      <c r="AQ1839" s="98">
        <v>0</v>
      </c>
      <c r="AR1839" s="98">
        <f>IF(ISNUMBER(SEARCH('ankieta ESG'!$G$181,AS1839)),MAX($AR$3:AR1838)+1,0)</f>
        <v>1836</v>
      </c>
      <c r="AS1839" s="134" t="s">
        <v>5839</v>
      </c>
      <c r="AT1839" s="98">
        <v>0</v>
      </c>
      <c r="AU1839" s="99" t="str">
        <f>IFERROR(VLOOKUP(ROWS($AS$4:AS1839),$AR$4:$AS$2337,2,0),"")</f>
        <v>Stary Lubotyń (pow. ostrowski, woj. mazowieckie)</v>
      </c>
      <c r="AV1839" s="98">
        <v>0</v>
      </c>
      <c r="AW1839" s="98">
        <f>IF(ISNUMBER(SEARCH('ankieta ESG'!$G$182,AX1839)),MAX($AW$3:AW1838)+1,0)</f>
        <v>1836</v>
      </c>
      <c r="AX1839" s="134" t="s">
        <v>5839</v>
      </c>
      <c r="AY1839" s="98">
        <v>0</v>
      </c>
      <c r="AZ1839" s="99" t="str">
        <f>IFERROR(VLOOKUP(ROWS($AX$4:AX1839),$AW$4:$AX$2337,2,0),"")</f>
        <v>Stary Lubotyń (pow. ostrowski, woj. mazowieckie)</v>
      </c>
      <c r="BA1839" s="98">
        <v>0</v>
      </c>
      <c r="BB1839" s="98">
        <f>IF(ISNUMBER(SEARCH('ankieta ESG'!$G$183,BC1839)),MAX($BB$3:BB1838)+1,0)</f>
        <v>1836</v>
      </c>
      <c r="BC1839" s="134" t="s">
        <v>5839</v>
      </c>
      <c r="BD1839" s="98">
        <v>0</v>
      </c>
      <c r="BE1839" s="99" t="str">
        <f>IFERROR(VLOOKUP(ROWS($BC$4:BC1839),$BB$4:$BC$2337,2,0),"")</f>
        <v>Stary Lubotyń (pow. ostrowski, woj. mazowieckie)</v>
      </c>
      <c r="BF1839" s="98">
        <v>0</v>
      </c>
      <c r="BG1839" s="98">
        <f>IF(ISNUMBER(SEARCH('ankieta ESG'!$G$184,BH1839)),MAX($BG$3:BG1838)+1,0)</f>
        <v>1836</v>
      </c>
      <c r="BH1839" s="134" t="s">
        <v>5839</v>
      </c>
      <c r="BI1839" s="98">
        <v>0</v>
      </c>
      <c r="BJ1839" s="99" t="str">
        <f>IFERROR(VLOOKUP(ROWS($BH$4:BH1839),$BG$4:$BH$2337,2,0),"")</f>
        <v>Stary Lubotyń (pow. ostrowski, woj. mazowieckie)</v>
      </c>
      <c r="BK1839" s="98">
        <v>0</v>
      </c>
      <c r="BL1839" s="98">
        <f>IF(ISNUMBER(SEARCH('ankieta ESG'!$G$185,BM1839)),MAX($BL$3:BL1838)+1,0)</f>
        <v>1836</v>
      </c>
      <c r="BM1839" s="134" t="s">
        <v>5839</v>
      </c>
      <c r="BN1839" s="98">
        <v>0</v>
      </c>
      <c r="BO1839" s="99" t="str">
        <f>IFERROR(VLOOKUP(ROWS($BM$4:BM1839),$BL$4:$BM$2337,2,0),"")</f>
        <v>Stary Lubotyń (pow. ostrowski, woj. mazowieckie)</v>
      </c>
      <c r="BP1839" s="98">
        <v>0</v>
      </c>
      <c r="BQ1839" s="98">
        <f>IF(ISNUMBER(SEARCH('ankieta ESG'!$G$186,BR1839)),MAX($BQ$3:BQ1838)+1,0)</f>
        <v>1836</v>
      </c>
      <c r="BR1839" s="134" t="s">
        <v>5839</v>
      </c>
      <c r="BS1839" s="98">
        <v>0</v>
      </c>
      <c r="BT1839" s="99" t="str">
        <f>IFERROR(VLOOKUP(ROWS($BR$4:BR1839),$BQ$4:$BR$2337,2,0),"")</f>
        <v>Stary Lubotyń (pow. ostrowski, woj. mazowieckie)</v>
      </c>
      <c r="BU1839" s="98">
        <v>0</v>
      </c>
      <c r="BV1839" s="98">
        <f>IF(ISNUMBER(SEARCH('ankieta ESG'!$G$187,BW1839)),MAX($BV$3:BV1838)+1,0)</f>
        <v>1836</v>
      </c>
      <c r="BW1839" s="134" t="s">
        <v>5839</v>
      </c>
      <c r="BX1839" s="98">
        <v>0</v>
      </c>
      <c r="BY1839" s="99" t="str">
        <f>IFERROR(VLOOKUP(ROWS($BW$4:BW1839),$BV$4:$BW$2337,2,0),"")</f>
        <v>Stary Lubotyń (pow. ostrowski, woj. mazowieckie)</v>
      </c>
      <c r="BZ1839" s="98">
        <v>0</v>
      </c>
      <c r="CA1839" s="98">
        <f>IF(ISNUMBER(SEARCH('ankieta ESG'!$G$188,CB1839)),MAX($CA$3:CA1838)+1,0)</f>
        <v>1836</v>
      </c>
      <c r="CB1839" s="134" t="s">
        <v>5839</v>
      </c>
      <c r="CC1839" s="98">
        <v>0</v>
      </c>
      <c r="CD1839" s="99" t="str">
        <f>IFERROR(VLOOKUP(ROWS($CB$4:CB1839),$CA$4:$CB$2337,2,0),"")</f>
        <v>Stary Lubotyń (pow. ostrowski, woj. mazowieckie)</v>
      </c>
      <c r="CE1839" s="98">
        <v>0</v>
      </c>
      <c r="CF1839" s="98">
        <f>IF(ISNUMBER(SEARCH('ankieta ESG'!$G$189,CG1839)),MAX($CF$3:CF1838)+1,0)</f>
        <v>1836</v>
      </c>
      <c r="CG1839" s="134" t="s">
        <v>5839</v>
      </c>
      <c r="CH1839" s="98">
        <v>0</v>
      </c>
      <c r="CI1839" s="99" t="str">
        <f>IFERROR(VLOOKUP(ROWS($CG$4:CG1839),$CF$4:$CG$2337,2,0),"")</f>
        <v>Stary Lubotyń (pow. ostrowski, woj. mazowieckie)</v>
      </c>
      <c r="CJ1839" s="98">
        <v>0</v>
      </c>
    </row>
    <row r="1840" spans="4:88">
      <c r="D1840" s="25"/>
      <c r="F1840" s="25"/>
      <c r="AM1840" s="98">
        <f>IF(ISNUMBER(SEARCH('ankieta ESG'!$G$180,AN1840)),MAX(AM$3:$AM1839)+1,0)</f>
        <v>1837</v>
      </c>
      <c r="AN1840" s="134" t="s">
        <v>5840</v>
      </c>
      <c r="AO1840" s="98">
        <v>0</v>
      </c>
      <c r="AP1840" s="99" t="str">
        <f>IFERROR(VLOOKUP(ROWS($AN$4:AN1840),$AM$4:$AN$2337,2,0),"")</f>
        <v>Stary Sącz (pow. nowosądecki, woj. małopolskie)</v>
      </c>
      <c r="AQ1840" s="98">
        <v>0</v>
      </c>
      <c r="AR1840" s="98">
        <f>IF(ISNUMBER(SEARCH('ankieta ESG'!$G$181,AS1840)),MAX($AR$3:AR1839)+1,0)</f>
        <v>1837</v>
      </c>
      <c r="AS1840" s="134" t="s">
        <v>5840</v>
      </c>
      <c r="AT1840" s="98">
        <v>0</v>
      </c>
      <c r="AU1840" s="99" t="str">
        <f>IFERROR(VLOOKUP(ROWS($AS$4:AS1840),$AR$4:$AS$2337,2,0),"")</f>
        <v>Stary Sącz (pow. nowosądecki, woj. małopolskie)</v>
      </c>
      <c r="AV1840" s="98">
        <v>0</v>
      </c>
      <c r="AW1840" s="98">
        <f>IF(ISNUMBER(SEARCH('ankieta ESG'!$G$182,AX1840)),MAX($AW$3:AW1839)+1,0)</f>
        <v>1837</v>
      </c>
      <c r="AX1840" s="134" t="s">
        <v>5840</v>
      </c>
      <c r="AY1840" s="98">
        <v>0</v>
      </c>
      <c r="AZ1840" s="99" t="str">
        <f>IFERROR(VLOOKUP(ROWS($AX$4:AX1840),$AW$4:$AX$2337,2,0),"")</f>
        <v>Stary Sącz (pow. nowosądecki, woj. małopolskie)</v>
      </c>
      <c r="BA1840" s="98">
        <v>0</v>
      </c>
      <c r="BB1840" s="98">
        <f>IF(ISNUMBER(SEARCH('ankieta ESG'!$G$183,BC1840)),MAX($BB$3:BB1839)+1,0)</f>
        <v>1837</v>
      </c>
      <c r="BC1840" s="134" t="s">
        <v>5840</v>
      </c>
      <c r="BD1840" s="98">
        <v>0</v>
      </c>
      <c r="BE1840" s="99" t="str">
        <f>IFERROR(VLOOKUP(ROWS($BC$4:BC1840),$BB$4:$BC$2337,2,0),"")</f>
        <v>Stary Sącz (pow. nowosądecki, woj. małopolskie)</v>
      </c>
      <c r="BF1840" s="98">
        <v>0</v>
      </c>
      <c r="BG1840" s="98">
        <f>IF(ISNUMBER(SEARCH('ankieta ESG'!$G$184,BH1840)),MAX($BG$3:BG1839)+1,0)</f>
        <v>1837</v>
      </c>
      <c r="BH1840" s="134" t="s">
        <v>5840</v>
      </c>
      <c r="BI1840" s="98">
        <v>0</v>
      </c>
      <c r="BJ1840" s="99" t="str">
        <f>IFERROR(VLOOKUP(ROWS($BH$4:BH1840),$BG$4:$BH$2337,2,0),"")</f>
        <v>Stary Sącz (pow. nowosądecki, woj. małopolskie)</v>
      </c>
      <c r="BK1840" s="98">
        <v>0</v>
      </c>
      <c r="BL1840" s="98">
        <f>IF(ISNUMBER(SEARCH('ankieta ESG'!$G$185,BM1840)),MAX($BL$3:BL1839)+1,0)</f>
        <v>1837</v>
      </c>
      <c r="BM1840" s="134" t="s">
        <v>5840</v>
      </c>
      <c r="BN1840" s="98">
        <v>0</v>
      </c>
      <c r="BO1840" s="99" t="str">
        <f>IFERROR(VLOOKUP(ROWS($BM$4:BM1840),$BL$4:$BM$2337,2,0),"")</f>
        <v>Stary Sącz (pow. nowosądecki, woj. małopolskie)</v>
      </c>
      <c r="BP1840" s="98">
        <v>0</v>
      </c>
      <c r="BQ1840" s="98">
        <f>IF(ISNUMBER(SEARCH('ankieta ESG'!$G$186,BR1840)),MAX($BQ$3:BQ1839)+1,0)</f>
        <v>1837</v>
      </c>
      <c r="BR1840" s="134" t="s">
        <v>5840</v>
      </c>
      <c r="BS1840" s="98">
        <v>0</v>
      </c>
      <c r="BT1840" s="99" t="str">
        <f>IFERROR(VLOOKUP(ROWS($BR$4:BR1840),$BQ$4:$BR$2337,2,0),"")</f>
        <v>Stary Sącz (pow. nowosądecki, woj. małopolskie)</v>
      </c>
      <c r="BU1840" s="98">
        <v>0</v>
      </c>
      <c r="BV1840" s="98">
        <f>IF(ISNUMBER(SEARCH('ankieta ESG'!$G$187,BW1840)),MAX($BV$3:BV1839)+1,0)</f>
        <v>1837</v>
      </c>
      <c r="BW1840" s="134" t="s">
        <v>5840</v>
      </c>
      <c r="BX1840" s="98">
        <v>0</v>
      </c>
      <c r="BY1840" s="99" t="str">
        <f>IFERROR(VLOOKUP(ROWS($BW$4:BW1840),$BV$4:$BW$2337,2,0),"")</f>
        <v>Stary Sącz (pow. nowosądecki, woj. małopolskie)</v>
      </c>
      <c r="BZ1840" s="98">
        <v>0</v>
      </c>
      <c r="CA1840" s="98">
        <f>IF(ISNUMBER(SEARCH('ankieta ESG'!$G$188,CB1840)),MAX($CA$3:CA1839)+1,0)</f>
        <v>1837</v>
      </c>
      <c r="CB1840" s="134" t="s">
        <v>5840</v>
      </c>
      <c r="CC1840" s="98">
        <v>0</v>
      </c>
      <c r="CD1840" s="99" t="str">
        <f>IFERROR(VLOOKUP(ROWS($CB$4:CB1840),$CA$4:$CB$2337,2,0),"")</f>
        <v>Stary Sącz (pow. nowosądecki, woj. małopolskie)</v>
      </c>
      <c r="CE1840" s="98">
        <v>0</v>
      </c>
      <c r="CF1840" s="98">
        <f>IF(ISNUMBER(SEARCH('ankieta ESG'!$G$189,CG1840)),MAX($CF$3:CF1839)+1,0)</f>
        <v>1837</v>
      </c>
      <c r="CG1840" s="134" t="s">
        <v>5840</v>
      </c>
      <c r="CH1840" s="98">
        <v>0</v>
      </c>
      <c r="CI1840" s="99" t="str">
        <f>IFERROR(VLOOKUP(ROWS($CG$4:CG1840),$CF$4:$CG$2337,2,0),"")</f>
        <v>Stary Sącz (pow. nowosądecki, woj. małopolskie)</v>
      </c>
      <c r="CJ1840" s="98">
        <v>0</v>
      </c>
    </row>
    <row r="1841" spans="4:88">
      <c r="D1841" s="25"/>
      <c r="F1841" s="25"/>
      <c r="AM1841" s="98">
        <f>IF(ISNUMBER(SEARCH('ankieta ESG'!$G$180,AN1841)),MAX(AM$3:$AM1840)+1,0)</f>
        <v>1838</v>
      </c>
      <c r="AN1841" s="134" t="s">
        <v>5841</v>
      </c>
      <c r="AO1841" s="98">
        <v>0</v>
      </c>
      <c r="AP1841" s="99" t="str">
        <f>IFERROR(VLOOKUP(ROWS($AN$4:AN1841),$AM$4:$AN$2337,2,0),"")</f>
        <v>Stary Targ (pow. sztumski, woj. pomorskie)</v>
      </c>
      <c r="AQ1841" s="98">
        <v>0</v>
      </c>
      <c r="AR1841" s="98">
        <f>IF(ISNUMBER(SEARCH('ankieta ESG'!$G$181,AS1841)),MAX($AR$3:AR1840)+1,0)</f>
        <v>1838</v>
      </c>
      <c r="AS1841" s="134" t="s">
        <v>5841</v>
      </c>
      <c r="AT1841" s="98">
        <v>0</v>
      </c>
      <c r="AU1841" s="99" t="str">
        <f>IFERROR(VLOOKUP(ROWS($AS$4:AS1841),$AR$4:$AS$2337,2,0),"")</f>
        <v>Stary Targ (pow. sztumski, woj. pomorskie)</v>
      </c>
      <c r="AV1841" s="98">
        <v>0</v>
      </c>
      <c r="AW1841" s="98">
        <f>IF(ISNUMBER(SEARCH('ankieta ESG'!$G$182,AX1841)),MAX($AW$3:AW1840)+1,0)</f>
        <v>1838</v>
      </c>
      <c r="AX1841" s="134" t="s">
        <v>5841</v>
      </c>
      <c r="AY1841" s="98">
        <v>0</v>
      </c>
      <c r="AZ1841" s="99" t="str">
        <f>IFERROR(VLOOKUP(ROWS($AX$4:AX1841),$AW$4:$AX$2337,2,0),"")</f>
        <v>Stary Targ (pow. sztumski, woj. pomorskie)</v>
      </c>
      <c r="BA1841" s="98">
        <v>0</v>
      </c>
      <c r="BB1841" s="98">
        <f>IF(ISNUMBER(SEARCH('ankieta ESG'!$G$183,BC1841)),MAX($BB$3:BB1840)+1,0)</f>
        <v>1838</v>
      </c>
      <c r="BC1841" s="134" t="s">
        <v>5841</v>
      </c>
      <c r="BD1841" s="98">
        <v>0</v>
      </c>
      <c r="BE1841" s="99" t="str">
        <f>IFERROR(VLOOKUP(ROWS($BC$4:BC1841),$BB$4:$BC$2337,2,0),"")</f>
        <v>Stary Targ (pow. sztumski, woj. pomorskie)</v>
      </c>
      <c r="BF1841" s="98">
        <v>0</v>
      </c>
      <c r="BG1841" s="98">
        <f>IF(ISNUMBER(SEARCH('ankieta ESG'!$G$184,BH1841)),MAX($BG$3:BG1840)+1,0)</f>
        <v>1838</v>
      </c>
      <c r="BH1841" s="134" t="s">
        <v>5841</v>
      </c>
      <c r="BI1841" s="98">
        <v>0</v>
      </c>
      <c r="BJ1841" s="99" t="str">
        <f>IFERROR(VLOOKUP(ROWS($BH$4:BH1841),$BG$4:$BH$2337,2,0),"")</f>
        <v>Stary Targ (pow. sztumski, woj. pomorskie)</v>
      </c>
      <c r="BK1841" s="98">
        <v>0</v>
      </c>
      <c r="BL1841" s="98">
        <f>IF(ISNUMBER(SEARCH('ankieta ESG'!$G$185,BM1841)),MAX($BL$3:BL1840)+1,0)</f>
        <v>1838</v>
      </c>
      <c r="BM1841" s="134" t="s">
        <v>5841</v>
      </c>
      <c r="BN1841" s="98">
        <v>0</v>
      </c>
      <c r="BO1841" s="99" t="str">
        <f>IFERROR(VLOOKUP(ROWS($BM$4:BM1841),$BL$4:$BM$2337,2,0),"")</f>
        <v>Stary Targ (pow. sztumski, woj. pomorskie)</v>
      </c>
      <c r="BP1841" s="98">
        <v>0</v>
      </c>
      <c r="BQ1841" s="98">
        <f>IF(ISNUMBER(SEARCH('ankieta ESG'!$G$186,BR1841)),MAX($BQ$3:BQ1840)+1,0)</f>
        <v>1838</v>
      </c>
      <c r="BR1841" s="134" t="s">
        <v>5841</v>
      </c>
      <c r="BS1841" s="98">
        <v>0</v>
      </c>
      <c r="BT1841" s="99" t="str">
        <f>IFERROR(VLOOKUP(ROWS($BR$4:BR1841),$BQ$4:$BR$2337,2,0),"")</f>
        <v>Stary Targ (pow. sztumski, woj. pomorskie)</v>
      </c>
      <c r="BU1841" s="98">
        <v>0</v>
      </c>
      <c r="BV1841" s="98">
        <f>IF(ISNUMBER(SEARCH('ankieta ESG'!$G$187,BW1841)),MAX($BV$3:BV1840)+1,0)</f>
        <v>1838</v>
      </c>
      <c r="BW1841" s="134" t="s">
        <v>5841</v>
      </c>
      <c r="BX1841" s="98">
        <v>0</v>
      </c>
      <c r="BY1841" s="99" t="str">
        <f>IFERROR(VLOOKUP(ROWS($BW$4:BW1841),$BV$4:$BW$2337,2,0),"")</f>
        <v>Stary Targ (pow. sztumski, woj. pomorskie)</v>
      </c>
      <c r="BZ1841" s="98">
        <v>0</v>
      </c>
      <c r="CA1841" s="98">
        <f>IF(ISNUMBER(SEARCH('ankieta ESG'!$G$188,CB1841)),MAX($CA$3:CA1840)+1,0)</f>
        <v>1838</v>
      </c>
      <c r="CB1841" s="134" t="s">
        <v>5841</v>
      </c>
      <c r="CC1841" s="98">
        <v>0</v>
      </c>
      <c r="CD1841" s="99" t="str">
        <f>IFERROR(VLOOKUP(ROWS($CB$4:CB1841),$CA$4:$CB$2337,2,0),"")</f>
        <v>Stary Targ (pow. sztumski, woj. pomorskie)</v>
      </c>
      <c r="CE1841" s="98">
        <v>0</v>
      </c>
      <c r="CF1841" s="98">
        <f>IF(ISNUMBER(SEARCH('ankieta ESG'!$G$189,CG1841)),MAX($CF$3:CF1840)+1,0)</f>
        <v>1838</v>
      </c>
      <c r="CG1841" s="134" t="s">
        <v>5841</v>
      </c>
      <c r="CH1841" s="98">
        <v>0</v>
      </c>
      <c r="CI1841" s="99" t="str">
        <f>IFERROR(VLOOKUP(ROWS($CG$4:CG1841),$CF$4:$CG$2337,2,0),"")</f>
        <v>Stary Targ (pow. sztumski, woj. pomorskie)</v>
      </c>
      <c r="CJ1841" s="98">
        <v>0</v>
      </c>
    </row>
    <row r="1842" spans="4:88">
      <c r="D1842" s="25"/>
      <c r="F1842" s="25"/>
      <c r="AM1842" s="98">
        <f>IF(ISNUMBER(SEARCH('ankieta ESG'!$G$180,AN1842)),MAX(AM$3:$AM1841)+1,0)</f>
        <v>1839</v>
      </c>
      <c r="AN1842" s="134" t="s">
        <v>5842</v>
      </c>
      <c r="AO1842" s="98">
        <v>0</v>
      </c>
      <c r="AP1842" s="99" t="str">
        <f>IFERROR(VLOOKUP(ROWS($AN$4:AN1842),$AM$4:$AN$2337,2,0),"")</f>
        <v>Stary Zamość (pow. zamojski, woj. lubelskie)</v>
      </c>
      <c r="AQ1842" s="98">
        <v>0</v>
      </c>
      <c r="AR1842" s="98">
        <f>IF(ISNUMBER(SEARCH('ankieta ESG'!$G$181,AS1842)),MAX($AR$3:AR1841)+1,0)</f>
        <v>1839</v>
      </c>
      <c r="AS1842" s="134" t="s">
        <v>5842</v>
      </c>
      <c r="AT1842" s="98">
        <v>0</v>
      </c>
      <c r="AU1842" s="99" t="str">
        <f>IFERROR(VLOOKUP(ROWS($AS$4:AS1842),$AR$4:$AS$2337,2,0),"")</f>
        <v>Stary Zamość (pow. zamojski, woj. lubelskie)</v>
      </c>
      <c r="AV1842" s="98">
        <v>0</v>
      </c>
      <c r="AW1842" s="98">
        <f>IF(ISNUMBER(SEARCH('ankieta ESG'!$G$182,AX1842)),MAX($AW$3:AW1841)+1,0)</f>
        <v>1839</v>
      </c>
      <c r="AX1842" s="134" t="s">
        <v>5842</v>
      </c>
      <c r="AY1842" s="98">
        <v>0</v>
      </c>
      <c r="AZ1842" s="99" t="str">
        <f>IFERROR(VLOOKUP(ROWS($AX$4:AX1842),$AW$4:$AX$2337,2,0),"")</f>
        <v>Stary Zamość (pow. zamojski, woj. lubelskie)</v>
      </c>
      <c r="BA1842" s="98">
        <v>0</v>
      </c>
      <c r="BB1842" s="98">
        <f>IF(ISNUMBER(SEARCH('ankieta ESG'!$G$183,BC1842)),MAX($BB$3:BB1841)+1,0)</f>
        <v>1839</v>
      </c>
      <c r="BC1842" s="134" t="s">
        <v>5842</v>
      </c>
      <c r="BD1842" s="98">
        <v>0</v>
      </c>
      <c r="BE1842" s="99" t="str">
        <f>IFERROR(VLOOKUP(ROWS($BC$4:BC1842),$BB$4:$BC$2337,2,0),"")</f>
        <v>Stary Zamość (pow. zamojski, woj. lubelskie)</v>
      </c>
      <c r="BF1842" s="98">
        <v>0</v>
      </c>
      <c r="BG1842" s="98">
        <f>IF(ISNUMBER(SEARCH('ankieta ESG'!$G$184,BH1842)),MAX($BG$3:BG1841)+1,0)</f>
        <v>1839</v>
      </c>
      <c r="BH1842" s="134" t="s">
        <v>5842</v>
      </c>
      <c r="BI1842" s="98">
        <v>0</v>
      </c>
      <c r="BJ1842" s="99" t="str">
        <f>IFERROR(VLOOKUP(ROWS($BH$4:BH1842),$BG$4:$BH$2337,2,0),"")</f>
        <v>Stary Zamość (pow. zamojski, woj. lubelskie)</v>
      </c>
      <c r="BK1842" s="98">
        <v>0</v>
      </c>
      <c r="BL1842" s="98">
        <f>IF(ISNUMBER(SEARCH('ankieta ESG'!$G$185,BM1842)),MAX($BL$3:BL1841)+1,0)</f>
        <v>1839</v>
      </c>
      <c r="BM1842" s="134" t="s">
        <v>5842</v>
      </c>
      <c r="BN1842" s="98">
        <v>0</v>
      </c>
      <c r="BO1842" s="99" t="str">
        <f>IFERROR(VLOOKUP(ROWS($BM$4:BM1842),$BL$4:$BM$2337,2,0),"")</f>
        <v>Stary Zamość (pow. zamojski, woj. lubelskie)</v>
      </c>
      <c r="BP1842" s="98">
        <v>0</v>
      </c>
      <c r="BQ1842" s="98">
        <f>IF(ISNUMBER(SEARCH('ankieta ESG'!$G$186,BR1842)),MAX($BQ$3:BQ1841)+1,0)</f>
        <v>1839</v>
      </c>
      <c r="BR1842" s="134" t="s">
        <v>5842</v>
      </c>
      <c r="BS1842" s="98">
        <v>0</v>
      </c>
      <c r="BT1842" s="99" t="str">
        <f>IFERROR(VLOOKUP(ROWS($BR$4:BR1842),$BQ$4:$BR$2337,2,0),"")</f>
        <v>Stary Zamość (pow. zamojski, woj. lubelskie)</v>
      </c>
      <c r="BU1842" s="98">
        <v>0</v>
      </c>
      <c r="BV1842" s="98">
        <f>IF(ISNUMBER(SEARCH('ankieta ESG'!$G$187,BW1842)),MAX($BV$3:BV1841)+1,0)</f>
        <v>1839</v>
      </c>
      <c r="BW1842" s="134" t="s">
        <v>5842</v>
      </c>
      <c r="BX1842" s="98">
        <v>0</v>
      </c>
      <c r="BY1842" s="99" t="str">
        <f>IFERROR(VLOOKUP(ROWS($BW$4:BW1842),$BV$4:$BW$2337,2,0),"")</f>
        <v>Stary Zamość (pow. zamojski, woj. lubelskie)</v>
      </c>
      <c r="BZ1842" s="98">
        <v>0</v>
      </c>
      <c r="CA1842" s="98">
        <f>IF(ISNUMBER(SEARCH('ankieta ESG'!$G$188,CB1842)),MAX($CA$3:CA1841)+1,0)</f>
        <v>1839</v>
      </c>
      <c r="CB1842" s="134" t="s">
        <v>5842</v>
      </c>
      <c r="CC1842" s="98">
        <v>0</v>
      </c>
      <c r="CD1842" s="99" t="str">
        <f>IFERROR(VLOOKUP(ROWS($CB$4:CB1842),$CA$4:$CB$2337,2,0),"")</f>
        <v>Stary Zamość (pow. zamojski, woj. lubelskie)</v>
      </c>
      <c r="CE1842" s="98">
        <v>0</v>
      </c>
      <c r="CF1842" s="98">
        <f>IF(ISNUMBER(SEARCH('ankieta ESG'!$G$189,CG1842)),MAX($CF$3:CF1841)+1,0)</f>
        <v>1839</v>
      </c>
      <c r="CG1842" s="134" t="s">
        <v>5842</v>
      </c>
      <c r="CH1842" s="98">
        <v>0</v>
      </c>
      <c r="CI1842" s="99" t="str">
        <f>IFERROR(VLOOKUP(ROWS($CG$4:CG1842),$CF$4:$CG$2337,2,0),"")</f>
        <v>Stary Zamość (pow. zamojski, woj. lubelskie)</v>
      </c>
      <c r="CJ1842" s="98">
        <v>0</v>
      </c>
    </row>
    <row r="1843" spans="4:88">
      <c r="D1843" s="25"/>
      <c r="F1843" s="25"/>
      <c r="AM1843" s="98">
        <f>IF(ISNUMBER(SEARCH('ankieta ESG'!$G$180,AN1843)),MAX(AM$3:$AM1842)+1,0)</f>
        <v>1840</v>
      </c>
      <c r="AN1843" s="134" t="s">
        <v>5843</v>
      </c>
      <c r="AO1843" s="98">
        <v>0</v>
      </c>
      <c r="AP1843" s="99" t="str">
        <f>IFERROR(VLOOKUP(ROWS($AN$4:AN1843),$AM$4:$AN$2337,2,0),"")</f>
        <v>Staszów (pow. staszowski, woj. świętokrzyskie)</v>
      </c>
      <c r="AQ1843" s="98">
        <v>0</v>
      </c>
      <c r="AR1843" s="98">
        <f>IF(ISNUMBER(SEARCH('ankieta ESG'!$G$181,AS1843)),MAX($AR$3:AR1842)+1,0)</f>
        <v>1840</v>
      </c>
      <c r="AS1843" s="134" t="s">
        <v>5843</v>
      </c>
      <c r="AT1843" s="98">
        <v>0</v>
      </c>
      <c r="AU1843" s="99" t="str">
        <f>IFERROR(VLOOKUP(ROWS($AS$4:AS1843),$AR$4:$AS$2337,2,0),"")</f>
        <v>Staszów (pow. staszowski, woj. świętokrzyskie)</v>
      </c>
      <c r="AV1843" s="98">
        <v>0</v>
      </c>
      <c r="AW1843" s="98">
        <f>IF(ISNUMBER(SEARCH('ankieta ESG'!$G$182,AX1843)),MAX($AW$3:AW1842)+1,0)</f>
        <v>1840</v>
      </c>
      <c r="AX1843" s="134" t="s">
        <v>5843</v>
      </c>
      <c r="AY1843" s="98">
        <v>0</v>
      </c>
      <c r="AZ1843" s="99" t="str">
        <f>IFERROR(VLOOKUP(ROWS($AX$4:AX1843),$AW$4:$AX$2337,2,0),"")</f>
        <v>Staszów (pow. staszowski, woj. świętokrzyskie)</v>
      </c>
      <c r="BA1843" s="98">
        <v>0</v>
      </c>
      <c r="BB1843" s="98">
        <f>IF(ISNUMBER(SEARCH('ankieta ESG'!$G$183,BC1843)),MAX($BB$3:BB1842)+1,0)</f>
        <v>1840</v>
      </c>
      <c r="BC1843" s="134" t="s">
        <v>5843</v>
      </c>
      <c r="BD1843" s="98">
        <v>0</v>
      </c>
      <c r="BE1843" s="99" t="str">
        <f>IFERROR(VLOOKUP(ROWS($BC$4:BC1843),$BB$4:$BC$2337,2,0),"")</f>
        <v>Staszów (pow. staszowski, woj. świętokrzyskie)</v>
      </c>
      <c r="BF1843" s="98">
        <v>0</v>
      </c>
      <c r="BG1843" s="98">
        <f>IF(ISNUMBER(SEARCH('ankieta ESG'!$G$184,BH1843)),MAX($BG$3:BG1842)+1,0)</f>
        <v>1840</v>
      </c>
      <c r="BH1843" s="134" t="s">
        <v>5843</v>
      </c>
      <c r="BI1843" s="98">
        <v>0</v>
      </c>
      <c r="BJ1843" s="99" t="str">
        <f>IFERROR(VLOOKUP(ROWS($BH$4:BH1843),$BG$4:$BH$2337,2,0),"")</f>
        <v>Staszów (pow. staszowski, woj. świętokrzyskie)</v>
      </c>
      <c r="BK1843" s="98">
        <v>0</v>
      </c>
      <c r="BL1843" s="98">
        <f>IF(ISNUMBER(SEARCH('ankieta ESG'!$G$185,BM1843)),MAX($BL$3:BL1842)+1,0)</f>
        <v>1840</v>
      </c>
      <c r="BM1843" s="134" t="s">
        <v>5843</v>
      </c>
      <c r="BN1843" s="98">
        <v>0</v>
      </c>
      <c r="BO1843" s="99" t="str">
        <f>IFERROR(VLOOKUP(ROWS($BM$4:BM1843),$BL$4:$BM$2337,2,0),"")</f>
        <v>Staszów (pow. staszowski, woj. świętokrzyskie)</v>
      </c>
      <c r="BP1843" s="98">
        <v>0</v>
      </c>
      <c r="BQ1843" s="98">
        <f>IF(ISNUMBER(SEARCH('ankieta ESG'!$G$186,BR1843)),MAX($BQ$3:BQ1842)+1,0)</f>
        <v>1840</v>
      </c>
      <c r="BR1843" s="134" t="s">
        <v>5843</v>
      </c>
      <c r="BS1843" s="98">
        <v>0</v>
      </c>
      <c r="BT1843" s="99" t="str">
        <f>IFERROR(VLOOKUP(ROWS($BR$4:BR1843),$BQ$4:$BR$2337,2,0),"")</f>
        <v>Staszów (pow. staszowski, woj. świętokrzyskie)</v>
      </c>
      <c r="BU1843" s="98">
        <v>0</v>
      </c>
      <c r="BV1843" s="98">
        <f>IF(ISNUMBER(SEARCH('ankieta ESG'!$G$187,BW1843)),MAX($BV$3:BV1842)+1,0)</f>
        <v>1840</v>
      </c>
      <c r="BW1843" s="134" t="s">
        <v>5843</v>
      </c>
      <c r="BX1843" s="98">
        <v>0</v>
      </c>
      <c r="BY1843" s="99" t="str">
        <f>IFERROR(VLOOKUP(ROWS($BW$4:BW1843),$BV$4:$BW$2337,2,0),"")</f>
        <v>Staszów (pow. staszowski, woj. świętokrzyskie)</v>
      </c>
      <c r="BZ1843" s="98">
        <v>0</v>
      </c>
      <c r="CA1843" s="98">
        <f>IF(ISNUMBER(SEARCH('ankieta ESG'!$G$188,CB1843)),MAX($CA$3:CA1842)+1,0)</f>
        <v>1840</v>
      </c>
      <c r="CB1843" s="134" t="s">
        <v>5843</v>
      </c>
      <c r="CC1843" s="98">
        <v>0</v>
      </c>
      <c r="CD1843" s="99" t="str">
        <f>IFERROR(VLOOKUP(ROWS($CB$4:CB1843),$CA$4:$CB$2337,2,0),"")</f>
        <v>Staszów (pow. staszowski, woj. świętokrzyskie)</v>
      </c>
      <c r="CE1843" s="98">
        <v>0</v>
      </c>
      <c r="CF1843" s="98">
        <f>IF(ISNUMBER(SEARCH('ankieta ESG'!$G$189,CG1843)),MAX($CF$3:CF1842)+1,0)</f>
        <v>1840</v>
      </c>
      <c r="CG1843" s="134" t="s">
        <v>5843</v>
      </c>
      <c r="CH1843" s="98">
        <v>0</v>
      </c>
      <c r="CI1843" s="99" t="str">
        <f>IFERROR(VLOOKUP(ROWS($CG$4:CG1843),$CF$4:$CG$2337,2,0),"")</f>
        <v>Staszów (pow. staszowski, woj. świętokrzyskie)</v>
      </c>
      <c r="CJ1843" s="98">
        <v>0</v>
      </c>
    </row>
    <row r="1844" spans="4:88">
      <c r="D1844" s="25"/>
      <c r="F1844" s="25"/>
      <c r="AM1844" s="98">
        <f>IF(ISNUMBER(SEARCH('ankieta ESG'!$G$180,AN1844)),MAX(AM$3:$AM1843)+1,0)</f>
        <v>1841</v>
      </c>
      <c r="AN1844" s="134" t="s">
        <v>5844</v>
      </c>
      <c r="AO1844" s="98">
        <v>0</v>
      </c>
      <c r="AP1844" s="99" t="str">
        <f>IFERROR(VLOOKUP(ROWS($AN$4:AN1844),$AM$4:$AN$2337,2,0),"")</f>
        <v>Stawiguda (pow. olsztyński, woj. warmińsko-mazurskie)</v>
      </c>
      <c r="AQ1844" s="98">
        <v>0</v>
      </c>
      <c r="AR1844" s="98">
        <f>IF(ISNUMBER(SEARCH('ankieta ESG'!$G$181,AS1844)),MAX($AR$3:AR1843)+1,0)</f>
        <v>1841</v>
      </c>
      <c r="AS1844" s="134" t="s">
        <v>5844</v>
      </c>
      <c r="AT1844" s="98">
        <v>0</v>
      </c>
      <c r="AU1844" s="99" t="str">
        <f>IFERROR(VLOOKUP(ROWS($AS$4:AS1844),$AR$4:$AS$2337,2,0),"")</f>
        <v>Stawiguda (pow. olsztyński, woj. warmińsko-mazurskie)</v>
      </c>
      <c r="AV1844" s="98">
        <v>0</v>
      </c>
      <c r="AW1844" s="98">
        <f>IF(ISNUMBER(SEARCH('ankieta ESG'!$G$182,AX1844)),MAX($AW$3:AW1843)+1,0)</f>
        <v>1841</v>
      </c>
      <c r="AX1844" s="134" t="s">
        <v>5844</v>
      </c>
      <c r="AY1844" s="98">
        <v>0</v>
      </c>
      <c r="AZ1844" s="99" t="str">
        <f>IFERROR(VLOOKUP(ROWS($AX$4:AX1844),$AW$4:$AX$2337,2,0),"")</f>
        <v>Stawiguda (pow. olsztyński, woj. warmińsko-mazurskie)</v>
      </c>
      <c r="BA1844" s="98">
        <v>0</v>
      </c>
      <c r="BB1844" s="98">
        <f>IF(ISNUMBER(SEARCH('ankieta ESG'!$G$183,BC1844)),MAX($BB$3:BB1843)+1,0)</f>
        <v>1841</v>
      </c>
      <c r="BC1844" s="134" t="s">
        <v>5844</v>
      </c>
      <c r="BD1844" s="98">
        <v>0</v>
      </c>
      <c r="BE1844" s="99" t="str">
        <f>IFERROR(VLOOKUP(ROWS($BC$4:BC1844),$BB$4:$BC$2337,2,0),"")</f>
        <v>Stawiguda (pow. olsztyński, woj. warmińsko-mazurskie)</v>
      </c>
      <c r="BF1844" s="98">
        <v>0</v>
      </c>
      <c r="BG1844" s="98">
        <f>IF(ISNUMBER(SEARCH('ankieta ESG'!$G$184,BH1844)),MAX($BG$3:BG1843)+1,0)</f>
        <v>1841</v>
      </c>
      <c r="BH1844" s="134" t="s">
        <v>5844</v>
      </c>
      <c r="BI1844" s="98">
        <v>0</v>
      </c>
      <c r="BJ1844" s="99" t="str">
        <f>IFERROR(VLOOKUP(ROWS($BH$4:BH1844),$BG$4:$BH$2337,2,0),"")</f>
        <v>Stawiguda (pow. olsztyński, woj. warmińsko-mazurskie)</v>
      </c>
      <c r="BK1844" s="98">
        <v>0</v>
      </c>
      <c r="BL1844" s="98">
        <f>IF(ISNUMBER(SEARCH('ankieta ESG'!$G$185,BM1844)),MAX($BL$3:BL1843)+1,0)</f>
        <v>1841</v>
      </c>
      <c r="BM1844" s="134" t="s">
        <v>5844</v>
      </c>
      <c r="BN1844" s="98">
        <v>0</v>
      </c>
      <c r="BO1844" s="99" t="str">
        <f>IFERROR(VLOOKUP(ROWS($BM$4:BM1844),$BL$4:$BM$2337,2,0),"")</f>
        <v>Stawiguda (pow. olsztyński, woj. warmińsko-mazurskie)</v>
      </c>
      <c r="BP1844" s="98">
        <v>0</v>
      </c>
      <c r="BQ1844" s="98">
        <f>IF(ISNUMBER(SEARCH('ankieta ESG'!$G$186,BR1844)),MAX($BQ$3:BQ1843)+1,0)</f>
        <v>1841</v>
      </c>
      <c r="BR1844" s="134" t="s">
        <v>5844</v>
      </c>
      <c r="BS1844" s="98">
        <v>0</v>
      </c>
      <c r="BT1844" s="99" t="str">
        <f>IFERROR(VLOOKUP(ROWS($BR$4:BR1844),$BQ$4:$BR$2337,2,0),"")</f>
        <v>Stawiguda (pow. olsztyński, woj. warmińsko-mazurskie)</v>
      </c>
      <c r="BU1844" s="98">
        <v>0</v>
      </c>
      <c r="BV1844" s="98">
        <f>IF(ISNUMBER(SEARCH('ankieta ESG'!$G$187,BW1844)),MAX($BV$3:BV1843)+1,0)</f>
        <v>1841</v>
      </c>
      <c r="BW1844" s="134" t="s">
        <v>5844</v>
      </c>
      <c r="BX1844" s="98">
        <v>0</v>
      </c>
      <c r="BY1844" s="99" t="str">
        <f>IFERROR(VLOOKUP(ROWS($BW$4:BW1844),$BV$4:$BW$2337,2,0),"")</f>
        <v>Stawiguda (pow. olsztyński, woj. warmińsko-mazurskie)</v>
      </c>
      <c r="BZ1844" s="98">
        <v>0</v>
      </c>
      <c r="CA1844" s="98">
        <f>IF(ISNUMBER(SEARCH('ankieta ESG'!$G$188,CB1844)),MAX($CA$3:CA1843)+1,0)</f>
        <v>1841</v>
      </c>
      <c r="CB1844" s="134" t="s">
        <v>5844</v>
      </c>
      <c r="CC1844" s="98">
        <v>0</v>
      </c>
      <c r="CD1844" s="99" t="str">
        <f>IFERROR(VLOOKUP(ROWS($CB$4:CB1844),$CA$4:$CB$2337,2,0),"")</f>
        <v>Stawiguda (pow. olsztyński, woj. warmińsko-mazurskie)</v>
      </c>
      <c r="CE1844" s="98">
        <v>0</v>
      </c>
      <c r="CF1844" s="98">
        <f>IF(ISNUMBER(SEARCH('ankieta ESG'!$G$189,CG1844)),MAX($CF$3:CF1843)+1,0)</f>
        <v>1841</v>
      </c>
      <c r="CG1844" s="134" t="s">
        <v>5844</v>
      </c>
      <c r="CH1844" s="98">
        <v>0</v>
      </c>
      <c r="CI1844" s="99" t="str">
        <f>IFERROR(VLOOKUP(ROWS($CG$4:CG1844),$CF$4:$CG$2337,2,0),"")</f>
        <v>Stawiguda (pow. olsztyński, woj. warmińsko-mazurskie)</v>
      </c>
      <c r="CJ1844" s="98">
        <v>0</v>
      </c>
    </row>
    <row r="1845" spans="4:88">
      <c r="D1845" s="25"/>
      <c r="F1845" s="25"/>
      <c r="AM1845" s="98">
        <f>IF(ISNUMBER(SEARCH('ankieta ESG'!$G$180,AN1845)),MAX(AM$3:$AM1844)+1,0)</f>
        <v>1842</v>
      </c>
      <c r="AN1845" s="134" t="s">
        <v>5845</v>
      </c>
      <c r="AO1845" s="98">
        <v>0</v>
      </c>
      <c r="AP1845" s="99" t="str">
        <f>IFERROR(VLOOKUP(ROWS($AN$4:AN1845),$AM$4:$AN$2337,2,0),"")</f>
        <v>Stawiski (pow. kolneński, woj. podlaskie)</v>
      </c>
      <c r="AQ1845" s="98">
        <v>0</v>
      </c>
      <c r="AR1845" s="98">
        <f>IF(ISNUMBER(SEARCH('ankieta ESG'!$G$181,AS1845)),MAX($AR$3:AR1844)+1,0)</f>
        <v>1842</v>
      </c>
      <c r="AS1845" s="134" t="s">
        <v>5845</v>
      </c>
      <c r="AT1845" s="98">
        <v>0</v>
      </c>
      <c r="AU1845" s="99" t="str">
        <f>IFERROR(VLOOKUP(ROWS($AS$4:AS1845),$AR$4:$AS$2337,2,0),"")</f>
        <v>Stawiski (pow. kolneński, woj. podlaskie)</v>
      </c>
      <c r="AV1845" s="98">
        <v>0</v>
      </c>
      <c r="AW1845" s="98">
        <f>IF(ISNUMBER(SEARCH('ankieta ESG'!$G$182,AX1845)),MAX($AW$3:AW1844)+1,0)</f>
        <v>1842</v>
      </c>
      <c r="AX1845" s="134" t="s">
        <v>5845</v>
      </c>
      <c r="AY1845" s="98">
        <v>0</v>
      </c>
      <c r="AZ1845" s="99" t="str">
        <f>IFERROR(VLOOKUP(ROWS($AX$4:AX1845),$AW$4:$AX$2337,2,0),"")</f>
        <v>Stawiski (pow. kolneński, woj. podlaskie)</v>
      </c>
      <c r="BA1845" s="98">
        <v>0</v>
      </c>
      <c r="BB1845" s="98">
        <f>IF(ISNUMBER(SEARCH('ankieta ESG'!$G$183,BC1845)),MAX($BB$3:BB1844)+1,0)</f>
        <v>1842</v>
      </c>
      <c r="BC1845" s="134" t="s">
        <v>5845</v>
      </c>
      <c r="BD1845" s="98">
        <v>0</v>
      </c>
      <c r="BE1845" s="99" t="str">
        <f>IFERROR(VLOOKUP(ROWS($BC$4:BC1845),$BB$4:$BC$2337,2,0),"")</f>
        <v>Stawiski (pow. kolneński, woj. podlaskie)</v>
      </c>
      <c r="BF1845" s="98">
        <v>0</v>
      </c>
      <c r="BG1845" s="98">
        <f>IF(ISNUMBER(SEARCH('ankieta ESG'!$G$184,BH1845)),MAX($BG$3:BG1844)+1,0)</f>
        <v>1842</v>
      </c>
      <c r="BH1845" s="134" t="s">
        <v>5845</v>
      </c>
      <c r="BI1845" s="98">
        <v>0</v>
      </c>
      <c r="BJ1845" s="99" t="str">
        <f>IFERROR(VLOOKUP(ROWS($BH$4:BH1845),$BG$4:$BH$2337,2,0),"")</f>
        <v>Stawiski (pow. kolneński, woj. podlaskie)</v>
      </c>
      <c r="BK1845" s="98">
        <v>0</v>
      </c>
      <c r="BL1845" s="98">
        <f>IF(ISNUMBER(SEARCH('ankieta ESG'!$G$185,BM1845)),MAX($BL$3:BL1844)+1,0)</f>
        <v>1842</v>
      </c>
      <c r="BM1845" s="134" t="s">
        <v>5845</v>
      </c>
      <c r="BN1845" s="98">
        <v>0</v>
      </c>
      <c r="BO1845" s="99" t="str">
        <f>IFERROR(VLOOKUP(ROWS($BM$4:BM1845),$BL$4:$BM$2337,2,0),"")</f>
        <v>Stawiski (pow. kolneński, woj. podlaskie)</v>
      </c>
      <c r="BP1845" s="98">
        <v>0</v>
      </c>
      <c r="BQ1845" s="98">
        <f>IF(ISNUMBER(SEARCH('ankieta ESG'!$G$186,BR1845)),MAX($BQ$3:BQ1844)+1,0)</f>
        <v>1842</v>
      </c>
      <c r="BR1845" s="134" t="s">
        <v>5845</v>
      </c>
      <c r="BS1845" s="98">
        <v>0</v>
      </c>
      <c r="BT1845" s="99" t="str">
        <f>IFERROR(VLOOKUP(ROWS($BR$4:BR1845),$BQ$4:$BR$2337,2,0),"")</f>
        <v>Stawiski (pow. kolneński, woj. podlaskie)</v>
      </c>
      <c r="BU1845" s="98">
        <v>0</v>
      </c>
      <c r="BV1845" s="98">
        <f>IF(ISNUMBER(SEARCH('ankieta ESG'!$G$187,BW1845)),MAX($BV$3:BV1844)+1,0)</f>
        <v>1842</v>
      </c>
      <c r="BW1845" s="134" t="s">
        <v>5845</v>
      </c>
      <c r="BX1845" s="98">
        <v>0</v>
      </c>
      <c r="BY1845" s="99" t="str">
        <f>IFERROR(VLOOKUP(ROWS($BW$4:BW1845),$BV$4:$BW$2337,2,0),"")</f>
        <v>Stawiski (pow. kolneński, woj. podlaskie)</v>
      </c>
      <c r="BZ1845" s="98">
        <v>0</v>
      </c>
      <c r="CA1845" s="98">
        <f>IF(ISNUMBER(SEARCH('ankieta ESG'!$G$188,CB1845)),MAX($CA$3:CA1844)+1,0)</f>
        <v>1842</v>
      </c>
      <c r="CB1845" s="134" t="s">
        <v>5845</v>
      </c>
      <c r="CC1845" s="98">
        <v>0</v>
      </c>
      <c r="CD1845" s="99" t="str">
        <f>IFERROR(VLOOKUP(ROWS($CB$4:CB1845),$CA$4:$CB$2337,2,0),"")</f>
        <v>Stawiski (pow. kolneński, woj. podlaskie)</v>
      </c>
      <c r="CE1845" s="98">
        <v>0</v>
      </c>
      <c r="CF1845" s="98">
        <f>IF(ISNUMBER(SEARCH('ankieta ESG'!$G$189,CG1845)),MAX($CF$3:CF1844)+1,0)</f>
        <v>1842</v>
      </c>
      <c r="CG1845" s="134" t="s">
        <v>5845</v>
      </c>
      <c r="CH1845" s="98">
        <v>0</v>
      </c>
      <c r="CI1845" s="99" t="str">
        <f>IFERROR(VLOOKUP(ROWS($CG$4:CG1845),$CF$4:$CG$2337,2,0),"")</f>
        <v>Stawiski (pow. kolneński, woj. podlaskie)</v>
      </c>
      <c r="CJ1845" s="98">
        <v>0</v>
      </c>
    </row>
    <row r="1846" spans="4:88">
      <c r="D1846" s="25"/>
      <c r="F1846" s="25"/>
      <c r="AM1846" s="98">
        <f>IF(ISNUMBER(SEARCH('ankieta ESG'!$G$180,AN1846)),MAX(AM$3:$AM1845)+1,0)</f>
        <v>1843</v>
      </c>
      <c r="AN1846" s="134" t="s">
        <v>5846</v>
      </c>
      <c r="AO1846" s="98">
        <v>0</v>
      </c>
      <c r="AP1846" s="99" t="str">
        <f>IFERROR(VLOOKUP(ROWS($AN$4:AN1846),$AM$4:$AN$2337,2,0),"")</f>
        <v>Stawiszyn (pow. kaliski, woj. wielkopolskie)</v>
      </c>
      <c r="AQ1846" s="98">
        <v>0</v>
      </c>
      <c r="AR1846" s="98">
        <f>IF(ISNUMBER(SEARCH('ankieta ESG'!$G$181,AS1846)),MAX($AR$3:AR1845)+1,0)</f>
        <v>1843</v>
      </c>
      <c r="AS1846" s="134" t="s">
        <v>5846</v>
      </c>
      <c r="AT1846" s="98">
        <v>0</v>
      </c>
      <c r="AU1846" s="99" t="str">
        <f>IFERROR(VLOOKUP(ROWS($AS$4:AS1846),$AR$4:$AS$2337,2,0),"")</f>
        <v>Stawiszyn (pow. kaliski, woj. wielkopolskie)</v>
      </c>
      <c r="AV1846" s="98">
        <v>0</v>
      </c>
      <c r="AW1846" s="98">
        <f>IF(ISNUMBER(SEARCH('ankieta ESG'!$G$182,AX1846)),MAX($AW$3:AW1845)+1,0)</f>
        <v>1843</v>
      </c>
      <c r="AX1846" s="134" t="s">
        <v>5846</v>
      </c>
      <c r="AY1846" s="98">
        <v>0</v>
      </c>
      <c r="AZ1846" s="99" t="str">
        <f>IFERROR(VLOOKUP(ROWS($AX$4:AX1846),$AW$4:$AX$2337,2,0),"")</f>
        <v>Stawiszyn (pow. kaliski, woj. wielkopolskie)</v>
      </c>
      <c r="BA1846" s="98">
        <v>0</v>
      </c>
      <c r="BB1846" s="98">
        <f>IF(ISNUMBER(SEARCH('ankieta ESG'!$G$183,BC1846)),MAX($BB$3:BB1845)+1,0)</f>
        <v>1843</v>
      </c>
      <c r="BC1846" s="134" t="s">
        <v>5846</v>
      </c>
      <c r="BD1846" s="98">
        <v>0</v>
      </c>
      <c r="BE1846" s="99" t="str">
        <f>IFERROR(VLOOKUP(ROWS($BC$4:BC1846),$BB$4:$BC$2337,2,0),"")</f>
        <v>Stawiszyn (pow. kaliski, woj. wielkopolskie)</v>
      </c>
      <c r="BF1846" s="98">
        <v>0</v>
      </c>
      <c r="BG1846" s="98">
        <f>IF(ISNUMBER(SEARCH('ankieta ESG'!$G$184,BH1846)),MAX($BG$3:BG1845)+1,0)</f>
        <v>1843</v>
      </c>
      <c r="BH1846" s="134" t="s">
        <v>5846</v>
      </c>
      <c r="BI1846" s="98">
        <v>0</v>
      </c>
      <c r="BJ1846" s="99" t="str">
        <f>IFERROR(VLOOKUP(ROWS($BH$4:BH1846),$BG$4:$BH$2337,2,0),"")</f>
        <v>Stawiszyn (pow. kaliski, woj. wielkopolskie)</v>
      </c>
      <c r="BK1846" s="98">
        <v>0</v>
      </c>
      <c r="BL1846" s="98">
        <f>IF(ISNUMBER(SEARCH('ankieta ESG'!$G$185,BM1846)),MAX($BL$3:BL1845)+1,0)</f>
        <v>1843</v>
      </c>
      <c r="BM1846" s="134" t="s">
        <v>5846</v>
      </c>
      <c r="BN1846" s="98">
        <v>0</v>
      </c>
      <c r="BO1846" s="99" t="str">
        <f>IFERROR(VLOOKUP(ROWS($BM$4:BM1846),$BL$4:$BM$2337,2,0),"")</f>
        <v>Stawiszyn (pow. kaliski, woj. wielkopolskie)</v>
      </c>
      <c r="BP1846" s="98">
        <v>0</v>
      </c>
      <c r="BQ1846" s="98">
        <f>IF(ISNUMBER(SEARCH('ankieta ESG'!$G$186,BR1846)),MAX($BQ$3:BQ1845)+1,0)</f>
        <v>1843</v>
      </c>
      <c r="BR1846" s="134" t="s">
        <v>5846</v>
      </c>
      <c r="BS1846" s="98">
        <v>0</v>
      </c>
      <c r="BT1846" s="99" t="str">
        <f>IFERROR(VLOOKUP(ROWS($BR$4:BR1846),$BQ$4:$BR$2337,2,0),"")</f>
        <v>Stawiszyn (pow. kaliski, woj. wielkopolskie)</v>
      </c>
      <c r="BU1846" s="98">
        <v>0</v>
      </c>
      <c r="BV1846" s="98">
        <f>IF(ISNUMBER(SEARCH('ankieta ESG'!$G$187,BW1846)),MAX($BV$3:BV1845)+1,0)</f>
        <v>1843</v>
      </c>
      <c r="BW1846" s="134" t="s">
        <v>5846</v>
      </c>
      <c r="BX1846" s="98">
        <v>0</v>
      </c>
      <c r="BY1846" s="99" t="str">
        <f>IFERROR(VLOOKUP(ROWS($BW$4:BW1846),$BV$4:$BW$2337,2,0),"")</f>
        <v>Stawiszyn (pow. kaliski, woj. wielkopolskie)</v>
      </c>
      <c r="BZ1846" s="98">
        <v>0</v>
      </c>
      <c r="CA1846" s="98">
        <f>IF(ISNUMBER(SEARCH('ankieta ESG'!$G$188,CB1846)),MAX($CA$3:CA1845)+1,0)</f>
        <v>1843</v>
      </c>
      <c r="CB1846" s="134" t="s">
        <v>5846</v>
      </c>
      <c r="CC1846" s="98">
        <v>0</v>
      </c>
      <c r="CD1846" s="99" t="str">
        <f>IFERROR(VLOOKUP(ROWS($CB$4:CB1846),$CA$4:$CB$2337,2,0),"")</f>
        <v>Stawiszyn (pow. kaliski, woj. wielkopolskie)</v>
      </c>
      <c r="CE1846" s="98">
        <v>0</v>
      </c>
      <c r="CF1846" s="98">
        <f>IF(ISNUMBER(SEARCH('ankieta ESG'!$G$189,CG1846)),MAX($CF$3:CF1845)+1,0)</f>
        <v>1843</v>
      </c>
      <c r="CG1846" s="134" t="s">
        <v>5846</v>
      </c>
      <c r="CH1846" s="98">
        <v>0</v>
      </c>
      <c r="CI1846" s="99" t="str">
        <f>IFERROR(VLOOKUP(ROWS($CG$4:CG1846),$CF$4:$CG$2337,2,0),"")</f>
        <v>Stawiszyn (pow. kaliski, woj. wielkopolskie)</v>
      </c>
      <c r="CJ1846" s="98">
        <v>0</v>
      </c>
    </row>
    <row r="1847" spans="4:88">
      <c r="D1847" s="25"/>
      <c r="F1847" s="25"/>
      <c r="AM1847" s="98">
        <f>IF(ISNUMBER(SEARCH('ankieta ESG'!$G$180,AN1847)),MAX(AM$3:$AM1846)+1,0)</f>
        <v>1844</v>
      </c>
      <c r="AN1847" s="134" t="s">
        <v>5847</v>
      </c>
      <c r="AO1847" s="98">
        <v>0</v>
      </c>
      <c r="AP1847" s="99" t="str">
        <f>IFERROR(VLOOKUP(ROWS($AN$4:AN1847),$AM$4:$AN$2337,2,0),"")</f>
        <v>Stąporków (pow. konecki, woj. świętokrzyskie)</v>
      </c>
      <c r="AQ1847" s="98">
        <v>0</v>
      </c>
      <c r="AR1847" s="98">
        <f>IF(ISNUMBER(SEARCH('ankieta ESG'!$G$181,AS1847)),MAX($AR$3:AR1846)+1,0)</f>
        <v>1844</v>
      </c>
      <c r="AS1847" s="134" t="s">
        <v>5847</v>
      </c>
      <c r="AT1847" s="98">
        <v>0</v>
      </c>
      <c r="AU1847" s="99" t="str">
        <f>IFERROR(VLOOKUP(ROWS($AS$4:AS1847),$AR$4:$AS$2337,2,0),"")</f>
        <v>Stąporków (pow. konecki, woj. świętokrzyskie)</v>
      </c>
      <c r="AV1847" s="98">
        <v>0</v>
      </c>
      <c r="AW1847" s="98">
        <f>IF(ISNUMBER(SEARCH('ankieta ESG'!$G$182,AX1847)),MAX($AW$3:AW1846)+1,0)</f>
        <v>1844</v>
      </c>
      <c r="AX1847" s="134" t="s">
        <v>5847</v>
      </c>
      <c r="AY1847" s="98">
        <v>0</v>
      </c>
      <c r="AZ1847" s="99" t="str">
        <f>IFERROR(VLOOKUP(ROWS($AX$4:AX1847),$AW$4:$AX$2337,2,0),"")</f>
        <v>Stąporków (pow. konecki, woj. świętokrzyskie)</v>
      </c>
      <c r="BA1847" s="98">
        <v>0</v>
      </c>
      <c r="BB1847" s="98">
        <f>IF(ISNUMBER(SEARCH('ankieta ESG'!$G$183,BC1847)),MAX($BB$3:BB1846)+1,0)</f>
        <v>1844</v>
      </c>
      <c r="BC1847" s="134" t="s">
        <v>5847</v>
      </c>
      <c r="BD1847" s="98">
        <v>0</v>
      </c>
      <c r="BE1847" s="99" t="str">
        <f>IFERROR(VLOOKUP(ROWS($BC$4:BC1847),$BB$4:$BC$2337,2,0),"")</f>
        <v>Stąporków (pow. konecki, woj. świętokrzyskie)</v>
      </c>
      <c r="BF1847" s="98">
        <v>0</v>
      </c>
      <c r="BG1847" s="98">
        <f>IF(ISNUMBER(SEARCH('ankieta ESG'!$G$184,BH1847)),MAX($BG$3:BG1846)+1,0)</f>
        <v>1844</v>
      </c>
      <c r="BH1847" s="134" t="s">
        <v>5847</v>
      </c>
      <c r="BI1847" s="98">
        <v>0</v>
      </c>
      <c r="BJ1847" s="99" t="str">
        <f>IFERROR(VLOOKUP(ROWS($BH$4:BH1847),$BG$4:$BH$2337,2,0),"")</f>
        <v>Stąporków (pow. konecki, woj. świętokrzyskie)</v>
      </c>
      <c r="BK1847" s="98">
        <v>0</v>
      </c>
      <c r="BL1847" s="98">
        <f>IF(ISNUMBER(SEARCH('ankieta ESG'!$G$185,BM1847)),MAX($BL$3:BL1846)+1,0)</f>
        <v>1844</v>
      </c>
      <c r="BM1847" s="134" t="s">
        <v>5847</v>
      </c>
      <c r="BN1847" s="98">
        <v>0</v>
      </c>
      <c r="BO1847" s="99" t="str">
        <f>IFERROR(VLOOKUP(ROWS($BM$4:BM1847),$BL$4:$BM$2337,2,0),"")</f>
        <v>Stąporków (pow. konecki, woj. świętokrzyskie)</v>
      </c>
      <c r="BP1847" s="98">
        <v>0</v>
      </c>
      <c r="BQ1847" s="98">
        <f>IF(ISNUMBER(SEARCH('ankieta ESG'!$G$186,BR1847)),MAX($BQ$3:BQ1846)+1,0)</f>
        <v>1844</v>
      </c>
      <c r="BR1847" s="134" t="s">
        <v>5847</v>
      </c>
      <c r="BS1847" s="98">
        <v>0</v>
      </c>
      <c r="BT1847" s="99" t="str">
        <f>IFERROR(VLOOKUP(ROWS($BR$4:BR1847),$BQ$4:$BR$2337,2,0),"")</f>
        <v>Stąporków (pow. konecki, woj. świętokrzyskie)</v>
      </c>
      <c r="BU1847" s="98">
        <v>0</v>
      </c>
      <c r="BV1847" s="98">
        <f>IF(ISNUMBER(SEARCH('ankieta ESG'!$G$187,BW1847)),MAX($BV$3:BV1846)+1,0)</f>
        <v>1844</v>
      </c>
      <c r="BW1847" s="134" t="s">
        <v>5847</v>
      </c>
      <c r="BX1847" s="98">
        <v>0</v>
      </c>
      <c r="BY1847" s="99" t="str">
        <f>IFERROR(VLOOKUP(ROWS($BW$4:BW1847),$BV$4:$BW$2337,2,0),"")</f>
        <v>Stąporków (pow. konecki, woj. świętokrzyskie)</v>
      </c>
      <c r="BZ1847" s="98">
        <v>0</v>
      </c>
      <c r="CA1847" s="98">
        <f>IF(ISNUMBER(SEARCH('ankieta ESG'!$G$188,CB1847)),MAX($CA$3:CA1846)+1,0)</f>
        <v>1844</v>
      </c>
      <c r="CB1847" s="134" t="s">
        <v>5847</v>
      </c>
      <c r="CC1847" s="98">
        <v>0</v>
      </c>
      <c r="CD1847" s="99" t="str">
        <f>IFERROR(VLOOKUP(ROWS($CB$4:CB1847),$CA$4:$CB$2337,2,0),"")</f>
        <v>Stąporków (pow. konecki, woj. świętokrzyskie)</v>
      </c>
      <c r="CE1847" s="98">
        <v>0</v>
      </c>
      <c r="CF1847" s="98">
        <f>IF(ISNUMBER(SEARCH('ankieta ESG'!$G$189,CG1847)),MAX($CF$3:CF1846)+1,0)</f>
        <v>1844</v>
      </c>
      <c r="CG1847" s="134" t="s">
        <v>5847</v>
      </c>
      <c r="CH1847" s="98">
        <v>0</v>
      </c>
      <c r="CI1847" s="99" t="str">
        <f>IFERROR(VLOOKUP(ROWS($CG$4:CG1847),$CF$4:$CG$2337,2,0),"")</f>
        <v>Stąporków (pow. konecki, woj. świętokrzyskie)</v>
      </c>
      <c r="CJ1847" s="98">
        <v>0</v>
      </c>
    </row>
    <row r="1848" spans="4:88">
      <c r="D1848" s="25"/>
      <c r="F1848" s="25"/>
      <c r="AM1848" s="98">
        <f>IF(ISNUMBER(SEARCH('ankieta ESG'!$G$180,AN1848)),MAX(AM$3:$AM1847)+1,0)</f>
        <v>1845</v>
      </c>
      <c r="AN1848" s="134" t="s">
        <v>5848</v>
      </c>
      <c r="AO1848" s="98">
        <v>0</v>
      </c>
      <c r="AP1848" s="99" t="str">
        <f>IFERROR(VLOOKUP(ROWS($AN$4:AN1848),$AM$4:$AN$2337,2,0),"")</f>
        <v>Stegna (pow. nowodworski, woj. pomorskie)</v>
      </c>
      <c r="AQ1848" s="98">
        <v>0</v>
      </c>
      <c r="AR1848" s="98">
        <f>IF(ISNUMBER(SEARCH('ankieta ESG'!$G$181,AS1848)),MAX($AR$3:AR1847)+1,0)</f>
        <v>1845</v>
      </c>
      <c r="AS1848" s="134" t="s">
        <v>5848</v>
      </c>
      <c r="AT1848" s="98">
        <v>0</v>
      </c>
      <c r="AU1848" s="99" t="str">
        <f>IFERROR(VLOOKUP(ROWS($AS$4:AS1848),$AR$4:$AS$2337,2,0),"")</f>
        <v>Stegna (pow. nowodworski, woj. pomorskie)</v>
      </c>
      <c r="AV1848" s="98">
        <v>0</v>
      </c>
      <c r="AW1848" s="98">
        <f>IF(ISNUMBER(SEARCH('ankieta ESG'!$G$182,AX1848)),MAX($AW$3:AW1847)+1,0)</f>
        <v>1845</v>
      </c>
      <c r="AX1848" s="134" t="s">
        <v>5848</v>
      </c>
      <c r="AY1848" s="98">
        <v>0</v>
      </c>
      <c r="AZ1848" s="99" t="str">
        <f>IFERROR(VLOOKUP(ROWS($AX$4:AX1848),$AW$4:$AX$2337,2,0),"")</f>
        <v>Stegna (pow. nowodworski, woj. pomorskie)</v>
      </c>
      <c r="BA1848" s="98">
        <v>0</v>
      </c>
      <c r="BB1848" s="98">
        <f>IF(ISNUMBER(SEARCH('ankieta ESG'!$G$183,BC1848)),MAX($BB$3:BB1847)+1,0)</f>
        <v>1845</v>
      </c>
      <c r="BC1848" s="134" t="s">
        <v>5848</v>
      </c>
      <c r="BD1848" s="98">
        <v>0</v>
      </c>
      <c r="BE1848" s="99" t="str">
        <f>IFERROR(VLOOKUP(ROWS($BC$4:BC1848),$BB$4:$BC$2337,2,0),"")</f>
        <v>Stegna (pow. nowodworski, woj. pomorskie)</v>
      </c>
      <c r="BF1848" s="98">
        <v>0</v>
      </c>
      <c r="BG1848" s="98">
        <f>IF(ISNUMBER(SEARCH('ankieta ESG'!$G$184,BH1848)),MAX($BG$3:BG1847)+1,0)</f>
        <v>1845</v>
      </c>
      <c r="BH1848" s="134" t="s">
        <v>5848</v>
      </c>
      <c r="BI1848" s="98">
        <v>0</v>
      </c>
      <c r="BJ1848" s="99" t="str">
        <f>IFERROR(VLOOKUP(ROWS($BH$4:BH1848),$BG$4:$BH$2337,2,0),"")</f>
        <v>Stegna (pow. nowodworski, woj. pomorskie)</v>
      </c>
      <c r="BK1848" s="98">
        <v>0</v>
      </c>
      <c r="BL1848" s="98">
        <f>IF(ISNUMBER(SEARCH('ankieta ESG'!$G$185,BM1848)),MAX($BL$3:BL1847)+1,0)</f>
        <v>1845</v>
      </c>
      <c r="BM1848" s="134" t="s">
        <v>5848</v>
      </c>
      <c r="BN1848" s="98">
        <v>0</v>
      </c>
      <c r="BO1848" s="99" t="str">
        <f>IFERROR(VLOOKUP(ROWS($BM$4:BM1848),$BL$4:$BM$2337,2,0),"")</f>
        <v>Stegna (pow. nowodworski, woj. pomorskie)</v>
      </c>
      <c r="BP1848" s="98">
        <v>0</v>
      </c>
      <c r="BQ1848" s="98">
        <f>IF(ISNUMBER(SEARCH('ankieta ESG'!$G$186,BR1848)),MAX($BQ$3:BQ1847)+1,0)</f>
        <v>1845</v>
      </c>
      <c r="BR1848" s="134" t="s">
        <v>5848</v>
      </c>
      <c r="BS1848" s="98">
        <v>0</v>
      </c>
      <c r="BT1848" s="99" t="str">
        <f>IFERROR(VLOOKUP(ROWS($BR$4:BR1848),$BQ$4:$BR$2337,2,0),"")</f>
        <v>Stegna (pow. nowodworski, woj. pomorskie)</v>
      </c>
      <c r="BU1848" s="98">
        <v>0</v>
      </c>
      <c r="BV1848" s="98">
        <f>IF(ISNUMBER(SEARCH('ankieta ESG'!$G$187,BW1848)),MAX($BV$3:BV1847)+1,0)</f>
        <v>1845</v>
      </c>
      <c r="BW1848" s="134" t="s">
        <v>5848</v>
      </c>
      <c r="BX1848" s="98">
        <v>0</v>
      </c>
      <c r="BY1848" s="99" t="str">
        <f>IFERROR(VLOOKUP(ROWS($BW$4:BW1848),$BV$4:$BW$2337,2,0),"")</f>
        <v>Stegna (pow. nowodworski, woj. pomorskie)</v>
      </c>
      <c r="BZ1848" s="98">
        <v>0</v>
      </c>
      <c r="CA1848" s="98">
        <f>IF(ISNUMBER(SEARCH('ankieta ESG'!$G$188,CB1848)),MAX($CA$3:CA1847)+1,0)</f>
        <v>1845</v>
      </c>
      <c r="CB1848" s="134" t="s">
        <v>5848</v>
      </c>
      <c r="CC1848" s="98">
        <v>0</v>
      </c>
      <c r="CD1848" s="99" t="str">
        <f>IFERROR(VLOOKUP(ROWS($CB$4:CB1848),$CA$4:$CB$2337,2,0),"")</f>
        <v>Stegna (pow. nowodworski, woj. pomorskie)</v>
      </c>
      <c r="CE1848" s="98">
        <v>0</v>
      </c>
      <c r="CF1848" s="98">
        <f>IF(ISNUMBER(SEARCH('ankieta ESG'!$G$189,CG1848)),MAX($CF$3:CF1847)+1,0)</f>
        <v>1845</v>
      </c>
      <c r="CG1848" s="134" t="s">
        <v>5848</v>
      </c>
      <c r="CH1848" s="98">
        <v>0</v>
      </c>
      <c r="CI1848" s="99" t="str">
        <f>IFERROR(VLOOKUP(ROWS($CG$4:CG1848),$CF$4:$CG$2337,2,0),"")</f>
        <v>Stegna (pow. nowodworski, woj. pomorskie)</v>
      </c>
      <c r="CJ1848" s="98">
        <v>0</v>
      </c>
    </row>
    <row r="1849" spans="4:88">
      <c r="D1849" s="25"/>
      <c r="F1849" s="25"/>
      <c r="AM1849" s="98">
        <f>IF(ISNUMBER(SEARCH('ankieta ESG'!$G$180,AN1849)),MAX(AM$3:$AM1848)+1,0)</f>
        <v>1846</v>
      </c>
      <c r="AN1849" s="134" t="s">
        <v>5849</v>
      </c>
      <c r="AO1849" s="98">
        <v>0</v>
      </c>
      <c r="AP1849" s="99" t="str">
        <f>IFERROR(VLOOKUP(ROWS($AN$4:AN1849),$AM$4:$AN$2337,2,0),"")</f>
        <v>Stepnica (pow. goleniowski, woj. zachodniopomorskie)</v>
      </c>
      <c r="AQ1849" s="98">
        <v>0</v>
      </c>
      <c r="AR1849" s="98">
        <f>IF(ISNUMBER(SEARCH('ankieta ESG'!$G$181,AS1849)),MAX($AR$3:AR1848)+1,0)</f>
        <v>1846</v>
      </c>
      <c r="AS1849" s="134" t="s">
        <v>5849</v>
      </c>
      <c r="AT1849" s="98">
        <v>0</v>
      </c>
      <c r="AU1849" s="99" t="str">
        <f>IFERROR(VLOOKUP(ROWS($AS$4:AS1849),$AR$4:$AS$2337,2,0),"")</f>
        <v>Stepnica (pow. goleniowski, woj. zachodniopomorskie)</v>
      </c>
      <c r="AV1849" s="98">
        <v>0</v>
      </c>
      <c r="AW1849" s="98">
        <f>IF(ISNUMBER(SEARCH('ankieta ESG'!$G$182,AX1849)),MAX($AW$3:AW1848)+1,0)</f>
        <v>1846</v>
      </c>
      <c r="AX1849" s="134" t="s">
        <v>5849</v>
      </c>
      <c r="AY1849" s="98">
        <v>0</v>
      </c>
      <c r="AZ1849" s="99" t="str">
        <f>IFERROR(VLOOKUP(ROWS($AX$4:AX1849),$AW$4:$AX$2337,2,0),"")</f>
        <v>Stepnica (pow. goleniowski, woj. zachodniopomorskie)</v>
      </c>
      <c r="BA1849" s="98">
        <v>0</v>
      </c>
      <c r="BB1849" s="98">
        <f>IF(ISNUMBER(SEARCH('ankieta ESG'!$G$183,BC1849)),MAX($BB$3:BB1848)+1,0)</f>
        <v>1846</v>
      </c>
      <c r="BC1849" s="134" t="s">
        <v>5849</v>
      </c>
      <c r="BD1849" s="98">
        <v>0</v>
      </c>
      <c r="BE1849" s="99" t="str">
        <f>IFERROR(VLOOKUP(ROWS($BC$4:BC1849),$BB$4:$BC$2337,2,0),"")</f>
        <v>Stepnica (pow. goleniowski, woj. zachodniopomorskie)</v>
      </c>
      <c r="BF1849" s="98">
        <v>0</v>
      </c>
      <c r="BG1849" s="98">
        <f>IF(ISNUMBER(SEARCH('ankieta ESG'!$G$184,BH1849)),MAX($BG$3:BG1848)+1,0)</f>
        <v>1846</v>
      </c>
      <c r="BH1849" s="134" t="s">
        <v>5849</v>
      </c>
      <c r="BI1849" s="98">
        <v>0</v>
      </c>
      <c r="BJ1849" s="99" t="str">
        <f>IFERROR(VLOOKUP(ROWS($BH$4:BH1849),$BG$4:$BH$2337,2,0),"")</f>
        <v>Stepnica (pow. goleniowski, woj. zachodniopomorskie)</v>
      </c>
      <c r="BK1849" s="98">
        <v>0</v>
      </c>
      <c r="BL1849" s="98">
        <f>IF(ISNUMBER(SEARCH('ankieta ESG'!$G$185,BM1849)),MAX($BL$3:BL1848)+1,0)</f>
        <v>1846</v>
      </c>
      <c r="BM1849" s="134" t="s">
        <v>5849</v>
      </c>
      <c r="BN1849" s="98">
        <v>0</v>
      </c>
      <c r="BO1849" s="99" t="str">
        <f>IFERROR(VLOOKUP(ROWS($BM$4:BM1849),$BL$4:$BM$2337,2,0),"")</f>
        <v>Stepnica (pow. goleniowski, woj. zachodniopomorskie)</v>
      </c>
      <c r="BP1849" s="98">
        <v>0</v>
      </c>
      <c r="BQ1849" s="98">
        <f>IF(ISNUMBER(SEARCH('ankieta ESG'!$G$186,BR1849)),MAX($BQ$3:BQ1848)+1,0)</f>
        <v>1846</v>
      </c>
      <c r="BR1849" s="134" t="s">
        <v>5849</v>
      </c>
      <c r="BS1849" s="98">
        <v>0</v>
      </c>
      <c r="BT1849" s="99" t="str">
        <f>IFERROR(VLOOKUP(ROWS($BR$4:BR1849),$BQ$4:$BR$2337,2,0),"")</f>
        <v>Stepnica (pow. goleniowski, woj. zachodniopomorskie)</v>
      </c>
      <c r="BU1849" s="98">
        <v>0</v>
      </c>
      <c r="BV1849" s="98">
        <f>IF(ISNUMBER(SEARCH('ankieta ESG'!$G$187,BW1849)),MAX($BV$3:BV1848)+1,0)</f>
        <v>1846</v>
      </c>
      <c r="BW1849" s="134" t="s">
        <v>5849</v>
      </c>
      <c r="BX1849" s="98">
        <v>0</v>
      </c>
      <c r="BY1849" s="99" t="str">
        <f>IFERROR(VLOOKUP(ROWS($BW$4:BW1849),$BV$4:$BW$2337,2,0),"")</f>
        <v>Stepnica (pow. goleniowski, woj. zachodniopomorskie)</v>
      </c>
      <c r="BZ1849" s="98">
        <v>0</v>
      </c>
      <c r="CA1849" s="98">
        <f>IF(ISNUMBER(SEARCH('ankieta ESG'!$G$188,CB1849)),MAX($CA$3:CA1848)+1,0)</f>
        <v>1846</v>
      </c>
      <c r="CB1849" s="134" t="s">
        <v>5849</v>
      </c>
      <c r="CC1849" s="98">
        <v>0</v>
      </c>
      <c r="CD1849" s="99" t="str">
        <f>IFERROR(VLOOKUP(ROWS($CB$4:CB1849),$CA$4:$CB$2337,2,0),"")</f>
        <v>Stepnica (pow. goleniowski, woj. zachodniopomorskie)</v>
      </c>
      <c r="CE1849" s="98">
        <v>0</v>
      </c>
      <c r="CF1849" s="98">
        <f>IF(ISNUMBER(SEARCH('ankieta ESG'!$G$189,CG1849)),MAX($CF$3:CF1848)+1,0)</f>
        <v>1846</v>
      </c>
      <c r="CG1849" s="134" t="s">
        <v>5849</v>
      </c>
      <c r="CH1849" s="98">
        <v>0</v>
      </c>
      <c r="CI1849" s="99" t="str">
        <f>IFERROR(VLOOKUP(ROWS($CG$4:CG1849),$CF$4:$CG$2337,2,0),"")</f>
        <v>Stepnica (pow. goleniowski, woj. zachodniopomorskie)</v>
      </c>
      <c r="CJ1849" s="98">
        <v>0</v>
      </c>
    </row>
    <row r="1850" spans="4:88">
      <c r="D1850" s="25"/>
      <c r="F1850" s="25"/>
      <c r="AM1850" s="98">
        <f>IF(ISNUMBER(SEARCH('ankieta ESG'!$G$180,AN1850)),MAX(AM$3:$AM1849)+1,0)</f>
        <v>1847</v>
      </c>
      <c r="AN1850" s="134" t="s">
        <v>5850</v>
      </c>
      <c r="AO1850" s="98">
        <v>0</v>
      </c>
      <c r="AP1850" s="99" t="str">
        <f>IFERROR(VLOOKUP(ROWS($AN$4:AN1850),$AM$4:$AN$2337,2,0),"")</f>
        <v>Sterdyń (pow. sokołowski, woj. mazowieckie)</v>
      </c>
      <c r="AQ1850" s="98">
        <v>0</v>
      </c>
      <c r="AR1850" s="98">
        <f>IF(ISNUMBER(SEARCH('ankieta ESG'!$G$181,AS1850)),MAX($AR$3:AR1849)+1,0)</f>
        <v>1847</v>
      </c>
      <c r="AS1850" s="134" t="s">
        <v>5850</v>
      </c>
      <c r="AT1850" s="98">
        <v>0</v>
      </c>
      <c r="AU1850" s="99" t="str">
        <f>IFERROR(VLOOKUP(ROWS($AS$4:AS1850),$AR$4:$AS$2337,2,0),"")</f>
        <v>Sterdyń (pow. sokołowski, woj. mazowieckie)</v>
      </c>
      <c r="AV1850" s="98">
        <v>0</v>
      </c>
      <c r="AW1850" s="98">
        <f>IF(ISNUMBER(SEARCH('ankieta ESG'!$G$182,AX1850)),MAX($AW$3:AW1849)+1,0)</f>
        <v>1847</v>
      </c>
      <c r="AX1850" s="134" t="s">
        <v>5850</v>
      </c>
      <c r="AY1850" s="98">
        <v>0</v>
      </c>
      <c r="AZ1850" s="99" t="str">
        <f>IFERROR(VLOOKUP(ROWS($AX$4:AX1850),$AW$4:$AX$2337,2,0),"")</f>
        <v>Sterdyń (pow. sokołowski, woj. mazowieckie)</v>
      </c>
      <c r="BA1850" s="98">
        <v>0</v>
      </c>
      <c r="BB1850" s="98">
        <f>IF(ISNUMBER(SEARCH('ankieta ESG'!$G$183,BC1850)),MAX($BB$3:BB1849)+1,0)</f>
        <v>1847</v>
      </c>
      <c r="BC1850" s="134" t="s">
        <v>5850</v>
      </c>
      <c r="BD1850" s="98">
        <v>0</v>
      </c>
      <c r="BE1850" s="99" t="str">
        <f>IFERROR(VLOOKUP(ROWS($BC$4:BC1850),$BB$4:$BC$2337,2,0),"")</f>
        <v>Sterdyń (pow. sokołowski, woj. mazowieckie)</v>
      </c>
      <c r="BF1850" s="98">
        <v>0</v>
      </c>
      <c r="BG1850" s="98">
        <f>IF(ISNUMBER(SEARCH('ankieta ESG'!$G$184,BH1850)),MAX($BG$3:BG1849)+1,0)</f>
        <v>1847</v>
      </c>
      <c r="BH1850" s="134" t="s">
        <v>5850</v>
      </c>
      <c r="BI1850" s="98">
        <v>0</v>
      </c>
      <c r="BJ1850" s="99" t="str">
        <f>IFERROR(VLOOKUP(ROWS($BH$4:BH1850),$BG$4:$BH$2337,2,0),"")</f>
        <v>Sterdyń (pow. sokołowski, woj. mazowieckie)</v>
      </c>
      <c r="BK1850" s="98">
        <v>0</v>
      </c>
      <c r="BL1850" s="98">
        <f>IF(ISNUMBER(SEARCH('ankieta ESG'!$G$185,BM1850)),MAX($BL$3:BL1849)+1,0)</f>
        <v>1847</v>
      </c>
      <c r="BM1850" s="134" t="s">
        <v>5850</v>
      </c>
      <c r="BN1850" s="98">
        <v>0</v>
      </c>
      <c r="BO1850" s="99" t="str">
        <f>IFERROR(VLOOKUP(ROWS($BM$4:BM1850),$BL$4:$BM$2337,2,0),"")</f>
        <v>Sterdyń (pow. sokołowski, woj. mazowieckie)</v>
      </c>
      <c r="BP1850" s="98">
        <v>0</v>
      </c>
      <c r="BQ1850" s="98">
        <f>IF(ISNUMBER(SEARCH('ankieta ESG'!$G$186,BR1850)),MAX($BQ$3:BQ1849)+1,0)</f>
        <v>1847</v>
      </c>
      <c r="BR1850" s="134" t="s">
        <v>5850</v>
      </c>
      <c r="BS1850" s="98">
        <v>0</v>
      </c>
      <c r="BT1850" s="99" t="str">
        <f>IFERROR(VLOOKUP(ROWS($BR$4:BR1850),$BQ$4:$BR$2337,2,0),"")</f>
        <v>Sterdyń (pow. sokołowski, woj. mazowieckie)</v>
      </c>
      <c r="BU1850" s="98">
        <v>0</v>
      </c>
      <c r="BV1850" s="98">
        <f>IF(ISNUMBER(SEARCH('ankieta ESG'!$G$187,BW1850)),MAX($BV$3:BV1849)+1,0)</f>
        <v>1847</v>
      </c>
      <c r="BW1850" s="134" t="s">
        <v>5850</v>
      </c>
      <c r="BX1850" s="98">
        <v>0</v>
      </c>
      <c r="BY1850" s="99" t="str">
        <f>IFERROR(VLOOKUP(ROWS($BW$4:BW1850),$BV$4:$BW$2337,2,0),"")</f>
        <v>Sterdyń (pow. sokołowski, woj. mazowieckie)</v>
      </c>
      <c r="BZ1850" s="98">
        <v>0</v>
      </c>
      <c r="CA1850" s="98">
        <f>IF(ISNUMBER(SEARCH('ankieta ESG'!$G$188,CB1850)),MAX($CA$3:CA1849)+1,0)</f>
        <v>1847</v>
      </c>
      <c r="CB1850" s="134" t="s">
        <v>5850</v>
      </c>
      <c r="CC1850" s="98">
        <v>0</v>
      </c>
      <c r="CD1850" s="99" t="str">
        <f>IFERROR(VLOOKUP(ROWS($CB$4:CB1850),$CA$4:$CB$2337,2,0),"")</f>
        <v>Sterdyń (pow. sokołowski, woj. mazowieckie)</v>
      </c>
      <c r="CE1850" s="98">
        <v>0</v>
      </c>
      <c r="CF1850" s="98">
        <f>IF(ISNUMBER(SEARCH('ankieta ESG'!$G$189,CG1850)),MAX($CF$3:CF1849)+1,0)</f>
        <v>1847</v>
      </c>
      <c r="CG1850" s="134" t="s">
        <v>5850</v>
      </c>
      <c r="CH1850" s="98">
        <v>0</v>
      </c>
      <c r="CI1850" s="99" t="str">
        <f>IFERROR(VLOOKUP(ROWS($CG$4:CG1850),$CF$4:$CG$2337,2,0),"")</f>
        <v>Sterdyń (pow. sokołowski, woj. mazowieckie)</v>
      </c>
      <c r="CJ1850" s="98">
        <v>0</v>
      </c>
    </row>
    <row r="1851" spans="4:88">
      <c r="D1851" s="25"/>
      <c r="F1851" s="25"/>
      <c r="AM1851" s="98">
        <f>IF(ISNUMBER(SEARCH('ankieta ESG'!$G$180,AN1851)),MAX(AM$3:$AM1850)+1,0)</f>
        <v>1848</v>
      </c>
      <c r="AN1851" s="134" t="s">
        <v>5851</v>
      </c>
      <c r="AO1851" s="98">
        <v>0</v>
      </c>
      <c r="AP1851" s="99" t="str">
        <f>IFERROR(VLOOKUP(ROWS($AN$4:AN1851),$AM$4:$AN$2337,2,0),"")</f>
        <v>Stęszew (pow. poznański, woj. wielkopolskie)</v>
      </c>
      <c r="AQ1851" s="98">
        <v>0</v>
      </c>
      <c r="AR1851" s="98">
        <f>IF(ISNUMBER(SEARCH('ankieta ESG'!$G$181,AS1851)),MAX($AR$3:AR1850)+1,0)</f>
        <v>1848</v>
      </c>
      <c r="AS1851" s="134" t="s">
        <v>5851</v>
      </c>
      <c r="AT1851" s="98">
        <v>0</v>
      </c>
      <c r="AU1851" s="99" t="str">
        <f>IFERROR(VLOOKUP(ROWS($AS$4:AS1851),$AR$4:$AS$2337,2,0),"")</f>
        <v>Stęszew (pow. poznański, woj. wielkopolskie)</v>
      </c>
      <c r="AV1851" s="98">
        <v>0</v>
      </c>
      <c r="AW1851" s="98">
        <f>IF(ISNUMBER(SEARCH('ankieta ESG'!$G$182,AX1851)),MAX($AW$3:AW1850)+1,0)</f>
        <v>1848</v>
      </c>
      <c r="AX1851" s="134" t="s">
        <v>5851</v>
      </c>
      <c r="AY1851" s="98">
        <v>0</v>
      </c>
      <c r="AZ1851" s="99" t="str">
        <f>IFERROR(VLOOKUP(ROWS($AX$4:AX1851),$AW$4:$AX$2337,2,0),"")</f>
        <v>Stęszew (pow. poznański, woj. wielkopolskie)</v>
      </c>
      <c r="BA1851" s="98">
        <v>0</v>
      </c>
      <c r="BB1851" s="98">
        <f>IF(ISNUMBER(SEARCH('ankieta ESG'!$G$183,BC1851)),MAX($BB$3:BB1850)+1,0)</f>
        <v>1848</v>
      </c>
      <c r="BC1851" s="134" t="s">
        <v>5851</v>
      </c>
      <c r="BD1851" s="98">
        <v>0</v>
      </c>
      <c r="BE1851" s="99" t="str">
        <f>IFERROR(VLOOKUP(ROWS($BC$4:BC1851),$BB$4:$BC$2337,2,0),"")</f>
        <v>Stęszew (pow. poznański, woj. wielkopolskie)</v>
      </c>
      <c r="BF1851" s="98">
        <v>0</v>
      </c>
      <c r="BG1851" s="98">
        <f>IF(ISNUMBER(SEARCH('ankieta ESG'!$G$184,BH1851)),MAX($BG$3:BG1850)+1,0)</f>
        <v>1848</v>
      </c>
      <c r="BH1851" s="134" t="s">
        <v>5851</v>
      </c>
      <c r="BI1851" s="98">
        <v>0</v>
      </c>
      <c r="BJ1851" s="99" t="str">
        <f>IFERROR(VLOOKUP(ROWS($BH$4:BH1851),$BG$4:$BH$2337,2,0),"")</f>
        <v>Stęszew (pow. poznański, woj. wielkopolskie)</v>
      </c>
      <c r="BK1851" s="98">
        <v>0</v>
      </c>
      <c r="BL1851" s="98">
        <f>IF(ISNUMBER(SEARCH('ankieta ESG'!$G$185,BM1851)),MAX($BL$3:BL1850)+1,0)</f>
        <v>1848</v>
      </c>
      <c r="BM1851" s="134" t="s">
        <v>5851</v>
      </c>
      <c r="BN1851" s="98">
        <v>0</v>
      </c>
      <c r="BO1851" s="99" t="str">
        <f>IFERROR(VLOOKUP(ROWS($BM$4:BM1851),$BL$4:$BM$2337,2,0),"")</f>
        <v>Stęszew (pow. poznański, woj. wielkopolskie)</v>
      </c>
      <c r="BP1851" s="98">
        <v>0</v>
      </c>
      <c r="BQ1851" s="98">
        <f>IF(ISNUMBER(SEARCH('ankieta ESG'!$G$186,BR1851)),MAX($BQ$3:BQ1850)+1,0)</f>
        <v>1848</v>
      </c>
      <c r="BR1851" s="134" t="s">
        <v>5851</v>
      </c>
      <c r="BS1851" s="98">
        <v>0</v>
      </c>
      <c r="BT1851" s="99" t="str">
        <f>IFERROR(VLOOKUP(ROWS($BR$4:BR1851),$BQ$4:$BR$2337,2,0),"")</f>
        <v>Stęszew (pow. poznański, woj. wielkopolskie)</v>
      </c>
      <c r="BU1851" s="98">
        <v>0</v>
      </c>
      <c r="BV1851" s="98">
        <f>IF(ISNUMBER(SEARCH('ankieta ESG'!$G$187,BW1851)),MAX($BV$3:BV1850)+1,0)</f>
        <v>1848</v>
      </c>
      <c r="BW1851" s="134" t="s">
        <v>5851</v>
      </c>
      <c r="BX1851" s="98">
        <v>0</v>
      </c>
      <c r="BY1851" s="99" t="str">
        <f>IFERROR(VLOOKUP(ROWS($BW$4:BW1851),$BV$4:$BW$2337,2,0),"")</f>
        <v>Stęszew (pow. poznański, woj. wielkopolskie)</v>
      </c>
      <c r="BZ1851" s="98">
        <v>0</v>
      </c>
      <c r="CA1851" s="98">
        <f>IF(ISNUMBER(SEARCH('ankieta ESG'!$G$188,CB1851)),MAX($CA$3:CA1850)+1,0)</f>
        <v>1848</v>
      </c>
      <c r="CB1851" s="134" t="s">
        <v>5851</v>
      </c>
      <c r="CC1851" s="98">
        <v>0</v>
      </c>
      <c r="CD1851" s="99" t="str">
        <f>IFERROR(VLOOKUP(ROWS($CB$4:CB1851),$CA$4:$CB$2337,2,0),"")</f>
        <v>Stęszew (pow. poznański, woj. wielkopolskie)</v>
      </c>
      <c r="CE1851" s="98">
        <v>0</v>
      </c>
      <c r="CF1851" s="98">
        <f>IF(ISNUMBER(SEARCH('ankieta ESG'!$G$189,CG1851)),MAX($CF$3:CF1850)+1,0)</f>
        <v>1848</v>
      </c>
      <c r="CG1851" s="134" t="s">
        <v>5851</v>
      </c>
      <c r="CH1851" s="98">
        <v>0</v>
      </c>
      <c r="CI1851" s="99" t="str">
        <f>IFERROR(VLOOKUP(ROWS($CG$4:CG1851),$CF$4:$CG$2337,2,0),"")</f>
        <v>Stęszew (pow. poznański, woj. wielkopolskie)</v>
      </c>
      <c r="CJ1851" s="98">
        <v>0</v>
      </c>
    </row>
    <row r="1852" spans="4:88">
      <c r="D1852" s="25"/>
      <c r="F1852" s="25"/>
      <c r="AM1852" s="98">
        <f>IF(ISNUMBER(SEARCH('ankieta ESG'!$G$180,AN1852)),MAX(AM$3:$AM1851)+1,0)</f>
        <v>1849</v>
      </c>
      <c r="AN1852" s="134" t="s">
        <v>5852</v>
      </c>
      <c r="AO1852" s="98">
        <v>0</v>
      </c>
      <c r="AP1852" s="99" t="str">
        <f>IFERROR(VLOOKUP(ROWS($AN$4:AN1852),$AM$4:$AN$2337,2,0),"")</f>
        <v>Stężyca (pow. kartuski, woj. pomorskie)</v>
      </c>
      <c r="AQ1852" s="98">
        <v>0</v>
      </c>
      <c r="AR1852" s="98">
        <f>IF(ISNUMBER(SEARCH('ankieta ESG'!$G$181,AS1852)),MAX($AR$3:AR1851)+1,0)</f>
        <v>1849</v>
      </c>
      <c r="AS1852" s="134" t="s">
        <v>5852</v>
      </c>
      <c r="AT1852" s="98">
        <v>0</v>
      </c>
      <c r="AU1852" s="99" t="str">
        <f>IFERROR(VLOOKUP(ROWS($AS$4:AS1852),$AR$4:$AS$2337,2,0),"")</f>
        <v>Stężyca (pow. kartuski, woj. pomorskie)</v>
      </c>
      <c r="AV1852" s="98">
        <v>0</v>
      </c>
      <c r="AW1852" s="98">
        <f>IF(ISNUMBER(SEARCH('ankieta ESG'!$G$182,AX1852)),MAX($AW$3:AW1851)+1,0)</f>
        <v>1849</v>
      </c>
      <c r="AX1852" s="134" t="s">
        <v>5852</v>
      </c>
      <c r="AY1852" s="98">
        <v>0</v>
      </c>
      <c r="AZ1852" s="99" t="str">
        <f>IFERROR(VLOOKUP(ROWS($AX$4:AX1852),$AW$4:$AX$2337,2,0),"")</f>
        <v>Stężyca (pow. kartuski, woj. pomorskie)</v>
      </c>
      <c r="BA1852" s="98">
        <v>0</v>
      </c>
      <c r="BB1852" s="98">
        <f>IF(ISNUMBER(SEARCH('ankieta ESG'!$G$183,BC1852)),MAX($BB$3:BB1851)+1,0)</f>
        <v>1849</v>
      </c>
      <c r="BC1852" s="134" t="s">
        <v>5852</v>
      </c>
      <c r="BD1852" s="98">
        <v>0</v>
      </c>
      <c r="BE1852" s="99" t="str">
        <f>IFERROR(VLOOKUP(ROWS($BC$4:BC1852),$BB$4:$BC$2337,2,0),"")</f>
        <v>Stężyca (pow. kartuski, woj. pomorskie)</v>
      </c>
      <c r="BF1852" s="98">
        <v>0</v>
      </c>
      <c r="BG1852" s="98">
        <f>IF(ISNUMBER(SEARCH('ankieta ESG'!$G$184,BH1852)),MAX($BG$3:BG1851)+1,0)</f>
        <v>1849</v>
      </c>
      <c r="BH1852" s="134" t="s">
        <v>5852</v>
      </c>
      <c r="BI1852" s="98">
        <v>0</v>
      </c>
      <c r="BJ1852" s="99" t="str">
        <f>IFERROR(VLOOKUP(ROWS($BH$4:BH1852),$BG$4:$BH$2337,2,0),"")</f>
        <v>Stężyca (pow. kartuski, woj. pomorskie)</v>
      </c>
      <c r="BK1852" s="98">
        <v>0</v>
      </c>
      <c r="BL1852" s="98">
        <f>IF(ISNUMBER(SEARCH('ankieta ESG'!$G$185,BM1852)),MAX($BL$3:BL1851)+1,0)</f>
        <v>1849</v>
      </c>
      <c r="BM1852" s="134" t="s">
        <v>5852</v>
      </c>
      <c r="BN1852" s="98">
        <v>0</v>
      </c>
      <c r="BO1852" s="99" t="str">
        <f>IFERROR(VLOOKUP(ROWS($BM$4:BM1852),$BL$4:$BM$2337,2,0),"")</f>
        <v>Stężyca (pow. kartuski, woj. pomorskie)</v>
      </c>
      <c r="BP1852" s="98">
        <v>0</v>
      </c>
      <c r="BQ1852" s="98">
        <f>IF(ISNUMBER(SEARCH('ankieta ESG'!$G$186,BR1852)),MAX($BQ$3:BQ1851)+1,0)</f>
        <v>1849</v>
      </c>
      <c r="BR1852" s="134" t="s">
        <v>5852</v>
      </c>
      <c r="BS1852" s="98">
        <v>0</v>
      </c>
      <c r="BT1852" s="99" t="str">
        <f>IFERROR(VLOOKUP(ROWS($BR$4:BR1852),$BQ$4:$BR$2337,2,0),"")</f>
        <v>Stężyca (pow. kartuski, woj. pomorskie)</v>
      </c>
      <c r="BU1852" s="98">
        <v>0</v>
      </c>
      <c r="BV1852" s="98">
        <f>IF(ISNUMBER(SEARCH('ankieta ESG'!$G$187,BW1852)),MAX($BV$3:BV1851)+1,0)</f>
        <v>1849</v>
      </c>
      <c r="BW1852" s="134" t="s">
        <v>5852</v>
      </c>
      <c r="BX1852" s="98">
        <v>0</v>
      </c>
      <c r="BY1852" s="99" t="str">
        <f>IFERROR(VLOOKUP(ROWS($BW$4:BW1852),$BV$4:$BW$2337,2,0),"")</f>
        <v>Stężyca (pow. kartuski, woj. pomorskie)</v>
      </c>
      <c r="BZ1852" s="98">
        <v>0</v>
      </c>
      <c r="CA1852" s="98">
        <f>IF(ISNUMBER(SEARCH('ankieta ESG'!$G$188,CB1852)),MAX($CA$3:CA1851)+1,0)</f>
        <v>1849</v>
      </c>
      <c r="CB1852" s="134" t="s">
        <v>5852</v>
      </c>
      <c r="CC1852" s="98">
        <v>0</v>
      </c>
      <c r="CD1852" s="99" t="str">
        <f>IFERROR(VLOOKUP(ROWS($CB$4:CB1852),$CA$4:$CB$2337,2,0),"")</f>
        <v>Stężyca (pow. kartuski, woj. pomorskie)</v>
      </c>
      <c r="CE1852" s="98">
        <v>0</v>
      </c>
      <c r="CF1852" s="98">
        <f>IF(ISNUMBER(SEARCH('ankieta ESG'!$G$189,CG1852)),MAX($CF$3:CF1851)+1,0)</f>
        <v>1849</v>
      </c>
      <c r="CG1852" s="134" t="s">
        <v>5852</v>
      </c>
      <c r="CH1852" s="98">
        <v>0</v>
      </c>
      <c r="CI1852" s="99" t="str">
        <f>IFERROR(VLOOKUP(ROWS($CG$4:CG1852),$CF$4:$CG$2337,2,0),"")</f>
        <v>Stężyca (pow. kartuski, woj. pomorskie)</v>
      </c>
      <c r="CJ1852" s="98">
        <v>0</v>
      </c>
    </row>
    <row r="1853" spans="4:88">
      <c r="D1853" s="25"/>
      <c r="F1853" s="25"/>
      <c r="AM1853" s="98">
        <f>IF(ISNUMBER(SEARCH('ankieta ESG'!$G$180,AN1853)),MAX(AM$3:$AM1852)+1,0)</f>
        <v>1850</v>
      </c>
      <c r="AN1853" s="134" t="s">
        <v>5853</v>
      </c>
      <c r="AO1853" s="98">
        <v>0</v>
      </c>
      <c r="AP1853" s="99" t="str">
        <f>IFERROR(VLOOKUP(ROWS($AN$4:AN1853),$AM$4:$AN$2337,2,0),"")</f>
        <v>Stężyca (pow. rycki, woj. lubelskie)</v>
      </c>
      <c r="AQ1853" s="98">
        <v>0</v>
      </c>
      <c r="AR1853" s="98">
        <f>IF(ISNUMBER(SEARCH('ankieta ESG'!$G$181,AS1853)),MAX($AR$3:AR1852)+1,0)</f>
        <v>1850</v>
      </c>
      <c r="AS1853" s="134" t="s">
        <v>5853</v>
      </c>
      <c r="AT1853" s="98">
        <v>0</v>
      </c>
      <c r="AU1853" s="99" t="str">
        <f>IFERROR(VLOOKUP(ROWS($AS$4:AS1853),$AR$4:$AS$2337,2,0),"")</f>
        <v>Stężyca (pow. rycki, woj. lubelskie)</v>
      </c>
      <c r="AV1853" s="98">
        <v>0</v>
      </c>
      <c r="AW1853" s="98">
        <f>IF(ISNUMBER(SEARCH('ankieta ESG'!$G$182,AX1853)),MAX($AW$3:AW1852)+1,0)</f>
        <v>1850</v>
      </c>
      <c r="AX1853" s="134" t="s">
        <v>5853</v>
      </c>
      <c r="AY1853" s="98">
        <v>0</v>
      </c>
      <c r="AZ1853" s="99" t="str">
        <f>IFERROR(VLOOKUP(ROWS($AX$4:AX1853),$AW$4:$AX$2337,2,0),"")</f>
        <v>Stężyca (pow. rycki, woj. lubelskie)</v>
      </c>
      <c r="BA1853" s="98">
        <v>0</v>
      </c>
      <c r="BB1853" s="98">
        <f>IF(ISNUMBER(SEARCH('ankieta ESG'!$G$183,BC1853)),MAX($BB$3:BB1852)+1,0)</f>
        <v>1850</v>
      </c>
      <c r="BC1853" s="134" t="s">
        <v>5853</v>
      </c>
      <c r="BD1853" s="98">
        <v>0</v>
      </c>
      <c r="BE1853" s="99" t="str">
        <f>IFERROR(VLOOKUP(ROWS($BC$4:BC1853),$BB$4:$BC$2337,2,0),"")</f>
        <v>Stężyca (pow. rycki, woj. lubelskie)</v>
      </c>
      <c r="BF1853" s="98">
        <v>0</v>
      </c>
      <c r="BG1853" s="98">
        <f>IF(ISNUMBER(SEARCH('ankieta ESG'!$G$184,BH1853)),MAX($BG$3:BG1852)+1,0)</f>
        <v>1850</v>
      </c>
      <c r="BH1853" s="134" t="s">
        <v>5853</v>
      </c>
      <c r="BI1853" s="98">
        <v>0</v>
      </c>
      <c r="BJ1853" s="99" t="str">
        <f>IFERROR(VLOOKUP(ROWS($BH$4:BH1853),$BG$4:$BH$2337,2,0),"")</f>
        <v>Stężyca (pow. rycki, woj. lubelskie)</v>
      </c>
      <c r="BK1853" s="98">
        <v>0</v>
      </c>
      <c r="BL1853" s="98">
        <f>IF(ISNUMBER(SEARCH('ankieta ESG'!$G$185,BM1853)),MAX($BL$3:BL1852)+1,0)</f>
        <v>1850</v>
      </c>
      <c r="BM1853" s="134" t="s">
        <v>5853</v>
      </c>
      <c r="BN1853" s="98">
        <v>0</v>
      </c>
      <c r="BO1853" s="99" t="str">
        <f>IFERROR(VLOOKUP(ROWS($BM$4:BM1853),$BL$4:$BM$2337,2,0),"")</f>
        <v>Stężyca (pow. rycki, woj. lubelskie)</v>
      </c>
      <c r="BP1853" s="98">
        <v>0</v>
      </c>
      <c r="BQ1853" s="98">
        <f>IF(ISNUMBER(SEARCH('ankieta ESG'!$G$186,BR1853)),MAX($BQ$3:BQ1852)+1,0)</f>
        <v>1850</v>
      </c>
      <c r="BR1853" s="134" t="s">
        <v>5853</v>
      </c>
      <c r="BS1853" s="98">
        <v>0</v>
      </c>
      <c r="BT1853" s="99" t="str">
        <f>IFERROR(VLOOKUP(ROWS($BR$4:BR1853),$BQ$4:$BR$2337,2,0),"")</f>
        <v>Stężyca (pow. rycki, woj. lubelskie)</v>
      </c>
      <c r="BU1853" s="98">
        <v>0</v>
      </c>
      <c r="BV1853" s="98">
        <f>IF(ISNUMBER(SEARCH('ankieta ESG'!$G$187,BW1853)),MAX($BV$3:BV1852)+1,0)</f>
        <v>1850</v>
      </c>
      <c r="BW1853" s="134" t="s">
        <v>5853</v>
      </c>
      <c r="BX1853" s="98">
        <v>0</v>
      </c>
      <c r="BY1853" s="99" t="str">
        <f>IFERROR(VLOOKUP(ROWS($BW$4:BW1853),$BV$4:$BW$2337,2,0),"")</f>
        <v>Stężyca (pow. rycki, woj. lubelskie)</v>
      </c>
      <c r="BZ1853" s="98">
        <v>0</v>
      </c>
      <c r="CA1853" s="98">
        <f>IF(ISNUMBER(SEARCH('ankieta ESG'!$G$188,CB1853)),MAX($CA$3:CA1852)+1,0)</f>
        <v>1850</v>
      </c>
      <c r="CB1853" s="134" t="s">
        <v>5853</v>
      </c>
      <c r="CC1853" s="98">
        <v>0</v>
      </c>
      <c r="CD1853" s="99" t="str">
        <f>IFERROR(VLOOKUP(ROWS($CB$4:CB1853),$CA$4:$CB$2337,2,0),"")</f>
        <v>Stężyca (pow. rycki, woj. lubelskie)</v>
      </c>
      <c r="CE1853" s="98">
        <v>0</v>
      </c>
      <c r="CF1853" s="98">
        <f>IF(ISNUMBER(SEARCH('ankieta ESG'!$G$189,CG1853)),MAX($CF$3:CF1852)+1,0)</f>
        <v>1850</v>
      </c>
      <c r="CG1853" s="134" t="s">
        <v>5853</v>
      </c>
      <c r="CH1853" s="98">
        <v>0</v>
      </c>
      <c r="CI1853" s="99" t="str">
        <f>IFERROR(VLOOKUP(ROWS($CG$4:CG1853),$CF$4:$CG$2337,2,0),"")</f>
        <v>Stężyca (pow. rycki, woj. lubelskie)</v>
      </c>
      <c r="CJ1853" s="98">
        <v>0</v>
      </c>
    </row>
    <row r="1854" spans="4:88">
      <c r="D1854" s="25"/>
      <c r="F1854" s="25"/>
      <c r="AM1854" s="98">
        <f>IF(ISNUMBER(SEARCH('ankieta ESG'!$G$180,AN1854)),MAX(AM$3:$AM1853)+1,0)</f>
        <v>1851</v>
      </c>
      <c r="AN1854" s="134" t="s">
        <v>5854</v>
      </c>
      <c r="AO1854" s="98">
        <v>0</v>
      </c>
      <c r="AP1854" s="99" t="str">
        <f>IFERROR(VLOOKUP(ROWS($AN$4:AN1854),$AM$4:$AN$2337,2,0),"")</f>
        <v>Stoczek (pow. węgrowski, woj. mazowieckie)</v>
      </c>
      <c r="AQ1854" s="98">
        <v>0</v>
      </c>
      <c r="AR1854" s="98">
        <f>IF(ISNUMBER(SEARCH('ankieta ESG'!$G$181,AS1854)),MAX($AR$3:AR1853)+1,0)</f>
        <v>1851</v>
      </c>
      <c r="AS1854" s="134" t="s">
        <v>5854</v>
      </c>
      <c r="AT1854" s="98">
        <v>0</v>
      </c>
      <c r="AU1854" s="99" t="str">
        <f>IFERROR(VLOOKUP(ROWS($AS$4:AS1854),$AR$4:$AS$2337,2,0),"")</f>
        <v>Stoczek (pow. węgrowski, woj. mazowieckie)</v>
      </c>
      <c r="AV1854" s="98">
        <v>0</v>
      </c>
      <c r="AW1854" s="98">
        <f>IF(ISNUMBER(SEARCH('ankieta ESG'!$G$182,AX1854)),MAX($AW$3:AW1853)+1,0)</f>
        <v>1851</v>
      </c>
      <c r="AX1854" s="134" t="s">
        <v>5854</v>
      </c>
      <c r="AY1854" s="98">
        <v>0</v>
      </c>
      <c r="AZ1854" s="99" t="str">
        <f>IFERROR(VLOOKUP(ROWS($AX$4:AX1854),$AW$4:$AX$2337,2,0),"")</f>
        <v>Stoczek (pow. węgrowski, woj. mazowieckie)</v>
      </c>
      <c r="BA1854" s="98">
        <v>0</v>
      </c>
      <c r="BB1854" s="98">
        <f>IF(ISNUMBER(SEARCH('ankieta ESG'!$G$183,BC1854)),MAX($BB$3:BB1853)+1,0)</f>
        <v>1851</v>
      </c>
      <c r="BC1854" s="134" t="s">
        <v>5854</v>
      </c>
      <c r="BD1854" s="98">
        <v>0</v>
      </c>
      <c r="BE1854" s="99" t="str">
        <f>IFERROR(VLOOKUP(ROWS($BC$4:BC1854),$BB$4:$BC$2337,2,0),"")</f>
        <v>Stoczek (pow. węgrowski, woj. mazowieckie)</v>
      </c>
      <c r="BF1854" s="98">
        <v>0</v>
      </c>
      <c r="BG1854" s="98">
        <f>IF(ISNUMBER(SEARCH('ankieta ESG'!$G$184,BH1854)),MAX($BG$3:BG1853)+1,0)</f>
        <v>1851</v>
      </c>
      <c r="BH1854" s="134" t="s">
        <v>5854</v>
      </c>
      <c r="BI1854" s="98">
        <v>0</v>
      </c>
      <c r="BJ1854" s="99" t="str">
        <f>IFERROR(VLOOKUP(ROWS($BH$4:BH1854),$BG$4:$BH$2337,2,0),"")</f>
        <v>Stoczek (pow. węgrowski, woj. mazowieckie)</v>
      </c>
      <c r="BK1854" s="98">
        <v>0</v>
      </c>
      <c r="BL1854" s="98">
        <f>IF(ISNUMBER(SEARCH('ankieta ESG'!$G$185,BM1854)),MAX($BL$3:BL1853)+1,0)</f>
        <v>1851</v>
      </c>
      <c r="BM1854" s="134" t="s">
        <v>5854</v>
      </c>
      <c r="BN1854" s="98">
        <v>0</v>
      </c>
      <c r="BO1854" s="99" t="str">
        <f>IFERROR(VLOOKUP(ROWS($BM$4:BM1854),$BL$4:$BM$2337,2,0),"")</f>
        <v>Stoczek (pow. węgrowski, woj. mazowieckie)</v>
      </c>
      <c r="BP1854" s="98">
        <v>0</v>
      </c>
      <c r="BQ1854" s="98">
        <f>IF(ISNUMBER(SEARCH('ankieta ESG'!$G$186,BR1854)),MAX($BQ$3:BQ1853)+1,0)</f>
        <v>1851</v>
      </c>
      <c r="BR1854" s="134" t="s">
        <v>5854</v>
      </c>
      <c r="BS1854" s="98">
        <v>0</v>
      </c>
      <c r="BT1854" s="99" t="str">
        <f>IFERROR(VLOOKUP(ROWS($BR$4:BR1854),$BQ$4:$BR$2337,2,0),"")</f>
        <v>Stoczek (pow. węgrowski, woj. mazowieckie)</v>
      </c>
      <c r="BU1854" s="98">
        <v>0</v>
      </c>
      <c r="BV1854" s="98">
        <f>IF(ISNUMBER(SEARCH('ankieta ESG'!$G$187,BW1854)),MAX($BV$3:BV1853)+1,0)</f>
        <v>1851</v>
      </c>
      <c r="BW1854" s="134" t="s">
        <v>5854</v>
      </c>
      <c r="BX1854" s="98">
        <v>0</v>
      </c>
      <c r="BY1854" s="99" t="str">
        <f>IFERROR(VLOOKUP(ROWS($BW$4:BW1854),$BV$4:$BW$2337,2,0),"")</f>
        <v>Stoczek (pow. węgrowski, woj. mazowieckie)</v>
      </c>
      <c r="BZ1854" s="98">
        <v>0</v>
      </c>
      <c r="CA1854" s="98">
        <f>IF(ISNUMBER(SEARCH('ankieta ESG'!$G$188,CB1854)),MAX($CA$3:CA1853)+1,0)</f>
        <v>1851</v>
      </c>
      <c r="CB1854" s="134" t="s">
        <v>5854</v>
      </c>
      <c r="CC1854" s="98">
        <v>0</v>
      </c>
      <c r="CD1854" s="99" t="str">
        <f>IFERROR(VLOOKUP(ROWS($CB$4:CB1854),$CA$4:$CB$2337,2,0),"")</f>
        <v>Stoczek (pow. węgrowski, woj. mazowieckie)</v>
      </c>
      <c r="CE1854" s="98">
        <v>0</v>
      </c>
      <c r="CF1854" s="98">
        <f>IF(ISNUMBER(SEARCH('ankieta ESG'!$G$189,CG1854)),MAX($CF$3:CF1853)+1,0)</f>
        <v>1851</v>
      </c>
      <c r="CG1854" s="134" t="s">
        <v>5854</v>
      </c>
      <c r="CH1854" s="98">
        <v>0</v>
      </c>
      <c r="CI1854" s="99" t="str">
        <f>IFERROR(VLOOKUP(ROWS($CG$4:CG1854),$CF$4:$CG$2337,2,0),"")</f>
        <v>Stoczek (pow. węgrowski, woj. mazowieckie)</v>
      </c>
      <c r="CJ1854" s="98">
        <v>0</v>
      </c>
    </row>
    <row r="1855" spans="4:88">
      <c r="D1855" s="25"/>
      <c r="F1855" s="25"/>
      <c r="AM1855" s="98">
        <f>IF(ISNUMBER(SEARCH('ankieta ESG'!$G$180,AN1855)),MAX(AM$3:$AM1854)+1,0)</f>
        <v>1852</v>
      </c>
      <c r="AN1855" s="134" t="s">
        <v>5855</v>
      </c>
      <c r="AO1855" s="98">
        <v>0</v>
      </c>
      <c r="AP1855" s="99" t="str">
        <f>IFERROR(VLOOKUP(ROWS($AN$4:AN1855),$AM$4:$AN$2337,2,0),"")</f>
        <v>Stoczek Łukowski (pow. łukowski, woj. lubelskie)</v>
      </c>
      <c r="AQ1855" s="98">
        <v>0</v>
      </c>
      <c r="AR1855" s="98">
        <f>IF(ISNUMBER(SEARCH('ankieta ESG'!$G$181,AS1855)),MAX($AR$3:AR1854)+1,0)</f>
        <v>1852</v>
      </c>
      <c r="AS1855" s="134" t="s">
        <v>5855</v>
      </c>
      <c r="AT1855" s="98">
        <v>0</v>
      </c>
      <c r="AU1855" s="99" t="str">
        <f>IFERROR(VLOOKUP(ROWS($AS$4:AS1855),$AR$4:$AS$2337,2,0),"")</f>
        <v>Stoczek Łukowski (pow. łukowski, woj. lubelskie)</v>
      </c>
      <c r="AV1855" s="98">
        <v>0</v>
      </c>
      <c r="AW1855" s="98">
        <f>IF(ISNUMBER(SEARCH('ankieta ESG'!$G$182,AX1855)),MAX($AW$3:AW1854)+1,0)</f>
        <v>1852</v>
      </c>
      <c r="AX1855" s="134" t="s">
        <v>5855</v>
      </c>
      <c r="AY1855" s="98">
        <v>0</v>
      </c>
      <c r="AZ1855" s="99" t="str">
        <f>IFERROR(VLOOKUP(ROWS($AX$4:AX1855),$AW$4:$AX$2337,2,0),"")</f>
        <v>Stoczek Łukowski (pow. łukowski, woj. lubelskie)</v>
      </c>
      <c r="BA1855" s="98">
        <v>0</v>
      </c>
      <c r="BB1855" s="98">
        <f>IF(ISNUMBER(SEARCH('ankieta ESG'!$G$183,BC1855)),MAX($BB$3:BB1854)+1,0)</f>
        <v>1852</v>
      </c>
      <c r="BC1855" s="134" t="s">
        <v>5855</v>
      </c>
      <c r="BD1855" s="98">
        <v>0</v>
      </c>
      <c r="BE1855" s="99" t="str">
        <f>IFERROR(VLOOKUP(ROWS($BC$4:BC1855),$BB$4:$BC$2337,2,0),"")</f>
        <v>Stoczek Łukowski (pow. łukowski, woj. lubelskie)</v>
      </c>
      <c r="BF1855" s="98">
        <v>0</v>
      </c>
      <c r="BG1855" s="98">
        <f>IF(ISNUMBER(SEARCH('ankieta ESG'!$G$184,BH1855)),MAX($BG$3:BG1854)+1,0)</f>
        <v>1852</v>
      </c>
      <c r="BH1855" s="134" t="s">
        <v>5855</v>
      </c>
      <c r="BI1855" s="98">
        <v>0</v>
      </c>
      <c r="BJ1855" s="99" t="str">
        <f>IFERROR(VLOOKUP(ROWS($BH$4:BH1855),$BG$4:$BH$2337,2,0),"")</f>
        <v>Stoczek Łukowski (pow. łukowski, woj. lubelskie)</v>
      </c>
      <c r="BK1855" s="98">
        <v>0</v>
      </c>
      <c r="BL1855" s="98">
        <f>IF(ISNUMBER(SEARCH('ankieta ESG'!$G$185,BM1855)),MAX($BL$3:BL1854)+1,0)</f>
        <v>1852</v>
      </c>
      <c r="BM1855" s="134" t="s">
        <v>5855</v>
      </c>
      <c r="BN1855" s="98">
        <v>0</v>
      </c>
      <c r="BO1855" s="99" t="str">
        <f>IFERROR(VLOOKUP(ROWS($BM$4:BM1855),$BL$4:$BM$2337,2,0),"")</f>
        <v>Stoczek Łukowski (pow. łukowski, woj. lubelskie)</v>
      </c>
      <c r="BP1855" s="98">
        <v>0</v>
      </c>
      <c r="BQ1855" s="98">
        <f>IF(ISNUMBER(SEARCH('ankieta ESG'!$G$186,BR1855)),MAX($BQ$3:BQ1854)+1,0)</f>
        <v>1852</v>
      </c>
      <c r="BR1855" s="134" t="s">
        <v>5855</v>
      </c>
      <c r="BS1855" s="98">
        <v>0</v>
      </c>
      <c r="BT1855" s="99" t="str">
        <f>IFERROR(VLOOKUP(ROWS($BR$4:BR1855),$BQ$4:$BR$2337,2,0),"")</f>
        <v>Stoczek Łukowski (pow. łukowski, woj. lubelskie)</v>
      </c>
      <c r="BU1855" s="98">
        <v>0</v>
      </c>
      <c r="BV1855" s="98">
        <f>IF(ISNUMBER(SEARCH('ankieta ESG'!$G$187,BW1855)),MAX($BV$3:BV1854)+1,0)</f>
        <v>1852</v>
      </c>
      <c r="BW1855" s="134" t="s">
        <v>5855</v>
      </c>
      <c r="BX1855" s="98">
        <v>0</v>
      </c>
      <c r="BY1855" s="99" t="str">
        <f>IFERROR(VLOOKUP(ROWS($BW$4:BW1855),$BV$4:$BW$2337,2,0),"")</f>
        <v>Stoczek Łukowski (pow. łukowski, woj. lubelskie)</v>
      </c>
      <c r="BZ1855" s="98">
        <v>0</v>
      </c>
      <c r="CA1855" s="98">
        <f>IF(ISNUMBER(SEARCH('ankieta ESG'!$G$188,CB1855)),MAX($CA$3:CA1854)+1,0)</f>
        <v>1852</v>
      </c>
      <c r="CB1855" s="134" t="s">
        <v>5855</v>
      </c>
      <c r="CC1855" s="98">
        <v>0</v>
      </c>
      <c r="CD1855" s="99" t="str">
        <f>IFERROR(VLOOKUP(ROWS($CB$4:CB1855),$CA$4:$CB$2337,2,0),"")</f>
        <v>Stoczek Łukowski (pow. łukowski, woj. lubelskie)</v>
      </c>
      <c r="CE1855" s="98">
        <v>0</v>
      </c>
      <c r="CF1855" s="98">
        <f>IF(ISNUMBER(SEARCH('ankieta ESG'!$G$189,CG1855)),MAX($CF$3:CF1854)+1,0)</f>
        <v>1852</v>
      </c>
      <c r="CG1855" s="134" t="s">
        <v>5855</v>
      </c>
      <c r="CH1855" s="98">
        <v>0</v>
      </c>
      <c r="CI1855" s="99" t="str">
        <f>IFERROR(VLOOKUP(ROWS($CG$4:CG1855),$CF$4:$CG$2337,2,0),"")</f>
        <v>Stoczek Łukowski (pow. łukowski, woj. lubelskie)</v>
      </c>
      <c r="CJ1855" s="98">
        <v>0</v>
      </c>
    </row>
    <row r="1856" spans="4:88">
      <c r="D1856" s="25"/>
      <c r="F1856" s="25"/>
      <c r="AM1856" s="98">
        <f>IF(ISNUMBER(SEARCH('ankieta ESG'!$G$180,AN1856)),MAX(AM$3:$AM1855)+1,0)</f>
        <v>1853</v>
      </c>
      <c r="AN1856" s="134" t="s">
        <v>5856</v>
      </c>
      <c r="AO1856" s="98">
        <v>0</v>
      </c>
      <c r="AP1856" s="99" t="str">
        <f>IFERROR(VLOOKUP(ROWS($AN$4:AN1856),$AM$4:$AN$2337,2,0),"")</f>
        <v>Stolno (pow. chełmiński, woj. kujawsko-pomorskie)</v>
      </c>
      <c r="AQ1856" s="98">
        <v>0</v>
      </c>
      <c r="AR1856" s="98">
        <f>IF(ISNUMBER(SEARCH('ankieta ESG'!$G$181,AS1856)),MAX($AR$3:AR1855)+1,0)</f>
        <v>1853</v>
      </c>
      <c r="AS1856" s="134" t="s">
        <v>5856</v>
      </c>
      <c r="AT1856" s="98">
        <v>0</v>
      </c>
      <c r="AU1856" s="99" t="str">
        <f>IFERROR(VLOOKUP(ROWS($AS$4:AS1856),$AR$4:$AS$2337,2,0),"")</f>
        <v>Stolno (pow. chełmiński, woj. kujawsko-pomorskie)</v>
      </c>
      <c r="AV1856" s="98">
        <v>0</v>
      </c>
      <c r="AW1856" s="98">
        <f>IF(ISNUMBER(SEARCH('ankieta ESG'!$G$182,AX1856)),MAX($AW$3:AW1855)+1,0)</f>
        <v>1853</v>
      </c>
      <c r="AX1856" s="134" t="s">
        <v>5856</v>
      </c>
      <c r="AY1856" s="98">
        <v>0</v>
      </c>
      <c r="AZ1856" s="99" t="str">
        <f>IFERROR(VLOOKUP(ROWS($AX$4:AX1856),$AW$4:$AX$2337,2,0),"")</f>
        <v>Stolno (pow. chełmiński, woj. kujawsko-pomorskie)</v>
      </c>
      <c r="BA1856" s="98">
        <v>0</v>
      </c>
      <c r="BB1856" s="98">
        <f>IF(ISNUMBER(SEARCH('ankieta ESG'!$G$183,BC1856)),MAX($BB$3:BB1855)+1,0)</f>
        <v>1853</v>
      </c>
      <c r="BC1856" s="134" t="s">
        <v>5856</v>
      </c>
      <c r="BD1856" s="98">
        <v>0</v>
      </c>
      <c r="BE1856" s="99" t="str">
        <f>IFERROR(VLOOKUP(ROWS($BC$4:BC1856),$BB$4:$BC$2337,2,0),"")</f>
        <v>Stolno (pow. chełmiński, woj. kujawsko-pomorskie)</v>
      </c>
      <c r="BF1856" s="98">
        <v>0</v>
      </c>
      <c r="BG1856" s="98">
        <f>IF(ISNUMBER(SEARCH('ankieta ESG'!$G$184,BH1856)),MAX($BG$3:BG1855)+1,0)</f>
        <v>1853</v>
      </c>
      <c r="BH1856" s="134" t="s">
        <v>5856</v>
      </c>
      <c r="BI1856" s="98">
        <v>0</v>
      </c>
      <c r="BJ1856" s="99" t="str">
        <f>IFERROR(VLOOKUP(ROWS($BH$4:BH1856),$BG$4:$BH$2337,2,0),"")</f>
        <v>Stolno (pow. chełmiński, woj. kujawsko-pomorskie)</v>
      </c>
      <c r="BK1856" s="98">
        <v>0</v>
      </c>
      <c r="BL1856" s="98">
        <f>IF(ISNUMBER(SEARCH('ankieta ESG'!$G$185,BM1856)),MAX($BL$3:BL1855)+1,0)</f>
        <v>1853</v>
      </c>
      <c r="BM1856" s="134" t="s">
        <v>5856</v>
      </c>
      <c r="BN1856" s="98">
        <v>0</v>
      </c>
      <c r="BO1856" s="99" t="str">
        <f>IFERROR(VLOOKUP(ROWS($BM$4:BM1856),$BL$4:$BM$2337,2,0),"")</f>
        <v>Stolno (pow. chełmiński, woj. kujawsko-pomorskie)</v>
      </c>
      <c r="BP1856" s="98">
        <v>0</v>
      </c>
      <c r="BQ1856" s="98">
        <f>IF(ISNUMBER(SEARCH('ankieta ESG'!$G$186,BR1856)),MAX($BQ$3:BQ1855)+1,0)</f>
        <v>1853</v>
      </c>
      <c r="BR1856" s="134" t="s">
        <v>5856</v>
      </c>
      <c r="BS1856" s="98">
        <v>0</v>
      </c>
      <c r="BT1856" s="99" t="str">
        <f>IFERROR(VLOOKUP(ROWS($BR$4:BR1856),$BQ$4:$BR$2337,2,0),"")</f>
        <v>Stolno (pow. chełmiński, woj. kujawsko-pomorskie)</v>
      </c>
      <c r="BU1856" s="98">
        <v>0</v>
      </c>
      <c r="BV1856" s="98">
        <f>IF(ISNUMBER(SEARCH('ankieta ESG'!$G$187,BW1856)),MAX($BV$3:BV1855)+1,0)</f>
        <v>1853</v>
      </c>
      <c r="BW1856" s="134" t="s">
        <v>5856</v>
      </c>
      <c r="BX1856" s="98">
        <v>0</v>
      </c>
      <c r="BY1856" s="99" t="str">
        <f>IFERROR(VLOOKUP(ROWS($BW$4:BW1856),$BV$4:$BW$2337,2,0),"")</f>
        <v>Stolno (pow. chełmiński, woj. kujawsko-pomorskie)</v>
      </c>
      <c r="BZ1856" s="98">
        <v>0</v>
      </c>
      <c r="CA1856" s="98">
        <f>IF(ISNUMBER(SEARCH('ankieta ESG'!$G$188,CB1856)),MAX($CA$3:CA1855)+1,0)</f>
        <v>1853</v>
      </c>
      <c r="CB1856" s="134" t="s">
        <v>5856</v>
      </c>
      <c r="CC1856" s="98">
        <v>0</v>
      </c>
      <c r="CD1856" s="99" t="str">
        <f>IFERROR(VLOOKUP(ROWS($CB$4:CB1856),$CA$4:$CB$2337,2,0),"")</f>
        <v>Stolno (pow. chełmiński, woj. kujawsko-pomorskie)</v>
      </c>
      <c r="CE1856" s="98">
        <v>0</v>
      </c>
      <c r="CF1856" s="98">
        <f>IF(ISNUMBER(SEARCH('ankieta ESG'!$G$189,CG1856)),MAX($CF$3:CF1855)+1,0)</f>
        <v>1853</v>
      </c>
      <c r="CG1856" s="134" t="s">
        <v>5856</v>
      </c>
      <c r="CH1856" s="98">
        <v>0</v>
      </c>
      <c r="CI1856" s="99" t="str">
        <f>IFERROR(VLOOKUP(ROWS($CG$4:CG1856),$CF$4:$CG$2337,2,0),"")</f>
        <v>Stolno (pow. chełmiński, woj. kujawsko-pomorskie)</v>
      </c>
      <c r="CJ1856" s="98">
        <v>0</v>
      </c>
    </row>
    <row r="1857" spans="4:88">
      <c r="D1857" s="25"/>
      <c r="F1857" s="25"/>
      <c r="AM1857" s="98">
        <f>IF(ISNUMBER(SEARCH('ankieta ESG'!$G$180,AN1857)),MAX(AM$3:$AM1856)+1,0)</f>
        <v>1854</v>
      </c>
      <c r="AN1857" s="134" t="s">
        <v>5857</v>
      </c>
      <c r="AO1857" s="98">
        <v>0</v>
      </c>
      <c r="AP1857" s="99" t="str">
        <f>IFERROR(VLOOKUP(ROWS($AN$4:AN1857),$AM$4:$AN$2337,2,0),"")</f>
        <v>Stopnica (pow. buski, woj. świętokrzyskie)</v>
      </c>
      <c r="AQ1857" s="98">
        <v>0</v>
      </c>
      <c r="AR1857" s="98">
        <f>IF(ISNUMBER(SEARCH('ankieta ESG'!$G$181,AS1857)),MAX($AR$3:AR1856)+1,0)</f>
        <v>1854</v>
      </c>
      <c r="AS1857" s="134" t="s">
        <v>5857</v>
      </c>
      <c r="AT1857" s="98">
        <v>0</v>
      </c>
      <c r="AU1857" s="99" t="str">
        <f>IFERROR(VLOOKUP(ROWS($AS$4:AS1857),$AR$4:$AS$2337,2,0),"")</f>
        <v>Stopnica (pow. buski, woj. świętokrzyskie)</v>
      </c>
      <c r="AV1857" s="98">
        <v>0</v>
      </c>
      <c r="AW1857" s="98">
        <f>IF(ISNUMBER(SEARCH('ankieta ESG'!$G$182,AX1857)),MAX($AW$3:AW1856)+1,0)</f>
        <v>1854</v>
      </c>
      <c r="AX1857" s="134" t="s">
        <v>5857</v>
      </c>
      <c r="AY1857" s="98">
        <v>0</v>
      </c>
      <c r="AZ1857" s="99" t="str">
        <f>IFERROR(VLOOKUP(ROWS($AX$4:AX1857),$AW$4:$AX$2337,2,0),"")</f>
        <v>Stopnica (pow. buski, woj. świętokrzyskie)</v>
      </c>
      <c r="BA1857" s="98">
        <v>0</v>
      </c>
      <c r="BB1857" s="98">
        <f>IF(ISNUMBER(SEARCH('ankieta ESG'!$G$183,BC1857)),MAX($BB$3:BB1856)+1,0)</f>
        <v>1854</v>
      </c>
      <c r="BC1857" s="134" t="s">
        <v>5857</v>
      </c>
      <c r="BD1857" s="98">
        <v>0</v>
      </c>
      <c r="BE1857" s="99" t="str">
        <f>IFERROR(VLOOKUP(ROWS($BC$4:BC1857),$BB$4:$BC$2337,2,0),"")</f>
        <v>Stopnica (pow. buski, woj. świętokrzyskie)</v>
      </c>
      <c r="BF1857" s="98">
        <v>0</v>
      </c>
      <c r="BG1857" s="98">
        <f>IF(ISNUMBER(SEARCH('ankieta ESG'!$G$184,BH1857)),MAX($BG$3:BG1856)+1,0)</f>
        <v>1854</v>
      </c>
      <c r="BH1857" s="134" t="s">
        <v>5857</v>
      </c>
      <c r="BI1857" s="98">
        <v>0</v>
      </c>
      <c r="BJ1857" s="99" t="str">
        <f>IFERROR(VLOOKUP(ROWS($BH$4:BH1857),$BG$4:$BH$2337,2,0),"")</f>
        <v>Stopnica (pow. buski, woj. świętokrzyskie)</v>
      </c>
      <c r="BK1857" s="98">
        <v>0</v>
      </c>
      <c r="BL1857" s="98">
        <f>IF(ISNUMBER(SEARCH('ankieta ESG'!$G$185,BM1857)),MAX($BL$3:BL1856)+1,0)</f>
        <v>1854</v>
      </c>
      <c r="BM1857" s="134" t="s">
        <v>5857</v>
      </c>
      <c r="BN1857" s="98">
        <v>0</v>
      </c>
      <c r="BO1857" s="99" t="str">
        <f>IFERROR(VLOOKUP(ROWS($BM$4:BM1857),$BL$4:$BM$2337,2,0),"")</f>
        <v>Stopnica (pow. buski, woj. świętokrzyskie)</v>
      </c>
      <c r="BP1857" s="98">
        <v>0</v>
      </c>
      <c r="BQ1857" s="98">
        <f>IF(ISNUMBER(SEARCH('ankieta ESG'!$G$186,BR1857)),MAX($BQ$3:BQ1856)+1,0)</f>
        <v>1854</v>
      </c>
      <c r="BR1857" s="134" t="s">
        <v>5857</v>
      </c>
      <c r="BS1857" s="98">
        <v>0</v>
      </c>
      <c r="BT1857" s="99" t="str">
        <f>IFERROR(VLOOKUP(ROWS($BR$4:BR1857),$BQ$4:$BR$2337,2,0),"")</f>
        <v>Stopnica (pow. buski, woj. świętokrzyskie)</v>
      </c>
      <c r="BU1857" s="98">
        <v>0</v>
      </c>
      <c r="BV1857" s="98">
        <f>IF(ISNUMBER(SEARCH('ankieta ESG'!$G$187,BW1857)),MAX($BV$3:BV1856)+1,0)</f>
        <v>1854</v>
      </c>
      <c r="BW1857" s="134" t="s">
        <v>5857</v>
      </c>
      <c r="BX1857" s="98">
        <v>0</v>
      </c>
      <c r="BY1857" s="99" t="str">
        <f>IFERROR(VLOOKUP(ROWS($BW$4:BW1857),$BV$4:$BW$2337,2,0),"")</f>
        <v>Stopnica (pow. buski, woj. świętokrzyskie)</v>
      </c>
      <c r="BZ1857" s="98">
        <v>0</v>
      </c>
      <c r="CA1857" s="98">
        <f>IF(ISNUMBER(SEARCH('ankieta ESG'!$G$188,CB1857)),MAX($CA$3:CA1856)+1,0)</f>
        <v>1854</v>
      </c>
      <c r="CB1857" s="134" t="s">
        <v>5857</v>
      </c>
      <c r="CC1857" s="98">
        <v>0</v>
      </c>
      <c r="CD1857" s="99" t="str">
        <f>IFERROR(VLOOKUP(ROWS($CB$4:CB1857),$CA$4:$CB$2337,2,0),"")</f>
        <v>Stopnica (pow. buski, woj. świętokrzyskie)</v>
      </c>
      <c r="CE1857" s="98">
        <v>0</v>
      </c>
      <c r="CF1857" s="98">
        <f>IF(ISNUMBER(SEARCH('ankieta ESG'!$G$189,CG1857)),MAX($CF$3:CF1856)+1,0)</f>
        <v>1854</v>
      </c>
      <c r="CG1857" s="134" t="s">
        <v>5857</v>
      </c>
      <c r="CH1857" s="98">
        <v>0</v>
      </c>
      <c r="CI1857" s="99" t="str">
        <f>IFERROR(VLOOKUP(ROWS($CG$4:CG1857),$CF$4:$CG$2337,2,0),"")</f>
        <v>Stopnica (pow. buski, woj. świętokrzyskie)</v>
      </c>
      <c r="CJ1857" s="98">
        <v>0</v>
      </c>
    </row>
    <row r="1858" spans="4:88">
      <c r="D1858" s="25"/>
      <c r="F1858" s="25"/>
      <c r="AM1858" s="98">
        <f>IF(ISNUMBER(SEARCH('ankieta ESG'!$G$180,AN1858)),MAX(AM$3:$AM1857)+1,0)</f>
        <v>1855</v>
      </c>
      <c r="AN1858" s="134" t="s">
        <v>5858</v>
      </c>
      <c r="AO1858" s="98">
        <v>0</v>
      </c>
      <c r="AP1858" s="99" t="str">
        <f>IFERROR(VLOOKUP(ROWS($AN$4:AN1858),$AM$4:$AN$2337,2,0),"")</f>
        <v>Stoszowice (pow. ząbkowicki, woj. dolnośląskie)</v>
      </c>
      <c r="AQ1858" s="98">
        <v>0</v>
      </c>
      <c r="AR1858" s="98">
        <f>IF(ISNUMBER(SEARCH('ankieta ESG'!$G$181,AS1858)),MAX($AR$3:AR1857)+1,0)</f>
        <v>1855</v>
      </c>
      <c r="AS1858" s="134" t="s">
        <v>5858</v>
      </c>
      <c r="AT1858" s="98">
        <v>0</v>
      </c>
      <c r="AU1858" s="99" t="str">
        <f>IFERROR(VLOOKUP(ROWS($AS$4:AS1858),$AR$4:$AS$2337,2,0),"")</f>
        <v>Stoszowice (pow. ząbkowicki, woj. dolnośląskie)</v>
      </c>
      <c r="AV1858" s="98">
        <v>0</v>
      </c>
      <c r="AW1858" s="98">
        <f>IF(ISNUMBER(SEARCH('ankieta ESG'!$G$182,AX1858)),MAX($AW$3:AW1857)+1,0)</f>
        <v>1855</v>
      </c>
      <c r="AX1858" s="134" t="s">
        <v>5858</v>
      </c>
      <c r="AY1858" s="98">
        <v>0</v>
      </c>
      <c r="AZ1858" s="99" t="str">
        <f>IFERROR(VLOOKUP(ROWS($AX$4:AX1858),$AW$4:$AX$2337,2,0),"")</f>
        <v>Stoszowice (pow. ząbkowicki, woj. dolnośląskie)</v>
      </c>
      <c r="BA1858" s="98">
        <v>0</v>
      </c>
      <c r="BB1858" s="98">
        <f>IF(ISNUMBER(SEARCH('ankieta ESG'!$G$183,BC1858)),MAX($BB$3:BB1857)+1,0)</f>
        <v>1855</v>
      </c>
      <c r="BC1858" s="134" t="s">
        <v>5858</v>
      </c>
      <c r="BD1858" s="98">
        <v>0</v>
      </c>
      <c r="BE1858" s="99" t="str">
        <f>IFERROR(VLOOKUP(ROWS($BC$4:BC1858),$BB$4:$BC$2337,2,0),"")</f>
        <v>Stoszowice (pow. ząbkowicki, woj. dolnośląskie)</v>
      </c>
      <c r="BF1858" s="98">
        <v>0</v>
      </c>
      <c r="BG1858" s="98">
        <f>IF(ISNUMBER(SEARCH('ankieta ESG'!$G$184,BH1858)),MAX($BG$3:BG1857)+1,0)</f>
        <v>1855</v>
      </c>
      <c r="BH1858" s="134" t="s">
        <v>5858</v>
      </c>
      <c r="BI1858" s="98">
        <v>0</v>
      </c>
      <c r="BJ1858" s="99" t="str">
        <f>IFERROR(VLOOKUP(ROWS($BH$4:BH1858),$BG$4:$BH$2337,2,0),"")</f>
        <v>Stoszowice (pow. ząbkowicki, woj. dolnośląskie)</v>
      </c>
      <c r="BK1858" s="98">
        <v>0</v>
      </c>
      <c r="BL1858" s="98">
        <f>IF(ISNUMBER(SEARCH('ankieta ESG'!$G$185,BM1858)),MAX($BL$3:BL1857)+1,0)</f>
        <v>1855</v>
      </c>
      <c r="BM1858" s="134" t="s">
        <v>5858</v>
      </c>
      <c r="BN1858" s="98">
        <v>0</v>
      </c>
      <c r="BO1858" s="99" t="str">
        <f>IFERROR(VLOOKUP(ROWS($BM$4:BM1858),$BL$4:$BM$2337,2,0),"")</f>
        <v>Stoszowice (pow. ząbkowicki, woj. dolnośląskie)</v>
      </c>
      <c r="BP1858" s="98">
        <v>0</v>
      </c>
      <c r="BQ1858" s="98">
        <f>IF(ISNUMBER(SEARCH('ankieta ESG'!$G$186,BR1858)),MAX($BQ$3:BQ1857)+1,0)</f>
        <v>1855</v>
      </c>
      <c r="BR1858" s="134" t="s">
        <v>5858</v>
      </c>
      <c r="BS1858" s="98">
        <v>0</v>
      </c>
      <c r="BT1858" s="99" t="str">
        <f>IFERROR(VLOOKUP(ROWS($BR$4:BR1858),$BQ$4:$BR$2337,2,0),"")</f>
        <v>Stoszowice (pow. ząbkowicki, woj. dolnośląskie)</v>
      </c>
      <c r="BU1858" s="98">
        <v>0</v>
      </c>
      <c r="BV1858" s="98">
        <f>IF(ISNUMBER(SEARCH('ankieta ESG'!$G$187,BW1858)),MAX($BV$3:BV1857)+1,0)</f>
        <v>1855</v>
      </c>
      <c r="BW1858" s="134" t="s">
        <v>5858</v>
      </c>
      <c r="BX1858" s="98">
        <v>0</v>
      </c>
      <c r="BY1858" s="99" t="str">
        <f>IFERROR(VLOOKUP(ROWS($BW$4:BW1858),$BV$4:$BW$2337,2,0),"")</f>
        <v>Stoszowice (pow. ząbkowicki, woj. dolnośląskie)</v>
      </c>
      <c r="BZ1858" s="98">
        <v>0</v>
      </c>
      <c r="CA1858" s="98">
        <f>IF(ISNUMBER(SEARCH('ankieta ESG'!$G$188,CB1858)),MAX($CA$3:CA1857)+1,0)</f>
        <v>1855</v>
      </c>
      <c r="CB1858" s="134" t="s">
        <v>5858</v>
      </c>
      <c r="CC1858" s="98">
        <v>0</v>
      </c>
      <c r="CD1858" s="99" t="str">
        <f>IFERROR(VLOOKUP(ROWS($CB$4:CB1858),$CA$4:$CB$2337,2,0),"")</f>
        <v>Stoszowice (pow. ząbkowicki, woj. dolnośląskie)</v>
      </c>
      <c r="CE1858" s="98">
        <v>0</v>
      </c>
      <c r="CF1858" s="98">
        <f>IF(ISNUMBER(SEARCH('ankieta ESG'!$G$189,CG1858)),MAX($CF$3:CF1857)+1,0)</f>
        <v>1855</v>
      </c>
      <c r="CG1858" s="134" t="s">
        <v>5858</v>
      </c>
      <c r="CH1858" s="98">
        <v>0</v>
      </c>
      <c r="CI1858" s="99" t="str">
        <f>IFERROR(VLOOKUP(ROWS($CG$4:CG1858),$CF$4:$CG$2337,2,0),"")</f>
        <v>Stoszowice (pow. ząbkowicki, woj. dolnośląskie)</v>
      </c>
      <c r="CJ1858" s="98">
        <v>0</v>
      </c>
    </row>
    <row r="1859" spans="4:88">
      <c r="D1859" s="25"/>
      <c r="F1859" s="25"/>
      <c r="AM1859" s="98">
        <f>IF(ISNUMBER(SEARCH('ankieta ESG'!$G$180,AN1859)),MAX(AM$3:$AM1858)+1,0)</f>
        <v>1856</v>
      </c>
      <c r="AN1859" s="134" t="s">
        <v>5859</v>
      </c>
      <c r="AO1859" s="98">
        <v>0</v>
      </c>
      <c r="AP1859" s="99" t="str">
        <f>IFERROR(VLOOKUP(ROWS($AN$4:AN1859),$AM$4:$AN$2337,2,0),"")</f>
        <v>Strachówka (pow. wołomiński, woj. mazowieckie)</v>
      </c>
      <c r="AQ1859" s="98">
        <v>0</v>
      </c>
      <c r="AR1859" s="98">
        <f>IF(ISNUMBER(SEARCH('ankieta ESG'!$G$181,AS1859)),MAX($AR$3:AR1858)+1,0)</f>
        <v>1856</v>
      </c>
      <c r="AS1859" s="134" t="s">
        <v>5859</v>
      </c>
      <c r="AT1859" s="98">
        <v>0</v>
      </c>
      <c r="AU1859" s="99" t="str">
        <f>IFERROR(VLOOKUP(ROWS($AS$4:AS1859),$AR$4:$AS$2337,2,0),"")</f>
        <v>Strachówka (pow. wołomiński, woj. mazowieckie)</v>
      </c>
      <c r="AV1859" s="98">
        <v>0</v>
      </c>
      <c r="AW1859" s="98">
        <f>IF(ISNUMBER(SEARCH('ankieta ESG'!$G$182,AX1859)),MAX($AW$3:AW1858)+1,0)</f>
        <v>1856</v>
      </c>
      <c r="AX1859" s="134" t="s">
        <v>5859</v>
      </c>
      <c r="AY1859" s="98">
        <v>0</v>
      </c>
      <c r="AZ1859" s="99" t="str">
        <f>IFERROR(VLOOKUP(ROWS($AX$4:AX1859),$AW$4:$AX$2337,2,0),"")</f>
        <v>Strachówka (pow. wołomiński, woj. mazowieckie)</v>
      </c>
      <c r="BA1859" s="98">
        <v>0</v>
      </c>
      <c r="BB1859" s="98">
        <f>IF(ISNUMBER(SEARCH('ankieta ESG'!$G$183,BC1859)),MAX($BB$3:BB1858)+1,0)</f>
        <v>1856</v>
      </c>
      <c r="BC1859" s="134" t="s">
        <v>5859</v>
      </c>
      <c r="BD1859" s="98">
        <v>0</v>
      </c>
      <c r="BE1859" s="99" t="str">
        <f>IFERROR(VLOOKUP(ROWS($BC$4:BC1859),$BB$4:$BC$2337,2,0),"")</f>
        <v>Strachówka (pow. wołomiński, woj. mazowieckie)</v>
      </c>
      <c r="BF1859" s="98">
        <v>0</v>
      </c>
      <c r="BG1859" s="98">
        <f>IF(ISNUMBER(SEARCH('ankieta ESG'!$G$184,BH1859)),MAX($BG$3:BG1858)+1,0)</f>
        <v>1856</v>
      </c>
      <c r="BH1859" s="134" t="s">
        <v>5859</v>
      </c>
      <c r="BI1859" s="98">
        <v>0</v>
      </c>
      <c r="BJ1859" s="99" t="str">
        <f>IFERROR(VLOOKUP(ROWS($BH$4:BH1859),$BG$4:$BH$2337,2,0),"")</f>
        <v>Strachówka (pow. wołomiński, woj. mazowieckie)</v>
      </c>
      <c r="BK1859" s="98">
        <v>0</v>
      </c>
      <c r="BL1859" s="98">
        <f>IF(ISNUMBER(SEARCH('ankieta ESG'!$G$185,BM1859)),MAX($BL$3:BL1858)+1,0)</f>
        <v>1856</v>
      </c>
      <c r="BM1859" s="134" t="s">
        <v>5859</v>
      </c>
      <c r="BN1859" s="98">
        <v>0</v>
      </c>
      <c r="BO1859" s="99" t="str">
        <f>IFERROR(VLOOKUP(ROWS($BM$4:BM1859),$BL$4:$BM$2337,2,0),"")</f>
        <v>Strachówka (pow. wołomiński, woj. mazowieckie)</v>
      </c>
      <c r="BP1859" s="98">
        <v>0</v>
      </c>
      <c r="BQ1859" s="98">
        <f>IF(ISNUMBER(SEARCH('ankieta ESG'!$G$186,BR1859)),MAX($BQ$3:BQ1858)+1,0)</f>
        <v>1856</v>
      </c>
      <c r="BR1859" s="134" t="s">
        <v>5859</v>
      </c>
      <c r="BS1859" s="98">
        <v>0</v>
      </c>
      <c r="BT1859" s="99" t="str">
        <f>IFERROR(VLOOKUP(ROWS($BR$4:BR1859),$BQ$4:$BR$2337,2,0),"")</f>
        <v>Strachówka (pow. wołomiński, woj. mazowieckie)</v>
      </c>
      <c r="BU1859" s="98">
        <v>0</v>
      </c>
      <c r="BV1859" s="98">
        <f>IF(ISNUMBER(SEARCH('ankieta ESG'!$G$187,BW1859)),MAX($BV$3:BV1858)+1,0)</f>
        <v>1856</v>
      </c>
      <c r="BW1859" s="134" t="s">
        <v>5859</v>
      </c>
      <c r="BX1859" s="98">
        <v>0</v>
      </c>
      <c r="BY1859" s="99" t="str">
        <f>IFERROR(VLOOKUP(ROWS($BW$4:BW1859),$BV$4:$BW$2337,2,0),"")</f>
        <v>Strachówka (pow. wołomiński, woj. mazowieckie)</v>
      </c>
      <c r="BZ1859" s="98">
        <v>0</v>
      </c>
      <c r="CA1859" s="98">
        <f>IF(ISNUMBER(SEARCH('ankieta ESG'!$G$188,CB1859)),MAX($CA$3:CA1858)+1,0)</f>
        <v>1856</v>
      </c>
      <c r="CB1859" s="134" t="s">
        <v>5859</v>
      </c>
      <c r="CC1859" s="98">
        <v>0</v>
      </c>
      <c r="CD1859" s="99" t="str">
        <f>IFERROR(VLOOKUP(ROWS($CB$4:CB1859),$CA$4:$CB$2337,2,0),"")</f>
        <v>Strachówka (pow. wołomiński, woj. mazowieckie)</v>
      </c>
      <c r="CE1859" s="98">
        <v>0</v>
      </c>
      <c r="CF1859" s="98">
        <f>IF(ISNUMBER(SEARCH('ankieta ESG'!$G$189,CG1859)),MAX($CF$3:CF1858)+1,0)</f>
        <v>1856</v>
      </c>
      <c r="CG1859" s="134" t="s">
        <v>5859</v>
      </c>
      <c r="CH1859" s="98">
        <v>0</v>
      </c>
      <c r="CI1859" s="99" t="str">
        <f>IFERROR(VLOOKUP(ROWS($CG$4:CG1859),$CF$4:$CG$2337,2,0),"")</f>
        <v>Strachówka (pow. wołomiński, woj. mazowieckie)</v>
      </c>
      <c r="CJ1859" s="98">
        <v>0</v>
      </c>
    </row>
    <row r="1860" spans="4:88">
      <c r="D1860" s="25"/>
      <c r="F1860" s="25"/>
      <c r="AM1860" s="98">
        <f>IF(ISNUMBER(SEARCH('ankieta ESG'!$G$180,AN1860)),MAX(AM$3:$AM1859)+1,0)</f>
        <v>1857</v>
      </c>
      <c r="AN1860" s="134" t="s">
        <v>5860</v>
      </c>
      <c r="AO1860" s="98">
        <v>0</v>
      </c>
      <c r="AP1860" s="99" t="str">
        <f>IFERROR(VLOOKUP(ROWS($AN$4:AN1860),$AM$4:$AN$2337,2,0),"")</f>
        <v>Strawczyn (pow. kielecki, woj. świętokrzyskie)</v>
      </c>
      <c r="AQ1860" s="98">
        <v>0</v>
      </c>
      <c r="AR1860" s="98">
        <f>IF(ISNUMBER(SEARCH('ankieta ESG'!$G$181,AS1860)),MAX($AR$3:AR1859)+1,0)</f>
        <v>1857</v>
      </c>
      <c r="AS1860" s="134" t="s">
        <v>5860</v>
      </c>
      <c r="AT1860" s="98">
        <v>0</v>
      </c>
      <c r="AU1860" s="99" t="str">
        <f>IFERROR(VLOOKUP(ROWS($AS$4:AS1860),$AR$4:$AS$2337,2,0),"")</f>
        <v>Strawczyn (pow. kielecki, woj. świętokrzyskie)</v>
      </c>
      <c r="AV1860" s="98">
        <v>0</v>
      </c>
      <c r="AW1860" s="98">
        <f>IF(ISNUMBER(SEARCH('ankieta ESG'!$G$182,AX1860)),MAX($AW$3:AW1859)+1,0)</f>
        <v>1857</v>
      </c>
      <c r="AX1860" s="134" t="s">
        <v>5860</v>
      </c>
      <c r="AY1860" s="98">
        <v>0</v>
      </c>
      <c r="AZ1860" s="99" t="str">
        <f>IFERROR(VLOOKUP(ROWS($AX$4:AX1860),$AW$4:$AX$2337,2,0),"")</f>
        <v>Strawczyn (pow. kielecki, woj. świętokrzyskie)</v>
      </c>
      <c r="BA1860" s="98">
        <v>0</v>
      </c>
      <c r="BB1860" s="98">
        <f>IF(ISNUMBER(SEARCH('ankieta ESG'!$G$183,BC1860)),MAX($BB$3:BB1859)+1,0)</f>
        <v>1857</v>
      </c>
      <c r="BC1860" s="134" t="s">
        <v>5860</v>
      </c>
      <c r="BD1860" s="98">
        <v>0</v>
      </c>
      <c r="BE1860" s="99" t="str">
        <f>IFERROR(VLOOKUP(ROWS($BC$4:BC1860),$BB$4:$BC$2337,2,0),"")</f>
        <v>Strawczyn (pow. kielecki, woj. świętokrzyskie)</v>
      </c>
      <c r="BF1860" s="98">
        <v>0</v>
      </c>
      <c r="BG1860" s="98">
        <f>IF(ISNUMBER(SEARCH('ankieta ESG'!$G$184,BH1860)),MAX($BG$3:BG1859)+1,0)</f>
        <v>1857</v>
      </c>
      <c r="BH1860" s="134" t="s">
        <v>5860</v>
      </c>
      <c r="BI1860" s="98">
        <v>0</v>
      </c>
      <c r="BJ1860" s="99" t="str">
        <f>IFERROR(VLOOKUP(ROWS($BH$4:BH1860),$BG$4:$BH$2337,2,0),"")</f>
        <v>Strawczyn (pow. kielecki, woj. świętokrzyskie)</v>
      </c>
      <c r="BK1860" s="98">
        <v>0</v>
      </c>
      <c r="BL1860" s="98">
        <f>IF(ISNUMBER(SEARCH('ankieta ESG'!$G$185,BM1860)),MAX($BL$3:BL1859)+1,0)</f>
        <v>1857</v>
      </c>
      <c r="BM1860" s="134" t="s">
        <v>5860</v>
      </c>
      <c r="BN1860" s="98">
        <v>0</v>
      </c>
      <c r="BO1860" s="99" t="str">
        <f>IFERROR(VLOOKUP(ROWS($BM$4:BM1860),$BL$4:$BM$2337,2,0),"")</f>
        <v>Strawczyn (pow. kielecki, woj. świętokrzyskie)</v>
      </c>
      <c r="BP1860" s="98">
        <v>0</v>
      </c>
      <c r="BQ1860" s="98">
        <f>IF(ISNUMBER(SEARCH('ankieta ESG'!$G$186,BR1860)),MAX($BQ$3:BQ1859)+1,0)</f>
        <v>1857</v>
      </c>
      <c r="BR1860" s="134" t="s">
        <v>5860</v>
      </c>
      <c r="BS1860" s="98">
        <v>0</v>
      </c>
      <c r="BT1860" s="99" t="str">
        <f>IFERROR(VLOOKUP(ROWS($BR$4:BR1860),$BQ$4:$BR$2337,2,0),"")</f>
        <v>Strawczyn (pow. kielecki, woj. świętokrzyskie)</v>
      </c>
      <c r="BU1860" s="98">
        <v>0</v>
      </c>
      <c r="BV1860" s="98">
        <f>IF(ISNUMBER(SEARCH('ankieta ESG'!$G$187,BW1860)),MAX($BV$3:BV1859)+1,0)</f>
        <v>1857</v>
      </c>
      <c r="BW1860" s="134" t="s">
        <v>5860</v>
      </c>
      <c r="BX1860" s="98">
        <v>0</v>
      </c>
      <c r="BY1860" s="99" t="str">
        <f>IFERROR(VLOOKUP(ROWS($BW$4:BW1860),$BV$4:$BW$2337,2,0),"")</f>
        <v>Strawczyn (pow. kielecki, woj. świętokrzyskie)</v>
      </c>
      <c r="BZ1860" s="98">
        <v>0</v>
      </c>
      <c r="CA1860" s="98">
        <f>IF(ISNUMBER(SEARCH('ankieta ESG'!$G$188,CB1860)),MAX($CA$3:CA1859)+1,0)</f>
        <v>1857</v>
      </c>
      <c r="CB1860" s="134" t="s">
        <v>5860</v>
      </c>
      <c r="CC1860" s="98">
        <v>0</v>
      </c>
      <c r="CD1860" s="99" t="str">
        <f>IFERROR(VLOOKUP(ROWS($CB$4:CB1860),$CA$4:$CB$2337,2,0),"")</f>
        <v>Strawczyn (pow. kielecki, woj. świętokrzyskie)</v>
      </c>
      <c r="CE1860" s="98">
        <v>0</v>
      </c>
      <c r="CF1860" s="98">
        <f>IF(ISNUMBER(SEARCH('ankieta ESG'!$G$189,CG1860)),MAX($CF$3:CF1859)+1,0)</f>
        <v>1857</v>
      </c>
      <c r="CG1860" s="134" t="s">
        <v>5860</v>
      </c>
      <c r="CH1860" s="98">
        <v>0</v>
      </c>
      <c r="CI1860" s="99" t="str">
        <f>IFERROR(VLOOKUP(ROWS($CG$4:CG1860),$CF$4:$CG$2337,2,0),"")</f>
        <v>Strawczyn (pow. kielecki, woj. świętokrzyskie)</v>
      </c>
      <c r="CJ1860" s="98">
        <v>0</v>
      </c>
    </row>
    <row r="1861" spans="4:88">
      <c r="D1861" s="25"/>
      <c r="F1861" s="25"/>
      <c r="AM1861" s="98">
        <f>IF(ISNUMBER(SEARCH('ankieta ESG'!$G$180,AN1861)),MAX(AM$3:$AM1860)+1,0)</f>
        <v>1858</v>
      </c>
      <c r="AN1861" s="134" t="s">
        <v>5861</v>
      </c>
      <c r="AO1861" s="98">
        <v>0</v>
      </c>
      <c r="AP1861" s="99" t="str">
        <f>IFERROR(VLOOKUP(ROWS($AN$4:AN1861),$AM$4:$AN$2337,2,0),"")</f>
        <v>Stromiec (pow. białobrzeski, woj. mazowieckie)</v>
      </c>
      <c r="AQ1861" s="98">
        <v>0</v>
      </c>
      <c r="AR1861" s="98">
        <f>IF(ISNUMBER(SEARCH('ankieta ESG'!$G$181,AS1861)),MAX($AR$3:AR1860)+1,0)</f>
        <v>1858</v>
      </c>
      <c r="AS1861" s="134" t="s">
        <v>5861</v>
      </c>
      <c r="AT1861" s="98">
        <v>0</v>
      </c>
      <c r="AU1861" s="99" t="str">
        <f>IFERROR(VLOOKUP(ROWS($AS$4:AS1861),$AR$4:$AS$2337,2,0),"")</f>
        <v>Stromiec (pow. białobrzeski, woj. mazowieckie)</v>
      </c>
      <c r="AV1861" s="98">
        <v>0</v>
      </c>
      <c r="AW1861" s="98">
        <f>IF(ISNUMBER(SEARCH('ankieta ESG'!$G$182,AX1861)),MAX($AW$3:AW1860)+1,0)</f>
        <v>1858</v>
      </c>
      <c r="AX1861" s="134" t="s">
        <v>5861</v>
      </c>
      <c r="AY1861" s="98">
        <v>0</v>
      </c>
      <c r="AZ1861" s="99" t="str">
        <f>IFERROR(VLOOKUP(ROWS($AX$4:AX1861),$AW$4:$AX$2337,2,0),"")</f>
        <v>Stromiec (pow. białobrzeski, woj. mazowieckie)</v>
      </c>
      <c r="BA1861" s="98">
        <v>0</v>
      </c>
      <c r="BB1861" s="98">
        <f>IF(ISNUMBER(SEARCH('ankieta ESG'!$G$183,BC1861)),MAX($BB$3:BB1860)+1,0)</f>
        <v>1858</v>
      </c>
      <c r="BC1861" s="134" t="s">
        <v>5861</v>
      </c>
      <c r="BD1861" s="98">
        <v>0</v>
      </c>
      <c r="BE1861" s="99" t="str">
        <f>IFERROR(VLOOKUP(ROWS($BC$4:BC1861),$BB$4:$BC$2337,2,0),"")</f>
        <v>Stromiec (pow. białobrzeski, woj. mazowieckie)</v>
      </c>
      <c r="BF1861" s="98">
        <v>0</v>
      </c>
      <c r="BG1861" s="98">
        <f>IF(ISNUMBER(SEARCH('ankieta ESG'!$G$184,BH1861)),MAX($BG$3:BG1860)+1,0)</f>
        <v>1858</v>
      </c>
      <c r="BH1861" s="134" t="s">
        <v>5861</v>
      </c>
      <c r="BI1861" s="98">
        <v>0</v>
      </c>
      <c r="BJ1861" s="99" t="str">
        <f>IFERROR(VLOOKUP(ROWS($BH$4:BH1861),$BG$4:$BH$2337,2,0),"")</f>
        <v>Stromiec (pow. białobrzeski, woj. mazowieckie)</v>
      </c>
      <c r="BK1861" s="98">
        <v>0</v>
      </c>
      <c r="BL1861" s="98">
        <f>IF(ISNUMBER(SEARCH('ankieta ESG'!$G$185,BM1861)),MAX($BL$3:BL1860)+1,0)</f>
        <v>1858</v>
      </c>
      <c r="BM1861" s="134" t="s">
        <v>5861</v>
      </c>
      <c r="BN1861" s="98">
        <v>0</v>
      </c>
      <c r="BO1861" s="99" t="str">
        <f>IFERROR(VLOOKUP(ROWS($BM$4:BM1861),$BL$4:$BM$2337,2,0),"")</f>
        <v>Stromiec (pow. białobrzeski, woj. mazowieckie)</v>
      </c>
      <c r="BP1861" s="98">
        <v>0</v>
      </c>
      <c r="BQ1861" s="98">
        <f>IF(ISNUMBER(SEARCH('ankieta ESG'!$G$186,BR1861)),MAX($BQ$3:BQ1860)+1,0)</f>
        <v>1858</v>
      </c>
      <c r="BR1861" s="134" t="s">
        <v>5861</v>
      </c>
      <c r="BS1861" s="98">
        <v>0</v>
      </c>
      <c r="BT1861" s="99" t="str">
        <f>IFERROR(VLOOKUP(ROWS($BR$4:BR1861),$BQ$4:$BR$2337,2,0),"")</f>
        <v>Stromiec (pow. białobrzeski, woj. mazowieckie)</v>
      </c>
      <c r="BU1861" s="98">
        <v>0</v>
      </c>
      <c r="BV1861" s="98">
        <f>IF(ISNUMBER(SEARCH('ankieta ESG'!$G$187,BW1861)),MAX($BV$3:BV1860)+1,0)</f>
        <v>1858</v>
      </c>
      <c r="BW1861" s="134" t="s">
        <v>5861</v>
      </c>
      <c r="BX1861" s="98">
        <v>0</v>
      </c>
      <c r="BY1861" s="99" t="str">
        <f>IFERROR(VLOOKUP(ROWS($BW$4:BW1861),$BV$4:$BW$2337,2,0),"")</f>
        <v>Stromiec (pow. białobrzeski, woj. mazowieckie)</v>
      </c>
      <c r="BZ1861" s="98">
        <v>0</v>
      </c>
      <c r="CA1861" s="98">
        <f>IF(ISNUMBER(SEARCH('ankieta ESG'!$G$188,CB1861)),MAX($CA$3:CA1860)+1,0)</f>
        <v>1858</v>
      </c>
      <c r="CB1861" s="134" t="s">
        <v>5861</v>
      </c>
      <c r="CC1861" s="98">
        <v>0</v>
      </c>
      <c r="CD1861" s="99" t="str">
        <f>IFERROR(VLOOKUP(ROWS($CB$4:CB1861),$CA$4:$CB$2337,2,0),"")</f>
        <v>Stromiec (pow. białobrzeski, woj. mazowieckie)</v>
      </c>
      <c r="CE1861" s="98">
        <v>0</v>
      </c>
      <c r="CF1861" s="98">
        <f>IF(ISNUMBER(SEARCH('ankieta ESG'!$G$189,CG1861)),MAX($CF$3:CF1860)+1,0)</f>
        <v>1858</v>
      </c>
      <c r="CG1861" s="134" t="s">
        <v>5861</v>
      </c>
      <c r="CH1861" s="98">
        <v>0</v>
      </c>
      <c r="CI1861" s="99" t="str">
        <f>IFERROR(VLOOKUP(ROWS($CG$4:CG1861),$CF$4:$CG$2337,2,0),"")</f>
        <v>Stromiec (pow. białobrzeski, woj. mazowieckie)</v>
      </c>
      <c r="CJ1861" s="98">
        <v>0</v>
      </c>
    </row>
    <row r="1862" spans="4:88">
      <c r="D1862" s="25"/>
      <c r="F1862" s="25"/>
      <c r="AM1862" s="98">
        <f>IF(ISNUMBER(SEARCH('ankieta ESG'!$G$180,AN1862)),MAX(AM$3:$AM1861)+1,0)</f>
        <v>1859</v>
      </c>
      <c r="AN1862" s="134" t="s">
        <v>5862</v>
      </c>
      <c r="AO1862" s="98">
        <v>0</v>
      </c>
      <c r="AP1862" s="99" t="str">
        <f>IFERROR(VLOOKUP(ROWS($AN$4:AN1862),$AM$4:$AN$2337,2,0),"")</f>
        <v>Stronie Śląskie (pow. kłodzki, woj. dolnośląskie)</v>
      </c>
      <c r="AQ1862" s="98">
        <v>0</v>
      </c>
      <c r="AR1862" s="98">
        <f>IF(ISNUMBER(SEARCH('ankieta ESG'!$G$181,AS1862)),MAX($AR$3:AR1861)+1,0)</f>
        <v>1859</v>
      </c>
      <c r="AS1862" s="134" t="s">
        <v>5862</v>
      </c>
      <c r="AT1862" s="98">
        <v>0</v>
      </c>
      <c r="AU1862" s="99" t="str">
        <f>IFERROR(VLOOKUP(ROWS($AS$4:AS1862),$AR$4:$AS$2337,2,0),"")</f>
        <v>Stronie Śląskie (pow. kłodzki, woj. dolnośląskie)</v>
      </c>
      <c r="AV1862" s="98">
        <v>0</v>
      </c>
      <c r="AW1862" s="98">
        <f>IF(ISNUMBER(SEARCH('ankieta ESG'!$G$182,AX1862)),MAX($AW$3:AW1861)+1,0)</f>
        <v>1859</v>
      </c>
      <c r="AX1862" s="134" t="s">
        <v>5862</v>
      </c>
      <c r="AY1862" s="98">
        <v>0</v>
      </c>
      <c r="AZ1862" s="99" t="str">
        <f>IFERROR(VLOOKUP(ROWS($AX$4:AX1862),$AW$4:$AX$2337,2,0),"")</f>
        <v>Stronie Śląskie (pow. kłodzki, woj. dolnośląskie)</v>
      </c>
      <c r="BA1862" s="98">
        <v>0</v>
      </c>
      <c r="BB1862" s="98">
        <f>IF(ISNUMBER(SEARCH('ankieta ESG'!$G$183,BC1862)),MAX($BB$3:BB1861)+1,0)</f>
        <v>1859</v>
      </c>
      <c r="BC1862" s="134" t="s">
        <v>5862</v>
      </c>
      <c r="BD1862" s="98">
        <v>0</v>
      </c>
      <c r="BE1862" s="99" t="str">
        <f>IFERROR(VLOOKUP(ROWS($BC$4:BC1862),$BB$4:$BC$2337,2,0),"")</f>
        <v>Stronie Śląskie (pow. kłodzki, woj. dolnośląskie)</v>
      </c>
      <c r="BF1862" s="98">
        <v>0</v>
      </c>
      <c r="BG1862" s="98">
        <f>IF(ISNUMBER(SEARCH('ankieta ESG'!$G$184,BH1862)),MAX($BG$3:BG1861)+1,0)</f>
        <v>1859</v>
      </c>
      <c r="BH1862" s="134" t="s">
        <v>5862</v>
      </c>
      <c r="BI1862" s="98">
        <v>0</v>
      </c>
      <c r="BJ1862" s="99" t="str">
        <f>IFERROR(VLOOKUP(ROWS($BH$4:BH1862),$BG$4:$BH$2337,2,0),"")</f>
        <v>Stronie Śląskie (pow. kłodzki, woj. dolnośląskie)</v>
      </c>
      <c r="BK1862" s="98">
        <v>0</v>
      </c>
      <c r="BL1862" s="98">
        <f>IF(ISNUMBER(SEARCH('ankieta ESG'!$G$185,BM1862)),MAX($BL$3:BL1861)+1,0)</f>
        <v>1859</v>
      </c>
      <c r="BM1862" s="134" t="s">
        <v>5862</v>
      </c>
      <c r="BN1862" s="98">
        <v>0</v>
      </c>
      <c r="BO1862" s="99" t="str">
        <f>IFERROR(VLOOKUP(ROWS($BM$4:BM1862),$BL$4:$BM$2337,2,0),"")</f>
        <v>Stronie Śląskie (pow. kłodzki, woj. dolnośląskie)</v>
      </c>
      <c r="BP1862" s="98">
        <v>0</v>
      </c>
      <c r="BQ1862" s="98">
        <f>IF(ISNUMBER(SEARCH('ankieta ESG'!$G$186,BR1862)),MAX($BQ$3:BQ1861)+1,0)</f>
        <v>1859</v>
      </c>
      <c r="BR1862" s="134" t="s">
        <v>5862</v>
      </c>
      <c r="BS1862" s="98">
        <v>0</v>
      </c>
      <c r="BT1862" s="99" t="str">
        <f>IFERROR(VLOOKUP(ROWS($BR$4:BR1862),$BQ$4:$BR$2337,2,0),"")</f>
        <v>Stronie Śląskie (pow. kłodzki, woj. dolnośląskie)</v>
      </c>
      <c r="BU1862" s="98">
        <v>0</v>
      </c>
      <c r="BV1862" s="98">
        <f>IF(ISNUMBER(SEARCH('ankieta ESG'!$G$187,BW1862)),MAX($BV$3:BV1861)+1,0)</f>
        <v>1859</v>
      </c>
      <c r="BW1862" s="134" t="s">
        <v>5862</v>
      </c>
      <c r="BX1862" s="98">
        <v>0</v>
      </c>
      <c r="BY1862" s="99" t="str">
        <f>IFERROR(VLOOKUP(ROWS($BW$4:BW1862),$BV$4:$BW$2337,2,0),"")</f>
        <v>Stronie Śląskie (pow. kłodzki, woj. dolnośląskie)</v>
      </c>
      <c r="BZ1862" s="98">
        <v>0</v>
      </c>
      <c r="CA1862" s="98">
        <f>IF(ISNUMBER(SEARCH('ankieta ESG'!$G$188,CB1862)),MAX($CA$3:CA1861)+1,0)</f>
        <v>1859</v>
      </c>
      <c r="CB1862" s="134" t="s">
        <v>5862</v>
      </c>
      <c r="CC1862" s="98">
        <v>0</v>
      </c>
      <c r="CD1862" s="99" t="str">
        <f>IFERROR(VLOOKUP(ROWS($CB$4:CB1862),$CA$4:$CB$2337,2,0),"")</f>
        <v>Stronie Śląskie (pow. kłodzki, woj. dolnośląskie)</v>
      </c>
      <c r="CE1862" s="98">
        <v>0</v>
      </c>
      <c r="CF1862" s="98">
        <f>IF(ISNUMBER(SEARCH('ankieta ESG'!$G$189,CG1862)),MAX($CF$3:CF1861)+1,0)</f>
        <v>1859</v>
      </c>
      <c r="CG1862" s="134" t="s">
        <v>5862</v>
      </c>
      <c r="CH1862" s="98">
        <v>0</v>
      </c>
      <c r="CI1862" s="99" t="str">
        <f>IFERROR(VLOOKUP(ROWS($CG$4:CG1862),$CF$4:$CG$2337,2,0),"")</f>
        <v>Stronie Śląskie (pow. kłodzki, woj. dolnośląskie)</v>
      </c>
      <c r="CJ1862" s="98">
        <v>0</v>
      </c>
    </row>
    <row r="1863" spans="4:88">
      <c r="D1863" s="25"/>
      <c r="F1863" s="25"/>
      <c r="AM1863" s="98">
        <f>IF(ISNUMBER(SEARCH('ankieta ESG'!$G$180,AN1863)),MAX(AM$3:$AM1862)+1,0)</f>
        <v>1860</v>
      </c>
      <c r="AN1863" s="134" t="s">
        <v>5863</v>
      </c>
      <c r="AO1863" s="98">
        <v>0</v>
      </c>
      <c r="AP1863" s="99" t="str">
        <f>IFERROR(VLOOKUP(ROWS($AN$4:AN1863),$AM$4:$AN$2337,2,0),"")</f>
        <v>Strumień (pow. cieszyński, woj. śląskie)</v>
      </c>
      <c r="AQ1863" s="98">
        <v>0</v>
      </c>
      <c r="AR1863" s="98">
        <f>IF(ISNUMBER(SEARCH('ankieta ESG'!$G$181,AS1863)),MAX($AR$3:AR1862)+1,0)</f>
        <v>1860</v>
      </c>
      <c r="AS1863" s="134" t="s">
        <v>5863</v>
      </c>
      <c r="AT1863" s="98">
        <v>0</v>
      </c>
      <c r="AU1863" s="99" t="str">
        <f>IFERROR(VLOOKUP(ROWS($AS$4:AS1863),$AR$4:$AS$2337,2,0),"")</f>
        <v>Strumień (pow. cieszyński, woj. śląskie)</v>
      </c>
      <c r="AV1863" s="98">
        <v>0</v>
      </c>
      <c r="AW1863" s="98">
        <f>IF(ISNUMBER(SEARCH('ankieta ESG'!$G$182,AX1863)),MAX($AW$3:AW1862)+1,0)</f>
        <v>1860</v>
      </c>
      <c r="AX1863" s="134" t="s">
        <v>5863</v>
      </c>
      <c r="AY1863" s="98">
        <v>0</v>
      </c>
      <c r="AZ1863" s="99" t="str">
        <f>IFERROR(VLOOKUP(ROWS($AX$4:AX1863),$AW$4:$AX$2337,2,0),"")</f>
        <v>Strumień (pow. cieszyński, woj. śląskie)</v>
      </c>
      <c r="BA1863" s="98">
        <v>0</v>
      </c>
      <c r="BB1863" s="98">
        <f>IF(ISNUMBER(SEARCH('ankieta ESG'!$G$183,BC1863)),MAX($BB$3:BB1862)+1,0)</f>
        <v>1860</v>
      </c>
      <c r="BC1863" s="134" t="s">
        <v>5863</v>
      </c>
      <c r="BD1863" s="98">
        <v>0</v>
      </c>
      <c r="BE1863" s="99" t="str">
        <f>IFERROR(VLOOKUP(ROWS($BC$4:BC1863),$BB$4:$BC$2337,2,0),"")</f>
        <v>Strumień (pow. cieszyński, woj. śląskie)</v>
      </c>
      <c r="BF1863" s="98">
        <v>0</v>
      </c>
      <c r="BG1863" s="98">
        <f>IF(ISNUMBER(SEARCH('ankieta ESG'!$G$184,BH1863)),MAX($BG$3:BG1862)+1,0)</f>
        <v>1860</v>
      </c>
      <c r="BH1863" s="134" t="s">
        <v>5863</v>
      </c>
      <c r="BI1863" s="98">
        <v>0</v>
      </c>
      <c r="BJ1863" s="99" t="str">
        <f>IFERROR(VLOOKUP(ROWS($BH$4:BH1863),$BG$4:$BH$2337,2,0),"")</f>
        <v>Strumień (pow. cieszyński, woj. śląskie)</v>
      </c>
      <c r="BK1863" s="98">
        <v>0</v>
      </c>
      <c r="BL1863" s="98">
        <f>IF(ISNUMBER(SEARCH('ankieta ESG'!$G$185,BM1863)),MAX($BL$3:BL1862)+1,0)</f>
        <v>1860</v>
      </c>
      <c r="BM1863" s="134" t="s">
        <v>5863</v>
      </c>
      <c r="BN1863" s="98">
        <v>0</v>
      </c>
      <c r="BO1863" s="99" t="str">
        <f>IFERROR(VLOOKUP(ROWS($BM$4:BM1863),$BL$4:$BM$2337,2,0),"")</f>
        <v>Strumień (pow. cieszyński, woj. śląskie)</v>
      </c>
      <c r="BP1863" s="98">
        <v>0</v>
      </c>
      <c r="BQ1863" s="98">
        <f>IF(ISNUMBER(SEARCH('ankieta ESG'!$G$186,BR1863)),MAX($BQ$3:BQ1862)+1,0)</f>
        <v>1860</v>
      </c>
      <c r="BR1863" s="134" t="s">
        <v>5863</v>
      </c>
      <c r="BS1863" s="98">
        <v>0</v>
      </c>
      <c r="BT1863" s="99" t="str">
        <f>IFERROR(VLOOKUP(ROWS($BR$4:BR1863),$BQ$4:$BR$2337,2,0),"")</f>
        <v>Strumień (pow. cieszyński, woj. śląskie)</v>
      </c>
      <c r="BU1863" s="98">
        <v>0</v>
      </c>
      <c r="BV1863" s="98">
        <f>IF(ISNUMBER(SEARCH('ankieta ESG'!$G$187,BW1863)),MAX($BV$3:BV1862)+1,0)</f>
        <v>1860</v>
      </c>
      <c r="BW1863" s="134" t="s">
        <v>5863</v>
      </c>
      <c r="BX1863" s="98">
        <v>0</v>
      </c>
      <c r="BY1863" s="99" t="str">
        <f>IFERROR(VLOOKUP(ROWS($BW$4:BW1863),$BV$4:$BW$2337,2,0),"")</f>
        <v>Strumień (pow. cieszyński, woj. śląskie)</v>
      </c>
      <c r="BZ1863" s="98">
        <v>0</v>
      </c>
      <c r="CA1863" s="98">
        <f>IF(ISNUMBER(SEARCH('ankieta ESG'!$G$188,CB1863)),MAX($CA$3:CA1862)+1,0)</f>
        <v>1860</v>
      </c>
      <c r="CB1863" s="134" t="s">
        <v>5863</v>
      </c>
      <c r="CC1863" s="98">
        <v>0</v>
      </c>
      <c r="CD1863" s="99" t="str">
        <f>IFERROR(VLOOKUP(ROWS($CB$4:CB1863),$CA$4:$CB$2337,2,0),"")</f>
        <v>Strumień (pow. cieszyński, woj. śląskie)</v>
      </c>
      <c r="CE1863" s="98">
        <v>0</v>
      </c>
      <c r="CF1863" s="98">
        <f>IF(ISNUMBER(SEARCH('ankieta ESG'!$G$189,CG1863)),MAX($CF$3:CF1862)+1,0)</f>
        <v>1860</v>
      </c>
      <c r="CG1863" s="134" t="s">
        <v>5863</v>
      </c>
      <c r="CH1863" s="98">
        <v>0</v>
      </c>
      <c r="CI1863" s="99" t="str">
        <f>IFERROR(VLOOKUP(ROWS($CG$4:CG1863),$CF$4:$CG$2337,2,0),"")</f>
        <v>Strumień (pow. cieszyński, woj. śląskie)</v>
      </c>
      <c r="CJ1863" s="98">
        <v>0</v>
      </c>
    </row>
    <row r="1864" spans="4:88">
      <c r="D1864" s="25"/>
      <c r="F1864" s="25"/>
      <c r="AM1864" s="98">
        <f>IF(ISNUMBER(SEARCH('ankieta ESG'!$G$180,AN1864)),MAX(AM$3:$AM1863)+1,0)</f>
        <v>1861</v>
      </c>
      <c r="AN1864" s="134" t="s">
        <v>5864</v>
      </c>
      <c r="AO1864" s="98">
        <v>0</v>
      </c>
      <c r="AP1864" s="99" t="str">
        <f>IFERROR(VLOOKUP(ROWS($AN$4:AN1864),$AM$4:$AN$2337,2,0),"")</f>
        <v>Stryków (pow. zgierski, woj. łódzkie)</v>
      </c>
      <c r="AQ1864" s="98">
        <v>0</v>
      </c>
      <c r="AR1864" s="98">
        <f>IF(ISNUMBER(SEARCH('ankieta ESG'!$G$181,AS1864)),MAX($AR$3:AR1863)+1,0)</f>
        <v>1861</v>
      </c>
      <c r="AS1864" s="134" t="s">
        <v>5864</v>
      </c>
      <c r="AT1864" s="98">
        <v>0</v>
      </c>
      <c r="AU1864" s="99" t="str">
        <f>IFERROR(VLOOKUP(ROWS($AS$4:AS1864),$AR$4:$AS$2337,2,0),"")</f>
        <v>Stryków (pow. zgierski, woj. łódzkie)</v>
      </c>
      <c r="AV1864" s="98">
        <v>0</v>
      </c>
      <c r="AW1864" s="98">
        <f>IF(ISNUMBER(SEARCH('ankieta ESG'!$G$182,AX1864)),MAX($AW$3:AW1863)+1,0)</f>
        <v>1861</v>
      </c>
      <c r="AX1864" s="134" t="s">
        <v>5864</v>
      </c>
      <c r="AY1864" s="98">
        <v>0</v>
      </c>
      <c r="AZ1864" s="99" t="str">
        <f>IFERROR(VLOOKUP(ROWS($AX$4:AX1864),$AW$4:$AX$2337,2,0),"")</f>
        <v>Stryków (pow. zgierski, woj. łódzkie)</v>
      </c>
      <c r="BA1864" s="98">
        <v>0</v>
      </c>
      <c r="BB1864" s="98">
        <f>IF(ISNUMBER(SEARCH('ankieta ESG'!$G$183,BC1864)),MAX($BB$3:BB1863)+1,0)</f>
        <v>1861</v>
      </c>
      <c r="BC1864" s="134" t="s">
        <v>5864</v>
      </c>
      <c r="BD1864" s="98">
        <v>0</v>
      </c>
      <c r="BE1864" s="99" t="str">
        <f>IFERROR(VLOOKUP(ROWS($BC$4:BC1864),$BB$4:$BC$2337,2,0),"")</f>
        <v>Stryków (pow. zgierski, woj. łódzkie)</v>
      </c>
      <c r="BF1864" s="98">
        <v>0</v>
      </c>
      <c r="BG1864" s="98">
        <f>IF(ISNUMBER(SEARCH('ankieta ESG'!$G$184,BH1864)),MAX($BG$3:BG1863)+1,0)</f>
        <v>1861</v>
      </c>
      <c r="BH1864" s="134" t="s">
        <v>5864</v>
      </c>
      <c r="BI1864" s="98">
        <v>0</v>
      </c>
      <c r="BJ1864" s="99" t="str">
        <f>IFERROR(VLOOKUP(ROWS($BH$4:BH1864),$BG$4:$BH$2337,2,0),"")</f>
        <v>Stryków (pow. zgierski, woj. łódzkie)</v>
      </c>
      <c r="BK1864" s="98">
        <v>0</v>
      </c>
      <c r="BL1864" s="98">
        <f>IF(ISNUMBER(SEARCH('ankieta ESG'!$G$185,BM1864)),MAX($BL$3:BL1863)+1,0)</f>
        <v>1861</v>
      </c>
      <c r="BM1864" s="134" t="s">
        <v>5864</v>
      </c>
      <c r="BN1864" s="98">
        <v>0</v>
      </c>
      <c r="BO1864" s="99" t="str">
        <f>IFERROR(VLOOKUP(ROWS($BM$4:BM1864),$BL$4:$BM$2337,2,0),"")</f>
        <v>Stryków (pow. zgierski, woj. łódzkie)</v>
      </c>
      <c r="BP1864" s="98">
        <v>0</v>
      </c>
      <c r="BQ1864" s="98">
        <f>IF(ISNUMBER(SEARCH('ankieta ESG'!$G$186,BR1864)),MAX($BQ$3:BQ1863)+1,0)</f>
        <v>1861</v>
      </c>
      <c r="BR1864" s="134" t="s">
        <v>5864</v>
      </c>
      <c r="BS1864" s="98">
        <v>0</v>
      </c>
      <c r="BT1864" s="99" t="str">
        <f>IFERROR(VLOOKUP(ROWS($BR$4:BR1864),$BQ$4:$BR$2337,2,0),"")</f>
        <v>Stryków (pow. zgierski, woj. łódzkie)</v>
      </c>
      <c r="BU1864" s="98">
        <v>0</v>
      </c>
      <c r="BV1864" s="98">
        <f>IF(ISNUMBER(SEARCH('ankieta ESG'!$G$187,BW1864)),MAX($BV$3:BV1863)+1,0)</f>
        <v>1861</v>
      </c>
      <c r="BW1864" s="134" t="s">
        <v>5864</v>
      </c>
      <c r="BX1864" s="98">
        <v>0</v>
      </c>
      <c r="BY1864" s="99" t="str">
        <f>IFERROR(VLOOKUP(ROWS($BW$4:BW1864),$BV$4:$BW$2337,2,0),"")</f>
        <v>Stryków (pow. zgierski, woj. łódzkie)</v>
      </c>
      <c r="BZ1864" s="98">
        <v>0</v>
      </c>
      <c r="CA1864" s="98">
        <f>IF(ISNUMBER(SEARCH('ankieta ESG'!$G$188,CB1864)),MAX($CA$3:CA1863)+1,0)</f>
        <v>1861</v>
      </c>
      <c r="CB1864" s="134" t="s">
        <v>5864</v>
      </c>
      <c r="CC1864" s="98">
        <v>0</v>
      </c>
      <c r="CD1864" s="99" t="str">
        <f>IFERROR(VLOOKUP(ROWS($CB$4:CB1864),$CA$4:$CB$2337,2,0),"")</f>
        <v>Stryków (pow. zgierski, woj. łódzkie)</v>
      </c>
      <c r="CE1864" s="98">
        <v>0</v>
      </c>
      <c r="CF1864" s="98">
        <f>IF(ISNUMBER(SEARCH('ankieta ESG'!$G$189,CG1864)),MAX($CF$3:CF1863)+1,0)</f>
        <v>1861</v>
      </c>
      <c r="CG1864" s="134" t="s">
        <v>5864</v>
      </c>
      <c r="CH1864" s="98">
        <v>0</v>
      </c>
      <c r="CI1864" s="99" t="str">
        <f>IFERROR(VLOOKUP(ROWS($CG$4:CG1864),$CF$4:$CG$2337,2,0),"")</f>
        <v>Stryków (pow. zgierski, woj. łódzkie)</v>
      </c>
      <c r="CJ1864" s="98">
        <v>0</v>
      </c>
    </row>
    <row r="1865" spans="4:88">
      <c r="D1865" s="25"/>
      <c r="F1865" s="25"/>
      <c r="AM1865" s="98">
        <f>IF(ISNUMBER(SEARCH('ankieta ESG'!$G$180,AN1865)),MAX(AM$3:$AM1864)+1,0)</f>
        <v>1862</v>
      </c>
      <c r="AN1865" s="134" t="s">
        <v>5865</v>
      </c>
      <c r="AO1865" s="98">
        <v>0</v>
      </c>
      <c r="AP1865" s="99" t="str">
        <f>IFERROR(VLOOKUP(ROWS($AN$4:AN1865),$AM$4:$AN$2337,2,0),"")</f>
        <v>Stryszawa (pow. suski, woj. małopolskie)</v>
      </c>
      <c r="AQ1865" s="98">
        <v>0</v>
      </c>
      <c r="AR1865" s="98">
        <f>IF(ISNUMBER(SEARCH('ankieta ESG'!$G$181,AS1865)),MAX($AR$3:AR1864)+1,0)</f>
        <v>1862</v>
      </c>
      <c r="AS1865" s="134" t="s">
        <v>5865</v>
      </c>
      <c r="AT1865" s="98">
        <v>0</v>
      </c>
      <c r="AU1865" s="99" t="str">
        <f>IFERROR(VLOOKUP(ROWS($AS$4:AS1865),$AR$4:$AS$2337,2,0),"")</f>
        <v>Stryszawa (pow. suski, woj. małopolskie)</v>
      </c>
      <c r="AV1865" s="98">
        <v>0</v>
      </c>
      <c r="AW1865" s="98">
        <f>IF(ISNUMBER(SEARCH('ankieta ESG'!$G$182,AX1865)),MAX($AW$3:AW1864)+1,0)</f>
        <v>1862</v>
      </c>
      <c r="AX1865" s="134" t="s">
        <v>5865</v>
      </c>
      <c r="AY1865" s="98">
        <v>0</v>
      </c>
      <c r="AZ1865" s="99" t="str">
        <f>IFERROR(VLOOKUP(ROWS($AX$4:AX1865),$AW$4:$AX$2337,2,0),"")</f>
        <v>Stryszawa (pow. suski, woj. małopolskie)</v>
      </c>
      <c r="BA1865" s="98">
        <v>0</v>
      </c>
      <c r="BB1865" s="98">
        <f>IF(ISNUMBER(SEARCH('ankieta ESG'!$G$183,BC1865)),MAX($BB$3:BB1864)+1,0)</f>
        <v>1862</v>
      </c>
      <c r="BC1865" s="134" t="s">
        <v>5865</v>
      </c>
      <c r="BD1865" s="98">
        <v>0</v>
      </c>
      <c r="BE1865" s="99" t="str">
        <f>IFERROR(VLOOKUP(ROWS($BC$4:BC1865),$BB$4:$BC$2337,2,0),"")</f>
        <v>Stryszawa (pow. suski, woj. małopolskie)</v>
      </c>
      <c r="BF1865" s="98">
        <v>0</v>
      </c>
      <c r="BG1865" s="98">
        <f>IF(ISNUMBER(SEARCH('ankieta ESG'!$G$184,BH1865)),MAX($BG$3:BG1864)+1,0)</f>
        <v>1862</v>
      </c>
      <c r="BH1865" s="134" t="s">
        <v>5865</v>
      </c>
      <c r="BI1865" s="98">
        <v>0</v>
      </c>
      <c r="BJ1865" s="99" t="str">
        <f>IFERROR(VLOOKUP(ROWS($BH$4:BH1865),$BG$4:$BH$2337,2,0),"")</f>
        <v>Stryszawa (pow. suski, woj. małopolskie)</v>
      </c>
      <c r="BK1865" s="98">
        <v>0</v>
      </c>
      <c r="BL1865" s="98">
        <f>IF(ISNUMBER(SEARCH('ankieta ESG'!$G$185,BM1865)),MAX($BL$3:BL1864)+1,0)</f>
        <v>1862</v>
      </c>
      <c r="BM1865" s="134" t="s">
        <v>5865</v>
      </c>
      <c r="BN1865" s="98">
        <v>0</v>
      </c>
      <c r="BO1865" s="99" t="str">
        <f>IFERROR(VLOOKUP(ROWS($BM$4:BM1865),$BL$4:$BM$2337,2,0),"")</f>
        <v>Stryszawa (pow. suski, woj. małopolskie)</v>
      </c>
      <c r="BP1865" s="98">
        <v>0</v>
      </c>
      <c r="BQ1865" s="98">
        <f>IF(ISNUMBER(SEARCH('ankieta ESG'!$G$186,BR1865)),MAX($BQ$3:BQ1864)+1,0)</f>
        <v>1862</v>
      </c>
      <c r="BR1865" s="134" t="s">
        <v>5865</v>
      </c>
      <c r="BS1865" s="98">
        <v>0</v>
      </c>
      <c r="BT1865" s="99" t="str">
        <f>IFERROR(VLOOKUP(ROWS($BR$4:BR1865),$BQ$4:$BR$2337,2,0),"")</f>
        <v>Stryszawa (pow. suski, woj. małopolskie)</v>
      </c>
      <c r="BU1865" s="98">
        <v>0</v>
      </c>
      <c r="BV1865" s="98">
        <f>IF(ISNUMBER(SEARCH('ankieta ESG'!$G$187,BW1865)),MAX($BV$3:BV1864)+1,0)</f>
        <v>1862</v>
      </c>
      <c r="BW1865" s="134" t="s">
        <v>5865</v>
      </c>
      <c r="BX1865" s="98">
        <v>0</v>
      </c>
      <c r="BY1865" s="99" t="str">
        <f>IFERROR(VLOOKUP(ROWS($BW$4:BW1865),$BV$4:$BW$2337,2,0),"")</f>
        <v>Stryszawa (pow. suski, woj. małopolskie)</v>
      </c>
      <c r="BZ1865" s="98">
        <v>0</v>
      </c>
      <c r="CA1865" s="98">
        <f>IF(ISNUMBER(SEARCH('ankieta ESG'!$G$188,CB1865)),MAX($CA$3:CA1864)+1,0)</f>
        <v>1862</v>
      </c>
      <c r="CB1865" s="134" t="s">
        <v>5865</v>
      </c>
      <c r="CC1865" s="98">
        <v>0</v>
      </c>
      <c r="CD1865" s="99" t="str">
        <f>IFERROR(VLOOKUP(ROWS($CB$4:CB1865),$CA$4:$CB$2337,2,0),"")</f>
        <v>Stryszawa (pow. suski, woj. małopolskie)</v>
      </c>
      <c r="CE1865" s="98">
        <v>0</v>
      </c>
      <c r="CF1865" s="98">
        <f>IF(ISNUMBER(SEARCH('ankieta ESG'!$G$189,CG1865)),MAX($CF$3:CF1864)+1,0)</f>
        <v>1862</v>
      </c>
      <c r="CG1865" s="134" t="s">
        <v>5865</v>
      </c>
      <c r="CH1865" s="98">
        <v>0</v>
      </c>
      <c r="CI1865" s="99" t="str">
        <f>IFERROR(VLOOKUP(ROWS($CG$4:CG1865),$CF$4:$CG$2337,2,0),"")</f>
        <v>Stryszawa (pow. suski, woj. małopolskie)</v>
      </c>
      <c r="CJ1865" s="98">
        <v>0</v>
      </c>
    </row>
    <row r="1866" spans="4:88">
      <c r="D1866" s="25"/>
      <c r="F1866" s="25"/>
      <c r="AM1866" s="98">
        <f>IF(ISNUMBER(SEARCH('ankieta ESG'!$G$180,AN1866)),MAX(AM$3:$AM1865)+1,0)</f>
        <v>1863</v>
      </c>
      <c r="AN1866" s="134" t="s">
        <v>5866</v>
      </c>
      <c r="AO1866" s="98">
        <v>0</v>
      </c>
      <c r="AP1866" s="99" t="str">
        <f>IFERROR(VLOOKUP(ROWS($AN$4:AN1866),$AM$4:$AN$2337,2,0),"")</f>
        <v>Stryszów (pow. wadowicki, woj. małopolskie)</v>
      </c>
      <c r="AQ1866" s="98">
        <v>0</v>
      </c>
      <c r="AR1866" s="98">
        <f>IF(ISNUMBER(SEARCH('ankieta ESG'!$G$181,AS1866)),MAX($AR$3:AR1865)+1,0)</f>
        <v>1863</v>
      </c>
      <c r="AS1866" s="134" t="s">
        <v>5866</v>
      </c>
      <c r="AT1866" s="98">
        <v>0</v>
      </c>
      <c r="AU1866" s="99" t="str">
        <f>IFERROR(VLOOKUP(ROWS($AS$4:AS1866),$AR$4:$AS$2337,2,0),"")</f>
        <v>Stryszów (pow. wadowicki, woj. małopolskie)</v>
      </c>
      <c r="AV1866" s="98">
        <v>0</v>
      </c>
      <c r="AW1866" s="98">
        <f>IF(ISNUMBER(SEARCH('ankieta ESG'!$G$182,AX1866)),MAX($AW$3:AW1865)+1,0)</f>
        <v>1863</v>
      </c>
      <c r="AX1866" s="134" t="s">
        <v>5866</v>
      </c>
      <c r="AY1866" s="98">
        <v>0</v>
      </c>
      <c r="AZ1866" s="99" t="str">
        <f>IFERROR(VLOOKUP(ROWS($AX$4:AX1866),$AW$4:$AX$2337,2,0),"")</f>
        <v>Stryszów (pow. wadowicki, woj. małopolskie)</v>
      </c>
      <c r="BA1866" s="98">
        <v>0</v>
      </c>
      <c r="BB1866" s="98">
        <f>IF(ISNUMBER(SEARCH('ankieta ESG'!$G$183,BC1866)),MAX($BB$3:BB1865)+1,0)</f>
        <v>1863</v>
      </c>
      <c r="BC1866" s="134" t="s">
        <v>5866</v>
      </c>
      <c r="BD1866" s="98">
        <v>0</v>
      </c>
      <c r="BE1866" s="99" t="str">
        <f>IFERROR(VLOOKUP(ROWS($BC$4:BC1866),$BB$4:$BC$2337,2,0),"")</f>
        <v>Stryszów (pow. wadowicki, woj. małopolskie)</v>
      </c>
      <c r="BF1866" s="98">
        <v>0</v>
      </c>
      <c r="BG1866" s="98">
        <f>IF(ISNUMBER(SEARCH('ankieta ESG'!$G$184,BH1866)),MAX($BG$3:BG1865)+1,0)</f>
        <v>1863</v>
      </c>
      <c r="BH1866" s="134" t="s">
        <v>5866</v>
      </c>
      <c r="BI1866" s="98">
        <v>0</v>
      </c>
      <c r="BJ1866" s="99" t="str">
        <f>IFERROR(VLOOKUP(ROWS($BH$4:BH1866),$BG$4:$BH$2337,2,0),"")</f>
        <v>Stryszów (pow. wadowicki, woj. małopolskie)</v>
      </c>
      <c r="BK1866" s="98">
        <v>0</v>
      </c>
      <c r="BL1866" s="98">
        <f>IF(ISNUMBER(SEARCH('ankieta ESG'!$G$185,BM1866)),MAX($BL$3:BL1865)+1,0)</f>
        <v>1863</v>
      </c>
      <c r="BM1866" s="134" t="s">
        <v>5866</v>
      </c>
      <c r="BN1866" s="98">
        <v>0</v>
      </c>
      <c r="BO1866" s="99" t="str">
        <f>IFERROR(VLOOKUP(ROWS($BM$4:BM1866),$BL$4:$BM$2337,2,0),"")</f>
        <v>Stryszów (pow. wadowicki, woj. małopolskie)</v>
      </c>
      <c r="BP1866" s="98">
        <v>0</v>
      </c>
      <c r="BQ1866" s="98">
        <f>IF(ISNUMBER(SEARCH('ankieta ESG'!$G$186,BR1866)),MAX($BQ$3:BQ1865)+1,0)</f>
        <v>1863</v>
      </c>
      <c r="BR1866" s="134" t="s">
        <v>5866</v>
      </c>
      <c r="BS1866" s="98">
        <v>0</v>
      </c>
      <c r="BT1866" s="99" t="str">
        <f>IFERROR(VLOOKUP(ROWS($BR$4:BR1866),$BQ$4:$BR$2337,2,0),"")</f>
        <v>Stryszów (pow. wadowicki, woj. małopolskie)</v>
      </c>
      <c r="BU1866" s="98">
        <v>0</v>
      </c>
      <c r="BV1866" s="98">
        <f>IF(ISNUMBER(SEARCH('ankieta ESG'!$G$187,BW1866)),MAX($BV$3:BV1865)+1,0)</f>
        <v>1863</v>
      </c>
      <c r="BW1866" s="134" t="s">
        <v>5866</v>
      </c>
      <c r="BX1866" s="98">
        <v>0</v>
      </c>
      <c r="BY1866" s="99" t="str">
        <f>IFERROR(VLOOKUP(ROWS($BW$4:BW1866),$BV$4:$BW$2337,2,0),"")</f>
        <v>Stryszów (pow. wadowicki, woj. małopolskie)</v>
      </c>
      <c r="BZ1866" s="98">
        <v>0</v>
      </c>
      <c r="CA1866" s="98">
        <f>IF(ISNUMBER(SEARCH('ankieta ESG'!$G$188,CB1866)),MAX($CA$3:CA1865)+1,0)</f>
        <v>1863</v>
      </c>
      <c r="CB1866" s="134" t="s">
        <v>5866</v>
      </c>
      <c r="CC1866" s="98">
        <v>0</v>
      </c>
      <c r="CD1866" s="99" t="str">
        <f>IFERROR(VLOOKUP(ROWS($CB$4:CB1866),$CA$4:$CB$2337,2,0),"")</f>
        <v>Stryszów (pow. wadowicki, woj. małopolskie)</v>
      </c>
      <c r="CE1866" s="98">
        <v>0</v>
      </c>
      <c r="CF1866" s="98">
        <f>IF(ISNUMBER(SEARCH('ankieta ESG'!$G$189,CG1866)),MAX($CF$3:CF1865)+1,0)</f>
        <v>1863</v>
      </c>
      <c r="CG1866" s="134" t="s">
        <v>5866</v>
      </c>
      <c r="CH1866" s="98">
        <v>0</v>
      </c>
      <c r="CI1866" s="99" t="str">
        <f>IFERROR(VLOOKUP(ROWS($CG$4:CG1866),$CF$4:$CG$2337,2,0),"")</f>
        <v>Stryszów (pow. wadowicki, woj. małopolskie)</v>
      </c>
      <c r="CJ1866" s="98">
        <v>0</v>
      </c>
    </row>
    <row r="1867" spans="4:88">
      <c r="D1867" s="25"/>
      <c r="F1867" s="25"/>
      <c r="AM1867" s="98">
        <f>IF(ISNUMBER(SEARCH('ankieta ESG'!$G$180,AN1867)),MAX(AM$3:$AM1866)+1,0)</f>
        <v>1864</v>
      </c>
      <c r="AN1867" s="134" t="s">
        <v>5867</v>
      </c>
      <c r="AO1867" s="98">
        <v>0</v>
      </c>
      <c r="AP1867" s="99" t="str">
        <f>IFERROR(VLOOKUP(ROWS($AN$4:AN1867),$AM$4:$AN$2337,2,0),"")</f>
        <v>Strzałkowo (pow. słupecki, woj. wielkopolskie)</v>
      </c>
      <c r="AQ1867" s="98">
        <v>0</v>
      </c>
      <c r="AR1867" s="98">
        <f>IF(ISNUMBER(SEARCH('ankieta ESG'!$G$181,AS1867)),MAX($AR$3:AR1866)+1,0)</f>
        <v>1864</v>
      </c>
      <c r="AS1867" s="134" t="s">
        <v>5867</v>
      </c>
      <c r="AT1867" s="98">
        <v>0</v>
      </c>
      <c r="AU1867" s="99" t="str">
        <f>IFERROR(VLOOKUP(ROWS($AS$4:AS1867),$AR$4:$AS$2337,2,0),"")</f>
        <v>Strzałkowo (pow. słupecki, woj. wielkopolskie)</v>
      </c>
      <c r="AV1867" s="98">
        <v>0</v>
      </c>
      <c r="AW1867" s="98">
        <f>IF(ISNUMBER(SEARCH('ankieta ESG'!$G$182,AX1867)),MAX($AW$3:AW1866)+1,0)</f>
        <v>1864</v>
      </c>
      <c r="AX1867" s="134" t="s">
        <v>5867</v>
      </c>
      <c r="AY1867" s="98">
        <v>0</v>
      </c>
      <c r="AZ1867" s="99" t="str">
        <f>IFERROR(VLOOKUP(ROWS($AX$4:AX1867),$AW$4:$AX$2337,2,0),"")</f>
        <v>Strzałkowo (pow. słupecki, woj. wielkopolskie)</v>
      </c>
      <c r="BA1867" s="98">
        <v>0</v>
      </c>
      <c r="BB1867" s="98">
        <f>IF(ISNUMBER(SEARCH('ankieta ESG'!$G$183,BC1867)),MAX($BB$3:BB1866)+1,0)</f>
        <v>1864</v>
      </c>
      <c r="BC1867" s="134" t="s">
        <v>5867</v>
      </c>
      <c r="BD1867" s="98">
        <v>0</v>
      </c>
      <c r="BE1867" s="99" t="str">
        <f>IFERROR(VLOOKUP(ROWS($BC$4:BC1867),$BB$4:$BC$2337,2,0),"")</f>
        <v>Strzałkowo (pow. słupecki, woj. wielkopolskie)</v>
      </c>
      <c r="BF1867" s="98">
        <v>0</v>
      </c>
      <c r="BG1867" s="98">
        <f>IF(ISNUMBER(SEARCH('ankieta ESG'!$G$184,BH1867)),MAX($BG$3:BG1866)+1,0)</f>
        <v>1864</v>
      </c>
      <c r="BH1867" s="134" t="s">
        <v>5867</v>
      </c>
      <c r="BI1867" s="98">
        <v>0</v>
      </c>
      <c r="BJ1867" s="99" t="str">
        <f>IFERROR(VLOOKUP(ROWS($BH$4:BH1867),$BG$4:$BH$2337,2,0),"")</f>
        <v>Strzałkowo (pow. słupecki, woj. wielkopolskie)</v>
      </c>
      <c r="BK1867" s="98">
        <v>0</v>
      </c>
      <c r="BL1867" s="98">
        <f>IF(ISNUMBER(SEARCH('ankieta ESG'!$G$185,BM1867)),MAX($BL$3:BL1866)+1,0)</f>
        <v>1864</v>
      </c>
      <c r="BM1867" s="134" t="s">
        <v>5867</v>
      </c>
      <c r="BN1867" s="98">
        <v>0</v>
      </c>
      <c r="BO1867" s="99" t="str">
        <f>IFERROR(VLOOKUP(ROWS($BM$4:BM1867),$BL$4:$BM$2337,2,0),"")</f>
        <v>Strzałkowo (pow. słupecki, woj. wielkopolskie)</v>
      </c>
      <c r="BP1867" s="98">
        <v>0</v>
      </c>
      <c r="BQ1867" s="98">
        <f>IF(ISNUMBER(SEARCH('ankieta ESG'!$G$186,BR1867)),MAX($BQ$3:BQ1866)+1,0)</f>
        <v>1864</v>
      </c>
      <c r="BR1867" s="134" t="s">
        <v>5867</v>
      </c>
      <c r="BS1867" s="98">
        <v>0</v>
      </c>
      <c r="BT1867" s="99" t="str">
        <f>IFERROR(VLOOKUP(ROWS($BR$4:BR1867),$BQ$4:$BR$2337,2,0),"")</f>
        <v>Strzałkowo (pow. słupecki, woj. wielkopolskie)</v>
      </c>
      <c r="BU1867" s="98">
        <v>0</v>
      </c>
      <c r="BV1867" s="98">
        <f>IF(ISNUMBER(SEARCH('ankieta ESG'!$G$187,BW1867)),MAX($BV$3:BV1866)+1,0)</f>
        <v>1864</v>
      </c>
      <c r="BW1867" s="134" t="s">
        <v>5867</v>
      </c>
      <c r="BX1867" s="98">
        <v>0</v>
      </c>
      <c r="BY1867" s="99" t="str">
        <f>IFERROR(VLOOKUP(ROWS($BW$4:BW1867),$BV$4:$BW$2337,2,0),"")</f>
        <v>Strzałkowo (pow. słupecki, woj. wielkopolskie)</v>
      </c>
      <c r="BZ1867" s="98">
        <v>0</v>
      </c>
      <c r="CA1867" s="98">
        <f>IF(ISNUMBER(SEARCH('ankieta ESG'!$G$188,CB1867)),MAX($CA$3:CA1866)+1,0)</f>
        <v>1864</v>
      </c>
      <c r="CB1867" s="134" t="s">
        <v>5867</v>
      </c>
      <c r="CC1867" s="98">
        <v>0</v>
      </c>
      <c r="CD1867" s="99" t="str">
        <f>IFERROR(VLOOKUP(ROWS($CB$4:CB1867),$CA$4:$CB$2337,2,0),"")</f>
        <v>Strzałkowo (pow. słupecki, woj. wielkopolskie)</v>
      </c>
      <c r="CE1867" s="98">
        <v>0</v>
      </c>
      <c r="CF1867" s="98">
        <f>IF(ISNUMBER(SEARCH('ankieta ESG'!$G$189,CG1867)),MAX($CF$3:CF1866)+1,0)</f>
        <v>1864</v>
      </c>
      <c r="CG1867" s="134" t="s">
        <v>5867</v>
      </c>
      <c r="CH1867" s="98">
        <v>0</v>
      </c>
      <c r="CI1867" s="99" t="str">
        <f>IFERROR(VLOOKUP(ROWS($CG$4:CG1867),$CF$4:$CG$2337,2,0),"")</f>
        <v>Strzałkowo (pow. słupecki, woj. wielkopolskie)</v>
      </c>
      <c r="CJ1867" s="98">
        <v>0</v>
      </c>
    </row>
    <row r="1868" spans="4:88">
      <c r="D1868" s="25"/>
      <c r="F1868" s="25"/>
      <c r="AM1868" s="98">
        <f>IF(ISNUMBER(SEARCH('ankieta ESG'!$G$180,AN1868)),MAX(AM$3:$AM1867)+1,0)</f>
        <v>1865</v>
      </c>
      <c r="AN1868" s="134" t="s">
        <v>5868</v>
      </c>
      <c r="AO1868" s="98">
        <v>0</v>
      </c>
      <c r="AP1868" s="99" t="str">
        <f>IFERROR(VLOOKUP(ROWS($AN$4:AN1868),$AM$4:$AN$2337,2,0),"")</f>
        <v>Strzegom (pow. świdnicki, woj. dolnośląskie)</v>
      </c>
      <c r="AQ1868" s="98">
        <v>0</v>
      </c>
      <c r="AR1868" s="98">
        <f>IF(ISNUMBER(SEARCH('ankieta ESG'!$G$181,AS1868)),MAX($AR$3:AR1867)+1,0)</f>
        <v>1865</v>
      </c>
      <c r="AS1868" s="134" t="s">
        <v>5868</v>
      </c>
      <c r="AT1868" s="98">
        <v>0</v>
      </c>
      <c r="AU1868" s="99" t="str">
        <f>IFERROR(VLOOKUP(ROWS($AS$4:AS1868),$AR$4:$AS$2337,2,0),"")</f>
        <v>Strzegom (pow. świdnicki, woj. dolnośląskie)</v>
      </c>
      <c r="AV1868" s="98">
        <v>0</v>
      </c>
      <c r="AW1868" s="98">
        <f>IF(ISNUMBER(SEARCH('ankieta ESG'!$G$182,AX1868)),MAX($AW$3:AW1867)+1,0)</f>
        <v>1865</v>
      </c>
      <c r="AX1868" s="134" t="s">
        <v>5868</v>
      </c>
      <c r="AY1868" s="98">
        <v>0</v>
      </c>
      <c r="AZ1868" s="99" t="str">
        <f>IFERROR(VLOOKUP(ROWS($AX$4:AX1868),$AW$4:$AX$2337,2,0),"")</f>
        <v>Strzegom (pow. świdnicki, woj. dolnośląskie)</v>
      </c>
      <c r="BA1868" s="98">
        <v>0</v>
      </c>
      <c r="BB1868" s="98">
        <f>IF(ISNUMBER(SEARCH('ankieta ESG'!$G$183,BC1868)),MAX($BB$3:BB1867)+1,0)</f>
        <v>1865</v>
      </c>
      <c r="BC1868" s="134" t="s">
        <v>5868</v>
      </c>
      <c r="BD1868" s="98">
        <v>0</v>
      </c>
      <c r="BE1868" s="99" t="str">
        <f>IFERROR(VLOOKUP(ROWS($BC$4:BC1868),$BB$4:$BC$2337,2,0),"")</f>
        <v>Strzegom (pow. świdnicki, woj. dolnośląskie)</v>
      </c>
      <c r="BF1868" s="98">
        <v>0</v>
      </c>
      <c r="BG1868" s="98">
        <f>IF(ISNUMBER(SEARCH('ankieta ESG'!$G$184,BH1868)),MAX($BG$3:BG1867)+1,0)</f>
        <v>1865</v>
      </c>
      <c r="BH1868" s="134" t="s">
        <v>5868</v>
      </c>
      <c r="BI1868" s="98">
        <v>0</v>
      </c>
      <c r="BJ1868" s="99" t="str">
        <f>IFERROR(VLOOKUP(ROWS($BH$4:BH1868),$BG$4:$BH$2337,2,0),"")</f>
        <v>Strzegom (pow. świdnicki, woj. dolnośląskie)</v>
      </c>
      <c r="BK1868" s="98">
        <v>0</v>
      </c>
      <c r="BL1868" s="98">
        <f>IF(ISNUMBER(SEARCH('ankieta ESG'!$G$185,BM1868)),MAX($BL$3:BL1867)+1,0)</f>
        <v>1865</v>
      </c>
      <c r="BM1868" s="134" t="s">
        <v>5868</v>
      </c>
      <c r="BN1868" s="98">
        <v>0</v>
      </c>
      <c r="BO1868" s="99" t="str">
        <f>IFERROR(VLOOKUP(ROWS($BM$4:BM1868),$BL$4:$BM$2337,2,0),"")</f>
        <v>Strzegom (pow. świdnicki, woj. dolnośląskie)</v>
      </c>
      <c r="BP1868" s="98">
        <v>0</v>
      </c>
      <c r="BQ1868" s="98">
        <f>IF(ISNUMBER(SEARCH('ankieta ESG'!$G$186,BR1868)),MAX($BQ$3:BQ1867)+1,0)</f>
        <v>1865</v>
      </c>
      <c r="BR1868" s="134" t="s">
        <v>5868</v>
      </c>
      <c r="BS1868" s="98">
        <v>0</v>
      </c>
      <c r="BT1868" s="99" t="str">
        <f>IFERROR(VLOOKUP(ROWS($BR$4:BR1868),$BQ$4:$BR$2337,2,0),"")</f>
        <v>Strzegom (pow. świdnicki, woj. dolnośląskie)</v>
      </c>
      <c r="BU1868" s="98">
        <v>0</v>
      </c>
      <c r="BV1868" s="98">
        <f>IF(ISNUMBER(SEARCH('ankieta ESG'!$G$187,BW1868)),MAX($BV$3:BV1867)+1,0)</f>
        <v>1865</v>
      </c>
      <c r="BW1868" s="134" t="s">
        <v>5868</v>
      </c>
      <c r="BX1868" s="98">
        <v>0</v>
      </c>
      <c r="BY1868" s="99" t="str">
        <f>IFERROR(VLOOKUP(ROWS($BW$4:BW1868),$BV$4:$BW$2337,2,0),"")</f>
        <v>Strzegom (pow. świdnicki, woj. dolnośląskie)</v>
      </c>
      <c r="BZ1868" s="98">
        <v>0</v>
      </c>
      <c r="CA1868" s="98">
        <f>IF(ISNUMBER(SEARCH('ankieta ESG'!$G$188,CB1868)),MAX($CA$3:CA1867)+1,0)</f>
        <v>1865</v>
      </c>
      <c r="CB1868" s="134" t="s">
        <v>5868</v>
      </c>
      <c r="CC1868" s="98">
        <v>0</v>
      </c>
      <c r="CD1868" s="99" t="str">
        <f>IFERROR(VLOOKUP(ROWS($CB$4:CB1868),$CA$4:$CB$2337,2,0),"")</f>
        <v>Strzegom (pow. świdnicki, woj. dolnośląskie)</v>
      </c>
      <c r="CE1868" s="98">
        <v>0</v>
      </c>
      <c r="CF1868" s="98">
        <f>IF(ISNUMBER(SEARCH('ankieta ESG'!$G$189,CG1868)),MAX($CF$3:CF1867)+1,0)</f>
        <v>1865</v>
      </c>
      <c r="CG1868" s="134" t="s">
        <v>5868</v>
      </c>
      <c r="CH1868" s="98">
        <v>0</v>
      </c>
      <c r="CI1868" s="99" t="str">
        <f>IFERROR(VLOOKUP(ROWS($CG$4:CG1868),$CF$4:$CG$2337,2,0),"")</f>
        <v>Strzegom (pow. świdnicki, woj. dolnośląskie)</v>
      </c>
      <c r="CJ1868" s="98">
        <v>0</v>
      </c>
    </row>
    <row r="1869" spans="4:88">
      <c r="D1869" s="25"/>
      <c r="F1869" s="25"/>
      <c r="AM1869" s="98">
        <f>IF(ISNUMBER(SEARCH('ankieta ESG'!$G$180,AN1869)),MAX(AM$3:$AM1868)+1,0)</f>
        <v>1866</v>
      </c>
      <c r="AN1869" s="134" t="s">
        <v>5869</v>
      </c>
      <c r="AO1869" s="98">
        <v>0</v>
      </c>
      <c r="AP1869" s="99" t="str">
        <f>IFERROR(VLOOKUP(ROWS($AN$4:AN1869),$AM$4:$AN$2337,2,0),"")</f>
        <v>Strzegowo (pow. mławski, woj. mazowieckie)</v>
      </c>
      <c r="AQ1869" s="98">
        <v>0</v>
      </c>
      <c r="AR1869" s="98">
        <f>IF(ISNUMBER(SEARCH('ankieta ESG'!$G$181,AS1869)),MAX($AR$3:AR1868)+1,0)</f>
        <v>1866</v>
      </c>
      <c r="AS1869" s="134" t="s">
        <v>5869</v>
      </c>
      <c r="AT1869" s="98">
        <v>0</v>
      </c>
      <c r="AU1869" s="99" t="str">
        <f>IFERROR(VLOOKUP(ROWS($AS$4:AS1869),$AR$4:$AS$2337,2,0),"")</f>
        <v>Strzegowo (pow. mławski, woj. mazowieckie)</v>
      </c>
      <c r="AV1869" s="98">
        <v>0</v>
      </c>
      <c r="AW1869" s="98">
        <f>IF(ISNUMBER(SEARCH('ankieta ESG'!$G$182,AX1869)),MAX($AW$3:AW1868)+1,0)</f>
        <v>1866</v>
      </c>
      <c r="AX1869" s="134" t="s">
        <v>5869</v>
      </c>
      <c r="AY1869" s="98">
        <v>0</v>
      </c>
      <c r="AZ1869" s="99" t="str">
        <f>IFERROR(VLOOKUP(ROWS($AX$4:AX1869),$AW$4:$AX$2337,2,0),"")</f>
        <v>Strzegowo (pow. mławski, woj. mazowieckie)</v>
      </c>
      <c r="BA1869" s="98">
        <v>0</v>
      </c>
      <c r="BB1869" s="98">
        <f>IF(ISNUMBER(SEARCH('ankieta ESG'!$G$183,BC1869)),MAX($BB$3:BB1868)+1,0)</f>
        <v>1866</v>
      </c>
      <c r="BC1869" s="134" t="s">
        <v>5869</v>
      </c>
      <c r="BD1869" s="98">
        <v>0</v>
      </c>
      <c r="BE1869" s="99" t="str">
        <f>IFERROR(VLOOKUP(ROWS($BC$4:BC1869),$BB$4:$BC$2337,2,0),"")</f>
        <v>Strzegowo (pow. mławski, woj. mazowieckie)</v>
      </c>
      <c r="BF1869" s="98">
        <v>0</v>
      </c>
      <c r="BG1869" s="98">
        <f>IF(ISNUMBER(SEARCH('ankieta ESG'!$G$184,BH1869)),MAX($BG$3:BG1868)+1,0)</f>
        <v>1866</v>
      </c>
      <c r="BH1869" s="134" t="s">
        <v>5869</v>
      </c>
      <c r="BI1869" s="98">
        <v>0</v>
      </c>
      <c r="BJ1869" s="99" t="str">
        <f>IFERROR(VLOOKUP(ROWS($BH$4:BH1869),$BG$4:$BH$2337,2,0),"")</f>
        <v>Strzegowo (pow. mławski, woj. mazowieckie)</v>
      </c>
      <c r="BK1869" s="98">
        <v>0</v>
      </c>
      <c r="BL1869" s="98">
        <f>IF(ISNUMBER(SEARCH('ankieta ESG'!$G$185,BM1869)),MAX($BL$3:BL1868)+1,0)</f>
        <v>1866</v>
      </c>
      <c r="BM1869" s="134" t="s">
        <v>5869</v>
      </c>
      <c r="BN1869" s="98">
        <v>0</v>
      </c>
      <c r="BO1869" s="99" t="str">
        <f>IFERROR(VLOOKUP(ROWS($BM$4:BM1869),$BL$4:$BM$2337,2,0),"")</f>
        <v>Strzegowo (pow. mławski, woj. mazowieckie)</v>
      </c>
      <c r="BP1869" s="98">
        <v>0</v>
      </c>
      <c r="BQ1869" s="98">
        <f>IF(ISNUMBER(SEARCH('ankieta ESG'!$G$186,BR1869)),MAX($BQ$3:BQ1868)+1,0)</f>
        <v>1866</v>
      </c>
      <c r="BR1869" s="134" t="s">
        <v>5869</v>
      </c>
      <c r="BS1869" s="98">
        <v>0</v>
      </c>
      <c r="BT1869" s="99" t="str">
        <f>IFERROR(VLOOKUP(ROWS($BR$4:BR1869),$BQ$4:$BR$2337,2,0),"")</f>
        <v>Strzegowo (pow. mławski, woj. mazowieckie)</v>
      </c>
      <c r="BU1869" s="98">
        <v>0</v>
      </c>
      <c r="BV1869" s="98">
        <f>IF(ISNUMBER(SEARCH('ankieta ESG'!$G$187,BW1869)),MAX($BV$3:BV1868)+1,0)</f>
        <v>1866</v>
      </c>
      <c r="BW1869" s="134" t="s">
        <v>5869</v>
      </c>
      <c r="BX1869" s="98">
        <v>0</v>
      </c>
      <c r="BY1869" s="99" t="str">
        <f>IFERROR(VLOOKUP(ROWS($BW$4:BW1869),$BV$4:$BW$2337,2,0),"")</f>
        <v>Strzegowo (pow. mławski, woj. mazowieckie)</v>
      </c>
      <c r="BZ1869" s="98">
        <v>0</v>
      </c>
      <c r="CA1869" s="98">
        <f>IF(ISNUMBER(SEARCH('ankieta ESG'!$G$188,CB1869)),MAX($CA$3:CA1868)+1,0)</f>
        <v>1866</v>
      </c>
      <c r="CB1869" s="134" t="s">
        <v>5869</v>
      </c>
      <c r="CC1869" s="98">
        <v>0</v>
      </c>
      <c r="CD1869" s="99" t="str">
        <f>IFERROR(VLOOKUP(ROWS($CB$4:CB1869),$CA$4:$CB$2337,2,0),"")</f>
        <v>Strzegowo (pow. mławski, woj. mazowieckie)</v>
      </c>
      <c r="CE1869" s="98">
        <v>0</v>
      </c>
      <c r="CF1869" s="98">
        <f>IF(ISNUMBER(SEARCH('ankieta ESG'!$G$189,CG1869)),MAX($CF$3:CF1868)+1,0)</f>
        <v>1866</v>
      </c>
      <c r="CG1869" s="134" t="s">
        <v>5869</v>
      </c>
      <c r="CH1869" s="98">
        <v>0</v>
      </c>
      <c r="CI1869" s="99" t="str">
        <f>IFERROR(VLOOKUP(ROWS($CG$4:CG1869),$CF$4:$CG$2337,2,0),"")</f>
        <v>Strzegowo (pow. mławski, woj. mazowieckie)</v>
      </c>
      <c r="CJ1869" s="98">
        <v>0</v>
      </c>
    </row>
    <row r="1870" spans="4:88">
      <c r="D1870" s="25"/>
      <c r="F1870" s="25"/>
      <c r="AM1870" s="98">
        <f>IF(ISNUMBER(SEARCH('ankieta ESG'!$G$180,AN1870)),MAX(AM$3:$AM1869)+1,0)</f>
        <v>1867</v>
      </c>
      <c r="AN1870" s="134" t="s">
        <v>5870</v>
      </c>
      <c r="AO1870" s="98">
        <v>0</v>
      </c>
      <c r="AP1870" s="99" t="str">
        <f>IFERROR(VLOOKUP(ROWS($AN$4:AN1870),$AM$4:$AN$2337,2,0),"")</f>
        <v>Strzelce (pow. kutnowski, woj. łódzkie)</v>
      </c>
      <c r="AQ1870" s="98">
        <v>0</v>
      </c>
      <c r="AR1870" s="98">
        <f>IF(ISNUMBER(SEARCH('ankieta ESG'!$G$181,AS1870)),MAX($AR$3:AR1869)+1,0)</f>
        <v>1867</v>
      </c>
      <c r="AS1870" s="134" t="s">
        <v>5870</v>
      </c>
      <c r="AT1870" s="98">
        <v>0</v>
      </c>
      <c r="AU1870" s="99" t="str">
        <f>IFERROR(VLOOKUP(ROWS($AS$4:AS1870),$AR$4:$AS$2337,2,0),"")</f>
        <v>Strzelce (pow. kutnowski, woj. łódzkie)</v>
      </c>
      <c r="AV1870" s="98">
        <v>0</v>
      </c>
      <c r="AW1870" s="98">
        <f>IF(ISNUMBER(SEARCH('ankieta ESG'!$G$182,AX1870)),MAX($AW$3:AW1869)+1,0)</f>
        <v>1867</v>
      </c>
      <c r="AX1870" s="134" t="s">
        <v>5870</v>
      </c>
      <c r="AY1870" s="98">
        <v>0</v>
      </c>
      <c r="AZ1870" s="99" t="str">
        <f>IFERROR(VLOOKUP(ROWS($AX$4:AX1870),$AW$4:$AX$2337,2,0),"")</f>
        <v>Strzelce (pow. kutnowski, woj. łódzkie)</v>
      </c>
      <c r="BA1870" s="98">
        <v>0</v>
      </c>
      <c r="BB1870" s="98">
        <f>IF(ISNUMBER(SEARCH('ankieta ESG'!$G$183,BC1870)),MAX($BB$3:BB1869)+1,0)</f>
        <v>1867</v>
      </c>
      <c r="BC1870" s="134" t="s">
        <v>5870</v>
      </c>
      <c r="BD1870" s="98">
        <v>0</v>
      </c>
      <c r="BE1870" s="99" t="str">
        <f>IFERROR(VLOOKUP(ROWS($BC$4:BC1870),$BB$4:$BC$2337,2,0),"")</f>
        <v>Strzelce (pow. kutnowski, woj. łódzkie)</v>
      </c>
      <c r="BF1870" s="98">
        <v>0</v>
      </c>
      <c r="BG1870" s="98">
        <f>IF(ISNUMBER(SEARCH('ankieta ESG'!$G$184,BH1870)),MAX($BG$3:BG1869)+1,0)</f>
        <v>1867</v>
      </c>
      <c r="BH1870" s="134" t="s">
        <v>5870</v>
      </c>
      <c r="BI1870" s="98">
        <v>0</v>
      </c>
      <c r="BJ1870" s="99" t="str">
        <f>IFERROR(VLOOKUP(ROWS($BH$4:BH1870),$BG$4:$BH$2337,2,0),"")</f>
        <v>Strzelce (pow. kutnowski, woj. łódzkie)</v>
      </c>
      <c r="BK1870" s="98">
        <v>0</v>
      </c>
      <c r="BL1870" s="98">
        <f>IF(ISNUMBER(SEARCH('ankieta ESG'!$G$185,BM1870)),MAX($BL$3:BL1869)+1,0)</f>
        <v>1867</v>
      </c>
      <c r="BM1870" s="134" t="s">
        <v>5870</v>
      </c>
      <c r="BN1870" s="98">
        <v>0</v>
      </c>
      <c r="BO1870" s="99" t="str">
        <f>IFERROR(VLOOKUP(ROWS($BM$4:BM1870),$BL$4:$BM$2337,2,0),"")</f>
        <v>Strzelce (pow. kutnowski, woj. łódzkie)</v>
      </c>
      <c r="BP1870" s="98">
        <v>0</v>
      </c>
      <c r="BQ1870" s="98">
        <f>IF(ISNUMBER(SEARCH('ankieta ESG'!$G$186,BR1870)),MAX($BQ$3:BQ1869)+1,0)</f>
        <v>1867</v>
      </c>
      <c r="BR1870" s="134" t="s">
        <v>5870</v>
      </c>
      <c r="BS1870" s="98">
        <v>0</v>
      </c>
      <c r="BT1870" s="99" t="str">
        <f>IFERROR(VLOOKUP(ROWS($BR$4:BR1870),$BQ$4:$BR$2337,2,0),"")</f>
        <v>Strzelce (pow. kutnowski, woj. łódzkie)</v>
      </c>
      <c r="BU1870" s="98">
        <v>0</v>
      </c>
      <c r="BV1870" s="98">
        <f>IF(ISNUMBER(SEARCH('ankieta ESG'!$G$187,BW1870)),MAX($BV$3:BV1869)+1,0)</f>
        <v>1867</v>
      </c>
      <c r="BW1870" s="134" t="s">
        <v>5870</v>
      </c>
      <c r="BX1870" s="98">
        <v>0</v>
      </c>
      <c r="BY1870" s="99" t="str">
        <f>IFERROR(VLOOKUP(ROWS($BW$4:BW1870),$BV$4:$BW$2337,2,0),"")</f>
        <v>Strzelce (pow. kutnowski, woj. łódzkie)</v>
      </c>
      <c r="BZ1870" s="98">
        <v>0</v>
      </c>
      <c r="CA1870" s="98">
        <f>IF(ISNUMBER(SEARCH('ankieta ESG'!$G$188,CB1870)),MAX($CA$3:CA1869)+1,0)</f>
        <v>1867</v>
      </c>
      <c r="CB1870" s="134" t="s">
        <v>5870</v>
      </c>
      <c r="CC1870" s="98">
        <v>0</v>
      </c>
      <c r="CD1870" s="99" t="str">
        <f>IFERROR(VLOOKUP(ROWS($CB$4:CB1870),$CA$4:$CB$2337,2,0),"")</f>
        <v>Strzelce (pow. kutnowski, woj. łódzkie)</v>
      </c>
      <c r="CE1870" s="98">
        <v>0</v>
      </c>
      <c r="CF1870" s="98">
        <f>IF(ISNUMBER(SEARCH('ankieta ESG'!$G$189,CG1870)),MAX($CF$3:CF1869)+1,0)</f>
        <v>1867</v>
      </c>
      <c r="CG1870" s="134" t="s">
        <v>5870</v>
      </c>
      <c r="CH1870" s="98">
        <v>0</v>
      </c>
      <c r="CI1870" s="99" t="str">
        <f>IFERROR(VLOOKUP(ROWS($CG$4:CG1870),$CF$4:$CG$2337,2,0),"")</f>
        <v>Strzelce (pow. kutnowski, woj. łódzkie)</v>
      </c>
      <c r="CJ1870" s="98">
        <v>0</v>
      </c>
    </row>
    <row r="1871" spans="4:88">
      <c r="D1871" s="25"/>
      <c r="F1871" s="25"/>
      <c r="AM1871" s="98">
        <f>IF(ISNUMBER(SEARCH('ankieta ESG'!$G$180,AN1871)),MAX(AM$3:$AM1870)+1,0)</f>
        <v>1868</v>
      </c>
      <c r="AN1871" s="134" t="s">
        <v>5871</v>
      </c>
      <c r="AO1871" s="98">
        <v>0</v>
      </c>
      <c r="AP1871" s="99" t="str">
        <f>IFERROR(VLOOKUP(ROWS($AN$4:AN1871),$AM$4:$AN$2337,2,0),"")</f>
        <v>Strzelce Krajeńskie (pow. strzelecko-drezdenecki, woj. lubuskie)</v>
      </c>
      <c r="AQ1871" s="98">
        <v>0</v>
      </c>
      <c r="AR1871" s="98">
        <f>IF(ISNUMBER(SEARCH('ankieta ESG'!$G$181,AS1871)),MAX($AR$3:AR1870)+1,0)</f>
        <v>1868</v>
      </c>
      <c r="AS1871" s="134" t="s">
        <v>5871</v>
      </c>
      <c r="AT1871" s="98">
        <v>0</v>
      </c>
      <c r="AU1871" s="99" t="str">
        <f>IFERROR(VLOOKUP(ROWS($AS$4:AS1871),$AR$4:$AS$2337,2,0),"")</f>
        <v>Strzelce Krajeńskie (pow. strzelecko-drezdenecki, woj. lubuskie)</v>
      </c>
      <c r="AV1871" s="98">
        <v>0</v>
      </c>
      <c r="AW1871" s="98">
        <f>IF(ISNUMBER(SEARCH('ankieta ESG'!$G$182,AX1871)),MAX($AW$3:AW1870)+1,0)</f>
        <v>1868</v>
      </c>
      <c r="AX1871" s="134" t="s">
        <v>5871</v>
      </c>
      <c r="AY1871" s="98">
        <v>0</v>
      </c>
      <c r="AZ1871" s="99" t="str">
        <f>IFERROR(VLOOKUP(ROWS($AX$4:AX1871),$AW$4:$AX$2337,2,0),"")</f>
        <v>Strzelce Krajeńskie (pow. strzelecko-drezdenecki, woj. lubuskie)</v>
      </c>
      <c r="BA1871" s="98">
        <v>0</v>
      </c>
      <c r="BB1871" s="98">
        <f>IF(ISNUMBER(SEARCH('ankieta ESG'!$G$183,BC1871)),MAX($BB$3:BB1870)+1,0)</f>
        <v>1868</v>
      </c>
      <c r="BC1871" s="134" t="s">
        <v>5871</v>
      </c>
      <c r="BD1871" s="98">
        <v>0</v>
      </c>
      <c r="BE1871" s="99" t="str">
        <f>IFERROR(VLOOKUP(ROWS($BC$4:BC1871),$BB$4:$BC$2337,2,0),"")</f>
        <v>Strzelce Krajeńskie (pow. strzelecko-drezdenecki, woj. lubuskie)</v>
      </c>
      <c r="BF1871" s="98">
        <v>0</v>
      </c>
      <c r="BG1871" s="98">
        <f>IF(ISNUMBER(SEARCH('ankieta ESG'!$G$184,BH1871)),MAX($BG$3:BG1870)+1,0)</f>
        <v>1868</v>
      </c>
      <c r="BH1871" s="134" t="s">
        <v>5871</v>
      </c>
      <c r="BI1871" s="98">
        <v>0</v>
      </c>
      <c r="BJ1871" s="99" t="str">
        <f>IFERROR(VLOOKUP(ROWS($BH$4:BH1871),$BG$4:$BH$2337,2,0),"")</f>
        <v>Strzelce Krajeńskie (pow. strzelecko-drezdenecki, woj. lubuskie)</v>
      </c>
      <c r="BK1871" s="98">
        <v>0</v>
      </c>
      <c r="BL1871" s="98">
        <f>IF(ISNUMBER(SEARCH('ankieta ESG'!$G$185,BM1871)),MAX($BL$3:BL1870)+1,0)</f>
        <v>1868</v>
      </c>
      <c r="BM1871" s="134" t="s">
        <v>5871</v>
      </c>
      <c r="BN1871" s="98">
        <v>0</v>
      </c>
      <c r="BO1871" s="99" t="str">
        <f>IFERROR(VLOOKUP(ROWS($BM$4:BM1871),$BL$4:$BM$2337,2,0),"")</f>
        <v>Strzelce Krajeńskie (pow. strzelecko-drezdenecki, woj. lubuskie)</v>
      </c>
      <c r="BP1871" s="98">
        <v>0</v>
      </c>
      <c r="BQ1871" s="98">
        <f>IF(ISNUMBER(SEARCH('ankieta ESG'!$G$186,BR1871)),MAX($BQ$3:BQ1870)+1,0)</f>
        <v>1868</v>
      </c>
      <c r="BR1871" s="134" t="s">
        <v>5871</v>
      </c>
      <c r="BS1871" s="98">
        <v>0</v>
      </c>
      <c r="BT1871" s="99" t="str">
        <f>IFERROR(VLOOKUP(ROWS($BR$4:BR1871),$BQ$4:$BR$2337,2,0),"")</f>
        <v>Strzelce Krajeńskie (pow. strzelecko-drezdenecki, woj. lubuskie)</v>
      </c>
      <c r="BU1871" s="98">
        <v>0</v>
      </c>
      <c r="BV1871" s="98">
        <f>IF(ISNUMBER(SEARCH('ankieta ESG'!$G$187,BW1871)),MAX($BV$3:BV1870)+1,0)</f>
        <v>1868</v>
      </c>
      <c r="BW1871" s="134" t="s">
        <v>5871</v>
      </c>
      <c r="BX1871" s="98">
        <v>0</v>
      </c>
      <c r="BY1871" s="99" t="str">
        <f>IFERROR(VLOOKUP(ROWS($BW$4:BW1871),$BV$4:$BW$2337,2,0),"")</f>
        <v>Strzelce Krajeńskie (pow. strzelecko-drezdenecki, woj. lubuskie)</v>
      </c>
      <c r="BZ1871" s="98">
        <v>0</v>
      </c>
      <c r="CA1871" s="98">
        <f>IF(ISNUMBER(SEARCH('ankieta ESG'!$G$188,CB1871)),MAX($CA$3:CA1870)+1,0)</f>
        <v>1868</v>
      </c>
      <c r="CB1871" s="134" t="s">
        <v>5871</v>
      </c>
      <c r="CC1871" s="98">
        <v>0</v>
      </c>
      <c r="CD1871" s="99" t="str">
        <f>IFERROR(VLOOKUP(ROWS($CB$4:CB1871),$CA$4:$CB$2337,2,0),"")</f>
        <v>Strzelce Krajeńskie (pow. strzelecko-drezdenecki, woj. lubuskie)</v>
      </c>
      <c r="CE1871" s="98">
        <v>0</v>
      </c>
      <c r="CF1871" s="98">
        <f>IF(ISNUMBER(SEARCH('ankieta ESG'!$G$189,CG1871)),MAX($CF$3:CF1870)+1,0)</f>
        <v>1868</v>
      </c>
      <c r="CG1871" s="134" t="s">
        <v>5871</v>
      </c>
      <c r="CH1871" s="98">
        <v>0</v>
      </c>
      <c r="CI1871" s="99" t="str">
        <f>IFERROR(VLOOKUP(ROWS($CG$4:CG1871),$CF$4:$CG$2337,2,0),"")</f>
        <v>Strzelce Krajeńskie (pow. strzelecko-drezdenecki, woj. lubuskie)</v>
      </c>
      <c r="CJ1871" s="98">
        <v>0</v>
      </c>
    </row>
    <row r="1872" spans="4:88">
      <c r="D1872" s="25"/>
      <c r="F1872" s="25"/>
      <c r="AM1872" s="98">
        <f>IF(ISNUMBER(SEARCH('ankieta ESG'!$G$180,AN1872)),MAX(AM$3:$AM1871)+1,0)</f>
        <v>1869</v>
      </c>
      <c r="AN1872" s="134" t="s">
        <v>5872</v>
      </c>
      <c r="AO1872" s="98">
        <v>0</v>
      </c>
      <c r="AP1872" s="99" t="str">
        <f>IFERROR(VLOOKUP(ROWS($AN$4:AN1872),$AM$4:$AN$2337,2,0),"")</f>
        <v>Strzelce Opolskie (pow. strzelecki, woj. opolskie)</v>
      </c>
      <c r="AQ1872" s="98">
        <v>0</v>
      </c>
      <c r="AR1872" s="98">
        <f>IF(ISNUMBER(SEARCH('ankieta ESG'!$G$181,AS1872)),MAX($AR$3:AR1871)+1,0)</f>
        <v>1869</v>
      </c>
      <c r="AS1872" s="134" t="s">
        <v>5872</v>
      </c>
      <c r="AT1872" s="98">
        <v>0</v>
      </c>
      <c r="AU1872" s="99" t="str">
        <f>IFERROR(VLOOKUP(ROWS($AS$4:AS1872),$AR$4:$AS$2337,2,0),"")</f>
        <v>Strzelce Opolskie (pow. strzelecki, woj. opolskie)</v>
      </c>
      <c r="AV1872" s="98">
        <v>0</v>
      </c>
      <c r="AW1872" s="98">
        <f>IF(ISNUMBER(SEARCH('ankieta ESG'!$G$182,AX1872)),MAX($AW$3:AW1871)+1,0)</f>
        <v>1869</v>
      </c>
      <c r="AX1872" s="134" t="s">
        <v>5872</v>
      </c>
      <c r="AY1872" s="98">
        <v>0</v>
      </c>
      <c r="AZ1872" s="99" t="str">
        <f>IFERROR(VLOOKUP(ROWS($AX$4:AX1872),$AW$4:$AX$2337,2,0),"")</f>
        <v>Strzelce Opolskie (pow. strzelecki, woj. opolskie)</v>
      </c>
      <c r="BA1872" s="98">
        <v>0</v>
      </c>
      <c r="BB1872" s="98">
        <f>IF(ISNUMBER(SEARCH('ankieta ESG'!$G$183,BC1872)),MAX($BB$3:BB1871)+1,0)</f>
        <v>1869</v>
      </c>
      <c r="BC1872" s="134" t="s">
        <v>5872</v>
      </c>
      <c r="BD1872" s="98">
        <v>0</v>
      </c>
      <c r="BE1872" s="99" t="str">
        <f>IFERROR(VLOOKUP(ROWS($BC$4:BC1872),$BB$4:$BC$2337,2,0),"")</f>
        <v>Strzelce Opolskie (pow. strzelecki, woj. opolskie)</v>
      </c>
      <c r="BF1872" s="98">
        <v>0</v>
      </c>
      <c r="BG1872" s="98">
        <f>IF(ISNUMBER(SEARCH('ankieta ESG'!$G$184,BH1872)),MAX($BG$3:BG1871)+1,0)</f>
        <v>1869</v>
      </c>
      <c r="BH1872" s="134" t="s">
        <v>5872</v>
      </c>
      <c r="BI1872" s="98">
        <v>0</v>
      </c>
      <c r="BJ1872" s="99" t="str">
        <f>IFERROR(VLOOKUP(ROWS($BH$4:BH1872),$BG$4:$BH$2337,2,0),"")</f>
        <v>Strzelce Opolskie (pow. strzelecki, woj. opolskie)</v>
      </c>
      <c r="BK1872" s="98">
        <v>0</v>
      </c>
      <c r="BL1872" s="98">
        <f>IF(ISNUMBER(SEARCH('ankieta ESG'!$G$185,BM1872)),MAX($BL$3:BL1871)+1,0)</f>
        <v>1869</v>
      </c>
      <c r="BM1872" s="134" t="s">
        <v>5872</v>
      </c>
      <c r="BN1872" s="98">
        <v>0</v>
      </c>
      <c r="BO1872" s="99" t="str">
        <f>IFERROR(VLOOKUP(ROWS($BM$4:BM1872),$BL$4:$BM$2337,2,0),"")</f>
        <v>Strzelce Opolskie (pow. strzelecki, woj. opolskie)</v>
      </c>
      <c r="BP1872" s="98">
        <v>0</v>
      </c>
      <c r="BQ1872" s="98">
        <f>IF(ISNUMBER(SEARCH('ankieta ESG'!$G$186,BR1872)),MAX($BQ$3:BQ1871)+1,0)</f>
        <v>1869</v>
      </c>
      <c r="BR1872" s="134" t="s">
        <v>5872</v>
      </c>
      <c r="BS1872" s="98">
        <v>0</v>
      </c>
      <c r="BT1872" s="99" t="str">
        <f>IFERROR(VLOOKUP(ROWS($BR$4:BR1872),$BQ$4:$BR$2337,2,0),"")</f>
        <v>Strzelce Opolskie (pow. strzelecki, woj. opolskie)</v>
      </c>
      <c r="BU1872" s="98">
        <v>0</v>
      </c>
      <c r="BV1872" s="98">
        <f>IF(ISNUMBER(SEARCH('ankieta ESG'!$G$187,BW1872)),MAX($BV$3:BV1871)+1,0)</f>
        <v>1869</v>
      </c>
      <c r="BW1872" s="134" t="s">
        <v>5872</v>
      </c>
      <c r="BX1872" s="98">
        <v>0</v>
      </c>
      <c r="BY1872" s="99" t="str">
        <f>IFERROR(VLOOKUP(ROWS($BW$4:BW1872),$BV$4:$BW$2337,2,0),"")</f>
        <v>Strzelce Opolskie (pow. strzelecki, woj. opolskie)</v>
      </c>
      <c r="BZ1872" s="98">
        <v>0</v>
      </c>
      <c r="CA1872" s="98">
        <f>IF(ISNUMBER(SEARCH('ankieta ESG'!$G$188,CB1872)),MAX($CA$3:CA1871)+1,0)</f>
        <v>1869</v>
      </c>
      <c r="CB1872" s="134" t="s">
        <v>5872</v>
      </c>
      <c r="CC1872" s="98">
        <v>0</v>
      </c>
      <c r="CD1872" s="99" t="str">
        <f>IFERROR(VLOOKUP(ROWS($CB$4:CB1872),$CA$4:$CB$2337,2,0),"")</f>
        <v>Strzelce Opolskie (pow. strzelecki, woj. opolskie)</v>
      </c>
      <c r="CE1872" s="98">
        <v>0</v>
      </c>
      <c r="CF1872" s="98">
        <f>IF(ISNUMBER(SEARCH('ankieta ESG'!$G$189,CG1872)),MAX($CF$3:CF1871)+1,0)</f>
        <v>1869</v>
      </c>
      <c r="CG1872" s="134" t="s">
        <v>5872</v>
      </c>
      <c r="CH1872" s="98">
        <v>0</v>
      </c>
      <c r="CI1872" s="99" t="str">
        <f>IFERROR(VLOOKUP(ROWS($CG$4:CG1872),$CF$4:$CG$2337,2,0),"")</f>
        <v>Strzelce Opolskie (pow. strzelecki, woj. opolskie)</v>
      </c>
      <c r="CJ1872" s="98">
        <v>0</v>
      </c>
    </row>
    <row r="1873" spans="4:88">
      <c r="D1873" s="25"/>
      <c r="F1873" s="25"/>
      <c r="AM1873" s="98">
        <f>IF(ISNUMBER(SEARCH('ankieta ESG'!$G$180,AN1873)),MAX(AM$3:$AM1872)+1,0)</f>
        <v>1870</v>
      </c>
      <c r="AN1873" s="134" t="s">
        <v>5873</v>
      </c>
      <c r="AO1873" s="98">
        <v>0</v>
      </c>
      <c r="AP1873" s="99" t="str">
        <f>IFERROR(VLOOKUP(ROWS($AN$4:AN1873),$AM$4:$AN$2337,2,0),"")</f>
        <v>Strzelce Wielkie (pow. pajęczański, woj. łódzkie)</v>
      </c>
      <c r="AQ1873" s="98">
        <v>0</v>
      </c>
      <c r="AR1873" s="98">
        <f>IF(ISNUMBER(SEARCH('ankieta ESG'!$G$181,AS1873)),MAX($AR$3:AR1872)+1,0)</f>
        <v>1870</v>
      </c>
      <c r="AS1873" s="134" t="s">
        <v>5873</v>
      </c>
      <c r="AT1873" s="98">
        <v>0</v>
      </c>
      <c r="AU1873" s="99" t="str">
        <f>IFERROR(VLOOKUP(ROWS($AS$4:AS1873),$AR$4:$AS$2337,2,0),"")</f>
        <v>Strzelce Wielkie (pow. pajęczański, woj. łódzkie)</v>
      </c>
      <c r="AV1873" s="98">
        <v>0</v>
      </c>
      <c r="AW1873" s="98">
        <f>IF(ISNUMBER(SEARCH('ankieta ESG'!$G$182,AX1873)),MAX($AW$3:AW1872)+1,0)</f>
        <v>1870</v>
      </c>
      <c r="AX1873" s="134" t="s">
        <v>5873</v>
      </c>
      <c r="AY1873" s="98">
        <v>0</v>
      </c>
      <c r="AZ1873" s="99" t="str">
        <f>IFERROR(VLOOKUP(ROWS($AX$4:AX1873),$AW$4:$AX$2337,2,0),"")</f>
        <v>Strzelce Wielkie (pow. pajęczański, woj. łódzkie)</v>
      </c>
      <c r="BA1873" s="98">
        <v>0</v>
      </c>
      <c r="BB1873" s="98">
        <f>IF(ISNUMBER(SEARCH('ankieta ESG'!$G$183,BC1873)),MAX($BB$3:BB1872)+1,0)</f>
        <v>1870</v>
      </c>
      <c r="BC1873" s="134" t="s">
        <v>5873</v>
      </c>
      <c r="BD1873" s="98">
        <v>0</v>
      </c>
      <c r="BE1873" s="99" t="str">
        <f>IFERROR(VLOOKUP(ROWS($BC$4:BC1873),$BB$4:$BC$2337,2,0),"")</f>
        <v>Strzelce Wielkie (pow. pajęczański, woj. łódzkie)</v>
      </c>
      <c r="BF1873" s="98">
        <v>0</v>
      </c>
      <c r="BG1873" s="98">
        <f>IF(ISNUMBER(SEARCH('ankieta ESG'!$G$184,BH1873)),MAX($BG$3:BG1872)+1,0)</f>
        <v>1870</v>
      </c>
      <c r="BH1873" s="134" t="s">
        <v>5873</v>
      </c>
      <c r="BI1873" s="98">
        <v>0</v>
      </c>
      <c r="BJ1873" s="99" t="str">
        <f>IFERROR(VLOOKUP(ROWS($BH$4:BH1873),$BG$4:$BH$2337,2,0),"")</f>
        <v>Strzelce Wielkie (pow. pajęczański, woj. łódzkie)</v>
      </c>
      <c r="BK1873" s="98">
        <v>0</v>
      </c>
      <c r="BL1873" s="98">
        <f>IF(ISNUMBER(SEARCH('ankieta ESG'!$G$185,BM1873)),MAX($BL$3:BL1872)+1,0)</f>
        <v>1870</v>
      </c>
      <c r="BM1873" s="134" t="s">
        <v>5873</v>
      </c>
      <c r="BN1873" s="98">
        <v>0</v>
      </c>
      <c r="BO1873" s="99" t="str">
        <f>IFERROR(VLOOKUP(ROWS($BM$4:BM1873),$BL$4:$BM$2337,2,0),"")</f>
        <v>Strzelce Wielkie (pow. pajęczański, woj. łódzkie)</v>
      </c>
      <c r="BP1873" s="98">
        <v>0</v>
      </c>
      <c r="BQ1873" s="98">
        <f>IF(ISNUMBER(SEARCH('ankieta ESG'!$G$186,BR1873)),MAX($BQ$3:BQ1872)+1,0)</f>
        <v>1870</v>
      </c>
      <c r="BR1873" s="134" t="s">
        <v>5873</v>
      </c>
      <c r="BS1873" s="98">
        <v>0</v>
      </c>
      <c r="BT1873" s="99" t="str">
        <f>IFERROR(VLOOKUP(ROWS($BR$4:BR1873),$BQ$4:$BR$2337,2,0),"")</f>
        <v>Strzelce Wielkie (pow. pajęczański, woj. łódzkie)</v>
      </c>
      <c r="BU1873" s="98">
        <v>0</v>
      </c>
      <c r="BV1873" s="98">
        <f>IF(ISNUMBER(SEARCH('ankieta ESG'!$G$187,BW1873)),MAX($BV$3:BV1872)+1,0)</f>
        <v>1870</v>
      </c>
      <c r="BW1873" s="134" t="s">
        <v>5873</v>
      </c>
      <c r="BX1873" s="98">
        <v>0</v>
      </c>
      <c r="BY1873" s="99" t="str">
        <f>IFERROR(VLOOKUP(ROWS($BW$4:BW1873),$BV$4:$BW$2337,2,0),"")</f>
        <v>Strzelce Wielkie (pow. pajęczański, woj. łódzkie)</v>
      </c>
      <c r="BZ1873" s="98">
        <v>0</v>
      </c>
      <c r="CA1873" s="98">
        <f>IF(ISNUMBER(SEARCH('ankieta ESG'!$G$188,CB1873)),MAX($CA$3:CA1872)+1,0)</f>
        <v>1870</v>
      </c>
      <c r="CB1873" s="134" t="s">
        <v>5873</v>
      </c>
      <c r="CC1873" s="98">
        <v>0</v>
      </c>
      <c r="CD1873" s="99" t="str">
        <f>IFERROR(VLOOKUP(ROWS($CB$4:CB1873),$CA$4:$CB$2337,2,0),"")</f>
        <v>Strzelce Wielkie (pow. pajęczański, woj. łódzkie)</v>
      </c>
      <c r="CE1873" s="98">
        <v>0</v>
      </c>
      <c r="CF1873" s="98">
        <f>IF(ISNUMBER(SEARCH('ankieta ESG'!$G$189,CG1873)),MAX($CF$3:CF1872)+1,0)</f>
        <v>1870</v>
      </c>
      <c r="CG1873" s="134" t="s">
        <v>5873</v>
      </c>
      <c r="CH1873" s="98">
        <v>0</v>
      </c>
      <c r="CI1873" s="99" t="str">
        <f>IFERROR(VLOOKUP(ROWS($CG$4:CG1873),$CF$4:$CG$2337,2,0),"")</f>
        <v>Strzelce Wielkie (pow. pajęczański, woj. łódzkie)</v>
      </c>
      <c r="CJ1873" s="98">
        <v>0</v>
      </c>
    </row>
    <row r="1874" spans="4:88">
      <c r="D1874" s="25"/>
      <c r="F1874" s="25"/>
      <c r="AM1874" s="98">
        <f>IF(ISNUMBER(SEARCH('ankieta ESG'!$G$180,AN1874)),MAX(AM$3:$AM1873)+1,0)</f>
        <v>1871</v>
      </c>
      <c r="AN1874" s="134" t="s">
        <v>5874</v>
      </c>
      <c r="AO1874" s="98">
        <v>0</v>
      </c>
      <c r="AP1874" s="99" t="str">
        <f>IFERROR(VLOOKUP(ROWS($AN$4:AN1874),$AM$4:$AN$2337,2,0),"")</f>
        <v>Strzeleczki (pow. krapkowicki, woj. opolskie)</v>
      </c>
      <c r="AQ1874" s="98">
        <v>0</v>
      </c>
      <c r="AR1874" s="98">
        <f>IF(ISNUMBER(SEARCH('ankieta ESG'!$G$181,AS1874)),MAX($AR$3:AR1873)+1,0)</f>
        <v>1871</v>
      </c>
      <c r="AS1874" s="134" t="s">
        <v>5874</v>
      </c>
      <c r="AT1874" s="98">
        <v>0</v>
      </c>
      <c r="AU1874" s="99" t="str">
        <f>IFERROR(VLOOKUP(ROWS($AS$4:AS1874),$AR$4:$AS$2337,2,0),"")</f>
        <v>Strzeleczki (pow. krapkowicki, woj. opolskie)</v>
      </c>
      <c r="AV1874" s="98">
        <v>0</v>
      </c>
      <c r="AW1874" s="98">
        <f>IF(ISNUMBER(SEARCH('ankieta ESG'!$G$182,AX1874)),MAX($AW$3:AW1873)+1,0)</f>
        <v>1871</v>
      </c>
      <c r="AX1874" s="134" t="s">
        <v>5874</v>
      </c>
      <c r="AY1874" s="98">
        <v>0</v>
      </c>
      <c r="AZ1874" s="99" t="str">
        <f>IFERROR(VLOOKUP(ROWS($AX$4:AX1874),$AW$4:$AX$2337,2,0),"")</f>
        <v>Strzeleczki (pow. krapkowicki, woj. opolskie)</v>
      </c>
      <c r="BA1874" s="98">
        <v>0</v>
      </c>
      <c r="BB1874" s="98">
        <f>IF(ISNUMBER(SEARCH('ankieta ESG'!$G$183,BC1874)),MAX($BB$3:BB1873)+1,0)</f>
        <v>1871</v>
      </c>
      <c r="BC1874" s="134" t="s">
        <v>5874</v>
      </c>
      <c r="BD1874" s="98">
        <v>0</v>
      </c>
      <c r="BE1874" s="99" t="str">
        <f>IFERROR(VLOOKUP(ROWS($BC$4:BC1874),$BB$4:$BC$2337,2,0),"")</f>
        <v>Strzeleczki (pow. krapkowicki, woj. opolskie)</v>
      </c>
      <c r="BF1874" s="98">
        <v>0</v>
      </c>
      <c r="BG1874" s="98">
        <f>IF(ISNUMBER(SEARCH('ankieta ESG'!$G$184,BH1874)),MAX($BG$3:BG1873)+1,0)</f>
        <v>1871</v>
      </c>
      <c r="BH1874" s="134" t="s">
        <v>5874</v>
      </c>
      <c r="BI1874" s="98">
        <v>0</v>
      </c>
      <c r="BJ1874" s="99" t="str">
        <f>IFERROR(VLOOKUP(ROWS($BH$4:BH1874),$BG$4:$BH$2337,2,0),"")</f>
        <v>Strzeleczki (pow. krapkowicki, woj. opolskie)</v>
      </c>
      <c r="BK1874" s="98">
        <v>0</v>
      </c>
      <c r="BL1874" s="98">
        <f>IF(ISNUMBER(SEARCH('ankieta ESG'!$G$185,BM1874)),MAX($BL$3:BL1873)+1,0)</f>
        <v>1871</v>
      </c>
      <c r="BM1874" s="134" t="s">
        <v>5874</v>
      </c>
      <c r="BN1874" s="98">
        <v>0</v>
      </c>
      <c r="BO1874" s="99" t="str">
        <f>IFERROR(VLOOKUP(ROWS($BM$4:BM1874),$BL$4:$BM$2337,2,0),"")</f>
        <v>Strzeleczki (pow. krapkowicki, woj. opolskie)</v>
      </c>
      <c r="BP1874" s="98">
        <v>0</v>
      </c>
      <c r="BQ1874" s="98">
        <f>IF(ISNUMBER(SEARCH('ankieta ESG'!$G$186,BR1874)),MAX($BQ$3:BQ1873)+1,0)</f>
        <v>1871</v>
      </c>
      <c r="BR1874" s="134" t="s">
        <v>5874</v>
      </c>
      <c r="BS1874" s="98">
        <v>0</v>
      </c>
      <c r="BT1874" s="99" t="str">
        <f>IFERROR(VLOOKUP(ROWS($BR$4:BR1874),$BQ$4:$BR$2337,2,0),"")</f>
        <v>Strzeleczki (pow. krapkowicki, woj. opolskie)</v>
      </c>
      <c r="BU1874" s="98">
        <v>0</v>
      </c>
      <c r="BV1874" s="98">
        <f>IF(ISNUMBER(SEARCH('ankieta ESG'!$G$187,BW1874)),MAX($BV$3:BV1873)+1,0)</f>
        <v>1871</v>
      </c>
      <c r="BW1874" s="134" t="s">
        <v>5874</v>
      </c>
      <c r="BX1874" s="98">
        <v>0</v>
      </c>
      <c r="BY1874" s="99" t="str">
        <f>IFERROR(VLOOKUP(ROWS($BW$4:BW1874),$BV$4:$BW$2337,2,0),"")</f>
        <v>Strzeleczki (pow. krapkowicki, woj. opolskie)</v>
      </c>
      <c r="BZ1874" s="98">
        <v>0</v>
      </c>
      <c r="CA1874" s="98">
        <f>IF(ISNUMBER(SEARCH('ankieta ESG'!$G$188,CB1874)),MAX($CA$3:CA1873)+1,0)</f>
        <v>1871</v>
      </c>
      <c r="CB1874" s="134" t="s">
        <v>5874</v>
      </c>
      <c r="CC1874" s="98">
        <v>0</v>
      </c>
      <c r="CD1874" s="99" t="str">
        <f>IFERROR(VLOOKUP(ROWS($CB$4:CB1874),$CA$4:$CB$2337,2,0),"")</f>
        <v>Strzeleczki (pow. krapkowicki, woj. opolskie)</v>
      </c>
      <c r="CE1874" s="98">
        <v>0</v>
      </c>
      <c r="CF1874" s="98">
        <f>IF(ISNUMBER(SEARCH('ankieta ESG'!$G$189,CG1874)),MAX($CF$3:CF1873)+1,0)</f>
        <v>1871</v>
      </c>
      <c r="CG1874" s="134" t="s">
        <v>5874</v>
      </c>
      <c r="CH1874" s="98">
        <v>0</v>
      </c>
      <c r="CI1874" s="99" t="str">
        <f>IFERROR(VLOOKUP(ROWS($CG$4:CG1874),$CF$4:$CG$2337,2,0),"")</f>
        <v>Strzeleczki (pow. krapkowicki, woj. opolskie)</v>
      </c>
      <c r="CJ1874" s="98">
        <v>0</v>
      </c>
    </row>
    <row r="1875" spans="4:88">
      <c r="D1875" s="25"/>
      <c r="F1875" s="25"/>
      <c r="AM1875" s="98">
        <f>IF(ISNUMBER(SEARCH('ankieta ESG'!$G$180,AN1875)),MAX(AM$3:$AM1874)+1,0)</f>
        <v>1872</v>
      </c>
      <c r="AN1875" s="134" t="s">
        <v>5875</v>
      </c>
      <c r="AO1875" s="98">
        <v>0</v>
      </c>
      <c r="AP1875" s="99" t="str">
        <f>IFERROR(VLOOKUP(ROWS($AN$4:AN1875),$AM$4:$AN$2337,2,0),"")</f>
        <v>Strzelin (pow. strzeliński, woj. dolnośląskie)</v>
      </c>
      <c r="AQ1875" s="98">
        <v>0</v>
      </c>
      <c r="AR1875" s="98">
        <f>IF(ISNUMBER(SEARCH('ankieta ESG'!$G$181,AS1875)),MAX($AR$3:AR1874)+1,0)</f>
        <v>1872</v>
      </c>
      <c r="AS1875" s="134" t="s">
        <v>5875</v>
      </c>
      <c r="AT1875" s="98">
        <v>0</v>
      </c>
      <c r="AU1875" s="99" t="str">
        <f>IFERROR(VLOOKUP(ROWS($AS$4:AS1875),$AR$4:$AS$2337,2,0),"")</f>
        <v>Strzelin (pow. strzeliński, woj. dolnośląskie)</v>
      </c>
      <c r="AV1875" s="98">
        <v>0</v>
      </c>
      <c r="AW1875" s="98">
        <f>IF(ISNUMBER(SEARCH('ankieta ESG'!$G$182,AX1875)),MAX($AW$3:AW1874)+1,0)</f>
        <v>1872</v>
      </c>
      <c r="AX1875" s="134" t="s">
        <v>5875</v>
      </c>
      <c r="AY1875" s="98">
        <v>0</v>
      </c>
      <c r="AZ1875" s="99" t="str">
        <f>IFERROR(VLOOKUP(ROWS($AX$4:AX1875),$AW$4:$AX$2337,2,0),"")</f>
        <v>Strzelin (pow. strzeliński, woj. dolnośląskie)</v>
      </c>
      <c r="BA1875" s="98">
        <v>0</v>
      </c>
      <c r="BB1875" s="98">
        <f>IF(ISNUMBER(SEARCH('ankieta ESG'!$G$183,BC1875)),MAX($BB$3:BB1874)+1,0)</f>
        <v>1872</v>
      </c>
      <c r="BC1875" s="134" t="s">
        <v>5875</v>
      </c>
      <c r="BD1875" s="98">
        <v>0</v>
      </c>
      <c r="BE1875" s="99" t="str">
        <f>IFERROR(VLOOKUP(ROWS($BC$4:BC1875),$BB$4:$BC$2337,2,0),"")</f>
        <v>Strzelin (pow. strzeliński, woj. dolnośląskie)</v>
      </c>
      <c r="BF1875" s="98">
        <v>0</v>
      </c>
      <c r="BG1875" s="98">
        <f>IF(ISNUMBER(SEARCH('ankieta ESG'!$G$184,BH1875)),MAX($BG$3:BG1874)+1,0)</f>
        <v>1872</v>
      </c>
      <c r="BH1875" s="134" t="s">
        <v>5875</v>
      </c>
      <c r="BI1875" s="98">
        <v>0</v>
      </c>
      <c r="BJ1875" s="99" t="str">
        <f>IFERROR(VLOOKUP(ROWS($BH$4:BH1875),$BG$4:$BH$2337,2,0),"")</f>
        <v>Strzelin (pow. strzeliński, woj. dolnośląskie)</v>
      </c>
      <c r="BK1875" s="98">
        <v>0</v>
      </c>
      <c r="BL1875" s="98">
        <f>IF(ISNUMBER(SEARCH('ankieta ESG'!$G$185,BM1875)),MAX($BL$3:BL1874)+1,0)</f>
        <v>1872</v>
      </c>
      <c r="BM1875" s="134" t="s">
        <v>5875</v>
      </c>
      <c r="BN1875" s="98">
        <v>0</v>
      </c>
      <c r="BO1875" s="99" t="str">
        <f>IFERROR(VLOOKUP(ROWS($BM$4:BM1875),$BL$4:$BM$2337,2,0),"")</f>
        <v>Strzelin (pow. strzeliński, woj. dolnośląskie)</v>
      </c>
      <c r="BP1875" s="98">
        <v>0</v>
      </c>
      <c r="BQ1875" s="98">
        <f>IF(ISNUMBER(SEARCH('ankieta ESG'!$G$186,BR1875)),MAX($BQ$3:BQ1874)+1,0)</f>
        <v>1872</v>
      </c>
      <c r="BR1875" s="134" t="s">
        <v>5875</v>
      </c>
      <c r="BS1875" s="98">
        <v>0</v>
      </c>
      <c r="BT1875" s="99" t="str">
        <f>IFERROR(VLOOKUP(ROWS($BR$4:BR1875),$BQ$4:$BR$2337,2,0),"")</f>
        <v>Strzelin (pow. strzeliński, woj. dolnośląskie)</v>
      </c>
      <c r="BU1875" s="98">
        <v>0</v>
      </c>
      <c r="BV1875" s="98">
        <f>IF(ISNUMBER(SEARCH('ankieta ESG'!$G$187,BW1875)),MAX($BV$3:BV1874)+1,0)</f>
        <v>1872</v>
      </c>
      <c r="BW1875" s="134" t="s">
        <v>5875</v>
      </c>
      <c r="BX1875" s="98">
        <v>0</v>
      </c>
      <c r="BY1875" s="99" t="str">
        <f>IFERROR(VLOOKUP(ROWS($BW$4:BW1875),$BV$4:$BW$2337,2,0),"")</f>
        <v>Strzelin (pow. strzeliński, woj. dolnośląskie)</v>
      </c>
      <c r="BZ1875" s="98">
        <v>0</v>
      </c>
      <c r="CA1875" s="98">
        <f>IF(ISNUMBER(SEARCH('ankieta ESG'!$G$188,CB1875)),MAX($CA$3:CA1874)+1,0)</f>
        <v>1872</v>
      </c>
      <c r="CB1875" s="134" t="s">
        <v>5875</v>
      </c>
      <c r="CC1875" s="98">
        <v>0</v>
      </c>
      <c r="CD1875" s="99" t="str">
        <f>IFERROR(VLOOKUP(ROWS($CB$4:CB1875),$CA$4:$CB$2337,2,0),"")</f>
        <v>Strzelin (pow. strzeliński, woj. dolnośląskie)</v>
      </c>
      <c r="CE1875" s="98">
        <v>0</v>
      </c>
      <c r="CF1875" s="98">
        <f>IF(ISNUMBER(SEARCH('ankieta ESG'!$G$189,CG1875)),MAX($CF$3:CF1874)+1,0)</f>
        <v>1872</v>
      </c>
      <c r="CG1875" s="134" t="s">
        <v>5875</v>
      </c>
      <c r="CH1875" s="98">
        <v>0</v>
      </c>
      <c r="CI1875" s="99" t="str">
        <f>IFERROR(VLOOKUP(ROWS($CG$4:CG1875),$CF$4:$CG$2337,2,0),"")</f>
        <v>Strzelin (pow. strzeliński, woj. dolnośląskie)</v>
      </c>
      <c r="CJ1875" s="98">
        <v>0</v>
      </c>
    </row>
    <row r="1876" spans="4:88">
      <c r="D1876" s="25"/>
      <c r="F1876" s="25"/>
      <c r="AM1876" s="98">
        <f>IF(ISNUMBER(SEARCH('ankieta ESG'!$G$180,AN1876)),MAX(AM$3:$AM1875)+1,0)</f>
        <v>1873</v>
      </c>
      <c r="AN1876" s="134" t="s">
        <v>5876</v>
      </c>
      <c r="AO1876" s="98">
        <v>0</v>
      </c>
      <c r="AP1876" s="99" t="str">
        <f>IFERROR(VLOOKUP(ROWS($AN$4:AN1876),$AM$4:$AN$2337,2,0),"")</f>
        <v>Strzelno (pow. mogileński, woj. kujawsko-pomorskie)</v>
      </c>
      <c r="AQ1876" s="98">
        <v>0</v>
      </c>
      <c r="AR1876" s="98">
        <f>IF(ISNUMBER(SEARCH('ankieta ESG'!$G$181,AS1876)),MAX($AR$3:AR1875)+1,0)</f>
        <v>1873</v>
      </c>
      <c r="AS1876" s="134" t="s">
        <v>5876</v>
      </c>
      <c r="AT1876" s="98">
        <v>0</v>
      </c>
      <c r="AU1876" s="99" t="str">
        <f>IFERROR(VLOOKUP(ROWS($AS$4:AS1876),$AR$4:$AS$2337,2,0),"")</f>
        <v>Strzelno (pow. mogileński, woj. kujawsko-pomorskie)</v>
      </c>
      <c r="AV1876" s="98">
        <v>0</v>
      </c>
      <c r="AW1876" s="98">
        <f>IF(ISNUMBER(SEARCH('ankieta ESG'!$G$182,AX1876)),MAX($AW$3:AW1875)+1,0)</f>
        <v>1873</v>
      </c>
      <c r="AX1876" s="134" t="s">
        <v>5876</v>
      </c>
      <c r="AY1876" s="98">
        <v>0</v>
      </c>
      <c r="AZ1876" s="99" t="str">
        <f>IFERROR(VLOOKUP(ROWS($AX$4:AX1876),$AW$4:$AX$2337,2,0),"")</f>
        <v>Strzelno (pow. mogileński, woj. kujawsko-pomorskie)</v>
      </c>
      <c r="BA1876" s="98">
        <v>0</v>
      </c>
      <c r="BB1876" s="98">
        <f>IF(ISNUMBER(SEARCH('ankieta ESG'!$G$183,BC1876)),MAX($BB$3:BB1875)+1,0)</f>
        <v>1873</v>
      </c>
      <c r="BC1876" s="134" t="s">
        <v>5876</v>
      </c>
      <c r="BD1876" s="98">
        <v>0</v>
      </c>
      <c r="BE1876" s="99" t="str">
        <f>IFERROR(VLOOKUP(ROWS($BC$4:BC1876),$BB$4:$BC$2337,2,0),"")</f>
        <v>Strzelno (pow. mogileński, woj. kujawsko-pomorskie)</v>
      </c>
      <c r="BF1876" s="98">
        <v>0</v>
      </c>
      <c r="BG1876" s="98">
        <f>IF(ISNUMBER(SEARCH('ankieta ESG'!$G$184,BH1876)),MAX($BG$3:BG1875)+1,0)</f>
        <v>1873</v>
      </c>
      <c r="BH1876" s="134" t="s">
        <v>5876</v>
      </c>
      <c r="BI1876" s="98">
        <v>0</v>
      </c>
      <c r="BJ1876" s="99" t="str">
        <f>IFERROR(VLOOKUP(ROWS($BH$4:BH1876),$BG$4:$BH$2337,2,0),"")</f>
        <v>Strzelno (pow. mogileński, woj. kujawsko-pomorskie)</v>
      </c>
      <c r="BK1876" s="98">
        <v>0</v>
      </c>
      <c r="BL1876" s="98">
        <f>IF(ISNUMBER(SEARCH('ankieta ESG'!$G$185,BM1876)),MAX($BL$3:BL1875)+1,0)</f>
        <v>1873</v>
      </c>
      <c r="BM1876" s="134" t="s">
        <v>5876</v>
      </c>
      <c r="BN1876" s="98">
        <v>0</v>
      </c>
      <c r="BO1876" s="99" t="str">
        <f>IFERROR(VLOOKUP(ROWS($BM$4:BM1876),$BL$4:$BM$2337,2,0),"")</f>
        <v>Strzelno (pow. mogileński, woj. kujawsko-pomorskie)</v>
      </c>
      <c r="BP1876" s="98">
        <v>0</v>
      </c>
      <c r="BQ1876" s="98">
        <f>IF(ISNUMBER(SEARCH('ankieta ESG'!$G$186,BR1876)),MAX($BQ$3:BQ1875)+1,0)</f>
        <v>1873</v>
      </c>
      <c r="BR1876" s="134" t="s">
        <v>5876</v>
      </c>
      <c r="BS1876" s="98">
        <v>0</v>
      </c>
      <c r="BT1876" s="99" t="str">
        <f>IFERROR(VLOOKUP(ROWS($BR$4:BR1876),$BQ$4:$BR$2337,2,0),"")</f>
        <v>Strzelno (pow. mogileński, woj. kujawsko-pomorskie)</v>
      </c>
      <c r="BU1876" s="98">
        <v>0</v>
      </c>
      <c r="BV1876" s="98">
        <f>IF(ISNUMBER(SEARCH('ankieta ESG'!$G$187,BW1876)),MAX($BV$3:BV1875)+1,0)</f>
        <v>1873</v>
      </c>
      <c r="BW1876" s="134" t="s">
        <v>5876</v>
      </c>
      <c r="BX1876" s="98">
        <v>0</v>
      </c>
      <c r="BY1876" s="99" t="str">
        <f>IFERROR(VLOOKUP(ROWS($BW$4:BW1876),$BV$4:$BW$2337,2,0),"")</f>
        <v>Strzelno (pow. mogileński, woj. kujawsko-pomorskie)</v>
      </c>
      <c r="BZ1876" s="98">
        <v>0</v>
      </c>
      <c r="CA1876" s="98">
        <f>IF(ISNUMBER(SEARCH('ankieta ESG'!$G$188,CB1876)),MAX($CA$3:CA1875)+1,0)</f>
        <v>1873</v>
      </c>
      <c r="CB1876" s="134" t="s">
        <v>5876</v>
      </c>
      <c r="CC1876" s="98">
        <v>0</v>
      </c>
      <c r="CD1876" s="99" t="str">
        <f>IFERROR(VLOOKUP(ROWS($CB$4:CB1876),$CA$4:$CB$2337,2,0),"")</f>
        <v>Strzelno (pow. mogileński, woj. kujawsko-pomorskie)</v>
      </c>
      <c r="CE1876" s="98">
        <v>0</v>
      </c>
      <c r="CF1876" s="98">
        <f>IF(ISNUMBER(SEARCH('ankieta ESG'!$G$189,CG1876)),MAX($CF$3:CF1875)+1,0)</f>
        <v>1873</v>
      </c>
      <c r="CG1876" s="134" t="s">
        <v>5876</v>
      </c>
      <c r="CH1876" s="98">
        <v>0</v>
      </c>
      <c r="CI1876" s="99" t="str">
        <f>IFERROR(VLOOKUP(ROWS($CG$4:CG1876),$CF$4:$CG$2337,2,0),"")</f>
        <v>Strzelno (pow. mogileński, woj. kujawsko-pomorskie)</v>
      </c>
      <c r="CJ1876" s="98">
        <v>0</v>
      </c>
    </row>
    <row r="1877" spans="4:88">
      <c r="D1877" s="25"/>
      <c r="F1877" s="25"/>
      <c r="AM1877" s="98">
        <f>IF(ISNUMBER(SEARCH('ankieta ESG'!$G$180,AN1877)),MAX(AM$3:$AM1876)+1,0)</f>
        <v>1874</v>
      </c>
      <c r="AN1877" s="134" t="s">
        <v>5877</v>
      </c>
      <c r="AO1877" s="98">
        <v>0</v>
      </c>
      <c r="AP1877" s="99" t="str">
        <f>IFERROR(VLOOKUP(ROWS($AN$4:AN1877),$AM$4:$AN$2337,2,0),"")</f>
        <v>Strzyżewice (pow. lubelski, woj. lubelskie)</v>
      </c>
      <c r="AQ1877" s="98">
        <v>0</v>
      </c>
      <c r="AR1877" s="98">
        <f>IF(ISNUMBER(SEARCH('ankieta ESG'!$G$181,AS1877)),MAX($AR$3:AR1876)+1,0)</f>
        <v>1874</v>
      </c>
      <c r="AS1877" s="134" t="s">
        <v>5877</v>
      </c>
      <c r="AT1877" s="98">
        <v>0</v>
      </c>
      <c r="AU1877" s="99" t="str">
        <f>IFERROR(VLOOKUP(ROWS($AS$4:AS1877),$AR$4:$AS$2337,2,0),"")</f>
        <v>Strzyżewice (pow. lubelski, woj. lubelskie)</v>
      </c>
      <c r="AV1877" s="98">
        <v>0</v>
      </c>
      <c r="AW1877" s="98">
        <f>IF(ISNUMBER(SEARCH('ankieta ESG'!$G$182,AX1877)),MAX($AW$3:AW1876)+1,0)</f>
        <v>1874</v>
      </c>
      <c r="AX1877" s="134" t="s">
        <v>5877</v>
      </c>
      <c r="AY1877" s="98">
        <v>0</v>
      </c>
      <c r="AZ1877" s="99" t="str">
        <f>IFERROR(VLOOKUP(ROWS($AX$4:AX1877),$AW$4:$AX$2337,2,0),"")</f>
        <v>Strzyżewice (pow. lubelski, woj. lubelskie)</v>
      </c>
      <c r="BA1877" s="98">
        <v>0</v>
      </c>
      <c r="BB1877" s="98">
        <f>IF(ISNUMBER(SEARCH('ankieta ESG'!$G$183,BC1877)),MAX($BB$3:BB1876)+1,0)</f>
        <v>1874</v>
      </c>
      <c r="BC1877" s="134" t="s">
        <v>5877</v>
      </c>
      <c r="BD1877" s="98">
        <v>0</v>
      </c>
      <c r="BE1877" s="99" t="str">
        <f>IFERROR(VLOOKUP(ROWS($BC$4:BC1877),$BB$4:$BC$2337,2,0),"")</f>
        <v>Strzyżewice (pow. lubelski, woj. lubelskie)</v>
      </c>
      <c r="BF1877" s="98">
        <v>0</v>
      </c>
      <c r="BG1877" s="98">
        <f>IF(ISNUMBER(SEARCH('ankieta ESG'!$G$184,BH1877)),MAX($BG$3:BG1876)+1,0)</f>
        <v>1874</v>
      </c>
      <c r="BH1877" s="134" t="s">
        <v>5877</v>
      </c>
      <c r="BI1877" s="98">
        <v>0</v>
      </c>
      <c r="BJ1877" s="99" t="str">
        <f>IFERROR(VLOOKUP(ROWS($BH$4:BH1877),$BG$4:$BH$2337,2,0),"")</f>
        <v>Strzyżewice (pow. lubelski, woj. lubelskie)</v>
      </c>
      <c r="BK1877" s="98">
        <v>0</v>
      </c>
      <c r="BL1877" s="98">
        <f>IF(ISNUMBER(SEARCH('ankieta ESG'!$G$185,BM1877)),MAX($BL$3:BL1876)+1,0)</f>
        <v>1874</v>
      </c>
      <c r="BM1877" s="134" t="s">
        <v>5877</v>
      </c>
      <c r="BN1877" s="98">
        <v>0</v>
      </c>
      <c r="BO1877" s="99" t="str">
        <f>IFERROR(VLOOKUP(ROWS($BM$4:BM1877),$BL$4:$BM$2337,2,0),"")</f>
        <v>Strzyżewice (pow. lubelski, woj. lubelskie)</v>
      </c>
      <c r="BP1877" s="98">
        <v>0</v>
      </c>
      <c r="BQ1877" s="98">
        <f>IF(ISNUMBER(SEARCH('ankieta ESG'!$G$186,BR1877)),MAX($BQ$3:BQ1876)+1,0)</f>
        <v>1874</v>
      </c>
      <c r="BR1877" s="134" t="s">
        <v>5877</v>
      </c>
      <c r="BS1877" s="98">
        <v>0</v>
      </c>
      <c r="BT1877" s="99" t="str">
        <f>IFERROR(VLOOKUP(ROWS($BR$4:BR1877),$BQ$4:$BR$2337,2,0),"")</f>
        <v>Strzyżewice (pow. lubelski, woj. lubelskie)</v>
      </c>
      <c r="BU1877" s="98">
        <v>0</v>
      </c>
      <c r="BV1877" s="98">
        <f>IF(ISNUMBER(SEARCH('ankieta ESG'!$G$187,BW1877)),MAX($BV$3:BV1876)+1,0)</f>
        <v>1874</v>
      </c>
      <c r="BW1877" s="134" t="s">
        <v>5877</v>
      </c>
      <c r="BX1877" s="98">
        <v>0</v>
      </c>
      <c r="BY1877" s="99" t="str">
        <f>IFERROR(VLOOKUP(ROWS($BW$4:BW1877),$BV$4:$BW$2337,2,0),"")</f>
        <v>Strzyżewice (pow. lubelski, woj. lubelskie)</v>
      </c>
      <c r="BZ1877" s="98">
        <v>0</v>
      </c>
      <c r="CA1877" s="98">
        <f>IF(ISNUMBER(SEARCH('ankieta ESG'!$G$188,CB1877)),MAX($CA$3:CA1876)+1,0)</f>
        <v>1874</v>
      </c>
      <c r="CB1877" s="134" t="s">
        <v>5877</v>
      </c>
      <c r="CC1877" s="98">
        <v>0</v>
      </c>
      <c r="CD1877" s="99" t="str">
        <f>IFERROR(VLOOKUP(ROWS($CB$4:CB1877),$CA$4:$CB$2337,2,0),"")</f>
        <v>Strzyżewice (pow. lubelski, woj. lubelskie)</v>
      </c>
      <c r="CE1877" s="98">
        <v>0</v>
      </c>
      <c r="CF1877" s="98">
        <f>IF(ISNUMBER(SEARCH('ankieta ESG'!$G$189,CG1877)),MAX($CF$3:CF1876)+1,0)</f>
        <v>1874</v>
      </c>
      <c r="CG1877" s="134" t="s">
        <v>5877</v>
      </c>
      <c r="CH1877" s="98">
        <v>0</v>
      </c>
      <c r="CI1877" s="99" t="str">
        <f>IFERROR(VLOOKUP(ROWS($CG$4:CG1877),$CF$4:$CG$2337,2,0),"")</f>
        <v>Strzyżewice (pow. lubelski, woj. lubelskie)</v>
      </c>
      <c r="CJ1877" s="98">
        <v>0</v>
      </c>
    </row>
    <row r="1878" spans="4:88">
      <c r="D1878" s="25"/>
      <c r="F1878" s="25"/>
      <c r="AM1878" s="98">
        <f>IF(ISNUMBER(SEARCH('ankieta ESG'!$G$180,AN1878)),MAX(AM$3:$AM1877)+1,0)</f>
        <v>1875</v>
      </c>
      <c r="AN1878" s="134" t="s">
        <v>5878</v>
      </c>
      <c r="AO1878" s="98">
        <v>0</v>
      </c>
      <c r="AP1878" s="99" t="str">
        <f>IFERROR(VLOOKUP(ROWS($AN$4:AN1878),$AM$4:$AN$2337,2,0),"")</f>
        <v>Strzyżów (pow. strzyżowski, woj. podkarpackie)</v>
      </c>
      <c r="AQ1878" s="98">
        <v>0</v>
      </c>
      <c r="AR1878" s="98">
        <f>IF(ISNUMBER(SEARCH('ankieta ESG'!$G$181,AS1878)),MAX($AR$3:AR1877)+1,0)</f>
        <v>1875</v>
      </c>
      <c r="AS1878" s="134" t="s">
        <v>5878</v>
      </c>
      <c r="AT1878" s="98">
        <v>0</v>
      </c>
      <c r="AU1878" s="99" t="str">
        <f>IFERROR(VLOOKUP(ROWS($AS$4:AS1878),$AR$4:$AS$2337,2,0),"")</f>
        <v>Strzyżów (pow. strzyżowski, woj. podkarpackie)</v>
      </c>
      <c r="AV1878" s="98">
        <v>0</v>
      </c>
      <c r="AW1878" s="98">
        <f>IF(ISNUMBER(SEARCH('ankieta ESG'!$G$182,AX1878)),MAX($AW$3:AW1877)+1,0)</f>
        <v>1875</v>
      </c>
      <c r="AX1878" s="134" t="s">
        <v>5878</v>
      </c>
      <c r="AY1878" s="98">
        <v>0</v>
      </c>
      <c r="AZ1878" s="99" t="str">
        <f>IFERROR(VLOOKUP(ROWS($AX$4:AX1878),$AW$4:$AX$2337,2,0),"")</f>
        <v>Strzyżów (pow. strzyżowski, woj. podkarpackie)</v>
      </c>
      <c r="BA1878" s="98">
        <v>0</v>
      </c>
      <c r="BB1878" s="98">
        <f>IF(ISNUMBER(SEARCH('ankieta ESG'!$G$183,BC1878)),MAX($BB$3:BB1877)+1,0)</f>
        <v>1875</v>
      </c>
      <c r="BC1878" s="134" t="s">
        <v>5878</v>
      </c>
      <c r="BD1878" s="98">
        <v>0</v>
      </c>
      <c r="BE1878" s="99" t="str">
        <f>IFERROR(VLOOKUP(ROWS($BC$4:BC1878),$BB$4:$BC$2337,2,0),"")</f>
        <v>Strzyżów (pow. strzyżowski, woj. podkarpackie)</v>
      </c>
      <c r="BF1878" s="98">
        <v>0</v>
      </c>
      <c r="BG1878" s="98">
        <f>IF(ISNUMBER(SEARCH('ankieta ESG'!$G$184,BH1878)),MAX($BG$3:BG1877)+1,0)</f>
        <v>1875</v>
      </c>
      <c r="BH1878" s="134" t="s">
        <v>5878</v>
      </c>
      <c r="BI1878" s="98">
        <v>0</v>
      </c>
      <c r="BJ1878" s="99" t="str">
        <f>IFERROR(VLOOKUP(ROWS($BH$4:BH1878),$BG$4:$BH$2337,2,0),"")</f>
        <v>Strzyżów (pow. strzyżowski, woj. podkarpackie)</v>
      </c>
      <c r="BK1878" s="98">
        <v>0</v>
      </c>
      <c r="BL1878" s="98">
        <f>IF(ISNUMBER(SEARCH('ankieta ESG'!$G$185,BM1878)),MAX($BL$3:BL1877)+1,0)</f>
        <v>1875</v>
      </c>
      <c r="BM1878" s="134" t="s">
        <v>5878</v>
      </c>
      <c r="BN1878" s="98">
        <v>0</v>
      </c>
      <c r="BO1878" s="99" t="str">
        <f>IFERROR(VLOOKUP(ROWS($BM$4:BM1878),$BL$4:$BM$2337,2,0),"")</f>
        <v>Strzyżów (pow. strzyżowski, woj. podkarpackie)</v>
      </c>
      <c r="BP1878" s="98">
        <v>0</v>
      </c>
      <c r="BQ1878" s="98">
        <f>IF(ISNUMBER(SEARCH('ankieta ESG'!$G$186,BR1878)),MAX($BQ$3:BQ1877)+1,0)</f>
        <v>1875</v>
      </c>
      <c r="BR1878" s="134" t="s">
        <v>5878</v>
      </c>
      <c r="BS1878" s="98">
        <v>0</v>
      </c>
      <c r="BT1878" s="99" t="str">
        <f>IFERROR(VLOOKUP(ROWS($BR$4:BR1878),$BQ$4:$BR$2337,2,0),"")</f>
        <v>Strzyżów (pow. strzyżowski, woj. podkarpackie)</v>
      </c>
      <c r="BU1878" s="98">
        <v>0</v>
      </c>
      <c r="BV1878" s="98">
        <f>IF(ISNUMBER(SEARCH('ankieta ESG'!$G$187,BW1878)),MAX($BV$3:BV1877)+1,0)</f>
        <v>1875</v>
      </c>
      <c r="BW1878" s="134" t="s">
        <v>5878</v>
      </c>
      <c r="BX1878" s="98">
        <v>0</v>
      </c>
      <c r="BY1878" s="99" t="str">
        <f>IFERROR(VLOOKUP(ROWS($BW$4:BW1878),$BV$4:$BW$2337,2,0),"")</f>
        <v>Strzyżów (pow. strzyżowski, woj. podkarpackie)</v>
      </c>
      <c r="BZ1878" s="98">
        <v>0</v>
      </c>
      <c r="CA1878" s="98">
        <f>IF(ISNUMBER(SEARCH('ankieta ESG'!$G$188,CB1878)),MAX($CA$3:CA1877)+1,0)</f>
        <v>1875</v>
      </c>
      <c r="CB1878" s="134" t="s">
        <v>5878</v>
      </c>
      <c r="CC1878" s="98">
        <v>0</v>
      </c>
      <c r="CD1878" s="99" t="str">
        <f>IFERROR(VLOOKUP(ROWS($CB$4:CB1878),$CA$4:$CB$2337,2,0),"")</f>
        <v>Strzyżów (pow. strzyżowski, woj. podkarpackie)</v>
      </c>
      <c r="CE1878" s="98">
        <v>0</v>
      </c>
      <c r="CF1878" s="98">
        <f>IF(ISNUMBER(SEARCH('ankieta ESG'!$G$189,CG1878)),MAX($CF$3:CF1877)+1,0)</f>
        <v>1875</v>
      </c>
      <c r="CG1878" s="134" t="s">
        <v>5878</v>
      </c>
      <c r="CH1878" s="98">
        <v>0</v>
      </c>
      <c r="CI1878" s="99" t="str">
        <f>IFERROR(VLOOKUP(ROWS($CG$4:CG1878),$CF$4:$CG$2337,2,0),"")</f>
        <v>Strzyżów (pow. strzyżowski, woj. podkarpackie)</v>
      </c>
      <c r="CJ1878" s="98">
        <v>0</v>
      </c>
    </row>
    <row r="1879" spans="4:88">
      <c r="D1879" s="25"/>
      <c r="F1879" s="25"/>
      <c r="AM1879" s="98">
        <f>IF(ISNUMBER(SEARCH('ankieta ESG'!$G$180,AN1879)),MAX(AM$3:$AM1878)+1,0)</f>
        <v>1876</v>
      </c>
      <c r="AN1879" s="134" t="s">
        <v>5879</v>
      </c>
      <c r="AO1879" s="98">
        <v>0</v>
      </c>
      <c r="AP1879" s="99" t="str">
        <f>IFERROR(VLOOKUP(ROWS($AN$4:AN1879),$AM$4:$AN$2337,2,0),"")</f>
        <v>Stubno (pow. przemyski, woj. podkarpackie)</v>
      </c>
      <c r="AQ1879" s="98">
        <v>0</v>
      </c>
      <c r="AR1879" s="98">
        <f>IF(ISNUMBER(SEARCH('ankieta ESG'!$G$181,AS1879)),MAX($AR$3:AR1878)+1,0)</f>
        <v>1876</v>
      </c>
      <c r="AS1879" s="134" t="s">
        <v>5879</v>
      </c>
      <c r="AT1879" s="98">
        <v>0</v>
      </c>
      <c r="AU1879" s="99" t="str">
        <f>IFERROR(VLOOKUP(ROWS($AS$4:AS1879),$AR$4:$AS$2337,2,0),"")</f>
        <v>Stubno (pow. przemyski, woj. podkarpackie)</v>
      </c>
      <c r="AV1879" s="98">
        <v>0</v>
      </c>
      <c r="AW1879" s="98">
        <f>IF(ISNUMBER(SEARCH('ankieta ESG'!$G$182,AX1879)),MAX($AW$3:AW1878)+1,0)</f>
        <v>1876</v>
      </c>
      <c r="AX1879" s="134" t="s">
        <v>5879</v>
      </c>
      <c r="AY1879" s="98">
        <v>0</v>
      </c>
      <c r="AZ1879" s="99" t="str">
        <f>IFERROR(VLOOKUP(ROWS($AX$4:AX1879),$AW$4:$AX$2337,2,0),"")</f>
        <v>Stubno (pow. przemyski, woj. podkarpackie)</v>
      </c>
      <c r="BA1879" s="98">
        <v>0</v>
      </c>
      <c r="BB1879" s="98">
        <f>IF(ISNUMBER(SEARCH('ankieta ESG'!$G$183,BC1879)),MAX($BB$3:BB1878)+1,0)</f>
        <v>1876</v>
      </c>
      <c r="BC1879" s="134" t="s">
        <v>5879</v>
      </c>
      <c r="BD1879" s="98">
        <v>0</v>
      </c>
      <c r="BE1879" s="99" t="str">
        <f>IFERROR(VLOOKUP(ROWS($BC$4:BC1879),$BB$4:$BC$2337,2,0),"")</f>
        <v>Stubno (pow. przemyski, woj. podkarpackie)</v>
      </c>
      <c r="BF1879" s="98">
        <v>0</v>
      </c>
      <c r="BG1879" s="98">
        <f>IF(ISNUMBER(SEARCH('ankieta ESG'!$G$184,BH1879)),MAX($BG$3:BG1878)+1,0)</f>
        <v>1876</v>
      </c>
      <c r="BH1879" s="134" t="s">
        <v>5879</v>
      </c>
      <c r="BI1879" s="98">
        <v>0</v>
      </c>
      <c r="BJ1879" s="99" t="str">
        <f>IFERROR(VLOOKUP(ROWS($BH$4:BH1879),$BG$4:$BH$2337,2,0),"")</f>
        <v>Stubno (pow. przemyski, woj. podkarpackie)</v>
      </c>
      <c r="BK1879" s="98">
        <v>0</v>
      </c>
      <c r="BL1879" s="98">
        <f>IF(ISNUMBER(SEARCH('ankieta ESG'!$G$185,BM1879)),MAX($BL$3:BL1878)+1,0)</f>
        <v>1876</v>
      </c>
      <c r="BM1879" s="134" t="s">
        <v>5879</v>
      </c>
      <c r="BN1879" s="98">
        <v>0</v>
      </c>
      <c r="BO1879" s="99" t="str">
        <f>IFERROR(VLOOKUP(ROWS($BM$4:BM1879),$BL$4:$BM$2337,2,0),"")</f>
        <v>Stubno (pow. przemyski, woj. podkarpackie)</v>
      </c>
      <c r="BP1879" s="98">
        <v>0</v>
      </c>
      <c r="BQ1879" s="98">
        <f>IF(ISNUMBER(SEARCH('ankieta ESG'!$G$186,BR1879)),MAX($BQ$3:BQ1878)+1,0)</f>
        <v>1876</v>
      </c>
      <c r="BR1879" s="134" t="s">
        <v>5879</v>
      </c>
      <c r="BS1879" s="98">
        <v>0</v>
      </c>
      <c r="BT1879" s="99" t="str">
        <f>IFERROR(VLOOKUP(ROWS($BR$4:BR1879),$BQ$4:$BR$2337,2,0),"")</f>
        <v>Stubno (pow. przemyski, woj. podkarpackie)</v>
      </c>
      <c r="BU1879" s="98">
        <v>0</v>
      </c>
      <c r="BV1879" s="98">
        <f>IF(ISNUMBER(SEARCH('ankieta ESG'!$G$187,BW1879)),MAX($BV$3:BV1878)+1,0)</f>
        <v>1876</v>
      </c>
      <c r="BW1879" s="134" t="s">
        <v>5879</v>
      </c>
      <c r="BX1879" s="98">
        <v>0</v>
      </c>
      <c r="BY1879" s="99" t="str">
        <f>IFERROR(VLOOKUP(ROWS($BW$4:BW1879),$BV$4:$BW$2337,2,0),"")</f>
        <v>Stubno (pow. przemyski, woj. podkarpackie)</v>
      </c>
      <c r="BZ1879" s="98">
        <v>0</v>
      </c>
      <c r="CA1879" s="98">
        <f>IF(ISNUMBER(SEARCH('ankieta ESG'!$G$188,CB1879)),MAX($CA$3:CA1878)+1,0)</f>
        <v>1876</v>
      </c>
      <c r="CB1879" s="134" t="s">
        <v>5879</v>
      </c>
      <c r="CC1879" s="98">
        <v>0</v>
      </c>
      <c r="CD1879" s="99" t="str">
        <f>IFERROR(VLOOKUP(ROWS($CB$4:CB1879),$CA$4:$CB$2337,2,0),"")</f>
        <v>Stubno (pow. przemyski, woj. podkarpackie)</v>
      </c>
      <c r="CE1879" s="98">
        <v>0</v>
      </c>
      <c r="CF1879" s="98">
        <f>IF(ISNUMBER(SEARCH('ankieta ESG'!$G$189,CG1879)),MAX($CF$3:CF1878)+1,0)</f>
        <v>1876</v>
      </c>
      <c r="CG1879" s="134" t="s">
        <v>5879</v>
      </c>
      <c r="CH1879" s="98">
        <v>0</v>
      </c>
      <c r="CI1879" s="99" t="str">
        <f>IFERROR(VLOOKUP(ROWS($CG$4:CG1879),$CF$4:$CG$2337,2,0),"")</f>
        <v>Stubno (pow. przemyski, woj. podkarpackie)</v>
      </c>
      <c r="CJ1879" s="98">
        <v>0</v>
      </c>
    </row>
    <row r="1880" spans="4:88">
      <c r="D1880" s="25"/>
      <c r="F1880" s="25"/>
      <c r="AM1880" s="98">
        <f>IF(ISNUMBER(SEARCH('ankieta ESG'!$G$180,AN1880)),MAX(AM$3:$AM1879)+1,0)</f>
        <v>1877</v>
      </c>
      <c r="AN1880" s="134" t="s">
        <v>5880</v>
      </c>
      <c r="AO1880" s="98">
        <v>0</v>
      </c>
      <c r="AP1880" s="99" t="str">
        <f>IFERROR(VLOOKUP(ROWS($AN$4:AN1880),$AM$4:$AN$2337,2,0),"")</f>
        <v>Studzienice (pow. bytowski, woj. pomorskie)</v>
      </c>
      <c r="AQ1880" s="98">
        <v>0</v>
      </c>
      <c r="AR1880" s="98">
        <f>IF(ISNUMBER(SEARCH('ankieta ESG'!$G$181,AS1880)),MAX($AR$3:AR1879)+1,0)</f>
        <v>1877</v>
      </c>
      <c r="AS1880" s="134" t="s">
        <v>5880</v>
      </c>
      <c r="AT1880" s="98">
        <v>0</v>
      </c>
      <c r="AU1880" s="99" t="str">
        <f>IFERROR(VLOOKUP(ROWS($AS$4:AS1880),$AR$4:$AS$2337,2,0),"")</f>
        <v>Studzienice (pow. bytowski, woj. pomorskie)</v>
      </c>
      <c r="AV1880" s="98">
        <v>0</v>
      </c>
      <c r="AW1880" s="98">
        <f>IF(ISNUMBER(SEARCH('ankieta ESG'!$G$182,AX1880)),MAX($AW$3:AW1879)+1,0)</f>
        <v>1877</v>
      </c>
      <c r="AX1880" s="134" t="s">
        <v>5880</v>
      </c>
      <c r="AY1880" s="98">
        <v>0</v>
      </c>
      <c r="AZ1880" s="99" t="str">
        <f>IFERROR(VLOOKUP(ROWS($AX$4:AX1880),$AW$4:$AX$2337,2,0),"")</f>
        <v>Studzienice (pow. bytowski, woj. pomorskie)</v>
      </c>
      <c r="BA1880" s="98">
        <v>0</v>
      </c>
      <c r="BB1880" s="98">
        <f>IF(ISNUMBER(SEARCH('ankieta ESG'!$G$183,BC1880)),MAX($BB$3:BB1879)+1,0)</f>
        <v>1877</v>
      </c>
      <c r="BC1880" s="134" t="s">
        <v>5880</v>
      </c>
      <c r="BD1880" s="98">
        <v>0</v>
      </c>
      <c r="BE1880" s="99" t="str">
        <f>IFERROR(VLOOKUP(ROWS($BC$4:BC1880),$BB$4:$BC$2337,2,0),"")</f>
        <v>Studzienice (pow. bytowski, woj. pomorskie)</v>
      </c>
      <c r="BF1880" s="98">
        <v>0</v>
      </c>
      <c r="BG1880" s="98">
        <f>IF(ISNUMBER(SEARCH('ankieta ESG'!$G$184,BH1880)),MAX($BG$3:BG1879)+1,0)</f>
        <v>1877</v>
      </c>
      <c r="BH1880" s="134" t="s">
        <v>5880</v>
      </c>
      <c r="BI1880" s="98">
        <v>0</v>
      </c>
      <c r="BJ1880" s="99" t="str">
        <f>IFERROR(VLOOKUP(ROWS($BH$4:BH1880),$BG$4:$BH$2337,2,0),"")</f>
        <v>Studzienice (pow. bytowski, woj. pomorskie)</v>
      </c>
      <c r="BK1880" s="98">
        <v>0</v>
      </c>
      <c r="BL1880" s="98">
        <f>IF(ISNUMBER(SEARCH('ankieta ESG'!$G$185,BM1880)),MAX($BL$3:BL1879)+1,0)</f>
        <v>1877</v>
      </c>
      <c r="BM1880" s="134" t="s">
        <v>5880</v>
      </c>
      <c r="BN1880" s="98">
        <v>0</v>
      </c>
      <c r="BO1880" s="99" t="str">
        <f>IFERROR(VLOOKUP(ROWS($BM$4:BM1880),$BL$4:$BM$2337,2,0),"")</f>
        <v>Studzienice (pow. bytowski, woj. pomorskie)</v>
      </c>
      <c r="BP1880" s="98">
        <v>0</v>
      </c>
      <c r="BQ1880" s="98">
        <f>IF(ISNUMBER(SEARCH('ankieta ESG'!$G$186,BR1880)),MAX($BQ$3:BQ1879)+1,0)</f>
        <v>1877</v>
      </c>
      <c r="BR1880" s="134" t="s">
        <v>5880</v>
      </c>
      <c r="BS1880" s="98">
        <v>0</v>
      </c>
      <c r="BT1880" s="99" t="str">
        <f>IFERROR(VLOOKUP(ROWS($BR$4:BR1880),$BQ$4:$BR$2337,2,0),"")</f>
        <v>Studzienice (pow. bytowski, woj. pomorskie)</v>
      </c>
      <c r="BU1880" s="98">
        <v>0</v>
      </c>
      <c r="BV1880" s="98">
        <f>IF(ISNUMBER(SEARCH('ankieta ESG'!$G$187,BW1880)),MAX($BV$3:BV1879)+1,0)</f>
        <v>1877</v>
      </c>
      <c r="BW1880" s="134" t="s">
        <v>5880</v>
      </c>
      <c r="BX1880" s="98">
        <v>0</v>
      </c>
      <c r="BY1880" s="99" t="str">
        <f>IFERROR(VLOOKUP(ROWS($BW$4:BW1880),$BV$4:$BW$2337,2,0),"")</f>
        <v>Studzienice (pow. bytowski, woj. pomorskie)</v>
      </c>
      <c r="BZ1880" s="98">
        <v>0</v>
      </c>
      <c r="CA1880" s="98">
        <f>IF(ISNUMBER(SEARCH('ankieta ESG'!$G$188,CB1880)),MAX($CA$3:CA1879)+1,0)</f>
        <v>1877</v>
      </c>
      <c r="CB1880" s="134" t="s">
        <v>5880</v>
      </c>
      <c r="CC1880" s="98">
        <v>0</v>
      </c>
      <c r="CD1880" s="99" t="str">
        <f>IFERROR(VLOOKUP(ROWS($CB$4:CB1880),$CA$4:$CB$2337,2,0),"")</f>
        <v>Studzienice (pow. bytowski, woj. pomorskie)</v>
      </c>
      <c r="CE1880" s="98">
        <v>0</v>
      </c>
      <c r="CF1880" s="98">
        <f>IF(ISNUMBER(SEARCH('ankieta ESG'!$G$189,CG1880)),MAX($CF$3:CF1879)+1,0)</f>
        <v>1877</v>
      </c>
      <c r="CG1880" s="134" t="s">
        <v>5880</v>
      </c>
      <c r="CH1880" s="98">
        <v>0</v>
      </c>
      <c r="CI1880" s="99" t="str">
        <f>IFERROR(VLOOKUP(ROWS($CG$4:CG1880),$CF$4:$CG$2337,2,0),"")</f>
        <v>Studzienice (pow. bytowski, woj. pomorskie)</v>
      </c>
      <c r="CJ1880" s="98">
        <v>0</v>
      </c>
    </row>
    <row r="1881" spans="4:88">
      <c r="D1881" s="25"/>
      <c r="F1881" s="25"/>
      <c r="AM1881" s="98">
        <f>IF(ISNUMBER(SEARCH('ankieta ESG'!$G$180,AN1881)),MAX(AM$3:$AM1880)+1,0)</f>
        <v>1878</v>
      </c>
      <c r="AN1881" s="134" t="s">
        <v>5881</v>
      </c>
      <c r="AO1881" s="98">
        <v>0</v>
      </c>
      <c r="AP1881" s="99" t="str">
        <f>IFERROR(VLOOKUP(ROWS($AN$4:AN1881),$AM$4:$AN$2337,2,0),"")</f>
        <v>Stupsk (pow. mławski, woj. mazowieckie)</v>
      </c>
      <c r="AQ1881" s="98">
        <v>0</v>
      </c>
      <c r="AR1881" s="98">
        <f>IF(ISNUMBER(SEARCH('ankieta ESG'!$G$181,AS1881)),MAX($AR$3:AR1880)+1,0)</f>
        <v>1878</v>
      </c>
      <c r="AS1881" s="134" t="s">
        <v>5881</v>
      </c>
      <c r="AT1881" s="98">
        <v>0</v>
      </c>
      <c r="AU1881" s="99" t="str">
        <f>IFERROR(VLOOKUP(ROWS($AS$4:AS1881),$AR$4:$AS$2337,2,0),"")</f>
        <v>Stupsk (pow. mławski, woj. mazowieckie)</v>
      </c>
      <c r="AV1881" s="98">
        <v>0</v>
      </c>
      <c r="AW1881" s="98">
        <f>IF(ISNUMBER(SEARCH('ankieta ESG'!$G$182,AX1881)),MAX($AW$3:AW1880)+1,0)</f>
        <v>1878</v>
      </c>
      <c r="AX1881" s="134" t="s">
        <v>5881</v>
      </c>
      <c r="AY1881" s="98">
        <v>0</v>
      </c>
      <c r="AZ1881" s="99" t="str">
        <f>IFERROR(VLOOKUP(ROWS($AX$4:AX1881),$AW$4:$AX$2337,2,0),"")</f>
        <v>Stupsk (pow. mławski, woj. mazowieckie)</v>
      </c>
      <c r="BA1881" s="98">
        <v>0</v>
      </c>
      <c r="BB1881" s="98">
        <f>IF(ISNUMBER(SEARCH('ankieta ESG'!$G$183,BC1881)),MAX($BB$3:BB1880)+1,0)</f>
        <v>1878</v>
      </c>
      <c r="BC1881" s="134" t="s">
        <v>5881</v>
      </c>
      <c r="BD1881" s="98">
        <v>0</v>
      </c>
      <c r="BE1881" s="99" t="str">
        <f>IFERROR(VLOOKUP(ROWS($BC$4:BC1881),$BB$4:$BC$2337,2,0),"")</f>
        <v>Stupsk (pow. mławski, woj. mazowieckie)</v>
      </c>
      <c r="BF1881" s="98">
        <v>0</v>
      </c>
      <c r="BG1881" s="98">
        <f>IF(ISNUMBER(SEARCH('ankieta ESG'!$G$184,BH1881)),MAX($BG$3:BG1880)+1,0)</f>
        <v>1878</v>
      </c>
      <c r="BH1881" s="134" t="s">
        <v>5881</v>
      </c>
      <c r="BI1881" s="98">
        <v>0</v>
      </c>
      <c r="BJ1881" s="99" t="str">
        <f>IFERROR(VLOOKUP(ROWS($BH$4:BH1881),$BG$4:$BH$2337,2,0),"")</f>
        <v>Stupsk (pow. mławski, woj. mazowieckie)</v>
      </c>
      <c r="BK1881" s="98">
        <v>0</v>
      </c>
      <c r="BL1881" s="98">
        <f>IF(ISNUMBER(SEARCH('ankieta ESG'!$G$185,BM1881)),MAX($BL$3:BL1880)+1,0)</f>
        <v>1878</v>
      </c>
      <c r="BM1881" s="134" t="s">
        <v>5881</v>
      </c>
      <c r="BN1881" s="98">
        <v>0</v>
      </c>
      <c r="BO1881" s="99" t="str">
        <f>IFERROR(VLOOKUP(ROWS($BM$4:BM1881),$BL$4:$BM$2337,2,0),"")</f>
        <v>Stupsk (pow. mławski, woj. mazowieckie)</v>
      </c>
      <c r="BP1881" s="98">
        <v>0</v>
      </c>
      <c r="BQ1881" s="98">
        <f>IF(ISNUMBER(SEARCH('ankieta ESG'!$G$186,BR1881)),MAX($BQ$3:BQ1880)+1,0)</f>
        <v>1878</v>
      </c>
      <c r="BR1881" s="134" t="s">
        <v>5881</v>
      </c>
      <c r="BS1881" s="98">
        <v>0</v>
      </c>
      <c r="BT1881" s="99" t="str">
        <f>IFERROR(VLOOKUP(ROWS($BR$4:BR1881),$BQ$4:$BR$2337,2,0),"")</f>
        <v>Stupsk (pow. mławski, woj. mazowieckie)</v>
      </c>
      <c r="BU1881" s="98">
        <v>0</v>
      </c>
      <c r="BV1881" s="98">
        <f>IF(ISNUMBER(SEARCH('ankieta ESG'!$G$187,BW1881)),MAX($BV$3:BV1880)+1,0)</f>
        <v>1878</v>
      </c>
      <c r="BW1881" s="134" t="s">
        <v>5881</v>
      </c>
      <c r="BX1881" s="98">
        <v>0</v>
      </c>
      <c r="BY1881" s="99" t="str">
        <f>IFERROR(VLOOKUP(ROWS($BW$4:BW1881),$BV$4:$BW$2337,2,0),"")</f>
        <v>Stupsk (pow. mławski, woj. mazowieckie)</v>
      </c>
      <c r="BZ1881" s="98">
        <v>0</v>
      </c>
      <c r="CA1881" s="98">
        <f>IF(ISNUMBER(SEARCH('ankieta ESG'!$G$188,CB1881)),MAX($CA$3:CA1880)+1,0)</f>
        <v>1878</v>
      </c>
      <c r="CB1881" s="134" t="s">
        <v>5881</v>
      </c>
      <c r="CC1881" s="98">
        <v>0</v>
      </c>
      <c r="CD1881" s="99" t="str">
        <f>IFERROR(VLOOKUP(ROWS($CB$4:CB1881),$CA$4:$CB$2337,2,0),"")</f>
        <v>Stupsk (pow. mławski, woj. mazowieckie)</v>
      </c>
      <c r="CE1881" s="98">
        <v>0</v>
      </c>
      <c r="CF1881" s="98">
        <f>IF(ISNUMBER(SEARCH('ankieta ESG'!$G$189,CG1881)),MAX($CF$3:CF1880)+1,0)</f>
        <v>1878</v>
      </c>
      <c r="CG1881" s="134" t="s">
        <v>5881</v>
      </c>
      <c r="CH1881" s="98">
        <v>0</v>
      </c>
      <c r="CI1881" s="99" t="str">
        <f>IFERROR(VLOOKUP(ROWS($CG$4:CG1881),$CF$4:$CG$2337,2,0),"")</f>
        <v>Stupsk (pow. mławski, woj. mazowieckie)</v>
      </c>
      <c r="CJ1881" s="98">
        <v>0</v>
      </c>
    </row>
    <row r="1882" spans="4:88">
      <c r="D1882" s="25"/>
      <c r="F1882" s="25"/>
      <c r="AM1882" s="98">
        <f>IF(ISNUMBER(SEARCH('ankieta ESG'!$G$180,AN1882)),MAX(AM$3:$AM1881)+1,0)</f>
        <v>1879</v>
      </c>
      <c r="AN1882" s="134" t="s">
        <v>5882</v>
      </c>
      <c r="AO1882" s="98">
        <v>0</v>
      </c>
      <c r="AP1882" s="99" t="str">
        <f>IFERROR(VLOOKUP(ROWS($AN$4:AN1882),$AM$4:$AN$2337,2,0),"")</f>
        <v>Subkowy (pow. tczewski, woj. pomorskie)</v>
      </c>
      <c r="AQ1882" s="98">
        <v>0</v>
      </c>
      <c r="AR1882" s="98">
        <f>IF(ISNUMBER(SEARCH('ankieta ESG'!$G$181,AS1882)),MAX($AR$3:AR1881)+1,0)</f>
        <v>1879</v>
      </c>
      <c r="AS1882" s="134" t="s">
        <v>5882</v>
      </c>
      <c r="AT1882" s="98">
        <v>0</v>
      </c>
      <c r="AU1882" s="99" t="str">
        <f>IFERROR(VLOOKUP(ROWS($AS$4:AS1882),$AR$4:$AS$2337,2,0),"")</f>
        <v>Subkowy (pow. tczewski, woj. pomorskie)</v>
      </c>
      <c r="AV1882" s="98">
        <v>0</v>
      </c>
      <c r="AW1882" s="98">
        <f>IF(ISNUMBER(SEARCH('ankieta ESG'!$G$182,AX1882)),MAX($AW$3:AW1881)+1,0)</f>
        <v>1879</v>
      </c>
      <c r="AX1882" s="134" t="s">
        <v>5882</v>
      </c>
      <c r="AY1882" s="98">
        <v>0</v>
      </c>
      <c r="AZ1882" s="99" t="str">
        <f>IFERROR(VLOOKUP(ROWS($AX$4:AX1882),$AW$4:$AX$2337,2,0),"")</f>
        <v>Subkowy (pow. tczewski, woj. pomorskie)</v>
      </c>
      <c r="BA1882" s="98">
        <v>0</v>
      </c>
      <c r="BB1882" s="98">
        <f>IF(ISNUMBER(SEARCH('ankieta ESG'!$G$183,BC1882)),MAX($BB$3:BB1881)+1,0)</f>
        <v>1879</v>
      </c>
      <c r="BC1882" s="134" t="s">
        <v>5882</v>
      </c>
      <c r="BD1882" s="98">
        <v>0</v>
      </c>
      <c r="BE1882" s="99" t="str">
        <f>IFERROR(VLOOKUP(ROWS($BC$4:BC1882),$BB$4:$BC$2337,2,0),"")</f>
        <v>Subkowy (pow. tczewski, woj. pomorskie)</v>
      </c>
      <c r="BF1882" s="98">
        <v>0</v>
      </c>
      <c r="BG1882" s="98">
        <f>IF(ISNUMBER(SEARCH('ankieta ESG'!$G$184,BH1882)),MAX($BG$3:BG1881)+1,0)</f>
        <v>1879</v>
      </c>
      <c r="BH1882" s="134" t="s">
        <v>5882</v>
      </c>
      <c r="BI1882" s="98">
        <v>0</v>
      </c>
      <c r="BJ1882" s="99" t="str">
        <f>IFERROR(VLOOKUP(ROWS($BH$4:BH1882),$BG$4:$BH$2337,2,0),"")</f>
        <v>Subkowy (pow. tczewski, woj. pomorskie)</v>
      </c>
      <c r="BK1882" s="98">
        <v>0</v>
      </c>
      <c r="BL1882" s="98">
        <f>IF(ISNUMBER(SEARCH('ankieta ESG'!$G$185,BM1882)),MAX($BL$3:BL1881)+1,0)</f>
        <v>1879</v>
      </c>
      <c r="BM1882" s="134" t="s">
        <v>5882</v>
      </c>
      <c r="BN1882" s="98">
        <v>0</v>
      </c>
      <c r="BO1882" s="99" t="str">
        <f>IFERROR(VLOOKUP(ROWS($BM$4:BM1882),$BL$4:$BM$2337,2,0),"")</f>
        <v>Subkowy (pow. tczewski, woj. pomorskie)</v>
      </c>
      <c r="BP1882" s="98">
        <v>0</v>
      </c>
      <c r="BQ1882" s="98">
        <f>IF(ISNUMBER(SEARCH('ankieta ESG'!$G$186,BR1882)),MAX($BQ$3:BQ1881)+1,0)</f>
        <v>1879</v>
      </c>
      <c r="BR1882" s="134" t="s">
        <v>5882</v>
      </c>
      <c r="BS1882" s="98">
        <v>0</v>
      </c>
      <c r="BT1882" s="99" t="str">
        <f>IFERROR(VLOOKUP(ROWS($BR$4:BR1882),$BQ$4:$BR$2337,2,0),"")</f>
        <v>Subkowy (pow. tczewski, woj. pomorskie)</v>
      </c>
      <c r="BU1882" s="98">
        <v>0</v>
      </c>
      <c r="BV1882" s="98">
        <f>IF(ISNUMBER(SEARCH('ankieta ESG'!$G$187,BW1882)),MAX($BV$3:BV1881)+1,0)</f>
        <v>1879</v>
      </c>
      <c r="BW1882" s="134" t="s">
        <v>5882</v>
      </c>
      <c r="BX1882" s="98">
        <v>0</v>
      </c>
      <c r="BY1882" s="99" t="str">
        <f>IFERROR(VLOOKUP(ROWS($BW$4:BW1882),$BV$4:$BW$2337,2,0),"")</f>
        <v>Subkowy (pow. tczewski, woj. pomorskie)</v>
      </c>
      <c r="BZ1882" s="98">
        <v>0</v>
      </c>
      <c r="CA1882" s="98">
        <f>IF(ISNUMBER(SEARCH('ankieta ESG'!$G$188,CB1882)),MAX($CA$3:CA1881)+1,0)</f>
        <v>1879</v>
      </c>
      <c r="CB1882" s="134" t="s">
        <v>5882</v>
      </c>
      <c r="CC1882" s="98">
        <v>0</v>
      </c>
      <c r="CD1882" s="99" t="str">
        <f>IFERROR(VLOOKUP(ROWS($CB$4:CB1882),$CA$4:$CB$2337,2,0),"")</f>
        <v>Subkowy (pow. tczewski, woj. pomorskie)</v>
      </c>
      <c r="CE1882" s="98">
        <v>0</v>
      </c>
      <c r="CF1882" s="98">
        <f>IF(ISNUMBER(SEARCH('ankieta ESG'!$G$189,CG1882)),MAX($CF$3:CF1881)+1,0)</f>
        <v>1879</v>
      </c>
      <c r="CG1882" s="134" t="s">
        <v>5882</v>
      </c>
      <c r="CH1882" s="98">
        <v>0</v>
      </c>
      <c r="CI1882" s="99" t="str">
        <f>IFERROR(VLOOKUP(ROWS($CG$4:CG1882),$CF$4:$CG$2337,2,0),"")</f>
        <v>Subkowy (pow. tczewski, woj. pomorskie)</v>
      </c>
      <c r="CJ1882" s="98">
        <v>0</v>
      </c>
    </row>
    <row r="1883" spans="4:88">
      <c r="D1883" s="25"/>
      <c r="F1883" s="25"/>
      <c r="AM1883" s="98">
        <f>IF(ISNUMBER(SEARCH('ankieta ESG'!$G$180,AN1883)),MAX(AM$3:$AM1882)+1,0)</f>
        <v>1880</v>
      </c>
      <c r="AN1883" s="134" t="s">
        <v>5883</v>
      </c>
      <c r="AO1883" s="98">
        <v>0</v>
      </c>
      <c r="AP1883" s="99" t="str">
        <f>IFERROR(VLOOKUP(ROWS($AN$4:AN1883),$AM$4:$AN$2337,2,0),"")</f>
        <v>Sucha Beskidzka (pow. suski, woj. małopolskie)</v>
      </c>
      <c r="AQ1883" s="98">
        <v>0</v>
      </c>
      <c r="AR1883" s="98">
        <f>IF(ISNUMBER(SEARCH('ankieta ESG'!$G$181,AS1883)),MAX($AR$3:AR1882)+1,0)</f>
        <v>1880</v>
      </c>
      <c r="AS1883" s="134" t="s">
        <v>5883</v>
      </c>
      <c r="AT1883" s="98">
        <v>0</v>
      </c>
      <c r="AU1883" s="99" t="str">
        <f>IFERROR(VLOOKUP(ROWS($AS$4:AS1883),$AR$4:$AS$2337,2,0),"")</f>
        <v>Sucha Beskidzka (pow. suski, woj. małopolskie)</v>
      </c>
      <c r="AV1883" s="98">
        <v>0</v>
      </c>
      <c r="AW1883" s="98">
        <f>IF(ISNUMBER(SEARCH('ankieta ESG'!$G$182,AX1883)),MAX($AW$3:AW1882)+1,0)</f>
        <v>1880</v>
      </c>
      <c r="AX1883" s="134" t="s">
        <v>5883</v>
      </c>
      <c r="AY1883" s="98">
        <v>0</v>
      </c>
      <c r="AZ1883" s="99" t="str">
        <f>IFERROR(VLOOKUP(ROWS($AX$4:AX1883),$AW$4:$AX$2337,2,0),"")</f>
        <v>Sucha Beskidzka (pow. suski, woj. małopolskie)</v>
      </c>
      <c r="BA1883" s="98">
        <v>0</v>
      </c>
      <c r="BB1883" s="98">
        <f>IF(ISNUMBER(SEARCH('ankieta ESG'!$G$183,BC1883)),MAX($BB$3:BB1882)+1,0)</f>
        <v>1880</v>
      </c>
      <c r="BC1883" s="134" t="s">
        <v>5883</v>
      </c>
      <c r="BD1883" s="98">
        <v>0</v>
      </c>
      <c r="BE1883" s="99" t="str">
        <f>IFERROR(VLOOKUP(ROWS($BC$4:BC1883),$BB$4:$BC$2337,2,0),"")</f>
        <v>Sucha Beskidzka (pow. suski, woj. małopolskie)</v>
      </c>
      <c r="BF1883" s="98">
        <v>0</v>
      </c>
      <c r="BG1883" s="98">
        <f>IF(ISNUMBER(SEARCH('ankieta ESG'!$G$184,BH1883)),MAX($BG$3:BG1882)+1,0)</f>
        <v>1880</v>
      </c>
      <c r="BH1883" s="134" t="s">
        <v>5883</v>
      </c>
      <c r="BI1883" s="98">
        <v>0</v>
      </c>
      <c r="BJ1883" s="99" t="str">
        <f>IFERROR(VLOOKUP(ROWS($BH$4:BH1883),$BG$4:$BH$2337,2,0),"")</f>
        <v>Sucha Beskidzka (pow. suski, woj. małopolskie)</v>
      </c>
      <c r="BK1883" s="98">
        <v>0</v>
      </c>
      <c r="BL1883" s="98">
        <f>IF(ISNUMBER(SEARCH('ankieta ESG'!$G$185,BM1883)),MAX($BL$3:BL1882)+1,0)</f>
        <v>1880</v>
      </c>
      <c r="BM1883" s="134" t="s">
        <v>5883</v>
      </c>
      <c r="BN1883" s="98">
        <v>0</v>
      </c>
      <c r="BO1883" s="99" t="str">
        <f>IFERROR(VLOOKUP(ROWS($BM$4:BM1883),$BL$4:$BM$2337,2,0),"")</f>
        <v>Sucha Beskidzka (pow. suski, woj. małopolskie)</v>
      </c>
      <c r="BP1883" s="98">
        <v>0</v>
      </c>
      <c r="BQ1883" s="98">
        <f>IF(ISNUMBER(SEARCH('ankieta ESG'!$G$186,BR1883)),MAX($BQ$3:BQ1882)+1,0)</f>
        <v>1880</v>
      </c>
      <c r="BR1883" s="134" t="s">
        <v>5883</v>
      </c>
      <c r="BS1883" s="98">
        <v>0</v>
      </c>
      <c r="BT1883" s="99" t="str">
        <f>IFERROR(VLOOKUP(ROWS($BR$4:BR1883),$BQ$4:$BR$2337,2,0),"")</f>
        <v>Sucha Beskidzka (pow. suski, woj. małopolskie)</v>
      </c>
      <c r="BU1883" s="98">
        <v>0</v>
      </c>
      <c r="BV1883" s="98">
        <f>IF(ISNUMBER(SEARCH('ankieta ESG'!$G$187,BW1883)),MAX($BV$3:BV1882)+1,0)</f>
        <v>1880</v>
      </c>
      <c r="BW1883" s="134" t="s">
        <v>5883</v>
      </c>
      <c r="BX1883" s="98">
        <v>0</v>
      </c>
      <c r="BY1883" s="99" t="str">
        <f>IFERROR(VLOOKUP(ROWS($BW$4:BW1883),$BV$4:$BW$2337,2,0),"")</f>
        <v>Sucha Beskidzka (pow. suski, woj. małopolskie)</v>
      </c>
      <c r="BZ1883" s="98">
        <v>0</v>
      </c>
      <c r="CA1883" s="98">
        <f>IF(ISNUMBER(SEARCH('ankieta ESG'!$G$188,CB1883)),MAX($CA$3:CA1882)+1,0)</f>
        <v>1880</v>
      </c>
      <c r="CB1883" s="134" t="s">
        <v>5883</v>
      </c>
      <c r="CC1883" s="98">
        <v>0</v>
      </c>
      <c r="CD1883" s="99" t="str">
        <f>IFERROR(VLOOKUP(ROWS($CB$4:CB1883),$CA$4:$CB$2337,2,0),"")</f>
        <v>Sucha Beskidzka (pow. suski, woj. małopolskie)</v>
      </c>
      <c r="CE1883" s="98">
        <v>0</v>
      </c>
      <c r="CF1883" s="98">
        <f>IF(ISNUMBER(SEARCH('ankieta ESG'!$G$189,CG1883)),MAX($CF$3:CF1882)+1,0)</f>
        <v>1880</v>
      </c>
      <c r="CG1883" s="134" t="s">
        <v>5883</v>
      </c>
      <c r="CH1883" s="98">
        <v>0</v>
      </c>
      <c r="CI1883" s="99" t="str">
        <f>IFERROR(VLOOKUP(ROWS($CG$4:CG1883),$CF$4:$CG$2337,2,0),"")</f>
        <v>Sucha Beskidzka (pow. suski, woj. małopolskie)</v>
      </c>
      <c r="CJ1883" s="98">
        <v>0</v>
      </c>
    </row>
    <row r="1884" spans="4:88">
      <c r="D1884" s="25"/>
      <c r="F1884" s="25"/>
      <c r="AM1884" s="98">
        <f>IF(ISNUMBER(SEARCH('ankieta ESG'!$G$180,AN1884)),MAX(AM$3:$AM1883)+1,0)</f>
        <v>1881</v>
      </c>
      <c r="AN1884" s="134" t="s">
        <v>5884</v>
      </c>
      <c r="AO1884" s="98">
        <v>0</v>
      </c>
      <c r="AP1884" s="99" t="str">
        <f>IFERROR(VLOOKUP(ROWS($AN$4:AN1884),$AM$4:$AN$2337,2,0),"")</f>
        <v>Suchań (pow. stargardzki, woj. zachodniopomorskie)</v>
      </c>
      <c r="AQ1884" s="98">
        <v>0</v>
      </c>
      <c r="AR1884" s="98">
        <f>IF(ISNUMBER(SEARCH('ankieta ESG'!$G$181,AS1884)),MAX($AR$3:AR1883)+1,0)</f>
        <v>1881</v>
      </c>
      <c r="AS1884" s="134" t="s">
        <v>5884</v>
      </c>
      <c r="AT1884" s="98">
        <v>0</v>
      </c>
      <c r="AU1884" s="99" t="str">
        <f>IFERROR(VLOOKUP(ROWS($AS$4:AS1884),$AR$4:$AS$2337,2,0),"")</f>
        <v>Suchań (pow. stargardzki, woj. zachodniopomorskie)</v>
      </c>
      <c r="AV1884" s="98">
        <v>0</v>
      </c>
      <c r="AW1884" s="98">
        <f>IF(ISNUMBER(SEARCH('ankieta ESG'!$G$182,AX1884)),MAX($AW$3:AW1883)+1,0)</f>
        <v>1881</v>
      </c>
      <c r="AX1884" s="134" t="s">
        <v>5884</v>
      </c>
      <c r="AY1884" s="98">
        <v>0</v>
      </c>
      <c r="AZ1884" s="99" t="str">
        <f>IFERROR(VLOOKUP(ROWS($AX$4:AX1884),$AW$4:$AX$2337,2,0),"")</f>
        <v>Suchań (pow. stargardzki, woj. zachodniopomorskie)</v>
      </c>
      <c r="BA1884" s="98">
        <v>0</v>
      </c>
      <c r="BB1884" s="98">
        <f>IF(ISNUMBER(SEARCH('ankieta ESG'!$G$183,BC1884)),MAX($BB$3:BB1883)+1,0)</f>
        <v>1881</v>
      </c>
      <c r="BC1884" s="134" t="s">
        <v>5884</v>
      </c>
      <c r="BD1884" s="98">
        <v>0</v>
      </c>
      <c r="BE1884" s="99" t="str">
        <f>IFERROR(VLOOKUP(ROWS($BC$4:BC1884),$BB$4:$BC$2337,2,0),"")</f>
        <v>Suchań (pow. stargardzki, woj. zachodniopomorskie)</v>
      </c>
      <c r="BF1884" s="98">
        <v>0</v>
      </c>
      <c r="BG1884" s="98">
        <f>IF(ISNUMBER(SEARCH('ankieta ESG'!$G$184,BH1884)),MAX($BG$3:BG1883)+1,0)</f>
        <v>1881</v>
      </c>
      <c r="BH1884" s="134" t="s">
        <v>5884</v>
      </c>
      <c r="BI1884" s="98">
        <v>0</v>
      </c>
      <c r="BJ1884" s="99" t="str">
        <f>IFERROR(VLOOKUP(ROWS($BH$4:BH1884),$BG$4:$BH$2337,2,0),"")</f>
        <v>Suchań (pow. stargardzki, woj. zachodniopomorskie)</v>
      </c>
      <c r="BK1884" s="98">
        <v>0</v>
      </c>
      <c r="BL1884" s="98">
        <f>IF(ISNUMBER(SEARCH('ankieta ESG'!$G$185,BM1884)),MAX($BL$3:BL1883)+1,0)</f>
        <v>1881</v>
      </c>
      <c r="BM1884" s="134" t="s">
        <v>5884</v>
      </c>
      <c r="BN1884" s="98">
        <v>0</v>
      </c>
      <c r="BO1884" s="99" t="str">
        <f>IFERROR(VLOOKUP(ROWS($BM$4:BM1884),$BL$4:$BM$2337,2,0),"")</f>
        <v>Suchań (pow. stargardzki, woj. zachodniopomorskie)</v>
      </c>
      <c r="BP1884" s="98">
        <v>0</v>
      </c>
      <c r="BQ1884" s="98">
        <f>IF(ISNUMBER(SEARCH('ankieta ESG'!$G$186,BR1884)),MAX($BQ$3:BQ1883)+1,0)</f>
        <v>1881</v>
      </c>
      <c r="BR1884" s="134" t="s">
        <v>5884</v>
      </c>
      <c r="BS1884" s="98">
        <v>0</v>
      </c>
      <c r="BT1884" s="99" t="str">
        <f>IFERROR(VLOOKUP(ROWS($BR$4:BR1884),$BQ$4:$BR$2337,2,0),"")</f>
        <v>Suchań (pow. stargardzki, woj. zachodniopomorskie)</v>
      </c>
      <c r="BU1884" s="98">
        <v>0</v>
      </c>
      <c r="BV1884" s="98">
        <f>IF(ISNUMBER(SEARCH('ankieta ESG'!$G$187,BW1884)),MAX($BV$3:BV1883)+1,0)</f>
        <v>1881</v>
      </c>
      <c r="BW1884" s="134" t="s">
        <v>5884</v>
      </c>
      <c r="BX1884" s="98">
        <v>0</v>
      </c>
      <c r="BY1884" s="99" t="str">
        <f>IFERROR(VLOOKUP(ROWS($BW$4:BW1884),$BV$4:$BW$2337,2,0),"")</f>
        <v>Suchań (pow. stargardzki, woj. zachodniopomorskie)</v>
      </c>
      <c r="BZ1884" s="98">
        <v>0</v>
      </c>
      <c r="CA1884" s="98">
        <f>IF(ISNUMBER(SEARCH('ankieta ESG'!$G$188,CB1884)),MAX($CA$3:CA1883)+1,0)</f>
        <v>1881</v>
      </c>
      <c r="CB1884" s="134" t="s">
        <v>5884</v>
      </c>
      <c r="CC1884" s="98">
        <v>0</v>
      </c>
      <c r="CD1884" s="99" t="str">
        <f>IFERROR(VLOOKUP(ROWS($CB$4:CB1884),$CA$4:$CB$2337,2,0),"")</f>
        <v>Suchań (pow. stargardzki, woj. zachodniopomorskie)</v>
      </c>
      <c r="CE1884" s="98">
        <v>0</v>
      </c>
      <c r="CF1884" s="98">
        <f>IF(ISNUMBER(SEARCH('ankieta ESG'!$G$189,CG1884)),MAX($CF$3:CF1883)+1,0)</f>
        <v>1881</v>
      </c>
      <c r="CG1884" s="134" t="s">
        <v>5884</v>
      </c>
      <c r="CH1884" s="98">
        <v>0</v>
      </c>
      <c r="CI1884" s="99" t="str">
        <f>IFERROR(VLOOKUP(ROWS($CG$4:CG1884),$CF$4:$CG$2337,2,0),"")</f>
        <v>Suchań (pow. stargardzki, woj. zachodniopomorskie)</v>
      </c>
      <c r="CJ1884" s="98">
        <v>0</v>
      </c>
    </row>
    <row r="1885" spans="4:88">
      <c r="D1885" s="25"/>
      <c r="F1885" s="25"/>
      <c r="AM1885" s="98">
        <f>IF(ISNUMBER(SEARCH('ankieta ESG'!$G$180,AN1885)),MAX(AM$3:$AM1884)+1,0)</f>
        <v>1882</v>
      </c>
      <c r="AN1885" s="134" t="s">
        <v>5885</v>
      </c>
      <c r="AO1885" s="98">
        <v>0</v>
      </c>
      <c r="AP1885" s="99" t="str">
        <f>IFERROR(VLOOKUP(ROWS($AN$4:AN1885),$AM$4:$AN$2337,2,0),"")</f>
        <v>Suchedniów (pow. skarżyski, woj. świętokrzyskie)</v>
      </c>
      <c r="AQ1885" s="98">
        <v>0</v>
      </c>
      <c r="AR1885" s="98">
        <f>IF(ISNUMBER(SEARCH('ankieta ESG'!$G$181,AS1885)),MAX($AR$3:AR1884)+1,0)</f>
        <v>1882</v>
      </c>
      <c r="AS1885" s="134" t="s">
        <v>5885</v>
      </c>
      <c r="AT1885" s="98">
        <v>0</v>
      </c>
      <c r="AU1885" s="99" t="str">
        <f>IFERROR(VLOOKUP(ROWS($AS$4:AS1885),$AR$4:$AS$2337,2,0),"")</f>
        <v>Suchedniów (pow. skarżyski, woj. świętokrzyskie)</v>
      </c>
      <c r="AV1885" s="98">
        <v>0</v>
      </c>
      <c r="AW1885" s="98">
        <f>IF(ISNUMBER(SEARCH('ankieta ESG'!$G$182,AX1885)),MAX($AW$3:AW1884)+1,0)</f>
        <v>1882</v>
      </c>
      <c r="AX1885" s="134" t="s">
        <v>5885</v>
      </c>
      <c r="AY1885" s="98">
        <v>0</v>
      </c>
      <c r="AZ1885" s="99" t="str">
        <f>IFERROR(VLOOKUP(ROWS($AX$4:AX1885),$AW$4:$AX$2337,2,0),"")</f>
        <v>Suchedniów (pow. skarżyski, woj. świętokrzyskie)</v>
      </c>
      <c r="BA1885" s="98">
        <v>0</v>
      </c>
      <c r="BB1885" s="98">
        <f>IF(ISNUMBER(SEARCH('ankieta ESG'!$G$183,BC1885)),MAX($BB$3:BB1884)+1,0)</f>
        <v>1882</v>
      </c>
      <c r="BC1885" s="134" t="s">
        <v>5885</v>
      </c>
      <c r="BD1885" s="98">
        <v>0</v>
      </c>
      <c r="BE1885" s="99" t="str">
        <f>IFERROR(VLOOKUP(ROWS($BC$4:BC1885),$BB$4:$BC$2337,2,0),"")</f>
        <v>Suchedniów (pow. skarżyski, woj. świętokrzyskie)</v>
      </c>
      <c r="BF1885" s="98">
        <v>0</v>
      </c>
      <c r="BG1885" s="98">
        <f>IF(ISNUMBER(SEARCH('ankieta ESG'!$G$184,BH1885)),MAX($BG$3:BG1884)+1,0)</f>
        <v>1882</v>
      </c>
      <c r="BH1885" s="134" t="s">
        <v>5885</v>
      </c>
      <c r="BI1885" s="98">
        <v>0</v>
      </c>
      <c r="BJ1885" s="99" t="str">
        <f>IFERROR(VLOOKUP(ROWS($BH$4:BH1885),$BG$4:$BH$2337,2,0),"")</f>
        <v>Suchedniów (pow. skarżyski, woj. świętokrzyskie)</v>
      </c>
      <c r="BK1885" s="98">
        <v>0</v>
      </c>
      <c r="BL1885" s="98">
        <f>IF(ISNUMBER(SEARCH('ankieta ESG'!$G$185,BM1885)),MAX($BL$3:BL1884)+1,0)</f>
        <v>1882</v>
      </c>
      <c r="BM1885" s="134" t="s">
        <v>5885</v>
      </c>
      <c r="BN1885" s="98">
        <v>0</v>
      </c>
      <c r="BO1885" s="99" t="str">
        <f>IFERROR(VLOOKUP(ROWS($BM$4:BM1885),$BL$4:$BM$2337,2,0),"")</f>
        <v>Suchedniów (pow. skarżyski, woj. świętokrzyskie)</v>
      </c>
      <c r="BP1885" s="98">
        <v>0</v>
      </c>
      <c r="BQ1885" s="98">
        <f>IF(ISNUMBER(SEARCH('ankieta ESG'!$G$186,BR1885)),MAX($BQ$3:BQ1884)+1,0)</f>
        <v>1882</v>
      </c>
      <c r="BR1885" s="134" t="s">
        <v>5885</v>
      </c>
      <c r="BS1885" s="98">
        <v>0</v>
      </c>
      <c r="BT1885" s="99" t="str">
        <f>IFERROR(VLOOKUP(ROWS($BR$4:BR1885),$BQ$4:$BR$2337,2,0),"")</f>
        <v>Suchedniów (pow. skarżyski, woj. świętokrzyskie)</v>
      </c>
      <c r="BU1885" s="98">
        <v>0</v>
      </c>
      <c r="BV1885" s="98">
        <f>IF(ISNUMBER(SEARCH('ankieta ESG'!$G$187,BW1885)),MAX($BV$3:BV1884)+1,0)</f>
        <v>1882</v>
      </c>
      <c r="BW1885" s="134" t="s">
        <v>5885</v>
      </c>
      <c r="BX1885" s="98">
        <v>0</v>
      </c>
      <c r="BY1885" s="99" t="str">
        <f>IFERROR(VLOOKUP(ROWS($BW$4:BW1885),$BV$4:$BW$2337,2,0),"")</f>
        <v>Suchedniów (pow. skarżyski, woj. świętokrzyskie)</v>
      </c>
      <c r="BZ1885" s="98">
        <v>0</v>
      </c>
      <c r="CA1885" s="98">
        <f>IF(ISNUMBER(SEARCH('ankieta ESG'!$G$188,CB1885)),MAX($CA$3:CA1884)+1,0)</f>
        <v>1882</v>
      </c>
      <c r="CB1885" s="134" t="s">
        <v>5885</v>
      </c>
      <c r="CC1885" s="98">
        <v>0</v>
      </c>
      <c r="CD1885" s="99" t="str">
        <f>IFERROR(VLOOKUP(ROWS($CB$4:CB1885),$CA$4:$CB$2337,2,0),"")</f>
        <v>Suchedniów (pow. skarżyski, woj. świętokrzyskie)</v>
      </c>
      <c r="CE1885" s="98">
        <v>0</v>
      </c>
      <c r="CF1885" s="98">
        <f>IF(ISNUMBER(SEARCH('ankieta ESG'!$G$189,CG1885)),MAX($CF$3:CF1884)+1,0)</f>
        <v>1882</v>
      </c>
      <c r="CG1885" s="134" t="s">
        <v>5885</v>
      </c>
      <c r="CH1885" s="98">
        <v>0</v>
      </c>
      <c r="CI1885" s="99" t="str">
        <f>IFERROR(VLOOKUP(ROWS($CG$4:CG1885),$CF$4:$CG$2337,2,0),"")</f>
        <v>Suchedniów (pow. skarżyski, woj. świętokrzyskie)</v>
      </c>
      <c r="CJ1885" s="98">
        <v>0</v>
      </c>
    </row>
    <row r="1886" spans="4:88">
      <c r="D1886" s="25"/>
      <c r="F1886" s="25"/>
      <c r="AM1886" s="98">
        <f>IF(ISNUMBER(SEARCH('ankieta ESG'!$G$180,AN1886)),MAX(AM$3:$AM1885)+1,0)</f>
        <v>1883</v>
      </c>
      <c r="AN1886" s="134" t="s">
        <v>5886</v>
      </c>
      <c r="AO1886" s="98">
        <v>0</v>
      </c>
      <c r="AP1886" s="99" t="str">
        <f>IFERROR(VLOOKUP(ROWS($AN$4:AN1886),$AM$4:$AN$2337,2,0),"")</f>
        <v>Suchowola (pow. sokólski, woj. podlaskie)</v>
      </c>
      <c r="AQ1886" s="98">
        <v>0</v>
      </c>
      <c r="AR1886" s="98">
        <f>IF(ISNUMBER(SEARCH('ankieta ESG'!$G$181,AS1886)),MAX($AR$3:AR1885)+1,0)</f>
        <v>1883</v>
      </c>
      <c r="AS1886" s="134" t="s">
        <v>5886</v>
      </c>
      <c r="AT1886" s="98">
        <v>0</v>
      </c>
      <c r="AU1886" s="99" t="str">
        <f>IFERROR(VLOOKUP(ROWS($AS$4:AS1886),$AR$4:$AS$2337,2,0),"")</f>
        <v>Suchowola (pow. sokólski, woj. podlaskie)</v>
      </c>
      <c r="AV1886" s="98">
        <v>0</v>
      </c>
      <c r="AW1886" s="98">
        <f>IF(ISNUMBER(SEARCH('ankieta ESG'!$G$182,AX1886)),MAX($AW$3:AW1885)+1,0)</f>
        <v>1883</v>
      </c>
      <c r="AX1886" s="134" t="s">
        <v>5886</v>
      </c>
      <c r="AY1886" s="98">
        <v>0</v>
      </c>
      <c r="AZ1886" s="99" t="str">
        <f>IFERROR(VLOOKUP(ROWS($AX$4:AX1886),$AW$4:$AX$2337,2,0),"")</f>
        <v>Suchowola (pow. sokólski, woj. podlaskie)</v>
      </c>
      <c r="BA1886" s="98">
        <v>0</v>
      </c>
      <c r="BB1886" s="98">
        <f>IF(ISNUMBER(SEARCH('ankieta ESG'!$G$183,BC1886)),MAX($BB$3:BB1885)+1,0)</f>
        <v>1883</v>
      </c>
      <c r="BC1886" s="134" t="s">
        <v>5886</v>
      </c>
      <c r="BD1886" s="98">
        <v>0</v>
      </c>
      <c r="BE1886" s="99" t="str">
        <f>IFERROR(VLOOKUP(ROWS($BC$4:BC1886),$BB$4:$BC$2337,2,0),"")</f>
        <v>Suchowola (pow. sokólski, woj. podlaskie)</v>
      </c>
      <c r="BF1886" s="98">
        <v>0</v>
      </c>
      <c r="BG1886" s="98">
        <f>IF(ISNUMBER(SEARCH('ankieta ESG'!$G$184,BH1886)),MAX($BG$3:BG1885)+1,0)</f>
        <v>1883</v>
      </c>
      <c r="BH1886" s="134" t="s">
        <v>5886</v>
      </c>
      <c r="BI1886" s="98">
        <v>0</v>
      </c>
      <c r="BJ1886" s="99" t="str">
        <f>IFERROR(VLOOKUP(ROWS($BH$4:BH1886),$BG$4:$BH$2337,2,0),"")</f>
        <v>Suchowola (pow. sokólski, woj. podlaskie)</v>
      </c>
      <c r="BK1886" s="98">
        <v>0</v>
      </c>
      <c r="BL1886" s="98">
        <f>IF(ISNUMBER(SEARCH('ankieta ESG'!$G$185,BM1886)),MAX($BL$3:BL1885)+1,0)</f>
        <v>1883</v>
      </c>
      <c r="BM1886" s="134" t="s">
        <v>5886</v>
      </c>
      <c r="BN1886" s="98">
        <v>0</v>
      </c>
      <c r="BO1886" s="99" t="str">
        <f>IFERROR(VLOOKUP(ROWS($BM$4:BM1886),$BL$4:$BM$2337,2,0),"")</f>
        <v>Suchowola (pow. sokólski, woj. podlaskie)</v>
      </c>
      <c r="BP1886" s="98">
        <v>0</v>
      </c>
      <c r="BQ1886" s="98">
        <f>IF(ISNUMBER(SEARCH('ankieta ESG'!$G$186,BR1886)),MAX($BQ$3:BQ1885)+1,0)</f>
        <v>1883</v>
      </c>
      <c r="BR1886" s="134" t="s">
        <v>5886</v>
      </c>
      <c r="BS1886" s="98">
        <v>0</v>
      </c>
      <c r="BT1886" s="99" t="str">
        <f>IFERROR(VLOOKUP(ROWS($BR$4:BR1886),$BQ$4:$BR$2337,2,0),"")</f>
        <v>Suchowola (pow. sokólski, woj. podlaskie)</v>
      </c>
      <c r="BU1886" s="98">
        <v>0</v>
      </c>
      <c r="BV1886" s="98">
        <f>IF(ISNUMBER(SEARCH('ankieta ESG'!$G$187,BW1886)),MAX($BV$3:BV1885)+1,0)</f>
        <v>1883</v>
      </c>
      <c r="BW1886" s="134" t="s">
        <v>5886</v>
      </c>
      <c r="BX1886" s="98">
        <v>0</v>
      </c>
      <c r="BY1886" s="99" t="str">
        <f>IFERROR(VLOOKUP(ROWS($BW$4:BW1886),$BV$4:$BW$2337,2,0),"")</f>
        <v>Suchowola (pow. sokólski, woj. podlaskie)</v>
      </c>
      <c r="BZ1886" s="98">
        <v>0</v>
      </c>
      <c r="CA1886" s="98">
        <f>IF(ISNUMBER(SEARCH('ankieta ESG'!$G$188,CB1886)),MAX($CA$3:CA1885)+1,0)</f>
        <v>1883</v>
      </c>
      <c r="CB1886" s="134" t="s">
        <v>5886</v>
      </c>
      <c r="CC1886" s="98">
        <v>0</v>
      </c>
      <c r="CD1886" s="99" t="str">
        <f>IFERROR(VLOOKUP(ROWS($CB$4:CB1886),$CA$4:$CB$2337,2,0),"")</f>
        <v>Suchowola (pow. sokólski, woj. podlaskie)</v>
      </c>
      <c r="CE1886" s="98">
        <v>0</v>
      </c>
      <c r="CF1886" s="98">
        <f>IF(ISNUMBER(SEARCH('ankieta ESG'!$G$189,CG1886)),MAX($CF$3:CF1885)+1,0)</f>
        <v>1883</v>
      </c>
      <c r="CG1886" s="134" t="s">
        <v>5886</v>
      </c>
      <c r="CH1886" s="98">
        <v>0</v>
      </c>
      <c r="CI1886" s="99" t="str">
        <f>IFERROR(VLOOKUP(ROWS($CG$4:CG1886),$CF$4:$CG$2337,2,0),"")</f>
        <v>Suchowola (pow. sokólski, woj. podlaskie)</v>
      </c>
      <c r="CJ1886" s="98">
        <v>0</v>
      </c>
    </row>
    <row r="1887" spans="4:88">
      <c r="D1887" s="25"/>
      <c r="F1887" s="25"/>
      <c r="AM1887" s="98">
        <f>IF(ISNUMBER(SEARCH('ankieta ESG'!$G$180,AN1887)),MAX(AM$3:$AM1886)+1,0)</f>
        <v>1884</v>
      </c>
      <c r="AN1887" s="134" t="s">
        <v>5887</v>
      </c>
      <c r="AO1887" s="98">
        <v>0</v>
      </c>
      <c r="AP1887" s="99" t="str">
        <f>IFERROR(VLOOKUP(ROWS($AN$4:AN1887),$AM$4:$AN$2337,2,0),"")</f>
        <v>Suchożebry (pow. siedlecki, woj. mazowieckie)</v>
      </c>
      <c r="AQ1887" s="98">
        <v>0</v>
      </c>
      <c r="AR1887" s="98">
        <f>IF(ISNUMBER(SEARCH('ankieta ESG'!$G$181,AS1887)),MAX($AR$3:AR1886)+1,0)</f>
        <v>1884</v>
      </c>
      <c r="AS1887" s="134" t="s">
        <v>5887</v>
      </c>
      <c r="AT1887" s="98">
        <v>0</v>
      </c>
      <c r="AU1887" s="99" t="str">
        <f>IFERROR(VLOOKUP(ROWS($AS$4:AS1887),$AR$4:$AS$2337,2,0),"")</f>
        <v>Suchożebry (pow. siedlecki, woj. mazowieckie)</v>
      </c>
      <c r="AV1887" s="98">
        <v>0</v>
      </c>
      <c r="AW1887" s="98">
        <f>IF(ISNUMBER(SEARCH('ankieta ESG'!$G$182,AX1887)),MAX($AW$3:AW1886)+1,0)</f>
        <v>1884</v>
      </c>
      <c r="AX1887" s="134" t="s">
        <v>5887</v>
      </c>
      <c r="AY1887" s="98">
        <v>0</v>
      </c>
      <c r="AZ1887" s="99" t="str">
        <f>IFERROR(VLOOKUP(ROWS($AX$4:AX1887),$AW$4:$AX$2337,2,0),"")</f>
        <v>Suchożebry (pow. siedlecki, woj. mazowieckie)</v>
      </c>
      <c r="BA1887" s="98">
        <v>0</v>
      </c>
      <c r="BB1887" s="98">
        <f>IF(ISNUMBER(SEARCH('ankieta ESG'!$G$183,BC1887)),MAX($BB$3:BB1886)+1,0)</f>
        <v>1884</v>
      </c>
      <c r="BC1887" s="134" t="s">
        <v>5887</v>
      </c>
      <c r="BD1887" s="98">
        <v>0</v>
      </c>
      <c r="BE1887" s="99" t="str">
        <f>IFERROR(VLOOKUP(ROWS($BC$4:BC1887),$BB$4:$BC$2337,2,0),"")</f>
        <v>Suchożebry (pow. siedlecki, woj. mazowieckie)</v>
      </c>
      <c r="BF1887" s="98">
        <v>0</v>
      </c>
      <c r="BG1887" s="98">
        <f>IF(ISNUMBER(SEARCH('ankieta ESG'!$G$184,BH1887)),MAX($BG$3:BG1886)+1,0)</f>
        <v>1884</v>
      </c>
      <c r="BH1887" s="134" t="s">
        <v>5887</v>
      </c>
      <c r="BI1887" s="98">
        <v>0</v>
      </c>
      <c r="BJ1887" s="99" t="str">
        <f>IFERROR(VLOOKUP(ROWS($BH$4:BH1887),$BG$4:$BH$2337,2,0),"")</f>
        <v>Suchożebry (pow. siedlecki, woj. mazowieckie)</v>
      </c>
      <c r="BK1887" s="98">
        <v>0</v>
      </c>
      <c r="BL1887" s="98">
        <f>IF(ISNUMBER(SEARCH('ankieta ESG'!$G$185,BM1887)),MAX($BL$3:BL1886)+1,0)</f>
        <v>1884</v>
      </c>
      <c r="BM1887" s="134" t="s">
        <v>5887</v>
      </c>
      <c r="BN1887" s="98">
        <v>0</v>
      </c>
      <c r="BO1887" s="99" t="str">
        <f>IFERROR(VLOOKUP(ROWS($BM$4:BM1887),$BL$4:$BM$2337,2,0),"")</f>
        <v>Suchożebry (pow. siedlecki, woj. mazowieckie)</v>
      </c>
      <c r="BP1887" s="98">
        <v>0</v>
      </c>
      <c r="BQ1887" s="98">
        <f>IF(ISNUMBER(SEARCH('ankieta ESG'!$G$186,BR1887)),MAX($BQ$3:BQ1886)+1,0)</f>
        <v>1884</v>
      </c>
      <c r="BR1887" s="134" t="s">
        <v>5887</v>
      </c>
      <c r="BS1887" s="98">
        <v>0</v>
      </c>
      <c r="BT1887" s="99" t="str">
        <f>IFERROR(VLOOKUP(ROWS($BR$4:BR1887),$BQ$4:$BR$2337,2,0),"")</f>
        <v>Suchożebry (pow. siedlecki, woj. mazowieckie)</v>
      </c>
      <c r="BU1887" s="98">
        <v>0</v>
      </c>
      <c r="BV1887" s="98">
        <f>IF(ISNUMBER(SEARCH('ankieta ESG'!$G$187,BW1887)),MAX($BV$3:BV1886)+1,0)</f>
        <v>1884</v>
      </c>
      <c r="BW1887" s="134" t="s">
        <v>5887</v>
      </c>
      <c r="BX1887" s="98">
        <v>0</v>
      </c>
      <c r="BY1887" s="99" t="str">
        <f>IFERROR(VLOOKUP(ROWS($BW$4:BW1887),$BV$4:$BW$2337,2,0),"")</f>
        <v>Suchożebry (pow. siedlecki, woj. mazowieckie)</v>
      </c>
      <c r="BZ1887" s="98">
        <v>0</v>
      </c>
      <c r="CA1887" s="98">
        <f>IF(ISNUMBER(SEARCH('ankieta ESG'!$G$188,CB1887)),MAX($CA$3:CA1886)+1,0)</f>
        <v>1884</v>
      </c>
      <c r="CB1887" s="134" t="s">
        <v>5887</v>
      </c>
      <c r="CC1887" s="98">
        <v>0</v>
      </c>
      <c r="CD1887" s="99" t="str">
        <f>IFERROR(VLOOKUP(ROWS($CB$4:CB1887),$CA$4:$CB$2337,2,0),"")</f>
        <v>Suchożebry (pow. siedlecki, woj. mazowieckie)</v>
      </c>
      <c r="CE1887" s="98">
        <v>0</v>
      </c>
      <c r="CF1887" s="98">
        <f>IF(ISNUMBER(SEARCH('ankieta ESG'!$G$189,CG1887)),MAX($CF$3:CF1886)+1,0)</f>
        <v>1884</v>
      </c>
      <c r="CG1887" s="134" t="s">
        <v>5887</v>
      </c>
      <c r="CH1887" s="98">
        <v>0</v>
      </c>
      <c r="CI1887" s="99" t="str">
        <f>IFERROR(VLOOKUP(ROWS($CG$4:CG1887),$CF$4:$CG$2337,2,0),"")</f>
        <v>Suchożebry (pow. siedlecki, woj. mazowieckie)</v>
      </c>
      <c r="CJ1887" s="98">
        <v>0</v>
      </c>
    </row>
    <row r="1888" spans="4:88">
      <c r="D1888" s="25"/>
      <c r="F1888" s="25"/>
      <c r="AM1888" s="98">
        <f>IF(ISNUMBER(SEARCH('ankieta ESG'!$G$180,AN1888)),MAX(AM$3:$AM1887)+1,0)</f>
        <v>1885</v>
      </c>
      <c r="AN1888" s="134" t="s">
        <v>5888</v>
      </c>
      <c r="AO1888" s="98">
        <v>0</v>
      </c>
      <c r="AP1888" s="99" t="str">
        <f>IFERROR(VLOOKUP(ROWS($AN$4:AN1888),$AM$4:$AN$2337,2,0),"")</f>
        <v>Suchy Dąb (pow. gdański, woj. pomorskie)</v>
      </c>
      <c r="AQ1888" s="98">
        <v>0</v>
      </c>
      <c r="AR1888" s="98">
        <f>IF(ISNUMBER(SEARCH('ankieta ESG'!$G$181,AS1888)),MAX($AR$3:AR1887)+1,0)</f>
        <v>1885</v>
      </c>
      <c r="AS1888" s="134" t="s">
        <v>5888</v>
      </c>
      <c r="AT1888" s="98">
        <v>0</v>
      </c>
      <c r="AU1888" s="99" t="str">
        <f>IFERROR(VLOOKUP(ROWS($AS$4:AS1888),$AR$4:$AS$2337,2,0),"")</f>
        <v>Suchy Dąb (pow. gdański, woj. pomorskie)</v>
      </c>
      <c r="AV1888" s="98">
        <v>0</v>
      </c>
      <c r="AW1888" s="98">
        <f>IF(ISNUMBER(SEARCH('ankieta ESG'!$G$182,AX1888)),MAX($AW$3:AW1887)+1,0)</f>
        <v>1885</v>
      </c>
      <c r="AX1888" s="134" t="s">
        <v>5888</v>
      </c>
      <c r="AY1888" s="98">
        <v>0</v>
      </c>
      <c r="AZ1888" s="99" t="str">
        <f>IFERROR(VLOOKUP(ROWS($AX$4:AX1888),$AW$4:$AX$2337,2,0),"")</f>
        <v>Suchy Dąb (pow. gdański, woj. pomorskie)</v>
      </c>
      <c r="BA1888" s="98">
        <v>0</v>
      </c>
      <c r="BB1888" s="98">
        <f>IF(ISNUMBER(SEARCH('ankieta ESG'!$G$183,BC1888)),MAX($BB$3:BB1887)+1,0)</f>
        <v>1885</v>
      </c>
      <c r="BC1888" s="134" t="s">
        <v>5888</v>
      </c>
      <c r="BD1888" s="98">
        <v>0</v>
      </c>
      <c r="BE1888" s="99" t="str">
        <f>IFERROR(VLOOKUP(ROWS($BC$4:BC1888),$BB$4:$BC$2337,2,0),"")</f>
        <v>Suchy Dąb (pow. gdański, woj. pomorskie)</v>
      </c>
      <c r="BF1888" s="98">
        <v>0</v>
      </c>
      <c r="BG1888" s="98">
        <f>IF(ISNUMBER(SEARCH('ankieta ESG'!$G$184,BH1888)),MAX($BG$3:BG1887)+1,0)</f>
        <v>1885</v>
      </c>
      <c r="BH1888" s="134" t="s">
        <v>5888</v>
      </c>
      <c r="BI1888" s="98">
        <v>0</v>
      </c>
      <c r="BJ1888" s="99" t="str">
        <f>IFERROR(VLOOKUP(ROWS($BH$4:BH1888),$BG$4:$BH$2337,2,0),"")</f>
        <v>Suchy Dąb (pow. gdański, woj. pomorskie)</v>
      </c>
      <c r="BK1888" s="98">
        <v>0</v>
      </c>
      <c r="BL1888" s="98">
        <f>IF(ISNUMBER(SEARCH('ankieta ESG'!$G$185,BM1888)),MAX($BL$3:BL1887)+1,0)</f>
        <v>1885</v>
      </c>
      <c r="BM1888" s="134" t="s">
        <v>5888</v>
      </c>
      <c r="BN1888" s="98">
        <v>0</v>
      </c>
      <c r="BO1888" s="99" t="str">
        <f>IFERROR(VLOOKUP(ROWS($BM$4:BM1888),$BL$4:$BM$2337,2,0),"")</f>
        <v>Suchy Dąb (pow. gdański, woj. pomorskie)</v>
      </c>
      <c r="BP1888" s="98">
        <v>0</v>
      </c>
      <c r="BQ1888" s="98">
        <f>IF(ISNUMBER(SEARCH('ankieta ESG'!$G$186,BR1888)),MAX($BQ$3:BQ1887)+1,0)</f>
        <v>1885</v>
      </c>
      <c r="BR1888" s="134" t="s">
        <v>5888</v>
      </c>
      <c r="BS1888" s="98">
        <v>0</v>
      </c>
      <c r="BT1888" s="99" t="str">
        <f>IFERROR(VLOOKUP(ROWS($BR$4:BR1888),$BQ$4:$BR$2337,2,0),"")</f>
        <v>Suchy Dąb (pow. gdański, woj. pomorskie)</v>
      </c>
      <c r="BU1888" s="98">
        <v>0</v>
      </c>
      <c r="BV1888" s="98">
        <f>IF(ISNUMBER(SEARCH('ankieta ESG'!$G$187,BW1888)),MAX($BV$3:BV1887)+1,0)</f>
        <v>1885</v>
      </c>
      <c r="BW1888" s="134" t="s">
        <v>5888</v>
      </c>
      <c r="BX1888" s="98">
        <v>0</v>
      </c>
      <c r="BY1888" s="99" t="str">
        <f>IFERROR(VLOOKUP(ROWS($BW$4:BW1888),$BV$4:$BW$2337,2,0),"")</f>
        <v>Suchy Dąb (pow. gdański, woj. pomorskie)</v>
      </c>
      <c r="BZ1888" s="98">
        <v>0</v>
      </c>
      <c r="CA1888" s="98">
        <f>IF(ISNUMBER(SEARCH('ankieta ESG'!$G$188,CB1888)),MAX($CA$3:CA1887)+1,0)</f>
        <v>1885</v>
      </c>
      <c r="CB1888" s="134" t="s">
        <v>5888</v>
      </c>
      <c r="CC1888" s="98">
        <v>0</v>
      </c>
      <c r="CD1888" s="99" t="str">
        <f>IFERROR(VLOOKUP(ROWS($CB$4:CB1888),$CA$4:$CB$2337,2,0),"")</f>
        <v>Suchy Dąb (pow. gdański, woj. pomorskie)</v>
      </c>
      <c r="CE1888" s="98">
        <v>0</v>
      </c>
      <c r="CF1888" s="98">
        <f>IF(ISNUMBER(SEARCH('ankieta ESG'!$G$189,CG1888)),MAX($CF$3:CF1887)+1,0)</f>
        <v>1885</v>
      </c>
      <c r="CG1888" s="134" t="s">
        <v>5888</v>
      </c>
      <c r="CH1888" s="98">
        <v>0</v>
      </c>
      <c r="CI1888" s="99" t="str">
        <f>IFERROR(VLOOKUP(ROWS($CG$4:CG1888),$CF$4:$CG$2337,2,0),"")</f>
        <v>Suchy Dąb (pow. gdański, woj. pomorskie)</v>
      </c>
      <c r="CJ1888" s="98">
        <v>0</v>
      </c>
    </row>
    <row r="1889" spans="4:88">
      <c r="D1889" s="25"/>
      <c r="F1889" s="25"/>
      <c r="AM1889" s="98">
        <f>IF(ISNUMBER(SEARCH('ankieta ESG'!$G$180,AN1889)),MAX(AM$3:$AM1888)+1,0)</f>
        <v>1886</v>
      </c>
      <c r="AN1889" s="134" t="s">
        <v>5889</v>
      </c>
      <c r="AO1889" s="98">
        <v>0</v>
      </c>
      <c r="AP1889" s="99" t="str">
        <f>IFERROR(VLOOKUP(ROWS($AN$4:AN1889),$AM$4:$AN$2337,2,0),"")</f>
        <v>Suchy Las (pow. poznański, woj. wielkopolskie)</v>
      </c>
      <c r="AQ1889" s="98">
        <v>0</v>
      </c>
      <c r="AR1889" s="98">
        <f>IF(ISNUMBER(SEARCH('ankieta ESG'!$G$181,AS1889)),MAX($AR$3:AR1888)+1,0)</f>
        <v>1886</v>
      </c>
      <c r="AS1889" s="134" t="s">
        <v>5889</v>
      </c>
      <c r="AT1889" s="98">
        <v>0</v>
      </c>
      <c r="AU1889" s="99" t="str">
        <f>IFERROR(VLOOKUP(ROWS($AS$4:AS1889),$AR$4:$AS$2337,2,0),"")</f>
        <v>Suchy Las (pow. poznański, woj. wielkopolskie)</v>
      </c>
      <c r="AV1889" s="98">
        <v>0</v>
      </c>
      <c r="AW1889" s="98">
        <f>IF(ISNUMBER(SEARCH('ankieta ESG'!$G$182,AX1889)),MAX($AW$3:AW1888)+1,0)</f>
        <v>1886</v>
      </c>
      <c r="AX1889" s="134" t="s">
        <v>5889</v>
      </c>
      <c r="AY1889" s="98">
        <v>0</v>
      </c>
      <c r="AZ1889" s="99" t="str">
        <f>IFERROR(VLOOKUP(ROWS($AX$4:AX1889),$AW$4:$AX$2337,2,0),"")</f>
        <v>Suchy Las (pow. poznański, woj. wielkopolskie)</v>
      </c>
      <c r="BA1889" s="98">
        <v>0</v>
      </c>
      <c r="BB1889" s="98">
        <f>IF(ISNUMBER(SEARCH('ankieta ESG'!$G$183,BC1889)),MAX($BB$3:BB1888)+1,0)</f>
        <v>1886</v>
      </c>
      <c r="BC1889" s="134" t="s">
        <v>5889</v>
      </c>
      <c r="BD1889" s="98">
        <v>0</v>
      </c>
      <c r="BE1889" s="99" t="str">
        <f>IFERROR(VLOOKUP(ROWS($BC$4:BC1889),$BB$4:$BC$2337,2,0),"")</f>
        <v>Suchy Las (pow. poznański, woj. wielkopolskie)</v>
      </c>
      <c r="BF1889" s="98">
        <v>0</v>
      </c>
      <c r="BG1889" s="98">
        <f>IF(ISNUMBER(SEARCH('ankieta ESG'!$G$184,BH1889)),MAX($BG$3:BG1888)+1,0)</f>
        <v>1886</v>
      </c>
      <c r="BH1889" s="134" t="s">
        <v>5889</v>
      </c>
      <c r="BI1889" s="98">
        <v>0</v>
      </c>
      <c r="BJ1889" s="99" t="str">
        <f>IFERROR(VLOOKUP(ROWS($BH$4:BH1889),$BG$4:$BH$2337,2,0),"")</f>
        <v>Suchy Las (pow. poznański, woj. wielkopolskie)</v>
      </c>
      <c r="BK1889" s="98">
        <v>0</v>
      </c>
      <c r="BL1889" s="98">
        <f>IF(ISNUMBER(SEARCH('ankieta ESG'!$G$185,BM1889)),MAX($BL$3:BL1888)+1,0)</f>
        <v>1886</v>
      </c>
      <c r="BM1889" s="134" t="s">
        <v>5889</v>
      </c>
      <c r="BN1889" s="98">
        <v>0</v>
      </c>
      <c r="BO1889" s="99" t="str">
        <f>IFERROR(VLOOKUP(ROWS($BM$4:BM1889),$BL$4:$BM$2337,2,0),"")</f>
        <v>Suchy Las (pow. poznański, woj. wielkopolskie)</v>
      </c>
      <c r="BP1889" s="98">
        <v>0</v>
      </c>
      <c r="BQ1889" s="98">
        <f>IF(ISNUMBER(SEARCH('ankieta ESG'!$G$186,BR1889)),MAX($BQ$3:BQ1888)+1,0)</f>
        <v>1886</v>
      </c>
      <c r="BR1889" s="134" t="s">
        <v>5889</v>
      </c>
      <c r="BS1889" s="98">
        <v>0</v>
      </c>
      <c r="BT1889" s="99" t="str">
        <f>IFERROR(VLOOKUP(ROWS($BR$4:BR1889),$BQ$4:$BR$2337,2,0),"")</f>
        <v>Suchy Las (pow. poznański, woj. wielkopolskie)</v>
      </c>
      <c r="BU1889" s="98">
        <v>0</v>
      </c>
      <c r="BV1889" s="98">
        <f>IF(ISNUMBER(SEARCH('ankieta ESG'!$G$187,BW1889)),MAX($BV$3:BV1888)+1,0)</f>
        <v>1886</v>
      </c>
      <c r="BW1889" s="134" t="s">
        <v>5889</v>
      </c>
      <c r="BX1889" s="98">
        <v>0</v>
      </c>
      <c r="BY1889" s="99" t="str">
        <f>IFERROR(VLOOKUP(ROWS($BW$4:BW1889),$BV$4:$BW$2337,2,0),"")</f>
        <v>Suchy Las (pow. poznański, woj. wielkopolskie)</v>
      </c>
      <c r="BZ1889" s="98">
        <v>0</v>
      </c>
      <c r="CA1889" s="98">
        <f>IF(ISNUMBER(SEARCH('ankieta ESG'!$G$188,CB1889)),MAX($CA$3:CA1888)+1,0)</f>
        <v>1886</v>
      </c>
      <c r="CB1889" s="134" t="s">
        <v>5889</v>
      </c>
      <c r="CC1889" s="98">
        <v>0</v>
      </c>
      <c r="CD1889" s="99" t="str">
        <f>IFERROR(VLOOKUP(ROWS($CB$4:CB1889),$CA$4:$CB$2337,2,0),"")</f>
        <v>Suchy Las (pow. poznański, woj. wielkopolskie)</v>
      </c>
      <c r="CE1889" s="98">
        <v>0</v>
      </c>
      <c r="CF1889" s="98">
        <f>IF(ISNUMBER(SEARCH('ankieta ESG'!$G$189,CG1889)),MAX($CF$3:CF1888)+1,0)</f>
        <v>1886</v>
      </c>
      <c r="CG1889" s="134" t="s">
        <v>5889</v>
      </c>
      <c r="CH1889" s="98">
        <v>0</v>
      </c>
      <c r="CI1889" s="99" t="str">
        <f>IFERROR(VLOOKUP(ROWS($CG$4:CG1889),$CF$4:$CG$2337,2,0),"")</f>
        <v>Suchy Las (pow. poznański, woj. wielkopolskie)</v>
      </c>
      <c r="CJ1889" s="98">
        <v>0</v>
      </c>
    </row>
    <row r="1890" spans="4:88">
      <c r="D1890" s="25"/>
      <c r="F1890" s="25"/>
      <c r="AM1890" s="98">
        <f>IF(ISNUMBER(SEARCH('ankieta ESG'!$G$180,AN1890)),MAX(AM$3:$AM1889)+1,0)</f>
        <v>1887</v>
      </c>
      <c r="AN1890" s="134" t="s">
        <v>5890</v>
      </c>
      <c r="AO1890" s="98">
        <v>0</v>
      </c>
      <c r="AP1890" s="99" t="str">
        <f>IFERROR(VLOOKUP(ROWS($AN$4:AN1890),$AM$4:$AN$2337,2,0),"")</f>
        <v>Sulechów (pow. zielonogórski, woj. lubuskie)</v>
      </c>
      <c r="AQ1890" s="98">
        <v>0</v>
      </c>
      <c r="AR1890" s="98">
        <f>IF(ISNUMBER(SEARCH('ankieta ESG'!$G$181,AS1890)),MAX($AR$3:AR1889)+1,0)</f>
        <v>1887</v>
      </c>
      <c r="AS1890" s="134" t="s">
        <v>5890</v>
      </c>
      <c r="AT1890" s="98">
        <v>0</v>
      </c>
      <c r="AU1890" s="99" t="str">
        <f>IFERROR(VLOOKUP(ROWS($AS$4:AS1890),$AR$4:$AS$2337,2,0),"")</f>
        <v>Sulechów (pow. zielonogórski, woj. lubuskie)</v>
      </c>
      <c r="AV1890" s="98">
        <v>0</v>
      </c>
      <c r="AW1890" s="98">
        <f>IF(ISNUMBER(SEARCH('ankieta ESG'!$G$182,AX1890)),MAX($AW$3:AW1889)+1,0)</f>
        <v>1887</v>
      </c>
      <c r="AX1890" s="134" t="s">
        <v>5890</v>
      </c>
      <c r="AY1890" s="98">
        <v>0</v>
      </c>
      <c r="AZ1890" s="99" t="str">
        <f>IFERROR(VLOOKUP(ROWS($AX$4:AX1890),$AW$4:$AX$2337,2,0),"")</f>
        <v>Sulechów (pow. zielonogórski, woj. lubuskie)</v>
      </c>
      <c r="BA1890" s="98">
        <v>0</v>
      </c>
      <c r="BB1890" s="98">
        <f>IF(ISNUMBER(SEARCH('ankieta ESG'!$G$183,BC1890)),MAX($BB$3:BB1889)+1,0)</f>
        <v>1887</v>
      </c>
      <c r="BC1890" s="134" t="s">
        <v>5890</v>
      </c>
      <c r="BD1890" s="98">
        <v>0</v>
      </c>
      <c r="BE1890" s="99" t="str">
        <f>IFERROR(VLOOKUP(ROWS($BC$4:BC1890),$BB$4:$BC$2337,2,0),"")</f>
        <v>Sulechów (pow. zielonogórski, woj. lubuskie)</v>
      </c>
      <c r="BF1890" s="98">
        <v>0</v>
      </c>
      <c r="BG1890" s="98">
        <f>IF(ISNUMBER(SEARCH('ankieta ESG'!$G$184,BH1890)),MAX($BG$3:BG1889)+1,0)</f>
        <v>1887</v>
      </c>
      <c r="BH1890" s="134" t="s">
        <v>5890</v>
      </c>
      <c r="BI1890" s="98">
        <v>0</v>
      </c>
      <c r="BJ1890" s="99" t="str">
        <f>IFERROR(VLOOKUP(ROWS($BH$4:BH1890),$BG$4:$BH$2337,2,0),"")</f>
        <v>Sulechów (pow. zielonogórski, woj. lubuskie)</v>
      </c>
      <c r="BK1890" s="98">
        <v>0</v>
      </c>
      <c r="BL1890" s="98">
        <f>IF(ISNUMBER(SEARCH('ankieta ESG'!$G$185,BM1890)),MAX($BL$3:BL1889)+1,0)</f>
        <v>1887</v>
      </c>
      <c r="BM1890" s="134" t="s">
        <v>5890</v>
      </c>
      <c r="BN1890" s="98">
        <v>0</v>
      </c>
      <c r="BO1890" s="99" t="str">
        <f>IFERROR(VLOOKUP(ROWS($BM$4:BM1890),$BL$4:$BM$2337,2,0),"")</f>
        <v>Sulechów (pow. zielonogórski, woj. lubuskie)</v>
      </c>
      <c r="BP1890" s="98">
        <v>0</v>
      </c>
      <c r="BQ1890" s="98">
        <f>IF(ISNUMBER(SEARCH('ankieta ESG'!$G$186,BR1890)),MAX($BQ$3:BQ1889)+1,0)</f>
        <v>1887</v>
      </c>
      <c r="BR1890" s="134" t="s">
        <v>5890</v>
      </c>
      <c r="BS1890" s="98">
        <v>0</v>
      </c>
      <c r="BT1890" s="99" t="str">
        <f>IFERROR(VLOOKUP(ROWS($BR$4:BR1890),$BQ$4:$BR$2337,2,0),"")</f>
        <v>Sulechów (pow. zielonogórski, woj. lubuskie)</v>
      </c>
      <c r="BU1890" s="98">
        <v>0</v>
      </c>
      <c r="BV1890" s="98">
        <f>IF(ISNUMBER(SEARCH('ankieta ESG'!$G$187,BW1890)),MAX($BV$3:BV1889)+1,0)</f>
        <v>1887</v>
      </c>
      <c r="BW1890" s="134" t="s">
        <v>5890</v>
      </c>
      <c r="BX1890" s="98">
        <v>0</v>
      </c>
      <c r="BY1890" s="99" t="str">
        <f>IFERROR(VLOOKUP(ROWS($BW$4:BW1890),$BV$4:$BW$2337,2,0),"")</f>
        <v>Sulechów (pow. zielonogórski, woj. lubuskie)</v>
      </c>
      <c r="BZ1890" s="98">
        <v>0</v>
      </c>
      <c r="CA1890" s="98">
        <f>IF(ISNUMBER(SEARCH('ankieta ESG'!$G$188,CB1890)),MAX($CA$3:CA1889)+1,0)</f>
        <v>1887</v>
      </c>
      <c r="CB1890" s="134" t="s">
        <v>5890</v>
      </c>
      <c r="CC1890" s="98">
        <v>0</v>
      </c>
      <c r="CD1890" s="99" t="str">
        <f>IFERROR(VLOOKUP(ROWS($CB$4:CB1890),$CA$4:$CB$2337,2,0),"")</f>
        <v>Sulechów (pow. zielonogórski, woj. lubuskie)</v>
      </c>
      <c r="CE1890" s="98">
        <v>0</v>
      </c>
      <c r="CF1890" s="98">
        <f>IF(ISNUMBER(SEARCH('ankieta ESG'!$G$189,CG1890)),MAX($CF$3:CF1889)+1,0)</f>
        <v>1887</v>
      </c>
      <c r="CG1890" s="134" t="s">
        <v>5890</v>
      </c>
      <c r="CH1890" s="98">
        <v>0</v>
      </c>
      <c r="CI1890" s="99" t="str">
        <f>IFERROR(VLOOKUP(ROWS($CG$4:CG1890),$CF$4:$CG$2337,2,0),"")</f>
        <v>Sulechów (pow. zielonogórski, woj. lubuskie)</v>
      </c>
      <c r="CJ1890" s="98">
        <v>0</v>
      </c>
    </row>
    <row r="1891" spans="4:88">
      <c r="D1891" s="25"/>
      <c r="F1891" s="25"/>
      <c r="AM1891" s="98">
        <f>IF(ISNUMBER(SEARCH('ankieta ESG'!$G$180,AN1891)),MAX(AM$3:$AM1890)+1,0)</f>
        <v>1888</v>
      </c>
      <c r="AN1891" s="134" t="s">
        <v>5891</v>
      </c>
      <c r="AO1891" s="98">
        <v>0</v>
      </c>
      <c r="AP1891" s="99" t="str">
        <f>IFERROR(VLOOKUP(ROWS($AN$4:AN1891),$AM$4:$AN$2337,2,0),"")</f>
        <v>Sulejów (pow. piotrkowski, woj. łódzkie)</v>
      </c>
      <c r="AQ1891" s="98">
        <v>0</v>
      </c>
      <c r="AR1891" s="98">
        <f>IF(ISNUMBER(SEARCH('ankieta ESG'!$G$181,AS1891)),MAX($AR$3:AR1890)+1,0)</f>
        <v>1888</v>
      </c>
      <c r="AS1891" s="134" t="s">
        <v>5891</v>
      </c>
      <c r="AT1891" s="98">
        <v>0</v>
      </c>
      <c r="AU1891" s="99" t="str">
        <f>IFERROR(VLOOKUP(ROWS($AS$4:AS1891),$AR$4:$AS$2337,2,0),"")</f>
        <v>Sulejów (pow. piotrkowski, woj. łódzkie)</v>
      </c>
      <c r="AV1891" s="98">
        <v>0</v>
      </c>
      <c r="AW1891" s="98">
        <f>IF(ISNUMBER(SEARCH('ankieta ESG'!$G$182,AX1891)),MAX($AW$3:AW1890)+1,0)</f>
        <v>1888</v>
      </c>
      <c r="AX1891" s="134" t="s">
        <v>5891</v>
      </c>
      <c r="AY1891" s="98">
        <v>0</v>
      </c>
      <c r="AZ1891" s="99" t="str">
        <f>IFERROR(VLOOKUP(ROWS($AX$4:AX1891),$AW$4:$AX$2337,2,0),"")</f>
        <v>Sulejów (pow. piotrkowski, woj. łódzkie)</v>
      </c>
      <c r="BA1891" s="98">
        <v>0</v>
      </c>
      <c r="BB1891" s="98">
        <f>IF(ISNUMBER(SEARCH('ankieta ESG'!$G$183,BC1891)),MAX($BB$3:BB1890)+1,0)</f>
        <v>1888</v>
      </c>
      <c r="BC1891" s="134" t="s">
        <v>5891</v>
      </c>
      <c r="BD1891" s="98">
        <v>0</v>
      </c>
      <c r="BE1891" s="99" t="str">
        <f>IFERROR(VLOOKUP(ROWS($BC$4:BC1891),$BB$4:$BC$2337,2,0),"")</f>
        <v>Sulejów (pow. piotrkowski, woj. łódzkie)</v>
      </c>
      <c r="BF1891" s="98">
        <v>0</v>
      </c>
      <c r="BG1891" s="98">
        <f>IF(ISNUMBER(SEARCH('ankieta ESG'!$G$184,BH1891)),MAX($BG$3:BG1890)+1,0)</f>
        <v>1888</v>
      </c>
      <c r="BH1891" s="134" t="s">
        <v>5891</v>
      </c>
      <c r="BI1891" s="98">
        <v>0</v>
      </c>
      <c r="BJ1891" s="99" t="str">
        <f>IFERROR(VLOOKUP(ROWS($BH$4:BH1891),$BG$4:$BH$2337,2,0),"")</f>
        <v>Sulejów (pow. piotrkowski, woj. łódzkie)</v>
      </c>
      <c r="BK1891" s="98">
        <v>0</v>
      </c>
      <c r="BL1891" s="98">
        <f>IF(ISNUMBER(SEARCH('ankieta ESG'!$G$185,BM1891)),MAX($BL$3:BL1890)+1,0)</f>
        <v>1888</v>
      </c>
      <c r="BM1891" s="134" t="s">
        <v>5891</v>
      </c>
      <c r="BN1891" s="98">
        <v>0</v>
      </c>
      <c r="BO1891" s="99" t="str">
        <f>IFERROR(VLOOKUP(ROWS($BM$4:BM1891),$BL$4:$BM$2337,2,0),"")</f>
        <v>Sulejów (pow. piotrkowski, woj. łódzkie)</v>
      </c>
      <c r="BP1891" s="98">
        <v>0</v>
      </c>
      <c r="BQ1891" s="98">
        <f>IF(ISNUMBER(SEARCH('ankieta ESG'!$G$186,BR1891)),MAX($BQ$3:BQ1890)+1,0)</f>
        <v>1888</v>
      </c>
      <c r="BR1891" s="134" t="s">
        <v>5891</v>
      </c>
      <c r="BS1891" s="98">
        <v>0</v>
      </c>
      <c r="BT1891" s="99" t="str">
        <f>IFERROR(VLOOKUP(ROWS($BR$4:BR1891),$BQ$4:$BR$2337,2,0),"")</f>
        <v>Sulejów (pow. piotrkowski, woj. łódzkie)</v>
      </c>
      <c r="BU1891" s="98">
        <v>0</v>
      </c>
      <c r="BV1891" s="98">
        <f>IF(ISNUMBER(SEARCH('ankieta ESG'!$G$187,BW1891)),MAX($BV$3:BV1890)+1,0)</f>
        <v>1888</v>
      </c>
      <c r="BW1891" s="134" t="s">
        <v>5891</v>
      </c>
      <c r="BX1891" s="98">
        <v>0</v>
      </c>
      <c r="BY1891" s="99" t="str">
        <f>IFERROR(VLOOKUP(ROWS($BW$4:BW1891),$BV$4:$BW$2337,2,0),"")</f>
        <v>Sulejów (pow. piotrkowski, woj. łódzkie)</v>
      </c>
      <c r="BZ1891" s="98">
        <v>0</v>
      </c>
      <c r="CA1891" s="98">
        <f>IF(ISNUMBER(SEARCH('ankieta ESG'!$G$188,CB1891)),MAX($CA$3:CA1890)+1,0)</f>
        <v>1888</v>
      </c>
      <c r="CB1891" s="134" t="s">
        <v>5891</v>
      </c>
      <c r="CC1891" s="98">
        <v>0</v>
      </c>
      <c r="CD1891" s="99" t="str">
        <f>IFERROR(VLOOKUP(ROWS($CB$4:CB1891),$CA$4:$CB$2337,2,0),"")</f>
        <v>Sulejów (pow. piotrkowski, woj. łódzkie)</v>
      </c>
      <c r="CE1891" s="98">
        <v>0</v>
      </c>
      <c r="CF1891" s="98">
        <f>IF(ISNUMBER(SEARCH('ankieta ESG'!$G$189,CG1891)),MAX($CF$3:CF1890)+1,0)</f>
        <v>1888</v>
      </c>
      <c r="CG1891" s="134" t="s">
        <v>5891</v>
      </c>
      <c r="CH1891" s="98">
        <v>0</v>
      </c>
      <c r="CI1891" s="99" t="str">
        <f>IFERROR(VLOOKUP(ROWS($CG$4:CG1891),$CF$4:$CG$2337,2,0),"")</f>
        <v>Sulejów (pow. piotrkowski, woj. łódzkie)</v>
      </c>
      <c r="CJ1891" s="98">
        <v>0</v>
      </c>
    </row>
    <row r="1892" spans="4:88">
      <c r="D1892" s="25"/>
      <c r="F1892" s="25"/>
      <c r="AM1892" s="98">
        <f>IF(ISNUMBER(SEARCH('ankieta ESG'!$G$180,AN1892)),MAX(AM$3:$AM1891)+1,0)</f>
        <v>1889</v>
      </c>
      <c r="AN1892" s="134" t="s">
        <v>5892</v>
      </c>
      <c r="AO1892" s="98">
        <v>0</v>
      </c>
      <c r="AP1892" s="99" t="str">
        <f>IFERROR(VLOOKUP(ROWS($AN$4:AN1892),$AM$4:$AN$2337,2,0),"")</f>
        <v>Sulejówek (pow. miński, woj. mazowieckie)</v>
      </c>
      <c r="AQ1892" s="98">
        <v>0</v>
      </c>
      <c r="AR1892" s="98">
        <f>IF(ISNUMBER(SEARCH('ankieta ESG'!$G$181,AS1892)),MAX($AR$3:AR1891)+1,0)</f>
        <v>1889</v>
      </c>
      <c r="AS1892" s="134" t="s">
        <v>5892</v>
      </c>
      <c r="AT1892" s="98">
        <v>0</v>
      </c>
      <c r="AU1892" s="99" t="str">
        <f>IFERROR(VLOOKUP(ROWS($AS$4:AS1892),$AR$4:$AS$2337,2,0),"")</f>
        <v>Sulejówek (pow. miński, woj. mazowieckie)</v>
      </c>
      <c r="AV1892" s="98">
        <v>0</v>
      </c>
      <c r="AW1892" s="98">
        <f>IF(ISNUMBER(SEARCH('ankieta ESG'!$G$182,AX1892)),MAX($AW$3:AW1891)+1,0)</f>
        <v>1889</v>
      </c>
      <c r="AX1892" s="134" t="s">
        <v>5892</v>
      </c>
      <c r="AY1892" s="98">
        <v>0</v>
      </c>
      <c r="AZ1892" s="99" t="str">
        <f>IFERROR(VLOOKUP(ROWS($AX$4:AX1892),$AW$4:$AX$2337,2,0),"")</f>
        <v>Sulejówek (pow. miński, woj. mazowieckie)</v>
      </c>
      <c r="BA1892" s="98">
        <v>0</v>
      </c>
      <c r="BB1892" s="98">
        <f>IF(ISNUMBER(SEARCH('ankieta ESG'!$G$183,BC1892)),MAX($BB$3:BB1891)+1,0)</f>
        <v>1889</v>
      </c>
      <c r="BC1892" s="134" t="s">
        <v>5892</v>
      </c>
      <c r="BD1892" s="98">
        <v>0</v>
      </c>
      <c r="BE1892" s="99" t="str">
        <f>IFERROR(VLOOKUP(ROWS($BC$4:BC1892),$BB$4:$BC$2337,2,0),"")</f>
        <v>Sulejówek (pow. miński, woj. mazowieckie)</v>
      </c>
      <c r="BF1892" s="98">
        <v>0</v>
      </c>
      <c r="BG1892" s="98">
        <f>IF(ISNUMBER(SEARCH('ankieta ESG'!$G$184,BH1892)),MAX($BG$3:BG1891)+1,0)</f>
        <v>1889</v>
      </c>
      <c r="BH1892" s="134" t="s">
        <v>5892</v>
      </c>
      <c r="BI1892" s="98">
        <v>0</v>
      </c>
      <c r="BJ1892" s="99" t="str">
        <f>IFERROR(VLOOKUP(ROWS($BH$4:BH1892),$BG$4:$BH$2337,2,0),"")</f>
        <v>Sulejówek (pow. miński, woj. mazowieckie)</v>
      </c>
      <c r="BK1892" s="98">
        <v>0</v>
      </c>
      <c r="BL1892" s="98">
        <f>IF(ISNUMBER(SEARCH('ankieta ESG'!$G$185,BM1892)),MAX($BL$3:BL1891)+1,0)</f>
        <v>1889</v>
      </c>
      <c r="BM1892" s="134" t="s">
        <v>5892</v>
      </c>
      <c r="BN1892" s="98">
        <v>0</v>
      </c>
      <c r="BO1892" s="99" t="str">
        <f>IFERROR(VLOOKUP(ROWS($BM$4:BM1892),$BL$4:$BM$2337,2,0),"")</f>
        <v>Sulejówek (pow. miński, woj. mazowieckie)</v>
      </c>
      <c r="BP1892" s="98">
        <v>0</v>
      </c>
      <c r="BQ1892" s="98">
        <f>IF(ISNUMBER(SEARCH('ankieta ESG'!$G$186,BR1892)),MAX($BQ$3:BQ1891)+1,0)</f>
        <v>1889</v>
      </c>
      <c r="BR1892" s="134" t="s">
        <v>5892</v>
      </c>
      <c r="BS1892" s="98">
        <v>0</v>
      </c>
      <c r="BT1892" s="99" t="str">
        <f>IFERROR(VLOOKUP(ROWS($BR$4:BR1892),$BQ$4:$BR$2337,2,0),"")</f>
        <v>Sulejówek (pow. miński, woj. mazowieckie)</v>
      </c>
      <c r="BU1892" s="98">
        <v>0</v>
      </c>
      <c r="BV1892" s="98">
        <f>IF(ISNUMBER(SEARCH('ankieta ESG'!$G$187,BW1892)),MAX($BV$3:BV1891)+1,0)</f>
        <v>1889</v>
      </c>
      <c r="BW1892" s="134" t="s">
        <v>5892</v>
      </c>
      <c r="BX1892" s="98">
        <v>0</v>
      </c>
      <c r="BY1892" s="99" t="str">
        <f>IFERROR(VLOOKUP(ROWS($BW$4:BW1892),$BV$4:$BW$2337,2,0),"")</f>
        <v>Sulejówek (pow. miński, woj. mazowieckie)</v>
      </c>
      <c r="BZ1892" s="98">
        <v>0</v>
      </c>
      <c r="CA1892" s="98">
        <f>IF(ISNUMBER(SEARCH('ankieta ESG'!$G$188,CB1892)),MAX($CA$3:CA1891)+1,0)</f>
        <v>1889</v>
      </c>
      <c r="CB1892" s="134" t="s">
        <v>5892</v>
      </c>
      <c r="CC1892" s="98">
        <v>0</v>
      </c>
      <c r="CD1892" s="99" t="str">
        <f>IFERROR(VLOOKUP(ROWS($CB$4:CB1892),$CA$4:$CB$2337,2,0),"")</f>
        <v>Sulejówek (pow. miński, woj. mazowieckie)</v>
      </c>
      <c r="CE1892" s="98">
        <v>0</v>
      </c>
      <c r="CF1892" s="98">
        <f>IF(ISNUMBER(SEARCH('ankieta ESG'!$G$189,CG1892)),MAX($CF$3:CF1891)+1,0)</f>
        <v>1889</v>
      </c>
      <c r="CG1892" s="134" t="s">
        <v>5892</v>
      </c>
      <c r="CH1892" s="98">
        <v>0</v>
      </c>
      <c r="CI1892" s="99" t="str">
        <f>IFERROR(VLOOKUP(ROWS($CG$4:CG1892),$CF$4:$CG$2337,2,0),"")</f>
        <v>Sulejówek (pow. miński, woj. mazowieckie)</v>
      </c>
      <c r="CJ1892" s="98">
        <v>0</v>
      </c>
    </row>
    <row r="1893" spans="4:88">
      <c r="D1893" s="25"/>
      <c r="F1893" s="25"/>
      <c r="AM1893" s="98">
        <f>IF(ISNUMBER(SEARCH('ankieta ESG'!$G$180,AN1893)),MAX(AM$3:$AM1892)+1,0)</f>
        <v>1890</v>
      </c>
      <c r="AN1893" s="134" t="s">
        <v>5893</v>
      </c>
      <c r="AO1893" s="98">
        <v>0</v>
      </c>
      <c r="AP1893" s="99" t="str">
        <f>IFERROR(VLOOKUP(ROWS($AN$4:AN1893),$AM$4:$AN$2337,2,0),"")</f>
        <v>Sulęcin (pow. sulęciński, woj. lubuskie)</v>
      </c>
      <c r="AQ1893" s="98">
        <v>0</v>
      </c>
      <c r="AR1893" s="98">
        <f>IF(ISNUMBER(SEARCH('ankieta ESG'!$G$181,AS1893)),MAX($AR$3:AR1892)+1,0)</f>
        <v>1890</v>
      </c>
      <c r="AS1893" s="134" t="s">
        <v>5893</v>
      </c>
      <c r="AT1893" s="98">
        <v>0</v>
      </c>
      <c r="AU1893" s="99" t="str">
        <f>IFERROR(VLOOKUP(ROWS($AS$4:AS1893),$AR$4:$AS$2337,2,0),"")</f>
        <v>Sulęcin (pow. sulęciński, woj. lubuskie)</v>
      </c>
      <c r="AV1893" s="98">
        <v>0</v>
      </c>
      <c r="AW1893" s="98">
        <f>IF(ISNUMBER(SEARCH('ankieta ESG'!$G$182,AX1893)),MAX($AW$3:AW1892)+1,0)</f>
        <v>1890</v>
      </c>
      <c r="AX1893" s="134" t="s">
        <v>5893</v>
      </c>
      <c r="AY1893" s="98">
        <v>0</v>
      </c>
      <c r="AZ1893" s="99" t="str">
        <f>IFERROR(VLOOKUP(ROWS($AX$4:AX1893),$AW$4:$AX$2337,2,0),"")</f>
        <v>Sulęcin (pow. sulęciński, woj. lubuskie)</v>
      </c>
      <c r="BA1893" s="98">
        <v>0</v>
      </c>
      <c r="BB1893" s="98">
        <f>IF(ISNUMBER(SEARCH('ankieta ESG'!$G$183,BC1893)),MAX($BB$3:BB1892)+1,0)</f>
        <v>1890</v>
      </c>
      <c r="BC1893" s="134" t="s">
        <v>5893</v>
      </c>
      <c r="BD1893" s="98">
        <v>0</v>
      </c>
      <c r="BE1893" s="99" t="str">
        <f>IFERROR(VLOOKUP(ROWS($BC$4:BC1893),$BB$4:$BC$2337,2,0),"")</f>
        <v>Sulęcin (pow. sulęciński, woj. lubuskie)</v>
      </c>
      <c r="BF1893" s="98">
        <v>0</v>
      </c>
      <c r="BG1893" s="98">
        <f>IF(ISNUMBER(SEARCH('ankieta ESG'!$G$184,BH1893)),MAX($BG$3:BG1892)+1,0)</f>
        <v>1890</v>
      </c>
      <c r="BH1893" s="134" t="s">
        <v>5893</v>
      </c>
      <c r="BI1893" s="98">
        <v>0</v>
      </c>
      <c r="BJ1893" s="99" t="str">
        <f>IFERROR(VLOOKUP(ROWS($BH$4:BH1893),$BG$4:$BH$2337,2,0),"")</f>
        <v>Sulęcin (pow. sulęciński, woj. lubuskie)</v>
      </c>
      <c r="BK1893" s="98">
        <v>0</v>
      </c>
      <c r="BL1893" s="98">
        <f>IF(ISNUMBER(SEARCH('ankieta ESG'!$G$185,BM1893)),MAX($BL$3:BL1892)+1,0)</f>
        <v>1890</v>
      </c>
      <c r="BM1893" s="134" t="s">
        <v>5893</v>
      </c>
      <c r="BN1893" s="98">
        <v>0</v>
      </c>
      <c r="BO1893" s="99" t="str">
        <f>IFERROR(VLOOKUP(ROWS($BM$4:BM1893),$BL$4:$BM$2337,2,0),"")</f>
        <v>Sulęcin (pow. sulęciński, woj. lubuskie)</v>
      </c>
      <c r="BP1893" s="98">
        <v>0</v>
      </c>
      <c r="BQ1893" s="98">
        <f>IF(ISNUMBER(SEARCH('ankieta ESG'!$G$186,BR1893)),MAX($BQ$3:BQ1892)+1,0)</f>
        <v>1890</v>
      </c>
      <c r="BR1893" s="134" t="s">
        <v>5893</v>
      </c>
      <c r="BS1893" s="98">
        <v>0</v>
      </c>
      <c r="BT1893" s="99" t="str">
        <f>IFERROR(VLOOKUP(ROWS($BR$4:BR1893),$BQ$4:$BR$2337,2,0),"")</f>
        <v>Sulęcin (pow. sulęciński, woj. lubuskie)</v>
      </c>
      <c r="BU1893" s="98">
        <v>0</v>
      </c>
      <c r="BV1893" s="98">
        <f>IF(ISNUMBER(SEARCH('ankieta ESG'!$G$187,BW1893)),MAX($BV$3:BV1892)+1,0)</f>
        <v>1890</v>
      </c>
      <c r="BW1893" s="134" t="s">
        <v>5893</v>
      </c>
      <c r="BX1893" s="98">
        <v>0</v>
      </c>
      <c r="BY1893" s="99" t="str">
        <f>IFERROR(VLOOKUP(ROWS($BW$4:BW1893),$BV$4:$BW$2337,2,0),"")</f>
        <v>Sulęcin (pow. sulęciński, woj. lubuskie)</v>
      </c>
      <c r="BZ1893" s="98">
        <v>0</v>
      </c>
      <c r="CA1893" s="98">
        <f>IF(ISNUMBER(SEARCH('ankieta ESG'!$G$188,CB1893)),MAX($CA$3:CA1892)+1,0)</f>
        <v>1890</v>
      </c>
      <c r="CB1893" s="134" t="s">
        <v>5893</v>
      </c>
      <c r="CC1893" s="98">
        <v>0</v>
      </c>
      <c r="CD1893" s="99" t="str">
        <f>IFERROR(VLOOKUP(ROWS($CB$4:CB1893),$CA$4:$CB$2337,2,0),"")</f>
        <v>Sulęcin (pow. sulęciński, woj. lubuskie)</v>
      </c>
      <c r="CE1893" s="98">
        <v>0</v>
      </c>
      <c r="CF1893" s="98">
        <f>IF(ISNUMBER(SEARCH('ankieta ESG'!$G$189,CG1893)),MAX($CF$3:CF1892)+1,0)</f>
        <v>1890</v>
      </c>
      <c r="CG1893" s="134" t="s">
        <v>5893</v>
      </c>
      <c r="CH1893" s="98">
        <v>0</v>
      </c>
      <c r="CI1893" s="99" t="str">
        <f>IFERROR(VLOOKUP(ROWS($CG$4:CG1893),$CF$4:$CG$2337,2,0),"")</f>
        <v>Sulęcin (pow. sulęciński, woj. lubuskie)</v>
      </c>
      <c r="CJ1893" s="98">
        <v>0</v>
      </c>
    </row>
    <row r="1894" spans="4:88">
      <c r="D1894" s="25"/>
      <c r="F1894" s="25"/>
      <c r="AM1894" s="98">
        <f>IF(ISNUMBER(SEARCH('ankieta ESG'!$G$180,AN1894)),MAX(AM$3:$AM1893)+1,0)</f>
        <v>1891</v>
      </c>
      <c r="AN1894" s="134" t="s">
        <v>5894</v>
      </c>
      <c r="AO1894" s="98">
        <v>0</v>
      </c>
      <c r="AP1894" s="99" t="str">
        <f>IFERROR(VLOOKUP(ROWS($AN$4:AN1894),$AM$4:$AN$2337,2,0),"")</f>
        <v>Sulęczyno (pow. kartuski, woj. pomorskie)</v>
      </c>
      <c r="AQ1894" s="98">
        <v>0</v>
      </c>
      <c r="AR1894" s="98">
        <f>IF(ISNUMBER(SEARCH('ankieta ESG'!$G$181,AS1894)),MAX($AR$3:AR1893)+1,0)</f>
        <v>1891</v>
      </c>
      <c r="AS1894" s="134" t="s">
        <v>5894</v>
      </c>
      <c r="AT1894" s="98">
        <v>0</v>
      </c>
      <c r="AU1894" s="99" t="str">
        <f>IFERROR(VLOOKUP(ROWS($AS$4:AS1894),$AR$4:$AS$2337,2,0),"")</f>
        <v>Sulęczyno (pow. kartuski, woj. pomorskie)</v>
      </c>
      <c r="AV1894" s="98">
        <v>0</v>
      </c>
      <c r="AW1894" s="98">
        <f>IF(ISNUMBER(SEARCH('ankieta ESG'!$G$182,AX1894)),MAX($AW$3:AW1893)+1,0)</f>
        <v>1891</v>
      </c>
      <c r="AX1894" s="134" t="s">
        <v>5894</v>
      </c>
      <c r="AY1894" s="98">
        <v>0</v>
      </c>
      <c r="AZ1894" s="99" t="str">
        <f>IFERROR(VLOOKUP(ROWS($AX$4:AX1894),$AW$4:$AX$2337,2,0),"")</f>
        <v>Sulęczyno (pow. kartuski, woj. pomorskie)</v>
      </c>
      <c r="BA1894" s="98">
        <v>0</v>
      </c>
      <c r="BB1894" s="98">
        <f>IF(ISNUMBER(SEARCH('ankieta ESG'!$G$183,BC1894)),MAX($BB$3:BB1893)+1,0)</f>
        <v>1891</v>
      </c>
      <c r="BC1894" s="134" t="s">
        <v>5894</v>
      </c>
      <c r="BD1894" s="98">
        <v>0</v>
      </c>
      <c r="BE1894" s="99" t="str">
        <f>IFERROR(VLOOKUP(ROWS($BC$4:BC1894),$BB$4:$BC$2337,2,0),"")</f>
        <v>Sulęczyno (pow. kartuski, woj. pomorskie)</v>
      </c>
      <c r="BF1894" s="98">
        <v>0</v>
      </c>
      <c r="BG1894" s="98">
        <f>IF(ISNUMBER(SEARCH('ankieta ESG'!$G$184,BH1894)),MAX($BG$3:BG1893)+1,0)</f>
        <v>1891</v>
      </c>
      <c r="BH1894" s="134" t="s">
        <v>5894</v>
      </c>
      <c r="BI1894" s="98">
        <v>0</v>
      </c>
      <c r="BJ1894" s="99" t="str">
        <f>IFERROR(VLOOKUP(ROWS($BH$4:BH1894),$BG$4:$BH$2337,2,0),"")</f>
        <v>Sulęczyno (pow. kartuski, woj. pomorskie)</v>
      </c>
      <c r="BK1894" s="98">
        <v>0</v>
      </c>
      <c r="BL1894" s="98">
        <f>IF(ISNUMBER(SEARCH('ankieta ESG'!$G$185,BM1894)),MAX($BL$3:BL1893)+1,0)</f>
        <v>1891</v>
      </c>
      <c r="BM1894" s="134" t="s">
        <v>5894</v>
      </c>
      <c r="BN1894" s="98">
        <v>0</v>
      </c>
      <c r="BO1894" s="99" t="str">
        <f>IFERROR(VLOOKUP(ROWS($BM$4:BM1894),$BL$4:$BM$2337,2,0),"")</f>
        <v>Sulęczyno (pow. kartuski, woj. pomorskie)</v>
      </c>
      <c r="BP1894" s="98">
        <v>0</v>
      </c>
      <c r="BQ1894" s="98">
        <f>IF(ISNUMBER(SEARCH('ankieta ESG'!$G$186,BR1894)),MAX($BQ$3:BQ1893)+1,0)</f>
        <v>1891</v>
      </c>
      <c r="BR1894" s="134" t="s">
        <v>5894</v>
      </c>
      <c r="BS1894" s="98">
        <v>0</v>
      </c>
      <c r="BT1894" s="99" t="str">
        <f>IFERROR(VLOOKUP(ROWS($BR$4:BR1894),$BQ$4:$BR$2337,2,0),"")</f>
        <v>Sulęczyno (pow. kartuski, woj. pomorskie)</v>
      </c>
      <c r="BU1894" s="98">
        <v>0</v>
      </c>
      <c r="BV1894" s="98">
        <f>IF(ISNUMBER(SEARCH('ankieta ESG'!$G$187,BW1894)),MAX($BV$3:BV1893)+1,0)</f>
        <v>1891</v>
      </c>
      <c r="BW1894" s="134" t="s">
        <v>5894</v>
      </c>
      <c r="BX1894" s="98">
        <v>0</v>
      </c>
      <c r="BY1894" s="99" t="str">
        <f>IFERROR(VLOOKUP(ROWS($BW$4:BW1894),$BV$4:$BW$2337,2,0),"")</f>
        <v>Sulęczyno (pow. kartuski, woj. pomorskie)</v>
      </c>
      <c r="BZ1894" s="98">
        <v>0</v>
      </c>
      <c r="CA1894" s="98">
        <f>IF(ISNUMBER(SEARCH('ankieta ESG'!$G$188,CB1894)),MAX($CA$3:CA1893)+1,0)</f>
        <v>1891</v>
      </c>
      <c r="CB1894" s="134" t="s">
        <v>5894</v>
      </c>
      <c r="CC1894" s="98">
        <v>0</v>
      </c>
      <c r="CD1894" s="99" t="str">
        <f>IFERROR(VLOOKUP(ROWS($CB$4:CB1894),$CA$4:$CB$2337,2,0),"")</f>
        <v>Sulęczyno (pow. kartuski, woj. pomorskie)</v>
      </c>
      <c r="CE1894" s="98">
        <v>0</v>
      </c>
      <c r="CF1894" s="98">
        <f>IF(ISNUMBER(SEARCH('ankieta ESG'!$G$189,CG1894)),MAX($CF$3:CF1893)+1,0)</f>
        <v>1891</v>
      </c>
      <c r="CG1894" s="134" t="s">
        <v>5894</v>
      </c>
      <c r="CH1894" s="98">
        <v>0</v>
      </c>
      <c r="CI1894" s="99" t="str">
        <f>IFERROR(VLOOKUP(ROWS($CG$4:CG1894),$CF$4:$CG$2337,2,0),"")</f>
        <v>Sulęczyno (pow. kartuski, woj. pomorskie)</v>
      </c>
      <c r="CJ1894" s="98">
        <v>0</v>
      </c>
    </row>
    <row r="1895" spans="4:88">
      <c r="D1895" s="25"/>
      <c r="F1895" s="25"/>
      <c r="AM1895" s="98">
        <f>IF(ISNUMBER(SEARCH('ankieta ESG'!$G$180,AN1895)),MAX(AM$3:$AM1894)+1,0)</f>
        <v>1892</v>
      </c>
      <c r="AN1895" s="134" t="s">
        <v>5895</v>
      </c>
      <c r="AO1895" s="98">
        <v>0</v>
      </c>
      <c r="AP1895" s="99" t="str">
        <f>IFERROR(VLOOKUP(ROWS($AN$4:AN1895),$AM$4:$AN$2337,2,0),"")</f>
        <v>Sulików (pow. zgorzelecki, woj. dolnośląskie)</v>
      </c>
      <c r="AQ1895" s="98">
        <v>0</v>
      </c>
      <c r="AR1895" s="98">
        <f>IF(ISNUMBER(SEARCH('ankieta ESG'!$G$181,AS1895)),MAX($AR$3:AR1894)+1,0)</f>
        <v>1892</v>
      </c>
      <c r="AS1895" s="134" t="s">
        <v>5895</v>
      </c>
      <c r="AT1895" s="98">
        <v>0</v>
      </c>
      <c r="AU1895" s="99" t="str">
        <f>IFERROR(VLOOKUP(ROWS($AS$4:AS1895),$AR$4:$AS$2337,2,0),"")</f>
        <v>Sulików (pow. zgorzelecki, woj. dolnośląskie)</v>
      </c>
      <c r="AV1895" s="98">
        <v>0</v>
      </c>
      <c r="AW1895" s="98">
        <f>IF(ISNUMBER(SEARCH('ankieta ESG'!$G$182,AX1895)),MAX($AW$3:AW1894)+1,0)</f>
        <v>1892</v>
      </c>
      <c r="AX1895" s="134" t="s">
        <v>5895</v>
      </c>
      <c r="AY1895" s="98">
        <v>0</v>
      </c>
      <c r="AZ1895" s="99" t="str">
        <f>IFERROR(VLOOKUP(ROWS($AX$4:AX1895),$AW$4:$AX$2337,2,0),"")</f>
        <v>Sulików (pow. zgorzelecki, woj. dolnośląskie)</v>
      </c>
      <c r="BA1895" s="98">
        <v>0</v>
      </c>
      <c r="BB1895" s="98">
        <f>IF(ISNUMBER(SEARCH('ankieta ESG'!$G$183,BC1895)),MAX($BB$3:BB1894)+1,0)</f>
        <v>1892</v>
      </c>
      <c r="BC1895" s="134" t="s">
        <v>5895</v>
      </c>
      <c r="BD1895" s="98">
        <v>0</v>
      </c>
      <c r="BE1895" s="99" t="str">
        <f>IFERROR(VLOOKUP(ROWS($BC$4:BC1895),$BB$4:$BC$2337,2,0),"")</f>
        <v>Sulików (pow. zgorzelecki, woj. dolnośląskie)</v>
      </c>
      <c r="BF1895" s="98">
        <v>0</v>
      </c>
      <c r="BG1895" s="98">
        <f>IF(ISNUMBER(SEARCH('ankieta ESG'!$G$184,BH1895)),MAX($BG$3:BG1894)+1,0)</f>
        <v>1892</v>
      </c>
      <c r="BH1895" s="134" t="s">
        <v>5895</v>
      </c>
      <c r="BI1895" s="98">
        <v>0</v>
      </c>
      <c r="BJ1895" s="99" t="str">
        <f>IFERROR(VLOOKUP(ROWS($BH$4:BH1895),$BG$4:$BH$2337,2,0),"")</f>
        <v>Sulików (pow. zgorzelecki, woj. dolnośląskie)</v>
      </c>
      <c r="BK1895" s="98">
        <v>0</v>
      </c>
      <c r="BL1895" s="98">
        <f>IF(ISNUMBER(SEARCH('ankieta ESG'!$G$185,BM1895)),MAX($BL$3:BL1894)+1,0)</f>
        <v>1892</v>
      </c>
      <c r="BM1895" s="134" t="s">
        <v>5895</v>
      </c>
      <c r="BN1895" s="98">
        <v>0</v>
      </c>
      <c r="BO1895" s="99" t="str">
        <f>IFERROR(VLOOKUP(ROWS($BM$4:BM1895),$BL$4:$BM$2337,2,0),"")</f>
        <v>Sulików (pow. zgorzelecki, woj. dolnośląskie)</v>
      </c>
      <c r="BP1895" s="98">
        <v>0</v>
      </c>
      <c r="BQ1895" s="98">
        <f>IF(ISNUMBER(SEARCH('ankieta ESG'!$G$186,BR1895)),MAX($BQ$3:BQ1894)+1,0)</f>
        <v>1892</v>
      </c>
      <c r="BR1895" s="134" t="s">
        <v>5895</v>
      </c>
      <c r="BS1895" s="98">
        <v>0</v>
      </c>
      <c r="BT1895" s="99" t="str">
        <f>IFERROR(VLOOKUP(ROWS($BR$4:BR1895),$BQ$4:$BR$2337,2,0),"")</f>
        <v>Sulików (pow. zgorzelecki, woj. dolnośląskie)</v>
      </c>
      <c r="BU1895" s="98">
        <v>0</v>
      </c>
      <c r="BV1895" s="98">
        <f>IF(ISNUMBER(SEARCH('ankieta ESG'!$G$187,BW1895)),MAX($BV$3:BV1894)+1,0)</f>
        <v>1892</v>
      </c>
      <c r="BW1895" s="134" t="s">
        <v>5895</v>
      </c>
      <c r="BX1895" s="98">
        <v>0</v>
      </c>
      <c r="BY1895" s="99" t="str">
        <f>IFERROR(VLOOKUP(ROWS($BW$4:BW1895),$BV$4:$BW$2337,2,0),"")</f>
        <v>Sulików (pow. zgorzelecki, woj. dolnośląskie)</v>
      </c>
      <c r="BZ1895" s="98">
        <v>0</v>
      </c>
      <c r="CA1895" s="98">
        <f>IF(ISNUMBER(SEARCH('ankieta ESG'!$G$188,CB1895)),MAX($CA$3:CA1894)+1,0)</f>
        <v>1892</v>
      </c>
      <c r="CB1895" s="134" t="s">
        <v>5895</v>
      </c>
      <c r="CC1895" s="98">
        <v>0</v>
      </c>
      <c r="CD1895" s="99" t="str">
        <f>IFERROR(VLOOKUP(ROWS($CB$4:CB1895),$CA$4:$CB$2337,2,0),"")</f>
        <v>Sulików (pow. zgorzelecki, woj. dolnośląskie)</v>
      </c>
      <c r="CE1895" s="98">
        <v>0</v>
      </c>
      <c r="CF1895" s="98">
        <f>IF(ISNUMBER(SEARCH('ankieta ESG'!$G$189,CG1895)),MAX($CF$3:CF1894)+1,0)</f>
        <v>1892</v>
      </c>
      <c r="CG1895" s="134" t="s">
        <v>5895</v>
      </c>
      <c r="CH1895" s="98">
        <v>0</v>
      </c>
      <c r="CI1895" s="99" t="str">
        <f>IFERROR(VLOOKUP(ROWS($CG$4:CG1895),$CF$4:$CG$2337,2,0),"")</f>
        <v>Sulików (pow. zgorzelecki, woj. dolnośląskie)</v>
      </c>
      <c r="CJ1895" s="98">
        <v>0</v>
      </c>
    </row>
    <row r="1896" spans="4:88">
      <c r="D1896" s="25"/>
      <c r="F1896" s="25"/>
      <c r="AM1896" s="98">
        <f>IF(ISNUMBER(SEARCH('ankieta ESG'!$G$180,AN1896)),MAX(AM$3:$AM1895)+1,0)</f>
        <v>1893</v>
      </c>
      <c r="AN1896" s="134" t="s">
        <v>5896</v>
      </c>
      <c r="AO1896" s="98">
        <v>0</v>
      </c>
      <c r="AP1896" s="99" t="str">
        <f>IFERROR(VLOOKUP(ROWS($AN$4:AN1896),$AM$4:$AN$2337,2,0),"")</f>
        <v>Sulmierzyce (pow. krotoszyński, woj. wielkopolskie)</v>
      </c>
      <c r="AQ1896" s="98">
        <v>0</v>
      </c>
      <c r="AR1896" s="98">
        <f>IF(ISNUMBER(SEARCH('ankieta ESG'!$G$181,AS1896)),MAX($AR$3:AR1895)+1,0)</f>
        <v>1893</v>
      </c>
      <c r="AS1896" s="134" t="s">
        <v>5896</v>
      </c>
      <c r="AT1896" s="98">
        <v>0</v>
      </c>
      <c r="AU1896" s="99" t="str">
        <f>IFERROR(VLOOKUP(ROWS($AS$4:AS1896),$AR$4:$AS$2337,2,0),"")</f>
        <v>Sulmierzyce (pow. krotoszyński, woj. wielkopolskie)</v>
      </c>
      <c r="AV1896" s="98">
        <v>0</v>
      </c>
      <c r="AW1896" s="98">
        <f>IF(ISNUMBER(SEARCH('ankieta ESG'!$G$182,AX1896)),MAX($AW$3:AW1895)+1,0)</f>
        <v>1893</v>
      </c>
      <c r="AX1896" s="134" t="s">
        <v>5896</v>
      </c>
      <c r="AY1896" s="98">
        <v>0</v>
      </c>
      <c r="AZ1896" s="99" t="str">
        <f>IFERROR(VLOOKUP(ROWS($AX$4:AX1896),$AW$4:$AX$2337,2,0),"")</f>
        <v>Sulmierzyce (pow. krotoszyński, woj. wielkopolskie)</v>
      </c>
      <c r="BA1896" s="98">
        <v>0</v>
      </c>
      <c r="BB1896" s="98">
        <f>IF(ISNUMBER(SEARCH('ankieta ESG'!$G$183,BC1896)),MAX($BB$3:BB1895)+1,0)</f>
        <v>1893</v>
      </c>
      <c r="BC1896" s="134" t="s">
        <v>5896</v>
      </c>
      <c r="BD1896" s="98">
        <v>0</v>
      </c>
      <c r="BE1896" s="99" t="str">
        <f>IFERROR(VLOOKUP(ROWS($BC$4:BC1896),$BB$4:$BC$2337,2,0),"")</f>
        <v>Sulmierzyce (pow. krotoszyński, woj. wielkopolskie)</v>
      </c>
      <c r="BF1896" s="98">
        <v>0</v>
      </c>
      <c r="BG1896" s="98">
        <f>IF(ISNUMBER(SEARCH('ankieta ESG'!$G$184,BH1896)),MAX($BG$3:BG1895)+1,0)</f>
        <v>1893</v>
      </c>
      <c r="BH1896" s="134" t="s">
        <v>5896</v>
      </c>
      <c r="BI1896" s="98">
        <v>0</v>
      </c>
      <c r="BJ1896" s="99" t="str">
        <f>IFERROR(VLOOKUP(ROWS($BH$4:BH1896),$BG$4:$BH$2337,2,0),"")</f>
        <v>Sulmierzyce (pow. krotoszyński, woj. wielkopolskie)</v>
      </c>
      <c r="BK1896" s="98">
        <v>0</v>
      </c>
      <c r="BL1896" s="98">
        <f>IF(ISNUMBER(SEARCH('ankieta ESG'!$G$185,BM1896)),MAX($BL$3:BL1895)+1,0)</f>
        <v>1893</v>
      </c>
      <c r="BM1896" s="134" t="s">
        <v>5896</v>
      </c>
      <c r="BN1896" s="98">
        <v>0</v>
      </c>
      <c r="BO1896" s="99" t="str">
        <f>IFERROR(VLOOKUP(ROWS($BM$4:BM1896),$BL$4:$BM$2337,2,0),"")</f>
        <v>Sulmierzyce (pow. krotoszyński, woj. wielkopolskie)</v>
      </c>
      <c r="BP1896" s="98">
        <v>0</v>
      </c>
      <c r="BQ1896" s="98">
        <f>IF(ISNUMBER(SEARCH('ankieta ESG'!$G$186,BR1896)),MAX($BQ$3:BQ1895)+1,0)</f>
        <v>1893</v>
      </c>
      <c r="BR1896" s="134" t="s">
        <v>5896</v>
      </c>
      <c r="BS1896" s="98">
        <v>0</v>
      </c>
      <c r="BT1896" s="99" t="str">
        <f>IFERROR(VLOOKUP(ROWS($BR$4:BR1896),$BQ$4:$BR$2337,2,0),"")</f>
        <v>Sulmierzyce (pow. krotoszyński, woj. wielkopolskie)</v>
      </c>
      <c r="BU1896" s="98">
        <v>0</v>
      </c>
      <c r="BV1896" s="98">
        <f>IF(ISNUMBER(SEARCH('ankieta ESG'!$G$187,BW1896)),MAX($BV$3:BV1895)+1,0)</f>
        <v>1893</v>
      </c>
      <c r="BW1896" s="134" t="s">
        <v>5896</v>
      </c>
      <c r="BX1896" s="98">
        <v>0</v>
      </c>
      <c r="BY1896" s="99" t="str">
        <f>IFERROR(VLOOKUP(ROWS($BW$4:BW1896),$BV$4:$BW$2337,2,0),"")</f>
        <v>Sulmierzyce (pow. krotoszyński, woj. wielkopolskie)</v>
      </c>
      <c r="BZ1896" s="98">
        <v>0</v>
      </c>
      <c r="CA1896" s="98">
        <f>IF(ISNUMBER(SEARCH('ankieta ESG'!$G$188,CB1896)),MAX($CA$3:CA1895)+1,0)</f>
        <v>1893</v>
      </c>
      <c r="CB1896" s="134" t="s">
        <v>5896</v>
      </c>
      <c r="CC1896" s="98">
        <v>0</v>
      </c>
      <c r="CD1896" s="99" t="str">
        <f>IFERROR(VLOOKUP(ROWS($CB$4:CB1896),$CA$4:$CB$2337,2,0),"")</f>
        <v>Sulmierzyce (pow. krotoszyński, woj. wielkopolskie)</v>
      </c>
      <c r="CE1896" s="98">
        <v>0</v>
      </c>
      <c r="CF1896" s="98">
        <f>IF(ISNUMBER(SEARCH('ankieta ESG'!$G$189,CG1896)),MAX($CF$3:CF1895)+1,0)</f>
        <v>1893</v>
      </c>
      <c r="CG1896" s="134" t="s">
        <v>5896</v>
      </c>
      <c r="CH1896" s="98">
        <v>0</v>
      </c>
      <c r="CI1896" s="99" t="str">
        <f>IFERROR(VLOOKUP(ROWS($CG$4:CG1896),$CF$4:$CG$2337,2,0),"")</f>
        <v>Sulmierzyce (pow. krotoszyński, woj. wielkopolskie)</v>
      </c>
      <c r="CJ1896" s="98">
        <v>0</v>
      </c>
    </row>
    <row r="1897" spans="4:88">
      <c r="D1897" s="25"/>
      <c r="F1897" s="25"/>
      <c r="AM1897" s="98">
        <f>IF(ISNUMBER(SEARCH('ankieta ESG'!$G$180,AN1897)),MAX(AM$3:$AM1896)+1,0)</f>
        <v>1894</v>
      </c>
      <c r="AN1897" s="134" t="s">
        <v>5897</v>
      </c>
      <c r="AO1897" s="98">
        <v>0</v>
      </c>
      <c r="AP1897" s="99" t="str">
        <f>IFERROR(VLOOKUP(ROWS($AN$4:AN1897),$AM$4:$AN$2337,2,0),"")</f>
        <v>Sulmierzyce (pow. pajęczański, woj. łódzkie)</v>
      </c>
      <c r="AQ1897" s="98">
        <v>0</v>
      </c>
      <c r="AR1897" s="98">
        <f>IF(ISNUMBER(SEARCH('ankieta ESG'!$G$181,AS1897)),MAX($AR$3:AR1896)+1,0)</f>
        <v>1894</v>
      </c>
      <c r="AS1897" s="134" t="s">
        <v>5897</v>
      </c>
      <c r="AT1897" s="98">
        <v>0</v>
      </c>
      <c r="AU1897" s="99" t="str">
        <f>IFERROR(VLOOKUP(ROWS($AS$4:AS1897),$AR$4:$AS$2337,2,0),"")</f>
        <v>Sulmierzyce (pow. pajęczański, woj. łódzkie)</v>
      </c>
      <c r="AV1897" s="98">
        <v>0</v>
      </c>
      <c r="AW1897" s="98">
        <f>IF(ISNUMBER(SEARCH('ankieta ESG'!$G$182,AX1897)),MAX($AW$3:AW1896)+1,0)</f>
        <v>1894</v>
      </c>
      <c r="AX1897" s="134" t="s">
        <v>5897</v>
      </c>
      <c r="AY1897" s="98">
        <v>0</v>
      </c>
      <c r="AZ1897" s="99" t="str">
        <f>IFERROR(VLOOKUP(ROWS($AX$4:AX1897),$AW$4:$AX$2337,2,0),"")</f>
        <v>Sulmierzyce (pow. pajęczański, woj. łódzkie)</v>
      </c>
      <c r="BA1897" s="98">
        <v>0</v>
      </c>
      <c r="BB1897" s="98">
        <f>IF(ISNUMBER(SEARCH('ankieta ESG'!$G$183,BC1897)),MAX($BB$3:BB1896)+1,0)</f>
        <v>1894</v>
      </c>
      <c r="BC1897" s="134" t="s">
        <v>5897</v>
      </c>
      <c r="BD1897" s="98">
        <v>0</v>
      </c>
      <c r="BE1897" s="99" t="str">
        <f>IFERROR(VLOOKUP(ROWS($BC$4:BC1897),$BB$4:$BC$2337,2,0),"")</f>
        <v>Sulmierzyce (pow. pajęczański, woj. łódzkie)</v>
      </c>
      <c r="BF1897" s="98">
        <v>0</v>
      </c>
      <c r="BG1897" s="98">
        <f>IF(ISNUMBER(SEARCH('ankieta ESG'!$G$184,BH1897)),MAX($BG$3:BG1896)+1,0)</f>
        <v>1894</v>
      </c>
      <c r="BH1897" s="134" t="s">
        <v>5897</v>
      </c>
      <c r="BI1897" s="98">
        <v>0</v>
      </c>
      <c r="BJ1897" s="99" t="str">
        <f>IFERROR(VLOOKUP(ROWS($BH$4:BH1897),$BG$4:$BH$2337,2,0),"")</f>
        <v>Sulmierzyce (pow. pajęczański, woj. łódzkie)</v>
      </c>
      <c r="BK1897" s="98">
        <v>0</v>
      </c>
      <c r="BL1897" s="98">
        <f>IF(ISNUMBER(SEARCH('ankieta ESG'!$G$185,BM1897)),MAX($BL$3:BL1896)+1,0)</f>
        <v>1894</v>
      </c>
      <c r="BM1897" s="134" t="s">
        <v>5897</v>
      </c>
      <c r="BN1897" s="98">
        <v>0</v>
      </c>
      <c r="BO1897" s="99" t="str">
        <f>IFERROR(VLOOKUP(ROWS($BM$4:BM1897),$BL$4:$BM$2337,2,0),"")</f>
        <v>Sulmierzyce (pow. pajęczański, woj. łódzkie)</v>
      </c>
      <c r="BP1897" s="98">
        <v>0</v>
      </c>
      <c r="BQ1897" s="98">
        <f>IF(ISNUMBER(SEARCH('ankieta ESG'!$G$186,BR1897)),MAX($BQ$3:BQ1896)+1,0)</f>
        <v>1894</v>
      </c>
      <c r="BR1897" s="134" t="s">
        <v>5897</v>
      </c>
      <c r="BS1897" s="98">
        <v>0</v>
      </c>
      <c r="BT1897" s="99" t="str">
        <f>IFERROR(VLOOKUP(ROWS($BR$4:BR1897),$BQ$4:$BR$2337,2,0),"")</f>
        <v>Sulmierzyce (pow. pajęczański, woj. łódzkie)</v>
      </c>
      <c r="BU1897" s="98">
        <v>0</v>
      </c>
      <c r="BV1897" s="98">
        <f>IF(ISNUMBER(SEARCH('ankieta ESG'!$G$187,BW1897)),MAX($BV$3:BV1896)+1,0)</f>
        <v>1894</v>
      </c>
      <c r="BW1897" s="134" t="s">
        <v>5897</v>
      </c>
      <c r="BX1897" s="98">
        <v>0</v>
      </c>
      <c r="BY1897" s="99" t="str">
        <f>IFERROR(VLOOKUP(ROWS($BW$4:BW1897),$BV$4:$BW$2337,2,0),"")</f>
        <v>Sulmierzyce (pow. pajęczański, woj. łódzkie)</v>
      </c>
      <c r="BZ1897" s="98">
        <v>0</v>
      </c>
      <c r="CA1897" s="98">
        <f>IF(ISNUMBER(SEARCH('ankieta ESG'!$G$188,CB1897)),MAX($CA$3:CA1896)+1,0)</f>
        <v>1894</v>
      </c>
      <c r="CB1897" s="134" t="s">
        <v>5897</v>
      </c>
      <c r="CC1897" s="98">
        <v>0</v>
      </c>
      <c r="CD1897" s="99" t="str">
        <f>IFERROR(VLOOKUP(ROWS($CB$4:CB1897),$CA$4:$CB$2337,2,0),"")</f>
        <v>Sulmierzyce (pow. pajęczański, woj. łódzkie)</v>
      </c>
      <c r="CE1897" s="98">
        <v>0</v>
      </c>
      <c r="CF1897" s="98">
        <f>IF(ISNUMBER(SEARCH('ankieta ESG'!$G$189,CG1897)),MAX($CF$3:CF1896)+1,0)</f>
        <v>1894</v>
      </c>
      <c r="CG1897" s="134" t="s">
        <v>5897</v>
      </c>
      <c r="CH1897" s="98">
        <v>0</v>
      </c>
      <c r="CI1897" s="99" t="str">
        <f>IFERROR(VLOOKUP(ROWS($CG$4:CG1897),$CF$4:$CG$2337,2,0),"")</f>
        <v>Sulmierzyce (pow. pajęczański, woj. łódzkie)</v>
      </c>
      <c r="CJ1897" s="98">
        <v>0</v>
      </c>
    </row>
    <row r="1898" spans="4:88">
      <c r="D1898" s="25"/>
      <c r="F1898" s="25"/>
      <c r="AM1898" s="98">
        <f>IF(ISNUMBER(SEARCH('ankieta ESG'!$G$180,AN1898)),MAX(AM$3:$AM1897)+1,0)</f>
        <v>1895</v>
      </c>
      <c r="AN1898" s="134" t="s">
        <v>5898</v>
      </c>
      <c r="AO1898" s="98">
        <v>0</v>
      </c>
      <c r="AP1898" s="99" t="str">
        <f>IFERROR(VLOOKUP(ROWS($AN$4:AN1898),$AM$4:$AN$2337,2,0),"")</f>
        <v>Sułkowice (pow. myślenicki, woj. małopolskie)</v>
      </c>
      <c r="AQ1898" s="98">
        <v>0</v>
      </c>
      <c r="AR1898" s="98">
        <f>IF(ISNUMBER(SEARCH('ankieta ESG'!$G$181,AS1898)),MAX($AR$3:AR1897)+1,0)</f>
        <v>1895</v>
      </c>
      <c r="AS1898" s="134" t="s">
        <v>5898</v>
      </c>
      <c r="AT1898" s="98">
        <v>0</v>
      </c>
      <c r="AU1898" s="99" t="str">
        <f>IFERROR(VLOOKUP(ROWS($AS$4:AS1898),$AR$4:$AS$2337,2,0),"")</f>
        <v>Sułkowice (pow. myślenicki, woj. małopolskie)</v>
      </c>
      <c r="AV1898" s="98">
        <v>0</v>
      </c>
      <c r="AW1898" s="98">
        <f>IF(ISNUMBER(SEARCH('ankieta ESG'!$G$182,AX1898)),MAX($AW$3:AW1897)+1,0)</f>
        <v>1895</v>
      </c>
      <c r="AX1898" s="134" t="s">
        <v>5898</v>
      </c>
      <c r="AY1898" s="98">
        <v>0</v>
      </c>
      <c r="AZ1898" s="99" t="str">
        <f>IFERROR(VLOOKUP(ROWS($AX$4:AX1898),$AW$4:$AX$2337,2,0),"")</f>
        <v>Sułkowice (pow. myślenicki, woj. małopolskie)</v>
      </c>
      <c r="BA1898" s="98">
        <v>0</v>
      </c>
      <c r="BB1898" s="98">
        <f>IF(ISNUMBER(SEARCH('ankieta ESG'!$G$183,BC1898)),MAX($BB$3:BB1897)+1,0)</f>
        <v>1895</v>
      </c>
      <c r="BC1898" s="134" t="s">
        <v>5898</v>
      </c>
      <c r="BD1898" s="98">
        <v>0</v>
      </c>
      <c r="BE1898" s="99" t="str">
        <f>IFERROR(VLOOKUP(ROWS($BC$4:BC1898),$BB$4:$BC$2337,2,0),"")</f>
        <v>Sułkowice (pow. myślenicki, woj. małopolskie)</v>
      </c>
      <c r="BF1898" s="98">
        <v>0</v>
      </c>
      <c r="BG1898" s="98">
        <f>IF(ISNUMBER(SEARCH('ankieta ESG'!$G$184,BH1898)),MAX($BG$3:BG1897)+1,0)</f>
        <v>1895</v>
      </c>
      <c r="BH1898" s="134" t="s">
        <v>5898</v>
      </c>
      <c r="BI1898" s="98">
        <v>0</v>
      </c>
      <c r="BJ1898" s="99" t="str">
        <f>IFERROR(VLOOKUP(ROWS($BH$4:BH1898),$BG$4:$BH$2337,2,0),"")</f>
        <v>Sułkowice (pow. myślenicki, woj. małopolskie)</v>
      </c>
      <c r="BK1898" s="98">
        <v>0</v>
      </c>
      <c r="BL1898" s="98">
        <f>IF(ISNUMBER(SEARCH('ankieta ESG'!$G$185,BM1898)),MAX($BL$3:BL1897)+1,0)</f>
        <v>1895</v>
      </c>
      <c r="BM1898" s="134" t="s">
        <v>5898</v>
      </c>
      <c r="BN1898" s="98">
        <v>0</v>
      </c>
      <c r="BO1898" s="99" t="str">
        <f>IFERROR(VLOOKUP(ROWS($BM$4:BM1898),$BL$4:$BM$2337,2,0),"")</f>
        <v>Sułkowice (pow. myślenicki, woj. małopolskie)</v>
      </c>
      <c r="BP1898" s="98">
        <v>0</v>
      </c>
      <c r="BQ1898" s="98">
        <f>IF(ISNUMBER(SEARCH('ankieta ESG'!$G$186,BR1898)),MAX($BQ$3:BQ1897)+1,0)</f>
        <v>1895</v>
      </c>
      <c r="BR1898" s="134" t="s">
        <v>5898</v>
      </c>
      <c r="BS1898" s="98">
        <v>0</v>
      </c>
      <c r="BT1898" s="99" t="str">
        <f>IFERROR(VLOOKUP(ROWS($BR$4:BR1898),$BQ$4:$BR$2337,2,0),"")</f>
        <v>Sułkowice (pow. myślenicki, woj. małopolskie)</v>
      </c>
      <c r="BU1898" s="98">
        <v>0</v>
      </c>
      <c r="BV1898" s="98">
        <f>IF(ISNUMBER(SEARCH('ankieta ESG'!$G$187,BW1898)),MAX($BV$3:BV1897)+1,0)</f>
        <v>1895</v>
      </c>
      <c r="BW1898" s="134" t="s">
        <v>5898</v>
      </c>
      <c r="BX1898" s="98">
        <v>0</v>
      </c>
      <c r="BY1898" s="99" t="str">
        <f>IFERROR(VLOOKUP(ROWS($BW$4:BW1898),$BV$4:$BW$2337,2,0),"")</f>
        <v>Sułkowice (pow. myślenicki, woj. małopolskie)</v>
      </c>
      <c r="BZ1898" s="98">
        <v>0</v>
      </c>
      <c r="CA1898" s="98">
        <f>IF(ISNUMBER(SEARCH('ankieta ESG'!$G$188,CB1898)),MAX($CA$3:CA1897)+1,0)</f>
        <v>1895</v>
      </c>
      <c r="CB1898" s="134" t="s">
        <v>5898</v>
      </c>
      <c r="CC1898" s="98">
        <v>0</v>
      </c>
      <c r="CD1898" s="99" t="str">
        <f>IFERROR(VLOOKUP(ROWS($CB$4:CB1898),$CA$4:$CB$2337,2,0),"")</f>
        <v>Sułkowice (pow. myślenicki, woj. małopolskie)</v>
      </c>
      <c r="CE1898" s="98">
        <v>0</v>
      </c>
      <c r="CF1898" s="98">
        <f>IF(ISNUMBER(SEARCH('ankieta ESG'!$G$189,CG1898)),MAX($CF$3:CF1897)+1,0)</f>
        <v>1895</v>
      </c>
      <c r="CG1898" s="134" t="s">
        <v>5898</v>
      </c>
      <c r="CH1898" s="98">
        <v>0</v>
      </c>
      <c r="CI1898" s="99" t="str">
        <f>IFERROR(VLOOKUP(ROWS($CG$4:CG1898),$CF$4:$CG$2337,2,0),"")</f>
        <v>Sułkowice (pow. myślenicki, woj. małopolskie)</v>
      </c>
      <c r="CJ1898" s="98">
        <v>0</v>
      </c>
    </row>
    <row r="1899" spans="4:88">
      <c r="D1899" s="25"/>
      <c r="F1899" s="25"/>
      <c r="AM1899" s="98">
        <f>IF(ISNUMBER(SEARCH('ankieta ESG'!$G$180,AN1899)),MAX(AM$3:$AM1898)+1,0)</f>
        <v>1896</v>
      </c>
      <c r="AN1899" s="134" t="s">
        <v>5899</v>
      </c>
      <c r="AO1899" s="98">
        <v>0</v>
      </c>
      <c r="AP1899" s="99" t="str">
        <f>IFERROR(VLOOKUP(ROWS($AN$4:AN1899),$AM$4:$AN$2337,2,0),"")</f>
        <v>Sułoszowa (pow. krakowski, woj. małopolskie)</v>
      </c>
      <c r="AQ1899" s="98">
        <v>0</v>
      </c>
      <c r="AR1899" s="98">
        <f>IF(ISNUMBER(SEARCH('ankieta ESG'!$G$181,AS1899)),MAX($AR$3:AR1898)+1,0)</f>
        <v>1896</v>
      </c>
      <c r="AS1899" s="134" t="s">
        <v>5899</v>
      </c>
      <c r="AT1899" s="98">
        <v>0</v>
      </c>
      <c r="AU1899" s="99" t="str">
        <f>IFERROR(VLOOKUP(ROWS($AS$4:AS1899),$AR$4:$AS$2337,2,0),"")</f>
        <v>Sułoszowa (pow. krakowski, woj. małopolskie)</v>
      </c>
      <c r="AV1899" s="98">
        <v>0</v>
      </c>
      <c r="AW1899" s="98">
        <f>IF(ISNUMBER(SEARCH('ankieta ESG'!$G$182,AX1899)),MAX($AW$3:AW1898)+1,0)</f>
        <v>1896</v>
      </c>
      <c r="AX1899" s="134" t="s">
        <v>5899</v>
      </c>
      <c r="AY1899" s="98">
        <v>0</v>
      </c>
      <c r="AZ1899" s="99" t="str">
        <f>IFERROR(VLOOKUP(ROWS($AX$4:AX1899),$AW$4:$AX$2337,2,0),"")</f>
        <v>Sułoszowa (pow. krakowski, woj. małopolskie)</v>
      </c>
      <c r="BA1899" s="98">
        <v>0</v>
      </c>
      <c r="BB1899" s="98">
        <f>IF(ISNUMBER(SEARCH('ankieta ESG'!$G$183,BC1899)),MAX($BB$3:BB1898)+1,0)</f>
        <v>1896</v>
      </c>
      <c r="BC1899" s="134" t="s">
        <v>5899</v>
      </c>
      <c r="BD1899" s="98">
        <v>0</v>
      </c>
      <c r="BE1899" s="99" t="str">
        <f>IFERROR(VLOOKUP(ROWS($BC$4:BC1899),$BB$4:$BC$2337,2,0),"")</f>
        <v>Sułoszowa (pow. krakowski, woj. małopolskie)</v>
      </c>
      <c r="BF1899" s="98">
        <v>0</v>
      </c>
      <c r="BG1899" s="98">
        <f>IF(ISNUMBER(SEARCH('ankieta ESG'!$G$184,BH1899)),MAX($BG$3:BG1898)+1,0)</f>
        <v>1896</v>
      </c>
      <c r="BH1899" s="134" t="s">
        <v>5899</v>
      </c>
      <c r="BI1899" s="98">
        <v>0</v>
      </c>
      <c r="BJ1899" s="99" t="str">
        <f>IFERROR(VLOOKUP(ROWS($BH$4:BH1899),$BG$4:$BH$2337,2,0),"")</f>
        <v>Sułoszowa (pow. krakowski, woj. małopolskie)</v>
      </c>
      <c r="BK1899" s="98">
        <v>0</v>
      </c>
      <c r="BL1899" s="98">
        <f>IF(ISNUMBER(SEARCH('ankieta ESG'!$G$185,BM1899)),MAX($BL$3:BL1898)+1,0)</f>
        <v>1896</v>
      </c>
      <c r="BM1899" s="134" t="s">
        <v>5899</v>
      </c>
      <c r="BN1899" s="98">
        <v>0</v>
      </c>
      <c r="BO1899" s="99" t="str">
        <f>IFERROR(VLOOKUP(ROWS($BM$4:BM1899),$BL$4:$BM$2337,2,0),"")</f>
        <v>Sułoszowa (pow. krakowski, woj. małopolskie)</v>
      </c>
      <c r="BP1899" s="98">
        <v>0</v>
      </c>
      <c r="BQ1899" s="98">
        <f>IF(ISNUMBER(SEARCH('ankieta ESG'!$G$186,BR1899)),MAX($BQ$3:BQ1898)+1,0)</f>
        <v>1896</v>
      </c>
      <c r="BR1899" s="134" t="s">
        <v>5899</v>
      </c>
      <c r="BS1899" s="98">
        <v>0</v>
      </c>
      <c r="BT1899" s="99" t="str">
        <f>IFERROR(VLOOKUP(ROWS($BR$4:BR1899),$BQ$4:$BR$2337,2,0),"")</f>
        <v>Sułoszowa (pow. krakowski, woj. małopolskie)</v>
      </c>
      <c r="BU1899" s="98">
        <v>0</v>
      </c>
      <c r="BV1899" s="98">
        <f>IF(ISNUMBER(SEARCH('ankieta ESG'!$G$187,BW1899)),MAX($BV$3:BV1898)+1,0)</f>
        <v>1896</v>
      </c>
      <c r="BW1899" s="134" t="s">
        <v>5899</v>
      </c>
      <c r="BX1899" s="98">
        <v>0</v>
      </c>
      <c r="BY1899" s="99" t="str">
        <f>IFERROR(VLOOKUP(ROWS($BW$4:BW1899),$BV$4:$BW$2337,2,0),"")</f>
        <v>Sułoszowa (pow. krakowski, woj. małopolskie)</v>
      </c>
      <c r="BZ1899" s="98">
        <v>0</v>
      </c>
      <c r="CA1899" s="98">
        <f>IF(ISNUMBER(SEARCH('ankieta ESG'!$G$188,CB1899)),MAX($CA$3:CA1898)+1,0)</f>
        <v>1896</v>
      </c>
      <c r="CB1899" s="134" t="s">
        <v>5899</v>
      </c>
      <c r="CC1899" s="98">
        <v>0</v>
      </c>
      <c r="CD1899" s="99" t="str">
        <f>IFERROR(VLOOKUP(ROWS($CB$4:CB1899),$CA$4:$CB$2337,2,0),"")</f>
        <v>Sułoszowa (pow. krakowski, woj. małopolskie)</v>
      </c>
      <c r="CE1899" s="98">
        <v>0</v>
      </c>
      <c r="CF1899" s="98">
        <f>IF(ISNUMBER(SEARCH('ankieta ESG'!$G$189,CG1899)),MAX($CF$3:CF1898)+1,0)</f>
        <v>1896</v>
      </c>
      <c r="CG1899" s="134" t="s">
        <v>5899</v>
      </c>
      <c r="CH1899" s="98">
        <v>0</v>
      </c>
      <c r="CI1899" s="99" t="str">
        <f>IFERROR(VLOOKUP(ROWS($CG$4:CG1899),$CF$4:$CG$2337,2,0),"")</f>
        <v>Sułoszowa (pow. krakowski, woj. małopolskie)</v>
      </c>
      <c r="CJ1899" s="98">
        <v>0</v>
      </c>
    </row>
    <row r="1900" spans="4:88">
      <c r="D1900" s="25"/>
      <c r="F1900" s="25"/>
      <c r="AM1900" s="98">
        <f>IF(ISNUMBER(SEARCH('ankieta ESG'!$G$180,AN1900)),MAX(AM$3:$AM1899)+1,0)</f>
        <v>1897</v>
      </c>
      <c r="AN1900" s="134" t="s">
        <v>5900</v>
      </c>
      <c r="AO1900" s="98">
        <v>0</v>
      </c>
      <c r="AP1900" s="99" t="str">
        <f>IFERROR(VLOOKUP(ROWS($AN$4:AN1900),$AM$4:$AN$2337,2,0),"")</f>
        <v>Sułów (pow. zamojski, woj. lubelskie)</v>
      </c>
      <c r="AQ1900" s="98">
        <v>0</v>
      </c>
      <c r="AR1900" s="98">
        <f>IF(ISNUMBER(SEARCH('ankieta ESG'!$G$181,AS1900)),MAX($AR$3:AR1899)+1,0)</f>
        <v>1897</v>
      </c>
      <c r="AS1900" s="134" t="s">
        <v>5900</v>
      </c>
      <c r="AT1900" s="98">
        <v>0</v>
      </c>
      <c r="AU1900" s="99" t="str">
        <f>IFERROR(VLOOKUP(ROWS($AS$4:AS1900),$AR$4:$AS$2337,2,0),"")</f>
        <v>Sułów (pow. zamojski, woj. lubelskie)</v>
      </c>
      <c r="AV1900" s="98">
        <v>0</v>
      </c>
      <c r="AW1900" s="98">
        <f>IF(ISNUMBER(SEARCH('ankieta ESG'!$G$182,AX1900)),MAX($AW$3:AW1899)+1,0)</f>
        <v>1897</v>
      </c>
      <c r="AX1900" s="134" t="s">
        <v>5900</v>
      </c>
      <c r="AY1900" s="98">
        <v>0</v>
      </c>
      <c r="AZ1900" s="99" t="str">
        <f>IFERROR(VLOOKUP(ROWS($AX$4:AX1900),$AW$4:$AX$2337,2,0),"")</f>
        <v>Sułów (pow. zamojski, woj. lubelskie)</v>
      </c>
      <c r="BA1900" s="98">
        <v>0</v>
      </c>
      <c r="BB1900" s="98">
        <f>IF(ISNUMBER(SEARCH('ankieta ESG'!$G$183,BC1900)),MAX($BB$3:BB1899)+1,0)</f>
        <v>1897</v>
      </c>
      <c r="BC1900" s="134" t="s">
        <v>5900</v>
      </c>
      <c r="BD1900" s="98">
        <v>0</v>
      </c>
      <c r="BE1900" s="99" t="str">
        <f>IFERROR(VLOOKUP(ROWS($BC$4:BC1900),$BB$4:$BC$2337,2,0),"")</f>
        <v>Sułów (pow. zamojski, woj. lubelskie)</v>
      </c>
      <c r="BF1900" s="98">
        <v>0</v>
      </c>
      <c r="BG1900" s="98">
        <f>IF(ISNUMBER(SEARCH('ankieta ESG'!$G$184,BH1900)),MAX($BG$3:BG1899)+1,0)</f>
        <v>1897</v>
      </c>
      <c r="BH1900" s="134" t="s">
        <v>5900</v>
      </c>
      <c r="BI1900" s="98">
        <v>0</v>
      </c>
      <c r="BJ1900" s="99" t="str">
        <f>IFERROR(VLOOKUP(ROWS($BH$4:BH1900),$BG$4:$BH$2337,2,0),"")</f>
        <v>Sułów (pow. zamojski, woj. lubelskie)</v>
      </c>
      <c r="BK1900" s="98">
        <v>0</v>
      </c>
      <c r="BL1900" s="98">
        <f>IF(ISNUMBER(SEARCH('ankieta ESG'!$G$185,BM1900)),MAX($BL$3:BL1899)+1,0)</f>
        <v>1897</v>
      </c>
      <c r="BM1900" s="134" t="s">
        <v>5900</v>
      </c>
      <c r="BN1900" s="98">
        <v>0</v>
      </c>
      <c r="BO1900" s="99" t="str">
        <f>IFERROR(VLOOKUP(ROWS($BM$4:BM1900),$BL$4:$BM$2337,2,0),"")</f>
        <v>Sułów (pow. zamojski, woj. lubelskie)</v>
      </c>
      <c r="BP1900" s="98">
        <v>0</v>
      </c>
      <c r="BQ1900" s="98">
        <f>IF(ISNUMBER(SEARCH('ankieta ESG'!$G$186,BR1900)),MAX($BQ$3:BQ1899)+1,0)</f>
        <v>1897</v>
      </c>
      <c r="BR1900" s="134" t="s">
        <v>5900</v>
      </c>
      <c r="BS1900" s="98">
        <v>0</v>
      </c>
      <c r="BT1900" s="99" t="str">
        <f>IFERROR(VLOOKUP(ROWS($BR$4:BR1900),$BQ$4:$BR$2337,2,0),"")</f>
        <v>Sułów (pow. zamojski, woj. lubelskie)</v>
      </c>
      <c r="BU1900" s="98">
        <v>0</v>
      </c>
      <c r="BV1900" s="98">
        <f>IF(ISNUMBER(SEARCH('ankieta ESG'!$G$187,BW1900)),MAX($BV$3:BV1899)+1,0)</f>
        <v>1897</v>
      </c>
      <c r="BW1900" s="134" t="s">
        <v>5900</v>
      </c>
      <c r="BX1900" s="98">
        <v>0</v>
      </c>
      <c r="BY1900" s="99" t="str">
        <f>IFERROR(VLOOKUP(ROWS($BW$4:BW1900),$BV$4:$BW$2337,2,0),"")</f>
        <v>Sułów (pow. zamojski, woj. lubelskie)</v>
      </c>
      <c r="BZ1900" s="98">
        <v>0</v>
      </c>
      <c r="CA1900" s="98">
        <f>IF(ISNUMBER(SEARCH('ankieta ESG'!$G$188,CB1900)),MAX($CA$3:CA1899)+1,0)</f>
        <v>1897</v>
      </c>
      <c r="CB1900" s="134" t="s">
        <v>5900</v>
      </c>
      <c r="CC1900" s="98">
        <v>0</v>
      </c>
      <c r="CD1900" s="99" t="str">
        <f>IFERROR(VLOOKUP(ROWS($CB$4:CB1900),$CA$4:$CB$2337,2,0),"")</f>
        <v>Sułów (pow. zamojski, woj. lubelskie)</v>
      </c>
      <c r="CE1900" s="98">
        <v>0</v>
      </c>
      <c r="CF1900" s="98">
        <f>IF(ISNUMBER(SEARCH('ankieta ESG'!$G$189,CG1900)),MAX($CF$3:CF1899)+1,0)</f>
        <v>1897</v>
      </c>
      <c r="CG1900" s="134" t="s">
        <v>5900</v>
      </c>
      <c r="CH1900" s="98">
        <v>0</v>
      </c>
      <c r="CI1900" s="99" t="str">
        <f>IFERROR(VLOOKUP(ROWS($CG$4:CG1900),$CF$4:$CG$2337,2,0),"")</f>
        <v>Sułów (pow. zamojski, woj. lubelskie)</v>
      </c>
      <c r="CJ1900" s="98">
        <v>0</v>
      </c>
    </row>
    <row r="1901" spans="4:88">
      <c r="D1901" s="25"/>
      <c r="F1901" s="25"/>
      <c r="AM1901" s="98">
        <f>IF(ISNUMBER(SEARCH('ankieta ESG'!$G$180,AN1901)),MAX(AM$3:$AM1900)+1,0)</f>
        <v>1898</v>
      </c>
      <c r="AN1901" s="134" t="s">
        <v>5901</v>
      </c>
      <c r="AO1901" s="98">
        <v>0</v>
      </c>
      <c r="AP1901" s="99" t="str">
        <f>IFERROR(VLOOKUP(ROWS($AN$4:AN1901),$AM$4:$AN$2337,2,0),"")</f>
        <v>Supraśl (pow. białostocki, woj. podlaskie)</v>
      </c>
      <c r="AQ1901" s="98">
        <v>0</v>
      </c>
      <c r="AR1901" s="98">
        <f>IF(ISNUMBER(SEARCH('ankieta ESG'!$G$181,AS1901)),MAX($AR$3:AR1900)+1,0)</f>
        <v>1898</v>
      </c>
      <c r="AS1901" s="134" t="s">
        <v>5901</v>
      </c>
      <c r="AT1901" s="98">
        <v>0</v>
      </c>
      <c r="AU1901" s="99" t="str">
        <f>IFERROR(VLOOKUP(ROWS($AS$4:AS1901),$AR$4:$AS$2337,2,0),"")</f>
        <v>Supraśl (pow. białostocki, woj. podlaskie)</v>
      </c>
      <c r="AV1901" s="98">
        <v>0</v>
      </c>
      <c r="AW1901" s="98">
        <f>IF(ISNUMBER(SEARCH('ankieta ESG'!$G$182,AX1901)),MAX($AW$3:AW1900)+1,0)</f>
        <v>1898</v>
      </c>
      <c r="AX1901" s="134" t="s">
        <v>5901</v>
      </c>
      <c r="AY1901" s="98">
        <v>0</v>
      </c>
      <c r="AZ1901" s="99" t="str">
        <f>IFERROR(VLOOKUP(ROWS($AX$4:AX1901),$AW$4:$AX$2337,2,0),"")</f>
        <v>Supraśl (pow. białostocki, woj. podlaskie)</v>
      </c>
      <c r="BA1901" s="98">
        <v>0</v>
      </c>
      <c r="BB1901" s="98">
        <f>IF(ISNUMBER(SEARCH('ankieta ESG'!$G$183,BC1901)),MAX($BB$3:BB1900)+1,0)</f>
        <v>1898</v>
      </c>
      <c r="BC1901" s="134" t="s">
        <v>5901</v>
      </c>
      <c r="BD1901" s="98">
        <v>0</v>
      </c>
      <c r="BE1901" s="99" t="str">
        <f>IFERROR(VLOOKUP(ROWS($BC$4:BC1901),$BB$4:$BC$2337,2,0),"")</f>
        <v>Supraśl (pow. białostocki, woj. podlaskie)</v>
      </c>
      <c r="BF1901" s="98">
        <v>0</v>
      </c>
      <c r="BG1901" s="98">
        <f>IF(ISNUMBER(SEARCH('ankieta ESG'!$G$184,BH1901)),MAX($BG$3:BG1900)+1,0)</f>
        <v>1898</v>
      </c>
      <c r="BH1901" s="134" t="s">
        <v>5901</v>
      </c>
      <c r="BI1901" s="98">
        <v>0</v>
      </c>
      <c r="BJ1901" s="99" t="str">
        <f>IFERROR(VLOOKUP(ROWS($BH$4:BH1901),$BG$4:$BH$2337,2,0),"")</f>
        <v>Supraśl (pow. białostocki, woj. podlaskie)</v>
      </c>
      <c r="BK1901" s="98">
        <v>0</v>
      </c>
      <c r="BL1901" s="98">
        <f>IF(ISNUMBER(SEARCH('ankieta ESG'!$G$185,BM1901)),MAX($BL$3:BL1900)+1,0)</f>
        <v>1898</v>
      </c>
      <c r="BM1901" s="134" t="s">
        <v>5901</v>
      </c>
      <c r="BN1901" s="98">
        <v>0</v>
      </c>
      <c r="BO1901" s="99" t="str">
        <f>IFERROR(VLOOKUP(ROWS($BM$4:BM1901),$BL$4:$BM$2337,2,0),"")</f>
        <v>Supraśl (pow. białostocki, woj. podlaskie)</v>
      </c>
      <c r="BP1901" s="98">
        <v>0</v>
      </c>
      <c r="BQ1901" s="98">
        <f>IF(ISNUMBER(SEARCH('ankieta ESG'!$G$186,BR1901)),MAX($BQ$3:BQ1900)+1,0)</f>
        <v>1898</v>
      </c>
      <c r="BR1901" s="134" t="s">
        <v>5901</v>
      </c>
      <c r="BS1901" s="98">
        <v>0</v>
      </c>
      <c r="BT1901" s="99" t="str">
        <f>IFERROR(VLOOKUP(ROWS($BR$4:BR1901),$BQ$4:$BR$2337,2,0),"")</f>
        <v>Supraśl (pow. białostocki, woj. podlaskie)</v>
      </c>
      <c r="BU1901" s="98">
        <v>0</v>
      </c>
      <c r="BV1901" s="98">
        <f>IF(ISNUMBER(SEARCH('ankieta ESG'!$G$187,BW1901)),MAX($BV$3:BV1900)+1,0)</f>
        <v>1898</v>
      </c>
      <c r="BW1901" s="134" t="s">
        <v>5901</v>
      </c>
      <c r="BX1901" s="98">
        <v>0</v>
      </c>
      <c r="BY1901" s="99" t="str">
        <f>IFERROR(VLOOKUP(ROWS($BW$4:BW1901),$BV$4:$BW$2337,2,0),"")</f>
        <v>Supraśl (pow. białostocki, woj. podlaskie)</v>
      </c>
      <c r="BZ1901" s="98">
        <v>0</v>
      </c>
      <c r="CA1901" s="98">
        <f>IF(ISNUMBER(SEARCH('ankieta ESG'!$G$188,CB1901)),MAX($CA$3:CA1900)+1,0)</f>
        <v>1898</v>
      </c>
      <c r="CB1901" s="134" t="s">
        <v>5901</v>
      </c>
      <c r="CC1901" s="98">
        <v>0</v>
      </c>
      <c r="CD1901" s="99" t="str">
        <f>IFERROR(VLOOKUP(ROWS($CB$4:CB1901),$CA$4:$CB$2337,2,0),"")</f>
        <v>Supraśl (pow. białostocki, woj. podlaskie)</v>
      </c>
      <c r="CE1901" s="98">
        <v>0</v>
      </c>
      <c r="CF1901" s="98">
        <f>IF(ISNUMBER(SEARCH('ankieta ESG'!$G$189,CG1901)),MAX($CF$3:CF1900)+1,0)</f>
        <v>1898</v>
      </c>
      <c r="CG1901" s="134" t="s">
        <v>5901</v>
      </c>
      <c r="CH1901" s="98">
        <v>0</v>
      </c>
      <c r="CI1901" s="99" t="str">
        <f>IFERROR(VLOOKUP(ROWS($CG$4:CG1901),$CF$4:$CG$2337,2,0),"")</f>
        <v>Supraśl (pow. białostocki, woj. podlaskie)</v>
      </c>
      <c r="CJ1901" s="98">
        <v>0</v>
      </c>
    </row>
    <row r="1902" spans="4:88">
      <c r="D1902" s="25"/>
      <c r="F1902" s="25"/>
      <c r="AM1902" s="98">
        <f>IF(ISNUMBER(SEARCH('ankieta ESG'!$G$180,AN1902)),MAX(AM$3:$AM1901)+1,0)</f>
        <v>1899</v>
      </c>
      <c r="AN1902" s="134" t="s">
        <v>5902</v>
      </c>
      <c r="AO1902" s="98">
        <v>0</v>
      </c>
      <c r="AP1902" s="99" t="str">
        <f>IFERROR(VLOOKUP(ROWS($AN$4:AN1902),$AM$4:$AN$2337,2,0),"")</f>
        <v>Suraż (pow. białostocki, woj. podlaskie)</v>
      </c>
      <c r="AQ1902" s="98">
        <v>0</v>
      </c>
      <c r="AR1902" s="98">
        <f>IF(ISNUMBER(SEARCH('ankieta ESG'!$G$181,AS1902)),MAX($AR$3:AR1901)+1,0)</f>
        <v>1899</v>
      </c>
      <c r="AS1902" s="134" t="s">
        <v>5902</v>
      </c>
      <c r="AT1902" s="98">
        <v>0</v>
      </c>
      <c r="AU1902" s="99" t="str">
        <f>IFERROR(VLOOKUP(ROWS($AS$4:AS1902),$AR$4:$AS$2337,2,0),"")</f>
        <v>Suraż (pow. białostocki, woj. podlaskie)</v>
      </c>
      <c r="AV1902" s="98">
        <v>0</v>
      </c>
      <c r="AW1902" s="98">
        <f>IF(ISNUMBER(SEARCH('ankieta ESG'!$G$182,AX1902)),MAX($AW$3:AW1901)+1,0)</f>
        <v>1899</v>
      </c>
      <c r="AX1902" s="134" t="s">
        <v>5902</v>
      </c>
      <c r="AY1902" s="98">
        <v>0</v>
      </c>
      <c r="AZ1902" s="99" t="str">
        <f>IFERROR(VLOOKUP(ROWS($AX$4:AX1902),$AW$4:$AX$2337,2,0),"")</f>
        <v>Suraż (pow. białostocki, woj. podlaskie)</v>
      </c>
      <c r="BA1902" s="98">
        <v>0</v>
      </c>
      <c r="BB1902" s="98">
        <f>IF(ISNUMBER(SEARCH('ankieta ESG'!$G$183,BC1902)),MAX($BB$3:BB1901)+1,0)</f>
        <v>1899</v>
      </c>
      <c r="BC1902" s="134" t="s">
        <v>5902</v>
      </c>
      <c r="BD1902" s="98">
        <v>0</v>
      </c>
      <c r="BE1902" s="99" t="str">
        <f>IFERROR(VLOOKUP(ROWS($BC$4:BC1902),$BB$4:$BC$2337,2,0),"")</f>
        <v>Suraż (pow. białostocki, woj. podlaskie)</v>
      </c>
      <c r="BF1902" s="98">
        <v>0</v>
      </c>
      <c r="BG1902" s="98">
        <f>IF(ISNUMBER(SEARCH('ankieta ESG'!$G$184,BH1902)),MAX($BG$3:BG1901)+1,0)</f>
        <v>1899</v>
      </c>
      <c r="BH1902" s="134" t="s">
        <v>5902</v>
      </c>
      <c r="BI1902" s="98">
        <v>0</v>
      </c>
      <c r="BJ1902" s="99" t="str">
        <f>IFERROR(VLOOKUP(ROWS($BH$4:BH1902),$BG$4:$BH$2337,2,0),"")</f>
        <v>Suraż (pow. białostocki, woj. podlaskie)</v>
      </c>
      <c r="BK1902" s="98">
        <v>0</v>
      </c>
      <c r="BL1902" s="98">
        <f>IF(ISNUMBER(SEARCH('ankieta ESG'!$G$185,BM1902)),MAX($BL$3:BL1901)+1,0)</f>
        <v>1899</v>
      </c>
      <c r="BM1902" s="134" t="s">
        <v>5902</v>
      </c>
      <c r="BN1902" s="98">
        <v>0</v>
      </c>
      <c r="BO1902" s="99" t="str">
        <f>IFERROR(VLOOKUP(ROWS($BM$4:BM1902),$BL$4:$BM$2337,2,0),"")</f>
        <v>Suraż (pow. białostocki, woj. podlaskie)</v>
      </c>
      <c r="BP1902" s="98">
        <v>0</v>
      </c>
      <c r="BQ1902" s="98">
        <f>IF(ISNUMBER(SEARCH('ankieta ESG'!$G$186,BR1902)),MAX($BQ$3:BQ1901)+1,0)</f>
        <v>1899</v>
      </c>
      <c r="BR1902" s="134" t="s">
        <v>5902</v>
      </c>
      <c r="BS1902" s="98">
        <v>0</v>
      </c>
      <c r="BT1902" s="99" t="str">
        <f>IFERROR(VLOOKUP(ROWS($BR$4:BR1902),$BQ$4:$BR$2337,2,0),"")</f>
        <v>Suraż (pow. białostocki, woj. podlaskie)</v>
      </c>
      <c r="BU1902" s="98">
        <v>0</v>
      </c>
      <c r="BV1902" s="98">
        <f>IF(ISNUMBER(SEARCH('ankieta ESG'!$G$187,BW1902)),MAX($BV$3:BV1901)+1,0)</f>
        <v>1899</v>
      </c>
      <c r="BW1902" s="134" t="s">
        <v>5902</v>
      </c>
      <c r="BX1902" s="98">
        <v>0</v>
      </c>
      <c r="BY1902" s="99" t="str">
        <f>IFERROR(VLOOKUP(ROWS($BW$4:BW1902),$BV$4:$BW$2337,2,0),"")</f>
        <v>Suraż (pow. białostocki, woj. podlaskie)</v>
      </c>
      <c r="BZ1902" s="98">
        <v>0</v>
      </c>
      <c r="CA1902" s="98">
        <f>IF(ISNUMBER(SEARCH('ankieta ESG'!$G$188,CB1902)),MAX($CA$3:CA1901)+1,0)</f>
        <v>1899</v>
      </c>
      <c r="CB1902" s="134" t="s">
        <v>5902</v>
      </c>
      <c r="CC1902" s="98">
        <v>0</v>
      </c>
      <c r="CD1902" s="99" t="str">
        <f>IFERROR(VLOOKUP(ROWS($CB$4:CB1902),$CA$4:$CB$2337,2,0),"")</f>
        <v>Suraż (pow. białostocki, woj. podlaskie)</v>
      </c>
      <c r="CE1902" s="98">
        <v>0</v>
      </c>
      <c r="CF1902" s="98">
        <f>IF(ISNUMBER(SEARCH('ankieta ESG'!$G$189,CG1902)),MAX($CF$3:CF1901)+1,0)</f>
        <v>1899</v>
      </c>
      <c r="CG1902" s="134" t="s">
        <v>5902</v>
      </c>
      <c r="CH1902" s="98">
        <v>0</v>
      </c>
      <c r="CI1902" s="99" t="str">
        <f>IFERROR(VLOOKUP(ROWS($CG$4:CG1902),$CF$4:$CG$2337,2,0),"")</f>
        <v>Suraż (pow. białostocki, woj. podlaskie)</v>
      </c>
      <c r="CJ1902" s="98">
        <v>0</v>
      </c>
    </row>
    <row r="1903" spans="4:88">
      <c r="D1903" s="25"/>
      <c r="F1903" s="25"/>
      <c r="AM1903" s="98">
        <f>IF(ISNUMBER(SEARCH('ankieta ESG'!$G$180,AN1903)),MAX(AM$3:$AM1902)+1,0)</f>
        <v>1900</v>
      </c>
      <c r="AN1903" s="134" t="s">
        <v>5903</v>
      </c>
      <c r="AO1903" s="98">
        <v>0</v>
      </c>
      <c r="AP1903" s="99" t="str">
        <f>IFERROR(VLOOKUP(ROWS($AN$4:AN1903),$AM$4:$AN$2337,2,0),"")</f>
        <v>Susiec (pow. tomaszowski, woj. lubelskie)</v>
      </c>
      <c r="AQ1903" s="98">
        <v>0</v>
      </c>
      <c r="AR1903" s="98">
        <f>IF(ISNUMBER(SEARCH('ankieta ESG'!$G$181,AS1903)),MAX($AR$3:AR1902)+1,0)</f>
        <v>1900</v>
      </c>
      <c r="AS1903" s="134" t="s">
        <v>5903</v>
      </c>
      <c r="AT1903" s="98">
        <v>0</v>
      </c>
      <c r="AU1903" s="99" t="str">
        <f>IFERROR(VLOOKUP(ROWS($AS$4:AS1903),$AR$4:$AS$2337,2,0),"")</f>
        <v>Susiec (pow. tomaszowski, woj. lubelskie)</v>
      </c>
      <c r="AV1903" s="98">
        <v>0</v>
      </c>
      <c r="AW1903" s="98">
        <f>IF(ISNUMBER(SEARCH('ankieta ESG'!$G$182,AX1903)),MAX($AW$3:AW1902)+1,0)</f>
        <v>1900</v>
      </c>
      <c r="AX1903" s="134" t="s">
        <v>5903</v>
      </c>
      <c r="AY1903" s="98">
        <v>0</v>
      </c>
      <c r="AZ1903" s="99" t="str">
        <f>IFERROR(VLOOKUP(ROWS($AX$4:AX1903),$AW$4:$AX$2337,2,0),"")</f>
        <v>Susiec (pow. tomaszowski, woj. lubelskie)</v>
      </c>
      <c r="BA1903" s="98">
        <v>0</v>
      </c>
      <c r="BB1903" s="98">
        <f>IF(ISNUMBER(SEARCH('ankieta ESG'!$G$183,BC1903)),MAX($BB$3:BB1902)+1,0)</f>
        <v>1900</v>
      </c>
      <c r="BC1903" s="134" t="s">
        <v>5903</v>
      </c>
      <c r="BD1903" s="98">
        <v>0</v>
      </c>
      <c r="BE1903" s="99" t="str">
        <f>IFERROR(VLOOKUP(ROWS($BC$4:BC1903),$BB$4:$BC$2337,2,0),"")</f>
        <v>Susiec (pow. tomaszowski, woj. lubelskie)</v>
      </c>
      <c r="BF1903" s="98">
        <v>0</v>
      </c>
      <c r="BG1903" s="98">
        <f>IF(ISNUMBER(SEARCH('ankieta ESG'!$G$184,BH1903)),MAX($BG$3:BG1902)+1,0)</f>
        <v>1900</v>
      </c>
      <c r="BH1903" s="134" t="s">
        <v>5903</v>
      </c>
      <c r="BI1903" s="98">
        <v>0</v>
      </c>
      <c r="BJ1903" s="99" t="str">
        <f>IFERROR(VLOOKUP(ROWS($BH$4:BH1903),$BG$4:$BH$2337,2,0),"")</f>
        <v>Susiec (pow. tomaszowski, woj. lubelskie)</v>
      </c>
      <c r="BK1903" s="98">
        <v>0</v>
      </c>
      <c r="BL1903" s="98">
        <f>IF(ISNUMBER(SEARCH('ankieta ESG'!$G$185,BM1903)),MAX($BL$3:BL1902)+1,0)</f>
        <v>1900</v>
      </c>
      <c r="BM1903" s="134" t="s">
        <v>5903</v>
      </c>
      <c r="BN1903" s="98">
        <v>0</v>
      </c>
      <c r="BO1903" s="99" t="str">
        <f>IFERROR(VLOOKUP(ROWS($BM$4:BM1903),$BL$4:$BM$2337,2,0),"")</f>
        <v>Susiec (pow. tomaszowski, woj. lubelskie)</v>
      </c>
      <c r="BP1903" s="98">
        <v>0</v>
      </c>
      <c r="BQ1903" s="98">
        <f>IF(ISNUMBER(SEARCH('ankieta ESG'!$G$186,BR1903)),MAX($BQ$3:BQ1902)+1,0)</f>
        <v>1900</v>
      </c>
      <c r="BR1903" s="134" t="s">
        <v>5903</v>
      </c>
      <c r="BS1903" s="98">
        <v>0</v>
      </c>
      <c r="BT1903" s="99" t="str">
        <f>IFERROR(VLOOKUP(ROWS($BR$4:BR1903),$BQ$4:$BR$2337,2,0),"")</f>
        <v>Susiec (pow. tomaszowski, woj. lubelskie)</v>
      </c>
      <c r="BU1903" s="98">
        <v>0</v>
      </c>
      <c r="BV1903" s="98">
        <f>IF(ISNUMBER(SEARCH('ankieta ESG'!$G$187,BW1903)),MAX($BV$3:BV1902)+1,0)</f>
        <v>1900</v>
      </c>
      <c r="BW1903" s="134" t="s">
        <v>5903</v>
      </c>
      <c r="BX1903" s="98">
        <v>0</v>
      </c>
      <c r="BY1903" s="99" t="str">
        <f>IFERROR(VLOOKUP(ROWS($BW$4:BW1903),$BV$4:$BW$2337,2,0),"")</f>
        <v>Susiec (pow. tomaszowski, woj. lubelskie)</v>
      </c>
      <c r="BZ1903" s="98">
        <v>0</v>
      </c>
      <c r="CA1903" s="98">
        <f>IF(ISNUMBER(SEARCH('ankieta ESG'!$G$188,CB1903)),MAX($CA$3:CA1902)+1,0)</f>
        <v>1900</v>
      </c>
      <c r="CB1903" s="134" t="s">
        <v>5903</v>
      </c>
      <c r="CC1903" s="98">
        <v>0</v>
      </c>
      <c r="CD1903" s="99" t="str">
        <f>IFERROR(VLOOKUP(ROWS($CB$4:CB1903),$CA$4:$CB$2337,2,0),"")</f>
        <v>Susiec (pow. tomaszowski, woj. lubelskie)</v>
      </c>
      <c r="CE1903" s="98">
        <v>0</v>
      </c>
      <c r="CF1903" s="98">
        <f>IF(ISNUMBER(SEARCH('ankieta ESG'!$G$189,CG1903)),MAX($CF$3:CF1902)+1,0)</f>
        <v>1900</v>
      </c>
      <c r="CG1903" s="134" t="s">
        <v>5903</v>
      </c>
      <c r="CH1903" s="98">
        <v>0</v>
      </c>
      <c r="CI1903" s="99" t="str">
        <f>IFERROR(VLOOKUP(ROWS($CG$4:CG1903),$CF$4:$CG$2337,2,0),"")</f>
        <v>Susiec (pow. tomaszowski, woj. lubelskie)</v>
      </c>
      <c r="CJ1903" s="98">
        <v>0</v>
      </c>
    </row>
    <row r="1904" spans="4:88">
      <c r="D1904" s="25"/>
      <c r="F1904" s="25"/>
      <c r="AM1904" s="98">
        <f>IF(ISNUMBER(SEARCH('ankieta ESG'!$G$180,AN1904)),MAX(AM$3:$AM1903)+1,0)</f>
        <v>1901</v>
      </c>
      <c r="AN1904" s="134" t="s">
        <v>5904</v>
      </c>
      <c r="AO1904" s="98">
        <v>0</v>
      </c>
      <c r="AP1904" s="99" t="str">
        <f>IFERROR(VLOOKUP(ROWS($AN$4:AN1904),$AM$4:$AN$2337,2,0),"")</f>
        <v>Susz (pow. iławski, woj. warmińsko-mazurskie)</v>
      </c>
      <c r="AQ1904" s="98">
        <v>0</v>
      </c>
      <c r="AR1904" s="98">
        <f>IF(ISNUMBER(SEARCH('ankieta ESG'!$G$181,AS1904)),MAX($AR$3:AR1903)+1,0)</f>
        <v>1901</v>
      </c>
      <c r="AS1904" s="134" t="s">
        <v>5904</v>
      </c>
      <c r="AT1904" s="98">
        <v>0</v>
      </c>
      <c r="AU1904" s="99" t="str">
        <f>IFERROR(VLOOKUP(ROWS($AS$4:AS1904),$AR$4:$AS$2337,2,0),"")</f>
        <v>Susz (pow. iławski, woj. warmińsko-mazurskie)</v>
      </c>
      <c r="AV1904" s="98">
        <v>0</v>
      </c>
      <c r="AW1904" s="98">
        <f>IF(ISNUMBER(SEARCH('ankieta ESG'!$G$182,AX1904)),MAX($AW$3:AW1903)+1,0)</f>
        <v>1901</v>
      </c>
      <c r="AX1904" s="134" t="s">
        <v>5904</v>
      </c>
      <c r="AY1904" s="98">
        <v>0</v>
      </c>
      <c r="AZ1904" s="99" t="str">
        <f>IFERROR(VLOOKUP(ROWS($AX$4:AX1904),$AW$4:$AX$2337,2,0),"")</f>
        <v>Susz (pow. iławski, woj. warmińsko-mazurskie)</v>
      </c>
      <c r="BA1904" s="98">
        <v>0</v>
      </c>
      <c r="BB1904" s="98">
        <f>IF(ISNUMBER(SEARCH('ankieta ESG'!$G$183,BC1904)),MAX($BB$3:BB1903)+1,0)</f>
        <v>1901</v>
      </c>
      <c r="BC1904" s="134" t="s">
        <v>5904</v>
      </c>
      <c r="BD1904" s="98">
        <v>0</v>
      </c>
      <c r="BE1904" s="99" t="str">
        <f>IFERROR(VLOOKUP(ROWS($BC$4:BC1904),$BB$4:$BC$2337,2,0),"")</f>
        <v>Susz (pow. iławski, woj. warmińsko-mazurskie)</v>
      </c>
      <c r="BF1904" s="98">
        <v>0</v>
      </c>
      <c r="BG1904" s="98">
        <f>IF(ISNUMBER(SEARCH('ankieta ESG'!$G$184,BH1904)),MAX($BG$3:BG1903)+1,0)</f>
        <v>1901</v>
      </c>
      <c r="BH1904" s="134" t="s">
        <v>5904</v>
      </c>
      <c r="BI1904" s="98">
        <v>0</v>
      </c>
      <c r="BJ1904" s="99" t="str">
        <f>IFERROR(VLOOKUP(ROWS($BH$4:BH1904),$BG$4:$BH$2337,2,0),"")</f>
        <v>Susz (pow. iławski, woj. warmińsko-mazurskie)</v>
      </c>
      <c r="BK1904" s="98">
        <v>0</v>
      </c>
      <c r="BL1904" s="98">
        <f>IF(ISNUMBER(SEARCH('ankieta ESG'!$G$185,BM1904)),MAX($BL$3:BL1903)+1,0)</f>
        <v>1901</v>
      </c>
      <c r="BM1904" s="134" t="s">
        <v>5904</v>
      </c>
      <c r="BN1904" s="98">
        <v>0</v>
      </c>
      <c r="BO1904" s="99" t="str">
        <f>IFERROR(VLOOKUP(ROWS($BM$4:BM1904),$BL$4:$BM$2337,2,0),"")</f>
        <v>Susz (pow. iławski, woj. warmińsko-mazurskie)</v>
      </c>
      <c r="BP1904" s="98">
        <v>0</v>
      </c>
      <c r="BQ1904" s="98">
        <f>IF(ISNUMBER(SEARCH('ankieta ESG'!$G$186,BR1904)),MAX($BQ$3:BQ1903)+1,0)</f>
        <v>1901</v>
      </c>
      <c r="BR1904" s="134" t="s">
        <v>5904</v>
      </c>
      <c r="BS1904" s="98">
        <v>0</v>
      </c>
      <c r="BT1904" s="99" t="str">
        <f>IFERROR(VLOOKUP(ROWS($BR$4:BR1904),$BQ$4:$BR$2337,2,0),"")</f>
        <v>Susz (pow. iławski, woj. warmińsko-mazurskie)</v>
      </c>
      <c r="BU1904" s="98">
        <v>0</v>
      </c>
      <c r="BV1904" s="98">
        <f>IF(ISNUMBER(SEARCH('ankieta ESG'!$G$187,BW1904)),MAX($BV$3:BV1903)+1,0)</f>
        <v>1901</v>
      </c>
      <c r="BW1904" s="134" t="s">
        <v>5904</v>
      </c>
      <c r="BX1904" s="98">
        <v>0</v>
      </c>
      <c r="BY1904" s="99" t="str">
        <f>IFERROR(VLOOKUP(ROWS($BW$4:BW1904),$BV$4:$BW$2337,2,0),"")</f>
        <v>Susz (pow. iławski, woj. warmińsko-mazurskie)</v>
      </c>
      <c r="BZ1904" s="98">
        <v>0</v>
      </c>
      <c r="CA1904" s="98">
        <f>IF(ISNUMBER(SEARCH('ankieta ESG'!$G$188,CB1904)),MAX($CA$3:CA1903)+1,0)</f>
        <v>1901</v>
      </c>
      <c r="CB1904" s="134" t="s">
        <v>5904</v>
      </c>
      <c r="CC1904" s="98">
        <v>0</v>
      </c>
      <c r="CD1904" s="99" t="str">
        <f>IFERROR(VLOOKUP(ROWS($CB$4:CB1904),$CA$4:$CB$2337,2,0),"")</f>
        <v>Susz (pow. iławski, woj. warmińsko-mazurskie)</v>
      </c>
      <c r="CE1904" s="98">
        <v>0</v>
      </c>
      <c r="CF1904" s="98">
        <f>IF(ISNUMBER(SEARCH('ankieta ESG'!$G$189,CG1904)),MAX($CF$3:CF1903)+1,0)</f>
        <v>1901</v>
      </c>
      <c r="CG1904" s="134" t="s">
        <v>5904</v>
      </c>
      <c r="CH1904" s="98">
        <v>0</v>
      </c>
      <c r="CI1904" s="99" t="str">
        <f>IFERROR(VLOOKUP(ROWS($CG$4:CG1904),$CF$4:$CG$2337,2,0),"")</f>
        <v>Susz (pow. iławski, woj. warmińsko-mazurskie)</v>
      </c>
      <c r="CJ1904" s="98">
        <v>0</v>
      </c>
    </row>
    <row r="1905" spans="4:88">
      <c r="D1905" s="25"/>
      <c r="F1905" s="25"/>
      <c r="AM1905" s="98">
        <f>IF(ISNUMBER(SEARCH('ankieta ESG'!$G$180,AN1905)),MAX(AM$3:$AM1904)+1,0)</f>
        <v>1902</v>
      </c>
      <c r="AN1905" s="134" t="s">
        <v>5905</v>
      </c>
      <c r="AO1905" s="98">
        <v>0</v>
      </c>
      <c r="AP1905" s="99" t="str">
        <f>IFERROR(VLOOKUP(ROWS($AN$4:AN1905),$AM$4:$AN$2337,2,0),"")</f>
        <v>Suszec (pow. pszczyński, woj. śląskie)</v>
      </c>
      <c r="AQ1905" s="98">
        <v>0</v>
      </c>
      <c r="AR1905" s="98">
        <f>IF(ISNUMBER(SEARCH('ankieta ESG'!$G$181,AS1905)),MAX($AR$3:AR1904)+1,0)</f>
        <v>1902</v>
      </c>
      <c r="AS1905" s="134" t="s">
        <v>5905</v>
      </c>
      <c r="AT1905" s="98">
        <v>0</v>
      </c>
      <c r="AU1905" s="99" t="str">
        <f>IFERROR(VLOOKUP(ROWS($AS$4:AS1905),$AR$4:$AS$2337,2,0),"")</f>
        <v>Suszec (pow. pszczyński, woj. śląskie)</v>
      </c>
      <c r="AV1905" s="98">
        <v>0</v>
      </c>
      <c r="AW1905" s="98">
        <f>IF(ISNUMBER(SEARCH('ankieta ESG'!$G$182,AX1905)),MAX($AW$3:AW1904)+1,0)</f>
        <v>1902</v>
      </c>
      <c r="AX1905" s="134" t="s">
        <v>5905</v>
      </c>
      <c r="AY1905" s="98">
        <v>0</v>
      </c>
      <c r="AZ1905" s="99" t="str">
        <f>IFERROR(VLOOKUP(ROWS($AX$4:AX1905),$AW$4:$AX$2337,2,0),"")</f>
        <v>Suszec (pow. pszczyński, woj. śląskie)</v>
      </c>
      <c r="BA1905" s="98">
        <v>0</v>
      </c>
      <c r="BB1905" s="98">
        <f>IF(ISNUMBER(SEARCH('ankieta ESG'!$G$183,BC1905)),MAX($BB$3:BB1904)+1,0)</f>
        <v>1902</v>
      </c>
      <c r="BC1905" s="134" t="s">
        <v>5905</v>
      </c>
      <c r="BD1905" s="98">
        <v>0</v>
      </c>
      <c r="BE1905" s="99" t="str">
        <f>IFERROR(VLOOKUP(ROWS($BC$4:BC1905),$BB$4:$BC$2337,2,0),"")</f>
        <v>Suszec (pow. pszczyński, woj. śląskie)</v>
      </c>
      <c r="BF1905" s="98">
        <v>0</v>
      </c>
      <c r="BG1905" s="98">
        <f>IF(ISNUMBER(SEARCH('ankieta ESG'!$G$184,BH1905)),MAX($BG$3:BG1904)+1,0)</f>
        <v>1902</v>
      </c>
      <c r="BH1905" s="134" t="s">
        <v>5905</v>
      </c>
      <c r="BI1905" s="98">
        <v>0</v>
      </c>
      <c r="BJ1905" s="99" t="str">
        <f>IFERROR(VLOOKUP(ROWS($BH$4:BH1905),$BG$4:$BH$2337,2,0),"")</f>
        <v>Suszec (pow. pszczyński, woj. śląskie)</v>
      </c>
      <c r="BK1905" s="98">
        <v>0</v>
      </c>
      <c r="BL1905" s="98">
        <f>IF(ISNUMBER(SEARCH('ankieta ESG'!$G$185,BM1905)),MAX($BL$3:BL1904)+1,0)</f>
        <v>1902</v>
      </c>
      <c r="BM1905" s="134" t="s">
        <v>5905</v>
      </c>
      <c r="BN1905" s="98">
        <v>0</v>
      </c>
      <c r="BO1905" s="99" t="str">
        <f>IFERROR(VLOOKUP(ROWS($BM$4:BM1905),$BL$4:$BM$2337,2,0),"")</f>
        <v>Suszec (pow. pszczyński, woj. śląskie)</v>
      </c>
      <c r="BP1905" s="98">
        <v>0</v>
      </c>
      <c r="BQ1905" s="98">
        <f>IF(ISNUMBER(SEARCH('ankieta ESG'!$G$186,BR1905)),MAX($BQ$3:BQ1904)+1,0)</f>
        <v>1902</v>
      </c>
      <c r="BR1905" s="134" t="s">
        <v>5905</v>
      </c>
      <c r="BS1905" s="98">
        <v>0</v>
      </c>
      <c r="BT1905" s="99" t="str">
        <f>IFERROR(VLOOKUP(ROWS($BR$4:BR1905),$BQ$4:$BR$2337,2,0),"")</f>
        <v>Suszec (pow. pszczyński, woj. śląskie)</v>
      </c>
      <c r="BU1905" s="98">
        <v>0</v>
      </c>
      <c r="BV1905" s="98">
        <f>IF(ISNUMBER(SEARCH('ankieta ESG'!$G$187,BW1905)),MAX($BV$3:BV1904)+1,0)</f>
        <v>1902</v>
      </c>
      <c r="BW1905" s="134" t="s">
        <v>5905</v>
      </c>
      <c r="BX1905" s="98">
        <v>0</v>
      </c>
      <c r="BY1905" s="99" t="str">
        <f>IFERROR(VLOOKUP(ROWS($BW$4:BW1905),$BV$4:$BW$2337,2,0),"")</f>
        <v>Suszec (pow. pszczyński, woj. śląskie)</v>
      </c>
      <c r="BZ1905" s="98">
        <v>0</v>
      </c>
      <c r="CA1905" s="98">
        <f>IF(ISNUMBER(SEARCH('ankieta ESG'!$G$188,CB1905)),MAX($CA$3:CA1904)+1,0)</f>
        <v>1902</v>
      </c>
      <c r="CB1905" s="134" t="s">
        <v>5905</v>
      </c>
      <c r="CC1905" s="98">
        <v>0</v>
      </c>
      <c r="CD1905" s="99" t="str">
        <f>IFERROR(VLOOKUP(ROWS($CB$4:CB1905),$CA$4:$CB$2337,2,0),"")</f>
        <v>Suszec (pow. pszczyński, woj. śląskie)</v>
      </c>
      <c r="CE1905" s="98">
        <v>0</v>
      </c>
      <c r="CF1905" s="98">
        <f>IF(ISNUMBER(SEARCH('ankieta ESG'!$G$189,CG1905)),MAX($CF$3:CF1904)+1,0)</f>
        <v>1902</v>
      </c>
      <c r="CG1905" s="134" t="s">
        <v>5905</v>
      </c>
      <c r="CH1905" s="98">
        <v>0</v>
      </c>
      <c r="CI1905" s="99" t="str">
        <f>IFERROR(VLOOKUP(ROWS($CG$4:CG1905),$CF$4:$CG$2337,2,0),"")</f>
        <v>Suszec (pow. pszczyński, woj. śląskie)</v>
      </c>
      <c r="CJ1905" s="98">
        <v>0</v>
      </c>
    </row>
    <row r="1906" spans="4:88">
      <c r="D1906" s="25"/>
      <c r="F1906" s="25"/>
      <c r="AM1906" s="98">
        <f>IF(ISNUMBER(SEARCH('ankieta ESG'!$G$180,AN1906)),MAX(AM$3:$AM1905)+1,0)</f>
        <v>1903</v>
      </c>
      <c r="AN1906" s="134" t="s">
        <v>5906</v>
      </c>
      <c r="AO1906" s="98">
        <v>0</v>
      </c>
      <c r="AP1906" s="99" t="str">
        <f>IFERROR(VLOOKUP(ROWS($AN$4:AN1906),$AM$4:$AN$2337,2,0),"")</f>
        <v>Suwałki (pow. suwalski, woj. podlaskie)</v>
      </c>
      <c r="AQ1906" s="98">
        <v>0</v>
      </c>
      <c r="AR1906" s="98">
        <f>IF(ISNUMBER(SEARCH('ankieta ESG'!$G$181,AS1906)),MAX($AR$3:AR1905)+1,0)</f>
        <v>1903</v>
      </c>
      <c r="AS1906" s="134" t="s">
        <v>5906</v>
      </c>
      <c r="AT1906" s="98">
        <v>0</v>
      </c>
      <c r="AU1906" s="99" t="str">
        <f>IFERROR(VLOOKUP(ROWS($AS$4:AS1906),$AR$4:$AS$2337,2,0),"")</f>
        <v>Suwałki (pow. suwalski, woj. podlaskie)</v>
      </c>
      <c r="AV1906" s="98">
        <v>0</v>
      </c>
      <c r="AW1906" s="98">
        <f>IF(ISNUMBER(SEARCH('ankieta ESG'!$G$182,AX1906)),MAX($AW$3:AW1905)+1,0)</f>
        <v>1903</v>
      </c>
      <c r="AX1906" s="134" t="s">
        <v>5906</v>
      </c>
      <c r="AY1906" s="98">
        <v>0</v>
      </c>
      <c r="AZ1906" s="99" t="str">
        <f>IFERROR(VLOOKUP(ROWS($AX$4:AX1906),$AW$4:$AX$2337,2,0),"")</f>
        <v>Suwałki (pow. suwalski, woj. podlaskie)</v>
      </c>
      <c r="BA1906" s="98">
        <v>0</v>
      </c>
      <c r="BB1906" s="98">
        <f>IF(ISNUMBER(SEARCH('ankieta ESG'!$G$183,BC1906)),MAX($BB$3:BB1905)+1,0)</f>
        <v>1903</v>
      </c>
      <c r="BC1906" s="134" t="s">
        <v>5906</v>
      </c>
      <c r="BD1906" s="98">
        <v>0</v>
      </c>
      <c r="BE1906" s="99" t="str">
        <f>IFERROR(VLOOKUP(ROWS($BC$4:BC1906),$BB$4:$BC$2337,2,0),"")</f>
        <v>Suwałki (pow. suwalski, woj. podlaskie)</v>
      </c>
      <c r="BF1906" s="98">
        <v>0</v>
      </c>
      <c r="BG1906" s="98">
        <f>IF(ISNUMBER(SEARCH('ankieta ESG'!$G$184,BH1906)),MAX($BG$3:BG1905)+1,0)</f>
        <v>1903</v>
      </c>
      <c r="BH1906" s="134" t="s">
        <v>5906</v>
      </c>
      <c r="BI1906" s="98">
        <v>0</v>
      </c>
      <c r="BJ1906" s="99" t="str">
        <f>IFERROR(VLOOKUP(ROWS($BH$4:BH1906),$BG$4:$BH$2337,2,0),"")</f>
        <v>Suwałki (pow. suwalski, woj. podlaskie)</v>
      </c>
      <c r="BK1906" s="98">
        <v>0</v>
      </c>
      <c r="BL1906" s="98">
        <f>IF(ISNUMBER(SEARCH('ankieta ESG'!$G$185,BM1906)),MAX($BL$3:BL1905)+1,0)</f>
        <v>1903</v>
      </c>
      <c r="BM1906" s="134" t="s">
        <v>5906</v>
      </c>
      <c r="BN1906" s="98">
        <v>0</v>
      </c>
      <c r="BO1906" s="99" t="str">
        <f>IFERROR(VLOOKUP(ROWS($BM$4:BM1906),$BL$4:$BM$2337,2,0),"")</f>
        <v>Suwałki (pow. suwalski, woj. podlaskie)</v>
      </c>
      <c r="BP1906" s="98">
        <v>0</v>
      </c>
      <c r="BQ1906" s="98">
        <f>IF(ISNUMBER(SEARCH('ankieta ESG'!$G$186,BR1906)),MAX($BQ$3:BQ1905)+1,0)</f>
        <v>1903</v>
      </c>
      <c r="BR1906" s="134" t="s">
        <v>5906</v>
      </c>
      <c r="BS1906" s="98">
        <v>0</v>
      </c>
      <c r="BT1906" s="99" t="str">
        <f>IFERROR(VLOOKUP(ROWS($BR$4:BR1906),$BQ$4:$BR$2337,2,0),"")</f>
        <v>Suwałki (pow. suwalski, woj. podlaskie)</v>
      </c>
      <c r="BU1906" s="98">
        <v>0</v>
      </c>
      <c r="BV1906" s="98">
        <f>IF(ISNUMBER(SEARCH('ankieta ESG'!$G$187,BW1906)),MAX($BV$3:BV1905)+1,0)</f>
        <v>1903</v>
      </c>
      <c r="BW1906" s="134" t="s">
        <v>5906</v>
      </c>
      <c r="BX1906" s="98">
        <v>0</v>
      </c>
      <c r="BY1906" s="99" t="str">
        <f>IFERROR(VLOOKUP(ROWS($BW$4:BW1906),$BV$4:$BW$2337,2,0),"")</f>
        <v>Suwałki (pow. suwalski, woj. podlaskie)</v>
      </c>
      <c r="BZ1906" s="98">
        <v>0</v>
      </c>
      <c r="CA1906" s="98">
        <f>IF(ISNUMBER(SEARCH('ankieta ESG'!$G$188,CB1906)),MAX($CA$3:CA1905)+1,0)</f>
        <v>1903</v>
      </c>
      <c r="CB1906" s="134" t="s">
        <v>5906</v>
      </c>
      <c r="CC1906" s="98">
        <v>0</v>
      </c>
      <c r="CD1906" s="99" t="str">
        <f>IFERROR(VLOOKUP(ROWS($CB$4:CB1906),$CA$4:$CB$2337,2,0),"")</f>
        <v>Suwałki (pow. suwalski, woj. podlaskie)</v>
      </c>
      <c r="CE1906" s="98">
        <v>0</v>
      </c>
      <c r="CF1906" s="98">
        <f>IF(ISNUMBER(SEARCH('ankieta ESG'!$G$189,CG1906)),MAX($CF$3:CF1905)+1,0)</f>
        <v>1903</v>
      </c>
      <c r="CG1906" s="134" t="s">
        <v>5906</v>
      </c>
      <c r="CH1906" s="98">
        <v>0</v>
      </c>
      <c r="CI1906" s="99" t="str">
        <f>IFERROR(VLOOKUP(ROWS($CG$4:CG1906),$CF$4:$CG$2337,2,0),"")</f>
        <v>Suwałki (pow. suwalski, woj. podlaskie)</v>
      </c>
      <c r="CJ1906" s="98">
        <v>0</v>
      </c>
    </row>
    <row r="1907" spans="4:88">
      <c r="D1907" s="25"/>
      <c r="F1907" s="25"/>
      <c r="AM1907" s="98">
        <f>IF(ISNUMBER(SEARCH('ankieta ESG'!$G$180,AN1907)),MAX(AM$3:$AM1906)+1,0)</f>
        <v>1904</v>
      </c>
      <c r="AN1907" s="134" t="s">
        <v>5907</v>
      </c>
      <c r="AO1907" s="98">
        <v>0</v>
      </c>
      <c r="AP1907" s="99" t="str">
        <f>IFERROR(VLOOKUP(ROWS($AN$4:AN1907),$AM$4:$AN$2337,2,0),"")</f>
        <v>Suwałki (pow. Suwałki, woj. podlaskie)</v>
      </c>
      <c r="AQ1907" s="98">
        <v>0</v>
      </c>
      <c r="AR1907" s="98">
        <f>IF(ISNUMBER(SEARCH('ankieta ESG'!$G$181,AS1907)),MAX($AR$3:AR1906)+1,0)</f>
        <v>1904</v>
      </c>
      <c r="AS1907" s="134" t="s">
        <v>5907</v>
      </c>
      <c r="AT1907" s="98">
        <v>0</v>
      </c>
      <c r="AU1907" s="99" t="str">
        <f>IFERROR(VLOOKUP(ROWS($AS$4:AS1907),$AR$4:$AS$2337,2,0),"")</f>
        <v>Suwałki (pow. Suwałki, woj. podlaskie)</v>
      </c>
      <c r="AV1907" s="98">
        <v>0</v>
      </c>
      <c r="AW1907" s="98">
        <f>IF(ISNUMBER(SEARCH('ankieta ESG'!$G$182,AX1907)),MAX($AW$3:AW1906)+1,0)</f>
        <v>1904</v>
      </c>
      <c r="AX1907" s="134" t="s">
        <v>5907</v>
      </c>
      <c r="AY1907" s="98">
        <v>0</v>
      </c>
      <c r="AZ1907" s="99" t="str">
        <f>IFERROR(VLOOKUP(ROWS($AX$4:AX1907),$AW$4:$AX$2337,2,0),"")</f>
        <v>Suwałki (pow. Suwałki, woj. podlaskie)</v>
      </c>
      <c r="BA1907" s="98">
        <v>0</v>
      </c>
      <c r="BB1907" s="98">
        <f>IF(ISNUMBER(SEARCH('ankieta ESG'!$G$183,BC1907)),MAX($BB$3:BB1906)+1,0)</f>
        <v>1904</v>
      </c>
      <c r="BC1907" s="134" t="s">
        <v>5907</v>
      </c>
      <c r="BD1907" s="98">
        <v>0</v>
      </c>
      <c r="BE1907" s="99" t="str">
        <f>IFERROR(VLOOKUP(ROWS($BC$4:BC1907),$BB$4:$BC$2337,2,0),"")</f>
        <v>Suwałki (pow. Suwałki, woj. podlaskie)</v>
      </c>
      <c r="BF1907" s="98">
        <v>0</v>
      </c>
      <c r="BG1907" s="98">
        <f>IF(ISNUMBER(SEARCH('ankieta ESG'!$G$184,BH1907)),MAX($BG$3:BG1906)+1,0)</f>
        <v>1904</v>
      </c>
      <c r="BH1907" s="134" t="s">
        <v>5907</v>
      </c>
      <c r="BI1907" s="98">
        <v>0</v>
      </c>
      <c r="BJ1907" s="99" t="str">
        <f>IFERROR(VLOOKUP(ROWS($BH$4:BH1907),$BG$4:$BH$2337,2,0),"")</f>
        <v>Suwałki (pow. Suwałki, woj. podlaskie)</v>
      </c>
      <c r="BK1907" s="98">
        <v>0</v>
      </c>
      <c r="BL1907" s="98">
        <f>IF(ISNUMBER(SEARCH('ankieta ESG'!$G$185,BM1907)),MAX($BL$3:BL1906)+1,0)</f>
        <v>1904</v>
      </c>
      <c r="BM1907" s="134" t="s">
        <v>5907</v>
      </c>
      <c r="BN1907" s="98">
        <v>0</v>
      </c>
      <c r="BO1907" s="99" t="str">
        <f>IFERROR(VLOOKUP(ROWS($BM$4:BM1907),$BL$4:$BM$2337,2,0),"")</f>
        <v>Suwałki (pow. Suwałki, woj. podlaskie)</v>
      </c>
      <c r="BP1907" s="98">
        <v>0</v>
      </c>
      <c r="BQ1907" s="98">
        <f>IF(ISNUMBER(SEARCH('ankieta ESG'!$G$186,BR1907)),MAX($BQ$3:BQ1906)+1,0)</f>
        <v>1904</v>
      </c>
      <c r="BR1907" s="134" t="s">
        <v>5907</v>
      </c>
      <c r="BS1907" s="98">
        <v>0</v>
      </c>
      <c r="BT1907" s="99" t="str">
        <f>IFERROR(VLOOKUP(ROWS($BR$4:BR1907),$BQ$4:$BR$2337,2,0),"")</f>
        <v>Suwałki (pow. Suwałki, woj. podlaskie)</v>
      </c>
      <c r="BU1907" s="98">
        <v>0</v>
      </c>
      <c r="BV1907" s="98">
        <f>IF(ISNUMBER(SEARCH('ankieta ESG'!$G$187,BW1907)),MAX($BV$3:BV1906)+1,0)</f>
        <v>1904</v>
      </c>
      <c r="BW1907" s="134" t="s">
        <v>5907</v>
      </c>
      <c r="BX1907" s="98">
        <v>0</v>
      </c>
      <c r="BY1907" s="99" t="str">
        <f>IFERROR(VLOOKUP(ROWS($BW$4:BW1907),$BV$4:$BW$2337,2,0),"")</f>
        <v>Suwałki (pow. Suwałki, woj. podlaskie)</v>
      </c>
      <c r="BZ1907" s="98">
        <v>0</v>
      </c>
      <c r="CA1907" s="98">
        <f>IF(ISNUMBER(SEARCH('ankieta ESG'!$G$188,CB1907)),MAX($CA$3:CA1906)+1,0)</f>
        <v>1904</v>
      </c>
      <c r="CB1907" s="134" t="s">
        <v>5907</v>
      </c>
      <c r="CC1907" s="98">
        <v>0</v>
      </c>
      <c r="CD1907" s="99" t="str">
        <f>IFERROR(VLOOKUP(ROWS($CB$4:CB1907),$CA$4:$CB$2337,2,0),"")</f>
        <v>Suwałki (pow. Suwałki, woj. podlaskie)</v>
      </c>
      <c r="CE1907" s="98">
        <v>0</v>
      </c>
      <c r="CF1907" s="98">
        <f>IF(ISNUMBER(SEARCH('ankieta ESG'!$G$189,CG1907)),MAX($CF$3:CF1906)+1,0)</f>
        <v>1904</v>
      </c>
      <c r="CG1907" s="134" t="s">
        <v>5907</v>
      </c>
      <c r="CH1907" s="98">
        <v>0</v>
      </c>
      <c r="CI1907" s="99" t="str">
        <f>IFERROR(VLOOKUP(ROWS($CG$4:CG1907),$CF$4:$CG$2337,2,0),"")</f>
        <v>Suwałki (pow. Suwałki, woj. podlaskie)</v>
      </c>
      <c r="CJ1907" s="98">
        <v>0</v>
      </c>
    </row>
    <row r="1908" spans="4:88">
      <c r="D1908" s="25"/>
      <c r="F1908" s="25"/>
      <c r="AM1908" s="98">
        <f>IF(ISNUMBER(SEARCH('ankieta ESG'!$G$180,AN1908)),MAX(AM$3:$AM1907)+1,0)</f>
        <v>1905</v>
      </c>
      <c r="AN1908" s="134" t="s">
        <v>5908</v>
      </c>
      <c r="AO1908" s="98">
        <v>0</v>
      </c>
      <c r="AP1908" s="99" t="str">
        <f>IFERROR(VLOOKUP(ROWS($AN$4:AN1908),$AM$4:$AN$2337,2,0),"")</f>
        <v>Swarzędz (pow. poznański, woj. wielkopolskie)</v>
      </c>
      <c r="AQ1908" s="98">
        <v>0</v>
      </c>
      <c r="AR1908" s="98">
        <f>IF(ISNUMBER(SEARCH('ankieta ESG'!$G$181,AS1908)),MAX($AR$3:AR1907)+1,0)</f>
        <v>1905</v>
      </c>
      <c r="AS1908" s="134" t="s">
        <v>5908</v>
      </c>
      <c r="AT1908" s="98">
        <v>0</v>
      </c>
      <c r="AU1908" s="99" t="str">
        <f>IFERROR(VLOOKUP(ROWS($AS$4:AS1908),$AR$4:$AS$2337,2,0),"")</f>
        <v>Swarzędz (pow. poznański, woj. wielkopolskie)</v>
      </c>
      <c r="AV1908" s="98">
        <v>0</v>
      </c>
      <c r="AW1908" s="98">
        <f>IF(ISNUMBER(SEARCH('ankieta ESG'!$G$182,AX1908)),MAX($AW$3:AW1907)+1,0)</f>
        <v>1905</v>
      </c>
      <c r="AX1908" s="134" t="s">
        <v>5908</v>
      </c>
      <c r="AY1908" s="98">
        <v>0</v>
      </c>
      <c r="AZ1908" s="99" t="str">
        <f>IFERROR(VLOOKUP(ROWS($AX$4:AX1908),$AW$4:$AX$2337,2,0),"")</f>
        <v>Swarzędz (pow. poznański, woj. wielkopolskie)</v>
      </c>
      <c r="BA1908" s="98">
        <v>0</v>
      </c>
      <c r="BB1908" s="98">
        <f>IF(ISNUMBER(SEARCH('ankieta ESG'!$G$183,BC1908)),MAX($BB$3:BB1907)+1,0)</f>
        <v>1905</v>
      </c>
      <c r="BC1908" s="134" t="s">
        <v>5908</v>
      </c>
      <c r="BD1908" s="98">
        <v>0</v>
      </c>
      <c r="BE1908" s="99" t="str">
        <f>IFERROR(VLOOKUP(ROWS($BC$4:BC1908),$BB$4:$BC$2337,2,0),"")</f>
        <v>Swarzędz (pow. poznański, woj. wielkopolskie)</v>
      </c>
      <c r="BF1908" s="98">
        <v>0</v>
      </c>
      <c r="BG1908" s="98">
        <f>IF(ISNUMBER(SEARCH('ankieta ESG'!$G$184,BH1908)),MAX($BG$3:BG1907)+1,0)</f>
        <v>1905</v>
      </c>
      <c r="BH1908" s="134" t="s">
        <v>5908</v>
      </c>
      <c r="BI1908" s="98">
        <v>0</v>
      </c>
      <c r="BJ1908" s="99" t="str">
        <f>IFERROR(VLOOKUP(ROWS($BH$4:BH1908),$BG$4:$BH$2337,2,0),"")</f>
        <v>Swarzędz (pow. poznański, woj. wielkopolskie)</v>
      </c>
      <c r="BK1908" s="98">
        <v>0</v>
      </c>
      <c r="BL1908" s="98">
        <f>IF(ISNUMBER(SEARCH('ankieta ESG'!$G$185,BM1908)),MAX($BL$3:BL1907)+1,0)</f>
        <v>1905</v>
      </c>
      <c r="BM1908" s="134" t="s">
        <v>5908</v>
      </c>
      <c r="BN1908" s="98">
        <v>0</v>
      </c>
      <c r="BO1908" s="99" t="str">
        <f>IFERROR(VLOOKUP(ROWS($BM$4:BM1908),$BL$4:$BM$2337,2,0),"")</f>
        <v>Swarzędz (pow. poznański, woj. wielkopolskie)</v>
      </c>
      <c r="BP1908" s="98">
        <v>0</v>
      </c>
      <c r="BQ1908" s="98">
        <f>IF(ISNUMBER(SEARCH('ankieta ESG'!$G$186,BR1908)),MAX($BQ$3:BQ1907)+1,0)</f>
        <v>1905</v>
      </c>
      <c r="BR1908" s="134" t="s">
        <v>5908</v>
      </c>
      <c r="BS1908" s="98">
        <v>0</v>
      </c>
      <c r="BT1908" s="99" t="str">
        <f>IFERROR(VLOOKUP(ROWS($BR$4:BR1908),$BQ$4:$BR$2337,2,0),"")</f>
        <v>Swarzędz (pow. poznański, woj. wielkopolskie)</v>
      </c>
      <c r="BU1908" s="98">
        <v>0</v>
      </c>
      <c r="BV1908" s="98">
        <f>IF(ISNUMBER(SEARCH('ankieta ESG'!$G$187,BW1908)),MAX($BV$3:BV1907)+1,0)</f>
        <v>1905</v>
      </c>
      <c r="BW1908" s="134" t="s">
        <v>5908</v>
      </c>
      <c r="BX1908" s="98">
        <v>0</v>
      </c>
      <c r="BY1908" s="99" t="str">
        <f>IFERROR(VLOOKUP(ROWS($BW$4:BW1908),$BV$4:$BW$2337,2,0),"")</f>
        <v>Swarzędz (pow. poznański, woj. wielkopolskie)</v>
      </c>
      <c r="BZ1908" s="98">
        <v>0</v>
      </c>
      <c r="CA1908" s="98">
        <f>IF(ISNUMBER(SEARCH('ankieta ESG'!$G$188,CB1908)),MAX($CA$3:CA1907)+1,0)</f>
        <v>1905</v>
      </c>
      <c r="CB1908" s="134" t="s">
        <v>5908</v>
      </c>
      <c r="CC1908" s="98">
        <v>0</v>
      </c>
      <c r="CD1908" s="99" t="str">
        <f>IFERROR(VLOOKUP(ROWS($CB$4:CB1908),$CA$4:$CB$2337,2,0),"")</f>
        <v>Swarzędz (pow. poznański, woj. wielkopolskie)</v>
      </c>
      <c r="CE1908" s="98">
        <v>0</v>
      </c>
      <c r="CF1908" s="98">
        <f>IF(ISNUMBER(SEARCH('ankieta ESG'!$G$189,CG1908)),MAX($CF$3:CF1907)+1,0)</f>
        <v>1905</v>
      </c>
      <c r="CG1908" s="134" t="s">
        <v>5908</v>
      </c>
      <c r="CH1908" s="98">
        <v>0</v>
      </c>
      <c r="CI1908" s="99" t="str">
        <f>IFERROR(VLOOKUP(ROWS($CG$4:CG1908),$CF$4:$CG$2337,2,0),"")</f>
        <v>Swarzędz (pow. poznański, woj. wielkopolskie)</v>
      </c>
      <c r="CJ1908" s="98">
        <v>0</v>
      </c>
    </row>
    <row r="1909" spans="4:88">
      <c r="D1909" s="25"/>
      <c r="F1909" s="25"/>
      <c r="AM1909" s="98">
        <f>IF(ISNUMBER(SEARCH('ankieta ESG'!$G$180,AN1909)),MAX(AM$3:$AM1908)+1,0)</f>
        <v>1906</v>
      </c>
      <c r="AN1909" s="134" t="s">
        <v>5909</v>
      </c>
      <c r="AO1909" s="98">
        <v>0</v>
      </c>
      <c r="AP1909" s="99" t="str">
        <f>IFERROR(VLOOKUP(ROWS($AN$4:AN1909),$AM$4:$AN$2337,2,0),"")</f>
        <v>Syców (pow. oleśnicki, woj. dolnośląskie)</v>
      </c>
      <c r="AQ1909" s="98">
        <v>0</v>
      </c>
      <c r="AR1909" s="98">
        <f>IF(ISNUMBER(SEARCH('ankieta ESG'!$G$181,AS1909)),MAX($AR$3:AR1908)+1,0)</f>
        <v>1906</v>
      </c>
      <c r="AS1909" s="134" t="s">
        <v>5909</v>
      </c>
      <c r="AT1909" s="98">
        <v>0</v>
      </c>
      <c r="AU1909" s="99" t="str">
        <f>IFERROR(VLOOKUP(ROWS($AS$4:AS1909),$AR$4:$AS$2337,2,0),"")</f>
        <v>Syców (pow. oleśnicki, woj. dolnośląskie)</v>
      </c>
      <c r="AV1909" s="98">
        <v>0</v>
      </c>
      <c r="AW1909" s="98">
        <f>IF(ISNUMBER(SEARCH('ankieta ESG'!$G$182,AX1909)),MAX($AW$3:AW1908)+1,0)</f>
        <v>1906</v>
      </c>
      <c r="AX1909" s="134" t="s">
        <v>5909</v>
      </c>
      <c r="AY1909" s="98">
        <v>0</v>
      </c>
      <c r="AZ1909" s="99" t="str">
        <f>IFERROR(VLOOKUP(ROWS($AX$4:AX1909),$AW$4:$AX$2337,2,0),"")</f>
        <v>Syców (pow. oleśnicki, woj. dolnośląskie)</v>
      </c>
      <c r="BA1909" s="98">
        <v>0</v>
      </c>
      <c r="BB1909" s="98">
        <f>IF(ISNUMBER(SEARCH('ankieta ESG'!$G$183,BC1909)),MAX($BB$3:BB1908)+1,0)</f>
        <v>1906</v>
      </c>
      <c r="BC1909" s="134" t="s">
        <v>5909</v>
      </c>
      <c r="BD1909" s="98">
        <v>0</v>
      </c>
      <c r="BE1909" s="99" t="str">
        <f>IFERROR(VLOOKUP(ROWS($BC$4:BC1909),$BB$4:$BC$2337,2,0),"")</f>
        <v>Syców (pow. oleśnicki, woj. dolnośląskie)</v>
      </c>
      <c r="BF1909" s="98">
        <v>0</v>
      </c>
      <c r="BG1909" s="98">
        <f>IF(ISNUMBER(SEARCH('ankieta ESG'!$G$184,BH1909)),MAX($BG$3:BG1908)+1,0)</f>
        <v>1906</v>
      </c>
      <c r="BH1909" s="134" t="s">
        <v>5909</v>
      </c>
      <c r="BI1909" s="98">
        <v>0</v>
      </c>
      <c r="BJ1909" s="99" t="str">
        <f>IFERROR(VLOOKUP(ROWS($BH$4:BH1909),$BG$4:$BH$2337,2,0),"")</f>
        <v>Syców (pow. oleśnicki, woj. dolnośląskie)</v>
      </c>
      <c r="BK1909" s="98">
        <v>0</v>
      </c>
      <c r="BL1909" s="98">
        <f>IF(ISNUMBER(SEARCH('ankieta ESG'!$G$185,BM1909)),MAX($BL$3:BL1908)+1,0)</f>
        <v>1906</v>
      </c>
      <c r="BM1909" s="134" t="s">
        <v>5909</v>
      </c>
      <c r="BN1909" s="98">
        <v>0</v>
      </c>
      <c r="BO1909" s="99" t="str">
        <f>IFERROR(VLOOKUP(ROWS($BM$4:BM1909),$BL$4:$BM$2337,2,0),"")</f>
        <v>Syców (pow. oleśnicki, woj. dolnośląskie)</v>
      </c>
      <c r="BP1909" s="98">
        <v>0</v>
      </c>
      <c r="BQ1909" s="98">
        <f>IF(ISNUMBER(SEARCH('ankieta ESG'!$G$186,BR1909)),MAX($BQ$3:BQ1908)+1,0)</f>
        <v>1906</v>
      </c>
      <c r="BR1909" s="134" t="s">
        <v>5909</v>
      </c>
      <c r="BS1909" s="98">
        <v>0</v>
      </c>
      <c r="BT1909" s="99" t="str">
        <f>IFERROR(VLOOKUP(ROWS($BR$4:BR1909),$BQ$4:$BR$2337,2,0),"")</f>
        <v>Syców (pow. oleśnicki, woj. dolnośląskie)</v>
      </c>
      <c r="BU1909" s="98">
        <v>0</v>
      </c>
      <c r="BV1909" s="98">
        <f>IF(ISNUMBER(SEARCH('ankieta ESG'!$G$187,BW1909)),MAX($BV$3:BV1908)+1,0)</f>
        <v>1906</v>
      </c>
      <c r="BW1909" s="134" t="s">
        <v>5909</v>
      </c>
      <c r="BX1909" s="98">
        <v>0</v>
      </c>
      <c r="BY1909" s="99" t="str">
        <f>IFERROR(VLOOKUP(ROWS($BW$4:BW1909),$BV$4:$BW$2337,2,0),"")</f>
        <v>Syców (pow. oleśnicki, woj. dolnośląskie)</v>
      </c>
      <c r="BZ1909" s="98">
        <v>0</v>
      </c>
      <c r="CA1909" s="98">
        <f>IF(ISNUMBER(SEARCH('ankieta ESG'!$G$188,CB1909)),MAX($CA$3:CA1908)+1,0)</f>
        <v>1906</v>
      </c>
      <c r="CB1909" s="134" t="s">
        <v>5909</v>
      </c>
      <c r="CC1909" s="98">
        <v>0</v>
      </c>
      <c r="CD1909" s="99" t="str">
        <f>IFERROR(VLOOKUP(ROWS($CB$4:CB1909),$CA$4:$CB$2337,2,0),"")</f>
        <v>Syców (pow. oleśnicki, woj. dolnośląskie)</v>
      </c>
      <c r="CE1909" s="98">
        <v>0</v>
      </c>
      <c r="CF1909" s="98">
        <f>IF(ISNUMBER(SEARCH('ankieta ESG'!$G$189,CG1909)),MAX($CF$3:CF1908)+1,0)</f>
        <v>1906</v>
      </c>
      <c r="CG1909" s="134" t="s">
        <v>5909</v>
      </c>
      <c r="CH1909" s="98">
        <v>0</v>
      </c>
      <c r="CI1909" s="99" t="str">
        <f>IFERROR(VLOOKUP(ROWS($CG$4:CG1909),$CF$4:$CG$2337,2,0),"")</f>
        <v>Syców (pow. oleśnicki, woj. dolnośląskie)</v>
      </c>
      <c r="CJ1909" s="98">
        <v>0</v>
      </c>
    </row>
    <row r="1910" spans="4:88">
      <c r="D1910" s="25"/>
      <c r="F1910" s="25"/>
      <c r="AM1910" s="98">
        <f>IF(ISNUMBER(SEARCH('ankieta ESG'!$G$180,AN1910)),MAX(AM$3:$AM1909)+1,0)</f>
        <v>1907</v>
      </c>
      <c r="AN1910" s="134" t="s">
        <v>5910</v>
      </c>
      <c r="AO1910" s="98">
        <v>0</v>
      </c>
      <c r="AP1910" s="99" t="str">
        <f>IFERROR(VLOOKUP(ROWS($AN$4:AN1910),$AM$4:$AN$2337,2,0),"")</f>
        <v>Sypniewo (pow. makowski, woj. mazowieckie)</v>
      </c>
      <c r="AQ1910" s="98">
        <v>0</v>
      </c>
      <c r="AR1910" s="98">
        <f>IF(ISNUMBER(SEARCH('ankieta ESG'!$G$181,AS1910)),MAX($AR$3:AR1909)+1,0)</f>
        <v>1907</v>
      </c>
      <c r="AS1910" s="134" t="s">
        <v>5910</v>
      </c>
      <c r="AT1910" s="98">
        <v>0</v>
      </c>
      <c r="AU1910" s="99" t="str">
        <f>IFERROR(VLOOKUP(ROWS($AS$4:AS1910),$AR$4:$AS$2337,2,0),"")</f>
        <v>Sypniewo (pow. makowski, woj. mazowieckie)</v>
      </c>
      <c r="AV1910" s="98">
        <v>0</v>
      </c>
      <c r="AW1910" s="98">
        <f>IF(ISNUMBER(SEARCH('ankieta ESG'!$G$182,AX1910)),MAX($AW$3:AW1909)+1,0)</f>
        <v>1907</v>
      </c>
      <c r="AX1910" s="134" t="s">
        <v>5910</v>
      </c>
      <c r="AY1910" s="98">
        <v>0</v>
      </c>
      <c r="AZ1910" s="99" t="str">
        <f>IFERROR(VLOOKUP(ROWS($AX$4:AX1910),$AW$4:$AX$2337,2,0),"")</f>
        <v>Sypniewo (pow. makowski, woj. mazowieckie)</v>
      </c>
      <c r="BA1910" s="98">
        <v>0</v>
      </c>
      <c r="BB1910" s="98">
        <f>IF(ISNUMBER(SEARCH('ankieta ESG'!$G$183,BC1910)),MAX($BB$3:BB1909)+1,0)</f>
        <v>1907</v>
      </c>
      <c r="BC1910" s="134" t="s">
        <v>5910</v>
      </c>
      <c r="BD1910" s="98">
        <v>0</v>
      </c>
      <c r="BE1910" s="99" t="str">
        <f>IFERROR(VLOOKUP(ROWS($BC$4:BC1910),$BB$4:$BC$2337,2,0),"")</f>
        <v>Sypniewo (pow. makowski, woj. mazowieckie)</v>
      </c>
      <c r="BF1910" s="98">
        <v>0</v>
      </c>
      <c r="BG1910" s="98">
        <f>IF(ISNUMBER(SEARCH('ankieta ESG'!$G$184,BH1910)),MAX($BG$3:BG1909)+1,0)</f>
        <v>1907</v>
      </c>
      <c r="BH1910" s="134" t="s">
        <v>5910</v>
      </c>
      <c r="BI1910" s="98">
        <v>0</v>
      </c>
      <c r="BJ1910" s="99" t="str">
        <f>IFERROR(VLOOKUP(ROWS($BH$4:BH1910),$BG$4:$BH$2337,2,0),"")</f>
        <v>Sypniewo (pow. makowski, woj. mazowieckie)</v>
      </c>
      <c r="BK1910" s="98">
        <v>0</v>
      </c>
      <c r="BL1910" s="98">
        <f>IF(ISNUMBER(SEARCH('ankieta ESG'!$G$185,BM1910)),MAX($BL$3:BL1909)+1,0)</f>
        <v>1907</v>
      </c>
      <c r="BM1910" s="134" t="s">
        <v>5910</v>
      </c>
      <c r="BN1910" s="98">
        <v>0</v>
      </c>
      <c r="BO1910" s="99" t="str">
        <f>IFERROR(VLOOKUP(ROWS($BM$4:BM1910),$BL$4:$BM$2337,2,0),"")</f>
        <v>Sypniewo (pow. makowski, woj. mazowieckie)</v>
      </c>
      <c r="BP1910" s="98">
        <v>0</v>
      </c>
      <c r="BQ1910" s="98">
        <f>IF(ISNUMBER(SEARCH('ankieta ESG'!$G$186,BR1910)),MAX($BQ$3:BQ1909)+1,0)</f>
        <v>1907</v>
      </c>
      <c r="BR1910" s="134" t="s">
        <v>5910</v>
      </c>
      <c r="BS1910" s="98">
        <v>0</v>
      </c>
      <c r="BT1910" s="99" t="str">
        <f>IFERROR(VLOOKUP(ROWS($BR$4:BR1910),$BQ$4:$BR$2337,2,0),"")</f>
        <v>Sypniewo (pow. makowski, woj. mazowieckie)</v>
      </c>
      <c r="BU1910" s="98">
        <v>0</v>
      </c>
      <c r="BV1910" s="98">
        <f>IF(ISNUMBER(SEARCH('ankieta ESG'!$G$187,BW1910)),MAX($BV$3:BV1909)+1,0)</f>
        <v>1907</v>
      </c>
      <c r="BW1910" s="134" t="s">
        <v>5910</v>
      </c>
      <c r="BX1910" s="98">
        <v>0</v>
      </c>
      <c r="BY1910" s="99" t="str">
        <f>IFERROR(VLOOKUP(ROWS($BW$4:BW1910),$BV$4:$BW$2337,2,0),"")</f>
        <v>Sypniewo (pow. makowski, woj. mazowieckie)</v>
      </c>
      <c r="BZ1910" s="98">
        <v>0</v>
      </c>
      <c r="CA1910" s="98">
        <f>IF(ISNUMBER(SEARCH('ankieta ESG'!$G$188,CB1910)),MAX($CA$3:CA1909)+1,0)</f>
        <v>1907</v>
      </c>
      <c r="CB1910" s="134" t="s">
        <v>5910</v>
      </c>
      <c r="CC1910" s="98">
        <v>0</v>
      </c>
      <c r="CD1910" s="99" t="str">
        <f>IFERROR(VLOOKUP(ROWS($CB$4:CB1910),$CA$4:$CB$2337,2,0),"")</f>
        <v>Sypniewo (pow. makowski, woj. mazowieckie)</v>
      </c>
      <c r="CE1910" s="98">
        <v>0</v>
      </c>
      <c r="CF1910" s="98">
        <f>IF(ISNUMBER(SEARCH('ankieta ESG'!$G$189,CG1910)),MAX($CF$3:CF1909)+1,0)</f>
        <v>1907</v>
      </c>
      <c r="CG1910" s="134" t="s">
        <v>5910</v>
      </c>
      <c r="CH1910" s="98">
        <v>0</v>
      </c>
      <c r="CI1910" s="99" t="str">
        <f>IFERROR(VLOOKUP(ROWS($CG$4:CG1910),$CF$4:$CG$2337,2,0),"")</f>
        <v>Sypniewo (pow. makowski, woj. mazowieckie)</v>
      </c>
      <c r="CJ1910" s="98">
        <v>0</v>
      </c>
    </row>
    <row r="1911" spans="4:88">
      <c r="D1911" s="25"/>
      <c r="F1911" s="25"/>
      <c r="AM1911" s="98">
        <f>IF(ISNUMBER(SEARCH('ankieta ESG'!$G$180,AN1911)),MAX(AM$3:$AM1910)+1,0)</f>
        <v>1908</v>
      </c>
      <c r="AN1911" s="134" t="s">
        <v>5911</v>
      </c>
      <c r="AO1911" s="98">
        <v>0</v>
      </c>
      <c r="AP1911" s="99" t="str">
        <f>IFERROR(VLOOKUP(ROWS($AN$4:AN1911),$AM$4:$AN$2337,2,0),"")</f>
        <v>Szadek (pow. zduńskowolski, woj. łódzkie)</v>
      </c>
      <c r="AQ1911" s="98">
        <v>0</v>
      </c>
      <c r="AR1911" s="98">
        <f>IF(ISNUMBER(SEARCH('ankieta ESG'!$G$181,AS1911)),MAX($AR$3:AR1910)+1,0)</f>
        <v>1908</v>
      </c>
      <c r="AS1911" s="134" t="s">
        <v>5911</v>
      </c>
      <c r="AT1911" s="98">
        <v>0</v>
      </c>
      <c r="AU1911" s="99" t="str">
        <f>IFERROR(VLOOKUP(ROWS($AS$4:AS1911),$AR$4:$AS$2337,2,0),"")</f>
        <v>Szadek (pow. zduńskowolski, woj. łódzkie)</v>
      </c>
      <c r="AV1911" s="98">
        <v>0</v>
      </c>
      <c r="AW1911" s="98">
        <f>IF(ISNUMBER(SEARCH('ankieta ESG'!$G$182,AX1911)),MAX($AW$3:AW1910)+1,0)</f>
        <v>1908</v>
      </c>
      <c r="AX1911" s="134" t="s">
        <v>5911</v>
      </c>
      <c r="AY1911" s="98">
        <v>0</v>
      </c>
      <c r="AZ1911" s="99" t="str">
        <f>IFERROR(VLOOKUP(ROWS($AX$4:AX1911),$AW$4:$AX$2337,2,0),"")</f>
        <v>Szadek (pow. zduńskowolski, woj. łódzkie)</v>
      </c>
      <c r="BA1911" s="98">
        <v>0</v>
      </c>
      <c r="BB1911" s="98">
        <f>IF(ISNUMBER(SEARCH('ankieta ESG'!$G$183,BC1911)),MAX($BB$3:BB1910)+1,0)</f>
        <v>1908</v>
      </c>
      <c r="BC1911" s="134" t="s">
        <v>5911</v>
      </c>
      <c r="BD1911" s="98">
        <v>0</v>
      </c>
      <c r="BE1911" s="99" t="str">
        <f>IFERROR(VLOOKUP(ROWS($BC$4:BC1911),$BB$4:$BC$2337,2,0),"")</f>
        <v>Szadek (pow. zduńskowolski, woj. łódzkie)</v>
      </c>
      <c r="BF1911" s="98">
        <v>0</v>
      </c>
      <c r="BG1911" s="98">
        <f>IF(ISNUMBER(SEARCH('ankieta ESG'!$G$184,BH1911)),MAX($BG$3:BG1910)+1,0)</f>
        <v>1908</v>
      </c>
      <c r="BH1911" s="134" t="s">
        <v>5911</v>
      </c>
      <c r="BI1911" s="98">
        <v>0</v>
      </c>
      <c r="BJ1911" s="99" t="str">
        <f>IFERROR(VLOOKUP(ROWS($BH$4:BH1911),$BG$4:$BH$2337,2,0),"")</f>
        <v>Szadek (pow. zduńskowolski, woj. łódzkie)</v>
      </c>
      <c r="BK1911" s="98">
        <v>0</v>
      </c>
      <c r="BL1911" s="98">
        <f>IF(ISNUMBER(SEARCH('ankieta ESG'!$G$185,BM1911)),MAX($BL$3:BL1910)+1,0)</f>
        <v>1908</v>
      </c>
      <c r="BM1911" s="134" t="s">
        <v>5911</v>
      </c>
      <c r="BN1911" s="98">
        <v>0</v>
      </c>
      <c r="BO1911" s="99" t="str">
        <f>IFERROR(VLOOKUP(ROWS($BM$4:BM1911),$BL$4:$BM$2337,2,0),"")</f>
        <v>Szadek (pow. zduńskowolski, woj. łódzkie)</v>
      </c>
      <c r="BP1911" s="98">
        <v>0</v>
      </c>
      <c r="BQ1911" s="98">
        <f>IF(ISNUMBER(SEARCH('ankieta ESG'!$G$186,BR1911)),MAX($BQ$3:BQ1910)+1,0)</f>
        <v>1908</v>
      </c>
      <c r="BR1911" s="134" t="s">
        <v>5911</v>
      </c>
      <c r="BS1911" s="98">
        <v>0</v>
      </c>
      <c r="BT1911" s="99" t="str">
        <f>IFERROR(VLOOKUP(ROWS($BR$4:BR1911),$BQ$4:$BR$2337,2,0),"")</f>
        <v>Szadek (pow. zduńskowolski, woj. łódzkie)</v>
      </c>
      <c r="BU1911" s="98">
        <v>0</v>
      </c>
      <c r="BV1911" s="98">
        <f>IF(ISNUMBER(SEARCH('ankieta ESG'!$G$187,BW1911)),MAX($BV$3:BV1910)+1,0)</f>
        <v>1908</v>
      </c>
      <c r="BW1911" s="134" t="s">
        <v>5911</v>
      </c>
      <c r="BX1911" s="98">
        <v>0</v>
      </c>
      <c r="BY1911" s="99" t="str">
        <f>IFERROR(VLOOKUP(ROWS($BW$4:BW1911),$BV$4:$BW$2337,2,0),"")</f>
        <v>Szadek (pow. zduńskowolski, woj. łódzkie)</v>
      </c>
      <c r="BZ1911" s="98">
        <v>0</v>
      </c>
      <c r="CA1911" s="98">
        <f>IF(ISNUMBER(SEARCH('ankieta ESG'!$G$188,CB1911)),MAX($CA$3:CA1910)+1,0)</f>
        <v>1908</v>
      </c>
      <c r="CB1911" s="134" t="s">
        <v>5911</v>
      </c>
      <c r="CC1911" s="98">
        <v>0</v>
      </c>
      <c r="CD1911" s="99" t="str">
        <f>IFERROR(VLOOKUP(ROWS($CB$4:CB1911),$CA$4:$CB$2337,2,0),"")</f>
        <v>Szadek (pow. zduńskowolski, woj. łódzkie)</v>
      </c>
      <c r="CE1911" s="98">
        <v>0</v>
      </c>
      <c r="CF1911" s="98">
        <f>IF(ISNUMBER(SEARCH('ankieta ESG'!$G$189,CG1911)),MAX($CF$3:CF1910)+1,0)</f>
        <v>1908</v>
      </c>
      <c r="CG1911" s="134" t="s">
        <v>5911</v>
      </c>
      <c r="CH1911" s="98">
        <v>0</v>
      </c>
      <c r="CI1911" s="99" t="str">
        <f>IFERROR(VLOOKUP(ROWS($CG$4:CG1911),$CF$4:$CG$2337,2,0),"")</f>
        <v>Szadek (pow. zduńskowolski, woj. łódzkie)</v>
      </c>
      <c r="CJ1911" s="98">
        <v>0</v>
      </c>
    </row>
    <row r="1912" spans="4:88">
      <c r="D1912" s="25"/>
      <c r="F1912" s="25"/>
      <c r="AM1912" s="98">
        <f>IF(ISNUMBER(SEARCH('ankieta ESG'!$G$180,AN1912)),MAX(AM$3:$AM1911)+1,0)</f>
        <v>1909</v>
      </c>
      <c r="AN1912" s="134" t="s">
        <v>5912</v>
      </c>
      <c r="AO1912" s="98">
        <v>0</v>
      </c>
      <c r="AP1912" s="99" t="str">
        <f>IFERROR(VLOOKUP(ROWS($AN$4:AN1912),$AM$4:$AN$2337,2,0),"")</f>
        <v>Szaflary (pow. nowotarski, woj. małopolskie)</v>
      </c>
      <c r="AQ1912" s="98">
        <v>0</v>
      </c>
      <c r="AR1912" s="98">
        <f>IF(ISNUMBER(SEARCH('ankieta ESG'!$G$181,AS1912)),MAX($AR$3:AR1911)+1,0)</f>
        <v>1909</v>
      </c>
      <c r="AS1912" s="134" t="s">
        <v>5912</v>
      </c>
      <c r="AT1912" s="98">
        <v>0</v>
      </c>
      <c r="AU1912" s="99" t="str">
        <f>IFERROR(VLOOKUP(ROWS($AS$4:AS1912),$AR$4:$AS$2337,2,0),"")</f>
        <v>Szaflary (pow. nowotarski, woj. małopolskie)</v>
      </c>
      <c r="AV1912" s="98">
        <v>0</v>
      </c>
      <c r="AW1912" s="98">
        <f>IF(ISNUMBER(SEARCH('ankieta ESG'!$G$182,AX1912)),MAX($AW$3:AW1911)+1,0)</f>
        <v>1909</v>
      </c>
      <c r="AX1912" s="134" t="s">
        <v>5912</v>
      </c>
      <c r="AY1912" s="98">
        <v>0</v>
      </c>
      <c r="AZ1912" s="99" t="str">
        <f>IFERROR(VLOOKUP(ROWS($AX$4:AX1912),$AW$4:$AX$2337,2,0),"")</f>
        <v>Szaflary (pow. nowotarski, woj. małopolskie)</v>
      </c>
      <c r="BA1912" s="98">
        <v>0</v>
      </c>
      <c r="BB1912" s="98">
        <f>IF(ISNUMBER(SEARCH('ankieta ESG'!$G$183,BC1912)),MAX($BB$3:BB1911)+1,0)</f>
        <v>1909</v>
      </c>
      <c r="BC1912" s="134" t="s">
        <v>5912</v>
      </c>
      <c r="BD1912" s="98">
        <v>0</v>
      </c>
      <c r="BE1912" s="99" t="str">
        <f>IFERROR(VLOOKUP(ROWS($BC$4:BC1912),$BB$4:$BC$2337,2,0),"")</f>
        <v>Szaflary (pow. nowotarski, woj. małopolskie)</v>
      </c>
      <c r="BF1912" s="98">
        <v>0</v>
      </c>
      <c r="BG1912" s="98">
        <f>IF(ISNUMBER(SEARCH('ankieta ESG'!$G$184,BH1912)),MAX($BG$3:BG1911)+1,0)</f>
        <v>1909</v>
      </c>
      <c r="BH1912" s="134" t="s">
        <v>5912</v>
      </c>
      <c r="BI1912" s="98">
        <v>0</v>
      </c>
      <c r="BJ1912" s="99" t="str">
        <f>IFERROR(VLOOKUP(ROWS($BH$4:BH1912),$BG$4:$BH$2337,2,0),"")</f>
        <v>Szaflary (pow. nowotarski, woj. małopolskie)</v>
      </c>
      <c r="BK1912" s="98">
        <v>0</v>
      </c>
      <c r="BL1912" s="98">
        <f>IF(ISNUMBER(SEARCH('ankieta ESG'!$G$185,BM1912)),MAX($BL$3:BL1911)+1,0)</f>
        <v>1909</v>
      </c>
      <c r="BM1912" s="134" t="s">
        <v>5912</v>
      </c>
      <c r="BN1912" s="98">
        <v>0</v>
      </c>
      <c r="BO1912" s="99" t="str">
        <f>IFERROR(VLOOKUP(ROWS($BM$4:BM1912),$BL$4:$BM$2337,2,0),"")</f>
        <v>Szaflary (pow. nowotarski, woj. małopolskie)</v>
      </c>
      <c r="BP1912" s="98">
        <v>0</v>
      </c>
      <c r="BQ1912" s="98">
        <f>IF(ISNUMBER(SEARCH('ankieta ESG'!$G$186,BR1912)),MAX($BQ$3:BQ1911)+1,0)</f>
        <v>1909</v>
      </c>
      <c r="BR1912" s="134" t="s">
        <v>5912</v>
      </c>
      <c r="BS1912" s="98">
        <v>0</v>
      </c>
      <c r="BT1912" s="99" t="str">
        <f>IFERROR(VLOOKUP(ROWS($BR$4:BR1912),$BQ$4:$BR$2337,2,0),"")</f>
        <v>Szaflary (pow. nowotarski, woj. małopolskie)</v>
      </c>
      <c r="BU1912" s="98">
        <v>0</v>
      </c>
      <c r="BV1912" s="98">
        <f>IF(ISNUMBER(SEARCH('ankieta ESG'!$G$187,BW1912)),MAX($BV$3:BV1911)+1,0)</f>
        <v>1909</v>
      </c>
      <c r="BW1912" s="134" t="s">
        <v>5912</v>
      </c>
      <c r="BX1912" s="98">
        <v>0</v>
      </c>
      <c r="BY1912" s="99" t="str">
        <f>IFERROR(VLOOKUP(ROWS($BW$4:BW1912),$BV$4:$BW$2337,2,0),"")</f>
        <v>Szaflary (pow. nowotarski, woj. małopolskie)</v>
      </c>
      <c r="BZ1912" s="98">
        <v>0</v>
      </c>
      <c r="CA1912" s="98">
        <f>IF(ISNUMBER(SEARCH('ankieta ESG'!$G$188,CB1912)),MAX($CA$3:CA1911)+1,0)</f>
        <v>1909</v>
      </c>
      <c r="CB1912" s="134" t="s">
        <v>5912</v>
      </c>
      <c r="CC1912" s="98">
        <v>0</v>
      </c>
      <c r="CD1912" s="99" t="str">
        <f>IFERROR(VLOOKUP(ROWS($CB$4:CB1912),$CA$4:$CB$2337,2,0),"")</f>
        <v>Szaflary (pow. nowotarski, woj. małopolskie)</v>
      </c>
      <c r="CE1912" s="98">
        <v>0</v>
      </c>
      <c r="CF1912" s="98">
        <f>IF(ISNUMBER(SEARCH('ankieta ESG'!$G$189,CG1912)),MAX($CF$3:CF1911)+1,0)</f>
        <v>1909</v>
      </c>
      <c r="CG1912" s="134" t="s">
        <v>5912</v>
      </c>
      <c r="CH1912" s="98">
        <v>0</v>
      </c>
      <c r="CI1912" s="99" t="str">
        <f>IFERROR(VLOOKUP(ROWS($CG$4:CG1912),$CF$4:$CG$2337,2,0),"")</f>
        <v>Szaflary (pow. nowotarski, woj. małopolskie)</v>
      </c>
      <c r="CJ1912" s="98">
        <v>0</v>
      </c>
    </row>
    <row r="1913" spans="4:88">
      <c r="D1913" s="25"/>
      <c r="F1913" s="25"/>
      <c r="AM1913" s="98">
        <f>IF(ISNUMBER(SEARCH('ankieta ESG'!$G$180,AN1913)),MAX(AM$3:$AM1912)+1,0)</f>
        <v>1910</v>
      </c>
      <c r="AN1913" s="134" t="s">
        <v>5913</v>
      </c>
      <c r="AO1913" s="98">
        <v>0</v>
      </c>
      <c r="AP1913" s="99" t="str">
        <f>IFERROR(VLOOKUP(ROWS($AN$4:AN1913),$AM$4:$AN$2337,2,0),"")</f>
        <v>Szamocin (pow. chodzieski, woj. wielkopolskie)</v>
      </c>
      <c r="AQ1913" s="98">
        <v>0</v>
      </c>
      <c r="AR1913" s="98">
        <f>IF(ISNUMBER(SEARCH('ankieta ESG'!$G$181,AS1913)),MAX($AR$3:AR1912)+1,0)</f>
        <v>1910</v>
      </c>
      <c r="AS1913" s="134" t="s">
        <v>5913</v>
      </c>
      <c r="AT1913" s="98">
        <v>0</v>
      </c>
      <c r="AU1913" s="99" t="str">
        <f>IFERROR(VLOOKUP(ROWS($AS$4:AS1913),$AR$4:$AS$2337,2,0),"")</f>
        <v>Szamocin (pow. chodzieski, woj. wielkopolskie)</v>
      </c>
      <c r="AV1913" s="98">
        <v>0</v>
      </c>
      <c r="AW1913" s="98">
        <f>IF(ISNUMBER(SEARCH('ankieta ESG'!$G$182,AX1913)),MAX($AW$3:AW1912)+1,0)</f>
        <v>1910</v>
      </c>
      <c r="AX1913" s="134" t="s">
        <v>5913</v>
      </c>
      <c r="AY1913" s="98">
        <v>0</v>
      </c>
      <c r="AZ1913" s="99" t="str">
        <f>IFERROR(VLOOKUP(ROWS($AX$4:AX1913),$AW$4:$AX$2337,2,0),"")</f>
        <v>Szamocin (pow. chodzieski, woj. wielkopolskie)</v>
      </c>
      <c r="BA1913" s="98">
        <v>0</v>
      </c>
      <c r="BB1913" s="98">
        <f>IF(ISNUMBER(SEARCH('ankieta ESG'!$G$183,BC1913)),MAX($BB$3:BB1912)+1,0)</f>
        <v>1910</v>
      </c>
      <c r="BC1913" s="134" t="s">
        <v>5913</v>
      </c>
      <c r="BD1913" s="98">
        <v>0</v>
      </c>
      <c r="BE1913" s="99" t="str">
        <f>IFERROR(VLOOKUP(ROWS($BC$4:BC1913),$BB$4:$BC$2337,2,0),"")</f>
        <v>Szamocin (pow. chodzieski, woj. wielkopolskie)</v>
      </c>
      <c r="BF1913" s="98">
        <v>0</v>
      </c>
      <c r="BG1913" s="98">
        <f>IF(ISNUMBER(SEARCH('ankieta ESG'!$G$184,BH1913)),MAX($BG$3:BG1912)+1,0)</f>
        <v>1910</v>
      </c>
      <c r="BH1913" s="134" t="s">
        <v>5913</v>
      </c>
      <c r="BI1913" s="98">
        <v>0</v>
      </c>
      <c r="BJ1913" s="99" t="str">
        <f>IFERROR(VLOOKUP(ROWS($BH$4:BH1913),$BG$4:$BH$2337,2,0),"")</f>
        <v>Szamocin (pow. chodzieski, woj. wielkopolskie)</v>
      </c>
      <c r="BK1913" s="98">
        <v>0</v>
      </c>
      <c r="BL1913" s="98">
        <f>IF(ISNUMBER(SEARCH('ankieta ESG'!$G$185,BM1913)),MAX($BL$3:BL1912)+1,0)</f>
        <v>1910</v>
      </c>
      <c r="BM1913" s="134" t="s">
        <v>5913</v>
      </c>
      <c r="BN1913" s="98">
        <v>0</v>
      </c>
      <c r="BO1913" s="99" t="str">
        <f>IFERROR(VLOOKUP(ROWS($BM$4:BM1913),$BL$4:$BM$2337,2,0),"")</f>
        <v>Szamocin (pow. chodzieski, woj. wielkopolskie)</v>
      </c>
      <c r="BP1913" s="98">
        <v>0</v>
      </c>
      <c r="BQ1913" s="98">
        <f>IF(ISNUMBER(SEARCH('ankieta ESG'!$G$186,BR1913)),MAX($BQ$3:BQ1912)+1,0)</f>
        <v>1910</v>
      </c>
      <c r="BR1913" s="134" t="s">
        <v>5913</v>
      </c>
      <c r="BS1913" s="98">
        <v>0</v>
      </c>
      <c r="BT1913" s="99" t="str">
        <f>IFERROR(VLOOKUP(ROWS($BR$4:BR1913),$BQ$4:$BR$2337,2,0),"")</f>
        <v>Szamocin (pow. chodzieski, woj. wielkopolskie)</v>
      </c>
      <c r="BU1913" s="98">
        <v>0</v>
      </c>
      <c r="BV1913" s="98">
        <f>IF(ISNUMBER(SEARCH('ankieta ESG'!$G$187,BW1913)),MAX($BV$3:BV1912)+1,0)</f>
        <v>1910</v>
      </c>
      <c r="BW1913" s="134" t="s">
        <v>5913</v>
      </c>
      <c r="BX1913" s="98">
        <v>0</v>
      </c>
      <c r="BY1913" s="99" t="str">
        <f>IFERROR(VLOOKUP(ROWS($BW$4:BW1913),$BV$4:$BW$2337,2,0),"")</f>
        <v>Szamocin (pow. chodzieski, woj. wielkopolskie)</v>
      </c>
      <c r="BZ1913" s="98">
        <v>0</v>
      </c>
      <c r="CA1913" s="98">
        <f>IF(ISNUMBER(SEARCH('ankieta ESG'!$G$188,CB1913)),MAX($CA$3:CA1912)+1,0)</f>
        <v>1910</v>
      </c>
      <c r="CB1913" s="134" t="s">
        <v>5913</v>
      </c>
      <c r="CC1913" s="98">
        <v>0</v>
      </c>
      <c r="CD1913" s="99" t="str">
        <f>IFERROR(VLOOKUP(ROWS($CB$4:CB1913),$CA$4:$CB$2337,2,0),"")</f>
        <v>Szamocin (pow. chodzieski, woj. wielkopolskie)</v>
      </c>
      <c r="CE1913" s="98">
        <v>0</v>
      </c>
      <c r="CF1913" s="98">
        <f>IF(ISNUMBER(SEARCH('ankieta ESG'!$G$189,CG1913)),MAX($CF$3:CF1912)+1,0)</f>
        <v>1910</v>
      </c>
      <c r="CG1913" s="134" t="s">
        <v>5913</v>
      </c>
      <c r="CH1913" s="98">
        <v>0</v>
      </c>
      <c r="CI1913" s="99" t="str">
        <f>IFERROR(VLOOKUP(ROWS($CG$4:CG1913),$CF$4:$CG$2337,2,0),"")</f>
        <v>Szamocin (pow. chodzieski, woj. wielkopolskie)</v>
      </c>
      <c r="CJ1913" s="98">
        <v>0</v>
      </c>
    </row>
    <row r="1914" spans="4:88">
      <c r="D1914" s="25"/>
      <c r="F1914" s="25"/>
      <c r="AM1914" s="98">
        <f>IF(ISNUMBER(SEARCH('ankieta ESG'!$G$180,AN1914)),MAX(AM$3:$AM1913)+1,0)</f>
        <v>1911</v>
      </c>
      <c r="AN1914" s="134" t="s">
        <v>5914</v>
      </c>
      <c r="AO1914" s="98">
        <v>0</v>
      </c>
      <c r="AP1914" s="99" t="str">
        <f>IFERROR(VLOOKUP(ROWS($AN$4:AN1914),$AM$4:$AN$2337,2,0),"")</f>
        <v>Szamotuły (pow. szamotulski, woj. wielkopolskie)</v>
      </c>
      <c r="AQ1914" s="98">
        <v>0</v>
      </c>
      <c r="AR1914" s="98">
        <f>IF(ISNUMBER(SEARCH('ankieta ESG'!$G$181,AS1914)),MAX($AR$3:AR1913)+1,0)</f>
        <v>1911</v>
      </c>
      <c r="AS1914" s="134" t="s">
        <v>5914</v>
      </c>
      <c r="AT1914" s="98">
        <v>0</v>
      </c>
      <c r="AU1914" s="99" t="str">
        <f>IFERROR(VLOOKUP(ROWS($AS$4:AS1914),$AR$4:$AS$2337,2,0),"")</f>
        <v>Szamotuły (pow. szamotulski, woj. wielkopolskie)</v>
      </c>
      <c r="AV1914" s="98">
        <v>0</v>
      </c>
      <c r="AW1914" s="98">
        <f>IF(ISNUMBER(SEARCH('ankieta ESG'!$G$182,AX1914)),MAX($AW$3:AW1913)+1,0)</f>
        <v>1911</v>
      </c>
      <c r="AX1914" s="134" t="s">
        <v>5914</v>
      </c>
      <c r="AY1914" s="98">
        <v>0</v>
      </c>
      <c r="AZ1914" s="99" t="str">
        <f>IFERROR(VLOOKUP(ROWS($AX$4:AX1914),$AW$4:$AX$2337,2,0),"")</f>
        <v>Szamotuły (pow. szamotulski, woj. wielkopolskie)</v>
      </c>
      <c r="BA1914" s="98">
        <v>0</v>
      </c>
      <c r="BB1914" s="98">
        <f>IF(ISNUMBER(SEARCH('ankieta ESG'!$G$183,BC1914)),MAX($BB$3:BB1913)+1,0)</f>
        <v>1911</v>
      </c>
      <c r="BC1914" s="134" t="s">
        <v>5914</v>
      </c>
      <c r="BD1914" s="98">
        <v>0</v>
      </c>
      <c r="BE1914" s="99" t="str">
        <f>IFERROR(VLOOKUP(ROWS($BC$4:BC1914),$BB$4:$BC$2337,2,0),"")</f>
        <v>Szamotuły (pow. szamotulski, woj. wielkopolskie)</v>
      </c>
      <c r="BF1914" s="98">
        <v>0</v>
      </c>
      <c r="BG1914" s="98">
        <f>IF(ISNUMBER(SEARCH('ankieta ESG'!$G$184,BH1914)),MAX($BG$3:BG1913)+1,0)</f>
        <v>1911</v>
      </c>
      <c r="BH1914" s="134" t="s">
        <v>5914</v>
      </c>
      <c r="BI1914" s="98">
        <v>0</v>
      </c>
      <c r="BJ1914" s="99" t="str">
        <f>IFERROR(VLOOKUP(ROWS($BH$4:BH1914),$BG$4:$BH$2337,2,0),"")</f>
        <v>Szamotuły (pow. szamotulski, woj. wielkopolskie)</v>
      </c>
      <c r="BK1914" s="98">
        <v>0</v>
      </c>
      <c r="BL1914" s="98">
        <f>IF(ISNUMBER(SEARCH('ankieta ESG'!$G$185,BM1914)),MAX($BL$3:BL1913)+1,0)</f>
        <v>1911</v>
      </c>
      <c r="BM1914" s="134" t="s">
        <v>5914</v>
      </c>
      <c r="BN1914" s="98">
        <v>0</v>
      </c>
      <c r="BO1914" s="99" t="str">
        <f>IFERROR(VLOOKUP(ROWS($BM$4:BM1914),$BL$4:$BM$2337,2,0),"")</f>
        <v>Szamotuły (pow. szamotulski, woj. wielkopolskie)</v>
      </c>
      <c r="BP1914" s="98">
        <v>0</v>
      </c>
      <c r="BQ1914" s="98">
        <f>IF(ISNUMBER(SEARCH('ankieta ESG'!$G$186,BR1914)),MAX($BQ$3:BQ1913)+1,0)</f>
        <v>1911</v>
      </c>
      <c r="BR1914" s="134" t="s">
        <v>5914</v>
      </c>
      <c r="BS1914" s="98">
        <v>0</v>
      </c>
      <c r="BT1914" s="99" t="str">
        <f>IFERROR(VLOOKUP(ROWS($BR$4:BR1914),$BQ$4:$BR$2337,2,0),"")</f>
        <v>Szamotuły (pow. szamotulski, woj. wielkopolskie)</v>
      </c>
      <c r="BU1914" s="98">
        <v>0</v>
      </c>
      <c r="BV1914" s="98">
        <f>IF(ISNUMBER(SEARCH('ankieta ESG'!$G$187,BW1914)),MAX($BV$3:BV1913)+1,0)</f>
        <v>1911</v>
      </c>
      <c r="BW1914" s="134" t="s">
        <v>5914</v>
      </c>
      <c r="BX1914" s="98">
        <v>0</v>
      </c>
      <c r="BY1914" s="99" t="str">
        <f>IFERROR(VLOOKUP(ROWS($BW$4:BW1914),$BV$4:$BW$2337,2,0),"")</f>
        <v>Szamotuły (pow. szamotulski, woj. wielkopolskie)</v>
      </c>
      <c r="BZ1914" s="98">
        <v>0</v>
      </c>
      <c r="CA1914" s="98">
        <f>IF(ISNUMBER(SEARCH('ankieta ESG'!$G$188,CB1914)),MAX($CA$3:CA1913)+1,0)</f>
        <v>1911</v>
      </c>
      <c r="CB1914" s="134" t="s">
        <v>5914</v>
      </c>
      <c r="CC1914" s="98">
        <v>0</v>
      </c>
      <c r="CD1914" s="99" t="str">
        <f>IFERROR(VLOOKUP(ROWS($CB$4:CB1914),$CA$4:$CB$2337,2,0),"")</f>
        <v>Szamotuły (pow. szamotulski, woj. wielkopolskie)</v>
      </c>
      <c r="CE1914" s="98">
        <v>0</v>
      </c>
      <c r="CF1914" s="98">
        <f>IF(ISNUMBER(SEARCH('ankieta ESG'!$G$189,CG1914)),MAX($CF$3:CF1913)+1,0)</f>
        <v>1911</v>
      </c>
      <c r="CG1914" s="134" t="s">
        <v>5914</v>
      </c>
      <c r="CH1914" s="98">
        <v>0</v>
      </c>
      <c r="CI1914" s="99" t="str">
        <f>IFERROR(VLOOKUP(ROWS($CG$4:CG1914),$CF$4:$CG$2337,2,0),"")</f>
        <v>Szamotuły (pow. szamotulski, woj. wielkopolskie)</v>
      </c>
      <c r="CJ1914" s="98">
        <v>0</v>
      </c>
    </row>
    <row r="1915" spans="4:88">
      <c r="D1915" s="25"/>
      <c r="F1915" s="25"/>
      <c r="AM1915" s="98">
        <f>IF(ISNUMBER(SEARCH('ankieta ESG'!$G$180,AN1915)),MAX(AM$3:$AM1914)+1,0)</f>
        <v>1912</v>
      </c>
      <c r="AN1915" s="134" t="s">
        <v>5915</v>
      </c>
      <c r="AO1915" s="98">
        <v>0</v>
      </c>
      <c r="AP1915" s="99" t="str">
        <f>IFERROR(VLOOKUP(ROWS($AN$4:AN1915),$AM$4:$AN$2337,2,0),"")</f>
        <v>Szastarka (pow. kraśnicki, woj. lubelskie)</v>
      </c>
      <c r="AQ1915" s="98">
        <v>0</v>
      </c>
      <c r="AR1915" s="98">
        <f>IF(ISNUMBER(SEARCH('ankieta ESG'!$G$181,AS1915)),MAX($AR$3:AR1914)+1,0)</f>
        <v>1912</v>
      </c>
      <c r="AS1915" s="134" t="s">
        <v>5915</v>
      </c>
      <c r="AT1915" s="98">
        <v>0</v>
      </c>
      <c r="AU1915" s="99" t="str">
        <f>IFERROR(VLOOKUP(ROWS($AS$4:AS1915),$AR$4:$AS$2337,2,0),"")</f>
        <v>Szastarka (pow. kraśnicki, woj. lubelskie)</v>
      </c>
      <c r="AV1915" s="98">
        <v>0</v>
      </c>
      <c r="AW1915" s="98">
        <f>IF(ISNUMBER(SEARCH('ankieta ESG'!$G$182,AX1915)),MAX($AW$3:AW1914)+1,0)</f>
        <v>1912</v>
      </c>
      <c r="AX1915" s="134" t="s">
        <v>5915</v>
      </c>
      <c r="AY1915" s="98">
        <v>0</v>
      </c>
      <c r="AZ1915" s="99" t="str">
        <f>IFERROR(VLOOKUP(ROWS($AX$4:AX1915),$AW$4:$AX$2337,2,0),"")</f>
        <v>Szastarka (pow. kraśnicki, woj. lubelskie)</v>
      </c>
      <c r="BA1915" s="98">
        <v>0</v>
      </c>
      <c r="BB1915" s="98">
        <f>IF(ISNUMBER(SEARCH('ankieta ESG'!$G$183,BC1915)),MAX($BB$3:BB1914)+1,0)</f>
        <v>1912</v>
      </c>
      <c r="BC1915" s="134" t="s">
        <v>5915</v>
      </c>
      <c r="BD1915" s="98">
        <v>0</v>
      </c>
      <c r="BE1915" s="99" t="str">
        <f>IFERROR(VLOOKUP(ROWS($BC$4:BC1915),$BB$4:$BC$2337,2,0),"")</f>
        <v>Szastarka (pow. kraśnicki, woj. lubelskie)</v>
      </c>
      <c r="BF1915" s="98">
        <v>0</v>
      </c>
      <c r="BG1915" s="98">
        <f>IF(ISNUMBER(SEARCH('ankieta ESG'!$G$184,BH1915)),MAX($BG$3:BG1914)+1,0)</f>
        <v>1912</v>
      </c>
      <c r="BH1915" s="134" t="s">
        <v>5915</v>
      </c>
      <c r="BI1915" s="98">
        <v>0</v>
      </c>
      <c r="BJ1915" s="99" t="str">
        <f>IFERROR(VLOOKUP(ROWS($BH$4:BH1915),$BG$4:$BH$2337,2,0),"")</f>
        <v>Szastarka (pow. kraśnicki, woj. lubelskie)</v>
      </c>
      <c r="BK1915" s="98">
        <v>0</v>
      </c>
      <c r="BL1915" s="98">
        <f>IF(ISNUMBER(SEARCH('ankieta ESG'!$G$185,BM1915)),MAX($BL$3:BL1914)+1,0)</f>
        <v>1912</v>
      </c>
      <c r="BM1915" s="134" t="s">
        <v>5915</v>
      </c>
      <c r="BN1915" s="98">
        <v>0</v>
      </c>
      <c r="BO1915" s="99" t="str">
        <f>IFERROR(VLOOKUP(ROWS($BM$4:BM1915),$BL$4:$BM$2337,2,0),"")</f>
        <v>Szastarka (pow. kraśnicki, woj. lubelskie)</v>
      </c>
      <c r="BP1915" s="98">
        <v>0</v>
      </c>
      <c r="BQ1915" s="98">
        <f>IF(ISNUMBER(SEARCH('ankieta ESG'!$G$186,BR1915)),MAX($BQ$3:BQ1914)+1,0)</f>
        <v>1912</v>
      </c>
      <c r="BR1915" s="134" t="s">
        <v>5915</v>
      </c>
      <c r="BS1915" s="98">
        <v>0</v>
      </c>
      <c r="BT1915" s="99" t="str">
        <f>IFERROR(VLOOKUP(ROWS($BR$4:BR1915),$BQ$4:$BR$2337,2,0),"")</f>
        <v>Szastarka (pow. kraśnicki, woj. lubelskie)</v>
      </c>
      <c r="BU1915" s="98">
        <v>0</v>
      </c>
      <c r="BV1915" s="98">
        <f>IF(ISNUMBER(SEARCH('ankieta ESG'!$G$187,BW1915)),MAX($BV$3:BV1914)+1,0)</f>
        <v>1912</v>
      </c>
      <c r="BW1915" s="134" t="s">
        <v>5915</v>
      </c>
      <c r="BX1915" s="98">
        <v>0</v>
      </c>
      <c r="BY1915" s="99" t="str">
        <f>IFERROR(VLOOKUP(ROWS($BW$4:BW1915),$BV$4:$BW$2337,2,0),"")</f>
        <v>Szastarka (pow. kraśnicki, woj. lubelskie)</v>
      </c>
      <c r="BZ1915" s="98">
        <v>0</v>
      </c>
      <c r="CA1915" s="98">
        <f>IF(ISNUMBER(SEARCH('ankieta ESG'!$G$188,CB1915)),MAX($CA$3:CA1914)+1,0)</f>
        <v>1912</v>
      </c>
      <c r="CB1915" s="134" t="s">
        <v>5915</v>
      </c>
      <c r="CC1915" s="98">
        <v>0</v>
      </c>
      <c r="CD1915" s="99" t="str">
        <f>IFERROR(VLOOKUP(ROWS($CB$4:CB1915),$CA$4:$CB$2337,2,0),"")</f>
        <v>Szastarka (pow. kraśnicki, woj. lubelskie)</v>
      </c>
      <c r="CE1915" s="98">
        <v>0</v>
      </c>
      <c r="CF1915" s="98">
        <f>IF(ISNUMBER(SEARCH('ankieta ESG'!$G$189,CG1915)),MAX($CF$3:CF1914)+1,0)</f>
        <v>1912</v>
      </c>
      <c r="CG1915" s="134" t="s">
        <v>5915</v>
      </c>
      <c r="CH1915" s="98">
        <v>0</v>
      </c>
      <c r="CI1915" s="99" t="str">
        <f>IFERROR(VLOOKUP(ROWS($CG$4:CG1915),$CF$4:$CG$2337,2,0),"")</f>
        <v>Szastarka (pow. kraśnicki, woj. lubelskie)</v>
      </c>
      <c r="CJ1915" s="98">
        <v>0</v>
      </c>
    </row>
    <row r="1916" spans="4:88">
      <c r="D1916" s="25"/>
      <c r="F1916" s="25"/>
      <c r="AM1916" s="98">
        <f>IF(ISNUMBER(SEARCH('ankieta ESG'!$G$180,AN1916)),MAX(AM$3:$AM1915)+1,0)</f>
        <v>1913</v>
      </c>
      <c r="AN1916" s="134" t="s">
        <v>5916</v>
      </c>
      <c r="AO1916" s="98">
        <v>0</v>
      </c>
      <c r="AP1916" s="99" t="str">
        <f>IFERROR(VLOOKUP(ROWS($AN$4:AN1916),$AM$4:$AN$2337,2,0),"")</f>
        <v>Szczaniec (pow. świebodziński, woj. lubuskie)</v>
      </c>
      <c r="AQ1916" s="98">
        <v>0</v>
      </c>
      <c r="AR1916" s="98">
        <f>IF(ISNUMBER(SEARCH('ankieta ESG'!$G$181,AS1916)),MAX($AR$3:AR1915)+1,0)</f>
        <v>1913</v>
      </c>
      <c r="AS1916" s="134" t="s">
        <v>5916</v>
      </c>
      <c r="AT1916" s="98">
        <v>0</v>
      </c>
      <c r="AU1916" s="99" t="str">
        <f>IFERROR(VLOOKUP(ROWS($AS$4:AS1916),$AR$4:$AS$2337,2,0),"")</f>
        <v>Szczaniec (pow. świebodziński, woj. lubuskie)</v>
      </c>
      <c r="AV1916" s="98">
        <v>0</v>
      </c>
      <c r="AW1916" s="98">
        <f>IF(ISNUMBER(SEARCH('ankieta ESG'!$G$182,AX1916)),MAX($AW$3:AW1915)+1,0)</f>
        <v>1913</v>
      </c>
      <c r="AX1916" s="134" t="s">
        <v>5916</v>
      </c>
      <c r="AY1916" s="98">
        <v>0</v>
      </c>
      <c r="AZ1916" s="99" t="str">
        <f>IFERROR(VLOOKUP(ROWS($AX$4:AX1916),$AW$4:$AX$2337,2,0),"")</f>
        <v>Szczaniec (pow. świebodziński, woj. lubuskie)</v>
      </c>
      <c r="BA1916" s="98">
        <v>0</v>
      </c>
      <c r="BB1916" s="98">
        <f>IF(ISNUMBER(SEARCH('ankieta ESG'!$G$183,BC1916)),MAX($BB$3:BB1915)+1,0)</f>
        <v>1913</v>
      </c>
      <c r="BC1916" s="134" t="s">
        <v>5916</v>
      </c>
      <c r="BD1916" s="98">
        <v>0</v>
      </c>
      <c r="BE1916" s="99" t="str">
        <f>IFERROR(VLOOKUP(ROWS($BC$4:BC1916),$BB$4:$BC$2337,2,0),"")</f>
        <v>Szczaniec (pow. świebodziński, woj. lubuskie)</v>
      </c>
      <c r="BF1916" s="98">
        <v>0</v>
      </c>
      <c r="BG1916" s="98">
        <f>IF(ISNUMBER(SEARCH('ankieta ESG'!$G$184,BH1916)),MAX($BG$3:BG1915)+1,0)</f>
        <v>1913</v>
      </c>
      <c r="BH1916" s="134" t="s">
        <v>5916</v>
      </c>
      <c r="BI1916" s="98">
        <v>0</v>
      </c>
      <c r="BJ1916" s="99" t="str">
        <f>IFERROR(VLOOKUP(ROWS($BH$4:BH1916),$BG$4:$BH$2337,2,0),"")</f>
        <v>Szczaniec (pow. świebodziński, woj. lubuskie)</v>
      </c>
      <c r="BK1916" s="98">
        <v>0</v>
      </c>
      <c r="BL1916" s="98">
        <f>IF(ISNUMBER(SEARCH('ankieta ESG'!$G$185,BM1916)),MAX($BL$3:BL1915)+1,0)</f>
        <v>1913</v>
      </c>
      <c r="BM1916" s="134" t="s">
        <v>5916</v>
      </c>
      <c r="BN1916" s="98">
        <v>0</v>
      </c>
      <c r="BO1916" s="99" t="str">
        <f>IFERROR(VLOOKUP(ROWS($BM$4:BM1916),$BL$4:$BM$2337,2,0),"")</f>
        <v>Szczaniec (pow. świebodziński, woj. lubuskie)</v>
      </c>
      <c r="BP1916" s="98">
        <v>0</v>
      </c>
      <c r="BQ1916" s="98">
        <f>IF(ISNUMBER(SEARCH('ankieta ESG'!$G$186,BR1916)),MAX($BQ$3:BQ1915)+1,0)</f>
        <v>1913</v>
      </c>
      <c r="BR1916" s="134" t="s">
        <v>5916</v>
      </c>
      <c r="BS1916" s="98">
        <v>0</v>
      </c>
      <c r="BT1916" s="99" t="str">
        <f>IFERROR(VLOOKUP(ROWS($BR$4:BR1916),$BQ$4:$BR$2337,2,0),"")</f>
        <v>Szczaniec (pow. świebodziński, woj. lubuskie)</v>
      </c>
      <c r="BU1916" s="98">
        <v>0</v>
      </c>
      <c r="BV1916" s="98">
        <f>IF(ISNUMBER(SEARCH('ankieta ESG'!$G$187,BW1916)),MAX($BV$3:BV1915)+1,0)</f>
        <v>1913</v>
      </c>
      <c r="BW1916" s="134" t="s">
        <v>5916</v>
      </c>
      <c r="BX1916" s="98">
        <v>0</v>
      </c>
      <c r="BY1916" s="99" t="str">
        <f>IFERROR(VLOOKUP(ROWS($BW$4:BW1916),$BV$4:$BW$2337,2,0),"")</f>
        <v>Szczaniec (pow. świebodziński, woj. lubuskie)</v>
      </c>
      <c r="BZ1916" s="98">
        <v>0</v>
      </c>
      <c r="CA1916" s="98">
        <f>IF(ISNUMBER(SEARCH('ankieta ESG'!$G$188,CB1916)),MAX($CA$3:CA1915)+1,0)</f>
        <v>1913</v>
      </c>
      <c r="CB1916" s="134" t="s">
        <v>5916</v>
      </c>
      <c r="CC1916" s="98">
        <v>0</v>
      </c>
      <c r="CD1916" s="99" t="str">
        <f>IFERROR(VLOOKUP(ROWS($CB$4:CB1916),$CA$4:$CB$2337,2,0),"")</f>
        <v>Szczaniec (pow. świebodziński, woj. lubuskie)</v>
      </c>
      <c r="CE1916" s="98">
        <v>0</v>
      </c>
      <c r="CF1916" s="98">
        <f>IF(ISNUMBER(SEARCH('ankieta ESG'!$G$189,CG1916)),MAX($CF$3:CF1915)+1,0)</f>
        <v>1913</v>
      </c>
      <c r="CG1916" s="134" t="s">
        <v>5916</v>
      </c>
      <c r="CH1916" s="98">
        <v>0</v>
      </c>
      <c r="CI1916" s="99" t="str">
        <f>IFERROR(VLOOKUP(ROWS($CG$4:CG1916),$CF$4:$CG$2337,2,0),"")</f>
        <v>Szczaniec (pow. świebodziński, woj. lubuskie)</v>
      </c>
      <c r="CJ1916" s="98">
        <v>0</v>
      </c>
    </row>
    <row r="1917" spans="4:88">
      <c r="D1917" s="25"/>
      <c r="F1917" s="25"/>
      <c r="AM1917" s="98">
        <f>IF(ISNUMBER(SEARCH('ankieta ESG'!$G$180,AN1917)),MAX(AM$3:$AM1916)+1,0)</f>
        <v>1914</v>
      </c>
      <c r="AN1917" s="134" t="s">
        <v>5917</v>
      </c>
      <c r="AO1917" s="98">
        <v>0</v>
      </c>
      <c r="AP1917" s="99" t="str">
        <f>IFERROR(VLOOKUP(ROWS($AN$4:AN1917),$AM$4:$AN$2337,2,0),"")</f>
        <v>Szczawin Kościelny (pow. gostyniński, woj. mazowieckie)</v>
      </c>
      <c r="AQ1917" s="98">
        <v>0</v>
      </c>
      <c r="AR1917" s="98">
        <f>IF(ISNUMBER(SEARCH('ankieta ESG'!$G$181,AS1917)),MAX($AR$3:AR1916)+1,0)</f>
        <v>1914</v>
      </c>
      <c r="AS1917" s="134" t="s">
        <v>5917</v>
      </c>
      <c r="AT1917" s="98">
        <v>0</v>
      </c>
      <c r="AU1917" s="99" t="str">
        <f>IFERROR(VLOOKUP(ROWS($AS$4:AS1917),$AR$4:$AS$2337,2,0),"")</f>
        <v>Szczawin Kościelny (pow. gostyniński, woj. mazowieckie)</v>
      </c>
      <c r="AV1917" s="98">
        <v>0</v>
      </c>
      <c r="AW1917" s="98">
        <f>IF(ISNUMBER(SEARCH('ankieta ESG'!$G$182,AX1917)),MAX($AW$3:AW1916)+1,0)</f>
        <v>1914</v>
      </c>
      <c r="AX1917" s="134" t="s">
        <v>5917</v>
      </c>
      <c r="AY1917" s="98">
        <v>0</v>
      </c>
      <c r="AZ1917" s="99" t="str">
        <f>IFERROR(VLOOKUP(ROWS($AX$4:AX1917),$AW$4:$AX$2337,2,0),"")</f>
        <v>Szczawin Kościelny (pow. gostyniński, woj. mazowieckie)</v>
      </c>
      <c r="BA1917" s="98">
        <v>0</v>
      </c>
      <c r="BB1917" s="98">
        <f>IF(ISNUMBER(SEARCH('ankieta ESG'!$G$183,BC1917)),MAX($BB$3:BB1916)+1,0)</f>
        <v>1914</v>
      </c>
      <c r="BC1917" s="134" t="s">
        <v>5917</v>
      </c>
      <c r="BD1917" s="98">
        <v>0</v>
      </c>
      <c r="BE1917" s="99" t="str">
        <f>IFERROR(VLOOKUP(ROWS($BC$4:BC1917),$BB$4:$BC$2337,2,0),"")</f>
        <v>Szczawin Kościelny (pow. gostyniński, woj. mazowieckie)</v>
      </c>
      <c r="BF1917" s="98">
        <v>0</v>
      </c>
      <c r="BG1917" s="98">
        <f>IF(ISNUMBER(SEARCH('ankieta ESG'!$G$184,BH1917)),MAX($BG$3:BG1916)+1,0)</f>
        <v>1914</v>
      </c>
      <c r="BH1917" s="134" t="s">
        <v>5917</v>
      </c>
      <c r="BI1917" s="98">
        <v>0</v>
      </c>
      <c r="BJ1917" s="99" t="str">
        <f>IFERROR(VLOOKUP(ROWS($BH$4:BH1917),$BG$4:$BH$2337,2,0),"")</f>
        <v>Szczawin Kościelny (pow. gostyniński, woj. mazowieckie)</v>
      </c>
      <c r="BK1917" s="98">
        <v>0</v>
      </c>
      <c r="BL1917" s="98">
        <f>IF(ISNUMBER(SEARCH('ankieta ESG'!$G$185,BM1917)),MAX($BL$3:BL1916)+1,0)</f>
        <v>1914</v>
      </c>
      <c r="BM1917" s="134" t="s">
        <v>5917</v>
      </c>
      <c r="BN1917" s="98">
        <v>0</v>
      </c>
      <c r="BO1917" s="99" t="str">
        <f>IFERROR(VLOOKUP(ROWS($BM$4:BM1917),$BL$4:$BM$2337,2,0),"")</f>
        <v>Szczawin Kościelny (pow. gostyniński, woj. mazowieckie)</v>
      </c>
      <c r="BP1917" s="98">
        <v>0</v>
      </c>
      <c r="BQ1917" s="98">
        <f>IF(ISNUMBER(SEARCH('ankieta ESG'!$G$186,BR1917)),MAX($BQ$3:BQ1916)+1,0)</f>
        <v>1914</v>
      </c>
      <c r="BR1917" s="134" t="s">
        <v>5917</v>
      </c>
      <c r="BS1917" s="98">
        <v>0</v>
      </c>
      <c r="BT1917" s="99" t="str">
        <f>IFERROR(VLOOKUP(ROWS($BR$4:BR1917),$BQ$4:$BR$2337,2,0),"")</f>
        <v>Szczawin Kościelny (pow. gostyniński, woj. mazowieckie)</v>
      </c>
      <c r="BU1917" s="98">
        <v>0</v>
      </c>
      <c r="BV1917" s="98">
        <f>IF(ISNUMBER(SEARCH('ankieta ESG'!$G$187,BW1917)),MAX($BV$3:BV1916)+1,0)</f>
        <v>1914</v>
      </c>
      <c r="BW1917" s="134" t="s">
        <v>5917</v>
      </c>
      <c r="BX1917" s="98">
        <v>0</v>
      </c>
      <c r="BY1917" s="99" t="str">
        <f>IFERROR(VLOOKUP(ROWS($BW$4:BW1917),$BV$4:$BW$2337,2,0),"")</f>
        <v>Szczawin Kościelny (pow. gostyniński, woj. mazowieckie)</v>
      </c>
      <c r="BZ1917" s="98">
        <v>0</v>
      </c>
      <c r="CA1917" s="98">
        <f>IF(ISNUMBER(SEARCH('ankieta ESG'!$G$188,CB1917)),MAX($CA$3:CA1916)+1,0)</f>
        <v>1914</v>
      </c>
      <c r="CB1917" s="134" t="s">
        <v>5917</v>
      </c>
      <c r="CC1917" s="98">
        <v>0</v>
      </c>
      <c r="CD1917" s="99" t="str">
        <f>IFERROR(VLOOKUP(ROWS($CB$4:CB1917),$CA$4:$CB$2337,2,0),"")</f>
        <v>Szczawin Kościelny (pow. gostyniński, woj. mazowieckie)</v>
      </c>
      <c r="CE1917" s="98">
        <v>0</v>
      </c>
      <c r="CF1917" s="98">
        <f>IF(ISNUMBER(SEARCH('ankieta ESG'!$G$189,CG1917)),MAX($CF$3:CF1916)+1,0)</f>
        <v>1914</v>
      </c>
      <c r="CG1917" s="134" t="s">
        <v>5917</v>
      </c>
      <c r="CH1917" s="98">
        <v>0</v>
      </c>
      <c r="CI1917" s="99" t="str">
        <f>IFERROR(VLOOKUP(ROWS($CG$4:CG1917),$CF$4:$CG$2337,2,0),"")</f>
        <v>Szczawin Kościelny (pow. gostyniński, woj. mazowieckie)</v>
      </c>
      <c r="CJ1917" s="98">
        <v>0</v>
      </c>
    </row>
    <row r="1918" spans="4:88">
      <c r="D1918" s="25"/>
      <c r="F1918" s="25"/>
      <c r="AM1918" s="98">
        <f>IF(ISNUMBER(SEARCH('ankieta ESG'!$G$180,AN1918)),MAX(AM$3:$AM1917)+1,0)</f>
        <v>1915</v>
      </c>
      <c r="AN1918" s="134" t="s">
        <v>5918</v>
      </c>
      <c r="AO1918" s="98">
        <v>0</v>
      </c>
      <c r="AP1918" s="99" t="str">
        <f>IFERROR(VLOOKUP(ROWS($AN$4:AN1918),$AM$4:$AN$2337,2,0),"")</f>
        <v>Szczawnica (pow. nowotarski, woj. małopolskie)</v>
      </c>
      <c r="AQ1918" s="98">
        <v>0</v>
      </c>
      <c r="AR1918" s="98">
        <f>IF(ISNUMBER(SEARCH('ankieta ESG'!$G$181,AS1918)),MAX($AR$3:AR1917)+1,0)</f>
        <v>1915</v>
      </c>
      <c r="AS1918" s="134" t="s">
        <v>5918</v>
      </c>
      <c r="AT1918" s="98">
        <v>0</v>
      </c>
      <c r="AU1918" s="99" t="str">
        <f>IFERROR(VLOOKUP(ROWS($AS$4:AS1918),$AR$4:$AS$2337,2,0),"")</f>
        <v>Szczawnica (pow. nowotarski, woj. małopolskie)</v>
      </c>
      <c r="AV1918" s="98">
        <v>0</v>
      </c>
      <c r="AW1918" s="98">
        <f>IF(ISNUMBER(SEARCH('ankieta ESG'!$G$182,AX1918)),MAX($AW$3:AW1917)+1,0)</f>
        <v>1915</v>
      </c>
      <c r="AX1918" s="134" t="s">
        <v>5918</v>
      </c>
      <c r="AY1918" s="98">
        <v>0</v>
      </c>
      <c r="AZ1918" s="99" t="str">
        <f>IFERROR(VLOOKUP(ROWS($AX$4:AX1918),$AW$4:$AX$2337,2,0),"")</f>
        <v>Szczawnica (pow. nowotarski, woj. małopolskie)</v>
      </c>
      <c r="BA1918" s="98">
        <v>0</v>
      </c>
      <c r="BB1918" s="98">
        <f>IF(ISNUMBER(SEARCH('ankieta ESG'!$G$183,BC1918)),MAX($BB$3:BB1917)+1,0)</f>
        <v>1915</v>
      </c>
      <c r="BC1918" s="134" t="s">
        <v>5918</v>
      </c>
      <c r="BD1918" s="98">
        <v>0</v>
      </c>
      <c r="BE1918" s="99" t="str">
        <f>IFERROR(VLOOKUP(ROWS($BC$4:BC1918),$BB$4:$BC$2337,2,0),"")</f>
        <v>Szczawnica (pow. nowotarski, woj. małopolskie)</v>
      </c>
      <c r="BF1918" s="98">
        <v>0</v>
      </c>
      <c r="BG1918" s="98">
        <f>IF(ISNUMBER(SEARCH('ankieta ESG'!$G$184,BH1918)),MAX($BG$3:BG1917)+1,0)</f>
        <v>1915</v>
      </c>
      <c r="BH1918" s="134" t="s">
        <v>5918</v>
      </c>
      <c r="BI1918" s="98">
        <v>0</v>
      </c>
      <c r="BJ1918" s="99" t="str">
        <f>IFERROR(VLOOKUP(ROWS($BH$4:BH1918),$BG$4:$BH$2337,2,0),"")</f>
        <v>Szczawnica (pow. nowotarski, woj. małopolskie)</v>
      </c>
      <c r="BK1918" s="98">
        <v>0</v>
      </c>
      <c r="BL1918" s="98">
        <f>IF(ISNUMBER(SEARCH('ankieta ESG'!$G$185,BM1918)),MAX($BL$3:BL1917)+1,0)</f>
        <v>1915</v>
      </c>
      <c r="BM1918" s="134" t="s">
        <v>5918</v>
      </c>
      <c r="BN1918" s="98">
        <v>0</v>
      </c>
      <c r="BO1918" s="99" t="str">
        <f>IFERROR(VLOOKUP(ROWS($BM$4:BM1918),$BL$4:$BM$2337,2,0),"")</f>
        <v>Szczawnica (pow. nowotarski, woj. małopolskie)</v>
      </c>
      <c r="BP1918" s="98">
        <v>0</v>
      </c>
      <c r="BQ1918" s="98">
        <f>IF(ISNUMBER(SEARCH('ankieta ESG'!$G$186,BR1918)),MAX($BQ$3:BQ1917)+1,0)</f>
        <v>1915</v>
      </c>
      <c r="BR1918" s="134" t="s">
        <v>5918</v>
      </c>
      <c r="BS1918" s="98">
        <v>0</v>
      </c>
      <c r="BT1918" s="99" t="str">
        <f>IFERROR(VLOOKUP(ROWS($BR$4:BR1918),$BQ$4:$BR$2337,2,0),"")</f>
        <v>Szczawnica (pow. nowotarski, woj. małopolskie)</v>
      </c>
      <c r="BU1918" s="98">
        <v>0</v>
      </c>
      <c r="BV1918" s="98">
        <f>IF(ISNUMBER(SEARCH('ankieta ESG'!$G$187,BW1918)),MAX($BV$3:BV1917)+1,0)</f>
        <v>1915</v>
      </c>
      <c r="BW1918" s="134" t="s">
        <v>5918</v>
      </c>
      <c r="BX1918" s="98">
        <v>0</v>
      </c>
      <c r="BY1918" s="99" t="str">
        <f>IFERROR(VLOOKUP(ROWS($BW$4:BW1918),$BV$4:$BW$2337,2,0),"")</f>
        <v>Szczawnica (pow. nowotarski, woj. małopolskie)</v>
      </c>
      <c r="BZ1918" s="98">
        <v>0</v>
      </c>
      <c r="CA1918" s="98">
        <f>IF(ISNUMBER(SEARCH('ankieta ESG'!$G$188,CB1918)),MAX($CA$3:CA1917)+1,0)</f>
        <v>1915</v>
      </c>
      <c r="CB1918" s="134" t="s">
        <v>5918</v>
      </c>
      <c r="CC1918" s="98">
        <v>0</v>
      </c>
      <c r="CD1918" s="99" t="str">
        <f>IFERROR(VLOOKUP(ROWS($CB$4:CB1918),$CA$4:$CB$2337,2,0),"")</f>
        <v>Szczawnica (pow. nowotarski, woj. małopolskie)</v>
      </c>
      <c r="CE1918" s="98">
        <v>0</v>
      </c>
      <c r="CF1918" s="98">
        <f>IF(ISNUMBER(SEARCH('ankieta ESG'!$G$189,CG1918)),MAX($CF$3:CF1917)+1,0)</f>
        <v>1915</v>
      </c>
      <c r="CG1918" s="134" t="s">
        <v>5918</v>
      </c>
      <c r="CH1918" s="98">
        <v>0</v>
      </c>
      <c r="CI1918" s="99" t="str">
        <f>IFERROR(VLOOKUP(ROWS($CG$4:CG1918),$CF$4:$CG$2337,2,0),"")</f>
        <v>Szczawnica (pow. nowotarski, woj. małopolskie)</v>
      </c>
      <c r="CJ1918" s="98">
        <v>0</v>
      </c>
    </row>
    <row r="1919" spans="4:88">
      <c r="D1919" s="25"/>
      <c r="F1919" s="25"/>
      <c r="AM1919" s="98">
        <f>IF(ISNUMBER(SEARCH('ankieta ESG'!$G$180,AN1919)),MAX(AM$3:$AM1918)+1,0)</f>
        <v>1916</v>
      </c>
      <c r="AN1919" s="134" t="s">
        <v>5919</v>
      </c>
      <c r="AO1919" s="98">
        <v>0</v>
      </c>
      <c r="AP1919" s="99" t="str">
        <f>IFERROR(VLOOKUP(ROWS($AN$4:AN1919),$AM$4:$AN$2337,2,0),"")</f>
        <v>Szczawno (pow. wałbrzyski, woj. dolnośląskie)</v>
      </c>
      <c r="AQ1919" s="98">
        <v>0</v>
      </c>
      <c r="AR1919" s="98">
        <f>IF(ISNUMBER(SEARCH('ankieta ESG'!$G$181,AS1919)),MAX($AR$3:AR1918)+1,0)</f>
        <v>1916</v>
      </c>
      <c r="AS1919" s="134" t="s">
        <v>5919</v>
      </c>
      <c r="AT1919" s="98">
        <v>0</v>
      </c>
      <c r="AU1919" s="99" t="str">
        <f>IFERROR(VLOOKUP(ROWS($AS$4:AS1919),$AR$4:$AS$2337,2,0),"")</f>
        <v>Szczawno (pow. wałbrzyski, woj. dolnośląskie)</v>
      </c>
      <c r="AV1919" s="98">
        <v>0</v>
      </c>
      <c r="AW1919" s="98">
        <f>IF(ISNUMBER(SEARCH('ankieta ESG'!$G$182,AX1919)),MAX($AW$3:AW1918)+1,0)</f>
        <v>1916</v>
      </c>
      <c r="AX1919" s="134" t="s">
        <v>5919</v>
      </c>
      <c r="AY1919" s="98">
        <v>0</v>
      </c>
      <c r="AZ1919" s="99" t="str">
        <f>IFERROR(VLOOKUP(ROWS($AX$4:AX1919),$AW$4:$AX$2337,2,0),"")</f>
        <v>Szczawno (pow. wałbrzyski, woj. dolnośląskie)</v>
      </c>
      <c r="BA1919" s="98">
        <v>0</v>
      </c>
      <c r="BB1919" s="98">
        <f>IF(ISNUMBER(SEARCH('ankieta ESG'!$G$183,BC1919)),MAX($BB$3:BB1918)+1,0)</f>
        <v>1916</v>
      </c>
      <c r="BC1919" s="134" t="s">
        <v>5919</v>
      </c>
      <c r="BD1919" s="98">
        <v>0</v>
      </c>
      <c r="BE1919" s="99" t="str">
        <f>IFERROR(VLOOKUP(ROWS($BC$4:BC1919),$BB$4:$BC$2337,2,0),"")</f>
        <v>Szczawno (pow. wałbrzyski, woj. dolnośląskie)</v>
      </c>
      <c r="BF1919" s="98">
        <v>0</v>
      </c>
      <c r="BG1919" s="98">
        <f>IF(ISNUMBER(SEARCH('ankieta ESG'!$G$184,BH1919)),MAX($BG$3:BG1918)+1,0)</f>
        <v>1916</v>
      </c>
      <c r="BH1919" s="134" t="s">
        <v>5919</v>
      </c>
      <c r="BI1919" s="98">
        <v>0</v>
      </c>
      <c r="BJ1919" s="99" t="str">
        <f>IFERROR(VLOOKUP(ROWS($BH$4:BH1919),$BG$4:$BH$2337,2,0),"")</f>
        <v>Szczawno (pow. wałbrzyski, woj. dolnośląskie)</v>
      </c>
      <c r="BK1919" s="98">
        <v>0</v>
      </c>
      <c r="BL1919" s="98">
        <f>IF(ISNUMBER(SEARCH('ankieta ESG'!$G$185,BM1919)),MAX($BL$3:BL1918)+1,0)</f>
        <v>1916</v>
      </c>
      <c r="BM1919" s="134" t="s">
        <v>5919</v>
      </c>
      <c r="BN1919" s="98">
        <v>0</v>
      </c>
      <c r="BO1919" s="99" t="str">
        <f>IFERROR(VLOOKUP(ROWS($BM$4:BM1919),$BL$4:$BM$2337,2,0),"")</f>
        <v>Szczawno (pow. wałbrzyski, woj. dolnośląskie)</v>
      </c>
      <c r="BP1919" s="98">
        <v>0</v>
      </c>
      <c r="BQ1919" s="98">
        <f>IF(ISNUMBER(SEARCH('ankieta ESG'!$G$186,BR1919)),MAX($BQ$3:BQ1918)+1,0)</f>
        <v>1916</v>
      </c>
      <c r="BR1919" s="134" t="s">
        <v>5919</v>
      </c>
      <c r="BS1919" s="98">
        <v>0</v>
      </c>
      <c r="BT1919" s="99" t="str">
        <f>IFERROR(VLOOKUP(ROWS($BR$4:BR1919),$BQ$4:$BR$2337,2,0),"")</f>
        <v>Szczawno (pow. wałbrzyski, woj. dolnośląskie)</v>
      </c>
      <c r="BU1919" s="98">
        <v>0</v>
      </c>
      <c r="BV1919" s="98">
        <f>IF(ISNUMBER(SEARCH('ankieta ESG'!$G$187,BW1919)),MAX($BV$3:BV1918)+1,0)</f>
        <v>1916</v>
      </c>
      <c r="BW1919" s="134" t="s">
        <v>5919</v>
      </c>
      <c r="BX1919" s="98">
        <v>0</v>
      </c>
      <c r="BY1919" s="99" t="str">
        <f>IFERROR(VLOOKUP(ROWS($BW$4:BW1919),$BV$4:$BW$2337,2,0),"")</f>
        <v>Szczawno (pow. wałbrzyski, woj. dolnośląskie)</v>
      </c>
      <c r="BZ1919" s="98">
        <v>0</v>
      </c>
      <c r="CA1919" s="98">
        <f>IF(ISNUMBER(SEARCH('ankieta ESG'!$G$188,CB1919)),MAX($CA$3:CA1918)+1,0)</f>
        <v>1916</v>
      </c>
      <c r="CB1919" s="134" t="s">
        <v>5919</v>
      </c>
      <c r="CC1919" s="98">
        <v>0</v>
      </c>
      <c r="CD1919" s="99" t="str">
        <f>IFERROR(VLOOKUP(ROWS($CB$4:CB1919),$CA$4:$CB$2337,2,0),"")</f>
        <v>Szczawno (pow. wałbrzyski, woj. dolnośląskie)</v>
      </c>
      <c r="CE1919" s="98">
        <v>0</v>
      </c>
      <c r="CF1919" s="98">
        <f>IF(ISNUMBER(SEARCH('ankieta ESG'!$G$189,CG1919)),MAX($CF$3:CF1918)+1,0)</f>
        <v>1916</v>
      </c>
      <c r="CG1919" s="134" t="s">
        <v>5919</v>
      </c>
      <c r="CH1919" s="98">
        <v>0</v>
      </c>
      <c r="CI1919" s="99" t="str">
        <f>IFERROR(VLOOKUP(ROWS($CG$4:CG1919),$CF$4:$CG$2337,2,0),"")</f>
        <v>Szczawno (pow. wałbrzyski, woj. dolnośląskie)</v>
      </c>
      <c r="CJ1919" s="98">
        <v>0</v>
      </c>
    </row>
    <row r="1920" spans="4:88">
      <c r="D1920" s="25"/>
      <c r="F1920" s="25"/>
      <c r="AM1920" s="98">
        <f>IF(ISNUMBER(SEARCH('ankieta ESG'!$G$180,AN1920)),MAX(AM$3:$AM1919)+1,0)</f>
        <v>1917</v>
      </c>
      <c r="AN1920" s="134" t="s">
        <v>5920</v>
      </c>
      <c r="AO1920" s="98">
        <v>0</v>
      </c>
      <c r="AP1920" s="99" t="str">
        <f>IFERROR(VLOOKUP(ROWS($AN$4:AN1920),$AM$4:$AN$2337,2,0),"")</f>
        <v>Szczebrzeszyn (pow. zamojski, woj. lubelskie)</v>
      </c>
      <c r="AQ1920" s="98">
        <v>0</v>
      </c>
      <c r="AR1920" s="98">
        <f>IF(ISNUMBER(SEARCH('ankieta ESG'!$G$181,AS1920)),MAX($AR$3:AR1919)+1,0)</f>
        <v>1917</v>
      </c>
      <c r="AS1920" s="134" t="s">
        <v>5920</v>
      </c>
      <c r="AT1920" s="98">
        <v>0</v>
      </c>
      <c r="AU1920" s="99" t="str">
        <f>IFERROR(VLOOKUP(ROWS($AS$4:AS1920),$AR$4:$AS$2337,2,0),"")</f>
        <v>Szczebrzeszyn (pow. zamojski, woj. lubelskie)</v>
      </c>
      <c r="AV1920" s="98">
        <v>0</v>
      </c>
      <c r="AW1920" s="98">
        <f>IF(ISNUMBER(SEARCH('ankieta ESG'!$G$182,AX1920)),MAX($AW$3:AW1919)+1,0)</f>
        <v>1917</v>
      </c>
      <c r="AX1920" s="134" t="s">
        <v>5920</v>
      </c>
      <c r="AY1920" s="98">
        <v>0</v>
      </c>
      <c r="AZ1920" s="99" t="str">
        <f>IFERROR(VLOOKUP(ROWS($AX$4:AX1920),$AW$4:$AX$2337,2,0),"")</f>
        <v>Szczebrzeszyn (pow. zamojski, woj. lubelskie)</v>
      </c>
      <c r="BA1920" s="98">
        <v>0</v>
      </c>
      <c r="BB1920" s="98">
        <f>IF(ISNUMBER(SEARCH('ankieta ESG'!$G$183,BC1920)),MAX($BB$3:BB1919)+1,0)</f>
        <v>1917</v>
      </c>
      <c r="BC1920" s="134" t="s">
        <v>5920</v>
      </c>
      <c r="BD1920" s="98">
        <v>0</v>
      </c>
      <c r="BE1920" s="99" t="str">
        <f>IFERROR(VLOOKUP(ROWS($BC$4:BC1920),$BB$4:$BC$2337,2,0),"")</f>
        <v>Szczebrzeszyn (pow. zamojski, woj. lubelskie)</v>
      </c>
      <c r="BF1920" s="98">
        <v>0</v>
      </c>
      <c r="BG1920" s="98">
        <f>IF(ISNUMBER(SEARCH('ankieta ESG'!$G$184,BH1920)),MAX($BG$3:BG1919)+1,0)</f>
        <v>1917</v>
      </c>
      <c r="BH1920" s="134" t="s">
        <v>5920</v>
      </c>
      <c r="BI1920" s="98">
        <v>0</v>
      </c>
      <c r="BJ1920" s="99" t="str">
        <f>IFERROR(VLOOKUP(ROWS($BH$4:BH1920),$BG$4:$BH$2337,2,0),"")</f>
        <v>Szczebrzeszyn (pow. zamojski, woj. lubelskie)</v>
      </c>
      <c r="BK1920" s="98">
        <v>0</v>
      </c>
      <c r="BL1920" s="98">
        <f>IF(ISNUMBER(SEARCH('ankieta ESG'!$G$185,BM1920)),MAX($BL$3:BL1919)+1,0)</f>
        <v>1917</v>
      </c>
      <c r="BM1920" s="134" t="s">
        <v>5920</v>
      </c>
      <c r="BN1920" s="98">
        <v>0</v>
      </c>
      <c r="BO1920" s="99" t="str">
        <f>IFERROR(VLOOKUP(ROWS($BM$4:BM1920),$BL$4:$BM$2337,2,0),"")</f>
        <v>Szczebrzeszyn (pow. zamojski, woj. lubelskie)</v>
      </c>
      <c r="BP1920" s="98">
        <v>0</v>
      </c>
      <c r="BQ1920" s="98">
        <f>IF(ISNUMBER(SEARCH('ankieta ESG'!$G$186,BR1920)),MAX($BQ$3:BQ1919)+1,0)</f>
        <v>1917</v>
      </c>
      <c r="BR1920" s="134" t="s">
        <v>5920</v>
      </c>
      <c r="BS1920" s="98">
        <v>0</v>
      </c>
      <c r="BT1920" s="99" t="str">
        <f>IFERROR(VLOOKUP(ROWS($BR$4:BR1920),$BQ$4:$BR$2337,2,0),"")</f>
        <v>Szczebrzeszyn (pow. zamojski, woj. lubelskie)</v>
      </c>
      <c r="BU1920" s="98">
        <v>0</v>
      </c>
      <c r="BV1920" s="98">
        <f>IF(ISNUMBER(SEARCH('ankieta ESG'!$G$187,BW1920)),MAX($BV$3:BV1919)+1,0)</f>
        <v>1917</v>
      </c>
      <c r="BW1920" s="134" t="s">
        <v>5920</v>
      </c>
      <c r="BX1920" s="98">
        <v>0</v>
      </c>
      <c r="BY1920" s="99" t="str">
        <f>IFERROR(VLOOKUP(ROWS($BW$4:BW1920),$BV$4:$BW$2337,2,0),"")</f>
        <v>Szczebrzeszyn (pow. zamojski, woj. lubelskie)</v>
      </c>
      <c r="BZ1920" s="98">
        <v>0</v>
      </c>
      <c r="CA1920" s="98">
        <f>IF(ISNUMBER(SEARCH('ankieta ESG'!$G$188,CB1920)),MAX($CA$3:CA1919)+1,0)</f>
        <v>1917</v>
      </c>
      <c r="CB1920" s="134" t="s">
        <v>5920</v>
      </c>
      <c r="CC1920" s="98">
        <v>0</v>
      </c>
      <c r="CD1920" s="99" t="str">
        <f>IFERROR(VLOOKUP(ROWS($CB$4:CB1920),$CA$4:$CB$2337,2,0),"")</f>
        <v>Szczebrzeszyn (pow. zamojski, woj. lubelskie)</v>
      </c>
      <c r="CE1920" s="98">
        <v>0</v>
      </c>
      <c r="CF1920" s="98">
        <f>IF(ISNUMBER(SEARCH('ankieta ESG'!$G$189,CG1920)),MAX($CF$3:CF1919)+1,0)</f>
        <v>1917</v>
      </c>
      <c r="CG1920" s="134" t="s">
        <v>5920</v>
      </c>
      <c r="CH1920" s="98">
        <v>0</v>
      </c>
      <c r="CI1920" s="99" t="str">
        <f>IFERROR(VLOOKUP(ROWS($CG$4:CG1920),$CF$4:$CG$2337,2,0),"")</f>
        <v>Szczebrzeszyn (pow. zamojski, woj. lubelskie)</v>
      </c>
      <c r="CJ1920" s="98">
        <v>0</v>
      </c>
    </row>
    <row r="1921" spans="4:88">
      <c r="D1921" s="25"/>
      <c r="F1921" s="25"/>
      <c r="AM1921" s="98">
        <f>IF(ISNUMBER(SEARCH('ankieta ESG'!$G$180,AN1921)),MAX(AM$3:$AM1920)+1,0)</f>
        <v>1918</v>
      </c>
      <c r="AN1921" s="134" t="s">
        <v>5921</v>
      </c>
      <c r="AO1921" s="98">
        <v>0</v>
      </c>
      <c r="AP1921" s="99" t="str">
        <f>IFERROR(VLOOKUP(ROWS($AN$4:AN1921),$AM$4:$AN$2337,2,0),"")</f>
        <v>Szczecin (pow. Szczecin, woj. zachodniopomorskie)</v>
      </c>
      <c r="AQ1921" s="98">
        <v>0</v>
      </c>
      <c r="AR1921" s="98">
        <f>IF(ISNUMBER(SEARCH('ankieta ESG'!$G$181,AS1921)),MAX($AR$3:AR1920)+1,0)</f>
        <v>1918</v>
      </c>
      <c r="AS1921" s="134" t="s">
        <v>5921</v>
      </c>
      <c r="AT1921" s="98">
        <v>0</v>
      </c>
      <c r="AU1921" s="99" t="str">
        <f>IFERROR(VLOOKUP(ROWS($AS$4:AS1921),$AR$4:$AS$2337,2,0),"")</f>
        <v>Szczecin (pow. Szczecin, woj. zachodniopomorskie)</v>
      </c>
      <c r="AV1921" s="98">
        <v>0</v>
      </c>
      <c r="AW1921" s="98">
        <f>IF(ISNUMBER(SEARCH('ankieta ESG'!$G$182,AX1921)),MAX($AW$3:AW1920)+1,0)</f>
        <v>1918</v>
      </c>
      <c r="AX1921" s="134" t="s">
        <v>5921</v>
      </c>
      <c r="AY1921" s="98">
        <v>0</v>
      </c>
      <c r="AZ1921" s="99" t="str">
        <f>IFERROR(VLOOKUP(ROWS($AX$4:AX1921),$AW$4:$AX$2337,2,0),"")</f>
        <v>Szczecin (pow. Szczecin, woj. zachodniopomorskie)</v>
      </c>
      <c r="BA1921" s="98">
        <v>0</v>
      </c>
      <c r="BB1921" s="98">
        <f>IF(ISNUMBER(SEARCH('ankieta ESG'!$G$183,BC1921)),MAX($BB$3:BB1920)+1,0)</f>
        <v>1918</v>
      </c>
      <c r="BC1921" s="134" t="s">
        <v>5921</v>
      </c>
      <c r="BD1921" s="98">
        <v>0</v>
      </c>
      <c r="BE1921" s="99" t="str">
        <f>IFERROR(VLOOKUP(ROWS($BC$4:BC1921),$BB$4:$BC$2337,2,0),"")</f>
        <v>Szczecin (pow. Szczecin, woj. zachodniopomorskie)</v>
      </c>
      <c r="BF1921" s="98">
        <v>0</v>
      </c>
      <c r="BG1921" s="98">
        <f>IF(ISNUMBER(SEARCH('ankieta ESG'!$G$184,BH1921)),MAX($BG$3:BG1920)+1,0)</f>
        <v>1918</v>
      </c>
      <c r="BH1921" s="134" t="s">
        <v>5921</v>
      </c>
      <c r="BI1921" s="98">
        <v>0</v>
      </c>
      <c r="BJ1921" s="99" t="str">
        <f>IFERROR(VLOOKUP(ROWS($BH$4:BH1921),$BG$4:$BH$2337,2,0),"")</f>
        <v>Szczecin (pow. Szczecin, woj. zachodniopomorskie)</v>
      </c>
      <c r="BK1921" s="98">
        <v>0</v>
      </c>
      <c r="BL1921" s="98">
        <f>IF(ISNUMBER(SEARCH('ankieta ESG'!$G$185,BM1921)),MAX($BL$3:BL1920)+1,0)</f>
        <v>1918</v>
      </c>
      <c r="BM1921" s="134" t="s">
        <v>5921</v>
      </c>
      <c r="BN1921" s="98">
        <v>0</v>
      </c>
      <c r="BO1921" s="99" t="str">
        <f>IFERROR(VLOOKUP(ROWS($BM$4:BM1921),$BL$4:$BM$2337,2,0),"")</f>
        <v>Szczecin (pow. Szczecin, woj. zachodniopomorskie)</v>
      </c>
      <c r="BP1921" s="98">
        <v>0</v>
      </c>
      <c r="BQ1921" s="98">
        <f>IF(ISNUMBER(SEARCH('ankieta ESG'!$G$186,BR1921)),MAX($BQ$3:BQ1920)+1,0)</f>
        <v>1918</v>
      </c>
      <c r="BR1921" s="134" t="s">
        <v>5921</v>
      </c>
      <c r="BS1921" s="98">
        <v>0</v>
      </c>
      <c r="BT1921" s="99" t="str">
        <f>IFERROR(VLOOKUP(ROWS($BR$4:BR1921),$BQ$4:$BR$2337,2,0),"")</f>
        <v>Szczecin (pow. Szczecin, woj. zachodniopomorskie)</v>
      </c>
      <c r="BU1921" s="98">
        <v>0</v>
      </c>
      <c r="BV1921" s="98">
        <f>IF(ISNUMBER(SEARCH('ankieta ESG'!$G$187,BW1921)),MAX($BV$3:BV1920)+1,0)</f>
        <v>1918</v>
      </c>
      <c r="BW1921" s="134" t="s">
        <v>5921</v>
      </c>
      <c r="BX1921" s="98">
        <v>0</v>
      </c>
      <c r="BY1921" s="99" t="str">
        <f>IFERROR(VLOOKUP(ROWS($BW$4:BW1921),$BV$4:$BW$2337,2,0),"")</f>
        <v>Szczecin (pow. Szczecin, woj. zachodniopomorskie)</v>
      </c>
      <c r="BZ1921" s="98">
        <v>0</v>
      </c>
      <c r="CA1921" s="98">
        <f>IF(ISNUMBER(SEARCH('ankieta ESG'!$G$188,CB1921)),MAX($CA$3:CA1920)+1,0)</f>
        <v>1918</v>
      </c>
      <c r="CB1921" s="134" t="s">
        <v>5921</v>
      </c>
      <c r="CC1921" s="98">
        <v>0</v>
      </c>
      <c r="CD1921" s="99" t="str">
        <f>IFERROR(VLOOKUP(ROWS($CB$4:CB1921),$CA$4:$CB$2337,2,0),"")</f>
        <v>Szczecin (pow. Szczecin, woj. zachodniopomorskie)</v>
      </c>
      <c r="CE1921" s="98">
        <v>0</v>
      </c>
      <c r="CF1921" s="98">
        <f>IF(ISNUMBER(SEARCH('ankieta ESG'!$G$189,CG1921)),MAX($CF$3:CF1920)+1,0)</f>
        <v>1918</v>
      </c>
      <c r="CG1921" s="134" t="s">
        <v>5921</v>
      </c>
      <c r="CH1921" s="98">
        <v>0</v>
      </c>
      <c r="CI1921" s="99" t="str">
        <f>IFERROR(VLOOKUP(ROWS($CG$4:CG1921),$CF$4:$CG$2337,2,0),"")</f>
        <v>Szczecin (pow. Szczecin, woj. zachodniopomorskie)</v>
      </c>
      <c r="CJ1921" s="98">
        <v>0</v>
      </c>
    </row>
    <row r="1922" spans="4:88">
      <c r="D1922" s="25"/>
      <c r="F1922" s="25"/>
      <c r="AM1922" s="98">
        <f>IF(ISNUMBER(SEARCH('ankieta ESG'!$G$180,AN1922)),MAX(AM$3:$AM1921)+1,0)</f>
        <v>1919</v>
      </c>
      <c r="AN1922" s="134" t="s">
        <v>5922</v>
      </c>
      <c r="AO1922" s="98">
        <v>0</v>
      </c>
      <c r="AP1922" s="99" t="str">
        <f>IFERROR(VLOOKUP(ROWS($AN$4:AN1922),$AM$4:$AN$2337,2,0),"")</f>
        <v>Szczecinek (pow. szczecinecki, woj. zachodniopomorskie)</v>
      </c>
      <c r="AQ1922" s="98">
        <v>0</v>
      </c>
      <c r="AR1922" s="98">
        <f>IF(ISNUMBER(SEARCH('ankieta ESG'!$G$181,AS1922)),MAX($AR$3:AR1921)+1,0)</f>
        <v>1919</v>
      </c>
      <c r="AS1922" s="134" t="s">
        <v>5922</v>
      </c>
      <c r="AT1922" s="98">
        <v>0</v>
      </c>
      <c r="AU1922" s="99" t="str">
        <f>IFERROR(VLOOKUP(ROWS($AS$4:AS1922),$AR$4:$AS$2337,2,0),"")</f>
        <v>Szczecinek (pow. szczecinecki, woj. zachodniopomorskie)</v>
      </c>
      <c r="AV1922" s="98">
        <v>0</v>
      </c>
      <c r="AW1922" s="98">
        <f>IF(ISNUMBER(SEARCH('ankieta ESG'!$G$182,AX1922)),MAX($AW$3:AW1921)+1,0)</f>
        <v>1919</v>
      </c>
      <c r="AX1922" s="134" t="s">
        <v>5922</v>
      </c>
      <c r="AY1922" s="98">
        <v>0</v>
      </c>
      <c r="AZ1922" s="99" t="str">
        <f>IFERROR(VLOOKUP(ROWS($AX$4:AX1922),$AW$4:$AX$2337,2,0),"")</f>
        <v>Szczecinek (pow. szczecinecki, woj. zachodniopomorskie)</v>
      </c>
      <c r="BA1922" s="98">
        <v>0</v>
      </c>
      <c r="BB1922" s="98">
        <f>IF(ISNUMBER(SEARCH('ankieta ESG'!$G$183,BC1922)),MAX($BB$3:BB1921)+1,0)</f>
        <v>1919</v>
      </c>
      <c r="BC1922" s="134" t="s">
        <v>5922</v>
      </c>
      <c r="BD1922" s="98">
        <v>0</v>
      </c>
      <c r="BE1922" s="99" t="str">
        <f>IFERROR(VLOOKUP(ROWS($BC$4:BC1922),$BB$4:$BC$2337,2,0),"")</f>
        <v>Szczecinek (pow. szczecinecki, woj. zachodniopomorskie)</v>
      </c>
      <c r="BF1922" s="98">
        <v>0</v>
      </c>
      <c r="BG1922" s="98">
        <f>IF(ISNUMBER(SEARCH('ankieta ESG'!$G$184,BH1922)),MAX($BG$3:BG1921)+1,0)</f>
        <v>1919</v>
      </c>
      <c r="BH1922" s="134" t="s">
        <v>5922</v>
      </c>
      <c r="BI1922" s="98">
        <v>0</v>
      </c>
      <c r="BJ1922" s="99" t="str">
        <f>IFERROR(VLOOKUP(ROWS($BH$4:BH1922),$BG$4:$BH$2337,2,0),"")</f>
        <v>Szczecinek (pow. szczecinecki, woj. zachodniopomorskie)</v>
      </c>
      <c r="BK1922" s="98">
        <v>0</v>
      </c>
      <c r="BL1922" s="98">
        <f>IF(ISNUMBER(SEARCH('ankieta ESG'!$G$185,BM1922)),MAX($BL$3:BL1921)+1,0)</f>
        <v>1919</v>
      </c>
      <c r="BM1922" s="134" t="s">
        <v>5922</v>
      </c>
      <c r="BN1922" s="98">
        <v>0</v>
      </c>
      <c r="BO1922" s="99" t="str">
        <f>IFERROR(VLOOKUP(ROWS($BM$4:BM1922),$BL$4:$BM$2337,2,0),"")</f>
        <v>Szczecinek (pow. szczecinecki, woj. zachodniopomorskie)</v>
      </c>
      <c r="BP1922" s="98">
        <v>0</v>
      </c>
      <c r="BQ1922" s="98">
        <f>IF(ISNUMBER(SEARCH('ankieta ESG'!$G$186,BR1922)),MAX($BQ$3:BQ1921)+1,0)</f>
        <v>1919</v>
      </c>
      <c r="BR1922" s="134" t="s">
        <v>5922</v>
      </c>
      <c r="BS1922" s="98">
        <v>0</v>
      </c>
      <c r="BT1922" s="99" t="str">
        <f>IFERROR(VLOOKUP(ROWS($BR$4:BR1922),$BQ$4:$BR$2337,2,0),"")</f>
        <v>Szczecinek (pow. szczecinecki, woj. zachodniopomorskie)</v>
      </c>
      <c r="BU1922" s="98">
        <v>0</v>
      </c>
      <c r="BV1922" s="98">
        <f>IF(ISNUMBER(SEARCH('ankieta ESG'!$G$187,BW1922)),MAX($BV$3:BV1921)+1,0)</f>
        <v>1919</v>
      </c>
      <c r="BW1922" s="134" t="s">
        <v>5922</v>
      </c>
      <c r="BX1922" s="98">
        <v>0</v>
      </c>
      <c r="BY1922" s="99" t="str">
        <f>IFERROR(VLOOKUP(ROWS($BW$4:BW1922),$BV$4:$BW$2337,2,0),"")</f>
        <v>Szczecinek (pow. szczecinecki, woj. zachodniopomorskie)</v>
      </c>
      <c r="BZ1922" s="98">
        <v>0</v>
      </c>
      <c r="CA1922" s="98">
        <f>IF(ISNUMBER(SEARCH('ankieta ESG'!$G$188,CB1922)),MAX($CA$3:CA1921)+1,0)</f>
        <v>1919</v>
      </c>
      <c r="CB1922" s="134" t="s">
        <v>5922</v>
      </c>
      <c r="CC1922" s="98">
        <v>0</v>
      </c>
      <c r="CD1922" s="99" t="str">
        <f>IFERROR(VLOOKUP(ROWS($CB$4:CB1922),$CA$4:$CB$2337,2,0),"")</f>
        <v>Szczecinek (pow. szczecinecki, woj. zachodniopomorskie)</v>
      </c>
      <c r="CE1922" s="98">
        <v>0</v>
      </c>
      <c r="CF1922" s="98">
        <f>IF(ISNUMBER(SEARCH('ankieta ESG'!$G$189,CG1922)),MAX($CF$3:CF1921)+1,0)</f>
        <v>1919</v>
      </c>
      <c r="CG1922" s="134" t="s">
        <v>5922</v>
      </c>
      <c r="CH1922" s="98">
        <v>0</v>
      </c>
      <c r="CI1922" s="99" t="str">
        <f>IFERROR(VLOOKUP(ROWS($CG$4:CG1922),$CF$4:$CG$2337,2,0),"")</f>
        <v>Szczecinek (pow. szczecinecki, woj. zachodniopomorskie)</v>
      </c>
      <c r="CJ1922" s="98">
        <v>0</v>
      </c>
    </row>
    <row r="1923" spans="4:88">
      <c r="D1923" s="25"/>
      <c r="F1923" s="25"/>
      <c r="AM1923" s="98">
        <f>IF(ISNUMBER(SEARCH('ankieta ESG'!$G$180,AN1923)),MAX(AM$3:$AM1922)+1,0)</f>
        <v>1920</v>
      </c>
      <c r="AN1923" s="134" t="s">
        <v>5923</v>
      </c>
      <c r="AO1923" s="98">
        <v>0</v>
      </c>
      <c r="AP1923" s="99" t="str">
        <f>IFERROR(VLOOKUP(ROWS($AN$4:AN1923),$AM$4:$AN$2337,2,0),"")</f>
        <v>Szczekociny (pow. zawierciański, woj. śląskie)</v>
      </c>
      <c r="AQ1923" s="98">
        <v>0</v>
      </c>
      <c r="AR1923" s="98">
        <f>IF(ISNUMBER(SEARCH('ankieta ESG'!$G$181,AS1923)),MAX($AR$3:AR1922)+1,0)</f>
        <v>1920</v>
      </c>
      <c r="AS1923" s="134" t="s">
        <v>5923</v>
      </c>
      <c r="AT1923" s="98">
        <v>0</v>
      </c>
      <c r="AU1923" s="99" t="str">
        <f>IFERROR(VLOOKUP(ROWS($AS$4:AS1923),$AR$4:$AS$2337,2,0),"")</f>
        <v>Szczekociny (pow. zawierciański, woj. śląskie)</v>
      </c>
      <c r="AV1923" s="98">
        <v>0</v>
      </c>
      <c r="AW1923" s="98">
        <f>IF(ISNUMBER(SEARCH('ankieta ESG'!$G$182,AX1923)),MAX($AW$3:AW1922)+1,0)</f>
        <v>1920</v>
      </c>
      <c r="AX1923" s="134" t="s">
        <v>5923</v>
      </c>
      <c r="AY1923" s="98">
        <v>0</v>
      </c>
      <c r="AZ1923" s="99" t="str">
        <f>IFERROR(VLOOKUP(ROWS($AX$4:AX1923),$AW$4:$AX$2337,2,0),"")</f>
        <v>Szczekociny (pow. zawierciański, woj. śląskie)</v>
      </c>
      <c r="BA1923" s="98">
        <v>0</v>
      </c>
      <c r="BB1923" s="98">
        <f>IF(ISNUMBER(SEARCH('ankieta ESG'!$G$183,BC1923)),MAX($BB$3:BB1922)+1,0)</f>
        <v>1920</v>
      </c>
      <c r="BC1923" s="134" t="s">
        <v>5923</v>
      </c>
      <c r="BD1923" s="98">
        <v>0</v>
      </c>
      <c r="BE1923" s="99" t="str">
        <f>IFERROR(VLOOKUP(ROWS($BC$4:BC1923),$BB$4:$BC$2337,2,0),"")</f>
        <v>Szczekociny (pow. zawierciański, woj. śląskie)</v>
      </c>
      <c r="BF1923" s="98">
        <v>0</v>
      </c>
      <c r="BG1923" s="98">
        <f>IF(ISNUMBER(SEARCH('ankieta ESG'!$G$184,BH1923)),MAX($BG$3:BG1922)+1,0)</f>
        <v>1920</v>
      </c>
      <c r="BH1923" s="134" t="s">
        <v>5923</v>
      </c>
      <c r="BI1923" s="98">
        <v>0</v>
      </c>
      <c r="BJ1923" s="99" t="str">
        <f>IFERROR(VLOOKUP(ROWS($BH$4:BH1923),$BG$4:$BH$2337,2,0),"")</f>
        <v>Szczekociny (pow. zawierciański, woj. śląskie)</v>
      </c>
      <c r="BK1923" s="98">
        <v>0</v>
      </c>
      <c r="BL1923" s="98">
        <f>IF(ISNUMBER(SEARCH('ankieta ESG'!$G$185,BM1923)),MAX($BL$3:BL1922)+1,0)</f>
        <v>1920</v>
      </c>
      <c r="BM1923" s="134" t="s">
        <v>5923</v>
      </c>
      <c r="BN1923" s="98">
        <v>0</v>
      </c>
      <c r="BO1923" s="99" t="str">
        <f>IFERROR(VLOOKUP(ROWS($BM$4:BM1923),$BL$4:$BM$2337,2,0),"")</f>
        <v>Szczekociny (pow. zawierciański, woj. śląskie)</v>
      </c>
      <c r="BP1923" s="98">
        <v>0</v>
      </c>
      <c r="BQ1923" s="98">
        <f>IF(ISNUMBER(SEARCH('ankieta ESG'!$G$186,BR1923)),MAX($BQ$3:BQ1922)+1,0)</f>
        <v>1920</v>
      </c>
      <c r="BR1923" s="134" t="s">
        <v>5923</v>
      </c>
      <c r="BS1923" s="98">
        <v>0</v>
      </c>
      <c r="BT1923" s="99" t="str">
        <f>IFERROR(VLOOKUP(ROWS($BR$4:BR1923),$BQ$4:$BR$2337,2,0),"")</f>
        <v>Szczekociny (pow. zawierciański, woj. śląskie)</v>
      </c>
      <c r="BU1923" s="98">
        <v>0</v>
      </c>
      <c r="BV1923" s="98">
        <f>IF(ISNUMBER(SEARCH('ankieta ESG'!$G$187,BW1923)),MAX($BV$3:BV1922)+1,0)</f>
        <v>1920</v>
      </c>
      <c r="BW1923" s="134" t="s">
        <v>5923</v>
      </c>
      <c r="BX1923" s="98">
        <v>0</v>
      </c>
      <c r="BY1923" s="99" t="str">
        <f>IFERROR(VLOOKUP(ROWS($BW$4:BW1923),$BV$4:$BW$2337,2,0),"")</f>
        <v>Szczekociny (pow. zawierciański, woj. śląskie)</v>
      </c>
      <c r="BZ1923" s="98">
        <v>0</v>
      </c>
      <c r="CA1923" s="98">
        <f>IF(ISNUMBER(SEARCH('ankieta ESG'!$G$188,CB1923)),MAX($CA$3:CA1922)+1,0)</f>
        <v>1920</v>
      </c>
      <c r="CB1923" s="134" t="s">
        <v>5923</v>
      </c>
      <c r="CC1923" s="98">
        <v>0</v>
      </c>
      <c r="CD1923" s="99" t="str">
        <f>IFERROR(VLOOKUP(ROWS($CB$4:CB1923),$CA$4:$CB$2337,2,0),"")</f>
        <v>Szczekociny (pow. zawierciański, woj. śląskie)</v>
      </c>
      <c r="CE1923" s="98">
        <v>0</v>
      </c>
      <c r="CF1923" s="98">
        <f>IF(ISNUMBER(SEARCH('ankieta ESG'!$G$189,CG1923)),MAX($CF$3:CF1922)+1,0)</f>
        <v>1920</v>
      </c>
      <c r="CG1923" s="134" t="s">
        <v>5923</v>
      </c>
      <c r="CH1923" s="98">
        <v>0</v>
      </c>
      <c r="CI1923" s="99" t="str">
        <f>IFERROR(VLOOKUP(ROWS($CG$4:CG1923),$CF$4:$CG$2337,2,0),"")</f>
        <v>Szczekociny (pow. zawierciański, woj. śląskie)</v>
      </c>
      <c r="CJ1923" s="98">
        <v>0</v>
      </c>
    </row>
    <row r="1924" spans="4:88">
      <c r="D1924" s="25"/>
      <c r="F1924" s="25"/>
      <c r="AM1924" s="98">
        <f>IF(ISNUMBER(SEARCH('ankieta ESG'!$G$180,AN1924)),MAX(AM$3:$AM1923)+1,0)</f>
        <v>1921</v>
      </c>
      <c r="AN1924" s="134" t="s">
        <v>5924</v>
      </c>
      <c r="AO1924" s="98">
        <v>0</v>
      </c>
      <c r="AP1924" s="99" t="str">
        <f>IFERROR(VLOOKUP(ROWS($AN$4:AN1924),$AM$4:$AN$2337,2,0),"")</f>
        <v>Szczerców (pow. bełchatowski, woj. łódzkie)</v>
      </c>
      <c r="AQ1924" s="98">
        <v>0</v>
      </c>
      <c r="AR1924" s="98">
        <f>IF(ISNUMBER(SEARCH('ankieta ESG'!$G$181,AS1924)),MAX($AR$3:AR1923)+1,0)</f>
        <v>1921</v>
      </c>
      <c r="AS1924" s="134" t="s">
        <v>5924</v>
      </c>
      <c r="AT1924" s="98">
        <v>0</v>
      </c>
      <c r="AU1924" s="99" t="str">
        <f>IFERROR(VLOOKUP(ROWS($AS$4:AS1924),$AR$4:$AS$2337,2,0),"")</f>
        <v>Szczerców (pow. bełchatowski, woj. łódzkie)</v>
      </c>
      <c r="AV1924" s="98">
        <v>0</v>
      </c>
      <c r="AW1924" s="98">
        <f>IF(ISNUMBER(SEARCH('ankieta ESG'!$G$182,AX1924)),MAX($AW$3:AW1923)+1,0)</f>
        <v>1921</v>
      </c>
      <c r="AX1924" s="134" t="s">
        <v>5924</v>
      </c>
      <c r="AY1924" s="98">
        <v>0</v>
      </c>
      <c r="AZ1924" s="99" t="str">
        <f>IFERROR(VLOOKUP(ROWS($AX$4:AX1924),$AW$4:$AX$2337,2,0),"")</f>
        <v>Szczerców (pow. bełchatowski, woj. łódzkie)</v>
      </c>
      <c r="BA1924" s="98">
        <v>0</v>
      </c>
      <c r="BB1924" s="98">
        <f>IF(ISNUMBER(SEARCH('ankieta ESG'!$G$183,BC1924)),MAX($BB$3:BB1923)+1,0)</f>
        <v>1921</v>
      </c>
      <c r="BC1924" s="134" t="s">
        <v>5924</v>
      </c>
      <c r="BD1924" s="98">
        <v>0</v>
      </c>
      <c r="BE1924" s="99" t="str">
        <f>IFERROR(VLOOKUP(ROWS($BC$4:BC1924),$BB$4:$BC$2337,2,0),"")</f>
        <v>Szczerców (pow. bełchatowski, woj. łódzkie)</v>
      </c>
      <c r="BF1924" s="98">
        <v>0</v>
      </c>
      <c r="BG1924" s="98">
        <f>IF(ISNUMBER(SEARCH('ankieta ESG'!$G$184,BH1924)),MAX($BG$3:BG1923)+1,0)</f>
        <v>1921</v>
      </c>
      <c r="BH1924" s="134" t="s">
        <v>5924</v>
      </c>
      <c r="BI1924" s="98">
        <v>0</v>
      </c>
      <c r="BJ1924" s="99" t="str">
        <f>IFERROR(VLOOKUP(ROWS($BH$4:BH1924),$BG$4:$BH$2337,2,0),"")</f>
        <v>Szczerców (pow. bełchatowski, woj. łódzkie)</v>
      </c>
      <c r="BK1924" s="98">
        <v>0</v>
      </c>
      <c r="BL1924" s="98">
        <f>IF(ISNUMBER(SEARCH('ankieta ESG'!$G$185,BM1924)),MAX($BL$3:BL1923)+1,0)</f>
        <v>1921</v>
      </c>
      <c r="BM1924" s="134" t="s">
        <v>5924</v>
      </c>
      <c r="BN1924" s="98">
        <v>0</v>
      </c>
      <c r="BO1924" s="99" t="str">
        <f>IFERROR(VLOOKUP(ROWS($BM$4:BM1924),$BL$4:$BM$2337,2,0),"")</f>
        <v>Szczerców (pow. bełchatowski, woj. łódzkie)</v>
      </c>
      <c r="BP1924" s="98">
        <v>0</v>
      </c>
      <c r="BQ1924" s="98">
        <f>IF(ISNUMBER(SEARCH('ankieta ESG'!$G$186,BR1924)),MAX($BQ$3:BQ1923)+1,0)</f>
        <v>1921</v>
      </c>
      <c r="BR1924" s="134" t="s">
        <v>5924</v>
      </c>
      <c r="BS1924" s="98">
        <v>0</v>
      </c>
      <c r="BT1924" s="99" t="str">
        <f>IFERROR(VLOOKUP(ROWS($BR$4:BR1924),$BQ$4:$BR$2337,2,0),"")</f>
        <v>Szczerców (pow. bełchatowski, woj. łódzkie)</v>
      </c>
      <c r="BU1924" s="98">
        <v>0</v>
      </c>
      <c r="BV1924" s="98">
        <f>IF(ISNUMBER(SEARCH('ankieta ESG'!$G$187,BW1924)),MAX($BV$3:BV1923)+1,0)</f>
        <v>1921</v>
      </c>
      <c r="BW1924" s="134" t="s">
        <v>5924</v>
      </c>
      <c r="BX1924" s="98">
        <v>0</v>
      </c>
      <c r="BY1924" s="99" t="str">
        <f>IFERROR(VLOOKUP(ROWS($BW$4:BW1924),$BV$4:$BW$2337,2,0),"")</f>
        <v>Szczerców (pow. bełchatowski, woj. łódzkie)</v>
      </c>
      <c r="BZ1924" s="98">
        <v>0</v>
      </c>
      <c r="CA1924" s="98">
        <f>IF(ISNUMBER(SEARCH('ankieta ESG'!$G$188,CB1924)),MAX($CA$3:CA1923)+1,0)</f>
        <v>1921</v>
      </c>
      <c r="CB1924" s="134" t="s">
        <v>5924</v>
      </c>
      <c r="CC1924" s="98">
        <v>0</v>
      </c>
      <c r="CD1924" s="99" t="str">
        <f>IFERROR(VLOOKUP(ROWS($CB$4:CB1924),$CA$4:$CB$2337,2,0),"")</f>
        <v>Szczerców (pow. bełchatowski, woj. łódzkie)</v>
      </c>
      <c r="CE1924" s="98">
        <v>0</v>
      </c>
      <c r="CF1924" s="98">
        <f>IF(ISNUMBER(SEARCH('ankieta ESG'!$G$189,CG1924)),MAX($CF$3:CF1923)+1,0)</f>
        <v>1921</v>
      </c>
      <c r="CG1924" s="134" t="s">
        <v>5924</v>
      </c>
      <c r="CH1924" s="98">
        <v>0</v>
      </c>
      <c r="CI1924" s="99" t="str">
        <f>IFERROR(VLOOKUP(ROWS($CG$4:CG1924),$CF$4:$CG$2337,2,0),"")</f>
        <v>Szczerców (pow. bełchatowski, woj. łódzkie)</v>
      </c>
      <c r="CJ1924" s="98">
        <v>0</v>
      </c>
    </row>
    <row r="1925" spans="4:88">
      <c r="D1925" s="25"/>
      <c r="F1925" s="25"/>
      <c r="AM1925" s="98">
        <f>IF(ISNUMBER(SEARCH('ankieta ESG'!$G$180,AN1925)),MAX(AM$3:$AM1924)+1,0)</f>
        <v>1922</v>
      </c>
      <c r="AN1925" s="134" t="s">
        <v>5925</v>
      </c>
      <c r="AO1925" s="98">
        <v>0</v>
      </c>
      <c r="AP1925" s="99" t="str">
        <f>IFERROR(VLOOKUP(ROWS($AN$4:AN1925),$AM$4:$AN$2337,2,0),"")</f>
        <v>Szczucin (pow. dąbrowski, woj. małopolskie)</v>
      </c>
      <c r="AQ1925" s="98">
        <v>0</v>
      </c>
      <c r="AR1925" s="98">
        <f>IF(ISNUMBER(SEARCH('ankieta ESG'!$G$181,AS1925)),MAX($AR$3:AR1924)+1,0)</f>
        <v>1922</v>
      </c>
      <c r="AS1925" s="134" t="s">
        <v>5925</v>
      </c>
      <c r="AT1925" s="98">
        <v>0</v>
      </c>
      <c r="AU1925" s="99" t="str">
        <f>IFERROR(VLOOKUP(ROWS($AS$4:AS1925),$AR$4:$AS$2337,2,0),"")</f>
        <v>Szczucin (pow. dąbrowski, woj. małopolskie)</v>
      </c>
      <c r="AV1925" s="98">
        <v>0</v>
      </c>
      <c r="AW1925" s="98">
        <f>IF(ISNUMBER(SEARCH('ankieta ESG'!$G$182,AX1925)),MAX($AW$3:AW1924)+1,0)</f>
        <v>1922</v>
      </c>
      <c r="AX1925" s="134" t="s">
        <v>5925</v>
      </c>
      <c r="AY1925" s="98">
        <v>0</v>
      </c>
      <c r="AZ1925" s="99" t="str">
        <f>IFERROR(VLOOKUP(ROWS($AX$4:AX1925),$AW$4:$AX$2337,2,0),"")</f>
        <v>Szczucin (pow. dąbrowski, woj. małopolskie)</v>
      </c>
      <c r="BA1925" s="98">
        <v>0</v>
      </c>
      <c r="BB1925" s="98">
        <f>IF(ISNUMBER(SEARCH('ankieta ESG'!$G$183,BC1925)),MAX($BB$3:BB1924)+1,0)</f>
        <v>1922</v>
      </c>
      <c r="BC1925" s="134" t="s">
        <v>5925</v>
      </c>
      <c r="BD1925" s="98">
        <v>0</v>
      </c>
      <c r="BE1925" s="99" t="str">
        <f>IFERROR(VLOOKUP(ROWS($BC$4:BC1925),$BB$4:$BC$2337,2,0),"")</f>
        <v>Szczucin (pow. dąbrowski, woj. małopolskie)</v>
      </c>
      <c r="BF1925" s="98">
        <v>0</v>
      </c>
      <c r="BG1925" s="98">
        <f>IF(ISNUMBER(SEARCH('ankieta ESG'!$G$184,BH1925)),MAX($BG$3:BG1924)+1,0)</f>
        <v>1922</v>
      </c>
      <c r="BH1925" s="134" t="s">
        <v>5925</v>
      </c>
      <c r="BI1925" s="98">
        <v>0</v>
      </c>
      <c r="BJ1925" s="99" t="str">
        <f>IFERROR(VLOOKUP(ROWS($BH$4:BH1925),$BG$4:$BH$2337,2,0),"")</f>
        <v>Szczucin (pow. dąbrowski, woj. małopolskie)</v>
      </c>
      <c r="BK1925" s="98">
        <v>0</v>
      </c>
      <c r="BL1925" s="98">
        <f>IF(ISNUMBER(SEARCH('ankieta ESG'!$G$185,BM1925)),MAX($BL$3:BL1924)+1,0)</f>
        <v>1922</v>
      </c>
      <c r="BM1925" s="134" t="s">
        <v>5925</v>
      </c>
      <c r="BN1925" s="98">
        <v>0</v>
      </c>
      <c r="BO1925" s="99" t="str">
        <f>IFERROR(VLOOKUP(ROWS($BM$4:BM1925),$BL$4:$BM$2337,2,0),"")</f>
        <v>Szczucin (pow. dąbrowski, woj. małopolskie)</v>
      </c>
      <c r="BP1925" s="98">
        <v>0</v>
      </c>
      <c r="BQ1925" s="98">
        <f>IF(ISNUMBER(SEARCH('ankieta ESG'!$G$186,BR1925)),MAX($BQ$3:BQ1924)+1,0)</f>
        <v>1922</v>
      </c>
      <c r="BR1925" s="134" t="s">
        <v>5925</v>
      </c>
      <c r="BS1925" s="98">
        <v>0</v>
      </c>
      <c r="BT1925" s="99" t="str">
        <f>IFERROR(VLOOKUP(ROWS($BR$4:BR1925),$BQ$4:$BR$2337,2,0),"")</f>
        <v>Szczucin (pow. dąbrowski, woj. małopolskie)</v>
      </c>
      <c r="BU1925" s="98">
        <v>0</v>
      </c>
      <c r="BV1925" s="98">
        <f>IF(ISNUMBER(SEARCH('ankieta ESG'!$G$187,BW1925)),MAX($BV$3:BV1924)+1,0)</f>
        <v>1922</v>
      </c>
      <c r="BW1925" s="134" t="s">
        <v>5925</v>
      </c>
      <c r="BX1925" s="98">
        <v>0</v>
      </c>
      <c r="BY1925" s="99" t="str">
        <f>IFERROR(VLOOKUP(ROWS($BW$4:BW1925),$BV$4:$BW$2337,2,0),"")</f>
        <v>Szczucin (pow. dąbrowski, woj. małopolskie)</v>
      </c>
      <c r="BZ1925" s="98">
        <v>0</v>
      </c>
      <c r="CA1925" s="98">
        <f>IF(ISNUMBER(SEARCH('ankieta ESG'!$G$188,CB1925)),MAX($CA$3:CA1924)+1,0)</f>
        <v>1922</v>
      </c>
      <c r="CB1925" s="134" t="s">
        <v>5925</v>
      </c>
      <c r="CC1925" s="98">
        <v>0</v>
      </c>
      <c r="CD1925" s="99" t="str">
        <f>IFERROR(VLOOKUP(ROWS($CB$4:CB1925),$CA$4:$CB$2337,2,0),"")</f>
        <v>Szczucin (pow. dąbrowski, woj. małopolskie)</v>
      </c>
      <c r="CE1925" s="98">
        <v>0</v>
      </c>
      <c r="CF1925" s="98">
        <f>IF(ISNUMBER(SEARCH('ankieta ESG'!$G$189,CG1925)),MAX($CF$3:CF1924)+1,0)</f>
        <v>1922</v>
      </c>
      <c r="CG1925" s="134" t="s">
        <v>5925</v>
      </c>
      <c r="CH1925" s="98">
        <v>0</v>
      </c>
      <c r="CI1925" s="99" t="str">
        <f>IFERROR(VLOOKUP(ROWS($CG$4:CG1925),$CF$4:$CG$2337,2,0),"")</f>
        <v>Szczucin (pow. dąbrowski, woj. małopolskie)</v>
      </c>
      <c r="CJ1925" s="98">
        <v>0</v>
      </c>
    </row>
    <row r="1926" spans="4:88">
      <c r="D1926" s="25"/>
      <c r="F1926" s="25"/>
      <c r="AM1926" s="98">
        <f>IF(ISNUMBER(SEARCH('ankieta ESG'!$G$180,AN1926)),MAX(AM$3:$AM1925)+1,0)</f>
        <v>1923</v>
      </c>
      <c r="AN1926" s="134" t="s">
        <v>5926</v>
      </c>
      <c r="AO1926" s="98">
        <v>0</v>
      </c>
      <c r="AP1926" s="99" t="str">
        <f>IFERROR(VLOOKUP(ROWS($AN$4:AN1926),$AM$4:$AN$2337,2,0),"")</f>
        <v>Szczuczyn (pow. grajewski, woj. podlaskie)</v>
      </c>
      <c r="AQ1926" s="98">
        <v>0</v>
      </c>
      <c r="AR1926" s="98">
        <f>IF(ISNUMBER(SEARCH('ankieta ESG'!$G$181,AS1926)),MAX($AR$3:AR1925)+1,0)</f>
        <v>1923</v>
      </c>
      <c r="AS1926" s="134" t="s">
        <v>5926</v>
      </c>
      <c r="AT1926" s="98">
        <v>0</v>
      </c>
      <c r="AU1926" s="99" t="str">
        <f>IFERROR(VLOOKUP(ROWS($AS$4:AS1926),$AR$4:$AS$2337,2,0),"")</f>
        <v>Szczuczyn (pow. grajewski, woj. podlaskie)</v>
      </c>
      <c r="AV1926" s="98">
        <v>0</v>
      </c>
      <c r="AW1926" s="98">
        <f>IF(ISNUMBER(SEARCH('ankieta ESG'!$G$182,AX1926)),MAX($AW$3:AW1925)+1,0)</f>
        <v>1923</v>
      </c>
      <c r="AX1926" s="134" t="s">
        <v>5926</v>
      </c>
      <c r="AY1926" s="98">
        <v>0</v>
      </c>
      <c r="AZ1926" s="99" t="str">
        <f>IFERROR(VLOOKUP(ROWS($AX$4:AX1926),$AW$4:$AX$2337,2,0),"")</f>
        <v>Szczuczyn (pow. grajewski, woj. podlaskie)</v>
      </c>
      <c r="BA1926" s="98">
        <v>0</v>
      </c>
      <c r="BB1926" s="98">
        <f>IF(ISNUMBER(SEARCH('ankieta ESG'!$G$183,BC1926)),MAX($BB$3:BB1925)+1,0)</f>
        <v>1923</v>
      </c>
      <c r="BC1926" s="134" t="s">
        <v>5926</v>
      </c>
      <c r="BD1926" s="98">
        <v>0</v>
      </c>
      <c r="BE1926" s="99" t="str">
        <f>IFERROR(VLOOKUP(ROWS($BC$4:BC1926),$BB$4:$BC$2337,2,0),"")</f>
        <v>Szczuczyn (pow. grajewski, woj. podlaskie)</v>
      </c>
      <c r="BF1926" s="98">
        <v>0</v>
      </c>
      <c r="BG1926" s="98">
        <f>IF(ISNUMBER(SEARCH('ankieta ESG'!$G$184,BH1926)),MAX($BG$3:BG1925)+1,0)</f>
        <v>1923</v>
      </c>
      <c r="BH1926" s="134" t="s">
        <v>5926</v>
      </c>
      <c r="BI1926" s="98">
        <v>0</v>
      </c>
      <c r="BJ1926" s="99" t="str">
        <f>IFERROR(VLOOKUP(ROWS($BH$4:BH1926),$BG$4:$BH$2337,2,0),"")</f>
        <v>Szczuczyn (pow. grajewski, woj. podlaskie)</v>
      </c>
      <c r="BK1926" s="98">
        <v>0</v>
      </c>
      <c r="BL1926" s="98">
        <f>IF(ISNUMBER(SEARCH('ankieta ESG'!$G$185,BM1926)),MAX($BL$3:BL1925)+1,0)</f>
        <v>1923</v>
      </c>
      <c r="BM1926" s="134" t="s">
        <v>5926</v>
      </c>
      <c r="BN1926" s="98">
        <v>0</v>
      </c>
      <c r="BO1926" s="99" t="str">
        <f>IFERROR(VLOOKUP(ROWS($BM$4:BM1926),$BL$4:$BM$2337,2,0),"")</f>
        <v>Szczuczyn (pow. grajewski, woj. podlaskie)</v>
      </c>
      <c r="BP1926" s="98">
        <v>0</v>
      </c>
      <c r="BQ1926" s="98">
        <f>IF(ISNUMBER(SEARCH('ankieta ESG'!$G$186,BR1926)),MAX($BQ$3:BQ1925)+1,0)</f>
        <v>1923</v>
      </c>
      <c r="BR1926" s="134" t="s">
        <v>5926</v>
      </c>
      <c r="BS1926" s="98">
        <v>0</v>
      </c>
      <c r="BT1926" s="99" t="str">
        <f>IFERROR(VLOOKUP(ROWS($BR$4:BR1926),$BQ$4:$BR$2337,2,0),"")</f>
        <v>Szczuczyn (pow. grajewski, woj. podlaskie)</v>
      </c>
      <c r="BU1926" s="98">
        <v>0</v>
      </c>
      <c r="BV1926" s="98">
        <f>IF(ISNUMBER(SEARCH('ankieta ESG'!$G$187,BW1926)),MAX($BV$3:BV1925)+1,0)</f>
        <v>1923</v>
      </c>
      <c r="BW1926" s="134" t="s">
        <v>5926</v>
      </c>
      <c r="BX1926" s="98">
        <v>0</v>
      </c>
      <c r="BY1926" s="99" t="str">
        <f>IFERROR(VLOOKUP(ROWS($BW$4:BW1926),$BV$4:$BW$2337,2,0),"")</f>
        <v>Szczuczyn (pow. grajewski, woj. podlaskie)</v>
      </c>
      <c r="BZ1926" s="98">
        <v>0</v>
      </c>
      <c r="CA1926" s="98">
        <f>IF(ISNUMBER(SEARCH('ankieta ESG'!$G$188,CB1926)),MAX($CA$3:CA1925)+1,0)</f>
        <v>1923</v>
      </c>
      <c r="CB1926" s="134" t="s">
        <v>5926</v>
      </c>
      <c r="CC1926" s="98">
        <v>0</v>
      </c>
      <c r="CD1926" s="99" t="str">
        <f>IFERROR(VLOOKUP(ROWS($CB$4:CB1926),$CA$4:$CB$2337,2,0),"")</f>
        <v>Szczuczyn (pow. grajewski, woj. podlaskie)</v>
      </c>
      <c r="CE1926" s="98">
        <v>0</v>
      </c>
      <c r="CF1926" s="98">
        <f>IF(ISNUMBER(SEARCH('ankieta ESG'!$G$189,CG1926)),MAX($CF$3:CF1925)+1,0)</f>
        <v>1923</v>
      </c>
      <c r="CG1926" s="134" t="s">
        <v>5926</v>
      </c>
      <c r="CH1926" s="98">
        <v>0</v>
      </c>
      <c r="CI1926" s="99" t="str">
        <f>IFERROR(VLOOKUP(ROWS($CG$4:CG1926),$CF$4:$CG$2337,2,0),"")</f>
        <v>Szczuczyn (pow. grajewski, woj. podlaskie)</v>
      </c>
      <c r="CJ1926" s="98">
        <v>0</v>
      </c>
    </row>
    <row r="1927" spans="4:88">
      <c r="D1927" s="25"/>
      <c r="F1927" s="25"/>
      <c r="AM1927" s="98">
        <f>IF(ISNUMBER(SEARCH('ankieta ESG'!$G$180,AN1927)),MAX(AM$3:$AM1926)+1,0)</f>
        <v>1924</v>
      </c>
      <c r="AN1927" s="134" t="s">
        <v>5927</v>
      </c>
      <c r="AO1927" s="98">
        <v>0</v>
      </c>
      <c r="AP1927" s="99" t="str">
        <f>IFERROR(VLOOKUP(ROWS($AN$4:AN1927),$AM$4:$AN$2337,2,0),"")</f>
        <v>Szczurowa (pow. brzeski, woj. małopolskie)</v>
      </c>
      <c r="AQ1927" s="98">
        <v>0</v>
      </c>
      <c r="AR1927" s="98">
        <f>IF(ISNUMBER(SEARCH('ankieta ESG'!$G$181,AS1927)),MAX($AR$3:AR1926)+1,0)</f>
        <v>1924</v>
      </c>
      <c r="AS1927" s="134" t="s">
        <v>5927</v>
      </c>
      <c r="AT1927" s="98">
        <v>0</v>
      </c>
      <c r="AU1927" s="99" t="str">
        <f>IFERROR(VLOOKUP(ROWS($AS$4:AS1927),$AR$4:$AS$2337,2,0),"")</f>
        <v>Szczurowa (pow. brzeski, woj. małopolskie)</v>
      </c>
      <c r="AV1927" s="98">
        <v>0</v>
      </c>
      <c r="AW1927" s="98">
        <f>IF(ISNUMBER(SEARCH('ankieta ESG'!$G$182,AX1927)),MAX($AW$3:AW1926)+1,0)</f>
        <v>1924</v>
      </c>
      <c r="AX1927" s="134" t="s">
        <v>5927</v>
      </c>
      <c r="AY1927" s="98">
        <v>0</v>
      </c>
      <c r="AZ1927" s="99" t="str">
        <f>IFERROR(VLOOKUP(ROWS($AX$4:AX1927),$AW$4:$AX$2337,2,0),"")</f>
        <v>Szczurowa (pow. brzeski, woj. małopolskie)</v>
      </c>
      <c r="BA1927" s="98">
        <v>0</v>
      </c>
      <c r="BB1927" s="98">
        <f>IF(ISNUMBER(SEARCH('ankieta ESG'!$G$183,BC1927)),MAX($BB$3:BB1926)+1,0)</f>
        <v>1924</v>
      </c>
      <c r="BC1927" s="134" t="s">
        <v>5927</v>
      </c>
      <c r="BD1927" s="98">
        <v>0</v>
      </c>
      <c r="BE1927" s="99" t="str">
        <f>IFERROR(VLOOKUP(ROWS($BC$4:BC1927),$BB$4:$BC$2337,2,0),"")</f>
        <v>Szczurowa (pow. brzeski, woj. małopolskie)</v>
      </c>
      <c r="BF1927" s="98">
        <v>0</v>
      </c>
      <c r="BG1927" s="98">
        <f>IF(ISNUMBER(SEARCH('ankieta ESG'!$G$184,BH1927)),MAX($BG$3:BG1926)+1,0)</f>
        <v>1924</v>
      </c>
      <c r="BH1927" s="134" t="s">
        <v>5927</v>
      </c>
      <c r="BI1927" s="98">
        <v>0</v>
      </c>
      <c r="BJ1927" s="99" t="str">
        <f>IFERROR(VLOOKUP(ROWS($BH$4:BH1927),$BG$4:$BH$2337,2,0),"")</f>
        <v>Szczurowa (pow. brzeski, woj. małopolskie)</v>
      </c>
      <c r="BK1927" s="98">
        <v>0</v>
      </c>
      <c r="BL1927" s="98">
        <f>IF(ISNUMBER(SEARCH('ankieta ESG'!$G$185,BM1927)),MAX($BL$3:BL1926)+1,0)</f>
        <v>1924</v>
      </c>
      <c r="BM1927" s="134" t="s">
        <v>5927</v>
      </c>
      <c r="BN1927" s="98">
        <v>0</v>
      </c>
      <c r="BO1927" s="99" t="str">
        <f>IFERROR(VLOOKUP(ROWS($BM$4:BM1927),$BL$4:$BM$2337,2,0),"")</f>
        <v>Szczurowa (pow. brzeski, woj. małopolskie)</v>
      </c>
      <c r="BP1927" s="98">
        <v>0</v>
      </c>
      <c r="BQ1927" s="98">
        <f>IF(ISNUMBER(SEARCH('ankieta ESG'!$G$186,BR1927)),MAX($BQ$3:BQ1926)+1,0)</f>
        <v>1924</v>
      </c>
      <c r="BR1927" s="134" t="s">
        <v>5927</v>
      </c>
      <c r="BS1927" s="98">
        <v>0</v>
      </c>
      <c r="BT1927" s="99" t="str">
        <f>IFERROR(VLOOKUP(ROWS($BR$4:BR1927),$BQ$4:$BR$2337,2,0),"")</f>
        <v>Szczurowa (pow. brzeski, woj. małopolskie)</v>
      </c>
      <c r="BU1927" s="98">
        <v>0</v>
      </c>
      <c r="BV1927" s="98">
        <f>IF(ISNUMBER(SEARCH('ankieta ESG'!$G$187,BW1927)),MAX($BV$3:BV1926)+1,0)</f>
        <v>1924</v>
      </c>
      <c r="BW1927" s="134" t="s">
        <v>5927</v>
      </c>
      <c r="BX1927" s="98">
        <v>0</v>
      </c>
      <c r="BY1927" s="99" t="str">
        <f>IFERROR(VLOOKUP(ROWS($BW$4:BW1927),$BV$4:$BW$2337,2,0),"")</f>
        <v>Szczurowa (pow. brzeski, woj. małopolskie)</v>
      </c>
      <c r="BZ1927" s="98">
        <v>0</v>
      </c>
      <c r="CA1927" s="98">
        <f>IF(ISNUMBER(SEARCH('ankieta ESG'!$G$188,CB1927)),MAX($CA$3:CA1926)+1,0)</f>
        <v>1924</v>
      </c>
      <c r="CB1927" s="134" t="s">
        <v>5927</v>
      </c>
      <c r="CC1927" s="98">
        <v>0</v>
      </c>
      <c r="CD1927" s="99" t="str">
        <f>IFERROR(VLOOKUP(ROWS($CB$4:CB1927),$CA$4:$CB$2337,2,0),"")</f>
        <v>Szczurowa (pow. brzeski, woj. małopolskie)</v>
      </c>
      <c r="CE1927" s="98">
        <v>0</v>
      </c>
      <c r="CF1927" s="98">
        <f>IF(ISNUMBER(SEARCH('ankieta ESG'!$G$189,CG1927)),MAX($CF$3:CF1926)+1,0)</f>
        <v>1924</v>
      </c>
      <c r="CG1927" s="134" t="s">
        <v>5927</v>
      </c>
      <c r="CH1927" s="98">
        <v>0</v>
      </c>
      <c r="CI1927" s="99" t="str">
        <f>IFERROR(VLOOKUP(ROWS($CG$4:CG1927),$CF$4:$CG$2337,2,0),"")</f>
        <v>Szczurowa (pow. brzeski, woj. małopolskie)</v>
      </c>
      <c r="CJ1927" s="98">
        <v>0</v>
      </c>
    </row>
    <row r="1928" spans="4:88">
      <c r="D1928" s="25"/>
      <c r="F1928" s="25"/>
      <c r="AM1928" s="98">
        <f>IF(ISNUMBER(SEARCH('ankieta ESG'!$G$180,AN1928)),MAX(AM$3:$AM1927)+1,0)</f>
        <v>1925</v>
      </c>
      <c r="AN1928" s="134" t="s">
        <v>5928</v>
      </c>
      <c r="AO1928" s="98">
        <v>0</v>
      </c>
      <c r="AP1928" s="99" t="str">
        <f>IFERROR(VLOOKUP(ROWS($AN$4:AN1928),$AM$4:$AN$2337,2,0),"")</f>
        <v>Szczutowo (pow. sierpecki, woj. mazowieckie)</v>
      </c>
      <c r="AQ1928" s="98">
        <v>0</v>
      </c>
      <c r="AR1928" s="98">
        <f>IF(ISNUMBER(SEARCH('ankieta ESG'!$G$181,AS1928)),MAX($AR$3:AR1927)+1,0)</f>
        <v>1925</v>
      </c>
      <c r="AS1928" s="134" t="s">
        <v>5928</v>
      </c>
      <c r="AT1928" s="98">
        <v>0</v>
      </c>
      <c r="AU1928" s="99" t="str">
        <f>IFERROR(VLOOKUP(ROWS($AS$4:AS1928),$AR$4:$AS$2337,2,0),"")</f>
        <v>Szczutowo (pow. sierpecki, woj. mazowieckie)</v>
      </c>
      <c r="AV1928" s="98">
        <v>0</v>
      </c>
      <c r="AW1928" s="98">
        <f>IF(ISNUMBER(SEARCH('ankieta ESG'!$G$182,AX1928)),MAX($AW$3:AW1927)+1,0)</f>
        <v>1925</v>
      </c>
      <c r="AX1928" s="134" t="s">
        <v>5928</v>
      </c>
      <c r="AY1928" s="98">
        <v>0</v>
      </c>
      <c r="AZ1928" s="99" t="str">
        <f>IFERROR(VLOOKUP(ROWS($AX$4:AX1928),$AW$4:$AX$2337,2,0),"")</f>
        <v>Szczutowo (pow. sierpecki, woj. mazowieckie)</v>
      </c>
      <c r="BA1928" s="98">
        <v>0</v>
      </c>
      <c r="BB1928" s="98">
        <f>IF(ISNUMBER(SEARCH('ankieta ESG'!$G$183,BC1928)),MAX($BB$3:BB1927)+1,0)</f>
        <v>1925</v>
      </c>
      <c r="BC1928" s="134" t="s">
        <v>5928</v>
      </c>
      <c r="BD1928" s="98">
        <v>0</v>
      </c>
      <c r="BE1928" s="99" t="str">
        <f>IFERROR(VLOOKUP(ROWS($BC$4:BC1928),$BB$4:$BC$2337,2,0),"")</f>
        <v>Szczutowo (pow. sierpecki, woj. mazowieckie)</v>
      </c>
      <c r="BF1928" s="98">
        <v>0</v>
      </c>
      <c r="BG1928" s="98">
        <f>IF(ISNUMBER(SEARCH('ankieta ESG'!$G$184,BH1928)),MAX($BG$3:BG1927)+1,0)</f>
        <v>1925</v>
      </c>
      <c r="BH1928" s="134" t="s">
        <v>5928</v>
      </c>
      <c r="BI1928" s="98">
        <v>0</v>
      </c>
      <c r="BJ1928" s="99" t="str">
        <f>IFERROR(VLOOKUP(ROWS($BH$4:BH1928),$BG$4:$BH$2337,2,0),"")</f>
        <v>Szczutowo (pow. sierpecki, woj. mazowieckie)</v>
      </c>
      <c r="BK1928" s="98">
        <v>0</v>
      </c>
      <c r="BL1928" s="98">
        <f>IF(ISNUMBER(SEARCH('ankieta ESG'!$G$185,BM1928)),MAX($BL$3:BL1927)+1,0)</f>
        <v>1925</v>
      </c>
      <c r="BM1928" s="134" t="s">
        <v>5928</v>
      </c>
      <c r="BN1928" s="98">
        <v>0</v>
      </c>
      <c r="BO1928" s="99" t="str">
        <f>IFERROR(VLOOKUP(ROWS($BM$4:BM1928),$BL$4:$BM$2337,2,0),"")</f>
        <v>Szczutowo (pow. sierpecki, woj. mazowieckie)</v>
      </c>
      <c r="BP1928" s="98">
        <v>0</v>
      </c>
      <c r="BQ1928" s="98">
        <f>IF(ISNUMBER(SEARCH('ankieta ESG'!$G$186,BR1928)),MAX($BQ$3:BQ1927)+1,0)</f>
        <v>1925</v>
      </c>
      <c r="BR1928" s="134" t="s">
        <v>5928</v>
      </c>
      <c r="BS1928" s="98">
        <v>0</v>
      </c>
      <c r="BT1928" s="99" t="str">
        <f>IFERROR(VLOOKUP(ROWS($BR$4:BR1928),$BQ$4:$BR$2337,2,0),"")</f>
        <v>Szczutowo (pow. sierpecki, woj. mazowieckie)</v>
      </c>
      <c r="BU1928" s="98">
        <v>0</v>
      </c>
      <c r="BV1928" s="98">
        <f>IF(ISNUMBER(SEARCH('ankieta ESG'!$G$187,BW1928)),MAX($BV$3:BV1927)+1,0)</f>
        <v>1925</v>
      </c>
      <c r="BW1928" s="134" t="s">
        <v>5928</v>
      </c>
      <c r="BX1928" s="98">
        <v>0</v>
      </c>
      <c r="BY1928" s="99" t="str">
        <f>IFERROR(VLOOKUP(ROWS($BW$4:BW1928),$BV$4:$BW$2337,2,0),"")</f>
        <v>Szczutowo (pow. sierpecki, woj. mazowieckie)</v>
      </c>
      <c r="BZ1928" s="98">
        <v>0</v>
      </c>
      <c r="CA1928" s="98">
        <f>IF(ISNUMBER(SEARCH('ankieta ESG'!$G$188,CB1928)),MAX($CA$3:CA1927)+1,0)</f>
        <v>1925</v>
      </c>
      <c r="CB1928" s="134" t="s">
        <v>5928</v>
      </c>
      <c r="CC1928" s="98">
        <v>0</v>
      </c>
      <c r="CD1928" s="99" t="str">
        <f>IFERROR(VLOOKUP(ROWS($CB$4:CB1928),$CA$4:$CB$2337,2,0),"")</f>
        <v>Szczutowo (pow. sierpecki, woj. mazowieckie)</v>
      </c>
      <c r="CE1928" s="98">
        <v>0</v>
      </c>
      <c r="CF1928" s="98">
        <f>IF(ISNUMBER(SEARCH('ankieta ESG'!$G$189,CG1928)),MAX($CF$3:CF1927)+1,0)</f>
        <v>1925</v>
      </c>
      <c r="CG1928" s="134" t="s">
        <v>5928</v>
      </c>
      <c r="CH1928" s="98">
        <v>0</v>
      </c>
      <c r="CI1928" s="99" t="str">
        <f>IFERROR(VLOOKUP(ROWS($CG$4:CG1928),$CF$4:$CG$2337,2,0),"")</f>
        <v>Szczutowo (pow. sierpecki, woj. mazowieckie)</v>
      </c>
      <c r="CJ1928" s="98">
        <v>0</v>
      </c>
    </row>
    <row r="1929" spans="4:88">
      <c r="D1929" s="25"/>
      <c r="F1929" s="25"/>
      <c r="AM1929" s="98">
        <f>IF(ISNUMBER(SEARCH('ankieta ESG'!$G$180,AN1929)),MAX(AM$3:$AM1928)+1,0)</f>
        <v>1926</v>
      </c>
      <c r="AN1929" s="134" t="s">
        <v>5929</v>
      </c>
      <c r="AO1929" s="98">
        <v>0</v>
      </c>
      <c r="AP1929" s="99" t="str">
        <f>IFERROR(VLOOKUP(ROWS($AN$4:AN1929),$AM$4:$AN$2337,2,0),"")</f>
        <v>Szczyrk (pow. bielski, woj. śląskie)</v>
      </c>
      <c r="AQ1929" s="98">
        <v>0</v>
      </c>
      <c r="AR1929" s="98">
        <f>IF(ISNUMBER(SEARCH('ankieta ESG'!$G$181,AS1929)),MAX($AR$3:AR1928)+1,0)</f>
        <v>1926</v>
      </c>
      <c r="AS1929" s="134" t="s">
        <v>5929</v>
      </c>
      <c r="AT1929" s="98">
        <v>0</v>
      </c>
      <c r="AU1929" s="99" t="str">
        <f>IFERROR(VLOOKUP(ROWS($AS$4:AS1929),$AR$4:$AS$2337,2,0),"")</f>
        <v>Szczyrk (pow. bielski, woj. śląskie)</v>
      </c>
      <c r="AV1929" s="98">
        <v>0</v>
      </c>
      <c r="AW1929" s="98">
        <f>IF(ISNUMBER(SEARCH('ankieta ESG'!$G$182,AX1929)),MAX($AW$3:AW1928)+1,0)</f>
        <v>1926</v>
      </c>
      <c r="AX1929" s="134" t="s">
        <v>5929</v>
      </c>
      <c r="AY1929" s="98">
        <v>0</v>
      </c>
      <c r="AZ1929" s="99" t="str">
        <f>IFERROR(VLOOKUP(ROWS($AX$4:AX1929),$AW$4:$AX$2337,2,0),"")</f>
        <v>Szczyrk (pow. bielski, woj. śląskie)</v>
      </c>
      <c r="BA1929" s="98">
        <v>0</v>
      </c>
      <c r="BB1929" s="98">
        <f>IF(ISNUMBER(SEARCH('ankieta ESG'!$G$183,BC1929)),MAX($BB$3:BB1928)+1,0)</f>
        <v>1926</v>
      </c>
      <c r="BC1929" s="134" t="s">
        <v>5929</v>
      </c>
      <c r="BD1929" s="98">
        <v>0</v>
      </c>
      <c r="BE1929" s="99" t="str">
        <f>IFERROR(VLOOKUP(ROWS($BC$4:BC1929),$BB$4:$BC$2337,2,0),"")</f>
        <v>Szczyrk (pow. bielski, woj. śląskie)</v>
      </c>
      <c r="BF1929" s="98">
        <v>0</v>
      </c>
      <c r="BG1929" s="98">
        <f>IF(ISNUMBER(SEARCH('ankieta ESG'!$G$184,BH1929)),MAX($BG$3:BG1928)+1,0)</f>
        <v>1926</v>
      </c>
      <c r="BH1929" s="134" t="s">
        <v>5929</v>
      </c>
      <c r="BI1929" s="98">
        <v>0</v>
      </c>
      <c r="BJ1929" s="99" t="str">
        <f>IFERROR(VLOOKUP(ROWS($BH$4:BH1929),$BG$4:$BH$2337,2,0),"")</f>
        <v>Szczyrk (pow. bielski, woj. śląskie)</v>
      </c>
      <c r="BK1929" s="98">
        <v>0</v>
      </c>
      <c r="BL1929" s="98">
        <f>IF(ISNUMBER(SEARCH('ankieta ESG'!$G$185,BM1929)),MAX($BL$3:BL1928)+1,0)</f>
        <v>1926</v>
      </c>
      <c r="BM1929" s="134" t="s">
        <v>5929</v>
      </c>
      <c r="BN1929" s="98">
        <v>0</v>
      </c>
      <c r="BO1929" s="99" t="str">
        <f>IFERROR(VLOOKUP(ROWS($BM$4:BM1929),$BL$4:$BM$2337,2,0),"")</f>
        <v>Szczyrk (pow. bielski, woj. śląskie)</v>
      </c>
      <c r="BP1929" s="98">
        <v>0</v>
      </c>
      <c r="BQ1929" s="98">
        <f>IF(ISNUMBER(SEARCH('ankieta ESG'!$G$186,BR1929)),MAX($BQ$3:BQ1928)+1,0)</f>
        <v>1926</v>
      </c>
      <c r="BR1929" s="134" t="s">
        <v>5929</v>
      </c>
      <c r="BS1929" s="98">
        <v>0</v>
      </c>
      <c r="BT1929" s="99" t="str">
        <f>IFERROR(VLOOKUP(ROWS($BR$4:BR1929),$BQ$4:$BR$2337,2,0),"")</f>
        <v>Szczyrk (pow. bielski, woj. śląskie)</v>
      </c>
      <c r="BU1929" s="98">
        <v>0</v>
      </c>
      <c r="BV1929" s="98">
        <f>IF(ISNUMBER(SEARCH('ankieta ESG'!$G$187,BW1929)),MAX($BV$3:BV1928)+1,0)</f>
        <v>1926</v>
      </c>
      <c r="BW1929" s="134" t="s">
        <v>5929</v>
      </c>
      <c r="BX1929" s="98">
        <v>0</v>
      </c>
      <c r="BY1929" s="99" t="str">
        <f>IFERROR(VLOOKUP(ROWS($BW$4:BW1929),$BV$4:$BW$2337,2,0),"")</f>
        <v>Szczyrk (pow. bielski, woj. śląskie)</v>
      </c>
      <c r="BZ1929" s="98">
        <v>0</v>
      </c>
      <c r="CA1929" s="98">
        <f>IF(ISNUMBER(SEARCH('ankieta ESG'!$G$188,CB1929)),MAX($CA$3:CA1928)+1,0)</f>
        <v>1926</v>
      </c>
      <c r="CB1929" s="134" t="s">
        <v>5929</v>
      </c>
      <c r="CC1929" s="98">
        <v>0</v>
      </c>
      <c r="CD1929" s="99" t="str">
        <f>IFERROR(VLOOKUP(ROWS($CB$4:CB1929),$CA$4:$CB$2337,2,0),"")</f>
        <v>Szczyrk (pow. bielski, woj. śląskie)</v>
      </c>
      <c r="CE1929" s="98">
        <v>0</v>
      </c>
      <c r="CF1929" s="98">
        <f>IF(ISNUMBER(SEARCH('ankieta ESG'!$G$189,CG1929)),MAX($CF$3:CF1928)+1,0)</f>
        <v>1926</v>
      </c>
      <c r="CG1929" s="134" t="s">
        <v>5929</v>
      </c>
      <c r="CH1929" s="98">
        <v>0</v>
      </c>
      <c r="CI1929" s="99" t="str">
        <f>IFERROR(VLOOKUP(ROWS($CG$4:CG1929),$CF$4:$CG$2337,2,0),"")</f>
        <v>Szczyrk (pow. bielski, woj. śląskie)</v>
      </c>
      <c r="CJ1929" s="98">
        <v>0</v>
      </c>
    </row>
    <row r="1930" spans="4:88">
      <c r="D1930" s="25"/>
      <c r="F1930" s="25"/>
      <c r="AM1930" s="98">
        <f>IF(ISNUMBER(SEARCH('ankieta ESG'!$G$180,AN1930)),MAX(AM$3:$AM1929)+1,0)</f>
        <v>1927</v>
      </c>
      <c r="AN1930" s="134" t="s">
        <v>5930</v>
      </c>
      <c r="AO1930" s="98">
        <v>0</v>
      </c>
      <c r="AP1930" s="99" t="str">
        <f>IFERROR(VLOOKUP(ROWS($AN$4:AN1930),$AM$4:$AN$2337,2,0),"")</f>
        <v>Szczytna (pow. kłodzki, woj. dolnośląskie)</v>
      </c>
      <c r="AQ1930" s="98">
        <v>0</v>
      </c>
      <c r="AR1930" s="98">
        <f>IF(ISNUMBER(SEARCH('ankieta ESG'!$G$181,AS1930)),MAX($AR$3:AR1929)+1,0)</f>
        <v>1927</v>
      </c>
      <c r="AS1930" s="134" t="s">
        <v>5930</v>
      </c>
      <c r="AT1930" s="98">
        <v>0</v>
      </c>
      <c r="AU1930" s="99" t="str">
        <f>IFERROR(VLOOKUP(ROWS($AS$4:AS1930),$AR$4:$AS$2337,2,0),"")</f>
        <v>Szczytna (pow. kłodzki, woj. dolnośląskie)</v>
      </c>
      <c r="AV1930" s="98">
        <v>0</v>
      </c>
      <c r="AW1930" s="98">
        <f>IF(ISNUMBER(SEARCH('ankieta ESG'!$G$182,AX1930)),MAX($AW$3:AW1929)+1,0)</f>
        <v>1927</v>
      </c>
      <c r="AX1930" s="134" t="s">
        <v>5930</v>
      </c>
      <c r="AY1930" s="98">
        <v>0</v>
      </c>
      <c r="AZ1930" s="99" t="str">
        <f>IFERROR(VLOOKUP(ROWS($AX$4:AX1930),$AW$4:$AX$2337,2,0),"")</f>
        <v>Szczytna (pow. kłodzki, woj. dolnośląskie)</v>
      </c>
      <c r="BA1930" s="98">
        <v>0</v>
      </c>
      <c r="BB1930" s="98">
        <f>IF(ISNUMBER(SEARCH('ankieta ESG'!$G$183,BC1930)),MAX($BB$3:BB1929)+1,0)</f>
        <v>1927</v>
      </c>
      <c r="BC1930" s="134" t="s">
        <v>5930</v>
      </c>
      <c r="BD1930" s="98">
        <v>0</v>
      </c>
      <c r="BE1930" s="99" t="str">
        <f>IFERROR(VLOOKUP(ROWS($BC$4:BC1930),$BB$4:$BC$2337,2,0),"")</f>
        <v>Szczytna (pow. kłodzki, woj. dolnośląskie)</v>
      </c>
      <c r="BF1930" s="98">
        <v>0</v>
      </c>
      <c r="BG1930" s="98">
        <f>IF(ISNUMBER(SEARCH('ankieta ESG'!$G$184,BH1930)),MAX($BG$3:BG1929)+1,0)</f>
        <v>1927</v>
      </c>
      <c r="BH1930" s="134" t="s">
        <v>5930</v>
      </c>
      <c r="BI1930" s="98">
        <v>0</v>
      </c>
      <c r="BJ1930" s="99" t="str">
        <f>IFERROR(VLOOKUP(ROWS($BH$4:BH1930),$BG$4:$BH$2337,2,0),"")</f>
        <v>Szczytna (pow. kłodzki, woj. dolnośląskie)</v>
      </c>
      <c r="BK1930" s="98">
        <v>0</v>
      </c>
      <c r="BL1930" s="98">
        <f>IF(ISNUMBER(SEARCH('ankieta ESG'!$G$185,BM1930)),MAX($BL$3:BL1929)+1,0)</f>
        <v>1927</v>
      </c>
      <c r="BM1930" s="134" t="s">
        <v>5930</v>
      </c>
      <c r="BN1930" s="98">
        <v>0</v>
      </c>
      <c r="BO1930" s="99" t="str">
        <f>IFERROR(VLOOKUP(ROWS($BM$4:BM1930),$BL$4:$BM$2337,2,0),"")</f>
        <v>Szczytna (pow. kłodzki, woj. dolnośląskie)</v>
      </c>
      <c r="BP1930" s="98">
        <v>0</v>
      </c>
      <c r="BQ1930" s="98">
        <f>IF(ISNUMBER(SEARCH('ankieta ESG'!$G$186,BR1930)),MAX($BQ$3:BQ1929)+1,0)</f>
        <v>1927</v>
      </c>
      <c r="BR1930" s="134" t="s">
        <v>5930</v>
      </c>
      <c r="BS1930" s="98">
        <v>0</v>
      </c>
      <c r="BT1930" s="99" t="str">
        <f>IFERROR(VLOOKUP(ROWS($BR$4:BR1930),$BQ$4:$BR$2337,2,0),"")</f>
        <v>Szczytna (pow. kłodzki, woj. dolnośląskie)</v>
      </c>
      <c r="BU1930" s="98">
        <v>0</v>
      </c>
      <c r="BV1930" s="98">
        <f>IF(ISNUMBER(SEARCH('ankieta ESG'!$G$187,BW1930)),MAX($BV$3:BV1929)+1,0)</f>
        <v>1927</v>
      </c>
      <c r="BW1930" s="134" t="s">
        <v>5930</v>
      </c>
      <c r="BX1930" s="98">
        <v>0</v>
      </c>
      <c r="BY1930" s="99" t="str">
        <f>IFERROR(VLOOKUP(ROWS($BW$4:BW1930),$BV$4:$BW$2337,2,0),"")</f>
        <v>Szczytna (pow. kłodzki, woj. dolnośląskie)</v>
      </c>
      <c r="BZ1930" s="98">
        <v>0</v>
      </c>
      <c r="CA1930" s="98">
        <f>IF(ISNUMBER(SEARCH('ankieta ESG'!$G$188,CB1930)),MAX($CA$3:CA1929)+1,0)</f>
        <v>1927</v>
      </c>
      <c r="CB1930" s="134" t="s">
        <v>5930</v>
      </c>
      <c r="CC1930" s="98">
        <v>0</v>
      </c>
      <c r="CD1930" s="99" t="str">
        <f>IFERROR(VLOOKUP(ROWS($CB$4:CB1930),$CA$4:$CB$2337,2,0),"")</f>
        <v>Szczytna (pow. kłodzki, woj. dolnośląskie)</v>
      </c>
      <c r="CE1930" s="98">
        <v>0</v>
      </c>
      <c r="CF1930" s="98">
        <f>IF(ISNUMBER(SEARCH('ankieta ESG'!$G$189,CG1930)),MAX($CF$3:CF1929)+1,0)</f>
        <v>1927</v>
      </c>
      <c r="CG1930" s="134" t="s">
        <v>5930</v>
      </c>
      <c r="CH1930" s="98">
        <v>0</v>
      </c>
      <c r="CI1930" s="99" t="str">
        <f>IFERROR(VLOOKUP(ROWS($CG$4:CG1930),$CF$4:$CG$2337,2,0),"")</f>
        <v>Szczytna (pow. kłodzki, woj. dolnośląskie)</v>
      </c>
      <c r="CJ1930" s="98">
        <v>0</v>
      </c>
    </row>
    <row r="1931" spans="4:88">
      <c r="D1931" s="25"/>
      <c r="F1931" s="25"/>
      <c r="AM1931" s="98">
        <f>IF(ISNUMBER(SEARCH('ankieta ESG'!$G$180,AN1931)),MAX(AM$3:$AM1930)+1,0)</f>
        <v>1928</v>
      </c>
      <c r="AN1931" s="134" t="s">
        <v>5931</v>
      </c>
      <c r="AO1931" s="98">
        <v>0</v>
      </c>
      <c r="AP1931" s="99" t="str">
        <f>IFERROR(VLOOKUP(ROWS($AN$4:AN1931),$AM$4:$AN$2337,2,0),"")</f>
        <v>Szczytniki (pow. kaliski, woj. wielkopolskie)</v>
      </c>
      <c r="AQ1931" s="98">
        <v>0</v>
      </c>
      <c r="AR1931" s="98">
        <f>IF(ISNUMBER(SEARCH('ankieta ESG'!$G$181,AS1931)),MAX($AR$3:AR1930)+1,0)</f>
        <v>1928</v>
      </c>
      <c r="AS1931" s="134" t="s">
        <v>5931</v>
      </c>
      <c r="AT1931" s="98">
        <v>0</v>
      </c>
      <c r="AU1931" s="99" t="str">
        <f>IFERROR(VLOOKUP(ROWS($AS$4:AS1931),$AR$4:$AS$2337,2,0),"")</f>
        <v>Szczytniki (pow. kaliski, woj. wielkopolskie)</v>
      </c>
      <c r="AV1931" s="98">
        <v>0</v>
      </c>
      <c r="AW1931" s="98">
        <f>IF(ISNUMBER(SEARCH('ankieta ESG'!$G$182,AX1931)),MAX($AW$3:AW1930)+1,0)</f>
        <v>1928</v>
      </c>
      <c r="AX1931" s="134" t="s">
        <v>5931</v>
      </c>
      <c r="AY1931" s="98">
        <v>0</v>
      </c>
      <c r="AZ1931" s="99" t="str">
        <f>IFERROR(VLOOKUP(ROWS($AX$4:AX1931),$AW$4:$AX$2337,2,0),"")</f>
        <v>Szczytniki (pow. kaliski, woj. wielkopolskie)</v>
      </c>
      <c r="BA1931" s="98">
        <v>0</v>
      </c>
      <c r="BB1931" s="98">
        <f>IF(ISNUMBER(SEARCH('ankieta ESG'!$G$183,BC1931)),MAX($BB$3:BB1930)+1,0)</f>
        <v>1928</v>
      </c>
      <c r="BC1931" s="134" t="s">
        <v>5931</v>
      </c>
      <c r="BD1931" s="98">
        <v>0</v>
      </c>
      <c r="BE1931" s="99" t="str">
        <f>IFERROR(VLOOKUP(ROWS($BC$4:BC1931),$BB$4:$BC$2337,2,0),"")</f>
        <v>Szczytniki (pow. kaliski, woj. wielkopolskie)</v>
      </c>
      <c r="BF1931" s="98">
        <v>0</v>
      </c>
      <c r="BG1931" s="98">
        <f>IF(ISNUMBER(SEARCH('ankieta ESG'!$G$184,BH1931)),MAX($BG$3:BG1930)+1,0)</f>
        <v>1928</v>
      </c>
      <c r="BH1931" s="134" t="s">
        <v>5931</v>
      </c>
      <c r="BI1931" s="98">
        <v>0</v>
      </c>
      <c r="BJ1931" s="99" t="str">
        <f>IFERROR(VLOOKUP(ROWS($BH$4:BH1931),$BG$4:$BH$2337,2,0),"")</f>
        <v>Szczytniki (pow. kaliski, woj. wielkopolskie)</v>
      </c>
      <c r="BK1931" s="98">
        <v>0</v>
      </c>
      <c r="BL1931" s="98">
        <f>IF(ISNUMBER(SEARCH('ankieta ESG'!$G$185,BM1931)),MAX($BL$3:BL1930)+1,0)</f>
        <v>1928</v>
      </c>
      <c r="BM1931" s="134" t="s">
        <v>5931</v>
      </c>
      <c r="BN1931" s="98">
        <v>0</v>
      </c>
      <c r="BO1931" s="99" t="str">
        <f>IFERROR(VLOOKUP(ROWS($BM$4:BM1931),$BL$4:$BM$2337,2,0),"")</f>
        <v>Szczytniki (pow. kaliski, woj. wielkopolskie)</v>
      </c>
      <c r="BP1931" s="98">
        <v>0</v>
      </c>
      <c r="BQ1931" s="98">
        <f>IF(ISNUMBER(SEARCH('ankieta ESG'!$G$186,BR1931)),MAX($BQ$3:BQ1930)+1,0)</f>
        <v>1928</v>
      </c>
      <c r="BR1931" s="134" t="s">
        <v>5931</v>
      </c>
      <c r="BS1931" s="98">
        <v>0</v>
      </c>
      <c r="BT1931" s="99" t="str">
        <f>IFERROR(VLOOKUP(ROWS($BR$4:BR1931),$BQ$4:$BR$2337,2,0),"")</f>
        <v>Szczytniki (pow. kaliski, woj. wielkopolskie)</v>
      </c>
      <c r="BU1931" s="98">
        <v>0</v>
      </c>
      <c r="BV1931" s="98">
        <f>IF(ISNUMBER(SEARCH('ankieta ESG'!$G$187,BW1931)),MAX($BV$3:BV1930)+1,0)</f>
        <v>1928</v>
      </c>
      <c r="BW1931" s="134" t="s">
        <v>5931</v>
      </c>
      <c r="BX1931" s="98">
        <v>0</v>
      </c>
      <c r="BY1931" s="99" t="str">
        <f>IFERROR(VLOOKUP(ROWS($BW$4:BW1931),$BV$4:$BW$2337,2,0),"")</f>
        <v>Szczytniki (pow. kaliski, woj. wielkopolskie)</v>
      </c>
      <c r="BZ1931" s="98">
        <v>0</v>
      </c>
      <c r="CA1931" s="98">
        <f>IF(ISNUMBER(SEARCH('ankieta ESG'!$G$188,CB1931)),MAX($CA$3:CA1930)+1,0)</f>
        <v>1928</v>
      </c>
      <c r="CB1931" s="134" t="s">
        <v>5931</v>
      </c>
      <c r="CC1931" s="98">
        <v>0</v>
      </c>
      <c r="CD1931" s="99" t="str">
        <f>IFERROR(VLOOKUP(ROWS($CB$4:CB1931),$CA$4:$CB$2337,2,0),"")</f>
        <v>Szczytniki (pow. kaliski, woj. wielkopolskie)</v>
      </c>
      <c r="CE1931" s="98">
        <v>0</v>
      </c>
      <c r="CF1931" s="98">
        <f>IF(ISNUMBER(SEARCH('ankieta ESG'!$G$189,CG1931)),MAX($CF$3:CF1930)+1,0)</f>
        <v>1928</v>
      </c>
      <c r="CG1931" s="134" t="s">
        <v>5931</v>
      </c>
      <c r="CH1931" s="98">
        <v>0</v>
      </c>
      <c r="CI1931" s="99" t="str">
        <f>IFERROR(VLOOKUP(ROWS($CG$4:CG1931),$CF$4:$CG$2337,2,0),"")</f>
        <v>Szczytniki (pow. kaliski, woj. wielkopolskie)</v>
      </c>
      <c r="CJ1931" s="98">
        <v>0</v>
      </c>
    </row>
    <row r="1932" spans="4:88">
      <c r="D1932" s="25"/>
      <c r="F1932" s="25"/>
      <c r="AM1932" s="98">
        <f>IF(ISNUMBER(SEARCH('ankieta ESG'!$G$180,AN1932)),MAX(AM$3:$AM1931)+1,0)</f>
        <v>1929</v>
      </c>
      <c r="AN1932" s="134" t="s">
        <v>5932</v>
      </c>
      <c r="AO1932" s="98">
        <v>0</v>
      </c>
      <c r="AP1932" s="99" t="str">
        <f>IFERROR(VLOOKUP(ROWS($AN$4:AN1932),$AM$4:$AN$2337,2,0),"")</f>
        <v>Szczytno (pow. szczycieński, woj. warmińsko-mazurskie)</v>
      </c>
      <c r="AQ1932" s="98">
        <v>0</v>
      </c>
      <c r="AR1932" s="98">
        <f>IF(ISNUMBER(SEARCH('ankieta ESG'!$G$181,AS1932)),MAX($AR$3:AR1931)+1,0)</f>
        <v>1929</v>
      </c>
      <c r="AS1932" s="134" t="s">
        <v>5932</v>
      </c>
      <c r="AT1932" s="98">
        <v>0</v>
      </c>
      <c r="AU1932" s="99" t="str">
        <f>IFERROR(VLOOKUP(ROWS($AS$4:AS1932),$AR$4:$AS$2337,2,0),"")</f>
        <v>Szczytno (pow. szczycieński, woj. warmińsko-mazurskie)</v>
      </c>
      <c r="AV1932" s="98">
        <v>0</v>
      </c>
      <c r="AW1932" s="98">
        <f>IF(ISNUMBER(SEARCH('ankieta ESG'!$G$182,AX1932)),MAX($AW$3:AW1931)+1,0)</f>
        <v>1929</v>
      </c>
      <c r="AX1932" s="134" t="s">
        <v>5932</v>
      </c>
      <c r="AY1932" s="98">
        <v>0</v>
      </c>
      <c r="AZ1932" s="99" t="str">
        <f>IFERROR(VLOOKUP(ROWS($AX$4:AX1932),$AW$4:$AX$2337,2,0),"")</f>
        <v>Szczytno (pow. szczycieński, woj. warmińsko-mazurskie)</v>
      </c>
      <c r="BA1932" s="98">
        <v>0</v>
      </c>
      <c r="BB1932" s="98">
        <f>IF(ISNUMBER(SEARCH('ankieta ESG'!$G$183,BC1932)),MAX($BB$3:BB1931)+1,0)</f>
        <v>1929</v>
      </c>
      <c r="BC1932" s="134" t="s">
        <v>5932</v>
      </c>
      <c r="BD1932" s="98">
        <v>0</v>
      </c>
      <c r="BE1932" s="99" t="str">
        <f>IFERROR(VLOOKUP(ROWS($BC$4:BC1932),$BB$4:$BC$2337,2,0),"")</f>
        <v>Szczytno (pow. szczycieński, woj. warmińsko-mazurskie)</v>
      </c>
      <c r="BF1932" s="98">
        <v>0</v>
      </c>
      <c r="BG1932" s="98">
        <f>IF(ISNUMBER(SEARCH('ankieta ESG'!$G$184,BH1932)),MAX($BG$3:BG1931)+1,0)</f>
        <v>1929</v>
      </c>
      <c r="BH1932" s="134" t="s">
        <v>5932</v>
      </c>
      <c r="BI1932" s="98">
        <v>0</v>
      </c>
      <c r="BJ1932" s="99" t="str">
        <f>IFERROR(VLOOKUP(ROWS($BH$4:BH1932),$BG$4:$BH$2337,2,0),"")</f>
        <v>Szczytno (pow. szczycieński, woj. warmińsko-mazurskie)</v>
      </c>
      <c r="BK1932" s="98">
        <v>0</v>
      </c>
      <c r="BL1932" s="98">
        <f>IF(ISNUMBER(SEARCH('ankieta ESG'!$G$185,BM1932)),MAX($BL$3:BL1931)+1,0)</f>
        <v>1929</v>
      </c>
      <c r="BM1932" s="134" t="s">
        <v>5932</v>
      </c>
      <c r="BN1932" s="98">
        <v>0</v>
      </c>
      <c r="BO1932" s="99" t="str">
        <f>IFERROR(VLOOKUP(ROWS($BM$4:BM1932),$BL$4:$BM$2337,2,0),"")</f>
        <v>Szczytno (pow. szczycieński, woj. warmińsko-mazurskie)</v>
      </c>
      <c r="BP1932" s="98">
        <v>0</v>
      </c>
      <c r="BQ1932" s="98">
        <f>IF(ISNUMBER(SEARCH('ankieta ESG'!$G$186,BR1932)),MAX($BQ$3:BQ1931)+1,0)</f>
        <v>1929</v>
      </c>
      <c r="BR1932" s="134" t="s">
        <v>5932</v>
      </c>
      <c r="BS1932" s="98">
        <v>0</v>
      </c>
      <c r="BT1932" s="99" t="str">
        <f>IFERROR(VLOOKUP(ROWS($BR$4:BR1932),$BQ$4:$BR$2337,2,0),"")</f>
        <v>Szczytno (pow. szczycieński, woj. warmińsko-mazurskie)</v>
      </c>
      <c r="BU1932" s="98">
        <v>0</v>
      </c>
      <c r="BV1932" s="98">
        <f>IF(ISNUMBER(SEARCH('ankieta ESG'!$G$187,BW1932)),MAX($BV$3:BV1931)+1,0)</f>
        <v>1929</v>
      </c>
      <c r="BW1932" s="134" t="s">
        <v>5932</v>
      </c>
      <c r="BX1932" s="98">
        <v>0</v>
      </c>
      <c r="BY1932" s="99" t="str">
        <f>IFERROR(VLOOKUP(ROWS($BW$4:BW1932),$BV$4:$BW$2337,2,0),"")</f>
        <v>Szczytno (pow. szczycieński, woj. warmińsko-mazurskie)</v>
      </c>
      <c r="BZ1932" s="98">
        <v>0</v>
      </c>
      <c r="CA1932" s="98">
        <f>IF(ISNUMBER(SEARCH('ankieta ESG'!$G$188,CB1932)),MAX($CA$3:CA1931)+1,0)</f>
        <v>1929</v>
      </c>
      <c r="CB1932" s="134" t="s">
        <v>5932</v>
      </c>
      <c r="CC1932" s="98">
        <v>0</v>
      </c>
      <c r="CD1932" s="99" t="str">
        <f>IFERROR(VLOOKUP(ROWS($CB$4:CB1932),$CA$4:$CB$2337,2,0),"")</f>
        <v>Szczytno (pow. szczycieński, woj. warmińsko-mazurskie)</v>
      </c>
      <c r="CE1932" s="98">
        <v>0</v>
      </c>
      <c r="CF1932" s="98">
        <f>IF(ISNUMBER(SEARCH('ankieta ESG'!$G$189,CG1932)),MAX($CF$3:CF1931)+1,0)</f>
        <v>1929</v>
      </c>
      <c r="CG1932" s="134" t="s">
        <v>5932</v>
      </c>
      <c r="CH1932" s="98">
        <v>0</v>
      </c>
      <c r="CI1932" s="99" t="str">
        <f>IFERROR(VLOOKUP(ROWS($CG$4:CG1932),$CF$4:$CG$2337,2,0),"")</f>
        <v>Szczytno (pow. szczycieński, woj. warmińsko-mazurskie)</v>
      </c>
      <c r="CJ1932" s="98">
        <v>0</v>
      </c>
    </row>
    <row r="1933" spans="4:88">
      <c r="D1933" s="25"/>
      <c r="F1933" s="25"/>
      <c r="AM1933" s="98">
        <f>IF(ISNUMBER(SEARCH('ankieta ESG'!$G$180,AN1933)),MAX(AM$3:$AM1932)+1,0)</f>
        <v>1930</v>
      </c>
      <c r="AN1933" s="134" t="s">
        <v>5933</v>
      </c>
      <c r="AO1933" s="98">
        <v>0</v>
      </c>
      <c r="AP1933" s="99" t="str">
        <f>IFERROR(VLOOKUP(ROWS($AN$4:AN1933),$AM$4:$AN$2337,2,0),"")</f>
        <v>Szelków (pow. makowski, woj. mazowieckie)</v>
      </c>
      <c r="AQ1933" s="98">
        <v>0</v>
      </c>
      <c r="AR1933" s="98">
        <f>IF(ISNUMBER(SEARCH('ankieta ESG'!$G$181,AS1933)),MAX($AR$3:AR1932)+1,0)</f>
        <v>1930</v>
      </c>
      <c r="AS1933" s="134" t="s">
        <v>5933</v>
      </c>
      <c r="AT1933" s="98">
        <v>0</v>
      </c>
      <c r="AU1933" s="99" t="str">
        <f>IFERROR(VLOOKUP(ROWS($AS$4:AS1933),$AR$4:$AS$2337,2,0),"")</f>
        <v>Szelków (pow. makowski, woj. mazowieckie)</v>
      </c>
      <c r="AV1933" s="98">
        <v>0</v>
      </c>
      <c r="AW1933" s="98">
        <f>IF(ISNUMBER(SEARCH('ankieta ESG'!$G$182,AX1933)),MAX($AW$3:AW1932)+1,0)</f>
        <v>1930</v>
      </c>
      <c r="AX1933" s="134" t="s">
        <v>5933</v>
      </c>
      <c r="AY1933" s="98">
        <v>0</v>
      </c>
      <c r="AZ1933" s="99" t="str">
        <f>IFERROR(VLOOKUP(ROWS($AX$4:AX1933),$AW$4:$AX$2337,2,0),"")</f>
        <v>Szelków (pow. makowski, woj. mazowieckie)</v>
      </c>
      <c r="BA1933" s="98">
        <v>0</v>
      </c>
      <c r="BB1933" s="98">
        <f>IF(ISNUMBER(SEARCH('ankieta ESG'!$G$183,BC1933)),MAX($BB$3:BB1932)+1,0)</f>
        <v>1930</v>
      </c>
      <c r="BC1933" s="134" t="s">
        <v>5933</v>
      </c>
      <c r="BD1933" s="98">
        <v>0</v>
      </c>
      <c r="BE1933" s="99" t="str">
        <f>IFERROR(VLOOKUP(ROWS($BC$4:BC1933),$BB$4:$BC$2337,2,0),"")</f>
        <v>Szelków (pow. makowski, woj. mazowieckie)</v>
      </c>
      <c r="BF1933" s="98">
        <v>0</v>
      </c>
      <c r="BG1933" s="98">
        <f>IF(ISNUMBER(SEARCH('ankieta ESG'!$G$184,BH1933)),MAX($BG$3:BG1932)+1,0)</f>
        <v>1930</v>
      </c>
      <c r="BH1933" s="134" t="s">
        <v>5933</v>
      </c>
      <c r="BI1933" s="98">
        <v>0</v>
      </c>
      <c r="BJ1933" s="99" t="str">
        <f>IFERROR(VLOOKUP(ROWS($BH$4:BH1933),$BG$4:$BH$2337,2,0),"")</f>
        <v>Szelków (pow. makowski, woj. mazowieckie)</v>
      </c>
      <c r="BK1933" s="98">
        <v>0</v>
      </c>
      <c r="BL1933" s="98">
        <f>IF(ISNUMBER(SEARCH('ankieta ESG'!$G$185,BM1933)),MAX($BL$3:BL1932)+1,0)</f>
        <v>1930</v>
      </c>
      <c r="BM1933" s="134" t="s">
        <v>5933</v>
      </c>
      <c r="BN1933" s="98">
        <v>0</v>
      </c>
      <c r="BO1933" s="99" t="str">
        <f>IFERROR(VLOOKUP(ROWS($BM$4:BM1933),$BL$4:$BM$2337,2,0),"")</f>
        <v>Szelków (pow. makowski, woj. mazowieckie)</v>
      </c>
      <c r="BP1933" s="98">
        <v>0</v>
      </c>
      <c r="BQ1933" s="98">
        <f>IF(ISNUMBER(SEARCH('ankieta ESG'!$G$186,BR1933)),MAX($BQ$3:BQ1932)+1,0)</f>
        <v>1930</v>
      </c>
      <c r="BR1933" s="134" t="s">
        <v>5933</v>
      </c>
      <c r="BS1933" s="98">
        <v>0</v>
      </c>
      <c r="BT1933" s="99" t="str">
        <f>IFERROR(VLOOKUP(ROWS($BR$4:BR1933),$BQ$4:$BR$2337,2,0),"")</f>
        <v>Szelków (pow. makowski, woj. mazowieckie)</v>
      </c>
      <c r="BU1933" s="98">
        <v>0</v>
      </c>
      <c r="BV1933" s="98">
        <f>IF(ISNUMBER(SEARCH('ankieta ESG'!$G$187,BW1933)),MAX($BV$3:BV1932)+1,0)</f>
        <v>1930</v>
      </c>
      <c r="BW1933" s="134" t="s">
        <v>5933</v>
      </c>
      <c r="BX1933" s="98">
        <v>0</v>
      </c>
      <c r="BY1933" s="99" t="str">
        <f>IFERROR(VLOOKUP(ROWS($BW$4:BW1933),$BV$4:$BW$2337,2,0),"")</f>
        <v>Szelków (pow. makowski, woj. mazowieckie)</v>
      </c>
      <c r="BZ1933" s="98">
        <v>0</v>
      </c>
      <c r="CA1933" s="98">
        <f>IF(ISNUMBER(SEARCH('ankieta ESG'!$G$188,CB1933)),MAX($CA$3:CA1932)+1,0)</f>
        <v>1930</v>
      </c>
      <c r="CB1933" s="134" t="s">
        <v>5933</v>
      </c>
      <c r="CC1933" s="98">
        <v>0</v>
      </c>
      <c r="CD1933" s="99" t="str">
        <f>IFERROR(VLOOKUP(ROWS($CB$4:CB1933),$CA$4:$CB$2337,2,0),"")</f>
        <v>Szelków (pow. makowski, woj. mazowieckie)</v>
      </c>
      <c r="CE1933" s="98">
        <v>0</v>
      </c>
      <c r="CF1933" s="98">
        <f>IF(ISNUMBER(SEARCH('ankieta ESG'!$G$189,CG1933)),MAX($CF$3:CF1932)+1,0)</f>
        <v>1930</v>
      </c>
      <c r="CG1933" s="134" t="s">
        <v>5933</v>
      </c>
      <c r="CH1933" s="98">
        <v>0</v>
      </c>
      <c r="CI1933" s="99" t="str">
        <f>IFERROR(VLOOKUP(ROWS($CG$4:CG1933),$CF$4:$CG$2337,2,0),"")</f>
        <v>Szelków (pow. makowski, woj. mazowieckie)</v>
      </c>
      <c r="CJ1933" s="98">
        <v>0</v>
      </c>
    </row>
    <row r="1934" spans="4:88">
      <c r="D1934" s="25"/>
      <c r="F1934" s="25"/>
      <c r="AM1934" s="98">
        <f>IF(ISNUMBER(SEARCH('ankieta ESG'!$G$180,AN1934)),MAX(AM$3:$AM1933)+1,0)</f>
        <v>1931</v>
      </c>
      <c r="AN1934" s="134" t="s">
        <v>5934</v>
      </c>
      <c r="AO1934" s="98">
        <v>0</v>
      </c>
      <c r="AP1934" s="99" t="str">
        <f>IFERROR(VLOOKUP(ROWS($AN$4:AN1934),$AM$4:$AN$2337,2,0),"")</f>
        <v>Szemud (pow. wejherowski, woj. pomorskie)</v>
      </c>
      <c r="AQ1934" s="98">
        <v>0</v>
      </c>
      <c r="AR1934" s="98">
        <f>IF(ISNUMBER(SEARCH('ankieta ESG'!$G$181,AS1934)),MAX($AR$3:AR1933)+1,0)</f>
        <v>1931</v>
      </c>
      <c r="AS1934" s="134" t="s">
        <v>5934</v>
      </c>
      <c r="AT1934" s="98">
        <v>0</v>
      </c>
      <c r="AU1934" s="99" t="str">
        <f>IFERROR(VLOOKUP(ROWS($AS$4:AS1934),$AR$4:$AS$2337,2,0),"")</f>
        <v>Szemud (pow. wejherowski, woj. pomorskie)</v>
      </c>
      <c r="AV1934" s="98">
        <v>0</v>
      </c>
      <c r="AW1934" s="98">
        <f>IF(ISNUMBER(SEARCH('ankieta ESG'!$G$182,AX1934)),MAX($AW$3:AW1933)+1,0)</f>
        <v>1931</v>
      </c>
      <c r="AX1934" s="134" t="s">
        <v>5934</v>
      </c>
      <c r="AY1934" s="98">
        <v>0</v>
      </c>
      <c r="AZ1934" s="99" t="str">
        <f>IFERROR(VLOOKUP(ROWS($AX$4:AX1934),$AW$4:$AX$2337,2,0),"")</f>
        <v>Szemud (pow. wejherowski, woj. pomorskie)</v>
      </c>
      <c r="BA1934" s="98">
        <v>0</v>
      </c>
      <c r="BB1934" s="98">
        <f>IF(ISNUMBER(SEARCH('ankieta ESG'!$G$183,BC1934)),MAX($BB$3:BB1933)+1,0)</f>
        <v>1931</v>
      </c>
      <c r="BC1934" s="134" t="s">
        <v>5934</v>
      </c>
      <c r="BD1934" s="98">
        <v>0</v>
      </c>
      <c r="BE1934" s="99" t="str">
        <f>IFERROR(VLOOKUP(ROWS($BC$4:BC1934),$BB$4:$BC$2337,2,0),"")</f>
        <v>Szemud (pow. wejherowski, woj. pomorskie)</v>
      </c>
      <c r="BF1934" s="98">
        <v>0</v>
      </c>
      <c r="BG1934" s="98">
        <f>IF(ISNUMBER(SEARCH('ankieta ESG'!$G$184,BH1934)),MAX($BG$3:BG1933)+1,0)</f>
        <v>1931</v>
      </c>
      <c r="BH1934" s="134" t="s">
        <v>5934</v>
      </c>
      <c r="BI1934" s="98">
        <v>0</v>
      </c>
      <c r="BJ1934" s="99" t="str">
        <f>IFERROR(VLOOKUP(ROWS($BH$4:BH1934),$BG$4:$BH$2337,2,0),"")</f>
        <v>Szemud (pow. wejherowski, woj. pomorskie)</v>
      </c>
      <c r="BK1934" s="98">
        <v>0</v>
      </c>
      <c r="BL1934" s="98">
        <f>IF(ISNUMBER(SEARCH('ankieta ESG'!$G$185,BM1934)),MAX($BL$3:BL1933)+1,0)</f>
        <v>1931</v>
      </c>
      <c r="BM1934" s="134" t="s">
        <v>5934</v>
      </c>
      <c r="BN1934" s="98">
        <v>0</v>
      </c>
      <c r="BO1934" s="99" t="str">
        <f>IFERROR(VLOOKUP(ROWS($BM$4:BM1934),$BL$4:$BM$2337,2,0),"")</f>
        <v>Szemud (pow. wejherowski, woj. pomorskie)</v>
      </c>
      <c r="BP1934" s="98">
        <v>0</v>
      </c>
      <c r="BQ1934" s="98">
        <f>IF(ISNUMBER(SEARCH('ankieta ESG'!$G$186,BR1934)),MAX($BQ$3:BQ1933)+1,0)</f>
        <v>1931</v>
      </c>
      <c r="BR1934" s="134" t="s">
        <v>5934</v>
      </c>
      <c r="BS1934" s="98">
        <v>0</v>
      </c>
      <c r="BT1934" s="99" t="str">
        <f>IFERROR(VLOOKUP(ROWS($BR$4:BR1934),$BQ$4:$BR$2337,2,0),"")</f>
        <v>Szemud (pow. wejherowski, woj. pomorskie)</v>
      </c>
      <c r="BU1934" s="98">
        <v>0</v>
      </c>
      <c r="BV1934" s="98">
        <f>IF(ISNUMBER(SEARCH('ankieta ESG'!$G$187,BW1934)),MAX($BV$3:BV1933)+1,0)</f>
        <v>1931</v>
      </c>
      <c r="BW1934" s="134" t="s">
        <v>5934</v>
      </c>
      <c r="BX1934" s="98">
        <v>0</v>
      </c>
      <c r="BY1934" s="99" t="str">
        <f>IFERROR(VLOOKUP(ROWS($BW$4:BW1934),$BV$4:$BW$2337,2,0),"")</f>
        <v>Szemud (pow. wejherowski, woj. pomorskie)</v>
      </c>
      <c r="BZ1934" s="98">
        <v>0</v>
      </c>
      <c r="CA1934" s="98">
        <f>IF(ISNUMBER(SEARCH('ankieta ESG'!$G$188,CB1934)),MAX($CA$3:CA1933)+1,0)</f>
        <v>1931</v>
      </c>
      <c r="CB1934" s="134" t="s">
        <v>5934</v>
      </c>
      <c r="CC1934" s="98">
        <v>0</v>
      </c>
      <c r="CD1934" s="99" t="str">
        <f>IFERROR(VLOOKUP(ROWS($CB$4:CB1934),$CA$4:$CB$2337,2,0),"")</f>
        <v>Szemud (pow. wejherowski, woj. pomorskie)</v>
      </c>
      <c r="CE1934" s="98">
        <v>0</v>
      </c>
      <c r="CF1934" s="98">
        <f>IF(ISNUMBER(SEARCH('ankieta ESG'!$G$189,CG1934)),MAX($CF$3:CF1933)+1,0)</f>
        <v>1931</v>
      </c>
      <c r="CG1934" s="134" t="s">
        <v>5934</v>
      </c>
      <c r="CH1934" s="98">
        <v>0</v>
      </c>
      <c r="CI1934" s="99" t="str">
        <f>IFERROR(VLOOKUP(ROWS($CG$4:CG1934),$CF$4:$CG$2337,2,0),"")</f>
        <v>Szemud (pow. wejherowski, woj. pomorskie)</v>
      </c>
      <c r="CJ1934" s="98">
        <v>0</v>
      </c>
    </row>
    <row r="1935" spans="4:88">
      <c r="D1935" s="25"/>
      <c r="F1935" s="25"/>
      <c r="AM1935" s="98">
        <f>IF(ISNUMBER(SEARCH('ankieta ESG'!$G$180,AN1935)),MAX(AM$3:$AM1934)+1,0)</f>
        <v>1932</v>
      </c>
      <c r="AN1935" s="134" t="s">
        <v>5935</v>
      </c>
      <c r="AO1935" s="98">
        <v>0</v>
      </c>
      <c r="AP1935" s="99" t="str">
        <f>IFERROR(VLOOKUP(ROWS($AN$4:AN1935),$AM$4:$AN$2337,2,0),"")</f>
        <v>Szepietowo (pow. wysokomazowiecki, woj. podlaskie)</v>
      </c>
      <c r="AQ1935" s="98">
        <v>0</v>
      </c>
      <c r="AR1935" s="98">
        <f>IF(ISNUMBER(SEARCH('ankieta ESG'!$G$181,AS1935)),MAX($AR$3:AR1934)+1,0)</f>
        <v>1932</v>
      </c>
      <c r="AS1935" s="134" t="s">
        <v>5935</v>
      </c>
      <c r="AT1935" s="98">
        <v>0</v>
      </c>
      <c r="AU1935" s="99" t="str">
        <f>IFERROR(VLOOKUP(ROWS($AS$4:AS1935),$AR$4:$AS$2337,2,0),"")</f>
        <v>Szepietowo (pow. wysokomazowiecki, woj. podlaskie)</v>
      </c>
      <c r="AV1935" s="98">
        <v>0</v>
      </c>
      <c r="AW1935" s="98">
        <f>IF(ISNUMBER(SEARCH('ankieta ESG'!$G$182,AX1935)),MAX($AW$3:AW1934)+1,0)</f>
        <v>1932</v>
      </c>
      <c r="AX1935" s="134" t="s">
        <v>5935</v>
      </c>
      <c r="AY1935" s="98">
        <v>0</v>
      </c>
      <c r="AZ1935" s="99" t="str">
        <f>IFERROR(VLOOKUP(ROWS($AX$4:AX1935),$AW$4:$AX$2337,2,0),"")</f>
        <v>Szepietowo (pow. wysokomazowiecki, woj. podlaskie)</v>
      </c>
      <c r="BA1935" s="98">
        <v>0</v>
      </c>
      <c r="BB1935" s="98">
        <f>IF(ISNUMBER(SEARCH('ankieta ESG'!$G$183,BC1935)),MAX($BB$3:BB1934)+1,0)</f>
        <v>1932</v>
      </c>
      <c r="BC1935" s="134" t="s">
        <v>5935</v>
      </c>
      <c r="BD1935" s="98">
        <v>0</v>
      </c>
      <c r="BE1935" s="99" t="str">
        <f>IFERROR(VLOOKUP(ROWS($BC$4:BC1935),$BB$4:$BC$2337,2,0),"")</f>
        <v>Szepietowo (pow. wysokomazowiecki, woj. podlaskie)</v>
      </c>
      <c r="BF1935" s="98">
        <v>0</v>
      </c>
      <c r="BG1935" s="98">
        <f>IF(ISNUMBER(SEARCH('ankieta ESG'!$G$184,BH1935)),MAX($BG$3:BG1934)+1,0)</f>
        <v>1932</v>
      </c>
      <c r="BH1935" s="134" t="s">
        <v>5935</v>
      </c>
      <c r="BI1935" s="98">
        <v>0</v>
      </c>
      <c r="BJ1935" s="99" t="str">
        <f>IFERROR(VLOOKUP(ROWS($BH$4:BH1935),$BG$4:$BH$2337,2,0),"")</f>
        <v>Szepietowo (pow. wysokomazowiecki, woj. podlaskie)</v>
      </c>
      <c r="BK1935" s="98">
        <v>0</v>
      </c>
      <c r="BL1935" s="98">
        <f>IF(ISNUMBER(SEARCH('ankieta ESG'!$G$185,BM1935)),MAX($BL$3:BL1934)+1,0)</f>
        <v>1932</v>
      </c>
      <c r="BM1935" s="134" t="s">
        <v>5935</v>
      </c>
      <c r="BN1935" s="98">
        <v>0</v>
      </c>
      <c r="BO1935" s="99" t="str">
        <f>IFERROR(VLOOKUP(ROWS($BM$4:BM1935),$BL$4:$BM$2337,2,0),"")</f>
        <v>Szepietowo (pow. wysokomazowiecki, woj. podlaskie)</v>
      </c>
      <c r="BP1935" s="98">
        <v>0</v>
      </c>
      <c r="BQ1935" s="98">
        <f>IF(ISNUMBER(SEARCH('ankieta ESG'!$G$186,BR1935)),MAX($BQ$3:BQ1934)+1,0)</f>
        <v>1932</v>
      </c>
      <c r="BR1935" s="134" t="s">
        <v>5935</v>
      </c>
      <c r="BS1935" s="98">
        <v>0</v>
      </c>
      <c r="BT1935" s="99" t="str">
        <f>IFERROR(VLOOKUP(ROWS($BR$4:BR1935),$BQ$4:$BR$2337,2,0),"")</f>
        <v>Szepietowo (pow. wysokomazowiecki, woj. podlaskie)</v>
      </c>
      <c r="BU1935" s="98">
        <v>0</v>
      </c>
      <c r="BV1935" s="98">
        <f>IF(ISNUMBER(SEARCH('ankieta ESG'!$G$187,BW1935)),MAX($BV$3:BV1934)+1,0)</f>
        <v>1932</v>
      </c>
      <c r="BW1935" s="134" t="s">
        <v>5935</v>
      </c>
      <c r="BX1935" s="98">
        <v>0</v>
      </c>
      <c r="BY1935" s="99" t="str">
        <f>IFERROR(VLOOKUP(ROWS($BW$4:BW1935),$BV$4:$BW$2337,2,0),"")</f>
        <v>Szepietowo (pow. wysokomazowiecki, woj. podlaskie)</v>
      </c>
      <c r="BZ1935" s="98">
        <v>0</v>
      </c>
      <c r="CA1935" s="98">
        <f>IF(ISNUMBER(SEARCH('ankieta ESG'!$G$188,CB1935)),MAX($CA$3:CA1934)+1,0)</f>
        <v>1932</v>
      </c>
      <c r="CB1935" s="134" t="s">
        <v>5935</v>
      </c>
      <c r="CC1935" s="98">
        <v>0</v>
      </c>
      <c r="CD1935" s="99" t="str">
        <f>IFERROR(VLOOKUP(ROWS($CB$4:CB1935),$CA$4:$CB$2337,2,0),"")</f>
        <v>Szepietowo (pow. wysokomazowiecki, woj. podlaskie)</v>
      </c>
      <c r="CE1935" s="98">
        <v>0</v>
      </c>
      <c r="CF1935" s="98">
        <f>IF(ISNUMBER(SEARCH('ankieta ESG'!$G$189,CG1935)),MAX($CF$3:CF1934)+1,0)</f>
        <v>1932</v>
      </c>
      <c r="CG1935" s="134" t="s">
        <v>5935</v>
      </c>
      <c r="CH1935" s="98">
        <v>0</v>
      </c>
      <c r="CI1935" s="99" t="str">
        <f>IFERROR(VLOOKUP(ROWS($CG$4:CG1935),$CF$4:$CG$2337,2,0),"")</f>
        <v>Szepietowo (pow. wysokomazowiecki, woj. podlaskie)</v>
      </c>
      <c r="CJ1935" s="98">
        <v>0</v>
      </c>
    </row>
    <row r="1936" spans="4:88">
      <c r="D1936" s="25"/>
      <c r="F1936" s="25"/>
      <c r="AM1936" s="98">
        <f>IF(ISNUMBER(SEARCH('ankieta ESG'!$G$180,AN1936)),MAX(AM$3:$AM1935)+1,0)</f>
        <v>1933</v>
      </c>
      <c r="AN1936" s="134" t="s">
        <v>5936</v>
      </c>
      <c r="AO1936" s="98">
        <v>0</v>
      </c>
      <c r="AP1936" s="99" t="str">
        <f>IFERROR(VLOOKUP(ROWS($AN$4:AN1936),$AM$4:$AN$2337,2,0),"")</f>
        <v>Szerzyny (pow. tarnowski, woj. małopolskie)</v>
      </c>
      <c r="AQ1936" s="98">
        <v>0</v>
      </c>
      <c r="AR1936" s="98">
        <f>IF(ISNUMBER(SEARCH('ankieta ESG'!$G$181,AS1936)),MAX($AR$3:AR1935)+1,0)</f>
        <v>1933</v>
      </c>
      <c r="AS1936" s="134" t="s">
        <v>5936</v>
      </c>
      <c r="AT1936" s="98">
        <v>0</v>
      </c>
      <c r="AU1936" s="99" t="str">
        <f>IFERROR(VLOOKUP(ROWS($AS$4:AS1936),$AR$4:$AS$2337,2,0),"")</f>
        <v>Szerzyny (pow. tarnowski, woj. małopolskie)</v>
      </c>
      <c r="AV1936" s="98">
        <v>0</v>
      </c>
      <c r="AW1936" s="98">
        <f>IF(ISNUMBER(SEARCH('ankieta ESG'!$G$182,AX1936)),MAX($AW$3:AW1935)+1,0)</f>
        <v>1933</v>
      </c>
      <c r="AX1936" s="134" t="s">
        <v>5936</v>
      </c>
      <c r="AY1936" s="98">
        <v>0</v>
      </c>
      <c r="AZ1936" s="99" t="str">
        <f>IFERROR(VLOOKUP(ROWS($AX$4:AX1936),$AW$4:$AX$2337,2,0),"")</f>
        <v>Szerzyny (pow. tarnowski, woj. małopolskie)</v>
      </c>
      <c r="BA1936" s="98">
        <v>0</v>
      </c>
      <c r="BB1936" s="98">
        <f>IF(ISNUMBER(SEARCH('ankieta ESG'!$G$183,BC1936)),MAX($BB$3:BB1935)+1,0)</f>
        <v>1933</v>
      </c>
      <c r="BC1936" s="134" t="s">
        <v>5936</v>
      </c>
      <c r="BD1936" s="98">
        <v>0</v>
      </c>
      <c r="BE1936" s="99" t="str">
        <f>IFERROR(VLOOKUP(ROWS($BC$4:BC1936),$BB$4:$BC$2337,2,0),"")</f>
        <v>Szerzyny (pow. tarnowski, woj. małopolskie)</v>
      </c>
      <c r="BF1936" s="98">
        <v>0</v>
      </c>
      <c r="BG1936" s="98">
        <f>IF(ISNUMBER(SEARCH('ankieta ESG'!$G$184,BH1936)),MAX($BG$3:BG1935)+1,0)</f>
        <v>1933</v>
      </c>
      <c r="BH1936" s="134" t="s">
        <v>5936</v>
      </c>
      <c r="BI1936" s="98">
        <v>0</v>
      </c>
      <c r="BJ1936" s="99" t="str">
        <f>IFERROR(VLOOKUP(ROWS($BH$4:BH1936),$BG$4:$BH$2337,2,0),"")</f>
        <v>Szerzyny (pow. tarnowski, woj. małopolskie)</v>
      </c>
      <c r="BK1936" s="98">
        <v>0</v>
      </c>
      <c r="BL1936" s="98">
        <f>IF(ISNUMBER(SEARCH('ankieta ESG'!$G$185,BM1936)),MAX($BL$3:BL1935)+1,0)</f>
        <v>1933</v>
      </c>
      <c r="BM1936" s="134" t="s">
        <v>5936</v>
      </c>
      <c r="BN1936" s="98">
        <v>0</v>
      </c>
      <c r="BO1936" s="99" t="str">
        <f>IFERROR(VLOOKUP(ROWS($BM$4:BM1936),$BL$4:$BM$2337,2,0),"")</f>
        <v>Szerzyny (pow. tarnowski, woj. małopolskie)</v>
      </c>
      <c r="BP1936" s="98">
        <v>0</v>
      </c>
      <c r="BQ1936" s="98">
        <f>IF(ISNUMBER(SEARCH('ankieta ESG'!$G$186,BR1936)),MAX($BQ$3:BQ1935)+1,0)</f>
        <v>1933</v>
      </c>
      <c r="BR1936" s="134" t="s">
        <v>5936</v>
      </c>
      <c r="BS1936" s="98">
        <v>0</v>
      </c>
      <c r="BT1936" s="99" t="str">
        <f>IFERROR(VLOOKUP(ROWS($BR$4:BR1936),$BQ$4:$BR$2337,2,0),"")</f>
        <v>Szerzyny (pow. tarnowski, woj. małopolskie)</v>
      </c>
      <c r="BU1936" s="98">
        <v>0</v>
      </c>
      <c r="BV1936" s="98">
        <f>IF(ISNUMBER(SEARCH('ankieta ESG'!$G$187,BW1936)),MAX($BV$3:BV1935)+1,0)</f>
        <v>1933</v>
      </c>
      <c r="BW1936" s="134" t="s">
        <v>5936</v>
      </c>
      <c r="BX1936" s="98">
        <v>0</v>
      </c>
      <c r="BY1936" s="99" t="str">
        <f>IFERROR(VLOOKUP(ROWS($BW$4:BW1936),$BV$4:$BW$2337,2,0),"")</f>
        <v>Szerzyny (pow. tarnowski, woj. małopolskie)</v>
      </c>
      <c r="BZ1936" s="98">
        <v>0</v>
      </c>
      <c r="CA1936" s="98">
        <f>IF(ISNUMBER(SEARCH('ankieta ESG'!$G$188,CB1936)),MAX($CA$3:CA1935)+1,0)</f>
        <v>1933</v>
      </c>
      <c r="CB1936" s="134" t="s">
        <v>5936</v>
      </c>
      <c r="CC1936" s="98">
        <v>0</v>
      </c>
      <c r="CD1936" s="99" t="str">
        <f>IFERROR(VLOOKUP(ROWS($CB$4:CB1936),$CA$4:$CB$2337,2,0),"")</f>
        <v>Szerzyny (pow. tarnowski, woj. małopolskie)</v>
      </c>
      <c r="CE1936" s="98">
        <v>0</v>
      </c>
      <c r="CF1936" s="98">
        <f>IF(ISNUMBER(SEARCH('ankieta ESG'!$G$189,CG1936)),MAX($CF$3:CF1935)+1,0)</f>
        <v>1933</v>
      </c>
      <c r="CG1936" s="134" t="s">
        <v>5936</v>
      </c>
      <c r="CH1936" s="98">
        <v>0</v>
      </c>
      <c r="CI1936" s="99" t="str">
        <f>IFERROR(VLOOKUP(ROWS($CG$4:CG1936),$CF$4:$CG$2337,2,0),"")</f>
        <v>Szerzyny (pow. tarnowski, woj. małopolskie)</v>
      </c>
      <c r="CJ1936" s="98">
        <v>0</v>
      </c>
    </row>
    <row r="1937" spans="4:88">
      <c r="D1937" s="25"/>
      <c r="F1937" s="25"/>
      <c r="AM1937" s="98">
        <f>IF(ISNUMBER(SEARCH('ankieta ESG'!$G$180,AN1937)),MAX(AM$3:$AM1936)+1,0)</f>
        <v>1934</v>
      </c>
      <c r="AN1937" s="134" t="s">
        <v>5937</v>
      </c>
      <c r="AO1937" s="98">
        <v>0</v>
      </c>
      <c r="AP1937" s="99" t="str">
        <f>IFERROR(VLOOKUP(ROWS($AN$4:AN1937),$AM$4:$AN$2337,2,0),"")</f>
        <v>Szklarska Poręba (pow. karkonoski, woj. dolnośląskie)</v>
      </c>
      <c r="AQ1937" s="98">
        <v>0</v>
      </c>
      <c r="AR1937" s="98">
        <f>IF(ISNUMBER(SEARCH('ankieta ESG'!$G$181,AS1937)),MAX($AR$3:AR1936)+1,0)</f>
        <v>1934</v>
      </c>
      <c r="AS1937" s="134" t="s">
        <v>5937</v>
      </c>
      <c r="AT1937" s="98">
        <v>0</v>
      </c>
      <c r="AU1937" s="99" t="str">
        <f>IFERROR(VLOOKUP(ROWS($AS$4:AS1937),$AR$4:$AS$2337,2,0),"")</f>
        <v>Szklarska Poręba (pow. karkonoski, woj. dolnośląskie)</v>
      </c>
      <c r="AV1937" s="98">
        <v>0</v>
      </c>
      <c r="AW1937" s="98">
        <f>IF(ISNUMBER(SEARCH('ankieta ESG'!$G$182,AX1937)),MAX($AW$3:AW1936)+1,0)</f>
        <v>1934</v>
      </c>
      <c r="AX1937" s="134" t="s">
        <v>5937</v>
      </c>
      <c r="AY1937" s="98">
        <v>0</v>
      </c>
      <c r="AZ1937" s="99" t="str">
        <f>IFERROR(VLOOKUP(ROWS($AX$4:AX1937),$AW$4:$AX$2337,2,0),"")</f>
        <v>Szklarska Poręba (pow. karkonoski, woj. dolnośląskie)</v>
      </c>
      <c r="BA1937" s="98">
        <v>0</v>
      </c>
      <c r="BB1937" s="98">
        <f>IF(ISNUMBER(SEARCH('ankieta ESG'!$G$183,BC1937)),MAX($BB$3:BB1936)+1,0)</f>
        <v>1934</v>
      </c>
      <c r="BC1937" s="134" t="s">
        <v>5937</v>
      </c>
      <c r="BD1937" s="98">
        <v>0</v>
      </c>
      <c r="BE1937" s="99" t="str">
        <f>IFERROR(VLOOKUP(ROWS($BC$4:BC1937),$BB$4:$BC$2337,2,0),"")</f>
        <v>Szklarska Poręba (pow. karkonoski, woj. dolnośląskie)</v>
      </c>
      <c r="BF1937" s="98">
        <v>0</v>
      </c>
      <c r="BG1937" s="98">
        <f>IF(ISNUMBER(SEARCH('ankieta ESG'!$G$184,BH1937)),MAX($BG$3:BG1936)+1,0)</f>
        <v>1934</v>
      </c>
      <c r="BH1937" s="134" t="s">
        <v>5937</v>
      </c>
      <c r="BI1937" s="98">
        <v>0</v>
      </c>
      <c r="BJ1937" s="99" t="str">
        <f>IFERROR(VLOOKUP(ROWS($BH$4:BH1937),$BG$4:$BH$2337,2,0),"")</f>
        <v>Szklarska Poręba (pow. karkonoski, woj. dolnośląskie)</v>
      </c>
      <c r="BK1937" s="98">
        <v>0</v>
      </c>
      <c r="BL1937" s="98">
        <f>IF(ISNUMBER(SEARCH('ankieta ESG'!$G$185,BM1937)),MAX($BL$3:BL1936)+1,0)</f>
        <v>1934</v>
      </c>
      <c r="BM1937" s="134" t="s">
        <v>5937</v>
      </c>
      <c r="BN1937" s="98">
        <v>0</v>
      </c>
      <c r="BO1937" s="99" t="str">
        <f>IFERROR(VLOOKUP(ROWS($BM$4:BM1937),$BL$4:$BM$2337,2,0),"")</f>
        <v>Szklarska Poręba (pow. karkonoski, woj. dolnośląskie)</v>
      </c>
      <c r="BP1937" s="98">
        <v>0</v>
      </c>
      <c r="BQ1937" s="98">
        <f>IF(ISNUMBER(SEARCH('ankieta ESG'!$G$186,BR1937)),MAX($BQ$3:BQ1936)+1,0)</f>
        <v>1934</v>
      </c>
      <c r="BR1937" s="134" t="s">
        <v>5937</v>
      </c>
      <c r="BS1937" s="98">
        <v>0</v>
      </c>
      <c r="BT1937" s="99" t="str">
        <f>IFERROR(VLOOKUP(ROWS($BR$4:BR1937),$BQ$4:$BR$2337,2,0),"")</f>
        <v>Szklarska Poręba (pow. karkonoski, woj. dolnośląskie)</v>
      </c>
      <c r="BU1937" s="98">
        <v>0</v>
      </c>
      <c r="BV1937" s="98">
        <f>IF(ISNUMBER(SEARCH('ankieta ESG'!$G$187,BW1937)),MAX($BV$3:BV1936)+1,0)</f>
        <v>1934</v>
      </c>
      <c r="BW1937" s="134" t="s">
        <v>5937</v>
      </c>
      <c r="BX1937" s="98">
        <v>0</v>
      </c>
      <c r="BY1937" s="99" t="str">
        <f>IFERROR(VLOOKUP(ROWS($BW$4:BW1937),$BV$4:$BW$2337,2,0),"")</f>
        <v>Szklarska Poręba (pow. karkonoski, woj. dolnośląskie)</v>
      </c>
      <c r="BZ1937" s="98">
        <v>0</v>
      </c>
      <c r="CA1937" s="98">
        <f>IF(ISNUMBER(SEARCH('ankieta ESG'!$G$188,CB1937)),MAX($CA$3:CA1936)+1,0)</f>
        <v>1934</v>
      </c>
      <c r="CB1937" s="134" t="s">
        <v>5937</v>
      </c>
      <c r="CC1937" s="98">
        <v>0</v>
      </c>
      <c r="CD1937" s="99" t="str">
        <f>IFERROR(VLOOKUP(ROWS($CB$4:CB1937),$CA$4:$CB$2337,2,0),"")</f>
        <v>Szklarska Poręba (pow. karkonoski, woj. dolnośląskie)</v>
      </c>
      <c r="CE1937" s="98">
        <v>0</v>
      </c>
      <c r="CF1937" s="98">
        <f>IF(ISNUMBER(SEARCH('ankieta ESG'!$G$189,CG1937)),MAX($CF$3:CF1936)+1,0)</f>
        <v>1934</v>
      </c>
      <c r="CG1937" s="134" t="s">
        <v>5937</v>
      </c>
      <c r="CH1937" s="98">
        <v>0</v>
      </c>
      <c r="CI1937" s="99" t="str">
        <f>IFERROR(VLOOKUP(ROWS($CG$4:CG1937),$CF$4:$CG$2337,2,0),"")</f>
        <v>Szklarska Poręba (pow. karkonoski, woj. dolnośląskie)</v>
      </c>
      <c r="CJ1937" s="98">
        <v>0</v>
      </c>
    </row>
    <row r="1938" spans="4:88">
      <c r="D1938" s="25"/>
      <c r="F1938" s="25"/>
      <c r="AM1938" s="98">
        <f>IF(ISNUMBER(SEARCH('ankieta ESG'!$G$180,AN1938)),MAX(AM$3:$AM1937)+1,0)</f>
        <v>1935</v>
      </c>
      <c r="AN1938" s="134" t="s">
        <v>5938</v>
      </c>
      <c r="AO1938" s="98">
        <v>0</v>
      </c>
      <c r="AP1938" s="99" t="str">
        <f>IFERROR(VLOOKUP(ROWS($AN$4:AN1938),$AM$4:$AN$2337,2,0),"")</f>
        <v>Szlichtyngowa (pow. wschowski, woj. lubuskie)</v>
      </c>
      <c r="AQ1938" s="98">
        <v>0</v>
      </c>
      <c r="AR1938" s="98">
        <f>IF(ISNUMBER(SEARCH('ankieta ESG'!$G$181,AS1938)),MAX($AR$3:AR1937)+1,0)</f>
        <v>1935</v>
      </c>
      <c r="AS1938" s="134" t="s">
        <v>5938</v>
      </c>
      <c r="AT1938" s="98">
        <v>0</v>
      </c>
      <c r="AU1938" s="99" t="str">
        <f>IFERROR(VLOOKUP(ROWS($AS$4:AS1938),$AR$4:$AS$2337,2,0),"")</f>
        <v>Szlichtyngowa (pow. wschowski, woj. lubuskie)</v>
      </c>
      <c r="AV1938" s="98">
        <v>0</v>
      </c>
      <c r="AW1938" s="98">
        <f>IF(ISNUMBER(SEARCH('ankieta ESG'!$G$182,AX1938)),MAX($AW$3:AW1937)+1,0)</f>
        <v>1935</v>
      </c>
      <c r="AX1938" s="134" t="s">
        <v>5938</v>
      </c>
      <c r="AY1938" s="98">
        <v>0</v>
      </c>
      <c r="AZ1938" s="99" t="str">
        <f>IFERROR(VLOOKUP(ROWS($AX$4:AX1938),$AW$4:$AX$2337,2,0),"")</f>
        <v>Szlichtyngowa (pow. wschowski, woj. lubuskie)</v>
      </c>
      <c r="BA1938" s="98">
        <v>0</v>
      </c>
      <c r="BB1938" s="98">
        <f>IF(ISNUMBER(SEARCH('ankieta ESG'!$G$183,BC1938)),MAX($BB$3:BB1937)+1,0)</f>
        <v>1935</v>
      </c>
      <c r="BC1938" s="134" t="s">
        <v>5938</v>
      </c>
      <c r="BD1938" s="98">
        <v>0</v>
      </c>
      <c r="BE1938" s="99" t="str">
        <f>IFERROR(VLOOKUP(ROWS($BC$4:BC1938),$BB$4:$BC$2337,2,0),"")</f>
        <v>Szlichtyngowa (pow. wschowski, woj. lubuskie)</v>
      </c>
      <c r="BF1938" s="98">
        <v>0</v>
      </c>
      <c r="BG1938" s="98">
        <f>IF(ISNUMBER(SEARCH('ankieta ESG'!$G$184,BH1938)),MAX($BG$3:BG1937)+1,0)</f>
        <v>1935</v>
      </c>
      <c r="BH1938" s="134" t="s">
        <v>5938</v>
      </c>
      <c r="BI1938" s="98">
        <v>0</v>
      </c>
      <c r="BJ1938" s="99" t="str">
        <f>IFERROR(VLOOKUP(ROWS($BH$4:BH1938),$BG$4:$BH$2337,2,0),"")</f>
        <v>Szlichtyngowa (pow. wschowski, woj. lubuskie)</v>
      </c>
      <c r="BK1938" s="98">
        <v>0</v>
      </c>
      <c r="BL1938" s="98">
        <f>IF(ISNUMBER(SEARCH('ankieta ESG'!$G$185,BM1938)),MAX($BL$3:BL1937)+1,0)</f>
        <v>1935</v>
      </c>
      <c r="BM1938" s="134" t="s">
        <v>5938</v>
      </c>
      <c r="BN1938" s="98">
        <v>0</v>
      </c>
      <c r="BO1938" s="99" t="str">
        <f>IFERROR(VLOOKUP(ROWS($BM$4:BM1938),$BL$4:$BM$2337,2,0),"")</f>
        <v>Szlichtyngowa (pow. wschowski, woj. lubuskie)</v>
      </c>
      <c r="BP1938" s="98">
        <v>0</v>
      </c>
      <c r="BQ1938" s="98">
        <f>IF(ISNUMBER(SEARCH('ankieta ESG'!$G$186,BR1938)),MAX($BQ$3:BQ1937)+1,0)</f>
        <v>1935</v>
      </c>
      <c r="BR1938" s="134" t="s">
        <v>5938</v>
      </c>
      <c r="BS1938" s="98">
        <v>0</v>
      </c>
      <c r="BT1938" s="99" t="str">
        <f>IFERROR(VLOOKUP(ROWS($BR$4:BR1938),$BQ$4:$BR$2337,2,0),"")</f>
        <v>Szlichtyngowa (pow. wschowski, woj. lubuskie)</v>
      </c>
      <c r="BU1938" s="98">
        <v>0</v>
      </c>
      <c r="BV1938" s="98">
        <f>IF(ISNUMBER(SEARCH('ankieta ESG'!$G$187,BW1938)),MAX($BV$3:BV1937)+1,0)</f>
        <v>1935</v>
      </c>
      <c r="BW1938" s="134" t="s">
        <v>5938</v>
      </c>
      <c r="BX1938" s="98">
        <v>0</v>
      </c>
      <c r="BY1938" s="99" t="str">
        <f>IFERROR(VLOOKUP(ROWS($BW$4:BW1938),$BV$4:$BW$2337,2,0),"")</f>
        <v>Szlichtyngowa (pow. wschowski, woj. lubuskie)</v>
      </c>
      <c r="BZ1938" s="98">
        <v>0</v>
      </c>
      <c r="CA1938" s="98">
        <f>IF(ISNUMBER(SEARCH('ankieta ESG'!$G$188,CB1938)),MAX($CA$3:CA1937)+1,0)</f>
        <v>1935</v>
      </c>
      <c r="CB1938" s="134" t="s">
        <v>5938</v>
      </c>
      <c r="CC1938" s="98">
        <v>0</v>
      </c>
      <c r="CD1938" s="99" t="str">
        <f>IFERROR(VLOOKUP(ROWS($CB$4:CB1938),$CA$4:$CB$2337,2,0),"")</f>
        <v>Szlichtyngowa (pow. wschowski, woj. lubuskie)</v>
      </c>
      <c r="CE1938" s="98">
        <v>0</v>
      </c>
      <c r="CF1938" s="98">
        <f>IF(ISNUMBER(SEARCH('ankieta ESG'!$G$189,CG1938)),MAX($CF$3:CF1937)+1,0)</f>
        <v>1935</v>
      </c>
      <c r="CG1938" s="134" t="s">
        <v>5938</v>
      </c>
      <c r="CH1938" s="98">
        <v>0</v>
      </c>
      <c r="CI1938" s="99" t="str">
        <f>IFERROR(VLOOKUP(ROWS($CG$4:CG1938),$CF$4:$CG$2337,2,0),"")</f>
        <v>Szlichtyngowa (pow. wschowski, woj. lubuskie)</v>
      </c>
      <c r="CJ1938" s="98">
        <v>0</v>
      </c>
    </row>
    <row r="1939" spans="4:88">
      <c r="D1939" s="25"/>
      <c r="F1939" s="25"/>
      <c r="AM1939" s="98">
        <f>IF(ISNUMBER(SEARCH('ankieta ESG'!$G$180,AN1939)),MAX(AM$3:$AM1938)+1,0)</f>
        <v>1936</v>
      </c>
      <c r="AN1939" s="134" t="s">
        <v>5939</v>
      </c>
      <c r="AO1939" s="98">
        <v>0</v>
      </c>
      <c r="AP1939" s="99" t="str">
        <f>IFERROR(VLOOKUP(ROWS($AN$4:AN1939),$AM$4:$AN$2337,2,0),"")</f>
        <v>Szprotawa (pow. żagański, woj. lubuskie)</v>
      </c>
      <c r="AQ1939" s="98">
        <v>0</v>
      </c>
      <c r="AR1939" s="98">
        <f>IF(ISNUMBER(SEARCH('ankieta ESG'!$G$181,AS1939)),MAX($AR$3:AR1938)+1,0)</f>
        <v>1936</v>
      </c>
      <c r="AS1939" s="134" t="s">
        <v>5939</v>
      </c>
      <c r="AT1939" s="98">
        <v>0</v>
      </c>
      <c r="AU1939" s="99" t="str">
        <f>IFERROR(VLOOKUP(ROWS($AS$4:AS1939),$AR$4:$AS$2337,2,0),"")</f>
        <v>Szprotawa (pow. żagański, woj. lubuskie)</v>
      </c>
      <c r="AV1939" s="98">
        <v>0</v>
      </c>
      <c r="AW1939" s="98">
        <f>IF(ISNUMBER(SEARCH('ankieta ESG'!$G$182,AX1939)),MAX($AW$3:AW1938)+1,0)</f>
        <v>1936</v>
      </c>
      <c r="AX1939" s="134" t="s">
        <v>5939</v>
      </c>
      <c r="AY1939" s="98">
        <v>0</v>
      </c>
      <c r="AZ1939" s="99" t="str">
        <f>IFERROR(VLOOKUP(ROWS($AX$4:AX1939),$AW$4:$AX$2337,2,0),"")</f>
        <v>Szprotawa (pow. żagański, woj. lubuskie)</v>
      </c>
      <c r="BA1939" s="98">
        <v>0</v>
      </c>
      <c r="BB1939" s="98">
        <f>IF(ISNUMBER(SEARCH('ankieta ESG'!$G$183,BC1939)),MAX($BB$3:BB1938)+1,0)</f>
        <v>1936</v>
      </c>
      <c r="BC1939" s="134" t="s">
        <v>5939</v>
      </c>
      <c r="BD1939" s="98">
        <v>0</v>
      </c>
      <c r="BE1939" s="99" t="str">
        <f>IFERROR(VLOOKUP(ROWS($BC$4:BC1939),$BB$4:$BC$2337,2,0),"")</f>
        <v>Szprotawa (pow. żagański, woj. lubuskie)</v>
      </c>
      <c r="BF1939" s="98">
        <v>0</v>
      </c>
      <c r="BG1939" s="98">
        <f>IF(ISNUMBER(SEARCH('ankieta ESG'!$G$184,BH1939)),MAX($BG$3:BG1938)+1,0)</f>
        <v>1936</v>
      </c>
      <c r="BH1939" s="134" t="s">
        <v>5939</v>
      </c>
      <c r="BI1939" s="98">
        <v>0</v>
      </c>
      <c r="BJ1939" s="99" t="str">
        <f>IFERROR(VLOOKUP(ROWS($BH$4:BH1939),$BG$4:$BH$2337,2,0),"")</f>
        <v>Szprotawa (pow. żagański, woj. lubuskie)</v>
      </c>
      <c r="BK1939" s="98">
        <v>0</v>
      </c>
      <c r="BL1939" s="98">
        <f>IF(ISNUMBER(SEARCH('ankieta ESG'!$G$185,BM1939)),MAX($BL$3:BL1938)+1,0)</f>
        <v>1936</v>
      </c>
      <c r="BM1939" s="134" t="s">
        <v>5939</v>
      </c>
      <c r="BN1939" s="98">
        <v>0</v>
      </c>
      <c r="BO1939" s="99" t="str">
        <f>IFERROR(VLOOKUP(ROWS($BM$4:BM1939),$BL$4:$BM$2337,2,0),"")</f>
        <v>Szprotawa (pow. żagański, woj. lubuskie)</v>
      </c>
      <c r="BP1939" s="98">
        <v>0</v>
      </c>
      <c r="BQ1939" s="98">
        <f>IF(ISNUMBER(SEARCH('ankieta ESG'!$G$186,BR1939)),MAX($BQ$3:BQ1938)+1,0)</f>
        <v>1936</v>
      </c>
      <c r="BR1939" s="134" t="s">
        <v>5939</v>
      </c>
      <c r="BS1939" s="98">
        <v>0</v>
      </c>
      <c r="BT1939" s="99" t="str">
        <f>IFERROR(VLOOKUP(ROWS($BR$4:BR1939),$BQ$4:$BR$2337,2,0),"")</f>
        <v>Szprotawa (pow. żagański, woj. lubuskie)</v>
      </c>
      <c r="BU1939" s="98">
        <v>0</v>
      </c>
      <c r="BV1939" s="98">
        <f>IF(ISNUMBER(SEARCH('ankieta ESG'!$G$187,BW1939)),MAX($BV$3:BV1938)+1,0)</f>
        <v>1936</v>
      </c>
      <c r="BW1939" s="134" t="s">
        <v>5939</v>
      </c>
      <c r="BX1939" s="98">
        <v>0</v>
      </c>
      <c r="BY1939" s="99" t="str">
        <f>IFERROR(VLOOKUP(ROWS($BW$4:BW1939),$BV$4:$BW$2337,2,0),"")</f>
        <v>Szprotawa (pow. żagański, woj. lubuskie)</v>
      </c>
      <c r="BZ1939" s="98">
        <v>0</v>
      </c>
      <c r="CA1939" s="98">
        <f>IF(ISNUMBER(SEARCH('ankieta ESG'!$G$188,CB1939)),MAX($CA$3:CA1938)+1,0)</f>
        <v>1936</v>
      </c>
      <c r="CB1939" s="134" t="s">
        <v>5939</v>
      </c>
      <c r="CC1939" s="98">
        <v>0</v>
      </c>
      <c r="CD1939" s="99" t="str">
        <f>IFERROR(VLOOKUP(ROWS($CB$4:CB1939),$CA$4:$CB$2337,2,0),"")</f>
        <v>Szprotawa (pow. żagański, woj. lubuskie)</v>
      </c>
      <c r="CE1939" s="98">
        <v>0</v>
      </c>
      <c r="CF1939" s="98">
        <f>IF(ISNUMBER(SEARCH('ankieta ESG'!$G$189,CG1939)),MAX($CF$3:CF1938)+1,0)</f>
        <v>1936</v>
      </c>
      <c r="CG1939" s="134" t="s">
        <v>5939</v>
      </c>
      <c r="CH1939" s="98">
        <v>0</v>
      </c>
      <c r="CI1939" s="99" t="str">
        <f>IFERROR(VLOOKUP(ROWS($CG$4:CG1939),$CF$4:$CG$2337,2,0),"")</f>
        <v>Szprotawa (pow. żagański, woj. lubuskie)</v>
      </c>
      <c r="CJ1939" s="98">
        <v>0</v>
      </c>
    </row>
    <row r="1940" spans="4:88">
      <c r="D1940" s="25"/>
      <c r="F1940" s="25"/>
      <c r="AM1940" s="98">
        <f>IF(ISNUMBER(SEARCH('ankieta ESG'!$G$180,AN1940)),MAX(AM$3:$AM1939)+1,0)</f>
        <v>1937</v>
      </c>
      <c r="AN1940" s="134" t="s">
        <v>5940</v>
      </c>
      <c r="AO1940" s="98">
        <v>0</v>
      </c>
      <c r="AP1940" s="99" t="str">
        <f>IFERROR(VLOOKUP(ROWS($AN$4:AN1940),$AM$4:$AN$2337,2,0),"")</f>
        <v>Szreńsk (pow. mławski, woj. mazowieckie)</v>
      </c>
      <c r="AQ1940" s="98">
        <v>0</v>
      </c>
      <c r="AR1940" s="98">
        <f>IF(ISNUMBER(SEARCH('ankieta ESG'!$G$181,AS1940)),MAX($AR$3:AR1939)+1,0)</f>
        <v>1937</v>
      </c>
      <c r="AS1940" s="134" t="s">
        <v>5940</v>
      </c>
      <c r="AT1940" s="98">
        <v>0</v>
      </c>
      <c r="AU1940" s="99" t="str">
        <f>IFERROR(VLOOKUP(ROWS($AS$4:AS1940),$AR$4:$AS$2337,2,0),"")</f>
        <v>Szreńsk (pow. mławski, woj. mazowieckie)</v>
      </c>
      <c r="AV1940" s="98">
        <v>0</v>
      </c>
      <c r="AW1940" s="98">
        <f>IF(ISNUMBER(SEARCH('ankieta ESG'!$G$182,AX1940)),MAX($AW$3:AW1939)+1,0)</f>
        <v>1937</v>
      </c>
      <c r="AX1940" s="134" t="s">
        <v>5940</v>
      </c>
      <c r="AY1940" s="98">
        <v>0</v>
      </c>
      <c r="AZ1940" s="99" t="str">
        <f>IFERROR(VLOOKUP(ROWS($AX$4:AX1940),$AW$4:$AX$2337,2,0),"")</f>
        <v>Szreńsk (pow. mławski, woj. mazowieckie)</v>
      </c>
      <c r="BA1940" s="98">
        <v>0</v>
      </c>
      <c r="BB1940" s="98">
        <f>IF(ISNUMBER(SEARCH('ankieta ESG'!$G$183,BC1940)),MAX($BB$3:BB1939)+1,0)</f>
        <v>1937</v>
      </c>
      <c r="BC1940" s="134" t="s">
        <v>5940</v>
      </c>
      <c r="BD1940" s="98">
        <v>0</v>
      </c>
      <c r="BE1940" s="99" t="str">
        <f>IFERROR(VLOOKUP(ROWS($BC$4:BC1940),$BB$4:$BC$2337,2,0),"")</f>
        <v>Szreńsk (pow. mławski, woj. mazowieckie)</v>
      </c>
      <c r="BF1940" s="98">
        <v>0</v>
      </c>
      <c r="BG1940" s="98">
        <f>IF(ISNUMBER(SEARCH('ankieta ESG'!$G$184,BH1940)),MAX($BG$3:BG1939)+1,0)</f>
        <v>1937</v>
      </c>
      <c r="BH1940" s="134" t="s">
        <v>5940</v>
      </c>
      <c r="BI1940" s="98">
        <v>0</v>
      </c>
      <c r="BJ1940" s="99" t="str">
        <f>IFERROR(VLOOKUP(ROWS($BH$4:BH1940),$BG$4:$BH$2337,2,0),"")</f>
        <v>Szreńsk (pow. mławski, woj. mazowieckie)</v>
      </c>
      <c r="BK1940" s="98">
        <v>0</v>
      </c>
      <c r="BL1940" s="98">
        <f>IF(ISNUMBER(SEARCH('ankieta ESG'!$G$185,BM1940)),MAX($BL$3:BL1939)+1,0)</f>
        <v>1937</v>
      </c>
      <c r="BM1940" s="134" t="s">
        <v>5940</v>
      </c>
      <c r="BN1940" s="98">
        <v>0</v>
      </c>
      <c r="BO1940" s="99" t="str">
        <f>IFERROR(VLOOKUP(ROWS($BM$4:BM1940),$BL$4:$BM$2337,2,0),"")</f>
        <v>Szreńsk (pow. mławski, woj. mazowieckie)</v>
      </c>
      <c r="BP1940" s="98">
        <v>0</v>
      </c>
      <c r="BQ1940" s="98">
        <f>IF(ISNUMBER(SEARCH('ankieta ESG'!$G$186,BR1940)),MAX($BQ$3:BQ1939)+1,0)</f>
        <v>1937</v>
      </c>
      <c r="BR1940" s="134" t="s">
        <v>5940</v>
      </c>
      <c r="BS1940" s="98">
        <v>0</v>
      </c>
      <c r="BT1940" s="99" t="str">
        <f>IFERROR(VLOOKUP(ROWS($BR$4:BR1940),$BQ$4:$BR$2337,2,0),"")</f>
        <v>Szreńsk (pow. mławski, woj. mazowieckie)</v>
      </c>
      <c r="BU1940" s="98">
        <v>0</v>
      </c>
      <c r="BV1940" s="98">
        <f>IF(ISNUMBER(SEARCH('ankieta ESG'!$G$187,BW1940)),MAX($BV$3:BV1939)+1,0)</f>
        <v>1937</v>
      </c>
      <c r="BW1940" s="134" t="s">
        <v>5940</v>
      </c>
      <c r="BX1940" s="98">
        <v>0</v>
      </c>
      <c r="BY1940" s="99" t="str">
        <f>IFERROR(VLOOKUP(ROWS($BW$4:BW1940),$BV$4:$BW$2337,2,0),"")</f>
        <v>Szreńsk (pow. mławski, woj. mazowieckie)</v>
      </c>
      <c r="BZ1940" s="98">
        <v>0</v>
      </c>
      <c r="CA1940" s="98">
        <f>IF(ISNUMBER(SEARCH('ankieta ESG'!$G$188,CB1940)),MAX($CA$3:CA1939)+1,0)</f>
        <v>1937</v>
      </c>
      <c r="CB1940" s="134" t="s">
        <v>5940</v>
      </c>
      <c r="CC1940" s="98">
        <v>0</v>
      </c>
      <c r="CD1940" s="99" t="str">
        <f>IFERROR(VLOOKUP(ROWS($CB$4:CB1940),$CA$4:$CB$2337,2,0),"")</f>
        <v>Szreńsk (pow. mławski, woj. mazowieckie)</v>
      </c>
      <c r="CE1940" s="98">
        <v>0</v>
      </c>
      <c r="CF1940" s="98">
        <f>IF(ISNUMBER(SEARCH('ankieta ESG'!$G$189,CG1940)),MAX($CF$3:CF1939)+1,0)</f>
        <v>1937</v>
      </c>
      <c r="CG1940" s="134" t="s">
        <v>5940</v>
      </c>
      <c r="CH1940" s="98">
        <v>0</v>
      </c>
      <c r="CI1940" s="99" t="str">
        <f>IFERROR(VLOOKUP(ROWS($CG$4:CG1940),$CF$4:$CG$2337,2,0),"")</f>
        <v>Szreńsk (pow. mławski, woj. mazowieckie)</v>
      </c>
      <c r="CJ1940" s="98">
        <v>0</v>
      </c>
    </row>
    <row r="1941" spans="4:88">
      <c r="D1941" s="25"/>
      <c r="F1941" s="25"/>
      <c r="AM1941" s="98">
        <f>IF(ISNUMBER(SEARCH('ankieta ESG'!$G$180,AN1941)),MAX(AM$3:$AM1940)+1,0)</f>
        <v>1938</v>
      </c>
      <c r="AN1941" s="134" t="s">
        <v>5941</v>
      </c>
      <c r="AO1941" s="98">
        <v>0</v>
      </c>
      <c r="AP1941" s="99" t="str">
        <f>IFERROR(VLOOKUP(ROWS($AN$4:AN1941),$AM$4:$AN$2337,2,0),"")</f>
        <v>Sztabin (pow. augustowski, woj. podlaskie)</v>
      </c>
      <c r="AQ1941" s="98">
        <v>0</v>
      </c>
      <c r="AR1941" s="98">
        <f>IF(ISNUMBER(SEARCH('ankieta ESG'!$G$181,AS1941)),MAX($AR$3:AR1940)+1,0)</f>
        <v>1938</v>
      </c>
      <c r="AS1941" s="134" t="s">
        <v>5941</v>
      </c>
      <c r="AT1941" s="98">
        <v>0</v>
      </c>
      <c r="AU1941" s="99" t="str">
        <f>IFERROR(VLOOKUP(ROWS($AS$4:AS1941),$AR$4:$AS$2337,2,0),"")</f>
        <v>Sztabin (pow. augustowski, woj. podlaskie)</v>
      </c>
      <c r="AV1941" s="98">
        <v>0</v>
      </c>
      <c r="AW1941" s="98">
        <f>IF(ISNUMBER(SEARCH('ankieta ESG'!$G$182,AX1941)),MAX($AW$3:AW1940)+1,0)</f>
        <v>1938</v>
      </c>
      <c r="AX1941" s="134" t="s">
        <v>5941</v>
      </c>
      <c r="AY1941" s="98">
        <v>0</v>
      </c>
      <c r="AZ1941" s="99" t="str">
        <f>IFERROR(VLOOKUP(ROWS($AX$4:AX1941),$AW$4:$AX$2337,2,0),"")</f>
        <v>Sztabin (pow. augustowski, woj. podlaskie)</v>
      </c>
      <c r="BA1941" s="98">
        <v>0</v>
      </c>
      <c r="BB1941" s="98">
        <f>IF(ISNUMBER(SEARCH('ankieta ESG'!$G$183,BC1941)),MAX($BB$3:BB1940)+1,0)</f>
        <v>1938</v>
      </c>
      <c r="BC1941" s="134" t="s">
        <v>5941</v>
      </c>
      <c r="BD1941" s="98">
        <v>0</v>
      </c>
      <c r="BE1941" s="99" t="str">
        <f>IFERROR(VLOOKUP(ROWS($BC$4:BC1941),$BB$4:$BC$2337,2,0),"")</f>
        <v>Sztabin (pow. augustowski, woj. podlaskie)</v>
      </c>
      <c r="BF1941" s="98">
        <v>0</v>
      </c>
      <c r="BG1941" s="98">
        <f>IF(ISNUMBER(SEARCH('ankieta ESG'!$G$184,BH1941)),MAX($BG$3:BG1940)+1,0)</f>
        <v>1938</v>
      </c>
      <c r="BH1941" s="134" t="s">
        <v>5941</v>
      </c>
      <c r="BI1941" s="98">
        <v>0</v>
      </c>
      <c r="BJ1941" s="99" t="str">
        <f>IFERROR(VLOOKUP(ROWS($BH$4:BH1941),$BG$4:$BH$2337,2,0),"")</f>
        <v>Sztabin (pow. augustowski, woj. podlaskie)</v>
      </c>
      <c r="BK1941" s="98">
        <v>0</v>
      </c>
      <c r="BL1941" s="98">
        <f>IF(ISNUMBER(SEARCH('ankieta ESG'!$G$185,BM1941)),MAX($BL$3:BL1940)+1,0)</f>
        <v>1938</v>
      </c>
      <c r="BM1941" s="134" t="s">
        <v>5941</v>
      </c>
      <c r="BN1941" s="98">
        <v>0</v>
      </c>
      <c r="BO1941" s="99" t="str">
        <f>IFERROR(VLOOKUP(ROWS($BM$4:BM1941),$BL$4:$BM$2337,2,0),"")</f>
        <v>Sztabin (pow. augustowski, woj. podlaskie)</v>
      </c>
      <c r="BP1941" s="98">
        <v>0</v>
      </c>
      <c r="BQ1941" s="98">
        <f>IF(ISNUMBER(SEARCH('ankieta ESG'!$G$186,BR1941)),MAX($BQ$3:BQ1940)+1,0)</f>
        <v>1938</v>
      </c>
      <c r="BR1941" s="134" t="s">
        <v>5941</v>
      </c>
      <c r="BS1941" s="98">
        <v>0</v>
      </c>
      <c r="BT1941" s="99" t="str">
        <f>IFERROR(VLOOKUP(ROWS($BR$4:BR1941),$BQ$4:$BR$2337,2,0),"")</f>
        <v>Sztabin (pow. augustowski, woj. podlaskie)</v>
      </c>
      <c r="BU1941" s="98">
        <v>0</v>
      </c>
      <c r="BV1941" s="98">
        <f>IF(ISNUMBER(SEARCH('ankieta ESG'!$G$187,BW1941)),MAX($BV$3:BV1940)+1,0)</f>
        <v>1938</v>
      </c>
      <c r="BW1941" s="134" t="s">
        <v>5941</v>
      </c>
      <c r="BX1941" s="98">
        <v>0</v>
      </c>
      <c r="BY1941" s="99" t="str">
        <f>IFERROR(VLOOKUP(ROWS($BW$4:BW1941),$BV$4:$BW$2337,2,0),"")</f>
        <v>Sztabin (pow. augustowski, woj. podlaskie)</v>
      </c>
      <c r="BZ1941" s="98">
        <v>0</v>
      </c>
      <c r="CA1941" s="98">
        <f>IF(ISNUMBER(SEARCH('ankieta ESG'!$G$188,CB1941)),MAX($CA$3:CA1940)+1,0)</f>
        <v>1938</v>
      </c>
      <c r="CB1941" s="134" t="s">
        <v>5941</v>
      </c>
      <c r="CC1941" s="98">
        <v>0</v>
      </c>
      <c r="CD1941" s="99" t="str">
        <f>IFERROR(VLOOKUP(ROWS($CB$4:CB1941),$CA$4:$CB$2337,2,0),"")</f>
        <v>Sztabin (pow. augustowski, woj. podlaskie)</v>
      </c>
      <c r="CE1941" s="98">
        <v>0</v>
      </c>
      <c r="CF1941" s="98">
        <f>IF(ISNUMBER(SEARCH('ankieta ESG'!$G$189,CG1941)),MAX($CF$3:CF1940)+1,0)</f>
        <v>1938</v>
      </c>
      <c r="CG1941" s="134" t="s">
        <v>5941</v>
      </c>
      <c r="CH1941" s="98">
        <v>0</v>
      </c>
      <c r="CI1941" s="99" t="str">
        <f>IFERROR(VLOOKUP(ROWS($CG$4:CG1941),$CF$4:$CG$2337,2,0),"")</f>
        <v>Sztabin (pow. augustowski, woj. podlaskie)</v>
      </c>
      <c r="CJ1941" s="98">
        <v>0</v>
      </c>
    </row>
    <row r="1942" spans="4:88">
      <c r="D1942" s="25"/>
      <c r="F1942" s="25"/>
      <c r="AM1942" s="98">
        <f>IF(ISNUMBER(SEARCH('ankieta ESG'!$G$180,AN1942)),MAX(AM$3:$AM1941)+1,0)</f>
        <v>1939</v>
      </c>
      <c r="AN1942" s="134" t="s">
        <v>5942</v>
      </c>
      <c r="AO1942" s="98">
        <v>0</v>
      </c>
      <c r="AP1942" s="99" t="str">
        <f>IFERROR(VLOOKUP(ROWS($AN$4:AN1942),$AM$4:$AN$2337,2,0),"")</f>
        <v>Sztum (pow. sztumski, woj. pomorskie)</v>
      </c>
      <c r="AQ1942" s="98">
        <v>0</v>
      </c>
      <c r="AR1942" s="98">
        <f>IF(ISNUMBER(SEARCH('ankieta ESG'!$G$181,AS1942)),MAX($AR$3:AR1941)+1,0)</f>
        <v>1939</v>
      </c>
      <c r="AS1942" s="134" t="s">
        <v>5942</v>
      </c>
      <c r="AT1942" s="98">
        <v>0</v>
      </c>
      <c r="AU1942" s="99" t="str">
        <f>IFERROR(VLOOKUP(ROWS($AS$4:AS1942),$AR$4:$AS$2337,2,0),"")</f>
        <v>Sztum (pow. sztumski, woj. pomorskie)</v>
      </c>
      <c r="AV1942" s="98">
        <v>0</v>
      </c>
      <c r="AW1942" s="98">
        <f>IF(ISNUMBER(SEARCH('ankieta ESG'!$G$182,AX1942)),MAX($AW$3:AW1941)+1,0)</f>
        <v>1939</v>
      </c>
      <c r="AX1942" s="134" t="s">
        <v>5942</v>
      </c>
      <c r="AY1942" s="98">
        <v>0</v>
      </c>
      <c r="AZ1942" s="99" t="str">
        <f>IFERROR(VLOOKUP(ROWS($AX$4:AX1942),$AW$4:$AX$2337,2,0),"")</f>
        <v>Sztum (pow. sztumski, woj. pomorskie)</v>
      </c>
      <c r="BA1942" s="98">
        <v>0</v>
      </c>
      <c r="BB1942" s="98">
        <f>IF(ISNUMBER(SEARCH('ankieta ESG'!$G$183,BC1942)),MAX($BB$3:BB1941)+1,0)</f>
        <v>1939</v>
      </c>
      <c r="BC1942" s="134" t="s">
        <v>5942</v>
      </c>
      <c r="BD1942" s="98">
        <v>0</v>
      </c>
      <c r="BE1942" s="99" t="str">
        <f>IFERROR(VLOOKUP(ROWS($BC$4:BC1942),$BB$4:$BC$2337,2,0),"")</f>
        <v>Sztum (pow. sztumski, woj. pomorskie)</v>
      </c>
      <c r="BF1942" s="98">
        <v>0</v>
      </c>
      <c r="BG1942" s="98">
        <f>IF(ISNUMBER(SEARCH('ankieta ESG'!$G$184,BH1942)),MAX($BG$3:BG1941)+1,0)</f>
        <v>1939</v>
      </c>
      <c r="BH1942" s="134" t="s">
        <v>5942</v>
      </c>
      <c r="BI1942" s="98">
        <v>0</v>
      </c>
      <c r="BJ1942" s="99" t="str">
        <f>IFERROR(VLOOKUP(ROWS($BH$4:BH1942),$BG$4:$BH$2337,2,0),"")</f>
        <v>Sztum (pow. sztumski, woj. pomorskie)</v>
      </c>
      <c r="BK1942" s="98">
        <v>0</v>
      </c>
      <c r="BL1942" s="98">
        <f>IF(ISNUMBER(SEARCH('ankieta ESG'!$G$185,BM1942)),MAX($BL$3:BL1941)+1,0)</f>
        <v>1939</v>
      </c>
      <c r="BM1942" s="134" t="s">
        <v>5942</v>
      </c>
      <c r="BN1942" s="98">
        <v>0</v>
      </c>
      <c r="BO1942" s="99" t="str">
        <f>IFERROR(VLOOKUP(ROWS($BM$4:BM1942),$BL$4:$BM$2337,2,0),"")</f>
        <v>Sztum (pow. sztumski, woj. pomorskie)</v>
      </c>
      <c r="BP1942" s="98">
        <v>0</v>
      </c>
      <c r="BQ1942" s="98">
        <f>IF(ISNUMBER(SEARCH('ankieta ESG'!$G$186,BR1942)),MAX($BQ$3:BQ1941)+1,0)</f>
        <v>1939</v>
      </c>
      <c r="BR1942" s="134" t="s">
        <v>5942</v>
      </c>
      <c r="BS1942" s="98">
        <v>0</v>
      </c>
      <c r="BT1942" s="99" t="str">
        <f>IFERROR(VLOOKUP(ROWS($BR$4:BR1942),$BQ$4:$BR$2337,2,0),"")</f>
        <v>Sztum (pow. sztumski, woj. pomorskie)</v>
      </c>
      <c r="BU1942" s="98">
        <v>0</v>
      </c>
      <c r="BV1942" s="98">
        <f>IF(ISNUMBER(SEARCH('ankieta ESG'!$G$187,BW1942)),MAX($BV$3:BV1941)+1,0)</f>
        <v>1939</v>
      </c>
      <c r="BW1942" s="134" t="s">
        <v>5942</v>
      </c>
      <c r="BX1942" s="98">
        <v>0</v>
      </c>
      <c r="BY1942" s="99" t="str">
        <f>IFERROR(VLOOKUP(ROWS($BW$4:BW1942),$BV$4:$BW$2337,2,0),"")</f>
        <v>Sztum (pow. sztumski, woj. pomorskie)</v>
      </c>
      <c r="BZ1942" s="98">
        <v>0</v>
      </c>
      <c r="CA1942" s="98">
        <f>IF(ISNUMBER(SEARCH('ankieta ESG'!$G$188,CB1942)),MAX($CA$3:CA1941)+1,0)</f>
        <v>1939</v>
      </c>
      <c r="CB1942" s="134" t="s">
        <v>5942</v>
      </c>
      <c r="CC1942" s="98">
        <v>0</v>
      </c>
      <c r="CD1942" s="99" t="str">
        <f>IFERROR(VLOOKUP(ROWS($CB$4:CB1942),$CA$4:$CB$2337,2,0),"")</f>
        <v>Sztum (pow. sztumski, woj. pomorskie)</v>
      </c>
      <c r="CE1942" s="98">
        <v>0</v>
      </c>
      <c r="CF1942" s="98">
        <f>IF(ISNUMBER(SEARCH('ankieta ESG'!$G$189,CG1942)),MAX($CF$3:CF1941)+1,0)</f>
        <v>1939</v>
      </c>
      <c r="CG1942" s="134" t="s">
        <v>5942</v>
      </c>
      <c r="CH1942" s="98">
        <v>0</v>
      </c>
      <c r="CI1942" s="99" t="str">
        <f>IFERROR(VLOOKUP(ROWS($CG$4:CG1942),$CF$4:$CG$2337,2,0),"")</f>
        <v>Sztum (pow. sztumski, woj. pomorskie)</v>
      </c>
      <c r="CJ1942" s="98">
        <v>0</v>
      </c>
    </row>
    <row r="1943" spans="4:88">
      <c r="D1943" s="25"/>
      <c r="F1943" s="25"/>
      <c r="AM1943" s="98">
        <f>IF(ISNUMBER(SEARCH('ankieta ESG'!$G$180,AN1943)),MAX(AM$3:$AM1942)+1,0)</f>
        <v>1940</v>
      </c>
      <c r="AN1943" s="134" t="s">
        <v>5943</v>
      </c>
      <c r="AO1943" s="98">
        <v>0</v>
      </c>
      <c r="AP1943" s="99" t="str">
        <f>IFERROR(VLOOKUP(ROWS($AN$4:AN1943),$AM$4:$AN$2337,2,0),"")</f>
        <v>Sztutowo (pow. nowodworski, woj. pomorskie)</v>
      </c>
      <c r="AQ1943" s="98">
        <v>0</v>
      </c>
      <c r="AR1943" s="98">
        <f>IF(ISNUMBER(SEARCH('ankieta ESG'!$G$181,AS1943)),MAX($AR$3:AR1942)+1,0)</f>
        <v>1940</v>
      </c>
      <c r="AS1943" s="134" t="s">
        <v>5943</v>
      </c>
      <c r="AT1943" s="98">
        <v>0</v>
      </c>
      <c r="AU1943" s="99" t="str">
        <f>IFERROR(VLOOKUP(ROWS($AS$4:AS1943),$AR$4:$AS$2337,2,0),"")</f>
        <v>Sztutowo (pow. nowodworski, woj. pomorskie)</v>
      </c>
      <c r="AV1943" s="98">
        <v>0</v>
      </c>
      <c r="AW1943" s="98">
        <f>IF(ISNUMBER(SEARCH('ankieta ESG'!$G$182,AX1943)),MAX($AW$3:AW1942)+1,0)</f>
        <v>1940</v>
      </c>
      <c r="AX1943" s="134" t="s">
        <v>5943</v>
      </c>
      <c r="AY1943" s="98">
        <v>0</v>
      </c>
      <c r="AZ1943" s="99" t="str">
        <f>IFERROR(VLOOKUP(ROWS($AX$4:AX1943),$AW$4:$AX$2337,2,0),"")</f>
        <v>Sztutowo (pow. nowodworski, woj. pomorskie)</v>
      </c>
      <c r="BA1943" s="98">
        <v>0</v>
      </c>
      <c r="BB1943" s="98">
        <f>IF(ISNUMBER(SEARCH('ankieta ESG'!$G$183,BC1943)),MAX($BB$3:BB1942)+1,0)</f>
        <v>1940</v>
      </c>
      <c r="BC1943" s="134" t="s">
        <v>5943</v>
      </c>
      <c r="BD1943" s="98">
        <v>0</v>
      </c>
      <c r="BE1943" s="99" t="str">
        <f>IFERROR(VLOOKUP(ROWS($BC$4:BC1943),$BB$4:$BC$2337,2,0),"")</f>
        <v>Sztutowo (pow. nowodworski, woj. pomorskie)</v>
      </c>
      <c r="BF1943" s="98">
        <v>0</v>
      </c>
      <c r="BG1943" s="98">
        <f>IF(ISNUMBER(SEARCH('ankieta ESG'!$G$184,BH1943)),MAX($BG$3:BG1942)+1,0)</f>
        <v>1940</v>
      </c>
      <c r="BH1943" s="134" t="s">
        <v>5943</v>
      </c>
      <c r="BI1943" s="98">
        <v>0</v>
      </c>
      <c r="BJ1943" s="99" t="str">
        <f>IFERROR(VLOOKUP(ROWS($BH$4:BH1943),$BG$4:$BH$2337,2,0),"")</f>
        <v>Sztutowo (pow. nowodworski, woj. pomorskie)</v>
      </c>
      <c r="BK1943" s="98">
        <v>0</v>
      </c>
      <c r="BL1943" s="98">
        <f>IF(ISNUMBER(SEARCH('ankieta ESG'!$G$185,BM1943)),MAX($BL$3:BL1942)+1,0)</f>
        <v>1940</v>
      </c>
      <c r="BM1943" s="134" t="s">
        <v>5943</v>
      </c>
      <c r="BN1943" s="98">
        <v>0</v>
      </c>
      <c r="BO1943" s="99" t="str">
        <f>IFERROR(VLOOKUP(ROWS($BM$4:BM1943),$BL$4:$BM$2337,2,0),"")</f>
        <v>Sztutowo (pow. nowodworski, woj. pomorskie)</v>
      </c>
      <c r="BP1943" s="98">
        <v>0</v>
      </c>
      <c r="BQ1943" s="98">
        <f>IF(ISNUMBER(SEARCH('ankieta ESG'!$G$186,BR1943)),MAX($BQ$3:BQ1942)+1,0)</f>
        <v>1940</v>
      </c>
      <c r="BR1943" s="134" t="s">
        <v>5943</v>
      </c>
      <c r="BS1943" s="98">
        <v>0</v>
      </c>
      <c r="BT1943" s="99" t="str">
        <f>IFERROR(VLOOKUP(ROWS($BR$4:BR1943),$BQ$4:$BR$2337,2,0),"")</f>
        <v>Sztutowo (pow. nowodworski, woj. pomorskie)</v>
      </c>
      <c r="BU1943" s="98">
        <v>0</v>
      </c>
      <c r="BV1943" s="98">
        <f>IF(ISNUMBER(SEARCH('ankieta ESG'!$G$187,BW1943)),MAX($BV$3:BV1942)+1,0)</f>
        <v>1940</v>
      </c>
      <c r="BW1943" s="134" t="s">
        <v>5943</v>
      </c>
      <c r="BX1943" s="98">
        <v>0</v>
      </c>
      <c r="BY1943" s="99" t="str">
        <f>IFERROR(VLOOKUP(ROWS($BW$4:BW1943),$BV$4:$BW$2337,2,0),"")</f>
        <v>Sztutowo (pow. nowodworski, woj. pomorskie)</v>
      </c>
      <c r="BZ1943" s="98">
        <v>0</v>
      </c>
      <c r="CA1943" s="98">
        <f>IF(ISNUMBER(SEARCH('ankieta ESG'!$G$188,CB1943)),MAX($CA$3:CA1942)+1,0)</f>
        <v>1940</v>
      </c>
      <c r="CB1943" s="134" t="s">
        <v>5943</v>
      </c>
      <c r="CC1943" s="98">
        <v>0</v>
      </c>
      <c r="CD1943" s="99" t="str">
        <f>IFERROR(VLOOKUP(ROWS($CB$4:CB1943),$CA$4:$CB$2337,2,0),"")</f>
        <v>Sztutowo (pow. nowodworski, woj. pomorskie)</v>
      </c>
      <c r="CE1943" s="98">
        <v>0</v>
      </c>
      <c r="CF1943" s="98">
        <f>IF(ISNUMBER(SEARCH('ankieta ESG'!$G$189,CG1943)),MAX($CF$3:CF1942)+1,0)</f>
        <v>1940</v>
      </c>
      <c r="CG1943" s="134" t="s">
        <v>5943</v>
      </c>
      <c r="CH1943" s="98">
        <v>0</v>
      </c>
      <c r="CI1943" s="99" t="str">
        <f>IFERROR(VLOOKUP(ROWS($CG$4:CG1943),$CF$4:$CG$2337,2,0),"")</f>
        <v>Sztutowo (pow. nowodworski, woj. pomorskie)</v>
      </c>
      <c r="CJ1943" s="98">
        <v>0</v>
      </c>
    </row>
    <row r="1944" spans="4:88">
      <c r="D1944" s="25"/>
      <c r="F1944" s="25"/>
      <c r="AM1944" s="98">
        <f>IF(ISNUMBER(SEARCH('ankieta ESG'!$G$180,AN1944)),MAX(AM$3:$AM1943)+1,0)</f>
        <v>1941</v>
      </c>
      <c r="AN1944" s="134" t="s">
        <v>5944</v>
      </c>
      <c r="AO1944" s="98">
        <v>0</v>
      </c>
      <c r="AP1944" s="99" t="str">
        <f>IFERROR(VLOOKUP(ROWS($AN$4:AN1944),$AM$4:$AN$2337,2,0),"")</f>
        <v>Szubin (pow. nakielski, woj. kujawsko-pomorskie)</v>
      </c>
      <c r="AQ1944" s="98">
        <v>0</v>
      </c>
      <c r="AR1944" s="98">
        <f>IF(ISNUMBER(SEARCH('ankieta ESG'!$G$181,AS1944)),MAX($AR$3:AR1943)+1,0)</f>
        <v>1941</v>
      </c>
      <c r="AS1944" s="134" t="s">
        <v>5944</v>
      </c>
      <c r="AT1944" s="98">
        <v>0</v>
      </c>
      <c r="AU1944" s="99" t="str">
        <f>IFERROR(VLOOKUP(ROWS($AS$4:AS1944),$AR$4:$AS$2337,2,0),"")</f>
        <v>Szubin (pow. nakielski, woj. kujawsko-pomorskie)</v>
      </c>
      <c r="AV1944" s="98">
        <v>0</v>
      </c>
      <c r="AW1944" s="98">
        <f>IF(ISNUMBER(SEARCH('ankieta ESG'!$G$182,AX1944)),MAX($AW$3:AW1943)+1,0)</f>
        <v>1941</v>
      </c>
      <c r="AX1944" s="134" t="s">
        <v>5944</v>
      </c>
      <c r="AY1944" s="98">
        <v>0</v>
      </c>
      <c r="AZ1944" s="99" t="str">
        <f>IFERROR(VLOOKUP(ROWS($AX$4:AX1944),$AW$4:$AX$2337,2,0),"")</f>
        <v>Szubin (pow. nakielski, woj. kujawsko-pomorskie)</v>
      </c>
      <c r="BA1944" s="98">
        <v>0</v>
      </c>
      <c r="BB1944" s="98">
        <f>IF(ISNUMBER(SEARCH('ankieta ESG'!$G$183,BC1944)),MAX($BB$3:BB1943)+1,0)</f>
        <v>1941</v>
      </c>
      <c r="BC1944" s="134" t="s">
        <v>5944</v>
      </c>
      <c r="BD1944" s="98">
        <v>0</v>
      </c>
      <c r="BE1944" s="99" t="str">
        <f>IFERROR(VLOOKUP(ROWS($BC$4:BC1944),$BB$4:$BC$2337,2,0),"")</f>
        <v>Szubin (pow. nakielski, woj. kujawsko-pomorskie)</v>
      </c>
      <c r="BF1944" s="98">
        <v>0</v>
      </c>
      <c r="BG1944" s="98">
        <f>IF(ISNUMBER(SEARCH('ankieta ESG'!$G$184,BH1944)),MAX($BG$3:BG1943)+1,0)</f>
        <v>1941</v>
      </c>
      <c r="BH1944" s="134" t="s">
        <v>5944</v>
      </c>
      <c r="BI1944" s="98">
        <v>0</v>
      </c>
      <c r="BJ1944" s="99" t="str">
        <f>IFERROR(VLOOKUP(ROWS($BH$4:BH1944),$BG$4:$BH$2337,2,0),"")</f>
        <v>Szubin (pow. nakielski, woj. kujawsko-pomorskie)</v>
      </c>
      <c r="BK1944" s="98">
        <v>0</v>
      </c>
      <c r="BL1944" s="98">
        <f>IF(ISNUMBER(SEARCH('ankieta ESG'!$G$185,BM1944)),MAX($BL$3:BL1943)+1,0)</f>
        <v>1941</v>
      </c>
      <c r="BM1944" s="134" t="s">
        <v>5944</v>
      </c>
      <c r="BN1944" s="98">
        <v>0</v>
      </c>
      <c r="BO1944" s="99" t="str">
        <f>IFERROR(VLOOKUP(ROWS($BM$4:BM1944),$BL$4:$BM$2337,2,0),"")</f>
        <v>Szubin (pow. nakielski, woj. kujawsko-pomorskie)</v>
      </c>
      <c r="BP1944" s="98">
        <v>0</v>
      </c>
      <c r="BQ1944" s="98">
        <f>IF(ISNUMBER(SEARCH('ankieta ESG'!$G$186,BR1944)),MAX($BQ$3:BQ1943)+1,0)</f>
        <v>1941</v>
      </c>
      <c r="BR1944" s="134" t="s">
        <v>5944</v>
      </c>
      <c r="BS1944" s="98">
        <v>0</v>
      </c>
      <c r="BT1944" s="99" t="str">
        <f>IFERROR(VLOOKUP(ROWS($BR$4:BR1944),$BQ$4:$BR$2337,2,0),"")</f>
        <v>Szubin (pow. nakielski, woj. kujawsko-pomorskie)</v>
      </c>
      <c r="BU1944" s="98">
        <v>0</v>
      </c>
      <c r="BV1944" s="98">
        <f>IF(ISNUMBER(SEARCH('ankieta ESG'!$G$187,BW1944)),MAX($BV$3:BV1943)+1,0)</f>
        <v>1941</v>
      </c>
      <c r="BW1944" s="134" t="s">
        <v>5944</v>
      </c>
      <c r="BX1944" s="98">
        <v>0</v>
      </c>
      <c r="BY1944" s="99" t="str">
        <f>IFERROR(VLOOKUP(ROWS($BW$4:BW1944),$BV$4:$BW$2337,2,0),"")</f>
        <v>Szubin (pow. nakielski, woj. kujawsko-pomorskie)</v>
      </c>
      <c r="BZ1944" s="98">
        <v>0</v>
      </c>
      <c r="CA1944" s="98">
        <f>IF(ISNUMBER(SEARCH('ankieta ESG'!$G$188,CB1944)),MAX($CA$3:CA1943)+1,0)</f>
        <v>1941</v>
      </c>
      <c r="CB1944" s="134" t="s">
        <v>5944</v>
      </c>
      <c r="CC1944" s="98">
        <v>0</v>
      </c>
      <c r="CD1944" s="99" t="str">
        <f>IFERROR(VLOOKUP(ROWS($CB$4:CB1944),$CA$4:$CB$2337,2,0),"")</f>
        <v>Szubin (pow. nakielski, woj. kujawsko-pomorskie)</v>
      </c>
      <c r="CE1944" s="98">
        <v>0</v>
      </c>
      <c r="CF1944" s="98">
        <f>IF(ISNUMBER(SEARCH('ankieta ESG'!$G$189,CG1944)),MAX($CF$3:CF1943)+1,0)</f>
        <v>1941</v>
      </c>
      <c r="CG1944" s="134" t="s">
        <v>5944</v>
      </c>
      <c r="CH1944" s="98">
        <v>0</v>
      </c>
      <c r="CI1944" s="99" t="str">
        <f>IFERROR(VLOOKUP(ROWS($CG$4:CG1944),$CF$4:$CG$2337,2,0),"")</f>
        <v>Szubin (pow. nakielski, woj. kujawsko-pomorskie)</v>
      </c>
      <c r="CJ1944" s="98">
        <v>0</v>
      </c>
    </row>
    <row r="1945" spans="4:88">
      <c r="D1945" s="25"/>
      <c r="F1945" s="25"/>
      <c r="AM1945" s="98">
        <f>IF(ISNUMBER(SEARCH('ankieta ESG'!$G$180,AN1945)),MAX(AM$3:$AM1944)+1,0)</f>
        <v>1942</v>
      </c>
      <c r="AN1945" s="134" t="s">
        <v>5945</v>
      </c>
      <c r="AO1945" s="98">
        <v>0</v>
      </c>
      <c r="AP1945" s="99" t="str">
        <f>IFERROR(VLOOKUP(ROWS($AN$4:AN1945),$AM$4:$AN$2337,2,0),"")</f>
        <v>Szudziałowo (pow. sokólski, woj. podlaskie)</v>
      </c>
      <c r="AQ1945" s="98">
        <v>0</v>
      </c>
      <c r="AR1945" s="98">
        <f>IF(ISNUMBER(SEARCH('ankieta ESG'!$G$181,AS1945)),MAX($AR$3:AR1944)+1,0)</f>
        <v>1942</v>
      </c>
      <c r="AS1945" s="134" t="s">
        <v>5945</v>
      </c>
      <c r="AT1945" s="98">
        <v>0</v>
      </c>
      <c r="AU1945" s="99" t="str">
        <f>IFERROR(VLOOKUP(ROWS($AS$4:AS1945),$AR$4:$AS$2337,2,0),"")</f>
        <v>Szudziałowo (pow. sokólski, woj. podlaskie)</v>
      </c>
      <c r="AV1945" s="98">
        <v>0</v>
      </c>
      <c r="AW1945" s="98">
        <f>IF(ISNUMBER(SEARCH('ankieta ESG'!$G$182,AX1945)),MAX($AW$3:AW1944)+1,0)</f>
        <v>1942</v>
      </c>
      <c r="AX1945" s="134" t="s">
        <v>5945</v>
      </c>
      <c r="AY1945" s="98">
        <v>0</v>
      </c>
      <c r="AZ1945" s="99" t="str">
        <f>IFERROR(VLOOKUP(ROWS($AX$4:AX1945),$AW$4:$AX$2337,2,0),"")</f>
        <v>Szudziałowo (pow. sokólski, woj. podlaskie)</v>
      </c>
      <c r="BA1945" s="98">
        <v>0</v>
      </c>
      <c r="BB1945" s="98">
        <f>IF(ISNUMBER(SEARCH('ankieta ESG'!$G$183,BC1945)),MAX($BB$3:BB1944)+1,0)</f>
        <v>1942</v>
      </c>
      <c r="BC1945" s="134" t="s">
        <v>5945</v>
      </c>
      <c r="BD1945" s="98">
        <v>0</v>
      </c>
      <c r="BE1945" s="99" t="str">
        <f>IFERROR(VLOOKUP(ROWS($BC$4:BC1945),$BB$4:$BC$2337,2,0),"")</f>
        <v>Szudziałowo (pow. sokólski, woj. podlaskie)</v>
      </c>
      <c r="BF1945" s="98">
        <v>0</v>
      </c>
      <c r="BG1945" s="98">
        <f>IF(ISNUMBER(SEARCH('ankieta ESG'!$G$184,BH1945)),MAX($BG$3:BG1944)+1,0)</f>
        <v>1942</v>
      </c>
      <c r="BH1945" s="134" t="s">
        <v>5945</v>
      </c>
      <c r="BI1945" s="98">
        <v>0</v>
      </c>
      <c r="BJ1945" s="99" t="str">
        <f>IFERROR(VLOOKUP(ROWS($BH$4:BH1945),$BG$4:$BH$2337,2,0),"")</f>
        <v>Szudziałowo (pow. sokólski, woj. podlaskie)</v>
      </c>
      <c r="BK1945" s="98">
        <v>0</v>
      </c>
      <c r="BL1945" s="98">
        <f>IF(ISNUMBER(SEARCH('ankieta ESG'!$G$185,BM1945)),MAX($BL$3:BL1944)+1,0)</f>
        <v>1942</v>
      </c>
      <c r="BM1945" s="134" t="s">
        <v>5945</v>
      </c>
      <c r="BN1945" s="98">
        <v>0</v>
      </c>
      <c r="BO1945" s="99" t="str">
        <f>IFERROR(VLOOKUP(ROWS($BM$4:BM1945),$BL$4:$BM$2337,2,0),"")</f>
        <v>Szudziałowo (pow. sokólski, woj. podlaskie)</v>
      </c>
      <c r="BP1945" s="98">
        <v>0</v>
      </c>
      <c r="BQ1945" s="98">
        <f>IF(ISNUMBER(SEARCH('ankieta ESG'!$G$186,BR1945)),MAX($BQ$3:BQ1944)+1,0)</f>
        <v>1942</v>
      </c>
      <c r="BR1945" s="134" t="s">
        <v>5945</v>
      </c>
      <c r="BS1945" s="98">
        <v>0</v>
      </c>
      <c r="BT1945" s="99" t="str">
        <f>IFERROR(VLOOKUP(ROWS($BR$4:BR1945),$BQ$4:$BR$2337,2,0),"")</f>
        <v>Szudziałowo (pow. sokólski, woj. podlaskie)</v>
      </c>
      <c r="BU1945" s="98">
        <v>0</v>
      </c>
      <c r="BV1945" s="98">
        <f>IF(ISNUMBER(SEARCH('ankieta ESG'!$G$187,BW1945)),MAX($BV$3:BV1944)+1,0)</f>
        <v>1942</v>
      </c>
      <c r="BW1945" s="134" t="s">
        <v>5945</v>
      </c>
      <c r="BX1945" s="98">
        <v>0</v>
      </c>
      <c r="BY1945" s="99" t="str">
        <f>IFERROR(VLOOKUP(ROWS($BW$4:BW1945),$BV$4:$BW$2337,2,0),"")</f>
        <v>Szudziałowo (pow. sokólski, woj. podlaskie)</v>
      </c>
      <c r="BZ1945" s="98">
        <v>0</v>
      </c>
      <c r="CA1945" s="98">
        <f>IF(ISNUMBER(SEARCH('ankieta ESG'!$G$188,CB1945)),MAX($CA$3:CA1944)+1,0)</f>
        <v>1942</v>
      </c>
      <c r="CB1945" s="134" t="s">
        <v>5945</v>
      </c>
      <c r="CC1945" s="98">
        <v>0</v>
      </c>
      <c r="CD1945" s="99" t="str">
        <f>IFERROR(VLOOKUP(ROWS($CB$4:CB1945),$CA$4:$CB$2337,2,0),"")</f>
        <v>Szudziałowo (pow. sokólski, woj. podlaskie)</v>
      </c>
      <c r="CE1945" s="98">
        <v>0</v>
      </c>
      <c r="CF1945" s="98">
        <f>IF(ISNUMBER(SEARCH('ankieta ESG'!$G$189,CG1945)),MAX($CF$3:CF1944)+1,0)</f>
        <v>1942</v>
      </c>
      <c r="CG1945" s="134" t="s">
        <v>5945</v>
      </c>
      <c r="CH1945" s="98">
        <v>0</v>
      </c>
      <c r="CI1945" s="99" t="str">
        <f>IFERROR(VLOOKUP(ROWS($CG$4:CG1945),$CF$4:$CG$2337,2,0),"")</f>
        <v>Szudziałowo (pow. sokólski, woj. podlaskie)</v>
      </c>
      <c r="CJ1945" s="98">
        <v>0</v>
      </c>
    </row>
    <row r="1946" spans="4:88">
      <c r="D1946" s="25"/>
      <c r="F1946" s="25"/>
      <c r="AM1946" s="98">
        <f>IF(ISNUMBER(SEARCH('ankieta ESG'!$G$180,AN1946)),MAX(AM$3:$AM1945)+1,0)</f>
        <v>1943</v>
      </c>
      <c r="AN1946" s="134" t="s">
        <v>5946</v>
      </c>
      <c r="AO1946" s="98">
        <v>0</v>
      </c>
      <c r="AP1946" s="99" t="str">
        <f>IFERROR(VLOOKUP(ROWS($AN$4:AN1946),$AM$4:$AN$2337,2,0),"")</f>
        <v>Szulborze Wielkie (pow. ostrowski, woj. mazowieckie)</v>
      </c>
      <c r="AQ1946" s="98">
        <v>0</v>
      </c>
      <c r="AR1946" s="98">
        <f>IF(ISNUMBER(SEARCH('ankieta ESG'!$G$181,AS1946)),MAX($AR$3:AR1945)+1,0)</f>
        <v>1943</v>
      </c>
      <c r="AS1946" s="134" t="s">
        <v>5946</v>
      </c>
      <c r="AT1946" s="98">
        <v>0</v>
      </c>
      <c r="AU1946" s="99" t="str">
        <f>IFERROR(VLOOKUP(ROWS($AS$4:AS1946),$AR$4:$AS$2337,2,0),"")</f>
        <v>Szulborze Wielkie (pow. ostrowski, woj. mazowieckie)</v>
      </c>
      <c r="AV1946" s="98">
        <v>0</v>
      </c>
      <c r="AW1946" s="98">
        <f>IF(ISNUMBER(SEARCH('ankieta ESG'!$G$182,AX1946)),MAX($AW$3:AW1945)+1,0)</f>
        <v>1943</v>
      </c>
      <c r="AX1946" s="134" t="s">
        <v>5946</v>
      </c>
      <c r="AY1946" s="98">
        <v>0</v>
      </c>
      <c r="AZ1946" s="99" t="str">
        <f>IFERROR(VLOOKUP(ROWS($AX$4:AX1946),$AW$4:$AX$2337,2,0),"")</f>
        <v>Szulborze Wielkie (pow. ostrowski, woj. mazowieckie)</v>
      </c>
      <c r="BA1946" s="98">
        <v>0</v>
      </c>
      <c r="BB1946" s="98">
        <f>IF(ISNUMBER(SEARCH('ankieta ESG'!$G$183,BC1946)),MAX($BB$3:BB1945)+1,0)</f>
        <v>1943</v>
      </c>
      <c r="BC1946" s="134" t="s">
        <v>5946</v>
      </c>
      <c r="BD1946" s="98">
        <v>0</v>
      </c>
      <c r="BE1946" s="99" t="str">
        <f>IFERROR(VLOOKUP(ROWS($BC$4:BC1946),$BB$4:$BC$2337,2,0),"")</f>
        <v>Szulborze Wielkie (pow. ostrowski, woj. mazowieckie)</v>
      </c>
      <c r="BF1946" s="98">
        <v>0</v>
      </c>
      <c r="BG1946" s="98">
        <f>IF(ISNUMBER(SEARCH('ankieta ESG'!$G$184,BH1946)),MAX($BG$3:BG1945)+1,0)</f>
        <v>1943</v>
      </c>
      <c r="BH1946" s="134" t="s">
        <v>5946</v>
      </c>
      <c r="BI1946" s="98">
        <v>0</v>
      </c>
      <c r="BJ1946" s="99" t="str">
        <f>IFERROR(VLOOKUP(ROWS($BH$4:BH1946),$BG$4:$BH$2337,2,0),"")</f>
        <v>Szulborze Wielkie (pow. ostrowski, woj. mazowieckie)</v>
      </c>
      <c r="BK1946" s="98">
        <v>0</v>
      </c>
      <c r="BL1946" s="98">
        <f>IF(ISNUMBER(SEARCH('ankieta ESG'!$G$185,BM1946)),MAX($BL$3:BL1945)+1,0)</f>
        <v>1943</v>
      </c>
      <c r="BM1946" s="134" t="s">
        <v>5946</v>
      </c>
      <c r="BN1946" s="98">
        <v>0</v>
      </c>
      <c r="BO1946" s="99" t="str">
        <f>IFERROR(VLOOKUP(ROWS($BM$4:BM1946),$BL$4:$BM$2337,2,0),"")</f>
        <v>Szulborze Wielkie (pow. ostrowski, woj. mazowieckie)</v>
      </c>
      <c r="BP1946" s="98">
        <v>0</v>
      </c>
      <c r="BQ1946" s="98">
        <f>IF(ISNUMBER(SEARCH('ankieta ESG'!$G$186,BR1946)),MAX($BQ$3:BQ1945)+1,0)</f>
        <v>1943</v>
      </c>
      <c r="BR1946" s="134" t="s">
        <v>5946</v>
      </c>
      <c r="BS1946" s="98">
        <v>0</v>
      </c>
      <c r="BT1946" s="99" t="str">
        <f>IFERROR(VLOOKUP(ROWS($BR$4:BR1946),$BQ$4:$BR$2337,2,0),"")</f>
        <v>Szulborze Wielkie (pow. ostrowski, woj. mazowieckie)</v>
      </c>
      <c r="BU1946" s="98">
        <v>0</v>
      </c>
      <c r="BV1946" s="98">
        <f>IF(ISNUMBER(SEARCH('ankieta ESG'!$G$187,BW1946)),MAX($BV$3:BV1945)+1,0)</f>
        <v>1943</v>
      </c>
      <c r="BW1946" s="134" t="s">
        <v>5946</v>
      </c>
      <c r="BX1946" s="98">
        <v>0</v>
      </c>
      <c r="BY1946" s="99" t="str">
        <f>IFERROR(VLOOKUP(ROWS($BW$4:BW1946),$BV$4:$BW$2337,2,0),"")</f>
        <v>Szulborze Wielkie (pow. ostrowski, woj. mazowieckie)</v>
      </c>
      <c r="BZ1946" s="98">
        <v>0</v>
      </c>
      <c r="CA1946" s="98">
        <f>IF(ISNUMBER(SEARCH('ankieta ESG'!$G$188,CB1946)),MAX($CA$3:CA1945)+1,0)</f>
        <v>1943</v>
      </c>
      <c r="CB1946" s="134" t="s">
        <v>5946</v>
      </c>
      <c r="CC1946" s="98">
        <v>0</v>
      </c>
      <c r="CD1946" s="99" t="str">
        <f>IFERROR(VLOOKUP(ROWS($CB$4:CB1946),$CA$4:$CB$2337,2,0),"")</f>
        <v>Szulborze Wielkie (pow. ostrowski, woj. mazowieckie)</v>
      </c>
      <c r="CE1946" s="98">
        <v>0</v>
      </c>
      <c r="CF1946" s="98">
        <f>IF(ISNUMBER(SEARCH('ankieta ESG'!$G$189,CG1946)),MAX($CF$3:CF1945)+1,0)</f>
        <v>1943</v>
      </c>
      <c r="CG1946" s="134" t="s">
        <v>5946</v>
      </c>
      <c r="CH1946" s="98">
        <v>0</v>
      </c>
      <c r="CI1946" s="99" t="str">
        <f>IFERROR(VLOOKUP(ROWS($CG$4:CG1946),$CF$4:$CG$2337,2,0),"")</f>
        <v>Szulborze Wielkie (pow. ostrowski, woj. mazowieckie)</v>
      </c>
      <c r="CJ1946" s="98">
        <v>0</v>
      </c>
    </row>
    <row r="1947" spans="4:88">
      <c r="D1947" s="25"/>
      <c r="F1947" s="25"/>
      <c r="AM1947" s="98">
        <f>IF(ISNUMBER(SEARCH('ankieta ESG'!$G$180,AN1947)),MAX(AM$3:$AM1946)+1,0)</f>
        <v>1944</v>
      </c>
      <c r="AN1947" s="134" t="s">
        <v>5947</v>
      </c>
      <c r="AO1947" s="98">
        <v>0</v>
      </c>
      <c r="AP1947" s="99" t="str">
        <f>IFERROR(VLOOKUP(ROWS($AN$4:AN1947),$AM$4:$AN$2337,2,0),"")</f>
        <v>Szumowo (pow. zambrowski, woj. podlaskie)</v>
      </c>
      <c r="AQ1947" s="98">
        <v>0</v>
      </c>
      <c r="AR1947" s="98">
        <f>IF(ISNUMBER(SEARCH('ankieta ESG'!$G$181,AS1947)),MAX($AR$3:AR1946)+1,0)</f>
        <v>1944</v>
      </c>
      <c r="AS1947" s="134" t="s">
        <v>5947</v>
      </c>
      <c r="AT1947" s="98">
        <v>0</v>
      </c>
      <c r="AU1947" s="99" t="str">
        <f>IFERROR(VLOOKUP(ROWS($AS$4:AS1947),$AR$4:$AS$2337,2,0),"")</f>
        <v>Szumowo (pow. zambrowski, woj. podlaskie)</v>
      </c>
      <c r="AV1947" s="98">
        <v>0</v>
      </c>
      <c r="AW1947" s="98">
        <f>IF(ISNUMBER(SEARCH('ankieta ESG'!$G$182,AX1947)),MAX($AW$3:AW1946)+1,0)</f>
        <v>1944</v>
      </c>
      <c r="AX1947" s="134" t="s">
        <v>5947</v>
      </c>
      <c r="AY1947" s="98">
        <v>0</v>
      </c>
      <c r="AZ1947" s="99" t="str">
        <f>IFERROR(VLOOKUP(ROWS($AX$4:AX1947),$AW$4:$AX$2337,2,0),"")</f>
        <v>Szumowo (pow. zambrowski, woj. podlaskie)</v>
      </c>
      <c r="BA1947" s="98">
        <v>0</v>
      </c>
      <c r="BB1947" s="98">
        <f>IF(ISNUMBER(SEARCH('ankieta ESG'!$G$183,BC1947)),MAX($BB$3:BB1946)+1,0)</f>
        <v>1944</v>
      </c>
      <c r="BC1947" s="134" t="s">
        <v>5947</v>
      </c>
      <c r="BD1947" s="98">
        <v>0</v>
      </c>
      <c r="BE1947" s="99" t="str">
        <f>IFERROR(VLOOKUP(ROWS($BC$4:BC1947),$BB$4:$BC$2337,2,0),"")</f>
        <v>Szumowo (pow. zambrowski, woj. podlaskie)</v>
      </c>
      <c r="BF1947" s="98">
        <v>0</v>
      </c>
      <c r="BG1947" s="98">
        <f>IF(ISNUMBER(SEARCH('ankieta ESG'!$G$184,BH1947)),MAX($BG$3:BG1946)+1,0)</f>
        <v>1944</v>
      </c>
      <c r="BH1947" s="134" t="s">
        <v>5947</v>
      </c>
      <c r="BI1947" s="98">
        <v>0</v>
      </c>
      <c r="BJ1947" s="99" t="str">
        <f>IFERROR(VLOOKUP(ROWS($BH$4:BH1947),$BG$4:$BH$2337,2,0),"")</f>
        <v>Szumowo (pow. zambrowski, woj. podlaskie)</v>
      </c>
      <c r="BK1947" s="98">
        <v>0</v>
      </c>
      <c r="BL1947" s="98">
        <f>IF(ISNUMBER(SEARCH('ankieta ESG'!$G$185,BM1947)),MAX($BL$3:BL1946)+1,0)</f>
        <v>1944</v>
      </c>
      <c r="BM1947" s="134" t="s">
        <v>5947</v>
      </c>
      <c r="BN1947" s="98">
        <v>0</v>
      </c>
      <c r="BO1947" s="99" t="str">
        <f>IFERROR(VLOOKUP(ROWS($BM$4:BM1947),$BL$4:$BM$2337,2,0),"")</f>
        <v>Szumowo (pow. zambrowski, woj. podlaskie)</v>
      </c>
      <c r="BP1947" s="98">
        <v>0</v>
      </c>
      <c r="BQ1947" s="98">
        <f>IF(ISNUMBER(SEARCH('ankieta ESG'!$G$186,BR1947)),MAX($BQ$3:BQ1946)+1,0)</f>
        <v>1944</v>
      </c>
      <c r="BR1947" s="134" t="s">
        <v>5947</v>
      </c>
      <c r="BS1947" s="98">
        <v>0</v>
      </c>
      <c r="BT1947" s="99" t="str">
        <f>IFERROR(VLOOKUP(ROWS($BR$4:BR1947),$BQ$4:$BR$2337,2,0),"")</f>
        <v>Szumowo (pow. zambrowski, woj. podlaskie)</v>
      </c>
      <c r="BU1947" s="98">
        <v>0</v>
      </c>
      <c r="BV1947" s="98">
        <f>IF(ISNUMBER(SEARCH('ankieta ESG'!$G$187,BW1947)),MAX($BV$3:BV1946)+1,0)</f>
        <v>1944</v>
      </c>
      <c r="BW1947" s="134" t="s">
        <v>5947</v>
      </c>
      <c r="BX1947" s="98">
        <v>0</v>
      </c>
      <c r="BY1947" s="99" t="str">
        <f>IFERROR(VLOOKUP(ROWS($BW$4:BW1947),$BV$4:$BW$2337,2,0),"")</f>
        <v>Szumowo (pow. zambrowski, woj. podlaskie)</v>
      </c>
      <c r="BZ1947" s="98">
        <v>0</v>
      </c>
      <c r="CA1947" s="98">
        <f>IF(ISNUMBER(SEARCH('ankieta ESG'!$G$188,CB1947)),MAX($CA$3:CA1946)+1,0)</f>
        <v>1944</v>
      </c>
      <c r="CB1947" s="134" t="s">
        <v>5947</v>
      </c>
      <c r="CC1947" s="98">
        <v>0</v>
      </c>
      <c r="CD1947" s="99" t="str">
        <f>IFERROR(VLOOKUP(ROWS($CB$4:CB1947),$CA$4:$CB$2337,2,0),"")</f>
        <v>Szumowo (pow. zambrowski, woj. podlaskie)</v>
      </c>
      <c r="CE1947" s="98">
        <v>0</v>
      </c>
      <c r="CF1947" s="98">
        <f>IF(ISNUMBER(SEARCH('ankieta ESG'!$G$189,CG1947)),MAX($CF$3:CF1946)+1,0)</f>
        <v>1944</v>
      </c>
      <c r="CG1947" s="134" t="s">
        <v>5947</v>
      </c>
      <c r="CH1947" s="98">
        <v>0</v>
      </c>
      <c r="CI1947" s="99" t="str">
        <f>IFERROR(VLOOKUP(ROWS($CG$4:CG1947),$CF$4:$CG$2337,2,0),"")</f>
        <v>Szumowo (pow. zambrowski, woj. podlaskie)</v>
      </c>
      <c r="CJ1947" s="98">
        <v>0</v>
      </c>
    </row>
    <row r="1948" spans="4:88">
      <c r="D1948" s="25"/>
      <c r="F1948" s="25"/>
      <c r="AM1948" s="98">
        <f>IF(ISNUMBER(SEARCH('ankieta ESG'!$G$180,AN1948)),MAX(AM$3:$AM1947)+1,0)</f>
        <v>1945</v>
      </c>
      <c r="AN1948" s="134" t="s">
        <v>5948</v>
      </c>
      <c r="AO1948" s="98">
        <v>0</v>
      </c>
      <c r="AP1948" s="99" t="str">
        <f>IFERROR(VLOOKUP(ROWS($AN$4:AN1948),$AM$4:$AN$2337,2,0),"")</f>
        <v>Szydłowiec (pow. szydłowiecki, woj. mazowieckie)</v>
      </c>
      <c r="AQ1948" s="98">
        <v>0</v>
      </c>
      <c r="AR1948" s="98">
        <f>IF(ISNUMBER(SEARCH('ankieta ESG'!$G$181,AS1948)),MAX($AR$3:AR1947)+1,0)</f>
        <v>1945</v>
      </c>
      <c r="AS1948" s="134" t="s">
        <v>5948</v>
      </c>
      <c r="AT1948" s="98">
        <v>0</v>
      </c>
      <c r="AU1948" s="99" t="str">
        <f>IFERROR(VLOOKUP(ROWS($AS$4:AS1948),$AR$4:$AS$2337,2,0),"")</f>
        <v>Szydłowiec (pow. szydłowiecki, woj. mazowieckie)</v>
      </c>
      <c r="AV1948" s="98">
        <v>0</v>
      </c>
      <c r="AW1948" s="98">
        <f>IF(ISNUMBER(SEARCH('ankieta ESG'!$G$182,AX1948)),MAX($AW$3:AW1947)+1,0)</f>
        <v>1945</v>
      </c>
      <c r="AX1948" s="134" t="s">
        <v>5948</v>
      </c>
      <c r="AY1948" s="98">
        <v>0</v>
      </c>
      <c r="AZ1948" s="99" t="str">
        <f>IFERROR(VLOOKUP(ROWS($AX$4:AX1948),$AW$4:$AX$2337,2,0),"")</f>
        <v>Szydłowiec (pow. szydłowiecki, woj. mazowieckie)</v>
      </c>
      <c r="BA1948" s="98">
        <v>0</v>
      </c>
      <c r="BB1948" s="98">
        <f>IF(ISNUMBER(SEARCH('ankieta ESG'!$G$183,BC1948)),MAX($BB$3:BB1947)+1,0)</f>
        <v>1945</v>
      </c>
      <c r="BC1948" s="134" t="s">
        <v>5948</v>
      </c>
      <c r="BD1948" s="98">
        <v>0</v>
      </c>
      <c r="BE1948" s="99" t="str">
        <f>IFERROR(VLOOKUP(ROWS($BC$4:BC1948),$BB$4:$BC$2337,2,0),"")</f>
        <v>Szydłowiec (pow. szydłowiecki, woj. mazowieckie)</v>
      </c>
      <c r="BF1948" s="98">
        <v>0</v>
      </c>
      <c r="BG1948" s="98">
        <f>IF(ISNUMBER(SEARCH('ankieta ESG'!$G$184,BH1948)),MAX($BG$3:BG1947)+1,0)</f>
        <v>1945</v>
      </c>
      <c r="BH1948" s="134" t="s">
        <v>5948</v>
      </c>
      <c r="BI1948" s="98">
        <v>0</v>
      </c>
      <c r="BJ1948" s="99" t="str">
        <f>IFERROR(VLOOKUP(ROWS($BH$4:BH1948),$BG$4:$BH$2337,2,0),"")</f>
        <v>Szydłowiec (pow. szydłowiecki, woj. mazowieckie)</v>
      </c>
      <c r="BK1948" s="98">
        <v>0</v>
      </c>
      <c r="BL1948" s="98">
        <f>IF(ISNUMBER(SEARCH('ankieta ESG'!$G$185,BM1948)),MAX($BL$3:BL1947)+1,0)</f>
        <v>1945</v>
      </c>
      <c r="BM1948" s="134" t="s">
        <v>5948</v>
      </c>
      <c r="BN1948" s="98">
        <v>0</v>
      </c>
      <c r="BO1948" s="99" t="str">
        <f>IFERROR(VLOOKUP(ROWS($BM$4:BM1948),$BL$4:$BM$2337,2,0),"")</f>
        <v>Szydłowiec (pow. szydłowiecki, woj. mazowieckie)</v>
      </c>
      <c r="BP1948" s="98">
        <v>0</v>
      </c>
      <c r="BQ1948" s="98">
        <f>IF(ISNUMBER(SEARCH('ankieta ESG'!$G$186,BR1948)),MAX($BQ$3:BQ1947)+1,0)</f>
        <v>1945</v>
      </c>
      <c r="BR1948" s="134" t="s">
        <v>5948</v>
      </c>
      <c r="BS1948" s="98">
        <v>0</v>
      </c>
      <c r="BT1948" s="99" t="str">
        <f>IFERROR(VLOOKUP(ROWS($BR$4:BR1948),$BQ$4:$BR$2337,2,0),"")</f>
        <v>Szydłowiec (pow. szydłowiecki, woj. mazowieckie)</v>
      </c>
      <c r="BU1948" s="98">
        <v>0</v>
      </c>
      <c r="BV1948" s="98">
        <f>IF(ISNUMBER(SEARCH('ankieta ESG'!$G$187,BW1948)),MAX($BV$3:BV1947)+1,0)</f>
        <v>1945</v>
      </c>
      <c r="BW1948" s="134" t="s">
        <v>5948</v>
      </c>
      <c r="BX1948" s="98">
        <v>0</v>
      </c>
      <c r="BY1948" s="99" t="str">
        <f>IFERROR(VLOOKUP(ROWS($BW$4:BW1948),$BV$4:$BW$2337,2,0),"")</f>
        <v>Szydłowiec (pow. szydłowiecki, woj. mazowieckie)</v>
      </c>
      <c r="BZ1948" s="98">
        <v>0</v>
      </c>
      <c r="CA1948" s="98">
        <f>IF(ISNUMBER(SEARCH('ankieta ESG'!$G$188,CB1948)),MAX($CA$3:CA1947)+1,0)</f>
        <v>1945</v>
      </c>
      <c r="CB1948" s="134" t="s">
        <v>5948</v>
      </c>
      <c r="CC1948" s="98">
        <v>0</v>
      </c>
      <c r="CD1948" s="99" t="str">
        <f>IFERROR(VLOOKUP(ROWS($CB$4:CB1948),$CA$4:$CB$2337,2,0),"")</f>
        <v>Szydłowiec (pow. szydłowiecki, woj. mazowieckie)</v>
      </c>
      <c r="CE1948" s="98">
        <v>0</v>
      </c>
      <c r="CF1948" s="98">
        <f>IF(ISNUMBER(SEARCH('ankieta ESG'!$G$189,CG1948)),MAX($CF$3:CF1947)+1,0)</f>
        <v>1945</v>
      </c>
      <c r="CG1948" s="134" t="s">
        <v>5948</v>
      </c>
      <c r="CH1948" s="98">
        <v>0</v>
      </c>
      <c r="CI1948" s="99" t="str">
        <f>IFERROR(VLOOKUP(ROWS($CG$4:CG1948),$CF$4:$CG$2337,2,0),"")</f>
        <v>Szydłowiec (pow. szydłowiecki, woj. mazowieckie)</v>
      </c>
      <c r="CJ1948" s="98">
        <v>0</v>
      </c>
    </row>
    <row r="1949" spans="4:88">
      <c r="D1949" s="25"/>
      <c r="F1949" s="25"/>
      <c r="AM1949" s="98">
        <f>IF(ISNUMBER(SEARCH('ankieta ESG'!$G$180,AN1949)),MAX(AM$3:$AM1948)+1,0)</f>
        <v>1946</v>
      </c>
      <c r="AN1949" s="134" t="s">
        <v>5949</v>
      </c>
      <c r="AO1949" s="98">
        <v>0</v>
      </c>
      <c r="AP1949" s="99" t="str">
        <f>IFERROR(VLOOKUP(ROWS($AN$4:AN1949),$AM$4:$AN$2337,2,0),"")</f>
        <v>Szydłowo (pow. mławski, woj. mazowieckie)</v>
      </c>
      <c r="AQ1949" s="98">
        <v>0</v>
      </c>
      <c r="AR1949" s="98">
        <f>IF(ISNUMBER(SEARCH('ankieta ESG'!$G$181,AS1949)),MAX($AR$3:AR1948)+1,0)</f>
        <v>1946</v>
      </c>
      <c r="AS1949" s="134" t="s">
        <v>5949</v>
      </c>
      <c r="AT1949" s="98">
        <v>0</v>
      </c>
      <c r="AU1949" s="99" t="str">
        <f>IFERROR(VLOOKUP(ROWS($AS$4:AS1949),$AR$4:$AS$2337,2,0),"")</f>
        <v>Szydłowo (pow. mławski, woj. mazowieckie)</v>
      </c>
      <c r="AV1949" s="98">
        <v>0</v>
      </c>
      <c r="AW1949" s="98">
        <f>IF(ISNUMBER(SEARCH('ankieta ESG'!$G$182,AX1949)),MAX($AW$3:AW1948)+1,0)</f>
        <v>1946</v>
      </c>
      <c r="AX1949" s="134" t="s">
        <v>5949</v>
      </c>
      <c r="AY1949" s="98">
        <v>0</v>
      </c>
      <c r="AZ1949" s="99" t="str">
        <f>IFERROR(VLOOKUP(ROWS($AX$4:AX1949),$AW$4:$AX$2337,2,0),"")</f>
        <v>Szydłowo (pow. mławski, woj. mazowieckie)</v>
      </c>
      <c r="BA1949" s="98">
        <v>0</v>
      </c>
      <c r="BB1949" s="98">
        <f>IF(ISNUMBER(SEARCH('ankieta ESG'!$G$183,BC1949)),MAX($BB$3:BB1948)+1,0)</f>
        <v>1946</v>
      </c>
      <c r="BC1949" s="134" t="s">
        <v>5949</v>
      </c>
      <c r="BD1949" s="98">
        <v>0</v>
      </c>
      <c r="BE1949" s="99" t="str">
        <f>IFERROR(VLOOKUP(ROWS($BC$4:BC1949),$BB$4:$BC$2337,2,0),"")</f>
        <v>Szydłowo (pow. mławski, woj. mazowieckie)</v>
      </c>
      <c r="BF1949" s="98">
        <v>0</v>
      </c>
      <c r="BG1949" s="98">
        <f>IF(ISNUMBER(SEARCH('ankieta ESG'!$G$184,BH1949)),MAX($BG$3:BG1948)+1,0)</f>
        <v>1946</v>
      </c>
      <c r="BH1949" s="134" t="s">
        <v>5949</v>
      </c>
      <c r="BI1949" s="98">
        <v>0</v>
      </c>
      <c r="BJ1949" s="99" t="str">
        <f>IFERROR(VLOOKUP(ROWS($BH$4:BH1949),$BG$4:$BH$2337,2,0),"")</f>
        <v>Szydłowo (pow. mławski, woj. mazowieckie)</v>
      </c>
      <c r="BK1949" s="98">
        <v>0</v>
      </c>
      <c r="BL1949" s="98">
        <f>IF(ISNUMBER(SEARCH('ankieta ESG'!$G$185,BM1949)),MAX($BL$3:BL1948)+1,0)</f>
        <v>1946</v>
      </c>
      <c r="BM1949" s="134" t="s">
        <v>5949</v>
      </c>
      <c r="BN1949" s="98">
        <v>0</v>
      </c>
      <c r="BO1949" s="99" t="str">
        <f>IFERROR(VLOOKUP(ROWS($BM$4:BM1949),$BL$4:$BM$2337,2,0),"")</f>
        <v>Szydłowo (pow. mławski, woj. mazowieckie)</v>
      </c>
      <c r="BP1949" s="98">
        <v>0</v>
      </c>
      <c r="BQ1949" s="98">
        <f>IF(ISNUMBER(SEARCH('ankieta ESG'!$G$186,BR1949)),MAX($BQ$3:BQ1948)+1,0)</f>
        <v>1946</v>
      </c>
      <c r="BR1949" s="134" t="s">
        <v>5949</v>
      </c>
      <c r="BS1949" s="98">
        <v>0</v>
      </c>
      <c r="BT1949" s="99" t="str">
        <f>IFERROR(VLOOKUP(ROWS($BR$4:BR1949),$BQ$4:$BR$2337,2,0),"")</f>
        <v>Szydłowo (pow. mławski, woj. mazowieckie)</v>
      </c>
      <c r="BU1949" s="98">
        <v>0</v>
      </c>
      <c r="BV1949" s="98">
        <f>IF(ISNUMBER(SEARCH('ankieta ESG'!$G$187,BW1949)),MAX($BV$3:BV1948)+1,0)</f>
        <v>1946</v>
      </c>
      <c r="BW1949" s="134" t="s">
        <v>5949</v>
      </c>
      <c r="BX1949" s="98">
        <v>0</v>
      </c>
      <c r="BY1949" s="99" t="str">
        <f>IFERROR(VLOOKUP(ROWS($BW$4:BW1949),$BV$4:$BW$2337,2,0),"")</f>
        <v>Szydłowo (pow. mławski, woj. mazowieckie)</v>
      </c>
      <c r="BZ1949" s="98">
        <v>0</v>
      </c>
      <c r="CA1949" s="98">
        <f>IF(ISNUMBER(SEARCH('ankieta ESG'!$G$188,CB1949)),MAX($CA$3:CA1948)+1,0)</f>
        <v>1946</v>
      </c>
      <c r="CB1949" s="134" t="s">
        <v>5949</v>
      </c>
      <c r="CC1949" s="98">
        <v>0</v>
      </c>
      <c r="CD1949" s="99" t="str">
        <f>IFERROR(VLOOKUP(ROWS($CB$4:CB1949),$CA$4:$CB$2337,2,0),"")</f>
        <v>Szydłowo (pow. mławski, woj. mazowieckie)</v>
      </c>
      <c r="CE1949" s="98">
        <v>0</v>
      </c>
      <c r="CF1949" s="98">
        <f>IF(ISNUMBER(SEARCH('ankieta ESG'!$G$189,CG1949)),MAX($CF$3:CF1948)+1,0)</f>
        <v>1946</v>
      </c>
      <c r="CG1949" s="134" t="s">
        <v>5949</v>
      </c>
      <c r="CH1949" s="98">
        <v>0</v>
      </c>
      <c r="CI1949" s="99" t="str">
        <f>IFERROR(VLOOKUP(ROWS($CG$4:CG1949),$CF$4:$CG$2337,2,0),"")</f>
        <v>Szydłowo (pow. mławski, woj. mazowieckie)</v>
      </c>
      <c r="CJ1949" s="98">
        <v>0</v>
      </c>
    </row>
    <row r="1950" spans="4:88">
      <c r="D1950" s="25"/>
      <c r="F1950" s="25"/>
      <c r="AM1950" s="98">
        <f>IF(ISNUMBER(SEARCH('ankieta ESG'!$G$180,AN1950)),MAX(AM$3:$AM1949)+1,0)</f>
        <v>1947</v>
      </c>
      <c r="AN1950" s="134" t="s">
        <v>5950</v>
      </c>
      <c r="AO1950" s="98">
        <v>0</v>
      </c>
      <c r="AP1950" s="99" t="str">
        <f>IFERROR(VLOOKUP(ROWS($AN$4:AN1950),$AM$4:$AN$2337,2,0),"")</f>
        <v>Szydłowo (pow. pilski, woj. wielkopolskie)</v>
      </c>
      <c r="AQ1950" s="98">
        <v>0</v>
      </c>
      <c r="AR1950" s="98">
        <f>IF(ISNUMBER(SEARCH('ankieta ESG'!$G$181,AS1950)),MAX($AR$3:AR1949)+1,0)</f>
        <v>1947</v>
      </c>
      <c r="AS1950" s="134" t="s">
        <v>5950</v>
      </c>
      <c r="AT1950" s="98">
        <v>0</v>
      </c>
      <c r="AU1950" s="99" t="str">
        <f>IFERROR(VLOOKUP(ROWS($AS$4:AS1950),$AR$4:$AS$2337,2,0),"")</f>
        <v>Szydłowo (pow. pilski, woj. wielkopolskie)</v>
      </c>
      <c r="AV1950" s="98">
        <v>0</v>
      </c>
      <c r="AW1950" s="98">
        <f>IF(ISNUMBER(SEARCH('ankieta ESG'!$G$182,AX1950)),MAX($AW$3:AW1949)+1,0)</f>
        <v>1947</v>
      </c>
      <c r="AX1950" s="134" t="s">
        <v>5950</v>
      </c>
      <c r="AY1950" s="98">
        <v>0</v>
      </c>
      <c r="AZ1950" s="99" t="str">
        <f>IFERROR(VLOOKUP(ROWS($AX$4:AX1950),$AW$4:$AX$2337,2,0),"")</f>
        <v>Szydłowo (pow. pilski, woj. wielkopolskie)</v>
      </c>
      <c r="BA1950" s="98">
        <v>0</v>
      </c>
      <c r="BB1950" s="98">
        <f>IF(ISNUMBER(SEARCH('ankieta ESG'!$G$183,BC1950)),MAX($BB$3:BB1949)+1,0)</f>
        <v>1947</v>
      </c>
      <c r="BC1950" s="134" t="s">
        <v>5950</v>
      </c>
      <c r="BD1950" s="98">
        <v>0</v>
      </c>
      <c r="BE1950" s="99" t="str">
        <f>IFERROR(VLOOKUP(ROWS($BC$4:BC1950),$BB$4:$BC$2337,2,0),"")</f>
        <v>Szydłowo (pow. pilski, woj. wielkopolskie)</v>
      </c>
      <c r="BF1950" s="98">
        <v>0</v>
      </c>
      <c r="BG1950" s="98">
        <f>IF(ISNUMBER(SEARCH('ankieta ESG'!$G$184,BH1950)),MAX($BG$3:BG1949)+1,0)</f>
        <v>1947</v>
      </c>
      <c r="BH1950" s="134" t="s">
        <v>5950</v>
      </c>
      <c r="BI1950" s="98">
        <v>0</v>
      </c>
      <c r="BJ1950" s="99" t="str">
        <f>IFERROR(VLOOKUP(ROWS($BH$4:BH1950),$BG$4:$BH$2337,2,0),"")</f>
        <v>Szydłowo (pow. pilski, woj. wielkopolskie)</v>
      </c>
      <c r="BK1950" s="98">
        <v>0</v>
      </c>
      <c r="BL1950" s="98">
        <f>IF(ISNUMBER(SEARCH('ankieta ESG'!$G$185,BM1950)),MAX($BL$3:BL1949)+1,0)</f>
        <v>1947</v>
      </c>
      <c r="BM1950" s="134" t="s">
        <v>5950</v>
      </c>
      <c r="BN1950" s="98">
        <v>0</v>
      </c>
      <c r="BO1950" s="99" t="str">
        <f>IFERROR(VLOOKUP(ROWS($BM$4:BM1950),$BL$4:$BM$2337,2,0),"")</f>
        <v>Szydłowo (pow. pilski, woj. wielkopolskie)</v>
      </c>
      <c r="BP1950" s="98">
        <v>0</v>
      </c>
      <c r="BQ1950" s="98">
        <f>IF(ISNUMBER(SEARCH('ankieta ESG'!$G$186,BR1950)),MAX($BQ$3:BQ1949)+1,0)</f>
        <v>1947</v>
      </c>
      <c r="BR1950" s="134" t="s">
        <v>5950</v>
      </c>
      <c r="BS1950" s="98">
        <v>0</v>
      </c>
      <c r="BT1950" s="99" t="str">
        <f>IFERROR(VLOOKUP(ROWS($BR$4:BR1950),$BQ$4:$BR$2337,2,0),"")</f>
        <v>Szydłowo (pow. pilski, woj. wielkopolskie)</v>
      </c>
      <c r="BU1950" s="98">
        <v>0</v>
      </c>
      <c r="BV1950" s="98">
        <f>IF(ISNUMBER(SEARCH('ankieta ESG'!$G$187,BW1950)),MAX($BV$3:BV1949)+1,0)</f>
        <v>1947</v>
      </c>
      <c r="BW1950" s="134" t="s">
        <v>5950</v>
      </c>
      <c r="BX1950" s="98">
        <v>0</v>
      </c>
      <c r="BY1950" s="99" t="str">
        <f>IFERROR(VLOOKUP(ROWS($BW$4:BW1950),$BV$4:$BW$2337,2,0),"")</f>
        <v>Szydłowo (pow. pilski, woj. wielkopolskie)</v>
      </c>
      <c r="BZ1950" s="98">
        <v>0</v>
      </c>
      <c r="CA1950" s="98">
        <f>IF(ISNUMBER(SEARCH('ankieta ESG'!$G$188,CB1950)),MAX($CA$3:CA1949)+1,0)</f>
        <v>1947</v>
      </c>
      <c r="CB1950" s="134" t="s">
        <v>5950</v>
      </c>
      <c r="CC1950" s="98">
        <v>0</v>
      </c>
      <c r="CD1950" s="99" t="str">
        <f>IFERROR(VLOOKUP(ROWS($CB$4:CB1950),$CA$4:$CB$2337,2,0),"")</f>
        <v>Szydłowo (pow. pilski, woj. wielkopolskie)</v>
      </c>
      <c r="CE1950" s="98">
        <v>0</v>
      </c>
      <c r="CF1950" s="98">
        <f>IF(ISNUMBER(SEARCH('ankieta ESG'!$G$189,CG1950)),MAX($CF$3:CF1949)+1,0)</f>
        <v>1947</v>
      </c>
      <c r="CG1950" s="134" t="s">
        <v>5950</v>
      </c>
      <c r="CH1950" s="98">
        <v>0</v>
      </c>
      <c r="CI1950" s="99" t="str">
        <f>IFERROR(VLOOKUP(ROWS($CG$4:CG1950),$CF$4:$CG$2337,2,0),"")</f>
        <v>Szydłowo (pow. pilski, woj. wielkopolskie)</v>
      </c>
      <c r="CJ1950" s="98">
        <v>0</v>
      </c>
    </row>
    <row r="1951" spans="4:88">
      <c r="D1951" s="25"/>
      <c r="F1951" s="25"/>
      <c r="AM1951" s="98">
        <f>IF(ISNUMBER(SEARCH('ankieta ESG'!$G$180,AN1951)),MAX(AM$3:$AM1950)+1,0)</f>
        <v>1948</v>
      </c>
      <c r="AN1951" s="134" t="s">
        <v>5951</v>
      </c>
      <c r="AO1951" s="98">
        <v>0</v>
      </c>
      <c r="AP1951" s="99" t="str">
        <f>IFERROR(VLOOKUP(ROWS($AN$4:AN1951),$AM$4:$AN$2337,2,0),"")</f>
        <v>Szydłów (pow. staszowski, woj. świętokrzyskie)</v>
      </c>
      <c r="AQ1951" s="98">
        <v>0</v>
      </c>
      <c r="AR1951" s="98">
        <f>IF(ISNUMBER(SEARCH('ankieta ESG'!$G$181,AS1951)),MAX($AR$3:AR1950)+1,0)</f>
        <v>1948</v>
      </c>
      <c r="AS1951" s="134" t="s">
        <v>5951</v>
      </c>
      <c r="AT1951" s="98">
        <v>0</v>
      </c>
      <c r="AU1951" s="99" t="str">
        <f>IFERROR(VLOOKUP(ROWS($AS$4:AS1951),$AR$4:$AS$2337,2,0),"")</f>
        <v>Szydłów (pow. staszowski, woj. świętokrzyskie)</v>
      </c>
      <c r="AV1951" s="98">
        <v>0</v>
      </c>
      <c r="AW1951" s="98">
        <f>IF(ISNUMBER(SEARCH('ankieta ESG'!$G$182,AX1951)),MAX($AW$3:AW1950)+1,0)</f>
        <v>1948</v>
      </c>
      <c r="AX1951" s="134" t="s">
        <v>5951</v>
      </c>
      <c r="AY1951" s="98">
        <v>0</v>
      </c>
      <c r="AZ1951" s="99" t="str">
        <f>IFERROR(VLOOKUP(ROWS($AX$4:AX1951),$AW$4:$AX$2337,2,0),"")</f>
        <v>Szydłów (pow. staszowski, woj. świętokrzyskie)</v>
      </c>
      <c r="BA1951" s="98">
        <v>0</v>
      </c>
      <c r="BB1951" s="98">
        <f>IF(ISNUMBER(SEARCH('ankieta ESG'!$G$183,BC1951)),MAX($BB$3:BB1950)+1,0)</f>
        <v>1948</v>
      </c>
      <c r="BC1951" s="134" t="s">
        <v>5951</v>
      </c>
      <c r="BD1951" s="98">
        <v>0</v>
      </c>
      <c r="BE1951" s="99" t="str">
        <f>IFERROR(VLOOKUP(ROWS($BC$4:BC1951),$BB$4:$BC$2337,2,0),"")</f>
        <v>Szydłów (pow. staszowski, woj. świętokrzyskie)</v>
      </c>
      <c r="BF1951" s="98">
        <v>0</v>
      </c>
      <c r="BG1951" s="98">
        <f>IF(ISNUMBER(SEARCH('ankieta ESG'!$G$184,BH1951)),MAX($BG$3:BG1950)+1,0)</f>
        <v>1948</v>
      </c>
      <c r="BH1951" s="134" t="s">
        <v>5951</v>
      </c>
      <c r="BI1951" s="98">
        <v>0</v>
      </c>
      <c r="BJ1951" s="99" t="str">
        <f>IFERROR(VLOOKUP(ROWS($BH$4:BH1951),$BG$4:$BH$2337,2,0),"")</f>
        <v>Szydłów (pow. staszowski, woj. świętokrzyskie)</v>
      </c>
      <c r="BK1951" s="98">
        <v>0</v>
      </c>
      <c r="BL1951" s="98">
        <f>IF(ISNUMBER(SEARCH('ankieta ESG'!$G$185,BM1951)),MAX($BL$3:BL1950)+1,0)</f>
        <v>1948</v>
      </c>
      <c r="BM1951" s="134" t="s">
        <v>5951</v>
      </c>
      <c r="BN1951" s="98">
        <v>0</v>
      </c>
      <c r="BO1951" s="99" t="str">
        <f>IFERROR(VLOOKUP(ROWS($BM$4:BM1951),$BL$4:$BM$2337,2,0),"")</f>
        <v>Szydłów (pow. staszowski, woj. świętokrzyskie)</v>
      </c>
      <c r="BP1951" s="98">
        <v>0</v>
      </c>
      <c r="BQ1951" s="98">
        <f>IF(ISNUMBER(SEARCH('ankieta ESG'!$G$186,BR1951)),MAX($BQ$3:BQ1950)+1,0)</f>
        <v>1948</v>
      </c>
      <c r="BR1951" s="134" t="s">
        <v>5951</v>
      </c>
      <c r="BS1951" s="98">
        <v>0</v>
      </c>
      <c r="BT1951" s="99" t="str">
        <f>IFERROR(VLOOKUP(ROWS($BR$4:BR1951),$BQ$4:$BR$2337,2,0),"")</f>
        <v>Szydłów (pow. staszowski, woj. świętokrzyskie)</v>
      </c>
      <c r="BU1951" s="98">
        <v>0</v>
      </c>
      <c r="BV1951" s="98">
        <f>IF(ISNUMBER(SEARCH('ankieta ESG'!$G$187,BW1951)),MAX($BV$3:BV1950)+1,0)</f>
        <v>1948</v>
      </c>
      <c r="BW1951" s="134" t="s">
        <v>5951</v>
      </c>
      <c r="BX1951" s="98">
        <v>0</v>
      </c>
      <c r="BY1951" s="99" t="str">
        <f>IFERROR(VLOOKUP(ROWS($BW$4:BW1951),$BV$4:$BW$2337,2,0),"")</f>
        <v>Szydłów (pow. staszowski, woj. świętokrzyskie)</v>
      </c>
      <c r="BZ1951" s="98">
        <v>0</v>
      </c>
      <c r="CA1951" s="98">
        <f>IF(ISNUMBER(SEARCH('ankieta ESG'!$G$188,CB1951)),MAX($CA$3:CA1950)+1,0)</f>
        <v>1948</v>
      </c>
      <c r="CB1951" s="134" t="s">
        <v>5951</v>
      </c>
      <c r="CC1951" s="98">
        <v>0</v>
      </c>
      <c r="CD1951" s="99" t="str">
        <f>IFERROR(VLOOKUP(ROWS($CB$4:CB1951),$CA$4:$CB$2337,2,0),"")</f>
        <v>Szydłów (pow. staszowski, woj. świętokrzyskie)</v>
      </c>
      <c r="CE1951" s="98">
        <v>0</v>
      </c>
      <c r="CF1951" s="98">
        <f>IF(ISNUMBER(SEARCH('ankieta ESG'!$G$189,CG1951)),MAX($CF$3:CF1950)+1,0)</f>
        <v>1948</v>
      </c>
      <c r="CG1951" s="134" t="s">
        <v>5951</v>
      </c>
      <c r="CH1951" s="98">
        <v>0</v>
      </c>
      <c r="CI1951" s="99" t="str">
        <f>IFERROR(VLOOKUP(ROWS($CG$4:CG1951),$CF$4:$CG$2337,2,0),"")</f>
        <v>Szydłów (pow. staszowski, woj. świętokrzyskie)</v>
      </c>
      <c r="CJ1951" s="98">
        <v>0</v>
      </c>
    </row>
    <row r="1952" spans="4:88">
      <c r="D1952" s="25"/>
      <c r="F1952" s="25"/>
      <c r="AM1952" s="98">
        <f>IF(ISNUMBER(SEARCH('ankieta ESG'!$G$180,AN1952)),MAX(AM$3:$AM1951)+1,0)</f>
        <v>1949</v>
      </c>
      <c r="AN1952" s="134" t="s">
        <v>5952</v>
      </c>
      <c r="AO1952" s="98">
        <v>0</v>
      </c>
      <c r="AP1952" s="99" t="str">
        <f>IFERROR(VLOOKUP(ROWS($AN$4:AN1952),$AM$4:$AN$2337,2,0),"")</f>
        <v>Szypliszki (pow. suwalski, woj. podlaskie)</v>
      </c>
      <c r="AQ1952" s="98">
        <v>0</v>
      </c>
      <c r="AR1952" s="98">
        <f>IF(ISNUMBER(SEARCH('ankieta ESG'!$G$181,AS1952)),MAX($AR$3:AR1951)+1,0)</f>
        <v>1949</v>
      </c>
      <c r="AS1952" s="134" t="s">
        <v>5952</v>
      </c>
      <c r="AT1952" s="98">
        <v>0</v>
      </c>
      <c r="AU1952" s="99" t="str">
        <f>IFERROR(VLOOKUP(ROWS($AS$4:AS1952),$AR$4:$AS$2337,2,0),"")</f>
        <v>Szypliszki (pow. suwalski, woj. podlaskie)</v>
      </c>
      <c r="AV1952" s="98">
        <v>0</v>
      </c>
      <c r="AW1952" s="98">
        <f>IF(ISNUMBER(SEARCH('ankieta ESG'!$G$182,AX1952)),MAX($AW$3:AW1951)+1,0)</f>
        <v>1949</v>
      </c>
      <c r="AX1952" s="134" t="s">
        <v>5952</v>
      </c>
      <c r="AY1952" s="98">
        <v>0</v>
      </c>
      <c r="AZ1952" s="99" t="str">
        <f>IFERROR(VLOOKUP(ROWS($AX$4:AX1952),$AW$4:$AX$2337,2,0),"")</f>
        <v>Szypliszki (pow. suwalski, woj. podlaskie)</v>
      </c>
      <c r="BA1952" s="98">
        <v>0</v>
      </c>
      <c r="BB1952" s="98">
        <f>IF(ISNUMBER(SEARCH('ankieta ESG'!$G$183,BC1952)),MAX($BB$3:BB1951)+1,0)</f>
        <v>1949</v>
      </c>
      <c r="BC1952" s="134" t="s">
        <v>5952</v>
      </c>
      <c r="BD1952" s="98">
        <v>0</v>
      </c>
      <c r="BE1952" s="99" t="str">
        <f>IFERROR(VLOOKUP(ROWS($BC$4:BC1952),$BB$4:$BC$2337,2,0),"")</f>
        <v>Szypliszki (pow. suwalski, woj. podlaskie)</v>
      </c>
      <c r="BF1952" s="98">
        <v>0</v>
      </c>
      <c r="BG1952" s="98">
        <f>IF(ISNUMBER(SEARCH('ankieta ESG'!$G$184,BH1952)),MAX($BG$3:BG1951)+1,0)</f>
        <v>1949</v>
      </c>
      <c r="BH1952" s="134" t="s">
        <v>5952</v>
      </c>
      <c r="BI1952" s="98">
        <v>0</v>
      </c>
      <c r="BJ1952" s="99" t="str">
        <f>IFERROR(VLOOKUP(ROWS($BH$4:BH1952),$BG$4:$BH$2337,2,0),"")</f>
        <v>Szypliszki (pow. suwalski, woj. podlaskie)</v>
      </c>
      <c r="BK1952" s="98">
        <v>0</v>
      </c>
      <c r="BL1952" s="98">
        <f>IF(ISNUMBER(SEARCH('ankieta ESG'!$G$185,BM1952)),MAX($BL$3:BL1951)+1,0)</f>
        <v>1949</v>
      </c>
      <c r="BM1952" s="134" t="s">
        <v>5952</v>
      </c>
      <c r="BN1952" s="98">
        <v>0</v>
      </c>
      <c r="BO1952" s="99" t="str">
        <f>IFERROR(VLOOKUP(ROWS($BM$4:BM1952),$BL$4:$BM$2337,2,0),"")</f>
        <v>Szypliszki (pow. suwalski, woj. podlaskie)</v>
      </c>
      <c r="BP1952" s="98">
        <v>0</v>
      </c>
      <c r="BQ1952" s="98">
        <f>IF(ISNUMBER(SEARCH('ankieta ESG'!$G$186,BR1952)),MAX($BQ$3:BQ1951)+1,0)</f>
        <v>1949</v>
      </c>
      <c r="BR1952" s="134" t="s">
        <v>5952</v>
      </c>
      <c r="BS1952" s="98">
        <v>0</v>
      </c>
      <c r="BT1952" s="99" t="str">
        <f>IFERROR(VLOOKUP(ROWS($BR$4:BR1952),$BQ$4:$BR$2337,2,0),"")</f>
        <v>Szypliszki (pow. suwalski, woj. podlaskie)</v>
      </c>
      <c r="BU1952" s="98">
        <v>0</v>
      </c>
      <c r="BV1952" s="98">
        <f>IF(ISNUMBER(SEARCH('ankieta ESG'!$G$187,BW1952)),MAX($BV$3:BV1951)+1,0)</f>
        <v>1949</v>
      </c>
      <c r="BW1952" s="134" t="s">
        <v>5952</v>
      </c>
      <c r="BX1952" s="98">
        <v>0</v>
      </c>
      <c r="BY1952" s="99" t="str">
        <f>IFERROR(VLOOKUP(ROWS($BW$4:BW1952),$BV$4:$BW$2337,2,0),"")</f>
        <v>Szypliszki (pow. suwalski, woj. podlaskie)</v>
      </c>
      <c r="BZ1952" s="98">
        <v>0</v>
      </c>
      <c r="CA1952" s="98">
        <f>IF(ISNUMBER(SEARCH('ankieta ESG'!$G$188,CB1952)),MAX($CA$3:CA1951)+1,0)</f>
        <v>1949</v>
      </c>
      <c r="CB1952" s="134" t="s">
        <v>5952</v>
      </c>
      <c r="CC1952" s="98">
        <v>0</v>
      </c>
      <c r="CD1952" s="99" t="str">
        <f>IFERROR(VLOOKUP(ROWS($CB$4:CB1952),$CA$4:$CB$2337,2,0),"")</f>
        <v>Szypliszki (pow. suwalski, woj. podlaskie)</v>
      </c>
      <c r="CE1952" s="98">
        <v>0</v>
      </c>
      <c r="CF1952" s="98">
        <f>IF(ISNUMBER(SEARCH('ankieta ESG'!$G$189,CG1952)),MAX($CF$3:CF1951)+1,0)</f>
        <v>1949</v>
      </c>
      <c r="CG1952" s="134" t="s">
        <v>5952</v>
      </c>
      <c r="CH1952" s="98">
        <v>0</v>
      </c>
      <c r="CI1952" s="99" t="str">
        <f>IFERROR(VLOOKUP(ROWS($CG$4:CG1952),$CF$4:$CG$2337,2,0),"")</f>
        <v>Szypliszki (pow. suwalski, woj. podlaskie)</v>
      </c>
      <c r="CJ1952" s="98">
        <v>0</v>
      </c>
    </row>
    <row r="1953" spans="4:88">
      <c r="D1953" s="25"/>
      <c r="F1953" s="25"/>
      <c r="AM1953" s="98">
        <f>IF(ISNUMBER(SEARCH('ankieta ESG'!$G$180,AN1953)),MAX(AM$3:$AM1952)+1,0)</f>
        <v>1950</v>
      </c>
      <c r="AN1953" s="134" t="s">
        <v>5953</v>
      </c>
      <c r="AO1953" s="98">
        <v>0</v>
      </c>
      <c r="AP1953" s="99" t="str">
        <f>IFERROR(VLOOKUP(ROWS($AN$4:AN1953),$AM$4:$AN$2337,2,0),"")</f>
        <v>Ścinawa (pow. lubiński, woj. dolnośląskie)</v>
      </c>
      <c r="AQ1953" s="98">
        <v>0</v>
      </c>
      <c r="AR1953" s="98">
        <f>IF(ISNUMBER(SEARCH('ankieta ESG'!$G$181,AS1953)),MAX($AR$3:AR1952)+1,0)</f>
        <v>1950</v>
      </c>
      <c r="AS1953" s="134" t="s">
        <v>5953</v>
      </c>
      <c r="AT1953" s="98">
        <v>0</v>
      </c>
      <c r="AU1953" s="99" t="str">
        <f>IFERROR(VLOOKUP(ROWS($AS$4:AS1953),$AR$4:$AS$2337,2,0),"")</f>
        <v>Ścinawa (pow. lubiński, woj. dolnośląskie)</v>
      </c>
      <c r="AV1953" s="98">
        <v>0</v>
      </c>
      <c r="AW1953" s="98">
        <f>IF(ISNUMBER(SEARCH('ankieta ESG'!$G$182,AX1953)),MAX($AW$3:AW1952)+1,0)</f>
        <v>1950</v>
      </c>
      <c r="AX1953" s="134" t="s">
        <v>5953</v>
      </c>
      <c r="AY1953" s="98">
        <v>0</v>
      </c>
      <c r="AZ1953" s="99" t="str">
        <f>IFERROR(VLOOKUP(ROWS($AX$4:AX1953),$AW$4:$AX$2337,2,0),"")</f>
        <v>Ścinawa (pow. lubiński, woj. dolnośląskie)</v>
      </c>
      <c r="BA1953" s="98">
        <v>0</v>
      </c>
      <c r="BB1953" s="98">
        <f>IF(ISNUMBER(SEARCH('ankieta ESG'!$G$183,BC1953)),MAX($BB$3:BB1952)+1,0)</f>
        <v>1950</v>
      </c>
      <c r="BC1953" s="134" t="s">
        <v>5953</v>
      </c>
      <c r="BD1953" s="98">
        <v>0</v>
      </c>
      <c r="BE1953" s="99" t="str">
        <f>IFERROR(VLOOKUP(ROWS($BC$4:BC1953),$BB$4:$BC$2337,2,0),"")</f>
        <v>Ścinawa (pow. lubiński, woj. dolnośląskie)</v>
      </c>
      <c r="BF1953" s="98">
        <v>0</v>
      </c>
      <c r="BG1953" s="98">
        <f>IF(ISNUMBER(SEARCH('ankieta ESG'!$G$184,BH1953)),MAX($BG$3:BG1952)+1,0)</f>
        <v>1950</v>
      </c>
      <c r="BH1953" s="134" t="s">
        <v>5953</v>
      </c>
      <c r="BI1953" s="98">
        <v>0</v>
      </c>
      <c r="BJ1953" s="99" t="str">
        <f>IFERROR(VLOOKUP(ROWS($BH$4:BH1953),$BG$4:$BH$2337,2,0),"")</f>
        <v>Ścinawa (pow. lubiński, woj. dolnośląskie)</v>
      </c>
      <c r="BK1953" s="98">
        <v>0</v>
      </c>
      <c r="BL1953" s="98">
        <f>IF(ISNUMBER(SEARCH('ankieta ESG'!$G$185,BM1953)),MAX($BL$3:BL1952)+1,0)</f>
        <v>1950</v>
      </c>
      <c r="BM1953" s="134" t="s">
        <v>5953</v>
      </c>
      <c r="BN1953" s="98">
        <v>0</v>
      </c>
      <c r="BO1953" s="99" t="str">
        <f>IFERROR(VLOOKUP(ROWS($BM$4:BM1953),$BL$4:$BM$2337,2,0),"")</f>
        <v>Ścinawa (pow. lubiński, woj. dolnośląskie)</v>
      </c>
      <c r="BP1953" s="98">
        <v>0</v>
      </c>
      <c r="BQ1953" s="98">
        <f>IF(ISNUMBER(SEARCH('ankieta ESG'!$G$186,BR1953)),MAX($BQ$3:BQ1952)+1,0)</f>
        <v>1950</v>
      </c>
      <c r="BR1953" s="134" t="s">
        <v>5953</v>
      </c>
      <c r="BS1953" s="98">
        <v>0</v>
      </c>
      <c r="BT1953" s="99" t="str">
        <f>IFERROR(VLOOKUP(ROWS($BR$4:BR1953),$BQ$4:$BR$2337,2,0),"")</f>
        <v>Ścinawa (pow. lubiński, woj. dolnośląskie)</v>
      </c>
      <c r="BU1953" s="98">
        <v>0</v>
      </c>
      <c r="BV1953" s="98">
        <f>IF(ISNUMBER(SEARCH('ankieta ESG'!$G$187,BW1953)),MAX($BV$3:BV1952)+1,0)</f>
        <v>1950</v>
      </c>
      <c r="BW1953" s="134" t="s">
        <v>5953</v>
      </c>
      <c r="BX1953" s="98">
        <v>0</v>
      </c>
      <c r="BY1953" s="99" t="str">
        <f>IFERROR(VLOOKUP(ROWS($BW$4:BW1953),$BV$4:$BW$2337,2,0),"")</f>
        <v>Ścinawa (pow. lubiński, woj. dolnośląskie)</v>
      </c>
      <c r="BZ1953" s="98">
        <v>0</v>
      </c>
      <c r="CA1953" s="98">
        <f>IF(ISNUMBER(SEARCH('ankieta ESG'!$G$188,CB1953)),MAX($CA$3:CA1952)+1,0)</f>
        <v>1950</v>
      </c>
      <c r="CB1953" s="134" t="s">
        <v>5953</v>
      </c>
      <c r="CC1953" s="98">
        <v>0</v>
      </c>
      <c r="CD1953" s="99" t="str">
        <f>IFERROR(VLOOKUP(ROWS($CB$4:CB1953),$CA$4:$CB$2337,2,0),"")</f>
        <v>Ścinawa (pow. lubiński, woj. dolnośląskie)</v>
      </c>
      <c r="CE1953" s="98">
        <v>0</v>
      </c>
      <c r="CF1953" s="98">
        <f>IF(ISNUMBER(SEARCH('ankieta ESG'!$G$189,CG1953)),MAX($CF$3:CF1952)+1,0)</f>
        <v>1950</v>
      </c>
      <c r="CG1953" s="134" t="s">
        <v>5953</v>
      </c>
      <c r="CH1953" s="98">
        <v>0</v>
      </c>
      <c r="CI1953" s="99" t="str">
        <f>IFERROR(VLOOKUP(ROWS($CG$4:CG1953),$CF$4:$CG$2337,2,0),"")</f>
        <v>Ścinawa (pow. lubiński, woj. dolnośląskie)</v>
      </c>
      <c r="CJ1953" s="98">
        <v>0</v>
      </c>
    </row>
    <row r="1954" spans="4:88">
      <c r="D1954" s="25"/>
      <c r="F1954" s="25"/>
      <c r="AM1954" s="98">
        <f>IF(ISNUMBER(SEARCH('ankieta ESG'!$G$180,AN1954)),MAX(AM$3:$AM1953)+1,0)</f>
        <v>1951</v>
      </c>
      <c r="AN1954" s="134" t="s">
        <v>5954</v>
      </c>
      <c r="AO1954" s="98">
        <v>0</v>
      </c>
      <c r="AP1954" s="99" t="str">
        <f>IFERROR(VLOOKUP(ROWS($AN$4:AN1954),$AM$4:$AN$2337,2,0),"")</f>
        <v>Ślemień (pow. żywiecki, woj. śląskie)</v>
      </c>
      <c r="AQ1954" s="98">
        <v>0</v>
      </c>
      <c r="AR1954" s="98">
        <f>IF(ISNUMBER(SEARCH('ankieta ESG'!$G$181,AS1954)),MAX($AR$3:AR1953)+1,0)</f>
        <v>1951</v>
      </c>
      <c r="AS1954" s="134" t="s">
        <v>5954</v>
      </c>
      <c r="AT1954" s="98">
        <v>0</v>
      </c>
      <c r="AU1954" s="99" t="str">
        <f>IFERROR(VLOOKUP(ROWS($AS$4:AS1954),$AR$4:$AS$2337,2,0),"")</f>
        <v>Ślemień (pow. żywiecki, woj. śląskie)</v>
      </c>
      <c r="AV1954" s="98">
        <v>0</v>
      </c>
      <c r="AW1954" s="98">
        <f>IF(ISNUMBER(SEARCH('ankieta ESG'!$G$182,AX1954)),MAX($AW$3:AW1953)+1,0)</f>
        <v>1951</v>
      </c>
      <c r="AX1954" s="134" t="s">
        <v>5954</v>
      </c>
      <c r="AY1954" s="98">
        <v>0</v>
      </c>
      <c r="AZ1954" s="99" t="str">
        <f>IFERROR(VLOOKUP(ROWS($AX$4:AX1954),$AW$4:$AX$2337,2,0),"")</f>
        <v>Ślemień (pow. żywiecki, woj. śląskie)</v>
      </c>
      <c r="BA1954" s="98">
        <v>0</v>
      </c>
      <c r="BB1954" s="98">
        <f>IF(ISNUMBER(SEARCH('ankieta ESG'!$G$183,BC1954)),MAX($BB$3:BB1953)+1,0)</f>
        <v>1951</v>
      </c>
      <c r="BC1954" s="134" t="s">
        <v>5954</v>
      </c>
      <c r="BD1954" s="98">
        <v>0</v>
      </c>
      <c r="BE1954" s="99" t="str">
        <f>IFERROR(VLOOKUP(ROWS($BC$4:BC1954),$BB$4:$BC$2337,2,0),"")</f>
        <v>Ślemień (pow. żywiecki, woj. śląskie)</v>
      </c>
      <c r="BF1954" s="98">
        <v>0</v>
      </c>
      <c r="BG1954" s="98">
        <f>IF(ISNUMBER(SEARCH('ankieta ESG'!$G$184,BH1954)),MAX($BG$3:BG1953)+1,0)</f>
        <v>1951</v>
      </c>
      <c r="BH1954" s="134" t="s">
        <v>5954</v>
      </c>
      <c r="BI1954" s="98">
        <v>0</v>
      </c>
      <c r="BJ1954" s="99" t="str">
        <f>IFERROR(VLOOKUP(ROWS($BH$4:BH1954),$BG$4:$BH$2337,2,0),"")</f>
        <v>Ślemień (pow. żywiecki, woj. śląskie)</v>
      </c>
      <c r="BK1954" s="98">
        <v>0</v>
      </c>
      <c r="BL1954" s="98">
        <f>IF(ISNUMBER(SEARCH('ankieta ESG'!$G$185,BM1954)),MAX($BL$3:BL1953)+1,0)</f>
        <v>1951</v>
      </c>
      <c r="BM1954" s="134" t="s">
        <v>5954</v>
      </c>
      <c r="BN1954" s="98">
        <v>0</v>
      </c>
      <c r="BO1954" s="99" t="str">
        <f>IFERROR(VLOOKUP(ROWS($BM$4:BM1954),$BL$4:$BM$2337,2,0),"")</f>
        <v>Ślemień (pow. żywiecki, woj. śląskie)</v>
      </c>
      <c r="BP1954" s="98">
        <v>0</v>
      </c>
      <c r="BQ1954" s="98">
        <f>IF(ISNUMBER(SEARCH('ankieta ESG'!$G$186,BR1954)),MAX($BQ$3:BQ1953)+1,0)</f>
        <v>1951</v>
      </c>
      <c r="BR1954" s="134" t="s">
        <v>5954</v>
      </c>
      <c r="BS1954" s="98">
        <v>0</v>
      </c>
      <c r="BT1954" s="99" t="str">
        <f>IFERROR(VLOOKUP(ROWS($BR$4:BR1954),$BQ$4:$BR$2337,2,0),"")</f>
        <v>Ślemień (pow. żywiecki, woj. śląskie)</v>
      </c>
      <c r="BU1954" s="98">
        <v>0</v>
      </c>
      <c r="BV1954" s="98">
        <f>IF(ISNUMBER(SEARCH('ankieta ESG'!$G$187,BW1954)),MAX($BV$3:BV1953)+1,0)</f>
        <v>1951</v>
      </c>
      <c r="BW1954" s="134" t="s">
        <v>5954</v>
      </c>
      <c r="BX1954" s="98">
        <v>0</v>
      </c>
      <c r="BY1954" s="99" t="str">
        <f>IFERROR(VLOOKUP(ROWS($BW$4:BW1954),$BV$4:$BW$2337,2,0),"")</f>
        <v>Ślemień (pow. żywiecki, woj. śląskie)</v>
      </c>
      <c r="BZ1954" s="98">
        <v>0</v>
      </c>
      <c r="CA1954" s="98">
        <f>IF(ISNUMBER(SEARCH('ankieta ESG'!$G$188,CB1954)),MAX($CA$3:CA1953)+1,0)</f>
        <v>1951</v>
      </c>
      <c r="CB1954" s="134" t="s">
        <v>5954</v>
      </c>
      <c r="CC1954" s="98">
        <v>0</v>
      </c>
      <c r="CD1954" s="99" t="str">
        <f>IFERROR(VLOOKUP(ROWS($CB$4:CB1954),$CA$4:$CB$2337,2,0),"")</f>
        <v>Ślemień (pow. żywiecki, woj. śląskie)</v>
      </c>
      <c r="CE1954" s="98">
        <v>0</v>
      </c>
      <c r="CF1954" s="98">
        <f>IF(ISNUMBER(SEARCH('ankieta ESG'!$G$189,CG1954)),MAX($CF$3:CF1953)+1,0)</f>
        <v>1951</v>
      </c>
      <c r="CG1954" s="134" t="s">
        <v>5954</v>
      </c>
      <c r="CH1954" s="98">
        <v>0</v>
      </c>
      <c r="CI1954" s="99" t="str">
        <f>IFERROR(VLOOKUP(ROWS($CG$4:CG1954),$CF$4:$CG$2337,2,0),"")</f>
        <v>Ślemień (pow. żywiecki, woj. śląskie)</v>
      </c>
      <c r="CJ1954" s="98">
        <v>0</v>
      </c>
    </row>
    <row r="1955" spans="4:88">
      <c r="D1955" s="25"/>
      <c r="F1955" s="25"/>
      <c r="AM1955" s="98">
        <f>IF(ISNUMBER(SEARCH('ankieta ESG'!$G$180,AN1955)),MAX(AM$3:$AM1954)+1,0)</f>
        <v>1952</v>
      </c>
      <c r="AN1955" s="134" t="s">
        <v>5955</v>
      </c>
      <c r="AO1955" s="98">
        <v>0</v>
      </c>
      <c r="AP1955" s="99" t="str">
        <f>IFERROR(VLOOKUP(ROWS($AN$4:AN1955),$AM$4:$AN$2337,2,0),"")</f>
        <v>Ślesin (pow. koniński, woj. wielkopolskie)</v>
      </c>
      <c r="AQ1955" s="98">
        <v>0</v>
      </c>
      <c r="AR1955" s="98">
        <f>IF(ISNUMBER(SEARCH('ankieta ESG'!$G$181,AS1955)),MAX($AR$3:AR1954)+1,0)</f>
        <v>1952</v>
      </c>
      <c r="AS1955" s="134" t="s">
        <v>5955</v>
      </c>
      <c r="AT1955" s="98">
        <v>0</v>
      </c>
      <c r="AU1955" s="99" t="str">
        <f>IFERROR(VLOOKUP(ROWS($AS$4:AS1955),$AR$4:$AS$2337,2,0),"")</f>
        <v>Ślesin (pow. koniński, woj. wielkopolskie)</v>
      </c>
      <c r="AV1955" s="98">
        <v>0</v>
      </c>
      <c r="AW1955" s="98">
        <f>IF(ISNUMBER(SEARCH('ankieta ESG'!$G$182,AX1955)),MAX($AW$3:AW1954)+1,0)</f>
        <v>1952</v>
      </c>
      <c r="AX1955" s="134" t="s">
        <v>5955</v>
      </c>
      <c r="AY1955" s="98">
        <v>0</v>
      </c>
      <c r="AZ1955" s="99" t="str">
        <f>IFERROR(VLOOKUP(ROWS($AX$4:AX1955),$AW$4:$AX$2337,2,0),"")</f>
        <v>Ślesin (pow. koniński, woj. wielkopolskie)</v>
      </c>
      <c r="BA1955" s="98">
        <v>0</v>
      </c>
      <c r="BB1955" s="98">
        <f>IF(ISNUMBER(SEARCH('ankieta ESG'!$G$183,BC1955)),MAX($BB$3:BB1954)+1,0)</f>
        <v>1952</v>
      </c>
      <c r="BC1955" s="134" t="s">
        <v>5955</v>
      </c>
      <c r="BD1955" s="98">
        <v>0</v>
      </c>
      <c r="BE1955" s="99" t="str">
        <f>IFERROR(VLOOKUP(ROWS($BC$4:BC1955),$BB$4:$BC$2337,2,0),"")</f>
        <v>Ślesin (pow. koniński, woj. wielkopolskie)</v>
      </c>
      <c r="BF1955" s="98">
        <v>0</v>
      </c>
      <c r="BG1955" s="98">
        <f>IF(ISNUMBER(SEARCH('ankieta ESG'!$G$184,BH1955)),MAX($BG$3:BG1954)+1,0)</f>
        <v>1952</v>
      </c>
      <c r="BH1955" s="134" t="s">
        <v>5955</v>
      </c>
      <c r="BI1955" s="98">
        <v>0</v>
      </c>
      <c r="BJ1955" s="99" t="str">
        <f>IFERROR(VLOOKUP(ROWS($BH$4:BH1955),$BG$4:$BH$2337,2,0),"")</f>
        <v>Ślesin (pow. koniński, woj. wielkopolskie)</v>
      </c>
      <c r="BK1955" s="98">
        <v>0</v>
      </c>
      <c r="BL1955" s="98">
        <f>IF(ISNUMBER(SEARCH('ankieta ESG'!$G$185,BM1955)),MAX($BL$3:BL1954)+1,0)</f>
        <v>1952</v>
      </c>
      <c r="BM1955" s="134" t="s">
        <v>5955</v>
      </c>
      <c r="BN1955" s="98">
        <v>0</v>
      </c>
      <c r="BO1955" s="99" t="str">
        <f>IFERROR(VLOOKUP(ROWS($BM$4:BM1955),$BL$4:$BM$2337,2,0),"")</f>
        <v>Ślesin (pow. koniński, woj. wielkopolskie)</v>
      </c>
      <c r="BP1955" s="98">
        <v>0</v>
      </c>
      <c r="BQ1955" s="98">
        <f>IF(ISNUMBER(SEARCH('ankieta ESG'!$G$186,BR1955)),MAX($BQ$3:BQ1954)+1,0)</f>
        <v>1952</v>
      </c>
      <c r="BR1955" s="134" t="s">
        <v>5955</v>
      </c>
      <c r="BS1955" s="98">
        <v>0</v>
      </c>
      <c r="BT1955" s="99" t="str">
        <f>IFERROR(VLOOKUP(ROWS($BR$4:BR1955),$BQ$4:$BR$2337,2,0),"")</f>
        <v>Ślesin (pow. koniński, woj. wielkopolskie)</v>
      </c>
      <c r="BU1955" s="98">
        <v>0</v>
      </c>
      <c r="BV1955" s="98">
        <f>IF(ISNUMBER(SEARCH('ankieta ESG'!$G$187,BW1955)),MAX($BV$3:BV1954)+1,0)</f>
        <v>1952</v>
      </c>
      <c r="BW1955" s="134" t="s">
        <v>5955</v>
      </c>
      <c r="BX1955" s="98">
        <v>0</v>
      </c>
      <c r="BY1955" s="99" t="str">
        <f>IFERROR(VLOOKUP(ROWS($BW$4:BW1955),$BV$4:$BW$2337,2,0),"")</f>
        <v>Ślesin (pow. koniński, woj. wielkopolskie)</v>
      </c>
      <c r="BZ1955" s="98">
        <v>0</v>
      </c>
      <c r="CA1955" s="98">
        <f>IF(ISNUMBER(SEARCH('ankieta ESG'!$G$188,CB1955)),MAX($CA$3:CA1954)+1,0)</f>
        <v>1952</v>
      </c>
      <c r="CB1955" s="134" t="s">
        <v>5955</v>
      </c>
      <c r="CC1955" s="98">
        <v>0</v>
      </c>
      <c r="CD1955" s="99" t="str">
        <f>IFERROR(VLOOKUP(ROWS($CB$4:CB1955),$CA$4:$CB$2337,2,0),"")</f>
        <v>Ślesin (pow. koniński, woj. wielkopolskie)</v>
      </c>
      <c r="CE1955" s="98">
        <v>0</v>
      </c>
      <c r="CF1955" s="98">
        <f>IF(ISNUMBER(SEARCH('ankieta ESG'!$G$189,CG1955)),MAX($CF$3:CF1954)+1,0)</f>
        <v>1952</v>
      </c>
      <c r="CG1955" s="134" t="s">
        <v>5955</v>
      </c>
      <c r="CH1955" s="98">
        <v>0</v>
      </c>
      <c r="CI1955" s="99" t="str">
        <f>IFERROR(VLOOKUP(ROWS($CG$4:CG1955),$CF$4:$CG$2337,2,0),"")</f>
        <v>Ślesin (pow. koniński, woj. wielkopolskie)</v>
      </c>
      <c r="CJ1955" s="98">
        <v>0</v>
      </c>
    </row>
    <row r="1956" spans="4:88">
      <c r="D1956" s="25"/>
      <c r="F1956" s="25"/>
      <c r="AM1956" s="98">
        <f>IF(ISNUMBER(SEARCH('ankieta ESG'!$G$180,AN1956)),MAX(AM$3:$AM1955)+1,0)</f>
        <v>1953</v>
      </c>
      <c r="AN1956" s="134" t="s">
        <v>5956</v>
      </c>
      <c r="AO1956" s="98">
        <v>0</v>
      </c>
      <c r="AP1956" s="99" t="str">
        <f>IFERROR(VLOOKUP(ROWS($AN$4:AN1956),$AM$4:$AN$2337,2,0),"")</f>
        <v>Śliwice (pow. tucholski, woj. kujawsko-pomorskie)</v>
      </c>
      <c r="AQ1956" s="98">
        <v>0</v>
      </c>
      <c r="AR1956" s="98">
        <f>IF(ISNUMBER(SEARCH('ankieta ESG'!$G$181,AS1956)),MAX($AR$3:AR1955)+1,0)</f>
        <v>1953</v>
      </c>
      <c r="AS1956" s="134" t="s">
        <v>5956</v>
      </c>
      <c r="AT1956" s="98">
        <v>0</v>
      </c>
      <c r="AU1956" s="99" t="str">
        <f>IFERROR(VLOOKUP(ROWS($AS$4:AS1956),$AR$4:$AS$2337,2,0),"")</f>
        <v>Śliwice (pow. tucholski, woj. kujawsko-pomorskie)</v>
      </c>
      <c r="AV1956" s="98">
        <v>0</v>
      </c>
      <c r="AW1956" s="98">
        <f>IF(ISNUMBER(SEARCH('ankieta ESG'!$G$182,AX1956)),MAX($AW$3:AW1955)+1,0)</f>
        <v>1953</v>
      </c>
      <c r="AX1956" s="134" t="s">
        <v>5956</v>
      </c>
      <c r="AY1956" s="98">
        <v>0</v>
      </c>
      <c r="AZ1956" s="99" t="str">
        <f>IFERROR(VLOOKUP(ROWS($AX$4:AX1956),$AW$4:$AX$2337,2,0),"")</f>
        <v>Śliwice (pow. tucholski, woj. kujawsko-pomorskie)</v>
      </c>
      <c r="BA1956" s="98">
        <v>0</v>
      </c>
      <c r="BB1956" s="98">
        <f>IF(ISNUMBER(SEARCH('ankieta ESG'!$G$183,BC1956)),MAX($BB$3:BB1955)+1,0)</f>
        <v>1953</v>
      </c>
      <c r="BC1956" s="134" t="s">
        <v>5956</v>
      </c>
      <c r="BD1956" s="98">
        <v>0</v>
      </c>
      <c r="BE1956" s="99" t="str">
        <f>IFERROR(VLOOKUP(ROWS($BC$4:BC1956),$BB$4:$BC$2337,2,0),"")</f>
        <v>Śliwice (pow. tucholski, woj. kujawsko-pomorskie)</v>
      </c>
      <c r="BF1956" s="98">
        <v>0</v>
      </c>
      <c r="BG1956" s="98">
        <f>IF(ISNUMBER(SEARCH('ankieta ESG'!$G$184,BH1956)),MAX($BG$3:BG1955)+1,0)</f>
        <v>1953</v>
      </c>
      <c r="BH1956" s="134" t="s">
        <v>5956</v>
      </c>
      <c r="BI1956" s="98">
        <v>0</v>
      </c>
      <c r="BJ1956" s="99" t="str">
        <f>IFERROR(VLOOKUP(ROWS($BH$4:BH1956),$BG$4:$BH$2337,2,0),"")</f>
        <v>Śliwice (pow. tucholski, woj. kujawsko-pomorskie)</v>
      </c>
      <c r="BK1956" s="98">
        <v>0</v>
      </c>
      <c r="BL1956" s="98">
        <f>IF(ISNUMBER(SEARCH('ankieta ESG'!$G$185,BM1956)),MAX($BL$3:BL1955)+1,0)</f>
        <v>1953</v>
      </c>
      <c r="BM1956" s="134" t="s">
        <v>5956</v>
      </c>
      <c r="BN1956" s="98">
        <v>0</v>
      </c>
      <c r="BO1956" s="99" t="str">
        <f>IFERROR(VLOOKUP(ROWS($BM$4:BM1956),$BL$4:$BM$2337,2,0),"")</f>
        <v>Śliwice (pow. tucholski, woj. kujawsko-pomorskie)</v>
      </c>
      <c r="BP1956" s="98">
        <v>0</v>
      </c>
      <c r="BQ1956" s="98">
        <f>IF(ISNUMBER(SEARCH('ankieta ESG'!$G$186,BR1956)),MAX($BQ$3:BQ1955)+1,0)</f>
        <v>1953</v>
      </c>
      <c r="BR1956" s="134" t="s">
        <v>5956</v>
      </c>
      <c r="BS1956" s="98">
        <v>0</v>
      </c>
      <c r="BT1956" s="99" t="str">
        <f>IFERROR(VLOOKUP(ROWS($BR$4:BR1956),$BQ$4:$BR$2337,2,0),"")</f>
        <v>Śliwice (pow. tucholski, woj. kujawsko-pomorskie)</v>
      </c>
      <c r="BU1956" s="98">
        <v>0</v>
      </c>
      <c r="BV1956" s="98">
        <f>IF(ISNUMBER(SEARCH('ankieta ESG'!$G$187,BW1956)),MAX($BV$3:BV1955)+1,0)</f>
        <v>1953</v>
      </c>
      <c r="BW1956" s="134" t="s">
        <v>5956</v>
      </c>
      <c r="BX1956" s="98">
        <v>0</v>
      </c>
      <c r="BY1956" s="99" t="str">
        <f>IFERROR(VLOOKUP(ROWS($BW$4:BW1956),$BV$4:$BW$2337,2,0),"")</f>
        <v>Śliwice (pow. tucholski, woj. kujawsko-pomorskie)</v>
      </c>
      <c r="BZ1956" s="98">
        <v>0</v>
      </c>
      <c r="CA1956" s="98">
        <f>IF(ISNUMBER(SEARCH('ankieta ESG'!$G$188,CB1956)),MAX($CA$3:CA1955)+1,0)</f>
        <v>1953</v>
      </c>
      <c r="CB1956" s="134" t="s">
        <v>5956</v>
      </c>
      <c r="CC1956" s="98">
        <v>0</v>
      </c>
      <c r="CD1956" s="99" t="str">
        <f>IFERROR(VLOOKUP(ROWS($CB$4:CB1956),$CA$4:$CB$2337,2,0),"")</f>
        <v>Śliwice (pow. tucholski, woj. kujawsko-pomorskie)</v>
      </c>
      <c r="CE1956" s="98">
        <v>0</v>
      </c>
      <c r="CF1956" s="98">
        <f>IF(ISNUMBER(SEARCH('ankieta ESG'!$G$189,CG1956)),MAX($CF$3:CF1955)+1,0)</f>
        <v>1953</v>
      </c>
      <c r="CG1956" s="134" t="s">
        <v>5956</v>
      </c>
      <c r="CH1956" s="98">
        <v>0</v>
      </c>
      <c r="CI1956" s="99" t="str">
        <f>IFERROR(VLOOKUP(ROWS($CG$4:CG1956),$CF$4:$CG$2337,2,0),"")</f>
        <v>Śliwice (pow. tucholski, woj. kujawsko-pomorskie)</v>
      </c>
      <c r="CJ1956" s="98">
        <v>0</v>
      </c>
    </row>
    <row r="1957" spans="4:88">
      <c r="D1957" s="25"/>
      <c r="F1957" s="25"/>
      <c r="AM1957" s="98">
        <f>IF(ISNUMBER(SEARCH('ankieta ESG'!$G$180,AN1957)),MAX(AM$3:$AM1956)+1,0)</f>
        <v>1954</v>
      </c>
      <c r="AN1957" s="134" t="s">
        <v>5957</v>
      </c>
      <c r="AO1957" s="98">
        <v>0</v>
      </c>
      <c r="AP1957" s="99" t="str">
        <f>IFERROR(VLOOKUP(ROWS($AN$4:AN1957),$AM$4:$AN$2337,2,0),"")</f>
        <v>Śmigiel (pow. kościański, woj. wielkopolskie)</v>
      </c>
      <c r="AQ1957" s="98">
        <v>0</v>
      </c>
      <c r="AR1957" s="98">
        <f>IF(ISNUMBER(SEARCH('ankieta ESG'!$G$181,AS1957)),MAX($AR$3:AR1956)+1,0)</f>
        <v>1954</v>
      </c>
      <c r="AS1957" s="134" t="s">
        <v>5957</v>
      </c>
      <c r="AT1957" s="98">
        <v>0</v>
      </c>
      <c r="AU1957" s="99" t="str">
        <f>IFERROR(VLOOKUP(ROWS($AS$4:AS1957),$AR$4:$AS$2337,2,0),"")</f>
        <v>Śmigiel (pow. kościański, woj. wielkopolskie)</v>
      </c>
      <c r="AV1957" s="98">
        <v>0</v>
      </c>
      <c r="AW1957" s="98">
        <f>IF(ISNUMBER(SEARCH('ankieta ESG'!$G$182,AX1957)),MAX($AW$3:AW1956)+1,0)</f>
        <v>1954</v>
      </c>
      <c r="AX1957" s="134" t="s">
        <v>5957</v>
      </c>
      <c r="AY1957" s="98">
        <v>0</v>
      </c>
      <c r="AZ1957" s="99" t="str">
        <f>IFERROR(VLOOKUP(ROWS($AX$4:AX1957),$AW$4:$AX$2337,2,0),"")</f>
        <v>Śmigiel (pow. kościański, woj. wielkopolskie)</v>
      </c>
      <c r="BA1957" s="98">
        <v>0</v>
      </c>
      <c r="BB1957" s="98">
        <f>IF(ISNUMBER(SEARCH('ankieta ESG'!$G$183,BC1957)),MAX($BB$3:BB1956)+1,0)</f>
        <v>1954</v>
      </c>
      <c r="BC1957" s="134" t="s">
        <v>5957</v>
      </c>
      <c r="BD1957" s="98">
        <v>0</v>
      </c>
      <c r="BE1957" s="99" t="str">
        <f>IFERROR(VLOOKUP(ROWS($BC$4:BC1957),$BB$4:$BC$2337,2,0),"")</f>
        <v>Śmigiel (pow. kościański, woj. wielkopolskie)</v>
      </c>
      <c r="BF1957" s="98">
        <v>0</v>
      </c>
      <c r="BG1957" s="98">
        <f>IF(ISNUMBER(SEARCH('ankieta ESG'!$G$184,BH1957)),MAX($BG$3:BG1956)+1,0)</f>
        <v>1954</v>
      </c>
      <c r="BH1957" s="134" t="s">
        <v>5957</v>
      </c>
      <c r="BI1957" s="98">
        <v>0</v>
      </c>
      <c r="BJ1957" s="99" t="str">
        <f>IFERROR(VLOOKUP(ROWS($BH$4:BH1957),$BG$4:$BH$2337,2,0),"")</f>
        <v>Śmigiel (pow. kościański, woj. wielkopolskie)</v>
      </c>
      <c r="BK1957" s="98">
        <v>0</v>
      </c>
      <c r="BL1957" s="98">
        <f>IF(ISNUMBER(SEARCH('ankieta ESG'!$G$185,BM1957)),MAX($BL$3:BL1956)+1,0)</f>
        <v>1954</v>
      </c>
      <c r="BM1957" s="134" t="s">
        <v>5957</v>
      </c>
      <c r="BN1957" s="98">
        <v>0</v>
      </c>
      <c r="BO1957" s="99" t="str">
        <f>IFERROR(VLOOKUP(ROWS($BM$4:BM1957),$BL$4:$BM$2337,2,0),"")</f>
        <v>Śmigiel (pow. kościański, woj. wielkopolskie)</v>
      </c>
      <c r="BP1957" s="98">
        <v>0</v>
      </c>
      <c r="BQ1957" s="98">
        <f>IF(ISNUMBER(SEARCH('ankieta ESG'!$G$186,BR1957)),MAX($BQ$3:BQ1956)+1,0)</f>
        <v>1954</v>
      </c>
      <c r="BR1957" s="134" t="s">
        <v>5957</v>
      </c>
      <c r="BS1957" s="98">
        <v>0</v>
      </c>
      <c r="BT1957" s="99" t="str">
        <f>IFERROR(VLOOKUP(ROWS($BR$4:BR1957),$BQ$4:$BR$2337,2,0),"")</f>
        <v>Śmigiel (pow. kościański, woj. wielkopolskie)</v>
      </c>
      <c r="BU1957" s="98">
        <v>0</v>
      </c>
      <c r="BV1957" s="98">
        <f>IF(ISNUMBER(SEARCH('ankieta ESG'!$G$187,BW1957)),MAX($BV$3:BV1956)+1,0)</f>
        <v>1954</v>
      </c>
      <c r="BW1957" s="134" t="s">
        <v>5957</v>
      </c>
      <c r="BX1957" s="98">
        <v>0</v>
      </c>
      <c r="BY1957" s="99" t="str">
        <f>IFERROR(VLOOKUP(ROWS($BW$4:BW1957),$BV$4:$BW$2337,2,0),"")</f>
        <v>Śmigiel (pow. kościański, woj. wielkopolskie)</v>
      </c>
      <c r="BZ1957" s="98">
        <v>0</v>
      </c>
      <c r="CA1957" s="98">
        <f>IF(ISNUMBER(SEARCH('ankieta ESG'!$G$188,CB1957)),MAX($CA$3:CA1956)+1,0)</f>
        <v>1954</v>
      </c>
      <c r="CB1957" s="134" t="s">
        <v>5957</v>
      </c>
      <c r="CC1957" s="98">
        <v>0</v>
      </c>
      <c r="CD1957" s="99" t="str">
        <f>IFERROR(VLOOKUP(ROWS($CB$4:CB1957),$CA$4:$CB$2337,2,0),"")</f>
        <v>Śmigiel (pow. kościański, woj. wielkopolskie)</v>
      </c>
      <c r="CE1957" s="98">
        <v>0</v>
      </c>
      <c r="CF1957" s="98">
        <f>IF(ISNUMBER(SEARCH('ankieta ESG'!$G$189,CG1957)),MAX($CF$3:CF1956)+1,0)</f>
        <v>1954</v>
      </c>
      <c r="CG1957" s="134" t="s">
        <v>5957</v>
      </c>
      <c r="CH1957" s="98">
        <v>0</v>
      </c>
      <c r="CI1957" s="99" t="str">
        <f>IFERROR(VLOOKUP(ROWS($CG$4:CG1957),$CF$4:$CG$2337,2,0),"")</f>
        <v>Śmigiel (pow. kościański, woj. wielkopolskie)</v>
      </c>
      <c r="CJ1957" s="98">
        <v>0</v>
      </c>
    </row>
    <row r="1958" spans="4:88">
      <c r="D1958" s="25"/>
      <c r="F1958" s="25"/>
      <c r="AM1958" s="98">
        <f>IF(ISNUMBER(SEARCH('ankieta ESG'!$G$180,AN1958)),MAX(AM$3:$AM1957)+1,0)</f>
        <v>1955</v>
      </c>
      <c r="AN1958" s="134" t="s">
        <v>5958</v>
      </c>
      <c r="AO1958" s="98">
        <v>0</v>
      </c>
      <c r="AP1958" s="99" t="str">
        <f>IFERROR(VLOOKUP(ROWS($AN$4:AN1958),$AM$4:$AN$2337,2,0),"")</f>
        <v>Śniadowo (pow. łomżyński, woj. podlaskie)</v>
      </c>
      <c r="AQ1958" s="98">
        <v>0</v>
      </c>
      <c r="AR1958" s="98">
        <f>IF(ISNUMBER(SEARCH('ankieta ESG'!$G$181,AS1958)),MAX($AR$3:AR1957)+1,0)</f>
        <v>1955</v>
      </c>
      <c r="AS1958" s="134" t="s">
        <v>5958</v>
      </c>
      <c r="AT1958" s="98">
        <v>0</v>
      </c>
      <c r="AU1958" s="99" t="str">
        <f>IFERROR(VLOOKUP(ROWS($AS$4:AS1958),$AR$4:$AS$2337,2,0),"")</f>
        <v>Śniadowo (pow. łomżyński, woj. podlaskie)</v>
      </c>
      <c r="AV1958" s="98">
        <v>0</v>
      </c>
      <c r="AW1958" s="98">
        <f>IF(ISNUMBER(SEARCH('ankieta ESG'!$G$182,AX1958)),MAX($AW$3:AW1957)+1,0)</f>
        <v>1955</v>
      </c>
      <c r="AX1958" s="134" t="s">
        <v>5958</v>
      </c>
      <c r="AY1958" s="98">
        <v>0</v>
      </c>
      <c r="AZ1958" s="99" t="str">
        <f>IFERROR(VLOOKUP(ROWS($AX$4:AX1958),$AW$4:$AX$2337,2,0),"")</f>
        <v>Śniadowo (pow. łomżyński, woj. podlaskie)</v>
      </c>
      <c r="BA1958" s="98">
        <v>0</v>
      </c>
      <c r="BB1958" s="98">
        <f>IF(ISNUMBER(SEARCH('ankieta ESG'!$G$183,BC1958)),MAX($BB$3:BB1957)+1,0)</f>
        <v>1955</v>
      </c>
      <c r="BC1958" s="134" t="s">
        <v>5958</v>
      </c>
      <c r="BD1958" s="98">
        <v>0</v>
      </c>
      <c r="BE1958" s="99" t="str">
        <f>IFERROR(VLOOKUP(ROWS($BC$4:BC1958),$BB$4:$BC$2337,2,0),"")</f>
        <v>Śniadowo (pow. łomżyński, woj. podlaskie)</v>
      </c>
      <c r="BF1958" s="98">
        <v>0</v>
      </c>
      <c r="BG1958" s="98">
        <f>IF(ISNUMBER(SEARCH('ankieta ESG'!$G$184,BH1958)),MAX($BG$3:BG1957)+1,0)</f>
        <v>1955</v>
      </c>
      <c r="BH1958" s="134" t="s">
        <v>5958</v>
      </c>
      <c r="BI1958" s="98">
        <v>0</v>
      </c>
      <c r="BJ1958" s="99" t="str">
        <f>IFERROR(VLOOKUP(ROWS($BH$4:BH1958),$BG$4:$BH$2337,2,0),"")</f>
        <v>Śniadowo (pow. łomżyński, woj. podlaskie)</v>
      </c>
      <c r="BK1958" s="98">
        <v>0</v>
      </c>
      <c r="BL1958" s="98">
        <f>IF(ISNUMBER(SEARCH('ankieta ESG'!$G$185,BM1958)),MAX($BL$3:BL1957)+1,0)</f>
        <v>1955</v>
      </c>
      <c r="BM1958" s="134" t="s">
        <v>5958</v>
      </c>
      <c r="BN1958" s="98">
        <v>0</v>
      </c>
      <c r="BO1958" s="99" t="str">
        <f>IFERROR(VLOOKUP(ROWS($BM$4:BM1958),$BL$4:$BM$2337,2,0),"")</f>
        <v>Śniadowo (pow. łomżyński, woj. podlaskie)</v>
      </c>
      <c r="BP1958" s="98">
        <v>0</v>
      </c>
      <c r="BQ1958" s="98">
        <f>IF(ISNUMBER(SEARCH('ankieta ESG'!$G$186,BR1958)),MAX($BQ$3:BQ1957)+1,0)</f>
        <v>1955</v>
      </c>
      <c r="BR1958" s="134" t="s">
        <v>5958</v>
      </c>
      <c r="BS1958" s="98">
        <v>0</v>
      </c>
      <c r="BT1958" s="99" t="str">
        <f>IFERROR(VLOOKUP(ROWS($BR$4:BR1958),$BQ$4:$BR$2337,2,0),"")</f>
        <v>Śniadowo (pow. łomżyński, woj. podlaskie)</v>
      </c>
      <c r="BU1958" s="98">
        <v>0</v>
      </c>
      <c r="BV1958" s="98">
        <f>IF(ISNUMBER(SEARCH('ankieta ESG'!$G$187,BW1958)),MAX($BV$3:BV1957)+1,0)</f>
        <v>1955</v>
      </c>
      <c r="BW1958" s="134" t="s">
        <v>5958</v>
      </c>
      <c r="BX1958" s="98">
        <v>0</v>
      </c>
      <c r="BY1958" s="99" t="str">
        <f>IFERROR(VLOOKUP(ROWS($BW$4:BW1958),$BV$4:$BW$2337,2,0),"")</f>
        <v>Śniadowo (pow. łomżyński, woj. podlaskie)</v>
      </c>
      <c r="BZ1958" s="98">
        <v>0</v>
      </c>
      <c r="CA1958" s="98">
        <f>IF(ISNUMBER(SEARCH('ankieta ESG'!$G$188,CB1958)),MAX($CA$3:CA1957)+1,0)</f>
        <v>1955</v>
      </c>
      <c r="CB1958" s="134" t="s">
        <v>5958</v>
      </c>
      <c r="CC1958" s="98">
        <v>0</v>
      </c>
      <c r="CD1958" s="99" t="str">
        <f>IFERROR(VLOOKUP(ROWS($CB$4:CB1958),$CA$4:$CB$2337,2,0),"")</f>
        <v>Śniadowo (pow. łomżyński, woj. podlaskie)</v>
      </c>
      <c r="CE1958" s="98">
        <v>0</v>
      </c>
      <c r="CF1958" s="98">
        <f>IF(ISNUMBER(SEARCH('ankieta ESG'!$G$189,CG1958)),MAX($CF$3:CF1957)+1,0)</f>
        <v>1955</v>
      </c>
      <c r="CG1958" s="134" t="s">
        <v>5958</v>
      </c>
      <c r="CH1958" s="98">
        <v>0</v>
      </c>
      <c r="CI1958" s="99" t="str">
        <f>IFERROR(VLOOKUP(ROWS($CG$4:CG1958),$CF$4:$CG$2337,2,0),"")</f>
        <v>Śniadowo (pow. łomżyński, woj. podlaskie)</v>
      </c>
      <c r="CJ1958" s="98">
        <v>0</v>
      </c>
    </row>
    <row r="1959" spans="4:88">
      <c r="D1959" s="25"/>
      <c r="F1959" s="25"/>
      <c r="AM1959" s="98">
        <f>IF(ISNUMBER(SEARCH('ankieta ESG'!$G$180,AN1959)),MAX(AM$3:$AM1958)+1,0)</f>
        <v>1956</v>
      </c>
      <c r="AN1959" s="134" t="s">
        <v>5959</v>
      </c>
      <c r="AO1959" s="98">
        <v>0</v>
      </c>
      <c r="AP1959" s="99" t="str">
        <f>IFERROR(VLOOKUP(ROWS($AN$4:AN1959),$AM$4:$AN$2337,2,0),"")</f>
        <v>Śrem (pow. śremski, woj. wielkopolskie)</v>
      </c>
      <c r="AQ1959" s="98">
        <v>0</v>
      </c>
      <c r="AR1959" s="98">
        <f>IF(ISNUMBER(SEARCH('ankieta ESG'!$G$181,AS1959)),MAX($AR$3:AR1958)+1,0)</f>
        <v>1956</v>
      </c>
      <c r="AS1959" s="134" t="s">
        <v>5959</v>
      </c>
      <c r="AT1959" s="98">
        <v>0</v>
      </c>
      <c r="AU1959" s="99" t="str">
        <f>IFERROR(VLOOKUP(ROWS($AS$4:AS1959),$AR$4:$AS$2337,2,0),"")</f>
        <v>Śrem (pow. śremski, woj. wielkopolskie)</v>
      </c>
      <c r="AV1959" s="98">
        <v>0</v>
      </c>
      <c r="AW1959" s="98">
        <f>IF(ISNUMBER(SEARCH('ankieta ESG'!$G$182,AX1959)),MAX($AW$3:AW1958)+1,0)</f>
        <v>1956</v>
      </c>
      <c r="AX1959" s="134" t="s">
        <v>5959</v>
      </c>
      <c r="AY1959" s="98">
        <v>0</v>
      </c>
      <c r="AZ1959" s="99" t="str">
        <f>IFERROR(VLOOKUP(ROWS($AX$4:AX1959),$AW$4:$AX$2337,2,0),"")</f>
        <v>Śrem (pow. śremski, woj. wielkopolskie)</v>
      </c>
      <c r="BA1959" s="98">
        <v>0</v>
      </c>
      <c r="BB1959" s="98">
        <f>IF(ISNUMBER(SEARCH('ankieta ESG'!$G$183,BC1959)),MAX($BB$3:BB1958)+1,0)</f>
        <v>1956</v>
      </c>
      <c r="BC1959" s="134" t="s">
        <v>5959</v>
      </c>
      <c r="BD1959" s="98">
        <v>0</v>
      </c>
      <c r="BE1959" s="99" t="str">
        <f>IFERROR(VLOOKUP(ROWS($BC$4:BC1959),$BB$4:$BC$2337,2,0),"")</f>
        <v>Śrem (pow. śremski, woj. wielkopolskie)</v>
      </c>
      <c r="BF1959" s="98">
        <v>0</v>
      </c>
      <c r="BG1959" s="98">
        <f>IF(ISNUMBER(SEARCH('ankieta ESG'!$G$184,BH1959)),MAX($BG$3:BG1958)+1,0)</f>
        <v>1956</v>
      </c>
      <c r="BH1959" s="134" t="s">
        <v>5959</v>
      </c>
      <c r="BI1959" s="98">
        <v>0</v>
      </c>
      <c r="BJ1959" s="99" t="str">
        <f>IFERROR(VLOOKUP(ROWS($BH$4:BH1959),$BG$4:$BH$2337,2,0),"")</f>
        <v>Śrem (pow. śremski, woj. wielkopolskie)</v>
      </c>
      <c r="BK1959" s="98">
        <v>0</v>
      </c>
      <c r="BL1959" s="98">
        <f>IF(ISNUMBER(SEARCH('ankieta ESG'!$G$185,BM1959)),MAX($BL$3:BL1958)+1,0)</f>
        <v>1956</v>
      </c>
      <c r="BM1959" s="134" t="s">
        <v>5959</v>
      </c>
      <c r="BN1959" s="98">
        <v>0</v>
      </c>
      <c r="BO1959" s="99" t="str">
        <f>IFERROR(VLOOKUP(ROWS($BM$4:BM1959),$BL$4:$BM$2337,2,0),"")</f>
        <v>Śrem (pow. śremski, woj. wielkopolskie)</v>
      </c>
      <c r="BP1959" s="98">
        <v>0</v>
      </c>
      <c r="BQ1959" s="98">
        <f>IF(ISNUMBER(SEARCH('ankieta ESG'!$G$186,BR1959)),MAX($BQ$3:BQ1958)+1,0)</f>
        <v>1956</v>
      </c>
      <c r="BR1959" s="134" t="s">
        <v>5959</v>
      </c>
      <c r="BS1959" s="98">
        <v>0</v>
      </c>
      <c r="BT1959" s="99" t="str">
        <f>IFERROR(VLOOKUP(ROWS($BR$4:BR1959),$BQ$4:$BR$2337,2,0),"")</f>
        <v>Śrem (pow. śremski, woj. wielkopolskie)</v>
      </c>
      <c r="BU1959" s="98">
        <v>0</v>
      </c>
      <c r="BV1959" s="98">
        <f>IF(ISNUMBER(SEARCH('ankieta ESG'!$G$187,BW1959)),MAX($BV$3:BV1958)+1,0)</f>
        <v>1956</v>
      </c>
      <c r="BW1959" s="134" t="s">
        <v>5959</v>
      </c>
      <c r="BX1959" s="98">
        <v>0</v>
      </c>
      <c r="BY1959" s="99" t="str">
        <f>IFERROR(VLOOKUP(ROWS($BW$4:BW1959),$BV$4:$BW$2337,2,0),"")</f>
        <v>Śrem (pow. śremski, woj. wielkopolskie)</v>
      </c>
      <c r="BZ1959" s="98">
        <v>0</v>
      </c>
      <c r="CA1959" s="98">
        <f>IF(ISNUMBER(SEARCH('ankieta ESG'!$G$188,CB1959)),MAX($CA$3:CA1958)+1,0)</f>
        <v>1956</v>
      </c>
      <c r="CB1959" s="134" t="s">
        <v>5959</v>
      </c>
      <c r="CC1959" s="98">
        <v>0</v>
      </c>
      <c r="CD1959" s="99" t="str">
        <f>IFERROR(VLOOKUP(ROWS($CB$4:CB1959),$CA$4:$CB$2337,2,0),"")</f>
        <v>Śrem (pow. śremski, woj. wielkopolskie)</v>
      </c>
      <c r="CE1959" s="98">
        <v>0</v>
      </c>
      <c r="CF1959" s="98">
        <f>IF(ISNUMBER(SEARCH('ankieta ESG'!$G$189,CG1959)),MAX($CF$3:CF1958)+1,0)</f>
        <v>1956</v>
      </c>
      <c r="CG1959" s="134" t="s">
        <v>5959</v>
      </c>
      <c r="CH1959" s="98">
        <v>0</v>
      </c>
      <c r="CI1959" s="99" t="str">
        <f>IFERROR(VLOOKUP(ROWS($CG$4:CG1959),$CF$4:$CG$2337,2,0),"")</f>
        <v>Śrem (pow. śremski, woj. wielkopolskie)</v>
      </c>
      <c r="CJ1959" s="98">
        <v>0</v>
      </c>
    </row>
    <row r="1960" spans="4:88">
      <c r="D1960" s="25"/>
      <c r="F1960" s="25"/>
      <c r="AM1960" s="98">
        <f>IF(ISNUMBER(SEARCH('ankieta ESG'!$G$180,AN1960)),MAX(AM$3:$AM1959)+1,0)</f>
        <v>1957</v>
      </c>
      <c r="AN1960" s="134" t="s">
        <v>5960</v>
      </c>
      <c r="AO1960" s="98">
        <v>0</v>
      </c>
      <c r="AP1960" s="99" t="str">
        <f>IFERROR(VLOOKUP(ROWS($AN$4:AN1960),$AM$4:$AN$2337,2,0),"")</f>
        <v>Środa Śląska (pow. średzki, woj. dolnośląskie)</v>
      </c>
      <c r="AQ1960" s="98">
        <v>0</v>
      </c>
      <c r="AR1960" s="98">
        <f>IF(ISNUMBER(SEARCH('ankieta ESG'!$G$181,AS1960)),MAX($AR$3:AR1959)+1,0)</f>
        <v>1957</v>
      </c>
      <c r="AS1960" s="134" t="s">
        <v>5960</v>
      </c>
      <c r="AT1960" s="98">
        <v>0</v>
      </c>
      <c r="AU1960" s="99" t="str">
        <f>IFERROR(VLOOKUP(ROWS($AS$4:AS1960),$AR$4:$AS$2337,2,0),"")</f>
        <v>Środa Śląska (pow. średzki, woj. dolnośląskie)</v>
      </c>
      <c r="AV1960" s="98">
        <v>0</v>
      </c>
      <c r="AW1960" s="98">
        <f>IF(ISNUMBER(SEARCH('ankieta ESG'!$G$182,AX1960)),MAX($AW$3:AW1959)+1,0)</f>
        <v>1957</v>
      </c>
      <c r="AX1960" s="134" t="s">
        <v>5960</v>
      </c>
      <c r="AY1960" s="98">
        <v>0</v>
      </c>
      <c r="AZ1960" s="99" t="str">
        <f>IFERROR(VLOOKUP(ROWS($AX$4:AX1960),$AW$4:$AX$2337,2,0),"")</f>
        <v>Środa Śląska (pow. średzki, woj. dolnośląskie)</v>
      </c>
      <c r="BA1960" s="98">
        <v>0</v>
      </c>
      <c r="BB1960" s="98">
        <f>IF(ISNUMBER(SEARCH('ankieta ESG'!$G$183,BC1960)),MAX($BB$3:BB1959)+1,0)</f>
        <v>1957</v>
      </c>
      <c r="BC1960" s="134" t="s">
        <v>5960</v>
      </c>
      <c r="BD1960" s="98">
        <v>0</v>
      </c>
      <c r="BE1960" s="99" t="str">
        <f>IFERROR(VLOOKUP(ROWS($BC$4:BC1960),$BB$4:$BC$2337,2,0),"")</f>
        <v>Środa Śląska (pow. średzki, woj. dolnośląskie)</v>
      </c>
      <c r="BF1960" s="98">
        <v>0</v>
      </c>
      <c r="BG1960" s="98">
        <f>IF(ISNUMBER(SEARCH('ankieta ESG'!$G$184,BH1960)),MAX($BG$3:BG1959)+1,0)</f>
        <v>1957</v>
      </c>
      <c r="BH1960" s="134" t="s">
        <v>5960</v>
      </c>
      <c r="BI1960" s="98">
        <v>0</v>
      </c>
      <c r="BJ1960" s="99" t="str">
        <f>IFERROR(VLOOKUP(ROWS($BH$4:BH1960),$BG$4:$BH$2337,2,0),"")</f>
        <v>Środa Śląska (pow. średzki, woj. dolnośląskie)</v>
      </c>
      <c r="BK1960" s="98">
        <v>0</v>
      </c>
      <c r="BL1960" s="98">
        <f>IF(ISNUMBER(SEARCH('ankieta ESG'!$G$185,BM1960)),MAX($BL$3:BL1959)+1,0)</f>
        <v>1957</v>
      </c>
      <c r="BM1960" s="134" t="s">
        <v>5960</v>
      </c>
      <c r="BN1960" s="98">
        <v>0</v>
      </c>
      <c r="BO1960" s="99" t="str">
        <f>IFERROR(VLOOKUP(ROWS($BM$4:BM1960),$BL$4:$BM$2337,2,0),"")</f>
        <v>Środa Śląska (pow. średzki, woj. dolnośląskie)</v>
      </c>
      <c r="BP1960" s="98">
        <v>0</v>
      </c>
      <c r="BQ1960" s="98">
        <f>IF(ISNUMBER(SEARCH('ankieta ESG'!$G$186,BR1960)),MAX($BQ$3:BQ1959)+1,0)</f>
        <v>1957</v>
      </c>
      <c r="BR1960" s="134" t="s">
        <v>5960</v>
      </c>
      <c r="BS1960" s="98">
        <v>0</v>
      </c>
      <c r="BT1960" s="99" t="str">
        <f>IFERROR(VLOOKUP(ROWS($BR$4:BR1960),$BQ$4:$BR$2337,2,0),"")</f>
        <v>Środa Śląska (pow. średzki, woj. dolnośląskie)</v>
      </c>
      <c r="BU1960" s="98">
        <v>0</v>
      </c>
      <c r="BV1960" s="98">
        <f>IF(ISNUMBER(SEARCH('ankieta ESG'!$G$187,BW1960)),MAX($BV$3:BV1959)+1,0)</f>
        <v>1957</v>
      </c>
      <c r="BW1960" s="134" t="s">
        <v>5960</v>
      </c>
      <c r="BX1960" s="98">
        <v>0</v>
      </c>
      <c r="BY1960" s="99" t="str">
        <f>IFERROR(VLOOKUP(ROWS($BW$4:BW1960),$BV$4:$BW$2337,2,0),"")</f>
        <v>Środa Śląska (pow. średzki, woj. dolnośląskie)</v>
      </c>
      <c r="BZ1960" s="98">
        <v>0</v>
      </c>
      <c r="CA1960" s="98">
        <f>IF(ISNUMBER(SEARCH('ankieta ESG'!$G$188,CB1960)),MAX($CA$3:CA1959)+1,0)</f>
        <v>1957</v>
      </c>
      <c r="CB1960" s="134" t="s">
        <v>5960</v>
      </c>
      <c r="CC1960" s="98">
        <v>0</v>
      </c>
      <c r="CD1960" s="99" t="str">
        <f>IFERROR(VLOOKUP(ROWS($CB$4:CB1960),$CA$4:$CB$2337,2,0),"")</f>
        <v>Środa Śląska (pow. średzki, woj. dolnośląskie)</v>
      </c>
      <c r="CE1960" s="98">
        <v>0</v>
      </c>
      <c r="CF1960" s="98">
        <f>IF(ISNUMBER(SEARCH('ankieta ESG'!$G$189,CG1960)),MAX($CF$3:CF1959)+1,0)</f>
        <v>1957</v>
      </c>
      <c r="CG1960" s="134" t="s">
        <v>5960</v>
      </c>
      <c r="CH1960" s="98">
        <v>0</v>
      </c>
      <c r="CI1960" s="99" t="str">
        <f>IFERROR(VLOOKUP(ROWS($CG$4:CG1960),$CF$4:$CG$2337,2,0),"")</f>
        <v>Środa Śląska (pow. średzki, woj. dolnośląskie)</v>
      </c>
      <c r="CJ1960" s="98">
        <v>0</v>
      </c>
    </row>
    <row r="1961" spans="4:88">
      <c r="D1961" s="25"/>
      <c r="F1961" s="25"/>
      <c r="AM1961" s="98">
        <f>IF(ISNUMBER(SEARCH('ankieta ESG'!$G$180,AN1961)),MAX(AM$3:$AM1960)+1,0)</f>
        <v>1958</v>
      </c>
      <c r="AN1961" s="134" t="s">
        <v>5961</v>
      </c>
      <c r="AO1961" s="98">
        <v>0</v>
      </c>
      <c r="AP1961" s="99" t="str">
        <f>IFERROR(VLOOKUP(ROWS($AN$4:AN1961),$AM$4:$AN$2337,2,0),"")</f>
        <v>Środa Wielkopolska (pow. średzki, woj. wielkopolskie)</v>
      </c>
      <c r="AQ1961" s="98">
        <v>0</v>
      </c>
      <c r="AR1961" s="98">
        <f>IF(ISNUMBER(SEARCH('ankieta ESG'!$G$181,AS1961)),MAX($AR$3:AR1960)+1,0)</f>
        <v>1958</v>
      </c>
      <c r="AS1961" s="134" t="s">
        <v>5961</v>
      </c>
      <c r="AT1961" s="98">
        <v>0</v>
      </c>
      <c r="AU1961" s="99" t="str">
        <f>IFERROR(VLOOKUP(ROWS($AS$4:AS1961),$AR$4:$AS$2337,2,0),"")</f>
        <v>Środa Wielkopolska (pow. średzki, woj. wielkopolskie)</v>
      </c>
      <c r="AV1961" s="98">
        <v>0</v>
      </c>
      <c r="AW1961" s="98">
        <f>IF(ISNUMBER(SEARCH('ankieta ESG'!$G$182,AX1961)),MAX($AW$3:AW1960)+1,0)</f>
        <v>1958</v>
      </c>
      <c r="AX1961" s="134" t="s">
        <v>5961</v>
      </c>
      <c r="AY1961" s="98">
        <v>0</v>
      </c>
      <c r="AZ1961" s="99" t="str">
        <f>IFERROR(VLOOKUP(ROWS($AX$4:AX1961),$AW$4:$AX$2337,2,0),"")</f>
        <v>Środa Wielkopolska (pow. średzki, woj. wielkopolskie)</v>
      </c>
      <c r="BA1961" s="98">
        <v>0</v>
      </c>
      <c r="BB1961" s="98">
        <f>IF(ISNUMBER(SEARCH('ankieta ESG'!$G$183,BC1961)),MAX($BB$3:BB1960)+1,0)</f>
        <v>1958</v>
      </c>
      <c r="BC1961" s="134" t="s">
        <v>5961</v>
      </c>
      <c r="BD1961" s="98">
        <v>0</v>
      </c>
      <c r="BE1961" s="99" t="str">
        <f>IFERROR(VLOOKUP(ROWS($BC$4:BC1961),$BB$4:$BC$2337,2,0),"")</f>
        <v>Środa Wielkopolska (pow. średzki, woj. wielkopolskie)</v>
      </c>
      <c r="BF1961" s="98">
        <v>0</v>
      </c>
      <c r="BG1961" s="98">
        <f>IF(ISNUMBER(SEARCH('ankieta ESG'!$G$184,BH1961)),MAX($BG$3:BG1960)+1,0)</f>
        <v>1958</v>
      </c>
      <c r="BH1961" s="134" t="s">
        <v>5961</v>
      </c>
      <c r="BI1961" s="98">
        <v>0</v>
      </c>
      <c r="BJ1961" s="99" t="str">
        <f>IFERROR(VLOOKUP(ROWS($BH$4:BH1961),$BG$4:$BH$2337,2,0),"")</f>
        <v>Środa Wielkopolska (pow. średzki, woj. wielkopolskie)</v>
      </c>
      <c r="BK1961" s="98">
        <v>0</v>
      </c>
      <c r="BL1961" s="98">
        <f>IF(ISNUMBER(SEARCH('ankieta ESG'!$G$185,BM1961)),MAX($BL$3:BL1960)+1,0)</f>
        <v>1958</v>
      </c>
      <c r="BM1961" s="134" t="s">
        <v>5961</v>
      </c>
      <c r="BN1961" s="98">
        <v>0</v>
      </c>
      <c r="BO1961" s="99" t="str">
        <f>IFERROR(VLOOKUP(ROWS($BM$4:BM1961),$BL$4:$BM$2337,2,0),"")</f>
        <v>Środa Wielkopolska (pow. średzki, woj. wielkopolskie)</v>
      </c>
      <c r="BP1961" s="98">
        <v>0</v>
      </c>
      <c r="BQ1961" s="98">
        <f>IF(ISNUMBER(SEARCH('ankieta ESG'!$G$186,BR1961)),MAX($BQ$3:BQ1960)+1,0)</f>
        <v>1958</v>
      </c>
      <c r="BR1961" s="134" t="s">
        <v>5961</v>
      </c>
      <c r="BS1961" s="98">
        <v>0</v>
      </c>
      <c r="BT1961" s="99" t="str">
        <f>IFERROR(VLOOKUP(ROWS($BR$4:BR1961),$BQ$4:$BR$2337,2,0),"")</f>
        <v>Środa Wielkopolska (pow. średzki, woj. wielkopolskie)</v>
      </c>
      <c r="BU1961" s="98">
        <v>0</v>
      </c>
      <c r="BV1961" s="98">
        <f>IF(ISNUMBER(SEARCH('ankieta ESG'!$G$187,BW1961)),MAX($BV$3:BV1960)+1,0)</f>
        <v>1958</v>
      </c>
      <c r="BW1961" s="134" t="s">
        <v>5961</v>
      </c>
      <c r="BX1961" s="98">
        <v>0</v>
      </c>
      <c r="BY1961" s="99" t="str">
        <f>IFERROR(VLOOKUP(ROWS($BW$4:BW1961),$BV$4:$BW$2337,2,0),"")</f>
        <v>Środa Wielkopolska (pow. średzki, woj. wielkopolskie)</v>
      </c>
      <c r="BZ1961" s="98">
        <v>0</v>
      </c>
      <c r="CA1961" s="98">
        <f>IF(ISNUMBER(SEARCH('ankieta ESG'!$G$188,CB1961)),MAX($CA$3:CA1960)+1,0)</f>
        <v>1958</v>
      </c>
      <c r="CB1961" s="134" t="s">
        <v>5961</v>
      </c>
      <c r="CC1961" s="98">
        <v>0</v>
      </c>
      <c r="CD1961" s="99" t="str">
        <f>IFERROR(VLOOKUP(ROWS($CB$4:CB1961),$CA$4:$CB$2337,2,0),"")</f>
        <v>Środa Wielkopolska (pow. średzki, woj. wielkopolskie)</v>
      </c>
      <c r="CE1961" s="98">
        <v>0</v>
      </c>
      <c r="CF1961" s="98">
        <f>IF(ISNUMBER(SEARCH('ankieta ESG'!$G$189,CG1961)),MAX($CF$3:CF1960)+1,0)</f>
        <v>1958</v>
      </c>
      <c r="CG1961" s="134" t="s">
        <v>5961</v>
      </c>
      <c r="CH1961" s="98">
        <v>0</v>
      </c>
      <c r="CI1961" s="99" t="str">
        <f>IFERROR(VLOOKUP(ROWS($CG$4:CG1961),$CF$4:$CG$2337,2,0),"")</f>
        <v>Środa Wielkopolska (pow. średzki, woj. wielkopolskie)</v>
      </c>
      <c r="CJ1961" s="98">
        <v>0</v>
      </c>
    </row>
    <row r="1962" spans="4:88">
      <c r="D1962" s="25"/>
      <c r="F1962" s="25"/>
      <c r="AM1962" s="98">
        <f>IF(ISNUMBER(SEARCH('ankieta ESG'!$G$180,AN1962)),MAX(AM$3:$AM1961)+1,0)</f>
        <v>1959</v>
      </c>
      <c r="AN1962" s="134" t="s">
        <v>5962</v>
      </c>
      <c r="AO1962" s="98">
        <v>0</v>
      </c>
      <c r="AP1962" s="99" t="str">
        <f>IFERROR(VLOOKUP(ROWS($AN$4:AN1962),$AM$4:$AN$2337,2,0),"")</f>
        <v>Świątki (pow. olsztyński, woj. warmińsko-mazurskie)</v>
      </c>
      <c r="AQ1962" s="98">
        <v>0</v>
      </c>
      <c r="AR1962" s="98">
        <f>IF(ISNUMBER(SEARCH('ankieta ESG'!$G$181,AS1962)),MAX($AR$3:AR1961)+1,0)</f>
        <v>1959</v>
      </c>
      <c r="AS1962" s="134" t="s">
        <v>5962</v>
      </c>
      <c r="AT1962" s="98">
        <v>0</v>
      </c>
      <c r="AU1962" s="99" t="str">
        <f>IFERROR(VLOOKUP(ROWS($AS$4:AS1962),$AR$4:$AS$2337,2,0),"")</f>
        <v>Świątki (pow. olsztyński, woj. warmińsko-mazurskie)</v>
      </c>
      <c r="AV1962" s="98">
        <v>0</v>
      </c>
      <c r="AW1962" s="98">
        <f>IF(ISNUMBER(SEARCH('ankieta ESG'!$G$182,AX1962)),MAX($AW$3:AW1961)+1,0)</f>
        <v>1959</v>
      </c>
      <c r="AX1962" s="134" t="s">
        <v>5962</v>
      </c>
      <c r="AY1962" s="98">
        <v>0</v>
      </c>
      <c r="AZ1962" s="99" t="str">
        <f>IFERROR(VLOOKUP(ROWS($AX$4:AX1962),$AW$4:$AX$2337,2,0),"")</f>
        <v>Świątki (pow. olsztyński, woj. warmińsko-mazurskie)</v>
      </c>
      <c r="BA1962" s="98">
        <v>0</v>
      </c>
      <c r="BB1962" s="98">
        <f>IF(ISNUMBER(SEARCH('ankieta ESG'!$G$183,BC1962)),MAX($BB$3:BB1961)+1,0)</f>
        <v>1959</v>
      </c>
      <c r="BC1962" s="134" t="s">
        <v>5962</v>
      </c>
      <c r="BD1962" s="98">
        <v>0</v>
      </c>
      <c r="BE1962" s="99" t="str">
        <f>IFERROR(VLOOKUP(ROWS($BC$4:BC1962),$BB$4:$BC$2337,2,0),"")</f>
        <v>Świątki (pow. olsztyński, woj. warmińsko-mazurskie)</v>
      </c>
      <c r="BF1962" s="98">
        <v>0</v>
      </c>
      <c r="BG1962" s="98">
        <f>IF(ISNUMBER(SEARCH('ankieta ESG'!$G$184,BH1962)),MAX($BG$3:BG1961)+1,0)</f>
        <v>1959</v>
      </c>
      <c r="BH1962" s="134" t="s">
        <v>5962</v>
      </c>
      <c r="BI1962" s="98">
        <v>0</v>
      </c>
      <c r="BJ1962" s="99" t="str">
        <f>IFERROR(VLOOKUP(ROWS($BH$4:BH1962),$BG$4:$BH$2337,2,0),"")</f>
        <v>Świątki (pow. olsztyński, woj. warmińsko-mazurskie)</v>
      </c>
      <c r="BK1962" s="98">
        <v>0</v>
      </c>
      <c r="BL1962" s="98">
        <f>IF(ISNUMBER(SEARCH('ankieta ESG'!$G$185,BM1962)),MAX($BL$3:BL1961)+1,0)</f>
        <v>1959</v>
      </c>
      <c r="BM1962" s="134" t="s">
        <v>5962</v>
      </c>
      <c r="BN1962" s="98">
        <v>0</v>
      </c>
      <c r="BO1962" s="99" t="str">
        <f>IFERROR(VLOOKUP(ROWS($BM$4:BM1962),$BL$4:$BM$2337,2,0),"")</f>
        <v>Świątki (pow. olsztyński, woj. warmińsko-mazurskie)</v>
      </c>
      <c r="BP1962" s="98">
        <v>0</v>
      </c>
      <c r="BQ1962" s="98">
        <f>IF(ISNUMBER(SEARCH('ankieta ESG'!$G$186,BR1962)),MAX($BQ$3:BQ1961)+1,0)</f>
        <v>1959</v>
      </c>
      <c r="BR1962" s="134" t="s">
        <v>5962</v>
      </c>
      <c r="BS1962" s="98">
        <v>0</v>
      </c>
      <c r="BT1962" s="99" t="str">
        <f>IFERROR(VLOOKUP(ROWS($BR$4:BR1962),$BQ$4:$BR$2337,2,0),"")</f>
        <v>Świątki (pow. olsztyński, woj. warmińsko-mazurskie)</v>
      </c>
      <c r="BU1962" s="98">
        <v>0</v>
      </c>
      <c r="BV1962" s="98">
        <f>IF(ISNUMBER(SEARCH('ankieta ESG'!$G$187,BW1962)),MAX($BV$3:BV1961)+1,0)</f>
        <v>1959</v>
      </c>
      <c r="BW1962" s="134" t="s">
        <v>5962</v>
      </c>
      <c r="BX1962" s="98">
        <v>0</v>
      </c>
      <c r="BY1962" s="99" t="str">
        <f>IFERROR(VLOOKUP(ROWS($BW$4:BW1962),$BV$4:$BW$2337,2,0),"")</f>
        <v>Świątki (pow. olsztyński, woj. warmińsko-mazurskie)</v>
      </c>
      <c r="BZ1962" s="98">
        <v>0</v>
      </c>
      <c r="CA1962" s="98">
        <f>IF(ISNUMBER(SEARCH('ankieta ESG'!$G$188,CB1962)),MAX($CA$3:CA1961)+1,0)</f>
        <v>1959</v>
      </c>
      <c r="CB1962" s="134" t="s">
        <v>5962</v>
      </c>
      <c r="CC1962" s="98">
        <v>0</v>
      </c>
      <c r="CD1962" s="99" t="str">
        <f>IFERROR(VLOOKUP(ROWS($CB$4:CB1962),$CA$4:$CB$2337,2,0),"")</f>
        <v>Świątki (pow. olsztyński, woj. warmińsko-mazurskie)</v>
      </c>
      <c r="CE1962" s="98">
        <v>0</v>
      </c>
      <c r="CF1962" s="98">
        <f>IF(ISNUMBER(SEARCH('ankieta ESG'!$G$189,CG1962)),MAX($CF$3:CF1961)+1,0)</f>
        <v>1959</v>
      </c>
      <c r="CG1962" s="134" t="s">
        <v>5962</v>
      </c>
      <c r="CH1962" s="98">
        <v>0</v>
      </c>
      <c r="CI1962" s="99" t="str">
        <f>IFERROR(VLOOKUP(ROWS($CG$4:CG1962),$CF$4:$CG$2337,2,0),"")</f>
        <v>Świątki (pow. olsztyński, woj. warmińsko-mazurskie)</v>
      </c>
      <c r="CJ1962" s="98">
        <v>0</v>
      </c>
    </row>
    <row r="1963" spans="4:88">
      <c r="D1963" s="25"/>
      <c r="F1963" s="25"/>
      <c r="AM1963" s="98">
        <f>IF(ISNUMBER(SEARCH('ankieta ESG'!$G$180,AN1963)),MAX(AM$3:$AM1962)+1,0)</f>
        <v>1960</v>
      </c>
      <c r="AN1963" s="134" t="s">
        <v>5963</v>
      </c>
      <c r="AO1963" s="98">
        <v>0</v>
      </c>
      <c r="AP1963" s="99" t="str">
        <f>IFERROR(VLOOKUP(ROWS($AN$4:AN1963),$AM$4:$AN$2337,2,0),"")</f>
        <v>Świątniki Górne (pow. krakowski, woj. małopolskie)</v>
      </c>
      <c r="AQ1963" s="98">
        <v>0</v>
      </c>
      <c r="AR1963" s="98">
        <f>IF(ISNUMBER(SEARCH('ankieta ESG'!$G$181,AS1963)),MAX($AR$3:AR1962)+1,0)</f>
        <v>1960</v>
      </c>
      <c r="AS1963" s="134" t="s">
        <v>5963</v>
      </c>
      <c r="AT1963" s="98">
        <v>0</v>
      </c>
      <c r="AU1963" s="99" t="str">
        <f>IFERROR(VLOOKUP(ROWS($AS$4:AS1963),$AR$4:$AS$2337,2,0),"")</f>
        <v>Świątniki Górne (pow. krakowski, woj. małopolskie)</v>
      </c>
      <c r="AV1963" s="98">
        <v>0</v>
      </c>
      <c r="AW1963" s="98">
        <f>IF(ISNUMBER(SEARCH('ankieta ESG'!$G$182,AX1963)),MAX($AW$3:AW1962)+1,0)</f>
        <v>1960</v>
      </c>
      <c r="AX1963" s="134" t="s">
        <v>5963</v>
      </c>
      <c r="AY1963" s="98">
        <v>0</v>
      </c>
      <c r="AZ1963" s="99" t="str">
        <f>IFERROR(VLOOKUP(ROWS($AX$4:AX1963),$AW$4:$AX$2337,2,0),"")</f>
        <v>Świątniki Górne (pow. krakowski, woj. małopolskie)</v>
      </c>
      <c r="BA1963" s="98">
        <v>0</v>
      </c>
      <c r="BB1963" s="98">
        <f>IF(ISNUMBER(SEARCH('ankieta ESG'!$G$183,BC1963)),MAX($BB$3:BB1962)+1,0)</f>
        <v>1960</v>
      </c>
      <c r="BC1963" s="134" t="s">
        <v>5963</v>
      </c>
      <c r="BD1963" s="98">
        <v>0</v>
      </c>
      <c r="BE1963" s="99" t="str">
        <f>IFERROR(VLOOKUP(ROWS($BC$4:BC1963),$BB$4:$BC$2337,2,0),"")</f>
        <v>Świątniki Górne (pow. krakowski, woj. małopolskie)</v>
      </c>
      <c r="BF1963" s="98">
        <v>0</v>
      </c>
      <c r="BG1963" s="98">
        <f>IF(ISNUMBER(SEARCH('ankieta ESG'!$G$184,BH1963)),MAX($BG$3:BG1962)+1,0)</f>
        <v>1960</v>
      </c>
      <c r="BH1963" s="134" t="s">
        <v>5963</v>
      </c>
      <c r="BI1963" s="98">
        <v>0</v>
      </c>
      <c r="BJ1963" s="99" t="str">
        <f>IFERROR(VLOOKUP(ROWS($BH$4:BH1963),$BG$4:$BH$2337,2,0),"")</f>
        <v>Świątniki Górne (pow. krakowski, woj. małopolskie)</v>
      </c>
      <c r="BK1963" s="98">
        <v>0</v>
      </c>
      <c r="BL1963" s="98">
        <f>IF(ISNUMBER(SEARCH('ankieta ESG'!$G$185,BM1963)),MAX($BL$3:BL1962)+1,0)</f>
        <v>1960</v>
      </c>
      <c r="BM1963" s="134" t="s">
        <v>5963</v>
      </c>
      <c r="BN1963" s="98">
        <v>0</v>
      </c>
      <c r="BO1963" s="99" t="str">
        <f>IFERROR(VLOOKUP(ROWS($BM$4:BM1963),$BL$4:$BM$2337,2,0),"")</f>
        <v>Świątniki Górne (pow. krakowski, woj. małopolskie)</v>
      </c>
      <c r="BP1963" s="98">
        <v>0</v>
      </c>
      <c r="BQ1963" s="98">
        <f>IF(ISNUMBER(SEARCH('ankieta ESG'!$G$186,BR1963)),MAX($BQ$3:BQ1962)+1,0)</f>
        <v>1960</v>
      </c>
      <c r="BR1963" s="134" t="s">
        <v>5963</v>
      </c>
      <c r="BS1963" s="98">
        <v>0</v>
      </c>
      <c r="BT1963" s="99" t="str">
        <f>IFERROR(VLOOKUP(ROWS($BR$4:BR1963),$BQ$4:$BR$2337,2,0),"")</f>
        <v>Świątniki Górne (pow. krakowski, woj. małopolskie)</v>
      </c>
      <c r="BU1963" s="98">
        <v>0</v>
      </c>
      <c r="BV1963" s="98">
        <f>IF(ISNUMBER(SEARCH('ankieta ESG'!$G$187,BW1963)),MAX($BV$3:BV1962)+1,0)</f>
        <v>1960</v>
      </c>
      <c r="BW1963" s="134" t="s">
        <v>5963</v>
      </c>
      <c r="BX1963" s="98">
        <v>0</v>
      </c>
      <c r="BY1963" s="99" t="str">
        <f>IFERROR(VLOOKUP(ROWS($BW$4:BW1963),$BV$4:$BW$2337,2,0),"")</f>
        <v>Świątniki Górne (pow. krakowski, woj. małopolskie)</v>
      </c>
      <c r="BZ1963" s="98">
        <v>0</v>
      </c>
      <c r="CA1963" s="98">
        <f>IF(ISNUMBER(SEARCH('ankieta ESG'!$G$188,CB1963)),MAX($CA$3:CA1962)+1,0)</f>
        <v>1960</v>
      </c>
      <c r="CB1963" s="134" t="s">
        <v>5963</v>
      </c>
      <c r="CC1963" s="98">
        <v>0</v>
      </c>
      <c r="CD1963" s="99" t="str">
        <f>IFERROR(VLOOKUP(ROWS($CB$4:CB1963),$CA$4:$CB$2337,2,0),"")</f>
        <v>Świątniki Górne (pow. krakowski, woj. małopolskie)</v>
      </c>
      <c r="CE1963" s="98">
        <v>0</v>
      </c>
      <c r="CF1963" s="98">
        <f>IF(ISNUMBER(SEARCH('ankieta ESG'!$G$189,CG1963)),MAX($CF$3:CF1962)+1,0)</f>
        <v>1960</v>
      </c>
      <c r="CG1963" s="134" t="s">
        <v>5963</v>
      </c>
      <c r="CH1963" s="98">
        <v>0</v>
      </c>
      <c r="CI1963" s="99" t="str">
        <f>IFERROR(VLOOKUP(ROWS($CG$4:CG1963),$CF$4:$CG$2337,2,0),"")</f>
        <v>Świątniki Górne (pow. krakowski, woj. małopolskie)</v>
      </c>
      <c r="CJ1963" s="98">
        <v>0</v>
      </c>
    </row>
    <row r="1964" spans="4:88">
      <c r="D1964" s="25"/>
      <c r="F1964" s="25"/>
      <c r="AM1964" s="98">
        <f>IF(ISNUMBER(SEARCH('ankieta ESG'!$G$180,AN1964)),MAX(AM$3:$AM1963)+1,0)</f>
        <v>1961</v>
      </c>
      <c r="AN1964" s="134" t="s">
        <v>5964</v>
      </c>
      <c r="AO1964" s="98">
        <v>0</v>
      </c>
      <c r="AP1964" s="99" t="str">
        <f>IFERROR(VLOOKUP(ROWS($AN$4:AN1964),$AM$4:$AN$2337,2,0),"")</f>
        <v>Świdnica (pow. świdnicki, woj. dolnośląskie)</v>
      </c>
      <c r="AQ1964" s="98">
        <v>0</v>
      </c>
      <c r="AR1964" s="98">
        <f>IF(ISNUMBER(SEARCH('ankieta ESG'!$G$181,AS1964)),MAX($AR$3:AR1963)+1,0)</f>
        <v>1961</v>
      </c>
      <c r="AS1964" s="134" t="s">
        <v>5964</v>
      </c>
      <c r="AT1964" s="98">
        <v>0</v>
      </c>
      <c r="AU1964" s="99" t="str">
        <f>IFERROR(VLOOKUP(ROWS($AS$4:AS1964),$AR$4:$AS$2337,2,0),"")</f>
        <v>Świdnica (pow. świdnicki, woj. dolnośląskie)</v>
      </c>
      <c r="AV1964" s="98">
        <v>0</v>
      </c>
      <c r="AW1964" s="98">
        <f>IF(ISNUMBER(SEARCH('ankieta ESG'!$G$182,AX1964)),MAX($AW$3:AW1963)+1,0)</f>
        <v>1961</v>
      </c>
      <c r="AX1964" s="134" t="s">
        <v>5964</v>
      </c>
      <c r="AY1964" s="98">
        <v>0</v>
      </c>
      <c r="AZ1964" s="99" t="str">
        <f>IFERROR(VLOOKUP(ROWS($AX$4:AX1964),$AW$4:$AX$2337,2,0),"")</f>
        <v>Świdnica (pow. świdnicki, woj. dolnośląskie)</v>
      </c>
      <c r="BA1964" s="98">
        <v>0</v>
      </c>
      <c r="BB1964" s="98">
        <f>IF(ISNUMBER(SEARCH('ankieta ESG'!$G$183,BC1964)),MAX($BB$3:BB1963)+1,0)</f>
        <v>1961</v>
      </c>
      <c r="BC1964" s="134" t="s">
        <v>5964</v>
      </c>
      <c r="BD1964" s="98">
        <v>0</v>
      </c>
      <c r="BE1964" s="99" t="str">
        <f>IFERROR(VLOOKUP(ROWS($BC$4:BC1964),$BB$4:$BC$2337,2,0),"")</f>
        <v>Świdnica (pow. świdnicki, woj. dolnośląskie)</v>
      </c>
      <c r="BF1964" s="98">
        <v>0</v>
      </c>
      <c r="BG1964" s="98">
        <f>IF(ISNUMBER(SEARCH('ankieta ESG'!$G$184,BH1964)),MAX($BG$3:BG1963)+1,0)</f>
        <v>1961</v>
      </c>
      <c r="BH1964" s="134" t="s">
        <v>5964</v>
      </c>
      <c r="BI1964" s="98">
        <v>0</v>
      </c>
      <c r="BJ1964" s="99" t="str">
        <f>IFERROR(VLOOKUP(ROWS($BH$4:BH1964),$BG$4:$BH$2337,2,0),"")</f>
        <v>Świdnica (pow. świdnicki, woj. dolnośląskie)</v>
      </c>
      <c r="BK1964" s="98">
        <v>0</v>
      </c>
      <c r="BL1964" s="98">
        <f>IF(ISNUMBER(SEARCH('ankieta ESG'!$G$185,BM1964)),MAX($BL$3:BL1963)+1,0)</f>
        <v>1961</v>
      </c>
      <c r="BM1964" s="134" t="s">
        <v>5964</v>
      </c>
      <c r="BN1964" s="98">
        <v>0</v>
      </c>
      <c r="BO1964" s="99" t="str">
        <f>IFERROR(VLOOKUP(ROWS($BM$4:BM1964),$BL$4:$BM$2337,2,0),"")</f>
        <v>Świdnica (pow. świdnicki, woj. dolnośląskie)</v>
      </c>
      <c r="BP1964" s="98">
        <v>0</v>
      </c>
      <c r="BQ1964" s="98">
        <f>IF(ISNUMBER(SEARCH('ankieta ESG'!$G$186,BR1964)),MAX($BQ$3:BQ1963)+1,0)</f>
        <v>1961</v>
      </c>
      <c r="BR1964" s="134" t="s">
        <v>5964</v>
      </c>
      <c r="BS1964" s="98">
        <v>0</v>
      </c>
      <c r="BT1964" s="99" t="str">
        <f>IFERROR(VLOOKUP(ROWS($BR$4:BR1964),$BQ$4:$BR$2337,2,0),"")</f>
        <v>Świdnica (pow. świdnicki, woj. dolnośląskie)</v>
      </c>
      <c r="BU1964" s="98">
        <v>0</v>
      </c>
      <c r="BV1964" s="98">
        <f>IF(ISNUMBER(SEARCH('ankieta ESG'!$G$187,BW1964)),MAX($BV$3:BV1963)+1,0)</f>
        <v>1961</v>
      </c>
      <c r="BW1964" s="134" t="s">
        <v>5964</v>
      </c>
      <c r="BX1964" s="98">
        <v>0</v>
      </c>
      <c r="BY1964" s="99" t="str">
        <f>IFERROR(VLOOKUP(ROWS($BW$4:BW1964),$BV$4:$BW$2337,2,0),"")</f>
        <v>Świdnica (pow. świdnicki, woj. dolnośląskie)</v>
      </c>
      <c r="BZ1964" s="98">
        <v>0</v>
      </c>
      <c r="CA1964" s="98">
        <f>IF(ISNUMBER(SEARCH('ankieta ESG'!$G$188,CB1964)),MAX($CA$3:CA1963)+1,0)</f>
        <v>1961</v>
      </c>
      <c r="CB1964" s="134" t="s">
        <v>5964</v>
      </c>
      <c r="CC1964" s="98">
        <v>0</v>
      </c>
      <c r="CD1964" s="99" t="str">
        <f>IFERROR(VLOOKUP(ROWS($CB$4:CB1964),$CA$4:$CB$2337,2,0),"")</f>
        <v>Świdnica (pow. świdnicki, woj. dolnośląskie)</v>
      </c>
      <c r="CE1964" s="98">
        <v>0</v>
      </c>
      <c r="CF1964" s="98">
        <f>IF(ISNUMBER(SEARCH('ankieta ESG'!$G$189,CG1964)),MAX($CF$3:CF1963)+1,0)</f>
        <v>1961</v>
      </c>
      <c r="CG1964" s="134" t="s">
        <v>5964</v>
      </c>
      <c r="CH1964" s="98">
        <v>0</v>
      </c>
      <c r="CI1964" s="99" t="str">
        <f>IFERROR(VLOOKUP(ROWS($CG$4:CG1964),$CF$4:$CG$2337,2,0),"")</f>
        <v>Świdnica (pow. świdnicki, woj. dolnośląskie)</v>
      </c>
      <c r="CJ1964" s="98">
        <v>0</v>
      </c>
    </row>
    <row r="1965" spans="4:88">
      <c r="D1965" s="25"/>
      <c r="F1965" s="25"/>
      <c r="AM1965" s="98">
        <f>IF(ISNUMBER(SEARCH('ankieta ESG'!$G$180,AN1965)),MAX(AM$3:$AM1964)+1,0)</f>
        <v>1962</v>
      </c>
      <c r="AN1965" s="134" t="s">
        <v>5965</v>
      </c>
      <c r="AO1965" s="98">
        <v>0</v>
      </c>
      <c r="AP1965" s="99" t="str">
        <f>IFERROR(VLOOKUP(ROWS($AN$4:AN1965),$AM$4:$AN$2337,2,0),"")</f>
        <v>Świdnica (pow. zielonogórski, woj. lubuskie)</v>
      </c>
      <c r="AQ1965" s="98">
        <v>0</v>
      </c>
      <c r="AR1965" s="98">
        <f>IF(ISNUMBER(SEARCH('ankieta ESG'!$G$181,AS1965)),MAX($AR$3:AR1964)+1,0)</f>
        <v>1962</v>
      </c>
      <c r="AS1965" s="134" t="s">
        <v>5965</v>
      </c>
      <c r="AT1965" s="98">
        <v>0</v>
      </c>
      <c r="AU1965" s="99" t="str">
        <f>IFERROR(VLOOKUP(ROWS($AS$4:AS1965),$AR$4:$AS$2337,2,0),"")</f>
        <v>Świdnica (pow. zielonogórski, woj. lubuskie)</v>
      </c>
      <c r="AV1965" s="98">
        <v>0</v>
      </c>
      <c r="AW1965" s="98">
        <f>IF(ISNUMBER(SEARCH('ankieta ESG'!$G$182,AX1965)),MAX($AW$3:AW1964)+1,0)</f>
        <v>1962</v>
      </c>
      <c r="AX1965" s="134" t="s">
        <v>5965</v>
      </c>
      <c r="AY1965" s="98">
        <v>0</v>
      </c>
      <c r="AZ1965" s="99" t="str">
        <f>IFERROR(VLOOKUP(ROWS($AX$4:AX1965),$AW$4:$AX$2337,2,0),"")</f>
        <v>Świdnica (pow. zielonogórski, woj. lubuskie)</v>
      </c>
      <c r="BA1965" s="98">
        <v>0</v>
      </c>
      <c r="BB1965" s="98">
        <f>IF(ISNUMBER(SEARCH('ankieta ESG'!$G$183,BC1965)),MAX($BB$3:BB1964)+1,0)</f>
        <v>1962</v>
      </c>
      <c r="BC1965" s="134" t="s">
        <v>5965</v>
      </c>
      <c r="BD1965" s="98">
        <v>0</v>
      </c>
      <c r="BE1965" s="99" t="str">
        <f>IFERROR(VLOOKUP(ROWS($BC$4:BC1965),$BB$4:$BC$2337,2,0),"")</f>
        <v>Świdnica (pow. zielonogórski, woj. lubuskie)</v>
      </c>
      <c r="BF1965" s="98">
        <v>0</v>
      </c>
      <c r="BG1965" s="98">
        <f>IF(ISNUMBER(SEARCH('ankieta ESG'!$G$184,BH1965)),MAX($BG$3:BG1964)+1,0)</f>
        <v>1962</v>
      </c>
      <c r="BH1965" s="134" t="s">
        <v>5965</v>
      </c>
      <c r="BI1965" s="98">
        <v>0</v>
      </c>
      <c r="BJ1965" s="99" t="str">
        <f>IFERROR(VLOOKUP(ROWS($BH$4:BH1965),$BG$4:$BH$2337,2,0),"")</f>
        <v>Świdnica (pow. zielonogórski, woj. lubuskie)</v>
      </c>
      <c r="BK1965" s="98">
        <v>0</v>
      </c>
      <c r="BL1965" s="98">
        <f>IF(ISNUMBER(SEARCH('ankieta ESG'!$G$185,BM1965)),MAX($BL$3:BL1964)+1,0)</f>
        <v>1962</v>
      </c>
      <c r="BM1965" s="134" t="s">
        <v>5965</v>
      </c>
      <c r="BN1965" s="98">
        <v>0</v>
      </c>
      <c r="BO1965" s="99" t="str">
        <f>IFERROR(VLOOKUP(ROWS($BM$4:BM1965),$BL$4:$BM$2337,2,0),"")</f>
        <v>Świdnica (pow. zielonogórski, woj. lubuskie)</v>
      </c>
      <c r="BP1965" s="98">
        <v>0</v>
      </c>
      <c r="BQ1965" s="98">
        <f>IF(ISNUMBER(SEARCH('ankieta ESG'!$G$186,BR1965)),MAX($BQ$3:BQ1964)+1,0)</f>
        <v>1962</v>
      </c>
      <c r="BR1965" s="134" t="s">
        <v>5965</v>
      </c>
      <c r="BS1965" s="98">
        <v>0</v>
      </c>
      <c r="BT1965" s="99" t="str">
        <f>IFERROR(VLOOKUP(ROWS($BR$4:BR1965),$BQ$4:$BR$2337,2,0),"")</f>
        <v>Świdnica (pow. zielonogórski, woj. lubuskie)</v>
      </c>
      <c r="BU1965" s="98">
        <v>0</v>
      </c>
      <c r="BV1965" s="98">
        <f>IF(ISNUMBER(SEARCH('ankieta ESG'!$G$187,BW1965)),MAX($BV$3:BV1964)+1,0)</f>
        <v>1962</v>
      </c>
      <c r="BW1965" s="134" t="s">
        <v>5965</v>
      </c>
      <c r="BX1965" s="98">
        <v>0</v>
      </c>
      <c r="BY1965" s="99" t="str">
        <f>IFERROR(VLOOKUP(ROWS($BW$4:BW1965),$BV$4:$BW$2337,2,0),"")</f>
        <v>Świdnica (pow. zielonogórski, woj. lubuskie)</v>
      </c>
      <c r="BZ1965" s="98">
        <v>0</v>
      </c>
      <c r="CA1965" s="98">
        <f>IF(ISNUMBER(SEARCH('ankieta ESG'!$G$188,CB1965)),MAX($CA$3:CA1964)+1,0)</f>
        <v>1962</v>
      </c>
      <c r="CB1965" s="134" t="s">
        <v>5965</v>
      </c>
      <c r="CC1965" s="98">
        <v>0</v>
      </c>
      <c r="CD1965" s="99" t="str">
        <f>IFERROR(VLOOKUP(ROWS($CB$4:CB1965),$CA$4:$CB$2337,2,0),"")</f>
        <v>Świdnica (pow. zielonogórski, woj. lubuskie)</v>
      </c>
      <c r="CE1965" s="98">
        <v>0</v>
      </c>
      <c r="CF1965" s="98">
        <f>IF(ISNUMBER(SEARCH('ankieta ESG'!$G$189,CG1965)),MAX($CF$3:CF1964)+1,0)</f>
        <v>1962</v>
      </c>
      <c r="CG1965" s="134" t="s">
        <v>5965</v>
      </c>
      <c r="CH1965" s="98">
        <v>0</v>
      </c>
      <c r="CI1965" s="99" t="str">
        <f>IFERROR(VLOOKUP(ROWS($CG$4:CG1965),$CF$4:$CG$2337,2,0),"")</f>
        <v>Świdnica (pow. zielonogórski, woj. lubuskie)</v>
      </c>
      <c r="CJ1965" s="98">
        <v>0</v>
      </c>
    </row>
    <row r="1966" spans="4:88">
      <c r="D1966" s="25"/>
      <c r="F1966" s="25"/>
      <c r="AM1966" s="98">
        <f>IF(ISNUMBER(SEARCH('ankieta ESG'!$G$180,AN1966)),MAX(AM$3:$AM1965)+1,0)</f>
        <v>1963</v>
      </c>
      <c r="AN1966" s="134" t="s">
        <v>5966</v>
      </c>
      <c r="AO1966" s="98">
        <v>0</v>
      </c>
      <c r="AP1966" s="99" t="str">
        <f>IFERROR(VLOOKUP(ROWS($AN$4:AN1966),$AM$4:$AN$2337,2,0),"")</f>
        <v>Świdnik (pow. świdnicki, woj. lubelskie)</v>
      </c>
      <c r="AQ1966" s="98">
        <v>0</v>
      </c>
      <c r="AR1966" s="98">
        <f>IF(ISNUMBER(SEARCH('ankieta ESG'!$G$181,AS1966)),MAX($AR$3:AR1965)+1,0)</f>
        <v>1963</v>
      </c>
      <c r="AS1966" s="134" t="s">
        <v>5966</v>
      </c>
      <c r="AT1966" s="98">
        <v>0</v>
      </c>
      <c r="AU1966" s="99" t="str">
        <f>IFERROR(VLOOKUP(ROWS($AS$4:AS1966),$AR$4:$AS$2337,2,0),"")</f>
        <v>Świdnik (pow. świdnicki, woj. lubelskie)</v>
      </c>
      <c r="AV1966" s="98">
        <v>0</v>
      </c>
      <c r="AW1966" s="98">
        <f>IF(ISNUMBER(SEARCH('ankieta ESG'!$G$182,AX1966)),MAX($AW$3:AW1965)+1,0)</f>
        <v>1963</v>
      </c>
      <c r="AX1966" s="134" t="s">
        <v>5966</v>
      </c>
      <c r="AY1966" s="98">
        <v>0</v>
      </c>
      <c r="AZ1966" s="99" t="str">
        <f>IFERROR(VLOOKUP(ROWS($AX$4:AX1966),$AW$4:$AX$2337,2,0),"")</f>
        <v>Świdnik (pow. świdnicki, woj. lubelskie)</v>
      </c>
      <c r="BA1966" s="98">
        <v>0</v>
      </c>
      <c r="BB1966" s="98">
        <f>IF(ISNUMBER(SEARCH('ankieta ESG'!$G$183,BC1966)),MAX($BB$3:BB1965)+1,0)</f>
        <v>1963</v>
      </c>
      <c r="BC1966" s="134" t="s">
        <v>5966</v>
      </c>
      <c r="BD1966" s="98">
        <v>0</v>
      </c>
      <c r="BE1966" s="99" t="str">
        <f>IFERROR(VLOOKUP(ROWS($BC$4:BC1966),$BB$4:$BC$2337,2,0),"")</f>
        <v>Świdnik (pow. świdnicki, woj. lubelskie)</v>
      </c>
      <c r="BF1966" s="98">
        <v>0</v>
      </c>
      <c r="BG1966" s="98">
        <f>IF(ISNUMBER(SEARCH('ankieta ESG'!$G$184,BH1966)),MAX($BG$3:BG1965)+1,0)</f>
        <v>1963</v>
      </c>
      <c r="BH1966" s="134" t="s">
        <v>5966</v>
      </c>
      <c r="BI1966" s="98">
        <v>0</v>
      </c>
      <c r="BJ1966" s="99" t="str">
        <f>IFERROR(VLOOKUP(ROWS($BH$4:BH1966),$BG$4:$BH$2337,2,0),"")</f>
        <v>Świdnik (pow. świdnicki, woj. lubelskie)</v>
      </c>
      <c r="BK1966" s="98">
        <v>0</v>
      </c>
      <c r="BL1966" s="98">
        <f>IF(ISNUMBER(SEARCH('ankieta ESG'!$G$185,BM1966)),MAX($BL$3:BL1965)+1,0)</f>
        <v>1963</v>
      </c>
      <c r="BM1966" s="134" t="s">
        <v>5966</v>
      </c>
      <c r="BN1966" s="98">
        <v>0</v>
      </c>
      <c r="BO1966" s="99" t="str">
        <f>IFERROR(VLOOKUP(ROWS($BM$4:BM1966),$BL$4:$BM$2337,2,0),"")</f>
        <v>Świdnik (pow. świdnicki, woj. lubelskie)</v>
      </c>
      <c r="BP1966" s="98">
        <v>0</v>
      </c>
      <c r="BQ1966" s="98">
        <f>IF(ISNUMBER(SEARCH('ankieta ESG'!$G$186,BR1966)),MAX($BQ$3:BQ1965)+1,0)</f>
        <v>1963</v>
      </c>
      <c r="BR1966" s="134" t="s">
        <v>5966</v>
      </c>
      <c r="BS1966" s="98">
        <v>0</v>
      </c>
      <c r="BT1966" s="99" t="str">
        <f>IFERROR(VLOOKUP(ROWS($BR$4:BR1966),$BQ$4:$BR$2337,2,0),"")</f>
        <v>Świdnik (pow. świdnicki, woj. lubelskie)</v>
      </c>
      <c r="BU1966" s="98">
        <v>0</v>
      </c>
      <c r="BV1966" s="98">
        <f>IF(ISNUMBER(SEARCH('ankieta ESG'!$G$187,BW1966)),MAX($BV$3:BV1965)+1,0)</f>
        <v>1963</v>
      </c>
      <c r="BW1966" s="134" t="s">
        <v>5966</v>
      </c>
      <c r="BX1966" s="98">
        <v>0</v>
      </c>
      <c r="BY1966" s="99" t="str">
        <f>IFERROR(VLOOKUP(ROWS($BW$4:BW1966),$BV$4:$BW$2337,2,0),"")</f>
        <v>Świdnik (pow. świdnicki, woj. lubelskie)</v>
      </c>
      <c r="BZ1966" s="98">
        <v>0</v>
      </c>
      <c r="CA1966" s="98">
        <f>IF(ISNUMBER(SEARCH('ankieta ESG'!$G$188,CB1966)),MAX($CA$3:CA1965)+1,0)</f>
        <v>1963</v>
      </c>
      <c r="CB1966" s="134" t="s">
        <v>5966</v>
      </c>
      <c r="CC1966" s="98">
        <v>0</v>
      </c>
      <c r="CD1966" s="99" t="str">
        <f>IFERROR(VLOOKUP(ROWS($CB$4:CB1966),$CA$4:$CB$2337,2,0),"")</f>
        <v>Świdnik (pow. świdnicki, woj. lubelskie)</v>
      </c>
      <c r="CE1966" s="98">
        <v>0</v>
      </c>
      <c r="CF1966" s="98">
        <f>IF(ISNUMBER(SEARCH('ankieta ESG'!$G$189,CG1966)),MAX($CF$3:CF1965)+1,0)</f>
        <v>1963</v>
      </c>
      <c r="CG1966" s="134" t="s">
        <v>5966</v>
      </c>
      <c r="CH1966" s="98">
        <v>0</v>
      </c>
      <c r="CI1966" s="99" t="str">
        <f>IFERROR(VLOOKUP(ROWS($CG$4:CG1966),$CF$4:$CG$2337,2,0),"")</f>
        <v>Świdnik (pow. świdnicki, woj. lubelskie)</v>
      </c>
      <c r="CJ1966" s="98">
        <v>0</v>
      </c>
    </row>
    <row r="1967" spans="4:88">
      <c r="D1967" s="25"/>
      <c r="F1967" s="25"/>
      <c r="AM1967" s="98">
        <f>IF(ISNUMBER(SEARCH('ankieta ESG'!$G$180,AN1967)),MAX(AM$3:$AM1966)+1,0)</f>
        <v>1964</v>
      </c>
      <c r="AN1967" s="134" t="s">
        <v>5967</v>
      </c>
      <c r="AO1967" s="98">
        <v>0</v>
      </c>
      <c r="AP1967" s="99" t="str">
        <f>IFERROR(VLOOKUP(ROWS($AN$4:AN1967),$AM$4:$AN$2337,2,0),"")</f>
        <v>Świdwin (pow. świdwiński, woj. zachodniopomorskie)</v>
      </c>
      <c r="AQ1967" s="98">
        <v>0</v>
      </c>
      <c r="AR1967" s="98">
        <f>IF(ISNUMBER(SEARCH('ankieta ESG'!$G$181,AS1967)),MAX($AR$3:AR1966)+1,0)</f>
        <v>1964</v>
      </c>
      <c r="AS1967" s="134" t="s">
        <v>5967</v>
      </c>
      <c r="AT1967" s="98">
        <v>0</v>
      </c>
      <c r="AU1967" s="99" t="str">
        <f>IFERROR(VLOOKUP(ROWS($AS$4:AS1967),$AR$4:$AS$2337,2,0),"")</f>
        <v>Świdwin (pow. świdwiński, woj. zachodniopomorskie)</v>
      </c>
      <c r="AV1967" s="98">
        <v>0</v>
      </c>
      <c r="AW1967" s="98">
        <f>IF(ISNUMBER(SEARCH('ankieta ESG'!$G$182,AX1967)),MAX($AW$3:AW1966)+1,0)</f>
        <v>1964</v>
      </c>
      <c r="AX1967" s="134" t="s">
        <v>5967</v>
      </c>
      <c r="AY1967" s="98">
        <v>0</v>
      </c>
      <c r="AZ1967" s="99" t="str">
        <f>IFERROR(VLOOKUP(ROWS($AX$4:AX1967),$AW$4:$AX$2337,2,0),"")</f>
        <v>Świdwin (pow. świdwiński, woj. zachodniopomorskie)</v>
      </c>
      <c r="BA1967" s="98">
        <v>0</v>
      </c>
      <c r="BB1967" s="98">
        <f>IF(ISNUMBER(SEARCH('ankieta ESG'!$G$183,BC1967)),MAX($BB$3:BB1966)+1,0)</f>
        <v>1964</v>
      </c>
      <c r="BC1967" s="134" t="s">
        <v>5967</v>
      </c>
      <c r="BD1967" s="98">
        <v>0</v>
      </c>
      <c r="BE1967" s="99" t="str">
        <f>IFERROR(VLOOKUP(ROWS($BC$4:BC1967),$BB$4:$BC$2337,2,0),"")</f>
        <v>Świdwin (pow. świdwiński, woj. zachodniopomorskie)</v>
      </c>
      <c r="BF1967" s="98">
        <v>0</v>
      </c>
      <c r="BG1967" s="98">
        <f>IF(ISNUMBER(SEARCH('ankieta ESG'!$G$184,BH1967)),MAX($BG$3:BG1966)+1,0)</f>
        <v>1964</v>
      </c>
      <c r="BH1967" s="134" t="s">
        <v>5967</v>
      </c>
      <c r="BI1967" s="98">
        <v>0</v>
      </c>
      <c r="BJ1967" s="99" t="str">
        <f>IFERROR(VLOOKUP(ROWS($BH$4:BH1967),$BG$4:$BH$2337,2,0),"")</f>
        <v>Świdwin (pow. świdwiński, woj. zachodniopomorskie)</v>
      </c>
      <c r="BK1967" s="98">
        <v>0</v>
      </c>
      <c r="BL1967" s="98">
        <f>IF(ISNUMBER(SEARCH('ankieta ESG'!$G$185,BM1967)),MAX($BL$3:BL1966)+1,0)</f>
        <v>1964</v>
      </c>
      <c r="BM1967" s="134" t="s">
        <v>5967</v>
      </c>
      <c r="BN1967" s="98">
        <v>0</v>
      </c>
      <c r="BO1967" s="99" t="str">
        <f>IFERROR(VLOOKUP(ROWS($BM$4:BM1967),$BL$4:$BM$2337,2,0),"")</f>
        <v>Świdwin (pow. świdwiński, woj. zachodniopomorskie)</v>
      </c>
      <c r="BP1967" s="98">
        <v>0</v>
      </c>
      <c r="BQ1967" s="98">
        <f>IF(ISNUMBER(SEARCH('ankieta ESG'!$G$186,BR1967)),MAX($BQ$3:BQ1966)+1,0)</f>
        <v>1964</v>
      </c>
      <c r="BR1967" s="134" t="s">
        <v>5967</v>
      </c>
      <c r="BS1967" s="98">
        <v>0</v>
      </c>
      <c r="BT1967" s="99" t="str">
        <f>IFERROR(VLOOKUP(ROWS($BR$4:BR1967),$BQ$4:$BR$2337,2,0),"")</f>
        <v>Świdwin (pow. świdwiński, woj. zachodniopomorskie)</v>
      </c>
      <c r="BU1967" s="98">
        <v>0</v>
      </c>
      <c r="BV1967" s="98">
        <f>IF(ISNUMBER(SEARCH('ankieta ESG'!$G$187,BW1967)),MAX($BV$3:BV1966)+1,0)</f>
        <v>1964</v>
      </c>
      <c r="BW1967" s="134" t="s">
        <v>5967</v>
      </c>
      <c r="BX1967" s="98">
        <v>0</v>
      </c>
      <c r="BY1967" s="99" t="str">
        <f>IFERROR(VLOOKUP(ROWS($BW$4:BW1967),$BV$4:$BW$2337,2,0),"")</f>
        <v>Świdwin (pow. świdwiński, woj. zachodniopomorskie)</v>
      </c>
      <c r="BZ1967" s="98">
        <v>0</v>
      </c>
      <c r="CA1967" s="98">
        <f>IF(ISNUMBER(SEARCH('ankieta ESG'!$G$188,CB1967)),MAX($CA$3:CA1966)+1,0)</f>
        <v>1964</v>
      </c>
      <c r="CB1967" s="134" t="s">
        <v>5967</v>
      </c>
      <c r="CC1967" s="98">
        <v>0</v>
      </c>
      <c r="CD1967" s="99" t="str">
        <f>IFERROR(VLOOKUP(ROWS($CB$4:CB1967),$CA$4:$CB$2337,2,0),"")</f>
        <v>Świdwin (pow. świdwiński, woj. zachodniopomorskie)</v>
      </c>
      <c r="CE1967" s="98">
        <v>0</v>
      </c>
      <c r="CF1967" s="98">
        <f>IF(ISNUMBER(SEARCH('ankieta ESG'!$G$189,CG1967)),MAX($CF$3:CF1966)+1,0)</f>
        <v>1964</v>
      </c>
      <c r="CG1967" s="134" t="s">
        <v>5967</v>
      </c>
      <c r="CH1967" s="98">
        <v>0</v>
      </c>
      <c r="CI1967" s="99" t="str">
        <f>IFERROR(VLOOKUP(ROWS($CG$4:CG1967),$CF$4:$CG$2337,2,0),"")</f>
        <v>Świdwin (pow. świdwiński, woj. zachodniopomorskie)</v>
      </c>
      <c r="CJ1967" s="98">
        <v>0</v>
      </c>
    </row>
    <row r="1968" spans="4:88">
      <c r="D1968" s="25"/>
      <c r="F1968" s="25"/>
      <c r="AM1968" s="98">
        <f>IF(ISNUMBER(SEARCH('ankieta ESG'!$G$180,AN1968)),MAX(AM$3:$AM1967)+1,0)</f>
        <v>1965</v>
      </c>
      <c r="AN1968" s="134" t="s">
        <v>5968</v>
      </c>
      <c r="AO1968" s="98">
        <v>0</v>
      </c>
      <c r="AP1968" s="99" t="str">
        <f>IFERROR(VLOOKUP(ROWS($AN$4:AN1968),$AM$4:$AN$2337,2,0),"")</f>
        <v>Świebodzice (pow. świdnicki, woj. dolnośląskie)</v>
      </c>
      <c r="AQ1968" s="98">
        <v>0</v>
      </c>
      <c r="AR1968" s="98">
        <f>IF(ISNUMBER(SEARCH('ankieta ESG'!$G$181,AS1968)),MAX($AR$3:AR1967)+1,0)</f>
        <v>1965</v>
      </c>
      <c r="AS1968" s="134" t="s">
        <v>5968</v>
      </c>
      <c r="AT1968" s="98">
        <v>0</v>
      </c>
      <c r="AU1968" s="99" t="str">
        <f>IFERROR(VLOOKUP(ROWS($AS$4:AS1968),$AR$4:$AS$2337,2,0),"")</f>
        <v>Świebodzice (pow. świdnicki, woj. dolnośląskie)</v>
      </c>
      <c r="AV1968" s="98">
        <v>0</v>
      </c>
      <c r="AW1968" s="98">
        <f>IF(ISNUMBER(SEARCH('ankieta ESG'!$G$182,AX1968)),MAX($AW$3:AW1967)+1,0)</f>
        <v>1965</v>
      </c>
      <c r="AX1968" s="134" t="s">
        <v>5968</v>
      </c>
      <c r="AY1968" s="98">
        <v>0</v>
      </c>
      <c r="AZ1968" s="99" t="str">
        <f>IFERROR(VLOOKUP(ROWS($AX$4:AX1968),$AW$4:$AX$2337,2,0),"")</f>
        <v>Świebodzice (pow. świdnicki, woj. dolnośląskie)</v>
      </c>
      <c r="BA1968" s="98">
        <v>0</v>
      </c>
      <c r="BB1968" s="98">
        <f>IF(ISNUMBER(SEARCH('ankieta ESG'!$G$183,BC1968)),MAX($BB$3:BB1967)+1,0)</f>
        <v>1965</v>
      </c>
      <c r="BC1968" s="134" t="s">
        <v>5968</v>
      </c>
      <c r="BD1968" s="98">
        <v>0</v>
      </c>
      <c r="BE1968" s="99" t="str">
        <f>IFERROR(VLOOKUP(ROWS($BC$4:BC1968),$BB$4:$BC$2337,2,0),"")</f>
        <v>Świebodzice (pow. świdnicki, woj. dolnośląskie)</v>
      </c>
      <c r="BF1968" s="98">
        <v>0</v>
      </c>
      <c r="BG1968" s="98">
        <f>IF(ISNUMBER(SEARCH('ankieta ESG'!$G$184,BH1968)),MAX($BG$3:BG1967)+1,0)</f>
        <v>1965</v>
      </c>
      <c r="BH1968" s="134" t="s">
        <v>5968</v>
      </c>
      <c r="BI1968" s="98">
        <v>0</v>
      </c>
      <c r="BJ1968" s="99" t="str">
        <f>IFERROR(VLOOKUP(ROWS($BH$4:BH1968),$BG$4:$BH$2337,2,0),"")</f>
        <v>Świebodzice (pow. świdnicki, woj. dolnośląskie)</v>
      </c>
      <c r="BK1968" s="98">
        <v>0</v>
      </c>
      <c r="BL1968" s="98">
        <f>IF(ISNUMBER(SEARCH('ankieta ESG'!$G$185,BM1968)),MAX($BL$3:BL1967)+1,0)</f>
        <v>1965</v>
      </c>
      <c r="BM1968" s="134" t="s">
        <v>5968</v>
      </c>
      <c r="BN1968" s="98">
        <v>0</v>
      </c>
      <c r="BO1968" s="99" t="str">
        <f>IFERROR(VLOOKUP(ROWS($BM$4:BM1968),$BL$4:$BM$2337,2,0),"")</f>
        <v>Świebodzice (pow. świdnicki, woj. dolnośląskie)</v>
      </c>
      <c r="BP1968" s="98">
        <v>0</v>
      </c>
      <c r="BQ1968" s="98">
        <f>IF(ISNUMBER(SEARCH('ankieta ESG'!$G$186,BR1968)),MAX($BQ$3:BQ1967)+1,0)</f>
        <v>1965</v>
      </c>
      <c r="BR1968" s="134" t="s">
        <v>5968</v>
      </c>
      <c r="BS1968" s="98">
        <v>0</v>
      </c>
      <c r="BT1968" s="99" t="str">
        <f>IFERROR(VLOOKUP(ROWS($BR$4:BR1968),$BQ$4:$BR$2337,2,0),"")</f>
        <v>Świebodzice (pow. świdnicki, woj. dolnośląskie)</v>
      </c>
      <c r="BU1968" s="98">
        <v>0</v>
      </c>
      <c r="BV1968" s="98">
        <f>IF(ISNUMBER(SEARCH('ankieta ESG'!$G$187,BW1968)),MAX($BV$3:BV1967)+1,0)</f>
        <v>1965</v>
      </c>
      <c r="BW1968" s="134" t="s">
        <v>5968</v>
      </c>
      <c r="BX1968" s="98">
        <v>0</v>
      </c>
      <c r="BY1968" s="99" t="str">
        <f>IFERROR(VLOOKUP(ROWS($BW$4:BW1968),$BV$4:$BW$2337,2,0),"")</f>
        <v>Świebodzice (pow. świdnicki, woj. dolnośląskie)</v>
      </c>
      <c r="BZ1968" s="98">
        <v>0</v>
      </c>
      <c r="CA1968" s="98">
        <f>IF(ISNUMBER(SEARCH('ankieta ESG'!$G$188,CB1968)),MAX($CA$3:CA1967)+1,0)</f>
        <v>1965</v>
      </c>
      <c r="CB1968" s="134" t="s">
        <v>5968</v>
      </c>
      <c r="CC1968" s="98">
        <v>0</v>
      </c>
      <c r="CD1968" s="99" t="str">
        <f>IFERROR(VLOOKUP(ROWS($CB$4:CB1968),$CA$4:$CB$2337,2,0),"")</f>
        <v>Świebodzice (pow. świdnicki, woj. dolnośląskie)</v>
      </c>
      <c r="CE1968" s="98">
        <v>0</v>
      </c>
      <c r="CF1968" s="98">
        <f>IF(ISNUMBER(SEARCH('ankieta ESG'!$G$189,CG1968)),MAX($CF$3:CF1967)+1,0)</f>
        <v>1965</v>
      </c>
      <c r="CG1968" s="134" t="s">
        <v>5968</v>
      </c>
      <c r="CH1968" s="98">
        <v>0</v>
      </c>
      <c r="CI1968" s="99" t="str">
        <f>IFERROR(VLOOKUP(ROWS($CG$4:CG1968),$CF$4:$CG$2337,2,0),"")</f>
        <v>Świebodzice (pow. świdnicki, woj. dolnośląskie)</v>
      </c>
      <c r="CJ1968" s="98">
        <v>0</v>
      </c>
    </row>
    <row r="1969" spans="4:88">
      <c r="D1969" s="25"/>
      <c r="F1969" s="25"/>
      <c r="AM1969" s="98">
        <f>IF(ISNUMBER(SEARCH('ankieta ESG'!$G$180,AN1969)),MAX(AM$3:$AM1968)+1,0)</f>
        <v>1966</v>
      </c>
      <c r="AN1969" s="134" t="s">
        <v>5969</v>
      </c>
      <c r="AO1969" s="98">
        <v>0</v>
      </c>
      <c r="AP1969" s="99" t="str">
        <f>IFERROR(VLOOKUP(ROWS($AN$4:AN1969),$AM$4:$AN$2337,2,0),"")</f>
        <v>Świebodzin (pow. świebodziński, woj. lubuskie)</v>
      </c>
      <c r="AQ1969" s="98">
        <v>0</v>
      </c>
      <c r="AR1969" s="98">
        <f>IF(ISNUMBER(SEARCH('ankieta ESG'!$G$181,AS1969)),MAX($AR$3:AR1968)+1,0)</f>
        <v>1966</v>
      </c>
      <c r="AS1969" s="134" t="s">
        <v>5969</v>
      </c>
      <c r="AT1969" s="98">
        <v>0</v>
      </c>
      <c r="AU1969" s="99" t="str">
        <f>IFERROR(VLOOKUP(ROWS($AS$4:AS1969),$AR$4:$AS$2337,2,0),"")</f>
        <v>Świebodzin (pow. świebodziński, woj. lubuskie)</v>
      </c>
      <c r="AV1969" s="98">
        <v>0</v>
      </c>
      <c r="AW1969" s="98">
        <f>IF(ISNUMBER(SEARCH('ankieta ESG'!$G$182,AX1969)),MAX($AW$3:AW1968)+1,0)</f>
        <v>1966</v>
      </c>
      <c r="AX1969" s="134" t="s">
        <v>5969</v>
      </c>
      <c r="AY1969" s="98">
        <v>0</v>
      </c>
      <c r="AZ1969" s="99" t="str">
        <f>IFERROR(VLOOKUP(ROWS($AX$4:AX1969),$AW$4:$AX$2337,2,0),"")</f>
        <v>Świebodzin (pow. świebodziński, woj. lubuskie)</v>
      </c>
      <c r="BA1969" s="98">
        <v>0</v>
      </c>
      <c r="BB1969" s="98">
        <f>IF(ISNUMBER(SEARCH('ankieta ESG'!$G$183,BC1969)),MAX($BB$3:BB1968)+1,0)</f>
        <v>1966</v>
      </c>
      <c r="BC1969" s="134" t="s">
        <v>5969</v>
      </c>
      <c r="BD1969" s="98">
        <v>0</v>
      </c>
      <c r="BE1969" s="99" t="str">
        <f>IFERROR(VLOOKUP(ROWS($BC$4:BC1969),$BB$4:$BC$2337,2,0),"")</f>
        <v>Świebodzin (pow. świebodziński, woj. lubuskie)</v>
      </c>
      <c r="BF1969" s="98">
        <v>0</v>
      </c>
      <c r="BG1969" s="98">
        <f>IF(ISNUMBER(SEARCH('ankieta ESG'!$G$184,BH1969)),MAX($BG$3:BG1968)+1,0)</f>
        <v>1966</v>
      </c>
      <c r="BH1969" s="134" t="s">
        <v>5969</v>
      </c>
      <c r="BI1969" s="98">
        <v>0</v>
      </c>
      <c r="BJ1969" s="99" t="str">
        <f>IFERROR(VLOOKUP(ROWS($BH$4:BH1969),$BG$4:$BH$2337,2,0),"")</f>
        <v>Świebodzin (pow. świebodziński, woj. lubuskie)</v>
      </c>
      <c r="BK1969" s="98">
        <v>0</v>
      </c>
      <c r="BL1969" s="98">
        <f>IF(ISNUMBER(SEARCH('ankieta ESG'!$G$185,BM1969)),MAX($BL$3:BL1968)+1,0)</f>
        <v>1966</v>
      </c>
      <c r="BM1969" s="134" t="s">
        <v>5969</v>
      </c>
      <c r="BN1969" s="98">
        <v>0</v>
      </c>
      <c r="BO1969" s="99" t="str">
        <f>IFERROR(VLOOKUP(ROWS($BM$4:BM1969),$BL$4:$BM$2337,2,0),"")</f>
        <v>Świebodzin (pow. świebodziński, woj. lubuskie)</v>
      </c>
      <c r="BP1969" s="98">
        <v>0</v>
      </c>
      <c r="BQ1969" s="98">
        <f>IF(ISNUMBER(SEARCH('ankieta ESG'!$G$186,BR1969)),MAX($BQ$3:BQ1968)+1,0)</f>
        <v>1966</v>
      </c>
      <c r="BR1969" s="134" t="s">
        <v>5969</v>
      </c>
      <c r="BS1969" s="98">
        <v>0</v>
      </c>
      <c r="BT1969" s="99" t="str">
        <f>IFERROR(VLOOKUP(ROWS($BR$4:BR1969),$BQ$4:$BR$2337,2,0),"")</f>
        <v>Świebodzin (pow. świebodziński, woj. lubuskie)</v>
      </c>
      <c r="BU1969" s="98">
        <v>0</v>
      </c>
      <c r="BV1969" s="98">
        <f>IF(ISNUMBER(SEARCH('ankieta ESG'!$G$187,BW1969)),MAX($BV$3:BV1968)+1,0)</f>
        <v>1966</v>
      </c>
      <c r="BW1969" s="134" t="s">
        <v>5969</v>
      </c>
      <c r="BX1969" s="98">
        <v>0</v>
      </c>
      <c r="BY1969" s="99" t="str">
        <f>IFERROR(VLOOKUP(ROWS($BW$4:BW1969),$BV$4:$BW$2337,2,0),"")</f>
        <v>Świebodzin (pow. świebodziński, woj. lubuskie)</v>
      </c>
      <c r="BZ1969" s="98">
        <v>0</v>
      </c>
      <c r="CA1969" s="98">
        <f>IF(ISNUMBER(SEARCH('ankieta ESG'!$G$188,CB1969)),MAX($CA$3:CA1968)+1,0)</f>
        <v>1966</v>
      </c>
      <c r="CB1969" s="134" t="s">
        <v>5969</v>
      </c>
      <c r="CC1969" s="98">
        <v>0</v>
      </c>
      <c r="CD1969" s="99" t="str">
        <f>IFERROR(VLOOKUP(ROWS($CB$4:CB1969),$CA$4:$CB$2337,2,0),"")</f>
        <v>Świebodzin (pow. świebodziński, woj. lubuskie)</v>
      </c>
      <c r="CE1969" s="98">
        <v>0</v>
      </c>
      <c r="CF1969" s="98">
        <f>IF(ISNUMBER(SEARCH('ankieta ESG'!$G$189,CG1969)),MAX($CF$3:CF1968)+1,0)</f>
        <v>1966</v>
      </c>
      <c r="CG1969" s="134" t="s">
        <v>5969</v>
      </c>
      <c r="CH1969" s="98">
        <v>0</v>
      </c>
      <c r="CI1969" s="99" t="str">
        <f>IFERROR(VLOOKUP(ROWS($CG$4:CG1969),$CF$4:$CG$2337,2,0),"")</f>
        <v>Świebodzin (pow. świebodziński, woj. lubuskie)</v>
      </c>
      <c r="CJ1969" s="98">
        <v>0</v>
      </c>
    </row>
    <row r="1970" spans="4:88">
      <c r="D1970" s="25"/>
      <c r="F1970" s="25"/>
      <c r="AM1970" s="98">
        <f>IF(ISNUMBER(SEARCH('ankieta ESG'!$G$180,AN1970)),MAX(AM$3:$AM1969)+1,0)</f>
        <v>1967</v>
      </c>
      <c r="AN1970" s="134" t="s">
        <v>5970</v>
      </c>
      <c r="AO1970" s="98">
        <v>0</v>
      </c>
      <c r="AP1970" s="99" t="str">
        <f>IFERROR(VLOOKUP(ROWS($AN$4:AN1970),$AM$4:$AN$2337,2,0),"")</f>
        <v>Świecie (pow. świecki, woj. kujawsko-pomorskie)</v>
      </c>
      <c r="AQ1970" s="98">
        <v>0</v>
      </c>
      <c r="AR1970" s="98">
        <f>IF(ISNUMBER(SEARCH('ankieta ESG'!$G$181,AS1970)),MAX($AR$3:AR1969)+1,0)</f>
        <v>1967</v>
      </c>
      <c r="AS1970" s="134" t="s">
        <v>5970</v>
      </c>
      <c r="AT1970" s="98">
        <v>0</v>
      </c>
      <c r="AU1970" s="99" t="str">
        <f>IFERROR(VLOOKUP(ROWS($AS$4:AS1970),$AR$4:$AS$2337,2,0),"")</f>
        <v>Świecie (pow. świecki, woj. kujawsko-pomorskie)</v>
      </c>
      <c r="AV1970" s="98">
        <v>0</v>
      </c>
      <c r="AW1970" s="98">
        <f>IF(ISNUMBER(SEARCH('ankieta ESG'!$G$182,AX1970)),MAX($AW$3:AW1969)+1,0)</f>
        <v>1967</v>
      </c>
      <c r="AX1970" s="134" t="s">
        <v>5970</v>
      </c>
      <c r="AY1970" s="98">
        <v>0</v>
      </c>
      <c r="AZ1970" s="99" t="str">
        <f>IFERROR(VLOOKUP(ROWS($AX$4:AX1970),$AW$4:$AX$2337,2,0),"")</f>
        <v>Świecie (pow. świecki, woj. kujawsko-pomorskie)</v>
      </c>
      <c r="BA1970" s="98">
        <v>0</v>
      </c>
      <c r="BB1970" s="98">
        <f>IF(ISNUMBER(SEARCH('ankieta ESG'!$G$183,BC1970)),MAX($BB$3:BB1969)+1,0)</f>
        <v>1967</v>
      </c>
      <c r="BC1970" s="134" t="s">
        <v>5970</v>
      </c>
      <c r="BD1970" s="98">
        <v>0</v>
      </c>
      <c r="BE1970" s="99" t="str">
        <f>IFERROR(VLOOKUP(ROWS($BC$4:BC1970),$BB$4:$BC$2337,2,0),"")</f>
        <v>Świecie (pow. świecki, woj. kujawsko-pomorskie)</v>
      </c>
      <c r="BF1970" s="98">
        <v>0</v>
      </c>
      <c r="BG1970" s="98">
        <f>IF(ISNUMBER(SEARCH('ankieta ESG'!$G$184,BH1970)),MAX($BG$3:BG1969)+1,0)</f>
        <v>1967</v>
      </c>
      <c r="BH1970" s="134" t="s">
        <v>5970</v>
      </c>
      <c r="BI1970" s="98">
        <v>0</v>
      </c>
      <c r="BJ1970" s="99" t="str">
        <f>IFERROR(VLOOKUP(ROWS($BH$4:BH1970),$BG$4:$BH$2337,2,0),"")</f>
        <v>Świecie (pow. świecki, woj. kujawsko-pomorskie)</v>
      </c>
      <c r="BK1970" s="98">
        <v>0</v>
      </c>
      <c r="BL1970" s="98">
        <f>IF(ISNUMBER(SEARCH('ankieta ESG'!$G$185,BM1970)),MAX($BL$3:BL1969)+1,0)</f>
        <v>1967</v>
      </c>
      <c r="BM1970" s="134" t="s">
        <v>5970</v>
      </c>
      <c r="BN1970" s="98">
        <v>0</v>
      </c>
      <c r="BO1970" s="99" t="str">
        <f>IFERROR(VLOOKUP(ROWS($BM$4:BM1970),$BL$4:$BM$2337,2,0),"")</f>
        <v>Świecie (pow. świecki, woj. kujawsko-pomorskie)</v>
      </c>
      <c r="BP1970" s="98">
        <v>0</v>
      </c>
      <c r="BQ1970" s="98">
        <f>IF(ISNUMBER(SEARCH('ankieta ESG'!$G$186,BR1970)),MAX($BQ$3:BQ1969)+1,0)</f>
        <v>1967</v>
      </c>
      <c r="BR1970" s="134" t="s">
        <v>5970</v>
      </c>
      <c r="BS1970" s="98">
        <v>0</v>
      </c>
      <c r="BT1970" s="99" t="str">
        <f>IFERROR(VLOOKUP(ROWS($BR$4:BR1970),$BQ$4:$BR$2337,2,0),"")</f>
        <v>Świecie (pow. świecki, woj. kujawsko-pomorskie)</v>
      </c>
      <c r="BU1970" s="98">
        <v>0</v>
      </c>
      <c r="BV1970" s="98">
        <f>IF(ISNUMBER(SEARCH('ankieta ESG'!$G$187,BW1970)),MAX($BV$3:BV1969)+1,0)</f>
        <v>1967</v>
      </c>
      <c r="BW1970" s="134" t="s">
        <v>5970</v>
      </c>
      <c r="BX1970" s="98">
        <v>0</v>
      </c>
      <c r="BY1970" s="99" t="str">
        <f>IFERROR(VLOOKUP(ROWS($BW$4:BW1970),$BV$4:$BW$2337,2,0),"")</f>
        <v>Świecie (pow. świecki, woj. kujawsko-pomorskie)</v>
      </c>
      <c r="BZ1970" s="98">
        <v>0</v>
      </c>
      <c r="CA1970" s="98">
        <f>IF(ISNUMBER(SEARCH('ankieta ESG'!$G$188,CB1970)),MAX($CA$3:CA1969)+1,0)</f>
        <v>1967</v>
      </c>
      <c r="CB1970" s="134" t="s">
        <v>5970</v>
      </c>
      <c r="CC1970" s="98">
        <v>0</v>
      </c>
      <c r="CD1970" s="99" t="str">
        <f>IFERROR(VLOOKUP(ROWS($CB$4:CB1970),$CA$4:$CB$2337,2,0),"")</f>
        <v>Świecie (pow. świecki, woj. kujawsko-pomorskie)</v>
      </c>
      <c r="CE1970" s="98">
        <v>0</v>
      </c>
      <c r="CF1970" s="98">
        <f>IF(ISNUMBER(SEARCH('ankieta ESG'!$G$189,CG1970)),MAX($CF$3:CF1969)+1,0)</f>
        <v>1967</v>
      </c>
      <c r="CG1970" s="134" t="s">
        <v>5970</v>
      </c>
      <c r="CH1970" s="98">
        <v>0</v>
      </c>
      <c r="CI1970" s="99" t="str">
        <f>IFERROR(VLOOKUP(ROWS($CG$4:CG1970),$CF$4:$CG$2337,2,0),"")</f>
        <v>Świecie (pow. świecki, woj. kujawsko-pomorskie)</v>
      </c>
      <c r="CJ1970" s="98">
        <v>0</v>
      </c>
    </row>
    <row r="1971" spans="4:88">
      <c r="D1971" s="25"/>
      <c r="F1971" s="25"/>
      <c r="AM1971" s="98">
        <f>IF(ISNUMBER(SEARCH('ankieta ESG'!$G$180,AN1971)),MAX(AM$3:$AM1970)+1,0)</f>
        <v>1968</v>
      </c>
      <c r="AN1971" s="134" t="s">
        <v>5971</v>
      </c>
      <c r="AO1971" s="98">
        <v>0</v>
      </c>
      <c r="AP1971" s="99" t="str">
        <f>IFERROR(VLOOKUP(ROWS($AN$4:AN1971),$AM$4:$AN$2337,2,0),"")</f>
        <v>Świecie nad Osą (pow. grudziądzki, woj. kujawsko-pomorskie)</v>
      </c>
      <c r="AQ1971" s="98">
        <v>0</v>
      </c>
      <c r="AR1971" s="98">
        <f>IF(ISNUMBER(SEARCH('ankieta ESG'!$G$181,AS1971)),MAX($AR$3:AR1970)+1,0)</f>
        <v>1968</v>
      </c>
      <c r="AS1971" s="134" t="s">
        <v>5971</v>
      </c>
      <c r="AT1971" s="98">
        <v>0</v>
      </c>
      <c r="AU1971" s="99" t="str">
        <f>IFERROR(VLOOKUP(ROWS($AS$4:AS1971),$AR$4:$AS$2337,2,0),"")</f>
        <v>Świecie nad Osą (pow. grudziądzki, woj. kujawsko-pomorskie)</v>
      </c>
      <c r="AV1971" s="98">
        <v>0</v>
      </c>
      <c r="AW1971" s="98">
        <f>IF(ISNUMBER(SEARCH('ankieta ESG'!$G$182,AX1971)),MAX($AW$3:AW1970)+1,0)</f>
        <v>1968</v>
      </c>
      <c r="AX1971" s="134" t="s">
        <v>5971</v>
      </c>
      <c r="AY1971" s="98">
        <v>0</v>
      </c>
      <c r="AZ1971" s="99" t="str">
        <f>IFERROR(VLOOKUP(ROWS($AX$4:AX1971),$AW$4:$AX$2337,2,0),"")</f>
        <v>Świecie nad Osą (pow. grudziądzki, woj. kujawsko-pomorskie)</v>
      </c>
      <c r="BA1971" s="98">
        <v>0</v>
      </c>
      <c r="BB1971" s="98">
        <f>IF(ISNUMBER(SEARCH('ankieta ESG'!$G$183,BC1971)),MAX($BB$3:BB1970)+1,0)</f>
        <v>1968</v>
      </c>
      <c r="BC1971" s="134" t="s">
        <v>5971</v>
      </c>
      <c r="BD1971" s="98">
        <v>0</v>
      </c>
      <c r="BE1971" s="99" t="str">
        <f>IFERROR(VLOOKUP(ROWS($BC$4:BC1971),$BB$4:$BC$2337,2,0),"")</f>
        <v>Świecie nad Osą (pow. grudziądzki, woj. kujawsko-pomorskie)</v>
      </c>
      <c r="BF1971" s="98">
        <v>0</v>
      </c>
      <c r="BG1971" s="98">
        <f>IF(ISNUMBER(SEARCH('ankieta ESG'!$G$184,BH1971)),MAX($BG$3:BG1970)+1,0)</f>
        <v>1968</v>
      </c>
      <c r="BH1971" s="134" t="s">
        <v>5971</v>
      </c>
      <c r="BI1971" s="98">
        <v>0</v>
      </c>
      <c r="BJ1971" s="99" t="str">
        <f>IFERROR(VLOOKUP(ROWS($BH$4:BH1971),$BG$4:$BH$2337,2,0),"")</f>
        <v>Świecie nad Osą (pow. grudziądzki, woj. kujawsko-pomorskie)</v>
      </c>
      <c r="BK1971" s="98">
        <v>0</v>
      </c>
      <c r="BL1971" s="98">
        <f>IF(ISNUMBER(SEARCH('ankieta ESG'!$G$185,BM1971)),MAX($BL$3:BL1970)+1,0)</f>
        <v>1968</v>
      </c>
      <c r="BM1971" s="134" t="s">
        <v>5971</v>
      </c>
      <c r="BN1971" s="98">
        <v>0</v>
      </c>
      <c r="BO1971" s="99" t="str">
        <f>IFERROR(VLOOKUP(ROWS($BM$4:BM1971),$BL$4:$BM$2337,2,0),"")</f>
        <v>Świecie nad Osą (pow. grudziądzki, woj. kujawsko-pomorskie)</v>
      </c>
      <c r="BP1971" s="98">
        <v>0</v>
      </c>
      <c r="BQ1971" s="98">
        <f>IF(ISNUMBER(SEARCH('ankieta ESG'!$G$186,BR1971)),MAX($BQ$3:BQ1970)+1,0)</f>
        <v>1968</v>
      </c>
      <c r="BR1971" s="134" t="s">
        <v>5971</v>
      </c>
      <c r="BS1971" s="98">
        <v>0</v>
      </c>
      <c r="BT1971" s="99" t="str">
        <f>IFERROR(VLOOKUP(ROWS($BR$4:BR1971),$BQ$4:$BR$2337,2,0),"")</f>
        <v>Świecie nad Osą (pow. grudziądzki, woj. kujawsko-pomorskie)</v>
      </c>
      <c r="BU1971" s="98">
        <v>0</v>
      </c>
      <c r="BV1971" s="98">
        <f>IF(ISNUMBER(SEARCH('ankieta ESG'!$G$187,BW1971)),MAX($BV$3:BV1970)+1,0)</f>
        <v>1968</v>
      </c>
      <c r="BW1971" s="134" t="s">
        <v>5971</v>
      </c>
      <c r="BX1971" s="98">
        <v>0</v>
      </c>
      <c r="BY1971" s="99" t="str">
        <f>IFERROR(VLOOKUP(ROWS($BW$4:BW1971),$BV$4:$BW$2337,2,0),"")</f>
        <v>Świecie nad Osą (pow. grudziądzki, woj. kujawsko-pomorskie)</v>
      </c>
      <c r="BZ1971" s="98">
        <v>0</v>
      </c>
      <c r="CA1971" s="98">
        <f>IF(ISNUMBER(SEARCH('ankieta ESG'!$G$188,CB1971)),MAX($CA$3:CA1970)+1,0)</f>
        <v>1968</v>
      </c>
      <c r="CB1971" s="134" t="s">
        <v>5971</v>
      </c>
      <c r="CC1971" s="98">
        <v>0</v>
      </c>
      <c r="CD1971" s="99" t="str">
        <f>IFERROR(VLOOKUP(ROWS($CB$4:CB1971),$CA$4:$CB$2337,2,0),"")</f>
        <v>Świecie nad Osą (pow. grudziądzki, woj. kujawsko-pomorskie)</v>
      </c>
      <c r="CE1971" s="98">
        <v>0</v>
      </c>
      <c r="CF1971" s="98">
        <f>IF(ISNUMBER(SEARCH('ankieta ESG'!$G$189,CG1971)),MAX($CF$3:CF1970)+1,0)</f>
        <v>1968</v>
      </c>
      <c r="CG1971" s="134" t="s">
        <v>5971</v>
      </c>
      <c r="CH1971" s="98">
        <v>0</v>
      </c>
      <c r="CI1971" s="99" t="str">
        <f>IFERROR(VLOOKUP(ROWS($CG$4:CG1971),$CF$4:$CG$2337,2,0),"")</f>
        <v>Świecie nad Osą (pow. grudziądzki, woj. kujawsko-pomorskie)</v>
      </c>
      <c r="CJ1971" s="98">
        <v>0</v>
      </c>
    </row>
    <row r="1972" spans="4:88">
      <c r="D1972" s="25"/>
      <c r="F1972" s="25"/>
      <c r="AM1972" s="98">
        <f>IF(ISNUMBER(SEARCH('ankieta ESG'!$G$180,AN1972)),MAX(AM$3:$AM1971)+1,0)</f>
        <v>1969</v>
      </c>
      <c r="AN1972" s="134" t="s">
        <v>5972</v>
      </c>
      <c r="AO1972" s="98">
        <v>0</v>
      </c>
      <c r="AP1972" s="99" t="str">
        <f>IFERROR(VLOOKUP(ROWS($AN$4:AN1972),$AM$4:$AN$2337,2,0),"")</f>
        <v>Świedziebnia (pow. brodnicki, woj. kujawsko-pomorskie)</v>
      </c>
      <c r="AQ1972" s="98">
        <v>0</v>
      </c>
      <c r="AR1972" s="98">
        <f>IF(ISNUMBER(SEARCH('ankieta ESG'!$G$181,AS1972)),MAX($AR$3:AR1971)+1,0)</f>
        <v>1969</v>
      </c>
      <c r="AS1972" s="134" t="s">
        <v>5972</v>
      </c>
      <c r="AT1972" s="98">
        <v>0</v>
      </c>
      <c r="AU1972" s="99" t="str">
        <f>IFERROR(VLOOKUP(ROWS($AS$4:AS1972),$AR$4:$AS$2337,2,0),"")</f>
        <v>Świedziebnia (pow. brodnicki, woj. kujawsko-pomorskie)</v>
      </c>
      <c r="AV1972" s="98">
        <v>0</v>
      </c>
      <c r="AW1972" s="98">
        <f>IF(ISNUMBER(SEARCH('ankieta ESG'!$G$182,AX1972)),MAX($AW$3:AW1971)+1,0)</f>
        <v>1969</v>
      </c>
      <c r="AX1972" s="134" t="s">
        <v>5972</v>
      </c>
      <c r="AY1972" s="98">
        <v>0</v>
      </c>
      <c r="AZ1972" s="99" t="str">
        <f>IFERROR(VLOOKUP(ROWS($AX$4:AX1972),$AW$4:$AX$2337,2,0),"")</f>
        <v>Świedziebnia (pow. brodnicki, woj. kujawsko-pomorskie)</v>
      </c>
      <c r="BA1972" s="98">
        <v>0</v>
      </c>
      <c r="BB1972" s="98">
        <f>IF(ISNUMBER(SEARCH('ankieta ESG'!$G$183,BC1972)),MAX($BB$3:BB1971)+1,0)</f>
        <v>1969</v>
      </c>
      <c r="BC1972" s="134" t="s">
        <v>5972</v>
      </c>
      <c r="BD1972" s="98">
        <v>0</v>
      </c>
      <c r="BE1972" s="99" t="str">
        <f>IFERROR(VLOOKUP(ROWS($BC$4:BC1972),$BB$4:$BC$2337,2,0),"")</f>
        <v>Świedziebnia (pow. brodnicki, woj. kujawsko-pomorskie)</v>
      </c>
      <c r="BF1972" s="98">
        <v>0</v>
      </c>
      <c r="BG1972" s="98">
        <f>IF(ISNUMBER(SEARCH('ankieta ESG'!$G$184,BH1972)),MAX($BG$3:BG1971)+1,0)</f>
        <v>1969</v>
      </c>
      <c r="BH1972" s="134" t="s">
        <v>5972</v>
      </c>
      <c r="BI1972" s="98">
        <v>0</v>
      </c>
      <c r="BJ1972" s="99" t="str">
        <f>IFERROR(VLOOKUP(ROWS($BH$4:BH1972),$BG$4:$BH$2337,2,0),"")</f>
        <v>Świedziebnia (pow. brodnicki, woj. kujawsko-pomorskie)</v>
      </c>
      <c r="BK1972" s="98">
        <v>0</v>
      </c>
      <c r="BL1972" s="98">
        <f>IF(ISNUMBER(SEARCH('ankieta ESG'!$G$185,BM1972)),MAX($BL$3:BL1971)+1,0)</f>
        <v>1969</v>
      </c>
      <c r="BM1972" s="134" t="s">
        <v>5972</v>
      </c>
      <c r="BN1972" s="98">
        <v>0</v>
      </c>
      <c r="BO1972" s="99" t="str">
        <f>IFERROR(VLOOKUP(ROWS($BM$4:BM1972),$BL$4:$BM$2337,2,0),"")</f>
        <v>Świedziebnia (pow. brodnicki, woj. kujawsko-pomorskie)</v>
      </c>
      <c r="BP1972" s="98">
        <v>0</v>
      </c>
      <c r="BQ1972" s="98">
        <f>IF(ISNUMBER(SEARCH('ankieta ESG'!$G$186,BR1972)),MAX($BQ$3:BQ1971)+1,0)</f>
        <v>1969</v>
      </c>
      <c r="BR1972" s="134" t="s">
        <v>5972</v>
      </c>
      <c r="BS1972" s="98">
        <v>0</v>
      </c>
      <c r="BT1972" s="99" t="str">
        <f>IFERROR(VLOOKUP(ROWS($BR$4:BR1972),$BQ$4:$BR$2337,2,0),"")</f>
        <v>Świedziebnia (pow. brodnicki, woj. kujawsko-pomorskie)</v>
      </c>
      <c r="BU1972" s="98">
        <v>0</v>
      </c>
      <c r="BV1972" s="98">
        <f>IF(ISNUMBER(SEARCH('ankieta ESG'!$G$187,BW1972)),MAX($BV$3:BV1971)+1,0)</f>
        <v>1969</v>
      </c>
      <c r="BW1972" s="134" t="s">
        <v>5972</v>
      </c>
      <c r="BX1972" s="98">
        <v>0</v>
      </c>
      <c r="BY1972" s="99" t="str">
        <f>IFERROR(VLOOKUP(ROWS($BW$4:BW1972),$BV$4:$BW$2337,2,0),"")</f>
        <v>Świedziebnia (pow. brodnicki, woj. kujawsko-pomorskie)</v>
      </c>
      <c r="BZ1972" s="98">
        <v>0</v>
      </c>
      <c r="CA1972" s="98">
        <f>IF(ISNUMBER(SEARCH('ankieta ESG'!$G$188,CB1972)),MAX($CA$3:CA1971)+1,0)</f>
        <v>1969</v>
      </c>
      <c r="CB1972" s="134" t="s">
        <v>5972</v>
      </c>
      <c r="CC1972" s="98">
        <v>0</v>
      </c>
      <c r="CD1972" s="99" t="str">
        <f>IFERROR(VLOOKUP(ROWS($CB$4:CB1972),$CA$4:$CB$2337,2,0),"")</f>
        <v>Świedziebnia (pow. brodnicki, woj. kujawsko-pomorskie)</v>
      </c>
      <c r="CE1972" s="98">
        <v>0</v>
      </c>
      <c r="CF1972" s="98">
        <f>IF(ISNUMBER(SEARCH('ankieta ESG'!$G$189,CG1972)),MAX($CF$3:CF1971)+1,0)</f>
        <v>1969</v>
      </c>
      <c r="CG1972" s="134" t="s">
        <v>5972</v>
      </c>
      <c r="CH1972" s="98">
        <v>0</v>
      </c>
      <c r="CI1972" s="99" t="str">
        <f>IFERROR(VLOOKUP(ROWS($CG$4:CG1972),$CF$4:$CG$2337,2,0),"")</f>
        <v>Świedziebnia (pow. brodnicki, woj. kujawsko-pomorskie)</v>
      </c>
      <c r="CJ1972" s="98">
        <v>0</v>
      </c>
    </row>
    <row r="1973" spans="4:88">
      <c r="D1973" s="25"/>
      <c r="F1973" s="25"/>
      <c r="AM1973" s="98">
        <f>IF(ISNUMBER(SEARCH('ankieta ESG'!$G$180,AN1973)),MAX(AM$3:$AM1972)+1,0)</f>
        <v>1970</v>
      </c>
      <c r="AN1973" s="134" t="s">
        <v>5973</v>
      </c>
      <c r="AO1973" s="98">
        <v>0</v>
      </c>
      <c r="AP1973" s="99" t="str">
        <f>IFERROR(VLOOKUP(ROWS($AN$4:AN1973),$AM$4:$AN$2337,2,0),"")</f>
        <v>Świekatowo (pow. świecki, woj. kujawsko-pomorskie)</v>
      </c>
      <c r="AQ1973" s="98">
        <v>0</v>
      </c>
      <c r="AR1973" s="98">
        <f>IF(ISNUMBER(SEARCH('ankieta ESG'!$G$181,AS1973)),MAX($AR$3:AR1972)+1,0)</f>
        <v>1970</v>
      </c>
      <c r="AS1973" s="134" t="s">
        <v>5973</v>
      </c>
      <c r="AT1973" s="98">
        <v>0</v>
      </c>
      <c r="AU1973" s="99" t="str">
        <f>IFERROR(VLOOKUP(ROWS($AS$4:AS1973),$AR$4:$AS$2337,2,0),"")</f>
        <v>Świekatowo (pow. świecki, woj. kujawsko-pomorskie)</v>
      </c>
      <c r="AV1973" s="98">
        <v>0</v>
      </c>
      <c r="AW1973" s="98">
        <f>IF(ISNUMBER(SEARCH('ankieta ESG'!$G$182,AX1973)),MAX($AW$3:AW1972)+1,0)</f>
        <v>1970</v>
      </c>
      <c r="AX1973" s="134" t="s">
        <v>5973</v>
      </c>
      <c r="AY1973" s="98">
        <v>0</v>
      </c>
      <c r="AZ1973" s="99" t="str">
        <f>IFERROR(VLOOKUP(ROWS($AX$4:AX1973),$AW$4:$AX$2337,2,0),"")</f>
        <v>Świekatowo (pow. świecki, woj. kujawsko-pomorskie)</v>
      </c>
      <c r="BA1973" s="98">
        <v>0</v>
      </c>
      <c r="BB1973" s="98">
        <f>IF(ISNUMBER(SEARCH('ankieta ESG'!$G$183,BC1973)),MAX($BB$3:BB1972)+1,0)</f>
        <v>1970</v>
      </c>
      <c r="BC1973" s="134" t="s">
        <v>5973</v>
      </c>
      <c r="BD1973" s="98">
        <v>0</v>
      </c>
      <c r="BE1973" s="99" t="str">
        <f>IFERROR(VLOOKUP(ROWS($BC$4:BC1973),$BB$4:$BC$2337,2,0),"")</f>
        <v>Świekatowo (pow. świecki, woj. kujawsko-pomorskie)</v>
      </c>
      <c r="BF1973" s="98">
        <v>0</v>
      </c>
      <c r="BG1973" s="98">
        <f>IF(ISNUMBER(SEARCH('ankieta ESG'!$G$184,BH1973)),MAX($BG$3:BG1972)+1,0)</f>
        <v>1970</v>
      </c>
      <c r="BH1973" s="134" t="s">
        <v>5973</v>
      </c>
      <c r="BI1973" s="98">
        <v>0</v>
      </c>
      <c r="BJ1973" s="99" t="str">
        <f>IFERROR(VLOOKUP(ROWS($BH$4:BH1973),$BG$4:$BH$2337,2,0),"")</f>
        <v>Świekatowo (pow. świecki, woj. kujawsko-pomorskie)</v>
      </c>
      <c r="BK1973" s="98">
        <v>0</v>
      </c>
      <c r="BL1973" s="98">
        <f>IF(ISNUMBER(SEARCH('ankieta ESG'!$G$185,BM1973)),MAX($BL$3:BL1972)+1,0)</f>
        <v>1970</v>
      </c>
      <c r="BM1973" s="134" t="s">
        <v>5973</v>
      </c>
      <c r="BN1973" s="98">
        <v>0</v>
      </c>
      <c r="BO1973" s="99" t="str">
        <f>IFERROR(VLOOKUP(ROWS($BM$4:BM1973),$BL$4:$BM$2337,2,0),"")</f>
        <v>Świekatowo (pow. świecki, woj. kujawsko-pomorskie)</v>
      </c>
      <c r="BP1973" s="98">
        <v>0</v>
      </c>
      <c r="BQ1973" s="98">
        <f>IF(ISNUMBER(SEARCH('ankieta ESG'!$G$186,BR1973)),MAX($BQ$3:BQ1972)+1,0)</f>
        <v>1970</v>
      </c>
      <c r="BR1973" s="134" t="s">
        <v>5973</v>
      </c>
      <c r="BS1973" s="98">
        <v>0</v>
      </c>
      <c r="BT1973" s="99" t="str">
        <f>IFERROR(VLOOKUP(ROWS($BR$4:BR1973),$BQ$4:$BR$2337,2,0),"")</f>
        <v>Świekatowo (pow. świecki, woj. kujawsko-pomorskie)</v>
      </c>
      <c r="BU1973" s="98">
        <v>0</v>
      </c>
      <c r="BV1973" s="98">
        <f>IF(ISNUMBER(SEARCH('ankieta ESG'!$G$187,BW1973)),MAX($BV$3:BV1972)+1,0)</f>
        <v>1970</v>
      </c>
      <c r="BW1973" s="134" t="s">
        <v>5973</v>
      </c>
      <c r="BX1973" s="98">
        <v>0</v>
      </c>
      <c r="BY1973" s="99" t="str">
        <f>IFERROR(VLOOKUP(ROWS($BW$4:BW1973),$BV$4:$BW$2337,2,0),"")</f>
        <v>Świekatowo (pow. świecki, woj. kujawsko-pomorskie)</v>
      </c>
      <c r="BZ1973" s="98">
        <v>0</v>
      </c>
      <c r="CA1973" s="98">
        <f>IF(ISNUMBER(SEARCH('ankieta ESG'!$G$188,CB1973)),MAX($CA$3:CA1972)+1,0)</f>
        <v>1970</v>
      </c>
      <c r="CB1973" s="134" t="s">
        <v>5973</v>
      </c>
      <c r="CC1973" s="98">
        <v>0</v>
      </c>
      <c r="CD1973" s="99" t="str">
        <f>IFERROR(VLOOKUP(ROWS($CB$4:CB1973),$CA$4:$CB$2337,2,0),"")</f>
        <v>Świekatowo (pow. świecki, woj. kujawsko-pomorskie)</v>
      </c>
      <c r="CE1973" s="98">
        <v>0</v>
      </c>
      <c r="CF1973" s="98">
        <f>IF(ISNUMBER(SEARCH('ankieta ESG'!$G$189,CG1973)),MAX($CF$3:CF1972)+1,0)</f>
        <v>1970</v>
      </c>
      <c r="CG1973" s="134" t="s">
        <v>5973</v>
      </c>
      <c r="CH1973" s="98">
        <v>0</v>
      </c>
      <c r="CI1973" s="99" t="str">
        <f>IFERROR(VLOOKUP(ROWS($CG$4:CG1973),$CF$4:$CG$2337,2,0),"")</f>
        <v>Świekatowo (pow. świecki, woj. kujawsko-pomorskie)</v>
      </c>
      <c r="CJ1973" s="98">
        <v>0</v>
      </c>
    </row>
    <row r="1974" spans="4:88">
      <c r="D1974" s="25"/>
      <c r="F1974" s="25"/>
      <c r="AM1974" s="98">
        <f>IF(ISNUMBER(SEARCH('ankieta ESG'!$G$180,AN1974)),MAX(AM$3:$AM1973)+1,0)</f>
        <v>1971</v>
      </c>
      <c r="AN1974" s="134" t="s">
        <v>5974</v>
      </c>
      <c r="AO1974" s="98">
        <v>0</v>
      </c>
      <c r="AP1974" s="99" t="str">
        <f>IFERROR(VLOOKUP(ROWS($AN$4:AN1974),$AM$4:$AN$2337,2,0),"")</f>
        <v>Świeradów (pow. lubański, woj. dolnośląskie)</v>
      </c>
      <c r="AQ1974" s="98">
        <v>0</v>
      </c>
      <c r="AR1974" s="98">
        <f>IF(ISNUMBER(SEARCH('ankieta ESG'!$G$181,AS1974)),MAX($AR$3:AR1973)+1,0)</f>
        <v>1971</v>
      </c>
      <c r="AS1974" s="134" t="s">
        <v>5974</v>
      </c>
      <c r="AT1974" s="98">
        <v>0</v>
      </c>
      <c r="AU1974" s="99" t="str">
        <f>IFERROR(VLOOKUP(ROWS($AS$4:AS1974),$AR$4:$AS$2337,2,0),"")</f>
        <v>Świeradów (pow. lubański, woj. dolnośląskie)</v>
      </c>
      <c r="AV1974" s="98">
        <v>0</v>
      </c>
      <c r="AW1974" s="98">
        <f>IF(ISNUMBER(SEARCH('ankieta ESG'!$G$182,AX1974)),MAX($AW$3:AW1973)+1,0)</f>
        <v>1971</v>
      </c>
      <c r="AX1974" s="134" t="s">
        <v>5974</v>
      </c>
      <c r="AY1974" s="98">
        <v>0</v>
      </c>
      <c r="AZ1974" s="99" t="str">
        <f>IFERROR(VLOOKUP(ROWS($AX$4:AX1974),$AW$4:$AX$2337,2,0),"")</f>
        <v>Świeradów (pow. lubański, woj. dolnośląskie)</v>
      </c>
      <c r="BA1974" s="98">
        <v>0</v>
      </c>
      <c r="BB1974" s="98">
        <f>IF(ISNUMBER(SEARCH('ankieta ESG'!$G$183,BC1974)),MAX($BB$3:BB1973)+1,0)</f>
        <v>1971</v>
      </c>
      <c r="BC1974" s="134" t="s">
        <v>5974</v>
      </c>
      <c r="BD1974" s="98">
        <v>0</v>
      </c>
      <c r="BE1974" s="99" t="str">
        <f>IFERROR(VLOOKUP(ROWS($BC$4:BC1974),$BB$4:$BC$2337,2,0),"")</f>
        <v>Świeradów (pow. lubański, woj. dolnośląskie)</v>
      </c>
      <c r="BF1974" s="98">
        <v>0</v>
      </c>
      <c r="BG1974" s="98">
        <f>IF(ISNUMBER(SEARCH('ankieta ESG'!$G$184,BH1974)),MAX($BG$3:BG1973)+1,0)</f>
        <v>1971</v>
      </c>
      <c r="BH1974" s="134" t="s">
        <v>5974</v>
      </c>
      <c r="BI1974" s="98">
        <v>0</v>
      </c>
      <c r="BJ1974" s="99" t="str">
        <f>IFERROR(VLOOKUP(ROWS($BH$4:BH1974),$BG$4:$BH$2337,2,0),"")</f>
        <v>Świeradów (pow. lubański, woj. dolnośląskie)</v>
      </c>
      <c r="BK1974" s="98">
        <v>0</v>
      </c>
      <c r="BL1974" s="98">
        <f>IF(ISNUMBER(SEARCH('ankieta ESG'!$G$185,BM1974)),MAX($BL$3:BL1973)+1,0)</f>
        <v>1971</v>
      </c>
      <c r="BM1974" s="134" t="s">
        <v>5974</v>
      </c>
      <c r="BN1974" s="98">
        <v>0</v>
      </c>
      <c r="BO1974" s="99" t="str">
        <f>IFERROR(VLOOKUP(ROWS($BM$4:BM1974),$BL$4:$BM$2337,2,0),"")</f>
        <v>Świeradów (pow. lubański, woj. dolnośląskie)</v>
      </c>
      <c r="BP1974" s="98">
        <v>0</v>
      </c>
      <c r="BQ1974" s="98">
        <f>IF(ISNUMBER(SEARCH('ankieta ESG'!$G$186,BR1974)),MAX($BQ$3:BQ1973)+1,0)</f>
        <v>1971</v>
      </c>
      <c r="BR1974" s="134" t="s">
        <v>5974</v>
      </c>
      <c r="BS1974" s="98">
        <v>0</v>
      </c>
      <c r="BT1974" s="99" t="str">
        <f>IFERROR(VLOOKUP(ROWS($BR$4:BR1974),$BQ$4:$BR$2337,2,0),"")</f>
        <v>Świeradów (pow. lubański, woj. dolnośląskie)</v>
      </c>
      <c r="BU1974" s="98">
        <v>0</v>
      </c>
      <c r="BV1974" s="98">
        <f>IF(ISNUMBER(SEARCH('ankieta ESG'!$G$187,BW1974)),MAX($BV$3:BV1973)+1,0)</f>
        <v>1971</v>
      </c>
      <c r="BW1974" s="134" t="s">
        <v>5974</v>
      </c>
      <c r="BX1974" s="98">
        <v>0</v>
      </c>
      <c r="BY1974" s="99" t="str">
        <f>IFERROR(VLOOKUP(ROWS($BW$4:BW1974),$BV$4:$BW$2337,2,0),"")</f>
        <v>Świeradów (pow. lubański, woj. dolnośląskie)</v>
      </c>
      <c r="BZ1974" s="98">
        <v>0</v>
      </c>
      <c r="CA1974" s="98">
        <f>IF(ISNUMBER(SEARCH('ankieta ESG'!$G$188,CB1974)),MAX($CA$3:CA1973)+1,0)</f>
        <v>1971</v>
      </c>
      <c r="CB1974" s="134" t="s">
        <v>5974</v>
      </c>
      <c r="CC1974" s="98">
        <v>0</v>
      </c>
      <c r="CD1974" s="99" t="str">
        <f>IFERROR(VLOOKUP(ROWS($CB$4:CB1974),$CA$4:$CB$2337,2,0),"")</f>
        <v>Świeradów (pow. lubański, woj. dolnośląskie)</v>
      </c>
      <c r="CE1974" s="98">
        <v>0</v>
      </c>
      <c r="CF1974" s="98">
        <f>IF(ISNUMBER(SEARCH('ankieta ESG'!$G$189,CG1974)),MAX($CF$3:CF1973)+1,0)</f>
        <v>1971</v>
      </c>
      <c r="CG1974" s="134" t="s">
        <v>5974</v>
      </c>
      <c r="CH1974" s="98">
        <v>0</v>
      </c>
      <c r="CI1974" s="99" t="str">
        <f>IFERROR(VLOOKUP(ROWS($CG$4:CG1974),$CF$4:$CG$2337,2,0),"")</f>
        <v>Świeradów (pow. lubański, woj. dolnośląskie)</v>
      </c>
      <c r="CJ1974" s="98">
        <v>0</v>
      </c>
    </row>
    <row r="1975" spans="4:88">
      <c r="D1975" s="25"/>
      <c r="F1975" s="25"/>
      <c r="AM1975" s="98">
        <f>IF(ISNUMBER(SEARCH('ankieta ESG'!$G$180,AN1975)),MAX(AM$3:$AM1974)+1,0)</f>
        <v>1972</v>
      </c>
      <c r="AN1975" s="134" t="s">
        <v>5975</v>
      </c>
      <c r="AO1975" s="98">
        <v>0</v>
      </c>
      <c r="AP1975" s="99" t="str">
        <f>IFERROR(VLOOKUP(ROWS($AN$4:AN1975),$AM$4:$AN$2337,2,0),"")</f>
        <v>Świercze (pow. pułtuski, woj. mazowieckie)</v>
      </c>
      <c r="AQ1975" s="98">
        <v>0</v>
      </c>
      <c r="AR1975" s="98">
        <f>IF(ISNUMBER(SEARCH('ankieta ESG'!$G$181,AS1975)),MAX($AR$3:AR1974)+1,0)</f>
        <v>1972</v>
      </c>
      <c r="AS1975" s="134" t="s">
        <v>5975</v>
      </c>
      <c r="AT1975" s="98">
        <v>0</v>
      </c>
      <c r="AU1975" s="99" t="str">
        <f>IFERROR(VLOOKUP(ROWS($AS$4:AS1975),$AR$4:$AS$2337,2,0),"")</f>
        <v>Świercze (pow. pułtuski, woj. mazowieckie)</v>
      </c>
      <c r="AV1975" s="98">
        <v>0</v>
      </c>
      <c r="AW1975" s="98">
        <f>IF(ISNUMBER(SEARCH('ankieta ESG'!$G$182,AX1975)),MAX($AW$3:AW1974)+1,0)</f>
        <v>1972</v>
      </c>
      <c r="AX1975" s="134" t="s">
        <v>5975</v>
      </c>
      <c r="AY1975" s="98">
        <v>0</v>
      </c>
      <c r="AZ1975" s="99" t="str">
        <f>IFERROR(VLOOKUP(ROWS($AX$4:AX1975),$AW$4:$AX$2337,2,0),"")</f>
        <v>Świercze (pow. pułtuski, woj. mazowieckie)</v>
      </c>
      <c r="BA1975" s="98">
        <v>0</v>
      </c>
      <c r="BB1975" s="98">
        <f>IF(ISNUMBER(SEARCH('ankieta ESG'!$G$183,BC1975)),MAX($BB$3:BB1974)+1,0)</f>
        <v>1972</v>
      </c>
      <c r="BC1975" s="134" t="s">
        <v>5975</v>
      </c>
      <c r="BD1975" s="98">
        <v>0</v>
      </c>
      <c r="BE1975" s="99" t="str">
        <f>IFERROR(VLOOKUP(ROWS($BC$4:BC1975),$BB$4:$BC$2337,2,0),"")</f>
        <v>Świercze (pow. pułtuski, woj. mazowieckie)</v>
      </c>
      <c r="BF1975" s="98">
        <v>0</v>
      </c>
      <c r="BG1975" s="98">
        <f>IF(ISNUMBER(SEARCH('ankieta ESG'!$G$184,BH1975)),MAX($BG$3:BG1974)+1,0)</f>
        <v>1972</v>
      </c>
      <c r="BH1975" s="134" t="s">
        <v>5975</v>
      </c>
      <c r="BI1975" s="98">
        <v>0</v>
      </c>
      <c r="BJ1975" s="99" t="str">
        <f>IFERROR(VLOOKUP(ROWS($BH$4:BH1975),$BG$4:$BH$2337,2,0),"")</f>
        <v>Świercze (pow. pułtuski, woj. mazowieckie)</v>
      </c>
      <c r="BK1975" s="98">
        <v>0</v>
      </c>
      <c r="BL1975" s="98">
        <f>IF(ISNUMBER(SEARCH('ankieta ESG'!$G$185,BM1975)),MAX($BL$3:BL1974)+1,0)</f>
        <v>1972</v>
      </c>
      <c r="BM1975" s="134" t="s">
        <v>5975</v>
      </c>
      <c r="BN1975" s="98">
        <v>0</v>
      </c>
      <c r="BO1975" s="99" t="str">
        <f>IFERROR(VLOOKUP(ROWS($BM$4:BM1975),$BL$4:$BM$2337,2,0),"")</f>
        <v>Świercze (pow. pułtuski, woj. mazowieckie)</v>
      </c>
      <c r="BP1975" s="98">
        <v>0</v>
      </c>
      <c r="BQ1975" s="98">
        <f>IF(ISNUMBER(SEARCH('ankieta ESG'!$G$186,BR1975)),MAX($BQ$3:BQ1974)+1,0)</f>
        <v>1972</v>
      </c>
      <c r="BR1975" s="134" t="s">
        <v>5975</v>
      </c>
      <c r="BS1975" s="98">
        <v>0</v>
      </c>
      <c r="BT1975" s="99" t="str">
        <f>IFERROR(VLOOKUP(ROWS($BR$4:BR1975),$BQ$4:$BR$2337,2,0),"")</f>
        <v>Świercze (pow. pułtuski, woj. mazowieckie)</v>
      </c>
      <c r="BU1975" s="98">
        <v>0</v>
      </c>
      <c r="BV1975" s="98">
        <f>IF(ISNUMBER(SEARCH('ankieta ESG'!$G$187,BW1975)),MAX($BV$3:BV1974)+1,0)</f>
        <v>1972</v>
      </c>
      <c r="BW1975" s="134" t="s">
        <v>5975</v>
      </c>
      <c r="BX1975" s="98">
        <v>0</v>
      </c>
      <c r="BY1975" s="99" t="str">
        <f>IFERROR(VLOOKUP(ROWS($BW$4:BW1975),$BV$4:$BW$2337,2,0),"")</f>
        <v>Świercze (pow. pułtuski, woj. mazowieckie)</v>
      </c>
      <c r="BZ1975" s="98">
        <v>0</v>
      </c>
      <c r="CA1975" s="98">
        <f>IF(ISNUMBER(SEARCH('ankieta ESG'!$G$188,CB1975)),MAX($CA$3:CA1974)+1,0)</f>
        <v>1972</v>
      </c>
      <c r="CB1975" s="134" t="s">
        <v>5975</v>
      </c>
      <c r="CC1975" s="98">
        <v>0</v>
      </c>
      <c r="CD1975" s="99" t="str">
        <f>IFERROR(VLOOKUP(ROWS($CB$4:CB1975),$CA$4:$CB$2337,2,0),"")</f>
        <v>Świercze (pow. pułtuski, woj. mazowieckie)</v>
      </c>
      <c r="CE1975" s="98">
        <v>0</v>
      </c>
      <c r="CF1975" s="98">
        <f>IF(ISNUMBER(SEARCH('ankieta ESG'!$G$189,CG1975)),MAX($CF$3:CF1974)+1,0)</f>
        <v>1972</v>
      </c>
      <c r="CG1975" s="134" t="s">
        <v>5975</v>
      </c>
      <c r="CH1975" s="98">
        <v>0</v>
      </c>
      <c r="CI1975" s="99" t="str">
        <f>IFERROR(VLOOKUP(ROWS($CG$4:CG1975),$CF$4:$CG$2337,2,0),"")</f>
        <v>Świercze (pow. pułtuski, woj. mazowieckie)</v>
      </c>
      <c r="CJ1975" s="98">
        <v>0</v>
      </c>
    </row>
    <row r="1976" spans="4:88">
      <c r="D1976" s="25"/>
      <c r="F1976" s="25"/>
      <c r="AM1976" s="98">
        <f>IF(ISNUMBER(SEARCH('ankieta ESG'!$G$180,AN1976)),MAX(AM$3:$AM1975)+1,0)</f>
        <v>1973</v>
      </c>
      <c r="AN1976" s="134" t="s">
        <v>5976</v>
      </c>
      <c r="AO1976" s="98">
        <v>0</v>
      </c>
      <c r="AP1976" s="99" t="str">
        <f>IFERROR(VLOOKUP(ROWS($AN$4:AN1976),$AM$4:$AN$2337,2,0),"")</f>
        <v>Świerczów (pow. namysłowski, woj. opolskie)</v>
      </c>
      <c r="AQ1976" s="98">
        <v>0</v>
      </c>
      <c r="AR1976" s="98">
        <f>IF(ISNUMBER(SEARCH('ankieta ESG'!$G$181,AS1976)),MAX($AR$3:AR1975)+1,0)</f>
        <v>1973</v>
      </c>
      <c r="AS1976" s="134" t="s">
        <v>5976</v>
      </c>
      <c r="AT1976" s="98">
        <v>0</v>
      </c>
      <c r="AU1976" s="99" t="str">
        <f>IFERROR(VLOOKUP(ROWS($AS$4:AS1976),$AR$4:$AS$2337,2,0),"")</f>
        <v>Świerczów (pow. namysłowski, woj. opolskie)</v>
      </c>
      <c r="AV1976" s="98">
        <v>0</v>
      </c>
      <c r="AW1976" s="98">
        <f>IF(ISNUMBER(SEARCH('ankieta ESG'!$G$182,AX1976)),MAX($AW$3:AW1975)+1,0)</f>
        <v>1973</v>
      </c>
      <c r="AX1976" s="134" t="s">
        <v>5976</v>
      </c>
      <c r="AY1976" s="98">
        <v>0</v>
      </c>
      <c r="AZ1976" s="99" t="str">
        <f>IFERROR(VLOOKUP(ROWS($AX$4:AX1976),$AW$4:$AX$2337,2,0),"")</f>
        <v>Świerczów (pow. namysłowski, woj. opolskie)</v>
      </c>
      <c r="BA1976" s="98">
        <v>0</v>
      </c>
      <c r="BB1976" s="98">
        <f>IF(ISNUMBER(SEARCH('ankieta ESG'!$G$183,BC1976)),MAX($BB$3:BB1975)+1,0)</f>
        <v>1973</v>
      </c>
      <c r="BC1976" s="134" t="s">
        <v>5976</v>
      </c>
      <c r="BD1976" s="98">
        <v>0</v>
      </c>
      <c r="BE1976" s="99" t="str">
        <f>IFERROR(VLOOKUP(ROWS($BC$4:BC1976),$BB$4:$BC$2337,2,0),"")</f>
        <v>Świerczów (pow. namysłowski, woj. opolskie)</v>
      </c>
      <c r="BF1976" s="98">
        <v>0</v>
      </c>
      <c r="BG1976" s="98">
        <f>IF(ISNUMBER(SEARCH('ankieta ESG'!$G$184,BH1976)),MAX($BG$3:BG1975)+1,0)</f>
        <v>1973</v>
      </c>
      <c r="BH1976" s="134" t="s">
        <v>5976</v>
      </c>
      <c r="BI1976" s="98">
        <v>0</v>
      </c>
      <c r="BJ1976" s="99" t="str">
        <f>IFERROR(VLOOKUP(ROWS($BH$4:BH1976),$BG$4:$BH$2337,2,0),"")</f>
        <v>Świerczów (pow. namysłowski, woj. opolskie)</v>
      </c>
      <c r="BK1976" s="98">
        <v>0</v>
      </c>
      <c r="BL1976" s="98">
        <f>IF(ISNUMBER(SEARCH('ankieta ESG'!$G$185,BM1976)),MAX($BL$3:BL1975)+1,0)</f>
        <v>1973</v>
      </c>
      <c r="BM1976" s="134" t="s">
        <v>5976</v>
      </c>
      <c r="BN1976" s="98">
        <v>0</v>
      </c>
      <c r="BO1976" s="99" t="str">
        <f>IFERROR(VLOOKUP(ROWS($BM$4:BM1976),$BL$4:$BM$2337,2,0),"")</f>
        <v>Świerczów (pow. namysłowski, woj. opolskie)</v>
      </c>
      <c r="BP1976" s="98">
        <v>0</v>
      </c>
      <c r="BQ1976" s="98">
        <f>IF(ISNUMBER(SEARCH('ankieta ESG'!$G$186,BR1976)),MAX($BQ$3:BQ1975)+1,0)</f>
        <v>1973</v>
      </c>
      <c r="BR1976" s="134" t="s">
        <v>5976</v>
      </c>
      <c r="BS1976" s="98">
        <v>0</v>
      </c>
      <c r="BT1976" s="99" t="str">
        <f>IFERROR(VLOOKUP(ROWS($BR$4:BR1976),$BQ$4:$BR$2337,2,0),"")</f>
        <v>Świerczów (pow. namysłowski, woj. opolskie)</v>
      </c>
      <c r="BU1976" s="98">
        <v>0</v>
      </c>
      <c r="BV1976" s="98">
        <f>IF(ISNUMBER(SEARCH('ankieta ESG'!$G$187,BW1976)),MAX($BV$3:BV1975)+1,0)</f>
        <v>1973</v>
      </c>
      <c r="BW1976" s="134" t="s">
        <v>5976</v>
      </c>
      <c r="BX1976" s="98">
        <v>0</v>
      </c>
      <c r="BY1976" s="99" t="str">
        <f>IFERROR(VLOOKUP(ROWS($BW$4:BW1976),$BV$4:$BW$2337,2,0),"")</f>
        <v>Świerczów (pow. namysłowski, woj. opolskie)</v>
      </c>
      <c r="BZ1976" s="98">
        <v>0</v>
      </c>
      <c r="CA1976" s="98">
        <f>IF(ISNUMBER(SEARCH('ankieta ESG'!$G$188,CB1976)),MAX($CA$3:CA1975)+1,0)</f>
        <v>1973</v>
      </c>
      <c r="CB1976" s="134" t="s">
        <v>5976</v>
      </c>
      <c r="CC1976" s="98">
        <v>0</v>
      </c>
      <c r="CD1976" s="99" t="str">
        <f>IFERROR(VLOOKUP(ROWS($CB$4:CB1976),$CA$4:$CB$2337,2,0),"")</f>
        <v>Świerczów (pow. namysłowski, woj. opolskie)</v>
      </c>
      <c r="CE1976" s="98">
        <v>0</v>
      </c>
      <c r="CF1976" s="98">
        <f>IF(ISNUMBER(SEARCH('ankieta ESG'!$G$189,CG1976)),MAX($CF$3:CF1975)+1,0)</f>
        <v>1973</v>
      </c>
      <c r="CG1976" s="134" t="s">
        <v>5976</v>
      </c>
      <c r="CH1976" s="98">
        <v>0</v>
      </c>
      <c r="CI1976" s="99" t="str">
        <f>IFERROR(VLOOKUP(ROWS($CG$4:CG1976),$CF$4:$CG$2337,2,0),"")</f>
        <v>Świerczów (pow. namysłowski, woj. opolskie)</v>
      </c>
      <c r="CJ1976" s="98">
        <v>0</v>
      </c>
    </row>
    <row r="1977" spans="4:88">
      <c r="D1977" s="25"/>
      <c r="F1977" s="25"/>
      <c r="AM1977" s="98">
        <f>IF(ISNUMBER(SEARCH('ankieta ESG'!$G$180,AN1977)),MAX(AM$3:$AM1976)+1,0)</f>
        <v>1974</v>
      </c>
      <c r="AN1977" s="134" t="s">
        <v>5977</v>
      </c>
      <c r="AO1977" s="98">
        <v>0</v>
      </c>
      <c r="AP1977" s="99" t="str">
        <f>IFERROR(VLOOKUP(ROWS($AN$4:AN1977),$AM$4:$AN$2337,2,0),"")</f>
        <v>Świerklaniec (pow. tarnogórski, woj. śląskie)</v>
      </c>
      <c r="AQ1977" s="98">
        <v>0</v>
      </c>
      <c r="AR1977" s="98">
        <f>IF(ISNUMBER(SEARCH('ankieta ESG'!$G$181,AS1977)),MAX($AR$3:AR1976)+1,0)</f>
        <v>1974</v>
      </c>
      <c r="AS1977" s="134" t="s">
        <v>5977</v>
      </c>
      <c r="AT1977" s="98">
        <v>0</v>
      </c>
      <c r="AU1977" s="99" t="str">
        <f>IFERROR(VLOOKUP(ROWS($AS$4:AS1977),$AR$4:$AS$2337,2,0),"")</f>
        <v>Świerklaniec (pow. tarnogórski, woj. śląskie)</v>
      </c>
      <c r="AV1977" s="98">
        <v>0</v>
      </c>
      <c r="AW1977" s="98">
        <f>IF(ISNUMBER(SEARCH('ankieta ESG'!$G$182,AX1977)),MAX($AW$3:AW1976)+1,0)</f>
        <v>1974</v>
      </c>
      <c r="AX1977" s="134" t="s">
        <v>5977</v>
      </c>
      <c r="AY1977" s="98">
        <v>0</v>
      </c>
      <c r="AZ1977" s="99" t="str">
        <f>IFERROR(VLOOKUP(ROWS($AX$4:AX1977),$AW$4:$AX$2337,2,0),"")</f>
        <v>Świerklaniec (pow. tarnogórski, woj. śląskie)</v>
      </c>
      <c r="BA1977" s="98">
        <v>0</v>
      </c>
      <c r="BB1977" s="98">
        <f>IF(ISNUMBER(SEARCH('ankieta ESG'!$G$183,BC1977)),MAX($BB$3:BB1976)+1,0)</f>
        <v>1974</v>
      </c>
      <c r="BC1977" s="134" t="s">
        <v>5977</v>
      </c>
      <c r="BD1977" s="98">
        <v>0</v>
      </c>
      <c r="BE1977" s="99" t="str">
        <f>IFERROR(VLOOKUP(ROWS($BC$4:BC1977),$BB$4:$BC$2337,2,0),"")</f>
        <v>Świerklaniec (pow. tarnogórski, woj. śląskie)</v>
      </c>
      <c r="BF1977" s="98">
        <v>0</v>
      </c>
      <c r="BG1977" s="98">
        <f>IF(ISNUMBER(SEARCH('ankieta ESG'!$G$184,BH1977)),MAX($BG$3:BG1976)+1,0)</f>
        <v>1974</v>
      </c>
      <c r="BH1977" s="134" t="s">
        <v>5977</v>
      </c>
      <c r="BI1977" s="98">
        <v>0</v>
      </c>
      <c r="BJ1977" s="99" t="str">
        <f>IFERROR(VLOOKUP(ROWS($BH$4:BH1977),$BG$4:$BH$2337,2,0),"")</f>
        <v>Świerklaniec (pow. tarnogórski, woj. śląskie)</v>
      </c>
      <c r="BK1977" s="98">
        <v>0</v>
      </c>
      <c r="BL1977" s="98">
        <f>IF(ISNUMBER(SEARCH('ankieta ESG'!$G$185,BM1977)),MAX($BL$3:BL1976)+1,0)</f>
        <v>1974</v>
      </c>
      <c r="BM1977" s="134" t="s">
        <v>5977</v>
      </c>
      <c r="BN1977" s="98">
        <v>0</v>
      </c>
      <c r="BO1977" s="99" t="str">
        <f>IFERROR(VLOOKUP(ROWS($BM$4:BM1977),$BL$4:$BM$2337,2,0),"")</f>
        <v>Świerklaniec (pow. tarnogórski, woj. śląskie)</v>
      </c>
      <c r="BP1977" s="98">
        <v>0</v>
      </c>
      <c r="BQ1977" s="98">
        <f>IF(ISNUMBER(SEARCH('ankieta ESG'!$G$186,BR1977)),MAX($BQ$3:BQ1976)+1,0)</f>
        <v>1974</v>
      </c>
      <c r="BR1977" s="134" t="s">
        <v>5977</v>
      </c>
      <c r="BS1977" s="98">
        <v>0</v>
      </c>
      <c r="BT1977" s="99" t="str">
        <f>IFERROR(VLOOKUP(ROWS($BR$4:BR1977),$BQ$4:$BR$2337,2,0),"")</f>
        <v>Świerklaniec (pow. tarnogórski, woj. śląskie)</v>
      </c>
      <c r="BU1977" s="98">
        <v>0</v>
      </c>
      <c r="BV1977" s="98">
        <f>IF(ISNUMBER(SEARCH('ankieta ESG'!$G$187,BW1977)),MAX($BV$3:BV1976)+1,0)</f>
        <v>1974</v>
      </c>
      <c r="BW1977" s="134" t="s">
        <v>5977</v>
      </c>
      <c r="BX1977" s="98">
        <v>0</v>
      </c>
      <c r="BY1977" s="99" t="str">
        <f>IFERROR(VLOOKUP(ROWS($BW$4:BW1977),$BV$4:$BW$2337,2,0),"")</f>
        <v>Świerklaniec (pow. tarnogórski, woj. śląskie)</v>
      </c>
      <c r="BZ1977" s="98">
        <v>0</v>
      </c>
      <c r="CA1977" s="98">
        <f>IF(ISNUMBER(SEARCH('ankieta ESG'!$G$188,CB1977)),MAX($CA$3:CA1976)+1,0)</f>
        <v>1974</v>
      </c>
      <c r="CB1977" s="134" t="s">
        <v>5977</v>
      </c>
      <c r="CC1977" s="98">
        <v>0</v>
      </c>
      <c r="CD1977" s="99" t="str">
        <f>IFERROR(VLOOKUP(ROWS($CB$4:CB1977),$CA$4:$CB$2337,2,0),"")</f>
        <v>Świerklaniec (pow. tarnogórski, woj. śląskie)</v>
      </c>
      <c r="CE1977" s="98">
        <v>0</v>
      </c>
      <c r="CF1977" s="98">
        <f>IF(ISNUMBER(SEARCH('ankieta ESG'!$G$189,CG1977)),MAX($CF$3:CF1976)+1,0)</f>
        <v>1974</v>
      </c>
      <c r="CG1977" s="134" t="s">
        <v>5977</v>
      </c>
      <c r="CH1977" s="98">
        <v>0</v>
      </c>
      <c r="CI1977" s="99" t="str">
        <f>IFERROR(VLOOKUP(ROWS($CG$4:CG1977),$CF$4:$CG$2337,2,0),"")</f>
        <v>Świerklaniec (pow. tarnogórski, woj. śląskie)</v>
      </c>
      <c r="CJ1977" s="98">
        <v>0</v>
      </c>
    </row>
    <row r="1978" spans="4:88">
      <c r="D1978" s="25"/>
      <c r="F1978" s="25"/>
      <c r="AM1978" s="98">
        <f>IF(ISNUMBER(SEARCH('ankieta ESG'!$G$180,AN1978)),MAX(AM$3:$AM1977)+1,0)</f>
        <v>1975</v>
      </c>
      <c r="AN1978" s="134" t="s">
        <v>5978</v>
      </c>
      <c r="AO1978" s="98">
        <v>0</v>
      </c>
      <c r="AP1978" s="99" t="str">
        <f>IFERROR(VLOOKUP(ROWS($AN$4:AN1978),$AM$4:$AN$2337,2,0),"")</f>
        <v>Świerklany (pow. rybnicki, woj. śląskie)</v>
      </c>
      <c r="AQ1978" s="98">
        <v>0</v>
      </c>
      <c r="AR1978" s="98">
        <f>IF(ISNUMBER(SEARCH('ankieta ESG'!$G$181,AS1978)),MAX($AR$3:AR1977)+1,0)</f>
        <v>1975</v>
      </c>
      <c r="AS1978" s="134" t="s">
        <v>5978</v>
      </c>
      <c r="AT1978" s="98">
        <v>0</v>
      </c>
      <c r="AU1978" s="99" t="str">
        <f>IFERROR(VLOOKUP(ROWS($AS$4:AS1978),$AR$4:$AS$2337,2,0),"")</f>
        <v>Świerklany (pow. rybnicki, woj. śląskie)</v>
      </c>
      <c r="AV1978" s="98">
        <v>0</v>
      </c>
      <c r="AW1978" s="98">
        <f>IF(ISNUMBER(SEARCH('ankieta ESG'!$G$182,AX1978)),MAX($AW$3:AW1977)+1,0)</f>
        <v>1975</v>
      </c>
      <c r="AX1978" s="134" t="s">
        <v>5978</v>
      </c>
      <c r="AY1978" s="98">
        <v>0</v>
      </c>
      <c r="AZ1978" s="99" t="str">
        <f>IFERROR(VLOOKUP(ROWS($AX$4:AX1978),$AW$4:$AX$2337,2,0),"")</f>
        <v>Świerklany (pow. rybnicki, woj. śląskie)</v>
      </c>
      <c r="BA1978" s="98">
        <v>0</v>
      </c>
      <c r="BB1978" s="98">
        <f>IF(ISNUMBER(SEARCH('ankieta ESG'!$G$183,BC1978)),MAX($BB$3:BB1977)+1,0)</f>
        <v>1975</v>
      </c>
      <c r="BC1978" s="134" t="s">
        <v>5978</v>
      </c>
      <c r="BD1978" s="98">
        <v>0</v>
      </c>
      <c r="BE1978" s="99" t="str">
        <f>IFERROR(VLOOKUP(ROWS($BC$4:BC1978),$BB$4:$BC$2337,2,0),"")</f>
        <v>Świerklany (pow. rybnicki, woj. śląskie)</v>
      </c>
      <c r="BF1978" s="98">
        <v>0</v>
      </c>
      <c r="BG1978" s="98">
        <f>IF(ISNUMBER(SEARCH('ankieta ESG'!$G$184,BH1978)),MAX($BG$3:BG1977)+1,0)</f>
        <v>1975</v>
      </c>
      <c r="BH1978" s="134" t="s">
        <v>5978</v>
      </c>
      <c r="BI1978" s="98">
        <v>0</v>
      </c>
      <c r="BJ1978" s="99" t="str">
        <f>IFERROR(VLOOKUP(ROWS($BH$4:BH1978),$BG$4:$BH$2337,2,0),"")</f>
        <v>Świerklany (pow. rybnicki, woj. śląskie)</v>
      </c>
      <c r="BK1978" s="98">
        <v>0</v>
      </c>
      <c r="BL1978" s="98">
        <f>IF(ISNUMBER(SEARCH('ankieta ESG'!$G$185,BM1978)),MAX($BL$3:BL1977)+1,0)</f>
        <v>1975</v>
      </c>
      <c r="BM1978" s="134" t="s">
        <v>5978</v>
      </c>
      <c r="BN1978" s="98">
        <v>0</v>
      </c>
      <c r="BO1978" s="99" t="str">
        <f>IFERROR(VLOOKUP(ROWS($BM$4:BM1978),$BL$4:$BM$2337,2,0),"")</f>
        <v>Świerklany (pow. rybnicki, woj. śląskie)</v>
      </c>
      <c r="BP1978" s="98">
        <v>0</v>
      </c>
      <c r="BQ1978" s="98">
        <f>IF(ISNUMBER(SEARCH('ankieta ESG'!$G$186,BR1978)),MAX($BQ$3:BQ1977)+1,0)</f>
        <v>1975</v>
      </c>
      <c r="BR1978" s="134" t="s">
        <v>5978</v>
      </c>
      <c r="BS1978" s="98">
        <v>0</v>
      </c>
      <c r="BT1978" s="99" t="str">
        <f>IFERROR(VLOOKUP(ROWS($BR$4:BR1978),$BQ$4:$BR$2337,2,0),"")</f>
        <v>Świerklany (pow. rybnicki, woj. śląskie)</v>
      </c>
      <c r="BU1978" s="98">
        <v>0</v>
      </c>
      <c r="BV1978" s="98">
        <f>IF(ISNUMBER(SEARCH('ankieta ESG'!$G$187,BW1978)),MAX($BV$3:BV1977)+1,0)</f>
        <v>1975</v>
      </c>
      <c r="BW1978" s="134" t="s">
        <v>5978</v>
      </c>
      <c r="BX1978" s="98">
        <v>0</v>
      </c>
      <c r="BY1978" s="99" t="str">
        <f>IFERROR(VLOOKUP(ROWS($BW$4:BW1978),$BV$4:$BW$2337,2,0),"")</f>
        <v>Świerklany (pow. rybnicki, woj. śląskie)</v>
      </c>
      <c r="BZ1978" s="98">
        <v>0</v>
      </c>
      <c r="CA1978" s="98">
        <f>IF(ISNUMBER(SEARCH('ankieta ESG'!$G$188,CB1978)),MAX($CA$3:CA1977)+1,0)</f>
        <v>1975</v>
      </c>
      <c r="CB1978" s="134" t="s">
        <v>5978</v>
      </c>
      <c r="CC1978" s="98">
        <v>0</v>
      </c>
      <c r="CD1978" s="99" t="str">
        <f>IFERROR(VLOOKUP(ROWS($CB$4:CB1978),$CA$4:$CB$2337,2,0),"")</f>
        <v>Świerklany (pow. rybnicki, woj. śląskie)</v>
      </c>
      <c r="CE1978" s="98">
        <v>0</v>
      </c>
      <c r="CF1978" s="98">
        <f>IF(ISNUMBER(SEARCH('ankieta ESG'!$G$189,CG1978)),MAX($CF$3:CF1977)+1,0)</f>
        <v>1975</v>
      </c>
      <c r="CG1978" s="134" t="s">
        <v>5978</v>
      </c>
      <c r="CH1978" s="98">
        <v>0</v>
      </c>
      <c r="CI1978" s="99" t="str">
        <f>IFERROR(VLOOKUP(ROWS($CG$4:CG1978),$CF$4:$CG$2337,2,0),"")</f>
        <v>Świerklany (pow. rybnicki, woj. śląskie)</v>
      </c>
      <c r="CJ1978" s="98">
        <v>0</v>
      </c>
    </row>
    <row r="1979" spans="4:88">
      <c r="D1979" s="25"/>
      <c r="F1979" s="25"/>
      <c r="AM1979" s="98">
        <f>IF(ISNUMBER(SEARCH('ankieta ESG'!$G$180,AN1979)),MAX(AM$3:$AM1978)+1,0)</f>
        <v>1976</v>
      </c>
      <c r="AN1979" s="134" t="s">
        <v>5979</v>
      </c>
      <c r="AO1979" s="98">
        <v>0</v>
      </c>
      <c r="AP1979" s="99" t="str">
        <f>IFERROR(VLOOKUP(ROWS($AN$4:AN1979),$AM$4:$AN$2337,2,0),"")</f>
        <v>Świerzawa (pow. złotoryjski, woj. dolnośląskie)</v>
      </c>
      <c r="AQ1979" s="98">
        <v>0</v>
      </c>
      <c r="AR1979" s="98">
        <f>IF(ISNUMBER(SEARCH('ankieta ESG'!$G$181,AS1979)),MAX($AR$3:AR1978)+1,0)</f>
        <v>1976</v>
      </c>
      <c r="AS1979" s="134" t="s">
        <v>5979</v>
      </c>
      <c r="AT1979" s="98">
        <v>0</v>
      </c>
      <c r="AU1979" s="99" t="str">
        <f>IFERROR(VLOOKUP(ROWS($AS$4:AS1979),$AR$4:$AS$2337,2,0),"")</f>
        <v>Świerzawa (pow. złotoryjski, woj. dolnośląskie)</v>
      </c>
      <c r="AV1979" s="98">
        <v>0</v>
      </c>
      <c r="AW1979" s="98">
        <f>IF(ISNUMBER(SEARCH('ankieta ESG'!$G$182,AX1979)),MAX($AW$3:AW1978)+1,0)</f>
        <v>1976</v>
      </c>
      <c r="AX1979" s="134" t="s">
        <v>5979</v>
      </c>
      <c r="AY1979" s="98">
        <v>0</v>
      </c>
      <c r="AZ1979" s="99" t="str">
        <f>IFERROR(VLOOKUP(ROWS($AX$4:AX1979),$AW$4:$AX$2337,2,0),"")</f>
        <v>Świerzawa (pow. złotoryjski, woj. dolnośląskie)</v>
      </c>
      <c r="BA1979" s="98">
        <v>0</v>
      </c>
      <c r="BB1979" s="98">
        <f>IF(ISNUMBER(SEARCH('ankieta ESG'!$G$183,BC1979)),MAX($BB$3:BB1978)+1,0)</f>
        <v>1976</v>
      </c>
      <c r="BC1979" s="134" t="s">
        <v>5979</v>
      </c>
      <c r="BD1979" s="98">
        <v>0</v>
      </c>
      <c r="BE1979" s="99" t="str">
        <f>IFERROR(VLOOKUP(ROWS($BC$4:BC1979),$BB$4:$BC$2337,2,0),"")</f>
        <v>Świerzawa (pow. złotoryjski, woj. dolnośląskie)</v>
      </c>
      <c r="BF1979" s="98">
        <v>0</v>
      </c>
      <c r="BG1979" s="98">
        <f>IF(ISNUMBER(SEARCH('ankieta ESG'!$G$184,BH1979)),MAX($BG$3:BG1978)+1,0)</f>
        <v>1976</v>
      </c>
      <c r="BH1979" s="134" t="s">
        <v>5979</v>
      </c>
      <c r="BI1979" s="98">
        <v>0</v>
      </c>
      <c r="BJ1979" s="99" t="str">
        <f>IFERROR(VLOOKUP(ROWS($BH$4:BH1979),$BG$4:$BH$2337,2,0),"")</f>
        <v>Świerzawa (pow. złotoryjski, woj. dolnośląskie)</v>
      </c>
      <c r="BK1979" s="98">
        <v>0</v>
      </c>
      <c r="BL1979" s="98">
        <f>IF(ISNUMBER(SEARCH('ankieta ESG'!$G$185,BM1979)),MAX($BL$3:BL1978)+1,0)</f>
        <v>1976</v>
      </c>
      <c r="BM1979" s="134" t="s">
        <v>5979</v>
      </c>
      <c r="BN1979" s="98">
        <v>0</v>
      </c>
      <c r="BO1979" s="99" t="str">
        <f>IFERROR(VLOOKUP(ROWS($BM$4:BM1979),$BL$4:$BM$2337,2,0),"")</f>
        <v>Świerzawa (pow. złotoryjski, woj. dolnośląskie)</v>
      </c>
      <c r="BP1979" s="98">
        <v>0</v>
      </c>
      <c r="BQ1979" s="98">
        <f>IF(ISNUMBER(SEARCH('ankieta ESG'!$G$186,BR1979)),MAX($BQ$3:BQ1978)+1,0)</f>
        <v>1976</v>
      </c>
      <c r="BR1979" s="134" t="s">
        <v>5979</v>
      </c>
      <c r="BS1979" s="98">
        <v>0</v>
      </c>
      <c r="BT1979" s="99" t="str">
        <f>IFERROR(VLOOKUP(ROWS($BR$4:BR1979),$BQ$4:$BR$2337,2,0),"")</f>
        <v>Świerzawa (pow. złotoryjski, woj. dolnośląskie)</v>
      </c>
      <c r="BU1979" s="98">
        <v>0</v>
      </c>
      <c r="BV1979" s="98">
        <f>IF(ISNUMBER(SEARCH('ankieta ESG'!$G$187,BW1979)),MAX($BV$3:BV1978)+1,0)</f>
        <v>1976</v>
      </c>
      <c r="BW1979" s="134" t="s">
        <v>5979</v>
      </c>
      <c r="BX1979" s="98">
        <v>0</v>
      </c>
      <c r="BY1979" s="99" t="str">
        <f>IFERROR(VLOOKUP(ROWS($BW$4:BW1979),$BV$4:$BW$2337,2,0),"")</f>
        <v>Świerzawa (pow. złotoryjski, woj. dolnośląskie)</v>
      </c>
      <c r="BZ1979" s="98">
        <v>0</v>
      </c>
      <c r="CA1979" s="98">
        <f>IF(ISNUMBER(SEARCH('ankieta ESG'!$G$188,CB1979)),MAX($CA$3:CA1978)+1,0)</f>
        <v>1976</v>
      </c>
      <c r="CB1979" s="134" t="s">
        <v>5979</v>
      </c>
      <c r="CC1979" s="98">
        <v>0</v>
      </c>
      <c r="CD1979" s="99" t="str">
        <f>IFERROR(VLOOKUP(ROWS($CB$4:CB1979),$CA$4:$CB$2337,2,0),"")</f>
        <v>Świerzawa (pow. złotoryjski, woj. dolnośląskie)</v>
      </c>
      <c r="CE1979" s="98">
        <v>0</v>
      </c>
      <c r="CF1979" s="98">
        <f>IF(ISNUMBER(SEARCH('ankieta ESG'!$G$189,CG1979)),MAX($CF$3:CF1978)+1,0)</f>
        <v>1976</v>
      </c>
      <c r="CG1979" s="134" t="s">
        <v>5979</v>
      </c>
      <c r="CH1979" s="98">
        <v>0</v>
      </c>
      <c r="CI1979" s="99" t="str">
        <f>IFERROR(VLOOKUP(ROWS($CG$4:CG1979),$CF$4:$CG$2337,2,0),"")</f>
        <v>Świerzawa (pow. złotoryjski, woj. dolnośląskie)</v>
      </c>
      <c r="CJ1979" s="98">
        <v>0</v>
      </c>
    </row>
    <row r="1980" spans="4:88">
      <c r="D1980" s="25"/>
      <c r="F1980" s="25"/>
      <c r="AM1980" s="98">
        <f>IF(ISNUMBER(SEARCH('ankieta ESG'!$G$180,AN1980)),MAX(AM$3:$AM1979)+1,0)</f>
        <v>1977</v>
      </c>
      <c r="AN1980" s="134" t="s">
        <v>5980</v>
      </c>
      <c r="AO1980" s="98">
        <v>0</v>
      </c>
      <c r="AP1980" s="99" t="str">
        <f>IFERROR(VLOOKUP(ROWS($AN$4:AN1980),$AM$4:$AN$2337,2,0),"")</f>
        <v>Świerzno (pow. kamieński, woj. zachodniopomorskie)</v>
      </c>
      <c r="AQ1980" s="98">
        <v>0</v>
      </c>
      <c r="AR1980" s="98">
        <f>IF(ISNUMBER(SEARCH('ankieta ESG'!$G$181,AS1980)),MAX($AR$3:AR1979)+1,0)</f>
        <v>1977</v>
      </c>
      <c r="AS1980" s="134" t="s">
        <v>5980</v>
      </c>
      <c r="AT1980" s="98">
        <v>0</v>
      </c>
      <c r="AU1980" s="99" t="str">
        <f>IFERROR(VLOOKUP(ROWS($AS$4:AS1980),$AR$4:$AS$2337,2,0),"")</f>
        <v>Świerzno (pow. kamieński, woj. zachodniopomorskie)</v>
      </c>
      <c r="AV1980" s="98">
        <v>0</v>
      </c>
      <c r="AW1980" s="98">
        <f>IF(ISNUMBER(SEARCH('ankieta ESG'!$G$182,AX1980)),MAX($AW$3:AW1979)+1,0)</f>
        <v>1977</v>
      </c>
      <c r="AX1980" s="134" t="s">
        <v>5980</v>
      </c>
      <c r="AY1980" s="98">
        <v>0</v>
      </c>
      <c r="AZ1980" s="99" t="str">
        <f>IFERROR(VLOOKUP(ROWS($AX$4:AX1980),$AW$4:$AX$2337,2,0),"")</f>
        <v>Świerzno (pow. kamieński, woj. zachodniopomorskie)</v>
      </c>
      <c r="BA1980" s="98">
        <v>0</v>
      </c>
      <c r="BB1980" s="98">
        <f>IF(ISNUMBER(SEARCH('ankieta ESG'!$G$183,BC1980)),MAX($BB$3:BB1979)+1,0)</f>
        <v>1977</v>
      </c>
      <c r="BC1980" s="134" t="s">
        <v>5980</v>
      </c>
      <c r="BD1980" s="98">
        <v>0</v>
      </c>
      <c r="BE1980" s="99" t="str">
        <f>IFERROR(VLOOKUP(ROWS($BC$4:BC1980),$BB$4:$BC$2337,2,0),"")</f>
        <v>Świerzno (pow. kamieński, woj. zachodniopomorskie)</v>
      </c>
      <c r="BF1980" s="98">
        <v>0</v>
      </c>
      <c r="BG1980" s="98">
        <f>IF(ISNUMBER(SEARCH('ankieta ESG'!$G$184,BH1980)),MAX($BG$3:BG1979)+1,0)</f>
        <v>1977</v>
      </c>
      <c r="BH1980" s="134" t="s">
        <v>5980</v>
      </c>
      <c r="BI1980" s="98">
        <v>0</v>
      </c>
      <c r="BJ1980" s="99" t="str">
        <f>IFERROR(VLOOKUP(ROWS($BH$4:BH1980),$BG$4:$BH$2337,2,0),"")</f>
        <v>Świerzno (pow. kamieński, woj. zachodniopomorskie)</v>
      </c>
      <c r="BK1980" s="98">
        <v>0</v>
      </c>
      <c r="BL1980" s="98">
        <f>IF(ISNUMBER(SEARCH('ankieta ESG'!$G$185,BM1980)),MAX($BL$3:BL1979)+1,0)</f>
        <v>1977</v>
      </c>
      <c r="BM1980" s="134" t="s">
        <v>5980</v>
      </c>
      <c r="BN1980" s="98">
        <v>0</v>
      </c>
      <c r="BO1980" s="99" t="str">
        <f>IFERROR(VLOOKUP(ROWS($BM$4:BM1980),$BL$4:$BM$2337,2,0),"")</f>
        <v>Świerzno (pow. kamieński, woj. zachodniopomorskie)</v>
      </c>
      <c r="BP1980" s="98">
        <v>0</v>
      </c>
      <c r="BQ1980" s="98">
        <f>IF(ISNUMBER(SEARCH('ankieta ESG'!$G$186,BR1980)),MAX($BQ$3:BQ1979)+1,0)</f>
        <v>1977</v>
      </c>
      <c r="BR1980" s="134" t="s">
        <v>5980</v>
      </c>
      <c r="BS1980" s="98">
        <v>0</v>
      </c>
      <c r="BT1980" s="99" t="str">
        <f>IFERROR(VLOOKUP(ROWS($BR$4:BR1980),$BQ$4:$BR$2337,2,0),"")</f>
        <v>Świerzno (pow. kamieński, woj. zachodniopomorskie)</v>
      </c>
      <c r="BU1980" s="98">
        <v>0</v>
      </c>
      <c r="BV1980" s="98">
        <f>IF(ISNUMBER(SEARCH('ankieta ESG'!$G$187,BW1980)),MAX($BV$3:BV1979)+1,0)</f>
        <v>1977</v>
      </c>
      <c r="BW1980" s="134" t="s">
        <v>5980</v>
      </c>
      <c r="BX1980" s="98">
        <v>0</v>
      </c>
      <c r="BY1980" s="99" t="str">
        <f>IFERROR(VLOOKUP(ROWS($BW$4:BW1980),$BV$4:$BW$2337,2,0),"")</f>
        <v>Świerzno (pow. kamieński, woj. zachodniopomorskie)</v>
      </c>
      <c r="BZ1980" s="98">
        <v>0</v>
      </c>
      <c r="CA1980" s="98">
        <f>IF(ISNUMBER(SEARCH('ankieta ESG'!$G$188,CB1980)),MAX($CA$3:CA1979)+1,0)</f>
        <v>1977</v>
      </c>
      <c r="CB1980" s="134" t="s">
        <v>5980</v>
      </c>
      <c r="CC1980" s="98">
        <v>0</v>
      </c>
      <c r="CD1980" s="99" t="str">
        <f>IFERROR(VLOOKUP(ROWS($CB$4:CB1980),$CA$4:$CB$2337,2,0),"")</f>
        <v>Świerzno (pow. kamieński, woj. zachodniopomorskie)</v>
      </c>
      <c r="CE1980" s="98">
        <v>0</v>
      </c>
      <c r="CF1980" s="98">
        <f>IF(ISNUMBER(SEARCH('ankieta ESG'!$G$189,CG1980)),MAX($CF$3:CF1979)+1,0)</f>
        <v>1977</v>
      </c>
      <c r="CG1980" s="134" t="s">
        <v>5980</v>
      </c>
      <c r="CH1980" s="98">
        <v>0</v>
      </c>
      <c r="CI1980" s="99" t="str">
        <f>IFERROR(VLOOKUP(ROWS($CG$4:CG1980),$CF$4:$CG$2337,2,0),"")</f>
        <v>Świerzno (pow. kamieński, woj. zachodniopomorskie)</v>
      </c>
      <c r="CJ1980" s="98">
        <v>0</v>
      </c>
    </row>
    <row r="1981" spans="4:88">
      <c r="D1981" s="25"/>
      <c r="F1981" s="25"/>
      <c r="AM1981" s="98">
        <f>IF(ISNUMBER(SEARCH('ankieta ESG'!$G$180,AN1981)),MAX(AM$3:$AM1980)+1,0)</f>
        <v>1978</v>
      </c>
      <c r="AN1981" s="134" t="s">
        <v>5981</v>
      </c>
      <c r="AO1981" s="98">
        <v>0</v>
      </c>
      <c r="AP1981" s="99" t="str">
        <f>IFERROR(VLOOKUP(ROWS($AN$4:AN1981),$AM$4:$AN$2337,2,0),"")</f>
        <v>Świeszyno (pow. koszaliński, woj. zachodniopomorskie)</v>
      </c>
      <c r="AQ1981" s="98">
        <v>0</v>
      </c>
      <c r="AR1981" s="98">
        <f>IF(ISNUMBER(SEARCH('ankieta ESG'!$G$181,AS1981)),MAX($AR$3:AR1980)+1,0)</f>
        <v>1978</v>
      </c>
      <c r="AS1981" s="134" t="s">
        <v>5981</v>
      </c>
      <c r="AT1981" s="98">
        <v>0</v>
      </c>
      <c r="AU1981" s="99" t="str">
        <f>IFERROR(VLOOKUP(ROWS($AS$4:AS1981),$AR$4:$AS$2337,2,0),"")</f>
        <v>Świeszyno (pow. koszaliński, woj. zachodniopomorskie)</v>
      </c>
      <c r="AV1981" s="98">
        <v>0</v>
      </c>
      <c r="AW1981" s="98">
        <f>IF(ISNUMBER(SEARCH('ankieta ESG'!$G$182,AX1981)),MAX($AW$3:AW1980)+1,0)</f>
        <v>1978</v>
      </c>
      <c r="AX1981" s="134" t="s">
        <v>5981</v>
      </c>
      <c r="AY1981" s="98">
        <v>0</v>
      </c>
      <c r="AZ1981" s="99" t="str">
        <f>IFERROR(VLOOKUP(ROWS($AX$4:AX1981),$AW$4:$AX$2337,2,0),"")</f>
        <v>Świeszyno (pow. koszaliński, woj. zachodniopomorskie)</v>
      </c>
      <c r="BA1981" s="98">
        <v>0</v>
      </c>
      <c r="BB1981" s="98">
        <f>IF(ISNUMBER(SEARCH('ankieta ESG'!$G$183,BC1981)),MAX($BB$3:BB1980)+1,0)</f>
        <v>1978</v>
      </c>
      <c r="BC1981" s="134" t="s">
        <v>5981</v>
      </c>
      <c r="BD1981" s="98">
        <v>0</v>
      </c>
      <c r="BE1981" s="99" t="str">
        <f>IFERROR(VLOOKUP(ROWS($BC$4:BC1981),$BB$4:$BC$2337,2,0),"")</f>
        <v>Świeszyno (pow. koszaliński, woj. zachodniopomorskie)</v>
      </c>
      <c r="BF1981" s="98">
        <v>0</v>
      </c>
      <c r="BG1981" s="98">
        <f>IF(ISNUMBER(SEARCH('ankieta ESG'!$G$184,BH1981)),MAX($BG$3:BG1980)+1,0)</f>
        <v>1978</v>
      </c>
      <c r="BH1981" s="134" t="s">
        <v>5981</v>
      </c>
      <c r="BI1981" s="98">
        <v>0</v>
      </c>
      <c r="BJ1981" s="99" t="str">
        <f>IFERROR(VLOOKUP(ROWS($BH$4:BH1981),$BG$4:$BH$2337,2,0),"")</f>
        <v>Świeszyno (pow. koszaliński, woj. zachodniopomorskie)</v>
      </c>
      <c r="BK1981" s="98">
        <v>0</v>
      </c>
      <c r="BL1981" s="98">
        <f>IF(ISNUMBER(SEARCH('ankieta ESG'!$G$185,BM1981)),MAX($BL$3:BL1980)+1,0)</f>
        <v>1978</v>
      </c>
      <c r="BM1981" s="134" t="s">
        <v>5981</v>
      </c>
      <c r="BN1981" s="98">
        <v>0</v>
      </c>
      <c r="BO1981" s="99" t="str">
        <f>IFERROR(VLOOKUP(ROWS($BM$4:BM1981),$BL$4:$BM$2337,2,0),"")</f>
        <v>Świeszyno (pow. koszaliński, woj. zachodniopomorskie)</v>
      </c>
      <c r="BP1981" s="98">
        <v>0</v>
      </c>
      <c r="BQ1981" s="98">
        <f>IF(ISNUMBER(SEARCH('ankieta ESG'!$G$186,BR1981)),MAX($BQ$3:BQ1980)+1,0)</f>
        <v>1978</v>
      </c>
      <c r="BR1981" s="134" t="s">
        <v>5981</v>
      </c>
      <c r="BS1981" s="98">
        <v>0</v>
      </c>
      <c r="BT1981" s="99" t="str">
        <f>IFERROR(VLOOKUP(ROWS($BR$4:BR1981),$BQ$4:$BR$2337,2,0),"")</f>
        <v>Świeszyno (pow. koszaliński, woj. zachodniopomorskie)</v>
      </c>
      <c r="BU1981" s="98">
        <v>0</v>
      </c>
      <c r="BV1981" s="98">
        <f>IF(ISNUMBER(SEARCH('ankieta ESG'!$G$187,BW1981)),MAX($BV$3:BV1980)+1,0)</f>
        <v>1978</v>
      </c>
      <c r="BW1981" s="134" t="s">
        <v>5981</v>
      </c>
      <c r="BX1981" s="98">
        <v>0</v>
      </c>
      <c r="BY1981" s="99" t="str">
        <f>IFERROR(VLOOKUP(ROWS($BW$4:BW1981),$BV$4:$BW$2337,2,0),"")</f>
        <v>Świeszyno (pow. koszaliński, woj. zachodniopomorskie)</v>
      </c>
      <c r="BZ1981" s="98">
        <v>0</v>
      </c>
      <c r="CA1981" s="98">
        <f>IF(ISNUMBER(SEARCH('ankieta ESG'!$G$188,CB1981)),MAX($CA$3:CA1980)+1,0)</f>
        <v>1978</v>
      </c>
      <c r="CB1981" s="134" t="s">
        <v>5981</v>
      </c>
      <c r="CC1981" s="98">
        <v>0</v>
      </c>
      <c r="CD1981" s="99" t="str">
        <f>IFERROR(VLOOKUP(ROWS($CB$4:CB1981),$CA$4:$CB$2337,2,0),"")</f>
        <v>Świeszyno (pow. koszaliński, woj. zachodniopomorskie)</v>
      </c>
      <c r="CE1981" s="98">
        <v>0</v>
      </c>
      <c r="CF1981" s="98">
        <f>IF(ISNUMBER(SEARCH('ankieta ESG'!$G$189,CG1981)),MAX($CF$3:CF1980)+1,0)</f>
        <v>1978</v>
      </c>
      <c r="CG1981" s="134" t="s">
        <v>5981</v>
      </c>
      <c r="CH1981" s="98">
        <v>0</v>
      </c>
      <c r="CI1981" s="99" t="str">
        <f>IFERROR(VLOOKUP(ROWS($CG$4:CG1981),$CF$4:$CG$2337,2,0),"")</f>
        <v>Świeszyno (pow. koszaliński, woj. zachodniopomorskie)</v>
      </c>
      <c r="CJ1981" s="98">
        <v>0</v>
      </c>
    </row>
    <row r="1982" spans="4:88">
      <c r="D1982" s="25"/>
      <c r="F1982" s="25"/>
      <c r="AM1982" s="98">
        <f>IF(ISNUMBER(SEARCH('ankieta ESG'!$G$180,AN1982)),MAX(AM$3:$AM1981)+1,0)</f>
        <v>1979</v>
      </c>
      <c r="AN1982" s="134" t="s">
        <v>5982</v>
      </c>
      <c r="AO1982" s="98">
        <v>0</v>
      </c>
      <c r="AP1982" s="99" t="str">
        <f>IFERROR(VLOOKUP(ROWS($AN$4:AN1982),$AM$4:$AN$2337,2,0),"")</f>
        <v>Święciechowa (pow. leszczyński, woj. wielkopolskie)</v>
      </c>
      <c r="AQ1982" s="98">
        <v>0</v>
      </c>
      <c r="AR1982" s="98">
        <f>IF(ISNUMBER(SEARCH('ankieta ESG'!$G$181,AS1982)),MAX($AR$3:AR1981)+1,0)</f>
        <v>1979</v>
      </c>
      <c r="AS1982" s="134" t="s">
        <v>5982</v>
      </c>
      <c r="AT1982" s="98">
        <v>0</v>
      </c>
      <c r="AU1982" s="99" t="str">
        <f>IFERROR(VLOOKUP(ROWS($AS$4:AS1982),$AR$4:$AS$2337,2,0),"")</f>
        <v>Święciechowa (pow. leszczyński, woj. wielkopolskie)</v>
      </c>
      <c r="AV1982" s="98">
        <v>0</v>
      </c>
      <c r="AW1982" s="98">
        <f>IF(ISNUMBER(SEARCH('ankieta ESG'!$G$182,AX1982)),MAX($AW$3:AW1981)+1,0)</f>
        <v>1979</v>
      </c>
      <c r="AX1982" s="134" t="s">
        <v>5982</v>
      </c>
      <c r="AY1982" s="98">
        <v>0</v>
      </c>
      <c r="AZ1982" s="99" t="str">
        <f>IFERROR(VLOOKUP(ROWS($AX$4:AX1982),$AW$4:$AX$2337,2,0),"")</f>
        <v>Święciechowa (pow. leszczyński, woj. wielkopolskie)</v>
      </c>
      <c r="BA1982" s="98">
        <v>0</v>
      </c>
      <c r="BB1982" s="98">
        <f>IF(ISNUMBER(SEARCH('ankieta ESG'!$G$183,BC1982)),MAX($BB$3:BB1981)+1,0)</f>
        <v>1979</v>
      </c>
      <c r="BC1982" s="134" t="s">
        <v>5982</v>
      </c>
      <c r="BD1982" s="98">
        <v>0</v>
      </c>
      <c r="BE1982" s="99" t="str">
        <f>IFERROR(VLOOKUP(ROWS($BC$4:BC1982),$BB$4:$BC$2337,2,0),"")</f>
        <v>Święciechowa (pow. leszczyński, woj. wielkopolskie)</v>
      </c>
      <c r="BF1982" s="98">
        <v>0</v>
      </c>
      <c r="BG1982" s="98">
        <f>IF(ISNUMBER(SEARCH('ankieta ESG'!$G$184,BH1982)),MAX($BG$3:BG1981)+1,0)</f>
        <v>1979</v>
      </c>
      <c r="BH1982" s="134" t="s">
        <v>5982</v>
      </c>
      <c r="BI1982" s="98">
        <v>0</v>
      </c>
      <c r="BJ1982" s="99" t="str">
        <f>IFERROR(VLOOKUP(ROWS($BH$4:BH1982),$BG$4:$BH$2337,2,0),"")</f>
        <v>Święciechowa (pow. leszczyński, woj. wielkopolskie)</v>
      </c>
      <c r="BK1982" s="98">
        <v>0</v>
      </c>
      <c r="BL1982" s="98">
        <f>IF(ISNUMBER(SEARCH('ankieta ESG'!$G$185,BM1982)),MAX($BL$3:BL1981)+1,0)</f>
        <v>1979</v>
      </c>
      <c r="BM1982" s="134" t="s">
        <v>5982</v>
      </c>
      <c r="BN1982" s="98">
        <v>0</v>
      </c>
      <c r="BO1982" s="99" t="str">
        <f>IFERROR(VLOOKUP(ROWS($BM$4:BM1982),$BL$4:$BM$2337,2,0),"")</f>
        <v>Święciechowa (pow. leszczyński, woj. wielkopolskie)</v>
      </c>
      <c r="BP1982" s="98">
        <v>0</v>
      </c>
      <c r="BQ1982" s="98">
        <f>IF(ISNUMBER(SEARCH('ankieta ESG'!$G$186,BR1982)),MAX($BQ$3:BQ1981)+1,0)</f>
        <v>1979</v>
      </c>
      <c r="BR1982" s="134" t="s">
        <v>5982</v>
      </c>
      <c r="BS1982" s="98">
        <v>0</v>
      </c>
      <c r="BT1982" s="99" t="str">
        <f>IFERROR(VLOOKUP(ROWS($BR$4:BR1982),$BQ$4:$BR$2337,2,0),"")</f>
        <v>Święciechowa (pow. leszczyński, woj. wielkopolskie)</v>
      </c>
      <c r="BU1982" s="98">
        <v>0</v>
      </c>
      <c r="BV1982" s="98">
        <f>IF(ISNUMBER(SEARCH('ankieta ESG'!$G$187,BW1982)),MAX($BV$3:BV1981)+1,0)</f>
        <v>1979</v>
      </c>
      <c r="BW1982" s="134" t="s">
        <v>5982</v>
      </c>
      <c r="BX1982" s="98">
        <v>0</v>
      </c>
      <c r="BY1982" s="99" t="str">
        <f>IFERROR(VLOOKUP(ROWS($BW$4:BW1982),$BV$4:$BW$2337,2,0),"")</f>
        <v>Święciechowa (pow. leszczyński, woj. wielkopolskie)</v>
      </c>
      <c r="BZ1982" s="98">
        <v>0</v>
      </c>
      <c r="CA1982" s="98">
        <f>IF(ISNUMBER(SEARCH('ankieta ESG'!$G$188,CB1982)),MAX($CA$3:CA1981)+1,0)</f>
        <v>1979</v>
      </c>
      <c r="CB1982" s="134" t="s">
        <v>5982</v>
      </c>
      <c r="CC1982" s="98">
        <v>0</v>
      </c>
      <c r="CD1982" s="99" t="str">
        <f>IFERROR(VLOOKUP(ROWS($CB$4:CB1982),$CA$4:$CB$2337,2,0),"")</f>
        <v>Święciechowa (pow. leszczyński, woj. wielkopolskie)</v>
      </c>
      <c r="CE1982" s="98">
        <v>0</v>
      </c>
      <c r="CF1982" s="98">
        <f>IF(ISNUMBER(SEARCH('ankieta ESG'!$G$189,CG1982)),MAX($CF$3:CF1981)+1,0)</f>
        <v>1979</v>
      </c>
      <c r="CG1982" s="134" t="s">
        <v>5982</v>
      </c>
      <c r="CH1982" s="98">
        <v>0</v>
      </c>
      <c r="CI1982" s="99" t="str">
        <f>IFERROR(VLOOKUP(ROWS($CG$4:CG1982),$CF$4:$CG$2337,2,0),"")</f>
        <v>Święciechowa (pow. leszczyński, woj. wielkopolskie)</v>
      </c>
      <c r="CJ1982" s="98">
        <v>0</v>
      </c>
    </row>
    <row r="1983" spans="4:88">
      <c r="D1983" s="25"/>
      <c r="F1983" s="25"/>
      <c r="AM1983" s="98">
        <f>IF(ISNUMBER(SEARCH('ankieta ESG'!$G$180,AN1983)),MAX(AM$3:$AM1982)+1,0)</f>
        <v>1980</v>
      </c>
      <c r="AN1983" s="134" t="s">
        <v>5983</v>
      </c>
      <c r="AO1983" s="98">
        <v>0</v>
      </c>
      <c r="AP1983" s="99" t="str">
        <f>IFERROR(VLOOKUP(ROWS($AN$4:AN1983),$AM$4:$AN$2337,2,0),"")</f>
        <v>Świętajno (pow. olecki, woj. warmińsko-mazurskie)</v>
      </c>
      <c r="AQ1983" s="98">
        <v>0</v>
      </c>
      <c r="AR1983" s="98">
        <f>IF(ISNUMBER(SEARCH('ankieta ESG'!$G$181,AS1983)),MAX($AR$3:AR1982)+1,0)</f>
        <v>1980</v>
      </c>
      <c r="AS1983" s="134" t="s">
        <v>5983</v>
      </c>
      <c r="AT1983" s="98">
        <v>0</v>
      </c>
      <c r="AU1983" s="99" t="str">
        <f>IFERROR(VLOOKUP(ROWS($AS$4:AS1983),$AR$4:$AS$2337,2,0),"")</f>
        <v>Świętajno (pow. olecki, woj. warmińsko-mazurskie)</v>
      </c>
      <c r="AV1983" s="98">
        <v>0</v>
      </c>
      <c r="AW1983" s="98">
        <f>IF(ISNUMBER(SEARCH('ankieta ESG'!$G$182,AX1983)),MAX($AW$3:AW1982)+1,0)</f>
        <v>1980</v>
      </c>
      <c r="AX1983" s="134" t="s">
        <v>5983</v>
      </c>
      <c r="AY1983" s="98">
        <v>0</v>
      </c>
      <c r="AZ1983" s="99" t="str">
        <f>IFERROR(VLOOKUP(ROWS($AX$4:AX1983),$AW$4:$AX$2337,2,0),"")</f>
        <v>Świętajno (pow. olecki, woj. warmińsko-mazurskie)</v>
      </c>
      <c r="BA1983" s="98">
        <v>0</v>
      </c>
      <c r="BB1983" s="98">
        <f>IF(ISNUMBER(SEARCH('ankieta ESG'!$G$183,BC1983)),MAX($BB$3:BB1982)+1,0)</f>
        <v>1980</v>
      </c>
      <c r="BC1983" s="134" t="s">
        <v>5983</v>
      </c>
      <c r="BD1983" s="98">
        <v>0</v>
      </c>
      <c r="BE1983" s="99" t="str">
        <f>IFERROR(VLOOKUP(ROWS($BC$4:BC1983),$BB$4:$BC$2337,2,0),"")</f>
        <v>Świętajno (pow. olecki, woj. warmińsko-mazurskie)</v>
      </c>
      <c r="BF1983" s="98">
        <v>0</v>
      </c>
      <c r="BG1983" s="98">
        <f>IF(ISNUMBER(SEARCH('ankieta ESG'!$G$184,BH1983)),MAX($BG$3:BG1982)+1,0)</f>
        <v>1980</v>
      </c>
      <c r="BH1983" s="134" t="s">
        <v>5983</v>
      </c>
      <c r="BI1983" s="98">
        <v>0</v>
      </c>
      <c r="BJ1983" s="99" t="str">
        <f>IFERROR(VLOOKUP(ROWS($BH$4:BH1983),$BG$4:$BH$2337,2,0),"")</f>
        <v>Świętajno (pow. olecki, woj. warmińsko-mazurskie)</v>
      </c>
      <c r="BK1983" s="98">
        <v>0</v>
      </c>
      <c r="BL1983" s="98">
        <f>IF(ISNUMBER(SEARCH('ankieta ESG'!$G$185,BM1983)),MAX($BL$3:BL1982)+1,0)</f>
        <v>1980</v>
      </c>
      <c r="BM1983" s="134" t="s">
        <v>5983</v>
      </c>
      <c r="BN1983" s="98">
        <v>0</v>
      </c>
      <c r="BO1983" s="99" t="str">
        <f>IFERROR(VLOOKUP(ROWS($BM$4:BM1983),$BL$4:$BM$2337,2,0),"")</f>
        <v>Świętajno (pow. olecki, woj. warmińsko-mazurskie)</v>
      </c>
      <c r="BP1983" s="98">
        <v>0</v>
      </c>
      <c r="BQ1983" s="98">
        <f>IF(ISNUMBER(SEARCH('ankieta ESG'!$G$186,BR1983)),MAX($BQ$3:BQ1982)+1,0)</f>
        <v>1980</v>
      </c>
      <c r="BR1983" s="134" t="s">
        <v>5983</v>
      </c>
      <c r="BS1983" s="98">
        <v>0</v>
      </c>
      <c r="BT1983" s="99" t="str">
        <f>IFERROR(VLOOKUP(ROWS($BR$4:BR1983),$BQ$4:$BR$2337,2,0),"")</f>
        <v>Świętajno (pow. olecki, woj. warmińsko-mazurskie)</v>
      </c>
      <c r="BU1983" s="98">
        <v>0</v>
      </c>
      <c r="BV1983" s="98">
        <f>IF(ISNUMBER(SEARCH('ankieta ESG'!$G$187,BW1983)),MAX($BV$3:BV1982)+1,0)</f>
        <v>1980</v>
      </c>
      <c r="BW1983" s="134" t="s">
        <v>5983</v>
      </c>
      <c r="BX1983" s="98">
        <v>0</v>
      </c>
      <c r="BY1983" s="99" t="str">
        <f>IFERROR(VLOOKUP(ROWS($BW$4:BW1983),$BV$4:$BW$2337,2,0),"")</f>
        <v>Świętajno (pow. olecki, woj. warmińsko-mazurskie)</v>
      </c>
      <c r="BZ1983" s="98">
        <v>0</v>
      </c>
      <c r="CA1983" s="98">
        <f>IF(ISNUMBER(SEARCH('ankieta ESG'!$G$188,CB1983)),MAX($CA$3:CA1982)+1,0)</f>
        <v>1980</v>
      </c>
      <c r="CB1983" s="134" t="s">
        <v>5983</v>
      </c>
      <c r="CC1983" s="98">
        <v>0</v>
      </c>
      <c r="CD1983" s="99" t="str">
        <f>IFERROR(VLOOKUP(ROWS($CB$4:CB1983),$CA$4:$CB$2337,2,0),"")</f>
        <v>Świętajno (pow. olecki, woj. warmińsko-mazurskie)</v>
      </c>
      <c r="CE1983" s="98">
        <v>0</v>
      </c>
      <c r="CF1983" s="98">
        <f>IF(ISNUMBER(SEARCH('ankieta ESG'!$G$189,CG1983)),MAX($CF$3:CF1982)+1,0)</f>
        <v>1980</v>
      </c>
      <c r="CG1983" s="134" t="s">
        <v>5983</v>
      </c>
      <c r="CH1983" s="98">
        <v>0</v>
      </c>
      <c r="CI1983" s="99" t="str">
        <f>IFERROR(VLOOKUP(ROWS($CG$4:CG1983),$CF$4:$CG$2337,2,0),"")</f>
        <v>Świętajno (pow. olecki, woj. warmińsko-mazurskie)</v>
      </c>
      <c r="CJ1983" s="98">
        <v>0</v>
      </c>
    </row>
    <row r="1984" spans="4:88">
      <c r="D1984" s="25"/>
      <c r="F1984" s="25"/>
      <c r="AM1984" s="98">
        <f>IF(ISNUMBER(SEARCH('ankieta ESG'!$G$180,AN1984)),MAX(AM$3:$AM1983)+1,0)</f>
        <v>1981</v>
      </c>
      <c r="AN1984" s="134" t="s">
        <v>5984</v>
      </c>
      <c r="AO1984" s="98">
        <v>0</v>
      </c>
      <c r="AP1984" s="99" t="str">
        <f>IFERROR(VLOOKUP(ROWS($AN$4:AN1984),$AM$4:$AN$2337,2,0),"")</f>
        <v>Świętajno (pow. szczycieński, woj. warmińsko-mazurskie)</v>
      </c>
      <c r="AQ1984" s="98">
        <v>0</v>
      </c>
      <c r="AR1984" s="98">
        <f>IF(ISNUMBER(SEARCH('ankieta ESG'!$G$181,AS1984)),MAX($AR$3:AR1983)+1,0)</f>
        <v>1981</v>
      </c>
      <c r="AS1984" s="134" t="s">
        <v>5984</v>
      </c>
      <c r="AT1984" s="98">
        <v>0</v>
      </c>
      <c r="AU1984" s="99" t="str">
        <f>IFERROR(VLOOKUP(ROWS($AS$4:AS1984),$AR$4:$AS$2337,2,0),"")</f>
        <v>Świętajno (pow. szczycieński, woj. warmińsko-mazurskie)</v>
      </c>
      <c r="AV1984" s="98">
        <v>0</v>
      </c>
      <c r="AW1984" s="98">
        <f>IF(ISNUMBER(SEARCH('ankieta ESG'!$G$182,AX1984)),MAX($AW$3:AW1983)+1,0)</f>
        <v>1981</v>
      </c>
      <c r="AX1984" s="134" t="s">
        <v>5984</v>
      </c>
      <c r="AY1984" s="98">
        <v>0</v>
      </c>
      <c r="AZ1984" s="99" t="str">
        <f>IFERROR(VLOOKUP(ROWS($AX$4:AX1984),$AW$4:$AX$2337,2,0),"")</f>
        <v>Świętajno (pow. szczycieński, woj. warmińsko-mazurskie)</v>
      </c>
      <c r="BA1984" s="98">
        <v>0</v>
      </c>
      <c r="BB1984" s="98">
        <f>IF(ISNUMBER(SEARCH('ankieta ESG'!$G$183,BC1984)),MAX($BB$3:BB1983)+1,0)</f>
        <v>1981</v>
      </c>
      <c r="BC1984" s="134" t="s">
        <v>5984</v>
      </c>
      <c r="BD1984" s="98">
        <v>0</v>
      </c>
      <c r="BE1984" s="99" t="str">
        <f>IFERROR(VLOOKUP(ROWS($BC$4:BC1984),$BB$4:$BC$2337,2,0),"")</f>
        <v>Świętajno (pow. szczycieński, woj. warmińsko-mazurskie)</v>
      </c>
      <c r="BF1984" s="98">
        <v>0</v>
      </c>
      <c r="BG1984" s="98">
        <f>IF(ISNUMBER(SEARCH('ankieta ESG'!$G$184,BH1984)),MAX($BG$3:BG1983)+1,0)</f>
        <v>1981</v>
      </c>
      <c r="BH1984" s="134" t="s">
        <v>5984</v>
      </c>
      <c r="BI1984" s="98">
        <v>0</v>
      </c>
      <c r="BJ1984" s="99" t="str">
        <f>IFERROR(VLOOKUP(ROWS($BH$4:BH1984),$BG$4:$BH$2337,2,0),"")</f>
        <v>Świętajno (pow. szczycieński, woj. warmińsko-mazurskie)</v>
      </c>
      <c r="BK1984" s="98">
        <v>0</v>
      </c>
      <c r="BL1984" s="98">
        <f>IF(ISNUMBER(SEARCH('ankieta ESG'!$G$185,BM1984)),MAX($BL$3:BL1983)+1,0)</f>
        <v>1981</v>
      </c>
      <c r="BM1984" s="134" t="s">
        <v>5984</v>
      </c>
      <c r="BN1984" s="98">
        <v>0</v>
      </c>
      <c r="BO1984" s="99" t="str">
        <f>IFERROR(VLOOKUP(ROWS($BM$4:BM1984),$BL$4:$BM$2337,2,0),"")</f>
        <v>Świętajno (pow. szczycieński, woj. warmińsko-mazurskie)</v>
      </c>
      <c r="BP1984" s="98">
        <v>0</v>
      </c>
      <c r="BQ1984" s="98">
        <f>IF(ISNUMBER(SEARCH('ankieta ESG'!$G$186,BR1984)),MAX($BQ$3:BQ1983)+1,0)</f>
        <v>1981</v>
      </c>
      <c r="BR1984" s="134" t="s">
        <v>5984</v>
      </c>
      <c r="BS1984" s="98">
        <v>0</v>
      </c>
      <c r="BT1984" s="99" t="str">
        <f>IFERROR(VLOOKUP(ROWS($BR$4:BR1984),$BQ$4:$BR$2337,2,0),"")</f>
        <v>Świętajno (pow. szczycieński, woj. warmińsko-mazurskie)</v>
      </c>
      <c r="BU1984" s="98">
        <v>0</v>
      </c>
      <c r="BV1984" s="98">
        <f>IF(ISNUMBER(SEARCH('ankieta ESG'!$G$187,BW1984)),MAX($BV$3:BV1983)+1,0)</f>
        <v>1981</v>
      </c>
      <c r="BW1984" s="134" t="s">
        <v>5984</v>
      </c>
      <c r="BX1984" s="98">
        <v>0</v>
      </c>
      <c r="BY1984" s="99" t="str">
        <f>IFERROR(VLOOKUP(ROWS($BW$4:BW1984),$BV$4:$BW$2337,2,0),"")</f>
        <v>Świętajno (pow. szczycieński, woj. warmińsko-mazurskie)</v>
      </c>
      <c r="BZ1984" s="98">
        <v>0</v>
      </c>
      <c r="CA1984" s="98">
        <f>IF(ISNUMBER(SEARCH('ankieta ESG'!$G$188,CB1984)),MAX($CA$3:CA1983)+1,0)</f>
        <v>1981</v>
      </c>
      <c r="CB1984" s="134" t="s">
        <v>5984</v>
      </c>
      <c r="CC1984" s="98">
        <v>0</v>
      </c>
      <c r="CD1984" s="99" t="str">
        <f>IFERROR(VLOOKUP(ROWS($CB$4:CB1984),$CA$4:$CB$2337,2,0),"")</f>
        <v>Świętajno (pow. szczycieński, woj. warmińsko-mazurskie)</v>
      </c>
      <c r="CE1984" s="98">
        <v>0</v>
      </c>
      <c r="CF1984" s="98">
        <f>IF(ISNUMBER(SEARCH('ankieta ESG'!$G$189,CG1984)),MAX($CF$3:CF1983)+1,0)</f>
        <v>1981</v>
      </c>
      <c r="CG1984" s="134" t="s">
        <v>5984</v>
      </c>
      <c r="CH1984" s="98">
        <v>0</v>
      </c>
      <c r="CI1984" s="99" t="str">
        <f>IFERROR(VLOOKUP(ROWS($CG$4:CG1984),$CF$4:$CG$2337,2,0),"")</f>
        <v>Świętajno (pow. szczycieński, woj. warmińsko-mazurskie)</v>
      </c>
      <c r="CJ1984" s="98">
        <v>0</v>
      </c>
    </row>
    <row r="1985" spans="4:88">
      <c r="D1985" s="25"/>
      <c r="F1985" s="25"/>
      <c r="AM1985" s="98">
        <f>IF(ISNUMBER(SEARCH('ankieta ESG'!$G$180,AN1985)),MAX(AM$3:$AM1984)+1,0)</f>
        <v>1982</v>
      </c>
      <c r="AN1985" s="134" t="s">
        <v>5985</v>
      </c>
      <c r="AO1985" s="98">
        <v>0</v>
      </c>
      <c r="AP1985" s="99" t="str">
        <f>IFERROR(VLOOKUP(ROWS($AN$4:AN1985),$AM$4:$AN$2337,2,0),"")</f>
        <v>Świętochłowice (pow. Świętochłowice, woj. śląskie)</v>
      </c>
      <c r="AQ1985" s="98">
        <v>0</v>
      </c>
      <c r="AR1985" s="98">
        <f>IF(ISNUMBER(SEARCH('ankieta ESG'!$G$181,AS1985)),MAX($AR$3:AR1984)+1,0)</f>
        <v>1982</v>
      </c>
      <c r="AS1985" s="134" t="s">
        <v>5985</v>
      </c>
      <c r="AT1985" s="98">
        <v>0</v>
      </c>
      <c r="AU1985" s="99" t="str">
        <f>IFERROR(VLOOKUP(ROWS($AS$4:AS1985),$AR$4:$AS$2337,2,0),"")</f>
        <v>Świętochłowice (pow. Świętochłowice, woj. śląskie)</v>
      </c>
      <c r="AV1985" s="98">
        <v>0</v>
      </c>
      <c r="AW1985" s="98">
        <f>IF(ISNUMBER(SEARCH('ankieta ESG'!$G$182,AX1985)),MAX($AW$3:AW1984)+1,0)</f>
        <v>1982</v>
      </c>
      <c r="AX1985" s="134" t="s">
        <v>5985</v>
      </c>
      <c r="AY1985" s="98">
        <v>0</v>
      </c>
      <c r="AZ1985" s="99" t="str">
        <f>IFERROR(VLOOKUP(ROWS($AX$4:AX1985),$AW$4:$AX$2337,2,0),"")</f>
        <v>Świętochłowice (pow. Świętochłowice, woj. śląskie)</v>
      </c>
      <c r="BA1985" s="98">
        <v>0</v>
      </c>
      <c r="BB1985" s="98">
        <f>IF(ISNUMBER(SEARCH('ankieta ESG'!$G$183,BC1985)),MAX($BB$3:BB1984)+1,0)</f>
        <v>1982</v>
      </c>
      <c r="BC1985" s="134" t="s">
        <v>5985</v>
      </c>
      <c r="BD1985" s="98">
        <v>0</v>
      </c>
      <c r="BE1985" s="99" t="str">
        <f>IFERROR(VLOOKUP(ROWS($BC$4:BC1985),$BB$4:$BC$2337,2,0),"")</f>
        <v>Świętochłowice (pow. Świętochłowice, woj. śląskie)</v>
      </c>
      <c r="BF1985" s="98">
        <v>0</v>
      </c>
      <c r="BG1985" s="98">
        <f>IF(ISNUMBER(SEARCH('ankieta ESG'!$G$184,BH1985)),MAX($BG$3:BG1984)+1,0)</f>
        <v>1982</v>
      </c>
      <c r="BH1985" s="134" t="s">
        <v>5985</v>
      </c>
      <c r="BI1985" s="98">
        <v>0</v>
      </c>
      <c r="BJ1985" s="99" t="str">
        <f>IFERROR(VLOOKUP(ROWS($BH$4:BH1985),$BG$4:$BH$2337,2,0),"")</f>
        <v>Świętochłowice (pow. Świętochłowice, woj. śląskie)</v>
      </c>
      <c r="BK1985" s="98">
        <v>0</v>
      </c>
      <c r="BL1985" s="98">
        <f>IF(ISNUMBER(SEARCH('ankieta ESG'!$G$185,BM1985)),MAX($BL$3:BL1984)+1,0)</f>
        <v>1982</v>
      </c>
      <c r="BM1985" s="134" t="s">
        <v>5985</v>
      </c>
      <c r="BN1985" s="98">
        <v>0</v>
      </c>
      <c r="BO1985" s="99" t="str">
        <f>IFERROR(VLOOKUP(ROWS($BM$4:BM1985),$BL$4:$BM$2337,2,0),"")</f>
        <v>Świętochłowice (pow. Świętochłowice, woj. śląskie)</v>
      </c>
      <c r="BP1985" s="98">
        <v>0</v>
      </c>
      <c r="BQ1985" s="98">
        <f>IF(ISNUMBER(SEARCH('ankieta ESG'!$G$186,BR1985)),MAX($BQ$3:BQ1984)+1,0)</f>
        <v>1982</v>
      </c>
      <c r="BR1985" s="134" t="s">
        <v>5985</v>
      </c>
      <c r="BS1985" s="98">
        <v>0</v>
      </c>
      <c r="BT1985" s="99" t="str">
        <f>IFERROR(VLOOKUP(ROWS($BR$4:BR1985),$BQ$4:$BR$2337,2,0),"")</f>
        <v>Świętochłowice (pow. Świętochłowice, woj. śląskie)</v>
      </c>
      <c r="BU1985" s="98">
        <v>0</v>
      </c>
      <c r="BV1985" s="98">
        <f>IF(ISNUMBER(SEARCH('ankieta ESG'!$G$187,BW1985)),MAX($BV$3:BV1984)+1,0)</f>
        <v>1982</v>
      </c>
      <c r="BW1985" s="134" t="s">
        <v>5985</v>
      </c>
      <c r="BX1985" s="98">
        <v>0</v>
      </c>
      <c r="BY1985" s="99" t="str">
        <f>IFERROR(VLOOKUP(ROWS($BW$4:BW1985),$BV$4:$BW$2337,2,0),"")</f>
        <v>Świętochłowice (pow. Świętochłowice, woj. śląskie)</v>
      </c>
      <c r="BZ1985" s="98">
        <v>0</v>
      </c>
      <c r="CA1985" s="98">
        <f>IF(ISNUMBER(SEARCH('ankieta ESG'!$G$188,CB1985)),MAX($CA$3:CA1984)+1,0)</f>
        <v>1982</v>
      </c>
      <c r="CB1985" s="134" t="s">
        <v>5985</v>
      </c>
      <c r="CC1985" s="98">
        <v>0</v>
      </c>
      <c r="CD1985" s="99" t="str">
        <f>IFERROR(VLOOKUP(ROWS($CB$4:CB1985),$CA$4:$CB$2337,2,0),"")</f>
        <v>Świętochłowice (pow. Świętochłowice, woj. śląskie)</v>
      </c>
      <c r="CE1985" s="98">
        <v>0</v>
      </c>
      <c r="CF1985" s="98">
        <f>IF(ISNUMBER(SEARCH('ankieta ESG'!$G$189,CG1985)),MAX($CF$3:CF1984)+1,0)</f>
        <v>1982</v>
      </c>
      <c r="CG1985" s="134" t="s">
        <v>5985</v>
      </c>
      <c r="CH1985" s="98">
        <v>0</v>
      </c>
      <c r="CI1985" s="99" t="str">
        <f>IFERROR(VLOOKUP(ROWS($CG$4:CG1985),$CF$4:$CG$2337,2,0),"")</f>
        <v>Świętochłowice (pow. Świętochłowice, woj. śląskie)</v>
      </c>
      <c r="CJ1985" s="98">
        <v>0</v>
      </c>
    </row>
    <row r="1986" spans="4:88">
      <c r="D1986" s="25"/>
      <c r="F1986" s="25"/>
      <c r="AM1986" s="98">
        <f>IF(ISNUMBER(SEARCH('ankieta ESG'!$G$180,AN1986)),MAX(AM$3:$AM1985)+1,0)</f>
        <v>1983</v>
      </c>
      <c r="AN1986" s="134" t="s">
        <v>5986</v>
      </c>
      <c r="AO1986" s="98">
        <v>0</v>
      </c>
      <c r="AP1986" s="99" t="str">
        <f>IFERROR(VLOOKUP(ROWS($AN$4:AN1986),$AM$4:$AN$2337,2,0),"")</f>
        <v>Świlcza (pow. rzeszowski, woj. podkarpackie)</v>
      </c>
      <c r="AQ1986" s="98">
        <v>0</v>
      </c>
      <c r="AR1986" s="98">
        <f>IF(ISNUMBER(SEARCH('ankieta ESG'!$G$181,AS1986)),MAX($AR$3:AR1985)+1,0)</f>
        <v>1983</v>
      </c>
      <c r="AS1986" s="134" t="s">
        <v>5986</v>
      </c>
      <c r="AT1986" s="98">
        <v>0</v>
      </c>
      <c r="AU1986" s="99" t="str">
        <f>IFERROR(VLOOKUP(ROWS($AS$4:AS1986),$AR$4:$AS$2337,2,0),"")</f>
        <v>Świlcza (pow. rzeszowski, woj. podkarpackie)</v>
      </c>
      <c r="AV1986" s="98">
        <v>0</v>
      </c>
      <c r="AW1986" s="98">
        <f>IF(ISNUMBER(SEARCH('ankieta ESG'!$G$182,AX1986)),MAX($AW$3:AW1985)+1,0)</f>
        <v>1983</v>
      </c>
      <c r="AX1986" s="134" t="s">
        <v>5986</v>
      </c>
      <c r="AY1986" s="98">
        <v>0</v>
      </c>
      <c r="AZ1986" s="99" t="str">
        <f>IFERROR(VLOOKUP(ROWS($AX$4:AX1986),$AW$4:$AX$2337,2,0),"")</f>
        <v>Świlcza (pow. rzeszowski, woj. podkarpackie)</v>
      </c>
      <c r="BA1986" s="98">
        <v>0</v>
      </c>
      <c r="BB1986" s="98">
        <f>IF(ISNUMBER(SEARCH('ankieta ESG'!$G$183,BC1986)),MAX($BB$3:BB1985)+1,0)</f>
        <v>1983</v>
      </c>
      <c r="BC1986" s="134" t="s">
        <v>5986</v>
      </c>
      <c r="BD1986" s="98">
        <v>0</v>
      </c>
      <c r="BE1986" s="99" t="str">
        <f>IFERROR(VLOOKUP(ROWS($BC$4:BC1986),$BB$4:$BC$2337,2,0),"")</f>
        <v>Świlcza (pow. rzeszowski, woj. podkarpackie)</v>
      </c>
      <c r="BF1986" s="98">
        <v>0</v>
      </c>
      <c r="BG1986" s="98">
        <f>IF(ISNUMBER(SEARCH('ankieta ESG'!$G$184,BH1986)),MAX($BG$3:BG1985)+1,0)</f>
        <v>1983</v>
      </c>
      <c r="BH1986" s="134" t="s">
        <v>5986</v>
      </c>
      <c r="BI1986" s="98">
        <v>0</v>
      </c>
      <c r="BJ1986" s="99" t="str">
        <f>IFERROR(VLOOKUP(ROWS($BH$4:BH1986),$BG$4:$BH$2337,2,0),"")</f>
        <v>Świlcza (pow. rzeszowski, woj. podkarpackie)</v>
      </c>
      <c r="BK1986" s="98">
        <v>0</v>
      </c>
      <c r="BL1986" s="98">
        <f>IF(ISNUMBER(SEARCH('ankieta ESG'!$G$185,BM1986)),MAX($BL$3:BL1985)+1,0)</f>
        <v>1983</v>
      </c>
      <c r="BM1986" s="134" t="s">
        <v>5986</v>
      </c>
      <c r="BN1986" s="98">
        <v>0</v>
      </c>
      <c r="BO1986" s="99" t="str">
        <f>IFERROR(VLOOKUP(ROWS($BM$4:BM1986),$BL$4:$BM$2337,2,0),"")</f>
        <v>Świlcza (pow. rzeszowski, woj. podkarpackie)</v>
      </c>
      <c r="BP1986" s="98">
        <v>0</v>
      </c>
      <c r="BQ1986" s="98">
        <f>IF(ISNUMBER(SEARCH('ankieta ESG'!$G$186,BR1986)),MAX($BQ$3:BQ1985)+1,0)</f>
        <v>1983</v>
      </c>
      <c r="BR1986" s="134" t="s">
        <v>5986</v>
      </c>
      <c r="BS1986" s="98">
        <v>0</v>
      </c>
      <c r="BT1986" s="99" t="str">
        <f>IFERROR(VLOOKUP(ROWS($BR$4:BR1986),$BQ$4:$BR$2337,2,0),"")</f>
        <v>Świlcza (pow. rzeszowski, woj. podkarpackie)</v>
      </c>
      <c r="BU1986" s="98">
        <v>0</v>
      </c>
      <c r="BV1986" s="98">
        <f>IF(ISNUMBER(SEARCH('ankieta ESG'!$G$187,BW1986)),MAX($BV$3:BV1985)+1,0)</f>
        <v>1983</v>
      </c>
      <c r="BW1986" s="134" t="s">
        <v>5986</v>
      </c>
      <c r="BX1986" s="98">
        <v>0</v>
      </c>
      <c r="BY1986" s="99" t="str">
        <f>IFERROR(VLOOKUP(ROWS($BW$4:BW1986),$BV$4:$BW$2337,2,0),"")</f>
        <v>Świlcza (pow. rzeszowski, woj. podkarpackie)</v>
      </c>
      <c r="BZ1986" s="98">
        <v>0</v>
      </c>
      <c r="CA1986" s="98">
        <f>IF(ISNUMBER(SEARCH('ankieta ESG'!$G$188,CB1986)),MAX($CA$3:CA1985)+1,0)</f>
        <v>1983</v>
      </c>
      <c r="CB1986" s="134" t="s">
        <v>5986</v>
      </c>
      <c r="CC1986" s="98">
        <v>0</v>
      </c>
      <c r="CD1986" s="99" t="str">
        <f>IFERROR(VLOOKUP(ROWS($CB$4:CB1986),$CA$4:$CB$2337,2,0),"")</f>
        <v>Świlcza (pow. rzeszowski, woj. podkarpackie)</v>
      </c>
      <c r="CE1986" s="98">
        <v>0</v>
      </c>
      <c r="CF1986" s="98">
        <f>IF(ISNUMBER(SEARCH('ankieta ESG'!$G$189,CG1986)),MAX($CF$3:CF1985)+1,0)</f>
        <v>1983</v>
      </c>
      <c r="CG1986" s="134" t="s">
        <v>5986</v>
      </c>
      <c r="CH1986" s="98">
        <v>0</v>
      </c>
      <c r="CI1986" s="99" t="str">
        <f>IFERROR(VLOOKUP(ROWS($CG$4:CG1986),$CF$4:$CG$2337,2,0),"")</f>
        <v>Świlcza (pow. rzeszowski, woj. podkarpackie)</v>
      </c>
      <c r="CJ1986" s="98">
        <v>0</v>
      </c>
    </row>
    <row r="1987" spans="4:88">
      <c r="D1987" s="25"/>
      <c r="F1987" s="25"/>
      <c r="AM1987" s="98">
        <f>IF(ISNUMBER(SEARCH('ankieta ESG'!$G$180,AN1987)),MAX(AM$3:$AM1986)+1,0)</f>
        <v>1984</v>
      </c>
      <c r="AN1987" s="134" t="s">
        <v>5987</v>
      </c>
      <c r="AO1987" s="98">
        <v>0</v>
      </c>
      <c r="AP1987" s="99" t="str">
        <f>IFERROR(VLOOKUP(ROWS($AN$4:AN1987),$AM$4:$AN$2337,2,0),"")</f>
        <v>Świnice Warckie (pow. łęczycki, woj. łódzkie)</v>
      </c>
      <c r="AQ1987" s="98">
        <v>0</v>
      </c>
      <c r="AR1987" s="98">
        <f>IF(ISNUMBER(SEARCH('ankieta ESG'!$G$181,AS1987)),MAX($AR$3:AR1986)+1,0)</f>
        <v>1984</v>
      </c>
      <c r="AS1987" s="134" t="s">
        <v>5987</v>
      </c>
      <c r="AT1987" s="98">
        <v>0</v>
      </c>
      <c r="AU1987" s="99" t="str">
        <f>IFERROR(VLOOKUP(ROWS($AS$4:AS1987),$AR$4:$AS$2337,2,0),"")</f>
        <v>Świnice Warckie (pow. łęczycki, woj. łódzkie)</v>
      </c>
      <c r="AV1987" s="98">
        <v>0</v>
      </c>
      <c r="AW1987" s="98">
        <f>IF(ISNUMBER(SEARCH('ankieta ESG'!$G$182,AX1987)),MAX($AW$3:AW1986)+1,0)</f>
        <v>1984</v>
      </c>
      <c r="AX1987" s="134" t="s">
        <v>5987</v>
      </c>
      <c r="AY1987" s="98">
        <v>0</v>
      </c>
      <c r="AZ1987" s="99" t="str">
        <f>IFERROR(VLOOKUP(ROWS($AX$4:AX1987),$AW$4:$AX$2337,2,0),"")</f>
        <v>Świnice Warckie (pow. łęczycki, woj. łódzkie)</v>
      </c>
      <c r="BA1987" s="98">
        <v>0</v>
      </c>
      <c r="BB1987" s="98">
        <f>IF(ISNUMBER(SEARCH('ankieta ESG'!$G$183,BC1987)),MAX($BB$3:BB1986)+1,0)</f>
        <v>1984</v>
      </c>
      <c r="BC1987" s="134" t="s">
        <v>5987</v>
      </c>
      <c r="BD1987" s="98">
        <v>0</v>
      </c>
      <c r="BE1987" s="99" t="str">
        <f>IFERROR(VLOOKUP(ROWS($BC$4:BC1987),$BB$4:$BC$2337,2,0),"")</f>
        <v>Świnice Warckie (pow. łęczycki, woj. łódzkie)</v>
      </c>
      <c r="BF1987" s="98">
        <v>0</v>
      </c>
      <c r="BG1987" s="98">
        <f>IF(ISNUMBER(SEARCH('ankieta ESG'!$G$184,BH1987)),MAX($BG$3:BG1986)+1,0)</f>
        <v>1984</v>
      </c>
      <c r="BH1987" s="134" t="s">
        <v>5987</v>
      </c>
      <c r="BI1987" s="98">
        <v>0</v>
      </c>
      <c r="BJ1987" s="99" t="str">
        <f>IFERROR(VLOOKUP(ROWS($BH$4:BH1987),$BG$4:$BH$2337,2,0),"")</f>
        <v>Świnice Warckie (pow. łęczycki, woj. łódzkie)</v>
      </c>
      <c r="BK1987" s="98">
        <v>0</v>
      </c>
      <c r="BL1987" s="98">
        <f>IF(ISNUMBER(SEARCH('ankieta ESG'!$G$185,BM1987)),MAX($BL$3:BL1986)+1,0)</f>
        <v>1984</v>
      </c>
      <c r="BM1987" s="134" t="s">
        <v>5987</v>
      </c>
      <c r="BN1987" s="98">
        <v>0</v>
      </c>
      <c r="BO1987" s="99" t="str">
        <f>IFERROR(VLOOKUP(ROWS($BM$4:BM1987),$BL$4:$BM$2337,2,0),"")</f>
        <v>Świnice Warckie (pow. łęczycki, woj. łódzkie)</v>
      </c>
      <c r="BP1987" s="98">
        <v>0</v>
      </c>
      <c r="BQ1987" s="98">
        <f>IF(ISNUMBER(SEARCH('ankieta ESG'!$G$186,BR1987)),MAX($BQ$3:BQ1986)+1,0)</f>
        <v>1984</v>
      </c>
      <c r="BR1987" s="134" t="s">
        <v>5987</v>
      </c>
      <c r="BS1987" s="98">
        <v>0</v>
      </c>
      <c r="BT1987" s="99" t="str">
        <f>IFERROR(VLOOKUP(ROWS($BR$4:BR1987),$BQ$4:$BR$2337,2,0),"")</f>
        <v>Świnice Warckie (pow. łęczycki, woj. łódzkie)</v>
      </c>
      <c r="BU1987" s="98">
        <v>0</v>
      </c>
      <c r="BV1987" s="98">
        <f>IF(ISNUMBER(SEARCH('ankieta ESG'!$G$187,BW1987)),MAX($BV$3:BV1986)+1,0)</f>
        <v>1984</v>
      </c>
      <c r="BW1987" s="134" t="s">
        <v>5987</v>
      </c>
      <c r="BX1987" s="98">
        <v>0</v>
      </c>
      <c r="BY1987" s="99" t="str">
        <f>IFERROR(VLOOKUP(ROWS($BW$4:BW1987),$BV$4:$BW$2337,2,0),"")</f>
        <v>Świnice Warckie (pow. łęczycki, woj. łódzkie)</v>
      </c>
      <c r="BZ1987" s="98">
        <v>0</v>
      </c>
      <c r="CA1987" s="98">
        <f>IF(ISNUMBER(SEARCH('ankieta ESG'!$G$188,CB1987)),MAX($CA$3:CA1986)+1,0)</f>
        <v>1984</v>
      </c>
      <c r="CB1987" s="134" t="s">
        <v>5987</v>
      </c>
      <c r="CC1987" s="98">
        <v>0</v>
      </c>
      <c r="CD1987" s="99" t="str">
        <f>IFERROR(VLOOKUP(ROWS($CB$4:CB1987),$CA$4:$CB$2337,2,0),"")</f>
        <v>Świnice Warckie (pow. łęczycki, woj. łódzkie)</v>
      </c>
      <c r="CE1987" s="98">
        <v>0</v>
      </c>
      <c r="CF1987" s="98">
        <f>IF(ISNUMBER(SEARCH('ankieta ESG'!$G$189,CG1987)),MAX($CF$3:CF1986)+1,0)</f>
        <v>1984</v>
      </c>
      <c r="CG1987" s="134" t="s">
        <v>5987</v>
      </c>
      <c r="CH1987" s="98">
        <v>0</v>
      </c>
      <c r="CI1987" s="99" t="str">
        <f>IFERROR(VLOOKUP(ROWS($CG$4:CG1987),$CF$4:$CG$2337,2,0),"")</f>
        <v>Świnice Warckie (pow. łęczycki, woj. łódzkie)</v>
      </c>
      <c r="CJ1987" s="98">
        <v>0</v>
      </c>
    </row>
    <row r="1988" spans="4:88">
      <c r="D1988" s="25"/>
      <c r="F1988" s="25"/>
      <c r="AM1988" s="98">
        <f>IF(ISNUMBER(SEARCH('ankieta ESG'!$G$180,AN1988)),MAX(AM$3:$AM1987)+1,0)</f>
        <v>1985</v>
      </c>
      <c r="AN1988" s="134" t="s">
        <v>5988</v>
      </c>
      <c r="AO1988" s="98">
        <v>0</v>
      </c>
      <c r="AP1988" s="99" t="str">
        <f>IFERROR(VLOOKUP(ROWS($AN$4:AN1988),$AM$4:$AN$2337,2,0),"")</f>
        <v>Świnna (pow. żywiecki, woj. śląskie)</v>
      </c>
      <c r="AQ1988" s="98">
        <v>0</v>
      </c>
      <c r="AR1988" s="98">
        <f>IF(ISNUMBER(SEARCH('ankieta ESG'!$G$181,AS1988)),MAX($AR$3:AR1987)+1,0)</f>
        <v>1985</v>
      </c>
      <c r="AS1988" s="134" t="s">
        <v>5988</v>
      </c>
      <c r="AT1988" s="98">
        <v>0</v>
      </c>
      <c r="AU1988" s="99" t="str">
        <f>IFERROR(VLOOKUP(ROWS($AS$4:AS1988),$AR$4:$AS$2337,2,0),"")</f>
        <v>Świnna (pow. żywiecki, woj. śląskie)</v>
      </c>
      <c r="AV1988" s="98">
        <v>0</v>
      </c>
      <c r="AW1988" s="98">
        <f>IF(ISNUMBER(SEARCH('ankieta ESG'!$G$182,AX1988)),MAX($AW$3:AW1987)+1,0)</f>
        <v>1985</v>
      </c>
      <c r="AX1988" s="134" t="s">
        <v>5988</v>
      </c>
      <c r="AY1988" s="98">
        <v>0</v>
      </c>
      <c r="AZ1988" s="99" t="str">
        <f>IFERROR(VLOOKUP(ROWS($AX$4:AX1988),$AW$4:$AX$2337,2,0),"")</f>
        <v>Świnna (pow. żywiecki, woj. śląskie)</v>
      </c>
      <c r="BA1988" s="98">
        <v>0</v>
      </c>
      <c r="BB1988" s="98">
        <f>IF(ISNUMBER(SEARCH('ankieta ESG'!$G$183,BC1988)),MAX($BB$3:BB1987)+1,0)</f>
        <v>1985</v>
      </c>
      <c r="BC1988" s="134" t="s">
        <v>5988</v>
      </c>
      <c r="BD1988" s="98">
        <v>0</v>
      </c>
      <c r="BE1988" s="99" t="str">
        <f>IFERROR(VLOOKUP(ROWS($BC$4:BC1988),$BB$4:$BC$2337,2,0),"")</f>
        <v>Świnna (pow. żywiecki, woj. śląskie)</v>
      </c>
      <c r="BF1988" s="98">
        <v>0</v>
      </c>
      <c r="BG1988" s="98">
        <f>IF(ISNUMBER(SEARCH('ankieta ESG'!$G$184,BH1988)),MAX($BG$3:BG1987)+1,0)</f>
        <v>1985</v>
      </c>
      <c r="BH1988" s="134" t="s">
        <v>5988</v>
      </c>
      <c r="BI1988" s="98">
        <v>0</v>
      </c>
      <c r="BJ1988" s="99" t="str">
        <f>IFERROR(VLOOKUP(ROWS($BH$4:BH1988),$BG$4:$BH$2337,2,0),"")</f>
        <v>Świnna (pow. żywiecki, woj. śląskie)</v>
      </c>
      <c r="BK1988" s="98">
        <v>0</v>
      </c>
      <c r="BL1988" s="98">
        <f>IF(ISNUMBER(SEARCH('ankieta ESG'!$G$185,BM1988)),MAX($BL$3:BL1987)+1,0)</f>
        <v>1985</v>
      </c>
      <c r="BM1988" s="134" t="s">
        <v>5988</v>
      </c>
      <c r="BN1988" s="98">
        <v>0</v>
      </c>
      <c r="BO1988" s="99" t="str">
        <f>IFERROR(VLOOKUP(ROWS($BM$4:BM1988),$BL$4:$BM$2337,2,0),"")</f>
        <v>Świnna (pow. żywiecki, woj. śląskie)</v>
      </c>
      <c r="BP1988" s="98">
        <v>0</v>
      </c>
      <c r="BQ1988" s="98">
        <f>IF(ISNUMBER(SEARCH('ankieta ESG'!$G$186,BR1988)),MAX($BQ$3:BQ1987)+1,0)</f>
        <v>1985</v>
      </c>
      <c r="BR1988" s="134" t="s">
        <v>5988</v>
      </c>
      <c r="BS1988" s="98">
        <v>0</v>
      </c>
      <c r="BT1988" s="99" t="str">
        <f>IFERROR(VLOOKUP(ROWS($BR$4:BR1988),$BQ$4:$BR$2337,2,0),"")</f>
        <v>Świnna (pow. żywiecki, woj. śląskie)</v>
      </c>
      <c r="BU1988" s="98">
        <v>0</v>
      </c>
      <c r="BV1988" s="98">
        <f>IF(ISNUMBER(SEARCH('ankieta ESG'!$G$187,BW1988)),MAX($BV$3:BV1987)+1,0)</f>
        <v>1985</v>
      </c>
      <c r="BW1988" s="134" t="s">
        <v>5988</v>
      </c>
      <c r="BX1988" s="98">
        <v>0</v>
      </c>
      <c r="BY1988" s="99" t="str">
        <f>IFERROR(VLOOKUP(ROWS($BW$4:BW1988),$BV$4:$BW$2337,2,0),"")</f>
        <v>Świnna (pow. żywiecki, woj. śląskie)</v>
      </c>
      <c r="BZ1988" s="98">
        <v>0</v>
      </c>
      <c r="CA1988" s="98">
        <f>IF(ISNUMBER(SEARCH('ankieta ESG'!$G$188,CB1988)),MAX($CA$3:CA1987)+1,0)</f>
        <v>1985</v>
      </c>
      <c r="CB1988" s="134" t="s">
        <v>5988</v>
      </c>
      <c r="CC1988" s="98">
        <v>0</v>
      </c>
      <c r="CD1988" s="99" t="str">
        <f>IFERROR(VLOOKUP(ROWS($CB$4:CB1988),$CA$4:$CB$2337,2,0),"")</f>
        <v>Świnna (pow. żywiecki, woj. śląskie)</v>
      </c>
      <c r="CE1988" s="98">
        <v>0</v>
      </c>
      <c r="CF1988" s="98">
        <f>IF(ISNUMBER(SEARCH('ankieta ESG'!$G$189,CG1988)),MAX($CF$3:CF1987)+1,0)</f>
        <v>1985</v>
      </c>
      <c r="CG1988" s="134" t="s">
        <v>5988</v>
      </c>
      <c r="CH1988" s="98">
        <v>0</v>
      </c>
      <c r="CI1988" s="99" t="str">
        <f>IFERROR(VLOOKUP(ROWS($CG$4:CG1988),$CF$4:$CG$2337,2,0),"")</f>
        <v>Świnna (pow. żywiecki, woj. śląskie)</v>
      </c>
      <c r="CJ1988" s="98">
        <v>0</v>
      </c>
    </row>
    <row r="1989" spans="4:88">
      <c r="D1989" s="25"/>
      <c r="F1989" s="25"/>
      <c r="AM1989" s="98">
        <f>IF(ISNUMBER(SEARCH('ankieta ESG'!$G$180,AN1989)),MAX(AM$3:$AM1988)+1,0)</f>
        <v>1986</v>
      </c>
      <c r="AN1989" s="134" t="s">
        <v>5989</v>
      </c>
      <c r="AO1989" s="98">
        <v>0</v>
      </c>
      <c r="AP1989" s="99" t="str">
        <f>IFERROR(VLOOKUP(ROWS($AN$4:AN1989),$AM$4:$AN$2337,2,0),"")</f>
        <v>Świnoujście (pow. Świnoujście, woj. zachodniopomorskie)</v>
      </c>
      <c r="AQ1989" s="98">
        <v>0</v>
      </c>
      <c r="AR1989" s="98">
        <f>IF(ISNUMBER(SEARCH('ankieta ESG'!$G$181,AS1989)),MAX($AR$3:AR1988)+1,0)</f>
        <v>1986</v>
      </c>
      <c r="AS1989" s="134" t="s">
        <v>5989</v>
      </c>
      <c r="AT1989" s="98">
        <v>0</v>
      </c>
      <c r="AU1989" s="99" t="str">
        <f>IFERROR(VLOOKUP(ROWS($AS$4:AS1989),$AR$4:$AS$2337,2,0),"")</f>
        <v>Świnoujście (pow. Świnoujście, woj. zachodniopomorskie)</v>
      </c>
      <c r="AV1989" s="98">
        <v>0</v>
      </c>
      <c r="AW1989" s="98">
        <f>IF(ISNUMBER(SEARCH('ankieta ESG'!$G$182,AX1989)),MAX($AW$3:AW1988)+1,0)</f>
        <v>1986</v>
      </c>
      <c r="AX1989" s="134" t="s">
        <v>5989</v>
      </c>
      <c r="AY1989" s="98">
        <v>0</v>
      </c>
      <c r="AZ1989" s="99" t="str">
        <f>IFERROR(VLOOKUP(ROWS($AX$4:AX1989),$AW$4:$AX$2337,2,0),"")</f>
        <v>Świnoujście (pow. Świnoujście, woj. zachodniopomorskie)</v>
      </c>
      <c r="BA1989" s="98">
        <v>0</v>
      </c>
      <c r="BB1989" s="98">
        <f>IF(ISNUMBER(SEARCH('ankieta ESG'!$G$183,BC1989)),MAX($BB$3:BB1988)+1,0)</f>
        <v>1986</v>
      </c>
      <c r="BC1989" s="134" t="s">
        <v>5989</v>
      </c>
      <c r="BD1989" s="98">
        <v>0</v>
      </c>
      <c r="BE1989" s="99" t="str">
        <f>IFERROR(VLOOKUP(ROWS($BC$4:BC1989),$BB$4:$BC$2337,2,0),"")</f>
        <v>Świnoujście (pow. Świnoujście, woj. zachodniopomorskie)</v>
      </c>
      <c r="BF1989" s="98">
        <v>0</v>
      </c>
      <c r="BG1989" s="98">
        <f>IF(ISNUMBER(SEARCH('ankieta ESG'!$G$184,BH1989)),MAX($BG$3:BG1988)+1,0)</f>
        <v>1986</v>
      </c>
      <c r="BH1989" s="134" t="s">
        <v>5989</v>
      </c>
      <c r="BI1989" s="98">
        <v>0</v>
      </c>
      <c r="BJ1989" s="99" t="str">
        <f>IFERROR(VLOOKUP(ROWS($BH$4:BH1989),$BG$4:$BH$2337,2,0),"")</f>
        <v>Świnoujście (pow. Świnoujście, woj. zachodniopomorskie)</v>
      </c>
      <c r="BK1989" s="98">
        <v>0</v>
      </c>
      <c r="BL1989" s="98">
        <f>IF(ISNUMBER(SEARCH('ankieta ESG'!$G$185,BM1989)),MAX($BL$3:BL1988)+1,0)</f>
        <v>1986</v>
      </c>
      <c r="BM1989" s="134" t="s">
        <v>5989</v>
      </c>
      <c r="BN1989" s="98">
        <v>0</v>
      </c>
      <c r="BO1989" s="99" t="str">
        <f>IFERROR(VLOOKUP(ROWS($BM$4:BM1989),$BL$4:$BM$2337,2,0),"")</f>
        <v>Świnoujście (pow. Świnoujście, woj. zachodniopomorskie)</v>
      </c>
      <c r="BP1989" s="98">
        <v>0</v>
      </c>
      <c r="BQ1989" s="98">
        <f>IF(ISNUMBER(SEARCH('ankieta ESG'!$G$186,BR1989)),MAX($BQ$3:BQ1988)+1,0)</f>
        <v>1986</v>
      </c>
      <c r="BR1989" s="134" t="s">
        <v>5989</v>
      </c>
      <c r="BS1989" s="98">
        <v>0</v>
      </c>
      <c r="BT1989" s="99" t="str">
        <f>IFERROR(VLOOKUP(ROWS($BR$4:BR1989),$BQ$4:$BR$2337,2,0),"")</f>
        <v>Świnoujście (pow. Świnoujście, woj. zachodniopomorskie)</v>
      </c>
      <c r="BU1989" s="98">
        <v>0</v>
      </c>
      <c r="BV1989" s="98">
        <f>IF(ISNUMBER(SEARCH('ankieta ESG'!$G$187,BW1989)),MAX($BV$3:BV1988)+1,0)</f>
        <v>1986</v>
      </c>
      <c r="BW1989" s="134" t="s">
        <v>5989</v>
      </c>
      <c r="BX1989" s="98">
        <v>0</v>
      </c>
      <c r="BY1989" s="99" t="str">
        <f>IFERROR(VLOOKUP(ROWS($BW$4:BW1989),$BV$4:$BW$2337,2,0),"")</f>
        <v>Świnoujście (pow. Świnoujście, woj. zachodniopomorskie)</v>
      </c>
      <c r="BZ1989" s="98">
        <v>0</v>
      </c>
      <c r="CA1989" s="98">
        <f>IF(ISNUMBER(SEARCH('ankieta ESG'!$G$188,CB1989)),MAX($CA$3:CA1988)+1,0)</f>
        <v>1986</v>
      </c>
      <c r="CB1989" s="134" t="s">
        <v>5989</v>
      </c>
      <c r="CC1989" s="98">
        <v>0</v>
      </c>
      <c r="CD1989" s="99" t="str">
        <f>IFERROR(VLOOKUP(ROWS($CB$4:CB1989),$CA$4:$CB$2337,2,0),"")</f>
        <v>Świnoujście (pow. Świnoujście, woj. zachodniopomorskie)</v>
      </c>
      <c r="CE1989" s="98">
        <v>0</v>
      </c>
      <c r="CF1989" s="98">
        <f>IF(ISNUMBER(SEARCH('ankieta ESG'!$G$189,CG1989)),MAX($CF$3:CF1988)+1,0)</f>
        <v>1986</v>
      </c>
      <c r="CG1989" s="134" t="s">
        <v>5989</v>
      </c>
      <c r="CH1989" s="98">
        <v>0</v>
      </c>
      <c r="CI1989" s="99" t="str">
        <f>IFERROR(VLOOKUP(ROWS($CG$4:CG1989),$CF$4:$CG$2337,2,0),"")</f>
        <v>Świnoujście (pow. Świnoujście, woj. zachodniopomorskie)</v>
      </c>
      <c r="CJ1989" s="98">
        <v>0</v>
      </c>
    </row>
    <row r="1990" spans="4:88">
      <c r="D1990" s="25"/>
      <c r="F1990" s="25"/>
      <c r="AM1990" s="98">
        <f>IF(ISNUMBER(SEARCH('ankieta ESG'!$G$180,AN1990)),MAX(AM$3:$AM1989)+1,0)</f>
        <v>1987</v>
      </c>
      <c r="AN1990" s="134" t="s">
        <v>5990</v>
      </c>
      <c r="AO1990" s="98">
        <v>0</v>
      </c>
      <c r="AP1990" s="99" t="str">
        <f>IFERROR(VLOOKUP(ROWS($AN$4:AN1990),$AM$4:$AN$2337,2,0),"")</f>
        <v>Tarczyn (pow. piaseczyński, woj. mazowieckie)</v>
      </c>
      <c r="AQ1990" s="98">
        <v>0</v>
      </c>
      <c r="AR1990" s="98">
        <f>IF(ISNUMBER(SEARCH('ankieta ESG'!$G$181,AS1990)),MAX($AR$3:AR1989)+1,0)</f>
        <v>1987</v>
      </c>
      <c r="AS1990" s="134" t="s">
        <v>5990</v>
      </c>
      <c r="AT1990" s="98">
        <v>0</v>
      </c>
      <c r="AU1990" s="99" t="str">
        <f>IFERROR(VLOOKUP(ROWS($AS$4:AS1990),$AR$4:$AS$2337,2,0),"")</f>
        <v>Tarczyn (pow. piaseczyński, woj. mazowieckie)</v>
      </c>
      <c r="AV1990" s="98">
        <v>0</v>
      </c>
      <c r="AW1990" s="98">
        <f>IF(ISNUMBER(SEARCH('ankieta ESG'!$G$182,AX1990)),MAX($AW$3:AW1989)+1,0)</f>
        <v>1987</v>
      </c>
      <c r="AX1990" s="134" t="s">
        <v>5990</v>
      </c>
      <c r="AY1990" s="98">
        <v>0</v>
      </c>
      <c r="AZ1990" s="99" t="str">
        <f>IFERROR(VLOOKUP(ROWS($AX$4:AX1990),$AW$4:$AX$2337,2,0),"")</f>
        <v>Tarczyn (pow. piaseczyński, woj. mazowieckie)</v>
      </c>
      <c r="BA1990" s="98">
        <v>0</v>
      </c>
      <c r="BB1990" s="98">
        <f>IF(ISNUMBER(SEARCH('ankieta ESG'!$G$183,BC1990)),MAX($BB$3:BB1989)+1,0)</f>
        <v>1987</v>
      </c>
      <c r="BC1990" s="134" t="s">
        <v>5990</v>
      </c>
      <c r="BD1990" s="98">
        <v>0</v>
      </c>
      <c r="BE1990" s="99" t="str">
        <f>IFERROR(VLOOKUP(ROWS($BC$4:BC1990),$BB$4:$BC$2337,2,0),"")</f>
        <v>Tarczyn (pow. piaseczyński, woj. mazowieckie)</v>
      </c>
      <c r="BF1990" s="98">
        <v>0</v>
      </c>
      <c r="BG1990" s="98">
        <f>IF(ISNUMBER(SEARCH('ankieta ESG'!$G$184,BH1990)),MAX($BG$3:BG1989)+1,0)</f>
        <v>1987</v>
      </c>
      <c r="BH1990" s="134" t="s">
        <v>5990</v>
      </c>
      <c r="BI1990" s="98">
        <v>0</v>
      </c>
      <c r="BJ1990" s="99" t="str">
        <f>IFERROR(VLOOKUP(ROWS($BH$4:BH1990),$BG$4:$BH$2337,2,0),"")</f>
        <v>Tarczyn (pow. piaseczyński, woj. mazowieckie)</v>
      </c>
      <c r="BK1990" s="98">
        <v>0</v>
      </c>
      <c r="BL1990" s="98">
        <f>IF(ISNUMBER(SEARCH('ankieta ESG'!$G$185,BM1990)),MAX($BL$3:BL1989)+1,0)</f>
        <v>1987</v>
      </c>
      <c r="BM1990" s="134" t="s">
        <v>5990</v>
      </c>
      <c r="BN1990" s="98">
        <v>0</v>
      </c>
      <c r="BO1990" s="99" t="str">
        <f>IFERROR(VLOOKUP(ROWS($BM$4:BM1990),$BL$4:$BM$2337,2,0),"")</f>
        <v>Tarczyn (pow. piaseczyński, woj. mazowieckie)</v>
      </c>
      <c r="BP1990" s="98">
        <v>0</v>
      </c>
      <c r="BQ1990" s="98">
        <f>IF(ISNUMBER(SEARCH('ankieta ESG'!$G$186,BR1990)),MAX($BQ$3:BQ1989)+1,0)</f>
        <v>1987</v>
      </c>
      <c r="BR1990" s="134" t="s">
        <v>5990</v>
      </c>
      <c r="BS1990" s="98">
        <v>0</v>
      </c>
      <c r="BT1990" s="99" t="str">
        <f>IFERROR(VLOOKUP(ROWS($BR$4:BR1990),$BQ$4:$BR$2337,2,0),"")</f>
        <v>Tarczyn (pow. piaseczyński, woj. mazowieckie)</v>
      </c>
      <c r="BU1990" s="98">
        <v>0</v>
      </c>
      <c r="BV1990" s="98">
        <f>IF(ISNUMBER(SEARCH('ankieta ESG'!$G$187,BW1990)),MAX($BV$3:BV1989)+1,0)</f>
        <v>1987</v>
      </c>
      <c r="BW1990" s="134" t="s">
        <v>5990</v>
      </c>
      <c r="BX1990" s="98">
        <v>0</v>
      </c>
      <c r="BY1990" s="99" t="str">
        <f>IFERROR(VLOOKUP(ROWS($BW$4:BW1990),$BV$4:$BW$2337,2,0),"")</f>
        <v>Tarczyn (pow. piaseczyński, woj. mazowieckie)</v>
      </c>
      <c r="BZ1990" s="98">
        <v>0</v>
      </c>
      <c r="CA1990" s="98">
        <f>IF(ISNUMBER(SEARCH('ankieta ESG'!$G$188,CB1990)),MAX($CA$3:CA1989)+1,0)</f>
        <v>1987</v>
      </c>
      <c r="CB1990" s="134" t="s">
        <v>5990</v>
      </c>
      <c r="CC1990" s="98">
        <v>0</v>
      </c>
      <c r="CD1990" s="99" t="str">
        <f>IFERROR(VLOOKUP(ROWS($CB$4:CB1990),$CA$4:$CB$2337,2,0),"")</f>
        <v>Tarczyn (pow. piaseczyński, woj. mazowieckie)</v>
      </c>
      <c r="CE1990" s="98">
        <v>0</v>
      </c>
      <c r="CF1990" s="98">
        <f>IF(ISNUMBER(SEARCH('ankieta ESG'!$G$189,CG1990)),MAX($CF$3:CF1989)+1,0)</f>
        <v>1987</v>
      </c>
      <c r="CG1990" s="134" t="s">
        <v>5990</v>
      </c>
      <c r="CH1990" s="98">
        <v>0</v>
      </c>
      <c r="CI1990" s="99" t="str">
        <f>IFERROR(VLOOKUP(ROWS($CG$4:CG1990),$CF$4:$CG$2337,2,0),"")</f>
        <v>Tarczyn (pow. piaseczyński, woj. mazowieckie)</v>
      </c>
      <c r="CJ1990" s="98">
        <v>0</v>
      </c>
    </row>
    <row r="1991" spans="4:88">
      <c r="D1991" s="25"/>
      <c r="F1991" s="25"/>
      <c r="AM1991" s="98">
        <f>IF(ISNUMBER(SEARCH('ankieta ESG'!$G$180,AN1991)),MAX(AM$3:$AM1990)+1,0)</f>
        <v>1988</v>
      </c>
      <c r="AN1991" s="134" t="s">
        <v>5991</v>
      </c>
      <c r="AO1991" s="98">
        <v>0</v>
      </c>
      <c r="AP1991" s="99" t="str">
        <f>IFERROR(VLOOKUP(ROWS($AN$4:AN1991),$AM$4:$AN$2337,2,0),"")</f>
        <v>Tarłów (pow. opatowski, woj. świętokrzyskie)</v>
      </c>
      <c r="AQ1991" s="98">
        <v>0</v>
      </c>
      <c r="AR1991" s="98">
        <f>IF(ISNUMBER(SEARCH('ankieta ESG'!$G$181,AS1991)),MAX($AR$3:AR1990)+1,0)</f>
        <v>1988</v>
      </c>
      <c r="AS1991" s="134" t="s">
        <v>5991</v>
      </c>
      <c r="AT1991" s="98">
        <v>0</v>
      </c>
      <c r="AU1991" s="99" t="str">
        <f>IFERROR(VLOOKUP(ROWS($AS$4:AS1991),$AR$4:$AS$2337,2,0),"")</f>
        <v>Tarłów (pow. opatowski, woj. świętokrzyskie)</v>
      </c>
      <c r="AV1991" s="98">
        <v>0</v>
      </c>
      <c r="AW1991" s="98">
        <f>IF(ISNUMBER(SEARCH('ankieta ESG'!$G$182,AX1991)),MAX($AW$3:AW1990)+1,0)</f>
        <v>1988</v>
      </c>
      <c r="AX1991" s="134" t="s">
        <v>5991</v>
      </c>
      <c r="AY1991" s="98">
        <v>0</v>
      </c>
      <c r="AZ1991" s="99" t="str">
        <f>IFERROR(VLOOKUP(ROWS($AX$4:AX1991),$AW$4:$AX$2337,2,0),"")</f>
        <v>Tarłów (pow. opatowski, woj. świętokrzyskie)</v>
      </c>
      <c r="BA1991" s="98">
        <v>0</v>
      </c>
      <c r="BB1991" s="98">
        <f>IF(ISNUMBER(SEARCH('ankieta ESG'!$G$183,BC1991)),MAX($BB$3:BB1990)+1,0)</f>
        <v>1988</v>
      </c>
      <c r="BC1991" s="134" t="s">
        <v>5991</v>
      </c>
      <c r="BD1991" s="98">
        <v>0</v>
      </c>
      <c r="BE1991" s="99" t="str">
        <f>IFERROR(VLOOKUP(ROWS($BC$4:BC1991),$BB$4:$BC$2337,2,0),"")</f>
        <v>Tarłów (pow. opatowski, woj. świętokrzyskie)</v>
      </c>
      <c r="BF1991" s="98">
        <v>0</v>
      </c>
      <c r="BG1991" s="98">
        <f>IF(ISNUMBER(SEARCH('ankieta ESG'!$G$184,BH1991)),MAX($BG$3:BG1990)+1,0)</f>
        <v>1988</v>
      </c>
      <c r="BH1991" s="134" t="s">
        <v>5991</v>
      </c>
      <c r="BI1991" s="98">
        <v>0</v>
      </c>
      <c r="BJ1991" s="99" t="str">
        <f>IFERROR(VLOOKUP(ROWS($BH$4:BH1991),$BG$4:$BH$2337,2,0),"")</f>
        <v>Tarłów (pow. opatowski, woj. świętokrzyskie)</v>
      </c>
      <c r="BK1991" s="98">
        <v>0</v>
      </c>
      <c r="BL1991" s="98">
        <f>IF(ISNUMBER(SEARCH('ankieta ESG'!$G$185,BM1991)),MAX($BL$3:BL1990)+1,0)</f>
        <v>1988</v>
      </c>
      <c r="BM1991" s="134" t="s">
        <v>5991</v>
      </c>
      <c r="BN1991" s="98">
        <v>0</v>
      </c>
      <c r="BO1991" s="99" t="str">
        <f>IFERROR(VLOOKUP(ROWS($BM$4:BM1991),$BL$4:$BM$2337,2,0),"")</f>
        <v>Tarłów (pow. opatowski, woj. świętokrzyskie)</v>
      </c>
      <c r="BP1991" s="98">
        <v>0</v>
      </c>
      <c r="BQ1991" s="98">
        <f>IF(ISNUMBER(SEARCH('ankieta ESG'!$G$186,BR1991)),MAX($BQ$3:BQ1990)+1,0)</f>
        <v>1988</v>
      </c>
      <c r="BR1991" s="134" t="s">
        <v>5991</v>
      </c>
      <c r="BS1991" s="98">
        <v>0</v>
      </c>
      <c r="BT1991" s="99" t="str">
        <f>IFERROR(VLOOKUP(ROWS($BR$4:BR1991),$BQ$4:$BR$2337,2,0),"")</f>
        <v>Tarłów (pow. opatowski, woj. świętokrzyskie)</v>
      </c>
      <c r="BU1991" s="98">
        <v>0</v>
      </c>
      <c r="BV1991" s="98">
        <f>IF(ISNUMBER(SEARCH('ankieta ESG'!$G$187,BW1991)),MAX($BV$3:BV1990)+1,0)</f>
        <v>1988</v>
      </c>
      <c r="BW1991" s="134" t="s">
        <v>5991</v>
      </c>
      <c r="BX1991" s="98">
        <v>0</v>
      </c>
      <c r="BY1991" s="99" t="str">
        <f>IFERROR(VLOOKUP(ROWS($BW$4:BW1991),$BV$4:$BW$2337,2,0),"")</f>
        <v>Tarłów (pow. opatowski, woj. świętokrzyskie)</v>
      </c>
      <c r="BZ1991" s="98">
        <v>0</v>
      </c>
      <c r="CA1991" s="98">
        <f>IF(ISNUMBER(SEARCH('ankieta ESG'!$G$188,CB1991)),MAX($CA$3:CA1990)+1,0)</f>
        <v>1988</v>
      </c>
      <c r="CB1991" s="134" t="s">
        <v>5991</v>
      </c>
      <c r="CC1991" s="98">
        <v>0</v>
      </c>
      <c r="CD1991" s="99" t="str">
        <f>IFERROR(VLOOKUP(ROWS($CB$4:CB1991),$CA$4:$CB$2337,2,0),"")</f>
        <v>Tarłów (pow. opatowski, woj. świętokrzyskie)</v>
      </c>
      <c r="CE1991" s="98">
        <v>0</v>
      </c>
      <c r="CF1991" s="98">
        <f>IF(ISNUMBER(SEARCH('ankieta ESG'!$G$189,CG1991)),MAX($CF$3:CF1990)+1,0)</f>
        <v>1988</v>
      </c>
      <c r="CG1991" s="134" t="s">
        <v>5991</v>
      </c>
      <c r="CH1991" s="98">
        <v>0</v>
      </c>
      <c r="CI1991" s="99" t="str">
        <f>IFERROR(VLOOKUP(ROWS($CG$4:CG1991),$CF$4:$CG$2337,2,0),"")</f>
        <v>Tarłów (pow. opatowski, woj. świętokrzyskie)</v>
      </c>
      <c r="CJ1991" s="98">
        <v>0</v>
      </c>
    </row>
    <row r="1992" spans="4:88">
      <c r="D1992" s="25"/>
      <c r="F1992" s="25"/>
      <c r="AM1992" s="98">
        <f>IF(ISNUMBER(SEARCH('ankieta ESG'!$G$180,AN1992)),MAX(AM$3:$AM1991)+1,0)</f>
        <v>1989</v>
      </c>
      <c r="AN1992" s="134" t="s">
        <v>5992</v>
      </c>
      <c r="AO1992" s="98">
        <v>0</v>
      </c>
      <c r="AP1992" s="99" t="str">
        <f>IFERROR(VLOOKUP(ROWS($AN$4:AN1992),$AM$4:$AN$2337,2,0),"")</f>
        <v>Tarnawatka (pow. tomaszowski, woj. lubelskie)</v>
      </c>
      <c r="AQ1992" s="98">
        <v>0</v>
      </c>
      <c r="AR1992" s="98">
        <f>IF(ISNUMBER(SEARCH('ankieta ESG'!$G$181,AS1992)),MAX($AR$3:AR1991)+1,0)</f>
        <v>1989</v>
      </c>
      <c r="AS1992" s="134" t="s">
        <v>5992</v>
      </c>
      <c r="AT1992" s="98">
        <v>0</v>
      </c>
      <c r="AU1992" s="99" t="str">
        <f>IFERROR(VLOOKUP(ROWS($AS$4:AS1992),$AR$4:$AS$2337,2,0),"")</f>
        <v>Tarnawatka (pow. tomaszowski, woj. lubelskie)</v>
      </c>
      <c r="AV1992" s="98">
        <v>0</v>
      </c>
      <c r="AW1992" s="98">
        <f>IF(ISNUMBER(SEARCH('ankieta ESG'!$G$182,AX1992)),MAX($AW$3:AW1991)+1,0)</f>
        <v>1989</v>
      </c>
      <c r="AX1992" s="134" t="s">
        <v>5992</v>
      </c>
      <c r="AY1992" s="98">
        <v>0</v>
      </c>
      <c r="AZ1992" s="99" t="str">
        <f>IFERROR(VLOOKUP(ROWS($AX$4:AX1992),$AW$4:$AX$2337,2,0),"")</f>
        <v>Tarnawatka (pow. tomaszowski, woj. lubelskie)</v>
      </c>
      <c r="BA1992" s="98">
        <v>0</v>
      </c>
      <c r="BB1992" s="98">
        <f>IF(ISNUMBER(SEARCH('ankieta ESG'!$G$183,BC1992)),MAX($BB$3:BB1991)+1,0)</f>
        <v>1989</v>
      </c>
      <c r="BC1992" s="134" t="s">
        <v>5992</v>
      </c>
      <c r="BD1992" s="98">
        <v>0</v>
      </c>
      <c r="BE1992" s="99" t="str">
        <f>IFERROR(VLOOKUP(ROWS($BC$4:BC1992),$BB$4:$BC$2337,2,0),"")</f>
        <v>Tarnawatka (pow. tomaszowski, woj. lubelskie)</v>
      </c>
      <c r="BF1992" s="98">
        <v>0</v>
      </c>
      <c r="BG1992" s="98">
        <f>IF(ISNUMBER(SEARCH('ankieta ESG'!$G$184,BH1992)),MAX($BG$3:BG1991)+1,0)</f>
        <v>1989</v>
      </c>
      <c r="BH1992" s="134" t="s">
        <v>5992</v>
      </c>
      <c r="BI1992" s="98">
        <v>0</v>
      </c>
      <c r="BJ1992" s="99" t="str">
        <f>IFERROR(VLOOKUP(ROWS($BH$4:BH1992),$BG$4:$BH$2337,2,0),"")</f>
        <v>Tarnawatka (pow. tomaszowski, woj. lubelskie)</v>
      </c>
      <c r="BK1992" s="98">
        <v>0</v>
      </c>
      <c r="BL1992" s="98">
        <f>IF(ISNUMBER(SEARCH('ankieta ESG'!$G$185,BM1992)),MAX($BL$3:BL1991)+1,0)</f>
        <v>1989</v>
      </c>
      <c r="BM1992" s="134" t="s">
        <v>5992</v>
      </c>
      <c r="BN1992" s="98">
        <v>0</v>
      </c>
      <c r="BO1992" s="99" t="str">
        <f>IFERROR(VLOOKUP(ROWS($BM$4:BM1992),$BL$4:$BM$2337,2,0),"")</f>
        <v>Tarnawatka (pow. tomaszowski, woj. lubelskie)</v>
      </c>
      <c r="BP1992" s="98">
        <v>0</v>
      </c>
      <c r="BQ1992" s="98">
        <f>IF(ISNUMBER(SEARCH('ankieta ESG'!$G$186,BR1992)),MAX($BQ$3:BQ1991)+1,0)</f>
        <v>1989</v>
      </c>
      <c r="BR1992" s="134" t="s">
        <v>5992</v>
      </c>
      <c r="BS1992" s="98">
        <v>0</v>
      </c>
      <c r="BT1992" s="99" t="str">
        <f>IFERROR(VLOOKUP(ROWS($BR$4:BR1992),$BQ$4:$BR$2337,2,0),"")</f>
        <v>Tarnawatka (pow. tomaszowski, woj. lubelskie)</v>
      </c>
      <c r="BU1992" s="98">
        <v>0</v>
      </c>
      <c r="BV1992" s="98">
        <f>IF(ISNUMBER(SEARCH('ankieta ESG'!$G$187,BW1992)),MAX($BV$3:BV1991)+1,0)</f>
        <v>1989</v>
      </c>
      <c r="BW1992" s="134" t="s">
        <v>5992</v>
      </c>
      <c r="BX1992" s="98">
        <v>0</v>
      </c>
      <c r="BY1992" s="99" t="str">
        <f>IFERROR(VLOOKUP(ROWS($BW$4:BW1992),$BV$4:$BW$2337,2,0),"")</f>
        <v>Tarnawatka (pow. tomaszowski, woj. lubelskie)</v>
      </c>
      <c r="BZ1992" s="98">
        <v>0</v>
      </c>
      <c r="CA1992" s="98">
        <f>IF(ISNUMBER(SEARCH('ankieta ESG'!$G$188,CB1992)),MAX($CA$3:CA1991)+1,0)</f>
        <v>1989</v>
      </c>
      <c r="CB1992" s="134" t="s">
        <v>5992</v>
      </c>
      <c r="CC1992" s="98">
        <v>0</v>
      </c>
      <c r="CD1992" s="99" t="str">
        <f>IFERROR(VLOOKUP(ROWS($CB$4:CB1992),$CA$4:$CB$2337,2,0),"")</f>
        <v>Tarnawatka (pow. tomaszowski, woj. lubelskie)</v>
      </c>
      <c r="CE1992" s="98">
        <v>0</v>
      </c>
      <c r="CF1992" s="98">
        <f>IF(ISNUMBER(SEARCH('ankieta ESG'!$G$189,CG1992)),MAX($CF$3:CF1991)+1,0)</f>
        <v>1989</v>
      </c>
      <c r="CG1992" s="134" t="s">
        <v>5992</v>
      </c>
      <c r="CH1992" s="98">
        <v>0</v>
      </c>
      <c r="CI1992" s="99" t="str">
        <f>IFERROR(VLOOKUP(ROWS($CG$4:CG1992),$CF$4:$CG$2337,2,0),"")</f>
        <v>Tarnawatka (pow. tomaszowski, woj. lubelskie)</v>
      </c>
      <c r="CJ1992" s="98">
        <v>0</v>
      </c>
    </row>
    <row r="1993" spans="4:88">
      <c r="D1993" s="25"/>
      <c r="F1993" s="25"/>
      <c r="AM1993" s="98">
        <f>IF(ISNUMBER(SEARCH('ankieta ESG'!$G$180,AN1993)),MAX(AM$3:$AM1992)+1,0)</f>
        <v>1990</v>
      </c>
      <c r="AN1993" s="134" t="s">
        <v>5993</v>
      </c>
      <c r="AO1993" s="98">
        <v>0</v>
      </c>
      <c r="AP1993" s="99" t="str">
        <f>IFERROR(VLOOKUP(ROWS($AN$4:AN1993),$AM$4:$AN$2337,2,0),"")</f>
        <v>Tarnobrzeg (pow. Tarnobrzeg, woj. podkarpackie)</v>
      </c>
      <c r="AQ1993" s="98">
        <v>0</v>
      </c>
      <c r="AR1993" s="98">
        <f>IF(ISNUMBER(SEARCH('ankieta ESG'!$G$181,AS1993)),MAX($AR$3:AR1992)+1,0)</f>
        <v>1990</v>
      </c>
      <c r="AS1993" s="134" t="s">
        <v>5993</v>
      </c>
      <c r="AT1993" s="98">
        <v>0</v>
      </c>
      <c r="AU1993" s="99" t="str">
        <f>IFERROR(VLOOKUP(ROWS($AS$4:AS1993),$AR$4:$AS$2337,2,0),"")</f>
        <v>Tarnobrzeg (pow. Tarnobrzeg, woj. podkarpackie)</v>
      </c>
      <c r="AV1993" s="98">
        <v>0</v>
      </c>
      <c r="AW1993" s="98">
        <f>IF(ISNUMBER(SEARCH('ankieta ESG'!$G$182,AX1993)),MAX($AW$3:AW1992)+1,0)</f>
        <v>1990</v>
      </c>
      <c r="AX1993" s="134" t="s">
        <v>5993</v>
      </c>
      <c r="AY1993" s="98">
        <v>0</v>
      </c>
      <c r="AZ1993" s="99" t="str">
        <f>IFERROR(VLOOKUP(ROWS($AX$4:AX1993),$AW$4:$AX$2337,2,0),"")</f>
        <v>Tarnobrzeg (pow. Tarnobrzeg, woj. podkarpackie)</v>
      </c>
      <c r="BA1993" s="98">
        <v>0</v>
      </c>
      <c r="BB1993" s="98">
        <f>IF(ISNUMBER(SEARCH('ankieta ESG'!$G$183,BC1993)),MAX($BB$3:BB1992)+1,0)</f>
        <v>1990</v>
      </c>
      <c r="BC1993" s="134" t="s">
        <v>5993</v>
      </c>
      <c r="BD1993" s="98">
        <v>0</v>
      </c>
      <c r="BE1993" s="99" t="str">
        <f>IFERROR(VLOOKUP(ROWS($BC$4:BC1993),$BB$4:$BC$2337,2,0),"")</f>
        <v>Tarnobrzeg (pow. Tarnobrzeg, woj. podkarpackie)</v>
      </c>
      <c r="BF1993" s="98">
        <v>0</v>
      </c>
      <c r="BG1993" s="98">
        <f>IF(ISNUMBER(SEARCH('ankieta ESG'!$G$184,BH1993)),MAX($BG$3:BG1992)+1,0)</f>
        <v>1990</v>
      </c>
      <c r="BH1993" s="134" t="s">
        <v>5993</v>
      </c>
      <c r="BI1993" s="98">
        <v>0</v>
      </c>
      <c r="BJ1993" s="99" t="str">
        <f>IFERROR(VLOOKUP(ROWS($BH$4:BH1993),$BG$4:$BH$2337,2,0),"")</f>
        <v>Tarnobrzeg (pow. Tarnobrzeg, woj. podkarpackie)</v>
      </c>
      <c r="BK1993" s="98">
        <v>0</v>
      </c>
      <c r="BL1993" s="98">
        <f>IF(ISNUMBER(SEARCH('ankieta ESG'!$G$185,BM1993)),MAX($BL$3:BL1992)+1,0)</f>
        <v>1990</v>
      </c>
      <c r="BM1993" s="134" t="s">
        <v>5993</v>
      </c>
      <c r="BN1993" s="98">
        <v>0</v>
      </c>
      <c r="BO1993" s="99" t="str">
        <f>IFERROR(VLOOKUP(ROWS($BM$4:BM1993),$BL$4:$BM$2337,2,0),"")</f>
        <v>Tarnobrzeg (pow. Tarnobrzeg, woj. podkarpackie)</v>
      </c>
      <c r="BP1993" s="98">
        <v>0</v>
      </c>
      <c r="BQ1993" s="98">
        <f>IF(ISNUMBER(SEARCH('ankieta ESG'!$G$186,BR1993)),MAX($BQ$3:BQ1992)+1,0)</f>
        <v>1990</v>
      </c>
      <c r="BR1993" s="134" t="s">
        <v>5993</v>
      </c>
      <c r="BS1993" s="98">
        <v>0</v>
      </c>
      <c r="BT1993" s="99" t="str">
        <f>IFERROR(VLOOKUP(ROWS($BR$4:BR1993),$BQ$4:$BR$2337,2,0),"")</f>
        <v>Tarnobrzeg (pow. Tarnobrzeg, woj. podkarpackie)</v>
      </c>
      <c r="BU1993" s="98">
        <v>0</v>
      </c>
      <c r="BV1993" s="98">
        <f>IF(ISNUMBER(SEARCH('ankieta ESG'!$G$187,BW1993)),MAX($BV$3:BV1992)+1,0)</f>
        <v>1990</v>
      </c>
      <c r="BW1993" s="134" t="s">
        <v>5993</v>
      </c>
      <c r="BX1993" s="98">
        <v>0</v>
      </c>
      <c r="BY1993" s="99" t="str">
        <f>IFERROR(VLOOKUP(ROWS($BW$4:BW1993),$BV$4:$BW$2337,2,0),"")</f>
        <v>Tarnobrzeg (pow. Tarnobrzeg, woj. podkarpackie)</v>
      </c>
      <c r="BZ1993" s="98">
        <v>0</v>
      </c>
      <c r="CA1993" s="98">
        <f>IF(ISNUMBER(SEARCH('ankieta ESG'!$G$188,CB1993)),MAX($CA$3:CA1992)+1,0)</f>
        <v>1990</v>
      </c>
      <c r="CB1993" s="134" t="s">
        <v>5993</v>
      </c>
      <c r="CC1993" s="98">
        <v>0</v>
      </c>
      <c r="CD1993" s="99" t="str">
        <f>IFERROR(VLOOKUP(ROWS($CB$4:CB1993),$CA$4:$CB$2337,2,0),"")</f>
        <v>Tarnobrzeg (pow. Tarnobrzeg, woj. podkarpackie)</v>
      </c>
      <c r="CE1993" s="98">
        <v>0</v>
      </c>
      <c r="CF1993" s="98">
        <f>IF(ISNUMBER(SEARCH('ankieta ESG'!$G$189,CG1993)),MAX($CF$3:CF1992)+1,0)</f>
        <v>1990</v>
      </c>
      <c r="CG1993" s="134" t="s">
        <v>5993</v>
      </c>
      <c r="CH1993" s="98">
        <v>0</v>
      </c>
      <c r="CI1993" s="99" t="str">
        <f>IFERROR(VLOOKUP(ROWS($CG$4:CG1993),$CF$4:$CG$2337,2,0),"")</f>
        <v>Tarnobrzeg (pow. Tarnobrzeg, woj. podkarpackie)</v>
      </c>
      <c r="CJ1993" s="98">
        <v>0</v>
      </c>
    </row>
    <row r="1994" spans="4:88">
      <c r="D1994" s="25"/>
      <c r="F1994" s="25"/>
      <c r="AM1994" s="98">
        <f>IF(ISNUMBER(SEARCH('ankieta ESG'!$G$180,AN1994)),MAX(AM$3:$AM1993)+1,0)</f>
        <v>1991</v>
      </c>
      <c r="AN1994" s="134" t="s">
        <v>5994</v>
      </c>
      <c r="AO1994" s="98">
        <v>0</v>
      </c>
      <c r="AP1994" s="99" t="str">
        <f>IFERROR(VLOOKUP(ROWS($AN$4:AN1994),$AM$4:$AN$2337,2,0),"")</f>
        <v>Tarnogród (pow. biłgorajski, woj. lubelskie)</v>
      </c>
      <c r="AQ1994" s="98">
        <v>0</v>
      </c>
      <c r="AR1994" s="98">
        <f>IF(ISNUMBER(SEARCH('ankieta ESG'!$G$181,AS1994)),MAX($AR$3:AR1993)+1,0)</f>
        <v>1991</v>
      </c>
      <c r="AS1994" s="134" t="s">
        <v>5994</v>
      </c>
      <c r="AT1994" s="98">
        <v>0</v>
      </c>
      <c r="AU1994" s="99" t="str">
        <f>IFERROR(VLOOKUP(ROWS($AS$4:AS1994),$AR$4:$AS$2337,2,0),"")</f>
        <v>Tarnogród (pow. biłgorajski, woj. lubelskie)</v>
      </c>
      <c r="AV1994" s="98">
        <v>0</v>
      </c>
      <c r="AW1994" s="98">
        <f>IF(ISNUMBER(SEARCH('ankieta ESG'!$G$182,AX1994)),MAX($AW$3:AW1993)+1,0)</f>
        <v>1991</v>
      </c>
      <c r="AX1994" s="134" t="s">
        <v>5994</v>
      </c>
      <c r="AY1994" s="98">
        <v>0</v>
      </c>
      <c r="AZ1994" s="99" t="str">
        <f>IFERROR(VLOOKUP(ROWS($AX$4:AX1994),$AW$4:$AX$2337,2,0),"")</f>
        <v>Tarnogród (pow. biłgorajski, woj. lubelskie)</v>
      </c>
      <c r="BA1994" s="98">
        <v>0</v>
      </c>
      <c r="BB1994" s="98">
        <f>IF(ISNUMBER(SEARCH('ankieta ESG'!$G$183,BC1994)),MAX($BB$3:BB1993)+1,0)</f>
        <v>1991</v>
      </c>
      <c r="BC1994" s="134" t="s">
        <v>5994</v>
      </c>
      <c r="BD1994" s="98">
        <v>0</v>
      </c>
      <c r="BE1994" s="99" t="str">
        <f>IFERROR(VLOOKUP(ROWS($BC$4:BC1994),$BB$4:$BC$2337,2,0),"")</f>
        <v>Tarnogród (pow. biłgorajski, woj. lubelskie)</v>
      </c>
      <c r="BF1994" s="98">
        <v>0</v>
      </c>
      <c r="BG1994" s="98">
        <f>IF(ISNUMBER(SEARCH('ankieta ESG'!$G$184,BH1994)),MAX($BG$3:BG1993)+1,0)</f>
        <v>1991</v>
      </c>
      <c r="BH1994" s="134" t="s">
        <v>5994</v>
      </c>
      <c r="BI1994" s="98">
        <v>0</v>
      </c>
      <c r="BJ1994" s="99" t="str">
        <f>IFERROR(VLOOKUP(ROWS($BH$4:BH1994),$BG$4:$BH$2337,2,0),"")</f>
        <v>Tarnogród (pow. biłgorajski, woj. lubelskie)</v>
      </c>
      <c r="BK1994" s="98">
        <v>0</v>
      </c>
      <c r="BL1994" s="98">
        <f>IF(ISNUMBER(SEARCH('ankieta ESG'!$G$185,BM1994)),MAX($BL$3:BL1993)+1,0)</f>
        <v>1991</v>
      </c>
      <c r="BM1994" s="134" t="s">
        <v>5994</v>
      </c>
      <c r="BN1994" s="98">
        <v>0</v>
      </c>
      <c r="BO1994" s="99" t="str">
        <f>IFERROR(VLOOKUP(ROWS($BM$4:BM1994),$BL$4:$BM$2337,2,0),"")</f>
        <v>Tarnogród (pow. biłgorajski, woj. lubelskie)</v>
      </c>
      <c r="BP1994" s="98">
        <v>0</v>
      </c>
      <c r="BQ1994" s="98">
        <f>IF(ISNUMBER(SEARCH('ankieta ESG'!$G$186,BR1994)),MAX($BQ$3:BQ1993)+1,0)</f>
        <v>1991</v>
      </c>
      <c r="BR1994" s="134" t="s">
        <v>5994</v>
      </c>
      <c r="BS1994" s="98">
        <v>0</v>
      </c>
      <c r="BT1994" s="99" t="str">
        <f>IFERROR(VLOOKUP(ROWS($BR$4:BR1994),$BQ$4:$BR$2337,2,0),"")</f>
        <v>Tarnogród (pow. biłgorajski, woj. lubelskie)</v>
      </c>
      <c r="BU1994" s="98">
        <v>0</v>
      </c>
      <c r="BV1994" s="98">
        <f>IF(ISNUMBER(SEARCH('ankieta ESG'!$G$187,BW1994)),MAX($BV$3:BV1993)+1,0)</f>
        <v>1991</v>
      </c>
      <c r="BW1994" s="134" t="s">
        <v>5994</v>
      </c>
      <c r="BX1994" s="98">
        <v>0</v>
      </c>
      <c r="BY1994" s="99" t="str">
        <f>IFERROR(VLOOKUP(ROWS($BW$4:BW1994),$BV$4:$BW$2337,2,0),"")</f>
        <v>Tarnogród (pow. biłgorajski, woj. lubelskie)</v>
      </c>
      <c r="BZ1994" s="98">
        <v>0</v>
      </c>
      <c r="CA1994" s="98">
        <f>IF(ISNUMBER(SEARCH('ankieta ESG'!$G$188,CB1994)),MAX($CA$3:CA1993)+1,0)</f>
        <v>1991</v>
      </c>
      <c r="CB1994" s="134" t="s">
        <v>5994</v>
      </c>
      <c r="CC1994" s="98">
        <v>0</v>
      </c>
      <c r="CD1994" s="99" t="str">
        <f>IFERROR(VLOOKUP(ROWS($CB$4:CB1994),$CA$4:$CB$2337,2,0),"")</f>
        <v>Tarnogród (pow. biłgorajski, woj. lubelskie)</v>
      </c>
      <c r="CE1994" s="98">
        <v>0</v>
      </c>
      <c r="CF1994" s="98">
        <f>IF(ISNUMBER(SEARCH('ankieta ESG'!$G$189,CG1994)),MAX($CF$3:CF1993)+1,0)</f>
        <v>1991</v>
      </c>
      <c r="CG1994" s="134" t="s">
        <v>5994</v>
      </c>
      <c r="CH1994" s="98">
        <v>0</v>
      </c>
      <c r="CI1994" s="99" t="str">
        <f>IFERROR(VLOOKUP(ROWS($CG$4:CG1994),$CF$4:$CG$2337,2,0),"")</f>
        <v>Tarnogród (pow. biłgorajski, woj. lubelskie)</v>
      </c>
      <c r="CJ1994" s="98">
        <v>0</v>
      </c>
    </row>
    <row r="1995" spans="4:88">
      <c r="D1995" s="25"/>
      <c r="F1995" s="25"/>
      <c r="AM1995" s="98">
        <f>IF(ISNUMBER(SEARCH('ankieta ESG'!$G$180,AN1995)),MAX(AM$3:$AM1994)+1,0)</f>
        <v>1992</v>
      </c>
      <c r="AN1995" s="134" t="s">
        <v>5995</v>
      </c>
      <c r="AO1995" s="98">
        <v>0</v>
      </c>
      <c r="AP1995" s="99" t="str">
        <f>IFERROR(VLOOKUP(ROWS($AN$4:AN1995),$AM$4:$AN$2337,2,0),"")</f>
        <v>Tarnowiec (pow. jasielski, woj. podkarpackie)</v>
      </c>
      <c r="AQ1995" s="98">
        <v>0</v>
      </c>
      <c r="AR1995" s="98">
        <f>IF(ISNUMBER(SEARCH('ankieta ESG'!$G$181,AS1995)),MAX($AR$3:AR1994)+1,0)</f>
        <v>1992</v>
      </c>
      <c r="AS1995" s="134" t="s">
        <v>5995</v>
      </c>
      <c r="AT1995" s="98">
        <v>0</v>
      </c>
      <c r="AU1995" s="99" t="str">
        <f>IFERROR(VLOOKUP(ROWS($AS$4:AS1995),$AR$4:$AS$2337,2,0),"")</f>
        <v>Tarnowiec (pow. jasielski, woj. podkarpackie)</v>
      </c>
      <c r="AV1995" s="98">
        <v>0</v>
      </c>
      <c r="AW1995" s="98">
        <f>IF(ISNUMBER(SEARCH('ankieta ESG'!$G$182,AX1995)),MAX($AW$3:AW1994)+1,0)</f>
        <v>1992</v>
      </c>
      <c r="AX1995" s="134" t="s">
        <v>5995</v>
      </c>
      <c r="AY1995" s="98">
        <v>0</v>
      </c>
      <c r="AZ1995" s="99" t="str">
        <f>IFERROR(VLOOKUP(ROWS($AX$4:AX1995),$AW$4:$AX$2337,2,0),"")</f>
        <v>Tarnowiec (pow. jasielski, woj. podkarpackie)</v>
      </c>
      <c r="BA1995" s="98">
        <v>0</v>
      </c>
      <c r="BB1995" s="98">
        <f>IF(ISNUMBER(SEARCH('ankieta ESG'!$G$183,BC1995)),MAX($BB$3:BB1994)+1,0)</f>
        <v>1992</v>
      </c>
      <c r="BC1995" s="134" t="s">
        <v>5995</v>
      </c>
      <c r="BD1995" s="98">
        <v>0</v>
      </c>
      <c r="BE1995" s="99" t="str">
        <f>IFERROR(VLOOKUP(ROWS($BC$4:BC1995),$BB$4:$BC$2337,2,0),"")</f>
        <v>Tarnowiec (pow. jasielski, woj. podkarpackie)</v>
      </c>
      <c r="BF1995" s="98">
        <v>0</v>
      </c>
      <c r="BG1995" s="98">
        <f>IF(ISNUMBER(SEARCH('ankieta ESG'!$G$184,BH1995)),MAX($BG$3:BG1994)+1,0)</f>
        <v>1992</v>
      </c>
      <c r="BH1995" s="134" t="s">
        <v>5995</v>
      </c>
      <c r="BI1995" s="98">
        <v>0</v>
      </c>
      <c r="BJ1995" s="99" t="str">
        <f>IFERROR(VLOOKUP(ROWS($BH$4:BH1995),$BG$4:$BH$2337,2,0),"")</f>
        <v>Tarnowiec (pow. jasielski, woj. podkarpackie)</v>
      </c>
      <c r="BK1995" s="98">
        <v>0</v>
      </c>
      <c r="BL1995" s="98">
        <f>IF(ISNUMBER(SEARCH('ankieta ESG'!$G$185,BM1995)),MAX($BL$3:BL1994)+1,0)</f>
        <v>1992</v>
      </c>
      <c r="BM1995" s="134" t="s">
        <v>5995</v>
      </c>
      <c r="BN1995" s="98">
        <v>0</v>
      </c>
      <c r="BO1995" s="99" t="str">
        <f>IFERROR(VLOOKUP(ROWS($BM$4:BM1995),$BL$4:$BM$2337,2,0),"")</f>
        <v>Tarnowiec (pow. jasielski, woj. podkarpackie)</v>
      </c>
      <c r="BP1995" s="98">
        <v>0</v>
      </c>
      <c r="BQ1995" s="98">
        <f>IF(ISNUMBER(SEARCH('ankieta ESG'!$G$186,BR1995)),MAX($BQ$3:BQ1994)+1,0)</f>
        <v>1992</v>
      </c>
      <c r="BR1995" s="134" t="s">
        <v>5995</v>
      </c>
      <c r="BS1995" s="98">
        <v>0</v>
      </c>
      <c r="BT1995" s="99" t="str">
        <f>IFERROR(VLOOKUP(ROWS($BR$4:BR1995),$BQ$4:$BR$2337,2,0),"")</f>
        <v>Tarnowiec (pow. jasielski, woj. podkarpackie)</v>
      </c>
      <c r="BU1995" s="98">
        <v>0</v>
      </c>
      <c r="BV1995" s="98">
        <f>IF(ISNUMBER(SEARCH('ankieta ESG'!$G$187,BW1995)),MAX($BV$3:BV1994)+1,0)</f>
        <v>1992</v>
      </c>
      <c r="BW1995" s="134" t="s">
        <v>5995</v>
      </c>
      <c r="BX1995" s="98">
        <v>0</v>
      </c>
      <c r="BY1995" s="99" t="str">
        <f>IFERROR(VLOOKUP(ROWS($BW$4:BW1995),$BV$4:$BW$2337,2,0),"")</f>
        <v>Tarnowiec (pow. jasielski, woj. podkarpackie)</v>
      </c>
      <c r="BZ1995" s="98">
        <v>0</v>
      </c>
      <c r="CA1995" s="98">
        <f>IF(ISNUMBER(SEARCH('ankieta ESG'!$G$188,CB1995)),MAX($CA$3:CA1994)+1,0)</f>
        <v>1992</v>
      </c>
      <c r="CB1995" s="134" t="s">
        <v>5995</v>
      </c>
      <c r="CC1995" s="98">
        <v>0</v>
      </c>
      <c r="CD1995" s="99" t="str">
        <f>IFERROR(VLOOKUP(ROWS($CB$4:CB1995),$CA$4:$CB$2337,2,0),"")</f>
        <v>Tarnowiec (pow. jasielski, woj. podkarpackie)</v>
      </c>
      <c r="CE1995" s="98">
        <v>0</v>
      </c>
      <c r="CF1995" s="98">
        <f>IF(ISNUMBER(SEARCH('ankieta ESG'!$G$189,CG1995)),MAX($CF$3:CF1994)+1,0)</f>
        <v>1992</v>
      </c>
      <c r="CG1995" s="134" t="s">
        <v>5995</v>
      </c>
      <c r="CH1995" s="98">
        <v>0</v>
      </c>
      <c r="CI1995" s="99" t="str">
        <f>IFERROR(VLOOKUP(ROWS($CG$4:CG1995),$CF$4:$CG$2337,2,0),"")</f>
        <v>Tarnowiec (pow. jasielski, woj. podkarpackie)</v>
      </c>
      <c r="CJ1995" s="98">
        <v>0</v>
      </c>
    </row>
    <row r="1996" spans="4:88">
      <c r="D1996" s="25"/>
      <c r="F1996" s="25"/>
      <c r="AM1996" s="98">
        <f>IF(ISNUMBER(SEARCH('ankieta ESG'!$G$180,AN1996)),MAX(AM$3:$AM1995)+1,0)</f>
        <v>1993</v>
      </c>
      <c r="AN1996" s="134" t="s">
        <v>5996</v>
      </c>
      <c r="AO1996" s="98">
        <v>0</v>
      </c>
      <c r="AP1996" s="99" t="str">
        <f>IFERROR(VLOOKUP(ROWS($AN$4:AN1996),$AM$4:$AN$2337,2,0),"")</f>
        <v>Tarnowo Podgórne (pow. poznański, woj. wielkopolskie)</v>
      </c>
      <c r="AQ1996" s="98">
        <v>0</v>
      </c>
      <c r="AR1996" s="98">
        <f>IF(ISNUMBER(SEARCH('ankieta ESG'!$G$181,AS1996)),MAX($AR$3:AR1995)+1,0)</f>
        <v>1993</v>
      </c>
      <c r="AS1996" s="134" t="s">
        <v>5996</v>
      </c>
      <c r="AT1996" s="98">
        <v>0</v>
      </c>
      <c r="AU1996" s="99" t="str">
        <f>IFERROR(VLOOKUP(ROWS($AS$4:AS1996),$AR$4:$AS$2337,2,0),"")</f>
        <v>Tarnowo Podgórne (pow. poznański, woj. wielkopolskie)</v>
      </c>
      <c r="AV1996" s="98">
        <v>0</v>
      </c>
      <c r="AW1996" s="98">
        <f>IF(ISNUMBER(SEARCH('ankieta ESG'!$G$182,AX1996)),MAX($AW$3:AW1995)+1,0)</f>
        <v>1993</v>
      </c>
      <c r="AX1996" s="134" t="s">
        <v>5996</v>
      </c>
      <c r="AY1996" s="98">
        <v>0</v>
      </c>
      <c r="AZ1996" s="99" t="str">
        <f>IFERROR(VLOOKUP(ROWS($AX$4:AX1996),$AW$4:$AX$2337,2,0),"")</f>
        <v>Tarnowo Podgórne (pow. poznański, woj. wielkopolskie)</v>
      </c>
      <c r="BA1996" s="98">
        <v>0</v>
      </c>
      <c r="BB1996" s="98">
        <f>IF(ISNUMBER(SEARCH('ankieta ESG'!$G$183,BC1996)),MAX($BB$3:BB1995)+1,0)</f>
        <v>1993</v>
      </c>
      <c r="BC1996" s="134" t="s">
        <v>5996</v>
      </c>
      <c r="BD1996" s="98">
        <v>0</v>
      </c>
      <c r="BE1996" s="99" t="str">
        <f>IFERROR(VLOOKUP(ROWS($BC$4:BC1996),$BB$4:$BC$2337,2,0),"")</f>
        <v>Tarnowo Podgórne (pow. poznański, woj. wielkopolskie)</v>
      </c>
      <c r="BF1996" s="98">
        <v>0</v>
      </c>
      <c r="BG1996" s="98">
        <f>IF(ISNUMBER(SEARCH('ankieta ESG'!$G$184,BH1996)),MAX($BG$3:BG1995)+1,0)</f>
        <v>1993</v>
      </c>
      <c r="BH1996" s="134" t="s">
        <v>5996</v>
      </c>
      <c r="BI1996" s="98">
        <v>0</v>
      </c>
      <c r="BJ1996" s="99" t="str">
        <f>IFERROR(VLOOKUP(ROWS($BH$4:BH1996),$BG$4:$BH$2337,2,0),"")</f>
        <v>Tarnowo Podgórne (pow. poznański, woj. wielkopolskie)</v>
      </c>
      <c r="BK1996" s="98">
        <v>0</v>
      </c>
      <c r="BL1996" s="98">
        <f>IF(ISNUMBER(SEARCH('ankieta ESG'!$G$185,BM1996)),MAX($BL$3:BL1995)+1,0)</f>
        <v>1993</v>
      </c>
      <c r="BM1996" s="134" t="s">
        <v>5996</v>
      </c>
      <c r="BN1996" s="98">
        <v>0</v>
      </c>
      <c r="BO1996" s="99" t="str">
        <f>IFERROR(VLOOKUP(ROWS($BM$4:BM1996),$BL$4:$BM$2337,2,0),"")</f>
        <v>Tarnowo Podgórne (pow. poznański, woj. wielkopolskie)</v>
      </c>
      <c r="BP1996" s="98">
        <v>0</v>
      </c>
      <c r="BQ1996" s="98">
        <f>IF(ISNUMBER(SEARCH('ankieta ESG'!$G$186,BR1996)),MAX($BQ$3:BQ1995)+1,0)</f>
        <v>1993</v>
      </c>
      <c r="BR1996" s="134" t="s">
        <v>5996</v>
      </c>
      <c r="BS1996" s="98">
        <v>0</v>
      </c>
      <c r="BT1996" s="99" t="str">
        <f>IFERROR(VLOOKUP(ROWS($BR$4:BR1996),$BQ$4:$BR$2337,2,0),"")</f>
        <v>Tarnowo Podgórne (pow. poznański, woj. wielkopolskie)</v>
      </c>
      <c r="BU1996" s="98">
        <v>0</v>
      </c>
      <c r="BV1996" s="98">
        <f>IF(ISNUMBER(SEARCH('ankieta ESG'!$G$187,BW1996)),MAX($BV$3:BV1995)+1,0)</f>
        <v>1993</v>
      </c>
      <c r="BW1996" s="134" t="s">
        <v>5996</v>
      </c>
      <c r="BX1996" s="98">
        <v>0</v>
      </c>
      <c r="BY1996" s="99" t="str">
        <f>IFERROR(VLOOKUP(ROWS($BW$4:BW1996),$BV$4:$BW$2337,2,0),"")</f>
        <v>Tarnowo Podgórne (pow. poznański, woj. wielkopolskie)</v>
      </c>
      <c r="BZ1996" s="98">
        <v>0</v>
      </c>
      <c r="CA1996" s="98">
        <f>IF(ISNUMBER(SEARCH('ankieta ESG'!$G$188,CB1996)),MAX($CA$3:CA1995)+1,0)</f>
        <v>1993</v>
      </c>
      <c r="CB1996" s="134" t="s">
        <v>5996</v>
      </c>
      <c r="CC1996" s="98">
        <v>0</v>
      </c>
      <c r="CD1996" s="99" t="str">
        <f>IFERROR(VLOOKUP(ROWS($CB$4:CB1996),$CA$4:$CB$2337,2,0),"")</f>
        <v>Tarnowo Podgórne (pow. poznański, woj. wielkopolskie)</v>
      </c>
      <c r="CE1996" s="98">
        <v>0</v>
      </c>
      <c r="CF1996" s="98">
        <f>IF(ISNUMBER(SEARCH('ankieta ESG'!$G$189,CG1996)),MAX($CF$3:CF1995)+1,0)</f>
        <v>1993</v>
      </c>
      <c r="CG1996" s="134" t="s">
        <v>5996</v>
      </c>
      <c r="CH1996" s="98">
        <v>0</v>
      </c>
      <c r="CI1996" s="99" t="str">
        <f>IFERROR(VLOOKUP(ROWS($CG$4:CG1996),$CF$4:$CG$2337,2,0),"")</f>
        <v>Tarnowo Podgórne (pow. poznański, woj. wielkopolskie)</v>
      </c>
      <c r="CJ1996" s="98">
        <v>0</v>
      </c>
    </row>
    <row r="1997" spans="4:88">
      <c r="D1997" s="25"/>
      <c r="F1997" s="25"/>
      <c r="AM1997" s="98">
        <f>IF(ISNUMBER(SEARCH('ankieta ESG'!$G$180,AN1997)),MAX(AM$3:$AM1996)+1,0)</f>
        <v>1994</v>
      </c>
      <c r="AN1997" s="134" t="s">
        <v>5997</v>
      </c>
      <c r="AO1997" s="98">
        <v>0</v>
      </c>
      <c r="AP1997" s="99" t="str">
        <f>IFERROR(VLOOKUP(ROWS($AN$4:AN1997),$AM$4:$AN$2337,2,0),"")</f>
        <v>Tarnowskie Góry (pow. tarnogórski, woj. śląskie)</v>
      </c>
      <c r="AQ1997" s="98">
        <v>0</v>
      </c>
      <c r="AR1997" s="98">
        <f>IF(ISNUMBER(SEARCH('ankieta ESG'!$G$181,AS1997)),MAX($AR$3:AR1996)+1,0)</f>
        <v>1994</v>
      </c>
      <c r="AS1997" s="134" t="s">
        <v>5997</v>
      </c>
      <c r="AT1997" s="98">
        <v>0</v>
      </c>
      <c r="AU1997" s="99" t="str">
        <f>IFERROR(VLOOKUP(ROWS($AS$4:AS1997),$AR$4:$AS$2337,2,0),"")</f>
        <v>Tarnowskie Góry (pow. tarnogórski, woj. śląskie)</v>
      </c>
      <c r="AV1997" s="98">
        <v>0</v>
      </c>
      <c r="AW1997" s="98">
        <f>IF(ISNUMBER(SEARCH('ankieta ESG'!$G$182,AX1997)),MAX($AW$3:AW1996)+1,0)</f>
        <v>1994</v>
      </c>
      <c r="AX1997" s="134" t="s">
        <v>5997</v>
      </c>
      <c r="AY1997" s="98">
        <v>0</v>
      </c>
      <c r="AZ1997" s="99" t="str">
        <f>IFERROR(VLOOKUP(ROWS($AX$4:AX1997),$AW$4:$AX$2337,2,0),"")</f>
        <v>Tarnowskie Góry (pow. tarnogórski, woj. śląskie)</v>
      </c>
      <c r="BA1997" s="98">
        <v>0</v>
      </c>
      <c r="BB1997" s="98">
        <f>IF(ISNUMBER(SEARCH('ankieta ESG'!$G$183,BC1997)),MAX($BB$3:BB1996)+1,0)</f>
        <v>1994</v>
      </c>
      <c r="BC1997" s="134" t="s">
        <v>5997</v>
      </c>
      <c r="BD1997" s="98">
        <v>0</v>
      </c>
      <c r="BE1997" s="99" t="str">
        <f>IFERROR(VLOOKUP(ROWS($BC$4:BC1997),$BB$4:$BC$2337,2,0),"")</f>
        <v>Tarnowskie Góry (pow. tarnogórski, woj. śląskie)</v>
      </c>
      <c r="BF1997" s="98">
        <v>0</v>
      </c>
      <c r="BG1997" s="98">
        <f>IF(ISNUMBER(SEARCH('ankieta ESG'!$G$184,BH1997)),MAX($BG$3:BG1996)+1,0)</f>
        <v>1994</v>
      </c>
      <c r="BH1997" s="134" t="s">
        <v>5997</v>
      </c>
      <c r="BI1997" s="98">
        <v>0</v>
      </c>
      <c r="BJ1997" s="99" t="str">
        <f>IFERROR(VLOOKUP(ROWS($BH$4:BH1997),$BG$4:$BH$2337,2,0),"")</f>
        <v>Tarnowskie Góry (pow. tarnogórski, woj. śląskie)</v>
      </c>
      <c r="BK1997" s="98">
        <v>0</v>
      </c>
      <c r="BL1997" s="98">
        <f>IF(ISNUMBER(SEARCH('ankieta ESG'!$G$185,BM1997)),MAX($BL$3:BL1996)+1,0)</f>
        <v>1994</v>
      </c>
      <c r="BM1997" s="134" t="s">
        <v>5997</v>
      </c>
      <c r="BN1997" s="98">
        <v>0</v>
      </c>
      <c r="BO1997" s="99" t="str">
        <f>IFERROR(VLOOKUP(ROWS($BM$4:BM1997),$BL$4:$BM$2337,2,0),"")</f>
        <v>Tarnowskie Góry (pow. tarnogórski, woj. śląskie)</v>
      </c>
      <c r="BP1997" s="98">
        <v>0</v>
      </c>
      <c r="BQ1997" s="98">
        <f>IF(ISNUMBER(SEARCH('ankieta ESG'!$G$186,BR1997)),MAX($BQ$3:BQ1996)+1,0)</f>
        <v>1994</v>
      </c>
      <c r="BR1997" s="134" t="s">
        <v>5997</v>
      </c>
      <c r="BS1997" s="98">
        <v>0</v>
      </c>
      <c r="BT1997" s="99" t="str">
        <f>IFERROR(VLOOKUP(ROWS($BR$4:BR1997),$BQ$4:$BR$2337,2,0),"")</f>
        <v>Tarnowskie Góry (pow. tarnogórski, woj. śląskie)</v>
      </c>
      <c r="BU1997" s="98">
        <v>0</v>
      </c>
      <c r="BV1997" s="98">
        <f>IF(ISNUMBER(SEARCH('ankieta ESG'!$G$187,BW1997)),MAX($BV$3:BV1996)+1,0)</f>
        <v>1994</v>
      </c>
      <c r="BW1997" s="134" t="s">
        <v>5997</v>
      </c>
      <c r="BX1997" s="98">
        <v>0</v>
      </c>
      <c r="BY1997" s="99" t="str">
        <f>IFERROR(VLOOKUP(ROWS($BW$4:BW1997),$BV$4:$BW$2337,2,0),"")</f>
        <v>Tarnowskie Góry (pow. tarnogórski, woj. śląskie)</v>
      </c>
      <c r="BZ1997" s="98">
        <v>0</v>
      </c>
      <c r="CA1997" s="98">
        <f>IF(ISNUMBER(SEARCH('ankieta ESG'!$G$188,CB1997)),MAX($CA$3:CA1996)+1,0)</f>
        <v>1994</v>
      </c>
      <c r="CB1997" s="134" t="s">
        <v>5997</v>
      </c>
      <c r="CC1997" s="98">
        <v>0</v>
      </c>
      <c r="CD1997" s="99" t="str">
        <f>IFERROR(VLOOKUP(ROWS($CB$4:CB1997),$CA$4:$CB$2337,2,0),"")</f>
        <v>Tarnowskie Góry (pow. tarnogórski, woj. śląskie)</v>
      </c>
      <c r="CE1997" s="98">
        <v>0</v>
      </c>
      <c r="CF1997" s="98">
        <f>IF(ISNUMBER(SEARCH('ankieta ESG'!$G$189,CG1997)),MAX($CF$3:CF1996)+1,0)</f>
        <v>1994</v>
      </c>
      <c r="CG1997" s="134" t="s">
        <v>5997</v>
      </c>
      <c r="CH1997" s="98">
        <v>0</v>
      </c>
      <c r="CI1997" s="99" t="str">
        <f>IFERROR(VLOOKUP(ROWS($CG$4:CG1997),$CF$4:$CG$2337,2,0),"")</f>
        <v>Tarnowskie Góry (pow. tarnogórski, woj. śląskie)</v>
      </c>
      <c r="CJ1997" s="98">
        <v>0</v>
      </c>
    </row>
    <row r="1998" spans="4:88">
      <c r="D1998" s="25"/>
      <c r="F1998" s="25"/>
      <c r="AM1998" s="98">
        <f>IF(ISNUMBER(SEARCH('ankieta ESG'!$G$180,AN1998)),MAX(AM$3:$AM1997)+1,0)</f>
        <v>1995</v>
      </c>
      <c r="AN1998" s="134" t="s">
        <v>5998</v>
      </c>
      <c r="AO1998" s="98">
        <v>0</v>
      </c>
      <c r="AP1998" s="99" t="str">
        <f>IFERROR(VLOOKUP(ROWS($AN$4:AN1998),$AM$4:$AN$2337,2,0),"")</f>
        <v>Tarnów (pow. tarnowski, woj. małopolskie)</v>
      </c>
      <c r="AQ1998" s="98">
        <v>0</v>
      </c>
      <c r="AR1998" s="98">
        <f>IF(ISNUMBER(SEARCH('ankieta ESG'!$G$181,AS1998)),MAX($AR$3:AR1997)+1,0)</f>
        <v>1995</v>
      </c>
      <c r="AS1998" s="134" t="s">
        <v>5998</v>
      </c>
      <c r="AT1998" s="98">
        <v>0</v>
      </c>
      <c r="AU1998" s="99" t="str">
        <f>IFERROR(VLOOKUP(ROWS($AS$4:AS1998),$AR$4:$AS$2337,2,0),"")</f>
        <v>Tarnów (pow. tarnowski, woj. małopolskie)</v>
      </c>
      <c r="AV1998" s="98">
        <v>0</v>
      </c>
      <c r="AW1998" s="98">
        <f>IF(ISNUMBER(SEARCH('ankieta ESG'!$G$182,AX1998)),MAX($AW$3:AW1997)+1,0)</f>
        <v>1995</v>
      </c>
      <c r="AX1998" s="134" t="s">
        <v>5998</v>
      </c>
      <c r="AY1998" s="98">
        <v>0</v>
      </c>
      <c r="AZ1998" s="99" t="str">
        <f>IFERROR(VLOOKUP(ROWS($AX$4:AX1998),$AW$4:$AX$2337,2,0),"")</f>
        <v>Tarnów (pow. tarnowski, woj. małopolskie)</v>
      </c>
      <c r="BA1998" s="98">
        <v>0</v>
      </c>
      <c r="BB1998" s="98">
        <f>IF(ISNUMBER(SEARCH('ankieta ESG'!$G$183,BC1998)),MAX($BB$3:BB1997)+1,0)</f>
        <v>1995</v>
      </c>
      <c r="BC1998" s="134" t="s">
        <v>5998</v>
      </c>
      <c r="BD1998" s="98">
        <v>0</v>
      </c>
      <c r="BE1998" s="99" t="str">
        <f>IFERROR(VLOOKUP(ROWS($BC$4:BC1998),$BB$4:$BC$2337,2,0),"")</f>
        <v>Tarnów (pow. tarnowski, woj. małopolskie)</v>
      </c>
      <c r="BF1998" s="98">
        <v>0</v>
      </c>
      <c r="BG1998" s="98">
        <f>IF(ISNUMBER(SEARCH('ankieta ESG'!$G$184,BH1998)),MAX($BG$3:BG1997)+1,0)</f>
        <v>1995</v>
      </c>
      <c r="BH1998" s="134" t="s">
        <v>5998</v>
      </c>
      <c r="BI1998" s="98">
        <v>0</v>
      </c>
      <c r="BJ1998" s="99" t="str">
        <f>IFERROR(VLOOKUP(ROWS($BH$4:BH1998),$BG$4:$BH$2337,2,0),"")</f>
        <v>Tarnów (pow. tarnowski, woj. małopolskie)</v>
      </c>
      <c r="BK1998" s="98">
        <v>0</v>
      </c>
      <c r="BL1998" s="98">
        <f>IF(ISNUMBER(SEARCH('ankieta ESG'!$G$185,BM1998)),MAX($BL$3:BL1997)+1,0)</f>
        <v>1995</v>
      </c>
      <c r="BM1998" s="134" t="s">
        <v>5998</v>
      </c>
      <c r="BN1998" s="98">
        <v>0</v>
      </c>
      <c r="BO1998" s="99" t="str">
        <f>IFERROR(VLOOKUP(ROWS($BM$4:BM1998),$BL$4:$BM$2337,2,0),"")</f>
        <v>Tarnów (pow. tarnowski, woj. małopolskie)</v>
      </c>
      <c r="BP1998" s="98">
        <v>0</v>
      </c>
      <c r="BQ1998" s="98">
        <f>IF(ISNUMBER(SEARCH('ankieta ESG'!$G$186,BR1998)),MAX($BQ$3:BQ1997)+1,0)</f>
        <v>1995</v>
      </c>
      <c r="BR1998" s="134" t="s">
        <v>5998</v>
      </c>
      <c r="BS1998" s="98">
        <v>0</v>
      </c>
      <c r="BT1998" s="99" t="str">
        <f>IFERROR(VLOOKUP(ROWS($BR$4:BR1998),$BQ$4:$BR$2337,2,0),"")</f>
        <v>Tarnów (pow. tarnowski, woj. małopolskie)</v>
      </c>
      <c r="BU1998" s="98">
        <v>0</v>
      </c>
      <c r="BV1998" s="98">
        <f>IF(ISNUMBER(SEARCH('ankieta ESG'!$G$187,BW1998)),MAX($BV$3:BV1997)+1,0)</f>
        <v>1995</v>
      </c>
      <c r="BW1998" s="134" t="s">
        <v>5998</v>
      </c>
      <c r="BX1998" s="98">
        <v>0</v>
      </c>
      <c r="BY1998" s="99" t="str">
        <f>IFERROR(VLOOKUP(ROWS($BW$4:BW1998),$BV$4:$BW$2337,2,0),"")</f>
        <v>Tarnów (pow. tarnowski, woj. małopolskie)</v>
      </c>
      <c r="BZ1998" s="98">
        <v>0</v>
      </c>
      <c r="CA1998" s="98">
        <f>IF(ISNUMBER(SEARCH('ankieta ESG'!$G$188,CB1998)),MAX($CA$3:CA1997)+1,0)</f>
        <v>1995</v>
      </c>
      <c r="CB1998" s="134" t="s">
        <v>5998</v>
      </c>
      <c r="CC1998" s="98">
        <v>0</v>
      </c>
      <c r="CD1998" s="99" t="str">
        <f>IFERROR(VLOOKUP(ROWS($CB$4:CB1998),$CA$4:$CB$2337,2,0),"")</f>
        <v>Tarnów (pow. tarnowski, woj. małopolskie)</v>
      </c>
      <c r="CE1998" s="98">
        <v>0</v>
      </c>
      <c r="CF1998" s="98">
        <f>IF(ISNUMBER(SEARCH('ankieta ESG'!$G$189,CG1998)),MAX($CF$3:CF1997)+1,0)</f>
        <v>1995</v>
      </c>
      <c r="CG1998" s="134" t="s">
        <v>5998</v>
      </c>
      <c r="CH1998" s="98">
        <v>0</v>
      </c>
      <c r="CI1998" s="99" t="str">
        <f>IFERROR(VLOOKUP(ROWS($CG$4:CG1998),$CF$4:$CG$2337,2,0),"")</f>
        <v>Tarnów (pow. tarnowski, woj. małopolskie)</v>
      </c>
      <c r="CJ1998" s="98">
        <v>0</v>
      </c>
    </row>
    <row r="1999" spans="4:88">
      <c r="D1999" s="25"/>
      <c r="F1999" s="25"/>
      <c r="AM1999" s="98">
        <f>IF(ISNUMBER(SEARCH('ankieta ESG'!$G$180,AN1999)),MAX(AM$3:$AM1998)+1,0)</f>
        <v>1996</v>
      </c>
      <c r="AN1999" s="134" t="s">
        <v>5999</v>
      </c>
      <c r="AO1999" s="98">
        <v>0</v>
      </c>
      <c r="AP1999" s="99" t="str">
        <f>IFERROR(VLOOKUP(ROWS($AN$4:AN1999),$AM$4:$AN$2337,2,0),"")</f>
        <v>Tarnów (pow. Tarnów, woj. małopolskie)</v>
      </c>
      <c r="AQ1999" s="98">
        <v>0</v>
      </c>
      <c r="AR1999" s="98">
        <f>IF(ISNUMBER(SEARCH('ankieta ESG'!$G$181,AS1999)),MAX($AR$3:AR1998)+1,0)</f>
        <v>1996</v>
      </c>
      <c r="AS1999" s="134" t="s">
        <v>5999</v>
      </c>
      <c r="AT1999" s="98">
        <v>0</v>
      </c>
      <c r="AU1999" s="99" t="str">
        <f>IFERROR(VLOOKUP(ROWS($AS$4:AS1999),$AR$4:$AS$2337,2,0),"")</f>
        <v>Tarnów (pow. Tarnów, woj. małopolskie)</v>
      </c>
      <c r="AV1999" s="98">
        <v>0</v>
      </c>
      <c r="AW1999" s="98">
        <f>IF(ISNUMBER(SEARCH('ankieta ESG'!$G$182,AX1999)),MAX($AW$3:AW1998)+1,0)</f>
        <v>1996</v>
      </c>
      <c r="AX1999" s="134" t="s">
        <v>5999</v>
      </c>
      <c r="AY1999" s="98">
        <v>0</v>
      </c>
      <c r="AZ1999" s="99" t="str">
        <f>IFERROR(VLOOKUP(ROWS($AX$4:AX1999),$AW$4:$AX$2337,2,0),"")</f>
        <v>Tarnów (pow. Tarnów, woj. małopolskie)</v>
      </c>
      <c r="BA1999" s="98">
        <v>0</v>
      </c>
      <c r="BB1999" s="98">
        <f>IF(ISNUMBER(SEARCH('ankieta ESG'!$G$183,BC1999)),MAX($BB$3:BB1998)+1,0)</f>
        <v>1996</v>
      </c>
      <c r="BC1999" s="134" t="s">
        <v>5999</v>
      </c>
      <c r="BD1999" s="98">
        <v>0</v>
      </c>
      <c r="BE1999" s="99" t="str">
        <f>IFERROR(VLOOKUP(ROWS($BC$4:BC1999),$BB$4:$BC$2337,2,0),"")</f>
        <v>Tarnów (pow. Tarnów, woj. małopolskie)</v>
      </c>
      <c r="BF1999" s="98">
        <v>0</v>
      </c>
      <c r="BG1999" s="98">
        <f>IF(ISNUMBER(SEARCH('ankieta ESG'!$G$184,BH1999)),MAX($BG$3:BG1998)+1,0)</f>
        <v>1996</v>
      </c>
      <c r="BH1999" s="134" t="s">
        <v>5999</v>
      </c>
      <c r="BI1999" s="98">
        <v>0</v>
      </c>
      <c r="BJ1999" s="99" t="str">
        <f>IFERROR(VLOOKUP(ROWS($BH$4:BH1999),$BG$4:$BH$2337,2,0),"")</f>
        <v>Tarnów (pow. Tarnów, woj. małopolskie)</v>
      </c>
      <c r="BK1999" s="98">
        <v>0</v>
      </c>
      <c r="BL1999" s="98">
        <f>IF(ISNUMBER(SEARCH('ankieta ESG'!$G$185,BM1999)),MAX($BL$3:BL1998)+1,0)</f>
        <v>1996</v>
      </c>
      <c r="BM1999" s="134" t="s">
        <v>5999</v>
      </c>
      <c r="BN1999" s="98">
        <v>0</v>
      </c>
      <c r="BO1999" s="99" t="str">
        <f>IFERROR(VLOOKUP(ROWS($BM$4:BM1999),$BL$4:$BM$2337,2,0),"")</f>
        <v>Tarnów (pow. Tarnów, woj. małopolskie)</v>
      </c>
      <c r="BP1999" s="98">
        <v>0</v>
      </c>
      <c r="BQ1999" s="98">
        <f>IF(ISNUMBER(SEARCH('ankieta ESG'!$G$186,BR1999)),MAX($BQ$3:BQ1998)+1,0)</f>
        <v>1996</v>
      </c>
      <c r="BR1999" s="134" t="s">
        <v>5999</v>
      </c>
      <c r="BS1999" s="98">
        <v>0</v>
      </c>
      <c r="BT1999" s="99" t="str">
        <f>IFERROR(VLOOKUP(ROWS($BR$4:BR1999),$BQ$4:$BR$2337,2,0),"")</f>
        <v>Tarnów (pow. Tarnów, woj. małopolskie)</v>
      </c>
      <c r="BU1999" s="98">
        <v>0</v>
      </c>
      <c r="BV1999" s="98">
        <f>IF(ISNUMBER(SEARCH('ankieta ESG'!$G$187,BW1999)),MAX($BV$3:BV1998)+1,0)</f>
        <v>1996</v>
      </c>
      <c r="BW1999" s="134" t="s">
        <v>5999</v>
      </c>
      <c r="BX1999" s="98">
        <v>0</v>
      </c>
      <c r="BY1999" s="99" t="str">
        <f>IFERROR(VLOOKUP(ROWS($BW$4:BW1999),$BV$4:$BW$2337,2,0),"")</f>
        <v>Tarnów (pow. Tarnów, woj. małopolskie)</v>
      </c>
      <c r="BZ1999" s="98">
        <v>0</v>
      </c>
      <c r="CA1999" s="98">
        <f>IF(ISNUMBER(SEARCH('ankieta ESG'!$G$188,CB1999)),MAX($CA$3:CA1998)+1,0)</f>
        <v>1996</v>
      </c>
      <c r="CB1999" s="134" t="s">
        <v>5999</v>
      </c>
      <c r="CC1999" s="98">
        <v>0</v>
      </c>
      <c r="CD1999" s="99" t="str">
        <f>IFERROR(VLOOKUP(ROWS($CB$4:CB1999),$CA$4:$CB$2337,2,0),"")</f>
        <v>Tarnów (pow. Tarnów, woj. małopolskie)</v>
      </c>
      <c r="CE1999" s="98">
        <v>0</v>
      </c>
      <c r="CF1999" s="98">
        <f>IF(ISNUMBER(SEARCH('ankieta ESG'!$G$189,CG1999)),MAX($CF$3:CF1998)+1,0)</f>
        <v>1996</v>
      </c>
      <c r="CG1999" s="134" t="s">
        <v>5999</v>
      </c>
      <c r="CH1999" s="98">
        <v>0</v>
      </c>
      <c r="CI1999" s="99" t="str">
        <f>IFERROR(VLOOKUP(ROWS($CG$4:CG1999),$CF$4:$CG$2337,2,0),"")</f>
        <v>Tarnów (pow. Tarnów, woj. małopolskie)</v>
      </c>
      <c r="CJ1999" s="98">
        <v>0</v>
      </c>
    </row>
    <row r="2000" spans="4:88">
      <c r="D2000" s="25"/>
      <c r="F2000" s="25"/>
      <c r="AM2000" s="98">
        <f>IF(ISNUMBER(SEARCH('ankieta ESG'!$G$180,AN2000)),MAX(AM$3:$AM1999)+1,0)</f>
        <v>1997</v>
      </c>
      <c r="AN2000" s="134" t="s">
        <v>6000</v>
      </c>
      <c r="AO2000" s="98">
        <v>0</v>
      </c>
      <c r="AP2000" s="99" t="str">
        <f>IFERROR(VLOOKUP(ROWS($AN$4:AN2000),$AM$4:$AN$2337,2,0),"")</f>
        <v>Tarnów Opolski (pow. opolski, woj. opolskie)</v>
      </c>
      <c r="AQ2000" s="98">
        <v>0</v>
      </c>
      <c r="AR2000" s="98">
        <f>IF(ISNUMBER(SEARCH('ankieta ESG'!$G$181,AS2000)),MAX($AR$3:AR1999)+1,0)</f>
        <v>1997</v>
      </c>
      <c r="AS2000" s="134" t="s">
        <v>6000</v>
      </c>
      <c r="AT2000" s="98">
        <v>0</v>
      </c>
      <c r="AU2000" s="99" t="str">
        <f>IFERROR(VLOOKUP(ROWS($AS$4:AS2000),$AR$4:$AS$2337,2,0),"")</f>
        <v>Tarnów Opolski (pow. opolski, woj. opolskie)</v>
      </c>
      <c r="AV2000" s="98">
        <v>0</v>
      </c>
      <c r="AW2000" s="98">
        <f>IF(ISNUMBER(SEARCH('ankieta ESG'!$G$182,AX2000)),MAX($AW$3:AW1999)+1,0)</f>
        <v>1997</v>
      </c>
      <c r="AX2000" s="134" t="s">
        <v>6000</v>
      </c>
      <c r="AY2000" s="98">
        <v>0</v>
      </c>
      <c r="AZ2000" s="99" t="str">
        <f>IFERROR(VLOOKUP(ROWS($AX$4:AX2000),$AW$4:$AX$2337,2,0),"")</f>
        <v>Tarnów Opolski (pow. opolski, woj. opolskie)</v>
      </c>
      <c r="BA2000" s="98">
        <v>0</v>
      </c>
      <c r="BB2000" s="98">
        <f>IF(ISNUMBER(SEARCH('ankieta ESG'!$G$183,BC2000)),MAX($BB$3:BB1999)+1,0)</f>
        <v>1997</v>
      </c>
      <c r="BC2000" s="134" t="s">
        <v>6000</v>
      </c>
      <c r="BD2000" s="98">
        <v>0</v>
      </c>
      <c r="BE2000" s="99" t="str">
        <f>IFERROR(VLOOKUP(ROWS($BC$4:BC2000),$BB$4:$BC$2337,2,0),"")</f>
        <v>Tarnów Opolski (pow. opolski, woj. opolskie)</v>
      </c>
      <c r="BF2000" s="98">
        <v>0</v>
      </c>
      <c r="BG2000" s="98">
        <f>IF(ISNUMBER(SEARCH('ankieta ESG'!$G$184,BH2000)),MAX($BG$3:BG1999)+1,0)</f>
        <v>1997</v>
      </c>
      <c r="BH2000" s="134" t="s">
        <v>6000</v>
      </c>
      <c r="BI2000" s="98">
        <v>0</v>
      </c>
      <c r="BJ2000" s="99" t="str">
        <f>IFERROR(VLOOKUP(ROWS($BH$4:BH2000),$BG$4:$BH$2337,2,0),"")</f>
        <v>Tarnów Opolski (pow. opolski, woj. opolskie)</v>
      </c>
      <c r="BK2000" s="98">
        <v>0</v>
      </c>
      <c r="BL2000" s="98">
        <f>IF(ISNUMBER(SEARCH('ankieta ESG'!$G$185,BM2000)),MAX($BL$3:BL1999)+1,0)</f>
        <v>1997</v>
      </c>
      <c r="BM2000" s="134" t="s">
        <v>6000</v>
      </c>
      <c r="BN2000" s="98">
        <v>0</v>
      </c>
      <c r="BO2000" s="99" t="str">
        <f>IFERROR(VLOOKUP(ROWS($BM$4:BM2000),$BL$4:$BM$2337,2,0),"")</f>
        <v>Tarnów Opolski (pow. opolski, woj. opolskie)</v>
      </c>
      <c r="BP2000" s="98">
        <v>0</v>
      </c>
      <c r="BQ2000" s="98">
        <f>IF(ISNUMBER(SEARCH('ankieta ESG'!$G$186,BR2000)),MAX($BQ$3:BQ1999)+1,0)</f>
        <v>1997</v>
      </c>
      <c r="BR2000" s="134" t="s">
        <v>6000</v>
      </c>
      <c r="BS2000" s="98">
        <v>0</v>
      </c>
      <c r="BT2000" s="99" t="str">
        <f>IFERROR(VLOOKUP(ROWS($BR$4:BR2000),$BQ$4:$BR$2337,2,0),"")</f>
        <v>Tarnów Opolski (pow. opolski, woj. opolskie)</v>
      </c>
      <c r="BU2000" s="98">
        <v>0</v>
      </c>
      <c r="BV2000" s="98">
        <f>IF(ISNUMBER(SEARCH('ankieta ESG'!$G$187,BW2000)),MAX($BV$3:BV1999)+1,0)</f>
        <v>1997</v>
      </c>
      <c r="BW2000" s="134" t="s">
        <v>6000</v>
      </c>
      <c r="BX2000" s="98">
        <v>0</v>
      </c>
      <c r="BY2000" s="99" t="str">
        <f>IFERROR(VLOOKUP(ROWS($BW$4:BW2000),$BV$4:$BW$2337,2,0),"")</f>
        <v>Tarnów Opolski (pow. opolski, woj. opolskie)</v>
      </c>
      <c r="BZ2000" s="98">
        <v>0</v>
      </c>
      <c r="CA2000" s="98">
        <f>IF(ISNUMBER(SEARCH('ankieta ESG'!$G$188,CB2000)),MAX($CA$3:CA1999)+1,0)</f>
        <v>1997</v>
      </c>
      <c r="CB2000" s="134" t="s">
        <v>6000</v>
      </c>
      <c r="CC2000" s="98">
        <v>0</v>
      </c>
      <c r="CD2000" s="99" t="str">
        <f>IFERROR(VLOOKUP(ROWS($CB$4:CB2000),$CA$4:$CB$2337,2,0),"")</f>
        <v>Tarnów Opolski (pow. opolski, woj. opolskie)</v>
      </c>
      <c r="CE2000" s="98">
        <v>0</v>
      </c>
      <c r="CF2000" s="98">
        <f>IF(ISNUMBER(SEARCH('ankieta ESG'!$G$189,CG2000)),MAX($CF$3:CF1999)+1,0)</f>
        <v>1997</v>
      </c>
      <c r="CG2000" s="134" t="s">
        <v>6000</v>
      </c>
      <c r="CH2000" s="98">
        <v>0</v>
      </c>
      <c r="CI2000" s="99" t="str">
        <f>IFERROR(VLOOKUP(ROWS($CG$4:CG2000),$CF$4:$CG$2337,2,0),"")</f>
        <v>Tarnów Opolski (pow. opolski, woj. opolskie)</v>
      </c>
      <c r="CJ2000" s="98">
        <v>0</v>
      </c>
    </row>
    <row r="2001" spans="4:88">
      <c r="D2001" s="25"/>
      <c r="F2001" s="25"/>
      <c r="AM2001" s="98">
        <f>IF(ISNUMBER(SEARCH('ankieta ESG'!$G$180,AN2001)),MAX(AM$3:$AM2000)+1,0)</f>
        <v>1998</v>
      </c>
      <c r="AN2001" s="134" t="s">
        <v>6001</v>
      </c>
      <c r="AO2001" s="98">
        <v>0</v>
      </c>
      <c r="AP2001" s="99" t="str">
        <f>IFERROR(VLOOKUP(ROWS($AN$4:AN2001),$AM$4:$AN$2337,2,0),"")</f>
        <v>Tarnówka (pow. złotowski, woj. wielkopolskie)</v>
      </c>
      <c r="AQ2001" s="98">
        <v>0</v>
      </c>
      <c r="AR2001" s="98">
        <f>IF(ISNUMBER(SEARCH('ankieta ESG'!$G$181,AS2001)),MAX($AR$3:AR2000)+1,0)</f>
        <v>1998</v>
      </c>
      <c r="AS2001" s="134" t="s">
        <v>6001</v>
      </c>
      <c r="AT2001" s="98">
        <v>0</v>
      </c>
      <c r="AU2001" s="99" t="str">
        <f>IFERROR(VLOOKUP(ROWS($AS$4:AS2001),$AR$4:$AS$2337,2,0),"")</f>
        <v>Tarnówka (pow. złotowski, woj. wielkopolskie)</v>
      </c>
      <c r="AV2001" s="98">
        <v>0</v>
      </c>
      <c r="AW2001" s="98">
        <f>IF(ISNUMBER(SEARCH('ankieta ESG'!$G$182,AX2001)),MAX($AW$3:AW2000)+1,0)</f>
        <v>1998</v>
      </c>
      <c r="AX2001" s="134" t="s">
        <v>6001</v>
      </c>
      <c r="AY2001" s="98">
        <v>0</v>
      </c>
      <c r="AZ2001" s="99" t="str">
        <f>IFERROR(VLOOKUP(ROWS($AX$4:AX2001),$AW$4:$AX$2337,2,0),"")</f>
        <v>Tarnówka (pow. złotowski, woj. wielkopolskie)</v>
      </c>
      <c r="BA2001" s="98">
        <v>0</v>
      </c>
      <c r="BB2001" s="98">
        <f>IF(ISNUMBER(SEARCH('ankieta ESG'!$G$183,BC2001)),MAX($BB$3:BB2000)+1,0)</f>
        <v>1998</v>
      </c>
      <c r="BC2001" s="134" t="s">
        <v>6001</v>
      </c>
      <c r="BD2001" s="98">
        <v>0</v>
      </c>
      <c r="BE2001" s="99" t="str">
        <f>IFERROR(VLOOKUP(ROWS($BC$4:BC2001),$BB$4:$BC$2337,2,0),"")</f>
        <v>Tarnówka (pow. złotowski, woj. wielkopolskie)</v>
      </c>
      <c r="BF2001" s="98">
        <v>0</v>
      </c>
      <c r="BG2001" s="98">
        <f>IF(ISNUMBER(SEARCH('ankieta ESG'!$G$184,BH2001)),MAX($BG$3:BG2000)+1,0)</f>
        <v>1998</v>
      </c>
      <c r="BH2001" s="134" t="s">
        <v>6001</v>
      </c>
      <c r="BI2001" s="98">
        <v>0</v>
      </c>
      <c r="BJ2001" s="99" t="str">
        <f>IFERROR(VLOOKUP(ROWS($BH$4:BH2001),$BG$4:$BH$2337,2,0),"")</f>
        <v>Tarnówka (pow. złotowski, woj. wielkopolskie)</v>
      </c>
      <c r="BK2001" s="98">
        <v>0</v>
      </c>
      <c r="BL2001" s="98">
        <f>IF(ISNUMBER(SEARCH('ankieta ESG'!$G$185,BM2001)),MAX($BL$3:BL2000)+1,0)</f>
        <v>1998</v>
      </c>
      <c r="BM2001" s="134" t="s">
        <v>6001</v>
      </c>
      <c r="BN2001" s="98">
        <v>0</v>
      </c>
      <c r="BO2001" s="99" t="str">
        <f>IFERROR(VLOOKUP(ROWS($BM$4:BM2001),$BL$4:$BM$2337,2,0),"")</f>
        <v>Tarnówka (pow. złotowski, woj. wielkopolskie)</v>
      </c>
      <c r="BP2001" s="98">
        <v>0</v>
      </c>
      <c r="BQ2001" s="98">
        <f>IF(ISNUMBER(SEARCH('ankieta ESG'!$G$186,BR2001)),MAX($BQ$3:BQ2000)+1,0)</f>
        <v>1998</v>
      </c>
      <c r="BR2001" s="134" t="s">
        <v>6001</v>
      </c>
      <c r="BS2001" s="98">
        <v>0</v>
      </c>
      <c r="BT2001" s="99" t="str">
        <f>IFERROR(VLOOKUP(ROWS($BR$4:BR2001),$BQ$4:$BR$2337,2,0),"")</f>
        <v>Tarnówka (pow. złotowski, woj. wielkopolskie)</v>
      </c>
      <c r="BU2001" s="98">
        <v>0</v>
      </c>
      <c r="BV2001" s="98">
        <f>IF(ISNUMBER(SEARCH('ankieta ESG'!$G$187,BW2001)),MAX($BV$3:BV2000)+1,0)</f>
        <v>1998</v>
      </c>
      <c r="BW2001" s="134" t="s">
        <v>6001</v>
      </c>
      <c r="BX2001" s="98">
        <v>0</v>
      </c>
      <c r="BY2001" s="99" t="str">
        <f>IFERROR(VLOOKUP(ROWS($BW$4:BW2001),$BV$4:$BW$2337,2,0),"")</f>
        <v>Tarnówka (pow. złotowski, woj. wielkopolskie)</v>
      </c>
      <c r="BZ2001" s="98">
        <v>0</v>
      </c>
      <c r="CA2001" s="98">
        <f>IF(ISNUMBER(SEARCH('ankieta ESG'!$G$188,CB2001)),MAX($CA$3:CA2000)+1,0)</f>
        <v>1998</v>
      </c>
      <c r="CB2001" s="134" t="s">
        <v>6001</v>
      </c>
      <c r="CC2001" s="98">
        <v>0</v>
      </c>
      <c r="CD2001" s="99" t="str">
        <f>IFERROR(VLOOKUP(ROWS($CB$4:CB2001),$CA$4:$CB$2337,2,0),"")</f>
        <v>Tarnówka (pow. złotowski, woj. wielkopolskie)</v>
      </c>
      <c r="CE2001" s="98">
        <v>0</v>
      </c>
      <c r="CF2001" s="98">
        <f>IF(ISNUMBER(SEARCH('ankieta ESG'!$G$189,CG2001)),MAX($CF$3:CF2000)+1,0)</f>
        <v>1998</v>
      </c>
      <c r="CG2001" s="134" t="s">
        <v>6001</v>
      </c>
      <c r="CH2001" s="98">
        <v>0</v>
      </c>
      <c r="CI2001" s="99" t="str">
        <f>IFERROR(VLOOKUP(ROWS($CG$4:CG2001),$CF$4:$CG$2337,2,0),"")</f>
        <v>Tarnówka (pow. złotowski, woj. wielkopolskie)</v>
      </c>
      <c r="CJ2001" s="98">
        <v>0</v>
      </c>
    </row>
    <row r="2002" spans="4:88">
      <c r="D2002" s="25"/>
      <c r="F2002" s="25"/>
      <c r="AM2002" s="98">
        <f>IF(ISNUMBER(SEARCH('ankieta ESG'!$G$180,AN2002)),MAX(AM$3:$AM2001)+1,0)</f>
        <v>1999</v>
      </c>
      <c r="AN2002" s="134" t="s">
        <v>6002</v>
      </c>
      <c r="AO2002" s="98">
        <v>0</v>
      </c>
      <c r="AP2002" s="99" t="str">
        <f>IFERROR(VLOOKUP(ROWS($AN$4:AN2002),$AM$4:$AN$2337,2,0),"")</f>
        <v>Tczew (pow. tczewski, woj. pomorskie)</v>
      </c>
      <c r="AQ2002" s="98">
        <v>0</v>
      </c>
      <c r="AR2002" s="98">
        <f>IF(ISNUMBER(SEARCH('ankieta ESG'!$G$181,AS2002)),MAX($AR$3:AR2001)+1,0)</f>
        <v>1999</v>
      </c>
      <c r="AS2002" s="134" t="s">
        <v>6002</v>
      </c>
      <c r="AT2002" s="98">
        <v>0</v>
      </c>
      <c r="AU2002" s="99" t="str">
        <f>IFERROR(VLOOKUP(ROWS($AS$4:AS2002),$AR$4:$AS$2337,2,0),"")</f>
        <v>Tczew (pow. tczewski, woj. pomorskie)</v>
      </c>
      <c r="AV2002" s="98">
        <v>0</v>
      </c>
      <c r="AW2002" s="98">
        <f>IF(ISNUMBER(SEARCH('ankieta ESG'!$G$182,AX2002)),MAX($AW$3:AW2001)+1,0)</f>
        <v>1999</v>
      </c>
      <c r="AX2002" s="134" t="s">
        <v>6002</v>
      </c>
      <c r="AY2002" s="98">
        <v>0</v>
      </c>
      <c r="AZ2002" s="99" t="str">
        <f>IFERROR(VLOOKUP(ROWS($AX$4:AX2002),$AW$4:$AX$2337,2,0),"")</f>
        <v>Tczew (pow. tczewski, woj. pomorskie)</v>
      </c>
      <c r="BA2002" s="98">
        <v>0</v>
      </c>
      <c r="BB2002" s="98">
        <f>IF(ISNUMBER(SEARCH('ankieta ESG'!$G$183,BC2002)),MAX($BB$3:BB2001)+1,0)</f>
        <v>1999</v>
      </c>
      <c r="BC2002" s="134" t="s">
        <v>6002</v>
      </c>
      <c r="BD2002" s="98">
        <v>0</v>
      </c>
      <c r="BE2002" s="99" t="str">
        <f>IFERROR(VLOOKUP(ROWS($BC$4:BC2002),$BB$4:$BC$2337,2,0),"")</f>
        <v>Tczew (pow. tczewski, woj. pomorskie)</v>
      </c>
      <c r="BF2002" s="98">
        <v>0</v>
      </c>
      <c r="BG2002" s="98">
        <f>IF(ISNUMBER(SEARCH('ankieta ESG'!$G$184,BH2002)),MAX($BG$3:BG2001)+1,0)</f>
        <v>1999</v>
      </c>
      <c r="BH2002" s="134" t="s">
        <v>6002</v>
      </c>
      <c r="BI2002" s="98">
        <v>0</v>
      </c>
      <c r="BJ2002" s="99" t="str">
        <f>IFERROR(VLOOKUP(ROWS($BH$4:BH2002),$BG$4:$BH$2337,2,0),"")</f>
        <v>Tczew (pow. tczewski, woj. pomorskie)</v>
      </c>
      <c r="BK2002" s="98">
        <v>0</v>
      </c>
      <c r="BL2002" s="98">
        <f>IF(ISNUMBER(SEARCH('ankieta ESG'!$G$185,BM2002)),MAX($BL$3:BL2001)+1,0)</f>
        <v>1999</v>
      </c>
      <c r="BM2002" s="134" t="s">
        <v>6002</v>
      </c>
      <c r="BN2002" s="98">
        <v>0</v>
      </c>
      <c r="BO2002" s="99" t="str">
        <f>IFERROR(VLOOKUP(ROWS($BM$4:BM2002),$BL$4:$BM$2337,2,0),"")</f>
        <v>Tczew (pow. tczewski, woj. pomorskie)</v>
      </c>
      <c r="BP2002" s="98">
        <v>0</v>
      </c>
      <c r="BQ2002" s="98">
        <f>IF(ISNUMBER(SEARCH('ankieta ESG'!$G$186,BR2002)),MAX($BQ$3:BQ2001)+1,0)</f>
        <v>1999</v>
      </c>
      <c r="BR2002" s="134" t="s">
        <v>6002</v>
      </c>
      <c r="BS2002" s="98">
        <v>0</v>
      </c>
      <c r="BT2002" s="99" t="str">
        <f>IFERROR(VLOOKUP(ROWS($BR$4:BR2002),$BQ$4:$BR$2337,2,0),"")</f>
        <v>Tczew (pow. tczewski, woj. pomorskie)</v>
      </c>
      <c r="BU2002" s="98">
        <v>0</v>
      </c>
      <c r="BV2002" s="98">
        <f>IF(ISNUMBER(SEARCH('ankieta ESG'!$G$187,BW2002)),MAX($BV$3:BV2001)+1,0)</f>
        <v>1999</v>
      </c>
      <c r="BW2002" s="134" t="s">
        <v>6002</v>
      </c>
      <c r="BX2002" s="98">
        <v>0</v>
      </c>
      <c r="BY2002" s="99" t="str">
        <f>IFERROR(VLOOKUP(ROWS($BW$4:BW2002),$BV$4:$BW$2337,2,0),"")</f>
        <v>Tczew (pow. tczewski, woj. pomorskie)</v>
      </c>
      <c r="BZ2002" s="98">
        <v>0</v>
      </c>
      <c r="CA2002" s="98">
        <f>IF(ISNUMBER(SEARCH('ankieta ESG'!$G$188,CB2002)),MAX($CA$3:CA2001)+1,0)</f>
        <v>1999</v>
      </c>
      <c r="CB2002" s="134" t="s">
        <v>6002</v>
      </c>
      <c r="CC2002" s="98">
        <v>0</v>
      </c>
      <c r="CD2002" s="99" t="str">
        <f>IFERROR(VLOOKUP(ROWS($CB$4:CB2002),$CA$4:$CB$2337,2,0),"")</f>
        <v>Tczew (pow. tczewski, woj. pomorskie)</v>
      </c>
      <c r="CE2002" s="98">
        <v>0</v>
      </c>
      <c r="CF2002" s="98">
        <f>IF(ISNUMBER(SEARCH('ankieta ESG'!$G$189,CG2002)),MAX($CF$3:CF2001)+1,0)</f>
        <v>1999</v>
      </c>
      <c r="CG2002" s="134" t="s">
        <v>6002</v>
      </c>
      <c r="CH2002" s="98">
        <v>0</v>
      </c>
      <c r="CI2002" s="99" t="str">
        <f>IFERROR(VLOOKUP(ROWS($CG$4:CG2002),$CF$4:$CG$2337,2,0),"")</f>
        <v>Tczew (pow. tczewski, woj. pomorskie)</v>
      </c>
      <c r="CJ2002" s="98">
        <v>0</v>
      </c>
    </row>
    <row r="2003" spans="4:88">
      <c r="D2003" s="25"/>
      <c r="F2003" s="25"/>
      <c r="AM2003" s="98">
        <f>IF(ISNUMBER(SEARCH('ankieta ESG'!$G$180,AN2003)),MAX(AM$3:$AM2002)+1,0)</f>
        <v>2000</v>
      </c>
      <c r="AN2003" s="134" t="s">
        <v>6003</v>
      </c>
      <c r="AO2003" s="98">
        <v>0</v>
      </c>
      <c r="AP2003" s="99" t="str">
        <f>IFERROR(VLOOKUP(ROWS($AN$4:AN2003),$AM$4:$AN$2337,2,0),"")</f>
        <v>Tczów (pow. zwoleński, woj. mazowieckie)</v>
      </c>
      <c r="AQ2003" s="98">
        <v>0</v>
      </c>
      <c r="AR2003" s="98">
        <f>IF(ISNUMBER(SEARCH('ankieta ESG'!$G$181,AS2003)),MAX($AR$3:AR2002)+1,0)</f>
        <v>2000</v>
      </c>
      <c r="AS2003" s="134" t="s">
        <v>6003</v>
      </c>
      <c r="AT2003" s="98">
        <v>0</v>
      </c>
      <c r="AU2003" s="99" t="str">
        <f>IFERROR(VLOOKUP(ROWS($AS$4:AS2003),$AR$4:$AS$2337,2,0),"")</f>
        <v>Tczów (pow. zwoleński, woj. mazowieckie)</v>
      </c>
      <c r="AV2003" s="98">
        <v>0</v>
      </c>
      <c r="AW2003" s="98">
        <f>IF(ISNUMBER(SEARCH('ankieta ESG'!$G$182,AX2003)),MAX($AW$3:AW2002)+1,0)</f>
        <v>2000</v>
      </c>
      <c r="AX2003" s="134" t="s">
        <v>6003</v>
      </c>
      <c r="AY2003" s="98">
        <v>0</v>
      </c>
      <c r="AZ2003" s="99" t="str">
        <f>IFERROR(VLOOKUP(ROWS($AX$4:AX2003),$AW$4:$AX$2337,2,0),"")</f>
        <v>Tczów (pow. zwoleński, woj. mazowieckie)</v>
      </c>
      <c r="BA2003" s="98">
        <v>0</v>
      </c>
      <c r="BB2003" s="98">
        <f>IF(ISNUMBER(SEARCH('ankieta ESG'!$G$183,BC2003)),MAX($BB$3:BB2002)+1,0)</f>
        <v>2000</v>
      </c>
      <c r="BC2003" s="134" t="s">
        <v>6003</v>
      </c>
      <c r="BD2003" s="98">
        <v>0</v>
      </c>
      <c r="BE2003" s="99" t="str">
        <f>IFERROR(VLOOKUP(ROWS($BC$4:BC2003),$BB$4:$BC$2337,2,0),"")</f>
        <v>Tczów (pow. zwoleński, woj. mazowieckie)</v>
      </c>
      <c r="BF2003" s="98">
        <v>0</v>
      </c>
      <c r="BG2003" s="98">
        <f>IF(ISNUMBER(SEARCH('ankieta ESG'!$G$184,BH2003)),MAX($BG$3:BG2002)+1,0)</f>
        <v>2000</v>
      </c>
      <c r="BH2003" s="134" t="s">
        <v>6003</v>
      </c>
      <c r="BI2003" s="98">
        <v>0</v>
      </c>
      <c r="BJ2003" s="99" t="str">
        <f>IFERROR(VLOOKUP(ROWS($BH$4:BH2003),$BG$4:$BH$2337,2,0),"")</f>
        <v>Tczów (pow. zwoleński, woj. mazowieckie)</v>
      </c>
      <c r="BK2003" s="98">
        <v>0</v>
      </c>
      <c r="BL2003" s="98">
        <f>IF(ISNUMBER(SEARCH('ankieta ESG'!$G$185,BM2003)),MAX($BL$3:BL2002)+1,0)</f>
        <v>2000</v>
      </c>
      <c r="BM2003" s="134" t="s">
        <v>6003</v>
      </c>
      <c r="BN2003" s="98">
        <v>0</v>
      </c>
      <c r="BO2003" s="99" t="str">
        <f>IFERROR(VLOOKUP(ROWS($BM$4:BM2003),$BL$4:$BM$2337,2,0),"")</f>
        <v>Tczów (pow. zwoleński, woj. mazowieckie)</v>
      </c>
      <c r="BP2003" s="98">
        <v>0</v>
      </c>
      <c r="BQ2003" s="98">
        <f>IF(ISNUMBER(SEARCH('ankieta ESG'!$G$186,BR2003)),MAX($BQ$3:BQ2002)+1,0)</f>
        <v>2000</v>
      </c>
      <c r="BR2003" s="134" t="s">
        <v>6003</v>
      </c>
      <c r="BS2003" s="98">
        <v>0</v>
      </c>
      <c r="BT2003" s="99" t="str">
        <f>IFERROR(VLOOKUP(ROWS($BR$4:BR2003),$BQ$4:$BR$2337,2,0),"")</f>
        <v>Tczów (pow. zwoleński, woj. mazowieckie)</v>
      </c>
      <c r="BU2003" s="98">
        <v>0</v>
      </c>
      <c r="BV2003" s="98">
        <f>IF(ISNUMBER(SEARCH('ankieta ESG'!$G$187,BW2003)),MAX($BV$3:BV2002)+1,0)</f>
        <v>2000</v>
      </c>
      <c r="BW2003" s="134" t="s">
        <v>6003</v>
      </c>
      <c r="BX2003" s="98">
        <v>0</v>
      </c>
      <c r="BY2003" s="99" t="str">
        <f>IFERROR(VLOOKUP(ROWS($BW$4:BW2003),$BV$4:$BW$2337,2,0),"")</f>
        <v>Tczów (pow. zwoleński, woj. mazowieckie)</v>
      </c>
      <c r="BZ2003" s="98">
        <v>0</v>
      </c>
      <c r="CA2003" s="98">
        <f>IF(ISNUMBER(SEARCH('ankieta ESG'!$G$188,CB2003)),MAX($CA$3:CA2002)+1,0)</f>
        <v>2000</v>
      </c>
      <c r="CB2003" s="134" t="s">
        <v>6003</v>
      </c>
      <c r="CC2003" s="98">
        <v>0</v>
      </c>
      <c r="CD2003" s="99" t="str">
        <f>IFERROR(VLOOKUP(ROWS($CB$4:CB2003),$CA$4:$CB$2337,2,0),"")</f>
        <v>Tczów (pow. zwoleński, woj. mazowieckie)</v>
      </c>
      <c r="CE2003" s="98">
        <v>0</v>
      </c>
      <c r="CF2003" s="98">
        <f>IF(ISNUMBER(SEARCH('ankieta ESG'!$G$189,CG2003)),MAX($CF$3:CF2002)+1,0)</f>
        <v>2000</v>
      </c>
      <c r="CG2003" s="134" t="s">
        <v>6003</v>
      </c>
      <c r="CH2003" s="98">
        <v>0</v>
      </c>
      <c r="CI2003" s="99" t="str">
        <f>IFERROR(VLOOKUP(ROWS($CG$4:CG2003),$CF$4:$CG$2337,2,0),"")</f>
        <v>Tczów (pow. zwoleński, woj. mazowieckie)</v>
      </c>
      <c r="CJ2003" s="98">
        <v>0</v>
      </c>
    </row>
    <row r="2004" spans="4:88">
      <c r="D2004" s="25"/>
      <c r="F2004" s="25"/>
      <c r="AM2004" s="98">
        <f>IF(ISNUMBER(SEARCH('ankieta ESG'!$G$180,AN2004)),MAX(AM$3:$AM2003)+1,0)</f>
        <v>2001</v>
      </c>
      <c r="AN2004" s="134" t="s">
        <v>6004</v>
      </c>
      <c r="AO2004" s="98">
        <v>0</v>
      </c>
      <c r="AP2004" s="99" t="str">
        <f>IFERROR(VLOOKUP(ROWS($AN$4:AN2004),$AM$4:$AN$2337,2,0),"")</f>
        <v>Telatyn (pow. tomaszowski, woj. lubelskie)</v>
      </c>
      <c r="AQ2004" s="98">
        <v>0</v>
      </c>
      <c r="AR2004" s="98">
        <f>IF(ISNUMBER(SEARCH('ankieta ESG'!$G$181,AS2004)),MAX($AR$3:AR2003)+1,0)</f>
        <v>2001</v>
      </c>
      <c r="AS2004" s="134" t="s">
        <v>6004</v>
      </c>
      <c r="AT2004" s="98">
        <v>0</v>
      </c>
      <c r="AU2004" s="99" t="str">
        <f>IFERROR(VLOOKUP(ROWS($AS$4:AS2004),$AR$4:$AS$2337,2,0),"")</f>
        <v>Telatyn (pow. tomaszowski, woj. lubelskie)</v>
      </c>
      <c r="AV2004" s="98">
        <v>0</v>
      </c>
      <c r="AW2004" s="98">
        <f>IF(ISNUMBER(SEARCH('ankieta ESG'!$G$182,AX2004)),MAX($AW$3:AW2003)+1,0)</f>
        <v>2001</v>
      </c>
      <c r="AX2004" s="134" t="s">
        <v>6004</v>
      </c>
      <c r="AY2004" s="98">
        <v>0</v>
      </c>
      <c r="AZ2004" s="99" t="str">
        <f>IFERROR(VLOOKUP(ROWS($AX$4:AX2004),$AW$4:$AX$2337,2,0),"")</f>
        <v>Telatyn (pow. tomaszowski, woj. lubelskie)</v>
      </c>
      <c r="BA2004" s="98">
        <v>0</v>
      </c>
      <c r="BB2004" s="98">
        <f>IF(ISNUMBER(SEARCH('ankieta ESG'!$G$183,BC2004)),MAX($BB$3:BB2003)+1,0)</f>
        <v>2001</v>
      </c>
      <c r="BC2004" s="134" t="s">
        <v>6004</v>
      </c>
      <c r="BD2004" s="98">
        <v>0</v>
      </c>
      <c r="BE2004" s="99" t="str">
        <f>IFERROR(VLOOKUP(ROWS($BC$4:BC2004),$BB$4:$BC$2337,2,0),"")</f>
        <v>Telatyn (pow. tomaszowski, woj. lubelskie)</v>
      </c>
      <c r="BF2004" s="98">
        <v>0</v>
      </c>
      <c r="BG2004" s="98">
        <f>IF(ISNUMBER(SEARCH('ankieta ESG'!$G$184,BH2004)),MAX($BG$3:BG2003)+1,0)</f>
        <v>2001</v>
      </c>
      <c r="BH2004" s="134" t="s">
        <v>6004</v>
      </c>
      <c r="BI2004" s="98">
        <v>0</v>
      </c>
      <c r="BJ2004" s="99" t="str">
        <f>IFERROR(VLOOKUP(ROWS($BH$4:BH2004),$BG$4:$BH$2337,2,0),"")</f>
        <v>Telatyn (pow. tomaszowski, woj. lubelskie)</v>
      </c>
      <c r="BK2004" s="98">
        <v>0</v>
      </c>
      <c r="BL2004" s="98">
        <f>IF(ISNUMBER(SEARCH('ankieta ESG'!$G$185,BM2004)),MAX($BL$3:BL2003)+1,0)</f>
        <v>2001</v>
      </c>
      <c r="BM2004" s="134" t="s">
        <v>6004</v>
      </c>
      <c r="BN2004" s="98">
        <v>0</v>
      </c>
      <c r="BO2004" s="99" t="str">
        <f>IFERROR(VLOOKUP(ROWS($BM$4:BM2004),$BL$4:$BM$2337,2,0),"")</f>
        <v>Telatyn (pow. tomaszowski, woj. lubelskie)</v>
      </c>
      <c r="BP2004" s="98">
        <v>0</v>
      </c>
      <c r="BQ2004" s="98">
        <f>IF(ISNUMBER(SEARCH('ankieta ESG'!$G$186,BR2004)),MAX($BQ$3:BQ2003)+1,0)</f>
        <v>2001</v>
      </c>
      <c r="BR2004" s="134" t="s">
        <v>6004</v>
      </c>
      <c r="BS2004" s="98">
        <v>0</v>
      </c>
      <c r="BT2004" s="99" t="str">
        <f>IFERROR(VLOOKUP(ROWS($BR$4:BR2004),$BQ$4:$BR$2337,2,0),"")</f>
        <v>Telatyn (pow. tomaszowski, woj. lubelskie)</v>
      </c>
      <c r="BU2004" s="98">
        <v>0</v>
      </c>
      <c r="BV2004" s="98">
        <f>IF(ISNUMBER(SEARCH('ankieta ESG'!$G$187,BW2004)),MAX($BV$3:BV2003)+1,0)</f>
        <v>2001</v>
      </c>
      <c r="BW2004" s="134" t="s">
        <v>6004</v>
      </c>
      <c r="BX2004" s="98">
        <v>0</v>
      </c>
      <c r="BY2004" s="99" t="str">
        <f>IFERROR(VLOOKUP(ROWS($BW$4:BW2004),$BV$4:$BW$2337,2,0),"")</f>
        <v>Telatyn (pow. tomaszowski, woj. lubelskie)</v>
      </c>
      <c r="BZ2004" s="98">
        <v>0</v>
      </c>
      <c r="CA2004" s="98">
        <f>IF(ISNUMBER(SEARCH('ankieta ESG'!$G$188,CB2004)),MAX($CA$3:CA2003)+1,0)</f>
        <v>2001</v>
      </c>
      <c r="CB2004" s="134" t="s">
        <v>6004</v>
      </c>
      <c r="CC2004" s="98">
        <v>0</v>
      </c>
      <c r="CD2004" s="99" t="str">
        <f>IFERROR(VLOOKUP(ROWS($CB$4:CB2004),$CA$4:$CB$2337,2,0),"")</f>
        <v>Telatyn (pow. tomaszowski, woj. lubelskie)</v>
      </c>
      <c r="CE2004" s="98">
        <v>0</v>
      </c>
      <c r="CF2004" s="98">
        <f>IF(ISNUMBER(SEARCH('ankieta ESG'!$G$189,CG2004)),MAX($CF$3:CF2003)+1,0)</f>
        <v>2001</v>
      </c>
      <c r="CG2004" s="134" t="s">
        <v>6004</v>
      </c>
      <c r="CH2004" s="98">
        <v>0</v>
      </c>
      <c r="CI2004" s="99" t="str">
        <f>IFERROR(VLOOKUP(ROWS($CG$4:CG2004),$CF$4:$CG$2337,2,0),"")</f>
        <v>Telatyn (pow. tomaszowski, woj. lubelskie)</v>
      </c>
      <c r="CJ2004" s="98">
        <v>0</v>
      </c>
    </row>
    <row r="2005" spans="4:88">
      <c r="D2005" s="25"/>
      <c r="F2005" s="25"/>
      <c r="AM2005" s="98">
        <f>IF(ISNUMBER(SEARCH('ankieta ESG'!$G$180,AN2005)),MAX(AM$3:$AM2004)+1,0)</f>
        <v>2002</v>
      </c>
      <c r="AN2005" s="134" t="s">
        <v>6005</v>
      </c>
      <c r="AO2005" s="98">
        <v>0</v>
      </c>
      <c r="AP2005" s="99" t="str">
        <f>IFERROR(VLOOKUP(ROWS($AN$4:AN2005),$AM$4:$AN$2337,2,0),"")</f>
        <v>Teresin (pow. sochaczewski, woj. mazowieckie)</v>
      </c>
      <c r="AQ2005" s="98">
        <v>0</v>
      </c>
      <c r="AR2005" s="98">
        <f>IF(ISNUMBER(SEARCH('ankieta ESG'!$G$181,AS2005)),MAX($AR$3:AR2004)+1,0)</f>
        <v>2002</v>
      </c>
      <c r="AS2005" s="134" t="s">
        <v>6005</v>
      </c>
      <c r="AT2005" s="98">
        <v>0</v>
      </c>
      <c r="AU2005" s="99" t="str">
        <f>IFERROR(VLOOKUP(ROWS($AS$4:AS2005),$AR$4:$AS$2337,2,0),"")</f>
        <v>Teresin (pow. sochaczewski, woj. mazowieckie)</v>
      </c>
      <c r="AV2005" s="98">
        <v>0</v>
      </c>
      <c r="AW2005" s="98">
        <f>IF(ISNUMBER(SEARCH('ankieta ESG'!$G$182,AX2005)),MAX($AW$3:AW2004)+1,0)</f>
        <v>2002</v>
      </c>
      <c r="AX2005" s="134" t="s">
        <v>6005</v>
      </c>
      <c r="AY2005" s="98">
        <v>0</v>
      </c>
      <c r="AZ2005" s="99" t="str">
        <f>IFERROR(VLOOKUP(ROWS($AX$4:AX2005),$AW$4:$AX$2337,2,0),"")</f>
        <v>Teresin (pow. sochaczewski, woj. mazowieckie)</v>
      </c>
      <c r="BA2005" s="98">
        <v>0</v>
      </c>
      <c r="BB2005" s="98">
        <f>IF(ISNUMBER(SEARCH('ankieta ESG'!$G$183,BC2005)),MAX($BB$3:BB2004)+1,0)</f>
        <v>2002</v>
      </c>
      <c r="BC2005" s="134" t="s">
        <v>6005</v>
      </c>
      <c r="BD2005" s="98">
        <v>0</v>
      </c>
      <c r="BE2005" s="99" t="str">
        <f>IFERROR(VLOOKUP(ROWS($BC$4:BC2005),$BB$4:$BC$2337,2,0),"")</f>
        <v>Teresin (pow. sochaczewski, woj. mazowieckie)</v>
      </c>
      <c r="BF2005" s="98">
        <v>0</v>
      </c>
      <c r="BG2005" s="98">
        <f>IF(ISNUMBER(SEARCH('ankieta ESG'!$G$184,BH2005)),MAX($BG$3:BG2004)+1,0)</f>
        <v>2002</v>
      </c>
      <c r="BH2005" s="134" t="s">
        <v>6005</v>
      </c>
      <c r="BI2005" s="98">
        <v>0</v>
      </c>
      <c r="BJ2005" s="99" t="str">
        <f>IFERROR(VLOOKUP(ROWS($BH$4:BH2005),$BG$4:$BH$2337,2,0),"")</f>
        <v>Teresin (pow. sochaczewski, woj. mazowieckie)</v>
      </c>
      <c r="BK2005" s="98">
        <v>0</v>
      </c>
      <c r="BL2005" s="98">
        <f>IF(ISNUMBER(SEARCH('ankieta ESG'!$G$185,BM2005)),MAX($BL$3:BL2004)+1,0)</f>
        <v>2002</v>
      </c>
      <c r="BM2005" s="134" t="s">
        <v>6005</v>
      </c>
      <c r="BN2005" s="98">
        <v>0</v>
      </c>
      <c r="BO2005" s="99" t="str">
        <f>IFERROR(VLOOKUP(ROWS($BM$4:BM2005),$BL$4:$BM$2337,2,0),"")</f>
        <v>Teresin (pow. sochaczewski, woj. mazowieckie)</v>
      </c>
      <c r="BP2005" s="98">
        <v>0</v>
      </c>
      <c r="BQ2005" s="98">
        <f>IF(ISNUMBER(SEARCH('ankieta ESG'!$G$186,BR2005)),MAX($BQ$3:BQ2004)+1,0)</f>
        <v>2002</v>
      </c>
      <c r="BR2005" s="134" t="s">
        <v>6005</v>
      </c>
      <c r="BS2005" s="98">
        <v>0</v>
      </c>
      <c r="BT2005" s="99" t="str">
        <f>IFERROR(VLOOKUP(ROWS($BR$4:BR2005),$BQ$4:$BR$2337,2,0),"")</f>
        <v>Teresin (pow. sochaczewski, woj. mazowieckie)</v>
      </c>
      <c r="BU2005" s="98">
        <v>0</v>
      </c>
      <c r="BV2005" s="98">
        <f>IF(ISNUMBER(SEARCH('ankieta ESG'!$G$187,BW2005)),MAX($BV$3:BV2004)+1,0)</f>
        <v>2002</v>
      </c>
      <c r="BW2005" s="134" t="s">
        <v>6005</v>
      </c>
      <c r="BX2005" s="98">
        <v>0</v>
      </c>
      <c r="BY2005" s="99" t="str">
        <f>IFERROR(VLOOKUP(ROWS($BW$4:BW2005),$BV$4:$BW$2337,2,0),"")</f>
        <v>Teresin (pow. sochaczewski, woj. mazowieckie)</v>
      </c>
      <c r="BZ2005" s="98">
        <v>0</v>
      </c>
      <c r="CA2005" s="98">
        <f>IF(ISNUMBER(SEARCH('ankieta ESG'!$G$188,CB2005)),MAX($CA$3:CA2004)+1,0)</f>
        <v>2002</v>
      </c>
      <c r="CB2005" s="134" t="s">
        <v>6005</v>
      </c>
      <c r="CC2005" s="98">
        <v>0</v>
      </c>
      <c r="CD2005" s="99" t="str">
        <f>IFERROR(VLOOKUP(ROWS($CB$4:CB2005),$CA$4:$CB$2337,2,0),"")</f>
        <v>Teresin (pow. sochaczewski, woj. mazowieckie)</v>
      </c>
      <c r="CE2005" s="98">
        <v>0</v>
      </c>
      <c r="CF2005" s="98">
        <f>IF(ISNUMBER(SEARCH('ankieta ESG'!$G$189,CG2005)),MAX($CF$3:CF2004)+1,0)</f>
        <v>2002</v>
      </c>
      <c r="CG2005" s="134" t="s">
        <v>6005</v>
      </c>
      <c r="CH2005" s="98">
        <v>0</v>
      </c>
      <c r="CI2005" s="99" t="str">
        <f>IFERROR(VLOOKUP(ROWS($CG$4:CG2005),$CF$4:$CG$2337,2,0),"")</f>
        <v>Teresin (pow. sochaczewski, woj. mazowieckie)</v>
      </c>
      <c r="CJ2005" s="98">
        <v>0</v>
      </c>
    </row>
    <row r="2006" spans="4:88">
      <c r="D2006" s="25"/>
      <c r="F2006" s="25"/>
      <c r="AM2006" s="98">
        <f>IF(ISNUMBER(SEARCH('ankieta ESG'!$G$180,AN2006)),MAX(AM$3:$AM2005)+1,0)</f>
        <v>2003</v>
      </c>
      <c r="AN2006" s="134" t="s">
        <v>6006</v>
      </c>
      <c r="AO2006" s="98">
        <v>0</v>
      </c>
      <c r="AP2006" s="99" t="str">
        <f>IFERROR(VLOOKUP(ROWS($AN$4:AN2006),$AM$4:$AN$2337,2,0),"")</f>
        <v>Terespol (pow. bialski, woj. lubelskie)</v>
      </c>
      <c r="AQ2006" s="98">
        <v>0</v>
      </c>
      <c r="AR2006" s="98">
        <f>IF(ISNUMBER(SEARCH('ankieta ESG'!$G$181,AS2006)),MAX($AR$3:AR2005)+1,0)</f>
        <v>2003</v>
      </c>
      <c r="AS2006" s="134" t="s">
        <v>6006</v>
      </c>
      <c r="AT2006" s="98">
        <v>0</v>
      </c>
      <c r="AU2006" s="99" t="str">
        <f>IFERROR(VLOOKUP(ROWS($AS$4:AS2006),$AR$4:$AS$2337,2,0),"")</f>
        <v>Terespol (pow. bialski, woj. lubelskie)</v>
      </c>
      <c r="AV2006" s="98">
        <v>0</v>
      </c>
      <c r="AW2006" s="98">
        <f>IF(ISNUMBER(SEARCH('ankieta ESG'!$G$182,AX2006)),MAX($AW$3:AW2005)+1,0)</f>
        <v>2003</v>
      </c>
      <c r="AX2006" s="134" t="s">
        <v>6006</v>
      </c>
      <c r="AY2006" s="98">
        <v>0</v>
      </c>
      <c r="AZ2006" s="99" t="str">
        <f>IFERROR(VLOOKUP(ROWS($AX$4:AX2006),$AW$4:$AX$2337,2,0),"")</f>
        <v>Terespol (pow. bialski, woj. lubelskie)</v>
      </c>
      <c r="BA2006" s="98">
        <v>0</v>
      </c>
      <c r="BB2006" s="98">
        <f>IF(ISNUMBER(SEARCH('ankieta ESG'!$G$183,BC2006)),MAX($BB$3:BB2005)+1,0)</f>
        <v>2003</v>
      </c>
      <c r="BC2006" s="134" t="s">
        <v>6006</v>
      </c>
      <c r="BD2006" s="98">
        <v>0</v>
      </c>
      <c r="BE2006" s="99" t="str">
        <f>IFERROR(VLOOKUP(ROWS($BC$4:BC2006),$BB$4:$BC$2337,2,0),"")</f>
        <v>Terespol (pow. bialski, woj. lubelskie)</v>
      </c>
      <c r="BF2006" s="98">
        <v>0</v>
      </c>
      <c r="BG2006" s="98">
        <f>IF(ISNUMBER(SEARCH('ankieta ESG'!$G$184,BH2006)),MAX($BG$3:BG2005)+1,0)</f>
        <v>2003</v>
      </c>
      <c r="BH2006" s="134" t="s">
        <v>6006</v>
      </c>
      <c r="BI2006" s="98">
        <v>0</v>
      </c>
      <c r="BJ2006" s="99" t="str">
        <f>IFERROR(VLOOKUP(ROWS($BH$4:BH2006),$BG$4:$BH$2337,2,0),"")</f>
        <v>Terespol (pow. bialski, woj. lubelskie)</v>
      </c>
      <c r="BK2006" s="98">
        <v>0</v>
      </c>
      <c r="BL2006" s="98">
        <f>IF(ISNUMBER(SEARCH('ankieta ESG'!$G$185,BM2006)),MAX($BL$3:BL2005)+1,0)</f>
        <v>2003</v>
      </c>
      <c r="BM2006" s="134" t="s">
        <v>6006</v>
      </c>
      <c r="BN2006" s="98">
        <v>0</v>
      </c>
      <c r="BO2006" s="99" t="str">
        <f>IFERROR(VLOOKUP(ROWS($BM$4:BM2006),$BL$4:$BM$2337,2,0),"")</f>
        <v>Terespol (pow. bialski, woj. lubelskie)</v>
      </c>
      <c r="BP2006" s="98">
        <v>0</v>
      </c>
      <c r="BQ2006" s="98">
        <f>IF(ISNUMBER(SEARCH('ankieta ESG'!$G$186,BR2006)),MAX($BQ$3:BQ2005)+1,0)</f>
        <v>2003</v>
      </c>
      <c r="BR2006" s="134" t="s">
        <v>6006</v>
      </c>
      <c r="BS2006" s="98">
        <v>0</v>
      </c>
      <c r="BT2006" s="99" t="str">
        <f>IFERROR(VLOOKUP(ROWS($BR$4:BR2006),$BQ$4:$BR$2337,2,0),"")</f>
        <v>Terespol (pow. bialski, woj. lubelskie)</v>
      </c>
      <c r="BU2006" s="98">
        <v>0</v>
      </c>
      <c r="BV2006" s="98">
        <f>IF(ISNUMBER(SEARCH('ankieta ESG'!$G$187,BW2006)),MAX($BV$3:BV2005)+1,0)</f>
        <v>2003</v>
      </c>
      <c r="BW2006" s="134" t="s">
        <v>6006</v>
      </c>
      <c r="BX2006" s="98">
        <v>0</v>
      </c>
      <c r="BY2006" s="99" t="str">
        <f>IFERROR(VLOOKUP(ROWS($BW$4:BW2006),$BV$4:$BW$2337,2,0),"")</f>
        <v>Terespol (pow. bialski, woj. lubelskie)</v>
      </c>
      <c r="BZ2006" s="98">
        <v>0</v>
      </c>
      <c r="CA2006" s="98">
        <f>IF(ISNUMBER(SEARCH('ankieta ESG'!$G$188,CB2006)),MAX($CA$3:CA2005)+1,0)</f>
        <v>2003</v>
      </c>
      <c r="CB2006" s="134" t="s">
        <v>6006</v>
      </c>
      <c r="CC2006" s="98">
        <v>0</v>
      </c>
      <c r="CD2006" s="99" t="str">
        <f>IFERROR(VLOOKUP(ROWS($CB$4:CB2006),$CA$4:$CB$2337,2,0),"")</f>
        <v>Terespol (pow. bialski, woj. lubelskie)</v>
      </c>
      <c r="CE2006" s="98">
        <v>0</v>
      </c>
      <c r="CF2006" s="98">
        <f>IF(ISNUMBER(SEARCH('ankieta ESG'!$G$189,CG2006)),MAX($CF$3:CF2005)+1,0)</f>
        <v>2003</v>
      </c>
      <c r="CG2006" s="134" t="s">
        <v>6006</v>
      </c>
      <c r="CH2006" s="98">
        <v>0</v>
      </c>
      <c r="CI2006" s="99" t="str">
        <f>IFERROR(VLOOKUP(ROWS($CG$4:CG2006),$CF$4:$CG$2337,2,0),"")</f>
        <v>Terespol (pow. bialski, woj. lubelskie)</v>
      </c>
      <c r="CJ2006" s="98">
        <v>0</v>
      </c>
    </row>
    <row r="2007" spans="4:88">
      <c r="D2007" s="25"/>
      <c r="F2007" s="25"/>
      <c r="AM2007" s="98">
        <f>IF(ISNUMBER(SEARCH('ankieta ESG'!$G$180,AN2007)),MAX(AM$3:$AM2006)+1,0)</f>
        <v>2004</v>
      </c>
      <c r="AN2007" s="134" t="s">
        <v>6007</v>
      </c>
      <c r="AO2007" s="98">
        <v>0</v>
      </c>
      <c r="AP2007" s="99" t="str">
        <f>IFERROR(VLOOKUP(ROWS($AN$4:AN2007),$AM$4:$AN$2337,2,0),"")</f>
        <v>Tereszpol (pow. biłgorajski, woj. lubelskie)</v>
      </c>
      <c r="AQ2007" s="98">
        <v>0</v>
      </c>
      <c r="AR2007" s="98">
        <f>IF(ISNUMBER(SEARCH('ankieta ESG'!$G$181,AS2007)),MAX($AR$3:AR2006)+1,0)</f>
        <v>2004</v>
      </c>
      <c r="AS2007" s="134" t="s">
        <v>6007</v>
      </c>
      <c r="AT2007" s="98">
        <v>0</v>
      </c>
      <c r="AU2007" s="99" t="str">
        <f>IFERROR(VLOOKUP(ROWS($AS$4:AS2007),$AR$4:$AS$2337,2,0),"")</f>
        <v>Tereszpol (pow. biłgorajski, woj. lubelskie)</v>
      </c>
      <c r="AV2007" s="98">
        <v>0</v>
      </c>
      <c r="AW2007" s="98">
        <f>IF(ISNUMBER(SEARCH('ankieta ESG'!$G$182,AX2007)),MAX($AW$3:AW2006)+1,0)</f>
        <v>2004</v>
      </c>
      <c r="AX2007" s="134" t="s">
        <v>6007</v>
      </c>
      <c r="AY2007" s="98">
        <v>0</v>
      </c>
      <c r="AZ2007" s="99" t="str">
        <f>IFERROR(VLOOKUP(ROWS($AX$4:AX2007),$AW$4:$AX$2337,2,0),"")</f>
        <v>Tereszpol (pow. biłgorajski, woj. lubelskie)</v>
      </c>
      <c r="BA2007" s="98">
        <v>0</v>
      </c>
      <c r="BB2007" s="98">
        <f>IF(ISNUMBER(SEARCH('ankieta ESG'!$G$183,BC2007)),MAX($BB$3:BB2006)+1,0)</f>
        <v>2004</v>
      </c>
      <c r="BC2007" s="134" t="s">
        <v>6007</v>
      </c>
      <c r="BD2007" s="98">
        <v>0</v>
      </c>
      <c r="BE2007" s="99" t="str">
        <f>IFERROR(VLOOKUP(ROWS($BC$4:BC2007),$BB$4:$BC$2337,2,0),"")</f>
        <v>Tereszpol (pow. biłgorajski, woj. lubelskie)</v>
      </c>
      <c r="BF2007" s="98">
        <v>0</v>
      </c>
      <c r="BG2007" s="98">
        <f>IF(ISNUMBER(SEARCH('ankieta ESG'!$G$184,BH2007)),MAX($BG$3:BG2006)+1,0)</f>
        <v>2004</v>
      </c>
      <c r="BH2007" s="134" t="s">
        <v>6007</v>
      </c>
      <c r="BI2007" s="98">
        <v>0</v>
      </c>
      <c r="BJ2007" s="99" t="str">
        <f>IFERROR(VLOOKUP(ROWS($BH$4:BH2007),$BG$4:$BH$2337,2,0),"")</f>
        <v>Tereszpol (pow. biłgorajski, woj. lubelskie)</v>
      </c>
      <c r="BK2007" s="98">
        <v>0</v>
      </c>
      <c r="BL2007" s="98">
        <f>IF(ISNUMBER(SEARCH('ankieta ESG'!$G$185,BM2007)),MAX($BL$3:BL2006)+1,0)</f>
        <v>2004</v>
      </c>
      <c r="BM2007" s="134" t="s">
        <v>6007</v>
      </c>
      <c r="BN2007" s="98">
        <v>0</v>
      </c>
      <c r="BO2007" s="99" t="str">
        <f>IFERROR(VLOOKUP(ROWS($BM$4:BM2007),$BL$4:$BM$2337,2,0),"")</f>
        <v>Tereszpol (pow. biłgorajski, woj. lubelskie)</v>
      </c>
      <c r="BP2007" s="98">
        <v>0</v>
      </c>
      <c r="BQ2007" s="98">
        <f>IF(ISNUMBER(SEARCH('ankieta ESG'!$G$186,BR2007)),MAX($BQ$3:BQ2006)+1,0)</f>
        <v>2004</v>
      </c>
      <c r="BR2007" s="134" t="s">
        <v>6007</v>
      </c>
      <c r="BS2007" s="98">
        <v>0</v>
      </c>
      <c r="BT2007" s="99" t="str">
        <f>IFERROR(VLOOKUP(ROWS($BR$4:BR2007),$BQ$4:$BR$2337,2,0),"")</f>
        <v>Tereszpol (pow. biłgorajski, woj. lubelskie)</v>
      </c>
      <c r="BU2007" s="98">
        <v>0</v>
      </c>
      <c r="BV2007" s="98">
        <f>IF(ISNUMBER(SEARCH('ankieta ESG'!$G$187,BW2007)),MAX($BV$3:BV2006)+1,0)</f>
        <v>2004</v>
      </c>
      <c r="BW2007" s="134" t="s">
        <v>6007</v>
      </c>
      <c r="BX2007" s="98">
        <v>0</v>
      </c>
      <c r="BY2007" s="99" t="str">
        <f>IFERROR(VLOOKUP(ROWS($BW$4:BW2007),$BV$4:$BW$2337,2,0),"")</f>
        <v>Tereszpol (pow. biłgorajski, woj. lubelskie)</v>
      </c>
      <c r="BZ2007" s="98">
        <v>0</v>
      </c>
      <c r="CA2007" s="98">
        <f>IF(ISNUMBER(SEARCH('ankieta ESG'!$G$188,CB2007)),MAX($CA$3:CA2006)+1,0)</f>
        <v>2004</v>
      </c>
      <c r="CB2007" s="134" t="s">
        <v>6007</v>
      </c>
      <c r="CC2007" s="98">
        <v>0</v>
      </c>
      <c r="CD2007" s="99" t="str">
        <f>IFERROR(VLOOKUP(ROWS($CB$4:CB2007),$CA$4:$CB$2337,2,0),"")</f>
        <v>Tereszpol (pow. biłgorajski, woj. lubelskie)</v>
      </c>
      <c r="CE2007" s="98">
        <v>0</v>
      </c>
      <c r="CF2007" s="98">
        <f>IF(ISNUMBER(SEARCH('ankieta ESG'!$G$189,CG2007)),MAX($CF$3:CF2006)+1,0)</f>
        <v>2004</v>
      </c>
      <c r="CG2007" s="134" t="s">
        <v>6007</v>
      </c>
      <c r="CH2007" s="98">
        <v>0</v>
      </c>
      <c r="CI2007" s="99" t="str">
        <f>IFERROR(VLOOKUP(ROWS($CG$4:CG2007),$CF$4:$CG$2337,2,0),"")</f>
        <v>Tereszpol (pow. biłgorajski, woj. lubelskie)</v>
      </c>
      <c r="CJ2007" s="98">
        <v>0</v>
      </c>
    </row>
    <row r="2008" spans="4:88">
      <c r="D2008" s="25"/>
      <c r="F2008" s="25"/>
      <c r="AM2008" s="98">
        <f>IF(ISNUMBER(SEARCH('ankieta ESG'!$G$180,AN2008)),MAX(AM$3:$AM2007)+1,0)</f>
        <v>2005</v>
      </c>
      <c r="AN2008" s="134" t="s">
        <v>6008</v>
      </c>
      <c r="AO2008" s="98">
        <v>0</v>
      </c>
      <c r="AP2008" s="99" t="str">
        <f>IFERROR(VLOOKUP(ROWS($AN$4:AN2008),$AM$4:$AN$2337,2,0),"")</f>
        <v>Tłuchowo (pow. lipnowski, woj. kujawsko-pomorskie)</v>
      </c>
      <c r="AQ2008" s="98">
        <v>0</v>
      </c>
      <c r="AR2008" s="98">
        <f>IF(ISNUMBER(SEARCH('ankieta ESG'!$G$181,AS2008)),MAX($AR$3:AR2007)+1,0)</f>
        <v>2005</v>
      </c>
      <c r="AS2008" s="134" t="s">
        <v>6008</v>
      </c>
      <c r="AT2008" s="98">
        <v>0</v>
      </c>
      <c r="AU2008" s="99" t="str">
        <f>IFERROR(VLOOKUP(ROWS($AS$4:AS2008),$AR$4:$AS$2337,2,0),"")</f>
        <v>Tłuchowo (pow. lipnowski, woj. kujawsko-pomorskie)</v>
      </c>
      <c r="AV2008" s="98">
        <v>0</v>
      </c>
      <c r="AW2008" s="98">
        <f>IF(ISNUMBER(SEARCH('ankieta ESG'!$G$182,AX2008)),MAX($AW$3:AW2007)+1,0)</f>
        <v>2005</v>
      </c>
      <c r="AX2008" s="134" t="s">
        <v>6008</v>
      </c>
      <c r="AY2008" s="98">
        <v>0</v>
      </c>
      <c r="AZ2008" s="99" t="str">
        <f>IFERROR(VLOOKUP(ROWS($AX$4:AX2008),$AW$4:$AX$2337,2,0),"")</f>
        <v>Tłuchowo (pow. lipnowski, woj. kujawsko-pomorskie)</v>
      </c>
      <c r="BA2008" s="98">
        <v>0</v>
      </c>
      <c r="BB2008" s="98">
        <f>IF(ISNUMBER(SEARCH('ankieta ESG'!$G$183,BC2008)),MAX($BB$3:BB2007)+1,0)</f>
        <v>2005</v>
      </c>
      <c r="BC2008" s="134" t="s">
        <v>6008</v>
      </c>
      <c r="BD2008" s="98">
        <v>0</v>
      </c>
      <c r="BE2008" s="99" t="str">
        <f>IFERROR(VLOOKUP(ROWS($BC$4:BC2008),$BB$4:$BC$2337,2,0),"")</f>
        <v>Tłuchowo (pow. lipnowski, woj. kujawsko-pomorskie)</v>
      </c>
      <c r="BF2008" s="98">
        <v>0</v>
      </c>
      <c r="BG2008" s="98">
        <f>IF(ISNUMBER(SEARCH('ankieta ESG'!$G$184,BH2008)),MAX($BG$3:BG2007)+1,0)</f>
        <v>2005</v>
      </c>
      <c r="BH2008" s="134" t="s">
        <v>6008</v>
      </c>
      <c r="BI2008" s="98">
        <v>0</v>
      </c>
      <c r="BJ2008" s="99" t="str">
        <f>IFERROR(VLOOKUP(ROWS($BH$4:BH2008),$BG$4:$BH$2337,2,0),"")</f>
        <v>Tłuchowo (pow. lipnowski, woj. kujawsko-pomorskie)</v>
      </c>
      <c r="BK2008" s="98">
        <v>0</v>
      </c>
      <c r="BL2008" s="98">
        <f>IF(ISNUMBER(SEARCH('ankieta ESG'!$G$185,BM2008)),MAX($BL$3:BL2007)+1,0)</f>
        <v>2005</v>
      </c>
      <c r="BM2008" s="134" t="s">
        <v>6008</v>
      </c>
      <c r="BN2008" s="98">
        <v>0</v>
      </c>
      <c r="BO2008" s="99" t="str">
        <f>IFERROR(VLOOKUP(ROWS($BM$4:BM2008),$BL$4:$BM$2337,2,0),"")</f>
        <v>Tłuchowo (pow. lipnowski, woj. kujawsko-pomorskie)</v>
      </c>
      <c r="BP2008" s="98">
        <v>0</v>
      </c>
      <c r="BQ2008" s="98">
        <f>IF(ISNUMBER(SEARCH('ankieta ESG'!$G$186,BR2008)),MAX($BQ$3:BQ2007)+1,0)</f>
        <v>2005</v>
      </c>
      <c r="BR2008" s="134" t="s">
        <v>6008</v>
      </c>
      <c r="BS2008" s="98">
        <v>0</v>
      </c>
      <c r="BT2008" s="99" t="str">
        <f>IFERROR(VLOOKUP(ROWS($BR$4:BR2008),$BQ$4:$BR$2337,2,0),"")</f>
        <v>Tłuchowo (pow. lipnowski, woj. kujawsko-pomorskie)</v>
      </c>
      <c r="BU2008" s="98">
        <v>0</v>
      </c>
      <c r="BV2008" s="98">
        <f>IF(ISNUMBER(SEARCH('ankieta ESG'!$G$187,BW2008)),MAX($BV$3:BV2007)+1,0)</f>
        <v>2005</v>
      </c>
      <c r="BW2008" s="134" t="s">
        <v>6008</v>
      </c>
      <c r="BX2008" s="98">
        <v>0</v>
      </c>
      <c r="BY2008" s="99" t="str">
        <f>IFERROR(VLOOKUP(ROWS($BW$4:BW2008),$BV$4:$BW$2337,2,0),"")</f>
        <v>Tłuchowo (pow. lipnowski, woj. kujawsko-pomorskie)</v>
      </c>
      <c r="BZ2008" s="98">
        <v>0</v>
      </c>
      <c r="CA2008" s="98">
        <f>IF(ISNUMBER(SEARCH('ankieta ESG'!$G$188,CB2008)),MAX($CA$3:CA2007)+1,0)</f>
        <v>2005</v>
      </c>
      <c r="CB2008" s="134" t="s">
        <v>6008</v>
      </c>
      <c r="CC2008" s="98">
        <v>0</v>
      </c>
      <c r="CD2008" s="99" t="str">
        <f>IFERROR(VLOOKUP(ROWS($CB$4:CB2008),$CA$4:$CB$2337,2,0),"")</f>
        <v>Tłuchowo (pow. lipnowski, woj. kujawsko-pomorskie)</v>
      </c>
      <c r="CE2008" s="98">
        <v>0</v>
      </c>
      <c r="CF2008" s="98">
        <f>IF(ISNUMBER(SEARCH('ankieta ESG'!$G$189,CG2008)),MAX($CF$3:CF2007)+1,0)</f>
        <v>2005</v>
      </c>
      <c r="CG2008" s="134" t="s">
        <v>6008</v>
      </c>
      <c r="CH2008" s="98">
        <v>0</v>
      </c>
      <c r="CI2008" s="99" t="str">
        <f>IFERROR(VLOOKUP(ROWS($CG$4:CG2008),$CF$4:$CG$2337,2,0),"")</f>
        <v>Tłuchowo (pow. lipnowski, woj. kujawsko-pomorskie)</v>
      </c>
      <c r="CJ2008" s="98">
        <v>0</v>
      </c>
    </row>
    <row r="2009" spans="4:88">
      <c r="D2009" s="25"/>
      <c r="F2009" s="25"/>
      <c r="AM2009" s="98">
        <f>IF(ISNUMBER(SEARCH('ankieta ESG'!$G$180,AN2009)),MAX(AM$3:$AM2008)+1,0)</f>
        <v>2006</v>
      </c>
      <c r="AN2009" s="134" t="s">
        <v>6009</v>
      </c>
      <c r="AO2009" s="98">
        <v>0</v>
      </c>
      <c r="AP2009" s="99" t="str">
        <f>IFERROR(VLOOKUP(ROWS($AN$4:AN2009),$AM$4:$AN$2337,2,0),"")</f>
        <v>Tłuszcz (pow. wołomiński, woj. mazowieckie)</v>
      </c>
      <c r="AQ2009" s="98">
        <v>0</v>
      </c>
      <c r="AR2009" s="98">
        <f>IF(ISNUMBER(SEARCH('ankieta ESG'!$G$181,AS2009)),MAX($AR$3:AR2008)+1,0)</f>
        <v>2006</v>
      </c>
      <c r="AS2009" s="134" t="s">
        <v>6009</v>
      </c>
      <c r="AT2009" s="98">
        <v>0</v>
      </c>
      <c r="AU2009" s="99" t="str">
        <f>IFERROR(VLOOKUP(ROWS($AS$4:AS2009),$AR$4:$AS$2337,2,0),"")</f>
        <v>Tłuszcz (pow. wołomiński, woj. mazowieckie)</v>
      </c>
      <c r="AV2009" s="98">
        <v>0</v>
      </c>
      <c r="AW2009" s="98">
        <f>IF(ISNUMBER(SEARCH('ankieta ESG'!$G$182,AX2009)),MAX($AW$3:AW2008)+1,0)</f>
        <v>2006</v>
      </c>
      <c r="AX2009" s="134" t="s">
        <v>6009</v>
      </c>
      <c r="AY2009" s="98">
        <v>0</v>
      </c>
      <c r="AZ2009" s="99" t="str">
        <f>IFERROR(VLOOKUP(ROWS($AX$4:AX2009),$AW$4:$AX$2337,2,0),"")</f>
        <v>Tłuszcz (pow. wołomiński, woj. mazowieckie)</v>
      </c>
      <c r="BA2009" s="98">
        <v>0</v>
      </c>
      <c r="BB2009" s="98">
        <f>IF(ISNUMBER(SEARCH('ankieta ESG'!$G$183,BC2009)),MAX($BB$3:BB2008)+1,0)</f>
        <v>2006</v>
      </c>
      <c r="BC2009" s="134" t="s">
        <v>6009</v>
      </c>
      <c r="BD2009" s="98">
        <v>0</v>
      </c>
      <c r="BE2009" s="99" t="str">
        <f>IFERROR(VLOOKUP(ROWS($BC$4:BC2009),$BB$4:$BC$2337,2,0),"")</f>
        <v>Tłuszcz (pow. wołomiński, woj. mazowieckie)</v>
      </c>
      <c r="BF2009" s="98">
        <v>0</v>
      </c>
      <c r="BG2009" s="98">
        <f>IF(ISNUMBER(SEARCH('ankieta ESG'!$G$184,BH2009)),MAX($BG$3:BG2008)+1,0)</f>
        <v>2006</v>
      </c>
      <c r="BH2009" s="134" t="s">
        <v>6009</v>
      </c>
      <c r="BI2009" s="98">
        <v>0</v>
      </c>
      <c r="BJ2009" s="99" t="str">
        <f>IFERROR(VLOOKUP(ROWS($BH$4:BH2009),$BG$4:$BH$2337,2,0),"")</f>
        <v>Tłuszcz (pow. wołomiński, woj. mazowieckie)</v>
      </c>
      <c r="BK2009" s="98">
        <v>0</v>
      </c>
      <c r="BL2009" s="98">
        <f>IF(ISNUMBER(SEARCH('ankieta ESG'!$G$185,BM2009)),MAX($BL$3:BL2008)+1,0)</f>
        <v>2006</v>
      </c>
      <c r="BM2009" s="134" t="s">
        <v>6009</v>
      </c>
      <c r="BN2009" s="98">
        <v>0</v>
      </c>
      <c r="BO2009" s="99" t="str">
        <f>IFERROR(VLOOKUP(ROWS($BM$4:BM2009),$BL$4:$BM$2337,2,0),"")</f>
        <v>Tłuszcz (pow. wołomiński, woj. mazowieckie)</v>
      </c>
      <c r="BP2009" s="98">
        <v>0</v>
      </c>
      <c r="BQ2009" s="98">
        <f>IF(ISNUMBER(SEARCH('ankieta ESG'!$G$186,BR2009)),MAX($BQ$3:BQ2008)+1,0)</f>
        <v>2006</v>
      </c>
      <c r="BR2009" s="134" t="s">
        <v>6009</v>
      </c>
      <c r="BS2009" s="98">
        <v>0</v>
      </c>
      <c r="BT2009" s="99" t="str">
        <f>IFERROR(VLOOKUP(ROWS($BR$4:BR2009),$BQ$4:$BR$2337,2,0),"")</f>
        <v>Tłuszcz (pow. wołomiński, woj. mazowieckie)</v>
      </c>
      <c r="BU2009" s="98">
        <v>0</v>
      </c>
      <c r="BV2009" s="98">
        <f>IF(ISNUMBER(SEARCH('ankieta ESG'!$G$187,BW2009)),MAX($BV$3:BV2008)+1,0)</f>
        <v>2006</v>
      </c>
      <c r="BW2009" s="134" t="s">
        <v>6009</v>
      </c>
      <c r="BX2009" s="98">
        <v>0</v>
      </c>
      <c r="BY2009" s="99" t="str">
        <f>IFERROR(VLOOKUP(ROWS($BW$4:BW2009),$BV$4:$BW$2337,2,0),"")</f>
        <v>Tłuszcz (pow. wołomiński, woj. mazowieckie)</v>
      </c>
      <c r="BZ2009" s="98">
        <v>0</v>
      </c>
      <c r="CA2009" s="98">
        <f>IF(ISNUMBER(SEARCH('ankieta ESG'!$G$188,CB2009)),MAX($CA$3:CA2008)+1,0)</f>
        <v>2006</v>
      </c>
      <c r="CB2009" s="134" t="s">
        <v>6009</v>
      </c>
      <c r="CC2009" s="98">
        <v>0</v>
      </c>
      <c r="CD2009" s="99" t="str">
        <f>IFERROR(VLOOKUP(ROWS($CB$4:CB2009),$CA$4:$CB$2337,2,0),"")</f>
        <v>Tłuszcz (pow. wołomiński, woj. mazowieckie)</v>
      </c>
      <c r="CE2009" s="98">
        <v>0</v>
      </c>
      <c r="CF2009" s="98">
        <f>IF(ISNUMBER(SEARCH('ankieta ESG'!$G$189,CG2009)),MAX($CF$3:CF2008)+1,0)</f>
        <v>2006</v>
      </c>
      <c r="CG2009" s="134" t="s">
        <v>6009</v>
      </c>
      <c r="CH2009" s="98">
        <v>0</v>
      </c>
      <c r="CI2009" s="99" t="str">
        <f>IFERROR(VLOOKUP(ROWS($CG$4:CG2009),$CF$4:$CG$2337,2,0),"")</f>
        <v>Tłuszcz (pow. wołomiński, woj. mazowieckie)</v>
      </c>
      <c r="CJ2009" s="98">
        <v>0</v>
      </c>
    </row>
    <row r="2010" spans="4:88">
      <c r="D2010" s="25"/>
      <c r="F2010" s="25"/>
      <c r="AM2010" s="98">
        <f>IF(ISNUMBER(SEARCH('ankieta ESG'!$G$180,AN2010)),MAX(AM$3:$AM2009)+1,0)</f>
        <v>2007</v>
      </c>
      <c r="AN2010" s="134" t="s">
        <v>6010</v>
      </c>
      <c r="AO2010" s="98">
        <v>0</v>
      </c>
      <c r="AP2010" s="99" t="str">
        <f>IFERROR(VLOOKUP(ROWS($AN$4:AN2010),$AM$4:$AN$2337,2,0),"")</f>
        <v>Tokarnia (pow. myślenicki, woj. małopolskie)</v>
      </c>
      <c r="AQ2010" s="98">
        <v>0</v>
      </c>
      <c r="AR2010" s="98">
        <f>IF(ISNUMBER(SEARCH('ankieta ESG'!$G$181,AS2010)),MAX($AR$3:AR2009)+1,0)</f>
        <v>2007</v>
      </c>
      <c r="AS2010" s="134" t="s">
        <v>6010</v>
      </c>
      <c r="AT2010" s="98">
        <v>0</v>
      </c>
      <c r="AU2010" s="99" t="str">
        <f>IFERROR(VLOOKUP(ROWS($AS$4:AS2010),$AR$4:$AS$2337,2,0),"")</f>
        <v>Tokarnia (pow. myślenicki, woj. małopolskie)</v>
      </c>
      <c r="AV2010" s="98">
        <v>0</v>
      </c>
      <c r="AW2010" s="98">
        <f>IF(ISNUMBER(SEARCH('ankieta ESG'!$G$182,AX2010)),MAX($AW$3:AW2009)+1,0)</f>
        <v>2007</v>
      </c>
      <c r="AX2010" s="134" t="s">
        <v>6010</v>
      </c>
      <c r="AY2010" s="98">
        <v>0</v>
      </c>
      <c r="AZ2010" s="99" t="str">
        <f>IFERROR(VLOOKUP(ROWS($AX$4:AX2010),$AW$4:$AX$2337,2,0),"")</f>
        <v>Tokarnia (pow. myślenicki, woj. małopolskie)</v>
      </c>
      <c r="BA2010" s="98">
        <v>0</v>
      </c>
      <c r="BB2010" s="98">
        <f>IF(ISNUMBER(SEARCH('ankieta ESG'!$G$183,BC2010)),MAX($BB$3:BB2009)+1,0)</f>
        <v>2007</v>
      </c>
      <c r="BC2010" s="134" t="s">
        <v>6010</v>
      </c>
      <c r="BD2010" s="98">
        <v>0</v>
      </c>
      <c r="BE2010" s="99" t="str">
        <f>IFERROR(VLOOKUP(ROWS($BC$4:BC2010),$BB$4:$BC$2337,2,0),"")</f>
        <v>Tokarnia (pow. myślenicki, woj. małopolskie)</v>
      </c>
      <c r="BF2010" s="98">
        <v>0</v>
      </c>
      <c r="BG2010" s="98">
        <f>IF(ISNUMBER(SEARCH('ankieta ESG'!$G$184,BH2010)),MAX($BG$3:BG2009)+1,0)</f>
        <v>2007</v>
      </c>
      <c r="BH2010" s="134" t="s">
        <v>6010</v>
      </c>
      <c r="BI2010" s="98">
        <v>0</v>
      </c>
      <c r="BJ2010" s="99" t="str">
        <f>IFERROR(VLOOKUP(ROWS($BH$4:BH2010),$BG$4:$BH$2337,2,0),"")</f>
        <v>Tokarnia (pow. myślenicki, woj. małopolskie)</v>
      </c>
      <c r="BK2010" s="98">
        <v>0</v>
      </c>
      <c r="BL2010" s="98">
        <f>IF(ISNUMBER(SEARCH('ankieta ESG'!$G$185,BM2010)),MAX($BL$3:BL2009)+1,0)</f>
        <v>2007</v>
      </c>
      <c r="BM2010" s="134" t="s">
        <v>6010</v>
      </c>
      <c r="BN2010" s="98">
        <v>0</v>
      </c>
      <c r="BO2010" s="99" t="str">
        <f>IFERROR(VLOOKUP(ROWS($BM$4:BM2010),$BL$4:$BM$2337,2,0),"")</f>
        <v>Tokarnia (pow. myślenicki, woj. małopolskie)</v>
      </c>
      <c r="BP2010" s="98">
        <v>0</v>
      </c>
      <c r="BQ2010" s="98">
        <f>IF(ISNUMBER(SEARCH('ankieta ESG'!$G$186,BR2010)),MAX($BQ$3:BQ2009)+1,0)</f>
        <v>2007</v>
      </c>
      <c r="BR2010" s="134" t="s">
        <v>6010</v>
      </c>
      <c r="BS2010" s="98">
        <v>0</v>
      </c>
      <c r="BT2010" s="99" t="str">
        <f>IFERROR(VLOOKUP(ROWS($BR$4:BR2010),$BQ$4:$BR$2337,2,0),"")</f>
        <v>Tokarnia (pow. myślenicki, woj. małopolskie)</v>
      </c>
      <c r="BU2010" s="98">
        <v>0</v>
      </c>
      <c r="BV2010" s="98">
        <f>IF(ISNUMBER(SEARCH('ankieta ESG'!$G$187,BW2010)),MAX($BV$3:BV2009)+1,0)</f>
        <v>2007</v>
      </c>
      <c r="BW2010" s="134" t="s">
        <v>6010</v>
      </c>
      <c r="BX2010" s="98">
        <v>0</v>
      </c>
      <c r="BY2010" s="99" t="str">
        <f>IFERROR(VLOOKUP(ROWS($BW$4:BW2010),$BV$4:$BW$2337,2,0),"")</f>
        <v>Tokarnia (pow. myślenicki, woj. małopolskie)</v>
      </c>
      <c r="BZ2010" s="98">
        <v>0</v>
      </c>
      <c r="CA2010" s="98">
        <f>IF(ISNUMBER(SEARCH('ankieta ESG'!$G$188,CB2010)),MAX($CA$3:CA2009)+1,0)</f>
        <v>2007</v>
      </c>
      <c r="CB2010" s="134" t="s">
        <v>6010</v>
      </c>
      <c r="CC2010" s="98">
        <v>0</v>
      </c>
      <c r="CD2010" s="99" t="str">
        <f>IFERROR(VLOOKUP(ROWS($CB$4:CB2010),$CA$4:$CB$2337,2,0),"")</f>
        <v>Tokarnia (pow. myślenicki, woj. małopolskie)</v>
      </c>
      <c r="CE2010" s="98">
        <v>0</v>
      </c>
      <c r="CF2010" s="98">
        <f>IF(ISNUMBER(SEARCH('ankieta ESG'!$G$189,CG2010)),MAX($CF$3:CF2009)+1,0)</f>
        <v>2007</v>
      </c>
      <c r="CG2010" s="134" t="s">
        <v>6010</v>
      </c>
      <c r="CH2010" s="98">
        <v>0</v>
      </c>
      <c r="CI2010" s="99" t="str">
        <f>IFERROR(VLOOKUP(ROWS($CG$4:CG2010),$CF$4:$CG$2337,2,0),"")</f>
        <v>Tokarnia (pow. myślenicki, woj. małopolskie)</v>
      </c>
      <c r="CJ2010" s="98">
        <v>0</v>
      </c>
    </row>
    <row r="2011" spans="4:88">
      <c r="D2011" s="25"/>
      <c r="F2011" s="25"/>
      <c r="AM2011" s="98">
        <f>IF(ISNUMBER(SEARCH('ankieta ESG'!$G$180,AN2011)),MAX(AM$3:$AM2010)+1,0)</f>
        <v>2008</v>
      </c>
      <c r="AN2011" s="134" t="s">
        <v>6011</v>
      </c>
      <c r="AO2011" s="98">
        <v>0</v>
      </c>
      <c r="AP2011" s="99" t="str">
        <f>IFERROR(VLOOKUP(ROWS($AN$4:AN2011),$AM$4:$AN$2337,2,0),"")</f>
        <v>Tolkmicko (pow. elbląski, woj. warmińsko-mazurskie)</v>
      </c>
      <c r="AQ2011" s="98">
        <v>0</v>
      </c>
      <c r="AR2011" s="98">
        <f>IF(ISNUMBER(SEARCH('ankieta ESG'!$G$181,AS2011)),MAX($AR$3:AR2010)+1,0)</f>
        <v>2008</v>
      </c>
      <c r="AS2011" s="134" t="s">
        <v>6011</v>
      </c>
      <c r="AT2011" s="98">
        <v>0</v>
      </c>
      <c r="AU2011" s="99" t="str">
        <f>IFERROR(VLOOKUP(ROWS($AS$4:AS2011),$AR$4:$AS$2337,2,0),"")</f>
        <v>Tolkmicko (pow. elbląski, woj. warmińsko-mazurskie)</v>
      </c>
      <c r="AV2011" s="98">
        <v>0</v>
      </c>
      <c r="AW2011" s="98">
        <f>IF(ISNUMBER(SEARCH('ankieta ESG'!$G$182,AX2011)),MAX($AW$3:AW2010)+1,0)</f>
        <v>2008</v>
      </c>
      <c r="AX2011" s="134" t="s">
        <v>6011</v>
      </c>
      <c r="AY2011" s="98">
        <v>0</v>
      </c>
      <c r="AZ2011" s="99" t="str">
        <f>IFERROR(VLOOKUP(ROWS($AX$4:AX2011),$AW$4:$AX$2337,2,0),"")</f>
        <v>Tolkmicko (pow. elbląski, woj. warmińsko-mazurskie)</v>
      </c>
      <c r="BA2011" s="98">
        <v>0</v>
      </c>
      <c r="BB2011" s="98">
        <f>IF(ISNUMBER(SEARCH('ankieta ESG'!$G$183,BC2011)),MAX($BB$3:BB2010)+1,0)</f>
        <v>2008</v>
      </c>
      <c r="BC2011" s="134" t="s">
        <v>6011</v>
      </c>
      <c r="BD2011" s="98">
        <v>0</v>
      </c>
      <c r="BE2011" s="99" t="str">
        <f>IFERROR(VLOOKUP(ROWS($BC$4:BC2011),$BB$4:$BC$2337,2,0),"")</f>
        <v>Tolkmicko (pow. elbląski, woj. warmińsko-mazurskie)</v>
      </c>
      <c r="BF2011" s="98">
        <v>0</v>
      </c>
      <c r="BG2011" s="98">
        <f>IF(ISNUMBER(SEARCH('ankieta ESG'!$G$184,BH2011)),MAX($BG$3:BG2010)+1,0)</f>
        <v>2008</v>
      </c>
      <c r="BH2011" s="134" t="s">
        <v>6011</v>
      </c>
      <c r="BI2011" s="98">
        <v>0</v>
      </c>
      <c r="BJ2011" s="99" t="str">
        <f>IFERROR(VLOOKUP(ROWS($BH$4:BH2011),$BG$4:$BH$2337,2,0),"")</f>
        <v>Tolkmicko (pow. elbląski, woj. warmińsko-mazurskie)</v>
      </c>
      <c r="BK2011" s="98">
        <v>0</v>
      </c>
      <c r="BL2011" s="98">
        <f>IF(ISNUMBER(SEARCH('ankieta ESG'!$G$185,BM2011)),MAX($BL$3:BL2010)+1,0)</f>
        <v>2008</v>
      </c>
      <c r="BM2011" s="134" t="s">
        <v>6011</v>
      </c>
      <c r="BN2011" s="98">
        <v>0</v>
      </c>
      <c r="BO2011" s="99" t="str">
        <f>IFERROR(VLOOKUP(ROWS($BM$4:BM2011),$BL$4:$BM$2337,2,0),"")</f>
        <v>Tolkmicko (pow. elbląski, woj. warmińsko-mazurskie)</v>
      </c>
      <c r="BP2011" s="98">
        <v>0</v>
      </c>
      <c r="BQ2011" s="98">
        <f>IF(ISNUMBER(SEARCH('ankieta ESG'!$G$186,BR2011)),MAX($BQ$3:BQ2010)+1,0)</f>
        <v>2008</v>
      </c>
      <c r="BR2011" s="134" t="s">
        <v>6011</v>
      </c>
      <c r="BS2011" s="98">
        <v>0</v>
      </c>
      <c r="BT2011" s="99" t="str">
        <f>IFERROR(VLOOKUP(ROWS($BR$4:BR2011),$BQ$4:$BR$2337,2,0),"")</f>
        <v>Tolkmicko (pow. elbląski, woj. warmińsko-mazurskie)</v>
      </c>
      <c r="BU2011" s="98">
        <v>0</v>
      </c>
      <c r="BV2011" s="98">
        <f>IF(ISNUMBER(SEARCH('ankieta ESG'!$G$187,BW2011)),MAX($BV$3:BV2010)+1,0)</f>
        <v>2008</v>
      </c>
      <c r="BW2011" s="134" t="s">
        <v>6011</v>
      </c>
      <c r="BX2011" s="98">
        <v>0</v>
      </c>
      <c r="BY2011" s="99" t="str">
        <f>IFERROR(VLOOKUP(ROWS($BW$4:BW2011),$BV$4:$BW$2337,2,0),"")</f>
        <v>Tolkmicko (pow. elbląski, woj. warmińsko-mazurskie)</v>
      </c>
      <c r="BZ2011" s="98">
        <v>0</v>
      </c>
      <c r="CA2011" s="98">
        <f>IF(ISNUMBER(SEARCH('ankieta ESG'!$G$188,CB2011)),MAX($CA$3:CA2010)+1,0)</f>
        <v>2008</v>
      </c>
      <c r="CB2011" s="134" t="s">
        <v>6011</v>
      </c>
      <c r="CC2011" s="98">
        <v>0</v>
      </c>
      <c r="CD2011" s="99" t="str">
        <f>IFERROR(VLOOKUP(ROWS($CB$4:CB2011),$CA$4:$CB$2337,2,0),"")</f>
        <v>Tolkmicko (pow. elbląski, woj. warmińsko-mazurskie)</v>
      </c>
      <c r="CE2011" s="98">
        <v>0</v>
      </c>
      <c r="CF2011" s="98">
        <f>IF(ISNUMBER(SEARCH('ankieta ESG'!$G$189,CG2011)),MAX($CF$3:CF2010)+1,0)</f>
        <v>2008</v>
      </c>
      <c r="CG2011" s="134" t="s">
        <v>6011</v>
      </c>
      <c r="CH2011" s="98">
        <v>0</v>
      </c>
      <c r="CI2011" s="99" t="str">
        <f>IFERROR(VLOOKUP(ROWS($CG$4:CG2011),$CF$4:$CG$2337,2,0),"")</f>
        <v>Tolkmicko (pow. elbląski, woj. warmińsko-mazurskie)</v>
      </c>
      <c r="CJ2011" s="98">
        <v>0</v>
      </c>
    </row>
    <row r="2012" spans="4:88">
      <c r="D2012" s="25"/>
      <c r="F2012" s="25"/>
      <c r="AM2012" s="98">
        <f>IF(ISNUMBER(SEARCH('ankieta ESG'!$G$180,AN2012)),MAX(AM$3:$AM2011)+1,0)</f>
        <v>2009</v>
      </c>
      <c r="AN2012" s="134" t="s">
        <v>6012</v>
      </c>
      <c r="AO2012" s="98">
        <v>0</v>
      </c>
      <c r="AP2012" s="99" t="str">
        <f>IFERROR(VLOOKUP(ROWS($AN$4:AN2012),$AM$4:$AN$2337,2,0),"")</f>
        <v>Tomaszów Lubelski (pow. tomaszowski, woj. lubelskie)</v>
      </c>
      <c r="AQ2012" s="98">
        <v>0</v>
      </c>
      <c r="AR2012" s="98">
        <f>IF(ISNUMBER(SEARCH('ankieta ESG'!$G$181,AS2012)),MAX($AR$3:AR2011)+1,0)</f>
        <v>2009</v>
      </c>
      <c r="AS2012" s="134" t="s">
        <v>6012</v>
      </c>
      <c r="AT2012" s="98">
        <v>0</v>
      </c>
      <c r="AU2012" s="99" t="str">
        <f>IFERROR(VLOOKUP(ROWS($AS$4:AS2012),$AR$4:$AS$2337,2,0),"")</f>
        <v>Tomaszów Lubelski (pow. tomaszowski, woj. lubelskie)</v>
      </c>
      <c r="AV2012" s="98">
        <v>0</v>
      </c>
      <c r="AW2012" s="98">
        <f>IF(ISNUMBER(SEARCH('ankieta ESG'!$G$182,AX2012)),MAX($AW$3:AW2011)+1,0)</f>
        <v>2009</v>
      </c>
      <c r="AX2012" s="134" t="s">
        <v>6012</v>
      </c>
      <c r="AY2012" s="98">
        <v>0</v>
      </c>
      <c r="AZ2012" s="99" t="str">
        <f>IFERROR(VLOOKUP(ROWS($AX$4:AX2012),$AW$4:$AX$2337,2,0),"")</f>
        <v>Tomaszów Lubelski (pow. tomaszowski, woj. lubelskie)</v>
      </c>
      <c r="BA2012" s="98">
        <v>0</v>
      </c>
      <c r="BB2012" s="98">
        <f>IF(ISNUMBER(SEARCH('ankieta ESG'!$G$183,BC2012)),MAX($BB$3:BB2011)+1,0)</f>
        <v>2009</v>
      </c>
      <c r="BC2012" s="134" t="s">
        <v>6012</v>
      </c>
      <c r="BD2012" s="98">
        <v>0</v>
      </c>
      <c r="BE2012" s="99" t="str">
        <f>IFERROR(VLOOKUP(ROWS($BC$4:BC2012),$BB$4:$BC$2337,2,0),"")</f>
        <v>Tomaszów Lubelski (pow. tomaszowski, woj. lubelskie)</v>
      </c>
      <c r="BF2012" s="98">
        <v>0</v>
      </c>
      <c r="BG2012" s="98">
        <f>IF(ISNUMBER(SEARCH('ankieta ESG'!$G$184,BH2012)),MAX($BG$3:BG2011)+1,0)</f>
        <v>2009</v>
      </c>
      <c r="BH2012" s="134" t="s">
        <v>6012</v>
      </c>
      <c r="BI2012" s="98">
        <v>0</v>
      </c>
      <c r="BJ2012" s="99" t="str">
        <f>IFERROR(VLOOKUP(ROWS($BH$4:BH2012),$BG$4:$BH$2337,2,0),"")</f>
        <v>Tomaszów Lubelski (pow. tomaszowski, woj. lubelskie)</v>
      </c>
      <c r="BK2012" s="98">
        <v>0</v>
      </c>
      <c r="BL2012" s="98">
        <f>IF(ISNUMBER(SEARCH('ankieta ESG'!$G$185,BM2012)),MAX($BL$3:BL2011)+1,0)</f>
        <v>2009</v>
      </c>
      <c r="BM2012" s="134" t="s">
        <v>6012</v>
      </c>
      <c r="BN2012" s="98">
        <v>0</v>
      </c>
      <c r="BO2012" s="99" t="str">
        <f>IFERROR(VLOOKUP(ROWS($BM$4:BM2012),$BL$4:$BM$2337,2,0),"")</f>
        <v>Tomaszów Lubelski (pow. tomaszowski, woj. lubelskie)</v>
      </c>
      <c r="BP2012" s="98">
        <v>0</v>
      </c>
      <c r="BQ2012" s="98">
        <f>IF(ISNUMBER(SEARCH('ankieta ESG'!$G$186,BR2012)),MAX($BQ$3:BQ2011)+1,0)</f>
        <v>2009</v>
      </c>
      <c r="BR2012" s="134" t="s">
        <v>6012</v>
      </c>
      <c r="BS2012" s="98">
        <v>0</v>
      </c>
      <c r="BT2012" s="99" t="str">
        <f>IFERROR(VLOOKUP(ROWS($BR$4:BR2012),$BQ$4:$BR$2337,2,0),"")</f>
        <v>Tomaszów Lubelski (pow. tomaszowski, woj. lubelskie)</v>
      </c>
      <c r="BU2012" s="98">
        <v>0</v>
      </c>
      <c r="BV2012" s="98">
        <f>IF(ISNUMBER(SEARCH('ankieta ESG'!$G$187,BW2012)),MAX($BV$3:BV2011)+1,0)</f>
        <v>2009</v>
      </c>
      <c r="BW2012" s="134" t="s">
        <v>6012</v>
      </c>
      <c r="BX2012" s="98">
        <v>0</v>
      </c>
      <c r="BY2012" s="99" t="str">
        <f>IFERROR(VLOOKUP(ROWS($BW$4:BW2012),$BV$4:$BW$2337,2,0),"")</f>
        <v>Tomaszów Lubelski (pow. tomaszowski, woj. lubelskie)</v>
      </c>
      <c r="BZ2012" s="98">
        <v>0</v>
      </c>
      <c r="CA2012" s="98">
        <f>IF(ISNUMBER(SEARCH('ankieta ESG'!$G$188,CB2012)),MAX($CA$3:CA2011)+1,0)</f>
        <v>2009</v>
      </c>
      <c r="CB2012" s="134" t="s">
        <v>6012</v>
      </c>
      <c r="CC2012" s="98">
        <v>0</v>
      </c>
      <c r="CD2012" s="99" t="str">
        <f>IFERROR(VLOOKUP(ROWS($CB$4:CB2012),$CA$4:$CB$2337,2,0),"")</f>
        <v>Tomaszów Lubelski (pow. tomaszowski, woj. lubelskie)</v>
      </c>
      <c r="CE2012" s="98">
        <v>0</v>
      </c>
      <c r="CF2012" s="98">
        <f>IF(ISNUMBER(SEARCH('ankieta ESG'!$G$189,CG2012)),MAX($CF$3:CF2011)+1,0)</f>
        <v>2009</v>
      </c>
      <c r="CG2012" s="134" t="s">
        <v>6012</v>
      </c>
      <c r="CH2012" s="98">
        <v>0</v>
      </c>
      <c r="CI2012" s="99" t="str">
        <f>IFERROR(VLOOKUP(ROWS($CG$4:CG2012),$CF$4:$CG$2337,2,0),"")</f>
        <v>Tomaszów Lubelski (pow. tomaszowski, woj. lubelskie)</v>
      </c>
      <c r="CJ2012" s="98">
        <v>0</v>
      </c>
    </row>
    <row r="2013" spans="4:88">
      <c r="D2013" s="25"/>
      <c r="F2013" s="25"/>
      <c r="AM2013" s="98">
        <f>IF(ISNUMBER(SEARCH('ankieta ESG'!$G$180,AN2013)),MAX(AM$3:$AM2012)+1,0)</f>
        <v>2010</v>
      </c>
      <c r="AN2013" s="134" t="s">
        <v>6013</v>
      </c>
      <c r="AO2013" s="98">
        <v>0</v>
      </c>
      <c r="AP2013" s="99" t="str">
        <f>IFERROR(VLOOKUP(ROWS($AN$4:AN2013),$AM$4:$AN$2337,2,0),"")</f>
        <v>Tomaszów Mazowiecki (pow. tomaszowski, woj. łódzkie)</v>
      </c>
      <c r="AQ2013" s="98">
        <v>0</v>
      </c>
      <c r="AR2013" s="98">
        <f>IF(ISNUMBER(SEARCH('ankieta ESG'!$G$181,AS2013)),MAX($AR$3:AR2012)+1,0)</f>
        <v>2010</v>
      </c>
      <c r="AS2013" s="134" t="s">
        <v>6013</v>
      </c>
      <c r="AT2013" s="98">
        <v>0</v>
      </c>
      <c r="AU2013" s="99" t="str">
        <f>IFERROR(VLOOKUP(ROWS($AS$4:AS2013),$AR$4:$AS$2337,2,0),"")</f>
        <v>Tomaszów Mazowiecki (pow. tomaszowski, woj. łódzkie)</v>
      </c>
      <c r="AV2013" s="98">
        <v>0</v>
      </c>
      <c r="AW2013" s="98">
        <f>IF(ISNUMBER(SEARCH('ankieta ESG'!$G$182,AX2013)),MAX($AW$3:AW2012)+1,0)</f>
        <v>2010</v>
      </c>
      <c r="AX2013" s="134" t="s">
        <v>6013</v>
      </c>
      <c r="AY2013" s="98">
        <v>0</v>
      </c>
      <c r="AZ2013" s="99" t="str">
        <f>IFERROR(VLOOKUP(ROWS($AX$4:AX2013),$AW$4:$AX$2337,2,0),"")</f>
        <v>Tomaszów Mazowiecki (pow. tomaszowski, woj. łódzkie)</v>
      </c>
      <c r="BA2013" s="98">
        <v>0</v>
      </c>
      <c r="BB2013" s="98">
        <f>IF(ISNUMBER(SEARCH('ankieta ESG'!$G$183,BC2013)),MAX($BB$3:BB2012)+1,0)</f>
        <v>2010</v>
      </c>
      <c r="BC2013" s="134" t="s">
        <v>6013</v>
      </c>
      <c r="BD2013" s="98">
        <v>0</v>
      </c>
      <c r="BE2013" s="99" t="str">
        <f>IFERROR(VLOOKUP(ROWS($BC$4:BC2013),$BB$4:$BC$2337,2,0),"")</f>
        <v>Tomaszów Mazowiecki (pow. tomaszowski, woj. łódzkie)</v>
      </c>
      <c r="BF2013" s="98">
        <v>0</v>
      </c>
      <c r="BG2013" s="98">
        <f>IF(ISNUMBER(SEARCH('ankieta ESG'!$G$184,BH2013)),MAX($BG$3:BG2012)+1,0)</f>
        <v>2010</v>
      </c>
      <c r="BH2013" s="134" t="s">
        <v>6013</v>
      </c>
      <c r="BI2013" s="98">
        <v>0</v>
      </c>
      <c r="BJ2013" s="99" t="str">
        <f>IFERROR(VLOOKUP(ROWS($BH$4:BH2013),$BG$4:$BH$2337,2,0),"")</f>
        <v>Tomaszów Mazowiecki (pow. tomaszowski, woj. łódzkie)</v>
      </c>
      <c r="BK2013" s="98">
        <v>0</v>
      </c>
      <c r="BL2013" s="98">
        <f>IF(ISNUMBER(SEARCH('ankieta ESG'!$G$185,BM2013)),MAX($BL$3:BL2012)+1,0)</f>
        <v>2010</v>
      </c>
      <c r="BM2013" s="134" t="s">
        <v>6013</v>
      </c>
      <c r="BN2013" s="98">
        <v>0</v>
      </c>
      <c r="BO2013" s="99" t="str">
        <f>IFERROR(VLOOKUP(ROWS($BM$4:BM2013),$BL$4:$BM$2337,2,0),"")</f>
        <v>Tomaszów Mazowiecki (pow. tomaszowski, woj. łódzkie)</v>
      </c>
      <c r="BP2013" s="98">
        <v>0</v>
      </c>
      <c r="BQ2013" s="98">
        <f>IF(ISNUMBER(SEARCH('ankieta ESG'!$G$186,BR2013)),MAX($BQ$3:BQ2012)+1,0)</f>
        <v>2010</v>
      </c>
      <c r="BR2013" s="134" t="s">
        <v>6013</v>
      </c>
      <c r="BS2013" s="98">
        <v>0</v>
      </c>
      <c r="BT2013" s="99" t="str">
        <f>IFERROR(VLOOKUP(ROWS($BR$4:BR2013),$BQ$4:$BR$2337,2,0),"")</f>
        <v>Tomaszów Mazowiecki (pow. tomaszowski, woj. łódzkie)</v>
      </c>
      <c r="BU2013" s="98">
        <v>0</v>
      </c>
      <c r="BV2013" s="98">
        <f>IF(ISNUMBER(SEARCH('ankieta ESG'!$G$187,BW2013)),MAX($BV$3:BV2012)+1,0)</f>
        <v>2010</v>
      </c>
      <c r="BW2013" s="134" t="s">
        <v>6013</v>
      </c>
      <c r="BX2013" s="98">
        <v>0</v>
      </c>
      <c r="BY2013" s="99" t="str">
        <f>IFERROR(VLOOKUP(ROWS($BW$4:BW2013),$BV$4:$BW$2337,2,0),"")</f>
        <v>Tomaszów Mazowiecki (pow. tomaszowski, woj. łódzkie)</v>
      </c>
      <c r="BZ2013" s="98">
        <v>0</v>
      </c>
      <c r="CA2013" s="98">
        <f>IF(ISNUMBER(SEARCH('ankieta ESG'!$G$188,CB2013)),MAX($CA$3:CA2012)+1,0)</f>
        <v>2010</v>
      </c>
      <c r="CB2013" s="134" t="s">
        <v>6013</v>
      </c>
      <c r="CC2013" s="98">
        <v>0</v>
      </c>
      <c r="CD2013" s="99" t="str">
        <f>IFERROR(VLOOKUP(ROWS($CB$4:CB2013),$CA$4:$CB$2337,2,0),"")</f>
        <v>Tomaszów Mazowiecki (pow. tomaszowski, woj. łódzkie)</v>
      </c>
      <c r="CE2013" s="98">
        <v>0</v>
      </c>
      <c r="CF2013" s="98">
        <f>IF(ISNUMBER(SEARCH('ankieta ESG'!$G$189,CG2013)),MAX($CF$3:CF2012)+1,0)</f>
        <v>2010</v>
      </c>
      <c r="CG2013" s="134" t="s">
        <v>6013</v>
      </c>
      <c r="CH2013" s="98">
        <v>0</v>
      </c>
      <c r="CI2013" s="99" t="str">
        <f>IFERROR(VLOOKUP(ROWS($CG$4:CG2013),$CF$4:$CG$2337,2,0),"")</f>
        <v>Tomaszów Mazowiecki (pow. tomaszowski, woj. łódzkie)</v>
      </c>
      <c r="CJ2013" s="98">
        <v>0</v>
      </c>
    </row>
    <row r="2014" spans="4:88">
      <c r="D2014" s="25"/>
      <c r="F2014" s="25"/>
      <c r="AM2014" s="98">
        <f>IF(ISNUMBER(SEARCH('ankieta ESG'!$G$180,AN2014)),MAX(AM$3:$AM2013)+1,0)</f>
        <v>2011</v>
      </c>
      <c r="AN2014" s="134" t="s">
        <v>6014</v>
      </c>
      <c r="AO2014" s="98">
        <v>0</v>
      </c>
      <c r="AP2014" s="99" t="str">
        <f>IFERROR(VLOOKUP(ROWS($AN$4:AN2014),$AM$4:$AN$2337,2,0),"")</f>
        <v>Tomice (pow. wadowicki, woj. małopolskie)</v>
      </c>
      <c r="AQ2014" s="98">
        <v>0</v>
      </c>
      <c r="AR2014" s="98">
        <f>IF(ISNUMBER(SEARCH('ankieta ESG'!$G$181,AS2014)),MAX($AR$3:AR2013)+1,0)</f>
        <v>2011</v>
      </c>
      <c r="AS2014" s="134" t="s">
        <v>6014</v>
      </c>
      <c r="AT2014" s="98">
        <v>0</v>
      </c>
      <c r="AU2014" s="99" t="str">
        <f>IFERROR(VLOOKUP(ROWS($AS$4:AS2014),$AR$4:$AS$2337,2,0),"")</f>
        <v>Tomice (pow. wadowicki, woj. małopolskie)</v>
      </c>
      <c r="AV2014" s="98">
        <v>0</v>
      </c>
      <c r="AW2014" s="98">
        <f>IF(ISNUMBER(SEARCH('ankieta ESG'!$G$182,AX2014)),MAX($AW$3:AW2013)+1,0)</f>
        <v>2011</v>
      </c>
      <c r="AX2014" s="134" t="s">
        <v>6014</v>
      </c>
      <c r="AY2014" s="98">
        <v>0</v>
      </c>
      <c r="AZ2014" s="99" t="str">
        <f>IFERROR(VLOOKUP(ROWS($AX$4:AX2014),$AW$4:$AX$2337,2,0),"")</f>
        <v>Tomice (pow. wadowicki, woj. małopolskie)</v>
      </c>
      <c r="BA2014" s="98">
        <v>0</v>
      </c>
      <c r="BB2014" s="98">
        <f>IF(ISNUMBER(SEARCH('ankieta ESG'!$G$183,BC2014)),MAX($BB$3:BB2013)+1,0)</f>
        <v>2011</v>
      </c>
      <c r="BC2014" s="134" t="s">
        <v>6014</v>
      </c>
      <c r="BD2014" s="98">
        <v>0</v>
      </c>
      <c r="BE2014" s="99" t="str">
        <f>IFERROR(VLOOKUP(ROWS($BC$4:BC2014),$BB$4:$BC$2337,2,0),"")</f>
        <v>Tomice (pow. wadowicki, woj. małopolskie)</v>
      </c>
      <c r="BF2014" s="98">
        <v>0</v>
      </c>
      <c r="BG2014" s="98">
        <f>IF(ISNUMBER(SEARCH('ankieta ESG'!$G$184,BH2014)),MAX($BG$3:BG2013)+1,0)</f>
        <v>2011</v>
      </c>
      <c r="BH2014" s="134" t="s">
        <v>6014</v>
      </c>
      <c r="BI2014" s="98">
        <v>0</v>
      </c>
      <c r="BJ2014" s="99" t="str">
        <f>IFERROR(VLOOKUP(ROWS($BH$4:BH2014),$BG$4:$BH$2337,2,0),"")</f>
        <v>Tomice (pow. wadowicki, woj. małopolskie)</v>
      </c>
      <c r="BK2014" s="98">
        <v>0</v>
      </c>
      <c r="BL2014" s="98">
        <f>IF(ISNUMBER(SEARCH('ankieta ESG'!$G$185,BM2014)),MAX($BL$3:BL2013)+1,0)</f>
        <v>2011</v>
      </c>
      <c r="BM2014" s="134" t="s">
        <v>6014</v>
      </c>
      <c r="BN2014" s="98">
        <v>0</v>
      </c>
      <c r="BO2014" s="99" t="str">
        <f>IFERROR(VLOOKUP(ROWS($BM$4:BM2014),$BL$4:$BM$2337,2,0),"")</f>
        <v>Tomice (pow. wadowicki, woj. małopolskie)</v>
      </c>
      <c r="BP2014" s="98">
        <v>0</v>
      </c>
      <c r="BQ2014" s="98">
        <f>IF(ISNUMBER(SEARCH('ankieta ESG'!$G$186,BR2014)),MAX($BQ$3:BQ2013)+1,0)</f>
        <v>2011</v>
      </c>
      <c r="BR2014" s="134" t="s">
        <v>6014</v>
      </c>
      <c r="BS2014" s="98">
        <v>0</v>
      </c>
      <c r="BT2014" s="99" t="str">
        <f>IFERROR(VLOOKUP(ROWS($BR$4:BR2014),$BQ$4:$BR$2337,2,0),"")</f>
        <v>Tomice (pow. wadowicki, woj. małopolskie)</v>
      </c>
      <c r="BU2014" s="98">
        <v>0</v>
      </c>
      <c r="BV2014" s="98">
        <f>IF(ISNUMBER(SEARCH('ankieta ESG'!$G$187,BW2014)),MAX($BV$3:BV2013)+1,0)</f>
        <v>2011</v>
      </c>
      <c r="BW2014" s="134" t="s">
        <v>6014</v>
      </c>
      <c r="BX2014" s="98">
        <v>0</v>
      </c>
      <c r="BY2014" s="99" t="str">
        <f>IFERROR(VLOOKUP(ROWS($BW$4:BW2014),$BV$4:$BW$2337,2,0),"")</f>
        <v>Tomice (pow. wadowicki, woj. małopolskie)</v>
      </c>
      <c r="BZ2014" s="98">
        <v>0</v>
      </c>
      <c r="CA2014" s="98">
        <f>IF(ISNUMBER(SEARCH('ankieta ESG'!$G$188,CB2014)),MAX($CA$3:CA2013)+1,0)</f>
        <v>2011</v>
      </c>
      <c r="CB2014" s="134" t="s">
        <v>6014</v>
      </c>
      <c r="CC2014" s="98">
        <v>0</v>
      </c>
      <c r="CD2014" s="99" t="str">
        <f>IFERROR(VLOOKUP(ROWS($CB$4:CB2014),$CA$4:$CB$2337,2,0),"")</f>
        <v>Tomice (pow. wadowicki, woj. małopolskie)</v>
      </c>
      <c r="CE2014" s="98">
        <v>0</v>
      </c>
      <c r="CF2014" s="98">
        <f>IF(ISNUMBER(SEARCH('ankieta ESG'!$G$189,CG2014)),MAX($CF$3:CF2013)+1,0)</f>
        <v>2011</v>
      </c>
      <c r="CG2014" s="134" t="s">
        <v>6014</v>
      </c>
      <c r="CH2014" s="98">
        <v>0</v>
      </c>
      <c r="CI2014" s="99" t="str">
        <f>IFERROR(VLOOKUP(ROWS($CG$4:CG2014),$CF$4:$CG$2337,2,0),"")</f>
        <v>Tomice (pow. wadowicki, woj. małopolskie)</v>
      </c>
      <c r="CJ2014" s="98">
        <v>0</v>
      </c>
    </row>
    <row r="2015" spans="4:88">
      <c r="D2015" s="25"/>
      <c r="F2015" s="25"/>
      <c r="AM2015" s="98">
        <f>IF(ISNUMBER(SEARCH('ankieta ESG'!$G$180,AN2015)),MAX(AM$3:$AM2014)+1,0)</f>
        <v>2012</v>
      </c>
      <c r="AN2015" s="134" t="s">
        <v>6015</v>
      </c>
      <c r="AO2015" s="98">
        <v>0</v>
      </c>
      <c r="AP2015" s="99" t="str">
        <f>IFERROR(VLOOKUP(ROWS($AN$4:AN2015),$AM$4:$AN$2337,2,0),"")</f>
        <v>Topólka (pow. radziejowski, woj. kujawsko-pomorskie)</v>
      </c>
      <c r="AQ2015" s="98">
        <v>0</v>
      </c>
      <c r="AR2015" s="98">
        <f>IF(ISNUMBER(SEARCH('ankieta ESG'!$G$181,AS2015)),MAX($AR$3:AR2014)+1,0)</f>
        <v>2012</v>
      </c>
      <c r="AS2015" s="134" t="s">
        <v>6015</v>
      </c>
      <c r="AT2015" s="98">
        <v>0</v>
      </c>
      <c r="AU2015" s="99" t="str">
        <f>IFERROR(VLOOKUP(ROWS($AS$4:AS2015),$AR$4:$AS$2337,2,0),"")</f>
        <v>Topólka (pow. radziejowski, woj. kujawsko-pomorskie)</v>
      </c>
      <c r="AV2015" s="98">
        <v>0</v>
      </c>
      <c r="AW2015" s="98">
        <f>IF(ISNUMBER(SEARCH('ankieta ESG'!$G$182,AX2015)),MAX($AW$3:AW2014)+1,0)</f>
        <v>2012</v>
      </c>
      <c r="AX2015" s="134" t="s">
        <v>6015</v>
      </c>
      <c r="AY2015" s="98">
        <v>0</v>
      </c>
      <c r="AZ2015" s="99" t="str">
        <f>IFERROR(VLOOKUP(ROWS($AX$4:AX2015),$AW$4:$AX$2337,2,0),"")</f>
        <v>Topólka (pow. radziejowski, woj. kujawsko-pomorskie)</v>
      </c>
      <c r="BA2015" s="98">
        <v>0</v>
      </c>
      <c r="BB2015" s="98">
        <f>IF(ISNUMBER(SEARCH('ankieta ESG'!$G$183,BC2015)),MAX($BB$3:BB2014)+1,0)</f>
        <v>2012</v>
      </c>
      <c r="BC2015" s="134" t="s">
        <v>6015</v>
      </c>
      <c r="BD2015" s="98">
        <v>0</v>
      </c>
      <c r="BE2015" s="99" t="str">
        <f>IFERROR(VLOOKUP(ROWS($BC$4:BC2015),$BB$4:$BC$2337,2,0),"")</f>
        <v>Topólka (pow. radziejowski, woj. kujawsko-pomorskie)</v>
      </c>
      <c r="BF2015" s="98">
        <v>0</v>
      </c>
      <c r="BG2015" s="98">
        <f>IF(ISNUMBER(SEARCH('ankieta ESG'!$G$184,BH2015)),MAX($BG$3:BG2014)+1,0)</f>
        <v>2012</v>
      </c>
      <c r="BH2015" s="134" t="s">
        <v>6015</v>
      </c>
      <c r="BI2015" s="98">
        <v>0</v>
      </c>
      <c r="BJ2015" s="99" t="str">
        <f>IFERROR(VLOOKUP(ROWS($BH$4:BH2015),$BG$4:$BH$2337,2,0),"")</f>
        <v>Topólka (pow. radziejowski, woj. kujawsko-pomorskie)</v>
      </c>
      <c r="BK2015" s="98">
        <v>0</v>
      </c>
      <c r="BL2015" s="98">
        <f>IF(ISNUMBER(SEARCH('ankieta ESG'!$G$185,BM2015)),MAX($BL$3:BL2014)+1,0)</f>
        <v>2012</v>
      </c>
      <c r="BM2015" s="134" t="s">
        <v>6015</v>
      </c>
      <c r="BN2015" s="98">
        <v>0</v>
      </c>
      <c r="BO2015" s="99" t="str">
        <f>IFERROR(VLOOKUP(ROWS($BM$4:BM2015),$BL$4:$BM$2337,2,0),"")</f>
        <v>Topólka (pow. radziejowski, woj. kujawsko-pomorskie)</v>
      </c>
      <c r="BP2015" s="98">
        <v>0</v>
      </c>
      <c r="BQ2015" s="98">
        <f>IF(ISNUMBER(SEARCH('ankieta ESG'!$G$186,BR2015)),MAX($BQ$3:BQ2014)+1,0)</f>
        <v>2012</v>
      </c>
      <c r="BR2015" s="134" t="s">
        <v>6015</v>
      </c>
      <c r="BS2015" s="98">
        <v>0</v>
      </c>
      <c r="BT2015" s="99" t="str">
        <f>IFERROR(VLOOKUP(ROWS($BR$4:BR2015),$BQ$4:$BR$2337,2,0),"")</f>
        <v>Topólka (pow. radziejowski, woj. kujawsko-pomorskie)</v>
      </c>
      <c r="BU2015" s="98">
        <v>0</v>
      </c>
      <c r="BV2015" s="98">
        <f>IF(ISNUMBER(SEARCH('ankieta ESG'!$G$187,BW2015)),MAX($BV$3:BV2014)+1,0)</f>
        <v>2012</v>
      </c>
      <c r="BW2015" s="134" t="s">
        <v>6015</v>
      </c>
      <c r="BX2015" s="98">
        <v>0</v>
      </c>
      <c r="BY2015" s="99" t="str">
        <f>IFERROR(VLOOKUP(ROWS($BW$4:BW2015),$BV$4:$BW$2337,2,0),"")</f>
        <v>Topólka (pow. radziejowski, woj. kujawsko-pomorskie)</v>
      </c>
      <c r="BZ2015" s="98">
        <v>0</v>
      </c>
      <c r="CA2015" s="98">
        <f>IF(ISNUMBER(SEARCH('ankieta ESG'!$G$188,CB2015)),MAX($CA$3:CA2014)+1,0)</f>
        <v>2012</v>
      </c>
      <c r="CB2015" s="134" t="s">
        <v>6015</v>
      </c>
      <c r="CC2015" s="98">
        <v>0</v>
      </c>
      <c r="CD2015" s="99" t="str">
        <f>IFERROR(VLOOKUP(ROWS($CB$4:CB2015),$CA$4:$CB$2337,2,0),"")</f>
        <v>Topólka (pow. radziejowski, woj. kujawsko-pomorskie)</v>
      </c>
      <c r="CE2015" s="98">
        <v>0</v>
      </c>
      <c r="CF2015" s="98">
        <f>IF(ISNUMBER(SEARCH('ankieta ESG'!$G$189,CG2015)),MAX($CF$3:CF2014)+1,0)</f>
        <v>2012</v>
      </c>
      <c r="CG2015" s="134" t="s">
        <v>6015</v>
      </c>
      <c r="CH2015" s="98">
        <v>0</v>
      </c>
      <c r="CI2015" s="99" t="str">
        <f>IFERROR(VLOOKUP(ROWS($CG$4:CG2015),$CF$4:$CG$2337,2,0),"")</f>
        <v>Topólka (pow. radziejowski, woj. kujawsko-pomorskie)</v>
      </c>
      <c r="CJ2015" s="98">
        <v>0</v>
      </c>
    </row>
    <row r="2016" spans="4:88">
      <c r="D2016" s="25"/>
      <c r="F2016" s="25"/>
      <c r="AM2016" s="98">
        <f>IF(ISNUMBER(SEARCH('ankieta ESG'!$G$180,AN2016)),MAX(AM$3:$AM2015)+1,0)</f>
        <v>2013</v>
      </c>
      <c r="AN2016" s="134" t="s">
        <v>6016</v>
      </c>
      <c r="AO2016" s="98">
        <v>0</v>
      </c>
      <c r="AP2016" s="99" t="str">
        <f>IFERROR(VLOOKUP(ROWS($AN$4:AN2016),$AM$4:$AN$2337,2,0),"")</f>
        <v>Toruń (pow. Toruń, woj. kujawsko-pomorskie)</v>
      </c>
      <c r="AQ2016" s="98">
        <v>0</v>
      </c>
      <c r="AR2016" s="98">
        <f>IF(ISNUMBER(SEARCH('ankieta ESG'!$G$181,AS2016)),MAX($AR$3:AR2015)+1,0)</f>
        <v>2013</v>
      </c>
      <c r="AS2016" s="134" t="s">
        <v>6016</v>
      </c>
      <c r="AT2016" s="98">
        <v>0</v>
      </c>
      <c r="AU2016" s="99" t="str">
        <f>IFERROR(VLOOKUP(ROWS($AS$4:AS2016),$AR$4:$AS$2337,2,0),"")</f>
        <v>Toruń (pow. Toruń, woj. kujawsko-pomorskie)</v>
      </c>
      <c r="AV2016" s="98">
        <v>0</v>
      </c>
      <c r="AW2016" s="98">
        <f>IF(ISNUMBER(SEARCH('ankieta ESG'!$G$182,AX2016)),MAX($AW$3:AW2015)+1,0)</f>
        <v>2013</v>
      </c>
      <c r="AX2016" s="134" t="s">
        <v>6016</v>
      </c>
      <c r="AY2016" s="98">
        <v>0</v>
      </c>
      <c r="AZ2016" s="99" t="str">
        <f>IFERROR(VLOOKUP(ROWS($AX$4:AX2016),$AW$4:$AX$2337,2,0),"")</f>
        <v>Toruń (pow. Toruń, woj. kujawsko-pomorskie)</v>
      </c>
      <c r="BA2016" s="98">
        <v>0</v>
      </c>
      <c r="BB2016" s="98">
        <f>IF(ISNUMBER(SEARCH('ankieta ESG'!$G$183,BC2016)),MAX($BB$3:BB2015)+1,0)</f>
        <v>2013</v>
      </c>
      <c r="BC2016" s="134" t="s">
        <v>6016</v>
      </c>
      <c r="BD2016" s="98">
        <v>0</v>
      </c>
      <c r="BE2016" s="99" t="str">
        <f>IFERROR(VLOOKUP(ROWS($BC$4:BC2016),$BB$4:$BC$2337,2,0),"")</f>
        <v>Toruń (pow. Toruń, woj. kujawsko-pomorskie)</v>
      </c>
      <c r="BF2016" s="98">
        <v>0</v>
      </c>
      <c r="BG2016" s="98">
        <f>IF(ISNUMBER(SEARCH('ankieta ESG'!$G$184,BH2016)),MAX($BG$3:BG2015)+1,0)</f>
        <v>2013</v>
      </c>
      <c r="BH2016" s="134" t="s">
        <v>6016</v>
      </c>
      <c r="BI2016" s="98">
        <v>0</v>
      </c>
      <c r="BJ2016" s="99" t="str">
        <f>IFERROR(VLOOKUP(ROWS($BH$4:BH2016),$BG$4:$BH$2337,2,0),"")</f>
        <v>Toruń (pow. Toruń, woj. kujawsko-pomorskie)</v>
      </c>
      <c r="BK2016" s="98">
        <v>0</v>
      </c>
      <c r="BL2016" s="98">
        <f>IF(ISNUMBER(SEARCH('ankieta ESG'!$G$185,BM2016)),MAX($BL$3:BL2015)+1,0)</f>
        <v>2013</v>
      </c>
      <c r="BM2016" s="134" t="s">
        <v>6016</v>
      </c>
      <c r="BN2016" s="98">
        <v>0</v>
      </c>
      <c r="BO2016" s="99" t="str">
        <f>IFERROR(VLOOKUP(ROWS($BM$4:BM2016),$BL$4:$BM$2337,2,0),"")</f>
        <v>Toruń (pow. Toruń, woj. kujawsko-pomorskie)</v>
      </c>
      <c r="BP2016" s="98">
        <v>0</v>
      </c>
      <c r="BQ2016" s="98">
        <f>IF(ISNUMBER(SEARCH('ankieta ESG'!$G$186,BR2016)),MAX($BQ$3:BQ2015)+1,0)</f>
        <v>2013</v>
      </c>
      <c r="BR2016" s="134" t="s">
        <v>6016</v>
      </c>
      <c r="BS2016" s="98">
        <v>0</v>
      </c>
      <c r="BT2016" s="99" t="str">
        <f>IFERROR(VLOOKUP(ROWS($BR$4:BR2016),$BQ$4:$BR$2337,2,0),"")</f>
        <v>Toruń (pow. Toruń, woj. kujawsko-pomorskie)</v>
      </c>
      <c r="BU2016" s="98">
        <v>0</v>
      </c>
      <c r="BV2016" s="98">
        <f>IF(ISNUMBER(SEARCH('ankieta ESG'!$G$187,BW2016)),MAX($BV$3:BV2015)+1,0)</f>
        <v>2013</v>
      </c>
      <c r="BW2016" s="134" t="s">
        <v>6016</v>
      </c>
      <c r="BX2016" s="98">
        <v>0</v>
      </c>
      <c r="BY2016" s="99" t="str">
        <f>IFERROR(VLOOKUP(ROWS($BW$4:BW2016),$BV$4:$BW$2337,2,0),"")</f>
        <v>Toruń (pow. Toruń, woj. kujawsko-pomorskie)</v>
      </c>
      <c r="BZ2016" s="98">
        <v>0</v>
      </c>
      <c r="CA2016" s="98">
        <f>IF(ISNUMBER(SEARCH('ankieta ESG'!$G$188,CB2016)),MAX($CA$3:CA2015)+1,0)</f>
        <v>2013</v>
      </c>
      <c r="CB2016" s="134" t="s">
        <v>6016</v>
      </c>
      <c r="CC2016" s="98">
        <v>0</v>
      </c>
      <c r="CD2016" s="99" t="str">
        <f>IFERROR(VLOOKUP(ROWS($CB$4:CB2016),$CA$4:$CB$2337,2,0),"")</f>
        <v>Toruń (pow. Toruń, woj. kujawsko-pomorskie)</v>
      </c>
      <c r="CE2016" s="98">
        <v>0</v>
      </c>
      <c r="CF2016" s="98">
        <f>IF(ISNUMBER(SEARCH('ankieta ESG'!$G$189,CG2016)),MAX($CF$3:CF2015)+1,0)</f>
        <v>2013</v>
      </c>
      <c r="CG2016" s="134" t="s">
        <v>6016</v>
      </c>
      <c r="CH2016" s="98">
        <v>0</v>
      </c>
      <c r="CI2016" s="99" t="str">
        <f>IFERROR(VLOOKUP(ROWS($CG$4:CG2016),$CF$4:$CG$2337,2,0),"")</f>
        <v>Toruń (pow. Toruń, woj. kujawsko-pomorskie)</v>
      </c>
      <c r="CJ2016" s="98">
        <v>0</v>
      </c>
    </row>
    <row r="2017" spans="4:88">
      <c r="D2017" s="25"/>
      <c r="F2017" s="25"/>
      <c r="AM2017" s="98">
        <f>IF(ISNUMBER(SEARCH('ankieta ESG'!$G$180,AN2017)),MAX(AM$3:$AM2016)+1,0)</f>
        <v>2014</v>
      </c>
      <c r="AN2017" s="134" t="s">
        <v>6017</v>
      </c>
      <c r="AO2017" s="98">
        <v>0</v>
      </c>
      <c r="AP2017" s="99" t="str">
        <f>IFERROR(VLOOKUP(ROWS($AN$4:AN2017),$AM$4:$AN$2337,2,0),"")</f>
        <v>Torzym (pow. sulęciński, woj. lubuskie)</v>
      </c>
      <c r="AQ2017" s="98">
        <v>0</v>
      </c>
      <c r="AR2017" s="98">
        <f>IF(ISNUMBER(SEARCH('ankieta ESG'!$G$181,AS2017)),MAX($AR$3:AR2016)+1,0)</f>
        <v>2014</v>
      </c>
      <c r="AS2017" s="134" t="s">
        <v>6017</v>
      </c>
      <c r="AT2017" s="98">
        <v>0</v>
      </c>
      <c r="AU2017" s="99" t="str">
        <f>IFERROR(VLOOKUP(ROWS($AS$4:AS2017),$AR$4:$AS$2337,2,0),"")</f>
        <v>Torzym (pow. sulęciński, woj. lubuskie)</v>
      </c>
      <c r="AV2017" s="98">
        <v>0</v>
      </c>
      <c r="AW2017" s="98">
        <f>IF(ISNUMBER(SEARCH('ankieta ESG'!$G$182,AX2017)),MAX($AW$3:AW2016)+1,0)</f>
        <v>2014</v>
      </c>
      <c r="AX2017" s="134" t="s">
        <v>6017</v>
      </c>
      <c r="AY2017" s="98">
        <v>0</v>
      </c>
      <c r="AZ2017" s="99" t="str">
        <f>IFERROR(VLOOKUP(ROWS($AX$4:AX2017),$AW$4:$AX$2337,2,0),"")</f>
        <v>Torzym (pow. sulęciński, woj. lubuskie)</v>
      </c>
      <c r="BA2017" s="98">
        <v>0</v>
      </c>
      <c r="BB2017" s="98">
        <f>IF(ISNUMBER(SEARCH('ankieta ESG'!$G$183,BC2017)),MAX($BB$3:BB2016)+1,0)</f>
        <v>2014</v>
      </c>
      <c r="BC2017" s="134" t="s">
        <v>6017</v>
      </c>
      <c r="BD2017" s="98">
        <v>0</v>
      </c>
      <c r="BE2017" s="99" t="str">
        <f>IFERROR(VLOOKUP(ROWS($BC$4:BC2017),$BB$4:$BC$2337,2,0),"")</f>
        <v>Torzym (pow. sulęciński, woj. lubuskie)</v>
      </c>
      <c r="BF2017" s="98">
        <v>0</v>
      </c>
      <c r="BG2017" s="98">
        <f>IF(ISNUMBER(SEARCH('ankieta ESG'!$G$184,BH2017)),MAX($BG$3:BG2016)+1,0)</f>
        <v>2014</v>
      </c>
      <c r="BH2017" s="134" t="s">
        <v>6017</v>
      </c>
      <c r="BI2017" s="98">
        <v>0</v>
      </c>
      <c r="BJ2017" s="99" t="str">
        <f>IFERROR(VLOOKUP(ROWS($BH$4:BH2017),$BG$4:$BH$2337,2,0),"")</f>
        <v>Torzym (pow. sulęciński, woj. lubuskie)</v>
      </c>
      <c r="BK2017" s="98">
        <v>0</v>
      </c>
      <c r="BL2017" s="98">
        <f>IF(ISNUMBER(SEARCH('ankieta ESG'!$G$185,BM2017)),MAX($BL$3:BL2016)+1,0)</f>
        <v>2014</v>
      </c>
      <c r="BM2017" s="134" t="s">
        <v>6017</v>
      </c>
      <c r="BN2017" s="98">
        <v>0</v>
      </c>
      <c r="BO2017" s="99" t="str">
        <f>IFERROR(VLOOKUP(ROWS($BM$4:BM2017),$BL$4:$BM$2337,2,0),"")</f>
        <v>Torzym (pow. sulęciński, woj. lubuskie)</v>
      </c>
      <c r="BP2017" s="98">
        <v>0</v>
      </c>
      <c r="BQ2017" s="98">
        <f>IF(ISNUMBER(SEARCH('ankieta ESG'!$G$186,BR2017)),MAX($BQ$3:BQ2016)+1,0)</f>
        <v>2014</v>
      </c>
      <c r="BR2017" s="134" t="s">
        <v>6017</v>
      </c>
      <c r="BS2017" s="98">
        <v>0</v>
      </c>
      <c r="BT2017" s="99" t="str">
        <f>IFERROR(VLOOKUP(ROWS($BR$4:BR2017),$BQ$4:$BR$2337,2,0),"")</f>
        <v>Torzym (pow. sulęciński, woj. lubuskie)</v>
      </c>
      <c r="BU2017" s="98">
        <v>0</v>
      </c>
      <c r="BV2017" s="98">
        <f>IF(ISNUMBER(SEARCH('ankieta ESG'!$G$187,BW2017)),MAX($BV$3:BV2016)+1,0)</f>
        <v>2014</v>
      </c>
      <c r="BW2017" s="134" t="s">
        <v>6017</v>
      </c>
      <c r="BX2017" s="98">
        <v>0</v>
      </c>
      <c r="BY2017" s="99" t="str">
        <f>IFERROR(VLOOKUP(ROWS($BW$4:BW2017),$BV$4:$BW$2337,2,0),"")</f>
        <v>Torzym (pow. sulęciński, woj. lubuskie)</v>
      </c>
      <c r="BZ2017" s="98">
        <v>0</v>
      </c>
      <c r="CA2017" s="98">
        <f>IF(ISNUMBER(SEARCH('ankieta ESG'!$G$188,CB2017)),MAX($CA$3:CA2016)+1,0)</f>
        <v>2014</v>
      </c>
      <c r="CB2017" s="134" t="s">
        <v>6017</v>
      </c>
      <c r="CC2017" s="98">
        <v>0</v>
      </c>
      <c r="CD2017" s="99" t="str">
        <f>IFERROR(VLOOKUP(ROWS($CB$4:CB2017),$CA$4:$CB$2337,2,0),"")</f>
        <v>Torzym (pow. sulęciński, woj. lubuskie)</v>
      </c>
      <c r="CE2017" s="98">
        <v>0</v>
      </c>
      <c r="CF2017" s="98">
        <f>IF(ISNUMBER(SEARCH('ankieta ESG'!$G$189,CG2017)),MAX($CF$3:CF2016)+1,0)</f>
        <v>2014</v>
      </c>
      <c r="CG2017" s="134" t="s">
        <v>6017</v>
      </c>
      <c r="CH2017" s="98">
        <v>0</v>
      </c>
      <c r="CI2017" s="99" t="str">
        <f>IFERROR(VLOOKUP(ROWS($CG$4:CG2017),$CF$4:$CG$2337,2,0),"")</f>
        <v>Torzym (pow. sulęciński, woj. lubuskie)</v>
      </c>
      <c r="CJ2017" s="98">
        <v>0</v>
      </c>
    </row>
    <row r="2018" spans="4:88">
      <c r="D2018" s="25"/>
      <c r="F2018" s="25"/>
      <c r="AM2018" s="98">
        <f>IF(ISNUMBER(SEARCH('ankieta ESG'!$G$180,AN2018)),MAX(AM$3:$AM2017)+1,0)</f>
        <v>2015</v>
      </c>
      <c r="AN2018" s="134" t="s">
        <v>6018</v>
      </c>
      <c r="AO2018" s="98">
        <v>0</v>
      </c>
      <c r="AP2018" s="99" t="str">
        <f>IFERROR(VLOOKUP(ROWS($AN$4:AN2018),$AM$4:$AN$2337,2,0),"")</f>
        <v>Toszek (pow. gliwicki, woj. śląskie)</v>
      </c>
      <c r="AQ2018" s="98">
        <v>0</v>
      </c>
      <c r="AR2018" s="98">
        <f>IF(ISNUMBER(SEARCH('ankieta ESG'!$G$181,AS2018)),MAX($AR$3:AR2017)+1,0)</f>
        <v>2015</v>
      </c>
      <c r="AS2018" s="134" t="s">
        <v>6018</v>
      </c>
      <c r="AT2018" s="98">
        <v>0</v>
      </c>
      <c r="AU2018" s="99" t="str">
        <f>IFERROR(VLOOKUP(ROWS($AS$4:AS2018),$AR$4:$AS$2337,2,0),"")</f>
        <v>Toszek (pow. gliwicki, woj. śląskie)</v>
      </c>
      <c r="AV2018" s="98">
        <v>0</v>
      </c>
      <c r="AW2018" s="98">
        <f>IF(ISNUMBER(SEARCH('ankieta ESG'!$G$182,AX2018)),MAX($AW$3:AW2017)+1,0)</f>
        <v>2015</v>
      </c>
      <c r="AX2018" s="134" t="s">
        <v>6018</v>
      </c>
      <c r="AY2018" s="98">
        <v>0</v>
      </c>
      <c r="AZ2018" s="99" t="str">
        <f>IFERROR(VLOOKUP(ROWS($AX$4:AX2018),$AW$4:$AX$2337,2,0),"")</f>
        <v>Toszek (pow. gliwicki, woj. śląskie)</v>
      </c>
      <c r="BA2018" s="98">
        <v>0</v>
      </c>
      <c r="BB2018" s="98">
        <f>IF(ISNUMBER(SEARCH('ankieta ESG'!$G$183,BC2018)),MAX($BB$3:BB2017)+1,0)</f>
        <v>2015</v>
      </c>
      <c r="BC2018" s="134" t="s">
        <v>6018</v>
      </c>
      <c r="BD2018" s="98">
        <v>0</v>
      </c>
      <c r="BE2018" s="99" t="str">
        <f>IFERROR(VLOOKUP(ROWS($BC$4:BC2018),$BB$4:$BC$2337,2,0),"")</f>
        <v>Toszek (pow. gliwicki, woj. śląskie)</v>
      </c>
      <c r="BF2018" s="98">
        <v>0</v>
      </c>
      <c r="BG2018" s="98">
        <f>IF(ISNUMBER(SEARCH('ankieta ESG'!$G$184,BH2018)),MAX($BG$3:BG2017)+1,0)</f>
        <v>2015</v>
      </c>
      <c r="BH2018" s="134" t="s">
        <v>6018</v>
      </c>
      <c r="BI2018" s="98">
        <v>0</v>
      </c>
      <c r="BJ2018" s="99" t="str">
        <f>IFERROR(VLOOKUP(ROWS($BH$4:BH2018),$BG$4:$BH$2337,2,0),"")</f>
        <v>Toszek (pow. gliwicki, woj. śląskie)</v>
      </c>
      <c r="BK2018" s="98">
        <v>0</v>
      </c>
      <c r="BL2018" s="98">
        <f>IF(ISNUMBER(SEARCH('ankieta ESG'!$G$185,BM2018)),MAX($BL$3:BL2017)+1,0)</f>
        <v>2015</v>
      </c>
      <c r="BM2018" s="134" t="s">
        <v>6018</v>
      </c>
      <c r="BN2018" s="98">
        <v>0</v>
      </c>
      <c r="BO2018" s="99" t="str">
        <f>IFERROR(VLOOKUP(ROWS($BM$4:BM2018),$BL$4:$BM$2337,2,0),"")</f>
        <v>Toszek (pow. gliwicki, woj. śląskie)</v>
      </c>
      <c r="BP2018" s="98">
        <v>0</v>
      </c>
      <c r="BQ2018" s="98">
        <f>IF(ISNUMBER(SEARCH('ankieta ESG'!$G$186,BR2018)),MAX($BQ$3:BQ2017)+1,0)</f>
        <v>2015</v>
      </c>
      <c r="BR2018" s="134" t="s">
        <v>6018</v>
      </c>
      <c r="BS2018" s="98">
        <v>0</v>
      </c>
      <c r="BT2018" s="99" t="str">
        <f>IFERROR(VLOOKUP(ROWS($BR$4:BR2018),$BQ$4:$BR$2337,2,0),"")</f>
        <v>Toszek (pow. gliwicki, woj. śląskie)</v>
      </c>
      <c r="BU2018" s="98">
        <v>0</v>
      </c>
      <c r="BV2018" s="98">
        <f>IF(ISNUMBER(SEARCH('ankieta ESG'!$G$187,BW2018)),MAX($BV$3:BV2017)+1,0)</f>
        <v>2015</v>
      </c>
      <c r="BW2018" s="134" t="s">
        <v>6018</v>
      </c>
      <c r="BX2018" s="98">
        <v>0</v>
      </c>
      <c r="BY2018" s="99" t="str">
        <f>IFERROR(VLOOKUP(ROWS($BW$4:BW2018),$BV$4:$BW$2337,2,0),"")</f>
        <v>Toszek (pow. gliwicki, woj. śląskie)</v>
      </c>
      <c r="BZ2018" s="98">
        <v>0</v>
      </c>
      <c r="CA2018" s="98">
        <f>IF(ISNUMBER(SEARCH('ankieta ESG'!$G$188,CB2018)),MAX($CA$3:CA2017)+1,0)</f>
        <v>2015</v>
      </c>
      <c r="CB2018" s="134" t="s">
        <v>6018</v>
      </c>
      <c r="CC2018" s="98">
        <v>0</v>
      </c>
      <c r="CD2018" s="99" t="str">
        <f>IFERROR(VLOOKUP(ROWS($CB$4:CB2018),$CA$4:$CB$2337,2,0),"")</f>
        <v>Toszek (pow. gliwicki, woj. śląskie)</v>
      </c>
      <c r="CE2018" s="98">
        <v>0</v>
      </c>
      <c r="CF2018" s="98">
        <f>IF(ISNUMBER(SEARCH('ankieta ESG'!$G$189,CG2018)),MAX($CF$3:CF2017)+1,0)</f>
        <v>2015</v>
      </c>
      <c r="CG2018" s="134" t="s">
        <v>6018</v>
      </c>
      <c r="CH2018" s="98">
        <v>0</v>
      </c>
      <c r="CI2018" s="99" t="str">
        <f>IFERROR(VLOOKUP(ROWS($CG$4:CG2018),$CF$4:$CG$2337,2,0),"")</f>
        <v>Toszek (pow. gliwicki, woj. śląskie)</v>
      </c>
      <c r="CJ2018" s="98">
        <v>0</v>
      </c>
    </row>
    <row r="2019" spans="4:88">
      <c r="D2019" s="25"/>
      <c r="F2019" s="25"/>
      <c r="AM2019" s="98">
        <f>IF(ISNUMBER(SEARCH('ankieta ESG'!$G$180,AN2019)),MAX(AM$3:$AM2018)+1,0)</f>
        <v>2016</v>
      </c>
      <c r="AN2019" s="134" t="s">
        <v>6019</v>
      </c>
      <c r="AO2019" s="98">
        <v>0</v>
      </c>
      <c r="AP2019" s="99" t="str">
        <f>IFERROR(VLOOKUP(ROWS($AN$4:AN2019),$AM$4:$AN$2337,2,0),"")</f>
        <v>Trawniki (pow. świdnicki, woj. lubelskie)</v>
      </c>
      <c r="AQ2019" s="98">
        <v>0</v>
      </c>
      <c r="AR2019" s="98">
        <f>IF(ISNUMBER(SEARCH('ankieta ESG'!$G$181,AS2019)),MAX($AR$3:AR2018)+1,0)</f>
        <v>2016</v>
      </c>
      <c r="AS2019" s="134" t="s">
        <v>6019</v>
      </c>
      <c r="AT2019" s="98">
        <v>0</v>
      </c>
      <c r="AU2019" s="99" t="str">
        <f>IFERROR(VLOOKUP(ROWS($AS$4:AS2019),$AR$4:$AS$2337,2,0),"")</f>
        <v>Trawniki (pow. świdnicki, woj. lubelskie)</v>
      </c>
      <c r="AV2019" s="98">
        <v>0</v>
      </c>
      <c r="AW2019" s="98">
        <f>IF(ISNUMBER(SEARCH('ankieta ESG'!$G$182,AX2019)),MAX($AW$3:AW2018)+1,0)</f>
        <v>2016</v>
      </c>
      <c r="AX2019" s="134" t="s">
        <v>6019</v>
      </c>
      <c r="AY2019" s="98">
        <v>0</v>
      </c>
      <c r="AZ2019" s="99" t="str">
        <f>IFERROR(VLOOKUP(ROWS($AX$4:AX2019),$AW$4:$AX$2337,2,0),"")</f>
        <v>Trawniki (pow. świdnicki, woj. lubelskie)</v>
      </c>
      <c r="BA2019" s="98">
        <v>0</v>
      </c>
      <c r="BB2019" s="98">
        <f>IF(ISNUMBER(SEARCH('ankieta ESG'!$G$183,BC2019)),MAX($BB$3:BB2018)+1,0)</f>
        <v>2016</v>
      </c>
      <c r="BC2019" s="134" t="s">
        <v>6019</v>
      </c>
      <c r="BD2019" s="98">
        <v>0</v>
      </c>
      <c r="BE2019" s="99" t="str">
        <f>IFERROR(VLOOKUP(ROWS($BC$4:BC2019),$BB$4:$BC$2337,2,0),"")</f>
        <v>Trawniki (pow. świdnicki, woj. lubelskie)</v>
      </c>
      <c r="BF2019" s="98">
        <v>0</v>
      </c>
      <c r="BG2019" s="98">
        <f>IF(ISNUMBER(SEARCH('ankieta ESG'!$G$184,BH2019)),MAX($BG$3:BG2018)+1,0)</f>
        <v>2016</v>
      </c>
      <c r="BH2019" s="134" t="s">
        <v>6019</v>
      </c>
      <c r="BI2019" s="98">
        <v>0</v>
      </c>
      <c r="BJ2019" s="99" t="str">
        <f>IFERROR(VLOOKUP(ROWS($BH$4:BH2019),$BG$4:$BH$2337,2,0),"")</f>
        <v>Trawniki (pow. świdnicki, woj. lubelskie)</v>
      </c>
      <c r="BK2019" s="98">
        <v>0</v>
      </c>
      <c r="BL2019" s="98">
        <f>IF(ISNUMBER(SEARCH('ankieta ESG'!$G$185,BM2019)),MAX($BL$3:BL2018)+1,0)</f>
        <v>2016</v>
      </c>
      <c r="BM2019" s="134" t="s">
        <v>6019</v>
      </c>
      <c r="BN2019" s="98">
        <v>0</v>
      </c>
      <c r="BO2019" s="99" t="str">
        <f>IFERROR(VLOOKUP(ROWS($BM$4:BM2019),$BL$4:$BM$2337,2,0),"")</f>
        <v>Trawniki (pow. świdnicki, woj. lubelskie)</v>
      </c>
      <c r="BP2019" s="98">
        <v>0</v>
      </c>
      <c r="BQ2019" s="98">
        <f>IF(ISNUMBER(SEARCH('ankieta ESG'!$G$186,BR2019)),MAX($BQ$3:BQ2018)+1,0)</f>
        <v>2016</v>
      </c>
      <c r="BR2019" s="134" t="s">
        <v>6019</v>
      </c>
      <c r="BS2019" s="98">
        <v>0</v>
      </c>
      <c r="BT2019" s="99" t="str">
        <f>IFERROR(VLOOKUP(ROWS($BR$4:BR2019),$BQ$4:$BR$2337,2,0),"")</f>
        <v>Trawniki (pow. świdnicki, woj. lubelskie)</v>
      </c>
      <c r="BU2019" s="98">
        <v>0</v>
      </c>
      <c r="BV2019" s="98">
        <f>IF(ISNUMBER(SEARCH('ankieta ESG'!$G$187,BW2019)),MAX($BV$3:BV2018)+1,0)</f>
        <v>2016</v>
      </c>
      <c r="BW2019" s="134" t="s">
        <v>6019</v>
      </c>
      <c r="BX2019" s="98">
        <v>0</v>
      </c>
      <c r="BY2019" s="99" t="str">
        <f>IFERROR(VLOOKUP(ROWS($BW$4:BW2019),$BV$4:$BW$2337,2,0),"")</f>
        <v>Trawniki (pow. świdnicki, woj. lubelskie)</v>
      </c>
      <c r="BZ2019" s="98">
        <v>0</v>
      </c>
      <c r="CA2019" s="98">
        <f>IF(ISNUMBER(SEARCH('ankieta ESG'!$G$188,CB2019)),MAX($CA$3:CA2018)+1,0)</f>
        <v>2016</v>
      </c>
      <c r="CB2019" s="134" t="s">
        <v>6019</v>
      </c>
      <c r="CC2019" s="98">
        <v>0</v>
      </c>
      <c r="CD2019" s="99" t="str">
        <f>IFERROR(VLOOKUP(ROWS($CB$4:CB2019),$CA$4:$CB$2337,2,0),"")</f>
        <v>Trawniki (pow. świdnicki, woj. lubelskie)</v>
      </c>
      <c r="CE2019" s="98">
        <v>0</v>
      </c>
      <c r="CF2019" s="98">
        <f>IF(ISNUMBER(SEARCH('ankieta ESG'!$G$189,CG2019)),MAX($CF$3:CF2018)+1,0)</f>
        <v>2016</v>
      </c>
      <c r="CG2019" s="134" t="s">
        <v>6019</v>
      </c>
      <c r="CH2019" s="98">
        <v>0</v>
      </c>
      <c r="CI2019" s="99" t="str">
        <f>IFERROR(VLOOKUP(ROWS($CG$4:CG2019),$CF$4:$CG$2337,2,0),"")</f>
        <v>Trawniki (pow. świdnicki, woj. lubelskie)</v>
      </c>
      <c r="CJ2019" s="98">
        <v>0</v>
      </c>
    </row>
    <row r="2020" spans="4:88">
      <c r="D2020" s="25"/>
      <c r="F2020" s="25"/>
      <c r="AM2020" s="98">
        <f>IF(ISNUMBER(SEARCH('ankieta ESG'!$G$180,AN2020)),MAX(AM$3:$AM2019)+1,0)</f>
        <v>2017</v>
      </c>
      <c r="AN2020" s="134" t="s">
        <v>6020</v>
      </c>
      <c r="AO2020" s="98">
        <v>0</v>
      </c>
      <c r="AP2020" s="99" t="str">
        <f>IFERROR(VLOOKUP(ROWS($AN$4:AN2020),$AM$4:$AN$2337,2,0),"")</f>
        <v>Trąbki Wielkie (pow. gdański, woj. pomorskie)</v>
      </c>
      <c r="AQ2020" s="98">
        <v>0</v>
      </c>
      <c r="AR2020" s="98">
        <f>IF(ISNUMBER(SEARCH('ankieta ESG'!$G$181,AS2020)),MAX($AR$3:AR2019)+1,0)</f>
        <v>2017</v>
      </c>
      <c r="AS2020" s="134" t="s">
        <v>6020</v>
      </c>
      <c r="AT2020" s="98">
        <v>0</v>
      </c>
      <c r="AU2020" s="99" t="str">
        <f>IFERROR(VLOOKUP(ROWS($AS$4:AS2020),$AR$4:$AS$2337,2,0),"")</f>
        <v>Trąbki Wielkie (pow. gdański, woj. pomorskie)</v>
      </c>
      <c r="AV2020" s="98">
        <v>0</v>
      </c>
      <c r="AW2020" s="98">
        <f>IF(ISNUMBER(SEARCH('ankieta ESG'!$G$182,AX2020)),MAX($AW$3:AW2019)+1,0)</f>
        <v>2017</v>
      </c>
      <c r="AX2020" s="134" t="s">
        <v>6020</v>
      </c>
      <c r="AY2020" s="98">
        <v>0</v>
      </c>
      <c r="AZ2020" s="99" t="str">
        <f>IFERROR(VLOOKUP(ROWS($AX$4:AX2020),$AW$4:$AX$2337,2,0),"")</f>
        <v>Trąbki Wielkie (pow. gdański, woj. pomorskie)</v>
      </c>
      <c r="BA2020" s="98">
        <v>0</v>
      </c>
      <c r="BB2020" s="98">
        <f>IF(ISNUMBER(SEARCH('ankieta ESG'!$G$183,BC2020)),MAX($BB$3:BB2019)+1,0)</f>
        <v>2017</v>
      </c>
      <c r="BC2020" s="134" t="s">
        <v>6020</v>
      </c>
      <c r="BD2020" s="98">
        <v>0</v>
      </c>
      <c r="BE2020" s="99" t="str">
        <f>IFERROR(VLOOKUP(ROWS($BC$4:BC2020),$BB$4:$BC$2337,2,0),"")</f>
        <v>Trąbki Wielkie (pow. gdański, woj. pomorskie)</v>
      </c>
      <c r="BF2020" s="98">
        <v>0</v>
      </c>
      <c r="BG2020" s="98">
        <f>IF(ISNUMBER(SEARCH('ankieta ESG'!$G$184,BH2020)),MAX($BG$3:BG2019)+1,0)</f>
        <v>2017</v>
      </c>
      <c r="BH2020" s="134" t="s">
        <v>6020</v>
      </c>
      <c r="BI2020" s="98">
        <v>0</v>
      </c>
      <c r="BJ2020" s="99" t="str">
        <f>IFERROR(VLOOKUP(ROWS($BH$4:BH2020),$BG$4:$BH$2337,2,0),"")</f>
        <v>Trąbki Wielkie (pow. gdański, woj. pomorskie)</v>
      </c>
      <c r="BK2020" s="98">
        <v>0</v>
      </c>
      <c r="BL2020" s="98">
        <f>IF(ISNUMBER(SEARCH('ankieta ESG'!$G$185,BM2020)),MAX($BL$3:BL2019)+1,0)</f>
        <v>2017</v>
      </c>
      <c r="BM2020" s="134" t="s">
        <v>6020</v>
      </c>
      <c r="BN2020" s="98">
        <v>0</v>
      </c>
      <c r="BO2020" s="99" t="str">
        <f>IFERROR(VLOOKUP(ROWS($BM$4:BM2020),$BL$4:$BM$2337,2,0),"")</f>
        <v>Trąbki Wielkie (pow. gdański, woj. pomorskie)</v>
      </c>
      <c r="BP2020" s="98">
        <v>0</v>
      </c>
      <c r="BQ2020" s="98">
        <f>IF(ISNUMBER(SEARCH('ankieta ESG'!$G$186,BR2020)),MAX($BQ$3:BQ2019)+1,0)</f>
        <v>2017</v>
      </c>
      <c r="BR2020" s="134" t="s">
        <v>6020</v>
      </c>
      <c r="BS2020" s="98">
        <v>0</v>
      </c>
      <c r="BT2020" s="99" t="str">
        <f>IFERROR(VLOOKUP(ROWS($BR$4:BR2020),$BQ$4:$BR$2337,2,0),"")</f>
        <v>Trąbki Wielkie (pow. gdański, woj. pomorskie)</v>
      </c>
      <c r="BU2020" s="98">
        <v>0</v>
      </c>
      <c r="BV2020" s="98">
        <f>IF(ISNUMBER(SEARCH('ankieta ESG'!$G$187,BW2020)),MAX($BV$3:BV2019)+1,0)</f>
        <v>2017</v>
      </c>
      <c r="BW2020" s="134" t="s">
        <v>6020</v>
      </c>
      <c r="BX2020" s="98">
        <v>0</v>
      </c>
      <c r="BY2020" s="99" t="str">
        <f>IFERROR(VLOOKUP(ROWS($BW$4:BW2020),$BV$4:$BW$2337,2,0),"")</f>
        <v>Trąbki Wielkie (pow. gdański, woj. pomorskie)</v>
      </c>
      <c r="BZ2020" s="98">
        <v>0</v>
      </c>
      <c r="CA2020" s="98">
        <f>IF(ISNUMBER(SEARCH('ankieta ESG'!$G$188,CB2020)),MAX($CA$3:CA2019)+1,0)</f>
        <v>2017</v>
      </c>
      <c r="CB2020" s="134" t="s">
        <v>6020</v>
      </c>
      <c r="CC2020" s="98">
        <v>0</v>
      </c>
      <c r="CD2020" s="99" t="str">
        <f>IFERROR(VLOOKUP(ROWS($CB$4:CB2020),$CA$4:$CB$2337,2,0),"")</f>
        <v>Trąbki Wielkie (pow. gdański, woj. pomorskie)</v>
      </c>
      <c r="CE2020" s="98">
        <v>0</v>
      </c>
      <c r="CF2020" s="98">
        <f>IF(ISNUMBER(SEARCH('ankieta ESG'!$G$189,CG2020)),MAX($CF$3:CF2019)+1,0)</f>
        <v>2017</v>
      </c>
      <c r="CG2020" s="134" t="s">
        <v>6020</v>
      </c>
      <c r="CH2020" s="98">
        <v>0</v>
      </c>
      <c r="CI2020" s="99" t="str">
        <f>IFERROR(VLOOKUP(ROWS($CG$4:CG2020),$CF$4:$CG$2337,2,0),"")</f>
        <v>Trąbki Wielkie (pow. gdański, woj. pomorskie)</v>
      </c>
      <c r="CJ2020" s="98">
        <v>0</v>
      </c>
    </row>
    <row r="2021" spans="4:88">
      <c r="D2021" s="25"/>
      <c r="F2021" s="25"/>
      <c r="AM2021" s="98">
        <f>IF(ISNUMBER(SEARCH('ankieta ESG'!$G$180,AN2021)),MAX(AM$3:$AM2020)+1,0)</f>
        <v>2018</v>
      </c>
      <c r="AN2021" s="134" t="s">
        <v>6021</v>
      </c>
      <c r="AO2021" s="98">
        <v>0</v>
      </c>
      <c r="AP2021" s="99" t="str">
        <f>IFERROR(VLOOKUP(ROWS($AN$4:AN2021),$AM$4:$AN$2337,2,0),"")</f>
        <v>Trojanów (pow. garwoliński, woj. mazowieckie)</v>
      </c>
      <c r="AQ2021" s="98">
        <v>0</v>
      </c>
      <c r="AR2021" s="98">
        <f>IF(ISNUMBER(SEARCH('ankieta ESG'!$G$181,AS2021)),MAX($AR$3:AR2020)+1,0)</f>
        <v>2018</v>
      </c>
      <c r="AS2021" s="134" t="s">
        <v>6021</v>
      </c>
      <c r="AT2021" s="98">
        <v>0</v>
      </c>
      <c r="AU2021" s="99" t="str">
        <f>IFERROR(VLOOKUP(ROWS($AS$4:AS2021),$AR$4:$AS$2337,2,0),"")</f>
        <v>Trojanów (pow. garwoliński, woj. mazowieckie)</v>
      </c>
      <c r="AV2021" s="98">
        <v>0</v>
      </c>
      <c r="AW2021" s="98">
        <f>IF(ISNUMBER(SEARCH('ankieta ESG'!$G$182,AX2021)),MAX($AW$3:AW2020)+1,0)</f>
        <v>2018</v>
      </c>
      <c r="AX2021" s="134" t="s">
        <v>6021</v>
      </c>
      <c r="AY2021" s="98">
        <v>0</v>
      </c>
      <c r="AZ2021" s="99" t="str">
        <f>IFERROR(VLOOKUP(ROWS($AX$4:AX2021),$AW$4:$AX$2337,2,0),"")</f>
        <v>Trojanów (pow. garwoliński, woj. mazowieckie)</v>
      </c>
      <c r="BA2021" s="98">
        <v>0</v>
      </c>
      <c r="BB2021" s="98">
        <f>IF(ISNUMBER(SEARCH('ankieta ESG'!$G$183,BC2021)),MAX($BB$3:BB2020)+1,0)</f>
        <v>2018</v>
      </c>
      <c r="BC2021" s="134" t="s">
        <v>6021</v>
      </c>
      <c r="BD2021" s="98">
        <v>0</v>
      </c>
      <c r="BE2021" s="99" t="str">
        <f>IFERROR(VLOOKUP(ROWS($BC$4:BC2021),$BB$4:$BC$2337,2,0),"")</f>
        <v>Trojanów (pow. garwoliński, woj. mazowieckie)</v>
      </c>
      <c r="BF2021" s="98">
        <v>0</v>
      </c>
      <c r="BG2021" s="98">
        <f>IF(ISNUMBER(SEARCH('ankieta ESG'!$G$184,BH2021)),MAX($BG$3:BG2020)+1,0)</f>
        <v>2018</v>
      </c>
      <c r="BH2021" s="134" t="s">
        <v>6021</v>
      </c>
      <c r="BI2021" s="98">
        <v>0</v>
      </c>
      <c r="BJ2021" s="99" t="str">
        <f>IFERROR(VLOOKUP(ROWS($BH$4:BH2021),$BG$4:$BH$2337,2,0),"")</f>
        <v>Trojanów (pow. garwoliński, woj. mazowieckie)</v>
      </c>
      <c r="BK2021" s="98">
        <v>0</v>
      </c>
      <c r="BL2021" s="98">
        <f>IF(ISNUMBER(SEARCH('ankieta ESG'!$G$185,BM2021)),MAX($BL$3:BL2020)+1,0)</f>
        <v>2018</v>
      </c>
      <c r="BM2021" s="134" t="s">
        <v>6021</v>
      </c>
      <c r="BN2021" s="98">
        <v>0</v>
      </c>
      <c r="BO2021" s="99" t="str">
        <f>IFERROR(VLOOKUP(ROWS($BM$4:BM2021),$BL$4:$BM$2337,2,0),"")</f>
        <v>Trojanów (pow. garwoliński, woj. mazowieckie)</v>
      </c>
      <c r="BP2021" s="98">
        <v>0</v>
      </c>
      <c r="BQ2021" s="98">
        <f>IF(ISNUMBER(SEARCH('ankieta ESG'!$G$186,BR2021)),MAX($BQ$3:BQ2020)+1,0)</f>
        <v>2018</v>
      </c>
      <c r="BR2021" s="134" t="s">
        <v>6021</v>
      </c>
      <c r="BS2021" s="98">
        <v>0</v>
      </c>
      <c r="BT2021" s="99" t="str">
        <f>IFERROR(VLOOKUP(ROWS($BR$4:BR2021),$BQ$4:$BR$2337,2,0),"")</f>
        <v>Trojanów (pow. garwoliński, woj. mazowieckie)</v>
      </c>
      <c r="BU2021" s="98">
        <v>0</v>
      </c>
      <c r="BV2021" s="98">
        <f>IF(ISNUMBER(SEARCH('ankieta ESG'!$G$187,BW2021)),MAX($BV$3:BV2020)+1,0)</f>
        <v>2018</v>
      </c>
      <c r="BW2021" s="134" t="s">
        <v>6021</v>
      </c>
      <c r="BX2021" s="98">
        <v>0</v>
      </c>
      <c r="BY2021" s="99" t="str">
        <f>IFERROR(VLOOKUP(ROWS($BW$4:BW2021),$BV$4:$BW$2337,2,0),"")</f>
        <v>Trojanów (pow. garwoliński, woj. mazowieckie)</v>
      </c>
      <c r="BZ2021" s="98">
        <v>0</v>
      </c>
      <c r="CA2021" s="98">
        <f>IF(ISNUMBER(SEARCH('ankieta ESG'!$G$188,CB2021)),MAX($CA$3:CA2020)+1,0)</f>
        <v>2018</v>
      </c>
      <c r="CB2021" s="134" t="s">
        <v>6021</v>
      </c>
      <c r="CC2021" s="98">
        <v>0</v>
      </c>
      <c r="CD2021" s="99" t="str">
        <f>IFERROR(VLOOKUP(ROWS($CB$4:CB2021),$CA$4:$CB$2337,2,0),"")</f>
        <v>Trojanów (pow. garwoliński, woj. mazowieckie)</v>
      </c>
      <c r="CE2021" s="98">
        <v>0</v>
      </c>
      <c r="CF2021" s="98">
        <f>IF(ISNUMBER(SEARCH('ankieta ESG'!$G$189,CG2021)),MAX($CF$3:CF2020)+1,0)</f>
        <v>2018</v>
      </c>
      <c r="CG2021" s="134" t="s">
        <v>6021</v>
      </c>
      <c r="CH2021" s="98">
        <v>0</v>
      </c>
      <c r="CI2021" s="99" t="str">
        <f>IFERROR(VLOOKUP(ROWS($CG$4:CG2021),$CF$4:$CG$2337,2,0),"")</f>
        <v>Trojanów (pow. garwoliński, woj. mazowieckie)</v>
      </c>
      <c r="CJ2021" s="98">
        <v>0</v>
      </c>
    </row>
    <row r="2022" spans="4:88">
      <c r="D2022" s="25"/>
      <c r="F2022" s="25"/>
      <c r="AM2022" s="98">
        <f>IF(ISNUMBER(SEARCH('ankieta ESG'!$G$180,AN2022)),MAX(AM$3:$AM2021)+1,0)</f>
        <v>2019</v>
      </c>
      <c r="AN2022" s="134" t="s">
        <v>6022</v>
      </c>
      <c r="AO2022" s="98">
        <v>0</v>
      </c>
      <c r="AP2022" s="99" t="str">
        <f>IFERROR(VLOOKUP(ROWS($AN$4:AN2022),$AM$4:$AN$2337,2,0),"")</f>
        <v>Troszyn (pow. ostrołęcki, woj. mazowieckie)</v>
      </c>
      <c r="AQ2022" s="98">
        <v>0</v>
      </c>
      <c r="AR2022" s="98">
        <f>IF(ISNUMBER(SEARCH('ankieta ESG'!$G$181,AS2022)),MAX($AR$3:AR2021)+1,0)</f>
        <v>2019</v>
      </c>
      <c r="AS2022" s="134" t="s">
        <v>6022</v>
      </c>
      <c r="AT2022" s="98">
        <v>0</v>
      </c>
      <c r="AU2022" s="99" t="str">
        <f>IFERROR(VLOOKUP(ROWS($AS$4:AS2022),$AR$4:$AS$2337,2,0),"")</f>
        <v>Troszyn (pow. ostrołęcki, woj. mazowieckie)</v>
      </c>
      <c r="AV2022" s="98">
        <v>0</v>
      </c>
      <c r="AW2022" s="98">
        <f>IF(ISNUMBER(SEARCH('ankieta ESG'!$G$182,AX2022)),MAX($AW$3:AW2021)+1,0)</f>
        <v>2019</v>
      </c>
      <c r="AX2022" s="134" t="s">
        <v>6022</v>
      </c>
      <c r="AY2022" s="98">
        <v>0</v>
      </c>
      <c r="AZ2022" s="99" t="str">
        <f>IFERROR(VLOOKUP(ROWS($AX$4:AX2022),$AW$4:$AX$2337,2,0),"")</f>
        <v>Troszyn (pow. ostrołęcki, woj. mazowieckie)</v>
      </c>
      <c r="BA2022" s="98">
        <v>0</v>
      </c>
      <c r="BB2022" s="98">
        <f>IF(ISNUMBER(SEARCH('ankieta ESG'!$G$183,BC2022)),MAX($BB$3:BB2021)+1,0)</f>
        <v>2019</v>
      </c>
      <c r="BC2022" s="134" t="s">
        <v>6022</v>
      </c>
      <c r="BD2022" s="98">
        <v>0</v>
      </c>
      <c r="BE2022" s="99" t="str">
        <f>IFERROR(VLOOKUP(ROWS($BC$4:BC2022),$BB$4:$BC$2337,2,0),"")</f>
        <v>Troszyn (pow. ostrołęcki, woj. mazowieckie)</v>
      </c>
      <c r="BF2022" s="98">
        <v>0</v>
      </c>
      <c r="BG2022" s="98">
        <f>IF(ISNUMBER(SEARCH('ankieta ESG'!$G$184,BH2022)),MAX($BG$3:BG2021)+1,0)</f>
        <v>2019</v>
      </c>
      <c r="BH2022" s="134" t="s">
        <v>6022</v>
      </c>
      <c r="BI2022" s="98">
        <v>0</v>
      </c>
      <c r="BJ2022" s="99" t="str">
        <f>IFERROR(VLOOKUP(ROWS($BH$4:BH2022),$BG$4:$BH$2337,2,0),"")</f>
        <v>Troszyn (pow. ostrołęcki, woj. mazowieckie)</v>
      </c>
      <c r="BK2022" s="98">
        <v>0</v>
      </c>
      <c r="BL2022" s="98">
        <f>IF(ISNUMBER(SEARCH('ankieta ESG'!$G$185,BM2022)),MAX($BL$3:BL2021)+1,0)</f>
        <v>2019</v>
      </c>
      <c r="BM2022" s="134" t="s">
        <v>6022</v>
      </c>
      <c r="BN2022" s="98">
        <v>0</v>
      </c>
      <c r="BO2022" s="99" t="str">
        <f>IFERROR(VLOOKUP(ROWS($BM$4:BM2022),$BL$4:$BM$2337,2,0),"")</f>
        <v>Troszyn (pow. ostrołęcki, woj. mazowieckie)</v>
      </c>
      <c r="BP2022" s="98">
        <v>0</v>
      </c>
      <c r="BQ2022" s="98">
        <f>IF(ISNUMBER(SEARCH('ankieta ESG'!$G$186,BR2022)),MAX($BQ$3:BQ2021)+1,0)</f>
        <v>2019</v>
      </c>
      <c r="BR2022" s="134" t="s">
        <v>6022</v>
      </c>
      <c r="BS2022" s="98">
        <v>0</v>
      </c>
      <c r="BT2022" s="99" t="str">
        <f>IFERROR(VLOOKUP(ROWS($BR$4:BR2022),$BQ$4:$BR$2337,2,0),"")</f>
        <v>Troszyn (pow. ostrołęcki, woj. mazowieckie)</v>
      </c>
      <c r="BU2022" s="98">
        <v>0</v>
      </c>
      <c r="BV2022" s="98">
        <f>IF(ISNUMBER(SEARCH('ankieta ESG'!$G$187,BW2022)),MAX($BV$3:BV2021)+1,0)</f>
        <v>2019</v>
      </c>
      <c r="BW2022" s="134" t="s">
        <v>6022</v>
      </c>
      <c r="BX2022" s="98">
        <v>0</v>
      </c>
      <c r="BY2022" s="99" t="str">
        <f>IFERROR(VLOOKUP(ROWS($BW$4:BW2022),$BV$4:$BW$2337,2,0),"")</f>
        <v>Troszyn (pow. ostrołęcki, woj. mazowieckie)</v>
      </c>
      <c r="BZ2022" s="98">
        <v>0</v>
      </c>
      <c r="CA2022" s="98">
        <f>IF(ISNUMBER(SEARCH('ankieta ESG'!$G$188,CB2022)),MAX($CA$3:CA2021)+1,0)</f>
        <v>2019</v>
      </c>
      <c r="CB2022" s="134" t="s">
        <v>6022</v>
      </c>
      <c r="CC2022" s="98">
        <v>0</v>
      </c>
      <c r="CD2022" s="99" t="str">
        <f>IFERROR(VLOOKUP(ROWS($CB$4:CB2022),$CA$4:$CB$2337,2,0),"")</f>
        <v>Troszyn (pow. ostrołęcki, woj. mazowieckie)</v>
      </c>
      <c r="CE2022" s="98">
        <v>0</v>
      </c>
      <c r="CF2022" s="98">
        <f>IF(ISNUMBER(SEARCH('ankieta ESG'!$G$189,CG2022)),MAX($CF$3:CF2021)+1,0)</f>
        <v>2019</v>
      </c>
      <c r="CG2022" s="134" t="s">
        <v>6022</v>
      </c>
      <c r="CH2022" s="98">
        <v>0</v>
      </c>
      <c r="CI2022" s="99" t="str">
        <f>IFERROR(VLOOKUP(ROWS($CG$4:CG2022),$CF$4:$CG$2337,2,0),"")</f>
        <v>Troszyn (pow. ostrołęcki, woj. mazowieckie)</v>
      </c>
      <c r="CJ2022" s="98">
        <v>0</v>
      </c>
    </row>
    <row r="2023" spans="4:88">
      <c r="D2023" s="25"/>
      <c r="F2023" s="25"/>
      <c r="AM2023" s="98">
        <f>IF(ISNUMBER(SEARCH('ankieta ESG'!$G$180,AN2023)),MAX(AM$3:$AM2022)+1,0)</f>
        <v>2020</v>
      </c>
      <c r="AN2023" s="134" t="s">
        <v>6023</v>
      </c>
      <c r="AO2023" s="98">
        <v>0</v>
      </c>
      <c r="AP2023" s="99" t="str">
        <f>IFERROR(VLOOKUP(ROWS($AN$4:AN2023),$AM$4:$AN$2337,2,0),"")</f>
        <v>Tryńcza (pow. przeworski, woj. podkarpackie)</v>
      </c>
      <c r="AQ2023" s="98">
        <v>0</v>
      </c>
      <c r="AR2023" s="98">
        <f>IF(ISNUMBER(SEARCH('ankieta ESG'!$G$181,AS2023)),MAX($AR$3:AR2022)+1,0)</f>
        <v>2020</v>
      </c>
      <c r="AS2023" s="134" t="s">
        <v>6023</v>
      </c>
      <c r="AT2023" s="98">
        <v>0</v>
      </c>
      <c r="AU2023" s="99" t="str">
        <f>IFERROR(VLOOKUP(ROWS($AS$4:AS2023),$AR$4:$AS$2337,2,0),"")</f>
        <v>Tryńcza (pow. przeworski, woj. podkarpackie)</v>
      </c>
      <c r="AV2023" s="98">
        <v>0</v>
      </c>
      <c r="AW2023" s="98">
        <f>IF(ISNUMBER(SEARCH('ankieta ESG'!$G$182,AX2023)),MAX($AW$3:AW2022)+1,0)</f>
        <v>2020</v>
      </c>
      <c r="AX2023" s="134" t="s">
        <v>6023</v>
      </c>
      <c r="AY2023" s="98">
        <v>0</v>
      </c>
      <c r="AZ2023" s="99" t="str">
        <f>IFERROR(VLOOKUP(ROWS($AX$4:AX2023),$AW$4:$AX$2337,2,0),"")</f>
        <v>Tryńcza (pow. przeworski, woj. podkarpackie)</v>
      </c>
      <c r="BA2023" s="98">
        <v>0</v>
      </c>
      <c r="BB2023" s="98">
        <f>IF(ISNUMBER(SEARCH('ankieta ESG'!$G$183,BC2023)),MAX($BB$3:BB2022)+1,0)</f>
        <v>2020</v>
      </c>
      <c r="BC2023" s="134" t="s">
        <v>6023</v>
      </c>
      <c r="BD2023" s="98">
        <v>0</v>
      </c>
      <c r="BE2023" s="99" t="str">
        <f>IFERROR(VLOOKUP(ROWS($BC$4:BC2023),$BB$4:$BC$2337,2,0),"")</f>
        <v>Tryńcza (pow. przeworski, woj. podkarpackie)</v>
      </c>
      <c r="BF2023" s="98">
        <v>0</v>
      </c>
      <c r="BG2023" s="98">
        <f>IF(ISNUMBER(SEARCH('ankieta ESG'!$G$184,BH2023)),MAX($BG$3:BG2022)+1,0)</f>
        <v>2020</v>
      </c>
      <c r="BH2023" s="134" t="s">
        <v>6023</v>
      </c>
      <c r="BI2023" s="98">
        <v>0</v>
      </c>
      <c r="BJ2023" s="99" t="str">
        <f>IFERROR(VLOOKUP(ROWS($BH$4:BH2023),$BG$4:$BH$2337,2,0),"")</f>
        <v>Tryńcza (pow. przeworski, woj. podkarpackie)</v>
      </c>
      <c r="BK2023" s="98">
        <v>0</v>
      </c>
      <c r="BL2023" s="98">
        <f>IF(ISNUMBER(SEARCH('ankieta ESG'!$G$185,BM2023)),MAX($BL$3:BL2022)+1,0)</f>
        <v>2020</v>
      </c>
      <c r="BM2023" s="134" t="s">
        <v>6023</v>
      </c>
      <c r="BN2023" s="98">
        <v>0</v>
      </c>
      <c r="BO2023" s="99" t="str">
        <f>IFERROR(VLOOKUP(ROWS($BM$4:BM2023),$BL$4:$BM$2337,2,0),"")</f>
        <v>Tryńcza (pow. przeworski, woj. podkarpackie)</v>
      </c>
      <c r="BP2023" s="98">
        <v>0</v>
      </c>
      <c r="BQ2023" s="98">
        <f>IF(ISNUMBER(SEARCH('ankieta ESG'!$G$186,BR2023)),MAX($BQ$3:BQ2022)+1,0)</f>
        <v>2020</v>
      </c>
      <c r="BR2023" s="134" t="s">
        <v>6023</v>
      </c>
      <c r="BS2023" s="98">
        <v>0</v>
      </c>
      <c r="BT2023" s="99" t="str">
        <f>IFERROR(VLOOKUP(ROWS($BR$4:BR2023),$BQ$4:$BR$2337,2,0),"")</f>
        <v>Tryńcza (pow. przeworski, woj. podkarpackie)</v>
      </c>
      <c r="BU2023" s="98">
        <v>0</v>
      </c>
      <c r="BV2023" s="98">
        <f>IF(ISNUMBER(SEARCH('ankieta ESG'!$G$187,BW2023)),MAX($BV$3:BV2022)+1,0)</f>
        <v>2020</v>
      </c>
      <c r="BW2023" s="134" t="s">
        <v>6023</v>
      </c>
      <c r="BX2023" s="98">
        <v>0</v>
      </c>
      <c r="BY2023" s="99" t="str">
        <f>IFERROR(VLOOKUP(ROWS($BW$4:BW2023),$BV$4:$BW$2337,2,0),"")</f>
        <v>Tryńcza (pow. przeworski, woj. podkarpackie)</v>
      </c>
      <c r="BZ2023" s="98">
        <v>0</v>
      </c>
      <c r="CA2023" s="98">
        <f>IF(ISNUMBER(SEARCH('ankieta ESG'!$G$188,CB2023)),MAX($CA$3:CA2022)+1,0)</f>
        <v>2020</v>
      </c>
      <c r="CB2023" s="134" t="s">
        <v>6023</v>
      </c>
      <c r="CC2023" s="98">
        <v>0</v>
      </c>
      <c r="CD2023" s="99" t="str">
        <f>IFERROR(VLOOKUP(ROWS($CB$4:CB2023),$CA$4:$CB$2337,2,0),"")</f>
        <v>Tryńcza (pow. przeworski, woj. podkarpackie)</v>
      </c>
      <c r="CE2023" s="98">
        <v>0</v>
      </c>
      <c r="CF2023" s="98">
        <f>IF(ISNUMBER(SEARCH('ankieta ESG'!$G$189,CG2023)),MAX($CF$3:CF2022)+1,0)</f>
        <v>2020</v>
      </c>
      <c r="CG2023" s="134" t="s">
        <v>6023</v>
      </c>
      <c r="CH2023" s="98">
        <v>0</v>
      </c>
      <c r="CI2023" s="99" t="str">
        <f>IFERROR(VLOOKUP(ROWS($CG$4:CG2023),$CF$4:$CG$2337,2,0),"")</f>
        <v>Tryńcza (pow. przeworski, woj. podkarpackie)</v>
      </c>
      <c r="CJ2023" s="98">
        <v>0</v>
      </c>
    </row>
    <row r="2024" spans="4:88">
      <c r="D2024" s="25"/>
      <c r="F2024" s="25"/>
      <c r="AM2024" s="98">
        <f>IF(ISNUMBER(SEARCH('ankieta ESG'!$G$180,AN2024)),MAX(AM$3:$AM2023)+1,0)</f>
        <v>2021</v>
      </c>
      <c r="AN2024" s="134" t="s">
        <v>6024</v>
      </c>
      <c r="AO2024" s="98">
        <v>0</v>
      </c>
      <c r="AP2024" s="99" t="str">
        <f>IFERROR(VLOOKUP(ROWS($AN$4:AN2024),$AM$4:$AN$2337,2,0),"")</f>
        <v>Trzciana (pow. bocheński, woj. małopolskie)</v>
      </c>
      <c r="AQ2024" s="98">
        <v>0</v>
      </c>
      <c r="AR2024" s="98">
        <f>IF(ISNUMBER(SEARCH('ankieta ESG'!$G$181,AS2024)),MAX($AR$3:AR2023)+1,0)</f>
        <v>2021</v>
      </c>
      <c r="AS2024" s="134" t="s">
        <v>6024</v>
      </c>
      <c r="AT2024" s="98">
        <v>0</v>
      </c>
      <c r="AU2024" s="99" t="str">
        <f>IFERROR(VLOOKUP(ROWS($AS$4:AS2024),$AR$4:$AS$2337,2,0),"")</f>
        <v>Trzciana (pow. bocheński, woj. małopolskie)</v>
      </c>
      <c r="AV2024" s="98">
        <v>0</v>
      </c>
      <c r="AW2024" s="98">
        <f>IF(ISNUMBER(SEARCH('ankieta ESG'!$G$182,AX2024)),MAX($AW$3:AW2023)+1,0)</f>
        <v>2021</v>
      </c>
      <c r="AX2024" s="134" t="s">
        <v>6024</v>
      </c>
      <c r="AY2024" s="98">
        <v>0</v>
      </c>
      <c r="AZ2024" s="99" t="str">
        <f>IFERROR(VLOOKUP(ROWS($AX$4:AX2024),$AW$4:$AX$2337,2,0),"")</f>
        <v>Trzciana (pow. bocheński, woj. małopolskie)</v>
      </c>
      <c r="BA2024" s="98">
        <v>0</v>
      </c>
      <c r="BB2024" s="98">
        <f>IF(ISNUMBER(SEARCH('ankieta ESG'!$G$183,BC2024)),MAX($BB$3:BB2023)+1,0)</f>
        <v>2021</v>
      </c>
      <c r="BC2024" s="134" t="s">
        <v>6024</v>
      </c>
      <c r="BD2024" s="98">
        <v>0</v>
      </c>
      <c r="BE2024" s="99" t="str">
        <f>IFERROR(VLOOKUP(ROWS($BC$4:BC2024),$BB$4:$BC$2337,2,0),"")</f>
        <v>Trzciana (pow. bocheński, woj. małopolskie)</v>
      </c>
      <c r="BF2024" s="98">
        <v>0</v>
      </c>
      <c r="BG2024" s="98">
        <f>IF(ISNUMBER(SEARCH('ankieta ESG'!$G$184,BH2024)),MAX($BG$3:BG2023)+1,0)</f>
        <v>2021</v>
      </c>
      <c r="BH2024" s="134" t="s">
        <v>6024</v>
      </c>
      <c r="BI2024" s="98">
        <v>0</v>
      </c>
      <c r="BJ2024" s="99" t="str">
        <f>IFERROR(VLOOKUP(ROWS($BH$4:BH2024),$BG$4:$BH$2337,2,0),"")</f>
        <v>Trzciana (pow. bocheński, woj. małopolskie)</v>
      </c>
      <c r="BK2024" s="98">
        <v>0</v>
      </c>
      <c r="BL2024" s="98">
        <f>IF(ISNUMBER(SEARCH('ankieta ESG'!$G$185,BM2024)),MAX($BL$3:BL2023)+1,0)</f>
        <v>2021</v>
      </c>
      <c r="BM2024" s="134" t="s">
        <v>6024</v>
      </c>
      <c r="BN2024" s="98">
        <v>0</v>
      </c>
      <c r="BO2024" s="99" t="str">
        <f>IFERROR(VLOOKUP(ROWS($BM$4:BM2024),$BL$4:$BM$2337,2,0),"")</f>
        <v>Trzciana (pow. bocheński, woj. małopolskie)</v>
      </c>
      <c r="BP2024" s="98">
        <v>0</v>
      </c>
      <c r="BQ2024" s="98">
        <f>IF(ISNUMBER(SEARCH('ankieta ESG'!$G$186,BR2024)),MAX($BQ$3:BQ2023)+1,0)</f>
        <v>2021</v>
      </c>
      <c r="BR2024" s="134" t="s">
        <v>6024</v>
      </c>
      <c r="BS2024" s="98">
        <v>0</v>
      </c>
      <c r="BT2024" s="99" t="str">
        <f>IFERROR(VLOOKUP(ROWS($BR$4:BR2024),$BQ$4:$BR$2337,2,0),"")</f>
        <v>Trzciana (pow. bocheński, woj. małopolskie)</v>
      </c>
      <c r="BU2024" s="98">
        <v>0</v>
      </c>
      <c r="BV2024" s="98">
        <f>IF(ISNUMBER(SEARCH('ankieta ESG'!$G$187,BW2024)),MAX($BV$3:BV2023)+1,0)</f>
        <v>2021</v>
      </c>
      <c r="BW2024" s="134" t="s">
        <v>6024</v>
      </c>
      <c r="BX2024" s="98">
        <v>0</v>
      </c>
      <c r="BY2024" s="99" t="str">
        <f>IFERROR(VLOOKUP(ROWS($BW$4:BW2024),$BV$4:$BW$2337,2,0),"")</f>
        <v>Trzciana (pow. bocheński, woj. małopolskie)</v>
      </c>
      <c r="BZ2024" s="98">
        <v>0</v>
      </c>
      <c r="CA2024" s="98">
        <f>IF(ISNUMBER(SEARCH('ankieta ESG'!$G$188,CB2024)),MAX($CA$3:CA2023)+1,0)</f>
        <v>2021</v>
      </c>
      <c r="CB2024" s="134" t="s">
        <v>6024</v>
      </c>
      <c r="CC2024" s="98">
        <v>0</v>
      </c>
      <c r="CD2024" s="99" t="str">
        <f>IFERROR(VLOOKUP(ROWS($CB$4:CB2024),$CA$4:$CB$2337,2,0),"")</f>
        <v>Trzciana (pow. bocheński, woj. małopolskie)</v>
      </c>
      <c r="CE2024" s="98">
        <v>0</v>
      </c>
      <c r="CF2024" s="98">
        <f>IF(ISNUMBER(SEARCH('ankieta ESG'!$G$189,CG2024)),MAX($CF$3:CF2023)+1,0)</f>
        <v>2021</v>
      </c>
      <c r="CG2024" s="134" t="s">
        <v>6024</v>
      </c>
      <c r="CH2024" s="98">
        <v>0</v>
      </c>
      <c r="CI2024" s="99" t="str">
        <f>IFERROR(VLOOKUP(ROWS($CG$4:CG2024),$CF$4:$CG$2337,2,0),"")</f>
        <v>Trzciana (pow. bocheński, woj. małopolskie)</v>
      </c>
      <c r="CJ2024" s="98">
        <v>0</v>
      </c>
    </row>
    <row r="2025" spans="4:88">
      <c r="D2025" s="25"/>
      <c r="F2025" s="25"/>
      <c r="AM2025" s="98">
        <f>IF(ISNUMBER(SEARCH('ankieta ESG'!$G$180,AN2025)),MAX(AM$3:$AM2024)+1,0)</f>
        <v>2022</v>
      </c>
      <c r="AN2025" s="134" t="s">
        <v>6025</v>
      </c>
      <c r="AO2025" s="98">
        <v>0</v>
      </c>
      <c r="AP2025" s="99" t="str">
        <f>IFERROR(VLOOKUP(ROWS($AN$4:AN2025),$AM$4:$AN$2337,2,0),"")</f>
        <v>Trzcianka (pow. czarnkowsko-trzcianecki, woj. wielkopolskie)</v>
      </c>
      <c r="AQ2025" s="98">
        <v>0</v>
      </c>
      <c r="AR2025" s="98">
        <f>IF(ISNUMBER(SEARCH('ankieta ESG'!$G$181,AS2025)),MAX($AR$3:AR2024)+1,0)</f>
        <v>2022</v>
      </c>
      <c r="AS2025" s="134" t="s">
        <v>6025</v>
      </c>
      <c r="AT2025" s="98">
        <v>0</v>
      </c>
      <c r="AU2025" s="99" t="str">
        <f>IFERROR(VLOOKUP(ROWS($AS$4:AS2025),$AR$4:$AS$2337,2,0),"")</f>
        <v>Trzcianka (pow. czarnkowsko-trzcianecki, woj. wielkopolskie)</v>
      </c>
      <c r="AV2025" s="98">
        <v>0</v>
      </c>
      <c r="AW2025" s="98">
        <f>IF(ISNUMBER(SEARCH('ankieta ESG'!$G$182,AX2025)),MAX($AW$3:AW2024)+1,0)</f>
        <v>2022</v>
      </c>
      <c r="AX2025" s="134" t="s">
        <v>6025</v>
      </c>
      <c r="AY2025" s="98">
        <v>0</v>
      </c>
      <c r="AZ2025" s="99" t="str">
        <f>IFERROR(VLOOKUP(ROWS($AX$4:AX2025),$AW$4:$AX$2337,2,0),"")</f>
        <v>Trzcianka (pow. czarnkowsko-trzcianecki, woj. wielkopolskie)</v>
      </c>
      <c r="BA2025" s="98">
        <v>0</v>
      </c>
      <c r="BB2025" s="98">
        <f>IF(ISNUMBER(SEARCH('ankieta ESG'!$G$183,BC2025)),MAX($BB$3:BB2024)+1,0)</f>
        <v>2022</v>
      </c>
      <c r="BC2025" s="134" t="s">
        <v>6025</v>
      </c>
      <c r="BD2025" s="98">
        <v>0</v>
      </c>
      <c r="BE2025" s="99" t="str">
        <f>IFERROR(VLOOKUP(ROWS($BC$4:BC2025),$BB$4:$BC$2337,2,0),"")</f>
        <v>Trzcianka (pow. czarnkowsko-trzcianecki, woj. wielkopolskie)</v>
      </c>
      <c r="BF2025" s="98">
        <v>0</v>
      </c>
      <c r="BG2025" s="98">
        <f>IF(ISNUMBER(SEARCH('ankieta ESG'!$G$184,BH2025)),MAX($BG$3:BG2024)+1,0)</f>
        <v>2022</v>
      </c>
      <c r="BH2025" s="134" t="s">
        <v>6025</v>
      </c>
      <c r="BI2025" s="98">
        <v>0</v>
      </c>
      <c r="BJ2025" s="99" t="str">
        <f>IFERROR(VLOOKUP(ROWS($BH$4:BH2025),$BG$4:$BH$2337,2,0),"")</f>
        <v>Trzcianka (pow. czarnkowsko-trzcianecki, woj. wielkopolskie)</v>
      </c>
      <c r="BK2025" s="98">
        <v>0</v>
      </c>
      <c r="BL2025" s="98">
        <f>IF(ISNUMBER(SEARCH('ankieta ESG'!$G$185,BM2025)),MAX($BL$3:BL2024)+1,0)</f>
        <v>2022</v>
      </c>
      <c r="BM2025" s="134" t="s">
        <v>6025</v>
      </c>
      <c r="BN2025" s="98">
        <v>0</v>
      </c>
      <c r="BO2025" s="99" t="str">
        <f>IFERROR(VLOOKUP(ROWS($BM$4:BM2025),$BL$4:$BM$2337,2,0),"")</f>
        <v>Trzcianka (pow. czarnkowsko-trzcianecki, woj. wielkopolskie)</v>
      </c>
      <c r="BP2025" s="98">
        <v>0</v>
      </c>
      <c r="BQ2025" s="98">
        <f>IF(ISNUMBER(SEARCH('ankieta ESG'!$G$186,BR2025)),MAX($BQ$3:BQ2024)+1,0)</f>
        <v>2022</v>
      </c>
      <c r="BR2025" s="134" t="s">
        <v>6025</v>
      </c>
      <c r="BS2025" s="98">
        <v>0</v>
      </c>
      <c r="BT2025" s="99" t="str">
        <f>IFERROR(VLOOKUP(ROWS($BR$4:BR2025),$BQ$4:$BR$2337,2,0),"")</f>
        <v>Trzcianka (pow. czarnkowsko-trzcianecki, woj. wielkopolskie)</v>
      </c>
      <c r="BU2025" s="98">
        <v>0</v>
      </c>
      <c r="BV2025" s="98">
        <f>IF(ISNUMBER(SEARCH('ankieta ESG'!$G$187,BW2025)),MAX($BV$3:BV2024)+1,0)</f>
        <v>2022</v>
      </c>
      <c r="BW2025" s="134" t="s">
        <v>6025</v>
      </c>
      <c r="BX2025" s="98">
        <v>0</v>
      </c>
      <c r="BY2025" s="99" t="str">
        <f>IFERROR(VLOOKUP(ROWS($BW$4:BW2025),$BV$4:$BW$2337,2,0),"")</f>
        <v>Trzcianka (pow. czarnkowsko-trzcianecki, woj. wielkopolskie)</v>
      </c>
      <c r="BZ2025" s="98">
        <v>0</v>
      </c>
      <c r="CA2025" s="98">
        <f>IF(ISNUMBER(SEARCH('ankieta ESG'!$G$188,CB2025)),MAX($CA$3:CA2024)+1,0)</f>
        <v>2022</v>
      </c>
      <c r="CB2025" s="134" t="s">
        <v>6025</v>
      </c>
      <c r="CC2025" s="98">
        <v>0</v>
      </c>
      <c r="CD2025" s="99" t="str">
        <f>IFERROR(VLOOKUP(ROWS($CB$4:CB2025),$CA$4:$CB$2337,2,0),"")</f>
        <v>Trzcianka (pow. czarnkowsko-trzcianecki, woj. wielkopolskie)</v>
      </c>
      <c r="CE2025" s="98">
        <v>0</v>
      </c>
      <c r="CF2025" s="98">
        <f>IF(ISNUMBER(SEARCH('ankieta ESG'!$G$189,CG2025)),MAX($CF$3:CF2024)+1,0)</f>
        <v>2022</v>
      </c>
      <c r="CG2025" s="134" t="s">
        <v>6025</v>
      </c>
      <c r="CH2025" s="98">
        <v>0</v>
      </c>
      <c r="CI2025" s="99" t="str">
        <f>IFERROR(VLOOKUP(ROWS($CG$4:CG2025),$CF$4:$CG$2337,2,0),"")</f>
        <v>Trzcianka (pow. czarnkowsko-trzcianecki, woj. wielkopolskie)</v>
      </c>
      <c r="CJ2025" s="98">
        <v>0</v>
      </c>
    </row>
    <row r="2026" spans="4:88">
      <c r="D2026" s="25"/>
      <c r="F2026" s="25"/>
      <c r="AM2026" s="98">
        <f>IF(ISNUMBER(SEARCH('ankieta ESG'!$G$180,AN2026)),MAX(AM$3:$AM2025)+1,0)</f>
        <v>2023</v>
      </c>
      <c r="AN2026" s="134" t="s">
        <v>6026</v>
      </c>
      <c r="AO2026" s="98">
        <v>0</v>
      </c>
      <c r="AP2026" s="99" t="str">
        <f>IFERROR(VLOOKUP(ROWS($AN$4:AN2026),$AM$4:$AN$2337,2,0),"")</f>
        <v>Trzcianne (pow. moniecki, woj. podlaskie)</v>
      </c>
      <c r="AQ2026" s="98">
        <v>0</v>
      </c>
      <c r="AR2026" s="98">
        <f>IF(ISNUMBER(SEARCH('ankieta ESG'!$G$181,AS2026)),MAX($AR$3:AR2025)+1,0)</f>
        <v>2023</v>
      </c>
      <c r="AS2026" s="134" t="s">
        <v>6026</v>
      </c>
      <c r="AT2026" s="98">
        <v>0</v>
      </c>
      <c r="AU2026" s="99" t="str">
        <f>IFERROR(VLOOKUP(ROWS($AS$4:AS2026),$AR$4:$AS$2337,2,0),"")</f>
        <v>Trzcianne (pow. moniecki, woj. podlaskie)</v>
      </c>
      <c r="AV2026" s="98">
        <v>0</v>
      </c>
      <c r="AW2026" s="98">
        <f>IF(ISNUMBER(SEARCH('ankieta ESG'!$G$182,AX2026)),MAX($AW$3:AW2025)+1,0)</f>
        <v>2023</v>
      </c>
      <c r="AX2026" s="134" t="s">
        <v>6026</v>
      </c>
      <c r="AY2026" s="98">
        <v>0</v>
      </c>
      <c r="AZ2026" s="99" t="str">
        <f>IFERROR(VLOOKUP(ROWS($AX$4:AX2026),$AW$4:$AX$2337,2,0),"")</f>
        <v>Trzcianne (pow. moniecki, woj. podlaskie)</v>
      </c>
      <c r="BA2026" s="98">
        <v>0</v>
      </c>
      <c r="BB2026" s="98">
        <f>IF(ISNUMBER(SEARCH('ankieta ESG'!$G$183,BC2026)),MAX($BB$3:BB2025)+1,0)</f>
        <v>2023</v>
      </c>
      <c r="BC2026" s="134" t="s">
        <v>6026</v>
      </c>
      <c r="BD2026" s="98">
        <v>0</v>
      </c>
      <c r="BE2026" s="99" t="str">
        <f>IFERROR(VLOOKUP(ROWS($BC$4:BC2026),$BB$4:$BC$2337,2,0),"")</f>
        <v>Trzcianne (pow. moniecki, woj. podlaskie)</v>
      </c>
      <c r="BF2026" s="98">
        <v>0</v>
      </c>
      <c r="BG2026" s="98">
        <f>IF(ISNUMBER(SEARCH('ankieta ESG'!$G$184,BH2026)),MAX($BG$3:BG2025)+1,0)</f>
        <v>2023</v>
      </c>
      <c r="BH2026" s="134" t="s">
        <v>6026</v>
      </c>
      <c r="BI2026" s="98">
        <v>0</v>
      </c>
      <c r="BJ2026" s="99" t="str">
        <f>IFERROR(VLOOKUP(ROWS($BH$4:BH2026),$BG$4:$BH$2337,2,0),"")</f>
        <v>Trzcianne (pow. moniecki, woj. podlaskie)</v>
      </c>
      <c r="BK2026" s="98">
        <v>0</v>
      </c>
      <c r="BL2026" s="98">
        <f>IF(ISNUMBER(SEARCH('ankieta ESG'!$G$185,BM2026)),MAX($BL$3:BL2025)+1,0)</f>
        <v>2023</v>
      </c>
      <c r="BM2026" s="134" t="s">
        <v>6026</v>
      </c>
      <c r="BN2026" s="98">
        <v>0</v>
      </c>
      <c r="BO2026" s="99" t="str">
        <f>IFERROR(VLOOKUP(ROWS($BM$4:BM2026),$BL$4:$BM$2337,2,0),"")</f>
        <v>Trzcianne (pow. moniecki, woj. podlaskie)</v>
      </c>
      <c r="BP2026" s="98">
        <v>0</v>
      </c>
      <c r="BQ2026" s="98">
        <f>IF(ISNUMBER(SEARCH('ankieta ESG'!$G$186,BR2026)),MAX($BQ$3:BQ2025)+1,0)</f>
        <v>2023</v>
      </c>
      <c r="BR2026" s="134" t="s">
        <v>6026</v>
      </c>
      <c r="BS2026" s="98">
        <v>0</v>
      </c>
      <c r="BT2026" s="99" t="str">
        <f>IFERROR(VLOOKUP(ROWS($BR$4:BR2026),$BQ$4:$BR$2337,2,0),"")</f>
        <v>Trzcianne (pow. moniecki, woj. podlaskie)</v>
      </c>
      <c r="BU2026" s="98">
        <v>0</v>
      </c>
      <c r="BV2026" s="98">
        <f>IF(ISNUMBER(SEARCH('ankieta ESG'!$G$187,BW2026)),MAX($BV$3:BV2025)+1,0)</f>
        <v>2023</v>
      </c>
      <c r="BW2026" s="134" t="s">
        <v>6026</v>
      </c>
      <c r="BX2026" s="98">
        <v>0</v>
      </c>
      <c r="BY2026" s="99" t="str">
        <f>IFERROR(VLOOKUP(ROWS($BW$4:BW2026),$BV$4:$BW$2337,2,0),"")</f>
        <v>Trzcianne (pow. moniecki, woj. podlaskie)</v>
      </c>
      <c r="BZ2026" s="98">
        <v>0</v>
      </c>
      <c r="CA2026" s="98">
        <f>IF(ISNUMBER(SEARCH('ankieta ESG'!$G$188,CB2026)),MAX($CA$3:CA2025)+1,0)</f>
        <v>2023</v>
      </c>
      <c r="CB2026" s="134" t="s">
        <v>6026</v>
      </c>
      <c r="CC2026" s="98">
        <v>0</v>
      </c>
      <c r="CD2026" s="99" t="str">
        <f>IFERROR(VLOOKUP(ROWS($CB$4:CB2026),$CA$4:$CB$2337,2,0),"")</f>
        <v>Trzcianne (pow. moniecki, woj. podlaskie)</v>
      </c>
      <c r="CE2026" s="98">
        <v>0</v>
      </c>
      <c r="CF2026" s="98">
        <f>IF(ISNUMBER(SEARCH('ankieta ESG'!$G$189,CG2026)),MAX($CF$3:CF2025)+1,0)</f>
        <v>2023</v>
      </c>
      <c r="CG2026" s="134" t="s">
        <v>6026</v>
      </c>
      <c r="CH2026" s="98">
        <v>0</v>
      </c>
      <c r="CI2026" s="99" t="str">
        <f>IFERROR(VLOOKUP(ROWS($CG$4:CG2026),$CF$4:$CG$2337,2,0),"")</f>
        <v>Trzcianne (pow. moniecki, woj. podlaskie)</v>
      </c>
      <c r="CJ2026" s="98">
        <v>0</v>
      </c>
    </row>
    <row r="2027" spans="4:88">
      <c r="D2027" s="25"/>
      <c r="F2027" s="25"/>
      <c r="AM2027" s="98">
        <f>IF(ISNUMBER(SEARCH('ankieta ESG'!$G$180,AN2027)),MAX(AM$3:$AM2026)+1,0)</f>
        <v>2024</v>
      </c>
      <c r="AN2027" s="134" t="s">
        <v>6027</v>
      </c>
      <c r="AO2027" s="98">
        <v>0</v>
      </c>
      <c r="AP2027" s="99" t="str">
        <f>IFERROR(VLOOKUP(ROWS($AN$4:AN2027),$AM$4:$AN$2337,2,0),"")</f>
        <v>Trzciel (pow. międzyrzecki, woj. lubuskie)</v>
      </c>
      <c r="AQ2027" s="98">
        <v>0</v>
      </c>
      <c r="AR2027" s="98">
        <f>IF(ISNUMBER(SEARCH('ankieta ESG'!$G$181,AS2027)),MAX($AR$3:AR2026)+1,0)</f>
        <v>2024</v>
      </c>
      <c r="AS2027" s="134" t="s">
        <v>6027</v>
      </c>
      <c r="AT2027" s="98">
        <v>0</v>
      </c>
      <c r="AU2027" s="99" t="str">
        <f>IFERROR(VLOOKUP(ROWS($AS$4:AS2027),$AR$4:$AS$2337,2,0),"")</f>
        <v>Trzciel (pow. międzyrzecki, woj. lubuskie)</v>
      </c>
      <c r="AV2027" s="98">
        <v>0</v>
      </c>
      <c r="AW2027" s="98">
        <f>IF(ISNUMBER(SEARCH('ankieta ESG'!$G$182,AX2027)),MAX($AW$3:AW2026)+1,0)</f>
        <v>2024</v>
      </c>
      <c r="AX2027" s="134" t="s">
        <v>6027</v>
      </c>
      <c r="AY2027" s="98">
        <v>0</v>
      </c>
      <c r="AZ2027" s="99" t="str">
        <f>IFERROR(VLOOKUP(ROWS($AX$4:AX2027),$AW$4:$AX$2337,2,0),"")</f>
        <v>Trzciel (pow. międzyrzecki, woj. lubuskie)</v>
      </c>
      <c r="BA2027" s="98">
        <v>0</v>
      </c>
      <c r="BB2027" s="98">
        <f>IF(ISNUMBER(SEARCH('ankieta ESG'!$G$183,BC2027)),MAX($BB$3:BB2026)+1,0)</f>
        <v>2024</v>
      </c>
      <c r="BC2027" s="134" t="s">
        <v>6027</v>
      </c>
      <c r="BD2027" s="98">
        <v>0</v>
      </c>
      <c r="BE2027" s="99" t="str">
        <f>IFERROR(VLOOKUP(ROWS($BC$4:BC2027),$BB$4:$BC$2337,2,0),"")</f>
        <v>Trzciel (pow. międzyrzecki, woj. lubuskie)</v>
      </c>
      <c r="BF2027" s="98">
        <v>0</v>
      </c>
      <c r="BG2027" s="98">
        <f>IF(ISNUMBER(SEARCH('ankieta ESG'!$G$184,BH2027)),MAX($BG$3:BG2026)+1,0)</f>
        <v>2024</v>
      </c>
      <c r="BH2027" s="134" t="s">
        <v>6027</v>
      </c>
      <c r="BI2027" s="98">
        <v>0</v>
      </c>
      <c r="BJ2027" s="99" t="str">
        <f>IFERROR(VLOOKUP(ROWS($BH$4:BH2027),$BG$4:$BH$2337,2,0),"")</f>
        <v>Trzciel (pow. międzyrzecki, woj. lubuskie)</v>
      </c>
      <c r="BK2027" s="98">
        <v>0</v>
      </c>
      <c r="BL2027" s="98">
        <f>IF(ISNUMBER(SEARCH('ankieta ESG'!$G$185,BM2027)),MAX($BL$3:BL2026)+1,0)</f>
        <v>2024</v>
      </c>
      <c r="BM2027" s="134" t="s">
        <v>6027</v>
      </c>
      <c r="BN2027" s="98">
        <v>0</v>
      </c>
      <c r="BO2027" s="99" t="str">
        <f>IFERROR(VLOOKUP(ROWS($BM$4:BM2027),$BL$4:$BM$2337,2,0),"")</f>
        <v>Trzciel (pow. międzyrzecki, woj. lubuskie)</v>
      </c>
      <c r="BP2027" s="98">
        <v>0</v>
      </c>
      <c r="BQ2027" s="98">
        <f>IF(ISNUMBER(SEARCH('ankieta ESG'!$G$186,BR2027)),MAX($BQ$3:BQ2026)+1,0)</f>
        <v>2024</v>
      </c>
      <c r="BR2027" s="134" t="s">
        <v>6027</v>
      </c>
      <c r="BS2027" s="98">
        <v>0</v>
      </c>
      <c r="BT2027" s="99" t="str">
        <f>IFERROR(VLOOKUP(ROWS($BR$4:BR2027),$BQ$4:$BR$2337,2,0),"")</f>
        <v>Trzciel (pow. międzyrzecki, woj. lubuskie)</v>
      </c>
      <c r="BU2027" s="98">
        <v>0</v>
      </c>
      <c r="BV2027" s="98">
        <f>IF(ISNUMBER(SEARCH('ankieta ESG'!$G$187,BW2027)),MAX($BV$3:BV2026)+1,0)</f>
        <v>2024</v>
      </c>
      <c r="BW2027" s="134" t="s">
        <v>6027</v>
      </c>
      <c r="BX2027" s="98">
        <v>0</v>
      </c>
      <c r="BY2027" s="99" t="str">
        <f>IFERROR(VLOOKUP(ROWS($BW$4:BW2027),$BV$4:$BW$2337,2,0),"")</f>
        <v>Trzciel (pow. międzyrzecki, woj. lubuskie)</v>
      </c>
      <c r="BZ2027" s="98">
        <v>0</v>
      </c>
      <c r="CA2027" s="98">
        <f>IF(ISNUMBER(SEARCH('ankieta ESG'!$G$188,CB2027)),MAX($CA$3:CA2026)+1,0)</f>
        <v>2024</v>
      </c>
      <c r="CB2027" s="134" t="s">
        <v>6027</v>
      </c>
      <c r="CC2027" s="98">
        <v>0</v>
      </c>
      <c r="CD2027" s="99" t="str">
        <f>IFERROR(VLOOKUP(ROWS($CB$4:CB2027),$CA$4:$CB$2337,2,0),"")</f>
        <v>Trzciel (pow. międzyrzecki, woj. lubuskie)</v>
      </c>
      <c r="CE2027" s="98">
        <v>0</v>
      </c>
      <c r="CF2027" s="98">
        <f>IF(ISNUMBER(SEARCH('ankieta ESG'!$G$189,CG2027)),MAX($CF$3:CF2026)+1,0)</f>
        <v>2024</v>
      </c>
      <c r="CG2027" s="134" t="s">
        <v>6027</v>
      </c>
      <c r="CH2027" s="98">
        <v>0</v>
      </c>
      <c r="CI2027" s="99" t="str">
        <f>IFERROR(VLOOKUP(ROWS($CG$4:CG2027),$CF$4:$CG$2337,2,0),"")</f>
        <v>Trzciel (pow. międzyrzecki, woj. lubuskie)</v>
      </c>
      <c r="CJ2027" s="98">
        <v>0</v>
      </c>
    </row>
    <row r="2028" spans="4:88">
      <c r="D2028" s="25"/>
      <c r="F2028" s="25"/>
      <c r="AM2028" s="98">
        <f>IF(ISNUMBER(SEARCH('ankieta ESG'!$G$180,AN2028)),MAX(AM$3:$AM2027)+1,0)</f>
        <v>2025</v>
      </c>
      <c r="AN2028" s="134" t="s">
        <v>6028</v>
      </c>
      <c r="AO2028" s="98">
        <v>0</v>
      </c>
      <c r="AP2028" s="99" t="str">
        <f>IFERROR(VLOOKUP(ROWS($AN$4:AN2028),$AM$4:$AN$2337,2,0),"")</f>
        <v>Trzcinica (pow. kępiński, woj. wielkopolskie)</v>
      </c>
      <c r="AQ2028" s="98">
        <v>0</v>
      </c>
      <c r="AR2028" s="98">
        <f>IF(ISNUMBER(SEARCH('ankieta ESG'!$G$181,AS2028)),MAX($AR$3:AR2027)+1,0)</f>
        <v>2025</v>
      </c>
      <c r="AS2028" s="134" t="s">
        <v>6028</v>
      </c>
      <c r="AT2028" s="98">
        <v>0</v>
      </c>
      <c r="AU2028" s="99" t="str">
        <f>IFERROR(VLOOKUP(ROWS($AS$4:AS2028),$AR$4:$AS$2337,2,0),"")</f>
        <v>Trzcinica (pow. kępiński, woj. wielkopolskie)</v>
      </c>
      <c r="AV2028" s="98">
        <v>0</v>
      </c>
      <c r="AW2028" s="98">
        <f>IF(ISNUMBER(SEARCH('ankieta ESG'!$G$182,AX2028)),MAX($AW$3:AW2027)+1,0)</f>
        <v>2025</v>
      </c>
      <c r="AX2028" s="134" t="s">
        <v>6028</v>
      </c>
      <c r="AY2028" s="98">
        <v>0</v>
      </c>
      <c r="AZ2028" s="99" t="str">
        <f>IFERROR(VLOOKUP(ROWS($AX$4:AX2028),$AW$4:$AX$2337,2,0),"")</f>
        <v>Trzcinica (pow. kępiński, woj. wielkopolskie)</v>
      </c>
      <c r="BA2028" s="98">
        <v>0</v>
      </c>
      <c r="BB2028" s="98">
        <f>IF(ISNUMBER(SEARCH('ankieta ESG'!$G$183,BC2028)),MAX($BB$3:BB2027)+1,0)</f>
        <v>2025</v>
      </c>
      <c r="BC2028" s="134" t="s">
        <v>6028</v>
      </c>
      <c r="BD2028" s="98">
        <v>0</v>
      </c>
      <c r="BE2028" s="99" t="str">
        <f>IFERROR(VLOOKUP(ROWS($BC$4:BC2028),$BB$4:$BC$2337,2,0),"")</f>
        <v>Trzcinica (pow. kępiński, woj. wielkopolskie)</v>
      </c>
      <c r="BF2028" s="98">
        <v>0</v>
      </c>
      <c r="BG2028" s="98">
        <f>IF(ISNUMBER(SEARCH('ankieta ESG'!$G$184,BH2028)),MAX($BG$3:BG2027)+1,0)</f>
        <v>2025</v>
      </c>
      <c r="BH2028" s="134" t="s">
        <v>6028</v>
      </c>
      <c r="BI2028" s="98">
        <v>0</v>
      </c>
      <c r="BJ2028" s="99" t="str">
        <f>IFERROR(VLOOKUP(ROWS($BH$4:BH2028),$BG$4:$BH$2337,2,0),"")</f>
        <v>Trzcinica (pow. kępiński, woj. wielkopolskie)</v>
      </c>
      <c r="BK2028" s="98">
        <v>0</v>
      </c>
      <c r="BL2028" s="98">
        <f>IF(ISNUMBER(SEARCH('ankieta ESG'!$G$185,BM2028)),MAX($BL$3:BL2027)+1,0)</f>
        <v>2025</v>
      </c>
      <c r="BM2028" s="134" t="s">
        <v>6028</v>
      </c>
      <c r="BN2028" s="98">
        <v>0</v>
      </c>
      <c r="BO2028" s="99" t="str">
        <f>IFERROR(VLOOKUP(ROWS($BM$4:BM2028),$BL$4:$BM$2337,2,0),"")</f>
        <v>Trzcinica (pow. kępiński, woj. wielkopolskie)</v>
      </c>
      <c r="BP2028" s="98">
        <v>0</v>
      </c>
      <c r="BQ2028" s="98">
        <f>IF(ISNUMBER(SEARCH('ankieta ESG'!$G$186,BR2028)),MAX($BQ$3:BQ2027)+1,0)</f>
        <v>2025</v>
      </c>
      <c r="BR2028" s="134" t="s">
        <v>6028</v>
      </c>
      <c r="BS2028" s="98">
        <v>0</v>
      </c>
      <c r="BT2028" s="99" t="str">
        <f>IFERROR(VLOOKUP(ROWS($BR$4:BR2028),$BQ$4:$BR$2337,2,0),"")</f>
        <v>Trzcinica (pow. kępiński, woj. wielkopolskie)</v>
      </c>
      <c r="BU2028" s="98">
        <v>0</v>
      </c>
      <c r="BV2028" s="98">
        <f>IF(ISNUMBER(SEARCH('ankieta ESG'!$G$187,BW2028)),MAX($BV$3:BV2027)+1,0)</f>
        <v>2025</v>
      </c>
      <c r="BW2028" s="134" t="s">
        <v>6028</v>
      </c>
      <c r="BX2028" s="98">
        <v>0</v>
      </c>
      <c r="BY2028" s="99" t="str">
        <f>IFERROR(VLOOKUP(ROWS($BW$4:BW2028),$BV$4:$BW$2337,2,0),"")</f>
        <v>Trzcinica (pow. kępiński, woj. wielkopolskie)</v>
      </c>
      <c r="BZ2028" s="98">
        <v>0</v>
      </c>
      <c r="CA2028" s="98">
        <f>IF(ISNUMBER(SEARCH('ankieta ESG'!$G$188,CB2028)),MAX($CA$3:CA2027)+1,0)</f>
        <v>2025</v>
      </c>
      <c r="CB2028" s="134" t="s">
        <v>6028</v>
      </c>
      <c r="CC2028" s="98">
        <v>0</v>
      </c>
      <c r="CD2028" s="99" t="str">
        <f>IFERROR(VLOOKUP(ROWS($CB$4:CB2028),$CA$4:$CB$2337,2,0),"")</f>
        <v>Trzcinica (pow. kępiński, woj. wielkopolskie)</v>
      </c>
      <c r="CE2028" s="98">
        <v>0</v>
      </c>
      <c r="CF2028" s="98">
        <f>IF(ISNUMBER(SEARCH('ankieta ESG'!$G$189,CG2028)),MAX($CF$3:CF2027)+1,0)</f>
        <v>2025</v>
      </c>
      <c r="CG2028" s="134" t="s">
        <v>6028</v>
      </c>
      <c r="CH2028" s="98">
        <v>0</v>
      </c>
      <c r="CI2028" s="99" t="str">
        <f>IFERROR(VLOOKUP(ROWS($CG$4:CG2028),$CF$4:$CG$2337,2,0),"")</f>
        <v>Trzcinica (pow. kępiński, woj. wielkopolskie)</v>
      </c>
      <c r="CJ2028" s="98">
        <v>0</v>
      </c>
    </row>
    <row r="2029" spans="4:88">
      <c r="D2029" s="25"/>
      <c r="F2029" s="25"/>
      <c r="AM2029" s="98">
        <f>IF(ISNUMBER(SEARCH('ankieta ESG'!$G$180,AN2029)),MAX(AM$3:$AM2028)+1,0)</f>
        <v>2026</v>
      </c>
      <c r="AN2029" s="134" t="s">
        <v>6029</v>
      </c>
      <c r="AO2029" s="98">
        <v>0</v>
      </c>
      <c r="AP2029" s="99" t="str">
        <f>IFERROR(VLOOKUP(ROWS($AN$4:AN2029),$AM$4:$AN$2337,2,0),"")</f>
        <v>Trzcińsko (pow. gryfiński, woj. zachodniopomorskie)</v>
      </c>
      <c r="AQ2029" s="98">
        <v>0</v>
      </c>
      <c r="AR2029" s="98">
        <f>IF(ISNUMBER(SEARCH('ankieta ESG'!$G$181,AS2029)),MAX($AR$3:AR2028)+1,0)</f>
        <v>2026</v>
      </c>
      <c r="AS2029" s="134" t="s">
        <v>6029</v>
      </c>
      <c r="AT2029" s="98">
        <v>0</v>
      </c>
      <c r="AU2029" s="99" t="str">
        <f>IFERROR(VLOOKUP(ROWS($AS$4:AS2029),$AR$4:$AS$2337,2,0),"")</f>
        <v>Trzcińsko (pow. gryfiński, woj. zachodniopomorskie)</v>
      </c>
      <c r="AV2029" s="98">
        <v>0</v>
      </c>
      <c r="AW2029" s="98">
        <f>IF(ISNUMBER(SEARCH('ankieta ESG'!$G$182,AX2029)),MAX($AW$3:AW2028)+1,0)</f>
        <v>2026</v>
      </c>
      <c r="AX2029" s="134" t="s">
        <v>6029</v>
      </c>
      <c r="AY2029" s="98">
        <v>0</v>
      </c>
      <c r="AZ2029" s="99" t="str">
        <f>IFERROR(VLOOKUP(ROWS($AX$4:AX2029),$AW$4:$AX$2337,2,0),"")</f>
        <v>Trzcińsko (pow. gryfiński, woj. zachodniopomorskie)</v>
      </c>
      <c r="BA2029" s="98">
        <v>0</v>
      </c>
      <c r="BB2029" s="98">
        <f>IF(ISNUMBER(SEARCH('ankieta ESG'!$G$183,BC2029)),MAX($BB$3:BB2028)+1,0)</f>
        <v>2026</v>
      </c>
      <c r="BC2029" s="134" t="s">
        <v>6029</v>
      </c>
      <c r="BD2029" s="98">
        <v>0</v>
      </c>
      <c r="BE2029" s="99" t="str">
        <f>IFERROR(VLOOKUP(ROWS($BC$4:BC2029),$BB$4:$BC$2337,2,0),"")</f>
        <v>Trzcińsko (pow. gryfiński, woj. zachodniopomorskie)</v>
      </c>
      <c r="BF2029" s="98">
        <v>0</v>
      </c>
      <c r="BG2029" s="98">
        <f>IF(ISNUMBER(SEARCH('ankieta ESG'!$G$184,BH2029)),MAX($BG$3:BG2028)+1,0)</f>
        <v>2026</v>
      </c>
      <c r="BH2029" s="134" t="s">
        <v>6029</v>
      </c>
      <c r="BI2029" s="98">
        <v>0</v>
      </c>
      <c r="BJ2029" s="99" t="str">
        <f>IFERROR(VLOOKUP(ROWS($BH$4:BH2029),$BG$4:$BH$2337,2,0),"")</f>
        <v>Trzcińsko (pow. gryfiński, woj. zachodniopomorskie)</v>
      </c>
      <c r="BK2029" s="98">
        <v>0</v>
      </c>
      <c r="BL2029" s="98">
        <f>IF(ISNUMBER(SEARCH('ankieta ESG'!$G$185,BM2029)),MAX($BL$3:BL2028)+1,0)</f>
        <v>2026</v>
      </c>
      <c r="BM2029" s="134" t="s">
        <v>6029</v>
      </c>
      <c r="BN2029" s="98">
        <v>0</v>
      </c>
      <c r="BO2029" s="99" t="str">
        <f>IFERROR(VLOOKUP(ROWS($BM$4:BM2029),$BL$4:$BM$2337,2,0),"")</f>
        <v>Trzcińsko (pow. gryfiński, woj. zachodniopomorskie)</v>
      </c>
      <c r="BP2029" s="98">
        <v>0</v>
      </c>
      <c r="BQ2029" s="98">
        <f>IF(ISNUMBER(SEARCH('ankieta ESG'!$G$186,BR2029)),MAX($BQ$3:BQ2028)+1,0)</f>
        <v>2026</v>
      </c>
      <c r="BR2029" s="134" t="s">
        <v>6029</v>
      </c>
      <c r="BS2029" s="98">
        <v>0</v>
      </c>
      <c r="BT2029" s="99" t="str">
        <f>IFERROR(VLOOKUP(ROWS($BR$4:BR2029),$BQ$4:$BR$2337,2,0),"")</f>
        <v>Trzcińsko (pow. gryfiński, woj. zachodniopomorskie)</v>
      </c>
      <c r="BU2029" s="98">
        <v>0</v>
      </c>
      <c r="BV2029" s="98">
        <f>IF(ISNUMBER(SEARCH('ankieta ESG'!$G$187,BW2029)),MAX($BV$3:BV2028)+1,0)</f>
        <v>2026</v>
      </c>
      <c r="BW2029" s="134" t="s">
        <v>6029</v>
      </c>
      <c r="BX2029" s="98">
        <v>0</v>
      </c>
      <c r="BY2029" s="99" t="str">
        <f>IFERROR(VLOOKUP(ROWS($BW$4:BW2029),$BV$4:$BW$2337,2,0),"")</f>
        <v>Trzcińsko (pow. gryfiński, woj. zachodniopomorskie)</v>
      </c>
      <c r="BZ2029" s="98">
        <v>0</v>
      </c>
      <c r="CA2029" s="98">
        <f>IF(ISNUMBER(SEARCH('ankieta ESG'!$G$188,CB2029)),MAX($CA$3:CA2028)+1,0)</f>
        <v>2026</v>
      </c>
      <c r="CB2029" s="134" t="s">
        <v>6029</v>
      </c>
      <c r="CC2029" s="98">
        <v>0</v>
      </c>
      <c r="CD2029" s="99" t="str">
        <f>IFERROR(VLOOKUP(ROWS($CB$4:CB2029),$CA$4:$CB$2337,2,0),"")</f>
        <v>Trzcińsko (pow. gryfiński, woj. zachodniopomorskie)</v>
      </c>
      <c r="CE2029" s="98">
        <v>0</v>
      </c>
      <c r="CF2029" s="98">
        <f>IF(ISNUMBER(SEARCH('ankieta ESG'!$G$189,CG2029)),MAX($CF$3:CF2028)+1,0)</f>
        <v>2026</v>
      </c>
      <c r="CG2029" s="134" t="s">
        <v>6029</v>
      </c>
      <c r="CH2029" s="98">
        <v>0</v>
      </c>
      <c r="CI2029" s="99" t="str">
        <f>IFERROR(VLOOKUP(ROWS($CG$4:CG2029),$CF$4:$CG$2337,2,0),"")</f>
        <v>Trzcińsko (pow. gryfiński, woj. zachodniopomorskie)</v>
      </c>
      <c r="CJ2029" s="98">
        <v>0</v>
      </c>
    </row>
    <row r="2030" spans="4:88">
      <c r="D2030" s="25"/>
      <c r="F2030" s="25"/>
      <c r="AM2030" s="98">
        <f>IF(ISNUMBER(SEARCH('ankieta ESG'!$G$180,AN2030)),MAX(AM$3:$AM2029)+1,0)</f>
        <v>2027</v>
      </c>
      <c r="AN2030" s="134" t="s">
        <v>6030</v>
      </c>
      <c r="AO2030" s="98">
        <v>0</v>
      </c>
      <c r="AP2030" s="99" t="str">
        <f>IFERROR(VLOOKUP(ROWS($AN$4:AN2030),$AM$4:$AN$2337,2,0),"")</f>
        <v>Trzebiatów (pow. gryficki, woj. zachodniopomorskie)</v>
      </c>
      <c r="AQ2030" s="98">
        <v>0</v>
      </c>
      <c r="AR2030" s="98">
        <f>IF(ISNUMBER(SEARCH('ankieta ESG'!$G$181,AS2030)),MAX($AR$3:AR2029)+1,0)</f>
        <v>2027</v>
      </c>
      <c r="AS2030" s="134" t="s">
        <v>6030</v>
      </c>
      <c r="AT2030" s="98">
        <v>0</v>
      </c>
      <c r="AU2030" s="99" t="str">
        <f>IFERROR(VLOOKUP(ROWS($AS$4:AS2030),$AR$4:$AS$2337,2,0),"")</f>
        <v>Trzebiatów (pow. gryficki, woj. zachodniopomorskie)</v>
      </c>
      <c r="AV2030" s="98">
        <v>0</v>
      </c>
      <c r="AW2030" s="98">
        <f>IF(ISNUMBER(SEARCH('ankieta ESG'!$G$182,AX2030)),MAX($AW$3:AW2029)+1,0)</f>
        <v>2027</v>
      </c>
      <c r="AX2030" s="134" t="s">
        <v>6030</v>
      </c>
      <c r="AY2030" s="98">
        <v>0</v>
      </c>
      <c r="AZ2030" s="99" t="str">
        <f>IFERROR(VLOOKUP(ROWS($AX$4:AX2030),$AW$4:$AX$2337,2,0),"")</f>
        <v>Trzebiatów (pow. gryficki, woj. zachodniopomorskie)</v>
      </c>
      <c r="BA2030" s="98">
        <v>0</v>
      </c>
      <c r="BB2030" s="98">
        <f>IF(ISNUMBER(SEARCH('ankieta ESG'!$G$183,BC2030)),MAX($BB$3:BB2029)+1,0)</f>
        <v>2027</v>
      </c>
      <c r="BC2030" s="134" t="s">
        <v>6030</v>
      </c>
      <c r="BD2030" s="98">
        <v>0</v>
      </c>
      <c r="BE2030" s="99" t="str">
        <f>IFERROR(VLOOKUP(ROWS($BC$4:BC2030),$BB$4:$BC$2337,2,0),"")</f>
        <v>Trzebiatów (pow. gryficki, woj. zachodniopomorskie)</v>
      </c>
      <c r="BF2030" s="98">
        <v>0</v>
      </c>
      <c r="BG2030" s="98">
        <f>IF(ISNUMBER(SEARCH('ankieta ESG'!$G$184,BH2030)),MAX($BG$3:BG2029)+1,0)</f>
        <v>2027</v>
      </c>
      <c r="BH2030" s="134" t="s">
        <v>6030</v>
      </c>
      <c r="BI2030" s="98">
        <v>0</v>
      </c>
      <c r="BJ2030" s="99" t="str">
        <f>IFERROR(VLOOKUP(ROWS($BH$4:BH2030),$BG$4:$BH$2337,2,0),"")</f>
        <v>Trzebiatów (pow. gryficki, woj. zachodniopomorskie)</v>
      </c>
      <c r="BK2030" s="98">
        <v>0</v>
      </c>
      <c r="BL2030" s="98">
        <f>IF(ISNUMBER(SEARCH('ankieta ESG'!$G$185,BM2030)),MAX($BL$3:BL2029)+1,0)</f>
        <v>2027</v>
      </c>
      <c r="BM2030" s="134" t="s">
        <v>6030</v>
      </c>
      <c r="BN2030" s="98">
        <v>0</v>
      </c>
      <c r="BO2030" s="99" t="str">
        <f>IFERROR(VLOOKUP(ROWS($BM$4:BM2030),$BL$4:$BM$2337,2,0),"")</f>
        <v>Trzebiatów (pow. gryficki, woj. zachodniopomorskie)</v>
      </c>
      <c r="BP2030" s="98">
        <v>0</v>
      </c>
      <c r="BQ2030" s="98">
        <f>IF(ISNUMBER(SEARCH('ankieta ESG'!$G$186,BR2030)),MAX($BQ$3:BQ2029)+1,0)</f>
        <v>2027</v>
      </c>
      <c r="BR2030" s="134" t="s">
        <v>6030</v>
      </c>
      <c r="BS2030" s="98">
        <v>0</v>
      </c>
      <c r="BT2030" s="99" t="str">
        <f>IFERROR(VLOOKUP(ROWS($BR$4:BR2030),$BQ$4:$BR$2337,2,0),"")</f>
        <v>Trzebiatów (pow. gryficki, woj. zachodniopomorskie)</v>
      </c>
      <c r="BU2030" s="98">
        <v>0</v>
      </c>
      <c r="BV2030" s="98">
        <f>IF(ISNUMBER(SEARCH('ankieta ESG'!$G$187,BW2030)),MAX($BV$3:BV2029)+1,0)</f>
        <v>2027</v>
      </c>
      <c r="BW2030" s="134" t="s">
        <v>6030</v>
      </c>
      <c r="BX2030" s="98">
        <v>0</v>
      </c>
      <c r="BY2030" s="99" t="str">
        <f>IFERROR(VLOOKUP(ROWS($BW$4:BW2030),$BV$4:$BW$2337,2,0),"")</f>
        <v>Trzebiatów (pow. gryficki, woj. zachodniopomorskie)</v>
      </c>
      <c r="BZ2030" s="98">
        <v>0</v>
      </c>
      <c r="CA2030" s="98">
        <f>IF(ISNUMBER(SEARCH('ankieta ESG'!$G$188,CB2030)),MAX($CA$3:CA2029)+1,0)</f>
        <v>2027</v>
      </c>
      <c r="CB2030" s="134" t="s">
        <v>6030</v>
      </c>
      <c r="CC2030" s="98">
        <v>0</v>
      </c>
      <c r="CD2030" s="99" t="str">
        <f>IFERROR(VLOOKUP(ROWS($CB$4:CB2030),$CA$4:$CB$2337,2,0),"")</f>
        <v>Trzebiatów (pow. gryficki, woj. zachodniopomorskie)</v>
      </c>
      <c r="CE2030" s="98">
        <v>0</v>
      </c>
      <c r="CF2030" s="98">
        <f>IF(ISNUMBER(SEARCH('ankieta ESG'!$G$189,CG2030)),MAX($CF$3:CF2029)+1,0)</f>
        <v>2027</v>
      </c>
      <c r="CG2030" s="134" t="s">
        <v>6030</v>
      </c>
      <c r="CH2030" s="98">
        <v>0</v>
      </c>
      <c r="CI2030" s="99" t="str">
        <f>IFERROR(VLOOKUP(ROWS($CG$4:CG2030),$CF$4:$CG$2337,2,0),"")</f>
        <v>Trzebiatów (pow. gryficki, woj. zachodniopomorskie)</v>
      </c>
      <c r="CJ2030" s="98">
        <v>0</v>
      </c>
    </row>
    <row r="2031" spans="4:88">
      <c r="D2031" s="25"/>
      <c r="F2031" s="25"/>
      <c r="AM2031" s="98">
        <f>IF(ISNUMBER(SEARCH('ankieta ESG'!$G$180,AN2031)),MAX(AM$3:$AM2030)+1,0)</f>
        <v>2028</v>
      </c>
      <c r="AN2031" s="134" t="s">
        <v>6031</v>
      </c>
      <c r="AO2031" s="98">
        <v>0</v>
      </c>
      <c r="AP2031" s="99" t="str">
        <f>IFERROR(VLOOKUP(ROWS($AN$4:AN2031),$AM$4:$AN$2337,2,0),"")</f>
        <v>Trzebiechów (pow. zielonogórski, woj. lubuskie)</v>
      </c>
      <c r="AQ2031" s="98">
        <v>0</v>
      </c>
      <c r="AR2031" s="98">
        <f>IF(ISNUMBER(SEARCH('ankieta ESG'!$G$181,AS2031)),MAX($AR$3:AR2030)+1,0)</f>
        <v>2028</v>
      </c>
      <c r="AS2031" s="134" t="s">
        <v>6031</v>
      </c>
      <c r="AT2031" s="98">
        <v>0</v>
      </c>
      <c r="AU2031" s="99" t="str">
        <f>IFERROR(VLOOKUP(ROWS($AS$4:AS2031),$AR$4:$AS$2337,2,0),"")</f>
        <v>Trzebiechów (pow. zielonogórski, woj. lubuskie)</v>
      </c>
      <c r="AV2031" s="98">
        <v>0</v>
      </c>
      <c r="AW2031" s="98">
        <f>IF(ISNUMBER(SEARCH('ankieta ESG'!$G$182,AX2031)),MAX($AW$3:AW2030)+1,0)</f>
        <v>2028</v>
      </c>
      <c r="AX2031" s="134" t="s">
        <v>6031</v>
      </c>
      <c r="AY2031" s="98">
        <v>0</v>
      </c>
      <c r="AZ2031" s="99" t="str">
        <f>IFERROR(VLOOKUP(ROWS($AX$4:AX2031),$AW$4:$AX$2337,2,0),"")</f>
        <v>Trzebiechów (pow. zielonogórski, woj. lubuskie)</v>
      </c>
      <c r="BA2031" s="98">
        <v>0</v>
      </c>
      <c r="BB2031" s="98">
        <f>IF(ISNUMBER(SEARCH('ankieta ESG'!$G$183,BC2031)),MAX($BB$3:BB2030)+1,0)</f>
        <v>2028</v>
      </c>
      <c r="BC2031" s="134" t="s">
        <v>6031</v>
      </c>
      <c r="BD2031" s="98">
        <v>0</v>
      </c>
      <c r="BE2031" s="99" t="str">
        <f>IFERROR(VLOOKUP(ROWS($BC$4:BC2031),$BB$4:$BC$2337,2,0),"")</f>
        <v>Trzebiechów (pow. zielonogórski, woj. lubuskie)</v>
      </c>
      <c r="BF2031" s="98">
        <v>0</v>
      </c>
      <c r="BG2031" s="98">
        <f>IF(ISNUMBER(SEARCH('ankieta ESG'!$G$184,BH2031)),MAX($BG$3:BG2030)+1,0)</f>
        <v>2028</v>
      </c>
      <c r="BH2031" s="134" t="s">
        <v>6031</v>
      </c>
      <c r="BI2031" s="98">
        <v>0</v>
      </c>
      <c r="BJ2031" s="99" t="str">
        <f>IFERROR(VLOOKUP(ROWS($BH$4:BH2031),$BG$4:$BH$2337,2,0),"")</f>
        <v>Trzebiechów (pow. zielonogórski, woj. lubuskie)</v>
      </c>
      <c r="BK2031" s="98">
        <v>0</v>
      </c>
      <c r="BL2031" s="98">
        <f>IF(ISNUMBER(SEARCH('ankieta ESG'!$G$185,BM2031)),MAX($BL$3:BL2030)+1,0)</f>
        <v>2028</v>
      </c>
      <c r="BM2031" s="134" t="s">
        <v>6031</v>
      </c>
      <c r="BN2031" s="98">
        <v>0</v>
      </c>
      <c r="BO2031" s="99" t="str">
        <f>IFERROR(VLOOKUP(ROWS($BM$4:BM2031),$BL$4:$BM$2337,2,0),"")</f>
        <v>Trzebiechów (pow. zielonogórski, woj. lubuskie)</v>
      </c>
      <c r="BP2031" s="98">
        <v>0</v>
      </c>
      <c r="BQ2031" s="98">
        <f>IF(ISNUMBER(SEARCH('ankieta ESG'!$G$186,BR2031)),MAX($BQ$3:BQ2030)+1,0)</f>
        <v>2028</v>
      </c>
      <c r="BR2031" s="134" t="s">
        <v>6031</v>
      </c>
      <c r="BS2031" s="98">
        <v>0</v>
      </c>
      <c r="BT2031" s="99" t="str">
        <f>IFERROR(VLOOKUP(ROWS($BR$4:BR2031),$BQ$4:$BR$2337,2,0),"")</f>
        <v>Trzebiechów (pow. zielonogórski, woj. lubuskie)</v>
      </c>
      <c r="BU2031" s="98">
        <v>0</v>
      </c>
      <c r="BV2031" s="98">
        <f>IF(ISNUMBER(SEARCH('ankieta ESG'!$G$187,BW2031)),MAX($BV$3:BV2030)+1,0)</f>
        <v>2028</v>
      </c>
      <c r="BW2031" s="134" t="s">
        <v>6031</v>
      </c>
      <c r="BX2031" s="98">
        <v>0</v>
      </c>
      <c r="BY2031" s="99" t="str">
        <f>IFERROR(VLOOKUP(ROWS($BW$4:BW2031),$BV$4:$BW$2337,2,0),"")</f>
        <v>Trzebiechów (pow. zielonogórski, woj. lubuskie)</v>
      </c>
      <c r="BZ2031" s="98">
        <v>0</v>
      </c>
      <c r="CA2031" s="98">
        <f>IF(ISNUMBER(SEARCH('ankieta ESG'!$G$188,CB2031)),MAX($CA$3:CA2030)+1,0)</f>
        <v>2028</v>
      </c>
      <c r="CB2031" s="134" t="s">
        <v>6031</v>
      </c>
      <c r="CC2031" s="98">
        <v>0</v>
      </c>
      <c r="CD2031" s="99" t="str">
        <f>IFERROR(VLOOKUP(ROWS($CB$4:CB2031),$CA$4:$CB$2337,2,0),"")</f>
        <v>Trzebiechów (pow. zielonogórski, woj. lubuskie)</v>
      </c>
      <c r="CE2031" s="98">
        <v>0</v>
      </c>
      <c r="CF2031" s="98">
        <f>IF(ISNUMBER(SEARCH('ankieta ESG'!$G$189,CG2031)),MAX($CF$3:CF2030)+1,0)</f>
        <v>2028</v>
      </c>
      <c r="CG2031" s="134" t="s">
        <v>6031</v>
      </c>
      <c r="CH2031" s="98">
        <v>0</v>
      </c>
      <c r="CI2031" s="99" t="str">
        <f>IFERROR(VLOOKUP(ROWS($CG$4:CG2031),$CF$4:$CG$2337,2,0),"")</f>
        <v>Trzebiechów (pow. zielonogórski, woj. lubuskie)</v>
      </c>
      <c r="CJ2031" s="98">
        <v>0</v>
      </c>
    </row>
    <row r="2032" spans="4:88">
      <c r="D2032" s="25"/>
      <c r="F2032" s="25"/>
      <c r="AM2032" s="98">
        <f>IF(ISNUMBER(SEARCH('ankieta ESG'!$G$180,AN2032)),MAX(AM$3:$AM2031)+1,0)</f>
        <v>2029</v>
      </c>
      <c r="AN2032" s="134" t="s">
        <v>6032</v>
      </c>
      <c r="AO2032" s="98">
        <v>0</v>
      </c>
      <c r="AP2032" s="99" t="str">
        <f>IFERROR(VLOOKUP(ROWS($AN$4:AN2032),$AM$4:$AN$2337,2,0),"")</f>
        <v>Trzebiel (pow. żarski, woj. lubuskie)</v>
      </c>
      <c r="AQ2032" s="98">
        <v>0</v>
      </c>
      <c r="AR2032" s="98">
        <f>IF(ISNUMBER(SEARCH('ankieta ESG'!$G$181,AS2032)),MAX($AR$3:AR2031)+1,0)</f>
        <v>2029</v>
      </c>
      <c r="AS2032" s="134" t="s">
        <v>6032</v>
      </c>
      <c r="AT2032" s="98">
        <v>0</v>
      </c>
      <c r="AU2032" s="99" t="str">
        <f>IFERROR(VLOOKUP(ROWS($AS$4:AS2032),$AR$4:$AS$2337,2,0),"")</f>
        <v>Trzebiel (pow. żarski, woj. lubuskie)</v>
      </c>
      <c r="AV2032" s="98">
        <v>0</v>
      </c>
      <c r="AW2032" s="98">
        <f>IF(ISNUMBER(SEARCH('ankieta ESG'!$G$182,AX2032)),MAX($AW$3:AW2031)+1,0)</f>
        <v>2029</v>
      </c>
      <c r="AX2032" s="134" t="s">
        <v>6032</v>
      </c>
      <c r="AY2032" s="98">
        <v>0</v>
      </c>
      <c r="AZ2032" s="99" t="str">
        <f>IFERROR(VLOOKUP(ROWS($AX$4:AX2032),$AW$4:$AX$2337,2,0),"")</f>
        <v>Trzebiel (pow. żarski, woj. lubuskie)</v>
      </c>
      <c r="BA2032" s="98">
        <v>0</v>
      </c>
      <c r="BB2032" s="98">
        <f>IF(ISNUMBER(SEARCH('ankieta ESG'!$G$183,BC2032)),MAX($BB$3:BB2031)+1,0)</f>
        <v>2029</v>
      </c>
      <c r="BC2032" s="134" t="s">
        <v>6032</v>
      </c>
      <c r="BD2032" s="98">
        <v>0</v>
      </c>
      <c r="BE2032" s="99" t="str">
        <f>IFERROR(VLOOKUP(ROWS($BC$4:BC2032),$BB$4:$BC$2337,2,0),"")</f>
        <v>Trzebiel (pow. żarski, woj. lubuskie)</v>
      </c>
      <c r="BF2032" s="98">
        <v>0</v>
      </c>
      <c r="BG2032" s="98">
        <f>IF(ISNUMBER(SEARCH('ankieta ESG'!$G$184,BH2032)),MAX($BG$3:BG2031)+1,0)</f>
        <v>2029</v>
      </c>
      <c r="BH2032" s="134" t="s">
        <v>6032</v>
      </c>
      <c r="BI2032" s="98">
        <v>0</v>
      </c>
      <c r="BJ2032" s="99" t="str">
        <f>IFERROR(VLOOKUP(ROWS($BH$4:BH2032),$BG$4:$BH$2337,2,0),"")</f>
        <v>Trzebiel (pow. żarski, woj. lubuskie)</v>
      </c>
      <c r="BK2032" s="98">
        <v>0</v>
      </c>
      <c r="BL2032" s="98">
        <f>IF(ISNUMBER(SEARCH('ankieta ESG'!$G$185,BM2032)),MAX($BL$3:BL2031)+1,0)</f>
        <v>2029</v>
      </c>
      <c r="BM2032" s="134" t="s">
        <v>6032</v>
      </c>
      <c r="BN2032" s="98">
        <v>0</v>
      </c>
      <c r="BO2032" s="99" t="str">
        <f>IFERROR(VLOOKUP(ROWS($BM$4:BM2032),$BL$4:$BM$2337,2,0),"")</f>
        <v>Trzebiel (pow. żarski, woj. lubuskie)</v>
      </c>
      <c r="BP2032" s="98">
        <v>0</v>
      </c>
      <c r="BQ2032" s="98">
        <f>IF(ISNUMBER(SEARCH('ankieta ESG'!$G$186,BR2032)),MAX($BQ$3:BQ2031)+1,0)</f>
        <v>2029</v>
      </c>
      <c r="BR2032" s="134" t="s">
        <v>6032</v>
      </c>
      <c r="BS2032" s="98">
        <v>0</v>
      </c>
      <c r="BT2032" s="99" t="str">
        <f>IFERROR(VLOOKUP(ROWS($BR$4:BR2032),$BQ$4:$BR$2337,2,0),"")</f>
        <v>Trzebiel (pow. żarski, woj. lubuskie)</v>
      </c>
      <c r="BU2032" s="98">
        <v>0</v>
      </c>
      <c r="BV2032" s="98">
        <f>IF(ISNUMBER(SEARCH('ankieta ESG'!$G$187,BW2032)),MAX($BV$3:BV2031)+1,0)</f>
        <v>2029</v>
      </c>
      <c r="BW2032" s="134" t="s">
        <v>6032</v>
      </c>
      <c r="BX2032" s="98">
        <v>0</v>
      </c>
      <c r="BY2032" s="99" t="str">
        <f>IFERROR(VLOOKUP(ROWS($BW$4:BW2032),$BV$4:$BW$2337,2,0),"")</f>
        <v>Trzebiel (pow. żarski, woj. lubuskie)</v>
      </c>
      <c r="BZ2032" s="98">
        <v>0</v>
      </c>
      <c r="CA2032" s="98">
        <f>IF(ISNUMBER(SEARCH('ankieta ESG'!$G$188,CB2032)),MAX($CA$3:CA2031)+1,0)</f>
        <v>2029</v>
      </c>
      <c r="CB2032" s="134" t="s">
        <v>6032</v>
      </c>
      <c r="CC2032" s="98">
        <v>0</v>
      </c>
      <c r="CD2032" s="99" t="str">
        <f>IFERROR(VLOOKUP(ROWS($CB$4:CB2032),$CA$4:$CB$2337,2,0),"")</f>
        <v>Trzebiel (pow. żarski, woj. lubuskie)</v>
      </c>
      <c r="CE2032" s="98">
        <v>0</v>
      </c>
      <c r="CF2032" s="98">
        <f>IF(ISNUMBER(SEARCH('ankieta ESG'!$G$189,CG2032)),MAX($CF$3:CF2031)+1,0)</f>
        <v>2029</v>
      </c>
      <c r="CG2032" s="134" t="s">
        <v>6032</v>
      </c>
      <c r="CH2032" s="98">
        <v>0</v>
      </c>
      <c r="CI2032" s="99" t="str">
        <f>IFERROR(VLOOKUP(ROWS($CG$4:CG2032),$CF$4:$CG$2337,2,0),"")</f>
        <v>Trzebiel (pow. żarski, woj. lubuskie)</v>
      </c>
      <c r="CJ2032" s="98">
        <v>0</v>
      </c>
    </row>
    <row r="2033" spans="4:88">
      <c r="D2033" s="25"/>
      <c r="F2033" s="25"/>
      <c r="AM2033" s="98">
        <f>IF(ISNUMBER(SEARCH('ankieta ESG'!$G$180,AN2033)),MAX(AM$3:$AM2032)+1,0)</f>
        <v>2030</v>
      </c>
      <c r="AN2033" s="134" t="s">
        <v>6033</v>
      </c>
      <c r="AO2033" s="98">
        <v>0</v>
      </c>
      <c r="AP2033" s="99" t="str">
        <f>IFERROR(VLOOKUP(ROWS($AN$4:AN2033),$AM$4:$AN$2337,2,0),"")</f>
        <v>Trzebielino (pow. bytowski, woj. pomorskie)</v>
      </c>
      <c r="AQ2033" s="98">
        <v>0</v>
      </c>
      <c r="AR2033" s="98">
        <f>IF(ISNUMBER(SEARCH('ankieta ESG'!$G$181,AS2033)),MAX($AR$3:AR2032)+1,0)</f>
        <v>2030</v>
      </c>
      <c r="AS2033" s="134" t="s">
        <v>6033</v>
      </c>
      <c r="AT2033" s="98">
        <v>0</v>
      </c>
      <c r="AU2033" s="99" t="str">
        <f>IFERROR(VLOOKUP(ROWS($AS$4:AS2033),$AR$4:$AS$2337,2,0),"")</f>
        <v>Trzebielino (pow. bytowski, woj. pomorskie)</v>
      </c>
      <c r="AV2033" s="98">
        <v>0</v>
      </c>
      <c r="AW2033" s="98">
        <f>IF(ISNUMBER(SEARCH('ankieta ESG'!$G$182,AX2033)),MAX($AW$3:AW2032)+1,0)</f>
        <v>2030</v>
      </c>
      <c r="AX2033" s="134" t="s">
        <v>6033</v>
      </c>
      <c r="AY2033" s="98">
        <v>0</v>
      </c>
      <c r="AZ2033" s="99" t="str">
        <f>IFERROR(VLOOKUP(ROWS($AX$4:AX2033),$AW$4:$AX$2337,2,0),"")</f>
        <v>Trzebielino (pow. bytowski, woj. pomorskie)</v>
      </c>
      <c r="BA2033" s="98">
        <v>0</v>
      </c>
      <c r="BB2033" s="98">
        <f>IF(ISNUMBER(SEARCH('ankieta ESG'!$G$183,BC2033)),MAX($BB$3:BB2032)+1,0)</f>
        <v>2030</v>
      </c>
      <c r="BC2033" s="134" t="s">
        <v>6033</v>
      </c>
      <c r="BD2033" s="98">
        <v>0</v>
      </c>
      <c r="BE2033" s="99" t="str">
        <f>IFERROR(VLOOKUP(ROWS($BC$4:BC2033),$BB$4:$BC$2337,2,0),"")</f>
        <v>Trzebielino (pow. bytowski, woj. pomorskie)</v>
      </c>
      <c r="BF2033" s="98">
        <v>0</v>
      </c>
      <c r="BG2033" s="98">
        <f>IF(ISNUMBER(SEARCH('ankieta ESG'!$G$184,BH2033)),MAX($BG$3:BG2032)+1,0)</f>
        <v>2030</v>
      </c>
      <c r="BH2033" s="134" t="s">
        <v>6033</v>
      </c>
      <c r="BI2033" s="98">
        <v>0</v>
      </c>
      <c r="BJ2033" s="99" t="str">
        <f>IFERROR(VLOOKUP(ROWS($BH$4:BH2033),$BG$4:$BH$2337,2,0),"")</f>
        <v>Trzebielino (pow. bytowski, woj. pomorskie)</v>
      </c>
      <c r="BK2033" s="98">
        <v>0</v>
      </c>
      <c r="BL2033" s="98">
        <f>IF(ISNUMBER(SEARCH('ankieta ESG'!$G$185,BM2033)),MAX($BL$3:BL2032)+1,0)</f>
        <v>2030</v>
      </c>
      <c r="BM2033" s="134" t="s">
        <v>6033</v>
      </c>
      <c r="BN2033" s="98">
        <v>0</v>
      </c>
      <c r="BO2033" s="99" t="str">
        <f>IFERROR(VLOOKUP(ROWS($BM$4:BM2033),$BL$4:$BM$2337,2,0),"")</f>
        <v>Trzebielino (pow. bytowski, woj. pomorskie)</v>
      </c>
      <c r="BP2033" s="98">
        <v>0</v>
      </c>
      <c r="BQ2033" s="98">
        <f>IF(ISNUMBER(SEARCH('ankieta ESG'!$G$186,BR2033)),MAX($BQ$3:BQ2032)+1,0)</f>
        <v>2030</v>
      </c>
      <c r="BR2033" s="134" t="s">
        <v>6033</v>
      </c>
      <c r="BS2033" s="98">
        <v>0</v>
      </c>
      <c r="BT2033" s="99" t="str">
        <f>IFERROR(VLOOKUP(ROWS($BR$4:BR2033),$BQ$4:$BR$2337,2,0),"")</f>
        <v>Trzebielino (pow. bytowski, woj. pomorskie)</v>
      </c>
      <c r="BU2033" s="98">
        <v>0</v>
      </c>
      <c r="BV2033" s="98">
        <f>IF(ISNUMBER(SEARCH('ankieta ESG'!$G$187,BW2033)),MAX($BV$3:BV2032)+1,0)</f>
        <v>2030</v>
      </c>
      <c r="BW2033" s="134" t="s">
        <v>6033</v>
      </c>
      <c r="BX2033" s="98">
        <v>0</v>
      </c>
      <c r="BY2033" s="99" t="str">
        <f>IFERROR(VLOOKUP(ROWS($BW$4:BW2033),$BV$4:$BW$2337,2,0),"")</f>
        <v>Trzebielino (pow. bytowski, woj. pomorskie)</v>
      </c>
      <c r="BZ2033" s="98">
        <v>0</v>
      </c>
      <c r="CA2033" s="98">
        <f>IF(ISNUMBER(SEARCH('ankieta ESG'!$G$188,CB2033)),MAX($CA$3:CA2032)+1,0)</f>
        <v>2030</v>
      </c>
      <c r="CB2033" s="134" t="s">
        <v>6033</v>
      </c>
      <c r="CC2033" s="98">
        <v>0</v>
      </c>
      <c r="CD2033" s="99" t="str">
        <f>IFERROR(VLOOKUP(ROWS($CB$4:CB2033),$CA$4:$CB$2337,2,0),"")</f>
        <v>Trzebielino (pow. bytowski, woj. pomorskie)</v>
      </c>
      <c r="CE2033" s="98">
        <v>0</v>
      </c>
      <c r="CF2033" s="98">
        <f>IF(ISNUMBER(SEARCH('ankieta ESG'!$G$189,CG2033)),MAX($CF$3:CF2032)+1,0)</f>
        <v>2030</v>
      </c>
      <c r="CG2033" s="134" t="s">
        <v>6033</v>
      </c>
      <c r="CH2033" s="98">
        <v>0</v>
      </c>
      <c r="CI2033" s="99" t="str">
        <f>IFERROR(VLOOKUP(ROWS($CG$4:CG2033),$CF$4:$CG$2337,2,0),"")</f>
        <v>Trzebielino (pow. bytowski, woj. pomorskie)</v>
      </c>
      <c r="CJ2033" s="98">
        <v>0</v>
      </c>
    </row>
    <row r="2034" spans="4:88">
      <c r="D2034" s="25"/>
      <c r="F2034" s="25"/>
      <c r="AM2034" s="98">
        <f>IF(ISNUMBER(SEARCH('ankieta ESG'!$G$180,AN2034)),MAX(AM$3:$AM2033)+1,0)</f>
        <v>2031</v>
      </c>
      <c r="AN2034" s="134" t="s">
        <v>6034</v>
      </c>
      <c r="AO2034" s="98">
        <v>0</v>
      </c>
      <c r="AP2034" s="99" t="str">
        <f>IFERROR(VLOOKUP(ROWS($AN$4:AN2034),$AM$4:$AN$2337,2,0),"")</f>
        <v>Trzebieszów (pow. łukowski, woj. lubelskie)</v>
      </c>
      <c r="AQ2034" s="98">
        <v>0</v>
      </c>
      <c r="AR2034" s="98">
        <f>IF(ISNUMBER(SEARCH('ankieta ESG'!$G$181,AS2034)),MAX($AR$3:AR2033)+1,0)</f>
        <v>2031</v>
      </c>
      <c r="AS2034" s="134" t="s">
        <v>6034</v>
      </c>
      <c r="AT2034" s="98">
        <v>0</v>
      </c>
      <c r="AU2034" s="99" t="str">
        <f>IFERROR(VLOOKUP(ROWS($AS$4:AS2034),$AR$4:$AS$2337,2,0),"")</f>
        <v>Trzebieszów (pow. łukowski, woj. lubelskie)</v>
      </c>
      <c r="AV2034" s="98">
        <v>0</v>
      </c>
      <c r="AW2034" s="98">
        <f>IF(ISNUMBER(SEARCH('ankieta ESG'!$G$182,AX2034)),MAX($AW$3:AW2033)+1,0)</f>
        <v>2031</v>
      </c>
      <c r="AX2034" s="134" t="s">
        <v>6034</v>
      </c>
      <c r="AY2034" s="98">
        <v>0</v>
      </c>
      <c r="AZ2034" s="99" t="str">
        <f>IFERROR(VLOOKUP(ROWS($AX$4:AX2034),$AW$4:$AX$2337,2,0),"")</f>
        <v>Trzebieszów (pow. łukowski, woj. lubelskie)</v>
      </c>
      <c r="BA2034" s="98">
        <v>0</v>
      </c>
      <c r="BB2034" s="98">
        <f>IF(ISNUMBER(SEARCH('ankieta ESG'!$G$183,BC2034)),MAX($BB$3:BB2033)+1,0)</f>
        <v>2031</v>
      </c>
      <c r="BC2034" s="134" t="s">
        <v>6034</v>
      </c>
      <c r="BD2034" s="98">
        <v>0</v>
      </c>
      <c r="BE2034" s="99" t="str">
        <f>IFERROR(VLOOKUP(ROWS($BC$4:BC2034),$BB$4:$BC$2337,2,0),"")</f>
        <v>Trzebieszów (pow. łukowski, woj. lubelskie)</v>
      </c>
      <c r="BF2034" s="98">
        <v>0</v>
      </c>
      <c r="BG2034" s="98">
        <f>IF(ISNUMBER(SEARCH('ankieta ESG'!$G$184,BH2034)),MAX($BG$3:BG2033)+1,0)</f>
        <v>2031</v>
      </c>
      <c r="BH2034" s="134" t="s">
        <v>6034</v>
      </c>
      <c r="BI2034" s="98">
        <v>0</v>
      </c>
      <c r="BJ2034" s="99" t="str">
        <f>IFERROR(VLOOKUP(ROWS($BH$4:BH2034),$BG$4:$BH$2337,2,0),"")</f>
        <v>Trzebieszów (pow. łukowski, woj. lubelskie)</v>
      </c>
      <c r="BK2034" s="98">
        <v>0</v>
      </c>
      <c r="BL2034" s="98">
        <f>IF(ISNUMBER(SEARCH('ankieta ESG'!$G$185,BM2034)),MAX($BL$3:BL2033)+1,0)</f>
        <v>2031</v>
      </c>
      <c r="BM2034" s="134" t="s">
        <v>6034</v>
      </c>
      <c r="BN2034" s="98">
        <v>0</v>
      </c>
      <c r="BO2034" s="99" t="str">
        <f>IFERROR(VLOOKUP(ROWS($BM$4:BM2034),$BL$4:$BM$2337,2,0),"")</f>
        <v>Trzebieszów (pow. łukowski, woj. lubelskie)</v>
      </c>
      <c r="BP2034" s="98">
        <v>0</v>
      </c>
      <c r="BQ2034" s="98">
        <f>IF(ISNUMBER(SEARCH('ankieta ESG'!$G$186,BR2034)),MAX($BQ$3:BQ2033)+1,0)</f>
        <v>2031</v>
      </c>
      <c r="BR2034" s="134" t="s">
        <v>6034</v>
      </c>
      <c r="BS2034" s="98">
        <v>0</v>
      </c>
      <c r="BT2034" s="99" t="str">
        <f>IFERROR(VLOOKUP(ROWS($BR$4:BR2034),$BQ$4:$BR$2337,2,0),"")</f>
        <v>Trzebieszów (pow. łukowski, woj. lubelskie)</v>
      </c>
      <c r="BU2034" s="98">
        <v>0</v>
      </c>
      <c r="BV2034" s="98">
        <f>IF(ISNUMBER(SEARCH('ankieta ESG'!$G$187,BW2034)),MAX($BV$3:BV2033)+1,0)</f>
        <v>2031</v>
      </c>
      <c r="BW2034" s="134" t="s">
        <v>6034</v>
      </c>
      <c r="BX2034" s="98">
        <v>0</v>
      </c>
      <c r="BY2034" s="99" t="str">
        <f>IFERROR(VLOOKUP(ROWS($BW$4:BW2034),$BV$4:$BW$2337,2,0),"")</f>
        <v>Trzebieszów (pow. łukowski, woj. lubelskie)</v>
      </c>
      <c r="BZ2034" s="98">
        <v>0</v>
      </c>
      <c r="CA2034" s="98">
        <f>IF(ISNUMBER(SEARCH('ankieta ESG'!$G$188,CB2034)),MAX($CA$3:CA2033)+1,0)</f>
        <v>2031</v>
      </c>
      <c r="CB2034" s="134" t="s">
        <v>6034</v>
      </c>
      <c r="CC2034" s="98">
        <v>0</v>
      </c>
      <c r="CD2034" s="99" t="str">
        <f>IFERROR(VLOOKUP(ROWS($CB$4:CB2034),$CA$4:$CB$2337,2,0),"")</f>
        <v>Trzebieszów (pow. łukowski, woj. lubelskie)</v>
      </c>
      <c r="CE2034" s="98">
        <v>0</v>
      </c>
      <c r="CF2034" s="98">
        <f>IF(ISNUMBER(SEARCH('ankieta ESG'!$G$189,CG2034)),MAX($CF$3:CF2033)+1,0)</f>
        <v>2031</v>
      </c>
      <c r="CG2034" s="134" t="s">
        <v>6034</v>
      </c>
      <c r="CH2034" s="98">
        <v>0</v>
      </c>
      <c r="CI2034" s="99" t="str">
        <f>IFERROR(VLOOKUP(ROWS($CG$4:CG2034),$CF$4:$CG$2337,2,0),"")</f>
        <v>Trzebieszów (pow. łukowski, woj. lubelskie)</v>
      </c>
      <c r="CJ2034" s="98">
        <v>0</v>
      </c>
    </row>
    <row r="2035" spans="4:88">
      <c r="D2035" s="25"/>
      <c r="F2035" s="25"/>
      <c r="AM2035" s="98">
        <f>IF(ISNUMBER(SEARCH('ankieta ESG'!$G$180,AN2035)),MAX(AM$3:$AM2034)+1,0)</f>
        <v>2032</v>
      </c>
      <c r="AN2035" s="134" t="s">
        <v>6035</v>
      </c>
      <c r="AO2035" s="98">
        <v>0</v>
      </c>
      <c r="AP2035" s="99" t="str">
        <f>IFERROR(VLOOKUP(ROWS($AN$4:AN2035),$AM$4:$AN$2337,2,0),"")</f>
        <v>Trzebinia (pow. chrzanowski, woj. małopolskie)</v>
      </c>
      <c r="AQ2035" s="98">
        <v>0</v>
      </c>
      <c r="AR2035" s="98">
        <f>IF(ISNUMBER(SEARCH('ankieta ESG'!$G$181,AS2035)),MAX($AR$3:AR2034)+1,0)</f>
        <v>2032</v>
      </c>
      <c r="AS2035" s="134" t="s">
        <v>6035</v>
      </c>
      <c r="AT2035" s="98">
        <v>0</v>
      </c>
      <c r="AU2035" s="99" t="str">
        <f>IFERROR(VLOOKUP(ROWS($AS$4:AS2035),$AR$4:$AS$2337,2,0),"")</f>
        <v>Trzebinia (pow. chrzanowski, woj. małopolskie)</v>
      </c>
      <c r="AV2035" s="98">
        <v>0</v>
      </c>
      <c r="AW2035" s="98">
        <f>IF(ISNUMBER(SEARCH('ankieta ESG'!$G$182,AX2035)),MAX($AW$3:AW2034)+1,0)</f>
        <v>2032</v>
      </c>
      <c r="AX2035" s="134" t="s">
        <v>6035</v>
      </c>
      <c r="AY2035" s="98">
        <v>0</v>
      </c>
      <c r="AZ2035" s="99" t="str">
        <f>IFERROR(VLOOKUP(ROWS($AX$4:AX2035),$AW$4:$AX$2337,2,0),"")</f>
        <v>Trzebinia (pow. chrzanowski, woj. małopolskie)</v>
      </c>
      <c r="BA2035" s="98">
        <v>0</v>
      </c>
      <c r="BB2035" s="98">
        <f>IF(ISNUMBER(SEARCH('ankieta ESG'!$G$183,BC2035)),MAX($BB$3:BB2034)+1,0)</f>
        <v>2032</v>
      </c>
      <c r="BC2035" s="134" t="s">
        <v>6035</v>
      </c>
      <c r="BD2035" s="98">
        <v>0</v>
      </c>
      <c r="BE2035" s="99" t="str">
        <f>IFERROR(VLOOKUP(ROWS($BC$4:BC2035),$BB$4:$BC$2337,2,0),"")</f>
        <v>Trzebinia (pow. chrzanowski, woj. małopolskie)</v>
      </c>
      <c r="BF2035" s="98">
        <v>0</v>
      </c>
      <c r="BG2035" s="98">
        <f>IF(ISNUMBER(SEARCH('ankieta ESG'!$G$184,BH2035)),MAX($BG$3:BG2034)+1,0)</f>
        <v>2032</v>
      </c>
      <c r="BH2035" s="134" t="s">
        <v>6035</v>
      </c>
      <c r="BI2035" s="98">
        <v>0</v>
      </c>
      <c r="BJ2035" s="99" t="str">
        <f>IFERROR(VLOOKUP(ROWS($BH$4:BH2035),$BG$4:$BH$2337,2,0),"")</f>
        <v>Trzebinia (pow. chrzanowski, woj. małopolskie)</v>
      </c>
      <c r="BK2035" s="98">
        <v>0</v>
      </c>
      <c r="BL2035" s="98">
        <f>IF(ISNUMBER(SEARCH('ankieta ESG'!$G$185,BM2035)),MAX($BL$3:BL2034)+1,0)</f>
        <v>2032</v>
      </c>
      <c r="BM2035" s="134" t="s">
        <v>6035</v>
      </c>
      <c r="BN2035" s="98">
        <v>0</v>
      </c>
      <c r="BO2035" s="99" t="str">
        <f>IFERROR(VLOOKUP(ROWS($BM$4:BM2035),$BL$4:$BM$2337,2,0),"")</f>
        <v>Trzebinia (pow. chrzanowski, woj. małopolskie)</v>
      </c>
      <c r="BP2035" s="98">
        <v>0</v>
      </c>
      <c r="BQ2035" s="98">
        <f>IF(ISNUMBER(SEARCH('ankieta ESG'!$G$186,BR2035)),MAX($BQ$3:BQ2034)+1,0)</f>
        <v>2032</v>
      </c>
      <c r="BR2035" s="134" t="s">
        <v>6035</v>
      </c>
      <c r="BS2035" s="98">
        <v>0</v>
      </c>
      <c r="BT2035" s="99" t="str">
        <f>IFERROR(VLOOKUP(ROWS($BR$4:BR2035),$BQ$4:$BR$2337,2,0),"")</f>
        <v>Trzebinia (pow. chrzanowski, woj. małopolskie)</v>
      </c>
      <c r="BU2035" s="98">
        <v>0</v>
      </c>
      <c r="BV2035" s="98">
        <f>IF(ISNUMBER(SEARCH('ankieta ESG'!$G$187,BW2035)),MAX($BV$3:BV2034)+1,0)</f>
        <v>2032</v>
      </c>
      <c r="BW2035" s="134" t="s">
        <v>6035</v>
      </c>
      <c r="BX2035" s="98">
        <v>0</v>
      </c>
      <c r="BY2035" s="99" t="str">
        <f>IFERROR(VLOOKUP(ROWS($BW$4:BW2035),$BV$4:$BW$2337,2,0),"")</f>
        <v>Trzebinia (pow. chrzanowski, woj. małopolskie)</v>
      </c>
      <c r="BZ2035" s="98">
        <v>0</v>
      </c>
      <c r="CA2035" s="98">
        <f>IF(ISNUMBER(SEARCH('ankieta ESG'!$G$188,CB2035)),MAX($CA$3:CA2034)+1,0)</f>
        <v>2032</v>
      </c>
      <c r="CB2035" s="134" t="s">
        <v>6035</v>
      </c>
      <c r="CC2035" s="98">
        <v>0</v>
      </c>
      <c r="CD2035" s="99" t="str">
        <f>IFERROR(VLOOKUP(ROWS($CB$4:CB2035),$CA$4:$CB$2337,2,0),"")</f>
        <v>Trzebinia (pow. chrzanowski, woj. małopolskie)</v>
      </c>
      <c r="CE2035" s="98">
        <v>0</v>
      </c>
      <c r="CF2035" s="98">
        <f>IF(ISNUMBER(SEARCH('ankieta ESG'!$G$189,CG2035)),MAX($CF$3:CF2034)+1,0)</f>
        <v>2032</v>
      </c>
      <c r="CG2035" s="134" t="s">
        <v>6035</v>
      </c>
      <c r="CH2035" s="98">
        <v>0</v>
      </c>
      <c r="CI2035" s="99" t="str">
        <f>IFERROR(VLOOKUP(ROWS($CG$4:CG2035),$CF$4:$CG$2337,2,0),"")</f>
        <v>Trzebinia (pow. chrzanowski, woj. małopolskie)</v>
      </c>
      <c r="CJ2035" s="98">
        <v>0</v>
      </c>
    </row>
    <row r="2036" spans="4:88">
      <c r="D2036" s="25"/>
      <c r="F2036" s="25"/>
      <c r="AM2036" s="98">
        <f>IF(ISNUMBER(SEARCH('ankieta ESG'!$G$180,AN2036)),MAX(AM$3:$AM2035)+1,0)</f>
        <v>2033</v>
      </c>
      <c r="AN2036" s="134" t="s">
        <v>6036</v>
      </c>
      <c r="AO2036" s="98">
        <v>0</v>
      </c>
      <c r="AP2036" s="99" t="str">
        <f>IFERROR(VLOOKUP(ROWS($AN$4:AN2036),$AM$4:$AN$2337,2,0),"")</f>
        <v>Trzebnica (pow. trzebnicki, woj. dolnośląskie)</v>
      </c>
      <c r="AQ2036" s="98">
        <v>0</v>
      </c>
      <c r="AR2036" s="98">
        <f>IF(ISNUMBER(SEARCH('ankieta ESG'!$G$181,AS2036)),MAX($AR$3:AR2035)+1,0)</f>
        <v>2033</v>
      </c>
      <c r="AS2036" s="134" t="s">
        <v>6036</v>
      </c>
      <c r="AT2036" s="98">
        <v>0</v>
      </c>
      <c r="AU2036" s="99" t="str">
        <f>IFERROR(VLOOKUP(ROWS($AS$4:AS2036),$AR$4:$AS$2337,2,0),"")</f>
        <v>Trzebnica (pow. trzebnicki, woj. dolnośląskie)</v>
      </c>
      <c r="AV2036" s="98">
        <v>0</v>
      </c>
      <c r="AW2036" s="98">
        <f>IF(ISNUMBER(SEARCH('ankieta ESG'!$G$182,AX2036)),MAX($AW$3:AW2035)+1,0)</f>
        <v>2033</v>
      </c>
      <c r="AX2036" s="134" t="s">
        <v>6036</v>
      </c>
      <c r="AY2036" s="98">
        <v>0</v>
      </c>
      <c r="AZ2036" s="99" t="str">
        <f>IFERROR(VLOOKUP(ROWS($AX$4:AX2036),$AW$4:$AX$2337,2,0),"")</f>
        <v>Trzebnica (pow. trzebnicki, woj. dolnośląskie)</v>
      </c>
      <c r="BA2036" s="98">
        <v>0</v>
      </c>
      <c r="BB2036" s="98">
        <f>IF(ISNUMBER(SEARCH('ankieta ESG'!$G$183,BC2036)),MAX($BB$3:BB2035)+1,0)</f>
        <v>2033</v>
      </c>
      <c r="BC2036" s="134" t="s">
        <v>6036</v>
      </c>
      <c r="BD2036" s="98">
        <v>0</v>
      </c>
      <c r="BE2036" s="99" t="str">
        <f>IFERROR(VLOOKUP(ROWS($BC$4:BC2036),$BB$4:$BC$2337,2,0),"")</f>
        <v>Trzebnica (pow. trzebnicki, woj. dolnośląskie)</v>
      </c>
      <c r="BF2036" s="98">
        <v>0</v>
      </c>
      <c r="BG2036" s="98">
        <f>IF(ISNUMBER(SEARCH('ankieta ESG'!$G$184,BH2036)),MAX($BG$3:BG2035)+1,0)</f>
        <v>2033</v>
      </c>
      <c r="BH2036" s="134" t="s">
        <v>6036</v>
      </c>
      <c r="BI2036" s="98">
        <v>0</v>
      </c>
      <c r="BJ2036" s="99" t="str">
        <f>IFERROR(VLOOKUP(ROWS($BH$4:BH2036),$BG$4:$BH$2337,2,0),"")</f>
        <v>Trzebnica (pow. trzebnicki, woj. dolnośląskie)</v>
      </c>
      <c r="BK2036" s="98">
        <v>0</v>
      </c>
      <c r="BL2036" s="98">
        <f>IF(ISNUMBER(SEARCH('ankieta ESG'!$G$185,BM2036)),MAX($BL$3:BL2035)+1,0)</f>
        <v>2033</v>
      </c>
      <c r="BM2036" s="134" t="s">
        <v>6036</v>
      </c>
      <c r="BN2036" s="98">
        <v>0</v>
      </c>
      <c r="BO2036" s="99" t="str">
        <f>IFERROR(VLOOKUP(ROWS($BM$4:BM2036),$BL$4:$BM$2337,2,0),"")</f>
        <v>Trzebnica (pow. trzebnicki, woj. dolnośląskie)</v>
      </c>
      <c r="BP2036" s="98">
        <v>0</v>
      </c>
      <c r="BQ2036" s="98">
        <f>IF(ISNUMBER(SEARCH('ankieta ESG'!$G$186,BR2036)),MAX($BQ$3:BQ2035)+1,0)</f>
        <v>2033</v>
      </c>
      <c r="BR2036" s="134" t="s">
        <v>6036</v>
      </c>
      <c r="BS2036" s="98">
        <v>0</v>
      </c>
      <c r="BT2036" s="99" t="str">
        <f>IFERROR(VLOOKUP(ROWS($BR$4:BR2036),$BQ$4:$BR$2337,2,0),"")</f>
        <v>Trzebnica (pow. trzebnicki, woj. dolnośląskie)</v>
      </c>
      <c r="BU2036" s="98">
        <v>0</v>
      </c>
      <c r="BV2036" s="98">
        <f>IF(ISNUMBER(SEARCH('ankieta ESG'!$G$187,BW2036)),MAX($BV$3:BV2035)+1,0)</f>
        <v>2033</v>
      </c>
      <c r="BW2036" s="134" t="s">
        <v>6036</v>
      </c>
      <c r="BX2036" s="98">
        <v>0</v>
      </c>
      <c r="BY2036" s="99" t="str">
        <f>IFERROR(VLOOKUP(ROWS($BW$4:BW2036),$BV$4:$BW$2337,2,0),"")</f>
        <v>Trzebnica (pow. trzebnicki, woj. dolnośląskie)</v>
      </c>
      <c r="BZ2036" s="98">
        <v>0</v>
      </c>
      <c r="CA2036" s="98">
        <f>IF(ISNUMBER(SEARCH('ankieta ESG'!$G$188,CB2036)),MAX($CA$3:CA2035)+1,0)</f>
        <v>2033</v>
      </c>
      <c r="CB2036" s="134" t="s">
        <v>6036</v>
      </c>
      <c r="CC2036" s="98">
        <v>0</v>
      </c>
      <c r="CD2036" s="99" t="str">
        <f>IFERROR(VLOOKUP(ROWS($CB$4:CB2036),$CA$4:$CB$2337,2,0),"")</f>
        <v>Trzebnica (pow. trzebnicki, woj. dolnośląskie)</v>
      </c>
      <c r="CE2036" s="98">
        <v>0</v>
      </c>
      <c r="CF2036" s="98">
        <f>IF(ISNUMBER(SEARCH('ankieta ESG'!$G$189,CG2036)),MAX($CF$3:CF2035)+1,0)</f>
        <v>2033</v>
      </c>
      <c r="CG2036" s="134" t="s">
        <v>6036</v>
      </c>
      <c r="CH2036" s="98">
        <v>0</v>
      </c>
      <c r="CI2036" s="99" t="str">
        <f>IFERROR(VLOOKUP(ROWS($CG$4:CG2036),$CF$4:$CG$2337,2,0),"")</f>
        <v>Trzebnica (pow. trzebnicki, woj. dolnośląskie)</v>
      </c>
      <c r="CJ2036" s="98">
        <v>0</v>
      </c>
    </row>
    <row r="2037" spans="4:88">
      <c r="D2037" s="25"/>
      <c r="F2037" s="25"/>
      <c r="AM2037" s="98">
        <f>IF(ISNUMBER(SEARCH('ankieta ESG'!$G$180,AN2037)),MAX(AM$3:$AM2036)+1,0)</f>
        <v>2034</v>
      </c>
      <c r="AN2037" s="134" t="s">
        <v>6037</v>
      </c>
      <c r="AO2037" s="98">
        <v>0</v>
      </c>
      <c r="AP2037" s="99" t="str">
        <f>IFERROR(VLOOKUP(ROWS($AN$4:AN2037),$AM$4:$AN$2337,2,0),"")</f>
        <v>Trzebownisko (pow. rzeszowski, woj. podkarpackie)</v>
      </c>
      <c r="AQ2037" s="98">
        <v>0</v>
      </c>
      <c r="AR2037" s="98">
        <f>IF(ISNUMBER(SEARCH('ankieta ESG'!$G$181,AS2037)),MAX($AR$3:AR2036)+1,0)</f>
        <v>2034</v>
      </c>
      <c r="AS2037" s="134" t="s">
        <v>6037</v>
      </c>
      <c r="AT2037" s="98">
        <v>0</v>
      </c>
      <c r="AU2037" s="99" t="str">
        <f>IFERROR(VLOOKUP(ROWS($AS$4:AS2037),$AR$4:$AS$2337,2,0),"")</f>
        <v>Trzebownisko (pow. rzeszowski, woj. podkarpackie)</v>
      </c>
      <c r="AV2037" s="98">
        <v>0</v>
      </c>
      <c r="AW2037" s="98">
        <f>IF(ISNUMBER(SEARCH('ankieta ESG'!$G$182,AX2037)),MAX($AW$3:AW2036)+1,0)</f>
        <v>2034</v>
      </c>
      <c r="AX2037" s="134" t="s">
        <v>6037</v>
      </c>
      <c r="AY2037" s="98">
        <v>0</v>
      </c>
      <c r="AZ2037" s="99" t="str">
        <f>IFERROR(VLOOKUP(ROWS($AX$4:AX2037),$AW$4:$AX$2337,2,0),"")</f>
        <v>Trzebownisko (pow. rzeszowski, woj. podkarpackie)</v>
      </c>
      <c r="BA2037" s="98">
        <v>0</v>
      </c>
      <c r="BB2037" s="98">
        <f>IF(ISNUMBER(SEARCH('ankieta ESG'!$G$183,BC2037)),MAX($BB$3:BB2036)+1,0)</f>
        <v>2034</v>
      </c>
      <c r="BC2037" s="134" t="s">
        <v>6037</v>
      </c>
      <c r="BD2037" s="98">
        <v>0</v>
      </c>
      <c r="BE2037" s="99" t="str">
        <f>IFERROR(VLOOKUP(ROWS($BC$4:BC2037),$BB$4:$BC$2337,2,0),"")</f>
        <v>Trzebownisko (pow. rzeszowski, woj. podkarpackie)</v>
      </c>
      <c r="BF2037" s="98">
        <v>0</v>
      </c>
      <c r="BG2037" s="98">
        <f>IF(ISNUMBER(SEARCH('ankieta ESG'!$G$184,BH2037)),MAX($BG$3:BG2036)+1,0)</f>
        <v>2034</v>
      </c>
      <c r="BH2037" s="134" t="s">
        <v>6037</v>
      </c>
      <c r="BI2037" s="98">
        <v>0</v>
      </c>
      <c r="BJ2037" s="99" t="str">
        <f>IFERROR(VLOOKUP(ROWS($BH$4:BH2037),$BG$4:$BH$2337,2,0),"")</f>
        <v>Trzebownisko (pow. rzeszowski, woj. podkarpackie)</v>
      </c>
      <c r="BK2037" s="98">
        <v>0</v>
      </c>
      <c r="BL2037" s="98">
        <f>IF(ISNUMBER(SEARCH('ankieta ESG'!$G$185,BM2037)),MAX($BL$3:BL2036)+1,0)</f>
        <v>2034</v>
      </c>
      <c r="BM2037" s="134" t="s">
        <v>6037</v>
      </c>
      <c r="BN2037" s="98">
        <v>0</v>
      </c>
      <c r="BO2037" s="99" t="str">
        <f>IFERROR(VLOOKUP(ROWS($BM$4:BM2037),$BL$4:$BM$2337,2,0),"")</f>
        <v>Trzebownisko (pow. rzeszowski, woj. podkarpackie)</v>
      </c>
      <c r="BP2037" s="98">
        <v>0</v>
      </c>
      <c r="BQ2037" s="98">
        <f>IF(ISNUMBER(SEARCH('ankieta ESG'!$G$186,BR2037)),MAX($BQ$3:BQ2036)+1,0)</f>
        <v>2034</v>
      </c>
      <c r="BR2037" s="134" t="s">
        <v>6037</v>
      </c>
      <c r="BS2037" s="98">
        <v>0</v>
      </c>
      <c r="BT2037" s="99" t="str">
        <f>IFERROR(VLOOKUP(ROWS($BR$4:BR2037),$BQ$4:$BR$2337,2,0),"")</f>
        <v>Trzebownisko (pow. rzeszowski, woj. podkarpackie)</v>
      </c>
      <c r="BU2037" s="98">
        <v>0</v>
      </c>
      <c r="BV2037" s="98">
        <f>IF(ISNUMBER(SEARCH('ankieta ESG'!$G$187,BW2037)),MAX($BV$3:BV2036)+1,0)</f>
        <v>2034</v>
      </c>
      <c r="BW2037" s="134" t="s">
        <v>6037</v>
      </c>
      <c r="BX2037" s="98">
        <v>0</v>
      </c>
      <c r="BY2037" s="99" t="str">
        <f>IFERROR(VLOOKUP(ROWS($BW$4:BW2037),$BV$4:$BW$2337,2,0),"")</f>
        <v>Trzebownisko (pow. rzeszowski, woj. podkarpackie)</v>
      </c>
      <c r="BZ2037" s="98">
        <v>0</v>
      </c>
      <c r="CA2037" s="98">
        <f>IF(ISNUMBER(SEARCH('ankieta ESG'!$G$188,CB2037)),MAX($CA$3:CA2036)+1,0)</f>
        <v>2034</v>
      </c>
      <c r="CB2037" s="134" t="s">
        <v>6037</v>
      </c>
      <c r="CC2037" s="98">
        <v>0</v>
      </c>
      <c r="CD2037" s="99" t="str">
        <f>IFERROR(VLOOKUP(ROWS($CB$4:CB2037),$CA$4:$CB$2337,2,0),"")</f>
        <v>Trzebownisko (pow. rzeszowski, woj. podkarpackie)</v>
      </c>
      <c r="CE2037" s="98">
        <v>0</v>
      </c>
      <c r="CF2037" s="98">
        <f>IF(ISNUMBER(SEARCH('ankieta ESG'!$G$189,CG2037)),MAX($CF$3:CF2036)+1,0)</f>
        <v>2034</v>
      </c>
      <c r="CG2037" s="134" t="s">
        <v>6037</v>
      </c>
      <c r="CH2037" s="98">
        <v>0</v>
      </c>
      <c r="CI2037" s="99" t="str">
        <f>IFERROR(VLOOKUP(ROWS($CG$4:CG2037),$CF$4:$CG$2337,2,0),"")</f>
        <v>Trzebownisko (pow. rzeszowski, woj. podkarpackie)</v>
      </c>
      <c r="CJ2037" s="98">
        <v>0</v>
      </c>
    </row>
    <row r="2038" spans="4:88">
      <c r="D2038" s="25"/>
      <c r="F2038" s="25"/>
      <c r="AM2038" s="98">
        <f>IF(ISNUMBER(SEARCH('ankieta ESG'!$G$180,AN2038)),MAX(AM$3:$AM2037)+1,0)</f>
        <v>2035</v>
      </c>
      <c r="AN2038" s="134" t="s">
        <v>6038</v>
      </c>
      <c r="AO2038" s="98">
        <v>0</v>
      </c>
      <c r="AP2038" s="99" t="str">
        <f>IFERROR(VLOOKUP(ROWS($AN$4:AN2038),$AM$4:$AN$2337,2,0),"")</f>
        <v>Trzemeszno (pow. gnieźnieński, woj. wielkopolskie)</v>
      </c>
      <c r="AQ2038" s="98">
        <v>0</v>
      </c>
      <c r="AR2038" s="98">
        <f>IF(ISNUMBER(SEARCH('ankieta ESG'!$G$181,AS2038)),MAX($AR$3:AR2037)+1,0)</f>
        <v>2035</v>
      </c>
      <c r="AS2038" s="134" t="s">
        <v>6038</v>
      </c>
      <c r="AT2038" s="98">
        <v>0</v>
      </c>
      <c r="AU2038" s="99" t="str">
        <f>IFERROR(VLOOKUP(ROWS($AS$4:AS2038),$AR$4:$AS$2337,2,0),"")</f>
        <v>Trzemeszno (pow. gnieźnieński, woj. wielkopolskie)</v>
      </c>
      <c r="AV2038" s="98">
        <v>0</v>
      </c>
      <c r="AW2038" s="98">
        <f>IF(ISNUMBER(SEARCH('ankieta ESG'!$G$182,AX2038)),MAX($AW$3:AW2037)+1,0)</f>
        <v>2035</v>
      </c>
      <c r="AX2038" s="134" t="s">
        <v>6038</v>
      </c>
      <c r="AY2038" s="98">
        <v>0</v>
      </c>
      <c r="AZ2038" s="99" t="str">
        <f>IFERROR(VLOOKUP(ROWS($AX$4:AX2038),$AW$4:$AX$2337,2,0),"")</f>
        <v>Trzemeszno (pow. gnieźnieński, woj. wielkopolskie)</v>
      </c>
      <c r="BA2038" s="98">
        <v>0</v>
      </c>
      <c r="BB2038" s="98">
        <f>IF(ISNUMBER(SEARCH('ankieta ESG'!$G$183,BC2038)),MAX($BB$3:BB2037)+1,0)</f>
        <v>2035</v>
      </c>
      <c r="BC2038" s="134" t="s">
        <v>6038</v>
      </c>
      <c r="BD2038" s="98">
        <v>0</v>
      </c>
      <c r="BE2038" s="99" t="str">
        <f>IFERROR(VLOOKUP(ROWS($BC$4:BC2038),$BB$4:$BC$2337,2,0),"")</f>
        <v>Trzemeszno (pow. gnieźnieński, woj. wielkopolskie)</v>
      </c>
      <c r="BF2038" s="98">
        <v>0</v>
      </c>
      <c r="BG2038" s="98">
        <f>IF(ISNUMBER(SEARCH('ankieta ESG'!$G$184,BH2038)),MAX($BG$3:BG2037)+1,0)</f>
        <v>2035</v>
      </c>
      <c r="BH2038" s="134" t="s">
        <v>6038</v>
      </c>
      <c r="BI2038" s="98">
        <v>0</v>
      </c>
      <c r="BJ2038" s="99" t="str">
        <f>IFERROR(VLOOKUP(ROWS($BH$4:BH2038),$BG$4:$BH$2337,2,0),"")</f>
        <v>Trzemeszno (pow. gnieźnieński, woj. wielkopolskie)</v>
      </c>
      <c r="BK2038" s="98">
        <v>0</v>
      </c>
      <c r="BL2038" s="98">
        <f>IF(ISNUMBER(SEARCH('ankieta ESG'!$G$185,BM2038)),MAX($BL$3:BL2037)+1,0)</f>
        <v>2035</v>
      </c>
      <c r="BM2038" s="134" t="s">
        <v>6038</v>
      </c>
      <c r="BN2038" s="98">
        <v>0</v>
      </c>
      <c r="BO2038" s="99" t="str">
        <f>IFERROR(VLOOKUP(ROWS($BM$4:BM2038),$BL$4:$BM$2337,2,0),"")</f>
        <v>Trzemeszno (pow. gnieźnieński, woj. wielkopolskie)</v>
      </c>
      <c r="BP2038" s="98">
        <v>0</v>
      </c>
      <c r="BQ2038" s="98">
        <f>IF(ISNUMBER(SEARCH('ankieta ESG'!$G$186,BR2038)),MAX($BQ$3:BQ2037)+1,0)</f>
        <v>2035</v>
      </c>
      <c r="BR2038" s="134" t="s">
        <v>6038</v>
      </c>
      <c r="BS2038" s="98">
        <v>0</v>
      </c>
      <c r="BT2038" s="99" t="str">
        <f>IFERROR(VLOOKUP(ROWS($BR$4:BR2038),$BQ$4:$BR$2337,2,0),"")</f>
        <v>Trzemeszno (pow. gnieźnieński, woj. wielkopolskie)</v>
      </c>
      <c r="BU2038" s="98">
        <v>0</v>
      </c>
      <c r="BV2038" s="98">
        <f>IF(ISNUMBER(SEARCH('ankieta ESG'!$G$187,BW2038)),MAX($BV$3:BV2037)+1,0)</f>
        <v>2035</v>
      </c>
      <c r="BW2038" s="134" t="s">
        <v>6038</v>
      </c>
      <c r="BX2038" s="98">
        <v>0</v>
      </c>
      <c r="BY2038" s="99" t="str">
        <f>IFERROR(VLOOKUP(ROWS($BW$4:BW2038),$BV$4:$BW$2337,2,0),"")</f>
        <v>Trzemeszno (pow. gnieźnieński, woj. wielkopolskie)</v>
      </c>
      <c r="BZ2038" s="98">
        <v>0</v>
      </c>
      <c r="CA2038" s="98">
        <f>IF(ISNUMBER(SEARCH('ankieta ESG'!$G$188,CB2038)),MAX($CA$3:CA2037)+1,0)</f>
        <v>2035</v>
      </c>
      <c r="CB2038" s="134" t="s">
        <v>6038</v>
      </c>
      <c r="CC2038" s="98">
        <v>0</v>
      </c>
      <c r="CD2038" s="99" t="str">
        <f>IFERROR(VLOOKUP(ROWS($CB$4:CB2038),$CA$4:$CB$2337,2,0),"")</f>
        <v>Trzemeszno (pow. gnieźnieński, woj. wielkopolskie)</v>
      </c>
      <c r="CE2038" s="98">
        <v>0</v>
      </c>
      <c r="CF2038" s="98">
        <f>IF(ISNUMBER(SEARCH('ankieta ESG'!$G$189,CG2038)),MAX($CF$3:CF2037)+1,0)</f>
        <v>2035</v>
      </c>
      <c r="CG2038" s="134" t="s">
        <v>6038</v>
      </c>
      <c r="CH2038" s="98">
        <v>0</v>
      </c>
      <c r="CI2038" s="99" t="str">
        <f>IFERROR(VLOOKUP(ROWS($CG$4:CG2038),$CF$4:$CG$2337,2,0),"")</f>
        <v>Trzemeszno (pow. gnieźnieński, woj. wielkopolskie)</v>
      </c>
      <c r="CJ2038" s="98">
        <v>0</v>
      </c>
    </row>
    <row r="2039" spans="4:88">
      <c r="D2039" s="25"/>
      <c r="F2039" s="25"/>
      <c r="AM2039" s="98">
        <f>IF(ISNUMBER(SEARCH('ankieta ESG'!$G$180,AN2039)),MAX(AM$3:$AM2038)+1,0)</f>
        <v>2036</v>
      </c>
      <c r="AN2039" s="134" t="s">
        <v>6039</v>
      </c>
      <c r="AO2039" s="98">
        <v>0</v>
      </c>
      <c r="AP2039" s="99" t="str">
        <f>IFERROR(VLOOKUP(ROWS($AN$4:AN2039),$AM$4:$AN$2337,2,0),"")</f>
        <v>Trzeszczany (pow. hrubieszowski, woj. lubelskie)</v>
      </c>
      <c r="AQ2039" s="98">
        <v>0</v>
      </c>
      <c r="AR2039" s="98">
        <f>IF(ISNUMBER(SEARCH('ankieta ESG'!$G$181,AS2039)),MAX($AR$3:AR2038)+1,0)</f>
        <v>2036</v>
      </c>
      <c r="AS2039" s="134" t="s">
        <v>6039</v>
      </c>
      <c r="AT2039" s="98">
        <v>0</v>
      </c>
      <c r="AU2039" s="99" t="str">
        <f>IFERROR(VLOOKUP(ROWS($AS$4:AS2039),$AR$4:$AS$2337,2,0),"")</f>
        <v>Trzeszczany (pow. hrubieszowski, woj. lubelskie)</v>
      </c>
      <c r="AV2039" s="98">
        <v>0</v>
      </c>
      <c r="AW2039" s="98">
        <f>IF(ISNUMBER(SEARCH('ankieta ESG'!$G$182,AX2039)),MAX($AW$3:AW2038)+1,0)</f>
        <v>2036</v>
      </c>
      <c r="AX2039" s="134" t="s">
        <v>6039</v>
      </c>
      <c r="AY2039" s="98">
        <v>0</v>
      </c>
      <c r="AZ2039" s="99" t="str">
        <f>IFERROR(VLOOKUP(ROWS($AX$4:AX2039),$AW$4:$AX$2337,2,0),"")</f>
        <v>Trzeszczany (pow. hrubieszowski, woj. lubelskie)</v>
      </c>
      <c r="BA2039" s="98">
        <v>0</v>
      </c>
      <c r="BB2039" s="98">
        <f>IF(ISNUMBER(SEARCH('ankieta ESG'!$G$183,BC2039)),MAX($BB$3:BB2038)+1,0)</f>
        <v>2036</v>
      </c>
      <c r="BC2039" s="134" t="s">
        <v>6039</v>
      </c>
      <c r="BD2039" s="98">
        <v>0</v>
      </c>
      <c r="BE2039" s="99" t="str">
        <f>IFERROR(VLOOKUP(ROWS($BC$4:BC2039),$BB$4:$BC$2337,2,0),"")</f>
        <v>Trzeszczany (pow. hrubieszowski, woj. lubelskie)</v>
      </c>
      <c r="BF2039" s="98">
        <v>0</v>
      </c>
      <c r="BG2039" s="98">
        <f>IF(ISNUMBER(SEARCH('ankieta ESG'!$G$184,BH2039)),MAX($BG$3:BG2038)+1,0)</f>
        <v>2036</v>
      </c>
      <c r="BH2039" s="134" t="s">
        <v>6039</v>
      </c>
      <c r="BI2039" s="98">
        <v>0</v>
      </c>
      <c r="BJ2039" s="99" t="str">
        <f>IFERROR(VLOOKUP(ROWS($BH$4:BH2039),$BG$4:$BH$2337,2,0),"")</f>
        <v>Trzeszczany (pow. hrubieszowski, woj. lubelskie)</v>
      </c>
      <c r="BK2039" s="98">
        <v>0</v>
      </c>
      <c r="BL2039" s="98">
        <f>IF(ISNUMBER(SEARCH('ankieta ESG'!$G$185,BM2039)),MAX($BL$3:BL2038)+1,0)</f>
        <v>2036</v>
      </c>
      <c r="BM2039" s="134" t="s">
        <v>6039</v>
      </c>
      <c r="BN2039" s="98">
        <v>0</v>
      </c>
      <c r="BO2039" s="99" t="str">
        <f>IFERROR(VLOOKUP(ROWS($BM$4:BM2039),$BL$4:$BM$2337,2,0),"")</f>
        <v>Trzeszczany (pow. hrubieszowski, woj. lubelskie)</v>
      </c>
      <c r="BP2039" s="98">
        <v>0</v>
      </c>
      <c r="BQ2039" s="98">
        <f>IF(ISNUMBER(SEARCH('ankieta ESG'!$G$186,BR2039)),MAX($BQ$3:BQ2038)+1,0)</f>
        <v>2036</v>
      </c>
      <c r="BR2039" s="134" t="s">
        <v>6039</v>
      </c>
      <c r="BS2039" s="98">
        <v>0</v>
      </c>
      <c r="BT2039" s="99" t="str">
        <f>IFERROR(VLOOKUP(ROWS($BR$4:BR2039),$BQ$4:$BR$2337,2,0),"")</f>
        <v>Trzeszczany (pow. hrubieszowski, woj. lubelskie)</v>
      </c>
      <c r="BU2039" s="98">
        <v>0</v>
      </c>
      <c r="BV2039" s="98">
        <f>IF(ISNUMBER(SEARCH('ankieta ESG'!$G$187,BW2039)),MAX($BV$3:BV2038)+1,0)</f>
        <v>2036</v>
      </c>
      <c r="BW2039" s="134" t="s">
        <v>6039</v>
      </c>
      <c r="BX2039" s="98">
        <v>0</v>
      </c>
      <c r="BY2039" s="99" t="str">
        <f>IFERROR(VLOOKUP(ROWS($BW$4:BW2039),$BV$4:$BW$2337,2,0),"")</f>
        <v>Trzeszczany (pow. hrubieszowski, woj. lubelskie)</v>
      </c>
      <c r="BZ2039" s="98">
        <v>0</v>
      </c>
      <c r="CA2039" s="98">
        <f>IF(ISNUMBER(SEARCH('ankieta ESG'!$G$188,CB2039)),MAX($CA$3:CA2038)+1,0)</f>
        <v>2036</v>
      </c>
      <c r="CB2039" s="134" t="s">
        <v>6039</v>
      </c>
      <c r="CC2039" s="98">
        <v>0</v>
      </c>
      <c r="CD2039" s="99" t="str">
        <f>IFERROR(VLOOKUP(ROWS($CB$4:CB2039),$CA$4:$CB$2337,2,0),"")</f>
        <v>Trzeszczany (pow. hrubieszowski, woj. lubelskie)</v>
      </c>
      <c r="CE2039" s="98">
        <v>0</v>
      </c>
      <c r="CF2039" s="98">
        <f>IF(ISNUMBER(SEARCH('ankieta ESG'!$G$189,CG2039)),MAX($CF$3:CF2038)+1,0)</f>
        <v>2036</v>
      </c>
      <c r="CG2039" s="134" t="s">
        <v>6039</v>
      </c>
      <c r="CH2039" s="98">
        <v>0</v>
      </c>
      <c r="CI2039" s="99" t="str">
        <f>IFERROR(VLOOKUP(ROWS($CG$4:CG2039),$CF$4:$CG$2337,2,0),"")</f>
        <v>Trzeszczany (pow. hrubieszowski, woj. lubelskie)</v>
      </c>
      <c r="CJ2039" s="98">
        <v>0</v>
      </c>
    </row>
    <row r="2040" spans="4:88">
      <c r="D2040" s="25"/>
      <c r="F2040" s="25"/>
      <c r="AM2040" s="98">
        <f>IF(ISNUMBER(SEARCH('ankieta ESG'!$G$180,AN2040)),MAX(AM$3:$AM2039)+1,0)</f>
        <v>2037</v>
      </c>
      <c r="AN2040" s="134" t="s">
        <v>6040</v>
      </c>
      <c r="AO2040" s="98">
        <v>0</v>
      </c>
      <c r="AP2040" s="99" t="str">
        <f>IFERROR(VLOOKUP(ROWS($AN$4:AN2040),$AM$4:$AN$2337,2,0),"")</f>
        <v>Trzyciąż (pow. olkuski, woj. małopolskie)</v>
      </c>
      <c r="AQ2040" s="98">
        <v>0</v>
      </c>
      <c r="AR2040" s="98">
        <f>IF(ISNUMBER(SEARCH('ankieta ESG'!$G$181,AS2040)),MAX($AR$3:AR2039)+1,0)</f>
        <v>2037</v>
      </c>
      <c r="AS2040" s="134" t="s">
        <v>6040</v>
      </c>
      <c r="AT2040" s="98">
        <v>0</v>
      </c>
      <c r="AU2040" s="99" t="str">
        <f>IFERROR(VLOOKUP(ROWS($AS$4:AS2040),$AR$4:$AS$2337,2,0),"")</f>
        <v>Trzyciąż (pow. olkuski, woj. małopolskie)</v>
      </c>
      <c r="AV2040" s="98">
        <v>0</v>
      </c>
      <c r="AW2040" s="98">
        <f>IF(ISNUMBER(SEARCH('ankieta ESG'!$G$182,AX2040)),MAX($AW$3:AW2039)+1,0)</f>
        <v>2037</v>
      </c>
      <c r="AX2040" s="134" t="s">
        <v>6040</v>
      </c>
      <c r="AY2040" s="98">
        <v>0</v>
      </c>
      <c r="AZ2040" s="99" t="str">
        <f>IFERROR(VLOOKUP(ROWS($AX$4:AX2040),$AW$4:$AX$2337,2,0),"")</f>
        <v>Trzyciąż (pow. olkuski, woj. małopolskie)</v>
      </c>
      <c r="BA2040" s="98">
        <v>0</v>
      </c>
      <c r="BB2040" s="98">
        <f>IF(ISNUMBER(SEARCH('ankieta ESG'!$G$183,BC2040)),MAX($BB$3:BB2039)+1,0)</f>
        <v>2037</v>
      </c>
      <c r="BC2040" s="134" t="s">
        <v>6040</v>
      </c>
      <c r="BD2040" s="98">
        <v>0</v>
      </c>
      <c r="BE2040" s="99" t="str">
        <f>IFERROR(VLOOKUP(ROWS($BC$4:BC2040),$BB$4:$BC$2337,2,0),"")</f>
        <v>Trzyciąż (pow. olkuski, woj. małopolskie)</v>
      </c>
      <c r="BF2040" s="98">
        <v>0</v>
      </c>
      <c r="BG2040" s="98">
        <f>IF(ISNUMBER(SEARCH('ankieta ESG'!$G$184,BH2040)),MAX($BG$3:BG2039)+1,0)</f>
        <v>2037</v>
      </c>
      <c r="BH2040" s="134" t="s">
        <v>6040</v>
      </c>
      <c r="BI2040" s="98">
        <v>0</v>
      </c>
      <c r="BJ2040" s="99" t="str">
        <f>IFERROR(VLOOKUP(ROWS($BH$4:BH2040),$BG$4:$BH$2337,2,0),"")</f>
        <v>Trzyciąż (pow. olkuski, woj. małopolskie)</v>
      </c>
      <c r="BK2040" s="98">
        <v>0</v>
      </c>
      <c r="BL2040" s="98">
        <f>IF(ISNUMBER(SEARCH('ankieta ESG'!$G$185,BM2040)),MAX($BL$3:BL2039)+1,0)</f>
        <v>2037</v>
      </c>
      <c r="BM2040" s="134" t="s">
        <v>6040</v>
      </c>
      <c r="BN2040" s="98">
        <v>0</v>
      </c>
      <c r="BO2040" s="99" t="str">
        <f>IFERROR(VLOOKUP(ROWS($BM$4:BM2040),$BL$4:$BM$2337,2,0),"")</f>
        <v>Trzyciąż (pow. olkuski, woj. małopolskie)</v>
      </c>
      <c r="BP2040" s="98">
        <v>0</v>
      </c>
      <c r="BQ2040" s="98">
        <f>IF(ISNUMBER(SEARCH('ankieta ESG'!$G$186,BR2040)),MAX($BQ$3:BQ2039)+1,0)</f>
        <v>2037</v>
      </c>
      <c r="BR2040" s="134" t="s">
        <v>6040</v>
      </c>
      <c r="BS2040" s="98">
        <v>0</v>
      </c>
      <c r="BT2040" s="99" t="str">
        <f>IFERROR(VLOOKUP(ROWS($BR$4:BR2040),$BQ$4:$BR$2337,2,0),"")</f>
        <v>Trzyciąż (pow. olkuski, woj. małopolskie)</v>
      </c>
      <c r="BU2040" s="98">
        <v>0</v>
      </c>
      <c r="BV2040" s="98">
        <f>IF(ISNUMBER(SEARCH('ankieta ESG'!$G$187,BW2040)),MAX($BV$3:BV2039)+1,0)</f>
        <v>2037</v>
      </c>
      <c r="BW2040" s="134" t="s">
        <v>6040</v>
      </c>
      <c r="BX2040" s="98">
        <v>0</v>
      </c>
      <c r="BY2040" s="99" t="str">
        <f>IFERROR(VLOOKUP(ROWS($BW$4:BW2040),$BV$4:$BW$2337,2,0),"")</f>
        <v>Trzyciąż (pow. olkuski, woj. małopolskie)</v>
      </c>
      <c r="BZ2040" s="98">
        <v>0</v>
      </c>
      <c r="CA2040" s="98">
        <f>IF(ISNUMBER(SEARCH('ankieta ESG'!$G$188,CB2040)),MAX($CA$3:CA2039)+1,0)</f>
        <v>2037</v>
      </c>
      <c r="CB2040" s="134" t="s">
        <v>6040</v>
      </c>
      <c r="CC2040" s="98">
        <v>0</v>
      </c>
      <c r="CD2040" s="99" t="str">
        <f>IFERROR(VLOOKUP(ROWS($CB$4:CB2040),$CA$4:$CB$2337,2,0),"")</f>
        <v>Trzyciąż (pow. olkuski, woj. małopolskie)</v>
      </c>
      <c r="CE2040" s="98">
        <v>0</v>
      </c>
      <c r="CF2040" s="98">
        <f>IF(ISNUMBER(SEARCH('ankieta ESG'!$G$189,CG2040)),MAX($CF$3:CF2039)+1,0)</f>
        <v>2037</v>
      </c>
      <c r="CG2040" s="134" t="s">
        <v>6040</v>
      </c>
      <c r="CH2040" s="98">
        <v>0</v>
      </c>
      <c r="CI2040" s="99" t="str">
        <f>IFERROR(VLOOKUP(ROWS($CG$4:CG2040),$CF$4:$CG$2337,2,0),"")</f>
        <v>Trzyciąż (pow. olkuski, woj. małopolskie)</v>
      </c>
      <c r="CJ2040" s="98">
        <v>0</v>
      </c>
    </row>
    <row r="2041" spans="4:88">
      <c r="D2041" s="25"/>
      <c r="F2041" s="25"/>
      <c r="AM2041" s="98">
        <f>IF(ISNUMBER(SEARCH('ankieta ESG'!$G$180,AN2041)),MAX(AM$3:$AM2040)+1,0)</f>
        <v>2038</v>
      </c>
      <c r="AN2041" s="134" t="s">
        <v>6041</v>
      </c>
      <c r="AO2041" s="98">
        <v>0</v>
      </c>
      <c r="AP2041" s="99" t="str">
        <f>IFERROR(VLOOKUP(ROWS($AN$4:AN2041),$AM$4:$AN$2337,2,0),"")</f>
        <v>Trzydnik Duży (pow. kraśnicki, woj. lubelskie)</v>
      </c>
      <c r="AQ2041" s="98">
        <v>0</v>
      </c>
      <c r="AR2041" s="98">
        <f>IF(ISNUMBER(SEARCH('ankieta ESG'!$G$181,AS2041)),MAX($AR$3:AR2040)+1,0)</f>
        <v>2038</v>
      </c>
      <c r="AS2041" s="134" t="s">
        <v>6041</v>
      </c>
      <c r="AT2041" s="98">
        <v>0</v>
      </c>
      <c r="AU2041" s="99" t="str">
        <f>IFERROR(VLOOKUP(ROWS($AS$4:AS2041),$AR$4:$AS$2337,2,0),"")</f>
        <v>Trzydnik Duży (pow. kraśnicki, woj. lubelskie)</v>
      </c>
      <c r="AV2041" s="98">
        <v>0</v>
      </c>
      <c r="AW2041" s="98">
        <f>IF(ISNUMBER(SEARCH('ankieta ESG'!$G$182,AX2041)),MAX($AW$3:AW2040)+1,0)</f>
        <v>2038</v>
      </c>
      <c r="AX2041" s="134" t="s">
        <v>6041</v>
      </c>
      <c r="AY2041" s="98">
        <v>0</v>
      </c>
      <c r="AZ2041" s="99" t="str">
        <f>IFERROR(VLOOKUP(ROWS($AX$4:AX2041),$AW$4:$AX$2337,2,0),"")</f>
        <v>Trzydnik Duży (pow. kraśnicki, woj. lubelskie)</v>
      </c>
      <c r="BA2041" s="98">
        <v>0</v>
      </c>
      <c r="BB2041" s="98">
        <f>IF(ISNUMBER(SEARCH('ankieta ESG'!$G$183,BC2041)),MAX($BB$3:BB2040)+1,0)</f>
        <v>2038</v>
      </c>
      <c r="BC2041" s="134" t="s">
        <v>6041</v>
      </c>
      <c r="BD2041" s="98">
        <v>0</v>
      </c>
      <c r="BE2041" s="99" t="str">
        <f>IFERROR(VLOOKUP(ROWS($BC$4:BC2041),$BB$4:$BC$2337,2,0),"")</f>
        <v>Trzydnik Duży (pow. kraśnicki, woj. lubelskie)</v>
      </c>
      <c r="BF2041" s="98">
        <v>0</v>
      </c>
      <c r="BG2041" s="98">
        <f>IF(ISNUMBER(SEARCH('ankieta ESG'!$G$184,BH2041)),MAX($BG$3:BG2040)+1,0)</f>
        <v>2038</v>
      </c>
      <c r="BH2041" s="134" t="s">
        <v>6041</v>
      </c>
      <c r="BI2041" s="98">
        <v>0</v>
      </c>
      <c r="BJ2041" s="99" t="str">
        <f>IFERROR(VLOOKUP(ROWS($BH$4:BH2041),$BG$4:$BH$2337,2,0),"")</f>
        <v>Trzydnik Duży (pow. kraśnicki, woj. lubelskie)</v>
      </c>
      <c r="BK2041" s="98">
        <v>0</v>
      </c>
      <c r="BL2041" s="98">
        <f>IF(ISNUMBER(SEARCH('ankieta ESG'!$G$185,BM2041)),MAX($BL$3:BL2040)+1,0)</f>
        <v>2038</v>
      </c>
      <c r="BM2041" s="134" t="s">
        <v>6041</v>
      </c>
      <c r="BN2041" s="98">
        <v>0</v>
      </c>
      <c r="BO2041" s="99" t="str">
        <f>IFERROR(VLOOKUP(ROWS($BM$4:BM2041),$BL$4:$BM$2337,2,0),"")</f>
        <v>Trzydnik Duży (pow. kraśnicki, woj. lubelskie)</v>
      </c>
      <c r="BP2041" s="98">
        <v>0</v>
      </c>
      <c r="BQ2041" s="98">
        <f>IF(ISNUMBER(SEARCH('ankieta ESG'!$G$186,BR2041)),MAX($BQ$3:BQ2040)+1,0)</f>
        <v>2038</v>
      </c>
      <c r="BR2041" s="134" t="s">
        <v>6041</v>
      </c>
      <c r="BS2041" s="98">
        <v>0</v>
      </c>
      <c r="BT2041" s="99" t="str">
        <f>IFERROR(VLOOKUP(ROWS($BR$4:BR2041),$BQ$4:$BR$2337,2,0),"")</f>
        <v>Trzydnik Duży (pow. kraśnicki, woj. lubelskie)</v>
      </c>
      <c r="BU2041" s="98">
        <v>0</v>
      </c>
      <c r="BV2041" s="98">
        <f>IF(ISNUMBER(SEARCH('ankieta ESG'!$G$187,BW2041)),MAX($BV$3:BV2040)+1,0)</f>
        <v>2038</v>
      </c>
      <c r="BW2041" s="134" t="s">
        <v>6041</v>
      </c>
      <c r="BX2041" s="98">
        <v>0</v>
      </c>
      <c r="BY2041" s="99" t="str">
        <f>IFERROR(VLOOKUP(ROWS($BW$4:BW2041),$BV$4:$BW$2337,2,0),"")</f>
        <v>Trzydnik Duży (pow. kraśnicki, woj. lubelskie)</v>
      </c>
      <c r="BZ2041" s="98">
        <v>0</v>
      </c>
      <c r="CA2041" s="98">
        <f>IF(ISNUMBER(SEARCH('ankieta ESG'!$G$188,CB2041)),MAX($CA$3:CA2040)+1,0)</f>
        <v>2038</v>
      </c>
      <c r="CB2041" s="134" t="s">
        <v>6041</v>
      </c>
      <c r="CC2041" s="98">
        <v>0</v>
      </c>
      <c r="CD2041" s="99" t="str">
        <f>IFERROR(VLOOKUP(ROWS($CB$4:CB2041),$CA$4:$CB$2337,2,0),"")</f>
        <v>Trzydnik Duży (pow. kraśnicki, woj. lubelskie)</v>
      </c>
      <c r="CE2041" s="98">
        <v>0</v>
      </c>
      <c r="CF2041" s="98">
        <f>IF(ISNUMBER(SEARCH('ankieta ESG'!$G$189,CG2041)),MAX($CF$3:CF2040)+1,0)</f>
        <v>2038</v>
      </c>
      <c r="CG2041" s="134" t="s">
        <v>6041</v>
      </c>
      <c r="CH2041" s="98">
        <v>0</v>
      </c>
      <c r="CI2041" s="99" t="str">
        <f>IFERROR(VLOOKUP(ROWS($CG$4:CG2041),$CF$4:$CG$2337,2,0),"")</f>
        <v>Trzydnik Duży (pow. kraśnicki, woj. lubelskie)</v>
      </c>
      <c r="CJ2041" s="98">
        <v>0</v>
      </c>
    </row>
    <row r="2042" spans="4:88">
      <c r="D2042" s="25"/>
      <c r="F2042" s="25"/>
      <c r="AM2042" s="98">
        <f>IF(ISNUMBER(SEARCH('ankieta ESG'!$G$180,AN2042)),MAX(AM$3:$AM2041)+1,0)</f>
        <v>2039</v>
      </c>
      <c r="AN2042" s="134" t="s">
        <v>6042</v>
      </c>
      <c r="AO2042" s="98">
        <v>0</v>
      </c>
      <c r="AP2042" s="99" t="str">
        <f>IFERROR(VLOOKUP(ROWS($AN$4:AN2042),$AM$4:$AN$2337,2,0),"")</f>
        <v>Tuchola (pow. tucholski, woj. kujawsko-pomorskie)</v>
      </c>
      <c r="AQ2042" s="98">
        <v>0</v>
      </c>
      <c r="AR2042" s="98">
        <f>IF(ISNUMBER(SEARCH('ankieta ESG'!$G$181,AS2042)),MAX($AR$3:AR2041)+1,0)</f>
        <v>2039</v>
      </c>
      <c r="AS2042" s="134" t="s">
        <v>6042</v>
      </c>
      <c r="AT2042" s="98">
        <v>0</v>
      </c>
      <c r="AU2042" s="99" t="str">
        <f>IFERROR(VLOOKUP(ROWS($AS$4:AS2042),$AR$4:$AS$2337,2,0),"")</f>
        <v>Tuchola (pow. tucholski, woj. kujawsko-pomorskie)</v>
      </c>
      <c r="AV2042" s="98">
        <v>0</v>
      </c>
      <c r="AW2042" s="98">
        <f>IF(ISNUMBER(SEARCH('ankieta ESG'!$G$182,AX2042)),MAX($AW$3:AW2041)+1,0)</f>
        <v>2039</v>
      </c>
      <c r="AX2042" s="134" t="s">
        <v>6042</v>
      </c>
      <c r="AY2042" s="98">
        <v>0</v>
      </c>
      <c r="AZ2042" s="99" t="str">
        <f>IFERROR(VLOOKUP(ROWS($AX$4:AX2042),$AW$4:$AX$2337,2,0),"")</f>
        <v>Tuchola (pow. tucholski, woj. kujawsko-pomorskie)</v>
      </c>
      <c r="BA2042" s="98">
        <v>0</v>
      </c>
      <c r="BB2042" s="98">
        <f>IF(ISNUMBER(SEARCH('ankieta ESG'!$G$183,BC2042)),MAX($BB$3:BB2041)+1,0)</f>
        <v>2039</v>
      </c>
      <c r="BC2042" s="134" t="s">
        <v>6042</v>
      </c>
      <c r="BD2042" s="98">
        <v>0</v>
      </c>
      <c r="BE2042" s="99" t="str">
        <f>IFERROR(VLOOKUP(ROWS($BC$4:BC2042),$BB$4:$BC$2337,2,0),"")</f>
        <v>Tuchola (pow. tucholski, woj. kujawsko-pomorskie)</v>
      </c>
      <c r="BF2042" s="98">
        <v>0</v>
      </c>
      <c r="BG2042" s="98">
        <f>IF(ISNUMBER(SEARCH('ankieta ESG'!$G$184,BH2042)),MAX($BG$3:BG2041)+1,0)</f>
        <v>2039</v>
      </c>
      <c r="BH2042" s="134" t="s">
        <v>6042</v>
      </c>
      <c r="BI2042" s="98">
        <v>0</v>
      </c>
      <c r="BJ2042" s="99" t="str">
        <f>IFERROR(VLOOKUP(ROWS($BH$4:BH2042),$BG$4:$BH$2337,2,0),"")</f>
        <v>Tuchola (pow. tucholski, woj. kujawsko-pomorskie)</v>
      </c>
      <c r="BK2042" s="98">
        <v>0</v>
      </c>
      <c r="BL2042" s="98">
        <f>IF(ISNUMBER(SEARCH('ankieta ESG'!$G$185,BM2042)),MAX($BL$3:BL2041)+1,0)</f>
        <v>2039</v>
      </c>
      <c r="BM2042" s="134" t="s">
        <v>6042</v>
      </c>
      <c r="BN2042" s="98">
        <v>0</v>
      </c>
      <c r="BO2042" s="99" t="str">
        <f>IFERROR(VLOOKUP(ROWS($BM$4:BM2042),$BL$4:$BM$2337,2,0),"")</f>
        <v>Tuchola (pow. tucholski, woj. kujawsko-pomorskie)</v>
      </c>
      <c r="BP2042" s="98">
        <v>0</v>
      </c>
      <c r="BQ2042" s="98">
        <f>IF(ISNUMBER(SEARCH('ankieta ESG'!$G$186,BR2042)),MAX($BQ$3:BQ2041)+1,0)</f>
        <v>2039</v>
      </c>
      <c r="BR2042" s="134" t="s">
        <v>6042</v>
      </c>
      <c r="BS2042" s="98">
        <v>0</v>
      </c>
      <c r="BT2042" s="99" t="str">
        <f>IFERROR(VLOOKUP(ROWS($BR$4:BR2042),$BQ$4:$BR$2337,2,0),"")</f>
        <v>Tuchola (pow. tucholski, woj. kujawsko-pomorskie)</v>
      </c>
      <c r="BU2042" s="98">
        <v>0</v>
      </c>
      <c r="BV2042" s="98">
        <f>IF(ISNUMBER(SEARCH('ankieta ESG'!$G$187,BW2042)),MAX($BV$3:BV2041)+1,0)</f>
        <v>2039</v>
      </c>
      <c r="BW2042" s="134" t="s">
        <v>6042</v>
      </c>
      <c r="BX2042" s="98">
        <v>0</v>
      </c>
      <c r="BY2042" s="99" t="str">
        <f>IFERROR(VLOOKUP(ROWS($BW$4:BW2042),$BV$4:$BW$2337,2,0),"")</f>
        <v>Tuchola (pow. tucholski, woj. kujawsko-pomorskie)</v>
      </c>
      <c r="BZ2042" s="98">
        <v>0</v>
      </c>
      <c r="CA2042" s="98">
        <f>IF(ISNUMBER(SEARCH('ankieta ESG'!$G$188,CB2042)),MAX($CA$3:CA2041)+1,0)</f>
        <v>2039</v>
      </c>
      <c r="CB2042" s="134" t="s">
        <v>6042</v>
      </c>
      <c r="CC2042" s="98">
        <v>0</v>
      </c>
      <c r="CD2042" s="99" t="str">
        <f>IFERROR(VLOOKUP(ROWS($CB$4:CB2042),$CA$4:$CB$2337,2,0),"")</f>
        <v>Tuchola (pow. tucholski, woj. kujawsko-pomorskie)</v>
      </c>
      <c r="CE2042" s="98">
        <v>0</v>
      </c>
      <c r="CF2042" s="98">
        <f>IF(ISNUMBER(SEARCH('ankieta ESG'!$G$189,CG2042)),MAX($CF$3:CF2041)+1,0)</f>
        <v>2039</v>
      </c>
      <c r="CG2042" s="134" t="s">
        <v>6042</v>
      </c>
      <c r="CH2042" s="98">
        <v>0</v>
      </c>
      <c r="CI2042" s="99" t="str">
        <f>IFERROR(VLOOKUP(ROWS($CG$4:CG2042),$CF$4:$CG$2337,2,0),"")</f>
        <v>Tuchola (pow. tucholski, woj. kujawsko-pomorskie)</v>
      </c>
      <c r="CJ2042" s="98">
        <v>0</v>
      </c>
    </row>
    <row r="2043" spans="4:88">
      <c r="D2043" s="25"/>
      <c r="F2043" s="25"/>
      <c r="AM2043" s="98">
        <f>IF(ISNUMBER(SEARCH('ankieta ESG'!$G$180,AN2043)),MAX(AM$3:$AM2042)+1,0)</f>
        <v>2040</v>
      </c>
      <c r="AN2043" s="134" t="s">
        <v>6043</v>
      </c>
      <c r="AO2043" s="98">
        <v>0</v>
      </c>
      <c r="AP2043" s="99" t="str">
        <f>IFERROR(VLOOKUP(ROWS($AN$4:AN2043),$AM$4:$AN$2337,2,0),"")</f>
        <v>Tuchomie (pow. bytowski, woj. pomorskie)</v>
      </c>
      <c r="AQ2043" s="98">
        <v>0</v>
      </c>
      <c r="AR2043" s="98">
        <f>IF(ISNUMBER(SEARCH('ankieta ESG'!$G$181,AS2043)),MAX($AR$3:AR2042)+1,0)</f>
        <v>2040</v>
      </c>
      <c r="AS2043" s="134" t="s">
        <v>6043</v>
      </c>
      <c r="AT2043" s="98">
        <v>0</v>
      </c>
      <c r="AU2043" s="99" t="str">
        <f>IFERROR(VLOOKUP(ROWS($AS$4:AS2043),$AR$4:$AS$2337,2,0),"")</f>
        <v>Tuchomie (pow. bytowski, woj. pomorskie)</v>
      </c>
      <c r="AV2043" s="98">
        <v>0</v>
      </c>
      <c r="AW2043" s="98">
        <f>IF(ISNUMBER(SEARCH('ankieta ESG'!$G$182,AX2043)),MAX($AW$3:AW2042)+1,0)</f>
        <v>2040</v>
      </c>
      <c r="AX2043" s="134" t="s">
        <v>6043</v>
      </c>
      <c r="AY2043" s="98">
        <v>0</v>
      </c>
      <c r="AZ2043" s="99" t="str">
        <f>IFERROR(VLOOKUP(ROWS($AX$4:AX2043),$AW$4:$AX$2337,2,0),"")</f>
        <v>Tuchomie (pow. bytowski, woj. pomorskie)</v>
      </c>
      <c r="BA2043" s="98">
        <v>0</v>
      </c>
      <c r="BB2043" s="98">
        <f>IF(ISNUMBER(SEARCH('ankieta ESG'!$G$183,BC2043)),MAX($BB$3:BB2042)+1,0)</f>
        <v>2040</v>
      </c>
      <c r="BC2043" s="134" t="s">
        <v>6043</v>
      </c>
      <c r="BD2043" s="98">
        <v>0</v>
      </c>
      <c r="BE2043" s="99" t="str">
        <f>IFERROR(VLOOKUP(ROWS($BC$4:BC2043),$BB$4:$BC$2337,2,0),"")</f>
        <v>Tuchomie (pow. bytowski, woj. pomorskie)</v>
      </c>
      <c r="BF2043" s="98">
        <v>0</v>
      </c>
      <c r="BG2043" s="98">
        <f>IF(ISNUMBER(SEARCH('ankieta ESG'!$G$184,BH2043)),MAX($BG$3:BG2042)+1,0)</f>
        <v>2040</v>
      </c>
      <c r="BH2043" s="134" t="s">
        <v>6043</v>
      </c>
      <c r="BI2043" s="98">
        <v>0</v>
      </c>
      <c r="BJ2043" s="99" t="str">
        <f>IFERROR(VLOOKUP(ROWS($BH$4:BH2043),$BG$4:$BH$2337,2,0),"")</f>
        <v>Tuchomie (pow. bytowski, woj. pomorskie)</v>
      </c>
      <c r="BK2043" s="98">
        <v>0</v>
      </c>
      <c r="BL2043" s="98">
        <f>IF(ISNUMBER(SEARCH('ankieta ESG'!$G$185,BM2043)),MAX($BL$3:BL2042)+1,0)</f>
        <v>2040</v>
      </c>
      <c r="BM2043" s="134" t="s">
        <v>6043</v>
      </c>
      <c r="BN2043" s="98">
        <v>0</v>
      </c>
      <c r="BO2043" s="99" t="str">
        <f>IFERROR(VLOOKUP(ROWS($BM$4:BM2043),$BL$4:$BM$2337,2,0),"")</f>
        <v>Tuchomie (pow. bytowski, woj. pomorskie)</v>
      </c>
      <c r="BP2043" s="98">
        <v>0</v>
      </c>
      <c r="BQ2043" s="98">
        <f>IF(ISNUMBER(SEARCH('ankieta ESG'!$G$186,BR2043)),MAX($BQ$3:BQ2042)+1,0)</f>
        <v>2040</v>
      </c>
      <c r="BR2043" s="134" t="s">
        <v>6043</v>
      </c>
      <c r="BS2043" s="98">
        <v>0</v>
      </c>
      <c r="BT2043" s="99" t="str">
        <f>IFERROR(VLOOKUP(ROWS($BR$4:BR2043),$BQ$4:$BR$2337,2,0),"")</f>
        <v>Tuchomie (pow. bytowski, woj. pomorskie)</v>
      </c>
      <c r="BU2043" s="98">
        <v>0</v>
      </c>
      <c r="BV2043" s="98">
        <f>IF(ISNUMBER(SEARCH('ankieta ESG'!$G$187,BW2043)),MAX($BV$3:BV2042)+1,0)</f>
        <v>2040</v>
      </c>
      <c r="BW2043" s="134" t="s">
        <v>6043</v>
      </c>
      <c r="BX2043" s="98">
        <v>0</v>
      </c>
      <c r="BY2043" s="99" t="str">
        <f>IFERROR(VLOOKUP(ROWS($BW$4:BW2043),$BV$4:$BW$2337,2,0),"")</f>
        <v>Tuchomie (pow. bytowski, woj. pomorskie)</v>
      </c>
      <c r="BZ2043" s="98">
        <v>0</v>
      </c>
      <c r="CA2043" s="98">
        <f>IF(ISNUMBER(SEARCH('ankieta ESG'!$G$188,CB2043)),MAX($CA$3:CA2042)+1,0)</f>
        <v>2040</v>
      </c>
      <c r="CB2043" s="134" t="s">
        <v>6043</v>
      </c>
      <c r="CC2043" s="98">
        <v>0</v>
      </c>
      <c r="CD2043" s="99" t="str">
        <f>IFERROR(VLOOKUP(ROWS($CB$4:CB2043),$CA$4:$CB$2337,2,0),"")</f>
        <v>Tuchomie (pow. bytowski, woj. pomorskie)</v>
      </c>
      <c r="CE2043" s="98">
        <v>0</v>
      </c>
      <c r="CF2043" s="98">
        <f>IF(ISNUMBER(SEARCH('ankieta ESG'!$G$189,CG2043)),MAX($CF$3:CF2042)+1,0)</f>
        <v>2040</v>
      </c>
      <c r="CG2043" s="134" t="s">
        <v>6043</v>
      </c>
      <c r="CH2043" s="98">
        <v>0</v>
      </c>
      <c r="CI2043" s="99" t="str">
        <f>IFERROR(VLOOKUP(ROWS($CG$4:CG2043),$CF$4:$CG$2337,2,0),"")</f>
        <v>Tuchomie (pow. bytowski, woj. pomorskie)</v>
      </c>
      <c r="CJ2043" s="98">
        <v>0</v>
      </c>
    </row>
    <row r="2044" spans="4:88">
      <c r="D2044" s="25"/>
      <c r="F2044" s="25"/>
      <c r="AM2044" s="98">
        <f>IF(ISNUMBER(SEARCH('ankieta ESG'!$G$180,AN2044)),MAX(AM$3:$AM2043)+1,0)</f>
        <v>2041</v>
      </c>
      <c r="AN2044" s="134" t="s">
        <v>6044</v>
      </c>
      <c r="AO2044" s="98">
        <v>0</v>
      </c>
      <c r="AP2044" s="99" t="str">
        <f>IFERROR(VLOOKUP(ROWS($AN$4:AN2044),$AM$4:$AN$2337,2,0),"")</f>
        <v>Tuchów (pow. tarnowski, woj. małopolskie)</v>
      </c>
      <c r="AQ2044" s="98">
        <v>0</v>
      </c>
      <c r="AR2044" s="98">
        <f>IF(ISNUMBER(SEARCH('ankieta ESG'!$G$181,AS2044)),MAX($AR$3:AR2043)+1,0)</f>
        <v>2041</v>
      </c>
      <c r="AS2044" s="134" t="s">
        <v>6044</v>
      </c>
      <c r="AT2044" s="98">
        <v>0</v>
      </c>
      <c r="AU2044" s="99" t="str">
        <f>IFERROR(VLOOKUP(ROWS($AS$4:AS2044),$AR$4:$AS$2337,2,0),"")</f>
        <v>Tuchów (pow. tarnowski, woj. małopolskie)</v>
      </c>
      <c r="AV2044" s="98">
        <v>0</v>
      </c>
      <c r="AW2044" s="98">
        <f>IF(ISNUMBER(SEARCH('ankieta ESG'!$G$182,AX2044)),MAX($AW$3:AW2043)+1,0)</f>
        <v>2041</v>
      </c>
      <c r="AX2044" s="134" t="s">
        <v>6044</v>
      </c>
      <c r="AY2044" s="98">
        <v>0</v>
      </c>
      <c r="AZ2044" s="99" t="str">
        <f>IFERROR(VLOOKUP(ROWS($AX$4:AX2044),$AW$4:$AX$2337,2,0),"")</f>
        <v>Tuchów (pow. tarnowski, woj. małopolskie)</v>
      </c>
      <c r="BA2044" s="98">
        <v>0</v>
      </c>
      <c r="BB2044" s="98">
        <f>IF(ISNUMBER(SEARCH('ankieta ESG'!$G$183,BC2044)),MAX($BB$3:BB2043)+1,0)</f>
        <v>2041</v>
      </c>
      <c r="BC2044" s="134" t="s">
        <v>6044</v>
      </c>
      <c r="BD2044" s="98">
        <v>0</v>
      </c>
      <c r="BE2044" s="99" t="str">
        <f>IFERROR(VLOOKUP(ROWS($BC$4:BC2044),$BB$4:$BC$2337,2,0),"")</f>
        <v>Tuchów (pow. tarnowski, woj. małopolskie)</v>
      </c>
      <c r="BF2044" s="98">
        <v>0</v>
      </c>
      <c r="BG2044" s="98">
        <f>IF(ISNUMBER(SEARCH('ankieta ESG'!$G$184,BH2044)),MAX($BG$3:BG2043)+1,0)</f>
        <v>2041</v>
      </c>
      <c r="BH2044" s="134" t="s">
        <v>6044</v>
      </c>
      <c r="BI2044" s="98">
        <v>0</v>
      </c>
      <c r="BJ2044" s="99" t="str">
        <f>IFERROR(VLOOKUP(ROWS($BH$4:BH2044),$BG$4:$BH$2337,2,0),"")</f>
        <v>Tuchów (pow. tarnowski, woj. małopolskie)</v>
      </c>
      <c r="BK2044" s="98">
        <v>0</v>
      </c>
      <c r="BL2044" s="98">
        <f>IF(ISNUMBER(SEARCH('ankieta ESG'!$G$185,BM2044)),MAX($BL$3:BL2043)+1,0)</f>
        <v>2041</v>
      </c>
      <c r="BM2044" s="134" t="s">
        <v>6044</v>
      </c>
      <c r="BN2044" s="98">
        <v>0</v>
      </c>
      <c r="BO2044" s="99" t="str">
        <f>IFERROR(VLOOKUP(ROWS($BM$4:BM2044),$BL$4:$BM$2337,2,0),"")</f>
        <v>Tuchów (pow. tarnowski, woj. małopolskie)</v>
      </c>
      <c r="BP2044" s="98">
        <v>0</v>
      </c>
      <c r="BQ2044" s="98">
        <f>IF(ISNUMBER(SEARCH('ankieta ESG'!$G$186,BR2044)),MAX($BQ$3:BQ2043)+1,0)</f>
        <v>2041</v>
      </c>
      <c r="BR2044" s="134" t="s">
        <v>6044</v>
      </c>
      <c r="BS2044" s="98">
        <v>0</v>
      </c>
      <c r="BT2044" s="99" t="str">
        <f>IFERROR(VLOOKUP(ROWS($BR$4:BR2044),$BQ$4:$BR$2337,2,0),"")</f>
        <v>Tuchów (pow. tarnowski, woj. małopolskie)</v>
      </c>
      <c r="BU2044" s="98">
        <v>0</v>
      </c>
      <c r="BV2044" s="98">
        <f>IF(ISNUMBER(SEARCH('ankieta ESG'!$G$187,BW2044)),MAX($BV$3:BV2043)+1,0)</f>
        <v>2041</v>
      </c>
      <c r="BW2044" s="134" t="s">
        <v>6044</v>
      </c>
      <c r="BX2044" s="98">
        <v>0</v>
      </c>
      <c r="BY2044" s="99" t="str">
        <f>IFERROR(VLOOKUP(ROWS($BW$4:BW2044),$BV$4:$BW$2337,2,0),"")</f>
        <v>Tuchów (pow. tarnowski, woj. małopolskie)</v>
      </c>
      <c r="BZ2044" s="98">
        <v>0</v>
      </c>
      <c r="CA2044" s="98">
        <f>IF(ISNUMBER(SEARCH('ankieta ESG'!$G$188,CB2044)),MAX($CA$3:CA2043)+1,0)</f>
        <v>2041</v>
      </c>
      <c r="CB2044" s="134" t="s">
        <v>6044</v>
      </c>
      <c r="CC2044" s="98">
        <v>0</v>
      </c>
      <c r="CD2044" s="99" t="str">
        <f>IFERROR(VLOOKUP(ROWS($CB$4:CB2044),$CA$4:$CB$2337,2,0),"")</f>
        <v>Tuchów (pow. tarnowski, woj. małopolskie)</v>
      </c>
      <c r="CE2044" s="98">
        <v>0</v>
      </c>
      <c r="CF2044" s="98">
        <f>IF(ISNUMBER(SEARCH('ankieta ESG'!$G$189,CG2044)),MAX($CF$3:CF2043)+1,0)</f>
        <v>2041</v>
      </c>
      <c r="CG2044" s="134" t="s">
        <v>6044</v>
      </c>
      <c r="CH2044" s="98">
        <v>0</v>
      </c>
      <c r="CI2044" s="99" t="str">
        <f>IFERROR(VLOOKUP(ROWS($CG$4:CG2044),$CF$4:$CG$2337,2,0),"")</f>
        <v>Tuchów (pow. tarnowski, woj. małopolskie)</v>
      </c>
      <c r="CJ2044" s="98">
        <v>0</v>
      </c>
    </row>
    <row r="2045" spans="4:88">
      <c r="D2045" s="25"/>
      <c r="F2045" s="25"/>
      <c r="AM2045" s="98">
        <f>IF(ISNUMBER(SEARCH('ankieta ESG'!$G$180,AN2045)),MAX(AM$3:$AM2044)+1,0)</f>
        <v>2042</v>
      </c>
      <c r="AN2045" s="134" t="s">
        <v>6045</v>
      </c>
      <c r="AO2045" s="98">
        <v>0</v>
      </c>
      <c r="AP2045" s="99" t="str">
        <f>IFERROR(VLOOKUP(ROWS($AN$4:AN2045),$AM$4:$AN$2337,2,0),"")</f>
        <v>Tuczępy (pow. buski, woj. świętokrzyskie)</v>
      </c>
      <c r="AQ2045" s="98">
        <v>0</v>
      </c>
      <c r="AR2045" s="98">
        <f>IF(ISNUMBER(SEARCH('ankieta ESG'!$G$181,AS2045)),MAX($AR$3:AR2044)+1,0)</f>
        <v>2042</v>
      </c>
      <c r="AS2045" s="134" t="s">
        <v>6045</v>
      </c>
      <c r="AT2045" s="98">
        <v>0</v>
      </c>
      <c r="AU2045" s="99" t="str">
        <f>IFERROR(VLOOKUP(ROWS($AS$4:AS2045),$AR$4:$AS$2337,2,0),"")</f>
        <v>Tuczępy (pow. buski, woj. świętokrzyskie)</v>
      </c>
      <c r="AV2045" s="98">
        <v>0</v>
      </c>
      <c r="AW2045" s="98">
        <f>IF(ISNUMBER(SEARCH('ankieta ESG'!$G$182,AX2045)),MAX($AW$3:AW2044)+1,0)</f>
        <v>2042</v>
      </c>
      <c r="AX2045" s="134" t="s">
        <v>6045</v>
      </c>
      <c r="AY2045" s="98">
        <v>0</v>
      </c>
      <c r="AZ2045" s="99" t="str">
        <f>IFERROR(VLOOKUP(ROWS($AX$4:AX2045),$AW$4:$AX$2337,2,0),"")</f>
        <v>Tuczępy (pow. buski, woj. świętokrzyskie)</v>
      </c>
      <c r="BA2045" s="98">
        <v>0</v>
      </c>
      <c r="BB2045" s="98">
        <f>IF(ISNUMBER(SEARCH('ankieta ESG'!$G$183,BC2045)),MAX($BB$3:BB2044)+1,0)</f>
        <v>2042</v>
      </c>
      <c r="BC2045" s="134" t="s">
        <v>6045</v>
      </c>
      <c r="BD2045" s="98">
        <v>0</v>
      </c>
      <c r="BE2045" s="99" t="str">
        <f>IFERROR(VLOOKUP(ROWS($BC$4:BC2045),$BB$4:$BC$2337,2,0),"")</f>
        <v>Tuczępy (pow. buski, woj. świętokrzyskie)</v>
      </c>
      <c r="BF2045" s="98">
        <v>0</v>
      </c>
      <c r="BG2045" s="98">
        <f>IF(ISNUMBER(SEARCH('ankieta ESG'!$G$184,BH2045)),MAX($BG$3:BG2044)+1,0)</f>
        <v>2042</v>
      </c>
      <c r="BH2045" s="134" t="s">
        <v>6045</v>
      </c>
      <c r="BI2045" s="98">
        <v>0</v>
      </c>
      <c r="BJ2045" s="99" t="str">
        <f>IFERROR(VLOOKUP(ROWS($BH$4:BH2045),$BG$4:$BH$2337,2,0),"")</f>
        <v>Tuczępy (pow. buski, woj. świętokrzyskie)</v>
      </c>
      <c r="BK2045" s="98">
        <v>0</v>
      </c>
      <c r="BL2045" s="98">
        <f>IF(ISNUMBER(SEARCH('ankieta ESG'!$G$185,BM2045)),MAX($BL$3:BL2044)+1,0)</f>
        <v>2042</v>
      </c>
      <c r="BM2045" s="134" t="s">
        <v>6045</v>
      </c>
      <c r="BN2045" s="98">
        <v>0</v>
      </c>
      <c r="BO2045" s="99" t="str">
        <f>IFERROR(VLOOKUP(ROWS($BM$4:BM2045),$BL$4:$BM$2337,2,0),"")</f>
        <v>Tuczępy (pow. buski, woj. świętokrzyskie)</v>
      </c>
      <c r="BP2045" s="98">
        <v>0</v>
      </c>
      <c r="BQ2045" s="98">
        <f>IF(ISNUMBER(SEARCH('ankieta ESG'!$G$186,BR2045)),MAX($BQ$3:BQ2044)+1,0)</f>
        <v>2042</v>
      </c>
      <c r="BR2045" s="134" t="s">
        <v>6045</v>
      </c>
      <c r="BS2045" s="98">
        <v>0</v>
      </c>
      <c r="BT2045" s="99" t="str">
        <f>IFERROR(VLOOKUP(ROWS($BR$4:BR2045),$BQ$4:$BR$2337,2,0),"")</f>
        <v>Tuczępy (pow. buski, woj. świętokrzyskie)</v>
      </c>
      <c r="BU2045" s="98">
        <v>0</v>
      </c>
      <c r="BV2045" s="98">
        <f>IF(ISNUMBER(SEARCH('ankieta ESG'!$G$187,BW2045)),MAX($BV$3:BV2044)+1,0)</f>
        <v>2042</v>
      </c>
      <c r="BW2045" s="134" t="s">
        <v>6045</v>
      </c>
      <c r="BX2045" s="98">
        <v>0</v>
      </c>
      <c r="BY2045" s="99" t="str">
        <f>IFERROR(VLOOKUP(ROWS($BW$4:BW2045),$BV$4:$BW$2337,2,0),"")</f>
        <v>Tuczępy (pow. buski, woj. świętokrzyskie)</v>
      </c>
      <c r="BZ2045" s="98">
        <v>0</v>
      </c>
      <c r="CA2045" s="98">
        <f>IF(ISNUMBER(SEARCH('ankieta ESG'!$G$188,CB2045)),MAX($CA$3:CA2044)+1,0)</f>
        <v>2042</v>
      </c>
      <c r="CB2045" s="134" t="s">
        <v>6045</v>
      </c>
      <c r="CC2045" s="98">
        <v>0</v>
      </c>
      <c r="CD2045" s="99" t="str">
        <f>IFERROR(VLOOKUP(ROWS($CB$4:CB2045),$CA$4:$CB$2337,2,0),"")</f>
        <v>Tuczępy (pow. buski, woj. świętokrzyskie)</v>
      </c>
      <c r="CE2045" s="98">
        <v>0</v>
      </c>
      <c r="CF2045" s="98">
        <f>IF(ISNUMBER(SEARCH('ankieta ESG'!$G$189,CG2045)),MAX($CF$3:CF2044)+1,0)</f>
        <v>2042</v>
      </c>
      <c r="CG2045" s="134" t="s">
        <v>6045</v>
      </c>
      <c r="CH2045" s="98">
        <v>0</v>
      </c>
      <c r="CI2045" s="99" t="str">
        <f>IFERROR(VLOOKUP(ROWS($CG$4:CG2045),$CF$4:$CG$2337,2,0),"")</f>
        <v>Tuczępy (pow. buski, woj. świętokrzyskie)</v>
      </c>
      <c r="CJ2045" s="98">
        <v>0</v>
      </c>
    </row>
    <row r="2046" spans="4:88">
      <c r="D2046" s="25"/>
      <c r="F2046" s="25"/>
      <c r="AM2046" s="98">
        <f>IF(ISNUMBER(SEARCH('ankieta ESG'!$G$180,AN2046)),MAX(AM$3:$AM2045)+1,0)</f>
        <v>2043</v>
      </c>
      <c r="AN2046" s="134" t="s">
        <v>6046</v>
      </c>
      <c r="AO2046" s="98">
        <v>0</v>
      </c>
      <c r="AP2046" s="99" t="str">
        <f>IFERROR(VLOOKUP(ROWS($AN$4:AN2046),$AM$4:$AN$2337,2,0),"")</f>
        <v>Tuczna (pow. bialski, woj. lubelskie)</v>
      </c>
      <c r="AQ2046" s="98">
        <v>0</v>
      </c>
      <c r="AR2046" s="98">
        <f>IF(ISNUMBER(SEARCH('ankieta ESG'!$G$181,AS2046)),MAX($AR$3:AR2045)+1,0)</f>
        <v>2043</v>
      </c>
      <c r="AS2046" s="134" t="s">
        <v>6046</v>
      </c>
      <c r="AT2046" s="98">
        <v>0</v>
      </c>
      <c r="AU2046" s="99" t="str">
        <f>IFERROR(VLOOKUP(ROWS($AS$4:AS2046),$AR$4:$AS$2337,2,0),"")</f>
        <v>Tuczna (pow. bialski, woj. lubelskie)</v>
      </c>
      <c r="AV2046" s="98">
        <v>0</v>
      </c>
      <c r="AW2046" s="98">
        <f>IF(ISNUMBER(SEARCH('ankieta ESG'!$G$182,AX2046)),MAX($AW$3:AW2045)+1,0)</f>
        <v>2043</v>
      </c>
      <c r="AX2046" s="134" t="s">
        <v>6046</v>
      </c>
      <c r="AY2046" s="98">
        <v>0</v>
      </c>
      <c r="AZ2046" s="99" t="str">
        <f>IFERROR(VLOOKUP(ROWS($AX$4:AX2046),$AW$4:$AX$2337,2,0),"")</f>
        <v>Tuczna (pow. bialski, woj. lubelskie)</v>
      </c>
      <c r="BA2046" s="98">
        <v>0</v>
      </c>
      <c r="BB2046" s="98">
        <f>IF(ISNUMBER(SEARCH('ankieta ESG'!$G$183,BC2046)),MAX($BB$3:BB2045)+1,0)</f>
        <v>2043</v>
      </c>
      <c r="BC2046" s="134" t="s">
        <v>6046</v>
      </c>
      <c r="BD2046" s="98">
        <v>0</v>
      </c>
      <c r="BE2046" s="99" t="str">
        <f>IFERROR(VLOOKUP(ROWS($BC$4:BC2046),$BB$4:$BC$2337,2,0),"")</f>
        <v>Tuczna (pow. bialski, woj. lubelskie)</v>
      </c>
      <c r="BF2046" s="98">
        <v>0</v>
      </c>
      <c r="BG2046" s="98">
        <f>IF(ISNUMBER(SEARCH('ankieta ESG'!$G$184,BH2046)),MAX($BG$3:BG2045)+1,0)</f>
        <v>2043</v>
      </c>
      <c r="BH2046" s="134" t="s">
        <v>6046</v>
      </c>
      <c r="BI2046" s="98">
        <v>0</v>
      </c>
      <c r="BJ2046" s="99" t="str">
        <f>IFERROR(VLOOKUP(ROWS($BH$4:BH2046),$BG$4:$BH$2337,2,0),"")</f>
        <v>Tuczna (pow. bialski, woj. lubelskie)</v>
      </c>
      <c r="BK2046" s="98">
        <v>0</v>
      </c>
      <c r="BL2046" s="98">
        <f>IF(ISNUMBER(SEARCH('ankieta ESG'!$G$185,BM2046)),MAX($BL$3:BL2045)+1,0)</f>
        <v>2043</v>
      </c>
      <c r="BM2046" s="134" t="s">
        <v>6046</v>
      </c>
      <c r="BN2046" s="98">
        <v>0</v>
      </c>
      <c r="BO2046" s="99" t="str">
        <f>IFERROR(VLOOKUP(ROWS($BM$4:BM2046),$BL$4:$BM$2337,2,0),"")</f>
        <v>Tuczna (pow. bialski, woj. lubelskie)</v>
      </c>
      <c r="BP2046" s="98">
        <v>0</v>
      </c>
      <c r="BQ2046" s="98">
        <f>IF(ISNUMBER(SEARCH('ankieta ESG'!$G$186,BR2046)),MAX($BQ$3:BQ2045)+1,0)</f>
        <v>2043</v>
      </c>
      <c r="BR2046" s="134" t="s">
        <v>6046</v>
      </c>
      <c r="BS2046" s="98">
        <v>0</v>
      </c>
      <c r="BT2046" s="99" t="str">
        <f>IFERROR(VLOOKUP(ROWS($BR$4:BR2046),$BQ$4:$BR$2337,2,0),"")</f>
        <v>Tuczna (pow. bialski, woj. lubelskie)</v>
      </c>
      <c r="BU2046" s="98">
        <v>0</v>
      </c>
      <c r="BV2046" s="98">
        <f>IF(ISNUMBER(SEARCH('ankieta ESG'!$G$187,BW2046)),MAX($BV$3:BV2045)+1,0)</f>
        <v>2043</v>
      </c>
      <c r="BW2046" s="134" t="s">
        <v>6046</v>
      </c>
      <c r="BX2046" s="98">
        <v>0</v>
      </c>
      <c r="BY2046" s="99" t="str">
        <f>IFERROR(VLOOKUP(ROWS($BW$4:BW2046),$BV$4:$BW$2337,2,0),"")</f>
        <v>Tuczna (pow. bialski, woj. lubelskie)</v>
      </c>
      <c r="BZ2046" s="98">
        <v>0</v>
      </c>
      <c r="CA2046" s="98">
        <f>IF(ISNUMBER(SEARCH('ankieta ESG'!$G$188,CB2046)),MAX($CA$3:CA2045)+1,0)</f>
        <v>2043</v>
      </c>
      <c r="CB2046" s="134" t="s">
        <v>6046</v>
      </c>
      <c r="CC2046" s="98">
        <v>0</v>
      </c>
      <c r="CD2046" s="99" t="str">
        <f>IFERROR(VLOOKUP(ROWS($CB$4:CB2046),$CA$4:$CB$2337,2,0),"")</f>
        <v>Tuczna (pow. bialski, woj. lubelskie)</v>
      </c>
      <c r="CE2046" s="98">
        <v>0</v>
      </c>
      <c r="CF2046" s="98">
        <f>IF(ISNUMBER(SEARCH('ankieta ESG'!$G$189,CG2046)),MAX($CF$3:CF2045)+1,0)</f>
        <v>2043</v>
      </c>
      <c r="CG2046" s="134" t="s">
        <v>6046</v>
      </c>
      <c r="CH2046" s="98">
        <v>0</v>
      </c>
      <c r="CI2046" s="99" t="str">
        <f>IFERROR(VLOOKUP(ROWS($CG$4:CG2046),$CF$4:$CG$2337,2,0),"")</f>
        <v>Tuczna (pow. bialski, woj. lubelskie)</v>
      </c>
      <c r="CJ2046" s="98">
        <v>0</v>
      </c>
    </row>
    <row r="2047" spans="4:88">
      <c r="D2047" s="25"/>
      <c r="F2047" s="25"/>
      <c r="AM2047" s="98">
        <f>IF(ISNUMBER(SEARCH('ankieta ESG'!$G$180,AN2047)),MAX(AM$3:$AM2046)+1,0)</f>
        <v>2044</v>
      </c>
      <c r="AN2047" s="134" t="s">
        <v>6047</v>
      </c>
      <c r="AO2047" s="98">
        <v>0</v>
      </c>
      <c r="AP2047" s="99" t="str">
        <f>IFERROR(VLOOKUP(ROWS($AN$4:AN2047),$AM$4:$AN$2337,2,0),"")</f>
        <v>Tuczno (pow. wałecki, woj. zachodniopomorskie)</v>
      </c>
      <c r="AQ2047" s="98">
        <v>0</v>
      </c>
      <c r="AR2047" s="98">
        <f>IF(ISNUMBER(SEARCH('ankieta ESG'!$G$181,AS2047)),MAX($AR$3:AR2046)+1,0)</f>
        <v>2044</v>
      </c>
      <c r="AS2047" s="134" t="s">
        <v>6047</v>
      </c>
      <c r="AT2047" s="98">
        <v>0</v>
      </c>
      <c r="AU2047" s="99" t="str">
        <f>IFERROR(VLOOKUP(ROWS($AS$4:AS2047),$AR$4:$AS$2337,2,0),"")</f>
        <v>Tuczno (pow. wałecki, woj. zachodniopomorskie)</v>
      </c>
      <c r="AV2047" s="98">
        <v>0</v>
      </c>
      <c r="AW2047" s="98">
        <f>IF(ISNUMBER(SEARCH('ankieta ESG'!$G$182,AX2047)),MAX($AW$3:AW2046)+1,0)</f>
        <v>2044</v>
      </c>
      <c r="AX2047" s="134" t="s">
        <v>6047</v>
      </c>
      <c r="AY2047" s="98">
        <v>0</v>
      </c>
      <c r="AZ2047" s="99" t="str">
        <f>IFERROR(VLOOKUP(ROWS($AX$4:AX2047),$AW$4:$AX$2337,2,0),"")</f>
        <v>Tuczno (pow. wałecki, woj. zachodniopomorskie)</v>
      </c>
      <c r="BA2047" s="98">
        <v>0</v>
      </c>
      <c r="BB2047" s="98">
        <f>IF(ISNUMBER(SEARCH('ankieta ESG'!$G$183,BC2047)),MAX($BB$3:BB2046)+1,0)</f>
        <v>2044</v>
      </c>
      <c r="BC2047" s="134" t="s">
        <v>6047</v>
      </c>
      <c r="BD2047" s="98">
        <v>0</v>
      </c>
      <c r="BE2047" s="99" t="str">
        <f>IFERROR(VLOOKUP(ROWS($BC$4:BC2047),$BB$4:$BC$2337,2,0),"")</f>
        <v>Tuczno (pow. wałecki, woj. zachodniopomorskie)</v>
      </c>
      <c r="BF2047" s="98">
        <v>0</v>
      </c>
      <c r="BG2047" s="98">
        <f>IF(ISNUMBER(SEARCH('ankieta ESG'!$G$184,BH2047)),MAX($BG$3:BG2046)+1,0)</f>
        <v>2044</v>
      </c>
      <c r="BH2047" s="134" t="s">
        <v>6047</v>
      </c>
      <c r="BI2047" s="98">
        <v>0</v>
      </c>
      <c r="BJ2047" s="99" t="str">
        <f>IFERROR(VLOOKUP(ROWS($BH$4:BH2047),$BG$4:$BH$2337,2,0),"")</f>
        <v>Tuczno (pow. wałecki, woj. zachodniopomorskie)</v>
      </c>
      <c r="BK2047" s="98">
        <v>0</v>
      </c>
      <c r="BL2047" s="98">
        <f>IF(ISNUMBER(SEARCH('ankieta ESG'!$G$185,BM2047)),MAX($BL$3:BL2046)+1,0)</f>
        <v>2044</v>
      </c>
      <c r="BM2047" s="134" t="s">
        <v>6047</v>
      </c>
      <c r="BN2047" s="98">
        <v>0</v>
      </c>
      <c r="BO2047" s="99" t="str">
        <f>IFERROR(VLOOKUP(ROWS($BM$4:BM2047),$BL$4:$BM$2337,2,0),"")</f>
        <v>Tuczno (pow. wałecki, woj. zachodniopomorskie)</v>
      </c>
      <c r="BP2047" s="98">
        <v>0</v>
      </c>
      <c r="BQ2047" s="98">
        <f>IF(ISNUMBER(SEARCH('ankieta ESG'!$G$186,BR2047)),MAX($BQ$3:BQ2046)+1,0)</f>
        <v>2044</v>
      </c>
      <c r="BR2047" s="134" t="s">
        <v>6047</v>
      </c>
      <c r="BS2047" s="98">
        <v>0</v>
      </c>
      <c r="BT2047" s="99" t="str">
        <f>IFERROR(VLOOKUP(ROWS($BR$4:BR2047),$BQ$4:$BR$2337,2,0),"")</f>
        <v>Tuczno (pow. wałecki, woj. zachodniopomorskie)</v>
      </c>
      <c r="BU2047" s="98">
        <v>0</v>
      </c>
      <c r="BV2047" s="98">
        <f>IF(ISNUMBER(SEARCH('ankieta ESG'!$G$187,BW2047)),MAX($BV$3:BV2046)+1,0)</f>
        <v>2044</v>
      </c>
      <c r="BW2047" s="134" t="s">
        <v>6047</v>
      </c>
      <c r="BX2047" s="98">
        <v>0</v>
      </c>
      <c r="BY2047" s="99" t="str">
        <f>IFERROR(VLOOKUP(ROWS($BW$4:BW2047),$BV$4:$BW$2337,2,0),"")</f>
        <v>Tuczno (pow. wałecki, woj. zachodniopomorskie)</v>
      </c>
      <c r="BZ2047" s="98">
        <v>0</v>
      </c>
      <c r="CA2047" s="98">
        <f>IF(ISNUMBER(SEARCH('ankieta ESG'!$G$188,CB2047)),MAX($CA$3:CA2046)+1,0)</f>
        <v>2044</v>
      </c>
      <c r="CB2047" s="134" t="s">
        <v>6047</v>
      </c>
      <c r="CC2047" s="98">
        <v>0</v>
      </c>
      <c r="CD2047" s="99" t="str">
        <f>IFERROR(VLOOKUP(ROWS($CB$4:CB2047),$CA$4:$CB$2337,2,0),"")</f>
        <v>Tuczno (pow. wałecki, woj. zachodniopomorskie)</v>
      </c>
      <c r="CE2047" s="98">
        <v>0</v>
      </c>
      <c r="CF2047" s="98">
        <f>IF(ISNUMBER(SEARCH('ankieta ESG'!$G$189,CG2047)),MAX($CF$3:CF2046)+1,0)</f>
        <v>2044</v>
      </c>
      <c r="CG2047" s="134" t="s">
        <v>6047</v>
      </c>
      <c r="CH2047" s="98">
        <v>0</v>
      </c>
      <c r="CI2047" s="99" t="str">
        <f>IFERROR(VLOOKUP(ROWS($CG$4:CG2047),$CF$4:$CG$2337,2,0),"")</f>
        <v>Tuczno (pow. wałecki, woj. zachodniopomorskie)</v>
      </c>
      <c r="CJ2047" s="98">
        <v>0</v>
      </c>
    </row>
    <row r="2048" spans="4:88">
      <c r="D2048" s="25"/>
      <c r="F2048" s="25"/>
      <c r="AM2048" s="98">
        <f>IF(ISNUMBER(SEARCH('ankieta ESG'!$G$180,AN2048)),MAX(AM$3:$AM2047)+1,0)</f>
        <v>2045</v>
      </c>
      <c r="AN2048" s="134" t="s">
        <v>6048</v>
      </c>
      <c r="AO2048" s="98">
        <v>0</v>
      </c>
      <c r="AP2048" s="99" t="str">
        <f>IFERROR(VLOOKUP(ROWS($AN$4:AN2048),$AM$4:$AN$2337,2,0),"")</f>
        <v>Tuliszków (pow. turecki, woj. wielkopolskie)</v>
      </c>
      <c r="AQ2048" s="98">
        <v>0</v>
      </c>
      <c r="AR2048" s="98">
        <f>IF(ISNUMBER(SEARCH('ankieta ESG'!$G$181,AS2048)),MAX($AR$3:AR2047)+1,0)</f>
        <v>2045</v>
      </c>
      <c r="AS2048" s="134" t="s">
        <v>6048</v>
      </c>
      <c r="AT2048" s="98">
        <v>0</v>
      </c>
      <c r="AU2048" s="99" t="str">
        <f>IFERROR(VLOOKUP(ROWS($AS$4:AS2048),$AR$4:$AS$2337,2,0),"")</f>
        <v>Tuliszków (pow. turecki, woj. wielkopolskie)</v>
      </c>
      <c r="AV2048" s="98">
        <v>0</v>
      </c>
      <c r="AW2048" s="98">
        <f>IF(ISNUMBER(SEARCH('ankieta ESG'!$G$182,AX2048)),MAX($AW$3:AW2047)+1,0)</f>
        <v>2045</v>
      </c>
      <c r="AX2048" s="134" t="s">
        <v>6048</v>
      </c>
      <c r="AY2048" s="98">
        <v>0</v>
      </c>
      <c r="AZ2048" s="99" t="str">
        <f>IFERROR(VLOOKUP(ROWS($AX$4:AX2048),$AW$4:$AX$2337,2,0),"")</f>
        <v>Tuliszków (pow. turecki, woj. wielkopolskie)</v>
      </c>
      <c r="BA2048" s="98">
        <v>0</v>
      </c>
      <c r="BB2048" s="98">
        <f>IF(ISNUMBER(SEARCH('ankieta ESG'!$G$183,BC2048)),MAX($BB$3:BB2047)+1,0)</f>
        <v>2045</v>
      </c>
      <c r="BC2048" s="134" t="s">
        <v>6048</v>
      </c>
      <c r="BD2048" s="98">
        <v>0</v>
      </c>
      <c r="BE2048" s="99" t="str">
        <f>IFERROR(VLOOKUP(ROWS($BC$4:BC2048),$BB$4:$BC$2337,2,0),"")</f>
        <v>Tuliszków (pow. turecki, woj. wielkopolskie)</v>
      </c>
      <c r="BF2048" s="98">
        <v>0</v>
      </c>
      <c r="BG2048" s="98">
        <f>IF(ISNUMBER(SEARCH('ankieta ESG'!$G$184,BH2048)),MAX($BG$3:BG2047)+1,0)</f>
        <v>2045</v>
      </c>
      <c r="BH2048" s="134" t="s">
        <v>6048</v>
      </c>
      <c r="BI2048" s="98">
        <v>0</v>
      </c>
      <c r="BJ2048" s="99" t="str">
        <f>IFERROR(VLOOKUP(ROWS($BH$4:BH2048),$BG$4:$BH$2337,2,0),"")</f>
        <v>Tuliszków (pow. turecki, woj. wielkopolskie)</v>
      </c>
      <c r="BK2048" s="98">
        <v>0</v>
      </c>
      <c r="BL2048" s="98">
        <f>IF(ISNUMBER(SEARCH('ankieta ESG'!$G$185,BM2048)),MAX($BL$3:BL2047)+1,0)</f>
        <v>2045</v>
      </c>
      <c r="BM2048" s="134" t="s">
        <v>6048</v>
      </c>
      <c r="BN2048" s="98">
        <v>0</v>
      </c>
      <c r="BO2048" s="99" t="str">
        <f>IFERROR(VLOOKUP(ROWS($BM$4:BM2048),$BL$4:$BM$2337,2,0),"")</f>
        <v>Tuliszków (pow. turecki, woj. wielkopolskie)</v>
      </c>
      <c r="BP2048" s="98">
        <v>0</v>
      </c>
      <c r="BQ2048" s="98">
        <f>IF(ISNUMBER(SEARCH('ankieta ESG'!$G$186,BR2048)),MAX($BQ$3:BQ2047)+1,0)</f>
        <v>2045</v>
      </c>
      <c r="BR2048" s="134" t="s">
        <v>6048</v>
      </c>
      <c r="BS2048" s="98">
        <v>0</v>
      </c>
      <c r="BT2048" s="99" t="str">
        <f>IFERROR(VLOOKUP(ROWS($BR$4:BR2048),$BQ$4:$BR$2337,2,0),"")</f>
        <v>Tuliszków (pow. turecki, woj. wielkopolskie)</v>
      </c>
      <c r="BU2048" s="98">
        <v>0</v>
      </c>
      <c r="BV2048" s="98">
        <f>IF(ISNUMBER(SEARCH('ankieta ESG'!$G$187,BW2048)),MAX($BV$3:BV2047)+1,0)</f>
        <v>2045</v>
      </c>
      <c r="BW2048" s="134" t="s">
        <v>6048</v>
      </c>
      <c r="BX2048" s="98">
        <v>0</v>
      </c>
      <c r="BY2048" s="99" t="str">
        <f>IFERROR(VLOOKUP(ROWS($BW$4:BW2048),$BV$4:$BW$2337,2,0),"")</f>
        <v>Tuliszków (pow. turecki, woj. wielkopolskie)</v>
      </c>
      <c r="BZ2048" s="98">
        <v>0</v>
      </c>
      <c r="CA2048" s="98">
        <f>IF(ISNUMBER(SEARCH('ankieta ESG'!$G$188,CB2048)),MAX($CA$3:CA2047)+1,0)</f>
        <v>2045</v>
      </c>
      <c r="CB2048" s="134" t="s">
        <v>6048</v>
      </c>
      <c r="CC2048" s="98">
        <v>0</v>
      </c>
      <c r="CD2048" s="99" t="str">
        <f>IFERROR(VLOOKUP(ROWS($CB$4:CB2048),$CA$4:$CB$2337,2,0),"")</f>
        <v>Tuliszków (pow. turecki, woj. wielkopolskie)</v>
      </c>
      <c r="CE2048" s="98">
        <v>0</v>
      </c>
      <c r="CF2048" s="98">
        <f>IF(ISNUMBER(SEARCH('ankieta ESG'!$G$189,CG2048)),MAX($CF$3:CF2047)+1,0)</f>
        <v>2045</v>
      </c>
      <c r="CG2048" s="134" t="s">
        <v>6048</v>
      </c>
      <c r="CH2048" s="98">
        <v>0</v>
      </c>
      <c r="CI2048" s="99" t="str">
        <f>IFERROR(VLOOKUP(ROWS($CG$4:CG2048),$CF$4:$CG$2337,2,0),"")</f>
        <v>Tuliszków (pow. turecki, woj. wielkopolskie)</v>
      </c>
      <c r="CJ2048" s="98">
        <v>0</v>
      </c>
    </row>
    <row r="2049" spans="4:88">
      <c r="D2049" s="25"/>
      <c r="F2049" s="25"/>
      <c r="AM2049" s="98">
        <f>IF(ISNUMBER(SEARCH('ankieta ESG'!$G$180,AN2049)),MAX(AM$3:$AM2048)+1,0)</f>
        <v>2046</v>
      </c>
      <c r="AN2049" s="134" t="s">
        <v>6049</v>
      </c>
      <c r="AO2049" s="98">
        <v>0</v>
      </c>
      <c r="AP2049" s="99" t="str">
        <f>IFERROR(VLOOKUP(ROWS($AN$4:AN2049),$AM$4:$AN$2337,2,0),"")</f>
        <v>Tułowice (pow. opolski, woj. opolskie)</v>
      </c>
      <c r="AQ2049" s="98">
        <v>0</v>
      </c>
      <c r="AR2049" s="98">
        <f>IF(ISNUMBER(SEARCH('ankieta ESG'!$G$181,AS2049)),MAX($AR$3:AR2048)+1,0)</f>
        <v>2046</v>
      </c>
      <c r="AS2049" s="134" t="s">
        <v>6049</v>
      </c>
      <c r="AT2049" s="98">
        <v>0</v>
      </c>
      <c r="AU2049" s="99" t="str">
        <f>IFERROR(VLOOKUP(ROWS($AS$4:AS2049),$AR$4:$AS$2337,2,0),"")</f>
        <v>Tułowice (pow. opolski, woj. opolskie)</v>
      </c>
      <c r="AV2049" s="98">
        <v>0</v>
      </c>
      <c r="AW2049" s="98">
        <f>IF(ISNUMBER(SEARCH('ankieta ESG'!$G$182,AX2049)),MAX($AW$3:AW2048)+1,0)</f>
        <v>2046</v>
      </c>
      <c r="AX2049" s="134" t="s">
        <v>6049</v>
      </c>
      <c r="AY2049" s="98">
        <v>0</v>
      </c>
      <c r="AZ2049" s="99" t="str">
        <f>IFERROR(VLOOKUP(ROWS($AX$4:AX2049),$AW$4:$AX$2337,2,0),"")</f>
        <v>Tułowice (pow. opolski, woj. opolskie)</v>
      </c>
      <c r="BA2049" s="98">
        <v>0</v>
      </c>
      <c r="BB2049" s="98">
        <f>IF(ISNUMBER(SEARCH('ankieta ESG'!$G$183,BC2049)),MAX($BB$3:BB2048)+1,0)</f>
        <v>2046</v>
      </c>
      <c r="BC2049" s="134" t="s">
        <v>6049</v>
      </c>
      <c r="BD2049" s="98">
        <v>0</v>
      </c>
      <c r="BE2049" s="99" t="str">
        <f>IFERROR(VLOOKUP(ROWS($BC$4:BC2049),$BB$4:$BC$2337,2,0),"")</f>
        <v>Tułowice (pow. opolski, woj. opolskie)</v>
      </c>
      <c r="BF2049" s="98">
        <v>0</v>
      </c>
      <c r="BG2049" s="98">
        <f>IF(ISNUMBER(SEARCH('ankieta ESG'!$G$184,BH2049)),MAX($BG$3:BG2048)+1,0)</f>
        <v>2046</v>
      </c>
      <c r="BH2049" s="134" t="s">
        <v>6049</v>
      </c>
      <c r="BI2049" s="98">
        <v>0</v>
      </c>
      <c r="BJ2049" s="99" t="str">
        <f>IFERROR(VLOOKUP(ROWS($BH$4:BH2049),$BG$4:$BH$2337,2,0),"")</f>
        <v>Tułowice (pow. opolski, woj. opolskie)</v>
      </c>
      <c r="BK2049" s="98">
        <v>0</v>
      </c>
      <c r="BL2049" s="98">
        <f>IF(ISNUMBER(SEARCH('ankieta ESG'!$G$185,BM2049)),MAX($BL$3:BL2048)+1,0)</f>
        <v>2046</v>
      </c>
      <c r="BM2049" s="134" t="s">
        <v>6049</v>
      </c>
      <c r="BN2049" s="98">
        <v>0</v>
      </c>
      <c r="BO2049" s="99" t="str">
        <f>IFERROR(VLOOKUP(ROWS($BM$4:BM2049),$BL$4:$BM$2337,2,0),"")</f>
        <v>Tułowice (pow. opolski, woj. opolskie)</v>
      </c>
      <c r="BP2049" s="98">
        <v>0</v>
      </c>
      <c r="BQ2049" s="98">
        <f>IF(ISNUMBER(SEARCH('ankieta ESG'!$G$186,BR2049)),MAX($BQ$3:BQ2048)+1,0)</f>
        <v>2046</v>
      </c>
      <c r="BR2049" s="134" t="s">
        <v>6049</v>
      </c>
      <c r="BS2049" s="98">
        <v>0</v>
      </c>
      <c r="BT2049" s="99" t="str">
        <f>IFERROR(VLOOKUP(ROWS($BR$4:BR2049),$BQ$4:$BR$2337,2,0),"")</f>
        <v>Tułowice (pow. opolski, woj. opolskie)</v>
      </c>
      <c r="BU2049" s="98">
        <v>0</v>
      </c>
      <c r="BV2049" s="98">
        <f>IF(ISNUMBER(SEARCH('ankieta ESG'!$G$187,BW2049)),MAX($BV$3:BV2048)+1,0)</f>
        <v>2046</v>
      </c>
      <c r="BW2049" s="134" t="s">
        <v>6049</v>
      </c>
      <c r="BX2049" s="98">
        <v>0</v>
      </c>
      <c r="BY2049" s="99" t="str">
        <f>IFERROR(VLOOKUP(ROWS($BW$4:BW2049),$BV$4:$BW$2337,2,0),"")</f>
        <v>Tułowice (pow. opolski, woj. opolskie)</v>
      </c>
      <c r="BZ2049" s="98">
        <v>0</v>
      </c>
      <c r="CA2049" s="98">
        <f>IF(ISNUMBER(SEARCH('ankieta ESG'!$G$188,CB2049)),MAX($CA$3:CA2048)+1,0)</f>
        <v>2046</v>
      </c>
      <c r="CB2049" s="134" t="s">
        <v>6049</v>
      </c>
      <c r="CC2049" s="98">
        <v>0</v>
      </c>
      <c r="CD2049" s="99" t="str">
        <f>IFERROR(VLOOKUP(ROWS($CB$4:CB2049),$CA$4:$CB$2337,2,0),"")</f>
        <v>Tułowice (pow. opolski, woj. opolskie)</v>
      </c>
      <c r="CE2049" s="98">
        <v>0</v>
      </c>
      <c r="CF2049" s="98">
        <f>IF(ISNUMBER(SEARCH('ankieta ESG'!$G$189,CG2049)),MAX($CF$3:CF2048)+1,0)</f>
        <v>2046</v>
      </c>
      <c r="CG2049" s="134" t="s">
        <v>6049</v>
      </c>
      <c r="CH2049" s="98">
        <v>0</v>
      </c>
      <c r="CI2049" s="99" t="str">
        <f>IFERROR(VLOOKUP(ROWS($CG$4:CG2049),$CF$4:$CG$2337,2,0),"")</f>
        <v>Tułowice (pow. opolski, woj. opolskie)</v>
      </c>
      <c r="CJ2049" s="98">
        <v>0</v>
      </c>
    </row>
    <row r="2050" spans="4:88">
      <c r="D2050" s="25"/>
      <c r="F2050" s="25"/>
      <c r="AM2050" s="98">
        <f>IF(ISNUMBER(SEARCH('ankieta ESG'!$G$180,AN2050)),MAX(AM$3:$AM2049)+1,0)</f>
        <v>2047</v>
      </c>
      <c r="AN2050" s="134" t="s">
        <v>6050</v>
      </c>
      <c r="AO2050" s="98">
        <v>0</v>
      </c>
      <c r="AP2050" s="99" t="str">
        <f>IFERROR(VLOOKUP(ROWS($AN$4:AN2050),$AM$4:$AN$2337,2,0),"")</f>
        <v>Tuplice (pow. żarski, woj. lubuskie)</v>
      </c>
      <c r="AQ2050" s="98">
        <v>0</v>
      </c>
      <c r="AR2050" s="98">
        <f>IF(ISNUMBER(SEARCH('ankieta ESG'!$G$181,AS2050)),MAX($AR$3:AR2049)+1,0)</f>
        <v>2047</v>
      </c>
      <c r="AS2050" s="134" t="s">
        <v>6050</v>
      </c>
      <c r="AT2050" s="98">
        <v>0</v>
      </c>
      <c r="AU2050" s="99" t="str">
        <f>IFERROR(VLOOKUP(ROWS($AS$4:AS2050),$AR$4:$AS$2337,2,0),"")</f>
        <v>Tuplice (pow. żarski, woj. lubuskie)</v>
      </c>
      <c r="AV2050" s="98">
        <v>0</v>
      </c>
      <c r="AW2050" s="98">
        <f>IF(ISNUMBER(SEARCH('ankieta ESG'!$G$182,AX2050)),MAX($AW$3:AW2049)+1,0)</f>
        <v>2047</v>
      </c>
      <c r="AX2050" s="134" t="s">
        <v>6050</v>
      </c>
      <c r="AY2050" s="98">
        <v>0</v>
      </c>
      <c r="AZ2050" s="99" t="str">
        <f>IFERROR(VLOOKUP(ROWS($AX$4:AX2050),$AW$4:$AX$2337,2,0),"")</f>
        <v>Tuplice (pow. żarski, woj. lubuskie)</v>
      </c>
      <c r="BA2050" s="98">
        <v>0</v>
      </c>
      <c r="BB2050" s="98">
        <f>IF(ISNUMBER(SEARCH('ankieta ESG'!$G$183,BC2050)),MAX($BB$3:BB2049)+1,0)</f>
        <v>2047</v>
      </c>
      <c r="BC2050" s="134" t="s">
        <v>6050</v>
      </c>
      <c r="BD2050" s="98">
        <v>0</v>
      </c>
      <c r="BE2050" s="99" t="str">
        <f>IFERROR(VLOOKUP(ROWS($BC$4:BC2050),$BB$4:$BC$2337,2,0),"")</f>
        <v>Tuplice (pow. żarski, woj. lubuskie)</v>
      </c>
      <c r="BF2050" s="98">
        <v>0</v>
      </c>
      <c r="BG2050" s="98">
        <f>IF(ISNUMBER(SEARCH('ankieta ESG'!$G$184,BH2050)),MAX($BG$3:BG2049)+1,0)</f>
        <v>2047</v>
      </c>
      <c r="BH2050" s="134" t="s">
        <v>6050</v>
      </c>
      <c r="BI2050" s="98">
        <v>0</v>
      </c>
      <c r="BJ2050" s="99" t="str">
        <f>IFERROR(VLOOKUP(ROWS($BH$4:BH2050),$BG$4:$BH$2337,2,0),"")</f>
        <v>Tuplice (pow. żarski, woj. lubuskie)</v>
      </c>
      <c r="BK2050" s="98">
        <v>0</v>
      </c>
      <c r="BL2050" s="98">
        <f>IF(ISNUMBER(SEARCH('ankieta ESG'!$G$185,BM2050)),MAX($BL$3:BL2049)+1,0)</f>
        <v>2047</v>
      </c>
      <c r="BM2050" s="134" t="s">
        <v>6050</v>
      </c>
      <c r="BN2050" s="98">
        <v>0</v>
      </c>
      <c r="BO2050" s="99" t="str">
        <f>IFERROR(VLOOKUP(ROWS($BM$4:BM2050),$BL$4:$BM$2337,2,0),"")</f>
        <v>Tuplice (pow. żarski, woj. lubuskie)</v>
      </c>
      <c r="BP2050" s="98">
        <v>0</v>
      </c>
      <c r="BQ2050" s="98">
        <f>IF(ISNUMBER(SEARCH('ankieta ESG'!$G$186,BR2050)),MAX($BQ$3:BQ2049)+1,0)</f>
        <v>2047</v>
      </c>
      <c r="BR2050" s="134" t="s">
        <v>6050</v>
      </c>
      <c r="BS2050" s="98">
        <v>0</v>
      </c>
      <c r="BT2050" s="99" t="str">
        <f>IFERROR(VLOOKUP(ROWS($BR$4:BR2050),$BQ$4:$BR$2337,2,0),"")</f>
        <v>Tuplice (pow. żarski, woj. lubuskie)</v>
      </c>
      <c r="BU2050" s="98">
        <v>0</v>
      </c>
      <c r="BV2050" s="98">
        <f>IF(ISNUMBER(SEARCH('ankieta ESG'!$G$187,BW2050)),MAX($BV$3:BV2049)+1,0)</f>
        <v>2047</v>
      </c>
      <c r="BW2050" s="134" t="s">
        <v>6050</v>
      </c>
      <c r="BX2050" s="98">
        <v>0</v>
      </c>
      <c r="BY2050" s="99" t="str">
        <f>IFERROR(VLOOKUP(ROWS($BW$4:BW2050),$BV$4:$BW$2337,2,0),"")</f>
        <v>Tuplice (pow. żarski, woj. lubuskie)</v>
      </c>
      <c r="BZ2050" s="98">
        <v>0</v>
      </c>
      <c r="CA2050" s="98">
        <f>IF(ISNUMBER(SEARCH('ankieta ESG'!$G$188,CB2050)),MAX($CA$3:CA2049)+1,0)</f>
        <v>2047</v>
      </c>
      <c r="CB2050" s="134" t="s">
        <v>6050</v>
      </c>
      <c r="CC2050" s="98">
        <v>0</v>
      </c>
      <c r="CD2050" s="99" t="str">
        <f>IFERROR(VLOOKUP(ROWS($CB$4:CB2050),$CA$4:$CB$2337,2,0),"")</f>
        <v>Tuplice (pow. żarski, woj. lubuskie)</v>
      </c>
      <c r="CE2050" s="98">
        <v>0</v>
      </c>
      <c r="CF2050" s="98">
        <f>IF(ISNUMBER(SEARCH('ankieta ESG'!$G$189,CG2050)),MAX($CF$3:CF2049)+1,0)</f>
        <v>2047</v>
      </c>
      <c r="CG2050" s="134" t="s">
        <v>6050</v>
      </c>
      <c r="CH2050" s="98">
        <v>0</v>
      </c>
      <c r="CI2050" s="99" t="str">
        <f>IFERROR(VLOOKUP(ROWS($CG$4:CG2050),$CF$4:$CG$2337,2,0),"")</f>
        <v>Tuplice (pow. żarski, woj. lubuskie)</v>
      </c>
      <c r="CJ2050" s="98">
        <v>0</v>
      </c>
    </row>
    <row r="2051" spans="4:88">
      <c r="D2051" s="25"/>
      <c r="F2051" s="25"/>
      <c r="AM2051" s="98">
        <f>IF(ISNUMBER(SEARCH('ankieta ESG'!$G$180,AN2051)),MAX(AM$3:$AM2050)+1,0)</f>
        <v>2048</v>
      </c>
      <c r="AN2051" s="134" t="s">
        <v>6051</v>
      </c>
      <c r="AO2051" s="98">
        <v>0</v>
      </c>
      <c r="AP2051" s="99" t="str">
        <f>IFERROR(VLOOKUP(ROWS($AN$4:AN2051),$AM$4:$AN$2337,2,0),"")</f>
        <v>Turawa (pow. opolski, woj. opolskie)</v>
      </c>
      <c r="AQ2051" s="98">
        <v>0</v>
      </c>
      <c r="AR2051" s="98">
        <f>IF(ISNUMBER(SEARCH('ankieta ESG'!$G$181,AS2051)),MAX($AR$3:AR2050)+1,0)</f>
        <v>2048</v>
      </c>
      <c r="AS2051" s="134" t="s">
        <v>6051</v>
      </c>
      <c r="AT2051" s="98">
        <v>0</v>
      </c>
      <c r="AU2051" s="99" t="str">
        <f>IFERROR(VLOOKUP(ROWS($AS$4:AS2051),$AR$4:$AS$2337,2,0),"")</f>
        <v>Turawa (pow. opolski, woj. opolskie)</v>
      </c>
      <c r="AV2051" s="98">
        <v>0</v>
      </c>
      <c r="AW2051" s="98">
        <f>IF(ISNUMBER(SEARCH('ankieta ESG'!$G$182,AX2051)),MAX($AW$3:AW2050)+1,0)</f>
        <v>2048</v>
      </c>
      <c r="AX2051" s="134" t="s">
        <v>6051</v>
      </c>
      <c r="AY2051" s="98">
        <v>0</v>
      </c>
      <c r="AZ2051" s="99" t="str">
        <f>IFERROR(VLOOKUP(ROWS($AX$4:AX2051),$AW$4:$AX$2337,2,0),"")</f>
        <v>Turawa (pow. opolski, woj. opolskie)</v>
      </c>
      <c r="BA2051" s="98">
        <v>0</v>
      </c>
      <c r="BB2051" s="98">
        <f>IF(ISNUMBER(SEARCH('ankieta ESG'!$G$183,BC2051)),MAX($BB$3:BB2050)+1,0)</f>
        <v>2048</v>
      </c>
      <c r="BC2051" s="134" t="s">
        <v>6051</v>
      </c>
      <c r="BD2051" s="98">
        <v>0</v>
      </c>
      <c r="BE2051" s="99" t="str">
        <f>IFERROR(VLOOKUP(ROWS($BC$4:BC2051),$BB$4:$BC$2337,2,0),"")</f>
        <v>Turawa (pow. opolski, woj. opolskie)</v>
      </c>
      <c r="BF2051" s="98">
        <v>0</v>
      </c>
      <c r="BG2051" s="98">
        <f>IF(ISNUMBER(SEARCH('ankieta ESG'!$G$184,BH2051)),MAX($BG$3:BG2050)+1,0)</f>
        <v>2048</v>
      </c>
      <c r="BH2051" s="134" t="s">
        <v>6051</v>
      </c>
      <c r="BI2051" s="98">
        <v>0</v>
      </c>
      <c r="BJ2051" s="99" t="str">
        <f>IFERROR(VLOOKUP(ROWS($BH$4:BH2051),$BG$4:$BH$2337,2,0),"")</f>
        <v>Turawa (pow. opolski, woj. opolskie)</v>
      </c>
      <c r="BK2051" s="98">
        <v>0</v>
      </c>
      <c r="BL2051" s="98">
        <f>IF(ISNUMBER(SEARCH('ankieta ESG'!$G$185,BM2051)),MAX($BL$3:BL2050)+1,0)</f>
        <v>2048</v>
      </c>
      <c r="BM2051" s="134" t="s">
        <v>6051</v>
      </c>
      <c r="BN2051" s="98">
        <v>0</v>
      </c>
      <c r="BO2051" s="99" t="str">
        <f>IFERROR(VLOOKUP(ROWS($BM$4:BM2051),$BL$4:$BM$2337,2,0),"")</f>
        <v>Turawa (pow. opolski, woj. opolskie)</v>
      </c>
      <c r="BP2051" s="98">
        <v>0</v>
      </c>
      <c r="BQ2051" s="98">
        <f>IF(ISNUMBER(SEARCH('ankieta ESG'!$G$186,BR2051)),MAX($BQ$3:BQ2050)+1,0)</f>
        <v>2048</v>
      </c>
      <c r="BR2051" s="134" t="s">
        <v>6051</v>
      </c>
      <c r="BS2051" s="98">
        <v>0</v>
      </c>
      <c r="BT2051" s="99" t="str">
        <f>IFERROR(VLOOKUP(ROWS($BR$4:BR2051),$BQ$4:$BR$2337,2,0),"")</f>
        <v>Turawa (pow. opolski, woj. opolskie)</v>
      </c>
      <c r="BU2051" s="98">
        <v>0</v>
      </c>
      <c r="BV2051" s="98">
        <f>IF(ISNUMBER(SEARCH('ankieta ESG'!$G$187,BW2051)),MAX($BV$3:BV2050)+1,0)</f>
        <v>2048</v>
      </c>
      <c r="BW2051" s="134" t="s">
        <v>6051</v>
      </c>
      <c r="BX2051" s="98">
        <v>0</v>
      </c>
      <c r="BY2051" s="99" t="str">
        <f>IFERROR(VLOOKUP(ROWS($BW$4:BW2051),$BV$4:$BW$2337,2,0),"")</f>
        <v>Turawa (pow. opolski, woj. opolskie)</v>
      </c>
      <c r="BZ2051" s="98">
        <v>0</v>
      </c>
      <c r="CA2051" s="98">
        <f>IF(ISNUMBER(SEARCH('ankieta ESG'!$G$188,CB2051)),MAX($CA$3:CA2050)+1,0)</f>
        <v>2048</v>
      </c>
      <c r="CB2051" s="134" t="s">
        <v>6051</v>
      </c>
      <c r="CC2051" s="98">
        <v>0</v>
      </c>
      <c r="CD2051" s="99" t="str">
        <f>IFERROR(VLOOKUP(ROWS($CB$4:CB2051),$CA$4:$CB$2337,2,0),"")</f>
        <v>Turawa (pow. opolski, woj. opolskie)</v>
      </c>
      <c r="CE2051" s="98">
        <v>0</v>
      </c>
      <c r="CF2051" s="98">
        <f>IF(ISNUMBER(SEARCH('ankieta ESG'!$G$189,CG2051)),MAX($CF$3:CF2050)+1,0)</f>
        <v>2048</v>
      </c>
      <c r="CG2051" s="134" t="s">
        <v>6051</v>
      </c>
      <c r="CH2051" s="98">
        <v>0</v>
      </c>
      <c r="CI2051" s="99" t="str">
        <f>IFERROR(VLOOKUP(ROWS($CG$4:CG2051),$CF$4:$CG$2337,2,0),"")</f>
        <v>Turawa (pow. opolski, woj. opolskie)</v>
      </c>
      <c r="CJ2051" s="98">
        <v>0</v>
      </c>
    </row>
    <row r="2052" spans="4:88">
      <c r="D2052" s="25"/>
      <c r="F2052" s="25"/>
      <c r="AM2052" s="98">
        <f>IF(ISNUMBER(SEARCH('ankieta ESG'!$G$180,AN2052)),MAX(AM$3:$AM2051)+1,0)</f>
        <v>2049</v>
      </c>
      <c r="AN2052" s="134" t="s">
        <v>6052</v>
      </c>
      <c r="AO2052" s="98">
        <v>0</v>
      </c>
      <c r="AP2052" s="99" t="str">
        <f>IFERROR(VLOOKUP(ROWS($AN$4:AN2052),$AM$4:$AN$2337,2,0),"")</f>
        <v>Turek (pow. turecki, woj. wielkopolskie)</v>
      </c>
      <c r="AQ2052" s="98">
        <v>0</v>
      </c>
      <c r="AR2052" s="98">
        <f>IF(ISNUMBER(SEARCH('ankieta ESG'!$G$181,AS2052)),MAX($AR$3:AR2051)+1,0)</f>
        <v>2049</v>
      </c>
      <c r="AS2052" s="134" t="s">
        <v>6052</v>
      </c>
      <c r="AT2052" s="98">
        <v>0</v>
      </c>
      <c r="AU2052" s="99" t="str">
        <f>IFERROR(VLOOKUP(ROWS($AS$4:AS2052),$AR$4:$AS$2337,2,0),"")</f>
        <v>Turek (pow. turecki, woj. wielkopolskie)</v>
      </c>
      <c r="AV2052" s="98">
        <v>0</v>
      </c>
      <c r="AW2052" s="98">
        <f>IF(ISNUMBER(SEARCH('ankieta ESG'!$G$182,AX2052)),MAX($AW$3:AW2051)+1,0)</f>
        <v>2049</v>
      </c>
      <c r="AX2052" s="134" t="s">
        <v>6052</v>
      </c>
      <c r="AY2052" s="98">
        <v>0</v>
      </c>
      <c r="AZ2052" s="99" t="str">
        <f>IFERROR(VLOOKUP(ROWS($AX$4:AX2052),$AW$4:$AX$2337,2,0),"")</f>
        <v>Turek (pow. turecki, woj. wielkopolskie)</v>
      </c>
      <c r="BA2052" s="98">
        <v>0</v>
      </c>
      <c r="BB2052" s="98">
        <f>IF(ISNUMBER(SEARCH('ankieta ESG'!$G$183,BC2052)),MAX($BB$3:BB2051)+1,0)</f>
        <v>2049</v>
      </c>
      <c r="BC2052" s="134" t="s">
        <v>6052</v>
      </c>
      <c r="BD2052" s="98">
        <v>0</v>
      </c>
      <c r="BE2052" s="99" t="str">
        <f>IFERROR(VLOOKUP(ROWS($BC$4:BC2052),$BB$4:$BC$2337,2,0),"")</f>
        <v>Turek (pow. turecki, woj. wielkopolskie)</v>
      </c>
      <c r="BF2052" s="98">
        <v>0</v>
      </c>
      <c r="BG2052" s="98">
        <f>IF(ISNUMBER(SEARCH('ankieta ESG'!$G$184,BH2052)),MAX($BG$3:BG2051)+1,0)</f>
        <v>2049</v>
      </c>
      <c r="BH2052" s="134" t="s">
        <v>6052</v>
      </c>
      <c r="BI2052" s="98">
        <v>0</v>
      </c>
      <c r="BJ2052" s="99" t="str">
        <f>IFERROR(VLOOKUP(ROWS($BH$4:BH2052),$BG$4:$BH$2337,2,0),"")</f>
        <v>Turek (pow. turecki, woj. wielkopolskie)</v>
      </c>
      <c r="BK2052" s="98">
        <v>0</v>
      </c>
      <c r="BL2052" s="98">
        <f>IF(ISNUMBER(SEARCH('ankieta ESG'!$G$185,BM2052)),MAX($BL$3:BL2051)+1,0)</f>
        <v>2049</v>
      </c>
      <c r="BM2052" s="134" t="s">
        <v>6052</v>
      </c>
      <c r="BN2052" s="98">
        <v>0</v>
      </c>
      <c r="BO2052" s="99" t="str">
        <f>IFERROR(VLOOKUP(ROWS($BM$4:BM2052),$BL$4:$BM$2337,2,0),"")</f>
        <v>Turek (pow. turecki, woj. wielkopolskie)</v>
      </c>
      <c r="BP2052" s="98">
        <v>0</v>
      </c>
      <c r="BQ2052" s="98">
        <f>IF(ISNUMBER(SEARCH('ankieta ESG'!$G$186,BR2052)),MAX($BQ$3:BQ2051)+1,0)</f>
        <v>2049</v>
      </c>
      <c r="BR2052" s="134" t="s">
        <v>6052</v>
      </c>
      <c r="BS2052" s="98">
        <v>0</v>
      </c>
      <c r="BT2052" s="99" t="str">
        <f>IFERROR(VLOOKUP(ROWS($BR$4:BR2052),$BQ$4:$BR$2337,2,0),"")</f>
        <v>Turek (pow. turecki, woj. wielkopolskie)</v>
      </c>
      <c r="BU2052" s="98">
        <v>0</v>
      </c>
      <c r="BV2052" s="98">
        <f>IF(ISNUMBER(SEARCH('ankieta ESG'!$G$187,BW2052)),MAX($BV$3:BV2051)+1,0)</f>
        <v>2049</v>
      </c>
      <c r="BW2052" s="134" t="s">
        <v>6052</v>
      </c>
      <c r="BX2052" s="98">
        <v>0</v>
      </c>
      <c r="BY2052" s="99" t="str">
        <f>IFERROR(VLOOKUP(ROWS($BW$4:BW2052),$BV$4:$BW$2337,2,0),"")</f>
        <v>Turek (pow. turecki, woj. wielkopolskie)</v>
      </c>
      <c r="BZ2052" s="98">
        <v>0</v>
      </c>
      <c r="CA2052" s="98">
        <f>IF(ISNUMBER(SEARCH('ankieta ESG'!$G$188,CB2052)),MAX($CA$3:CA2051)+1,0)</f>
        <v>2049</v>
      </c>
      <c r="CB2052" s="134" t="s">
        <v>6052</v>
      </c>
      <c r="CC2052" s="98">
        <v>0</v>
      </c>
      <c r="CD2052" s="99" t="str">
        <f>IFERROR(VLOOKUP(ROWS($CB$4:CB2052),$CA$4:$CB$2337,2,0),"")</f>
        <v>Turek (pow. turecki, woj. wielkopolskie)</v>
      </c>
      <c r="CE2052" s="98">
        <v>0</v>
      </c>
      <c r="CF2052" s="98">
        <f>IF(ISNUMBER(SEARCH('ankieta ESG'!$G$189,CG2052)),MAX($CF$3:CF2051)+1,0)</f>
        <v>2049</v>
      </c>
      <c r="CG2052" s="134" t="s">
        <v>6052</v>
      </c>
      <c r="CH2052" s="98">
        <v>0</v>
      </c>
      <c r="CI2052" s="99" t="str">
        <f>IFERROR(VLOOKUP(ROWS($CG$4:CG2052),$CF$4:$CG$2337,2,0),"")</f>
        <v>Turek (pow. turecki, woj. wielkopolskie)</v>
      </c>
      <c r="CJ2052" s="98">
        <v>0</v>
      </c>
    </row>
    <row r="2053" spans="4:88">
      <c r="D2053" s="25"/>
      <c r="F2053" s="25"/>
      <c r="AM2053" s="98">
        <f>IF(ISNUMBER(SEARCH('ankieta ESG'!$G$180,AN2053)),MAX(AM$3:$AM2052)+1,0)</f>
        <v>2050</v>
      </c>
      <c r="AN2053" s="134" t="s">
        <v>6053</v>
      </c>
      <c r="AO2053" s="98">
        <v>0</v>
      </c>
      <c r="AP2053" s="99" t="str">
        <f>IFERROR(VLOOKUP(ROWS($AN$4:AN2053),$AM$4:$AN$2337,2,0),"")</f>
        <v>Turobin (pow. biłgorajski, woj. lubelskie)</v>
      </c>
      <c r="AQ2053" s="98">
        <v>0</v>
      </c>
      <c r="AR2053" s="98">
        <f>IF(ISNUMBER(SEARCH('ankieta ESG'!$G$181,AS2053)),MAX($AR$3:AR2052)+1,0)</f>
        <v>2050</v>
      </c>
      <c r="AS2053" s="134" t="s">
        <v>6053</v>
      </c>
      <c r="AT2053" s="98">
        <v>0</v>
      </c>
      <c r="AU2053" s="99" t="str">
        <f>IFERROR(VLOOKUP(ROWS($AS$4:AS2053),$AR$4:$AS$2337,2,0),"")</f>
        <v>Turobin (pow. biłgorajski, woj. lubelskie)</v>
      </c>
      <c r="AV2053" s="98">
        <v>0</v>
      </c>
      <c r="AW2053" s="98">
        <f>IF(ISNUMBER(SEARCH('ankieta ESG'!$G$182,AX2053)),MAX($AW$3:AW2052)+1,0)</f>
        <v>2050</v>
      </c>
      <c r="AX2053" s="134" t="s">
        <v>6053</v>
      </c>
      <c r="AY2053" s="98">
        <v>0</v>
      </c>
      <c r="AZ2053" s="99" t="str">
        <f>IFERROR(VLOOKUP(ROWS($AX$4:AX2053),$AW$4:$AX$2337,2,0),"")</f>
        <v>Turobin (pow. biłgorajski, woj. lubelskie)</v>
      </c>
      <c r="BA2053" s="98">
        <v>0</v>
      </c>
      <c r="BB2053" s="98">
        <f>IF(ISNUMBER(SEARCH('ankieta ESG'!$G$183,BC2053)),MAX($BB$3:BB2052)+1,0)</f>
        <v>2050</v>
      </c>
      <c r="BC2053" s="134" t="s">
        <v>6053</v>
      </c>
      <c r="BD2053" s="98">
        <v>0</v>
      </c>
      <c r="BE2053" s="99" t="str">
        <f>IFERROR(VLOOKUP(ROWS($BC$4:BC2053),$BB$4:$BC$2337,2,0),"")</f>
        <v>Turobin (pow. biłgorajski, woj. lubelskie)</v>
      </c>
      <c r="BF2053" s="98">
        <v>0</v>
      </c>
      <c r="BG2053" s="98">
        <f>IF(ISNUMBER(SEARCH('ankieta ESG'!$G$184,BH2053)),MAX($BG$3:BG2052)+1,0)</f>
        <v>2050</v>
      </c>
      <c r="BH2053" s="134" t="s">
        <v>6053</v>
      </c>
      <c r="BI2053" s="98">
        <v>0</v>
      </c>
      <c r="BJ2053" s="99" t="str">
        <f>IFERROR(VLOOKUP(ROWS($BH$4:BH2053),$BG$4:$BH$2337,2,0),"")</f>
        <v>Turobin (pow. biłgorajski, woj. lubelskie)</v>
      </c>
      <c r="BK2053" s="98">
        <v>0</v>
      </c>
      <c r="BL2053" s="98">
        <f>IF(ISNUMBER(SEARCH('ankieta ESG'!$G$185,BM2053)),MAX($BL$3:BL2052)+1,0)</f>
        <v>2050</v>
      </c>
      <c r="BM2053" s="134" t="s">
        <v>6053</v>
      </c>
      <c r="BN2053" s="98">
        <v>0</v>
      </c>
      <c r="BO2053" s="99" t="str">
        <f>IFERROR(VLOOKUP(ROWS($BM$4:BM2053),$BL$4:$BM$2337,2,0),"")</f>
        <v>Turobin (pow. biłgorajski, woj. lubelskie)</v>
      </c>
      <c r="BP2053" s="98">
        <v>0</v>
      </c>
      <c r="BQ2053" s="98">
        <f>IF(ISNUMBER(SEARCH('ankieta ESG'!$G$186,BR2053)),MAX($BQ$3:BQ2052)+1,0)</f>
        <v>2050</v>
      </c>
      <c r="BR2053" s="134" t="s">
        <v>6053</v>
      </c>
      <c r="BS2053" s="98">
        <v>0</v>
      </c>
      <c r="BT2053" s="99" t="str">
        <f>IFERROR(VLOOKUP(ROWS($BR$4:BR2053),$BQ$4:$BR$2337,2,0),"")</f>
        <v>Turobin (pow. biłgorajski, woj. lubelskie)</v>
      </c>
      <c r="BU2053" s="98">
        <v>0</v>
      </c>
      <c r="BV2053" s="98">
        <f>IF(ISNUMBER(SEARCH('ankieta ESG'!$G$187,BW2053)),MAX($BV$3:BV2052)+1,0)</f>
        <v>2050</v>
      </c>
      <c r="BW2053" s="134" t="s">
        <v>6053</v>
      </c>
      <c r="BX2053" s="98">
        <v>0</v>
      </c>
      <c r="BY2053" s="99" t="str">
        <f>IFERROR(VLOOKUP(ROWS($BW$4:BW2053),$BV$4:$BW$2337,2,0),"")</f>
        <v>Turobin (pow. biłgorajski, woj. lubelskie)</v>
      </c>
      <c r="BZ2053" s="98">
        <v>0</v>
      </c>
      <c r="CA2053" s="98">
        <f>IF(ISNUMBER(SEARCH('ankieta ESG'!$G$188,CB2053)),MAX($CA$3:CA2052)+1,0)</f>
        <v>2050</v>
      </c>
      <c r="CB2053" s="134" t="s">
        <v>6053</v>
      </c>
      <c r="CC2053" s="98">
        <v>0</v>
      </c>
      <c r="CD2053" s="99" t="str">
        <f>IFERROR(VLOOKUP(ROWS($CB$4:CB2053),$CA$4:$CB$2337,2,0),"")</f>
        <v>Turobin (pow. biłgorajski, woj. lubelskie)</v>
      </c>
      <c r="CE2053" s="98">
        <v>0</v>
      </c>
      <c r="CF2053" s="98">
        <f>IF(ISNUMBER(SEARCH('ankieta ESG'!$G$189,CG2053)),MAX($CF$3:CF2052)+1,0)</f>
        <v>2050</v>
      </c>
      <c r="CG2053" s="134" t="s">
        <v>6053</v>
      </c>
      <c r="CH2053" s="98">
        <v>0</v>
      </c>
      <c r="CI2053" s="99" t="str">
        <f>IFERROR(VLOOKUP(ROWS($CG$4:CG2053),$CF$4:$CG$2337,2,0),"")</f>
        <v>Turobin (pow. biłgorajski, woj. lubelskie)</v>
      </c>
      <c r="CJ2053" s="98">
        <v>0</v>
      </c>
    </row>
    <row r="2054" spans="4:88">
      <c r="D2054" s="25"/>
      <c r="F2054" s="25"/>
      <c r="AM2054" s="98">
        <f>IF(ISNUMBER(SEARCH('ankieta ESG'!$G$180,AN2054)),MAX(AM$3:$AM2053)+1,0)</f>
        <v>2051</v>
      </c>
      <c r="AN2054" s="134" t="s">
        <v>6054</v>
      </c>
      <c r="AO2054" s="98">
        <v>0</v>
      </c>
      <c r="AP2054" s="99" t="str">
        <f>IFERROR(VLOOKUP(ROWS($AN$4:AN2054),$AM$4:$AN$2337,2,0),"")</f>
        <v>Turośl (pow. kolneński, woj. podlaskie)</v>
      </c>
      <c r="AQ2054" s="98">
        <v>0</v>
      </c>
      <c r="AR2054" s="98">
        <f>IF(ISNUMBER(SEARCH('ankieta ESG'!$G$181,AS2054)),MAX($AR$3:AR2053)+1,0)</f>
        <v>2051</v>
      </c>
      <c r="AS2054" s="134" t="s">
        <v>6054</v>
      </c>
      <c r="AT2054" s="98">
        <v>0</v>
      </c>
      <c r="AU2054" s="99" t="str">
        <f>IFERROR(VLOOKUP(ROWS($AS$4:AS2054),$AR$4:$AS$2337,2,0),"")</f>
        <v>Turośl (pow. kolneński, woj. podlaskie)</v>
      </c>
      <c r="AV2054" s="98">
        <v>0</v>
      </c>
      <c r="AW2054" s="98">
        <f>IF(ISNUMBER(SEARCH('ankieta ESG'!$G$182,AX2054)),MAX($AW$3:AW2053)+1,0)</f>
        <v>2051</v>
      </c>
      <c r="AX2054" s="134" t="s">
        <v>6054</v>
      </c>
      <c r="AY2054" s="98">
        <v>0</v>
      </c>
      <c r="AZ2054" s="99" t="str">
        <f>IFERROR(VLOOKUP(ROWS($AX$4:AX2054),$AW$4:$AX$2337,2,0),"")</f>
        <v>Turośl (pow. kolneński, woj. podlaskie)</v>
      </c>
      <c r="BA2054" s="98">
        <v>0</v>
      </c>
      <c r="BB2054" s="98">
        <f>IF(ISNUMBER(SEARCH('ankieta ESG'!$G$183,BC2054)),MAX($BB$3:BB2053)+1,0)</f>
        <v>2051</v>
      </c>
      <c r="BC2054" s="134" t="s">
        <v>6054</v>
      </c>
      <c r="BD2054" s="98">
        <v>0</v>
      </c>
      <c r="BE2054" s="99" t="str">
        <f>IFERROR(VLOOKUP(ROWS($BC$4:BC2054),$BB$4:$BC$2337,2,0),"")</f>
        <v>Turośl (pow. kolneński, woj. podlaskie)</v>
      </c>
      <c r="BF2054" s="98">
        <v>0</v>
      </c>
      <c r="BG2054" s="98">
        <f>IF(ISNUMBER(SEARCH('ankieta ESG'!$G$184,BH2054)),MAX($BG$3:BG2053)+1,0)</f>
        <v>2051</v>
      </c>
      <c r="BH2054" s="134" t="s">
        <v>6054</v>
      </c>
      <c r="BI2054" s="98">
        <v>0</v>
      </c>
      <c r="BJ2054" s="99" t="str">
        <f>IFERROR(VLOOKUP(ROWS($BH$4:BH2054),$BG$4:$BH$2337,2,0),"")</f>
        <v>Turośl (pow. kolneński, woj. podlaskie)</v>
      </c>
      <c r="BK2054" s="98">
        <v>0</v>
      </c>
      <c r="BL2054" s="98">
        <f>IF(ISNUMBER(SEARCH('ankieta ESG'!$G$185,BM2054)),MAX($BL$3:BL2053)+1,0)</f>
        <v>2051</v>
      </c>
      <c r="BM2054" s="134" t="s">
        <v>6054</v>
      </c>
      <c r="BN2054" s="98">
        <v>0</v>
      </c>
      <c r="BO2054" s="99" t="str">
        <f>IFERROR(VLOOKUP(ROWS($BM$4:BM2054),$BL$4:$BM$2337,2,0),"")</f>
        <v>Turośl (pow. kolneński, woj. podlaskie)</v>
      </c>
      <c r="BP2054" s="98">
        <v>0</v>
      </c>
      <c r="BQ2054" s="98">
        <f>IF(ISNUMBER(SEARCH('ankieta ESG'!$G$186,BR2054)),MAX($BQ$3:BQ2053)+1,0)</f>
        <v>2051</v>
      </c>
      <c r="BR2054" s="134" t="s">
        <v>6054</v>
      </c>
      <c r="BS2054" s="98">
        <v>0</v>
      </c>
      <c r="BT2054" s="99" t="str">
        <f>IFERROR(VLOOKUP(ROWS($BR$4:BR2054),$BQ$4:$BR$2337,2,0),"")</f>
        <v>Turośl (pow. kolneński, woj. podlaskie)</v>
      </c>
      <c r="BU2054" s="98">
        <v>0</v>
      </c>
      <c r="BV2054" s="98">
        <f>IF(ISNUMBER(SEARCH('ankieta ESG'!$G$187,BW2054)),MAX($BV$3:BV2053)+1,0)</f>
        <v>2051</v>
      </c>
      <c r="BW2054" s="134" t="s">
        <v>6054</v>
      </c>
      <c r="BX2054" s="98">
        <v>0</v>
      </c>
      <c r="BY2054" s="99" t="str">
        <f>IFERROR(VLOOKUP(ROWS($BW$4:BW2054),$BV$4:$BW$2337,2,0),"")</f>
        <v>Turośl (pow. kolneński, woj. podlaskie)</v>
      </c>
      <c r="BZ2054" s="98">
        <v>0</v>
      </c>
      <c r="CA2054" s="98">
        <f>IF(ISNUMBER(SEARCH('ankieta ESG'!$G$188,CB2054)),MAX($CA$3:CA2053)+1,0)</f>
        <v>2051</v>
      </c>
      <c r="CB2054" s="134" t="s">
        <v>6054</v>
      </c>
      <c r="CC2054" s="98">
        <v>0</v>
      </c>
      <c r="CD2054" s="99" t="str">
        <f>IFERROR(VLOOKUP(ROWS($CB$4:CB2054),$CA$4:$CB$2337,2,0),"")</f>
        <v>Turośl (pow. kolneński, woj. podlaskie)</v>
      </c>
      <c r="CE2054" s="98">
        <v>0</v>
      </c>
      <c r="CF2054" s="98">
        <f>IF(ISNUMBER(SEARCH('ankieta ESG'!$G$189,CG2054)),MAX($CF$3:CF2053)+1,0)</f>
        <v>2051</v>
      </c>
      <c r="CG2054" s="134" t="s">
        <v>6054</v>
      </c>
      <c r="CH2054" s="98">
        <v>0</v>
      </c>
      <c r="CI2054" s="99" t="str">
        <f>IFERROR(VLOOKUP(ROWS($CG$4:CG2054),$CF$4:$CG$2337,2,0),"")</f>
        <v>Turośl (pow. kolneński, woj. podlaskie)</v>
      </c>
      <c r="CJ2054" s="98">
        <v>0</v>
      </c>
    </row>
    <row r="2055" spans="4:88">
      <c r="D2055" s="25"/>
      <c r="F2055" s="25"/>
      <c r="AM2055" s="98">
        <f>IF(ISNUMBER(SEARCH('ankieta ESG'!$G$180,AN2055)),MAX(AM$3:$AM2054)+1,0)</f>
        <v>2052</v>
      </c>
      <c r="AN2055" s="134" t="s">
        <v>6055</v>
      </c>
      <c r="AO2055" s="98">
        <v>0</v>
      </c>
      <c r="AP2055" s="99" t="str">
        <f>IFERROR(VLOOKUP(ROWS($AN$4:AN2055),$AM$4:$AN$2337,2,0),"")</f>
        <v>Turośń Kościelna (pow. białostocki, woj. podlaskie)</v>
      </c>
      <c r="AQ2055" s="98">
        <v>0</v>
      </c>
      <c r="AR2055" s="98">
        <f>IF(ISNUMBER(SEARCH('ankieta ESG'!$G$181,AS2055)),MAX($AR$3:AR2054)+1,0)</f>
        <v>2052</v>
      </c>
      <c r="AS2055" s="134" t="s">
        <v>6055</v>
      </c>
      <c r="AT2055" s="98">
        <v>0</v>
      </c>
      <c r="AU2055" s="99" t="str">
        <f>IFERROR(VLOOKUP(ROWS($AS$4:AS2055),$AR$4:$AS$2337,2,0),"")</f>
        <v>Turośń Kościelna (pow. białostocki, woj. podlaskie)</v>
      </c>
      <c r="AV2055" s="98">
        <v>0</v>
      </c>
      <c r="AW2055" s="98">
        <f>IF(ISNUMBER(SEARCH('ankieta ESG'!$G$182,AX2055)),MAX($AW$3:AW2054)+1,0)</f>
        <v>2052</v>
      </c>
      <c r="AX2055" s="134" t="s">
        <v>6055</v>
      </c>
      <c r="AY2055" s="98">
        <v>0</v>
      </c>
      <c r="AZ2055" s="99" t="str">
        <f>IFERROR(VLOOKUP(ROWS($AX$4:AX2055),$AW$4:$AX$2337,2,0),"")</f>
        <v>Turośń Kościelna (pow. białostocki, woj. podlaskie)</v>
      </c>
      <c r="BA2055" s="98">
        <v>0</v>
      </c>
      <c r="BB2055" s="98">
        <f>IF(ISNUMBER(SEARCH('ankieta ESG'!$G$183,BC2055)),MAX($BB$3:BB2054)+1,0)</f>
        <v>2052</v>
      </c>
      <c r="BC2055" s="134" t="s">
        <v>6055</v>
      </c>
      <c r="BD2055" s="98">
        <v>0</v>
      </c>
      <c r="BE2055" s="99" t="str">
        <f>IFERROR(VLOOKUP(ROWS($BC$4:BC2055),$BB$4:$BC$2337,2,0),"")</f>
        <v>Turośń Kościelna (pow. białostocki, woj. podlaskie)</v>
      </c>
      <c r="BF2055" s="98">
        <v>0</v>
      </c>
      <c r="BG2055" s="98">
        <f>IF(ISNUMBER(SEARCH('ankieta ESG'!$G$184,BH2055)),MAX($BG$3:BG2054)+1,0)</f>
        <v>2052</v>
      </c>
      <c r="BH2055" s="134" t="s">
        <v>6055</v>
      </c>
      <c r="BI2055" s="98">
        <v>0</v>
      </c>
      <c r="BJ2055" s="99" t="str">
        <f>IFERROR(VLOOKUP(ROWS($BH$4:BH2055),$BG$4:$BH$2337,2,0),"")</f>
        <v>Turośń Kościelna (pow. białostocki, woj. podlaskie)</v>
      </c>
      <c r="BK2055" s="98">
        <v>0</v>
      </c>
      <c r="BL2055" s="98">
        <f>IF(ISNUMBER(SEARCH('ankieta ESG'!$G$185,BM2055)),MAX($BL$3:BL2054)+1,0)</f>
        <v>2052</v>
      </c>
      <c r="BM2055" s="134" t="s">
        <v>6055</v>
      </c>
      <c r="BN2055" s="98">
        <v>0</v>
      </c>
      <c r="BO2055" s="99" t="str">
        <f>IFERROR(VLOOKUP(ROWS($BM$4:BM2055),$BL$4:$BM$2337,2,0),"")</f>
        <v>Turośń Kościelna (pow. białostocki, woj. podlaskie)</v>
      </c>
      <c r="BP2055" s="98">
        <v>0</v>
      </c>
      <c r="BQ2055" s="98">
        <f>IF(ISNUMBER(SEARCH('ankieta ESG'!$G$186,BR2055)),MAX($BQ$3:BQ2054)+1,0)</f>
        <v>2052</v>
      </c>
      <c r="BR2055" s="134" t="s">
        <v>6055</v>
      </c>
      <c r="BS2055" s="98">
        <v>0</v>
      </c>
      <c r="BT2055" s="99" t="str">
        <f>IFERROR(VLOOKUP(ROWS($BR$4:BR2055),$BQ$4:$BR$2337,2,0),"")</f>
        <v>Turośń Kościelna (pow. białostocki, woj. podlaskie)</v>
      </c>
      <c r="BU2055" s="98">
        <v>0</v>
      </c>
      <c r="BV2055" s="98">
        <f>IF(ISNUMBER(SEARCH('ankieta ESG'!$G$187,BW2055)),MAX($BV$3:BV2054)+1,0)</f>
        <v>2052</v>
      </c>
      <c r="BW2055" s="134" t="s">
        <v>6055</v>
      </c>
      <c r="BX2055" s="98">
        <v>0</v>
      </c>
      <c r="BY2055" s="99" t="str">
        <f>IFERROR(VLOOKUP(ROWS($BW$4:BW2055),$BV$4:$BW$2337,2,0),"")</f>
        <v>Turośń Kościelna (pow. białostocki, woj. podlaskie)</v>
      </c>
      <c r="BZ2055" s="98">
        <v>0</v>
      </c>
      <c r="CA2055" s="98">
        <f>IF(ISNUMBER(SEARCH('ankieta ESG'!$G$188,CB2055)),MAX($CA$3:CA2054)+1,0)</f>
        <v>2052</v>
      </c>
      <c r="CB2055" s="134" t="s">
        <v>6055</v>
      </c>
      <c r="CC2055" s="98">
        <v>0</v>
      </c>
      <c r="CD2055" s="99" t="str">
        <f>IFERROR(VLOOKUP(ROWS($CB$4:CB2055),$CA$4:$CB$2337,2,0),"")</f>
        <v>Turośń Kościelna (pow. białostocki, woj. podlaskie)</v>
      </c>
      <c r="CE2055" s="98">
        <v>0</v>
      </c>
      <c r="CF2055" s="98">
        <f>IF(ISNUMBER(SEARCH('ankieta ESG'!$G$189,CG2055)),MAX($CF$3:CF2054)+1,0)</f>
        <v>2052</v>
      </c>
      <c r="CG2055" s="134" t="s">
        <v>6055</v>
      </c>
      <c r="CH2055" s="98">
        <v>0</v>
      </c>
      <c r="CI2055" s="99" t="str">
        <f>IFERROR(VLOOKUP(ROWS($CG$4:CG2055),$CF$4:$CG$2337,2,0),"")</f>
        <v>Turośń Kościelna (pow. białostocki, woj. podlaskie)</v>
      </c>
      <c r="CJ2055" s="98">
        <v>0</v>
      </c>
    </row>
    <row r="2056" spans="4:88">
      <c r="D2056" s="25"/>
      <c r="F2056" s="25"/>
      <c r="AM2056" s="98">
        <f>IF(ISNUMBER(SEARCH('ankieta ESG'!$G$180,AN2056)),MAX(AM$3:$AM2055)+1,0)</f>
        <v>2053</v>
      </c>
      <c r="AN2056" s="134" t="s">
        <v>6056</v>
      </c>
      <c r="AO2056" s="98">
        <v>0</v>
      </c>
      <c r="AP2056" s="99" t="str">
        <f>IFERROR(VLOOKUP(ROWS($AN$4:AN2056),$AM$4:$AN$2337,2,0),"")</f>
        <v>Tuszów Narodowy (pow. mielecki, woj. podkarpackie)</v>
      </c>
      <c r="AQ2056" s="98">
        <v>0</v>
      </c>
      <c r="AR2056" s="98">
        <f>IF(ISNUMBER(SEARCH('ankieta ESG'!$G$181,AS2056)),MAX($AR$3:AR2055)+1,0)</f>
        <v>2053</v>
      </c>
      <c r="AS2056" s="134" t="s">
        <v>6056</v>
      </c>
      <c r="AT2056" s="98">
        <v>0</v>
      </c>
      <c r="AU2056" s="99" t="str">
        <f>IFERROR(VLOOKUP(ROWS($AS$4:AS2056),$AR$4:$AS$2337,2,0),"")</f>
        <v>Tuszów Narodowy (pow. mielecki, woj. podkarpackie)</v>
      </c>
      <c r="AV2056" s="98">
        <v>0</v>
      </c>
      <c r="AW2056" s="98">
        <f>IF(ISNUMBER(SEARCH('ankieta ESG'!$G$182,AX2056)),MAX($AW$3:AW2055)+1,0)</f>
        <v>2053</v>
      </c>
      <c r="AX2056" s="134" t="s">
        <v>6056</v>
      </c>
      <c r="AY2056" s="98">
        <v>0</v>
      </c>
      <c r="AZ2056" s="99" t="str">
        <f>IFERROR(VLOOKUP(ROWS($AX$4:AX2056),$AW$4:$AX$2337,2,0),"")</f>
        <v>Tuszów Narodowy (pow. mielecki, woj. podkarpackie)</v>
      </c>
      <c r="BA2056" s="98">
        <v>0</v>
      </c>
      <c r="BB2056" s="98">
        <f>IF(ISNUMBER(SEARCH('ankieta ESG'!$G$183,BC2056)),MAX($BB$3:BB2055)+1,0)</f>
        <v>2053</v>
      </c>
      <c r="BC2056" s="134" t="s">
        <v>6056</v>
      </c>
      <c r="BD2056" s="98">
        <v>0</v>
      </c>
      <c r="BE2056" s="99" t="str">
        <f>IFERROR(VLOOKUP(ROWS($BC$4:BC2056),$BB$4:$BC$2337,2,0),"")</f>
        <v>Tuszów Narodowy (pow. mielecki, woj. podkarpackie)</v>
      </c>
      <c r="BF2056" s="98">
        <v>0</v>
      </c>
      <c r="BG2056" s="98">
        <f>IF(ISNUMBER(SEARCH('ankieta ESG'!$G$184,BH2056)),MAX($BG$3:BG2055)+1,0)</f>
        <v>2053</v>
      </c>
      <c r="BH2056" s="134" t="s">
        <v>6056</v>
      </c>
      <c r="BI2056" s="98">
        <v>0</v>
      </c>
      <c r="BJ2056" s="99" t="str">
        <f>IFERROR(VLOOKUP(ROWS($BH$4:BH2056),$BG$4:$BH$2337,2,0),"")</f>
        <v>Tuszów Narodowy (pow. mielecki, woj. podkarpackie)</v>
      </c>
      <c r="BK2056" s="98">
        <v>0</v>
      </c>
      <c r="BL2056" s="98">
        <f>IF(ISNUMBER(SEARCH('ankieta ESG'!$G$185,BM2056)),MAX($BL$3:BL2055)+1,0)</f>
        <v>2053</v>
      </c>
      <c r="BM2056" s="134" t="s">
        <v>6056</v>
      </c>
      <c r="BN2056" s="98">
        <v>0</v>
      </c>
      <c r="BO2056" s="99" t="str">
        <f>IFERROR(VLOOKUP(ROWS($BM$4:BM2056),$BL$4:$BM$2337,2,0),"")</f>
        <v>Tuszów Narodowy (pow. mielecki, woj. podkarpackie)</v>
      </c>
      <c r="BP2056" s="98">
        <v>0</v>
      </c>
      <c r="BQ2056" s="98">
        <f>IF(ISNUMBER(SEARCH('ankieta ESG'!$G$186,BR2056)),MAX($BQ$3:BQ2055)+1,0)</f>
        <v>2053</v>
      </c>
      <c r="BR2056" s="134" t="s">
        <v>6056</v>
      </c>
      <c r="BS2056" s="98">
        <v>0</v>
      </c>
      <c r="BT2056" s="99" t="str">
        <f>IFERROR(VLOOKUP(ROWS($BR$4:BR2056),$BQ$4:$BR$2337,2,0),"")</f>
        <v>Tuszów Narodowy (pow. mielecki, woj. podkarpackie)</v>
      </c>
      <c r="BU2056" s="98">
        <v>0</v>
      </c>
      <c r="BV2056" s="98">
        <f>IF(ISNUMBER(SEARCH('ankieta ESG'!$G$187,BW2056)),MAX($BV$3:BV2055)+1,0)</f>
        <v>2053</v>
      </c>
      <c r="BW2056" s="134" t="s">
        <v>6056</v>
      </c>
      <c r="BX2056" s="98">
        <v>0</v>
      </c>
      <c r="BY2056" s="99" t="str">
        <f>IFERROR(VLOOKUP(ROWS($BW$4:BW2056),$BV$4:$BW$2337,2,0),"")</f>
        <v>Tuszów Narodowy (pow. mielecki, woj. podkarpackie)</v>
      </c>
      <c r="BZ2056" s="98">
        <v>0</v>
      </c>
      <c r="CA2056" s="98">
        <f>IF(ISNUMBER(SEARCH('ankieta ESG'!$G$188,CB2056)),MAX($CA$3:CA2055)+1,0)</f>
        <v>2053</v>
      </c>
      <c r="CB2056" s="134" t="s">
        <v>6056</v>
      </c>
      <c r="CC2056" s="98">
        <v>0</v>
      </c>
      <c r="CD2056" s="99" t="str">
        <f>IFERROR(VLOOKUP(ROWS($CB$4:CB2056),$CA$4:$CB$2337,2,0),"")</f>
        <v>Tuszów Narodowy (pow. mielecki, woj. podkarpackie)</v>
      </c>
      <c r="CE2056" s="98">
        <v>0</v>
      </c>
      <c r="CF2056" s="98">
        <f>IF(ISNUMBER(SEARCH('ankieta ESG'!$G$189,CG2056)),MAX($CF$3:CF2055)+1,0)</f>
        <v>2053</v>
      </c>
      <c r="CG2056" s="134" t="s">
        <v>6056</v>
      </c>
      <c r="CH2056" s="98">
        <v>0</v>
      </c>
      <c r="CI2056" s="99" t="str">
        <f>IFERROR(VLOOKUP(ROWS($CG$4:CG2056),$CF$4:$CG$2337,2,0),"")</f>
        <v>Tuszów Narodowy (pow. mielecki, woj. podkarpackie)</v>
      </c>
      <c r="CJ2056" s="98">
        <v>0</v>
      </c>
    </row>
    <row r="2057" spans="4:88">
      <c r="D2057" s="25"/>
      <c r="F2057" s="25"/>
      <c r="AM2057" s="98">
        <f>IF(ISNUMBER(SEARCH('ankieta ESG'!$G$180,AN2057)),MAX(AM$3:$AM2056)+1,0)</f>
        <v>2054</v>
      </c>
      <c r="AN2057" s="134" t="s">
        <v>6057</v>
      </c>
      <c r="AO2057" s="98">
        <v>0</v>
      </c>
      <c r="AP2057" s="99" t="str">
        <f>IFERROR(VLOOKUP(ROWS($AN$4:AN2057),$AM$4:$AN$2337,2,0),"")</f>
        <v>Tuszyn (pow. łódzki wschodni, woj. łódzkie)</v>
      </c>
      <c r="AQ2057" s="98">
        <v>0</v>
      </c>
      <c r="AR2057" s="98">
        <f>IF(ISNUMBER(SEARCH('ankieta ESG'!$G$181,AS2057)),MAX($AR$3:AR2056)+1,0)</f>
        <v>2054</v>
      </c>
      <c r="AS2057" s="134" t="s">
        <v>6057</v>
      </c>
      <c r="AT2057" s="98">
        <v>0</v>
      </c>
      <c r="AU2057" s="99" t="str">
        <f>IFERROR(VLOOKUP(ROWS($AS$4:AS2057),$AR$4:$AS$2337,2,0),"")</f>
        <v>Tuszyn (pow. łódzki wschodni, woj. łódzkie)</v>
      </c>
      <c r="AV2057" s="98">
        <v>0</v>
      </c>
      <c r="AW2057" s="98">
        <f>IF(ISNUMBER(SEARCH('ankieta ESG'!$G$182,AX2057)),MAX($AW$3:AW2056)+1,0)</f>
        <v>2054</v>
      </c>
      <c r="AX2057" s="134" t="s">
        <v>6057</v>
      </c>
      <c r="AY2057" s="98">
        <v>0</v>
      </c>
      <c r="AZ2057" s="99" t="str">
        <f>IFERROR(VLOOKUP(ROWS($AX$4:AX2057),$AW$4:$AX$2337,2,0),"")</f>
        <v>Tuszyn (pow. łódzki wschodni, woj. łódzkie)</v>
      </c>
      <c r="BA2057" s="98">
        <v>0</v>
      </c>
      <c r="BB2057" s="98">
        <f>IF(ISNUMBER(SEARCH('ankieta ESG'!$G$183,BC2057)),MAX($BB$3:BB2056)+1,0)</f>
        <v>2054</v>
      </c>
      <c r="BC2057" s="134" t="s">
        <v>6057</v>
      </c>
      <c r="BD2057" s="98">
        <v>0</v>
      </c>
      <c r="BE2057" s="99" t="str">
        <f>IFERROR(VLOOKUP(ROWS($BC$4:BC2057),$BB$4:$BC$2337,2,0),"")</f>
        <v>Tuszyn (pow. łódzki wschodni, woj. łódzkie)</v>
      </c>
      <c r="BF2057" s="98">
        <v>0</v>
      </c>
      <c r="BG2057" s="98">
        <f>IF(ISNUMBER(SEARCH('ankieta ESG'!$G$184,BH2057)),MAX($BG$3:BG2056)+1,0)</f>
        <v>2054</v>
      </c>
      <c r="BH2057" s="134" t="s">
        <v>6057</v>
      </c>
      <c r="BI2057" s="98">
        <v>0</v>
      </c>
      <c r="BJ2057" s="99" t="str">
        <f>IFERROR(VLOOKUP(ROWS($BH$4:BH2057),$BG$4:$BH$2337,2,0),"")</f>
        <v>Tuszyn (pow. łódzki wschodni, woj. łódzkie)</v>
      </c>
      <c r="BK2057" s="98">
        <v>0</v>
      </c>
      <c r="BL2057" s="98">
        <f>IF(ISNUMBER(SEARCH('ankieta ESG'!$G$185,BM2057)),MAX($BL$3:BL2056)+1,0)</f>
        <v>2054</v>
      </c>
      <c r="BM2057" s="134" t="s">
        <v>6057</v>
      </c>
      <c r="BN2057" s="98">
        <v>0</v>
      </c>
      <c r="BO2057" s="99" t="str">
        <f>IFERROR(VLOOKUP(ROWS($BM$4:BM2057),$BL$4:$BM$2337,2,0),"")</f>
        <v>Tuszyn (pow. łódzki wschodni, woj. łódzkie)</v>
      </c>
      <c r="BP2057" s="98">
        <v>0</v>
      </c>
      <c r="BQ2057" s="98">
        <f>IF(ISNUMBER(SEARCH('ankieta ESG'!$G$186,BR2057)),MAX($BQ$3:BQ2056)+1,0)</f>
        <v>2054</v>
      </c>
      <c r="BR2057" s="134" t="s">
        <v>6057</v>
      </c>
      <c r="BS2057" s="98">
        <v>0</v>
      </c>
      <c r="BT2057" s="99" t="str">
        <f>IFERROR(VLOOKUP(ROWS($BR$4:BR2057),$BQ$4:$BR$2337,2,0),"")</f>
        <v>Tuszyn (pow. łódzki wschodni, woj. łódzkie)</v>
      </c>
      <c r="BU2057" s="98">
        <v>0</v>
      </c>
      <c r="BV2057" s="98">
        <f>IF(ISNUMBER(SEARCH('ankieta ESG'!$G$187,BW2057)),MAX($BV$3:BV2056)+1,0)</f>
        <v>2054</v>
      </c>
      <c r="BW2057" s="134" t="s">
        <v>6057</v>
      </c>
      <c r="BX2057" s="98">
        <v>0</v>
      </c>
      <c r="BY2057" s="99" t="str">
        <f>IFERROR(VLOOKUP(ROWS($BW$4:BW2057),$BV$4:$BW$2337,2,0),"")</f>
        <v>Tuszyn (pow. łódzki wschodni, woj. łódzkie)</v>
      </c>
      <c r="BZ2057" s="98">
        <v>0</v>
      </c>
      <c r="CA2057" s="98">
        <f>IF(ISNUMBER(SEARCH('ankieta ESG'!$G$188,CB2057)),MAX($CA$3:CA2056)+1,0)</f>
        <v>2054</v>
      </c>
      <c r="CB2057" s="134" t="s">
        <v>6057</v>
      </c>
      <c r="CC2057" s="98">
        <v>0</v>
      </c>
      <c r="CD2057" s="99" t="str">
        <f>IFERROR(VLOOKUP(ROWS($CB$4:CB2057),$CA$4:$CB$2337,2,0),"")</f>
        <v>Tuszyn (pow. łódzki wschodni, woj. łódzkie)</v>
      </c>
      <c r="CE2057" s="98">
        <v>0</v>
      </c>
      <c r="CF2057" s="98">
        <f>IF(ISNUMBER(SEARCH('ankieta ESG'!$G$189,CG2057)),MAX($CF$3:CF2056)+1,0)</f>
        <v>2054</v>
      </c>
      <c r="CG2057" s="134" t="s">
        <v>6057</v>
      </c>
      <c r="CH2057" s="98">
        <v>0</v>
      </c>
      <c r="CI2057" s="99" t="str">
        <f>IFERROR(VLOOKUP(ROWS($CG$4:CG2057),$CF$4:$CG$2337,2,0),"")</f>
        <v>Tuszyn (pow. łódzki wschodni, woj. łódzkie)</v>
      </c>
      <c r="CJ2057" s="98">
        <v>0</v>
      </c>
    </row>
    <row r="2058" spans="4:88">
      <c r="D2058" s="25"/>
      <c r="F2058" s="25"/>
      <c r="AM2058" s="98">
        <f>IF(ISNUMBER(SEARCH('ankieta ESG'!$G$180,AN2058)),MAX(AM$3:$AM2057)+1,0)</f>
        <v>2055</v>
      </c>
      <c r="AN2058" s="134" t="s">
        <v>6058</v>
      </c>
      <c r="AO2058" s="98">
        <v>0</v>
      </c>
      <c r="AP2058" s="99" t="str">
        <f>IFERROR(VLOOKUP(ROWS($AN$4:AN2058),$AM$4:$AN$2337,2,0),"")</f>
        <v>Twardogóra (pow. oleśnicki, woj. dolnośląskie)</v>
      </c>
      <c r="AQ2058" s="98">
        <v>0</v>
      </c>
      <c r="AR2058" s="98">
        <f>IF(ISNUMBER(SEARCH('ankieta ESG'!$G$181,AS2058)),MAX($AR$3:AR2057)+1,0)</f>
        <v>2055</v>
      </c>
      <c r="AS2058" s="134" t="s">
        <v>6058</v>
      </c>
      <c r="AT2058" s="98">
        <v>0</v>
      </c>
      <c r="AU2058" s="99" t="str">
        <f>IFERROR(VLOOKUP(ROWS($AS$4:AS2058),$AR$4:$AS$2337,2,0),"")</f>
        <v>Twardogóra (pow. oleśnicki, woj. dolnośląskie)</v>
      </c>
      <c r="AV2058" s="98">
        <v>0</v>
      </c>
      <c r="AW2058" s="98">
        <f>IF(ISNUMBER(SEARCH('ankieta ESG'!$G$182,AX2058)),MAX($AW$3:AW2057)+1,0)</f>
        <v>2055</v>
      </c>
      <c r="AX2058" s="134" t="s">
        <v>6058</v>
      </c>
      <c r="AY2058" s="98">
        <v>0</v>
      </c>
      <c r="AZ2058" s="99" t="str">
        <f>IFERROR(VLOOKUP(ROWS($AX$4:AX2058),$AW$4:$AX$2337,2,0),"")</f>
        <v>Twardogóra (pow. oleśnicki, woj. dolnośląskie)</v>
      </c>
      <c r="BA2058" s="98">
        <v>0</v>
      </c>
      <c r="BB2058" s="98">
        <f>IF(ISNUMBER(SEARCH('ankieta ESG'!$G$183,BC2058)),MAX($BB$3:BB2057)+1,0)</f>
        <v>2055</v>
      </c>
      <c r="BC2058" s="134" t="s">
        <v>6058</v>
      </c>
      <c r="BD2058" s="98">
        <v>0</v>
      </c>
      <c r="BE2058" s="99" t="str">
        <f>IFERROR(VLOOKUP(ROWS($BC$4:BC2058),$BB$4:$BC$2337,2,0),"")</f>
        <v>Twardogóra (pow. oleśnicki, woj. dolnośląskie)</v>
      </c>
      <c r="BF2058" s="98">
        <v>0</v>
      </c>
      <c r="BG2058" s="98">
        <f>IF(ISNUMBER(SEARCH('ankieta ESG'!$G$184,BH2058)),MAX($BG$3:BG2057)+1,0)</f>
        <v>2055</v>
      </c>
      <c r="BH2058" s="134" t="s">
        <v>6058</v>
      </c>
      <c r="BI2058" s="98">
        <v>0</v>
      </c>
      <c r="BJ2058" s="99" t="str">
        <f>IFERROR(VLOOKUP(ROWS($BH$4:BH2058),$BG$4:$BH$2337,2,0),"")</f>
        <v>Twardogóra (pow. oleśnicki, woj. dolnośląskie)</v>
      </c>
      <c r="BK2058" s="98">
        <v>0</v>
      </c>
      <c r="BL2058" s="98">
        <f>IF(ISNUMBER(SEARCH('ankieta ESG'!$G$185,BM2058)),MAX($BL$3:BL2057)+1,0)</f>
        <v>2055</v>
      </c>
      <c r="BM2058" s="134" t="s">
        <v>6058</v>
      </c>
      <c r="BN2058" s="98">
        <v>0</v>
      </c>
      <c r="BO2058" s="99" t="str">
        <f>IFERROR(VLOOKUP(ROWS($BM$4:BM2058),$BL$4:$BM$2337,2,0),"")</f>
        <v>Twardogóra (pow. oleśnicki, woj. dolnośląskie)</v>
      </c>
      <c r="BP2058" s="98">
        <v>0</v>
      </c>
      <c r="BQ2058" s="98">
        <f>IF(ISNUMBER(SEARCH('ankieta ESG'!$G$186,BR2058)),MAX($BQ$3:BQ2057)+1,0)</f>
        <v>2055</v>
      </c>
      <c r="BR2058" s="134" t="s">
        <v>6058</v>
      </c>
      <c r="BS2058" s="98">
        <v>0</v>
      </c>
      <c r="BT2058" s="99" t="str">
        <f>IFERROR(VLOOKUP(ROWS($BR$4:BR2058),$BQ$4:$BR$2337,2,0),"")</f>
        <v>Twardogóra (pow. oleśnicki, woj. dolnośląskie)</v>
      </c>
      <c r="BU2058" s="98">
        <v>0</v>
      </c>
      <c r="BV2058" s="98">
        <f>IF(ISNUMBER(SEARCH('ankieta ESG'!$G$187,BW2058)),MAX($BV$3:BV2057)+1,0)</f>
        <v>2055</v>
      </c>
      <c r="BW2058" s="134" t="s">
        <v>6058</v>
      </c>
      <c r="BX2058" s="98">
        <v>0</v>
      </c>
      <c r="BY2058" s="99" t="str">
        <f>IFERROR(VLOOKUP(ROWS($BW$4:BW2058),$BV$4:$BW$2337,2,0),"")</f>
        <v>Twardogóra (pow. oleśnicki, woj. dolnośląskie)</v>
      </c>
      <c r="BZ2058" s="98">
        <v>0</v>
      </c>
      <c r="CA2058" s="98">
        <f>IF(ISNUMBER(SEARCH('ankieta ESG'!$G$188,CB2058)),MAX($CA$3:CA2057)+1,0)</f>
        <v>2055</v>
      </c>
      <c r="CB2058" s="134" t="s">
        <v>6058</v>
      </c>
      <c r="CC2058" s="98">
        <v>0</v>
      </c>
      <c r="CD2058" s="99" t="str">
        <f>IFERROR(VLOOKUP(ROWS($CB$4:CB2058),$CA$4:$CB$2337,2,0),"")</f>
        <v>Twardogóra (pow. oleśnicki, woj. dolnośląskie)</v>
      </c>
      <c r="CE2058" s="98">
        <v>0</v>
      </c>
      <c r="CF2058" s="98">
        <f>IF(ISNUMBER(SEARCH('ankieta ESG'!$G$189,CG2058)),MAX($CF$3:CF2057)+1,0)</f>
        <v>2055</v>
      </c>
      <c r="CG2058" s="134" t="s">
        <v>6058</v>
      </c>
      <c r="CH2058" s="98">
        <v>0</v>
      </c>
      <c r="CI2058" s="99" t="str">
        <f>IFERROR(VLOOKUP(ROWS($CG$4:CG2058),$CF$4:$CG$2337,2,0),"")</f>
        <v>Twardogóra (pow. oleśnicki, woj. dolnośląskie)</v>
      </c>
      <c r="CJ2058" s="98">
        <v>0</v>
      </c>
    </row>
    <row r="2059" spans="4:88">
      <c r="D2059" s="25"/>
      <c r="F2059" s="25"/>
      <c r="AM2059" s="98">
        <f>IF(ISNUMBER(SEARCH('ankieta ESG'!$G$180,AN2059)),MAX(AM$3:$AM2058)+1,0)</f>
        <v>2056</v>
      </c>
      <c r="AN2059" s="134" t="s">
        <v>6059</v>
      </c>
      <c r="AO2059" s="98">
        <v>0</v>
      </c>
      <c r="AP2059" s="99" t="str">
        <f>IFERROR(VLOOKUP(ROWS($AN$4:AN2059),$AM$4:$AN$2337,2,0),"")</f>
        <v>Tworóg (pow. tarnogórski, woj. śląskie)</v>
      </c>
      <c r="AQ2059" s="98">
        <v>0</v>
      </c>
      <c r="AR2059" s="98">
        <f>IF(ISNUMBER(SEARCH('ankieta ESG'!$G$181,AS2059)),MAX($AR$3:AR2058)+1,0)</f>
        <v>2056</v>
      </c>
      <c r="AS2059" s="134" t="s">
        <v>6059</v>
      </c>
      <c r="AT2059" s="98">
        <v>0</v>
      </c>
      <c r="AU2059" s="99" t="str">
        <f>IFERROR(VLOOKUP(ROWS($AS$4:AS2059),$AR$4:$AS$2337,2,0),"")</f>
        <v>Tworóg (pow. tarnogórski, woj. śląskie)</v>
      </c>
      <c r="AV2059" s="98">
        <v>0</v>
      </c>
      <c r="AW2059" s="98">
        <f>IF(ISNUMBER(SEARCH('ankieta ESG'!$G$182,AX2059)),MAX($AW$3:AW2058)+1,0)</f>
        <v>2056</v>
      </c>
      <c r="AX2059" s="134" t="s">
        <v>6059</v>
      </c>
      <c r="AY2059" s="98">
        <v>0</v>
      </c>
      <c r="AZ2059" s="99" t="str">
        <f>IFERROR(VLOOKUP(ROWS($AX$4:AX2059),$AW$4:$AX$2337,2,0),"")</f>
        <v>Tworóg (pow. tarnogórski, woj. śląskie)</v>
      </c>
      <c r="BA2059" s="98">
        <v>0</v>
      </c>
      <c r="BB2059" s="98">
        <f>IF(ISNUMBER(SEARCH('ankieta ESG'!$G$183,BC2059)),MAX($BB$3:BB2058)+1,0)</f>
        <v>2056</v>
      </c>
      <c r="BC2059" s="134" t="s">
        <v>6059</v>
      </c>
      <c r="BD2059" s="98">
        <v>0</v>
      </c>
      <c r="BE2059" s="99" t="str">
        <f>IFERROR(VLOOKUP(ROWS($BC$4:BC2059),$BB$4:$BC$2337,2,0),"")</f>
        <v>Tworóg (pow. tarnogórski, woj. śląskie)</v>
      </c>
      <c r="BF2059" s="98">
        <v>0</v>
      </c>
      <c r="BG2059" s="98">
        <f>IF(ISNUMBER(SEARCH('ankieta ESG'!$G$184,BH2059)),MAX($BG$3:BG2058)+1,0)</f>
        <v>2056</v>
      </c>
      <c r="BH2059" s="134" t="s">
        <v>6059</v>
      </c>
      <c r="BI2059" s="98">
        <v>0</v>
      </c>
      <c r="BJ2059" s="99" t="str">
        <f>IFERROR(VLOOKUP(ROWS($BH$4:BH2059),$BG$4:$BH$2337,2,0),"")</f>
        <v>Tworóg (pow. tarnogórski, woj. śląskie)</v>
      </c>
      <c r="BK2059" s="98">
        <v>0</v>
      </c>
      <c r="BL2059" s="98">
        <f>IF(ISNUMBER(SEARCH('ankieta ESG'!$G$185,BM2059)),MAX($BL$3:BL2058)+1,0)</f>
        <v>2056</v>
      </c>
      <c r="BM2059" s="134" t="s">
        <v>6059</v>
      </c>
      <c r="BN2059" s="98">
        <v>0</v>
      </c>
      <c r="BO2059" s="99" t="str">
        <f>IFERROR(VLOOKUP(ROWS($BM$4:BM2059),$BL$4:$BM$2337,2,0),"")</f>
        <v>Tworóg (pow. tarnogórski, woj. śląskie)</v>
      </c>
      <c r="BP2059" s="98">
        <v>0</v>
      </c>
      <c r="BQ2059" s="98">
        <f>IF(ISNUMBER(SEARCH('ankieta ESG'!$G$186,BR2059)),MAX($BQ$3:BQ2058)+1,0)</f>
        <v>2056</v>
      </c>
      <c r="BR2059" s="134" t="s">
        <v>6059</v>
      </c>
      <c r="BS2059" s="98">
        <v>0</v>
      </c>
      <c r="BT2059" s="99" t="str">
        <f>IFERROR(VLOOKUP(ROWS($BR$4:BR2059),$BQ$4:$BR$2337,2,0),"")</f>
        <v>Tworóg (pow. tarnogórski, woj. śląskie)</v>
      </c>
      <c r="BU2059" s="98">
        <v>0</v>
      </c>
      <c r="BV2059" s="98">
        <f>IF(ISNUMBER(SEARCH('ankieta ESG'!$G$187,BW2059)),MAX($BV$3:BV2058)+1,0)</f>
        <v>2056</v>
      </c>
      <c r="BW2059" s="134" t="s">
        <v>6059</v>
      </c>
      <c r="BX2059" s="98">
        <v>0</v>
      </c>
      <c r="BY2059" s="99" t="str">
        <f>IFERROR(VLOOKUP(ROWS($BW$4:BW2059),$BV$4:$BW$2337,2,0),"")</f>
        <v>Tworóg (pow. tarnogórski, woj. śląskie)</v>
      </c>
      <c r="BZ2059" s="98">
        <v>0</v>
      </c>
      <c r="CA2059" s="98">
        <f>IF(ISNUMBER(SEARCH('ankieta ESG'!$G$188,CB2059)),MAX($CA$3:CA2058)+1,0)</f>
        <v>2056</v>
      </c>
      <c r="CB2059" s="134" t="s">
        <v>6059</v>
      </c>
      <c r="CC2059" s="98">
        <v>0</v>
      </c>
      <c r="CD2059" s="99" t="str">
        <f>IFERROR(VLOOKUP(ROWS($CB$4:CB2059),$CA$4:$CB$2337,2,0),"")</f>
        <v>Tworóg (pow. tarnogórski, woj. śląskie)</v>
      </c>
      <c r="CE2059" s="98">
        <v>0</v>
      </c>
      <c r="CF2059" s="98">
        <f>IF(ISNUMBER(SEARCH('ankieta ESG'!$G$189,CG2059)),MAX($CF$3:CF2058)+1,0)</f>
        <v>2056</v>
      </c>
      <c r="CG2059" s="134" t="s">
        <v>6059</v>
      </c>
      <c r="CH2059" s="98">
        <v>0</v>
      </c>
      <c r="CI2059" s="99" t="str">
        <f>IFERROR(VLOOKUP(ROWS($CG$4:CG2059),$CF$4:$CG$2337,2,0),"")</f>
        <v>Tworóg (pow. tarnogórski, woj. śląskie)</v>
      </c>
      <c r="CJ2059" s="98">
        <v>0</v>
      </c>
    </row>
    <row r="2060" spans="4:88">
      <c r="D2060" s="25"/>
      <c r="F2060" s="25"/>
      <c r="AM2060" s="98">
        <f>IF(ISNUMBER(SEARCH('ankieta ESG'!$G$180,AN2060)),MAX(AM$3:$AM2059)+1,0)</f>
        <v>2057</v>
      </c>
      <c r="AN2060" s="134" t="s">
        <v>6060</v>
      </c>
      <c r="AO2060" s="98">
        <v>0</v>
      </c>
      <c r="AP2060" s="99" t="str">
        <f>IFERROR(VLOOKUP(ROWS($AN$4:AN2060),$AM$4:$AN$2337,2,0),"")</f>
        <v>Tychowo (pow. białogardzki, woj. zachodniopomorskie)</v>
      </c>
      <c r="AQ2060" s="98">
        <v>0</v>
      </c>
      <c r="AR2060" s="98">
        <f>IF(ISNUMBER(SEARCH('ankieta ESG'!$G$181,AS2060)),MAX($AR$3:AR2059)+1,0)</f>
        <v>2057</v>
      </c>
      <c r="AS2060" s="134" t="s">
        <v>6060</v>
      </c>
      <c r="AT2060" s="98">
        <v>0</v>
      </c>
      <c r="AU2060" s="99" t="str">
        <f>IFERROR(VLOOKUP(ROWS($AS$4:AS2060),$AR$4:$AS$2337,2,0),"")</f>
        <v>Tychowo (pow. białogardzki, woj. zachodniopomorskie)</v>
      </c>
      <c r="AV2060" s="98">
        <v>0</v>
      </c>
      <c r="AW2060" s="98">
        <f>IF(ISNUMBER(SEARCH('ankieta ESG'!$G$182,AX2060)),MAX($AW$3:AW2059)+1,0)</f>
        <v>2057</v>
      </c>
      <c r="AX2060" s="134" t="s">
        <v>6060</v>
      </c>
      <c r="AY2060" s="98">
        <v>0</v>
      </c>
      <c r="AZ2060" s="99" t="str">
        <f>IFERROR(VLOOKUP(ROWS($AX$4:AX2060),$AW$4:$AX$2337,2,0),"")</f>
        <v>Tychowo (pow. białogardzki, woj. zachodniopomorskie)</v>
      </c>
      <c r="BA2060" s="98">
        <v>0</v>
      </c>
      <c r="BB2060" s="98">
        <f>IF(ISNUMBER(SEARCH('ankieta ESG'!$G$183,BC2060)),MAX($BB$3:BB2059)+1,0)</f>
        <v>2057</v>
      </c>
      <c r="BC2060" s="134" t="s">
        <v>6060</v>
      </c>
      <c r="BD2060" s="98">
        <v>0</v>
      </c>
      <c r="BE2060" s="99" t="str">
        <f>IFERROR(VLOOKUP(ROWS($BC$4:BC2060),$BB$4:$BC$2337,2,0),"")</f>
        <v>Tychowo (pow. białogardzki, woj. zachodniopomorskie)</v>
      </c>
      <c r="BF2060" s="98">
        <v>0</v>
      </c>
      <c r="BG2060" s="98">
        <f>IF(ISNUMBER(SEARCH('ankieta ESG'!$G$184,BH2060)),MAX($BG$3:BG2059)+1,0)</f>
        <v>2057</v>
      </c>
      <c r="BH2060" s="134" t="s">
        <v>6060</v>
      </c>
      <c r="BI2060" s="98">
        <v>0</v>
      </c>
      <c r="BJ2060" s="99" t="str">
        <f>IFERROR(VLOOKUP(ROWS($BH$4:BH2060),$BG$4:$BH$2337,2,0),"")</f>
        <v>Tychowo (pow. białogardzki, woj. zachodniopomorskie)</v>
      </c>
      <c r="BK2060" s="98">
        <v>0</v>
      </c>
      <c r="BL2060" s="98">
        <f>IF(ISNUMBER(SEARCH('ankieta ESG'!$G$185,BM2060)),MAX($BL$3:BL2059)+1,0)</f>
        <v>2057</v>
      </c>
      <c r="BM2060" s="134" t="s">
        <v>6060</v>
      </c>
      <c r="BN2060" s="98">
        <v>0</v>
      </c>
      <c r="BO2060" s="99" t="str">
        <f>IFERROR(VLOOKUP(ROWS($BM$4:BM2060),$BL$4:$BM$2337,2,0),"")</f>
        <v>Tychowo (pow. białogardzki, woj. zachodniopomorskie)</v>
      </c>
      <c r="BP2060" s="98">
        <v>0</v>
      </c>
      <c r="BQ2060" s="98">
        <f>IF(ISNUMBER(SEARCH('ankieta ESG'!$G$186,BR2060)),MAX($BQ$3:BQ2059)+1,0)</f>
        <v>2057</v>
      </c>
      <c r="BR2060" s="134" t="s">
        <v>6060</v>
      </c>
      <c r="BS2060" s="98">
        <v>0</v>
      </c>
      <c r="BT2060" s="99" t="str">
        <f>IFERROR(VLOOKUP(ROWS($BR$4:BR2060),$BQ$4:$BR$2337,2,0),"")</f>
        <v>Tychowo (pow. białogardzki, woj. zachodniopomorskie)</v>
      </c>
      <c r="BU2060" s="98">
        <v>0</v>
      </c>
      <c r="BV2060" s="98">
        <f>IF(ISNUMBER(SEARCH('ankieta ESG'!$G$187,BW2060)),MAX($BV$3:BV2059)+1,0)</f>
        <v>2057</v>
      </c>
      <c r="BW2060" s="134" t="s">
        <v>6060</v>
      </c>
      <c r="BX2060" s="98">
        <v>0</v>
      </c>
      <c r="BY2060" s="99" t="str">
        <f>IFERROR(VLOOKUP(ROWS($BW$4:BW2060),$BV$4:$BW$2337,2,0),"")</f>
        <v>Tychowo (pow. białogardzki, woj. zachodniopomorskie)</v>
      </c>
      <c r="BZ2060" s="98">
        <v>0</v>
      </c>
      <c r="CA2060" s="98">
        <f>IF(ISNUMBER(SEARCH('ankieta ESG'!$G$188,CB2060)),MAX($CA$3:CA2059)+1,0)</f>
        <v>2057</v>
      </c>
      <c r="CB2060" s="134" t="s">
        <v>6060</v>
      </c>
      <c r="CC2060" s="98">
        <v>0</v>
      </c>
      <c r="CD2060" s="99" t="str">
        <f>IFERROR(VLOOKUP(ROWS($CB$4:CB2060),$CA$4:$CB$2337,2,0),"")</f>
        <v>Tychowo (pow. białogardzki, woj. zachodniopomorskie)</v>
      </c>
      <c r="CE2060" s="98">
        <v>0</v>
      </c>
      <c r="CF2060" s="98">
        <f>IF(ISNUMBER(SEARCH('ankieta ESG'!$G$189,CG2060)),MAX($CF$3:CF2059)+1,0)</f>
        <v>2057</v>
      </c>
      <c r="CG2060" s="134" t="s">
        <v>6060</v>
      </c>
      <c r="CH2060" s="98">
        <v>0</v>
      </c>
      <c r="CI2060" s="99" t="str">
        <f>IFERROR(VLOOKUP(ROWS($CG$4:CG2060),$CF$4:$CG$2337,2,0),"")</f>
        <v>Tychowo (pow. białogardzki, woj. zachodniopomorskie)</v>
      </c>
      <c r="CJ2060" s="98">
        <v>0</v>
      </c>
    </row>
    <row r="2061" spans="4:88">
      <c r="D2061" s="25"/>
      <c r="F2061" s="25"/>
      <c r="AM2061" s="98">
        <f>IF(ISNUMBER(SEARCH('ankieta ESG'!$G$180,AN2061)),MAX(AM$3:$AM2060)+1,0)</f>
        <v>2058</v>
      </c>
      <c r="AN2061" s="134" t="s">
        <v>6061</v>
      </c>
      <c r="AO2061" s="98">
        <v>0</v>
      </c>
      <c r="AP2061" s="99" t="str">
        <f>IFERROR(VLOOKUP(ROWS($AN$4:AN2061),$AM$4:$AN$2337,2,0),"")</f>
        <v>Tychy (pow. Tychy, woj. śląskie)</v>
      </c>
      <c r="AQ2061" s="98">
        <v>0</v>
      </c>
      <c r="AR2061" s="98">
        <f>IF(ISNUMBER(SEARCH('ankieta ESG'!$G$181,AS2061)),MAX($AR$3:AR2060)+1,0)</f>
        <v>2058</v>
      </c>
      <c r="AS2061" s="134" t="s">
        <v>6061</v>
      </c>
      <c r="AT2061" s="98">
        <v>0</v>
      </c>
      <c r="AU2061" s="99" t="str">
        <f>IFERROR(VLOOKUP(ROWS($AS$4:AS2061),$AR$4:$AS$2337,2,0),"")</f>
        <v>Tychy (pow. Tychy, woj. śląskie)</v>
      </c>
      <c r="AV2061" s="98">
        <v>0</v>
      </c>
      <c r="AW2061" s="98">
        <f>IF(ISNUMBER(SEARCH('ankieta ESG'!$G$182,AX2061)),MAX($AW$3:AW2060)+1,0)</f>
        <v>2058</v>
      </c>
      <c r="AX2061" s="134" t="s">
        <v>6061</v>
      </c>
      <c r="AY2061" s="98">
        <v>0</v>
      </c>
      <c r="AZ2061" s="99" t="str">
        <f>IFERROR(VLOOKUP(ROWS($AX$4:AX2061),$AW$4:$AX$2337,2,0),"")</f>
        <v>Tychy (pow. Tychy, woj. śląskie)</v>
      </c>
      <c r="BA2061" s="98">
        <v>0</v>
      </c>
      <c r="BB2061" s="98">
        <f>IF(ISNUMBER(SEARCH('ankieta ESG'!$G$183,BC2061)),MAX($BB$3:BB2060)+1,0)</f>
        <v>2058</v>
      </c>
      <c r="BC2061" s="134" t="s">
        <v>6061</v>
      </c>
      <c r="BD2061" s="98">
        <v>0</v>
      </c>
      <c r="BE2061" s="99" t="str">
        <f>IFERROR(VLOOKUP(ROWS($BC$4:BC2061),$BB$4:$BC$2337,2,0),"")</f>
        <v>Tychy (pow. Tychy, woj. śląskie)</v>
      </c>
      <c r="BF2061" s="98">
        <v>0</v>
      </c>
      <c r="BG2061" s="98">
        <f>IF(ISNUMBER(SEARCH('ankieta ESG'!$G$184,BH2061)),MAX($BG$3:BG2060)+1,0)</f>
        <v>2058</v>
      </c>
      <c r="BH2061" s="134" t="s">
        <v>6061</v>
      </c>
      <c r="BI2061" s="98">
        <v>0</v>
      </c>
      <c r="BJ2061" s="99" t="str">
        <f>IFERROR(VLOOKUP(ROWS($BH$4:BH2061),$BG$4:$BH$2337,2,0),"")</f>
        <v>Tychy (pow. Tychy, woj. śląskie)</v>
      </c>
      <c r="BK2061" s="98">
        <v>0</v>
      </c>
      <c r="BL2061" s="98">
        <f>IF(ISNUMBER(SEARCH('ankieta ESG'!$G$185,BM2061)),MAX($BL$3:BL2060)+1,0)</f>
        <v>2058</v>
      </c>
      <c r="BM2061" s="134" t="s">
        <v>6061</v>
      </c>
      <c r="BN2061" s="98">
        <v>0</v>
      </c>
      <c r="BO2061" s="99" t="str">
        <f>IFERROR(VLOOKUP(ROWS($BM$4:BM2061),$BL$4:$BM$2337,2,0),"")</f>
        <v>Tychy (pow. Tychy, woj. śląskie)</v>
      </c>
      <c r="BP2061" s="98">
        <v>0</v>
      </c>
      <c r="BQ2061" s="98">
        <f>IF(ISNUMBER(SEARCH('ankieta ESG'!$G$186,BR2061)),MAX($BQ$3:BQ2060)+1,0)</f>
        <v>2058</v>
      </c>
      <c r="BR2061" s="134" t="s">
        <v>6061</v>
      </c>
      <c r="BS2061" s="98">
        <v>0</v>
      </c>
      <c r="BT2061" s="99" t="str">
        <f>IFERROR(VLOOKUP(ROWS($BR$4:BR2061),$BQ$4:$BR$2337,2,0),"")</f>
        <v>Tychy (pow. Tychy, woj. śląskie)</v>
      </c>
      <c r="BU2061" s="98">
        <v>0</v>
      </c>
      <c r="BV2061" s="98">
        <f>IF(ISNUMBER(SEARCH('ankieta ESG'!$G$187,BW2061)),MAX($BV$3:BV2060)+1,0)</f>
        <v>2058</v>
      </c>
      <c r="BW2061" s="134" t="s">
        <v>6061</v>
      </c>
      <c r="BX2061" s="98">
        <v>0</v>
      </c>
      <c r="BY2061" s="99" t="str">
        <f>IFERROR(VLOOKUP(ROWS($BW$4:BW2061),$BV$4:$BW$2337,2,0),"")</f>
        <v>Tychy (pow. Tychy, woj. śląskie)</v>
      </c>
      <c r="BZ2061" s="98">
        <v>0</v>
      </c>
      <c r="CA2061" s="98">
        <f>IF(ISNUMBER(SEARCH('ankieta ESG'!$G$188,CB2061)),MAX($CA$3:CA2060)+1,0)</f>
        <v>2058</v>
      </c>
      <c r="CB2061" s="134" t="s">
        <v>6061</v>
      </c>
      <c r="CC2061" s="98">
        <v>0</v>
      </c>
      <c r="CD2061" s="99" t="str">
        <f>IFERROR(VLOOKUP(ROWS($CB$4:CB2061),$CA$4:$CB$2337,2,0),"")</f>
        <v>Tychy (pow. Tychy, woj. śląskie)</v>
      </c>
      <c r="CE2061" s="98">
        <v>0</v>
      </c>
      <c r="CF2061" s="98">
        <f>IF(ISNUMBER(SEARCH('ankieta ESG'!$G$189,CG2061)),MAX($CF$3:CF2060)+1,0)</f>
        <v>2058</v>
      </c>
      <c r="CG2061" s="134" t="s">
        <v>6061</v>
      </c>
      <c r="CH2061" s="98">
        <v>0</v>
      </c>
      <c r="CI2061" s="99" t="str">
        <f>IFERROR(VLOOKUP(ROWS($CG$4:CG2061),$CF$4:$CG$2337,2,0),"")</f>
        <v>Tychy (pow. Tychy, woj. śląskie)</v>
      </c>
      <c r="CJ2061" s="98">
        <v>0</v>
      </c>
    </row>
    <row r="2062" spans="4:88">
      <c r="D2062" s="25"/>
      <c r="F2062" s="25"/>
      <c r="AM2062" s="98">
        <f>IF(ISNUMBER(SEARCH('ankieta ESG'!$G$180,AN2062)),MAX(AM$3:$AM2061)+1,0)</f>
        <v>2059</v>
      </c>
      <c r="AN2062" s="134" t="s">
        <v>6062</v>
      </c>
      <c r="AO2062" s="98">
        <v>0</v>
      </c>
      <c r="AP2062" s="99" t="str">
        <f>IFERROR(VLOOKUP(ROWS($AN$4:AN2062),$AM$4:$AN$2337,2,0),"")</f>
        <v>Tyczyn (pow. rzeszowski, woj. podkarpackie)</v>
      </c>
      <c r="AQ2062" s="98">
        <v>0</v>
      </c>
      <c r="AR2062" s="98">
        <f>IF(ISNUMBER(SEARCH('ankieta ESG'!$G$181,AS2062)),MAX($AR$3:AR2061)+1,0)</f>
        <v>2059</v>
      </c>
      <c r="AS2062" s="134" t="s">
        <v>6062</v>
      </c>
      <c r="AT2062" s="98">
        <v>0</v>
      </c>
      <c r="AU2062" s="99" t="str">
        <f>IFERROR(VLOOKUP(ROWS($AS$4:AS2062),$AR$4:$AS$2337,2,0),"")</f>
        <v>Tyczyn (pow. rzeszowski, woj. podkarpackie)</v>
      </c>
      <c r="AV2062" s="98">
        <v>0</v>
      </c>
      <c r="AW2062" s="98">
        <f>IF(ISNUMBER(SEARCH('ankieta ESG'!$G$182,AX2062)),MAX($AW$3:AW2061)+1,0)</f>
        <v>2059</v>
      </c>
      <c r="AX2062" s="134" t="s">
        <v>6062</v>
      </c>
      <c r="AY2062" s="98">
        <v>0</v>
      </c>
      <c r="AZ2062" s="99" t="str">
        <f>IFERROR(VLOOKUP(ROWS($AX$4:AX2062),$AW$4:$AX$2337,2,0),"")</f>
        <v>Tyczyn (pow. rzeszowski, woj. podkarpackie)</v>
      </c>
      <c r="BA2062" s="98">
        <v>0</v>
      </c>
      <c r="BB2062" s="98">
        <f>IF(ISNUMBER(SEARCH('ankieta ESG'!$G$183,BC2062)),MAX($BB$3:BB2061)+1,0)</f>
        <v>2059</v>
      </c>
      <c r="BC2062" s="134" t="s">
        <v>6062</v>
      </c>
      <c r="BD2062" s="98">
        <v>0</v>
      </c>
      <c r="BE2062" s="99" t="str">
        <f>IFERROR(VLOOKUP(ROWS($BC$4:BC2062),$BB$4:$BC$2337,2,0),"")</f>
        <v>Tyczyn (pow. rzeszowski, woj. podkarpackie)</v>
      </c>
      <c r="BF2062" s="98">
        <v>0</v>
      </c>
      <c r="BG2062" s="98">
        <f>IF(ISNUMBER(SEARCH('ankieta ESG'!$G$184,BH2062)),MAX($BG$3:BG2061)+1,0)</f>
        <v>2059</v>
      </c>
      <c r="BH2062" s="134" t="s">
        <v>6062</v>
      </c>
      <c r="BI2062" s="98">
        <v>0</v>
      </c>
      <c r="BJ2062" s="99" t="str">
        <f>IFERROR(VLOOKUP(ROWS($BH$4:BH2062),$BG$4:$BH$2337,2,0),"")</f>
        <v>Tyczyn (pow. rzeszowski, woj. podkarpackie)</v>
      </c>
      <c r="BK2062" s="98">
        <v>0</v>
      </c>
      <c r="BL2062" s="98">
        <f>IF(ISNUMBER(SEARCH('ankieta ESG'!$G$185,BM2062)),MAX($BL$3:BL2061)+1,0)</f>
        <v>2059</v>
      </c>
      <c r="BM2062" s="134" t="s">
        <v>6062</v>
      </c>
      <c r="BN2062" s="98">
        <v>0</v>
      </c>
      <c r="BO2062" s="99" t="str">
        <f>IFERROR(VLOOKUP(ROWS($BM$4:BM2062),$BL$4:$BM$2337,2,0),"")</f>
        <v>Tyczyn (pow. rzeszowski, woj. podkarpackie)</v>
      </c>
      <c r="BP2062" s="98">
        <v>0</v>
      </c>
      <c r="BQ2062" s="98">
        <f>IF(ISNUMBER(SEARCH('ankieta ESG'!$G$186,BR2062)),MAX($BQ$3:BQ2061)+1,0)</f>
        <v>2059</v>
      </c>
      <c r="BR2062" s="134" t="s">
        <v>6062</v>
      </c>
      <c r="BS2062" s="98">
        <v>0</v>
      </c>
      <c r="BT2062" s="99" t="str">
        <f>IFERROR(VLOOKUP(ROWS($BR$4:BR2062),$BQ$4:$BR$2337,2,0),"")</f>
        <v>Tyczyn (pow. rzeszowski, woj. podkarpackie)</v>
      </c>
      <c r="BU2062" s="98">
        <v>0</v>
      </c>
      <c r="BV2062" s="98">
        <f>IF(ISNUMBER(SEARCH('ankieta ESG'!$G$187,BW2062)),MAX($BV$3:BV2061)+1,0)</f>
        <v>2059</v>
      </c>
      <c r="BW2062" s="134" t="s">
        <v>6062</v>
      </c>
      <c r="BX2062" s="98">
        <v>0</v>
      </c>
      <c r="BY2062" s="99" t="str">
        <f>IFERROR(VLOOKUP(ROWS($BW$4:BW2062),$BV$4:$BW$2337,2,0),"")</f>
        <v>Tyczyn (pow. rzeszowski, woj. podkarpackie)</v>
      </c>
      <c r="BZ2062" s="98">
        <v>0</v>
      </c>
      <c r="CA2062" s="98">
        <f>IF(ISNUMBER(SEARCH('ankieta ESG'!$G$188,CB2062)),MAX($CA$3:CA2061)+1,0)</f>
        <v>2059</v>
      </c>
      <c r="CB2062" s="134" t="s">
        <v>6062</v>
      </c>
      <c r="CC2062" s="98">
        <v>0</v>
      </c>
      <c r="CD2062" s="99" t="str">
        <f>IFERROR(VLOOKUP(ROWS($CB$4:CB2062),$CA$4:$CB$2337,2,0),"")</f>
        <v>Tyczyn (pow. rzeszowski, woj. podkarpackie)</v>
      </c>
      <c r="CE2062" s="98">
        <v>0</v>
      </c>
      <c r="CF2062" s="98">
        <f>IF(ISNUMBER(SEARCH('ankieta ESG'!$G$189,CG2062)),MAX($CF$3:CF2061)+1,0)</f>
        <v>2059</v>
      </c>
      <c r="CG2062" s="134" t="s">
        <v>6062</v>
      </c>
      <c r="CH2062" s="98">
        <v>0</v>
      </c>
      <c r="CI2062" s="99" t="str">
        <f>IFERROR(VLOOKUP(ROWS($CG$4:CG2062),$CF$4:$CG$2337,2,0),"")</f>
        <v>Tyczyn (pow. rzeszowski, woj. podkarpackie)</v>
      </c>
      <c r="CJ2062" s="98">
        <v>0</v>
      </c>
    </row>
    <row r="2063" spans="4:88">
      <c r="D2063" s="25"/>
      <c r="F2063" s="25"/>
      <c r="AM2063" s="98">
        <f>IF(ISNUMBER(SEARCH('ankieta ESG'!$G$180,AN2063)),MAX(AM$3:$AM2062)+1,0)</f>
        <v>2060</v>
      </c>
      <c r="AN2063" s="134" t="s">
        <v>6063</v>
      </c>
      <c r="AO2063" s="98">
        <v>0</v>
      </c>
      <c r="AP2063" s="99" t="str">
        <f>IFERROR(VLOOKUP(ROWS($AN$4:AN2063),$AM$4:$AN$2337,2,0),"")</f>
        <v>Tykocin (pow. białostocki, woj. podlaskie)</v>
      </c>
      <c r="AQ2063" s="98">
        <v>0</v>
      </c>
      <c r="AR2063" s="98">
        <f>IF(ISNUMBER(SEARCH('ankieta ESG'!$G$181,AS2063)),MAX($AR$3:AR2062)+1,0)</f>
        <v>2060</v>
      </c>
      <c r="AS2063" s="134" t="s">
        <v>6063</v>
      </c>
      <c r="AT2063" s="98">
        <v>0</v>
      </c>
      <c r="AU2063" s="99" t="str">
        <f>IFERROR(VLOOKUP(ROWS($AS$4:AS2063),$AR$4:$AS$2337,2,0),"")</f>
        <v>Tykocin (pow. białostocki, woj. podlaskie)</v>
      </c>
      <c r="AV2063" s="98">
        <v>0</v>
      </c>
      <c r="AW2063" s="98">
        <f>IF(ISNUMBER(SEARCH('ankieta ESG'!$G$182,AX2063)),MAX($AW$3:AW2062)+1,0)</f>
        <v>2060</v>
      </c>
      <c r="AX2063" s="134" t="s">
        <v>6063</v>
      </c>
      <c r="AY2063" s="98">
        <v>0</v>
      </c>
      <c r="AZ2063" s="99" t="str">
        <f>IFERROR(VLOOKUP(ROWS($AX$4:AX2063),$AW$4:$AX$2337,2,0),"")</f>
        <v>Tykocin (pow. białostocki, woj. podlaskie)</v>
      </c>
      <c r="BA2063" s="98">
        <v>0</v>
      </c>
      <c r="BB2063" s="98">
        <f>IF(ISNUMBER(SEARCH('ankieta ESG'!$G$183,BC2063)),MAX($BB$3:BB2062)+1,0)</f>
        <v>2060</v>
      </c>
      <c r="BC2063" s="134" t="s">
        <v>6063</v>
      </c>
      <c r="BD2063" s="98">
        <v>0</v>
      </c>
      <c r="BE2063" s="99" t="str">
        <f>IFERROR(VLOOKUP(ROWS($BC$4:BC2063),$BB$4:$BC$2337,2,0),"")</f>
        <v>Tykocin (pow. białostocki, woj. podlaskie)</v>
      </c>
      <c r="BF2063" s="98">
        <v>0</v>
      </c>
      <c r="BG2063" s="98">
        <f>IF(ISNUMBER(SEARCH('ankieta ESG'!$G$184,BH2063)),MAX($BG$3:BG2062)+1,0)</f>
        <v>2060</v>
      </c>
      <c r="BH2063" s="134" t="s">
        <v>6063</v>
      </c>
      <c r="BI2063" s="98">
        <v>0</v>
      </c>
      <c r="BJ2063" s="99" t="str">
        <f>IFERROR(VLOOKUP(ROWS($BH$4:BH2063),$BG$4:$BH$2337,2,0),"")</f>
        <v>Tykocin (pow. białostocki, woj. podlaskie)</v>
      </c>
      <c r="BK2063" s="98">
        <v>0</v>
      </c>
      <c r="BL2063" s="98">
        <f>IF(ISNUMBER(SEARCH('ankieta ESG'!$G$185,BM2063)),MAX($BL$3:BL2062)+1,0)</f>
        <v>2060</v>
      </c>
      <c r="BM2063" s="134" t="s">
        <v>6063</v>
      </c>
      <c r="BN2063" s="98">
        <v>0</v>
      </c>
      <c r="BO2063" s="99" t="str">
        <f>IFERROR(VLOOKUP(ROWS($BM$4:BM2063),$BL$4:$BM$2337,2,0),"")</f>
        <v>Tykocin (pow. białostocki, woj. podlaskie)</v>
      </c>
      <c r="BP2063" s="98">
        <v>0</v>
      </c>
      <c r="BQ2063" s="98">
        <f>IF(ISNUMBER(SEARCH('ankieta ESG'!$G$186,BR2063)),MAX($BQ$3:BQ2062)+1,0)</f>
        <v>2060</v>
      </c>
      <c r="BR2063" s="134" t="s">
        <v>6063</v>
      </c>
      <c r="BS2063" s="98">
        <v>0</v>
      </c>
      <c r="BT2063" s="99" t="str">
        <f>IFERROR(VLOOKUP(ROWS($BR$4:BR2063),$BQ$4:$BR$2337,2,0),"")</f>
        <v>Tykocin (pow. białostocki, woj. podlaskie)</v>
      </c>
      <c r="BU2063" s="98">
        <v>0</v>
      </c>
      <c r="BV2063" s="98">
        <f>IF(ISNUMBER(SEARCH('ankieta ESG'!$G$187,BW2063)),MAX($BV$3:BV2062)+1,0)</f>
        <v>2060</v>
      </c>
      <c r="BW2063" s="134" t="s">
        <v>6063</v>
      </c>
      <c r="BX2063" s="98">
        <v>0</v>
      </c>
      <c r="BY2063" s="99" t="str">
        <f>IFERROR(VLOOKUP(ROWS($BW$4:BW2063),$BV$4:$BW$2337,2,0),"")</f>
        <v>Tykocin (pow. białostocki, woj. podlaskie)</v>
      </c>
      <c r="BZ2063" s="98">
        <v>0</v>
      </c>
      <c r="CA2063" s="98">
        <f>IF(ISNUMBER(SEARCH('ankieta ESG'!$G$188,CB2063)),MAX($CA$3:CA2062)+1,0)</f>
        <v>2060</v>
      </c>
      <c r="CB2063" s="134" t="s">
        <v>6063</v>
      </c>
      <c r="CC2063" s="98">
        <v>0</v>
      </c>
      <c r="CD2063" s="99" t="str">
        <f>IFERROR(VLOOKUP(ROWS($CB$4:CB2063),$CA$4:$CB$2337,2,0),"")</f>
        <v>Tykocin (pow. białostocki, woj. podlaskie)</v>
      </c>
      <c r="CE2063" s="98">
        <v>0</v>
      </c>
      <c r="CF2063" s="98">
        <f>IF(ISNUMBER(SEARCH('ankieta ESG'!$G$189,CG2063)),MAX($CF$3:CF2062)+1,0)</f>
        <v>2060</v>
      </c>
      <c r="CG2063" s="134" t="s">
        <v>6063</v>
      </c>
      <c r="CH2063" s="98">
        <v>0</v>
      </c>
      <c r="CI2063" s="99" t="str">
        <f>IFERROR(VLOOKUP(ROWS($CG$4:CG2063),$CF$4:$CG$2337,2,0),"")</f>
        <v>Tykocin (pow. białostocki, woj. podlaskie)</v>
      </c>
      <c r="CJ2063" s="98">
        <v>0</v>
      </c>
    </row>
    <row r="2064" spans="4:88">
      <c r="D2064" s="25"/>
      <c r="F2064" s="25"/>
      <c r="AM2064" s="98">
        <f>IF(ISNUMBER(SEARCH('ankieta ESG'!$G$180,AN2064)),MAX(AM$3:$AM2063)+1,0)</f>
        <v>2061</v>
      </c>
      <c r="AN2064" s="134" t="s">
        <v>6064</v>
      </c>
      <c r="AO2064" s="98">
        <v>0</v>
      </c>
      <c r="AP2064" s="99" t="str">
        <f>IFERROR(VLOOKUP(ROWS($AN$4:AN2064),$AM$4:$AN$2337,2,0),"")</f>
        <v>Tymbark (pow. limanowski, woj. małopolskie)</v>
      </c>
      <c r="AQ2064" s="98">
        <v>0</v>
      </c>
      <c r="AR2064" s="98">
        <f>IF(ISNUMBER(SEARCH('ankieta ESG'!$G$181,AS2064)),MAX($AR$3:AR2063)+1,0)</f>
        <v>2061</v>
      </c>
      <c r="AS2064" s="134" t="s">
        <v>6064</v>
      </c>
      <c r="AT2064" s="98">
        <v>0</v>
      </c>
      <c r="AU2064" s="99" t="str">
        <f>IFERROR(VLOOKUP(ROWS($AS$4:AS2064),$AR$4:$AS$2337,2,0),"")</f>
        <v>Tymbark (pow. limanowski, woj. małopolskie)</v>
      </c>
      <c r="AV2064" s="98">
        <v>0</v>
      </c>
      <c r="AW2064" s="98">
        <f>IF(ISNUMBER(SEARCH('ankieta ESG'!$G$182,AX2064)),MAX($AW$3:AW2063)+1,0)</f>
        <v>2061</v>
      </c>
      <c r="AX2064" s="134" t="s">
        <v>6064</v>
      </c>
      <c r="AY2064" s="98">
        <v>0</v>
      </c>
      <c r="AZ2064" s="99" t="str">
        <f>IFERROR(VLOOKUP(ROWS($AX$4:AX2064),$AW$4:$AX$2337,2,0),"")</f>
        <v>Tymbark (pow. limanowski, woj. małopolskie)</v>
      </c>
      <c r="BA2064" s="98">
        <v>0</v>
      </c>
      <c r="BB2064" s="98">
        <f>IF(ISNUMBER(SEARCH('ankieta ESG'!$G$183,BC2064)),MAX($BB$3:BB2063)+1,0)</f>
        <v>2061</v>
      </c>
      <c r="BC2064" s="134" t="s">
        <v>6064</v>
      </c>
      <c r="BD2064" s="98">
        <v>0</v>
      </c>
      <c r="BE2064" s="99" t="str">
        <f>IFERROR(VLOOKUP(ROWS($BC$4:BC2064),$BB$4:$BC$2337,2,0),"")</f>
        <v>Tymbark (pow. limanowski, woj. małopolskie)</v>
      </c>
      <c r="BF2064" s="98">
        <v>0</v>
      </c>
      <c r="BG2064" s="98">
        <f>IF(ISNUMBER(SEARCH('ankieta ESG'!$G$184,BH2064)),MAX($BG$3:BG2063)+1,0)</f>
        <v>2061</v>
      </c>
      <c r="BH2064" s="134" t="s">
        <v>6064</v>
      </c>
      <c r="BI2064" s="98">
        <v>0</v>
      </c>
      <c r="BJ2064" s="99" t="str">
        <f>IFERROR(VLOOKUP(ROWS($BH$4:BH2064),$BG$4:$BH$2337,2,0),"")</f>
        <v>Tymbark (pow. limanowski, woj. małopolskie)</v>
      </c>
      <c r="BK2064" s="98">
        <v>0</v>
      </c>
      <c r="BL2064" s="98">
        <f>IF(ISNUMBER(SEARCH('ankieta ESG'!$G$185,BM2064)),MAX($BL$3:BL2063)+1,0)</f>
        <v>2061</v>
      </c>
      <c r="BM2064" s="134" t="s">
        <v>6064</v>
      </c>
      <c r="BN2064" s="98">
        <v>0</v>
      </c>
      <c r="BO2064" s="99" t="str">
        <f>IFERROR(VLOOKUP(ROWS($BM$4:BM2064),$BL$4:$BM$2337,2,0),"")</f>
        <v>Tymbark (pow. limanowski, woj. małopolskie)</v>
      </c>
      <c r="BP2064" s="98">
        <v>0</v>
      </c>
      <c r="BQ2064" s="98">
        <f>IF(ISNUMBER(SEARCH('ankieta ESG'!$G$186,BR2064)),MAX($BQ$3:BQ2063)+1,0)</f>
        <v>2061</v>
      </c>
      <c r="BR2064" s="134" t="s">
        <v>6064</v>
      </c>
      <c r="BS2064" s="98">
        <v>0</v>
      </c>
      <c r="BT2064" s="99" t="str">
        <f>IFERROR(VLOOKUP(ROWS($BR$4:BR2064),$BQ$4:$BR$2337,2,0),"")</f>
        <v>Tymbark (pow. limanowski, woj. małopolskie)</v>
      </c>
      <c r="BU2064" s="98">
        <v>0</v>
      </c>
      <c r="BV2064" s="98">
        <f>IF(ISNUMBER(SEARCH('ankieta ESG'!$G$187,BW2064)),MAX($BV$3:BV2063)+1,0)</f>
        <v>2061</v>
      </c>
      <c r="BW2064" s="134" t="s">
        <v>6064</v>
      </c>
      <c r="BX2064" s="98">
        <v>0</v>
      </c>
      <c r="BY2064" s="99" t="str">
        <f>IFERROR(VLOOKUP(ROWS($BW$4:BW2064),$BV$4:$BW$2337,2,0),"")</f>
        <v>Tymbark (pow. limanowski, woj. małopolskie)</v>
      </c>
      <c r="BZ2064" s="98">
        <v>0</v>
      </c>
      <c r="CA2064" s="98">
        <f>IF(ISNUMBER(SEARCH('ankieta ESG'!$G$188,CB2064)),MAX($CA$3:CA2063)+1,0)</f>
        <v>2061</v>
      </c>
      <c r="CB2064" s="134" t="s">
        <v>6064</v>
      </c>
      <c r="CC2064" s="98">
        <v>0</v>
      </c>
      <c r="CD2064" s="99" t="str">
        <f>IFERROR(VLOOKUP(ROWS($CB$4:CB2064),$CA$4:$CB$2337,2,0),"")</f>
        <v>Tymbark (pow. limanowski, woj. małopolskie)</v>
      </c>
      <c r="CE2064" s="98">
        <v>0</v>
      </c>
      <c r="CF2064" s="98">
        <f>IF(ISNUMBER(SEARCH('ankieta ESG'!$G$189,CG2064)),MAX($CF$3:CF2063)+1,0)</f>
        <v>2061</v>
      </c>
      <c r="CG2064" s="134" t="s">
        <v>6064</v>
      </c>
      <c r="CH2064" s="98">
        <v>0</v>
      </c>
      <c r="CI2064" s="99" t="str">
        <f>IFERROR(VLOOKUP(ROWS($CG$4:CG2064),$CF$4:$CG$2337,2,0),"")</f>
        <v>Tymbark (pow. limanowski, woj. małopolskie)</v>
      </c>
      <c r="CJ2064" s="98">
        <v>0</v>
      </c>
    </row>
    <row r="2065" spans="4:88">
      <c r="D2065" s="25"/>
      <c r="F2065" s="25"/>
      <c r="AM2065" s="98">
        <f>IF(ISNUMBER(SEARCH('ankieta ESG'!$G$180,AN2065)),MAX(AM$3:$AM2064)+1,0)</f>
        <v>2062</v>
      </c>
      <c r="AN2065" s="134" t="s">
        <v>6065</v>
      </c>
      <c r="AO2065" s="98">
        <v>0</v>
      </c>
      <c r="AP2065" s="99" t="str">
        <f>IFERROR(VLOOKUP(ROWS($AN$4:AN2065),$AM$4:$AN$2337,2,0),"")</f>
        <v>Tyrawa Wołoska (pow. sanocki, woj. podkarpackie)</v>
      </c>
      <c r="AQ2065" s="98">
        <v>0</v>
      </c>
      <c r="AR2065" s="98">
        <f>IF(ISNUMBER(SEARCH('ankieta ESG'!$G$181,AS2065)),MAX($AR$3:AR2064)+1,0)</f>
        <v>2062</v>
      </c>
      <c r="AS2065" s="134" t="s">
        <v>6065</v>
      </c>
      <c r="AT2065" s="98">
        <v>0</v>
      </c>
      <c r="AU2065" s="99" t="str">
        <f>IFERROR(VLOOKUP(ROWS($AS$4:AS2065),$AR$4:$AS$2337,2,0),"")</f>
        <v>Tyrawa Wołoska (pow. sanocki, woj. podkarpackie)</v>
      </c>
      <c r="AV2065" s="98">
        <v>0</v>
      </c>
      <c r="AW2065" s="98">
        <f>IF(ISNUMBER(SEARCH('ankieta ESG'!$G$182,AX2065)),MAX($AW$3:AW2064)+1,0)</f>
        <v>2062</v>
      </c>
      <c r="AX2065" s="134" t="s">
        <v>6065</v>
      </c>
      <c r="AY2065" s="98">
        <v>0</v>
      </c>
      <c r="AZ2065" s="99" t="str">
        <f>IFERROR(VLOOKUP(ROWS($AX$4:AX2065),$AW$4:$AX$2337,2,0),"")</f>
        <v>Tyrawa Wołoska (pow. sanocki, woj. podkarpackie)</v>
      </c>
      <c r="BA2065" s="98">
        <v>0</v>
      </c>
      <c r="BB2065" s="98">
        <f>IF(ISNUMBER(SEARCH('ankieta ESG'!$G$183,BC2065)),MAX($BB$3:BB2064)+1,0)</f>
        <v>2062</v>
      </c>
      <c r="BC2065" s="134" t="s">
        <v>6065</v>
      </c>
      <c r="BD2065" s="98">
        <v>0</v>
      </c>
      <c r="BE2065" s="99" t="str">
        <f>IFERROR(VLOOKUP(ROWS($BC$4:BC2065),$BB$4:$BC$2337,2,0),"")</f>
        <v>Tyrawa Wołoska (pow. sanocki, woj. podkarpackie)</v>
      </c>
      <c r="BF2065" s="98">
        <v>0</v>
      </c>
      <c r="BG2065" s="98">
        <f>IF(ISNUMBER(SEARCH('ankieta ESG'!$G$184,BH2065)),MAX($BG$3:BG2064)+1,0)</f>
        <v>2062</v>
      </c>
      <c r="BH2065" s="134" t="s">
        <v>6065</v>
      </c>
      <c r="BI2065" s="98">
        <v>0</v>
      </c>
      <c r="BJ2065" s="99" t="str">
        <f>IFERROR(VLOOKUP(ROWS($BH$4:BH2065),$BG$4:$BH$2337,2,0),"")</f>
        <v>Tyrawa Wołoska (pow. sanocki, woj. podkarpackie)</v>
      </c>
      <c r="BK2065" s="98">
        <v>0</v>
      </c>
      <c r="BL2065" s="98">
        <f>IF(ISNUMBER(SEARCH('ankieta ESG'!$G$185,BM2065)),MAX($BL$3:BL2064)+1,0)</f>
        <v>2062</v>
      </c>
      <c r="BM2065" s="134" t="s">
        <v>6065</v>
      </c>
      <c r="BN2065" s="98">
        <v>0</v>
      </c>
      <c r="BO2065" s="99" t="str">
        <f>IFERROR(VLOOKUP(ROWS($BM$4:BM2065),$BL$4:$BM$2337,2,0),"")</f>
        <v>Tyrawa Wołoska (pow. sanocki, woj. podkarpackie)</v>
      </c>
      <c r="BP2065" s="98">
        <v>0</v>
      </c>
      <c r="BQ2065" s="98">
        <f>IF(ISNUMBER(SEARCH('ankieta ESG'!$G$186,BR2065)),MAX($BQ$3:BQ2064)+1,0)</f>
        <v>2062</v>
      </c>
      <c r="BR2065" s="134" t="s">
        <v>6065</v>
      </c>
      <c r="BS2065" s="98">
        <v>0</v>
      </c>
      <c r="BT2065" s="99" t="str">
        <f>IFERROR(VLOOKUP(ROWS($BR$4:BR2065),$BQ$4:$BR$2337,2,0),"")</f>
        <v>Tyrawa Wołoska (pow. sanocki, woj. podkarpackie)</v>
      </c>
      <c r="BU2065" s="98">
        <v>0</v>
      </c>
      <c r="BV2065" s="98">
        <f>IF(ISNUMBER(SEARCH('ankieta ESG'!$G$187,BW2065)),MAX($BV$3:BV2064)+1,0)</f>
        <v>2062</v>
      </c>
      <c r="BW2065" s="134" t="s">
        <v>6065</v>
      </c>
      <c r="BX2065" s="98">
        <v>0</v>
      </c>
      <c r="BY2065" s="99" t="str">
        <f>IFERROR(VLOOKUP(ROWS($BW$4:BW2065),$BV$4:$BW$2337,2,0),"")</f>
        <v>Tyrawa Wołoska (pow. sanocki, woj. podkarpackie)</v>
      </c>
      <c r="BZ2065" s="98">
        <v>0</v>
      </c>
      <c r="CA2065" s="98">
        <f>IF(ISNUMBER(SEARCH('ankieta ESG'!$G$188,CB2065)),MAX($CA$3:CA2064)+1,0)</f>
        <v>2062</v>
      </c>
      <c r="CB2065" s="134" t="s">
        <v>6065</v>
      </c>
      <c r="CC2065" s="98">
        <v>0</v>
      </c>
      <c r="CD2065" s="99" t="str">
        <f>IFERROR(VLOOKUP(ROWS($CB$4:CB2065),$CA$4:$CB$2337,2,0),"")</f>
        <v>Tyrawa Wołoska (pow. sanocki, woj. podkarpackie)</v>
      </c>
      <c r="CE2065" s="98">
        <v>0</v>
      </c>
      <c r="CF2065" s="98">
        <f>IF(ISNUMBER(SEARCH('ankieta ESG'!$G$189,CG2065)),MAX($CF$3:CF2064)+1,0)</f>
        <v>2062</v>
      </c>
      <c r="CG2065" s="134" t="s">
        <v>6065</v>
      </c>
      <c r="CH2065" s="98">
        <v>0</v>
      </c>
      <c r="CI2065" s="99" t="str">
        <f>IFERROR(VLOOKUP(ROWS($CG$4:CG2065),$CF$4:$CG$2337,2,0),"")</f>
        <v>Tyrawa Wołoska (pow. sanocki, woj. podkarpackie)</v>
      </c>
      <c r="CJ2065" s="98">
        <v>0</v>
      </c>
    </row>
    <row r="2066" spans="4:88">
      <c r="D2066" s="25"/>
      <c r="F2066" s="25"/>
      <c r="AM2066" s="98">
        <f>IF(ISNUMBER(SEARCH('ankieta ESG'!$G$180,AN2066)),MAX(AM$3:$AM2065)+1,0)</f>
        <v>2063</v>
      </c>
      <c r="AN2066" s="134" t="s">
        <v>6066</v>
      </c>
      <c r="AO2066" s="98">
        <v>0</v>
      </c>
      <c r="AP2066" s="99" t="str">
        <f>IFERROR(VLOOKUP(ROWS($AN$4:AN2066),$AM$4:$AN$2337,2,0),"")</f>
        <v>Tyszowce (pow. tomaszowski, woj. lubelskie)</v>
      </c>
      <c r="AQ2066" s="98">
        <v>0</v>
      </c>
      <c r="AR2066" s="98">
        <f>IF(ISNUMBER(SEARCH('ankieta ESG'!$G$181,AS2066)),MAX($AR$3:AR2065)+1,0)</f>
        <v>2063</v>
      </c>
      <c r="AS2066" s="134" t="s">
        <v>6066</v>
      </c>
      <c r="AT2066" s="98">
        <v>0</v>
      </c>
      <c r="AU2066" s="99" t="str">
        <f>IFERROR(VLOOKUP(ROWS($AS$4:AS2066),$AR$4:$AS$2337,2,0),"")</f>
        <v>Tyszowce (pow. tomaszowski, woj. lubelskie)</v>
      </c>
      <c r="AV2066" s="98">
        <v>0</v>
      </c>
      <c r="AW2066" s="98">
        <f>IF(ISNUMBER(SEARCH('ankieta ESG'!$G$182,AX2066)),MAX($AW$3:AW2065)+1,0)</f>
        <v>2063</v>
      </c>
      <c r="AX2066" s="134" t="s">
        <v>6066</v>
      </c>
      <c r="AY2066" s="98">
        <v>0</v>
      </c>
      <c r="AZ2066" s="99" t="str">
        <f>IFERROR(VLOOKUP(ROWS($AX$4:AX2066),$AW$4:$AX$2337,2,0),"")</f>
        <v>Tyszowce (pow. tomaszowski, woj. lubelskie)</v>
      </c>
      <c r="BA2066" s="98">
        <v>0</v>
      </c>
      <c r="BB2066" s="98">
        <f>IF(ISNUMBER(SEARCH('ankieta ESG'!$G$183,BC2066)),MAX($BB$3:BB2065)+1,0)</f>
        <v>2063</v>
      </c>
      <c r="BC2066" s="134" t="s">
        <v>6066</v>
      </c>
      <c r="BD2066" s="98">
        <v>0</v>
      </c>
      <c r="BE2066" s="99" t="str">
        <f>IFERROR(VLOOKUP(ROWS($BC$4:BC2066),$BB$4:$BC$2337,2,0),"")</f>
        <v>Tyszowce (pow. tomaszowski, woj. lubelskie)</v>
      </c>
      <c r="BF2066" s="98">
        <v>0</v>
      </c>
      <c r="BG2066" s="98">
        <f>IF(ISNUMBER(SEARCH('ankieta ESG'!$G$184,BH2066)),MAX($BG$3:BG2065)+1,0)</f>
        <v>2063</v>
      </c>
      <c r="BH2066" s="134" t="s">
        <v>6066</v>
      </c>
      <c r="BI2066" s="98">
        <v>0</v>
      </c>
      <c r="BJ2066" s="99" t="str">
        <f>IFERROR(VLOOKUP(ROWS($BH$4:BH2066),$BG$4:$BH$2337,2,0),"")</f>
        <v>Tyszowce (pow. tomaszowski, woj. lubelskie)</v>
      </c>
      <c r="BK2066" s="98">
        <v>0</v>
      </c>
      <c r="BL2066" s="98">
        <f>IF(ISNUMBER(SEARCH('ankieta ESG'!$G$185,BM2066)),MAX($BL$3:BL2065)+1,0)</f>
        <v>2063</v>
      </c>
      <c r="BM2066" s="134" t="s">
        <v>6066</v>
      </c>
      <c r="BN2066" s="98">
        <v>0</v>
      </c>
      <c r="BO2066" s="99" t="str">
        <f>IFERROR(VLOOKUP(ROWS($BM$4:BM2066),$BL$4:$BM$2337,2,0),"")</f>
        <v>Tyszowce (pow. tomaszowski, woj. lubelskie)</v>
      </c>
      <c r="BP2066" s="98">
        <v>0</v>
      </c>
      <c r="BQ2066" s="98">
        <f>IF(ISNUMBER(SEARCH('ankieta ESG'!$G$186,BR2066)),MAX($BQ$3:BQ2065)+1,0)</f>
        <v>2063</v>
      </c>
      <c r="BR2066" s="134" t="s">
        <v>6066</v>
      </c>
      <c r="BS2066" s="98">
        <v>0</v>
      </c>
      <c r="BT2066" s="99" t="str">
        <f>IFERROR(VLOOKUP(ROWS($BR$4:BR2066),$BQ$4:$BR$2337,2,0),"")</f>
        <v>Tyszowce (pow. tomaszowski, woj. lubelskie)</v>
      </c>
      <c r="BU2066" s="98">
        <v>0</v>
      </c>
      <c r="BV2066" s="98">
        <f>IF(ISNUMBER(SEARCH('ankieta ESG'!$G$187,BW2066)),MAX($BV$3:BV2065)+1,0)</f>
        <v>2063</v>
      </c>
      <c r="BW2066" s="134" t="s">
        <v>6066</v>
      </c>
      <c r="BX2066" s="98">
        <v>0</v>
      </c>
      <c r="BY2066" s="99" t="str">
        <f>IFERROR(VLOOKUP(ROWS($BW$4:BW2066),$BV$4:$BW$2337,2,0),"")</f>
        <v>Tyszowce (pow. tomaszowski, woj. lubelskie)</v>
      </c>
      <c r="BZ2066" s="98">
        <v>0</v>
      </c>
      <c r="CA2066" s="98">
        <f>IF(ISNUMBER(SEARCH('ankieta ESG'!$G$188,CB2066)),MAX($CA$3:CA2065)+1,0)</f>
        <v>2063</v>
      </c>
      <c r="CB2066" s="134" t="s">
        <v>6066</v>
      </c>
      <c r="CC2066" s="98">
        <v>0</v>
      </c>
      <c r="CD2066" s="99" t="str">
        <f>IFERROR(VLOOKUP(ROWS($CB$4:CB2066),$CA$4:$CB$2337,2,0),"")</f>
        <v>Tyszowce (pow. tomaszowski, woj. lubelskie)</v>
      </c>
      <c r="CE2066" s="98">
        <v>0</v>
      </c>
      <c r="CF2066" s="98">
        <f>IF(ISNUMBER(SEARCH('ankieta ESG'!$G$189,CG2066)),MAX($CF$3:CF2065)+1,0)</f>
        <v>2063</v>
      </c>
      <c r="CG2066" s="134" t="s">
        <v>6066</v>
      </c>
      <c r="CH2066" s="98">
        <v>0</v>
      </c>
      <c r="CI2066" s="99" t="str">
        <f>IFERROR(VLOOKUP(ROWS($CG$4:CG2066),$CF$4:$CG$2337,2,0),"")</f>
        <v>Tyszowce (pow. tomaszowski, woj. lubelskie)</v>
      </c>
      <c r="CJ2066" s="98">
        <v>0</v>
      </c>
    </row>
    <row r="2067" spans="4:88">
      <c r="D2067" s="25"/>
      <c r="F2067" s="25"/>
      <c r="AM2067" s="98">
        <f>IF(ISNUMBER(SEARCH('ankieta ESG'!$G$180,AN2067)),MAX(AM$3:$AM2066)+1,0)</f>
        <v>2064</v>
      </c>
      <c r="AN2067" s="134" t="s">
        <v>6067</v>
      </c>
      <c r="AO2067" s="98">
        <v>0</v>
      </c>
      <c r="AP2067" s="99" t="str">
        <f>IFERROR(VLOOKUP(ROWS($AN$4:AN2067),$AM$4:$AN$2337,2,0),"")</f>
        <v>Uchanie (pow. hrubieszowski, woj. lubelskie)</v>
      </c>
      <c r="AQ2067" s="98">
        <v>0</v>
      </c>
      <c r="AR2067" s="98">
        <f>IF(ISNUMBER(SEARCH('ankieta ESG'!$G$181,AS2067)),MAX($AR$3:AR2066)+1,0)</f>
        <v>2064</v>
      </c>
      <c r="AS2067" s="134" t="s">
        <v>6067</v>
      </c>
      <c r="AT2067" s="98">
        <v>0</v>
      </c>
      <c r="AU2067" s="99" t="str">
        <f>IFERROR(VLOOKUP(ROWS($AS$4:AS2067),$AR$4:$AS$2337,2,0),"")</f>
        <v>Uchanie (pow. hrubieszowski, woj. lubelskie)</v>
      </c>
      <c r="AV2067" s="98">
        <v>0</v>
      </c>
      <c r="AW2067" s="98">
        <f>IF(ISNUMBER(SEARCH('ankieta ESG'!$G$182,AX2067)),MAX($AW$3:AW2066)+1,0)</f>
        <v>2064</v>
      </c>
      <c r="AX2067" s="134" t="s">
        <v>6067</v>
      </c>
      <c r="AY2067" s="98">
        <v>0</v>
      </c>
      <c r="AZ2067" s="99" t="str">
        <f>IFERROR(VLOOKUP(ROWS($AX$4:AX2067),$AW$4:$AX$2337,2,0),"")</f>
        <v>Uchanie (pow. hrubieszowski, woj. lubelskie)</v>
      </c>
      <c r="BA2067" s="98">
        <v>0</v>
      </c>
      <c r="BB2067" s="98">
        <f>IF(ISNUMBER(SEARCH('ankieta ESG'!$G$183,BC2067)),MAX($BB$3:BB2066)+1,0)</f>
        <v>2064</v>
      </c>
      <c r="BC2067" s="134" t="s">
        <v>6067</v>
      </c>
      <c r="BD2067" s="98">
        <v>0</v>
      </c>
      <c r="BE2067" s="99" t="str">
        <f>IFERROR(VLOOKUP(ROWS($BC$4:BC2067),$BB$4:$BC$2337,2,0),"")</f>
        <v>Uchanie (pow. hrubieszowski, woj. lubelskie)</v>
      </c>
      <c r="BF2067" s="98">
        <v>0</v>
      </c>
      <c r="BG2067" s="98">
        <f>IF(ISNUMBER(SEARCH('ankieta ESG'!$G$184,BH2067)),MAX($BG$3:BG2066)+1,0)</f>
        <v>2064</v>
      </c>
      <c r="BH2067" s="134" t="s">
        <v>6067</v>
      </c>
      <c r="BI2067" s="98">
        <v>0</v>
      </c>
      <c r="BJ2067" s="99" t="str">
        <f>IFERROR(VLOOKUP(ROWS($BH$4:BH2067),$BG$4:$BH$2337,2,0),"")</f>
        <v>Uchanie (pow. hrubieszowski, woj. lubelskie)</v>
      </c>
      <c r="BK2067" s="98">
        <v>0</v>
      </c>
      <c r="BL2067" s="98">
        <f>IF(ISNUMBER(SEARCH('ankieta ESG'!$G$185,BM2067)),MAX($BL$3:BL2066)+1,0)</f>
        <v>2064</v>
      </c>
      <c r="BM2067" s="134" t="s">
        <v>6067</v>
      </c>
      <c r="BN2067" s="98">
        <v>0</v>
      </c>
      <c r="BO2067" s="99" t="str">
        <f>IFERROR(VLOOKUP(ROWS($BM$4:BM2067),$BL$4:$BM$2337,2,0),"")</f>
        <v>Uchanie (pow. hrubieszowski, woj. lubelskie)</v>
      </c>
      <c r="BP2067" s="98">
        <v>0</v>
      </c>
      <c r="BQ2067" s="98">
        <f>IF(ISNUMBER(SEARCH('ankieta ESG'!$G$186,BR2067)),MAX($BQ$3:BQ2066)+1,0)</f>
        <v>2064</v>
      </c>
      <c r="BR2067" s="134" t="s">
        <v>6067</v>
      </c>
      <c r="BS2067" s="98">
        <v>0</v>
      </c>
      <c r="BT2067" s="99" t="str">
        <f>IFERROR(VLOOKUP(ROWS($BR$4:BR2067),$BQ$4:$BR$2337,2,0),"")</f>
        <v>Uchanie (pow. hrubieszowski, woj. lubelskie)</v>
      </c>
      <c r="BU2067" s="98">
        <v>0</v>
      </c>
      <c r="BV2067" s="98">
        <f>IF(ISNUMBER(SEARCH('ankieta ESG'!$G$187,BW2067)),MAX($BV$3:BV2066)+1,0)</f>
        <v>2064</v>
      </c>
      <c r="BW2067" s="134" t="s">
        <v>6067</v>
      </c>
      <c r="BX2067" s="98">
        <v>0</v>
      </c>
      <c r="BY2067" s="99" t="str">
        <f>IFERROR(VLOOKUP(ROWS($BW$4:BW2067),$BV$4:$BW$2337,2,0),"")</f>
        <v>Uchanie (pow. hrubieszowski, woj. lubelskie)</v>
      </c>
      <c r="BZ2067" s="98">
        <v>0</v>
      </c>
      <c r="CA2067" s="98">
        <f>IF(ISNUMBER(SEARCH('ankieta ESG'!$G$188,CB2067)),MAX($CA$3:CA2066)+1,0)</f>
        <v>2064</v>
      </c>
      <c r="CB2067" s="134" t="s">
        <v>6067</v>
      </c>
      <c r="CC2067" s="98">
        <v>0</v>
      </c>
      <c r="CD2067" s="99" t="str">
        <f>IFERROR(VLOOKUP(ROWS($CB$4:CB2067),$CA$4:$CB$2337,2,0),"")</f>
        <v>Uchanie (pow. hrubieszowski, woj. lubelskie)</v>
      </c>
      <c r="CE2067" s="98">
        <v>0</v>
      </c>
      <c r="CF2067" s="98">
        <f>IF(ISNUMBER(SEARCH('ankieta ESG'!$G$189,CG2067)),MAX($CF$3:CF2066)+1,0)</f>
        <v>2064</v>
      </c>
      <c r="CG2067" s="134" t="s">
        <v>6067</v>
      </c>
      <c r="CH2067" s="98">
        <v>0</v>
      </c>
      <c r="CI2067" s="99" t="str">
        <f>IFERROR(VLOOKUP(ROWS($CG$4:CG2067),$CF$4:$CG$2337,2,0),"")</f>
        <v>Uchanie (pow. hrubieszowski, woj. lubelskie)</v>
      </c>
      <c r="CJ2067" s="98">
        <v>0</v>
      </c>
    </row>
    <row r="2068" spans="4:88">
      <c r="D2068" s="25"/>
      <c r="F2068" s="25"/>
      <c r="AM2068" s="98">
        <f>IF(ISNUMBER(SEARCH('ankieta ESG'!$G$180,AN2068)),MAX(AM$3:$AM2067)+1,0)</f>
        <v>2065</v>
      </c>
      <c r="AN2068" s="134" t="s">
        <v>6068</v>
      </c>
      <c r="AO2068" s="98">
        <v>0</v>
      </c>
      <c r="AP2068" s="99" t="str">
        <f>IFERROR(VLOOKUP(ROWS($AN$4:AN2068),$AM$4:$AN$2337,2,0),"")</f>
        <v>Udanin (pow. średzki, woj. dolnośląskie)</v>
      </c>
      <c r="AQ2068" s="98">
        <v>0</v>
      </c>
      <c r="AR2068" s="98">
        <f>IF(ISNUMBER(SEARCH('ankieta ESG'!$G$181,AS2068)),MAX($AR$3:AR2067)+1,0)</f>
        <v>2065</v>
      </c>
      <c r="AS2068" s="134" t="s">
        <v>6068</v>
      </c>
      <c r="AT2068" s="98">
        <v>0</v>
      </c>
      <c r="AU2068" s="99" t="str">
        <f>IFERROR(VLOOKUP(ROWS($AS$4:AS2068),$AR$4:$AS$2337,2,0),"")</f>
        <v>Udanin (pow. średzki, woj. dolnośląskie)</v>
      </c>
      <c r="AV2068" s="98">
        <v>0</v>
      </c>
      <c r="AW2068" s="98">
        <f>IF(ISNUMBER(SEARCH('ankieta ESG'!$G$182,AX2068)),MAX($AW$3:AW2067)+1,0)</f>
        <v>2065</v>
      </c>
      <c r="AX2068" s="134" t="s">
        <v>6068</v>
      </c>
      <c r="AY2068" s="98">
        <v>0</v>
      </c>
      <c r="AZ2068" s="99" t="str">
        <f>IFERROR(VLOOKUP(ROWS($AX$4:AX2068),$AW$4:$AX$2337,2,0),"")</f>
        <v>Udanin (pow. średzki, woj. dolnośląskie)</v>
      </c>
      <c r="BA2068" s="98">
        <v>0</v>
      </c>
      <c r="BB2068" s="98">
        <f>IF(ISNUMBER(SEARCH('ankieta ESG'!$G$183,BC2068)),MAX($BB$3:BB2067)+1,0)</f>
        <v>2065</v>
      </c>
      <c r="BC2068" s="134" t="s">
        <v>6068</v>
      </c>
      <c r="BD2068" s="98">
        <v>0</v>
      </c>
      <c r="BE2068" s="99" t="str">
        <f>IFERROR(VLOOKUP(ROWS($BC$4:BC2068),$BB$4:$BC$2337,2,0),"")</f>
        <v>Udanin (pow. średzki, woj. dolnośląskie)</v>
      </c>
      <c r="BF2068" s="98">
        <v>0</v>
      </c>
      <c r="BG2068" s="98">
        <f>IF(ISNUMBER(SEARCH('ankieta ESG'!$G$184,BH2068)),MAX($BG$3:BG2067)+1,0)</f>
        <v>2065</v>
      </c>
      <c r="BH2068" s="134" t="s">
        <v>6068</v>
      </c>
      <c r="BI2068" s="98">
        <v>0</v>
      </c>
      <c r="BJ2068" s="99" t="str">
        <f>IFERROR(VLOOKUP(ROWS($BH$4:BH2068),$BG$4:$BH$2337,2,0),"")</f>
        <v>Udanin (pow. średzki, woj. dolnośląskie)</v>
      </c>
      <c r="BK2068" s="98">
        <v>0</v>
      </c>
      <c r="BL2068" s="98">
        <f>IF(ISNUMBER(SEARCH('ankieta ESG'!$G$185,BM2068)),MAX($BL$3:BL2067)+1,0)</f>
        <v>2065</v>
      </c>
      <c r="BM2068" s="134" t="s">
        <v>6068</v>
      </c>
      <c r="BN2068" s="98">
        <v>0</v>
      </c>
      <c r="BO2068" s="99" t="str">
        <f>IFERROR(VLOOKUP(ROWS($BM$4:BM2068),$BL$4:$BM$2337,2,0),"")</f>
        <v>Udanin (pow. średzki, woj. dolnośląskie)</v>
      </c>
      <c r="BP2068" s="98">
        <v>0</v>
      </c>
      <c r="BQ2068" s="98">
        <f>IF(ISNUMBER(SEARCH('ankieta ESG'!$G$186,BR2068)),MAX($BQ$3:BQ2067)+1,0)</f>
        <v>2065</v>
      </c>
      <c r="BR2068" s="134" t="s">
        <v>6068</v>
      </c>
      <c r="BS2068" s="98">
        <v>0</v>
      </c>
      <c r="BT2068" s="99" t="str">
        <f>IFERROR(VLOOKUP(ROWS($BR$4:BR2068),$BQ$4:$BR$2337,2,0),"")</f>
        <v>Udanin (pow. średzki, woj. dolnośląskie)</v>
      </c>
      <c r="BU2068" s="98">
        <v>0</v>
      </c>
      <c r="BV2068" s="98">
        <f>IF(ISNUMBER(SEARCH('ankieta ESG'!$G$187,BW2068)),MAX($BV$3:BV2067)+1,0)</f>
        <v>2065</v>
      </c>
      <c r="BW2068" s="134" t="s">
        <v>6068</v>
      </c>
      <c r="BX2068" s="98">
        <v>0</v>
      </c>
      <c r="BY2068" s="99" t="str">
        <f>IFERROR(VLOOKUP(ROWS($BW$4:BW2068),$BV$4:$BW$2337,2,0),"")</f>
        <v>Udanin (pow. średzki, woj. dolnośląskie)</v>
      </c>
      <c r="BZ2068" s="98">
        <v>0</v>
      </c>
      <c r="CA2068" s="98">
        <f>IF(ISNUMBER(SEARCH('ankieta ESG'!$G$188,CB2068)),MAX($CA$3:CA2067)+1,0)</f>
        <v>2065</v>
      </c>
      <c r="CB2068" s="134" t="s">
        <v>6068</v>
      </c>
      <c r="CC2068" s="98">
        <v>0</v>
      </c>
      <c r="CD2068" s="99" t="str">
        <f>IFERROR(VLOOKUP(ROWS($CB$4:CB2068),$CA$4:$CB$2337,2,0),"")</f>
        <v>Udanin (pow. średzki, woj. dolnośląskie)</v>
      </c>
      <c r="CE2068" s="98">
        <v>0</v>
      </c>
      <c r="CF2068" s="98">
        <f>IF(ISNUMBER(SEARCH('ankieta ESG'!$G$189,CG2068)),MAX($CF$3:CF2067)+1,0)</f>
        <v>2065</v>
      </c>
      <c r="CG2068" s="134" t="s">
        <v>6068</v>
      </c>
      <c r="CH2068" s="98">
        <v>0</v>
      </c>
      <c r="CI2068" s="99" t="str">
        <f>IFERROR(VLOOKUP(ROWS($CG$4:CG2068),$CF$4:$CG$2337,2,0),"")</f>
        <v>Udanin (pow. średzki, woj. dolnośląskie)</v>
      </c>
      <c r="CJ2068" s="98">
        <v>0</v>
      </c>
    </row>
    <row r="2069" spans="4:88">
      <c r="D2069" s="25"/>
      <c r="F2069" s="25"/>
      <c r="AM2069" s="98">
        <f>IF(ISNUMBER(SEARCH('ankieta ESG'!$G$180,AN2069)),MAX(AM$3:$AM2068)+1,0)</f>
        <v>2066</v>
      </c>
      <c r="AN2069" s="134" t="s">
        <v>6069</v>
      </c>
      <c r="AO2069" s="98">
        <v>0</v>
      </c>
      <c r="AP2069" s="99" t="str">
        <f>IFERROR(VLOOKUP(ROWS($AN$4:AN2069),$AM$4:$AN$2337,2,0),"")</f>
        <v>Ujazd (pow. strzelecki, woj. opolskie)</v>
      </c>
      <c r="AQ2069" s="98">
        <v>0</v>
      </c>
      <c r="AR2069" s="98">
        <f>IF(ISNUMBER(SEARCH('ankieta ESG'!$G$181,AS2069)),MAX($AR$3:AR2068)+1,0)</f>
        <v>2066</v>
      </c>
      <c r="AS2069" s="134" t="s">
        <v>6069</v>
      </c>
      <c r="AT2069" s="98">
        <v>0</v>
      </c>
      <c r="AU2069" s="99" t="str">
        <f>IFERROR(VLOOKUP(ROWS($AS$4:AS2069),$AR$4:$AS$2337,2,0),"")</f>
        <v>Ujazd (pow. strzelecki, woj. opolskie)</v>
      </c>
      <c r="AV2069" s="98">
        <v>0</v>
      </c>
      <c r="AW2069" s="98">
        <f>IF(ISNUMBER(SEARCH('ankieta ESG'!$G$182,AX2069)),MAX($AW$3:AW2068)+1,0)</f>
        <v>2066</v>
      </c>
      <c r="AX2069" s="134" t="s">
        <v>6069</v>
      </c>
      <c r="AY2069" s="98">
        <v>0</v>
      </c>
      <c r="AZ2069" s="99" t="str">
        <f>IFERROR(VLOOKUP(ROWS($AX$4:AX2069),$AW$4:$AX$2337,2,0),"")</f>
        <v>Ujazd (pow. strzelecki, woj. opolskie)</v>
      </c>
      <c r="BA2069" s="98">
        <v>0</v>
      </c>
      <c r="BB2069" s="98">
        <f>IF(ISNUMBER(SEARCH('ankieta ESG'!$G$183,BC2069)),MAX($BB$3:BB2068)+1,0)</f>
        <v>2066</v>
      </c>
      <c r="BC2069" s="134" t="s">
        <v>6069</v>
      </c>
      <c r="BD2069" s="98">
        <v>0</v>
      </c>
      <c r="BE2069" s="99" t="str">
        <f>IFERROR(VLOOKUP(ROWS($BC$4:BC2069),$BB$4:$BC$2337,2,0),"")</f>
        <v>Ujazd (pow. strzelecki, woj. opolskie)</v>
      </c>
      <c r="BF2069" s="98">
        <v>0</v>
      </c>
      <c r="BG2069" s="98">
        <f>IF(ISNUMBER(SEARCH('ankieta ESG'!$G$184,BH2069)),MAX($BG$3:BG2068)+1,0)</f>
        <v>2066</v>
      </c>
      <c r="BH2069" s="134" t="s">
        <v>6069</v>
      </c>
      <c r="BI2069" s="98">
        <v>0</v>
      </c>
      <c r="BJ2069" s="99" t="str">
        <f>IFERROR(VLOOKUP(ROWS($BH$4:BH2069),$BG$4:$BH$2337,2,0),"")</f>
        <v>Ujazd (pow. strzelecki, woj. opolskie)</v>
      </c>
      <c r="BK2069" s="98">
        <v>0</v>
      </c>
      <c r="BL2069" s="98">
        <f>IF(ISNUMBER(SEARCH('ankieta ESG'!$G$185,BM2069)),MAX($BL$3:BL2068)+1,0)</f>
        <v>2066</v>
      </c>
      <c r="BM2069" s="134" t="s">
        <v>6069</v>
      </c>
      <c r="BN2069" s="98">
        <v>0</v>
      </c>
      <c r="BO2069" s="99" t="str">
        <f>IFERROR(VLOOKUP(ROWS($BM$4:BM2069),$BL$4:$BM$2337,2,0),"")</f>
        <v>Ujazd (pow. strzelecki, woj. opolskie)</v>
      </c>
      <c r="BP2069" s="98">
        <v>0</v>
      </c>
      <c r="BQ2069" s="98">
        <f>IF(ISNUMBER(SEARCH('ankieta ESG'!$G$186,BR2069)),MAX($BQ$3:BQ2068)+1,0)</f>
        <v>2066</v>
      </c>
      <c r="BR2069" s="134" t="s">
        <v>6069</v>
      </c>
      <c r="BS2069" s="98">
        <v>0</v>
      </c>
      <c r="BT2069" s="99" t="str">
        <f>IFERROR(VLOOKUP(ROWS($BR$4:BR2069),$BQ$4:$BR$2337,2,0),"")</f>
        <v>Ujazd (pow. strzelecki, woj. opolskie)</v>
      </c>
      <c r="BU2069" s="98">
        <v>0</v>
      </c>
      <c r="BV2069" s="98">
        <f>IF(ISNUMBER(SEARCH('ankieta ESG'!$G$187,BW2069)),MAX($BV$3:BV2068)+1,0)</f>
        <v>2066</v>
      </c>
      <c r="BW2069" s="134" t="s">
        <v>6069</v>
      </c>
      <c r="BX2069" s="98">
        <v>0</v>
      </c>
      <c r="BY2069" s="99" t="str">
        <f>IFERROR(VLOOKUP(ROWS($BW$4:BW2069),$BV$4:$BW$2337,2,0),"")</f>
        <v>Ujazd (pow. strzelecki, woj. opolskie)</v>
      </c>
      <c r="BZ2069" s="98">
        <v>0</v>
      </c>
      <c r="CA2069" s="98">
        <f>IF(ISNUMBER(SEARCH('ankieta ESG'!$G$188,CB2069)),MAX($CA$3:CA2068)+1,0)</f>
        <v>2066</v>
      </c>
      <c r="CB2069" s="134" t="s">
        <v>6069</v>
      </c>
      <c r="CC2069" s="98">
        <v>0</v>
      </c>
      <c r="CD2069" s="99" t="str">
        <f>IFERROR(VLOOKUP(ROWS($CB$4:CB2069),$CA$4:$CB$2337,2,0),"")</f>
        <v>Ujazd (pow. strzelecki, woj. opolskie)</v>
      </c>
      <c r="CE2069" s="98">
        <v>0</v>
      </c>
      <c r="CF2069" s="98">
        <f>IF(ISNUMBER(SEARCH('ankieta ESG'!$G$189,CG2069)),MAX($CF$3:CF2068)+1,0)</f>
        <v>2066</v>
      </c>
      <c r="CG2069" s="134" t="s">
        <v>6069</v>
      </c>
      <c r="CH2069" s="98">
        <v>0</v>
      </c>
      <c r="CI2069" s="99" t="str">
        <f>IFERROR(VLOOKUP(ROWS($CG$4:CG2069),$CF$4:$CG$2337,2,0),"")</f>
        <v>Ujazd (pow. strzelecki, woj. opolskie)</v>
      </c>
      <c r="CJ2069" s="98">
        <v>0</v>
      </c>
    </row>
    <row r="2070" spans="4:88">
      <c r="D2070" s="25"/>
      <c r="F2070" s="25"/>
      <c r="AM2070" s="98">
        <f>IF(ISNUMBER(SEARCH('ankieta ESG'!$G$180,AN2070)),MAX(AM$3:$AM2069)+1,0)</f>
        <v>2067</v>
      </c>
      <c r="AN2070" s="134" t="s">
        <v>6070</v>
      </c>
      <c r="AO2070" s="98">
        <v>0</v>
      </c>
      <c r="AP2070" s="99" t="str">
        <f>IFERROR(VLOOKUP(ROWS($AN$4:AN2070),$AM$4:$AN$2337,2,0),"")</f>
        <v>Ujazd (pow. tomaszowski, woj. łódzkie)</v>
      </c>
      <c r="AQ2070" s="98">
        <v>0</v>
      </c>
      <c r="AR2070" s="98">
        <f>IF(ISNUMBER(SEARCH('ankieta ESG'!$G$181,AS2070)),MAX($AR$3:AR2069)+1,0)</f>
        <v>2067</v>
      </c>
      <c r="AS2070" s="134" t="s">
        <v>6070</v>
      </c>
      <c r="AT2070" s="98">
        <v>0</v>
      </c>
      <c r="AU2070" s="99" t="str">
        <f>IFERROR(VLOOKUP(ROWS($AS$4:AS2070),$AR$4:$AS$2337,2,0),"")</f>
        <v>Ujazd (pow. tomaszowski, woj. łódzkie)</v>
      </c>
      <c r="AV2070" s="98">
        <v>0</v>
      </c>
      <c r="AW2070" s="98">
        <f>IF(ISNUMBER(SEARCH('ankieta ESG'!$G$182,AX2070)),MAX($AW$3:AW2069)+1,0)</f>
        <v>2067</v>
      </c>
      <c r="AX2070" s="134" t="s">
        <v>6070</v>
      </c>
      <c r="AY2070" s="98">
        <v>0</v>
      </c>
      <c r="AZ2070" s="99" t="str">
        <f>IFERROR(VLOOKUP(ROWS($AX$4:AX2070),$AW$4:$AX$2337,2,0),"")</f>
        <v>Ujazd (pow. tomaszowski, woj. łódzkie)</v>
      </c>
      <c r="BA2070" s="98">
        <v>0</v>
      </c>
      <c r="BB2070" s="98">
        <f>IF(ISNUMBER(SEARCH('ankieta ESG'!$G$183,BC2070)),MAX($BB$3:BB2069)+1,0)</f>
        <v>2067</v>
      </c>
      <c r="BC2070" s="134" t="s">
        <v>6070</v>
      </c>
      <c r="BD2070" s="98">
        <v>0</v>
      </c>
      <c r="BE2070" s="99" t="str">
        <f>IFERROR(VLOOKUP(ROWS($BC$4:BC2070),$BB$4:$BC$2337,2,0),"")</f>
        <v>Ujazd (pow. tomaszowski, woj. łódzkie)</v>
      </c>
      <c r="BF2070" s="98">
        <v>0</v>
      </c>
      <c r="BG2070" s="98">
        <f>IF(ISNUMBER(SEARCH('ankieta ESG'!$G$184,BH2070)),MAX($BG$3:BG2069)+1,0)</f>
        <v>2067</v>
      </c>
      <c r="BH2070" s="134" t="s">
        <v>6070</v>
      </c>
      <c r="BI2070" s="98">
        <v>0</v>
      </c>
      <c r="BJ2070" s="99" t="str">
        <f>IFERROR(VLOOKUP(ROWS($BH$4:BH2070),$BG$4:$BH$2337,2,0),"")</f>
        <v>Ujazd (pow. tomaszowski, woj. łódzkie)</v>
      </c>
      <c r="BK2070" s="98">
        <v>0</v>
      </c>
      <c r="BL2070" s="98">
        <f>IF(ISNUMBER(SEARCH('ankieta ESG'!$G$185,BM2070)),MAX($BL$3:BL2069)+1,0)</f>
        <v>2067</v>
      </c>
      <c r="BM2070" s="134" t="s">
        <v>6070</v>
      </c>
      <c r="BN2070" s="98">
        <v>0</v>
      </c>
      <c r="BO2070" s="99" t="str">
        <f>IFERROR(VLOOKUP(ROWS($BM$4:BM2070),$BL$4:$BM$2337,2,0),"")</f>
        <v>Ujazd (pow. tomaszowski, woj. łódzkie)</v>
      </c>
      <c r="BP2070" s="98">
        <v>0</v>
      </c>
      <c r="BQ2070" s="98">
        <f>IF(ISNUMBER(SEARCH('ankieta ESG'!$G$186,BR2070)),MAX($BQ$3:BQ2069)+1,0)</f>
        <v>2067</v>
      </c>
      <c r="BR2070" s="134" t="s">
        <v>6070</v>
      </c>
      <c r="BS2070" s="98">
        <v>0</v>
      </c>
      <c r="BT2070" s="99" t="str">
        <f>IFERROR(VLOOKUP(ROWS($BR$4:BR2070),$BQ$4:$BR$2337,2,0),"")</f>
        <v>Ujazd (pow. tomaszowski, woj. łódzkie)</v>
      </c>
      <c r="BU2070" s="98">
        <v>0</v>
      </c>
      <c r="BV2070" s="98">
        <f>IF(ISNUMBER(SEARCH('ankieta ESG'!$G$187,BW2070)),MAX($BV$3:BV2069)+1,0)</f>
        <v>2067</v>
      </c>
      <c r="BW2070" s="134" t="s">
        <v>6070</v>
      </c>
      <c r="BX2070" s="98">
        <v>0</v>
      </c>
      <c r="BY2070" s="99" t="str">
        <f>IFERROR(VLOOKUP(ROWS($BW$4:BW2070),$BV$4:$BW$2337,2,0),"")</f>
        <v>Ujazd (pow. tomaszowski, woj. łódzkie)</v>
      </c>
      <c r="BZ2070" s="98">
        <v>0</v>
      </c>
      <c r="CA2070" s="98">
        <f>IF(ISNUMBER(SEARCH('ankieta ESG'!$G$188,CB2070)),MAX($CA$3:CA2069)+1,0)</f>
        <v>2067</v>
      </c>
      <c r="CB2070" s="134" t="s">
        <v>6070</v>
      </c>
      <c r="CC2070" s="98">
        <v>0</v>
      </c>
      <c r="CD2070" s="99" t="str">
        <f>IFERROR(VLOOKUP(ROWS($CB$4:CB2070),$CA$4:$CB$2337,2,0),"")</f>
        <v>Ujazd (pow. tomaszowski, woj. łódzkie)</v>
      </c>
      <c r="CE2070" s="98">
        <v>0</v>
      </c>
      <c r="CF2070" s="98">
        <f>IF(ISNUMBER(SEARCH('ankieta ESG'!$G$189,CG2070)),MAX($CF$3:CF2069)+1,0)</f>
        <v>2067</v>
      </c>
      <c r="CG2070" s="134" t="s">
        <v>6070</v>
      </c>
      <c r="CH2070" s="98">
        <v>0</v>
      </c>
      <c r="CI2070" s="99" t="str">
        <f>IFERROR(VLOOKUP(ROWS($CG$4:CG2070),$CF$4:$CG$2337,2,0),"")</f>
        <v>Ujazd (pow. tomaszowski, woj. łódzkie)</v>
      </c>
      <c r="CJ2070" s="98">
        <v>0</v>
      </c>
    </row>
    <row r="2071" spans="4:88">
      <c r="D2071" s="25"/>
      <c r="F2071" s="25"/>
      <c r="AM2071" s="98">
        <f>IF(ISNUMBER(SEARCH('ankieta ESG'!$G$180,AN2071)),MAX(AM$3:$AM2070)+1,0)</f>
        <v>2068</v>
      </c>
      <c r="AN2071" s="134" t="s">
        <v>6071</v>
      </c>
      <c r="AO2071" s="98">
        <v>0</v>
      </c>
      <c r="AP2071" s="99" t="str">
        <f>IFERROR(VLOOKUP(ROWS($AN$4:AN2071),$AM$4:$AN$2337,2,0),"")</f>
        <v>Ujsoły (pow. żywiecki, woj. śląskie)</v>
      </c>
      <c r="AQ2071" s="98">
        <v>0</v>
      </c>
      <c r="AR2071" s="98">
        <f>IF(ISNUMBER(SEARCH('ankieta ESG'!$G$181,AS2071)),MAX($AR$3:AR2070)+1,0)</f>
        <v>2068</v>
      </c>
      <c r="AS2071" s="134" t="s">
        <v>6071</v>
      </c>
      <c r="AT2071" s="98">
        <v>0</v>
      </c>
      <c r="AU2071" s="99" t="str">
        <f>IFERROR(VLOOKUP(ROWS($AS$4:AS2071),$AR$4:$AS$2337,2,0),"")</f>
        <v>Ujsoły (pow. żywiecki, woj. śląskie)</v>
      </c>
      <c r="AV2071" s="98">
        <v>0</v>
      </c>
      <c r="AW2071" s="98">
        <f>IF(ISNUMBER(SEARCH('ankieta ESG'!$G$182,AX2071)),MAX($AW$3:AW2070)+1,0)</f>
        <v>2068</v>
      </c>
      <c r="AX2071" s="134" t="s">
        <v>6071</v>
      </c>
      <c r="AY2071" s="98">
        <v>0</v>
      </c>
      <c r="AZ2071" s="99" t="str">
        <f>IFERROR(VLOOKUP(ROWS($AX$4:AX2071),$AW$4:$AX$2337,2,0),"")</f>
        <v>Ujsoły (pow. żywiecki, woj. śląskie)</v>
      </c>
      <c r="BA2071" s="98">
        <v>0</v>
      </c>
      <c r="BB2071" s="98">
        <f>IF(ISNUMBER(SEARCH('ankieta ESG'!$G$183,BC2071)),MAX($BB$3:BB2070)+1,0)</f>
        <v>2068</v>
      </c>
      <c r="BC2071" s="134" t="s">
        <v>6071</v>
      </c>
      <c r="BD2071" s="98">
        <v>0</v>
      </c>
      <c r="BE2071" s="99" t="str">
        <f>IFERROR(VLOOKUP(ROWS($BC$4:BC2071),$BB$4:$BC$2337,2,0),"")</f>
        <v>Ujsoły (pow. żywiecki, woj. śląskie)</v>
      </c>
      <c r="BF2071" s="98">
        <v>0</v>
      </c>
      <c r="BG2071" s="98">
        <f>IF(ISNUMBER(SEARCH('ankieta ESG'!$G$184,BH2071)),MAX($BG$3:BG2070)+1,0)</f>
        <v>2068</v>
      </c>
      <c r="BH2071" s="134" t="s">
        <v>6071</v>
      </c>
      <c r="BI2071" s="98">
        <v>0</v>
      </c>
      <c r="BJ2071" s="99" t="str">
        <f>IFERROR(VLOOKUP(ROWS($BH$4:BH2071),$BG$4:$BH$2337,2,0),"")</f>
        <v>Ujsoły (pow. żywiecki, woj. śląskie)</v>
      </c>
      <c r="BK2071" s="98">
        <v>0</v>
      </c>
      <c r="BL2071" s="98">
        <f>IF(ISNUMBER(SEARCH('ankieta ESG'!$G$185,BM2071)),MAX($BL$3:BL2070)+1,0)</f>
        <v>2068</v>
      </c>
      <c r="BM2071" s="134" t="s">
        <v>6071</v>
      </c>
      <c r="BN2071" s="98">
        <v>0</v>
      </c>
      <c r="BO2071" s="99" t="str">
        <f>IFERROR(VLOOKUP(ROWS($BM$4:BM2071),$BL$4:$BM$2337,2,0),"")</f>
        <v>Ujsoły (pow. żywiecki, woj. śląskie)</v>
      </c>
      <c r="BP2071" s="98">
        <v>0</v>
      </c>
      <c r="BQ2071" s="98">
        <f>IF(ISNUMBER(SEARCH('ankieta ESG'!$G$186,BR2071)),MAX($BQ$3:BQ2070)+1,0)</f>
        <v>2068</v>
      </c>
      <c r="BR2071" s="134" t="s">
        <v>6071</v>
      </c>
      <c r="BS2071" s="98">
        <v>0</v>
      </c>
      <c r="BT2071" s="99" t="str">
        <f>IFERROR(VLOOKUP(ROWS($BR$4:BR2071),$BQ$4:$BR$2337,2,0),"")</f>
        <v>Ujsoły (pow. żywiecki, woj. śląskie)</v>
      </c>
      <c r="BU2071" s="98">
        <v>0</v>
      </c>
      <c r="BV2071" s="98">
        <f>IF(ISNUMBER(SEARCH('ankieta ESG'!$G$187,BW2071)),MAX($BV$3:BV2070)+1,0)</f>
        <v>2068</v>
      </c>
      <c r="BW2071" s="134" t="s">
        <v>6071</v>
      </c>
      <c r="BX2071" s="98">
        <v>0</v>
      </c>
      <c r="BY2071" s="99" t="str">
        <f>IFERROR(VLOOKUP(ROWS($BW$4:BW2071),$BV$4:$BW$2337,2,0),"")</f>
        <v>Ujsoły (pow. żywiecki, woj. śląskie)</v>
      </c>
      <c r="BZ2071" s="98">
        <v>0</v>
      </c>
      <c r="CA2071" s="98">
        <f>IF(ISNUMBER(SEARCH('ankieta ESG'!$G$188,CB2071)),MAX($CA$3:CA2070)+1,0)</f>
        <v>2068</v>
      </c>
      <c r="CB2071" s="134" t="s">
        <v>6071</v>
      </c>
      <c r="CC2071" s="98">
        <v>0</v>
      </c>
      <c r="CD2071" s="99" t="str">
        <f>IFERROR(VLOOKUP(ROWS($CB$4:CB2071),$CA$4:$CB$2337,2,0),"")</f>
        <v>Ujsoły (pow. żywiecki, woj. śląskie)</v>
      </c>
      <c r="CE2071" s="98">
        <v>0</v>
      </c>
      <c r="CF2071" s="98">
        <f>IF(ISNUMBER(SEARCH('ankieta ESG'!$G$189,CG2071)),MAX($CF$3:CF2070)+1,0)</f>
        <v>2068</v>
      </c>
      <c r="CG2071" s="134" t="s">
        <v>6071</v>
      </c>
      <c r="CH2071" s="98">
        <v>0</v>
      </c>
      <c r="CI2071" s="99" t="str">
        <f>IFERROR(VLOOKUP(ROWS($CG$4:CG2071),$CF$4:$CG$2337,2,0),"")</f>
        <v>Ujsoły (pow. żywiecki, woj. śląskie)</v>
      </c>
      <c r="CJ2071" s="98">
        <v>0</v>
      </c>
    </row>
    <row r="2072" spans="4:88">
      <c r="D2072" s="25"/>
      <c r="F2072" s="25"/>
      <c r="AM2072" s="98">
        <f>IF(ISNUMBER(SEARCH('ankieta ESG'!$G$180,AN2072)),MAX(AM$3:$AM2071)+1,0)</f>
        <v>2069</v>
      </c>
      <c r="AN2072" s="134" t="s">
        <v>6072</v>
      </c>
      <c r="AO2072" s="98">
        <v>0</v>
      </c>
      <c r="AP2072" s="99" t="str">
        <f>IFERROR(VLOOKUP(ROWS($AN$4:AN2072),$AM$4:$AN$2337,2,0),"")</f>
        <v>Ujście (pow. pilski, woj. wielkopolskie)</v>
      </c>
      <c r="AQ2072" s="98">
        <v>0</v>
      </c>
      <c r="AR2072" s="98">
        <f>IF(ISNUMBER(SEARCH('ankieta ESG'!$G$181,AS2072)),MAX($AR$3:AR2071)+1,0)</f>
        <v>2069</v>
      </c>
      <c r="AS2072" s="134" t="s">
        <v>6072</v>
      </c>
      <c r="AT2072" s="98">
        <v>0</v>
      </c>
      <c r="AU2072" s="99" t="str">
        <f>IFERROR(VLOOKUP(ROWS($AS$4:AS2072),$AR$4:$AS$2337,2,0),"")</f>
        <v>Ujście (pow. pilski, woj. wielkopolskie)</v>
      </c>
      <c r="AV2072" s="98">
        <v>0</v>
      </c>
      <c r="AW2072" s="98">
        <f>IF(ISNUMBER(SEARCH('ankieta ESG'!$G$182,AX2072)),MAX($AW$3:AW2071)+1,0)</f>
        <v>2069</v>
      </c>
      <c r="AX2072" s="134" t="s">
        <v>6072</v>
      </c>
      <c r="AY2072" s="98">
        <v>0</v>
      </c>
      <c r="AZ2072" s="99" t="str">
        <f>IFERROR(VLOOKUP(ROWS($AX$4:AX2072),$AW$4:$AX$2337,2,0),"")</f>
        <v>Ujście (pow. pilski, woj. wielkopolskie)</v>
      </c>
      <c r="BA2072" s="98">
        <v>0</v>
      </c>
      <c r="BB2072" s="98">
        <f>IF(ISNUMBER(SEARCH('ankieta ESG'!$G$183,BC2072)),MAX($BB$3:BB2071)+1,0)</f>
        <v>2069</v>
      </c>
      <c r="BC2072" s="134" t="s">
        <v>6072</v>
      </c>
      <c r="BD2072" s="98">
        <v>0</v>
      </c>
      <c r="BE2072" s="99" t="str">
        <f>IFERROR(VLOOKUP(ROWS($BC$4:BC2072),$BB$4:$BC$2337,2,0),"")</f>
        <v>Ujście (pow. pilski, woj. wielkopolskie)</v>
      </c>
      <c r="BF2072" s="98">
        <v>0</v>
      </c>
      <c r="BG2072" s="98">
        <f>IF(ISNUMBER(SEARCH('ankieta ESG'!$G$184,BH2072)),MAX($BG$3:BG2071)+1,0)</f>
        <v>2069</v>
      </c>
      <c r="BH2072" s="134" t="s">
        <v>6072</v>
      </c>
      <c r="BI2072" s="98">
        <v>0</v>
      </c>
      <c r="BJ2072" s="99" t="str">
        <f>IFERROR(VLOOKUP(ROWS($BH$4:BH2072),$BG$4:$BH$2337,2,0),"")</f>
        <v>Ujście (pow. pilski, woj. wielkopolskie)</v>
      </c>
      <c r="BK2072" s="98">
        <v>0</v>
      </c>
      <c r="BL2072" s="98">
        <f>IF(ISNUMBER(SEARCH('ankieta ESG'!$G$185,BM2072)),MAX($BL$3:BL2071)+1,0)</f>
        <v>2069</v>
      </c>
      <c r="BM2072" s="134" t="s">
        <v>6072</v>
      </c>
      <c r="BN2072" s="98">
        <v>0</v>
      </c>
      <c r="BO2072" s="99" t="str">
        <f>IFERROR(VLOOKUP(ROWS($BM$4:BM2072),$BL$4:$BM$2337,2,0),"")</f>
        <v>Ujście (pow. pilski, woj. wielkopolskie)</v>
      </c>
      <c r="BP2072" s="98">
        <v>0</v>
      </c>
      <c r="BQ2072" s="98">
        <f>IF(ISNUMBER(SEARCH('ankieta ESG'!$G$186,BR2072)),MAX($BQ$3:BQ2071)+1,0)</f>
        <v>2069</v>
      </c>
      <c r="BR2072" s="134" t="s">
        <v>6072</v>
      </c>
      <c r="BS2072" s="98">
        <v>0</v>
      </c>
      <c r="BT2072" s="99" t="str">
        <f>IFERROR(VLOOKUP(ROWS($BR$4:BR2072),$BQ$4:$BR$2337,2,0),"")</f>
        <v>Ujście (pow. pilski, woj. wielkopolskie)</v>
      </c>
      <c r="BU2072" s="98">
        <v>0</v>
      </c>
      <c r="BV2072" s="98">
        <f>IF(ISNUMBER(SEARCH('ankieta ESG'!$G$187,BW2072)),MAX($BV$3:BV2071)+1,0)</f>
        <v>2069</v>
      </c>
      <c r="BW2072" s="134" t="s">
        <v>6072</v>
      </c>
      <c r="BX2072" s="98">
        <v>0</v>
      </c>
      <c r="BY2072" s="99" t="str">
        <f>IFERROR(VLOOKUP(ROWS($BW$4:BW2072),$BV$4:$BW$2337,2,0),"")</f>
        <v>Ujście (pow. pilski, woj. wielkopolskie)</v>
      </c>
      <c r="BZ2072" s="98">
        <v>0</v>
      </c>
      <c r="CA2072" s="98">
        <f>IF(ISNUMBER(SEARCH('ankieta ESG'!$G$188,CB2072)),MAX($CA$3:CA2071)+1,0)</f>
        <v>2069</v>
      </c>
      <c r="CB2072" s="134" t="s">
        <v>6072</v>
      </c>
      <c r="CC2072" s="98">
        <v>0</v>
      </c>
      <c r="CD2072" s="99" t="str">
        <f>IFERROR(VLOOKUP(ROWS($CB$4:CB2072),$CA$4:$CB$2337,2,0),"")</f>
        <v>Ujście (pow. pilski, woj. wielkopolskie)</v>
      </c>
      <c r="CE2072" s="98">
        <v>0</v>
      </c>
      <c r="CF2072" s="98">
        <f>IF(ISNUMBER(SEARCH('ankieta ESG'!$G$189,CG2072)),MAX($CF$3:CF2071)+1,0)</f>
        <v>2069</v>
      </c>
      <c r="CG2072" s="134" t="s">
        <v>6072</v>
      </c>
      <c r="CH2072" s="98">
        <v>0</v>
      </c>
      <c r="CI2072" s="99" t="str">
        <f>IFERROR(VLOOKUP(ROWS($CG$4:CG2072),$CF$4:$CG$2337,2,0),"")</f>
        <v>Ujście (pow. pilski, woj. wielkopolskie)</v>
      </c>
      <c r="CJ2072" s="98">
        <v>0</v>
      </c>
    </row>
    <row r="2073" spans="4:88">
      <c r="D2073" s="25"/>
      <c r="F2073" s="25"/>
      <c r="AM2073" s="98">
        <f>IF(ISNUMBER(SEARCH('ankieta ESG'!$G$180,AN2073)),MAX(AM$3:$AM2072)+1,0)</f>
        <v>2070</v>
      </c>
      <c r="AN2073" s="134" t="s">
        <v>6073</v>
      </c>
      <c r="AO2073" s="98">
        <v>0</v>
      </c>
      <c r="AP2073" s="99" t="str">
        <f>IFERROR(VLOOKUP(ROWS($AN$4:AN2073),$AM$4:$AN$2337,2,0),"")</f>
        <v>Ulan (pow. radzyński, woj. lubelskie)</v>
      </c>
      <c r="AQ2073" s="98">
        <v>0</v>
      </c>
      <c r="AR2073" s="98">
        <f>IF(ISNUMBER(SEARCH('ankieta ESG'!$G$181,AS2073)),MAX($AR$3:AR2072)+1,0)</f>
        <v>2070</v>
      </c>
      <c r="AS2073" s="134" t="s">
        <v>6073</v>
      </c>
      <c r="AT2073" s="98">
        <v>0</v>
      </c>
      <c r="AU2073" s="99" t="str">
        <f>IFERROR(VLOOKUP(ROWS($AS$4:AS2073),$AR$4:$AS$2337,2,0),"")</f>
        <v>Ulan (pow. radzyński, woj. lubelskie)</v>
      </c>
      <c r="AV2073" s="98">
        <v>0</v>
      </c>
      <c r="AW2073" s="98">
        <f>IF(ISNUMBER(SEARCH('ankieta ESG'!$G$182,AX2073)),MAX($AW$3:AW2072)+1,0)</f>
        <v>2070</v>
      </c>
      <c r="AX2073" s="134" t="s">
        <v>6073</v>
      </c>
      <c r="AY2073" s="98">
        <v>0</v>
      </c>
      <c r="AZ2073" s="99" t="str">
        <f>IFERROR(VLOOKUP(ROWS($AX$4:AX2073),$AW$4:$AX$2337,2,0),"")</f>
        <v>Ulan (pow. radzyński, woj. lubelskie)</v>
      </c>
      <c r="BA2073" s="98">
        <v>0</v>
      </c>
      <c r="BB2073" s="98">
        <f>IF(ISNUMBER(SEARCH('ankieta ESG'!$G$183,BC2073)),MAX($BB$3:BB2072)+1,0)</f>
        <v>2070</v>
      </c>
      <c r="BC2073" s="134" t="s">
        <v>6073</v>
      </c>
      <c r="BD2073" s="98">
        <v>0</v>
      </c>
      <c r="BE2073" s="99" t="str">
        <f>IFERROR(VLOOKUP(ROWS($BC$4:BC2073),$BB$4:$BC$2337,2,0),"")</f>
        <v>Ulan (pow. radzyński, woj. lubelskie)</v>
      </c>
      <c r="BF2073" s="98">
        <v>0</v>
      </c>
      <c r="BG2073" s="98">
        <f>IF(ISNUMBER(SEARCH('ankieta ESG'!$G$184,BH2073)),MAX($BG$3:BG2072)+1,0)</f>
        <v>2070</v>
      </c>
      <c r="BH2073" s="134" t="s">
        <v>6073</v>
      </c>
      <c r="BI2073" s="98">
        <v>0</v>
      </c>
      <c r="BJ2073" s="99" t="str">
        <f>IFERROR(VLOOKUP(ROWS($BH$4:BH2073),$BG$4:$BH$2337,2,0),"")</f>
        <v>Ulan (pow. radzyński, woj. lubelskie)</v>
      </c>
      <c r="BK2073" s="98">
        <v>0</v>
      </c>
      <c r="BL2073" s="98">
        <f>IF(ISNUMBER(SEARCH('ankieta ESG'!$G$185,BM2073)),MAX($BL$3:BL2072)+1,0)</f>
        <v>2070</v>
      </c>
      <c r="BM2073" s="134" t="s">
        <v>6073</v>
      </c>
      <c r="BN2073" s="98">
        <v>0</v>
      </c>
      <c r="BO2073" s="99" t="str">
        <f>IFERROR(VLOOKUP(ROWS($BM$4:BM2073),$BL$4:$BM$2337,2,0),"")</f>
        <v>Ulan (pow. radzyński, woj. lubelskie)</v>
      </c>
      <c r="BP2073" s="98">
        <v>0</v>
      </c>
      <c r="BQ2073" s="98">
        <f>IF(ISNUMBER(SEARCH('ankieta ESG'!$G$186,BR2073)),MAX($BQ$3:BQ2072)+1,0)</f>
        <v>2070</v>
      </c>
      <c r="BR2073" s="134" t="s">
        <v>6073</v>
      </c>
      <c r="BS2073" s="98">
        <v>0</v>
      </c>
      <c r="BT2073" s="99" t="str">
        <f>IFERROR(VLOOKUP(ROWS($BR$4:BR2073),$BQ$4:$BR$2337,2,0),"")</f>
        <v>Ulan (pow. radzyński, woj. lubelskie)</v>
      </c>
      <c r="BU2073" s="98">
        <v>0</v>
      </c>
      <c r="BV2073" s="98">
        <f>IF(ISNUMBER(SEARCH('ankieta ESG'!$G$187,BW2073)),MAX($BV$3:BV2072)+1,0)</f>
        <v>2070</v>
      </c>
      <c r="BW2073" s="134" t="s">
        <v>6073</v>
      </c>
      <c r="BX2073" s="98">
        <v>0</v>
      </c>
      <c r="BY2073" s="99" t="str">
        <f>IFERROR(VLOOKUP(ROWS($BW$4:BW2073),$BV$4:$BW$2337,2,0),"")</f>
        <v>Ulan (pow. radzyński, woj. lubelskie)</v>
      </c>
      <c r="BZ2073" s="98">
        <v>0</v>
      </c>
      <c r="CA2073" s="98">
        <f>IF(ISNUMBER(SEARCH('ankieta ESG'!$G$188,CB2073)),MAX($CA$3:CA2072)+1,0)</f>
        <v>2070</v>
      </c>
      <c r="CB2073" s="134" t="s">
        <v>6073</v>
      </c>
      <c r="CC2073" s="98">
        <v>0</v>
      </c>
      <c r="CD2073" s="99" t="str">
        <f>IFERROR(VLOOKUP(ROWS($CB$4:CB2073),$CA$4:$CB$2337,2,0),"")</f>
        <v>Ulan (pow. radzyński, woj. lubelskie)</v>
      </c>
      <c r="CE2073" s="98">
        <v>0</v>
      </c>
      <c r="CF2073" s="98">
        <f>IF(ISNUMBER(SEARCH('ankieta ESG'!$G$189,CG2073)),MAX($CF$3:CF2072)+1,0)</f>
        <v>2070</v>
      </c>
      <c r="CG2073" s="134" t="s">
        <v>6073</v>
      </c>
      <c r="CH2073" s="98">
        <v>0</v>
      </c>
      <c r="CI2073" s="99" t="str">
        <f>IFERROR(VLOOKUP(ROWS($CG$4:CG2073),$CF$4:$CG$2337,2,0),"")</f>
        <v>Ulan (pow. radzyński, woj. lubelskie)</v>
      </c>
      <c r="CJ2073" s="98">
        <v>0</v>
      </c>
    </row>
    <row r="2074" spans="4:88">
      <c r="D2074" s="25"/>
      <c r="F2074" s="25"/>
      <c r="AM2074" s="98">
        <f>IF(ISNUMBER(SEARCH('ankieta ESG'!$G$180,AN2074)),MAX(AM$3:$AM2073)+1,0)</f>
        <v>2071</v>
      </c>
      <c r="AN2074" s="134" t="s">
        <v>6074</v>
      </c>
      <c r="AO2074" s="98">
        <v>0</v>
      </c>
      <c r="AP2074" s="99" t="str">
        <f>IFERROR(VLOOKUP(ROWS($AN$4:AN2074),$AM$4:$AN$2337,2,0),"")</f>
        <v>Ulanów (pow. niżański, woj. podkarpackie)</v>
      </c>
      <c r="AQ2074" s="98">
        <v>0</v>
      </c>
      <c r="AR2074" s="98">
        <f>IF(ISNUMBER(SEARCH('ankieta ESG'!$G$181,AS2074)),MAX($AR$3:AR2073)+1,0)</f>
        <v>2071</v>
      </c>
      <c r="AS2074" s="134" t="s">
        <v>6074</v>
      </c>
      <c r="AT2074" s="98">
        <v>0</v>
      </c>
      <c r="AU2074" s="99" t="str">
        <f>IFERROR(VLOOKUP(ROWS($AS$4:AS2074),$AR$4:$AS$2337,2,0),"")</f>
        <v>Ulanów (pow. niżański, woj. podkarpackie)</v>
      </c>
      <c r="AV2074" s="98">
        <v>0</v>
      </c>
      <c r="AW2074" s="98">
        <f>IF(ISNUMBER(SEARCH('ankieta ESG'!$G$182,AX2074)),MAX($AW$3:AW2073)+1,0)</f>
        <v>2071</v>
      </c>
      <c r="AX2074" s="134" t="s">
        <v>6074</v>
      </c>
      <c r="AY2074" s="98">
        <v>0</v>
      </c>
      <c r="AZ2074" s="99" t="str">
        <f>IFERROR(VLOOKUP(ROWS($AX$4:AX2074),$AW$4:$AX$2337,2,0),"")</f>
        <v>Ulanów (pow. niżański, woj. podkarpackie)</v>
      </c>
      <c r="BA2074" s="98">
        <v>0</v>
      </c>
      <c r="BB2074" s="98">
        <f>IF(ISNUMBER(SEARCH('ankieta ESG'!$G$183,BC2074)),MAX($BB$3:BB2073)+1,0)</f>
        <v>2071</v>
      </c>
      <c r="BC2074" s="134" t="s">
        <v>6074</v>
      </c>
      <c r="BD2074" s="98">
        <v>0</v>
      </c>
      <c r="BE2074" s="99" t="str">
        <f>IFERROR(VLOOKUP(ROWS($BC$4:BC2074),$BB$4:$BC$2337,2,0),"")</f>
        <v>Ulanów (pow. niżański, woj. podkarpackie)</v>
      </c>
      <c r="BF2074" s="98">
        <v>0</v>
      </c>
      <c r="BG2074" s="98">
        <f>IF(ISNUMBER(SEARCH('ankieta ESG'!$G$184,BH2074)),MAX($BG$3:BG2073)+1,0)</f>
        <v>2071</v>
      </c>
      <c r="BH2074" s="134" t="s">
        <v>6074</v>
      </c>
      <c r="BI2074" s="98">
        <v>0</v>
      </c>
      <c r="BJ2074" s="99" t="str">
        <f>IFERROR(VLOOKUP(ROWS($BH$4:BH2074),$BG$4:$BH$2337,2,0),"")</f>
        <v>Ulanów (pow. niżański, woj. podkarpackie)</v>
      </c>
      <c r="BK2074" s="98">
        <v>0</v>
      </c>
      <c r="BL2074" s="98">
        <f>IF(ISNUMBER(SEARCH('ankieta ESG'!$G$185,BM2074)),MAX($BL$3:BL2073)+1,0)</f>
        <v>2071</v>
      </c>
      <c r="BM2074" s="134" t="s">
        <v>6074</v>
      </c>
      <c r="BN2074" s="98">
        <v>0</v>
      </c>
      <c r="BO2074" s="99" t="str">
        <f>IFERROR(VLOOKUP(ROWS($BM$4:BM2074),$BL$4:$BM$2337,2,0),"")</f>
        <v>Ulanów (pow. niżański, woj. podkarpackie)</v>
      </c>
      <c r="BP2074" s="98">
        <v>0</v>
      </c>
      <c r="BQ2074" s="98">
        <f>IF(ISNUMBER(SEARCH('ankieta ESG'!$G$186,BR2074)),MAX($BQ$3:BQ2073)+1,0)</f>
        <v>2071</v>
      </c>
      <c r="BR2074" s="134" t="s">
        <v>6074</v>
      </c>
      <c r="BS2074" s="98">
        <v>0</v>
      </c>
      <c r="BT2074" s="99" t="str">
        <f>IFERROR(VLOOKUP(ROWS($BR$4:BR2074),$BQ$4:$BR$2337,2,0),"")</f>
        <v>Ulanów (pow. niżański, woj. podkarpackie)</v>
      </c>
      <c r="BU2074" s="98">
        <v>0</v>
      </c>
      <c r="BV2074" s="98">
        <f>IF(ISNUMBER(SEARCH('ankieta ESG'!$G$187,BW2074)),MAX($BV$3:BV2073)+1,0)</f>
        <v>2071</v>
      </c>
      <c r="BW2074" s="134" t="s">
        <v>6074</v>
      </c>
      <c r="BX2074" s="98">
        <v>0</v>
      </c>
      <c r="BY2074" s="99" t="str">
        <f>IFERROR(VLOOKUP(ROWS($BW$4:BW2074),$BV$4:$BW$2337,2,0),"")</f>
        <v>Ulanów (pow. niżański, woj. podkarpackie)</v>
      </c>
      <c r="BZ2074" s="98">
        <v>0</v>
      </c>
      <c r="CA2074" s="98">
        <f>IF(ISNUMBER(SEARCH('ankieta ESG'!$G$188,CB2074)),MAX($CA$3:CA2073)+1,0)</f>
        <v>2071</v>
      </c>
      <c r="CB2074" s="134" t="s">
        <v>6074</v>
      </c>
      <c r="CC2074" s="98">
        <v>0</v>
      </c>
      <c r="CD2074" s="99" t="str">
        <f>IFERROR(VLOOKUP(ROWS($CB$4:CB2074),$CA$4:$CB$2337,2,0),"")</f>
        <v>Ulanów (pow. niżański, woj. podkarpackie)</v>
      </c>
      <c r="CE2074" s="98">
        <v>0</v>
      </c>
      <c r="CF2074" s="98">
        <f>IF(ISNUMBER(SEARCH('ankieta ESG'!$G$189,CG2074)),MAX($CF$3:CF2073)+1,0)</f>
        <v>2071</v>
      </c>
      <c r="CG2074" s="134" t="s">
        <v>6074</v>
      </c>
      <c r="CH2074" s="98">
        <v>0</v>
      </c>
      <c r="CI2074" s="99" t="str">
        <f>IFERROR(VLOOKUP(ROWS($CG$4:CG2074),$CF$4:$CG$2337,2,0),"")</f>
        <v>Ulanów (pow. niżański, woj. podkarpackie)</v>
      </c>
      <c r="CJ2074" s="98">
        <v>0</v>
      </c>
    </row>
    <row r="2075" spans="4:88">
      <c r="D2075" s="25"/>
      <c r="F2075" s="25"/>
      <c r="AM2075" s="98">
        <f>IF(ISNUMBER(SEARCH('ankieta ESG'!$G$180,AN2075)),MAX(AM$3:$AM2074)+1,0)</f>
        <v>2072</v>
      </c>
      <c r="AN2075" s="134" t="s">
        <v>6075</v>
      </c>
      <c r="AO2075" s="98">
        <v>0</v>
      </c>
      <c r="AP2075" s="99" t="str">
        <f>IFERROR(VLOOKUP(ROWS($AN$4:AN2075),$AM$4:$AN$2337,2,0),"")</f>
        <v>Ulhówek (pow. tomaszowski, woj. lubelskie)</v>
      </c>
      <c r="AQ2075" s="98">
        <v>0</v>
      </c>
      <c r="AR2075" s="98">
        <f>IF(ISNUMBER(SEARCH('ankieta ESG'!$G$181,AS2075)),MAX($AR$3:AR2074)+1,0)</f>
        <v>2072</v>
      </c>
      <c r="AS2075" s="134" t="s">
        <v>6075</v>
      </c>
      <c r="AT2075" s="98">
        <v>0</v>
      </c>
      <c r="AU2075" s="99" t="str">
        <f>IFERROR(VLOOKUP(ROWS($AS$4:AS2075),$AR$4:$AS$2337,2,0),"")</f>
        <v>Ulhówek (pow. tomaszowski, woj. lubelskie)</v>
      </c>
      <c r="AV2075" s="98">
        <v>0</v>
      </c>
      <c r="AW2075" s="98">
        <f>IF(ISNUMBER(SEARCH('ankieta ESG'!$G$182,AX2075)),MAX($AW$3:AW2074)+1,0)</f>
        <v>2072</v>
      </c>
      <c r="AX2075" s="134" t="s">
        <v>6075</v>
      </c>
      <c r="AY2075" s="98">
        <v>0</v>
      </c>
      <c r="AZ2075" s="99" t="str">
        <f>IFERROR(VLOOKUP(ROWS($AX$4:AX2075),$AW$4:$AX$2337,2,0),"")</f>
        <v>Ulhówek (pow. tomaszowski, woj. lubelskie)</v>
      </c>
      <c r="BA2075" s="98">
        <v>0</v>
      </c>
      <c r="BB2075" s="98">
        <f>IF(ISNUMBER(SEARCH('ankieta ESG'!$G$183,BC2075)),MAX($BB$3:BB2074)+1,0)</f>
        <v>2072</v>
      </c>
      <c r="BC2075" s="134" t="s">
        <v>6075</v>
      </c>
      <c r="BD2075" s="98">
        <v>0</v>
      </c>
      <c r="BE2075" s="99" t="str">
        <f>IFERROR(VLOOKUP(ROWS($BC$4:BC2075),$BB$4:$BC$2337,2,0),"")</f>
        <v>Ulhówek (pow. tomaszowski, woj. lubelskie)</v>
      </c>
      <c r="BF2075" s="98">
        <v>0</v>
      </c>
      <c r="BG2075" s="98">
        <f>IF(ISNUMBER(SEARCH('ankieta ESG'!$G$184,BH2075)),MAX($BG$3:BG2074)+1,0)</f>
        <v>2072</v>
      </c>
      <c r="BH2075" s="134" t="s">
        <v>6075</v>
      </c>
      <c r="BI2075" s="98">
        <v>0</v>
      </c>
      <c r="BJ2075" s="99" t="str">
        <f>IFERROR(VLOOKUP(ROWS($BH$4:BH2075),$BG$4:$BH$2337,2,0),"")</f>
        <v>Ulhówek (pow. tomaszowski, woj. lubelskie)</v>
      </c>
      <c r="BK2075" s="98">
        <v>0</v>
      </c>
      <c r="BL2075" s="98">
        <f>IF(ISNUMBER(SEARCH('ankieta ESG'!$G$185,BM2075)),MAX($BL$3:BL2074)+1,0)</f>
        <v>2072</v>
      </c>
      <c r="BM2075" s="134" t="s">
        <v>6075</v>
      </c>
      <c r="BN2075" s="98">
        <v>0</v>
      </c>
      <c r="BO2075" s="99" t="str">
        <f>IFERROR(VLOOKUP(ROWS($BM$4:BM2075),$BL$4:$BM$2337,2,0),"")</f>
        <v>Ulhówek (pow. tomaszowski, woj. lubelskie)</v>
      </c>
      <c r="BP2075" s="98">
        <v>0</v>
      </c>
      <c r="BQ2075" s="98">
        <f>IF(ISNUMBER(SEARCH('ankieta ESG'!$G$186,BR2075)),MAX($BQ$3:BQ2074)+1,0)</f>
        <v>2072</v>
      </c>
      <c r="BR2075" s="134" t="s">
        <v>6075</v>
      </c>
      <c r="BS2075" s="98">
        <v>0</v>
      </c>
      <c r="BT2075" s="99" t="str">
        <f>IFERROR(VLOOKUP(ROWS($BR$4:BR2075),$BQ$4:$BR$2337,2,0),"")</f>
        <v>Ulhówek (pow. tomaszowski, woj. lubelskie)</v>
      </c>
      <c r="BU2075" s="98">
        <v>0</v>
      </c>
      <c r="BV2075" s="98">
        <f>IF(ISNUMBER(SEARCH('ankieta ESG'!$G$187,BW2075)),MAX($BV$3:BV2074)+1,0)</f>
        <v>2072</v>
      </c>
      <c r="BW2075" s="134" t="s">
        <v>6075</v>
      </c>
      <c r="BX2075" s="98">
        <v>0</v>
      </c>
      <c r="BY2075" s="99" t="str">
        <f>IFERROR(VLOOKUP(ROWS($BW$4:BW2075),$BV$4:$BW$2337,2,0),"")</f>
        <v>Ulhówek (pow. tomaszowski, woj. lubelskie)</v>
      </c>
      <c r="BZ2075" s="98">
        <v>0</v>
      </c>
      <c r="CA2075" s="98">
        <f>IF(ISNUMBER(SEARCH('ankieta ESG'!$G$188,CB2075)),MAX($CA$3:CA2074)+1,0)</f>
        <v>2072</v>
      </c>
      <c r="CB2075" s="134" t="s">
        <v>6075</v>
      </c>
      <c r="CC2075" s="98">
        <v>0</v>
      </c>
      <c r="CD2075" s="99" t="str">
        <f>IFERROR(VLOOKUP(ROWS($CB$4:CB2075),$CA$4:$CB$2337,2,0),"")</f>
        <v>Ulhówek (pow. tomaszowski, woj. lubelskie)</v>
      </c>
      <c r="CE2075" s="98">
        <v>0</v>
      </c>
      <c r="CF2075" s="98">
        <f>IF(ISNUMBER(SEARCH('ankieta ESG'!$G$189,CG2075)),MAX($CF$3:CF2074)+1,0)</f>
        <v>2072</v>
      </c>
      <c r="CG2075" s="134" t="s">
        <v>6075</v>
      </c>
      <c r="CH2075" s="98">
        <v>0</v>
      </c>
      <c r="CI2075" s="99" t="str">
        <f>IFERROR(VLOOKUP(ROWS($CG$4:CG2075),$CF$4:$CG$2337,2,0),"")</f>
        <v>Ulhówek (pow. tomaszowski, woj. lubelskie)</v>
      </c>
      <c r="CJ2075" s="98">
        <v>0</v>
      </c>
    </row>
    <row r="2076" spans="4:88">
      <c r="D2076" s="25"/>
      <c r="F2076" s="25"/>
      <c r="AM2076" s="98">
        <f>IF(ISNUMBER(SEARCH('ankieta ESG'!$G$180,AN2076)),MAX(AM$3:$AM2075)+1,0)</f>
        <v>2073</v>
      </c>
      <c r="AN2076" s="134" t="s">
        <v>6076</v>
      </c>
      <c r="AO2076" s="98">
        <v>0</v>
      </c>
      <c r="AP2076" s="99" t="str">
        <f>IFERROR(VLOOKUP(ROWS($AN$4:AN2076),$AM$4:$AN$2337,2,0),"")</f>
        <v>Ułęż (pow. rycki, woj. lubelskie)</v>
      </c>
      <c r="AQ2076" s="98">
        <v>0</v>
      </c>
      <c r="AR2076" s="98">
        <f>IF(ISNUMBER(SEARCH('ankieta ESG'!$G$181,AS2076)),MAX($AR$3:AR2075)+1,0)</f>
        <v>2073</v>
      </c>
      <c r="AS2076" s="134" t="s">
        <v>6076</v>
      </c>
      <c r="AT2076" s="98">
        <v>0</v>
      </c>
      <c r="AU2076" s="99" t="str">
        <f>IFERROR(VLOOKUP(ROWS($AS$4:AS2076),$AR$4:$AS$2337,2,0),"")</f>
        <v>Ułęż (pow. rycki, woj. lubelskie)</v>
      </c>
      <c r="AV2076" s="98">
        <v>0</v>
      </c>
      <c r="AW2076" s="98">
        <f>IF(ISNUMBER(SEARCH('ankieta ESG'!$G$182,AX2076)),MAX($AW$3:AW2075)+1,0)</f>
        <v>2073</v>
      </c>
      <c r="AX2076" s="134" t="s">
        <v>6076</v>
      </c>
      <c r="AY2076" s="98">
        <v>0</v>
      </c>
      <c r="AZ2076" s="99" t="str">
        <f>IFERROR(VLOOKUP(ROWS($AX$4:AX2076),$AW$4:$AX$2337,2,0),"")</f>
        <v>Ułęż (pow. rycki, woj. lubelskie)</v>
      </c>
      <c r="BA2076" s="98">
        <v>0</v>
      </c>
      <c r="BB2076" s="98">
        <f>IF(ISNUMBER(SEARCH('ankieta ESG'!$G$183,BC2076)),MAX($BB$3:BB2075)+1,0)</f>
        <v>2073</v>
      </c>
      <c r="BC2076" s="134" t="s">
        <v>6076</v>
      </c>
      <c r="BD2076" s="98">
        <v>0</v>
      </c>
      <c r="BE2076" s="99" t="str">
        <f>IFERROR(VLOOKUP(ROWS($BC$4:BC2076),$BB$4:$BC$2337,2,0),"")</f>
        <v>Ułęż (pow. rycki, woj. lubelskie)</v>
      </c>
      <c r="BF2076" s="98">
        <v>0</v>
      </c>
      <c r="BG2076" s="98">
        <f>IF(ISNUMBER(SEARCH('ankieta ESG'!$G$184,BH2076)),MAX($BG$3:BG2075)+1,0)</f>
        <v>2073</v>
      </c>
      <c r="BH2076" s="134" t="s">
        <v>6076</v>
      </c>
      <c r="BI2076" s="98">
        <v>0</v>
      </c>
      <c r="BJ2076" s="99" t="str">
        <f>IFERROR(VLOOKUP(ROWS($BH$4:BH2076),$BG$4:$BH$2337,2,0),"")</f>
        <v>Ułęż (pow. rycki, woj. lubelskie)</v>
      </c>
      <c r="BK2076" s="98">
        <v>0</v>
      </c>
      <c r="BL2076" s="98">
        <f>IF(ISNUMBER(SEARCH('ankieta ESG'!$G$185,BM2076)),MAX($BL$3:BL2075)+1,0)</f>
        <v>2073</v>
      </c>
      <c r="BM2076" s="134" t="s">
        <v>6076</v>
      </c>
      <c r="BN2076" s="98">
        <v>0</v>
      </c>
      <c r="BO2076" s="99" t="str">
        <f>IFERROR(VLOOKUP(ROWS($BM$4:BM2076),$BL$4:$BM$2337,2,0),"")</f>
        <v>Ułęż (pow. rycki, woj. lubelskie)</v>
      </c>
      <c r="BP2076" s="98">
        <v>0</v>
      </c>
      <c r="BQ2076" s="98">
        <f>IF(ISNUMBER(SEARCH('ankieta ESG'!$G$186,BR2076)),MAX($BQ$3:BQ2075)+1,0)</f>
        <v>2073</v>
      </c>
      <c r="BR2076" s="134" t="s">
        <v>6076</v>
      </c>
      <c r="BS2076" s="98">
        <v>0</v>
      </c>
      <c r="BT2076" s="99" t="str">
        <f>IFERROR(VLOOKUP(ROWS($BR$4:BR2076),$BQ$4:$BR$2337,2,0),"")</f>
        <v>Ułęż (pow. rycki, woj. lubelskie)</v>
      </c>
      <c r="BU2076" s="98">
        <v>0</v>
      </c>
      <c r="BV2076" s="98">
        <f>IF(ISNUMBER(SEARCH('ankieta ESG'!$G$187,BW2076)),MAX($BV$3:BV2075)+1,0)</f>
        <v>2073</v>
      </c>
      <c r="BW2076" s="134" t="s">
        <v>6076</v>
      </c>
      <c r="BX2076" s="98">
        <v>0</v>
      </c>
      <c r="BY2076" s="99" t="str">
        <f>IFERROR(VLOOKUP(ROWS($BW$4:BW2076),$BV$4:$BW$2337,2,0),"")</f>
        <v>Ułęż (pow. rycki, woj. lubelskie)</v>
      </c>
      <c r="BZ2076" s="98">
        <v>0</v>
      </c>
      <c r="CA2076" s="98">
        <f>IF(ISNUMBER(SEARCH('ankieta ESG'!$G$188,CB2076)),MAX($CA$3:CA2075)+1,0)</f>
        <v>2073</v>
      </c>
      <c r="CB2076" s="134" t="s">
        <v>6076</v>
      </c>
      <c r="CC2076" s="98">
        <v>0</v>
      </c>
      <c r="CD2076" s="99" t="str">
        <f>IFERROR(VLOOKUP(ROWS($CB$4:CB2076),$CA$4:$CB$2337,2,0),"")</f>
        <v>Ułęż (pow. rycki, woj. lubelskie)</v>
      </c>
      <c r="CE2076" s="98">
        <v>0</v>
      </c>
      <c r="CF2076" s="98">
        <f>IF(ISNUMBER(SEARCH('ankieta ESG'!$G$189,CG2076)),MAX($CF$3:CF2075)+1,0)</f>
        <v>2073</v>
      </c>
      <c r="CG2076" s="134" t="s">
        <v>6076</v>
      </c>
      <c r="CH2076" s="98">
        <v>0</v>
      </c>
      <c r="CI2076" s="99" t="str">
        <f>IFERROR(VLOOKUP(ROWS($CG$4:CG2076),$CF$4:$CG$2337,2,0),"")</f>
        <v>Ułęż (pow. rycki, woj. lubelskie)</v>
      </c>
      <c r="CJ2076" s="98">
        <v>0</v>
      </c>
    </row>
    <row r="2077" spans="4:88">
      <c r="D2077" s="25"/>
      <c r="F2077" s="25"/>
      <c r="AM2077" s="98">
        <f>IF(ISNUMBER(SEARCH('ankieta ESG'!$G$180,AN2077)),MAX(AM$3:$AM2076)+1,0)</f>
        <v>2074</v>
      </c>
      <c r="AN2077" s="134" t="s">
        <v>6077</v>
      </c>
      <c r="AO2077" s="98">
        <v>0</v>
      </c>
      <c r="AP2077" s="99" t="str">
        <f>IFERROR(VLOOKUP(ROWS($AN$4:AN2077),$AM$4:$AN$2337,2,0),"")</f>
        <v>Uniejów (pow. poddębicki, woj. łódzkie)</v>
      </c>
      <c r="AQ2077" s="98">
        <v>0</v>
      </c>
      <c r="AR2077" s="98">
        <f>IF(ISNUMBER(SEARCH('ankieta ESG'!$G$181,AS2077)),MAX($AR$3:AR2076)+1,0)</f>
        <v>2074</v>
      </c>
      <c r="AS2077" s="134" t="s">
        <v>6077</v>
      </c>
      <c r="AT2077" s="98">
        <v>0</v>
      </c>
      <c r="AU2077" s="99" t="str">
        <f>IFERROR(VLOOKUP(ROWS($AS$4:AS2077),$AR$4:$AS$2337,2,0),"")</f>
        <v>Uniejów (pow. poddębicki, woj. łódzkie)</v>
      </c>
      <c r="AV2077" s="98">
        <v>0</v>
      </c>
      <c r="AW2077" s="98">
        <f>IF(ISNUMBER(SEARCH('ankieta ESG'!$G$182,AX2077)),MAX($AW$3:AW2076)+1,0)</f>
        <v>2074</v>
      </c>
      <c r="AX2077" s="134" t="s">
        <v>6077</v>
      </c>
      <c r="AY2077" s="98">
        <v>0</v>
      </c>
      <c r="AZ2077" s="99" t="str">
        <f>IFERROR(VLOOKUP(ROWS($AX$4:AX2077),$AW$4:$AX$2337,2,0),"")</f>
        <v>Uniejów (pow. poddębicki, woj. łódzkie)</v>
      </c>
      <c r="BA2077" s="98">
        <v>0</v>
      </c>
      <c r="BB2077" s="98">
        <f>IF(ISNUMBER(SEARCH('ankieta ESG'!$G$183,BC2077)),MAX($BB$3:BB2076)+1,0)</f>
        <v>2074</v>
      </c>
      <c r="BC2077" s="134" t="s">
        <v>6077</v>
      </c>
      <c r="BD2077" s="98">
        <v>0</v>
      </c>
      <c r="BE2077" s="99" t="str">
        <f>IFERROR(VLOOKUP(ROWS($BC$4:BC2077),$BB$4:$BC$2337,2,0),"")</f>
        <v>Uniejów (pow. poddębicki, woj. łódzkie)</v>
      </c>
      <c r="BF2077" s="98">
        <v>0</v>
      </c>
      <c r="BG2077" s="98">
        <f>IF(ISNUMBER(SEARCH('ankieta ESG'!$G$184,BH2077)),MAX($BG$3:BG2076)+1,0)</f>
        <v>2074</v>
      </c>
      <c r="BH2077" s="134" t="s">
        <v>6077</v>
      </c>
      <c r="BI2077" s="98">
        <v>0</v>
      </c>
      <c r="BJ2077" s="99" t="str">
        <f>IFERROR(VLOOKUP(ROWS($BH$4:BH2077),$BG$4:$BH$2337,2,0),"")</f>
        <v>Uniejów (pow. poddębicki, woj. łódzkie)</v>
      </c>
      <c r="BK2077" s="98">
        <v>0</v>
      </c>
      <c r="BL2077" s="98">
        <f>IF(ISNUMBER(SEARCH('ankieta ESG'!$G$185,BM2077)),MAX($BL$3:BL2076)+1,0)</f>
        <v>2074</v>
      </c>
      <c r="BM2077" s="134" t="s">
        <v>6077</v>
      </c>
      <c r="BN2077" s="98">
        <v>0</v>
      </c>
      <c r="BO2077" s="99" t="str">
        <f>IFERROR(VLOOKUP(ROWS($BM$4:BM2077),$BL$4:$BM$2337,2,0),"")</f>
        <v>Uniejów (pow. poddębicki, woj. łódzkie)</v>
      </c>
      <c r="BP2077" s="98">
        <v>0</v>
      </c>
      <c r="BQ2077" s="98">
        <f>IF(ISNUMBER(SEARCH('ankieta ESG'!$G$186,BR2077)),MAX($BQ$3:BQ2076)+1,0)</f>
        <v>2074</v>
      </c>
      <c r="BR2077" s="134" t="s">
        <v>6077</v>
      </c>
      <c r="BS2077" s="98">
        <v>0</v>
      </c>
      <c r="BT2077" s="99" t="str">
        <f>IFERROR(VLOOKUP(ROWS($BR$4:BR2077),$BQ$4:$BR$2337,2,0),"")</f>
        <v>Uniejów (pow. poddębicki, woj. łódzkie)</v>
      </c>
      <c r="BU2077" s="98">
        <v>0</v>
      </c>
      <c r="BV2077" s="98">
        <f>IF(ISNUMBER(SEARCH('ankieta ESG'!$G$187,BW2077)),MAX($BV$3:BV2076)+1,0)</f>
        <v>2074</v>
      </c>
      <c r="BW2077" s="134" t="s">
        <v>6077</v>
      </c>
      <c r="BX2077" s="98">
        <v>0</v>
      </c>
      <c r="BY2077" s="99" t="str">
        <f>IFERROR(VLOOKUP(ROWS($BW$4:BW2077),$BV$4:$BW$2337,2,0),"")</f>
        <v>Uniejów (pow. poddębicki, woj. łódzkie)</v>
      </c>
      <c r="BZ2077" s="98">
        <v>0</v>
      </c>
      <c r="CA2077" s="98">
        <f>IF(ISNUMBER(SEARCH('ankieta ESG'!$G$188,CB2077)),MAX($CA$3:CA2076)+1,0)</f>
        <v>2074</v>
      </c>
      <c r="CB2077" s="134" t="s">
        <v>6077</v>
      </c>
      <c r="CC2077" s="98">
        <v>0</v>
      </c>
      <c r="CD2077" s="99" t="str">
        <f>IFERROR(VLOOKUP(ROWS($CB$4:CB2077),$CA$4:$CB$2337,2,0),"")</f>
        <v>Uniejów (pow. poddębicki, woj. łódzkie)</v>
      </c>
      <c r="CE2077" s="98">
        <v>0</v>
      </c>
      <c r="CF2077" s="98">
        <f>IF(ISNUMBER(SEARCH('ankieta ESG'!$G$189,CG2077)),MAX($CF$3:CF2076)+1,0)</f>
        <v>2074</v>
      </c>
      <c r="CG2077" s="134" t="s">
        <v>6077</v>
      </c>
      <c r="CH2077" s="98">
        <v>0</v>
      </c>
      <c r="CI2077" s="99" t="str">
        <f>IFERROR(VLOOKUP(ROWS($CG$4:CG2077),$CF$4:$CG$2337,2,0),"")</f>
        <v>Uniejów (pow. poddębicki, woj. łódzkie)</v>
      </c>
      <c r="CJ2077" s="98">
        <v>0</v>
      </c>
    </row>
    <row r="2078" spans="4:88">
      <c r="D2078" s="25"/>
      <c r="F2078" s="25"/>
      <c r="AM2078" s="98">
        <f>IF(ISNUMBER(SEARCH('ankieta ESG'!$G$180,AN2078)),MAX(AM$3:$AM2077)+1,0)</f>
        <v>2075</v>
      </c>
      <c r="AN2078" s="134" t="s">
        <v>6078</v>
      </c>
      <c r="AO2078" s="98">
        <v>0</v>
      </c>
      <c r="AP2078" s="99" t="str">
        <f>IFERROR(VLOOKUP(ROWS($AN$4:AN2078),$AM$4:$AN$2337,2,0),"")</f>
        <v>Unisław (pow. chełmiński, woj. kujawsko-pomorskie)</v>
      </c>
      <c r="AQ2078" s="98">
        <v>0</v>
      </c>
      <c r="AR2078" s="98">
        <f>IF(ISNUMBER(SEARCH('ankieta ESG'!$G$181,AS2078)),MAX($AR$3:AR2077)+1,0)</f>
        <v>2075</v>
      </c>
      <c r="AS2078" s="134" t="s">
        <v>6078</v>
      </c>
      <c r="AT2078" s="98">
        <v>0</v>
      </c>
      <c r="AU2078" s="99" t="str">
        <f>IFERROR(VLOOKUP(ROWS($AS$4:AS2078),$AR$4:$AS$2337,2,0),"")</f>
        <v>Unisław (pow. chełmiński, woj. kujawsko-pomorskie)</v>
      </c>
      <c r="AV2078" s="98">
        <v>0</v>
      </c>
      <c r="AW2078" s="98">
        <f>IF(ISNUMBER(SEARCH('ankieta ESG'!$G$182,AX2078)),MAX($AW$3:AW2077)+1,0)</f>
        <v>2075</v>
      </c>
      <c r="AX2078" s="134" t="s">
        <v>6078</v>
      </c>
      <c r="AY2078" s="98">
        <v>0</v>
      </c>
      <c r="AZ2078" s="99" t="str">
        <f>IFERROR(VLOOKUP(ROWS($AX$4:AX2078),$AW$4:$AX$2337,2,0),"")</f>
        <v>Unisław (pow. chełmiński, woj. kujawsko-pomorskie)</v>
      </c>
      <c r="BA2078" s="98">
        <v>0</v>
      </c>
      <c r="BB2078" s="98">
        <f>IF(ISNUMBER(SEARCH('ankieta ESG'!$G$183,BC2078)),MAX($BB$3:BB2077)+1,0)</f>
        <v>2075</v>
      </c>
      <c r="BC2078" s="134" t="s">
        <v>6078</v>
      </c>
      <c r="BD2078" s="98">
        <v>0</v>
      </c>
      <c r="BE2078" s="99" t="str">
        <f>IFERROR(VLOOKUP(ROWS($BC$4:BC2078),$BB$4:$BC$2337,2,0),"")</f>
        <v>Unisław (pow. chełmiński, woj. kujawsko-pomorskie)</v>
      </c>
      <c r="BF2078" s="98">
        <v>0</v>
      </c>
      <c r="BG2078" s="98">
        <f>IF(ISNUMBER(SEARCH('ankieta ESG'!$G$184,BH2078)),MAX($BG$3:BG2077)+1,0)</f>
        <v>2075</v>
      </c>
      <c r="BH2078" s="134" t="s">
        <v>6078</v>
      </c>
      <c r="BI2078" s="98">
        <v>0</v>
      </c>
      <c r="BJ2078" s="99" t="str">
        <f>IFERROR(VLOOKUP(ROWS($BH$4:BH2078),$BG$4:$BH$2337,2,0),"")</f>
        <v>Unisław (pow. chełmiński, woj. kujawsko-pomorskie)</v>
      </c>
      <c r="BK2078" s="98">
        <v>0</v>
      </c>
      <c r="BL2078" s="98">
        <f>IF(ISNUMBER(SEARCH('ankieta ESG'!$G$185,BM2078)),MAX($BL$3:BL2077)+1,0)</f>
        <v>2075</v>
      </c>
      <c r="BM2078" s="134" t="s">
        <v>6078</v>
      </c>
      <c r="BN2078" s="98">
        <v>0</v>
      </c>
      <c r="BO2078" s="99" t="str">
        <f>IFERROR(VLOOKUP(ROWS($BM$4:BM2078),$BL$4:$BM$2337,2,0),"")</f>
        <v>Unisław (pow. chełmiński, woj. kujawsko-pomorskie)</v>
      </c>
      <c r="BP2078" s="98">
        <v>0</v>
      </c>
      <c r="BQ2078" s="98">
        <f>IF(ISNUMBER(SEARCH('ankieta ESG'!$G$186,BR2078)),MAX($BQ$3:BQ2077)+1,0)</f>
        <v>2075</v>
      </c>
      <c r="BR2078" s="134" t="s">
        <v>6078</v>
      </c>
      <c r="BS2078" s="98">
        <v>0</v>
      </c>
      <c r="BT2078" s="99" t="str">
        <f>IFERROR(VLOOKUP(ROWS($BR$4:BR2078),$BQ$4:$BR$2337,2,0),"")</f>
        <v>Unisław (pow. chełmiński, woj. kujawsko-pomorskie)</v>
      </c>
      <c r="BU2078" s="98">
        <v>0</v>
      </c>
      <c r="BV2078" s="98">
        <f>IF(ISNUMBER(SEARCH('ankieta ESG'!$G$187,BW2078)),MAX($BV$3:BV2077)+1,0)</f>
        <v>2075</v>
      </c>
      <c r="BW2078" s="134" t="s">
        <v>6078</v>
      </c>
      <c r="BX2078" s="98">
        <v>0</v>
      </c>
      <c r="BY2078" s="99" t="str">
        <f>IFERROR(VLOOKUP(ROWS($BW$4:BW2078),$BV$4:$BW$2337,2,0),"")</f>
        <v>Unisław (pow. chełmiński, woj. kujawsko-pomorskie)</v>
      </c>
      <c r="BZ2078" s="98">
        <v>0</v>
      </c>
      <c r="CA2078" s="98">
        <f>IF(ISNUMBER(SEARCH('ankieta ESG'!$G$188,CB2078)),MAX($CA$3:CA2077)+1,0)</f>
        <v>2075</v>
      </c>
      <c r="CB2078" s="134" t="s">
        <v>6078</v>
      </c>
      <c r="CC2078" s="98">
        <v>0</v>
      </c>
      <c r="CD2078" s="99" t="str">
        <f>IFERROR(VLOOKUP(ROWS($CB$4:CB2078),$CA$4:$CB$2337,2,0),"")</f>
        <v>Unisław (pow. chełmiński, woj. kujawsko-pomorskie)</v>
      </c>
      <c r="CE2078" s="98">
        <v>0</v>
      </c>
      <c r="CF2078" s="98">
        <f>IF(ISNUMBER(SEARCH('ankieta ESG'!$G$189,CG2078)),MAX($CF$3:CF2077)+1,0)</f>
        <v>2075</v>
      </c>
      <c r="CG2078" s="134" t="s">
        <v>6078</v>
      </c>
      <c r="CH2078" s="98">
        <v>0</v>
      </c>
      <c r="CI2078" s="99" t="str">
        <f>IFERROR(VLOOKUP(ROWS($CG$4:CG2078),$CF$4:$CG$2337,2,0),"")</f>
        <v>Unisław (pow. chełmiński, woj. kujawsko-pomorskie)</v>
      </c>
      <c r="CJ2078" s="98">
        <v>0</v>
      </c>
    </row>
    <row r="2079" spans="4:88">
      <c r="D2079" s="25"/>
      <c r="F2079" s="25"/>
      <c r="AM2079" s="98">
        <f>IF(ISNUMBER(SEARCH('ankieta ESG'!$G$180,AN2079)),MAX(AM$3:$AM2078)+1,0)</f>
        <v>2076</v>
      </c>
      <c r="AN2079" s="134" t="s">
        <v>6079</v>
      </c>
      <c r="AO2079" s="98">
        <v>0</v>
      </c>
      <c r="AP2079" s="99" t="str">
        <f>IFERROR(VLOOKUP(ROWS($AN$4:AN2079),$AM$4:$AN$2337,2,0),"")</f>
        <v>Urszulin (pow. włodawski, woj. lubelskie)</v>
      </c>
      <c r="AQ2079" s="98">
        <v>0</v>
      </c>
      <c r="AR2079" s="98">
        <f>IF(ISNUMBER(SEARCH('ankieta ESG'!$G$181,AS2079)),MAX($AR$3:AR2078)+1,0)</f>
        <v>2076</v>
      </c>
      <c r="AS2079" s="134" t="s">
        <v>6079</v>
      </c>
      <c r="AT2079" s="98">
        <v>0</v>
      </c>
      <c r="AU2079" s="99" t="str">
        <f>IFERROR(VLOOKUP(ROWS($AS$4:AS2079),$AR$4:$AS$2337,2,0),"")</f>
        <v>Urszulin (pow. włodawski, woj. lubelskie)</v>
      </c>
      <c r="AV2079" s="98">
        <v>0</v>
      </c>
      <c r="AW2079" s="98">
        <f>IF(ISNUMBER(SEARCH('ankieta ESG'!$G$182,AX2079)),MAX($AW$3:AW2078)+1,0)</f>
        <v>2076</v>
      </c>
      <c r="AX2079" s="134" t="s">
        <v>6079</v>
      </c>
      <c r="AY2079" s="98">
        <v>0</v>
      </c>
      <c r="AZ2079" s="99" t="str">
        <f>IFERROR(VLOOKUP(ROWS($AX$4:AX2079),$AW$4:$AX$2337,2,0),"")</f>
        <v>Urszulin (pow. włodawski, woj. lubelskie)</v>
      </c>
      <c r="BA2079" s="98">
        <v>0</v>
      </c>
      <c r="BB2079" s="98">
        <f>IF(ISNUMBER(SEARCH('ankieta ESG'!$G$183,BC2079)),MAX($BB$3:BB2078)+1,0)</f>
        <v>2076</v>
      </c>
      <c r="BC2079" s="134" t="s">
        <v>6079</v>
      </c>
      <c r="BD2079" s="98">
        <v>0</v>
      </c>
      <c r="BE2079" s="99" t="str">
        <f>IFERROR(VLOOKUP(ROWS($BC$4:BC2079),$BB$4:$BC$2337,2,0),"")</f>
        <v>Urszulin (pow. włodawski, woj. lubelskie)</v>
      </c>
      <c r="BF2079" s="98">
        <v>0</v>
      </c>
      <c r="BG2079" s="98">
        <f>IF(ISNUMBER(SEARCH('ankieta ESG'!$G$184,BH2079)),MAX($BG$3:BG2078)+1,0)</f>
        <v>2076</v>
      </c>
      <c r="BH2079" s="134" t="s">
        <v>6079</v>
      </c>
      <c r="BI2079" s="98">
        <v>0</v>
      </c>
      <c r="BJ2079" s="99" t="str">
        <f>IFERROR(VLOOKUP(ROWS($BH$4:BH2079),$BG$4:$BH$2337,2,0),"")</f>
        <v>Urszulin (pow. włodawski, woj. lubelskie)</v>
      </c>
      <c r="BK2079" s="98">
        <v>0</v>
      </c>
      <c r="BL2079" s="98">
        <f>IF(ISNUMBER(SEARCH('ankieta ESG'!$G$185,BM2079)),MAX($BL$3:BL2078)+1,0)</f>
        <v>2076</v>
      </c>
      <c r="BM2079" s="134" t="s">
        <v>6079</v>
      </c>
      <c r="BN2079" s="98">
        <v>0</v>
      </c>
      <c r="BO2079" s="99" t="str">
        <f>IFERROR(VLOOKUP(ROWS($BM$4:BM2079),$BL$4:$BM$2337,2,0),"")</f>
        <v>Urszulin (pow. włodawski, woj. lubelskie)</v>
      </c>
      <c r="BP2079" s="98">
        <v>0</v>
      </c>
      <c r="BQ2079" s="98">
        <f>IF(ISNUMBER(SEARCH('ankieta ESG'!$G$186,BR2079)),MAX($BQ$3:BQ2078)+1,0)</f>
        <v>2076</v>
      </c>
      <c r="BR2079" s="134" t="s">
        <v>6079</v>
      </c>
      <c r="BS2079" s="98">
        <v>0</v>
      </c>
      <c r="BT2079" s="99" t="str">
        <f>IFERROR(VLOOKUP(ROWS($BR$4:BR2079),$BQ$4:$BR$2337,2,0),"")</f>
        <v>Urszulin (pow. włodawski, woj. lubelskie)</v>
      </c>
      <c r="BU2079" s="98">
        <v>0</v>
      </c>
      <c r="BV2079" s="98">
        <f>IF(ISNUMBER(SEARCH('ankieta ESG'!$G$187,BW2079)),MAX($BV$3:BV2078)+1,0)</f>
        <v>2076</v>
      </c>
      <c r="BW2079" s="134" t="s">
        <v>6079</v>
      </c>
      <c r="BX2079" s="98">
        <v>0</v>
      </c>
      <c r="BY2079" s="99" t="str">
        <f>IFERROR(VLOOKUP(ROWS($BW$4:BW2079),$BV$4:$BW$2337,2,0),"")</f>
        <v>Urszulin (pow. włodawski, woj. lubelskie)</v>
      </c>
      <c r="BZ2079" s="98">
        <v>0</v>
      </c>
      <c r="CA2079" s="98">
        <f>IF(ISNUMBER(SEARCH('ankieta ESG'!$G$188,CB2079)),MAX($CA$3:CA2078)+1,0)</f>
        <v>2076</v>
      </c>
      <c r="CB2079" s="134" t="s">
        <v>6079</v>
      </c>
      <c r="CC2079" s="98">
        <v>0</v>
      </c>
      <c r="CD2079" s="99" t="str">
        <f>IFERROR(VLOOKUP(ROWS($CB$4:CB2079),$CA$4:$CB$2337,2,0),"")</f>
        <v>Urszulin (pow. włodawski, woj. lubelskie)</v>
      </c>
      <c r="CE2079" s="98">
        <v>0</v>
      </c>
      <c r="CF2079" s="98">
        <f>IF(ISNUMBER(SEARCH('ankieta ESG'!$G$189,CG2079)),MAX($CF$3:CF2078)+1,0)</f>
        <v>2076</v>
      </c>
      <c r="CG2079" s="134" t="s">
        <v>6079</v>
      </c>
      <c r="CH2079" s="98">
        <v>0</v>
      </c>
      <c r="CI2079" s="99" t="str">
        <f>IFERROR(VLOOKUP(ROWS($CG$4:CG2079),$CF$4:$CG$2337,2,0),"")</f>
        <v>Urszulin (pow. włodawski, woj. lubelskie)</v>
      </c>
      <c r="CJ2079" s="98">
        <v>0</v>
      </c>
    </row>
    <row r="2080" spans="4:88">
      <c r="D2080" s="25"/>
      <c r="F2080" s="25"/>
      <c r="AM2080" s="98">
        <f>IF(ISNUMBER(SEARCH('ankieta ESG'!$G$180,AN2080)),MAX(AM$3:$AM2079)+1,0)</f>
        <v>2077</v>
      </c>
      <c r="AN2080" s="134" t="s">
        <v>6080</v>
      </c>
      <c r="AO2080" s="98">
        <v>0</v>
      </c>
      <c r="AP2080" s="99" t="str">
        <f>IFERROR(VLOOKUP(ROWS($AN$4:AN2080),$AM$4:$AN$2337,2,0),"")</f>
        <v>Urzędów (pow. kraśnicki, woj. lubelskie)</v>
      </c>
      <c r="AQ2080" s="98">
        <v>0</v>
      </c>
      <c r="AR2080" s="98">
        <f>IF(ISNUMBER(SEARCH('ankieta ESG'!$G$181,AS2080)),MAX($AR$3:AR2079)+1,0)</f>
        <v>2077</v>
      </c>
      <c r="AS2080" s="134" t="s">
        <v>6080</v>
      </c>
      <c r="AT2080" s="98">
        <v>0</v>
      </c>
      <c r="AU2080" s="99" t="str">
        <f>IFERROR(VLOOKUP(ROWS($AS$4:AS2080),$AR$4:$AS$2337,2,0),"")</f>
        <v>Urzędów (pow. kraśnicki, woj. lubelskie)</v>
      </c>
      <c r="AV2080" s="98">
        <v>0</v>
      </c>
      <c r="AW2080" s="98">
        <f>IF(ISNUMBER(SEARCH('ankieta ESG'!$G$182,AX2080)),MAX($AW$3:AW2079)+1,0)</f>
        <v>2077</v>
      </c>
      <c r="AX2080" s="134" t="s">
        <v>6080</v>
      </c>
      <c r="AY2080" s="98">
        <v>0</v>
      </c>
      <c r="AZ2080" s="99" t="str">
        <f>IFERROR(VLOOKUP(ROWS($AX$4:AX2080),$AW$4:$AX$2337,2,0),"")</f>
        <v>Urzędów (pow. kraśnicki, woj. lubelskie)</v>
      </c>
      <c r="BA2080" s="98">
        <v>0</v>
      </c>
      <c r="BB2080" s="98">
        <f>IF(ISNUMBER(SEARCH('ankieta ESG'!$G$183,BC2080)),MAX($BB$3:BB2079)+1,0)</f>
        <v>2077</v>
      </c>
      <c r="BC2080" s="134" t="s">
        <v>6080</v>
      </c>
      <c r="BD2080" s="98">
        <v>0</v>
      </c>
      <c r="BE2080" s="99" t="str">
        <f>IFERROR(VLOOKUP(ROWS($BC$4:BC2080),$BB$4:$BC$2337,2,0),"")</f>
        <v>Urzędów (pow. kraśnicki, woj. lubelskie)</v>
      </c>
      <c r="BF2080" s="98">
        <v>0</v>
      </c>
      <c r="BG2080" s="98">
        <f>IF(ISNUMBER(SEARCH('ankieta ESG'!$G$184,BH2080)),MAX($BG$3:BG2079)+1,0)</f>
        <v>2077</v>
      </c>
      <c r="BH2080" s="134" t="s">
        <v>6080</v>
      </c>
      <c r="BI2080" s="98">
        <v>0</v>
      </c>
      <c r="BJ2080" s="99" t="str">
        <f>IFERROR(VLOOKUP(ROWS($BH$4:BH2080),$BG$4:$BH$2337,2,0),"")</f>
        <v>Urzędów (pow. kraśnicki, woj. lubelskie)</v>
      </c>
      <c r="BK2080" s="98">
        <v>0</v>
      </c>
      <c r="BL2080" s="98">
        <f>IF(ISNUMBER(SEARCH('ankieta ESG'!$G$185,BM2080)),MAX($BL$3:BL2079)+1,0)</f>
        <v>2077</v>
      </c>
      <c r="BM2080" s="134" t="s">
        <v>6080</v>
      </c>
      <c r="BN2080" s="98">
        <v>0</v>
      </c>
      <c r="BO2080" s="99" t="str">
        <f>IFERROR(VLOOKUP(ROWS($BM$4:BM2080),$BL$4:$BM$2337,2,0),"")</f>
        <v>Urzędów (pow. kraśnicki, woj. lubelskie)</v>
      </c>
      <c r="BP2080" s="98">
        <v>0</v>
      </c>
      <c r="BQ2080" s="98">
        <f>IF(ISNUMBER(SEARCH('ankieta ESG'!$G$186,BR2080)),MAX($BQ$3:BQ2079)+1,0)</f>
        <v>2077</v>
      </c>
      <c r="BR2080" s="134" t="s">
        <v>6080</v>
      </c>
      <c r="BS2080" s="98">
        <v>0</v>
      </c>
      <c r="BT2080" s="99" t="str">
        <f>IFERROR(VLOOKUP(ROWS($BR$4:BR2080),$BQ$4:$BR$2337,2,0),"")</f>
        <v>Urzędów (pow. kraśnicki, woj. lubelskie)</v>
      </c>
      <c r="BU2080" s="98">
        <v>0</v>
      </c>
      <c r="BV2080" s="98">
        <f>IF(ISNUMBER(SEARCH('ankieta ESG'!$G$187,BW2080)),MAX($BV$3:BV2079)+1,0)</f>
        <v>2077</v>
      </c>
      <c r="BW2080" s="134" t="s">
        <v>6080</v>
      </c>
      <c r="BX2080" s="98">
        <v>0</v>
      </c>
      <c r="BY2080" s="99" t="str">
        <f>IFERROR(VLOOKUP(ROWS($BW$4:BW2080),$BV$4:$BW$2337,2,0),"")</f>
        <v>Urzędów (pow. kraśnicki, woj. lubelskie)</v>
      </c>
      <c r="BZ2080" s="98">
        <v>0</v>
      </c>
      <c r="CA2080" s="98">
        <f>IF(ISNUMBER(SEARCH('ankieta ESG'!$G$188,CB2080)),MAX($CA$3:CA2079)+1,0)</f>
        <v>2077</v>
      </c>
      <c r="CB2080" s="134" t="s">
        <v>6080</v>
      </c>
      <c r="CC2080" s="98">
        <v>0</v>
      </c>
      <c r="CD2080" s="99" t="str">
        <f>IFERROR(VLOOKUP(ROWS($CB$4:CB2080),$CA$4:$CB$2337,2,0),"")</f>
        <v>Urzędów (pow. kraśnicki, woj. lubelskie)</v>
      </c>
      <c r="CE2080" s="98">
        <v>0</v>
      </c>
      <c r="CF2080" s="98">
        <f>IF(ISNUMBER(SEARCH('ankieta ESG'!$G$189,CG2080)),MAX($CF$3:CF2079)+1,0)</f>
        <v>2077</v>
      </c>
      <c r="CG2080" s="134" t="s">
        <v>6080</v>
      </c>
      <c r="CH2080" s="98">
        <v>0</v>
      </c>
      <c r="CI2080" s="99" t="str">
        <f>IFERROR(VLOOKUP(ROWS($CG$4:CG2080),$CF$4:$CG$2337,2,0),"")</f>
        <v>Urzędów (pow. kraśnicki, woj. lubelskie)</v>
      </c>
      <c r="CJ2080" s="98">
        <v>0</v>
      </c>
    </row>
    <row r="2081" spans="4:88">
      <c r="D2081" s="25"/>
      <c r="F2081" s="25"/>
      <c r="AM2081" s="98">
        <f>IF(ISNUMBER(SEARCH('ankieta ESG'!$G$180,AN2081)),MAX(AM$3:$AM2080)+1,0)</f>
        <v>2078</v>
      </c>
      <c r="AN2081" s="134" t="s">
        <v>6081</v>
      </c>
      <c r="AO2081" s="98">
        <v>0</v>
      </c>
      <c r="AP2081" s="99" t="str">
        <f>IFERROR(VLOOKUP(ROWS($AN$4:AN2081),$AM$4:$AN$2337,2,0),"")</f>
        <v>Ustka (pow. słupski, woj. pomorskie)</v>
      </c>
      <c r="AQ2081" s="98">
        <v>0</v>
      </c>
      <c r="AR2081" s="98">
        <f>IF(ISNUMBER(SEARCH('ankieta ESG'!$G$181,AS2081)),MAX($AR$3:AR2080)+1,0)</f>
        <v>2078</v>
      </c>
      <c r="AS2081" s="134" t="s">
        <v>6081</v>
      </c>
      <c r="AT2081" s="98">
        <v>0</v>
      </c>
      <c r="AU2081" s="99" t="str">
        <f>IFERROR(VLOOKUP(ROWS($AS$4:AS2081),$AR$4:$AS$2337,2,0),"")</f>
        <v>Ustka (pow. słupski, woj. pomorskie)</v>
      </c>
      <c r="AV2081" s="98">
        <v>0</v>
      </c>
      <c r="AW2081" s="98">
        <f>IF(ISNUMBER(SEARCH('ankieta ESG'!$G$182,AX2081)),MAX($AW$3:AW2080)+1,0)</f>
        <v>2078</v>
      </c>
      <c r="AX2081" s="134" t="s">
        <v>6081</v>
      </c>
      <c r="AY2081" s="98">
        <v>0</v>
      </c>
      <c r="AZ2081" s="99" t="str">
        <f>IFERROR(VLOOKUP(ROWS($AX$4:AX2081),$AW$4:$AX$2337,2,0),"")</f>
        <v>Ustka (pow. słupski, woj. pomorskie)</v>
      </c>
      <c r="BA2081" s="98">
        <v>0</v>
      </c>
      <c r="BB2081" s="98">
        <f>IF(ISNUMBER(SEARCH('ankieta ESG'!$G$183,BC2081)),MAX($BB$3:BB2080)+1,0)</f>
        <v>2078</v>
      </c>
      <c r="BC2081" s="134" t="s">
        <v>6081</v>
      </c>
      <c r="BD2081" s="98">
        <v>0</v>
      </c>
      <c r="BE2081" s="99" t="str">
        <f>IFERROR(VLOOKUP(ROWS($BC$4:BC2081),$BB$4:$BC$2337,2,0),"")</f>
        <v>Ustka (pow. słupski, woj. pomorskie)</v>
      </c>
      <c r="BF2081" s="98">
        <v>0</v>
      </c>
      <c r="BG2081" s="98">
        <f>IF(ISNUMBER(SEARCH('ankieta ESG'!$G$184,BH2081)),MAX($BG$3:BG2080)+1,0)</f>
        <v>2078</v>
      </c>
      <c r="BH2081" s="134" t="s">
        <v>6081</v>
      </c>
      <c r="BI2081" s="98">
        <v>0</v>
      </c>
      <c r="BJ2081" s="99" t="str">
        <f>IFERROR(VLOOKUP(ROWS($BH$4:BH2081),$BG$4:$BH$2337,2,0),"")</f>
        <v>Ustka (pow. słupski, woj. pomorskie)</v>
      </c>
      <c r="BK2081" s="98">
        <v>0</v>
      </c>
      <c r="BL2081" s="98">
        <f>IF(ISNUMBER(SEARCH('ankieta ESG'!$G$185,BM2081)),MAX($BL$3:BL2080)+1,0)</f>
        <v>2078</v>
      </c>
      <c r="BM2081" s="134" t="s">
        <v>6081</v>
      </c>
      <c r="BN2081" s="98">
        <v>0</v>
      </c>
      <c r="BO2081" s="99" t="str">
        <f>IFERROR(VLOOKUP(ROWS($BM$4:BM2081),$BL$4:$BM$2337,2,0),"")</f>
        <v>Ustka (pow. słupski, woj. pomorskie)</v>
      </c>
      <c r="BP2081" s="98">
        <v>0</v>
      </c>
      <c r="BQ2081" s="98">
        <f>IF(ISNUMBER(SEARCH('ankieta ESG'!$G$186,BR2081)),MAX($BQ$3:BQ2080)+1,0)</f>
        <v>2078</v>
      </c>
      <c r="BR2081" s="134" t="s">
        <v>6081</v>
      </c>
      <c r="BS2081" s="98">
        <v>0</v>
      </c>
      <c r="BT2081" s="99" t="str">
        <f>IFERROR(VLOOKUP(ROWS($BR$4:BR2081),$BQ$4:$BR$2337,2,0),"")</f>
        <v>Ustka (pow. słupski, woj. pomorskie)</v>
      </c>
      <c r="BU2081" s="98">
        <v>0</v>
      </c>
      <c r="BV2081" s="98">
        <f>IF(ISNUMBER(SEARCH('ankieta ESG'!$G$187,BW2081)),MAX($BV$3:BV2080)+1,0)</f>
        <v>2078</v>
      </c>
      <c r="BW2081" s="134" t="s">
        <v>6081</v>
      </c>
      <c r="BX2081" s="98">
        <v>0</v>
      </c>
      <c r="BY2081" s="99" t="str">
        <f>IFERROR(VLOOKUP(ROWS($BW$4:BW2081),$BV$4:$BW$2337,2,0),"")</f>
        <v>Ustka (pow. słupski, woj. pomorskie)</v>
      </c>
      <c r="BZ2081" s="98">
        <v>0</v>
      </c>
      <c r="CA2081" s="98">
        <f>IF(ISNUMBER(SEARCH('ankieta ESG'!$G$188,CB2081)),MAX($CA$3:CA2080)+1,0)</f>
        <v>2078</v>
      </c>
      <c r="CB2081" s="134" t="s">
        <v>6081</v>
      </c>
      <c r="CC2081" s="98">
        <v>0</v>
      </c>
      <c r="CD2081" s="99" t="str">
        <f>IFERROR(VLOOKUP(ROWS($CB$4:CB2081),$CA$4:$CB$2337,2,0),"")</f>
        <v>Ustka (pow. słupski, woj. pomorskie)</v>
      </c>
      <c r="CE2081" s="98">
        <v>0</v>
      </c>
      <c r="CF2081" s="98">
        <f>IF(ISNUMBER(SEARCH('ankieta ESG'!$G$189,CG2081)),MAX($CF$3:CF2080)+1,0)</f>
        <v>2078</v>
      </c>
      <c r="CG2081" s="134" t="s">
        <v>6081</v>
      </c>
      <c r="CH2081" s="98">
        <v>0</v>
      </c>
      <c r="CI2081" s="99" t="str">
        <f>IFERROR(VLOOKUP(ROWS($CG$4:CG2081),$CF$4:$CG$2337,2,0),"")</f>
        <v>Ustka (pow. słupski, woj. pomorskie)</v>
      </c>
      <c r="CJ2081" s="98">
        <v>0</v>
      </c>
    </row>
    <row r="2082" spans="4:88">
      <c r="D2082" s="25"/>
      <c r="F2082" s="25"/>
      <c r="AM2082" s="98">
        <f>IF(ISNUMBER(SEARCH('ankieta ESG'!$G$180,AN2082)),MAX(AM$3:$AM2081)+1,0)</f>
        <v>2079</v>
      </c>
      <c r="AN2082" s="134" t="s">
        <v>6082</v>
      </c>
      <c r="AO2082" s="98">
        <v>0</v>
      </c>
      <c r="AP2082" s="99" t="str">
        <f>IFERROR(VLOOKUP(ROWS($AN$4:AN2082),$AM$4:$AN$2337,2,0),"")</f>
        <v>Ustronie Morskie (pow. kołobrzeski, woj. zachodniopomorskie)</v>
      </c>
      <c r="AQ2082" s="98">
        <v>0</v>
      </c>
      <c r="AR2082" s="98">
        <f>IF(ISNUMBER(SEARCH('ankieta ESG'!$G$181,AS2082)),MAX($AR$3:AR2081)+1,0)</f>
        <v>2079</v>
      </c>
      <c r="AS2082" s="134" t="s">
        <v>6082</v>
      </c>
      <c r="AT2082" s="98">
        <v>0</v>
      </c>
      <c r="AU2082" s="99" t="str">
        <f>IFERROR(VLOOKUP(ROWS($AS$4:AS2082),$AR$4:$AS$2337,2,0),"")</f>
        <v>Ustronie Morskie (pow. kołobrzeski, woj. zachodniopomorskie)</v>
      </c>
      <c r="AV2082" s="98">
        <v>0</v>
      </c>
      <c r="AW2082" s="98">
        <f>IF(ISNUMBER(SEARCH('ankieta ESG'!$G$182,AX2082)),MAX($AW$3:AW2081)+1,0)</f>
        <v>2079</v>
      </c>
      <c r="AX2082" s="134" t="s">
        <v>6082</v>
      </c>
      <c r="AY2082" s="98">
        <v>0</v>
      </c>
      <c r="AZ2082" s="99" t="str">
        <f>IFERROR(VLOOKUP(ROWS($AX$4:AX2082),$AW$4:$AX$2337,2,0),"")</f>
        <v>Ustronie Morskie (pow. kołobrzeski, woj. zachodniopomorskie)</v>
      </c>
      <c r="BA2082" s="98">
        <v>0</v>
      </c>
      <c r="BB2082" s="98">
        <f>IF(ISNUMBER(SEARCH('ankieta ESG'!$G$183,BC2082)),MAX($BB$3:BB2081)+1,0)</f>
        <v>2079</v>
      </c>
      <c r="BC2082" s="134" t="s">
        <v>6082</v>
      </c>
      <c r="BD2082" s="98">
        <v>0</v>
      </c>
      <c r="BE2082" s="99" t="str">
        <f>IFERROR(VLOOKUP(ROWS($BC$4:BC2082),$BB$4:$BC$2337,2,0),"")</f>
        <v>Ustronie Morskie (pow. kołobrzeski, woj. zachodniopomorskie)</v>
      </c>
      <c r="BF2082" s="98">
        <v>0</v>
      </c>
      <c r="BG2082" s="98">
        <f>IF(ISNUMBER(SEARCH('ankieta ESG'!$G$184,BH2082)),MAX($BG$3:BG2081)+1,0)</f>
        <v>2079</v>
      </c>
      <c r="BH2082" s="134" t="s">
        <v>6082</v>
      </c>
      <c r="BI2082" s="98">
        <v>0</v>
      </c>
      <c r="BJ2082" s="99" t="str">
        <f>IFERROR(VLOOKUP(ROWS($BH$4:BH2082),$BG$4:$BH$2337,2,0),"")</f>
        <v>Ustronie Morskie (pow. kołobrzeski, woj. zachodniopomorskie)</v>
      </c>
      <c r="BK2082" s="98">
        <v>0</v>
      </c>
      <c r="BL2082" s="98">
        <f>IF(ISNUMBER(SEARCH('ankieta ESG'!$G$185,BM2082)),MAX($BL$3:BL2081)+1,0)</f>
        <v>2079</v>
      </c>
      <c r="BM2082" s="134" t="s">
        <v>6082</v>
      </c>
      <c r="BN2082" s="98">
        <v>0</v>
      </c>
      <c r="BO2082" s="99" t="str">
        <f>IFERROR(VLOOKUP(ROWS($BM$4:BM2082),$BL$4:$BM$2337,2,0),"")</f>
        <v>Ustronie Morskie (pow. kołobrzeski, woj. zachodniopomorskie)</v>
      </c>
      <c r="BP2082" s="98">
        <v>0</v>
      </c>
      <c r="BQ2082" s="98">
        <f>IF(ISNUMBER(SEARCH('ankieta ESG'!$G$186,BR2082)),MAX($BQ$3:BQ2081)+1,0)</f>
        <v>2079</v>
      </c>
      <c r="BR2082" s="134" t="s">
        <v>6082</v>
      </c>
      <c r="BS2082" s="98">
        <v>0</v>
      </c>
      <c r="BT2082" s="99" t="str">
        <f>IFERROR(VLOOKUP(ROWS($BR$4:BR2082),$BQ$4:$BR$2337,2,0),"")</f>
        <v>Ustronie Morskie (pow. kołobrzeski, woj. zachodniopomorskie)</v>
      </c>
      <c r="BU2082" s="98">
        <v>0</v>
      </c>
      <c r="BV2082" s="98">
        <f>IF(ISNUMBER(SEARCH('ankieta ESG'!$G$187,BW2082)),MAX($BV$3:BV2081)+1,0)</f>
        <v>2079</v>
      </c>
      <c r="BW2082" s="134" t="s">
        <v>6082</v>
      </c>
      <c r="BX2082" s="98">
        <v>0</v>
      </c>
      <c r="BY2082" s="99" t="str">
        <f>IFERROR(VLOOKUP(ROWS($BW$4:BW2082),$BV$4:$BW$2337,2,0),"")</f>
        <v>Ustronie Morskie (pow. kołobrzeski, woj. zachodniopomorskie)</v>
      </c>
      <c r="BZ2082" s="98">
        <v>0</v>
      </c>
      <c r="CA2082" s="98">
        <f>IF(ISNUMBER(SEARCH('ankieta ESG'!$G$188,CB2082)),MAX($CA$3:CA2081)+1,0)</f>
        <v>2079</v>
      </c>
      <c r="CB2082" s="134" t="s">
        <v>6082</v>
      </c>
      <c r="CC2082" s="98">
        <v>0</v>
      </c>
      <c r="CD2082" s="99" t="str">
        <f>IFERROR(VLOOKUP(ROWS($CB$4:CB2082),$CA$4:$CB$2337,2,0),"")</f>
        <v>Ustronie Morskie (pow. kołobrzeski, woj. zachodniopomorskie)</v>
      </c>
      <c r="CE2082" s="98">
        <v>0</v>
      </c>
      <c r="CF2082" s="98">
        <f>IF(ISNUMBER(SEARCH('ankieta ESG'!$G$189,CG2082)),MAX($CF$3:CF2081)+1,0)</f>
        <v>2079</v>
      </c>
      <c r="CG2082" s="134" t="s">
        <v>6082</v>
      </c>
      <c r="CH2082" s="98">
        <v>0</v>
      </c>
      <c r="CI2082" s="99" t="str">
        <f>IFERROR(VLOOKUP(ROWS($CG$4:CG2082),$CF$4:$CG$2337,2,0),"")</f>
        <v>Ustronie Morskie (pow. kołobrzeski, woj. zachodniopomorskie)</v>
      </c>
      <c r="CJ2082" s="98">
        <v>0</v>
      </c>
    </row>
    <row r="2083" spans="4:88">
      <c r="D2083" s="25"/>
      <c r="F2083" s="25"/>
      <c r="AM2083" s="98">
        <f>IF(ISNUMBER(SEARCH('ankieta ESG'!$G$180,AN2083)),MAX(AM$3:$AM2082)+1,0)</f>
        <v>2080</v>
      </c>
      <c r="AN2083" s="134" t="s">
        <v>6083</v>
      </c>
      <c r="AO2083" s="98">
        <v>0</v>
      </c>
      <c r="AP2083" s="99" t="str">
        <f>IFERROR(VLOOKUP(ROWS($AN$4:AN2083),$AM$4:$AN$2337,2,0),"")</f>
        <v>Ustroń (pow. cieszyński, woj. śląskie)</v>
      </c>
      <c r="AQ2083" s="98">
        <v>0</v>
      </c>
      <c r="AR2083" s="98">
        <f>IF(ISNUMBER(SEARCH('ankieta ESG'!$G$181,AS2083)),MAX($AR$3:AR2082)+1,0)</f>
        <v>2080</v>
      </c>
      <c r="AS2083" s="134" t="s">
        <v>6083</v>
      </c>
      <c r="AT2083" s="98">
        <v>0</v>
      </c>
      <c r="AU2083" s="99" t="str">
        <f>IFERROR(VLOOKUP(ROWS($AS$4:AS2083),$AR$4:$AS$2337,2,0),"")</f>
        <v>Ustroń (pow. cieszyński, woj. śląskie)</v>
      </c>
      <c r="AV2083" s="98">
        <v>0</v>
      </c>
      <c r="AW2083" s="98">
        <f>IF(ISNUMBER(SEARCH('ankieta ESG'!$G$182,AX2083)),MAX($AW$3:AW2082)+1,0)</f>
        <v>2080</v>
      </c>
      <c r="AX2083" s="134" t="s">
        <v>6083</v>
      </c>
      <c r="AY2083" s="98">
        <v>0</v>
      </c>
      <c r="AZ2083" s="99" t="str">
        <f>IFERROR(VLOOKUP(ROWS($AX$4:AX2083),$AW$4:$AX$2337,2,0),"")</f>
        <v>Ustroń (pow. cieszyński, woj. śląskie)</v>
      </c>
      <c r="BA2083" s="98">
        <v>0</v>
      </c>
      <c r="BB2083" s="98">
        <f>IF(ISNUMBER(SEARCH('ankieta ESG'!$G$183,BC2083)),MAX($BB$3:BB2082)+1,0)</f>
        <v>2080</v>
      </c>
      <c r="BC2083" s="134" t="s">
        <v>6083</v>
      </c>
      <c r="BD2083" s="98">
        <v>0</v>
      </c>
      <c r="BE2083" s="99" t="str">
        <f>IFERROR(VLOOKUP(ROWS($BC$4:BC2083),$BB$4:$BC$2337,2,0),"")</f>
        <v>Ustroń (pow. cieszyński, woj. śląskie)</v>
      </c>
      <c r="BF2083" s="98">
        <v>0</v>
      </c>
      <c r="BG2083" s="98">
        <f>IF(ISNUMBER(SEARCH('ankieta ESG'!$G$184,BH2083)),MAX($BG$3:BG2082)+1,0)</f>
        <v>2080</v>
      </c>
      <c r="BH2083" s="134" t="s">
        <v>6083</v>
      </c>
      <c r="BI2083" s="98">
        <v>0</v>
      </c>
      <c r="BJ2083" s="99" t="str">
        <f>IFERROR(VLOOKUP(ROWS($BH$4:BH2083),$BG$4:$BH$2337,2,0),"")</f>
        <v>Ustroń (pow. cieszyński, woj. śląskie)</v>
      </c>
      <c r="BK2083" s="98">
        <v>0</v>
      </c>
      <c r="BL2083" s="98">
        <f>IF(ISNUMBER(SEARCH('ankieta ESG'!$G$185,BM2083)),MAX($BL$3:BL2082)+1,0)</f>
        <v>2080</v>
      </c>
      <c r="BM2083" s="134" t="s">
        <v>6083</v>
      </c>
      <c r="BN2083" s="98">
        <v>0</v>
      </c>
      <c r="BO2083" s="99" t="str">
        <f>IFERROR(VLOOKUP(ROWS($BM$4:BM2083),$BL$4:$BM$2337,2,0),"")</f>
        <v>Ustroń (pow. cieszyński, woj. śląskie)</v>
      </c>
      <c r="BP2083" s="98">
        <v>0</v>
      </c>
      <c r="BQ2083" s="98">
        <f>IF(ISNUMBER(SEARCH('ankieta ESG'!$G$186,BR2083)),MAX($BQ$3:BQ2082)+1,0)</f>
        <v>2080</v>
      </c>
      <c r="BR2083" s="134" t="s">
        <v>6083</v>
      </c>
      <c r="BS2083" s="98">
        <v>0</v>
      </c>
      <c r="BT2083" s="99" t="str">
        <f>IFERROR(VLOOKUP(ROWS($BR$4:BR2083),$BQ$4:$BR$2337,2,0),"")</f>
        <v>Ustroń (pow. cieszyński, woj. śląskie)</v>
      </c>
      <c r="BU2083" s="98">
        <v>0</v>
      </c>
      <c r="BV2083" s="98">
        <f>IF(ISNUMBER(SEARCH('ankieta ESG'!$G$187,BW2083)),MAX($BV$3:BV2082)+1,0)</f>
        <v>2080</v>
      </c>
      <c r="BW2083" s="134" t="s">
        <v>6083</v>
      </c>
      <c r="BX2083" s="98">
        <v>0</v>
      </c>
      <c r="BY2083" s="99" t="str">
        <f>IFERROR(VLOOKUP(ROWS($BW$4:BW2083),$BV$4:$BW$2337,2,0),"")</f>
        <v>Ustroń (pow. cieszyński, woj. śląskie)</v>
      </c>
      <c r="BZ2083" s="98">
        <v>0</v>
      </c>
      <c r="CA2083" s="98">
        <f>IF(ISNUMBER(SEARCH('ankieta ESG'!$G$188,CB2083)),MAX($CA$3:CA2082)+1,0)</f>
        <v>2080</v>
      </c>
      <c r="CB2083" s="134" t="s">
        <v>6083</v>
      </c>
      <c r="CC2083" s="98">
        <v>0</v>
      </c>
      <c r="CD2083" s="99" t="str">
        <f>IFERROR(VLOOKUP(ROWS($CB$4:CB2083),$CA$4:$CB$2337,2,0),"")</f>
        <v>Ustroń (pow. cieszyński, woj. śląskie)</v>
      </c>
      <c r="CE2083" s="98">
        <v>0</v>
      </c>
      <c r="CF2083" s="98">
        <f>IF(ISNUMBER(SEARCH('ankieta ESG'!$G$189,CG2083)),MAX($CF$3:CF2082)+1,0)</f>
        <v>2080</v>
      </c>
      <c r="CG2083" s="134" t="s">
        <v>6083</v>
      </c>
      <c r="CH2083" s="98">
        <v>0</v>
      </c>
      <c r="CI2083" s="99" t="str">
        <f>IFERROR(VLOOKUP(ROWS($CG$4:CG2083),$CF$4:$CG$2337,2,0),"")</f>
        <v>Ustroń (pow. cieszyński, woj. śląskie)</v>
      </c>
      <c r="CJ2083" s="98">
        <v>0</v>
      </c>
    </row>
    <row r="2084" spans="4:88">
      <c r="D2084" s="25"/>
      <c r="F2084" s="25"/>
      <c r="AM2084" s="98">
        <f>IF(ISNUMBER(SEARCH('ankieta ESG'!$G$180,AN2084)),MAX(AM$3:$AM2083)+1,0)</f>
        <v>2081</v>
      </c>
      <c r="AN2084" s="134" t="s">
        <v>6084</v>
      </c>
      <c r="AO2084" s="98">
        <v>0</v>
      </c>
      <c r="AP2084" s="99" t="str">
        <f>IFERROR(VLOOKUP(ROWS($AN$4:AN2084),$AM$4:$AN$2337,2,0),"")</f>
        <v>Ustrzyki Dolne (pow. bieszczadzki, woj. podkarpackie)</v>
      </c>
      <c r="AQ2084" s="98">
        <v>0</v>
      </c>
      <c r="AR2084" s="98">
        <f>IF(ISNUMBER(SEARCH('ankieta ESG'!$G$181,AS2084)),MAX($AR$3:AR2083)+1,0)</f>
        <v>2081</v>
      </c>
      <c r="AS2084" s="134" t="s">
        <v>6084</v>
      </c>
      <c r="AT2084" s="98">
        <v>0</v>
      </c>
      <c r="AU2084" s="99" t="str">
        <f>IFERROR(VLOOKUP(ROWS($AS$4:AS2084),$AR$4:$AS$2337,2,0),"")</f>
        <v>Ustrzyki Dolne (pow. bieszczadzki, woj. podkarpackie)</v>
      </c>
      <c r="AV2084" s="98">
        <v>0</v>
      </c>
      <c r="AW2084" s="98">
        <f>IF(ISNUMBER(SEARCH('ankieta ESG'!$G$182,AX2084)),MAX($AW$3:AW2083)+1,0)</f>
        <v>2081</v>
      </c>
      <c r="AX2084" s="134" t="s">
        <v>6084</v>
      </c>
      <c r="AY2084" s="98">
        <v>0</v>
      </c>
      <c r="AZ2084" s="99" t="str">
        <f>IFERROR(VLOOKUP(ROWS($AX$4:AX2084),$AW$4:$AX$2337,2,0),"")</f>
        <v>Ustrzyki Dolne (pow. bieszczadzki, woj. podkarpackie)</v>
      </c>
      <c r="BA2084" s="98">
        <v>0</v>
      </c>
      <c r="BB2084" s="98">
        <f>IF(ISNUMBER(SEARCH('ankieta ESG'!$G$183,BC2084)),MAX($BB$3:BB2083)+1,0)</f>
        <v>2081</v>
      </c>
      <c r="BC2084" s="134" t="s">
        <v>6084</v>
      </c>
      <c r="BD2084" s="98">
        <v>0</v>
      </c>
      <c r="BE2084" s="99" t="str">
        <f>IFERROR(VLOOKUP(ROWS($BC$4:BC2084),$BB$4:$BC$2337,2,0),"")</f>
        <v>Ustrzyki Dolne (pow. bieszczadzki, woj. podkarpackie)</v>
      </c>
      <c r="BF2084" s="98">
        <v>0</v>
      </c>
      <c r="BG2084" s="98">
        <f>IF(ISNUMBER(SEARCH('ankieta ESG'!$G$184,BH2084)),MAX($BG$3:BG2083)+1,0)</f>
        <v>2081</v>
      </c>
      <c r="BH2084" s="134" t="s">
        <v>6084</v>
      </c>
      <c r="BI2084" s="98">
        <v>0</v>
      </c>
      <c r="BJ2084" s="99" t="str">
        <f>IFERROR(VLOOKUP(ROWS($BH$4:BH2084),$BG$4:$BH$2337,2,0),"")</f>
        <v>Ustrzyki Dolne (pow. bieszczadzki, woj. podkarpackie)</v>
      </c>
      <c r="BK2084" s="98">
        <v>0</v>
      </c>
      <c r="BL2084" s="98">
        <f>IF(ISNUMBER(SEARCH('ankieta ESG'!$G$185,BM2084)),MAX($BL$3:BL2083)+1,0)</f>
        <v>2081</v>
      </c>
      <c r="BM2084" s="134" t="s">
        <v>6084</v>
      </c>
      <c r="BN2084" s="98">
        <v>0</v>
      </c>
      <c r="BO2084" s="99" t="str">
        <f>IFERROR(VLOOKUP(ROWS($BM$4:BM2084),$BL$4:$BM$2337,2,0),"")</f>
        <v>Ustrzyki Dolne (pow. bieszczadzki, woj. podkarpackie)</v>
      </c>
      <c r="BP2084" s="98">
        <v>0</v>
      </c>
      <c r="BQ2084" s="98">
        <f>IF(ISNUMBER(SEARCH('ankieta ESG'!$G$186,BR2084)),MAX($BQ$3:BQ2083)+1,0)</f>
        <v>2081</v>
      </c>
      <c r="BR2084" s="134" t="s">
        <v>6084</v>
      </c>
      <c r="BS2084" s="98">
        <v>0</v>
      </c>
      <c r="BT2084" s="99" t="str">
        <f>IFERROR(VLOOKUP(ROWS($BR$4:BR2084),$BQ$4:$BR$2337,2,0),"")</f>
        <v>Ustrzyki Dolne (pow. bieszczadzki, woj. podkarpackie)</v>
      </c>
      <c r="BU2084" s="98">
        <v>0</v>
      </c>
      <c r="BV2084" s="98">
        <f>IF(ISNUMBER(SEARCH('ankieta ESG'!$G$187,BW2084)),MAX($BV$3:BV2083)+1,0)</f>
        <v>2081</v>
      </c>
      <c r="BW2084" s="134" t="s">
        <v>6084</v>
      </c>
      <c r="BX2084" s="98">
        <v>0</v>
      </c>
      <c r="BY2084" s="99" t="str">
        <f>IFERROR(VLOOKUP(ROWS($BW$4:BW2084),$BV$4:$BW$2337,2,0),"")</f>
        <v>Ustrzyki Dolne (pow. bieszczadzki, woj. podkarpackie)</v>
      </c>
      <c r="BZ2084" s="98">
        <v>0</v>
      </c>
      <c r="CA2084" s="98">
        <f>IF(ISNUMBER(SEARCH('ankieta ESG'!$G$188,CB2084)),MAX($CA$3:CA2083)+1,0)</f>
        <v>2081</v>
      </c>
      <c r="CB2084" s="134" t="s">
        <v>6084</v>
      </c>
      <c r="CC2084" s="98">
        <v>0</v>
      </c>
      <c r="CD2084" s="99" t="str">
        <f>IFERROR(VLOOKUP(ROWS($CB$4:CB2084),$CA$4:$CB$2337,2,0),"")</f>
        <v>Ustrzyki Dolne (pow. bieszczadzki, woj. podkarpackie)</v>
      </c>
      <c r="CE2084" s="98">
        <v>0</v>
      </c>
      <c r="CF2084" s="98">
        <f>IF(ISNUMBER(SEARCH('ankieta ESG'!$G$189,CG2084)),MAX($CF$3:CF2083)+1,0)</f>
        <v>2081</v>
      </c>
      <c r="CG2084" s="134" t="s">
        <v>6084</v>
      </c>
      <c r="CH2084" s="98">
        <v>0</v>
      </c>
      <c r="CI2084" s="99" t="str">
        <f>IFERROR(VLOOKUP(ROWS($CG$4:CG2084),$CF$4:$CG$2337,2,0),"")</f>
        <v>Ustrzyki Dolne (pow. bieszczadzki, woj. podkarpackie)</v>
      </c>
      <c r="CJ2084" s="98">
        <v>0</v>
      </c>
    </row>
    <row r="2085" spans="4:88">
      <c r="D2085" s="25"/>
      <c r="F2085" s="25"/>
      <c r="AM2085" s="98">
        <f>IF(ISNUMBER(SEARCH('ankieta ESG'!$G$180,AN2085)),MAX(AM$3:$AM2084)+1,0)</f>
        <v>2082</v>
      </c>
      <c r="AN2085" s="134" t="s">
        <v>6085</v>
      </c>
      <c r="AO2085" s="98">
        <v>0</v>
      </c>
      <c r="AP2085" s="99" t="str">
        <f>IFERROR(VLOOKUP(ROWS($AN$4:AN2085),$AM$4:$AN$2337,2,0),"")</f>
        <v>Uście Gorlickie (pow. gorlicki, woj. małopolskie)</v>
      </c>
      <c r="AQ2085" s="98">
        <v>0</v>
      </c>
      <c r="AR2085" s="98">
        <f>IF(ISNUMBER(SEARCH('ankieta ESG'!$G$181,AS2085)),MAX($AR$3:AR2084)+1,0)</f>
        <v>2082</v>
      </c>
      <c r="AS2085" s="134" t="s">
        <v>6085</v>
      </c>
      <c r="AT2085" s="98">
        <v>0</v>
      </c>
      <c r="AU2085" s="99" t="str">
        <f>IFERROR(VLOOKUP(ROWS($AS$4:AS2085),$AR$4:$AS$2337,2,0),"")</f>
        <v>Uście Gorlickie (pow. gorlicki, woj. małopolskie)</v>
      </c>
      <c r="AV2085" s="98">
        <v>0</v>
      </c>
      <c r="AW2085" s="98">
        <f>IF(ISNUMBER(SEARCH('ankieta ESG'!$G$182,AX2085)),MAX($AW$3:AW2084)+1,0)</f>
        <v>2082</v>
      </c>
      <c r="AX2085" s="134" t="s">
        <v>6085</v>
      </c>
      <c r="AY2085" s="98">
        <v>0</v>
      </c>
      <c r="AZ2085" s="99" t="str">
        <f>IFERROR(VLOOKUP(ROWS($AX$4:AX2085),$AW$4:$AX$2337,2,0),"")</f>
        <v>Uście Gorlickie (pow. gorlicki, woj. małopolskie)</v>
      </c>
      <c r="BA2085" s="98">
        <v>0</v>
      </c>
      <c r="BB2085" s="98">
        <f>IF(ISNUMBER(SEARCH('ankieta ESG'!$G$183,BC2085)),MAX($BB$3:BB2084)+1,0)</f>
        <v>2082</v>
      </c>
      <c r="BC2085" s="134" t="s">
        <v>6085</v>
      </c>
      <c r="BD2085" s="98">
        <v>0</v>
      </c>
      <c r="BE2085" s="99" t="str">
        <f>IFERROR(VLOOKUP(ROWS($BC$4:BC2085),$BB$4:$BC$2337,2,0),"")</f>
        <v>Uście Gorlickie (pow. gorlicki, woj. małopolskie)</v>
      </c>
      <c r="BF2085" s="98">
        <v>0</v>
      </c>
      <c r="BG2085" s="98">
        <f>IF(ISNUMBER(SEARCH('ankieta ESG'!$G$184,BH2085)),MAX($BG$3:BG2084)+1,0)</f>
        <v>2082</v>
      </c>
      <c r="BH2085" s="134" t="s">
        <v>6085</v>
      </c>
      <c r="BI2085" s="98">
        <v>0</v>
      </c>
      <c r="BJ2085" s="99" t="str">
        <f>IFERROR(VLOOKUP(ROWS($BH$4:BH2085),$BG$4:$BH$2337,2,0),"")</f>
        <v>Uście Gorlickie (pow. gorlicki, woj. małopolskie)</v>
      </c>
      <c r="BK2085" s="98">
        <v>0</v>
      </c>
      <c r="BL2085" s="98">
        <f>IF(ISNUMBER(SEARCH('ankieta ESG'!$G$185,BM2085)),MAX($BL$3:BL2084)+1,0)</f>
        <v>2082</v>
      </c>
      <c r="BM2085" s="134" t="s">
        <v>6085</v>
      </c>
      <c r="BN2085" s="98">
        <v>0</v>
      </c>
      <c r="BO2085" s="99" t="str">
        <f>IFERROR(VLOOKUP(ROWS($BM$4:BM2085),$BL$4:$BM$2337,2,0),"")</f>
        <v>Uście Gorlickie (pow. gorlicki, woj. małopolskie)</v>
      </c>
      <c r="BP2085" s="98">
        <v>0</v>
      </c>
      <c r="BQ2085" s="98">
        <f>IF(ISNUMBER(SEARCH('ankieta ESG'!$G$186,BR2085)),MAX($BQ$3:BQ2084)+1,0)</f>
        <v>2082</v>
      </c>
      <c r="BR2085" s="134" t="s">
        <v>6085</v>
      </c>
      <c r="BS2085" s="98">
        <v>0</v>
      </c>
      <c r="BT2085" s="99" t="str">
        <f>IFERROR(VLOOKUP(ROWS($BR$4:BR2085),$BQ$4:$BR$2337,2,0),"")</f>
        <v>Uście Gorlickie (pow. gorlicki, woj. małopolskie)</v>
      </c>
      <c r="BU2085" s="98">
        <v>0</v>
      </c>
      <c r="BV2085" s="98">
        <f>IF(ISNUMBER(SEARCH('ankieta ESG'!$G$187,BW2085)),MAX($BV$3:BV2084)+1,0)</f>
        <v>2082</v>
      </c>
      <c r="BW2085" s="134" t="s">
        <v>6085</v>
      </c>
      <c r="BX2085" s="98">
        <v>0</v>
      </c>
      <c r="BY2085" s="99" t="str">
        <f>IFERROR(VLOOKUP(ROWS($BW$4:BW2085),$BV$4:$BW$2337,2,0),"")</f>
        <v>Uście Gorlickie (pow. gorlicki, woj. małopolskie)</v>
      </c>
      <c r="BZ2085" s="98">
        <v>0</v>
      </c>
      <c r="CA2085" s="98">
        <f>IF(ISNUMBER(SEARCH('ankieta ESG'!$G$188,CB2085)),MAX($CA$3:CA2084)+1,0)</f>
        <v>2082</v>
      </c>
      <c r="CB2085" s="134" t="s">
        <v>6085</v>
      </c>
      <c r="CC2085" s="98">
        <v>0</v>
      </c>
      <c r="CD2085" s="99" t="str">
        <f>IFERROR(VLOOKUP(ROWS($CB$4:CB2085),$CA$4:$CB$2337,2,0),"")</f>
        <v>Uście Gorlickie (pow. gorlicki, woj. małopolskie)</v>
      </c>
      <c r="CE2085" s="98">
        <v>0</v>
      </c>
      <c r="CF2085" s="98">
        <f>IF(ISNUMBER(SEARCH('ankieta ESG'!$G$189,CG2085)),MAX($CF$3:CF2084)+1,0)</f>
        <v>2082</v>
      </c>
      <c r="CG2085" s="134" t="s">
        <v>6085</v>
      </c>
      <c r="CH2085" s="98">
        <v>0</v>
      </c>
      <c r="CI2085" s="99" t="str">
        <f>IFERROR(VLOOKUP(ROWS($CG$4:CG2085),$CF$4:$CG$2337,2,0),"")</f>
        <v>Uście Gorlickie (pow. gorlicki, woj. małopolskie)</v>
      </c>
      <c r="CJ2085" s="98">
        <v>0</v>
      </c>
    </row>
    <row r="2086" spans="4:88">
      <c r="D2086" s="25"/>
      <c r="F2086" s="25"/>
      <c r="AM2086" s="98">
        <f>IF(ISNUMBER(SEARCH('ankieta ESG'!$G$180,AN2086)),MAX(AM$3:$AM2085)+1,0)</f>
        <v>2083</v>
      </c>
      <c r="AN2086" s="134" t="s">
        <v>6086</v>
      </c>
      <c r="AO2086" s="98">
        <v>0</v>
      </c>
      <c r="AP2086" s="99" t="str">
        <f>IFERROR(VLOOKUP(ROWS($AN$4:AN2086),$AM$4:$AN$2337,2,0),"")</f>
        <v>Uścimów (pow. lubartowski, woj. lubelskie)</v>
      </c>
      <c r="AQ2086" s="98">
        <v>0</v>
      </c>
      <c r="AR2086" s="98">
        <f>IF(ISNUMBER(SEARCH('ankieta ESG'!$G$181,AS2086)),MAX($AR$3:AR2085)+1,0)</f>
        <v>2083</v>
      </c>
      <c r="AS2086" s="134" t="s">
        <v>6086</v>
      </c>
      <c r="AT2086" s="98">
        <v>0</v>
      </c>
      <c r="AU2086" s="99" t="str">
        <f>IFERROR(VLOOKUP(ROWS($AS$4:AS2086),$AR$4:$AS$2337,2,0),"")</f>
        <v>Uścimów (pow. lubartowski, woj. lubelskie)</v>
      </c>
      <c r="AV2086" s="98">
        <v>0</v>
      </c>
      <c r="AW2086" s="98">
        <f>IF(ISNUMBER(SEARCH('ankieta ESG'!$G$182,AX2086)),MAX($AW$3:AW2085)+1,0)</f>
        <v>2083</v>
      </c>
      <c r="AX2086" s="134" t="s">
        <v>6086</v>
      </c>
      <c r="AY2086" s="98">
        <v>0</v>
      </c>
      <c r="AZ2086" s="99" t="str">
        <f>IFERROR(VLOOKUP(ROWS($AX$4:AX2086),$AW$4:$AX$2337,2,0),"")</f>
        <v>Uścimów (pow. lubartowski, woj. lubelskie)</v>
      </c>
      <c r="BA2086" s="98">
        <v>0</v>
      </c>
      <c r="BB2086" s="98">
        <f>IF(ISNUMBER(SEARCH('ankieta ESG'!$G$183,BC2086)),MAX($BB$3:BB2085)+1,0)</f>
        <v>2083</v>
      </c>
      <c r="BC2086" s="134" t="s">
        <v>6086</v>
      </c>
      <c r="BD2086" s="98">
        <v>0</v>
      </c>
      <c r="BE2086" s="99" t="str">
        <f>IFERROR(VLOOKUP(ROWS($BC$4:BC2086),$BB$4:$BC$2337,2,0),"")</f>
        <v>Uścimów (pow. lubartowski, woj. lubelskie)</v>
      </c>
      <c r="BF2086" s="98">
        <v>0</v>
      </c>
      <c r="BG2086" s="98">
        <f>IF(ISNUMBER(SEARCH('ankieta ESG'!$G$184,BH2086)),MAX($BG$3:BG2085)+1,0)</f>
        <v>2083</v>
      </c>
      <c r="BH2086" s="134" t="s">
        <v>6086</v>
      </c>
      <c r="BI2086" s="98">
        <v>0</v>
      </c>
      <c r="BJ2086" s="99" t="str">
        <f>IFERROR(VLOOKUP(ROWS($BH$4:BH2086),$BG$4:$BH$2337,2,0),"")</f>
        <v>Uścimów (pow. lubartowski, woj. lubelskie)</v>
      </c>
      <c r="BK2086" s="98">
        <v>0</v>
      </c>
      <c r="BL2086" s="98">
        <f>IF(ISNUMBER(SEARCH('ankieta ESG'!$G$185,BM2086)),MAX($BL$3:BL2085)+1,0)</f>
        <v>2083</v>
      </c>
      <c r="BM2086" s="134" t="s">
        <v>6086</v>
      </c>
      <c r="BN2086" s="98">
        <v>0</v>
      </c>
      <c r="BO2086" s="99" t="str">
        <f>IFERROR(VLOOKUP(ROWS($BM$4:BM2086),$BL$4:$BM$2337,2,0),"")</f>
        <v>Uścimów (pow. lubartowski, woj. lubelskie)</v>
      </c>
      <c r="BP2086" s="98">
        <v>0</v>
      </c>
      <c r="BQ2086" s="98">
        <f>IF(ISNUMBER(SEARCH('ankieta ESG'!$G$186,BR2086)),MAX($BQ$3:BQ2085)+1,0)</f>
        <v>2083</v>
      </c>
      <c r="BR2086" s="134" t="s">
        <v>6086</v>
      </c>
      <c r="BS2086" s="98">
        <v>0</v>
      </c>
      <c r="BT2086" s="99" t="str">
        <f>IFERROR(VLOOKUP(ROWS($BR$4:BR2086),$BQ$4:$BR$2337,2,0),"")</f>
        <v>Uścimów (pow. lubartowski, woj. lubelskie)</v>
      </c>
      <c r="BU2086" s="98">
        <v>0</v>
      </c>
      <c r="BV2086" s="98">
        <f>IF(ISNUMBER(SEARCH('ankieta ESG'!$G$187,BW2086)),MAX($BV$3:BV2085)+1,0)</f>
        <v>2083</v>
      </c>
      <c r="BW2086" s="134" t="s">
        <v>6086</v>
      </c>
      <c r="BX2086" s="98">
        <v>0</v>
      </c>
      <c r="BY2086" s="99" t="str">
        <f>IFERROR(VLOOKUP(ROWS($BW$4:BW2086),$BV$4:$BW$2337,2,0),"")</f>
        <v>Uścimów (pow. lubartowski, woj. lubelskie)</v>
      </c>
      <c r="BZ2086" s="98">
        <v>0</v>
      </c>
      <c r="CA2086" s="98">
        <f>IF(ISNUMBER(SEARCH('ankieta ESG'!$G$188,CB2086)),MAX($CA$3:CA2085)+1,0)</f>
        <v>2083</v>
      </c>
      <c r="CB2086" s="134" t="s">
        <v>6086</v>
      </c>
      <c r="CC2086" s="98">
        <v>0</v>
      </c>
      <c r="CD2086" s="99" t="str">
        <f>IFERROR(VLOOKUP(ROWS($CB$4:CB2086),$CA$4:$CB$2337,2,0),"")</f>
        <v>Uścimów (pow. lubartowski, woj. lubelskie)</v>
      </c>
      <c r="CE2086" s="98">
        <v>0</v>
      </c>
      <c r="CF2086" s="98">
        <f>IF(ISNUMBER(SEARCH('ankieta ESG'!$G$189,CG2086)),MAX($CF$3:CF2085)+1,0)</f>
        <v>2083</v>
      </c>
      <c r="CG2086" s="134" t="s">
        <v>6086</v>
      </c>
      <c r="CH2086" s="98">
        <v>0</v>
      </c>
      <c r="CI2086" s="99" t="str">
        <f>IFERROR(VLOOKUP(ROWS($CG$4:CG2086),$CF$4:$CG$2337,2,0),"")</f>
        <v>Uścimów (pow. lubartowski, woj. lubelskie)</v>
      </c>
      <c r="CJ2086" s="98">
        <v>0</v>
      </c>
    </row>
    <row r="2087" spans="4:88">
      <c r="D2087" s="25"/>
      <c r="F2087" s="25"/>
      <c r="AM2087" s="98">
        <f>IF(ISNUMBER(SEARCH('ankieta ESG'!$G$180,AN2087)),MAX(AM$3:$AM2086)+1,0)</f>
        <v>2084</v>
      </c>
      <c r="AN2087" s="134" t="s">
        <v>6087</v>
      </c>
      <c r="AO2087" s="98">
        <v>0</v>
      </c>
      <c r="AP2087" s="99" t="str">
        <f>IFERROR(VLOOKUP(ROWS($AN$4:AN2087),$AM$4:$AN$2337,2,0),"")</f>
        <v>Wadowice (pow. wadowicki, woj. małopolskie)</v>
      </c>
      <c r="AQ2087" s="98">
        <v>0</v>
      </c>
      <c r="AR2087" s="98">
        <f>IF(ISNUMBER(SEARCH('ankieta ESG'!$G$181,AS2087)),MAX($AR$3:AR2086)+1,0)</f>
        <v>2084</v>
      </c>
      <c r="AS2087" s="134" t="s">
        <v>6087</v>
      </c>
      <c r="AT2087" s="98">
        <v>0</v>
      </c>
      <c r="AU2087" s="99" t="str">
        <f>IFERROR(VLOOKUP(ROWS($AS$4:AS2087),$AR$4:$AS$2337,2,0),"")</f>
        <v>Wadowice (pow. wadowicki, woj. małopolskie)</v>
      </c>
      <c r="AV2087" s="98">
        <v>0</v>
      </c>
      <c r="AW2087" s="98">
        <f>IF(ISNUMBER(SEARCH('ankieta ESG'!$G$182,AX2087)),MAX($AW$3:AW2086)+1,0)</f>
        <v>2084</v>
      </c>
      <c r="AX2087" s="134" t="s">
        <v>6087</v>
      </c>
      <c r="AY2087" s="98">
        <v>0</v>
      </c>
      <c r="AZ2087" s="99" t="str">
        <f>IFERROR(VLOOKUP(ROWS($AX$4:AX2087),$AW$4:$AX$2337,2,0),"")</f>
        <v>Wadowice (pow. wadowicki, woj. małopolskie)</v>
      </c>
      <c r="BA2087" s="98">
        <v>0</v>
      </c>
      <c r="BB2087" s="98">
        <f>IF(ISNUMBER(SEARCH('ankieta ESG'!$G$183,BC2087)),MAX($BB$3:BB2086)+1,0)</f>
        <v>2084</v>
      </c>
      <c r="BC2087" s="134" t="s">
        <v>6087</v>
      </c>
      <c r="BD2087" s="98">
        <v>0</v>
      </c>
      <c r="BE2087" s="99" t="str">
        <f>IFERROR(VLOOKUP(ROWS($BC$4:BC2087),$BB$4:$BC$2337,2,0),"")</f>
        <v>Wadowice (pow. wadowicki, woj. małopolskie)</v>
      </c>
      <c r="BF2087" s="98">
        <v>0</v>
      </c>
      <c r="BG2087" s="98">
        <f>IF(ISNUMBER(SEARCH('ankieta ESG'!$G$184,BH2087)),MAX($BG$3:BG2086)+1,0)</f>
        <v>2084</v>
      </c>
      <c r="BH2087" s="134" t="s">
        <v>6087</v>
      </c>
      <c r="BI2087" s="98">
        <v>0</v>
      </c>
      <c r="BJ2087" s="99" t="str">
        <f>IFERROR(VLOOKUP(ROWS($BH$4:BH2087),$BG$4:$BH$2337,2,0),"")</f>
        <v>Wadowice (pow. wadowicki, woj. małopolskie)</v>
      </c>
      <c r="BK2087" s="98">
        <v>0</v>
      </c>
      <c r="BL2087" s="98">
        <f>IF(ISNUMBER(SEARCH('ankieta ESG'!$G$185,BM2087)),MAX($BL$3:BL2086)+1,0)</f>
        <v>2084</v>
      </c>
      <c r="BM2087" s="134" t="s">
        <v>6087</v>
      </c>
      <c r="BN2087" s="98">
        <v>0</v>
      </c>
      <c r="BO2087" s="99" t="str">
        <f>IFERROR(VLOOKUP(ROWS($BM$4:BM2087),$BL$4:$BM$2337,2,0),"")</f>
        <v>Wadowice (pow. wadowicki, woj. małopolskie)</v>
      </c>
      <c r="BP2087" s="98">
        <v>0</v>
      </c>
      <c r="BQ2087" s="98">
        <f>IF(ISNUMBER(SEARCH('ankieta ESG'!$G$186,BR2087)),MAX($BQ$3:BQ2086)+1,0)</f>
        <v>2084</v>
      </c>
      <c r="BR2087" s="134" t="s">
        <v>6087</v>
      </c>
      <c r="BS2087" s="98">
        <v>0</v>
      </c>
      <c r="BT2087" s="99" t="str">
        <f>IFERROR(VLOOKUP(ROWS($BR$4:BR2087),$BQ$4:$BR$2337,2,0),"")</f>
        <v>Wadowice (pow. wadowicki, woj. małopolskie)</v>
      </c>
      <c r="BU2087" s="98">
        <v>0</v>
      </c>
      <c r="BV2087" s="98">
        <f>IF(ISNUMBER(SEARCH('ankieta ESG'!$G$187,BW2087)),MAX($BV$3:BV2086)+1,0)</f>
        <v>2084</v>
      </c>
      <c r="BW2087" s="134" t="s">
        <v>6087</v>
      </c>
      <c r="BX2087" s="98">
        <v>0</v>
      </c>
      <c r="BY2087" s="99" t="str">
        <f>IFERROR(VLOOKUP(ROWS($BW$4:BW2087),$BV$4:$BW$2337,2,0),"")</f>
        <v>Wadowice (pow. wadowicki, woj. małopolskie)</v>
      </c>
      <c r="BZ2087" s="98">
        <v>0</v>
      </c>
      <c r="CA2087" s="98">
        <f>IF(ISNUMBER(SEARCH('ankieta ESG'!$G$188,CB2087)),MAX($CA$3:CA2086)+1,0)</f>
        <v>2084</v>
      </c>
      <c r="CB2087" s="134" t="s">
        <v>6087</v>
      </c>
      <c r="CC2087" s="98">
        <v>0</v>
      </c>
      <c r="CD2087" s="99" t="str">
        <f>IFERROR(VLOOKUP(ROWS($CB$4:CB2087),$CA$4:$CB$2337,2,0),"")</f>
        <v>Wadowice (pow. wadowicki, woj. małopolskie)</v>
      </c>
      <c r="CE2087" s="98">
        <v>0</v>
      </c>
      <c r="CF2087" s="98">
        <f>IF(ISNUMBER(SEARCH('ankieta ESG'!$G$189,CG2087)),MAX($CF$3:CF2086)+1,0)</f>
        <v>2084</v>
      </c>
      <c r="CG2087" s="134" t="s">
        <v>6087</v>
      </c>
      <c r="CH2087" s="98">
        <v>0</v>
      </c>
      <c r="CI2087" s="99" t="str">
        <f>IFERROR(VLOOKUP(ROWS($CG$4:CG2087),$CF$4:$CG$2337,2,0),"")</f>
        <v>Wadowice (pow. wadowicki, woj. małopolskie)</v>
      </c>
      <c r="CJ2087" s="98">
        <v>0</v>
      </c>
    </row>
    <row r="2088" spans="4:88">
      <c r="D2088" s="25"/>
      <c r="F2088" s="25"/>
      <c r="AM2088" s="98">
        <f>IF(ISNUMBER(SEARCH('ankieta ESG'!$G$180,AN2088)),MAX(AM$3:$AM2087)+1,0)</f>
        <v>2085</v>
      </c>
      <c r="AN2088" s="134" t="s">
        <v>6088</v>
      </c>
      <c r="AO2088" s="98">
        <v>0</v>
      </c>
      <c r="AP2088" s="99" t="str">
        <f>IFERROR(VLOOKUP(ROWS($AN$4:AN2088),$AM$4:$AN$2337,2,0),"")</f>
        <v>Wadowice Górne (pow. mielecki, woj. podkarpackie)</v>
      </c>
      <c r="AQ2088" s="98">
        <v>0</v>
      </c>
      <c r="AR2088" s="98">
        <f>IF(ISNUMBER(SEARCH('ankieta ESG'!$G$181,AS2088)),MAX($AR$3:AR2087)+1,0)</f>
        <v>2085</v>
      </c>
      <c r="AS2088" s="134" t="s">
        <v>6088</v>
      </c>
      <c r="AT2088" s="98">
        <v>0</v>
      </c>
      <c r="AU2088" s="99" t="str">
        <f>IFERROR(VLOOKUP(ROWS($AS$4:AS2088),$AR$4:$AS$2337,2,0),"")</f>
        <v>Wadowice Górne (pow. mielecki, woj. podkarpackie)</v>
      </c>
      <c r="AV2088" s="98">
        <v>0</v>
      </c>
      <c r="AW2088" s="98">
        <f>IF(ISNUMBER(SEARCH('ankieta ESG'!$G$182,AX2088)),MAX($AW$3:AW2087)+1,0)</f>
        <v>2085</v>
      </c>
      <c r="AX2088" s="134" t="s">
        <v>6088</v>
      </c>
      <c r="AY2088" s="98">
        <v>0</v>
      </c>
      <c r="AZ2088" s="99" t="str">
        <f>IFERROR(VLOOKUP(ROWS($AX$4:AX2088),$AW$4:$AX$2337,2,0),"")</f>
        <v>Wadowice Górne (pow. mielecki, woj. podkarpackie)</v>
      </c>
      <c r="BA2088" s="98">
        <v>0</v>
      </c>
      <c r="BB2088" s="98">
        <f>IF(ISNUMBER(SEARCH('ankieta ESG'!$G$183,BC2088)),MAX($BB$3:BB2087)+1,0)</f>
        <v>2085</v>
      </c>
      <c r="BC2088" s="134" t="s">
        <v>6088</v>
      </c>
      <c r="BD2088" s="98">
        <v>0</v>
      </c>
      <c r="BE2088" s="99" t="str">
        <f>IFERROR(VLOOKUP(ROWS($BC$4:BC2088),$BB$4:$BC$2337,2,0),"")</f>
        <v>Wadowice Górne (pow. mielecki, woj. podkarpackie)</v>
      </c>
      <c r="BF2088" s="98">
        <v>0</v>
      </c>
      <c r="BG2088" s="98">
        <f>IF(ISNUMBER(SEARCH('ankieta ESG'!$G$184,BH2088)),MAX($BG$3:BG2087)+1,0)</f>
        <v>2085</v>
      </c>
      <c r="BH2088" s="134" t="s">
        <v>6088</v>
      </c>
      <c r="BI2088" s="98">
        <v>0</v>
      </c>
      <c r="BJ2088" s="99" t="str">
        <f>IFERROR(VLOOKUP(ROWS($BH$4:BH2088),$BG$4:$BH$2337,2,0),"")</f>
        <v>Wadowice Górne (pow. mielecki, woj. podkarpackie)</v>
      </c>
      <c r="BK2088" s="98">
        <v>0</v>
      </c>
      <c r="BL2088" s="98">
        <f>IF(ISNUMBER(SEARCH('ankieta ESG'!$G$185,BM2088)),MAX($BL$3:BL2087)+1,0)</f>
        <v>2085</v>
      </c>
      <c r="BM2088" s="134" t="s">
        <v>6088</v>
      </c>
      <c r="BN2088" s="98">
        <v>0</v>
      </c>
      <c r="BO2088" s="99" t="str">
        <f>IFERROR(VLOOKUP(ROWS($BM$4:BM2088),$BL$4:$BM$2337,2,0),"")</f>
        <v>Wadowice Górne (pow. mielecki, woj. podkarpackie)</v>
      </c>
      <c r="BP2088" s="98">
        <v>0</v>
      </c>
      <c r="BQ2088" s="98">
        <f>IF(ISNUMBER(SEARCH('ankieta ESG'!$G$186,BR2088)),MAX($BQ$3:BQ2087)+1,0)</f>
        <v>2085</v>
      </c>
      <c r="BR2088" s="134" t="s">
        <v>6088</v>
      </c>
      <c r="BS2088" s="98">
        <v>0</v>
      </c>
      <c r="BT2088" s="99" t="str">
        <f>IFERROR(VLOOKUP(ROWS($BR$4:BR2088),$BQ$4:$BR$2337,2,0),"")</f>
        <v>Wadowice Górne (pow. mielecki, woj. podkarpackie)</v>
      </c>
      <c r="BU2088" s="98">
        <v>0</v>
      </c>
      <c r="BV2088" s="98">
        <f>IF(ISNUMBER(SEARCH('ankieta ESG'!$G$187,BW2088)),MAX($BV$3:BV2087)+1,0)</f>
        <v>2085</v>
      </c>
      <c r="BW2088" s="134" t="s">
        <v>6088</v>
      </c>
      <c r="BX2088" s="98">
        <v>0</v>
      </c>
      <c r="BY2088" s="99" t="str">
        <f>IFERROR(VLOOKUP(ROWS($BW$4:BW2088),$BV$4:$BW$2337,2,0),"")</f>
        <v>Wadowice Górne (pow. mielecki, woj. podkarpackie)</v>
      </c>
      <c r="BZ2088" s="98">
        <v>0</v>
      </c>
      <c r="CA2088" s="98">
        <f>IF(ISNUMBER(SEARCH('ankieta ESG'!$G$188,CB2088)),MAX($CA$3:CA2087)+1,0)</f>
        <v>2085</v>
      </c>
      <c r="CB2088" s="134" t="s">
        <v>6088</v>
      </c>
      <c r="CC2088" s="98">
        <v>0</v>
      </c>
      <c r="CD2088" s="99" t="str">
        <f>IFERROR(VLOOKUP(ROWS($CB$4:CB2088),$CA$4:$CB$2337,2,0),"")</f>
        <v>Wadowice Górne (pow. mielecki, woj. podkarpackie)</v>
      </c>
      <c r="CE2088" s="98">
        <v>0</v>
      </c>
      <c r="CF2088" s="98">
        <f>IF(ISNUMBER(SEARCH('ankieta ESG'!$G$189,CG2088)),MAX($CF$3:CF2087)+1,0)</f>
        <v>2085</v>
      </c>
      <c r="CG2088" s="134" t="s">
        <v>6088</v>
      </c>
      <c r="CH2088" s="98">
        <v>0</v>
      </c>
      <c r="CI2088" s="99" t="str">
        <f>IFERROR(VLOOKUP(ROWS($CG$4:CG2088),$CF$4:$CG$2337,2,0),"")</f>
        <v>Wadowice Górne (pow. mielecki, woj. podkarpackie)</v>
      </c>
      <c r="CJ2088" s="98">
        <v>0</v>
      </c>
    </row>
    <row r="2089" spans="4:88">
      <c r="D2089" s="25"/>
      <c r="F2089" s="25"/>
      <c r="AM2089" s="98">
        <f>IF(ISNUMBER(SEARCH('ankieta ESG'!$G$180,AN2089)),MAX(AM$3:$AM2088)+1,0)</f>
        <v>2086</v>
      </c>
      <c r="AN2089" s="134" t="s">
        <v>6089</v>
      </c>
      <c r="AO2089" s="98">
        <v>0</v>
      </c>
      <c r="AP2089" s="99" t="str">
        <f>IFERROR(VLOOKUP(ROWS($AN$4:AN2089),$AM$4:$AN$2337,2,0),"")</f>
        <v>Waganiec (pow. aleksandrowski, woj. kujawsko-pomorskie)</v>
      </c>
      <c r="AQ2089" s="98">
        <v>0</v>
      </c>
      <c r="AR2089" s="98">
        <f>IF(ISNUMBER(SEARCH('ankieta ESG'!$G$181,AS2089)),MAX($AR$3:AR2088)+1,0)</f>
        <v>2086</v>
      </c>
      <c r="AS2089" s="134" t="s">
        <v>6089</v>
      </c>
      <c r="AT2089" s="98">
        <v>0</v>
      </c>
      <c r="AU2089" s="99" t="str">
        <f>IFERROR(VLOOKUP(ROWS($AS$4:AS2089),$AR$4:$AS$2337,2,0),"")</f>
        <v>Waganiec (pow. aleksandrowski, woj. kujawsko-pomorskie)</v>
      </c>
      <c r="AV2089" s="98">
        <v>0</v>
      </c>
      <c r="AW2089" s="98">
        <f>IF(ISNUMBER(SEARCH('ankieta ESG'!$G$182,AX2089)),MAX($AW$3:AW2088)+1,0)</f>
        <v>2086</v>
      </c>
      <c r="AX2089" s="134" t="s">
        <v>6089</v>
      </c>
      <c r="AY2089" s="98">
        <v>0</v>
      </c>
      <c r="AZ2089" s="99" t="str">
        <f>IFERROR(VLOOKUP(ROWS($AX$4:AX2089),$AW$4:$AX$2337,2,0),"")</f>
        <v>Waganiec (pow. aleksandrowski, woj. kujawsko-pomorskie)</v>
      </c>
      <c r="BA2089" s="98">
        <v>0</v>
      </c>
      <c r="BB2089" s="98">
        <f>IF(ISNUMBER(SEARCH('ankieta ESG'!$G$183,BC2089)),MAX($BB$3:BB2088)+1,0)</f>
        <v>2086</v>
      </c>
      <c r="BC2089" s="134" t="s">
        <v>6089</v>
      </c>
      <c r="BD2089" s="98">
        <v>0</v>
      </c>
      <c r="BE2089" s="99" t="str">
        <f>IFERROR(VLOOKUP(ROWS($BC$4:BC2089),$BB$4:$BC$2337,2,0),"")</f>
        <v>Waganiec (pow. aleksandrowski, woj. kujawsko-pomorskie)</v>
      </c>
      <c r="BF2089" s="98">
        <v>0</v>
      </c>
      <c r="BG2089" s="98">
        <f>IF(ISNUMBER(SEARCH('ankieta ESG'!$G$184,BH2089)),MAX($BG$3:BG2088)+1,0)</f>
        <v>2086</v>
      </c>
      <c r="BH2089" s="134" t="s">
        <v>6089</v>
      </c>
      <c r="BI2089" s="98">
        <v>0</v>
      </c>
      <c r="BJ2089" s="99" t="str">
        <f>IFERROR(VLOOKUP(ROWS($BH$4:BH2089),$BG$4:$BH$2337,2,0),"")</f>
        <v>Waganiec (pow. aleksandrowski, woj. kujawsko-pomorskie)</v>
      </c>
      <c r="BK2089" s="98">
        <v>0</v>
      </c>
      <c r="BL2089" s="98">
        <f>IF(ISNUMBER(SEARCH('ankieta ESG'!$G$185,BM2089)),MAX($BL$3:BL2088)+1,0)</f>
        <v>2086</v>
      </c>
      <c r="BM2089" s="134" t="s">
        <v>6089</v>
      </c>
      <c r="BN2089" s="98">
        <v>0</v>
      </c>
      <c r="BO2089" s="99" t="str">
        <f>IFERROR(VLOOKUP(ROWS($BM$4:BM2089),$BL$4:$BM$2337,2,0),"")</f>
        <v>Waganiec (pow. aleksandrowski, woj. kujawsko-pomorskie)</v>
      </c>
      <c r="BP2089" s="98">
        <v>0</v>
      </c>
      <c r="BQ2089" s="98">
        <f>IF(ISNUMBER(SEARCH('ankieta ESG'!$G$186,BR2089)),MAX($BQ$3:BQ2088)+1,0)</f>
        <v>2086</v>
      </c>
      <c r="BR2089" s="134" t="s">
        <v>6089</v>
      </c>
      <c r="BS2089" s="98">
        <v>0</v>
      </c>
      <c r="BT2089" s="99" t="str">
        <f>IFERROR(VLOOKUP(ROWS($BR$4:BR2089),$BQ$4:$BR$2337,2,0),"")</f>
        <v>Waganiec (pow. aleksandrowski, woj. kujawsko-pomorskie)</v>
      </c>
      <c r="BU2089" s="98">
        <v>0</v>
      </c>
      <c r="BV2089" s="98">
        <f>IF(ISNUMBER(SEARCH('ankieta ESG'!$G$187,BW2089)),MAX($BV$3:BV2088)+1,0)</f>
        <v>2086</v>
      </c>
      <c r="BW2089" s="134" t="s">
        <v>6089</v>
      </c>
      <c r="BX2089" s="98">
        <v>0</v>
      </c>
      <c r="BY2089" s="99" t="str">
        <f>IFERROR(VLOOKUP(ROWS($BW$4:BW2089),$BV$4:$BW$2337,2,0),"")</f>
        <v>Waganiec (pow. aleksandrowski, woj. kujawsko-pomorskie)</v>
      </c>
      <c r="BZ2089" s="98">
        <v>0</v>
      </c>
      <c r="CA2089" s="98">
        <f>IF(ISNUMBER(SEARCH('ankieta ESG'!$G$188,CB2089)),MAX($CA$3:CA2088)+1,0)</f>
        <v>2086</v>
      </c>
      <c r="CB2089" s="134" t="s">
        <v>6089</v>
      </c>
      <c r="CC2089" s="98">
        <v>0</v>
      </c>
      <c r="CD2089" s="99" t="str">
        <f>IFERROR(VLOOKUP(ROWS($CB$4:CB2089),$CA$4:$CB$2337,2,0),"")</f>
        <v>Waganiec (pow. aleksandrowski, woj. kujawsko-pomorskie)</v>
      </c>
      <c r="CE2089" s="98">
        <v>0</v>
      </c>
      <c r="CF2089" s="98">
        <f>IF(ISNUMBER(SEARCH('ankieta ESG'!$G$189,CG2089)),MAX($CF$3:CF2088)+1,0)</f>
        <v>2086</v>
      </c>
      <c r="CG2089" s="134" t="s">
        <v>6089</v>
      </c>
      <c r="CH2089" s="98">
        <v>0</v>
      </c>
      <c r="CI2089" s="99" t="str">
        <f>IFERROR(VLOOKUP(ROWS($CG$4:CG2089),$CF$4:$CG$2337,2,0),"")</f>
        <v>Waganiec (pow. aleksandrowski, woj. kujawsko-pomorskie)</v>
      </c>
      <c r="CJ2089" s="98">
        <v>0</v>
      </c>
    </row>
    <row r="2090" spans="4:88">
      <c r="D2090" s="25"/>
      <c r="F2090" s="25"/>
      <c r="AM2090" s="98">
        <f>IF(ISNUMBER(SEARCH('ankieta ESG'!$G$180,AN2090)),MAX(AM$3:$AM2089)+1,0)</f>
        <v>2087</v>
      </c>
      <c r="AN2090" s="134" t="s">
        <v>6090</v>
      </c>
      <c r="AO2090" s="98">
        <v>0</v>
      </c>
      <c r="AP2090" s="99" t="str">
        <f>IFERROR(VLOOKUP(ROWS($AN$4:AN2090),$AM$4:$AN$2337,2,0),"")</f>
        <v>Walce (pow. krapkowicki, woj. opolskie)</v>
      </c>
      <c r="AQ2090" s="98">
        <v>0</v>
      </c>
      <c r="AR2090" s="98">
        <f>IF(ISNUMBER(SEARCH('ankieta ESG'!$G$181,AS2090)),MAX($AR$3:AR2089)+1,0)</f>
        <v>2087</v>
      </c>
      <c r="AS2090" s="134" t="s">
        <v>6090</v>
      </c>
      <c r="AT2090" s="98">
        <v>0</v>
      </c>
      <c r="AU2090" s="99" t="str">
        <f>IFERROR(VLOOKUP(ROWS($AS$4:AS2090),$AR$4:$AS$2337,2,0),"")</f>
        <v>Walce (pow. krapkowicki, woj. opolskie)</v>
      </c>
      <c r="AV2090" s="98">
        <v>0</v>
      </c>
      <c r="AW2090" s="98">
        <f>IF(ISNUMBER(SEARCH('ankieta ESG'!$G$182,AX2090)),MAX($AW$3:AW2089)+1,0)</f>
        <v>2087</v>
      </c>
      <c r="AX2090" s="134" t="s">
        <v>6090</v>
      </c>
      <c r="AY2090" s="98">
        <v>0</v>
      </c>
      <c r="AZ2090" s="99" t="str">
        <f>IFERROR(VLOOKUP(ROWS($AX$4:AX2090),$AW$4:$AX$2337,2,0),"")</f>
        <v>Walce (pow. krapkowicki, woj. opolskie)</v>
      </c>
      <c r="BA2090" s="98">
        <v>0</v>
      </c>
      <c r="BB2090" s="98">
        <f>IF(ISNUMBER(SEARCH('ankieta ESG'!$G$183,BC2090)),MAX($BB$3:BB2089)+1,0)</f>
        <v>2087</v>
      </c>
      <c r="BC2090" s="134" t="s">
        <v>6090</v>
      </c>
      <c r="BD2090" s="98">
        <v>0</v>
      </c>
      <c r="BE2090" s="99" t="str">
        <f>IFERROR(VLOOKUP(ROWS($BC$4:BC2090),$BB$4:$BC$2337,2,0),"")</f>
        <v>Walce (pow. krapkowicki, woj. opolskie)</v>
      </c>
      <c r="BF2090" s="98">
        <v>0</v>
      </c>
      <c r="BG2090" s="98">
        <f>IF(ISNUMBER(SEARCH('ankieta ESG'!$G$184,BH2090)),MAX($BG$3:BG2089)+1,0)</f>
        <v>2087</v>
      </c>
      <c r="BH2090" s="134" t="s">
        <v>6090</v>
      </c>
      <c r="BI2090" s="98">
        <v>0</v>
      </c>
      <c r="BJ2090" s="99" t="str">
        <f>IFERROR(VLOOKUP(ROWS($BH$4:BH2090),$BG$4:$BH$2337,2,0),"")</f>
        <v>Walce (pow. krapkowicki, woj. opolskie)</v>
      </c>
      <c r="BK2090" s="98">
        <v>0</v>
      </c>
      <c r="BL2090" s="98">
        <f>IF(ISNUMBER(SEARCH('ankieta ESG'!$G$185,BM2090)),MAX($BL$3:BL2089)+1,0)</f>
        <v>2087</v>
      </c>
      <c r="BM2090" s="134" t="s">
        <v>6090</v>
      </c>
      <c r="BN2090" s="98">
        <v>0</v>
      </c>
      <c r="BO2090" s="99" t="str">
        <f>IFERROR(VLOOKUP(ROWS($BM$4:BM2090),$BL$4:$BM$2337,2,0),"")</f>
        <v>Walce (pow. krapkowicki, woj. opolskie)</v>
      </c>
      <c r="BP2090" s="98">
        <v>0</v>
      </c>
      <c r="BQ2090" s="98">
        <f>IF(ISNUMBER(SEARCH('ankieta ESG'!$G$186,BR2090)),MAX($BQ$3:BQ2089)+1,0)</f>
        <v>2087</v>
      </c>
      <c r="BR2090" s="134" t="s">
        <v>6090</v>
      </c>
      <c r="BS2090" s="98">
        <v>0</v>
      </c>
      <c r="BT2090" s="99" t="str">
        <f>IFERROR(VLOOKUP(ROWS($BR$4:BR2090),$BQ$4:$BR$2337,2,0),"")</f>
        <v>Walce (pow. krapkowicki, woj. opolskie)</v>
      </c>
      <c r="BU2090" s="98">
        <v>0</v>
      </c>
      <c r="BV2090" s="98">
        <f>IF(ISNUMBER(SEARCH('ankieta ESG'!$G$187,BW2090)),MAX($BV$3:BV2089)+1,0)</f>
        <v>2087</v>
      </c>
      <c r="BW2090" s="134" t="s">
        <v>6090</v>
      </c>
      <c r="BX2090" s="98">
        <v>0</v>
      </c>
      <c r="BY2090" s="99" t="str">
        <f>IFERROR(VLOOKUP(ROWS($BW$4:BW2090),$BV$4:$BW$2337,2,0),"")</f>
        <v>Walce (pow. krapkowicki, woj. opolskie)</v>
      </c>
      <c r="BZ2090" s="98">
        <v>0</v>
      </c>
      <c r="CA2090" s="98">
        <f>IF(ISNUMBER(SEARCH('ankieta ESG'!$G$188,CB2090)),MAX($CA$3:CA2089)+1,0)</f>
        <v>2087</v>
      </c>
      <c r="CB2090" s="134" t="s">
        <v>6090</v>
      </c>
      <c r="CC2090" s="98">
        <v>0</v>
      </c>
      <c r="CD2090" s="99" t="str">
        <f>IFERROR(VLOOKUP(ROWS($CB$4:CB2090),$CA$4:$CB$2337,2,0),"")</f>
        <v>Walce (pow. krapkowicki, woj. opolskie)</v>
      </c>
      <c r="CE2090" s="98">
        <v>0</v>
      </c>
      <c r="CF2090" s="98">
        <f>IF(ISNUMBER(SEARCH('ankieta ESG'!$G$189,CG2090)),MAX($CF$3:CF2089)+1,0)</f>
        <v>2087</v>
      </c>
      <c r="CG2090" s="134" t="s">
        <v>6090</v>
      </c>
      <c r="CH2090" s="98">
        <v>0</v>
      </c>
      <c r="CI2090" s="99" t="str">
        <f>IFERROR(VLOOKUP(ROWS($CG$4:CG2090),$CF$4:$CG$2337,2,0),"")</f>
        <v>Walce (pow. krapkowicki, woj. opolskie)</v>
      </c>
      <c r="CJ2090" s="98">
        <v>0</v>
      </c>
    </row>
    <row r="2091" spans="4:88">
      <c r="D2091" s="25"/>
      <c r="F2091" s="25"/>
      <c r="AM2091" s="98">
        <f>IF(ISNUMBER(SEARCH('ankieta ESG'!$G$180,AN2091)),MAX(AM$3:$AM2090)+1,0)</f>
        <v>2088</v>
      </c>
      <c r="AN2091" s="134" t="s">
        <v>6091</v>
      </c>
      <c r="AO2091" s="98">
        <v>0</v>
      </c>
      <c r="AP2091" s="99" t="str">
        <f>IFERROR(VLOOKUP(ROWS($AN$4:AN2091),$AM$4:$AN$2337,2,0),"")</f>
        <v>Walim (pow. wałbrzyski, woj. dolnośląskie)</v>
      </c>
      <c r="AQ2091" s="98">
        <v>0</v>
      </c>
      <c r="AR2091" s="98">
        <f>IF(ISNUMBER(SEARCH('ankieta ESG'!$G$181,AS2091)),MAX($AR$3:AR2090)+1,0)</f>
        <v>2088</v>
      </c>
      <c r="AS2091" s="134" t="s">
        <v>6091</v>
      </c>
      <c r="AT2091" s="98">
        <v>0</v>
      </c>
      <c r="AU2091" s="99" t="str">
        <f>IFERROR(VLOOKUP(ROWS($AS$4:AS2091),$AR$4:$AS$2337,2,0),"")</f>
        <v>Walim (pow. wałbrzyski, woj. dolnośląskie)</v>
      </c>
      <c r="AV2091" s="98">
        <v>0</v>
      </c>
      <c r="AW2091" s="98">
        <f>IF(ISNUMBER(SEARCH('ankieta ESG'!$G$182,AX2091)),MAX($AW$3:AW2090)+1,0)</f>
        <v>2088</v>
      </c>
      <c r="AX2091" s="134" t="s">
        <v>6091</v>
      </c>
      <c r="AY2091" s="98">
        <v>0</v>
      </c>
      <c r="AZ2091" s="99" t="str">
        <f>IFERROR(VLOOKUP(ROWS($AX$4:AX2091),$AW$4:$AX$2337,2,0),"")</f>
        <v>Walim (pow. wałbrzyski, woj. dolnośląskie)</v>
      </c>
      <c r="BA2091" s="98">
        <v>0</v>
      </c>
      <c r="BB2091" s="98">
        <f>IF(ISNUMBER(SEARCH('ankieta ESG'!$G$183,BC2091)),MAX($BB$3:BB2090)+1,0)</f>
        <v>2088</v>
      </c>
      <c r="BC2091" s="134" t="s">
        <v>6091</v>
      </c>
      <c r="BD2091" s="98">
        <v>0</v>
      </c>
      <c r="BE2091" s="99" t="str">
        <f>IFERROR(VLOOKUP(ROWS($BC$4:BC2091),$BB$4:$BC$2337,2,0),"")</f>
        <v>Walim (pow. wałbrzyski, woj. dolnośląskie)</v>
      </c>
      <c r="BF2091" s="98">
        <v>0</v>
      </c>
      <c r="BG2091" s="98">
        <f>IF(ISNUMBER(SEARCH('ankieta ESG'!$G$184,BH2091)),MAX($BG$3:BG2090)+1,0)</f>
        <v>2088</v>
      </c>
      <c r="BH2091" s="134" t="s">
        <v>6091</v>
      </c>
      <c r="BI2091" s="98">
        <v>0</v>
      </c>
      <c r="BJ2091" s="99" t="str">
        <f>IFERROR(VLOOKUP(ROWS($BH$4:BH2091),$BG$4:$BH$2337,2,0),"")</f>
        <v>Walim (pow. wałbrzyski, woj. dolnośląskie)</v>
      </c>
      <c r="BK2091" s="98">
        <v>0</v>
      </c>
      <c r="BL2091" s="98">
        <f>IF(ISNUMBER(SEARCH('ankieta ESG'!$G$185,BM2091)),MAX($BL$3:BL2090)+1,0)</f>
        <v>2088</v>
      </c>
      <c r="BM2091" s="134" t="s">
        <v>6091</v>
      </c>
      <c r="BN2091" s="98">
        <v>0</v>
      </c>
      <c r="BO2091" s="99" t="str">
        <f>IFERROR(VLOOKUP(ROWS($BM$4:BM2091),$BL$4:$BM$2337,2,0),"")</f>
        <v>Walim (pow. wałbrzyski, woj. dolnośląskie)</v>
      </c>
      <c r="BP2091" s="98">
        <v>0</v>
      </c>
      <c r="BQ2091" s="98">
        <f>IF(ISNUMBER(SEARCH('ankieta ESG'!$G$186,BR2091)),MAX($BQ$3:BQ2090)+1,0)</f>
        <v>2088</v>
      </c>
      <c r="BR2091" s="134" t="s">
        <v>6091</v>
      </c>
      <c r="BS2091" s="98">
        <v>0</v>
      </c>
      <c r="BT2091" s="99" t="str">
        <f>IFERROR(VLOOKUP(ROWS($BR$4:BR2091),$BQ$4:$BR$2337,2,0),"")</f>
        <v>Walim (pow. wałbrzyski, woj. dolnośląskie)</v>
      </c>
      <c r="BU2091" s="98">
        <v>0</v>
      </c>
      <c r="BV2091" s="98">
        <f>IF(ISNUMBER(SEARCH('ankieta ESG'!$G$187,BW2091)),MAX($BV$3:BV2090)+1,0)</f>
        <v>2088</v>
      </c>
      <c r="BW2091" s="134" t="s">
        <v>6091</v>
      </c>
      <c r="BX2091" s="98">
        <v>0</v>
      </c>
      <c r="BY2091" s="99" t="str">
        <f>IFERROR(VLOOKUP(ROWS($BW$4:BW2091),$BV$4:$BW$2337,2,0),"")</f>
        <v>Walim (pow. wałbrzyski, woj. dolnośląskie)</v>
      </c>
      <c r="BZ2091" s="98">
        <v>0</v>
      </c>
      <c r="CA2091" s="98">
        <f>IF(ISNUMBER(SEARCH('ankieta ESG'!$G$188,CB2091)),MAX($CA$3:CA2090)+1,0)</f>
        <v>2088</v>
      </c>
      <c r="CB2091" s="134" t="s">
        <v>6091</v>
      </c>
      <c r="CC2091" s="98">
        <v>0</v>
      </c>
      <c r="CD2091" s="99" t="str">
        <f>IFERROR(VLOOKUP(ROWS($CB$4:CB2091),$CA$4:$CB$2337,2,0),"")</f>
        <v>Walim (pow. wałbrzyski, woj. dolnośląskie)</v>
      </c>
      <c r="CE2091" s="98">
        <v>0</v>
      </c>
      <c r="CF2091" s="98">
        <f>IF(ISNUMBER(SEARCH('ankieta ESG'!$G$189,CG2091)),MAX($CF$3:CF2090)+1,0)</f>
        <v>2088</v>
      </c>
      <c r="CG2091" s="134" t="s">
        <v>6091</v>
      </c>
      <c r="CH2091" s="98">
        <v>0</v>
      </c>
      <c r="CI2091" s="99" t="str">
        <f>IFERROR(VLOOKUP(ROWS($CG$4:CG2091),$CF$4:$CG$2337,2,0),"")</f>
        <v>Walim (pow. wałbrzyski, woj. dolnośląskie)</v>
      </c>
      <c r="CJ2091" s="98">
        <v>0</v>
      </c>
    </row>
    <row r="2092" spans="4:88">
      <c r="D2092" s="25"/>
      <c r="F2092" s="25"/>
      <c r="AM2092" s="98">
        <f>IF(ISNUMBER(SEARCH('ankieta ESG'!$G$180,AN2092)),MAX(AM$3:$AM2091)+1,0)</f>
        <v>2089</v>
      </c>
      <c r="AN2092" s="134" t="s">
        <v>6092</v>
      </c>
      <c r="AO2092" s="98">
        <v>0</v>
      </c>
      <c r="AP2092" s="99" t="str">
        <f>IFERROR(VLOOKUP(ROWS($AN$4:AN2092),$AM$4:$AN$2337,2,0),"")</f>
        <v>Wałbrzych (pow. Wałbrzych, woj. dolnośląskie)</v>
      </c>
      <c r="AQ2092" s="98">
        <v>0</v>
      </c>
      <c r="AR2092" s="98">
        <f>IF(ISNUMBER(SEARCH('ankieta ESG'!$G$181,AS2092)),MAX($AR$3:AR2091)+1,0)</f>
        <v>2089</v>
      </c>
      <c r="AS2092" s="134" t="s">
        <v>6092</v>
      </c>
      <c r="AT2092" s="98">
        <v>0</v>
      </c>
      <c r="AU2092" s="99" t="str">
        <f>IFERROR(VLOOKUP(ROWS($AS$4:AS2092),$AR$4:$AS$2337,2,0),"")</f>
        <v>Wałbrzych (pow. Wałbrzych, woj. dolnośląskie)</v>
      </c>
      <c r="AV2092" s="98">
        <v>0</v>
      </c>
      <c r="AW2092" s="98">
        <f>IF(ISNUMBER(SEARCH('ankieta ESG'!$G$182,AX2092)),MAX($AW$3:AW2091)+1,0)</f>
        <v>2089</v>
      </c>
      <c r="AX2092" s="134" t="s">
        <v>6092</v>
      </c>
      <c r="AY2092" s="98">
        <v>0</v>
      </c>
      <c r="AZ2092" s="99" t="str">
        <f>IFERROR(VLOOKUP(ROWS($AX$4:AX2092),$AW$4:$AX$2337,2,0),"")</f>
        <v>Wałbrzych (pow. Wałbrzych, woj. dolnośląskie)</v>
      </c>
      <c r="BA2092" s="98">
        <v>0</v>
      </c>
      <c r="BB2092" s="98">
        <f>IF(ISNUMBER(SEARCH('ankieta ESG'!$G$183,BC2092)),MAX($BB$3:BB2091)+1,0)</f>
        <v>2089</v>
      </c>
      <c r="BC2092" s="134" t="s">
        <v>6092</v>
      </c>
      <c r="BD2092" s="98">
        <v>0</v>
      </c>
      <c r="BE2092" s="99" t="str">
        <f>IFERROR(VLOOKUP(ROWS($BC$4:BC2092),$BB$4:$BC$2337,2,0),"")</f>
        <v>Wałbrzych (pow. Wałbrzych, woj. dolnośląskie)</v>
      </c>
      <c r="BF2092" s="98">
        <v>0</v>
      </c>
      <c r="BG2092" s="98">
        <f>IF(ISNUMBER(SEARCH('ankieta ESG'!$G$184,BH2092)),MAX($BG$3:BG2091)+1,0)</f>
        <v>2089</v>
      </c>
      <c r="BH2092" s="134" t="s">
        <v>6092</v>
      </c>
      <c r="BI2092" s="98">
        <v>0</v>
      </c>
      <c r="BJ2092" s="99" t="str">
        <f>IFERROR(VLOOKUP(ROWS($BH$4:BH2092),$BG$4:$BH$2337,2,0),"")</f>
        <v>Wałbrzych (pow. Wałbrzych, woj. dolnośląskie)</v>
      </c>
      <c r="BK2092" s="98">
        <v>0</v>
      </c>
      <c r="BL2092" s="98">
        <f>IF(ISNUMBER(SEARCH('ankieta ESG'!$G$185,BM2092)),MAX($BL$3:BL2091)+1,0)</f>
        <v>2089</v>
      </c>
      <c r="BM2092" s="134" t="s">
        <v>6092</v>
      </c>
      <c r="BN2092" s="98">
        <v>0</v>
      </c>
      <c r="BO2092" s="99" t="str">
        <f>IFERROR(VLOOKUP(ROWS($BM$4:BM2092),$BL$4:$BM$2337,2,0),"")</f>
        <v>Wałbrzych (pow. Wałbrzych, woj. dolnośląskie)</v>
      </c>
      <c r="BP2092" s="98">
        <v>0</v>
      </c>
      <c r="BQ2092" s="98">
        <f>IF(ISNUMBER(SEARCH('ankieta ESG'!$G$186,BR2092)),MAX($BQ$3:BQ2091)+1,0)</f>
        <v>2089</v>
      </c>
      <c r="BR2092" s="134" t="s">
        <v>6092</v>
      </c>
      <c r="BS2092" s="98">
        <v>0</v>
      </c>
      <c r="BT2092" s="99" t="str">
        <f>IFERROR(VLOOKUP(ROWS($BR$4:BR2092),$BQ$4:$BR$2337,2,0),"")</f>
        <v>Wałbrzych (pow. Wałbrzych, woj. dolnośląskie)</v>
      </c>
      <c r="BU2092" s="98">
        <v>0</v>
      </c>
      <c r="BV2092" s="98">
        <f>IF(ISNUMBER(SEARCH('ankieta ESG'!$G$187,BW2092)),MAX($BV$3:BV2091)+1,0)</f>
        <v>2089</v>
      </c>
      <c r="BW2092" s="134" t="s">
        <v>6092</v>
      </c>
      <c r="BX2092" s="98">
        <v>0</v>
      </c>
      <c r="BY2092" s="99" t="str">
        <f>IFERROR(VLOOKUP(ROWS($BW$4:BW2092),$BV$4:$BW$2337,2,0),"")</f>
        <v>Wałbrzych (pow. Wałbrzych, woj. dolnośląskie)</v>
      </c>
      <c r="BZ2092" s="98">
        <v>0</v>
      </c>
      <c r="CA2092" s="98">
        <f>IF(ISNUMBER(SEARCH('ankieta ESG'!$G$188,CB2092)),MAX($CA$3:CA2091)+1,0)</f>
        <v>2089</v>
      </c>
      <c r="CB2092" s="134" t="s">
        <v>6092</v>
      </c>
      <c r="CC2092" s="98">
        <v>0</v>
      </c>
      <c r="CD2092" s="99" t="str">
        <f>IFERROR(VLOOKUP(ROWS($CB$4:CB2092),$CA$4:$CB$2337,2,0),"")</f>
        <v>Wałbrzych (pow. Wałbrzych, woj. dolnośląskie)</v>
      </c>
      <c r="CE2092" s="98">
        <v>0</v>
      </c>
      <c r="CF2092" s="98">
        <f>IF(ISNUMBER(SEARCH('ankieta ESG'!$G$189,CG2092)),MAX($CF$3:CF2091)+1,0)</f>
        <v>2089</v>
      </c>
      <c r="CG2092" s="134" t="s">
        <v>6092</v>
      </c>
      <c r="CH2092" s="98">
        <v>0</v>
      </c>
      <c r="CI2092" s="99" t="str">
        <f>IFERROR(VLOOKUP(ROWS($CG$4:CG2092),$CF$4:$CG$2337,2,0),"")</f>
        <v>Wałbrzych (pow. Wałbrzych, woj. dolnośląskie)</v>
      </c>
      <c r="CJ2092" s="98">
        <v>0</v>
      </c>
    </row>
    <row r="2093" spans="4:88">
      <c r="D2093" s="25"/>
      <c r="F2093" s="25"/>
      <c r="AM2093" s="98">
        <f>IF(ISNUMBER(SEARCH('ankieta ESG'!$G$180,AN2093)),MAX(AM$3:$AM2092)+1,0)</f>
        <v>2090</v>
      </c>
      <c r="AN2093" s="134" t="s">
        <v>6093</v>
      </c>
      <c r="AO2093" s="98">
        <v>0</v>
      </c>
      <c r="AP2093" s="99" t="str">
        <f>IFERROR(VLOOKUP(ROWS($AN$4:AN2093),$AM$4:$AN$2337,2,0),"")</f>
        <v>Wałcz (pow. wałecki, woj. zachodniopomorskie)</v>
      </c>
      <c r="AQ2093" s="98">
        <v>0</v>
      </c>
      <c r="AR2093" s="98">
        <f>IF(ISNUMBER(SEARCH('ankieta ESG'!$G$181,AS2093)),MAX($AR$3:AR2092)+1,0)</f>
        <v>2090</v>
      </c>
      <c r="AS2093" s="134" t="s">
        <v>6093</v>
      </c>
      <c r="AT2093" s="98">
        <v>0</v>
      </c>
      <c r="AU2093" s="99" t="str">
        <f>IFERROR(VLOOKUP(ROWS($AS$4:AS2093),$AR$4:$AS$2337,2,0),"")</f>
        <v>Wałcz (pow. wałecki, woj. zachodniopomorskie)</v>
      </c>
      <c r="AV2093" s="98">
        <v>0</v>
      </c>
      <c r="AW2093" s="98">
        <f>IF(ISNUMBER(SEARCH('ankieta ESG'!$G$182,AX2093)),MAX($AW$3:AW2092)+1,0)</f>
        <v>2090</v>
      </c>
      <c r="AX2093" s="134" t="s">
        <v>6093</v>
      </c>
      <c r="AY2093" s="98">
        <v>0</v>
      </c>
      <c r="AZ2093" s="99" t="str">
        <f>IFERROR(VLOOKUP(ROWS($AX$4:AX2093),$AW$4:$AX$2337,2,0),"")</f>
        <v>Wałcz (pow. wałecki, woj. zachodniopomorskie)</v>
      </c>
      <c r="BA2093" s="98">
        <v>0</v>
      </c>
      <c r="BB2093" s="98">
        <f>IF(ISNUMBER(SEARCH('ankieta ESG'!$G$183,BC2093)),MAX($BB$3:BB2092)+1,0)</f>
        <v>2090</v>
      </c>
      <c r="BC2093" s="134" t="s">
        <v>6093</v>
      </c>
      <c r="BD2093" s="98">
        <v>0</v>
      </c>
      <c r="BE2093" s="99" t="str">
        <f>IFERROR(VLOOKUP(ROWS($BC$4:BC2093),$BB$4:$BC$2337,2,0),"")</f>
        <v>Wałcz (pow. wałecki, woj. zachodniopomorskie)</v>
      </c>
      <c r="BF2093" s="98">
        <v>0</v>
      </c>
      <c r="BG2093" s="98">
        <f>IF(ISNUMBER(SEARCH('ankieta ESG'!$G$184,BH2093)),MAX($BG$3:BG2092)+1,0)</f>
        <v>2090</v>
      </c>
      <c r="BH2093" s="134" t="s">
        <v>6093</v>
      </c>
      <c r="BI2093" s="98">
        <v>0</v>
      </c>
      <c r="BJ2093" s="99" t="str">
        <f>IFERROR(VLOOKUP(ROWS($BH$4:BH2093),$BG$4:$BH$2337,2,0),"")</f>
        <v>Wałcz (pow. wałecki, woj. zachodniopomorskie)</v>
      </c>
      <c r="BK2093" s="98">
        <v>0</v>
      </c>
      <c r="BL2093" s="98">
        <f>IF(ISNUMBER(SEARCH('ankieta ESG'!$G$185,BM2093)),MAX($BL$3:BL2092)+1,0)</f>
        <v>2090</v>
      </c>
      <c r="BM2093" s="134" t="s">
        <v>6093</v>
      </c>
      <c r="BN2093" s="98">
        <v>0</v>
      </c>
      <c r="BO2093" s="99" t="str">
        <f>IFERROR(VLOOKUP(ROWS($BM$4:BM2093),$BL$4:$BM$2337,2,0),"")</f>
        <v>Wałcz (pow. wałecki, woj. zachodniopomorskie)</v>
      </c>
      <c r="BP2093" s="98">
        <v>0</v>
      </c>
      <c r="BQ2093" s="98">
        <f>IF(ISNUMBER(SEARCH('ankieta ESG'!$G$186,BR2093)),MAX($BQ$3:BQ2092)+1,0)</f>
        <v>2090</v>
      </c>
      <c r="BR2093" s="134" t="s">
        <v>6093</v>
      </c>
      <c r="BS2093" s="98">
        <v>0</v>
      </c>
      <c r="BT2093" s="99" t="str">
        <f>IFERROR(VLOOKUP(ROWS($BR$4:BR2093),$BQ$4:$BR$2337,2,0),"")</f>
        <v>Wałcz (pow. wałecki, woj. zachodniopomorskie)</v>
      </c>
      <c r="BU2093" s="98">
        <v>0</v>
      </c>
      <c r="BV2093" s="98">
        <f>IF(ISNUMBER(SEARCH('ankieta ESG'!$G$187,BW2093)),MAX($BV$3:BV2092)+1,0)</f>
        <v>2090</v>
      </c>
      <c r="BW2093" s="134" t="s">
        <v>6093</v>
      </c>
      <c r="BX2093" s="98">
        <v>0</v>
      </c>
      <c r="BY2093" s="99" t="str">
        <f>IFERROR(VLOOKUP(ROWS($BW$4:BW2093),$BV$4:$BW$2337,2,0),"")</f>
        <v>Wałcz (pow. wałecki, woj. zachodniopomorskie)</v>
      </c>
      <c r="BZ2093" s="98">
        <v>0</v>
      </c>
      <c r="CA2093" s="98">
        <f>IF(ISNUMBER(SEARCH('ankieta ESG'!$G$188,CB2093)),MAX($CA$3:CA2092)+1,0)</f>
        <v>2090</v>
      </c>
      <c r="CB2093" s="134" t="s">
        <v>6093</v>
      </c>
      <c r="CC2093" s="98">
        <v>0</v>
      </c>
      <c r="CD2093" s="99" t="str">
        <f>IFERROR(VLOOKUP(ROWS($CB$4:CB2093),$CA$4:$CB$2337,2,0),"")</f>
        <v>Wałcz (pow. wałecki, woj. zachodniopomorskie)</v>
      </c>
      <c r="CE2093" s="98">
        <v>0</v>
      </c>
      <c r="CF2093" s="98">
        <f>IF(ISNUMBER(SEARCH('ankieta ESG'!$G$189,CG2093)),MAX($CF$3:CF2092)+1,0)</f>
        <v>2090</v>
      </c>
      <c r="CG2093" s="134" t="s">
        <v>6093</v>
      </c>
      <c r="CH2093" s="98">
        <v>0</v>
      </c>
      <c r="CI2093" s="99" t="str">
        <f>IFERROR(VLOOKUP(ROWS($CG$4:CG2093),$CF$4:$CG$2337,2,0),"")</f>
        <v>Wałcz (pow. wałecki, woj. zachodniopomorskie)</v>
      </c>
      <c r="CJ2093" s="98">
        <v>0</v>
      </c>
    </row>
    <row r="2094" spans="4:88">
      <c r="D2094" s="25"/>
      <c r="F2094" s="25"/>
      <c r="AM2094" s="98">
        <f>IF(ISNUMBER(SEARCH('ankieta ESG'!$G$180,AN2094)),MAX(AM$3:$AM2093)+1,0)</f>
        <v>2091</v>
      </c>
      <c r="AN2094" s="134" t="s">
        <v>6094</v>
      </c>
      <c r="AO2094" s="98">
        <v>0</v>
      </c>
      <c r="AP2094" s="99" t="str">
        <f>IFERROR(VLOOKUP(ROWS($AN$4:AN2094),$AM$4:$AN$2337,2,0),"")</f>
        <v>Wapno (pow. wągrowiecki, woj. wielkopolskie)</v>
      </c>
      <c r="AQ2094" s="98">
        <v>0</v>
      </c>
      <c r="AR2094" s="98">
        <f>IF(ISNUMBER(SEARCH('ankieta ESG'!$G$181,AS2094)),MAX($AR$3:AR2093)+1,0)</f>
        <v>2091</v>
      </c>
      <c r="AS2094" s="134" t="s">
        <v>6094</v>
      </c>
      <c r="AT2094" s="98">
        <v>0</v>
      </c>
      <c r="AU2094" s="99" t="str">
        <f>IFERROR(VLOOKUP(ROWS($AS$4:AS2094),$AR$4:$AS$2337,2,0),"")</f>
        <v>Wapno (pow. wągrowiecki, woj. wielkopolskie)</v>
      </c>
      <c r="AV2094" s="98">
        <v>0</v>
      </c>
      <c r="AW2094" s="98">
        <f>IF(ISNUMBER(SEARCH('ankieta ESG'!$G$182,AX2094)),MAX($AW$3:AW2093)+1,0)</f>
        <v>2091</v>
      </c>
      <c r="AX2094" s="134" t="s">
        <v>6094</v>
      </c>
      <c r="AY2094" s="98">
        <v>0</v>
      </c>
      <c r="AZ2094" s="99" t="str">
        <f>IFERROR(VLOOKUP(ROWS($AX$4:AX2094),$AW$4:$AX$2337,2,0),"")</f>
        <v>Wapno (pow. wągrowiecki, woj. wielkopolskie)</v>
      </c>
      <c r="BA2094" s="98">
        <v>0</v>
      </c>
      <c r="BB2094" s="98">
        <f>IF(ISNUMBER(SEARCH('ankieta ESG'!$G$183,BC2094)),MAX($BB$3:BB2093)+1,0)</f>
        <v>2091</v>
      </c>
      <c r="BC2094" s="134" t="s">
        <v>6094</v>
      </c>
      <c r="BD2094" s="98">
        <v>0</v>
      </c>
      <c r="BE2094" s="99" t="str">
        <f>IFERROR(VLOOKUP(ROWS($BC$4:BC2094),$BB$4:$BC$2337,2,0),"")</f>
        <v>Wapno (pow. wągrowiecki, woj. wielkopolskie)</v>
      </c>
      <c r="BF2094" s="98">
        <v>0</v>
      </c>
      <c r="BG2094" s="98">
        <f>IF(ISNUMBER(SEARCH('ankieta ESG'!$G$184,BH2094)),MAX($BG$3:BG2093)+1,0)</f>
        <v>2091</v>
      </c>
      <c r="BH2094" s="134" t="s">
        <v>6094</v>
      </c>
      <c r="BI2094" s="98">
        <v>0</v>
      </c>
      <c r="BJ2094" s="99" t="str">
        <f>IFERROR(VLOOKUP(ROWS($BH$4:BH2094),$BG$4:$BH$2337,2,0),"")</f>
        <v>Wapno (pow. wągrowiecki, woj. wielkopolskie)</v>
      </c>
      <c r="BK2094" s="98">
        <v>0</v>
      </c>
      <c r="BL2094" s="98">
        <f>IF(ISNUMBER(SEARCH('ankieta ESG'!$G$185,BM2094)),MAX($BL$3:BL2093)+1,0)</f>
        <v>2091</v>
      </c>
      <c r="BM2094" s="134" t="s">
        <v>6094</v>
      </c>
      <c r="BN2094" s="98">
        <v>0</v>
      </c>
      <c r="BO2094" s="99" t="str">
        <f>IFERROR(VLOOKUP(ROWS($BM$4:BM2094),$BL$4:$BM$2337,2,0),"")</f>
        <v>Wapno (pow. wągrowiecki, woj. wielkopolskie)</v>
      </c>
      <c r="BP2094" s="98">
        <v>0</v>
      </c>
      <c r="BQ2094" s="98">
        <f>IF(ISNUMBER(SEARCH('ankieta ESG'!$G$186,BR2094)),MAX($BQ$3:BQ2093)+1,0)</f>
        <v>2091</v>
      </c>
      <c r="BR2094" s="134" t="s">
        <v>6094</v>
      </c>
      <c r="BS2094" s="98">
        <v>0</v>
      </c>
      <c r="BT2094" s="99" t="str">
        <f>IFERROR(VLOOKUP(ROWS($BR$4:BR2094),$BQ$4:$BR$2337,2,0),"")</f>
        <v>Wapno (pow. wągrowiecki, woj. wielkopolskie)</v>
      </c>
      <c r="BU2094" s="98">
        <v>0</v>
      </c>
      <c r="BV2094" s="98">
        <f>IF(ISNUMBER(SEARCH('ankieta ESG'!$G$187,BW2094)),MAX($BV$3:BV2093)+1,0)</f>
        <v>2091</v>
      </c>
      <c r="BW2094" s="134" t="s">
        <v>6094</v>
      </c>
      <c r="BX2094" s="98">
        <v>0</v>
      </c>
      <c r="BY2094" s="99" t="str">
        <f>IFERROR(VLOOKUP(ROWS($BW$4:BW2094),$BV$4:$BW$2337,2,0),"")</f>
        <v>Wapno (pow. wągrowiecki, woj. wielkopolskie)</v>
      </c>
      <c r="BZ2094" s="98">
        <v>0</v>
      </c>
      <c r="CA2094" s="98">
        <f>IF(ISNUMBER(SEARCH('ankieta ESG'!$G$188,CB2094)),MAX($CA$3:CA2093)+1,0)</f>
        <v>2091</v>
      </c>
      <c r="CB2094" s="134" t="s">
        <v>6094</v>
      </c>
      <c r="CC2094" s="98">
        <v>0</v>
      </c>
      <c r="CD2094" s="99" t="str">
        <f>IFERROR(VLOOKUP(ROWS($CB$4:CB2094),$CA$4:$CB$2337,2,0),"")</f>
        <v>Wapno (pow. wągrowiecki, woj. wielkopolskie)</v>
      </c>
      <c r="CE2094" s="98">
        <v>0</v>
      </c>
      <c r="CF2094" s="98">
        <f>IF(ISNUMBER(SEARCH('ankieta ESG'!$G$189,CG2094)),MAX($CF$3:CF2093)+1,0)</f>
        <v>2091</v>
      </c>
      <c r="CG2094" s="134" t="s">
        <v>6094</v>
      </c>
      <c r="CH2094" s="98">
        <v>0</v>
      </c>
      <c r="CI2094" s="99" t="str">
        <f>IFERROR(VLOOKUP(ROWS($CG$4:CG2094),$CF$4:$CG$2337,2,0),"")</f>
        <v>Wapno (pow. wągrowiecki, woj. wielkopolskie)</v>
      </c>
      <c r="CJ2094" s="98">
        <v>0</v>
      </c>
    </row>
    <row r="2095" spans="4:88">
      <c r="D2095" s="25"/>
      <c r="F2095" s="25"/>
      <c r="AM2095" s="98">
        <f>IF(ISNUMBER(SEARCH('ankieta ESG'!$G$180,AN2095)),MAX(AM$3:$AM2094)+1,0)</f>
        <v>2092</v>
      </c>
      <c r="AN2095" s="134" t="s">
        <v>6095</v>
      </c>
      <c r="AO2095" s="98">
        <v>0</v>
      </c>
      <c r="AP2095" s="99" t="str">
        <f>IFERROR(VLOOKUP(ROWS($AN$4:AN2095),$AM$4:$AN$2337,2,0),"")</f>
        <v>Warka (pow. grójecki, woj. mazowieckie)</v>
      </c>
      <c r="AQ2095" s="98">
        <v>0</v>
      </c>
      <c r="AR2095" s="98">
        <f>IF(ISNUMBER(SEARCH('ankieta ESG'!$G$181,AS2095)),MAX($AR$3:AR2094)+1,0)</f>
        <v>2092</v>
      </c>
      <c r="AS2095" s="134" t="s">
        <v>6095</v>
      </c>
      <c r="AT2095" s="98">
        <v>0</v>
      </c>
      <c r="AU2095" s="99" t="str">
        <f>IFERROR(VLOOKUP(ROWS($AS$4:AS2095),$AR$4:$AS$2337,2,0),"")</f>
        <v>Warka (pow. grójecki, woj. mazowieckie)</v>
      </c>
      <c r="AV2095" s="98">
        <v>0</v>
      </c>
      <c r="AW2095" s="98">
        <f>IF(ISNUMBER(SEARCH('ankieta ESG'!$G$182,AX2095)),MAX($AW$3:AW2094)+1,0)</f>
        <v>2092</v>
      </c>
      <c r="AX2095" s="134" t="s">
        <v>6095</v>
      </c>
      <c r="AY2095" s="98">
        <v>0</v>
      </c>
      <c r="AZ2095" s="99" t="str">
        <f>IFERROR(VLOOKUP(ROWS($AX$4:AX2095),$AW$4:$AX$2337,2,0),"")</f>
        <v>Warka (pow. grójecki, woj. mazowieckie)</v>
      </c>
      <c r="BA2095" s="98">
        <v>0</v>
      </c>
      <c r="BB2095" s="98">
        <f>IF(ISNUMBER(SEARCH('ankieta ESG'!$G$183,BC2095)),MAX($BB$3:BB2094)+1,0)</f>
        <v>2092</v>
      </c>
      <c r="BC2095" s="134" t="s">
        <v>6095</v>
      </c>
      <c r="BD2095" s="98">
        <v>0</v>
      </c>
      <c r="BE2095" s="99" t="str">
        <f>IFERROR(VLOOKUP(ROWS($BC$4:BC2095),$BB$4:$BC$2337,2,0),"")</f>
        <v>Warka (pow. grójecki, woj. mazowieckie)</v>
      </c>
      <c r="BF2095" s="98">
        <v>0</v>
      </c>
      <c r="BG2095" s="98">
        <f>IF(ISNUMBER(SEARCH('ankieta ESG'!$G$184,BH2095)),MAX($BG$3:BG2094)+1,0)</f>
        <v>2092</v>
      </c>
      <c r="BH2095" s="134" t="s">
        <v>6095</v>
      </c>
      <c r="BI2095" s="98">
        <v>0</v>
      </c>
      <c r="BJ2095" s="99" t="str">
        <f>IFERROR(VLOOKUP(ROWS($BH$4:BH2095),$BG$4:$BH$2337,2,0),"")</f>
        <v>Warka (pow. grójecki, woj. mazowieckie)</v>
      </c>
      <c r="BK2095" s="98">
        <v>0</v>
      </c>
      <c r="BL2095" s="98">
        <f>IF(ISNUMBER(SEARCH('ankieta ESG'!$G$185,BM2095)),MAX($BL$3:BL2094)+1,0)</f>
        <v>2092</v>
      </c>
      <c r="BM2095" s="134" t="s">
        <v>6095</v>
      </c>
      <c r="BN2095" s="98">
        <v>0</v>
      </c>
      <c r="BO2095" s="99" t="str">
        <f>IFERROR(VLOOKUP(ROWS($BM$4:BM2095),$BL$4:$BM$2337,2,0),"")</f>
        <v>Warka (pow. grójecki, woj. mazowieckie)</v>
      </c>
      <c r="BP2095" s="98">
        <v>0</v>
      </c>
      <c r="BQ2095" s="98">
        <f>IF(ISNUMBER(SEARCH('ankieta ESG'!$G$186,BR2095)),MAX($BQ$3:BQ2094)+1,0)</f>
        <v>2092</v>
      </c>
      <c r="BR2095" s="134" t="s">
        <v>6095</v>
      </c>
      <c r="BS2095" s="98">
        <v>0</v>
      </c>
      <c r="BT2095" s="99" t="str">
        <f>IFERROR(VLOOKUP(ROWS($BR$4:BR2095),$BQ$4:$BR$2337,2,0),"")</f>
        <v>Warka (pow. grójecki, woj. mazowieckie)</v>
      </c>
      <c r="BU2095" s="98">
        <v>0</v>
      </c>
      <c r="BV2095" s="98">
        <f>IF(ISNUMBER(SEARCH('ankieta ESG'!$G$187,BW2095)),MAX($BV$3:BV2094)+1,0)</f>
        <v>2092</v>
      </c>
      <c r="BW2095" s="134" t="s">
        <v>6095</v>
      </c>
      <c r="BX2095" s="98">
        <v>0</v>
      </c>
      <c r="BY2095" s="99" t="str">
        <f>IFERROR(VLOOKUP(ROWS($BW$4:BW2095),$BV$4:$BW$2337,2,0),"")</f>
        <v>Warka (pow. grójecki, woj. mazowieckie)</v>
      </c>
      <c r="BZ2095" s="98">
        <v>0</v>
      </c>
      <c r="CA2095" s="98">
        <f>IF(ISNUMBER(SEARCH('ankieta ESG'!$G$188,CB2095)),MAX($CA$3:CA2094)+1,0)</f>
        <v>2092</v>
      </c>
      <c r="CB2095" s="134" t="s">
        <v>6095</v>
      </c>
      <c r="CC2095" s="98">
        <v>0</v>
      </c>
      <c r="CD2095" s="99" t="str">
        <f>IFERROR(VLOOKUP(ROWS($CB$4:CB2095),$CA$4:$CB$2337,2,0),"")</f>
        <v>Warka (pow. grójecki, woj. mazowieckie)</v>
      </c>
      <c r="CE2095" s="98">
        <v>0</v>
      </c>
      <c r="CF2095" s="98">
        <f>IF(ISNUMBER(SEARCH('ankieta ESG'!$G$189,CG2095)),MAX($CF$3:CF2094)+1,0)</f>
        <v>2092</v>
      </c>
      <c r="CG2095" s="134" t="s">
        <v>6095</v>
      </c>
      <c r="CH2095" s="98">
        <v>0</v>
      </c>
      <c r="CI2095" s="99" t="str">
        <f>IFERROR(VLOOKUP(ROWS($CG$4:CG2095),$CF$4:$CG$2337,2,0),"")</f>
        <v>Warka (pow. grójecki, woj. mazowieckie)</v>
      </c>
      <c r="CJ2095" s="98">
        <v>0</v>
      </c>
    </row>
    <row r="2096" spans="4:88">
      <c r="D2096" s="25"/>
      <c r="F2096" s="25"/>
      <c r="AM2096" s="98">
        <f>IF(ISNUMBER(SEARCH('ankieta ESG'!$G$180,AN2096)),MAX(AM$3:$AM2095)+1,0)</f>
        <v>2093</v>
      </c>
      <c r="AN2096" s="134" t="s">
        <v>6096</v>
      </c>
      <c r="AO2096" s="98">
        <v>0</v>
      </c>
      <c r="AP2096" s="99" t="str">
        <f>IFERROR(VLOOKUP(ROWS($AN$4:AN2096),$AM$4:$AN$2337,2,0),"")</f>
        <v>Warlubie (pow. świecki, woj. kujawsko-pomorskie)</v>
      </c>
      <c r="AQ2096" s="98">
        <v>0</v>
      </c>
      <c r="AR2096" s="98">
        <f>IF(ISNUMBER(SEARCH('ankieta ESG'!$G$181,AS2096)),MAX($AR$3:AR2095)+1,0)</f>
        <v>2093</v>
      </c>
      <c r="AS2096" s="134" t="s">
        <v>6096</v>
      </c>
      <c r="AT2096" s="98">
        <v>0</v>
      </c>
      <c r="AU2096" s="99" t="str">
        <f>IFERROR(VLOOKUP(ROWS($AS$4:AS2096),$AR$4:$AS$2337,2,0),"")</f>
        <v>Warlubie (pow. świecki, woj. kujawsko-pomorskie)</v>
      </c>
      <c r="AV2096" s="98">
        <v>0</v>
      </c>
      <c r="AW2096" s="98">
        <f>IF(ISNUMBER(SEARCH('ankieta ESG'!$G$182,AX2096)),MAX($AW$3:AW2095)+1,0)</f>
        <v>2093</v>
      </c>
      <c r="AX2096" s="134" t="s">
        <v>6096</v>
      </c>
      <c r="AY2096" s="98">
        <v>0</v>
      </c>
      <c r="AZ2096" s="99" t="str">
        <f>IFERROR(VLOOKUP(ROWS($AX$4:AX2096),$AW$4:$AX$2337,2,0),"")</f>
        <v>Warlubie (pow. świecki, woj. kujawsko-pomorskie)</v>
      </c>
      <c r="BA2096" s="98">
        <v>0</v>
      </c>
      <c r="BB2096" s="98">
        <f>IF(ISNUMBER(SEARCH('ankieta ESG'!$G$183,BC2096)),MAX($BB$3:BB2095)+1,0)</f>
        <v>2093</v>
      </c>
      <c r="BC2096" s="134" t="s">
        <v>6096</v>
      </c>
      <c r="BD2096" s="98">
        <v>0</v>
      </c>
      <c r="BE2096" s="99" t="str">
        <f>IFERROR(VLOOKUP(ROWS($BC$4:BC2096),$BB$4:$BC$2337,2,0),"")</f>
        <v>Warlubie (pow. świecki, woj. kujawsko-pomorskie)</v>
      </c>
      <c r="BF2096" s="98">
        <v>0</v>
      </c>
      <c r="BG2096" s="98">
        <f>IF(ISNUMBER(SEARCH('ankieta ESG'!$G$184,BH2096)),MAX($BG$3:BG2095)+1,0)</f>
        <v>2093</v>
      </c>
      <c r="BH2096" s="134" t="s">
        <v>6096</v>
      </c>
      <c r="BI2096" s="98">
        <v>0</v>
      </c>
      <c r="BJ2096" s="99" t="str">
        <f>IFERROR(VLOOKUP(ROWS($BH$4:BH2096),$BG$4:$BH$2337,2,0),"")</f>
        <v>Warlubie (pow. świecki, woj. kujawsko-pomorskie)</v>
      </c>
      <c r="BK2096" s="98">
        <v>0</v>
      </c>
      <c r="BL2096" s="98">
        <f>IF(ISNUMBER(SEARCH('ankieta ESG'!$G$185,BM2096)),MAX($BL$3:BL2095)+1,0)</f>
        <v>2093</v>
      </c>
      <c r="BM2096" s="134" t="s">
        <v>6096</v>
      </c>
      <c r="BN2096" s="98">
        <v>0</v>
      </c>
      <c r="BO2096" s="99" t="str">
        <f>IFERROR(VLOOKUP(ROWS($BM$4:BM2096),$BL$4:$BM$2337,2,0),"")</f>
        <v>Warlubie (pow. świecki, woj. kujawsko-pomorskie)</v>
      </c>
      <c r="BP2096" s="98">
        <v>0</v>
      </c>
      <c r="BQ2096" s="98">
        <f>IF(ISNUMBER(SEARCH('ankieta ESG'!$G$186,BR2096)),MAX($BQ$3:BQ2095)+1,0)</f>
        <v>2093</v>
      </c>
      <c r="BR2096" s="134" t="s">
        <v>6096</v>
      </c>
      <c r="BS2096" s="98">
        <v>0</v>
      </c>
      <c r="BT2096" s="99" t="str">
        <f>IFERROR(VLOOKUP(ROWS($BR$4:BR2096),$BQ$4:$BR$2337,2,0),"")</f>
        <v>Warlubie (pow. świecki, woj. kujawsko-pomorskie)</v>
      </c>
      <c r="BU2096" s="98">
        <v>0</v>
      </c>
      <c r="BV2096" s="98">
        <f>IF(ISNUMBER(SEARCH('ankieta ESG'!$G$187,BW2096)),MAX($BV$3:BV2095)+1,0)</f>
        <v>2093</v>
      </c>
      <c r="BW2096" s="134" t="s">
        <v>6096</v>
      </c>
      <c r="BX2096" s="98">
        <v>0</v>
      </c>
      <c r="BY2096" s="99" t="str">
        <f>IFERROR(VLOOKUP(ROWS($BW$4:BW2096),$BV$4:$BW$2337,2,0),"")</f>
        <v>Warlubie (pow. świecki, woj. kujawsko-pomorskie)</v>
      </c>
      <c r="BZ2096" s="98">
        <v>0</v>
      </c>
      <c r="CA2096" s="98">
        <f>IF(ISNUMBER(SEARCH('ankieta ESG'!$G$188,CB2096)),MAX($CA$3:CA2095)+1,0)</f>
        <v>2093</v>
      </c>
      <c r="CB2096" s="134" t="s">
        <v>6096</v>
      </c>
      <c r="CC2096" s="98">
        <v>0</v>
      </c>
      <c r="CD2096" s="99" t="str">
        <f>IFERROR(VLOOKUP(ROWS($CB$4:CB2096),$CA$4:$CB$2337,2,0),"")</f>
        <v>Warlubie (pow. świecki, woj. kujawsko-pomorskie)</v>
      </c>
      <c r="CE2096" s="98">
        <v>0</v>
      </c>
      <c r="CF2096" s="98">
        <f>IF(ISNUMBER(SEARCH('ankieta ESG'!$G$189,CG2096)),MAX($CF$3:CF2095)+1,0)</f>
        <v>2093</v>
      </c>
      <c r="CG2096" s="134" t="s">
        <v>6096</v>
      </c>
      <c r="CH2096" s="98">
        <v>0</v>
      </c>
      <c r="CI2096" s="99" t="str">
        <f>IFERROR(VLOOKUP(ROWS($CG$4:CG2096),$CF$4:$CG$2337,2,0),"")</f>
        <v>Warlubie (pow. świecki, woj. kujawsko-pomorskie)</v>
      </c>
      <c r="CJ2096" s="98">
        <v>0</v>
      </c>
    </row>
    <row r="2097" spans="4:88">
      <c r="D2097" s="25"/>
      <c r="F2097" s="25"/>
      <c r="AM2097" s="98">
        <f>IF(ISNUMBER(SEARCH('ankieta ESG'!$G$180,AN2097)),MAX(AM$3:$AM2096)+1,0)</f>
        <v>2094</v>
      </c>
      <c r="AN2097" s="134" t="s">
        <v>6097</v>
      </c>
      <c r="AO2097" s="98">
        <v>0</v>
      </c>
      <c r="AP2097" s="99" t="str">
        <f>IFERROR(VLOOKUP(ROWS($AN$4:AN2097),$AM$4:$AN$2337,2,0),"")</f>
        <v>Warnice (pow. pyrzycki, woj. zachodniopomorskie)</v>
      </c>
      <c r="AQ2097" s="98">
        <v>0</v>
      </c>
      <c r="AR2097" s="98">
        <f>IF(ISNUMBER(SEARCH('ankieta ESG'!$G$181,AS2097)),MAX($AR$3:AR2096)+1,0)</f>
        <v>2094</v>
      </c>
      <c r="AS2097" s="134" t="s">
        <v>6097</v>
      </c>
      <c r="AT2097" s="98">
        <v>0</v>
      </c>
      <c r="AU2097" s="99" t="str">
        <f>IFERROR(VLOOKUP(ROWS($AS$4:AS2097),$AR$4:$AS$2337,2,0),"")</f>
        <v>Warnice (pow. pyrzycki, woj. zachodniopomorskie)</v>
      </c>
      <c r="AV2097" s="98">
        <v>0</v>
      </c>
      <c r="AW2097" s="98">
        <f>IF(ISNUMBER(SEARCH('ankieta ESG'!$G$182,AX2097)),MAX($AW$3:AW2096)+1,0)</f>
        <v>2094</v>
      </c>
      <c r="AX2097" s="134" t="s">
        <v>6097</v>
      </c>
      <c r="AY2097" s="98">
        <v>0</v>
      </c>
      <c r="AZ2097" s="99" t="str">
        <f>IFERROR(VLOOKUP(ROWS($AX$4:AX2097),$AW$4:$AX$2337,2,0),"")</f>
        <v>Warnice (pow. pyrzycki, woj. zachodniopomorskie)</v>
      </c>
      <c r="BA2097" s="98">
        <v>0</v>
      </c>
      <c r="BB2097" s="98">
        <f>IF(ISNUMBER(SEARCH('ankieta ESG'!$G$183,BC2097)),MAX($BB$3:BB2096)+1,0)</f>
        <v>2094</v>
      </c>
      <c r="BC2097" s="134" t="s">
        <v>6097</v>
      </c>
      <c r="BD2097" s="98">
        <v>0</v>
      </c>
      <c r="BE2097" s="99" t="str">
        <f>IFERROR(VLOOKUP(ROWS($BC$4:BC2097),$BB$4:$BC$2337,2,0),"")</f>
        <v>Warnice (pow. pyrzycki, woj. zachodniopomorskie)</v>
      </c>
      <c r="BF2097" s="98">
        <v>0</v>
      </c>
      <c r="BG2097" s="98">
        <f>IF(ISNUMBER(SEARCH('ankieta ESG'!$G$184,BH2097)),MAX($BG$3:BG2096)+1,0)</f>
        <v>2094</v>
      </c>
      <c r="BH2097" s="134" t="s">
        <v>6097</v>
      </c>
      <c r="BI2097" s="98">
        <v>0</v>
      </c>
      <c r="BJ2097" s="99" t="str">
        <f>IFERROR(VLOOKUP(ROWS($BH$4:BH2097),$BG$4:$BH$2337,2,0),"")</f>
        <v>Warnice (pow. pyrzycki, woj. zachodniopomorskie)</v>
      </c>
      <c r="BK2097" s="98">
        <v>0</v>
      </c>
      <c r="BL2097" s="98">
        <f>IF(ISNUMBER(SEARCH('ankieta ESG'!$G$185,BM2097)),MAX($BL$3:BL2096)+1,0)</f>
        <v>2094</v>
      </c>
      <c r="BM2097" s="134" t="s">
        <v>6097</v>
      </c>
      <c r="BN2097" s="98">
        <v>0</v>
      </c>
      <c r="BO2097" s="99" t="str">
        <f>IFERROR(VLOOKUP(ROWS($BM$4:BM2097),$BL$4:$BM$2337,2,0),"")</f>
        <v>Warnice (pow. pyrzycki, woj. zachodniopomorskie)</v>
      </c>
      <c r="BP2097" s="98">
        <v>0</v>
      </c>
      <c r="BQ2097" s="98">
        <f>IF(ISNUMBER(SEARCH('ankieta ESG'!$G$186,BR2097)),MAX($BQ$3:BQ2096)+1,0)</f>
        <v>2094</v>
      </c>
      <c r="BR2097" s="134" t="s">
        <v>6097</v>
      </c>
      <c r="BS2097" s="98">
        <v>0</v>
      </c>
      <c r="BT2097" s="99" t="str">
        <f>IFERROR(VLOOKUP(ROWS($BR$4:BR2097),$BQ$4:$BR$2337,2,0),"")</f>
        <v>Warnice (pow. pyrzycki, woj. zachodniopomorskie)</v>
      </c>
      <c r="BU2097" s="98">
        <v>0</v>
      </c>
      <c r="BV2097" s="98">
        <f>IF(ISNUMBER(SEARCH('ankieta ESG'!$G$187,BW2097)),MAX($BV$3:BV2096)+1,0)</f>
        <v>2094</v>
      </c>
      <c r="BW2097" s="134" t="s">
        <v>6097</v>
      </c>
      <c r="BX2097" s="98">
        <v>0</v>
      </c>
      <c r="BY2097" s="99" t="str">
        <f>IFERROR(VLOOKUP(ROWS($BW$4:BW2097),$BV$4:$BW$2337,2,0),"")</f>
        <v>Warnice (pow. pyrzycki, woj. zachodniopomorskie)</v>
      </c>
      <c r="BZ2097" s="98">
        <v>0</v>
      </c>
      <c r="CA2097" s="98">
        <f>IF(ISNUMBER(SEARCH('ankieta ESG'!$G$188,CB2097)),MAX($CA$3:CA2096)+1,0)</f>
        <v>2094</v>
      </c>
      <c r="CB2097" s="134" t="s">
        <v>6097</v>
      </c>
      <c r="CC2097" s="98">
        <v>0</v>
      </c>
      <c r="CD2097" s="99" t="str">
        <f>IFERROR(VLOOKUP(ROWS($CB$4:CB2097),$CA$4:$CB$2337,2,0),"")</f>
        <v>Warnice (pow. pyrzycki, woj. zachodniopomorskie)</v>
      </c>
      <c r="CE2097" s="98">
        <v>0</v>
      </c>
      <c r="CF2097" s="98">
        <f>IF(ISNUMBER(SEARCH('ankieta ESG'!$G$189,CG2097)),MAX($CF$3:CF2096)+1,0)</f>
        <v>2094</v>
      </c>
      <c r="CG2097" s="134" t="s">
        <v>6097</v>
      </c>
      <c r="CH2097" s="98">
        <v>0</v>
      </c>
      <c r="CI2097" s="99" t="str">
        <f>IFERROR(VLOOKUP(ROWS($CG$4:CG2097),$CF$4:$CG$2337,2,0),"")</f>
        <v>Warnice (pow. pyrzycki, woj. zachodniopomorskie)</v>
      </c>
      <c r="CJ2097" s="98">
        <v>0</v>
      </c>
    </row>
    <row r="2098" spans="4:88">
      <c r="D2098" s="25"/>
      <c r="F2098" s="25"/>
      <c r="AM2098" s="98">
        <f>IF(ISNUMBER(SEARCH('ankieta ESG'!$G$180,AN2098)),MAX(AM$3:$AM2097)+1,0)</f>
        <v>2095</v>
      </c>
      <c r="AN2098" s="134" t="s">
        <v>6098</v>
      </c>
      <c r="AO2098" s="98">
        <v>0</v>
      </c>
      <c r="AP2098" s="99" t="str">
        <f>IFERROR(VLOOKUP(ROWS($AN$4:AN2098),$AM$4:$AN$2337,2,0),"")</f>
        <v>Warszawa (pow. Warszawa, woj. mazowieckie)</v>
      </c>
      <c r="AQ2098" s="98">
        <v>0</v>
      </c>
      <c r="AR2098" s="98">
        <f>IF(ISNUMBER(SEARCH('ankieta ESG'!$G$181,AS2098)),MAX($AR$3:AR2097)+1,0)</f>
        <v>2095</v>
      </c>
      <c r="AS2098" s="134" t="s">
        <v>6098</v>
      </c>
      <c r="AT2098" s="98">
        <v>0</v>
      </c>
      <c r="AU2098" s="99" t="str">
        <f>IFERROR(VLOOKUP(ROWS($AS$4:AS2098),$AR$4:$AS$2337,2,0),"")</f>
        <v>Warszawa (pow. Warszawa, woj. mazowieckie)</v>
      </c>
      <c r="AV2098" s="98">
        <v>0</v>
      </c>
      <c r="AW2098" s="98">
        <f>IF(ISNUMBER(SEARCH('ankieta ESG'!$G$182,AX2098)),MAX($AW$3:AW2097)+1,0)</f>
        <v>2095</v>
      </c>
      <c r="AX2098" s="134" t="s">
        <v>6098</v>
      </c>
      <c r="AY2098" s="98">
        <v>0</v>
      </c>
      <c r="AZ2098" s="99" t="str">
        <f>IFERROR(VLOOKUP(ROWS($AX$4:AX2098),$AW$4:$AX$2337,2,0),"")</f>
        <v>Warszawa (pow. Warszawa, woj. mazowieckie)</v>
      </c>
      <c r="BA2098" s="98">
        <v>0</v>
      </c>
      <c r="BB2098" s="98">
        <f>IF(ISNUMBER(SEARCH('ankieta ESG'!$G$183,BC2098)),MAX($BB$3:BB2097)+1,0)</f>
        <v>2095</v>
      </c>
      <c r="BC2098" s="134" t="s">
        <v>6098</v>
      </c>
      <c r="BD2098" s="98">
        <v>0</v>
      </c>
      <c r="BE2098" s="99" t="str">
        <f>IFERROR(VLOOKUP(ROWS($BC$4:BC2098),$BB$4:$BC$2337,2,0),"")</f>
        <v>Warszawa (pow. Warszawa, woj. mazowieckie)</v>
      </c>
      <c r="BF2098" s="98">
        <v>0</v>
      </c>
      <c r="BG2098" s="98">
        <f>IF(ISNUMBER(SEARCH('ankieta ESG'!$G$184,BH2098)),MAX($BG$3:BG2097)+1,0)</f>
        <v>2095</v>
      </c>
      <c r="BH2098" s="134" t="s">
        <v>6098</v>
      </c>
      <c r="BI2098" s="98">
        <v>0</v>
      </c>
      <c r="BJ2098" s="99" t="str">
        <f>IFERROR(VLOOKUP(ROWS($BH$4:BH2098),$BG$4:$BH$2337,2,0),"")</f>
        <v>Warszawa (pow. Warszawa, woj. mazowieckie)</v>
      </c>
      <c r="BK2098" s="98">
        <v>0</v>
      </c>
      <c r="BL2098" s="98">
        <f>IF(ISNUMBER(SEARCH('ankieta ESG'!$G$185,BM2098)),MAX($BL$3:BL2097)+1,0)</f>
        <v>2095</v>
      </c>
      <c r="BM2098" s="134" t="s">
        <v>6098</v>
      </c>
      <c r="BN2098" s="98">
        <v>0</v>
      </c>
      <c r="BO2098" s="99" t="str">
        <f>IFERROR(VLOOKUP(ROWS($BM$4:BM2098),$BL$4:$BM$2337,2,0),"")</f>
        <v>Warszawa (pow. Warszawa, woj. mazowieckie)</v>
      </c>
      <c r="BP2098" s="98">
        <v>0</v>
      </c>
      <c r="BQ2098" s="98">
        <f>IF(ISNUMBER(SEARCH('ankieta ESG'!$G$186,BR2098)),MAX($BQ$3:BQ2097)+1,0)</f>
        <v>2095</v>
      </c>
      <c r="BR2098" s="134" t="s">
        <v>6098</v>
      </c>
      <c r="BS2098" s="98">
        <v>0</v>
      </c>
      <c r="BT2098" s="99" t="str">
        <f>IFERROR(VLOOKUP(ROWS($BR$4:BR2098),$BQ$4:$BR$2337,2,0),"")</f>
        <v>Warszawa (pow. Warszawa, woj. mazowieckie)</v>
      </c>
      <c r="BU2098" s="98">
        <v>0</v>
      </c>
      <c r="BV2098" s="98">
        <f>IF(ISNUMBER(SEARCH('ankieta ESG'!$G$187,BW2098)),MAX($BV$3:BV2097)+1,0)</f>
        <v>2095</v>
      </c>
      <c r="BW2098" s="134" t="s">
        <v>6098</v>
      </c>
      <c r="BX2098" s="98">
        <v>0</v>
      </c>
      <c r="BY2098" s="99" t="str">
        <f>IFERROR(VLOOKUP(ROWS($BW$4:BW2098),$BV$4:$BW$2337,2,0),"")</f>
        <v>Warszawa (pow. Warszawa, woj. mazowieckie)</v>
      </c>
      <c r="BZ2098" s="98">
        <v>0</v>
      </c>
      <c r="CA2098" s="98">
        <f>IF(ISNUMBER(SEARCH('ankieta ESG'!$G$188,CB2098)),MAX($CA$3:CA2097)+1,0)</f>
        <v>2095</v>
      </c>
      <c r="CB2098" s="134" t="s">
        <v>6098</v>
      </c>
      <c r="CC2098" s="98">
        <v>0</v>
      </c>
      <c r="CD2098" s="99" t="str">
        <f>IFERROR(VLOOKUP(ROWS($CB$4:CB2098),$CA$4:$CB$2337,2,0),"")</f>
        <v>Warszawa (pow. Warszawa, woj. mazowieckie)</v>
      </c>
      <c r="CE2098" s="98">
        <v>0</v>
      </c>
      <c r="CF2098" s="98">
        <f>IF(ISNUMBER(SEARCH('ankieta ESG'!$G$189,CG2098)),MAX($CF$3:CF2097)+1,0)</f>
        <v>2095</v>
      </c>
      <c r="CG2098" s="134" t="s">
        <v>6098</v>
      </c>
      <c r="CH2098" s="98">
        <v>0</v>
      </c>
      <c r="CI2098" s="99" t="str">
        <f>IFERROR(VLOOKUP(ROWS($CG$4:CG2098),$CF$4:$CG$2337,2,0),"")</f>
        <v>Warszawa (pow. Warszawa, woj. mazowieckie)</v>
      </c>
      <c r="CJ2098" s="98">
        <v>0</v>
      </c>
    </row>
    <row r="2099" spans="4:88">
      <c r="D2099" s="25"/>
      <c r="F2099" s="25"/>
      <c r="AM2099" s="98">
        <f>IF(ISNUMBER(SEARCH('ankieta ESG'!$G$180,AN2099)),MAX(AM$3:$AM2098)+1,0)</f>
        <v>2096</v>
      </c>
      <c r="AN2099" s="134" t="s">
        <v>6099</v>
      </c>
      <c r="AO2099" s="98">
        <v>0</v>
      </c>
      <c r="AP2099" s="99" t="str">
        <f>IFERROR(VLOOKUP(ROWS($AN$4:AN2099),$AM$4:$AN$2337,2,0),"")</f>
        <v>Warta (pow. sieradzki, woj. łódzkie)</v>
      </c>
      <c r="AQ2099" s="98">
        <v>0</v>
      </c>
      <c r="AR2099" s="98">
        <f>IF(ISNUMBER(SEARCH('ankieta ESG'!$G$181,AS2099)),MAX($AR$3:AR2098)+1,0)</f>
        <v>2096</v>
      </c>
      <c r="AS2099" s="134" t="s">
        <v>6099</v>
      </c>
      <c r="AT2099" s="98">
        <v>0</v>
      </c>
      <c r="AU2099" s="99" t="str">
        <f>IFERROR(VLOOKUP(ROWS($AS$4:AS2099),$AR$4:$AS$2337,2,0),"")</f>
        <v>Warta (pow. sieradzki, woj. łódzkie)</v>
      </c>
      <c r="AV2099" s="98">
        <v>0</v>
      </c>
      <c r="AW2099" s="98">
        <f>IF(ISNUMBER(SEARCH('ankieta ESG'!$G$182,AX2099)),MAX($AW$3:AW2098)+1,0)</f>
        <v>2096</v>
      </c>
      <c r="AX2099" s="134" t="s">
        <v>6099</v>
      </c>
      <c r="AY2099" s="98">
        <v>0</v>
      </c>
      <c r="AZ2099" s="99" t="str">
        <f>IFERROR(VLOOKUP(ROWS($AX$4:AX2099),$AW$4:$AX$2337,2,0),"")</f>
        <v>Warta (pow. sieradzki, woj. łódzkie)</v>
      </c>
      <c r="BA2099" s="98">
        <v>0</v>
      </c>
      <c r="BB2099" s="98">
        <f>IF(ISNUMBER(SEARCH('ankieta ESG'!$G$183,BC2099)),MAX($BB$3:BB2098)+1,0)</f>
        <v>2096</v>
      </c>
      <c r="BC2099" s="134" t="s">
        <v>6099</v>
      </c>
      <c r="BD2099" s="98">
        <v>0</v>
      </c>
      <c r="BE2099" s="99" t="str">
        <f>IFERROR(VLOOKUP(ROWS($BC$4:BC2099),$BB$4:$BC$2337,2,0),"")</f>
        <v>Warta (pow. sieradzki, woj. łódzkie)</v>
      </c>
      <c r="BF2099" s="98">
        <v>0</v>
      </c>
      <c r="BG2099" s="98">
        <f>IF(ISNUMBER(SEARCH('ankieta ESG'!$G$184,BH2099)),MAX($BG$3:BG2098)+1,0)</f>
        <v>2096</v>
      </c>
      <c r="BH2099" s="134" t="s">
        <v>6099</v>
      </c>
      <c r="BI2099" s="98">
        <v>0</v>
      </c>
      <c r="BJ2099" s="99" t="str">
        <f>IFERROR(VLOOKUP(ROWS($BH$4:BH2099),$BG$4:$BH$2337,2,0),"")</f>
        <v>Warta (pow. sieradzki, woj. łódzkie)</v>
      </c>
      <c r="BK2099" s="98">
        <v>0</v>
      </c>
      <c r="BL2099" s="98">
        <f>IF(ISNUMBER(SEARCH('ankieta ESG'!$G$185,BM2099)),MAX($BL$3:BL2098)+1,0)</f>
        <v>2096</v>
      </c>
      <c r="BM2099" s="134" t="s">
        <v>6099</v>
      </c>
      <c r="BN2099" s="98">
        <v>0</v>
      </c>
      <c r="BO2099" s="99" t="str">
        <f>IFERROR(VLOOKUP(ROWS($BM$4:BM2099),$BL$4:$BM$2337,2,0),"")</f>
        <v>Warta (pow. sieradzki, woj. łódzkie)</v>
      </c>
      <c r="BP2099" s="98">
        <v>0</v>
      </c>
      <c r="BQ2099" s="98">
        <f>IF(ISNUMBER(SEARCH('ankieta ESG'!$G$186,BR2099)),MAX($BQ$3:BQ2098)+1,0)</f>
        <v>2096</v>
      </c>
      <c r="BR2099" s="134" t="s">
        <v>6099</v>
      </c>
      <c r="BS2099" s="98">
        <v>0</v>
      </c>
      <c r="BT2099" s="99" t="str">
        <f>IFERROR(VLOOKUP(ROWS($BR$4:BR2099),$BQ$4:$BR$2337,2,0),"")</f>
        <v>Warta (pow. sieradzki, woj. łódzkie)</v>
      </c>
      <c r="BU2099" s="98">
        <v>0</v>
      </c>
      <c r="BV2099" s="98">
        <f>IF(ISNUMBER(SEARCH('ankieta ESG'!$G$187,BW2099)),MAX($BV$3:BV2098)+1,0)</f>
        <v>2096</v>
      </c>
      <c r="BW2099" s="134" t="s">
        <v>6099</v>
      </c>
      <c r="BX2099" s="98">
        <v>0</v>
      </c>
      <c r="BY2099" s="99" t="str">
        <f>IFERROR(VLOOKUP(ROWS($BW$4:BW2099),$BV$4:$BW$2337,2,0),"")</f>
        <v>Warta (pow. sieradzki, woj. łódzkie)</v>
      </c>
      <c r="BZ2099" s="98">
        <v>0</v>
      </c>
      <c r="CA2099" s="98">
        <f>IF(ISNUMBER(SEARCH('ankieta ESG'!$G$188,CB2099)),MAX($CA$3:CA2098)+1,0)</f>
        <v>2096</v>
      </c>
      <c r="CB2099" s="134" t="s">
        <v>6099</v>
      </c>
      <c r="CC2099" s="98">
        <v>0</v>
      </c>
      <c r="CD2099" s="99" t="str">
        <f>IFERROR(VLOOKUP(ROWS($CB$4:CB2099),$CA$4:$CB$2337,2,0),"")</f>
        <v>Warta (pow. sieradzki, woj. łódzkie)</v>
      </c>
      <c r="CE2099" s="98">
        <v>0</v>
      </c>
      <c r="CF2099" s="98">
        <f>IF(ISNUMBER(SEARCH('ankieta ESG'!$G$189,CG2099)),MAX($CF$3:CF2098)+1,0)</f>
        <v>2096</v>
      </c>
      <c r="CG2099" s="134" t="s">
        <v>6099</v>
      </c>
      <c r="CH2099" s="98">
        <v>0</v>
      </c>
      <c r="CI2099" s="99" t="str">
        <f>IFERROR(VLOOKUP(ROWS($CG$4:CG2099),$CF$4:$CG$2337,2,0),"")</f>
        <v>Warta (pow. sieradzki, woj. łódzkie)</v>
      </c>
      <c r="CJ2099" s="98">
        <v>0</v>
      </c>
    </row>
    <row r="2100" spans="4:88">
      <c r="D2100" s="25"/>
      <c r="F2100" s="25"/>
      <c r="AM2100" s="98">
        <f>IF(ISNUMBER(SEARCH('ankieta ESG'!$G$180,AN2100)),MAX(AM$3:$AM2099)+1,0)</f>
        <v>2097</v>
      </c>
      <c r="AN2100" s="134" t="s">
        <v>6100</v>
      </c>
      <c r="AO2100" s="98">
        <v>0</v>
      </c>
      <c r="AP2100" s="99" t="str">
        <f>IFERROR(VLOOKUP(ROWS($AN$4:AN2100),$AM$4:$AN$2337,2,0),"")</f>
        <v>Warta Bolesławiecka (pow. bolesławiecki, woj. dolnośląskie)</v>
      </c>
      <c r="AQ2100" s="98">
        <v>0</v>
      </c>
      <c r="AR2100" s="98">
        <f>IF(ISNUMBER(SEARCH('ankieta ESG'!$G$181,AS2100)),MAX($AR$3:AR2099)+1,0)</f>
        <v>2097</v>
      </c>
      <c r="AS2100" s="134" t="s">
        <v>6100</v>
      </c>
      <c r="AT2100" s="98">
        <v>0</v>
      </c>
      <c r="AU2100" s="99" t="str">
        <f>IFERROR(VLOOKUP(ROWS($AS$4:AS2100),$AR$4:$AS$2337,2,0),"")</f>
        <v>Warta Bolesławiecka (pow. bolesławiecki, woj. dolnośląskie)</v>
      </c>
      <c r="AV2100" s="98">
        <v>0</v>
      </c>
      <c r="AW2100" s="98">
        <f>IF(ISNUMBER(SEARCH('ankieta ESG'!$G$182,AX2100)),MAX($AW$3:AW2099)+1,0)</f>
        <v>2097</v>
      </c>
      <c r="AX2100" s="134" t="s">
        <v>6100</v>
      </c>
      <c r="AY2100" s="98">
        <v>0</v>
      </c>
      <c r="AZ2100" s="99" t="str">
        <f>IFERROR(VLOOKUP(ROWS($AX$4:AX2100),$AW$4:$AX$2337,2,0),"")</f>
        <v>Warta Bolesławiecka (pow. bolesławiecki, woj. dolnośląskie)</v>
      </c>
      <c r="BA2100" s="98">
        <v>0</v>
      </c>
      <c r="BB2100" s="98">
        <f>IF(ISNUMBER(SEARCH('ankieta ESG'!$G$183,BC2100)),MAX($BB$3:BB2099)+1,0)</f>
        <v>2097</v>
      </c>
      <c r="BC2100" s="134" t="s">
        <v>6100</v>
      </c>
      <c r="BD2100" s="98">
        <v>0</v>
      </c>
      <c r="BE2100" s="99" t="str">
        <f>IFERROR(VLOOKUP(ROWS($BC$4:BC2100),$BB$4:$BC$2337,2,0),"")</f>
        <v>Warta Bolesławiecka (pow. bolesławiecki, woj. dolnośląskie)</v>
      </c>
      <c r="BF2100" s="98">
        <v>0</v>
      </c>
      <c r="BG2100" s="98">
        <f>IF(ISNUMBER(SEARCH('ankieta ESG'!$G$184,BH2100)),MAX($BG$3:BG2099)+1,0)</f>
        <v>2097</v>
      </c>
      <c r="BH2100" s="134" t="s">
        <v>6100</v>
      </c>
      <c r="BI2100" s="98">
        <v>0</v>
      </c>
      <c r="BJ2100" s="99" t="str">
        <f>IFERROR(VLOOKUP(ROWS($BH$4:BH2100),$BG$4:$BH$2337,2,0),"")</f>
        <v>Warta Bolesławiecka (pow. bolesławiecki, woj. dolnośląskie)</v>
      </c>
      <c r="BK2100" s="98">
        <v>0</v>
      </c>
      <c r="BL2100" s="98">
        <f>IF(ISNUMBER(SEARCH('ankieta ESG'!$G$185,BM2100)),MAX($BL$3:BL2099)+1,0)</f>
        <v>2097</v>
      </c>
      <c r="BM2100" s="134" t="s">
        <v>6100</v>
      </c>
      <c r="BN2100" s="98">
        <v>0</v>
      </c>
      <c r="BO2100" s="99" t="str">
        <f>IFERROR(VLOOKUP(ROWS($BM$4:BM2100),$BL$4:$BM$2337,2,0),"")</f>
        <v>Warta Bolesławiecka (pow. bolesławiecki, woj. dolnośląskie)</v>
      </c>
      <c r="BP2100" s="98">
        <v>0</v>
      </c>
      <c r="BQ2100" s="98">
        <f>IF(ISNUMBER(SEARCH('ankieta ESG'!$G$186,BR2100)),MAX($BQ$3:BQ2099)+1,0)</f>
        <v>2097</v>
      </c>
      <c r="BR2100" s="134" t="s">
        <v>6100</v>
      </c>
      <c r="BS2100" s="98">
        <v>0</v>
      </c>
      <c r="BT2100" s="99" t="str">
        <f>IFERROR(VLOOKUP(ROWS($BR$4:BR2100),$BQ$4:$BR$2337,2,0),"")</f>
        <v>Warta Bolesławiecka (pow. bolesławiecki, woj. dolnośląskie)</v>
      </c>
      <c r="BU2100" s="98">
        <v>0</v>
      </c>
      <c r="BV2100" s="98">
        <f>IF(ISNUMBER(SEARCH('ankieta ESG'!$G$187,BW2100)),MAX($BV$3:BV2099)+1,0)</f>
        <v>2097</v>
      </c>
      <c r="BW2100" s="134" t="s">
        <v>6100</v>
      </c>
      <c r="BX2100" s="98">
        <v>0</v>
      </c>
      <c r="BY2100" s="99" t="str">
        <f>IFERROR(VLOOKUP(ROWS($BW$4:BW2100),$BV$4:$BW$2337,2,0),"")</f>
        <v>Warta Bolesławiecka (pow. bolesławiecki, woj. dolnośląskie)</v>
      </c>
      <c r="BZ2100" s="98">
        <v>0</v>
      </c>
      <c r="CA2100" s="98">
        <f>IF(ISNUMBER(SEARCH('ankieta ESG'!$G$188,CB2100)),MAX($CA$3:CA2099)+1,0)</f>
        <v>2097</v>
      </c>
      <c r="CB2100" s="134" t="s">
        <v>6100</v>
      </c>
      <c r="CC2100" s="98">
        <v>0</v>
      </c>
      <c r="CD2100" s="99" t="str">
        <f>IFERROR(VLOOKUP(ROWS($CB$4:CB2100),$CA$4:$CB$2337,2,0),"")</f>
        <v>Warta Bolesławiecka (pow. bolesławiecki, woj. dolnośląskie)</v>
      </c>
      <c r="CE2100" s="98">
        <v>0</v>
      </c>
      <c r="CF2100" s="98">
        <f>IF(ISNUMBER(SEARCH('ankieta ESG'!$G$189,CG2100)),MAX($CF$3:CF2099)+1,0)</f>
        <v>2097</v>
      </c>
      <c r="CG2100" s="134" t="s">
        <v>6100</v>
      </c>
      <c r="CH2100" s="98">
        <v>0</v>
      </c>
      <c r="CI2100" s="99" t="str">
        <f>IFERROR(VLOOKUP(ROWS($CG$4:CG2100),$CF$4:$CG$2337,2,0),"")</f>
        <v>Warta Bolesławiecka (pow. bolesławiecki, woj. dolnośląskie)</v>
      </c>
      <c r="CJ2100" s="98">
        <v>0</v>
      </c>
    </row>
    <row r="2101" spans="4:88">
      <c r="D2101" s="25"/>
      <c r="F2101" s="25"/>
      <c r="AM2101" s="98">
        <f>IF(ISNUMBER(SEARCH('ankieta ESG'!$G$180,AN2101)),MAX(AM$3:$AM2100)+1,0)</f>
        <v>2098</v>
      </c>
      <c r="AN2101" s="134" t="s">
        <v>6101</v>
      </c>
      <c r="AO2101" s="98">
        <v>0</v>
      </c>
      <c r="AP2101" s="99" t="str">
        <f>IFERROR(VLOOKUP(ROWS($AN$4:AN2101),$AM$4:$AN$2337,2,0),"")</f>
        <v>Wartkowice (pow. poddębicki, woj. łódzkie)</v>
      </c>
      <c r="AQ2101" s="98">
        <v>0</v>
      </c>
      <c r="AR2101" s="98">
        <f>IF(ISNUMBER(SEARCH('ankieta ESG'!$G$181,AS2101)),MAX($AR$3:AR2100)+1,0)</f>
        <v>2098</v>
      </c>
      <c r="AS2101" s="134" t="s">
        <v>6101</v>
      </c>
      <c r="AT2101" s="98">
        <v>0</v>
      </c>
      <c r="AU2101" s="99" t="str">
        <f>IFERROR(VLOOKUP(ROWS($AS$4:AS2101),$AR$4:$AS$2337,2,0),"")</f>
        <v>Wartkowice (pow. poddębicki, woj. łódzkie)</v>
      </c>
      <c r="AV2101" s="98">
        <v>0</v>
      </c>
      <c r="AW2101" s="98">
        <f>IF(ISNUMBER(SEARCH('ankieta ESG'!$G$182,AX2101)),MAX($AW$3:AW2100)+1,0)</f>
        <v>2098</v>
      </c>
      <c r="AX2101" s="134" t="s">
        <v>6101</v>
      </c>
      <c r="AY2101" s="98">
        <v>0</v>
      </c>
      <c r="AZ2101" s="99" t="str">
        <f>IFERROR(VLOOKUP(ROWS($AX$4:AX2101),$AW$4:$AX$2337,2,0),"")</f>
        <v>Wartkowice (pow. poddębicki, woj. łódzkie)</v>
      </c>
      <c r="BA2101" s="98">
        <v>0</v>
      </c>
      <c r="BB2101" s="98">
        <f>IF(ISNUMBER(SEARCH('ankieta ESG'!$G$183,BC2101)),MAX($BB$3:BB2100)+1,0)</f>
        <v>2098</v>
      </c>
      <c r="BC2101" s="134" t="s">
        <v>6101</v>
      </c>
      <c r="BD2101" s="98">
        <v>0</v>
      </c>
      <c r="BE2101" s="99" t="str">
        <f>IFERROR(VLOOKUP(ROWS($BC$4:BC2101),$BB$4:$BC$2337,2,0),"")</f>
        <v>Wartkowice (pow. poddębicki, woj. łódzkie)</v>
      </c>
      <c r="BF2101" s="98">
        <v>0</v>
      </c>
      <c r="BG2101" s="98">
        <f>IF(ISNUMBER(SEARCH('ankieta ESG'!$G$184,BH2101)),MAX($BG$3:BG2100)+1,0)</f>
        <v>2098</v>
      </c>
      <c r="BH2101" s="134" t="s">
        <v>6101</v>
      </c>
      <c r="BI2101" s="98">
        <v>0</v>
      </c>
      <c r="BJ2101" s="99" t="str">
        <f>IFERROR(VLOOKUP(ROWS($BH$4:BH2101),$BG$4:$BH$2337,2,0),"")</f>
        <v>Wartkowice (pow. poddębicki, woj. łódzkie)</v>
      </c>
      <c r="BK2101" s="98">
        <v>0</v>
      </c>
      <c r="BL2101" s="98">
        <f>IF(ISNUMBER(SEARCH('ankieta ESG'!$G$185,BM2101)),MAX($BL$3:BL2100)+1,0)</f>
        <v>2098</v>
      </c>
      <c r="BM2101" s="134" t="s">
        <v>6101</v>
      </c>
      <c r="BN2101" s="98">
        <v>0</v>
      </c>
      <c r="BO2101" s="99" t="str">
        <f>IFERROR(VLOOKUP(ROWS($BM$4:BM2101),$BL$4:$BM$2337,2,0),"")</f>
        <v>Wartkowice (pow. poddębicki, woj. łódzkie)</v>
      </c>
      <c r="BP2101" s="98">
        <v>0</v>
      </c>
      <c r="BQ2101" s="98">
        <f>IF(ISNUMBER(SEARCH('ankieta ESG'!$G$186,BR2101)),MAX($BQ$3:BQ2100)+1,0)</f>
        <v>2098</v>
      </c>
      <c r="BR2101" s="134" t="s">
        <v>6101</v>
      </c>
      <c r="BS2101" s="98">
        <v>0</v>
      </c>
      <c r="BT2101" s="99" t="str">
        <f>IFERROR(VLOOKUP(ROWS($BR$4:BR2101),$BQ$4:$BR$2337,2,0),"")</f>
        <v>Wartkowice (pow. poddębicki, woj. łódzkie)</v>
      </c>
      <c r="BU2101" s="98">
        <v>0</v>
      </c>
      <c r="BV2101" s="98">
        <f>IF(ISNUMBER(SEARCH('ankieta ESG'!$G$187,BW2101)),MAX($BV$3:BV2100)+1,0)</f>
        <v>2098</v>
      </c>
      <c r="BW2101" s="134" t="s">
        <v>6101</v>
      </c>
      <c r="BX2101" s="98">
        <v>0</v>
      </c>
      <c r="BY2101" s="99" t="str">
        <f>IFERROR(VLOOKUP(ROWS($BW$4:BW2101),$BV$4:$BW$2337,2,0),"")</f>
        <v>Wartkowice (pow. poddębicki, woj. łódzkie)</v>
      </c>
      <c r="BZ2101" s="98">
        <v>0</v>
      </c>
      <c r="CA2101" s="98">
        <f>IF(ISNUMBER(SEARCH('ankieta ESG'!$G$188,CB2101)),MAX($CA$3:CA2100)+1,0)</f>
        <v>2098</v>
      </c>
      <c r="CB2101" s="134" t="s">
        <v>6101</v>
      </c>
      <c r="CC2101" s="98">
        <v>0</v>
      </c>
      <c r="CD2101" s="99" t="str">
        <f>IFERROR(VLOOKUP(ROWS($CB$4:CB2101),$CA$4:$CB$2337,2,0),"")</f>
        <v>Wartkowice (pow. poddębicki, woj. łódzkie)</v>
      </c>
      <c r="CE2101" s="98">
        <v>0</v>
      </c>
      <c r="CF2101" s="98">
        <f>IF(ISNUMBER(SEARCH('ankieta ESG'!$G$189,CG2101)),MAX($CF$3:CF2100)+1,0)</f>
        <v>2098</v>
      </c>
      <c r="CG2101" s="134" t="s">
        <v>6101</v>
      </c>
      <c r="CH2101" s="98">
        <v>0</v>
      </c>
      <c r="CI2101" s="99" t="str">
        <f>IFERROR(VLOOKUP(ROWS($CG$4:CG2101),$CF$4:$CG$2337,2,0),"")</f>
        <v>Wartkowice (pow. poddębicki, woj. łódzkie)</v>
      </c>
      <c r="CJ2101" s="98">
        <v>0</v>
      </c>
    </row>
    <row r="2102" spans="4:88">
      <c r="D2102" s="25"/>
      <c r="F2102" s="25"/>
      <c r="AM2102" s="98">
        <f>IF(ISNUMBER(SEARCH('ankieta ESG'!$G$180,AN2102)),MAX(AM$3:$AM2101)+1,0)</f>
        <v>2099</v>
      </c>
      <c r="AN2102" s="134" t="s">
        <v>6102</v>
      </c>
      <c r="AO2102" s="98">
        <v>0</v>
      </c>
      <c r="AP2102" s="99" t="str">
        <f>IFERROR(VLOOKUP(ROWS($AN$4:AN2102),$AM$4:$AN$2337,2,0),"")</f>
        <v>Wasilków (pow. białostocki, woj. podlaskie)</v>
      </c>
      <c r="AQ2102" s="98">
        <v>0</v>
      </c>
      <c r="AR2102" s="98">
        <f>IF(ISNUMBER(SEARCH('ankieta ESG'!$G$181,AS2102)),MAX($AR$3:AR2101)+1,0)</f>
        <v>2099</v>
      </c>
      <c r="AS2102" s="134" t="s">
        <v>6102</v>
      </c>
      <c r="AT2102" s="98">
        <v>0</v>
      </c>
      <c r="AU2102" s="99" t="str">
        <f>IFERROR(VLOOKUP(ROWS($AS$4:AS2102),$AR$4:$AS$2337,2,0),"")</f>
        <v>Wasilków (pow. białostocki, woj. podlaskie)</v>
      </c>
      <c r="AV2102" s="98">
        <v>0</v>
      </c>
      <c r="AW2102" s="98">
        <f>IF(ISNUMBER(SEARCH('ankieta ESG'!$G$182,AX2102)),MAX($AW$3:AW2101)+1,0)</f>
        <v>2099</v>
      </c>
      <c r="AX2102" s="134" t="s">
        <v>6102</v>
      </c>
      <c r="AY2102" s="98">
        <v>0</v>
      </c>
      <c r="AZ2102" s="99" t="str">
        <f>IFERROR(VLOOKUP(ROWS($AX$4:AX2102),$AW$4:$AX$2337,2,0),"")</f>
        <v>Wasilków (pow. białostocki, woj. podlaskie)</v>
      </c>
      <c r="BA2102" s="98">
        <v>0</v>
      </c>
      <c r="BB2102" s="98">
        <f>IF(ISNUMBER(SEARCH('ankieta ESG'!$G$183,BC2102)),MAX($BB$3:BB2101)+1,0)</f>
        <v>2099</v>
      </c>
      <c r="BC2102" s="134" t="s">
        <v>6102</v>
      </c>
      <c r="BD2102" s="98">
        <v>0</v>
      </c>
      <c r="BE2102" s="99" t="str">
        <f>IFERROR(VLOOKUP(ROWS($BC$4:BC2102),$BB$4:$BC$2337,2,0),"")</f>
        <v>Wasilków (pow. białostocki, woj. podlaskie)</v>
      </c>
      <c r="BF2102" s="98">
        <v>0</v>
      </c>
      <c r="BG2102" s="98">
        <f>IF(ISNUMBER(SEARCH('ankieta ESG'!$G$184,BH2102)),MAX($BG$3:BG2101)+1,0)</f>
        <v>2099</v>
      </c>
      <c r="BH2102" s="134" t="s">
        <v>6102</v>
      </c>
      <c r="BI2102" s="98">
        <v>0</v>
      </c>
      <c r="BJ2102" s="99" t="str">
        <f>IFERROR(VLOOKUP(ROWS($BH$4:BH2102),$BG$4:$BH$2337,2,0),"")</f>
        <v>Wasilków (pow. białostocki, woj. podlaskie)</v>
      </c>
      <c r="BK2102" s="98">
        <v>0</v>
      </c>
      <c r="BL2102" s="98">
        <f>IF(ISNUMBER(SEARCH('ankieta ESG'!$G$185,BM2102)),MAX($BL$3:BL2101)+1,0)</f>
        <v>2099</v>
      </c>
      <c r="BM2102" s="134" t="s">
        <v>6102</v>
      </c>
      <c r="BN2102" s="98">
        <v>0</v>
      </c>
      <c r="BO2102" s="99" t="str">
        <f>IFERROR(VLOOKUP(ROWS($BM$4:BM2102),$BL$4:$BM$2337,2,0),"")</f>
        <v>Wasilków (pow. białostocki, woj. podlaskie)</v>
      </c>
      <c r="BP2102" s="98">
        <v>0</v>
      </c>
      <c r="BQ2102" s="98">
        <f>IF(ISNUMBER(SEARCH('ankieta ESG'!$G$186,BR2102)),MAX($BQ$3:BQ2101)+1,0)</f>
        <v>2099</v>
      </c>
      <c r="BR2102" s="134" t="s">
        <v>6102</v>
      </c>
      <c r="BS2102" s="98">
        <v>0</v>
      </c>
      <c r="BT2102" s="99" t="str">
        <f>IFERROR(VLOOKUP(ROWS($BR$4:BR2102),$BQ$4:$BR$2337,2,0),"")</f>
        <v>Wasilków (pow. białostocki, woj. podlaskie)</v>
      </c>
      <c r="BU2102" s="98">
        <v>0</v>
      </c>
      <c r="BV2102" s="98">
        <f>IF(ISNUMBER(SEARCH('ankieta ESG'!$G$187,BW2102)),MAX($BV$3:BV2101)+1,0)</f>
        <v>2099</v>
      </c>
      <c r="BW2102" s="134" t="s">
        <v>6102</v>
      </c>
      <c r="BX2102" s="98">
        <v>0</v>
      </c>
      <c r="BY2102" s="99" t="str">
        <f>IFERROR(VLOOKUP(ROWS($BW$4:BW2102),$BV$4:$BW$2337,2,0),"")</f>
        <v>Wasilków (pow. białostocki, woj. podlaskie)</v>
      </c>
      <c r="BZ2102" s="98">
        <v>0</v>
      </c>
      <c r="CA2102" s="98">
        <f>IF(ISNUMBER(SEARCH('ankieta ESG'!$G$188,CB2102)),MAX($CA$3:CA2101)+1,0)</f>
        <v>2099</v>
      </c>
      <c r="CB2102" s="134" t="s">
        <v>6102</v>
      </c>
      <c r="CC2102" s="98">
        <v>0</v>
      </c>
      <c r="CD2102" s="99" t="str">
        <f>IFERROR(VLOOKUP(ROWS($CB$4:CB2102),$CA$4:$CB$2337,2,0),"")</f>
        <v>Wasilków (pow. białostocki, woj. podlaskie)</v>
      </c>
      <c r="CE2102" s="98">
        <v>0</v>
      </c>
      <c r="CF2102" s="98">
        <f>IF(ISNUMBER(SEARCH('ankieta ESG'!$G$189,CG2102)),MAX($CF$3:CF2101)+1,0)</f>
        <v>2099</v>
      </c>
      <c r="CG2102" s="134" t="s">
        <v>6102</v>
      </c>
      <c r="CH2102" s="98">
        <v>0</v>
      </c>
      <c r="CI2102" s="99" t="str">
        <f>IFERROR(VLOOKUP(ROWS($CG$4:CG2102),$CF$4:$CG$2337,2,0),"")</f>
        <v>Wasilków (pow. białostocki, woj. podlaskie)</v>
      </c>
      <c r="CJ2102" s="98">
        <v>0</v>
      </c>
    </row>
    <row r="2103" spans="4:88">
      <c r="D2103" s="25"/>
      <c r="F2103" s="25"/>
      <c r="AM2103" s="98">
        <f>IF(ISNUMBER(SEARCH('ankieta ESG'!$G$180,AN2103)),MAX(AM$3:$AM2102)+1,0)</f>
        <v>2100</v>
      </c>
      <c r="AN2103" s="134" t="s">
        <v>6103</v>
      </c>
      <c r="AO2103" s="98">
        <v>0</v>
      </c>
      <c r="AP2103" s="99" t="str">
        <f>IFERROR(VLOOKUP(ROWS($AN$4:AN2103),$AM$4:$AN$2337,2,0),"")</f>
        <v>Waśniów (pow. ostrowiecki, woj. świętokrzyskie)</v>
      </c>
      <c r="AQ2103" s="98">
        <v>0</v>
      </c>
      <c r="AR2103" s="98">
        <f>IF(ISNUMBER(SEARCH('ankieta ESG'!$G$181,AS2103)),MAX($AR$3:AR2102)+1,0)</f>
        <v>2100</v>
      </c>
      <c r="AS2103" s="134" t="s">
        <v>6103</v>
      </c>
      <c r="AT2103" s="98">
        <v>0</v>
      </c>
      <c r="AU2103" s="99" t="str">
        <f>IFERROR(VLOOKUP(ROWS($AS$4:AS2103),$AR$4:$AS$2337,2,0),"")</f>
        <v>Waśniów (pow. ostrowiecki, woj. świętokrzyskie)</v>
      </c>
      <c r="AV2103" s="98">
        <v>0</v>
      </c>
      <c r="AW2103" s="98">
        <f>IF(ISNUMBER(SEARCH('ankieta ESG'!$G$182,AX2103)),MAX($AW$3:AW2102)+1,0)</f>
        <v>2100</v>
      </c>
      <c r="AX2103" s="134" t="s">
        <v>6103</v>
      </c>
      <c r="AY2103" s="98">
        <v>0</v>
      </c>
      <c r="AZ2103" s="99" t="str">
        <f>IFERROR(VLOOKUP(ROWS($AX$4:AX2103),$AW$4:$AX$2337,2,0),"")</f>
        <v>Waśniów (pow. ostrowiecki, woj. świętokrzyskie)</v>
      </c>
      <c r="BA2103" s="98">
        <v>0</v>
      </c>
      <c r="BB2103" s="98">
        <f>IF(ISNUMBER(SEARCH('ankieta ESG'!$G$183,BC2103)),MAX($BB$3:BB2102)+1,0)</f>
        <v>2100</v>
      </c>
      <c r="BC2103" s="134" t="s">
        <v>6103</v>
      </c>
      <c r="BD2103" s="98">
        <v>0</v>
      </c>
      <c r="BE2103" s="99" t="str">
        <f>IFERROR(VLOOKUP(ROWS($BC$4:BC2103),$BB$4:$BC$2337,2,0),"")</f>
        <v>Waśniów (pow. ostrowiecki, woj. świętokrzyskie)</v>
      </c>
      <c r="BF2103" s="98">
        <v>0</v>
      </c>
      <c r="BG2103" s="98">
        <f>IF(ISNUMBER(SEARCH('ankieta ESG'!$G$184,BH2103)),MAX($BG$3:BG2102)+1,0)</f>
        <v>2100</v>
      </c>
      <c r="BH2103" s="134" t="s">
        <v>6103</v>
      </c>
      <c r="BI2103" s="98">
        <v>0</v>
      </c>
      <c r="BJ2103" s="99" t="str">
        <f>IFERROR(VLOOKUP(ROWS($BH$4:BH2103),$BG$4:$BH$2337,2,0),"")</f>
        <v>Waśniów (pow. ostrowiecki, woj. świętokrzyskie)</v>
      </c>
      <c r="BK2103" s="98">
        <v>0</v>
      </c>
      <c r="BL2103" s="98">
        <f>IF(ISNUMBER(SEARCH('ankieta ESG'!$G$185,BM2103)),MAX($BL$3:BL2102)+1,0)</f>
        <v>2100</v>
      </c>
      <c r="BM2103" s="134" t="s">
        <v>6103</v>
      </c>
      <c r="BN2103" s="98">
        <v>0</v>
      </c>
      <c r="BO2103" s="99" t="str">
        <f>IFERROR(VLOOKUP(ROWS($BM$4:BM2103),$BL$4:$BM$2337,2,0),"")</f>
        <v>Waśniów (pow. ostrowiecki, woj. świętokrzyskie)</v>
      </c>
      <c r="BP2103" s="98">
        <v>0</v>
      </c>
      <c r="BQ2103" s="98">
        <f>IF(ISNUMBER(SEARCH('ankieta ESG'!$G$186,BR2103)),MAX($BQ$3:BQ2102)+1,0)</f>
        <v>2100</v>
      </c>
      <c r="BR2103" s="134" t="s">
        <v>6103</v>
      </c>
      <c r="BS2103" s="98">
        <v>0</v>
      </c>
      <c r="BT2103" s="99" t="str">
        <f>IFERROR(VLOOKUP(ROWS($BR$4:BR2103),$BQ$4:$BR$2337,2,0),"")</f>
        <v>Waśniów (pow. ostrowiecki, woj. świętokrzyskie)</v>
      </c>
      <c r="BU2103" s="98">
        <v>0</v>
      </c>
      <c r="BV2103" s="98">
        <f>IF(ISNUMBER(SEARCH('ankieta ESG'!$G$187,BW2103)),MAX($BV$3:BV2102)+1,0)</f>
        <v>2100</v>
      </c>
      <c r="BW2103" s="134" t="s">
        <v>6103</v>
      </c>
      <c r="BX2103" s="98">
        <v>0</v>
      </c>
      <c r="BY2103" s="99" t="str">
        <f>IFERROR(VLOOKUP(ROWS($BW$4:BW2103),$BV$4:$BW$2337,2,0),"")</f>
        <v>Waśniów (pow. ostrowiecki, woj. świętokrzyskie)</v>
      </c>
      <c r="BZ2103" s="98">
        <v>0</v>
      </c>
      <c r="CA2103" s="98">
        <f>IF(ISNUMBER(SEARCH('ankieta ESG'!$G$188,CB2103)),MAX($CA$3:CA2102)+1,0)</f>
        <v>2100</v>
      </c>
      <c r="CB2103" s="134" t="s">
        <v>6103</v>
      </c>
      <c r="CC2103" s="98">
        <v>0</v>
      </c>
      <c r="CD2103" s="99" t="str">
        <f>IFERROR(VLOOKUP(ROWS($CB$4:CB2103),$CA$4:$CB$2337,2,0),"")</f>
        <v>Waśniów (pow. ostrowiecki, woj. świętokrzyskie)</v>
      </c>
      <c r="CE2103" s="98">
        <v>0</v>
      </c>
      <c r="CF2103" s="98">
        <f>IF(ISNUMBER(SEARCH('ankieta ESG'!$G$189,CG2103)),MAX($CF$3:CF2102)+1,0)</f>
        <v>2100</v>
      </c>
      <c r="CG2103" s="134" t="s">
        <v>6103</v>
      </c>
      <c r="CH2103" s="98">
        <v>0</v>
      </c>
      <c r="CI2103" s="99" t="str">
        <f>IFERROR(VLOOKUP(ROWS($CG$4:CG2103),$CF$4:$CG$2337,2,0),"")</f>
        <v>Waśniów (pow. ostrowiecki, woj. świętokrzyskie)</v>
      </c>
      <c r="CJ2103" s="98">
        <v>0</v>
      </c>
    </row>
    <row r="2104" spans="4:88">
      <c r="D2104" s="25"/>
      <c r="F2104" s="25"/>
      <c r="AM2104" s="98">
        <f>IF(ISNUMBER(SEARCH('ankieta ESG'!$G$180,AN2104)),MAX(AM$3:$AM2103)+1,0)</f>
        <v>2101</v>
      </c>
      <c r="AN2104" s="134" t="s">
        <v>6104</v>
      </c>
      <c r="AO2104" s="98">
        <v>0</v>
      </c>
      <c r="AP2104" s="99" t="str">
        <f>IFERROR(VLOOKUP(ROWS($AN$4:AN2104),$AM$4:$AN$2337,2,0),"")</f>
        <v>Wąbrzeźno (pow. wąbrzeski, woj. kujawsko-pomorskie)</v>
      </c>
      <c r="AQ2104" s="98">
        <v>0</v>
      </c>
      <c r="AR2104" s="98">
        <f>IF(ISNUMBER(SEARCH('ankieta ESG'!$G$181,AS2104)),MAX($AR$3:AR2103)+1,0)</f>
        <v>2101</v>
      </c>
      <c r="AS2104" s="134" t="s">
        <v>6104</v>
      </c>
      <c r="AT2104" s="98">
        <v>0</v>
      </c>
      <c r="AU2104" s="99" t="str">
        <f>IFERROR(VLOOKUP(ROWS($AS$4:AS2104),$AR$4:$AS$2337,2,0),"")</f>
        <v>Wąbrzeźno (pow. wąbrzeski, woj. kujawsko-pomorskie)</v>
      </c>
      <c r="AV2104" s="98">
        <v>0</v>
      </c>
      <c r="AW2104" s="98">
        <f>IF(ISNUMBER(SEARCH('ankieta ESG'!$G$182,AX2104)),MAX($AW$3:AW2103)+1,0)</f>
        <v>2101</v>
      </c>
      <c r="AX2104" s="134" t="s">
        <v>6104</v>
      </c>
      <c r="AY2104" s="98">
        <v>0</v>
      </c>
      <c r="AZ2104" s="99" t="str">
        <f>IFERROR(VLOOKUP(ROWS($AX$4:AX2104),$AW$4:$AX$2337,2,0),"")</f>
        <v>Wąbrzeźno (pow. wąbrzeski, woj. kujawsko-pomorskie)</v>
      </c>
      <c r="BA2104" s="98">
        <v>0</v>
      </c>
      <c r="BB2104" s="98">
        <f>IF(ISNUMBER(SEARCH('ankieta ESG'!$G$183,BC2104)),MAX($BB$3:BB2103)+1,0)</f>
        <v>2101</v>
      </c>
      <c r="BC2104" s="134" t="s">
        <v>6104</v>
      </c>
      <c r="BD2104" s="98">
        <v>0</v>
      </c>
      <c r="BE2104" s="99" t="str">
        <f>IFERROR(VLOOKUP(ROWS($BC$4:BC2104),$BB$4:$BC$2337,2,0),"")</f>
        <v>Wąbrzeźno (pow. wąbrzeski, woj. kujawsko-pomorskie)</v>
      </c>
      <c r="BF2104" s="98">
        <v>0</v>
      </c>
      <c r="BG2104" s="98">
        <f>IF(ISNUMBER(SEARCH('ankieta ESG'!$G$184,BH2104)),MAX($BG$3:BG2103)+1,0)</f>
        <v>2101</v>
      </c>
      <c r="BH2104" s="134" t="s">
        <v>6104</v>
      </c>
      <c r="BI2104" s="98">
        <v>0</v>
      </c>
      <c r="BJ2104" s="99" t="str">
        <f>IFERROR(VLOOKUP(ROWS($BH$4:BH2104),$BG$4:$BH$2337,2,0),"")</f>
        <v>Wąbrzeźno (pow. wąbrzeski, woj. kujawsko-pomorskie)</v>
      </c>
      <c r="BK2104" s="98">
        <v>0</v>
      </c>
      <c r="BL2104" s="98">
        <f>IF(ISNUMBER(SEARCH('ankieta ESG'!$G$185,BM2104)),MAX($BL$3:BL2103)+1,0)</f>
        <v>2101</v>
      </c>
      <c r="BM2104" s="134" t="s">
        <v>6104</v>
      </c>
      <c r="BN2104" s="98">
        <v>0</v>
      </c>
      <c r="BO2104" s="99" t="str">
        <f>IFERROR(VLOOKUP(ROWS($BM$4:BM2104),$BL$4:$BM$2337,2,0),"")</f>
        <v>Wąbrzeźno (pow. wąbrzeski, woj. kujawsko-pomorskie)</v>
      </c>
      <c r="BP2104" s="98">
        <v>0</v>
      </c>
      <c r="BQ2104" s="98">
        <f>IF(ISNUMBER(SEARCH('ankieta ESG'!$G$186,BR2104)),MAX($BQ$3:BQ2103)+1,0)</f>
        <v>2101</v>
      </c>
      <c r="BR2104" s="134" t="s">
        <v>6104</v>
      </c>
      <c r="BS2104" s="98">
        <v>0</v>
      </c>
      <c r="BT2104" s="99" t="str">
        <f>IFERROR(VLOOKUP(ROWS($BR$4:BR2104),$BQ$4:$BR$2337,2,0),"")</f>
        <v>Wąbrzeźno (pow. wąbrzeski, woj. kujawsko-pomorskie)</v>
      </c>
      <c r="BU2104" s="98">
        <v>0</v>
      </c>
      <c r="BV2104" s="98">
        <f>IF(ISNUMBER(SEARCH('ankieta ESG'!$G$187,BW2104)),MAX($BV$3:BV2103)+1,0)</f>
        <v>2101</v>
      </c>
      <c r="BW2104" s="134" t="s">
        <v>6104</v>
      </c>
      <c r="BX2104" s="98">
        <v>0</v>
      </c>
      <c r="BY2104" s="99" t="str">
        <f>IFERROR(VLOOKUP(ROWS($BW$4:BW2104),$BV$4:$BW$2337,2,0),"")</f>
        <v>Wąbrzeźno (pow. wąbrzeski, woj. kujawsko-pomorskie)</v>
      </c>
      <c r="BZ2104" s="98">
        <v>0</v>
      </c>
      <c r="CA2104" s="98">
        <f>IF(ISNUMBER(SEARCH('ankieta ESG'!$G$188,CB2104)),MAX($CA$3:CA2103)+1,0)</f>
        <v>2101</v>
      </c>
      <c r="CB2104" s="134" t="s">
        <v>6104</v>
      </c>
      <c r="CC2104" s="98">
        <v>0</v>
      </c>
      <c r="CD2104" s="99" t="str">
        <f>IFERROR(VLOOKUP(ROWS($CB$4:CB2104),$CA$4:$CB$2337,2,0),"")</f>
        <v>Wąbrzeźno (pow. wąbrzeski, woj. kujawsko-pomorskie)</v>
      </c>
      <c r="CE2104" s="98">
        <v>0</v>
      </c>
      <c r="CF2104" s="98">
        <f>IF(ISNUMBER(SEARCH('ankieta ESG'!$G$189,CG2104)),MAX($CF$3:CF2103)+1,0)</f>
        <v>2101</v>
      </c>
      <c r="CG2104" s="134" t="s">
        <v>6104</v>
      </c>
      <c r="CH2104" s="98">
        <v>0</v>
      </c>
      <c r="CI2104" s="99" t="str">
        <f>IFERROR(VLOOKUP(ROWS($CG$4:CG2104),$CF$4:$CG$2337,2,0),"")</f>
        <v>Wąbrzeźno (pow. wąbrzeski, woj. kujawsko-pomorskie)</v>
      </c>
      <c r="CJ2104" s="98">
        <v>0</v>
      </c>
    </row>
    <row r="2105" spans="4:88">
      <c r="D2105" s="25"/>
      <c r="F2105" s="25"/>
      <c r="AM2105" s="98">
        <f>IF(ISNUMBER(SEARCH('ankieta ESG'!$G$180,AN2105)),MAX(AM$3:$AM2104)+1,0)</f>
        <v>2102</v>
      </c>
      <c r="AN2105" s="134" t="s">
        <v>6105</v>
      </c>
      <c r="AO2105" s="98">
        <v>0</v>
      </c>
      <c r="AP2105" s="99" t="str">
        <f>IFERROR(VLOOKUP(ROWS($AN$4:AN2105),$AM$4:$AN$2337,2,0),"")</f>
        <v>Wąchock (pow. starachowicki, woj. świętokrzyskie)</v>
      </c>
      <c r="AQ2105" s="98">
        <v>0</v>
      </c>
      <c r="AR2105" s="98">
        <f>IF(ISNUMBER(SEARCH('ankieta ESG'!$G$181,AS2105)),MAX($AR$3:AR2104)+1,0)</f>
        <v>2102</v>
      </c>
      <c r="AS2105" s="134" t="s">
        <v>6105</v>
      </c>
      <c r="AT2105" s="98">
        <v>0</v>
      </c>
      <c r="AU2105" s="99" t="str">
        <f>IFERROR(VLOOKUP(ROWS($AS$4:AS2105),$AR$4:$AS$2337,2,0),"")</f>
        <v>Wąchock (pow. starachowicki, woj. świętokrzyskie)</v>
      </c>
      <c r="AV2105" s="98">
        <v>0</v>
      </c>
      <c r="AW2105" s="98">
        <f>IF(ISNUMBER(SEARCH('ankieta ESG'!$G$182,AX2105)),MAX($AW$3:AW2104)+1,0)</f>
        <v>2102</v>
      </c>
      <c r="AX2105" s="134" t="s">
        <v>6105</v>
      </c>
      <c r="AY2105" s="98">
        <v>0</v>
      </c>
      <c r="AZ2105" s="99" t="str">
        <f>IFERROR(VLOOKUP(ROWS($AX$4:AX2105),$AW$4:$AX$2337,2,0),"")</f>
        <v>Wąchock (pow. starachowicki, woj. świętokrzyskie)</v>
      </c>
      <c r="BA2105" s="98">
        <v>0</v>
      </c>
      <c r="BB2105" s="98">
        <f>IF(ISNUMBER(SEARCH('ankieta ESG'!$G$183,BC2105)),MAX($BB$3:BB2104)+1,0)</f>
        <v>2102</v>
      </c>
      <c r="BC2105" s="134" t="s">
        <v>6105</v>
      </c>
      <c r="BD2105" s="98">
        <v>0</v>
      </c>
      <c r="BE2105" s="99" t="str">
        <f>IFERROR(VLOOKUP(ROWS($BC$4:BC2105),$BB$4:$BC$2337,2,0),"")</f>
        <v>Wąchock (pow. starachowicki, woj. świętokrzyskie)</v>
      </c>
      <c r="BF2105" s="98">
        <v>0</v>
      </c>
      <c r="BG2105" s="98">
        <f>IF(ISNUMBER(SEARCH('ankieta ESG'!$G$184,BH2105)),MAX($BG$3:BG2104)+1,0)</f>
        <v>2102</v>
      </c>
      <c r="BH2105" s="134" t="s">
        <v>6105</v>
      </c>
      <c r="BI2105" s="98">
        <v>0</v>
      </c>
      <c r="BJ2105" s="99" t="str">
        <f>IFERROR(VLOOKUP(ROWS($BH$4:BH2105),$BG$4:$BH$2337,2,0),"")</f>
        <v>Wąchock (pow. starachowicki, woj. świętokrzyskie)</v>
      </c>
      <c r="BK2105" s="98">
        <v>0</v>
      </c>
      <c r="BL2105" s="98">
        <f>IF(ISNUMBER(SEARCH('ankieta ESG'!$G$185,BM2105)),MAX($BL$3:BL2104)+1,0)</f>
        <v>2102</v>
      </c>
      <c r="BM2105" s="134" t="s">
        <v>6105</v>
      </c>
      <c r="BN2105" s="98">
        <v>0</v>
      </c>
      <c r="BO2105" s="99" t="str">
        <f>IFERROR(VLOOKUP(ROWS($BM$4:BM2105),$BL$4:$BM$2337,2,0),"")</f>
        <v>Wąchock (pow. starachowicki, woj. świętokrzyskie)</v>
      </c>
      <c r="BP2105" s="98">
        <v>0</v>
      </c>
      <c r="BQ2105" s="98">
        <f>IF(ISNUMBER(SEARCH('ankieta ESG'!$G$186,BR2105)),MAX($BQ$3:BQ2104)+1,0)</f>
        <v>2102</v>
      </c>
      <c r="BR2105" s="134" t="s">
        <v>6105</v>
      </c>
      <c r="BS2105" s="98">
        <v>0</v>
      </c>
      <c r="BT2105" s="99" t="str">
        <f>IFERROR(VLOOKUP(ROWS($BR$4:BR2105),$BQ$4:$BR$2337,2,0),"")</f>
        <v>Wąchock (pow. starachowicki, woj. świętokrzyskie)</v>
      </c>
      <c r="BU2105" s="98">
        <v>0</v>
      </c>
      <c r="BV2105" s="98">
        <f>IF(ISNUMBER(SEARCH('ankieta ESG'!$G$187,BW2105)),MAX($BV$3:BV2104)+1,0)</f>
        <v>2102</v>
      </c>
      <c r="BW2105" s="134" t="s">
        <v>6105</v>
      </c>
      <c r="BX2105" s="98">
        <v>0</v>
      </c>
      <c r="BY2105" s="99" t="str">
        <f>IFERROR(VLOOKUP(ROWS($BW$4:BW2105),$BV$4:$BW$2337,2,0),"")</f>
        <v>Wąchock (pow. starachowicki, woj. świętokrzyskie)</v>
      </c>
      <c r="BZ2105" s="98">
        <v>0</v>
      </c>
      <c r="CA2105" s="98">
        <f>IF(ISNUMBER(SEARCH('ankieta ESG'!$G$188,CB2105)),MAX($CA$3:CA2104)+1,0)</f>
        <v>2102</v>
      </c>
      <c r="CB2105" s="134" t="s">
        <v>6105</v>
      </c>
      <c r="CC2105" s="98">
        <v>0</v>
      </c>
      <c r="CD2105" s="99" t="str">
        <f>IFERROR(VLOOKUP(ROWS($CB$4:CB2105),$CA$4:$CB$2337,2,0),"")</f>
        <v>Wąchock (pow. starachowicki, woj. świętokrzyskie)</v>
      </c>
      <c r="CE2105" s="98">
        <v>0</v>
      </c>
      <c r="CF2105" s="98">
        <f>IF(ISNUMBER(SEARCH('ankieta ESG'!$G$189,CG2105)),MAX($CF$3:CF2104)+1,0)</f>
        <v>2102</v>
      </c>
      <c r="CG2105" s="134" t="s">
        <v>6105</v>
      </c>
      <c r="CH2105" s="98">
        <v>0</v>
      </c>
      <c r="CI2105" s="99" t="str">
        <f>IFERROR(VLOOKUP(ROWS($CG$4:CG2105),$CF$4:$CG$2337,2,0),"")</f>
        <v>Wąchock (pow. starachowicki, woj. świętokrzyskie)</v>
      </c>
      <c r="CJ2105" s="98">
        <v>0</v>
      </c>
    </row>
    <row r="2106" spans="4:88">
      <c r="D2106" s="25"/>
      <c r="F2106" s="25"/>
      <c r="AM2106" s="98">
        <f>IF(ISNUMBER(SEARCH('ankieta ESG'!$G$180,AN2106)),MAX(AM$3:$AM2105)+1,0)</f>
        <v>2103</v>
      </c>
      <c r="AN2106" s="134" t="s">
        <v>6106</v>
      </c>
      <c r="AO2106" s="98">
        <v>0</v>
      </c>
      <c r="AP2106" s="99" t="str">
        <f>IFERROR(VLOOKUP(ROWS($AN$4:AN2106),$AM$4:$AN$2337,2,0),"")</f>
        <v>Wądroże Wielkie (pow. jaworski, woj. dolnośląskie)</v>
      </c>
      <c r="AQ2106" s="98">
        <v>0</v>
      </c>
      <c r="AR2106" s="98">
        <f>IF(ISNUMBER(SEARCH('ankieta ESG'!$G$181,AS2106)),MAX($AR$3:AR2105)+1,0)</f>
        <v>2103</v>
      </c>
      <c r="AS2106" s="134" t="s">
        <v>6106</v>
      </c>
      <c r="AT2106" s="98">
        <v>0</v>
      </c>
      <c r="AU2106" s="99" t="str">
        <f>IFERROR(VLOOKUP(ROWS($AS$4:AS2106),$AR$4:$AS$2337,2,0),"")</f>
        <v>Wądroże Wielkie (pow. jaworski, woj. dolnośląskie)</v>
      </c>
      <c r="AV2106" s="98">
        <v>0</v>
      </c>
      <c r="AW2106" s="98">
        <f>IF(ISNUMBER(SEARCH('ankieta ESG'!$G$182,AX2106)),MAX($AW$3:AW2105)+1,0)</f>
        <v>2103</v>
      </c>
      <c r="AX2106" s="134" t="s">
        <v>6106</v>
      </c>
      <c r="AY2106" s="98">
        <v>0</v>
      </c>
      <c r="AZ2106" s="99" t="str">
        <f>IFERROR(VLOOKUP(ROWS($AX$4:AX2106),$AW$4:$AX$2337,2,0),"")</f>
        <v>Wądroże Wielkie (pow. jaworski, woj. dolnośląskie)</v>
      </c>
      <c r="BA2106" s="98">
        <v>0</v>
      </c>
      <c r="BB2106" s="98">
        <f>IF(ISNUMBER(SEARCH('ankieta ESG'!$G$183,BC2106)),MAX($BB$3:BB2105)+1,0)</f>
        <v>2103</v>
      </c>
      <c r="BC2106" s="134" t="s">
        <v>6106</v>
      </c>
      <c r="BD2106" s="98">
        <v>0</v>
      </c>
      <c r="BE2106" s="99" t="str">
        <f>IFERROR(VLOOKUP(ROWS($BC$4:BC2106),$BB$4:$BC$2337,2,0),"")</f>
        <v>Wądroże Wielkie (pow. jaworski, woj. dolnośląskie)</v>
      </c>
      <c r="BF2106" s="98">
        <v>0</v>
      </c>
      <c r="BG2106" s="98">
        <f>IF(ISNUMBER(SEARCH('ankieta ESG'!$G$184,BH2106)),MAX($BG$3:BG2105)+1,0)</f>
        <v>2103</v>
      </c>
      <c r="BH2106" s="134" t="s">
        <v>6106</v>
      </c>
      <c r="BI2106" s="98">
        <v>0</v>
      </c>
      <c r="BJ2106" s="99" t="str">
        <f>IFERROR(VLOOKUP(ROWS($BH$4:BH2106),$BG$4:$BH$2337,2,0),"")</f>
        <v>Wądroże Wielkie (pow. jaworski, woj. dolnośląskie)</v>
      </c>
      <c r="BK2106" s="98">
        <v>0</v>
      </c>
      <c r="BL2106" s="98">
        <f>IF(ISNUMBER(SEARCH('ankieta ESG'!$G$185,BM2106)),MAX($BL$3:BL2105)+1,0)</f>
        <v>2103</v>
      </c>
      <c r="BM2106" s="134" t="s">
        <v>6106</v>
      </c>
      <c r="BN2106" s="98">
        <v>0</v>
      </c>
      <c r="BO2106" s="99" t="str">
        <f>IFERROR(VLOOKUP(ROWS($BM$4:BM2106),$BL$4:$BM$2337,2,0),"")</f>
        <v>Wądroże Wielkie (pow. jaworski, woj. dolnośląskie)</v>
      </c>
      <c r="BP2106" s="98">
        <v>0</v>
      </c>
      <c r="BQ2106" s="98">
        <f>IF(ISNUMBER(SEARCH('ankieta ESG'!$G$186,BR2106)),MAX($BQ$3:BQ2105)+1,0)</f>
        <v>2103</v>
      </c>
      <c r="BR2106" s="134" t="s">
        <v>6106</v>
      </c>
      <c r="BS2106" s="98">
        <v>0</v>
      </c>
      <c r="BT2106" s="99" t="str">
        <f>IFERROR(VLOOKUP(ROWS($BR$4:BR2106),$BQ$4:$BR$2337,2,0),"")</f>
        <v>Wądroże Wielkie (pow. jaworski, woj. dolnośląskie)</v>
      </c>
      <c r="BU2106" s="98">
        <v>0</v>
      </c>
      <c r="BV2106" s="98">
        <f>IF(ISNUMBER(SEARCH('ankieta ESG'!$G$187,BW2106)),MAX($BV$3:BV2105)+1,0)</f>
        <v>2103</v>
      </c>
      <c r="BW2106" s="134" t="s">
        <v>6106</v>
      </c>
      <c r="BX2106" s="98">
        <v>0</v>
      </c>
      <c r="BY2106" s="99" t="str">
        <f>IFERROR(VLOOKUP(ROWS($BW$4:BW2106),$BV$4:$BW$2337,2,0),"")</f>
        <v>Wądroże Wielkie (pow. jaworski, woj. dolnośląskie)</v>
      </c>
      <c r="BZ2106" s="98">
        <v>0</v>
      </c>
      <c r="CA2106" s="98">
        <f>IF(ISNUMBER(SEARCH('ankieta ESG'!$G$188,CB2106)),MAX($CA$3:CA2105)+1,0)</f>
        <v>2103</v>
      </c>
      <c r="CB2106" s="134" t="s">
        <v>6106</v>
      </c>
      <c r="CC2106" s="98">
        <v>0</v>
      </c>
      <c r="CD2106" s="99" t="str">
        <f>IFERROR(VLOOKUP(ROWS($CB$4:CB2106),$CA$4:$CB$2337,2,0),"")</f>
        <v>Wądroże Wielkie (pow. jaworski, woj. dolnośląskie)</v>
      </c>
      <c r="CE2106" s="98">
        <v>0</v>
      </c>
      <c r="CF2106" s="98">
        <f>IF(ISNUMBER(SEARCH('ankieta ESG'!$G$189,CG2106)),MAX($CF$3:CF2105)+1,0)</f>
        <v>2103</v>
      </c>
      <c r="CG2106" s="134" t="s">
        <v>6106</v>
      </c>
      <c r="CH2106" s="98">
        <v>0</v>
      </c>
      <c r="CI2106" s="99" t="str">
        <f>IFERROR(VLOOKUP(ROWS($CG$4:CG2106),$CF$4:$CG$2337,2,0),"")</f>
        <v>Wądroże Wielkie (pow. jaworski, woj. dolnośląskie)</v>
      </c>
      <c r="CJ2106" s="98">
        <v>0</v>
      </c>
    </row>
    <row r="2107" spans="4:88">
      <c r="D2107" s="25"/>
      <c r="F2107" s="25"/>
      <c r="AM2107" s="98">
        <f>IF(ISNUMBER(SEARCH('ankieta ESG'!$G$180,AN2107)),MAX(AM$3:$AM2106)+1,0)</f>
        <v>2104</v>
      </c>
      <c r="AN2107" s="134" t="s">
        <v>6107</v>
      </c>
      <c r="AO2107" s="98">
        <v>0</v>
      </c>
      <c r="AP2107" s="99" t="str">
        <f>IFERROR(VLOOKUP(ROWS($AN$4:AN2107),$AM$4:$AN$2337,2,0),"")</f>
        <v>Wągrowiec (pow. wągrowiecki, woj. wielkopolskie)</v>
      </c>
      <c r="AQ2107" s="98">
        <v>0</v>
      </c>
      <c r="AR2107" s="98">
        <f>IF(ISNUMBER(SEARCH('ankieta ESG'!$G$181,AS2107)),MAX($AR$3:AR2106)+1,0)</f>
        <v>2104</v>
      </c>
      <c r="AS2107" s="134" t="s">
        <v>6107</v>
      </c>
      <c r="AT2107" s="98">
        <v>0</v>
      </c>
      <c r="AU2107" s="99" t="str">
        <f>IFERROR(VLOOKUP(ROWS($AS$4:AS2107),$AR$4:$AS$2337,2,0),"")</f>
        <v>Wągrowiec (pow. wągrowiecki, woj. wielkopolskie)</v>
      </c>
      <c r="AV2107" s="98">
        <v>0</v>
      </c>
      <c r="AW2107" s="98">
        <f>IF(ISNUMBER(SEARCH('ankieta ESG'!$G$182,AX2107)),MAX($AW$3:AW2106)+1,0)</f>
        <v>2104</v>
      </c>
      <c r="AX2107" s="134" t="s">
        <v>6107</v>
      </c>
      <c r="AY2107" s="98">
        <v>0</v>
      </c>
      <c r="AZ2107" s="99" t="str">
        <f>IFERROR(VLOOKUP(ROWS($AX$4:AX2107),$AW$4:$AX$2337,2,0),"")</f>
        <v>Wągrowiec (pow. wągrowiecki, woj. wielkopolskie)</v>
      </c>
      <c r="BA2107" s="98">
        <v>0</v>
      </c>
      <c r="BB2107" s="98">
        <f>IF(ISNUMBER(SEARCH('ankieta ESG'!$G$183,BC2107)),MAX($BB$3:BB2106)+1,0)</f>
        <v>2104</v>
      </c>
      <c r="BC2107" s="134" t="s">
        <v>6107</v>
      </c>
      <c r="BD2107" s="98">
        <v>0</v>
      </c>
      <c r="BE2107" s="99" t="str">
        <f>IFERROR(VLOOKUP(ROWS($BC$4:BC2107),$BB$4:$BC$2337,2,0),"")</f>
        <v>Wągrowiec (pow. wągrowiecki, woj. wielkopolskie)</v>
      </c>
      <c r="BF2107" s="98">
        <v>0</v>
      </c>
      <c r="BG2107" s="98">
        <f>IF(ISNUMBER(SEARCH('ankieta ESG'!$G$184,BH2107)),MAX($BG$3:BG2106)+1,0)</f>
        <v>2104</v>
      </c>
      <c r="BH2107" s="134" t="s">
        <v>6107</v>
      </c>
      <c r="BI2107" s="98">
        <v>0</v>
      </c>
      <c r="BJ2107" s="99" t="str">
        <f>IFERROR(VLOOKUP(ROWS($BH$4:BH2107),$BG$4:$BH$2337,2,0),"")</f>
        <v>Wągrowiec (pow. wągrowiecki, woj. wielkopolskie)</v>
      </c>
      <c r="BK2107" s="98">
        <v>0</v>
      </c>
      <c r="BL2107" s="98">
        <f>IF(ISNUMBER(SEARCH('ankieta ESG'!$G$185,BM2107)),MAX($BL$3:BL2106)+1,0)</f>
        <v>2104</v>
      </c>
      <c r="BM2107" s="134" t="s">
        <v>6107</v>
      </c>
      <c r="BN2107" s="98">
        <v>0</v>
      </c>
      <c r="BO2107" s="99" t="str">
        <f>IFERROR(VLOOKUP(ROWS($BM$4:BM2107),$BL$4:$BM$2337,2,0),"")</f>
        <v>Wągrowiec (pow. wągrowiecki, woj. wielkopolskie)</v>
      </c>
      <c r="BP2107" s="98">
        <v>0</v>
      </c>
      <c r="BQ2107" s="98">
        <f>IF(ISNUMBER(SEARCH('ankieta ESG'!$G$186,BR2107)),MAX($BQ$3:BQ2106)+1,0)</f>
        <v>2104</v>
      </c>
      <c r="BR2107" s="134" t="s">
        <v>6107</v>
      </c>
      <c r="BS2107" s="98">
        <v>0</v>
      </c>
      <c r="BT2107" s="99" t="str">
        <f>IFERROR(VLOOKUP(ROWS($BR$4:BR2107),$BQ$4:$BR$2337,2,0),"")</f>
        <v>Wągrowiec (pow. wągrowiecki, woj. wielkopolskie)</v>
      </c>
      <c r="BU2107" s="98">
        <v>0</v>
      </c>
      <c r="BV2107" s="98">
        <f>IF(ISNUMBER(SEARCH('ankieta ESG'!$G$187,BW2107)),MAX($BV$3:BV2106)+1,0)</f>
        <v>2104</v>
      </c>
      <c r="BW2107" s="134" t="s">
        <v>6107</v>
      </c>
      <c r="BX2107" s="98">
        <v>0</v>
      </c>
      <c r="BY2107" s="99" t="str">
        <f>IFERROR(VLOOKUP(ROWS($BW$4:BW2107),$BV$4:$BW$2337,2,0),"")</f>
        <v>Wągrowiec (pow. wągrowiecki, woj. wielkopolskie)</v>
      </c>
      <c r="BZ2107" s="98">
        <v>0</v>
      </c>
      <c r="CA2107" s="98">
        <f>IF(ISNUMBER(SEARCH('ankieta ESG'!$G$188,CB2107)),MAX($CA$3:CA2106)+1,0)</f>
        <v>2104</v>
      </c>
      <c r="CB2107" s="134" t="s">
        <v>6107</v>
      </c>
      <c r="CC2107" s="98">
        <v>0</v>
      </c>
      <c r="CD2107" s="99" t="str">
        <f>IFERROR(VLOOKUP(ROWS($CB$4:CB2107),$CA$4:$CB$2337,2,0),"")</f>
        <v>Wągrowiec (pow. wągrowiecki, woj. wielkopolskie)</v>
      </c>
      <c r="CE2107" s="98">
        <v>0</v>
      </c>
      <c r="CF2107" s="98">
        <f>IF(ISNUMBER(SEARCH('ankieta ESG'!$G$189,CG2107)),MAX($CF$3:CF2106)+1,0)</f>
        <v>2104</v>
      </c>
      <c r="CG2107" s="134" t="s">
        <v>6107</v>
      </c>
      <c r="CH2107" s="98">
        <v>0</v>
      </c>
      <c r="CI2107" s="99" t="str">
        <f>IFERROR(VLOOKUP(ROWS($CG$4:CG2107),$CF$4:$CG$2337,2,0),"")</f>
        <v>Wągrowiec (pow. wągrowiecki, woj. wielkopolskie)</v>
      </c>
      <c r="CJ2107" s="98">
        <v>0</v>
      </c>
    </row>
    <row r="2108" spans="4:88">
      <c r="D2108" s="25"/>
      <c r="F2108" s="25"/>
      <c r="AM2108" s="98">
        <f>IF(ISNUMBER(SEARCH('ankieta ESG'!$G$180,AN2108)),MAX(AM$3:$AM2107)+1,0)</f>
        <v>2105</v>
      </c>
      <c r="AN2108" s="134" t="s">
        <v>6108</v>
      </c>
      <c r="AO2108" s="98">
        <v>0</v>
      </c>
      <c r="AP2108" s="99" t="str">
        <f>IFERROR(VLOOKUP(ROWS($AN$4:AN2108),$AM$4:$AN$2337,2,0),"")</f>
        <v>Wąpielsk (pow. rypiński, woj. kujawsko-pomorskie)</v>
      </c>
      <c r="AQ2108" s="98">
        <v>0</v>
      </c>
      <c r="AR2108" s="98">
        <f>IF(ISNUMBER(SEARCH('ankieta ESG'!$G$181,AS2108)),MAX($AR$3:AR2107)+1,0)</f>
        <v>2105</v>
      </c>
      <c r="AS2108" s="134" t="s">
        <v>6108</v>
      </c>
      <c r="AT2108" s="98">
        <v>0</v>
      </c>
      <c r="AU2108" s="99" t="str">
        <f>IFERROR(VLOOKUP(ROWS($AS$4:AS2108),$AR$4:$AS$2337,2,0),"")</f>
        <v>Wąpielsk (pow. rypiński, woj. kujawsko-pomorskie)</v>
      </c>
      <c r="AV2108" s="98">
        <v>0</v>
      </c>
      <c r="AW2108" s="98">
        <f>IF(ISNUMBER(SEARCH('ankieta ESG'!$G$182,AX2108)),MAX($AW$3:AW2107)+1,0)</f>
        <v>2105</v>
      </c>
      <c r="AX2108" s="134" t="s">
        <v>6108</v>
      </c>
      <c r="AY2108" s="98">
        <v>0</v>
      </c>
      <c r="AZ2108" s="99" t="str">
        <f>IFERROR(VLOOKUP(ROWS($AX$4:AX2108),$AW$4:$AX$2337,2,0),"")</f>
        <v>Wąpielsk (pow. rypiński, woj. kujawsko-pomorskie)</v>
      </c>
      <c r="BA2108" s="98">
        <v>0</v>
      </c>
      <c r="BB2108" s="98">
        <f>IF(ISNUMBER(SEARCH('ankieta ESG'!$G$183,BC2108)),MAX($BB$3:BB2107)+1,0)</f>
        <v>2105</v>
      </c>
      <c r="BC2108" s="134" t="s">
        <v>6108</v>
      </c>
      <c r="BD2108" s="98">
        <v>0</v>
      </c>
      <c r="BE2108" s="99" t="str">
        <f>IFERROR(VLOOKUP(ROWS($BC$4:BC2108),$BB$4:$BC$2337,2,0),"")</f>
        <v>Wąpielsk (pow. rypiński, woj. kujawsko-pomorskie)</v>
      </c>
      <c r="BF2108" s="98">
        <v>0</v>
      </c>
      <c r="BG2108" s="98">
        <f>IF(ISNUMBER(SEARCH('ankieta ESG'!$G$184,BH2108)),MAX($BG$3:BG2107)+1,0)</f>
        <v>2105</v>
      </c>
      <c r="BH2108" s="134" t="s">
        <v>6108</v>
      </c>
      <c r="BI2108" s="98">
        <v>0</v>
      </c>
      <c r="BJ2108" s="99" t="str">
        <f>IFERROR(VLOOKUP(ROWS($BH$4:BH2108),$BG$4:$BH$2337,2,0),"")</f>
        <v>Wąpielsk (pow. rypiński, woj. kujawsko-pomorskie)</v>
      </c>
      <c r="BK2108" s="98">
        <v>0</v>
      </c>
      <c r="BL2108" s="98">
        <f>IF(ISNUMBER(SEARCH('ankieta ESG'!$G$185,BM2108)),MAX($BL$3:BL2107)+1,0)</f>
        <v>2105</v>
      </c>
      <c r="BM2108" s="134" t="s">
        <v>6108</v>
      </c>
      <c r="BN2108" s="98">
        <v>0</v>
      </c>
      <c r="BO2108" s="99" t="str">
        <f>IFERROR(VLOOKUP(ROWS($BM$4:BM2108),$BL$4:$BM$2337,2,0),"")</f>
        <v>Wąpielsk (pow. rypiński, woj. kujawsko-pomorskie)</v>
      </c>
      <c r="BP2108" s="98">
        <v>0</v>
      </c>
      <c r="BQ2108" s="98">
        <f>IF(ISNUMBER(SEARCH('ankieta ESG'!$G$186,BR2108)),MAX($BQ$3:BQ2107)+1,0)</f>
        <v>2105</v>
      </c>
      <c r="BR2108" s="134" t="s">
        <v>6108</v>
      </c>
      <c r="BS2108" s="98">
        <v>0</v>
      </c>
      <c r="BT2108" s="99" t="str">
        <f>IFERROR(VLOOKUP(ROWS($BR$4:BR2108),$BQ$4:$BR$2337,2,0),"")</f>
        <v>Wąpielsk (pow. rypiński, woj. kujawsko-pomorskie)</v>
      </c>
      <c r="BU2108" s="98">
        <v>0</v>
      </c>
      <c r="BV2108" s="98">
        <f>IF(ISNUMBER(SEARCH('ankieta ESG'!$G$187,BW2108)),MAX($BV$3:BV2107)+1,0)</f>
        <v>2105</v>
      </c>
      <c r="BW2108" s="134" t="s">
        <v>6108</v>
      </c>
      <c r="BX2108" s="98">
        <v>0</v>
      </c>
      <c r="BY2108" s="99" t="str">
        <f>IFERROR(VLOOKUP(ROWS($BW$4:BW2108),$BV$4:$BW$2337,2,0),"")</f>
        <v>Wąpielsk (pow. rypiński, woj. kujawsko-pomorskie)</v>
      </c>
      <c r="BZ2108" s="98">
        <v>0</v>
      </c>
      <c r="CA2108" s="98">
        <f>IF(ISNUMBER(SEARCH('ankieta ESG'!$G$188,CB2108)),MAX($CA$3:CA2107)+1,0)</f>
        <v>2105</v>
      </c>
      <c r="CB2108" s="134" t="s">
        <v>6108</v>
      </c>
      <c r="CC2108" s="98">
        <v>0</v>
      </c>
      <c r="CD2108" s="99" t="str">
        <f>IFERROR(VLOOKUP(ROWS($CB$4:CB2108),$CA$4:$CB$2337,2,0),"")</f>
        <v>Wąpielsk (pow. rypiński, woj. kujawsko-pomorskie)</v>
      </c>
      <c r="CE2108" s="98">
        <v>0</v>
      </c>
      <c r="CF2108" s="98">
        <f>IF(ISNUMBER(SEARCH('ankieta ESG'!$G$189,CG2108)),MAX($CF$3:CF2107)+1,0)</f>
        <v>2105</v>
      </c>
      <c r="CG2108" s="134" t="s">
        <v>6108</v>
      </c>
      <c r="CH2108" s="98">
        <v>0</v>
      </c>
      <c r="CI2108" s="99" t="str">
        <f>IFERROR(VLOOKUP(ROWS($CG$4:CG2108),$CF$4:$CG$2337,2,0),"")</f>
        <v>Wąpielsk (pow. rypiński, woj. kujawsko-pomorskie)</v>
      </c>
      <c r="CJ2108" s="98">
        <v>0</v>
      </c>
    </row>
    <row r="2109" spans="4:88">
      <c r="D2109" s="25"/>
      <c r="F2109" s="25"/>
      <c r="AM2109" s="98">
        <f>IF(ISNUMBER(SEARCH('ankieta ESG'!$G$180,AN2109)),MAX(AM$3:$AM2108)+1,0)</f>
        <v>2106</v>
      </c>
      <c r="AN2109" s="134" t="s">
        <v>6109</v>
      </c>
      <c r="AO2109" s="98">
        <v>0</v>
      </c>
      <c r="AP2109" s="99" t="str">
        <f>IFERROR(VLOOKUP(ROWS($AN$4:AN2109),$AM$4:$AN$2337,2,0),"")</f>
        <v>Wąsewo (pow. ostrowski, woj. mazowieckie)</v>
      </c>
      <c r="AQ2109" s="98">
        <v>0</v>
      </c>
      <c r="AR2109" s="98">
        <f>IF(ISNUMBER(SEARCH('ankieta ESG'!$G$181,AS2109)),MAX($AR$3:AR2108)+1,0)</f>
        <v>2106</v>
      </c>
      <c r="AS2109" s="134" t="s">
        <v>6109</v>
      </c>
      <c r="AT2109" s="98">
        <v>0</v>
      </c>
      <c r="AU2109" s="99" t="str">
        <f>IFERROR(VLOOKUP(ROWS($AS$4:AS2109),$AR$4:$AS$2337,2,0),"")</f>
        <v>Wąsewo (pow. ostrowski, woj. mazowieckie)</v>
      </c>
      <c r="AV2109" s="98">
        <v>0</v>
      </c>
      <c r="AW2109" s="98">
        <f>IF(ISNUMBER(SEARCH('ankieta ESG'!$G$182,AX2109)),MAX($AW$3:AW2108)+1,0)</f>
        <v>2106</v>
      </c>
      <c r="AX2109" s="134" t="s">
        <v>6109</v>
      </c>
      <c r="AY2109" s="98">
        <v>0</v>
      </c>
      <c r="AZ2109" s="99" t="str">
        <f>IFERROR(VLOOKUP(ROWS($AX$4:AX2109),$AW$4:$AX$2337,2,0),"")</f>
        <v>Wąsewo (pow. ostrowski, woj. mazowieckie)</v>
      </c>
      <c r="BA2109" s="98">
        <v>0</v>
      </c>
      <c r="BB2109" s="98">
        <f>IF(ISNUMBER(SEARCH('ankieta ESG'!$G$183,BC2109)),MAX($BB$3:BB2108)+1,0)</f>
        <v>2106</v>
      </c>
      <c r="BC2109" s="134" t="s">
        <v>6109</v>
      </c>
      <c r="BD2109" s="98">
        <v>0</v>
      </c>
      <c r="BE2109" s="99" t="str">
        <f>IFERROR(VLOOKUP(ROWS($BC$4:BC2109),$BB$4:$BC$2337,2,0),"")</f>
        <v>Wąsewo (pow. ostrowski, woj. mazowieckie)</v>
      </c>
      <c r="BF2109" s="98">
        <v>0</v>
      </c>
      <c r="BG2109" s="98">
        <f>IF(ISNUMBER(SEARCH('ankieta ESG'!$G$184,BH2109)),MAX($BG$3:BG2108)+1,0)</f>
        <v>2106</v>
      </c>
      <c r="BH2109" s="134" t="s">
        <v>6109</v>
      </c>
      <c r="BI2109" s="98">
        <v>0</v>
      </c>
      <c r="BJ2109" s="99" t="str">
        <f>IFERROR(VLOOKUP(ROWS($BH$4:BH2109),$BG$4:$BH$2337,2,0),"")</f>
        <v>Wąsewo (pow. ostrowski, woj. mazowieckie)</v>
      </c>
      <c r="BK2109" s="98">
        <v>0</v>
      </c>
      <c r="BL2109" s="98">
        <f>IF(ISNUMBER(SEARCH('ankieta ESG'!$G$185,BM2109)),MAX($BL$3:BL2108)+1,0)</f>
        <v>2106</v>
      </c>
      <c r="BM2109" s="134" t="s">
        <v>6109</v>
      </c>
      <c r="BN2109" s="98">
        <v>0</v>
      </c>
      <c r="BO2109" s="99" t="str">
        <f>IFERROR(VLOOKUP(ROWS($BM$4:BM2109),$BL$4:$BM$2337,2,0),"")</f>
        <v>Wąsewo (pow. ostrowski, woj. mazowieckie)</v>
      </c>
      <c r="BP2109" s="98">
        <v>0</v>
      </c>
      <c r="BQ2109" s="98">
        <f>IF(ISNUMBER(SEARCH('ankieta ESG'!$G$186,BR2109)),MAX($BQ$3:BQ2108)+1,0)</f>
        <v>2106</v>
      </c>
      <c r="BR2109" s="134" t="s">
        <v>6109</v>
      </c>
      <c r="BS2109" s="98">
        <v>0</v>
      </c>
      <c r="BT2109" s="99" t="str">
        <f>IFERROR(VLOOKUP(ROWS($BR$4:BR2109),$BQ$4:$BR$2337,2,0),"")</f>
        <v>Wąsewo (pow. ostrowski, woj. mazowieckie)</v>
      </c>
      <c r="BU2109" s="98">
        <v>0</v>
      </c>
      <c r="BV2109" s="98">
        <f>IF(ISNUMBER(SEARCH('ankieta ESG'!$G$187,BW2109)),MAX($BV$3:BV2108)+1,0)</f>
        <v>2106</v>
      </c>
      <c r="BW2109" s="134" t="s">
        <v>6109</v>
      </c>
      <c r="BX2109" s="98">
        <v>0</v>
      </c>
      <c r="BY2109" s="99" t="str">
        <f>IFERROR(VLOOKUP(ROWS($BW$4:BW2109),$BV$4:$BW$2337,2,0),"")</f>
        <v>Wąsewo (pow. ostrowski, woj. mazowieckie)</v>
      </c>
      <c r="BZ2109" s="98">
        <v>0</v>
      </c>
      <c r="CA2109" s="98">
        <f>IF(ISNUMBER(SEARCH('ankieta ESG'!$G$188,CB2109)),MAX($CA$3:CA2108)+1,0)</f>
        <v>2106</v>
      </c>
      <c r="CB2109" s="134" t="s">
        <v>6109</v>
      </c>
      <c r="CC2109" s="98">
        <v>0</v>
      </c>
      <c r="CD2109" s="99" t="str">
        <f>IFERROR(VLOOKUP(ROWS($CB$4:CB2109),$CA$4:$CB$2337,2,0),"")</f>
        <v>Wąsewo (pow. ostrowski, woj. mazowieckie)</v>
      </c>
      <c r="CE2109" s="98">
        <v>0</v>
      </c>
      <c r="CF2109" s="98">
        <f>IF(ISNUMBER(SEARCH('ankieta ESG'!$G$189,CG2109)),MAX($CF$3:CF2108)+1,0)</f>
        <v>2106</v>
      </c>
      <c r="CG2109" s="134" t="s">
        <v>6109</v>
      </c>
      <c r="CH2109" s="98">
        <v>0</v>
      </c>
      <c r="CI2109" s="99" t="str">
        <f>IFERROR(VLOOKUP(ROWS($CG$4:CG2109),$CF$4:$CG$2337,2,0),"")</f>
        <v>Wąsewo (pow. ostrowski, woj. mazowieckie)</v>
      </c>
      <c r="CJ2109" s="98">
        <v>0</v>
      </c>
    </row>
    <row r="2110" spans="4:88">
      <c r="D2110" s="25"/>
      <c r="F2110" s="25"/>
      <c r="AM2110" s="98">
        <f>IF(ISNUMBER(SEARCH('ankieta ESG'!$G$180,AN2110)),MAX(AM$3:$AM2109)+1,0)</f>
        <v>2107</v>
      </c>
      <c r="AN2110" s="134" t="s">
        <v>6110</v>
      </c>
      <c r="AO2110" s="98">
        <v>0</v>
      </c>
      <c r="AP2110" s="99" t="str">
        <f>IFERROR(VLOOKUP(ROWS($AN$4:AN2110),$AM$4:$AN$2337,2,0),"")</f>
        <v>Wąsosz (pow. górowski, woj. dolnośląskie)</v>
      </c>
      <c r="AQ2110" s="98">
        <v>0</v>
      </c>
      <c r="AR2110" s="98">
        <f>IF(ISNUMBER(SEARCH('ankieta ESG'!$G$181,AS2110)),MAX($AR$3:AR2109)+1,0)</f>
        <v>2107</v>
      </c>
      <c r="AS2110" s="134" t="s">
        <v>6110</v>
      </c>
      <c r="AT2110" s="98">
        <v>0</v>
      </c>
      <c r="AU2110" s="99" t="str">
        <f>IFERROR(VLOOKUP(ROWS($AS$4:AS2110),$AR$4:$AS$2337,2,0),"")</f>
        <v>Wąsosz (pow. górowski, woj. dolnośląskie)</v>
      </c>
      <c r="AV2110" s="98">
        <v>0</v>
      </c>
      <c r="AW2110" s="98">
        <f>IF(ISNUMBER(SEARCH('ankieta ESG'!$G$182,AX2110)),MAX($AW$3:AW2109)+1,0)</f>
        <v>2107</v>
      </c>
      <c r="AX2110" s="134" t="s">
        <v>6110</v>
      </c>
      <c r="AY2110" s="98">
        <v>0</v>
      </c>
      <c r="AZ2110" s="99" t="str">
        <f>IFERROR(VLOOKUP(ROWS($AX$4:AX2110),$AW$4:$AX$2337,2,0),"")</f>
        <v>Wąsosz (pow. górowski, woj. dolnośląskie)</v>
      </c>
      <c r="BA2110" s="98">
        <v>0</v>
      </c>
      <c r="BB2110" s="98">
        <f>IF(ISNUMBER(SEARCH('ankieta ESG'!$G$183,BC2110)),MAX($BB$3:BB2109)+1,0)</f>
        <v>2107</v>
      </c>
      <c r="BC2110" s="134" t="s">
        <v>6110</v>
      </c>
      <c r="BD2110" s="98">
        <v>0</v>
      </c>
      <c r="BE2110" s="99" t="str">
        <f>IFERROR(VLOOKUP(ROWS($BC$4:BC2110),$BB$4:$BC$2337,2,0),"")</f>
        <v>Wąsosz (pow. górowski, woj. dolnośląskie)</v>
      </c>
      <c r="BF2110" s="98">
        <v>0</v>
      </c>
      <c r="BG2110" s="98">
        <f>IF(ISNUMBER(SEARCH('ankieta ESG'!$G$184,BH2110)),MAX($BG$3:BG2109)+1,0)</f>
        <v>2107</v>
      </c>
      <c r="BH2110" s="134" t="s">
        <v>6110</v>
      </c>
      <c r="BI2110" s="98">
        <v>0</v>
      </c>
      <c r="BJ2110" s="99" t="str">
        <f>IFERROR(VLOOKUP(ROWS($BH$4:BH2110),$BG$4:$BH$2337,2,0),"")</f>
        <v>Wąsosz (pow. górowski, woj. dolnośląskie)</v>
      </c>
      <c r="BK2110" s="98">
        <v>0</v>
      </c>
      <c r="BL2110" s="98">
        <f>IF(ISNUMBER(SEARCH('ankieta ESG'!$G$185,BM2110)),MAX($BL$3:BL2109)+1,0)</f>
        <v>2107</v>
      </c>
      <c r="BM2110" s="134" t="s">
        <v>6110</v>
      </c>
      <c r="BN2110" s="98">
        <v>0</v>
      </c>
      <c r="BO2110" s="99" t="str">
        <f>IFERROR(VLOOKUP(ROWS($BM$4:BM2110),$BL$4:$BM$2337,2,0),"")</f>
        <v>Wąsosz (pow. górowski, woj. dolnośląskie)</v>
      </c>
      <c r="BP2110" s="98">
        <v>0</v>
      </c>
      <c r="BQ2110" s="98">
        <f>IF(ISNUMBER(SEARCH('ankieta ESG'!$G$186,BR2110)),MAX($BQ$3:BQ2109)+1,0)</f>
        <v>2107</v>
      </c>
      <c r="BR2110" s="134" t="s">
        <v>6110</v>
      </c>
      <c r="BS2110" s="98">
        <v>0</v>
      </c>
      <c r="BT2110" s="99" t="str">
        <f>IFERROR(VLOOKUP(ROWS($BR$4:BR2110),$BQ$4:$BR$2337,2,0),"")</f>
        <v>Wąsosz (pow. górowski, woj. dolnośląskie)</v>
      </c>
      <c r="BU2110" s="98">
        <v>0</v>
      </c>
      <c r="BV2110" s="98">
        <f>IF(ISNUMBER(SEARCH('ankieta ESG'!$G$187,BW2110)),MAX($BV$3:BV2109)+1,0)</f>
        <v>2107</v>
      </c>
      <c r="BW2110" s="134" t="s">
        <v>6110</v>
      </c>
      <c r="BX2110" s="98">
        <v>0</v>
      </c>
      <c r="BY2110" s="99" t="str">
        <f>IFERROR(VLOOKUP(ROWS($BW$4:BW2110),$BV$4:$BW$2337,2,0),"")</f>
        <v>Wąsosz (pow. górowski, woj. dolnośląskie)</v>
      </c>
      <c r="BZ2110" s="98">
        <v>0</v>
      </c>
      <c r="CA2110" s="98">
        <f>IF(ISNUMBER(SEARCH('ankieta ESG'!$G$188,CB2110)),MAX($CA$3:CA2109)+1,0)</f>
        <v>2107</v>
      </c>
      <c r="CB2110" s="134" t="s">
        <v>6110</v>
      </c>
      <c r="CC2110" s="98">
        <v>0</v>
      </c>
      <c r="CD2110" s="99" t="str">
        <f>IFERROR(VLOOKUP(ROWS($CB$4:CB2110),$CA$4:$CB$2337,2,0),"")</f>
        <v>Wąsosz (pow. górowski, woj. dolnośląskie)</v>
      </c>
      <c r="CE2110" s="98">
        <v>0</v>
      </c>
      <c r="CF2110" s="98">
        <f>IF(ISNUMBER(SEARCH('ankieta ESG'!$G$189,CG2110)),MAX($CF$3:CF2109)+1,0)</f>
        <v>2107</v>
      </c>
      <c r="CG2110" s="134" t="s">
        <v>6110</v>
      </c>
      <c r="CH2110" s="98">
        <v>0</v>
      </c>
      <c r="CI2110" s="99" t="str">
        <f>IFERROR(VLOOKUP(ROWS($CG$4:CG2110),$CF$4:$CG$2337,2,0),"")</f>
        <v>Wąsosz (pow. górowski, woj. dolnośląskie)</v>
      </c>
      <c r="CJ2110" s="98">
        <v>0</v>
      </c>
    </row>
    <row r="2111" spans="4:88">
      <c r="D2111" s="25"/>
      <c r="F2111" s="25"/>
      <c r="AM2111" s="98">
        <f>IF(ISNUMBER(SEARCH('ankieta ESG'!$G$180,AN2111)),MAX(AM$3:$AM2110)+1,0)</f>
        <v>2108</v>
      </c>
      <c r="AN2111" s="134" t="s">
        <v>6111</v>
      </c>
      <c r="AO2111" s="98">
        <v>0</v>
      </c>
      <c r="AP2111" s="99" t="str">
        <f>IFERROR(VLOOKUP(ROWS($AN$4:AN2111),$AM$4:$AN$2337,2,0),"")</f>
        <v>Wąsosz (pow. grajewski, woj. podlaskie)</v>
      </c>
      <c r="AQ2111" s="98">
        <v>0</v>
      </c>
      <c r="AR2111" s="98">
        <f>IF(ISNUMBER(SEARCH('ankieta ESG'!$G$181,AS2111)),MAX($AR$3:AR2110)+1,0)</f>
        <v>2108</v>
      </c>
      <c r="AS2111" s="134" t="s">
        <v>6111</v>
      </c>
      <c r="AT2111" s="98">
        <v>0</v>
      </c>
      <c r="AU2111" s="99" t="str">
        <f>IFERROR(VLOOKUP(ROWS($AS$4:AS2111),$AR$4:$AS$2337,2,0),"")</f>
        <v>Wąsosz (pow. grajewski, woj. podlaskie)</v>
      </c>
      <c r="AV2111" s="98">
        <v>0</v>
      </c>
      <c r="AW2111" s="98">
        <f>IF(ISNUMBER(SEARCH('ankieta ESG'!$G$182,AX2111)),MAX($AW$3:AW2110)+1,0)</f>
        <v>2108</v>
      </c>
      <c r="AX2111" s="134" t="s">
        <v>6111</v>
      </c>
      <c r="AY2111" s="98">
        <v>0</v>
      </c>
      <c r="AZ2111" s="99" t="str">
        <f>IFERROR(VLOOKUP(ROWS($AX$4:AX2111),$AW$4:$AX$2337,2,0),"")</f>
        <v>Wąsosz (pow. grajewski, woj. podlaskie)</v>
      </c>
      <c r="BA2111" s="98">
        <v>0</v>
      </c>
      <c r="BB2111" s="98">
        <f>IF(ISNUMBER(SEARCH('ankieta ESG'!$G$183,BC2111)),MAX($BB$3:BB2110)+1,0)</f>
        <v>2108</v>
      </c>
      <c r="BC2111" s="134" t="s">
        <v>6111</v>
      </c>
      <c r="BD2111" s="98">
        <v>0</v>
      </c>
      <c r="BE2111" s="99" t="str">
        <f>IFERROR(VLOOKUP(ROWS($BC$4:BC2111),$BB$4:$BC$2337,2,0),"")</f>
        <v>Wąsosz (pow. grajewski, woj. podlaskie)</v>
      </c>
      <c r="BF2111" s="98">
        <v>0</v>
      </c>
      <c r="BG2111" s="98">
        <f>IF(ISNUMBER(SEARCH('ankieta ESG'!$G$184,BH2111)),MAX($BG$3:BG2110)+1,0)</f>
        <v>2108</v>
      </c>
      <c r="BH2111" s="134" t="s">
        <v>6111</v>
      </c>
      <c r="BI2111" s="98">
        <v>0</v>
      </c>
      <c r="BJ2111" s="99" t="str">
        <f>IFERROR(VLOOKUP(ROWS($BH$4:BH2111),$BG$4:$BH$2337,2,0),"")</f>
        <v>Wąsosz (pow. grajewski, woj. podlaskie)</v>
      </c>
      <c r="BK2111" s="98">
        <v>0</v>
      </c>
      <c r="BL2111" s="98">
        <f>IF(ISNUMBER(SEARCH('ankieta ESG'!$G$185,BM2111)),MAX($BL$3:BL2110)+1,0)</f>
        <v>2108</v>
      </c>
      <c r="BM2111" s="134" t="s">
        <v>6111</v>
      </c>
      <c r="BN2111" s="98">
        <v>0</v>
      </c>
      <c r="BO2111" s="99" t="str">
        <f>IFERROR(VLOOKUP(ROWS($BM$4:BM2111),$BL$4:$BM$2337,2,0),"")</f>
        <v>Wąsosz (pow. grajewski, woj. podlaskie)</v>
      </c>
      <c r="BP2111" s="98">
        <v>0</v>
      </c>
      <c r="BQ2111" s="98">
        <f>IF(ISNUMBER(SEARCH('ankieta ESG'!$G$186,BR2111)),MAX($BQ$3:BQ2110)+1,0)</f>
        <v>2108</v>
      </c>
      <c r="BR2111" s="134" t="s">
        <v>6111</v>
      </c>
      <c r="BS2111" s="98">
        <v>0</v>
      </c>
      <c r="BT2111" s="99" t="str">
        <f>IFERROR(VLOOKUP(ROWS($BR$4:BR2111),$BQ$4:$BR$2337,2,0),"")</f>
        <v>Wąsosz (pow. grajewski, woj. podlaskie)</v>
      </c>
      <c r="BU2111" s="98">
        <v>0</v>
      </c>
      <c r="BV2111" s="98">
        <f>IF(ISNUMBER(SEARCH('ankieta ESG'!$G$187,BW2111)),MAX($BV$3:BV2110)+1,0)</f>
        <v>2108</v>
      </c>
      <c r="BW2111" s="134" t="s">
        <v>6111</v>
      </c>
      <c r="BX2111" s="98">
        <v>0</v>
      </c>
      <c r="BY2111" s="99" t="str">
        <f>IFERROR(VLOOKUP(ROWS($BW$4:BW2111),$BV$4:$BW$2337,2,0),"")</f>
        <v>Wąsosz (pow. grajewski, woj. podlaskie)</v>
      </c>
      <c r="BZ2111" s="98">
        <v>0</v>
      </c>
      <c r="CA2111" s="98">
        <f>IF(ISNUMBER(SEARCH('ankieta ESG'!$G$188,CB2111)),MAX($CA$3:CA2110)+1,0)</f>
        <v>2108</v>
      </c>
      <c r="CB2111" s="134" t="s">
        <v>6111</v>
      </c>
      <c r="CC2111" s="98">
        <v>0</v>
      </c>
      <c r="CD2111" s="99" t="str">
        <f>IFERROR(VLOOKUP(ROWS($CB$4:CB2111),$CA$4:$CB$2337,2,0),"")</f>
        <v>Wąsosz (pow. grajewski, woj. podlaskie)</v>
      </c>
      <c r="CE2111" s="98">
        <v>0</v>
      </c>
      <c r="CF2111" s="98">
        <f>IF(ISNUMBER(SEARCH('ankieta ESG'!$G$189,CG2111)),MAX($CF$3:CF2110)+1,0)</f>
        <v>2108</v>
      </c>
      <c r="CG2111" s="134" t="s">
        <v>6111</v>
      </c>
      <c r="CH2111" s="98">
        <v>0</v>
      </c>
      <c r="CI2111" s="99" t="str">
        <f>IFERROR(VLOOKUP(ROWS($CG$4:CG2111),$CF$4:$CG$2337,2,0),"")</f>
        <v>Wąsosz (pow. grajewski, woj. podlaskie)</v>
      </c>
      <c r="CJ2111" s="98">
        <v>0</v>
      </c>
    </row>
    <row r="2112" spans="4:88">
      <c r="D2112" s="25"/>
      <c r="F2112" s="25"/>
      <c r="AM2112" s="98">
        <f>IF(ISNUMBER(SEARCH('ankieta ESG'!$G$180,AN2112)),MAX(AM$3:$AM2111)+1,0)</f>
        <v>2109</v>
      </c>
      <c r="AN2112" s="134" t="s">
        <v>6112</v>
      </c>
      <c r="AO2112" s="98">
        <v>0</v>
      </c>
      <c r="AP2112" s="99" t="str">
        <f>IFERROR(VLOOKUP(ROWS($AN$4:AN2112),$AM$4:$AN$2337,2,0),"")</f>
        <v>Wąwolnica (pow. puławski, woj. lubelskie)</v>
      </c>
      <c r="AQ2112" s="98">
        <v>0</v>
      </c>
      <c r="AR2112" s="98">
        <f>IF(ISNUMBER(SEARCH('ankieta ESG'!$G$181,AS2112)),MAX($AR$3:AR2111)+1,0)</f>
        <v>2109</v>
      </c>
      <c r="AS2112" s="134" t="s">
        <v>6112</v>
      </c>
      <c r="AT2112" s="98">
        <v>0</v>
      </c>
      <c r="AU2112" s="99" t="str">
        <f>IFERROR(VLOOKUP(ROWS($AS$4:AS2112),$AR$4:$AS$2337,2,0),"")</f>
        <v>Wąwolnica (pow. puławski, woj. lubelskie)</v>
      </c>
      <c r="AV2112" s="98">
        <v>0</v>
      </c>
      <c r="AW2112" s="98">
        <f>IF(ISNUMBER(SEARCH('ankieta ESG'!$G$182,AX2112)),MAX($AW$3:AW2111)+1,0)</f>
        <v>2109</v>
      </c>
      <c r="AX2112" s="134" t="s">
        <v>6112</v>
      </c>
      <c r="AY2112" s="98">
        <v>0</v>
      </c>
      <c r="AZ2112" s="99" t="str">
        <f>IFERROR(VLOOKUP(ROWS($AX$4:AX2112),$AW$4:$AX$2337,2,0),"")</f>
        <v>Wąwolnica (pow. puławski, woj. lubelskie)</v>
      </c>
      <c r="BA2112" s="98">
        <v>0</v>
      </c>
      <c r="BB2112" s="98">
        <f>IF(ISNUMBER(SEARCH('ankieta ESG'!$G$183,BC2112)),MAX($BB$3:BB2111)+1,0)</f>
        <v>2109</v>
      </c>
      <c r="BC2112" s="134" t="s">
        <v>6112</v>
      </c>
      <c r="BD2112" s="98">
        <v>0</v>
      </c>
      <c r="BE2112" s="99" t="str">
        <f>IFERROR(VLOOKUP(ROWS($BC$4:BC2112),$BB$4:$BC$2337,2,0),"")</f>
        <v>Wąwolnica (pow. puławski, woj. lubelskie)</v>
      </c>
      <c r="BF2112" s="98">
        <v>0</v>
      </c>
      <c r="BG2112" s="98">
        <f>IF(ISNUMBER(SEARCH('ankieta ESG'!$G$184,BH2112)),MAX($BG$3:BG2111)+1,0)</f>
        <v>2109</v>
      </c>
      <c r="BH2112" s="134" t="s">
        <v>6112</v>
      </c>
      <c r="BI2112" s="98">
        <v>0</v>
      </c>
      <c r="BJ2112" s="99" t="str">
        <f>IFERROR(VLOOKUP(ROWS($BH$4:BH2112),$BG$4:$BH$2337,2,0),"")</f>
        <v>Wąwolnica (pow. puławski, woj. lubelskie)</v>
      </c>
      <c r="BK2112" s="98">
        <v>0</v>
      </c>
      <c r="BL2112" s="98">
        <f>IF(ISNUMBER(SEARCH('ankieta ESG'!$G$185,BM2112)),MAX($BL$3:BL2111)+1,0)</f>
        <v>2109</v>
      </c>
      <c r="BM2112" s="134" t="s">
        <v>6112</v>
      </c>
      <c r="BN2112" s="98">
        <v>0</v>
      </c>
      <c r="BO2112" s="99" t="str">
        <f>IFERROR(VLOOKUP(ROWS($BM$4:BM2112),$BL$4:$BM$2337,2,0),"")</f>
        <v>Wąwolnica (pow. puławski, woj. lubelskie)</v>
      </c>
      <c r="BP2112" s="98">
        <v>0</v>
      </c>
      <c r="BQ2112" s="98">
        <f>IF(ISNUMBER(SEARCH('ankieta ESG'!$G$186,BR2112)),MAX($BQ$3:BQ2111)+1,0)</f>
        <v>2109</v>
      </c>
      <c r="BR2112" s="134" t="s">
        <v>6112</v>
      </c>
      <c r="BS2112" s="98">
        <v>0</v>
      </c>
      <c r="BT2112" s="99" t="str">
        <f>IFERROR(VLOOKUP(ROWS($BR$4:BR2112),$BQ$4:$BR$2337,2,0),"")</f>
        <v>Wąwolnica (pow. puławski, woj. lubelskie)</v>
      </c>
      <c r="BU2112" s="98">
        <v>0</v>
      </c>
      <c r="BV2112" s="98">
        <f>IF(ISNUMBER(SEARCH('ankieta ESG'!$G$187,BW2112)),MAX($BV$3:BV2111)+1,0)</f>
        <v>2109</v>
      </c>
      <c r="BW2112" s="134" t="s">
        <v>6112</v>
      </c>
      <c r="BX2112" s="98">
        <v>0</v>
      </c>
      <c r="BY2112" s="99" t="str">
        <f>IFERROR(VLOOKUP(ROWS($BW$4:BW2112),$BV$4:$BW$2337,2,0),"")</f>
        <v>Wąwolnica (pow. puławski, woj. lubelskie)</v>
      </c>
      <c r="BZ2112" s="98">
        <v>0</v>
      </c>
      <c r="CA2112" s="98">
        <f>IF(ISNUMBER(SEARCH('ankieta ESG'!$G$188,CB2112)),MAX($CA$3:CA2111)+1,0)</f>
        <v>2109</v>
      </c>
      <c r="CB2112" s="134" t="s">
        <v>6112</v>
      </c>
      <c r="CC2112" s="98">
        <v>0</v>
      </c>
      <c r="CD2112" s="99" t="str">
        <f>IFERROR(VLOOKUP(ROWS($CB$4:CB2112),$CA$4:$CB$2337,2,0),"")</f>
        <v>Wąwolnica (pow. puławski, woj. lubelskie)</v>
      </c>
      <c r="CE2112" s="98">
        <v>0</v>
      </c>
      <c r="CF2112" s="98">
        <f>IF(ISNUMBER(SEARCH('ankieta ESG'!$G$189,CG2112)),MAX($CF$3:CF2111)+1,0)</f>
        <v>2109</v>
      </c>
      <c r="CG2112" s="134" t="s">
        <v>6112</v>
      </c>
      <c r="CH2112" s="98">
        <v>0</v>
      </c>
      <c r="CI2112" s="99" t="str">
        <f>IFERROR(VLOOKUP(ROWS($CG$4:CG2112),$CF$4:$CG$2337,2,0),"")</f>
        <v>Wąwolnica (pow. puławski, woj. lubelskie)</v>
      </c>
      <c r="CJ2112" s="98">
        <v>0</v>
      </c>
    </row>
    <row r="2113" spans="4:88">
      <c r="D2113" s="25"/>
      <c r="F2113" s="25"/>
      <c r="AM2113" s="98">
        <f>IF(ISNUMBER(SEARCH('ankieta ESG'!$G$180,AN2113)),MAX(AM$3:$AM2112)+1,0)</f>
        <v>2110</v>
      </c>
      <c r="AN2113" s="134" t="s">
        <v>6113</v>
      </c>
      <c r="AO2113" s="98">
        <v>0</v>
      </c>
      <c r="AP2113" s="99" t="str">
        <f>IFERROR(VLOOKUP(ROWS($AN$4:AN2113),$AM$4:$AN$2337,2,0),"")</f>
        <v>Wejherowo (pow. wejherowski, woj. pomorskie)</v>
      </c>
      <c r="AQ2113" s="98">
        <v>0</v>
      </c>
      <c r="AR2113" s="98">
        <f>IF(ISNUMBER(SEARCH('ankieta ESG'!$G$181,AS2113)),MAX($AR$3:AR2112)+1,0)</f>
        <v>2110</v>
      </c>
      <c r="AS2113" s="134" t="s">
        <v>6113</v>
      </c>
      <c r="AT2113" s="98">
        <v>0</v>
      </c>
      <c r="AU2113" s="99" t="str">
        <f>IFERROR(VLOOKUP(ROWS($AS$4:AS2113),$AR$4:$AS$2337,2,0),"")</f>
        <v>Wejherowo (pow. wejherowski, woj. pomorskie)</v>
      </c>
      <c r="AV2113" s="98">
        <v>0</v>
      </c>
      <c r="AW2113" s="98">
        <f>IF(ISNUMBER(SEARCH('ankieta ESG'!$G$182,AX2113)),MAX($AW$3:AW2112)+1,0)</f>
        <v>2110</v>
      </c>
      <c r="AX2113" s="134" t="s">
        <v>6113</v>
      </c>
      <c r="AY2113" s="98">
        <v>0</v>
      </c>
      <c r="AZ2113" s="99" t="str">
        <f>IFERROR(VLOOKUP(ROWS($AX$4:AX2113),$AW$4:$AX$2337,2,0),"")</f>
        <v>Wejherowo (pow. wejherowski, woj. pomorskie)</v>
      </c>
      <c r="BA2113" s="98">
        <v>0</v>
      </c>
      <c r="BB2113" s="98">
        <f>IF(ISNUMBER(SEARCH('ankieta ESG'!$G$183,BC2113)),MAX($BB$3:BB2112)+1,0)</f>
        <v>2110</v>
      </c>
      <c r="BC2113" s="134" t="s">
        <v>6113</v>
      </c>
      <c r="BD2113" s="98">
        <v>0</v>
      </c>
      <c r="BE2113" s="99" t="str">
        <f>IFERROR(VLOOKUP(ROWS($BC$4:BC2113),$BB$4:$BC$2337,2,0),"")</f>
        <v>Wejherowo (pow. wejherowski, woj. pomorskie)</v>
      </c>
      <c r="BF2113" s="98">
        <v>0</v>
      </c>
      <c r="BG2113" s="98">
        <f>IF(ISNUMBER(SEARCH('ankieta ESG'!$G$184,BH2113)),MAX($BG$3:BG2112)+1,0)</f>
        <v>2110</v>
      </c>
      <c r="BH2113" s="134" t="s">
        <v>6113</v>
      </c>
      <c r="BI2113" s="98">
        <v>0</v>
      </c>
      <c r="BJ2113" s="99" t="str">
        <f>IFERROR(VLOOKUP(ROWS($BH$4:BH2113),$BG$4:$BH$2337,2,0),"")</f>
        <v>Wejherowo (pow. wejherowski, woj. pomorskie)</v>
      </c>
      <c r="BK2113" s="98">
        <v>0</v>
      </c>
      <c r="BL2113" s="98">
        <f>IF(ISNUMBER(SEARCH('ankieta ESG'!$G$185,BM2113)),MAX($BL$3:BL2112)+1,0)</f>
        <v>2110</v>
      </c>
      <c r="BM2113" s="134" t="s">
        <v>6113</v>
      </c>
      <c r="BN2113" s="98">
        <v>0</v>
      </c>
      <c r="BO2113" s="99" t="str">
        <f>IFERROR(VLOOKUP(ROWS($BM$4:BM2113),$BL$4:$BM$2337,2,0),"")</f>
        <v>Wejherowo (pow. wejherowski, woj. pomorskie)</v>
      </c>
      <c r="BP2113" s="98">
        <v>0</v>
      </c>
      <c r="BQ2113" s="98">
        <f>IF(ISNUMBER(SEARCH('ankieta ESG'!$G$186,BR2113)),MAX($BQ$3:BQ2112)+1,0)</f>
        <v>2110</v>
      </c>
      <c r="BR2113" s="134" t="s">
        <v>6113</v>
      </c>
      <c r="BS2113" s="98">
        <v>0</v>
      </c>
      <c r="BT2113" s="99" t="str">
        <f>IFERROR(VLOOKUP(ROWS($BR$4:BR2113),$BQ$4:$BR$2337,2,0),"")</f>
        <v>Wejherowo (pow. wejherowski, woj. pomorskie)</v>
      </c>
      <c r="BU2113" s="98">
        <v>0</v>
      </c>
      <c r="BV2113" s="98">
        <f>IF(ISNUMBER(SEARCH('ankieta ESG'!$G$187,BW2113)),MAX($BV$3:BV2112)+1,0)</f>
        <v>2110</v>
      </c>
      <c r="BW2113" s="134" t="s">
        <v>6113</v>
      </c>
      <c r="BX2113" s="98">
        <v>0</v>
      </c>
      <c r="BY2113" s="99" t="str">
        <f>IFERROR(VLOOKUP(ROWS($BW$4:BW2113),$BV$4:$BW$2337,2,0),"")</f>
        <v>Wejherowo (pow. wejherowski, woj. pomorskie)</v>
      </c>
      <c r="BZ2113" s="98">
        <v>0</v>
      </c>
      <c r="CA2113" s="98">
        <f>IF(ISNUMBER(SEARCH('ankieta ESG'!$G$188,CB2113)),MAX($CA$3:CA2112)+1,0)</f>
        <v>2110</v>
      </c>
      <c r="CB2113" s="134" t="s">
        <v>6113</v>
      </c>
      <c r="CC2113" s="98">
        <v>0</v>
      </c>
      <c r="CD2113" s="99" t="str">
        <f>IFERROR(VLOOKUP(ROWS($CB$4:CB2113),$CA$4:$CB$2337,2,0),"")</f>
        <v>Wejherowo (pow. wejherowski, woj. pomorskie)</v>
      </c>
      <c r="CE2113" s="98">
        <v>0</v>
      </c>
      <c r="CF2113" s="98">
        <f>IF(ISNUMBER(SEARCH('ankieta ESG'!$G$189,CG2113)),MAX($CF$3:CF2112)+1,0)</f>
        <v>2110</v>
      </c>
      <c r="CG2113" s="134" t="s">
        <v>6113</v>
      </c>
      <c r="CH2113" s="98">
        <v>0</v>
      </c>
      <c r="CI2113" s="99" t="str">
        <f>IFERROR(VLOOKUP(ROWS($CG$4:CG2113),$CF$4:$CG$2337,2,0),"")</f>
        <v>Wejherowo (pow. wejherowski, woj. pomorskie)</v>
      </c>
      <c r="CJ2113" s="98">
        <v>0</v>
      </c>
    </row>
    <row r="2114" spans="4:88">
      <c r="D2114" s="25"/>
      <c r="F2114" s="25"/>
      <c r="AM2114" s="98">
        <f>IF(ISNUMBER(SEARCH('ankieta ESG'!$G$180,AN2114)),MAX(AM$3:$AM2113)+1,0)</f>
        <v>2111</v>
      </c>
      <c r="AN2114" s="134" t="s">
        <v>6114</v>
      </c>
      <c r="AO2114" s="98">
        <v>0</v>
      </c>
      <c r="AP2114" s="99" t="str">
        <f>IFERROR(VLOOKUP(ROWS($AN$4:AN2114),$AM$4:$AN$2337,2,0),"")</f>
        <v>Werbkowice (pow. hrubieszowski, woj. lubelskie)</v>
      </c>
      <c r="AQ2114" s="98">
        <v>0</v>
      </c>
      <c r="AR2114" s="98">
        <f>IF(ISNUMBER(SEARCH('ankieta ESG'!$G$181,AS2114)),MAX($AR$3:AR2113)+1,0)</f>
        <v>2111</v>
      </c>
      <c r="AS2114" s="134" t="s">
        <v>6114</v>
      </c>
      <c r="AT2114" s="98">
        <v>0</v>
      </c>
      <c r="AU2114" s="99" t="str">
        <f>IFERROR(VLOOKUP(ROWS($AS$4:AS2114),$AR$4:$AS$2337,2,0),"")</f>
        <v>Werbkowice (pow. hrubieszowski, woj. lubelskie)</v>
      </c>
      <c r="AV2114" s="98">
        <v>0</v>
      </c>
      <c r="AW2114" s="98">
        <f>IF(ISNUMBER(SEARCH('ankieta ESG'!$G$182,AX2114)),MAX($AW$3:AW2113)+1,0)</f>
        <v>2111</v>
      </c>
      <c r="AX2114" s="134" t="s">
        <v>6114</v>
      </c>
      <c r="AY2114" s="98">
        <v>0</v>
      </c>
      <c r="AZ2114" s="99" t="str">
        <f>IFERROR(VLOOKUP(ROWS($AX$4:AX2114),$AW$4:$AX$2337,2,0),"")</f>
        <v>Werbkowice (pow. hrubieszowski, woj. lubelskie)</v>
      </c>
      <c r="BA2114" s="98">
        <v>0</v>
      </c>
      <c r="BB2114" s="98">
        <f>IF(ISNUMBER(SEARCH('ankieta ESG'!$G$183,BC2114)),MAX($BB$3:BB2113)+1,0)</f>
        <v>2111</v>
      </c>
      <c r="BC2114" s="134" t="s">
        <v>6114</v>
      </c>
      <c r="BD2114" s="98">
        <v>0</v>
      </c>
      <c r="BE2114" s="99" t="str">
        <f>IFERROR(VLOOKUP(ROWS($BC$4:BC2114),$BB$4:$BC$2337,2,0),"")</f>
        <v>Werbkowice (pow. hrubieszowski, woj. lubelskie)</v>
      </c>
      <c r="BF2114" s="98">
        <v>0</v>
      </c>
      <c r="BG2114" s="98">
        <f>IF(ISNUMBER(SEARCH('ankieta ESG'!$G$184,BH2114)),MAX($BG$3:BG2113)+1,0)</f>
        <v>2111</v>
      </c>
      <c r="BH2114" s="134" t="s">
        <v>6114</v>
      </c>
      <c r="BI2114" s="98">
        <v>0</v>
      </c>
      <c r="BJ2114" s="99" t="str">
        <f>IFERROR(VLOOKUP(ROWS($BH$4:BH2114),$BG$4:$BH$2337,2,0),"")</f>
        <v>Werbkowice (pow. hrubieszowski, woj. lubelskie)</v>
      </c>
      <c r="BK2114" s="98">
        <v>0</v>
      </c>
      <c r="BL2114" s="98">
        <f>IF(ISNUMBER(SEARCH('ankieta ESG'!$G$185,BM2114)),MAX($BL$3:BL2113)+1,0)</f>
        <v>2111</v>
      </c>
      <c r="BM2114" s="134" t="s">
        <v>6114</v>
      </c>
      <c r="BN2114" s="98">
        <v>0</v>
      </c>
      <c r="BO2114" s="99" t="str">
        <f>IFERROR(VLOOKUP(ROWS($BM$4:BM2114),$BL$4:$BM$2337,2,0),"")</f>
        <v>Werbkowice (pow. hrubieszowski, woj. lubelskie)</v>
      </c>
      <c r="BP2114" s="98">
        <v>0</v>
      </c>
      <c r="BQ2114" s="98">
        <f>IF(ISNUMBER(SEARCH('ankieta ESG'!$G$186,BR2114)),MAX($BQ$3:BQ2113)+1,0)</f>
        <v>2111</v>
      </c>
      <c r="BR2114" s="134" t="s">
        <v>6114</v>
      </c>
      <c r="BS2114" s="98">
        <v>0</v>
      </c>
      <c r="BT2114" s="99" t="str">
        <f>IFERROR(VLOOKUP(ROWS($BR$4:BR2114),$BQ$4:$BR$2337,2,0),"")</f>
        <v>Werbkowice (pow. hrubieszowski, woj. lubelskie)</v>
      </c>
      <c r="BU2114" s="98">
        <v>0</v>
      </c>
      <c r="BV2114" s="98">
        <f>IF(ISNUMBER(SEARCH('ankieta ESG'!$G$187,BW2114)),MAX($BV$3:BV2113)+1,0)</f>
        <v>2111</v>
      </c>
      <c r="BW2114" s="134" t="s">
        <v>6114</v>
      </c>
      <c r="BX2114" s="98">
        <v>0</v>
      </c>
      <c r="BY2114" s="99" t="str">
        <f>IFERROR(VLOOKUP(ROWS($BW$4:BW2114),$BV$4:$BW$2337,2,0),"")</f>
        <v>Werbkowice (pow. hrubieszowski, woj. lubelskie)</v>
      </c>
      <c r="BZ2114" s="98">
        <v>0</v>
      </c>
      <c r="CA2114" s="98">
        <f>IF(ISNUMBER(SEARCH('ankieta ESG'!$G$188,CB2114)),MAX($CA$3:CA2113)+1,0)</f>
        <v>2111</v>
      </c>
      <c r="CB2114" s="134" t="s">
        <v>6114</v>
      </c>
      <c r="CC2114" s="98">
        <v>0</v>
      </c>
      <c r="CD2114" s="99" t="str">
        <f>IFERROR(VLOOKUP(ROWS($CB$4:CB2114),$CA$4:$CB$2337,2,0),"")</f>
        <v>Werbkowice (pow. hrubieszowski, woj. lubelskie)</v>
      </c>
      <c r="CE2114" s="98">
        <v>0</v>
      </c>
      <c r="CF2114" s="98">
        <f>IF(ISNUMBER(SEARCH('ankieta ESG'!$G$189,CG2114)),MAX($CF$3:CF2113)+1,0)</f>
        <v>2111</v>
      </c>
      <c r="CG2114" s="134" t="s">
        <v>6114</v>
      </c>
      <c r="CH2114" s="98">
        <v>0</v>
      </c>
      <c r="CI2114" s="99" t="str">
        <f>IFERROR(VLOOKUP(ROWS($CG$4:CG2114),$CF$4:$CG$2337,2,0),"")</f>
        <v>Werbkowice (pow. hrubieszowski, woj. lubelskie)</v>
      </c>
      <c r="CJ2114" s="98">
        <v>0</v>
      </c>
    </row>
    <row r="2115" spans="4:88">
      <c r="D2115" s="25"/>
      <c r="F2115" s="25"/>
      <c r="AM2115" s="98">
        <f>IF(ISNUMBER(SEARCH('ankieta ESG'!$G$180,AN2115)),MAX(AM$3:$AM2114)+1,0)</f>
        <v>2112</v>
      </c>
      <c r="AN2115" s="134" t="s">
        <v>6115</v>
      </c>
      <c r="AO2115" s="98">
        <v>0</v>
      </c>
      <c r="AP2115" s="99" t="str">
        <f>IFERROR(VLOOKUP(ROWS($AN$4:AN2115),$AM$4:$AN$2337,2,0),"")</f>
        <v>Węgierska Górka (pow. żywiecki, woj. śląskie)</v>
      </c>
      <c r="AQ2115" s="98">
        <v>0</v>
      </c>
      <c r="AR2115" s="98">
        <f>IF(ISNUMBER(SEARCH('ankieta ESG'!$G$181,AS2115)),MAX($AR$3:AR2114)+1,0)</f>
        <v>2112</v>
      </c>
      <c r="AS2115" s="134" t="s">
        <v>6115</v>
      </c>
      <c r="AT2115" s="98">
        <v>0</v>
      </c>
      <c r="AU2115" s="99" t="str">
        <f>IFERROR(VLOOKUP(ROWS($AS$4:AS2115),$AR$4:$AS$2337,2,0),"")</f>
        <v>Węgierska Górka (pow. żywiecki, woj. śląskie)</v>
      </c>
      <c r="AV2115" s="98">
        <v>0</v>
      </c>
      <c r="AW2115" s="98">
        <f>IF(ISNUMBER(SEARCH('ankieta ESG'!$G$182,AX2115)),MAX($AW$3:AW2114)+1,0)</f>
        <v>2112</v>
      </c>
      <c r="AX2115" s="134" t="s">
        <v>6115</v>
      </c>
      <c r="AY2115" s="98">
        <v>0</v>
      </c>
      <c r="AZ2115" s="99" t="str">
        <f>IFERROR(VLOOKUP(ROWS($AX$4:AX2115),$AW$4:$AX$2337,2,0),"")</f>
        <v>Węgierska Górka (pow. żywiecki, woj. śląskie)</v>
      </c>
      <c r="BA2115" s="98">
        <v>0</v>
      </c>
      <c r="BB2115" s="98">
        <f>IF(ISNUMBER(SEARCH('ankieta ESG'!$G$183,BC2115)),MAX($BB$3:BB2114)+1,0)</f>
        <v>2112</v>
      </c>
      <c r="BC2115" s="134" t="s">
        <v>6115</v>
      </c>
      <c r="BD2115" s="98">
        <v>0</v>
      </c>
      <c r="BE2115" s="99" t="str">
        <f>IFERROR(VLOOKUP(ROWS($BC$4:BC2115),$BB$4:$BC$2337,2,0),"")</f>
        <v>Węgierska Górka (pow. żywiecki, woj. śląskie)</v>
      </c>
      <c r="BF2115" s="98">
        <v>0</v>
      </c>
      <c r="BG2115" s="98">
        <f>IF(ISNUMBER(SEARCH('ankieta ESG'!$G$184,BH2115)),MAX($BG$3:BG2114)+1,0)</f>
        <v>2112</v>
      </c>
      <c r="BH2115" s="134" t="s">
        <v>6115</v>
      </c>
      <c r="BI2115" s="98">
        <v>0</v>
      </c>
      <c r="BJ2115" s="99" t="str">
        <f>IFERROR(VLOOKUP(ROWS($BH$4:BH2115),$BG$4:$BH$2337,2,0),"")</f>
        <v>Węgierska Górka (pow. żywiecki, woj. śląskie)</v>
      </c>
      <c r="BK2115" s="98">
        <v>0</v>
      </c>
      <c r="BL2115" s="98">
        <f>IF(ISNUMBER(SEARCH('ankieta ESG'!$G$185,BM2115)),MAX($BL$3:BL2114)+1,0)</f>
        <v>2112</v>
      </c>
      <c r="BM2115" s="134" t="s">
        <v>6115</v>
      </c>
      <c r="BN2115" s="98">
        <v>0</v>
      </c>
      <c r="BO2115" s="99" t="str">
        <f>IFERROR(VLOOKUP(ROWS($BM$4:BM2115),$BL$4:$BM$2337,2,0),"")</f>
        <v>Węgierska Górka (pow. żywiecki, woj. śląskie)</v>
      </c>
      <c r="BP2115" s="98">
        <v>0</v>
      </c>
      <c r="BQ2115" s="98">
        <f>IF(ISNUMBER(SEARCH('ankieta ESG'!$G$186,BR2115)),MAX($BQ$3:BQ2114)+1,0)</f>
        <v>2112</v>
      </c>
      <c r="BR2115" s="134" t="s">
        <v>6115</v>
      </c>
      <c r="BS2115" s="98">
        <v>0</v>
      </c>
      <c r="BT2115" s="99" t="str">
        <f>IFERROR(VLOOKUP(ROWS($BR$4:BR2115),$BQ$4:$BR$2337,2,0),"")</f>
        <v>Węgierska Górka (pow. żywiecki, woj. śląskie)</v>
      </c>
      <c r="BU2115" s="98">
        <v>0</v>
      </c>
      <c r="BV2115" s="98">
        <f>IF(ISNUMBER(SEARCH('ankieta ESG'!$G$187,BW2115)),MAX($BV$3:BV2114)+1,0)</f>
        <v>2112</v>
      </c>
      <c r="BW2115" s="134" t="s">
        <v>6115</v>
      </c>
      <c r="BX2115" s="98">
        <v>0</v>
      </c>
      <c r="BY2115" s="99" t="str">
        <f>IFERROR(VLOOKUP(ROWS($BW$4:BW2115),$BV$4:$BW$2337,2,0),"")</f>
        <v>Węgierska Górka (pow. żywiecki, woj. śląskie)</v>
      </c>
      <c r="BZ2115" s="98">
        <v>0</v>
      </c>
      <c r="CA2115" s="98">
        <f>IF(ISNUMBER(SEARCH('ankieta ESG'!$G$188,CB2115)),MAX($CA$3:CA2114)+1,0)</f>
        <v>2112</v>
      </c>
      <c r="CB2115" s="134" t="s">
        <v>6115</v>
      </c>
      <c r="CC2115" s="98">
        <v>0</v>
      </c>
      <c r="CD2115" s="99" t="str">
        <f>IFERROR(VLOOKUP(ROWS($CB$4:CB2115),$CA$4:$CB$2337,2,0),"")</f>
        <v>Węgierska Górka (pow. żywiecki, woj. śląskie)</v>
      </c>
      <c r="CE2115" s="98">
        <v>0</v>
      </c>
      <c r="CF2115" s="98">
        <f>IF(ISNUMBER(SEARCH('ankieta ESG'!$G$189,CG2115)),MAX($CF$3:CF2114)+1,0)</f>
        <v>2112</v>
      </c>
      <c r="CG2115" s="134" t="s">
        <v>6115</v>
      </c>
      <c r="CH2115" s="98">
        <v>0</v>
      </c>
      <c r="CI2115" s="99" t="str">
        <f>IFERROR(VLOOKUP(ROWS($CG$4:CG2115),$CF$4:$CG$2337,2,0),"")</f>
        <v>Węgierska Górka (pow. żywiecki, woj. śląskie)</v>
      </c>
      <c r="CJ2115" s="98">
        <v>0</v>
      </c>
    </row>
    <row r="2116" spans="4:88">
      <c r="D2116" s="25"/>
      <c r="F2116" s="25"/>
      <c r="AM2116" s="98">
        <f>IF(ISNUMBER(SEARCH('ankieta ESG'!$G$180,AN2116)),MAX(AM$3:$AM2115)+1,0)</f>
        <v>2113</v>
      </c>
      <c r="AN2116" s="134" t="s">
        <v>6116</v>
      </c>
      <c r="AO2116" s="98">
        <v>0</v>
      </c>
      <c r="AP2116" s="99" t="str">
        <f>IFERROR(VLOOKUP(ROWS($AN$4:AN2116),$AM$4:$AN$2337,2,0),"")</f>
        <v>Węgliniec (pow. zgorzelecki, woj. dolnośląskie)</v>
      </c>
      <c r="AQ2116" s="98">
        <v>0</v>
      </c>
      <c r="AR2116" s="98">
        <f>IF(ISNUMBER(SEARCH('ankieta ESG'!$G$181,AS2116)),MAX($AR$3:AR2115)+1,0)</f>
        <v>2113</v>
      </c>
      <c r="AS2116" s="134" t="s">
        <v>6116</v>
      </c>
      <c r="AT2116" s="98">
        <v>0</v>
      </c>
      <c r="AU2116" s="99" t="str">
        <f>IFERROR(VLOOKUP(ROWS($AS$4:AS2116),$AR$4:$AS$2337,2,0),"")</f>
        <v>Węgliniec (pow. zgorzelecki, woj. dolnośląskie)</v>
      </c>
      <c r="AV2116" s="98">
        <v>0</v>
      </c>
      <c r="AW2116" s="98">
        <f>IF(ISNUMBER(SEARCH('ankieta ESG'!$G$182,AX2116)),MAX($AW$3:AW2115)+1,0)</f>
        <v>2113</v>
      </c>
      <c r="AX2116" s="134" t="s">
        <v>6116</v>
      </c>
      <c r="AY2116" s="98">
        <v>0</v>
      </c>
      <c r="AZ2116" s="99" t="str">
        <f>IFERROR(VLOOKUP(ROWS($AX$4:AX2116),$AW$4:$AX$2337,2,0),"")</f>
        <v>Węgliniec (pow. zgorzelecki, woj. dolnośląskie)</v>
      </c>
      <c r="BA2116" s="98">
        <v>0</v>
      </c>
      <c r="BB2116" s="98">
        <f>IF(ISNUMBER(SEARCH('ankieta ESG'!$G$183,BC2116)),MAX($BB$3:BB2115)+1,0)</f>
        <v>2113</v>
      </c>
      <c r="BC2116" s="134" t="s">
        <v>6116</v>
      </c>
      <c r="BD2116" s="98">
        <v>0</v>
      </c>
      <c r="BE2116" s="99" t="str">
        <f>IFERROR(VLOOKUP(ROWS($BC$4:BC2116),$BB$4:$BC$2337,2,0),"")</f>
        <v>Węgliniec (pow. zgorzelecki, woj. dolnośląskie)</v>
      </c>
      <c r="BF2116" s="98">
        <v>0</v>
      </c>
      <c r="BG2116" s="98">
        <f>IF(ISNUMBER(SEARCH('ankieta ESG'!$G$184,BH2116)),MAX($BG$3:BG2115)+1,0)</f>
        <v>2113</v>
      </c>
      <c r="BH2116" s="134" t="s">
        <v>6116</v>
      </c>
      <c r="BI2116" s="98">
        <v>0</v>
      </c>
      <c r="BJ2116" s="99" t="str">
        <f>IFERROR(VLOOKUP(ROWS($BH$4:BH2116),$BG$4:$BH$2337,2,0),"")</f>
        <v>Węgliniec (pow. zgorzelecki, woj. dolnośląskie)</v>
      </c>
      <c r="BK2116" s="98">
        <v>0</v>
      </c>
      <c r="BL2116" s="98">
        <f>IF(ISNUMBER(SEARCH('ankieta ESG'!$G$185,BM2116)),MAX($BL$3:BL2115)+1,0)</f>
        <v>2113</v>
      </c>
      <c r="BM2116" s="134" t="s">
        <v>6116</v>
      </c>
      <c r="BN2116" s="98">
        <v>0</v>
      </c>
      <c r="BO2116" s="99" t="str">
        <f>IFERROR(VLOOKUP(ROWS($BM$4:BM2116),$BL$4:$BM$2337,2,0),"")</f>
        <v>Węgliniec (pow. zgorzelecki, woj. dolnośląskie)</v>
      </c>
      <c r="BP2116" s="98">
        <v>0</v>
      </c>
      <c r="BQ2116" s="98">
        <f>IF(ISNUMBER(SEARCH('ankieta ESG'!$G$186,BR2116)),MAX($BQ$3:BQ2115)+1,0)</f>
        <v>2113</v>
      </c>
      <c r="BR2116" s="134" t="s">
        <v>6116</v>
      </c>
      <c r="BS2116" s="98">
        <v>0</v>
      </c>
      <c r="BT2116" s="99" t="str">
        <f>IFERROR(VLOOKUP(ROWS($BR$4:BR2116),$BQ$4:$BR$2337,2,0),"")</f>
        <v>Węgliniec (pow. zgorzelecki, woj. dolnośląskie)</v>
      </c>
      <c r="BU2116" s="98">
        <v>0</v>
      </c>
      <c r="BV2116" s="98">
        <f>IF(ISNUMBER(SEARCH('ankieta ESG'!$G$187,BW2116)),MAX($BV$3:BV2115)+1,0)</f>
        <v>2113</v>
      </c>
      <c r="BW2116" s="134" t="s">
        <v>6116</v>
      </c>
      <c r="BX2116" s="98">
        <v>0</v>
      </c>
      <c r="BY2116" s="99" t="str">
        <f>IFERROR(VLOOKUP(ROWS($BW$4:BW2116),$BV$4:$BW$2337,2,0),"")</f>
        <v>Węgliniec (pow. zgorzelecki, woj. dolnośląskie)</v>
      </c>
      <c r="BZ2116" s="98">
        <v>0</v>
      </c>
      <c r="CA2116" s="98">
        <f>IF(ISNUMBER(SEARCH('ankieta ESG'!$G$188,CB2116)),MAX($CA$3:CA2115)+1,0)</f>
        <v>2113</v>
      </c>
      <c r="CB2116" s="134" t="s">
        <v>6116</v>
      </c>
      <c r="CC2116" s="98">
        <v>0</v>
      </c>
      <c r="CD2116" s="99" t="str">
        <f>IFERROR(VLOOKUP(ROWS($CB$4:CB2116),$CA$4:$CB$2337,2,0),"")</f>
        <v>Węgliniec (pow. zgorzelecki, woj. dolnośląskie)</v>
      </c>
      <c r="CE2116" s="98">
        <v>0</v>
      </c>
      <c r="CF2116" s="98">
        <f>IF(ISNUMBER(SEARCH('ankieta ESG'!$G$189,CG2116)),MAX($CF$3:CF2115)+1,0)</f>
        <v>2113</v>
      </c>
      <c r="CG2116" s="134" t="s">
        <v>6116</v>
      </c>
      <c r="CH2116" s="98">
        <v>0</v>
      </c>
      <c r="CI2116" s="99" t="str">
        <f>IFERROR(VLOOKUP(ROWS($CG$4:CG2116),$CF$4:$CG$2337,2,0),"")</f>
        <v>Węgliniec (pow. zgorzelecki, woj. dolnośląskie)</v>
      </c>
      <c r="CJ2116" s="98">
        <v>0</v>
      </c>
    </row>
    <row r="2117" spans="4:88">
      <c r="D2117" s="25"/>
      <c r="F2117" s="25"/>
      <c r="AM2117" s="98">
        <f>IF(ISNUMBER(SEARCH('ankieta ESG'!$G$180,AN2117)),MAX(AM$3:$AM2116)+1,0)</f>
        <v>2114</v>
      </c>
      <c r="AN2117" s="134" t="s">
        <v>6117</v>
      </c>
      <c r="AO2117" s="98">
        <v>0</v>
      </c>
      <c r="AP2117" s="99" t="str">
        <f>IFERROR(VLOOKUP(ROWS($AN$4:AN2117),$AM$4:$AN$2337,2,0),"")</f>
        <v>Węgorzewo (pow. węgorzewski, woj. warmińsko-mazurskie)</v>
      </c>
      <c r="AQ2117" s="98">
        <v>0</v>
      </c>
      <c r="AR2117" s="98">
        <f>IF(ISNUMBER(SEARCH('ankieta ESG'!$G$181,AS2117)),MAX($AR$3:AR2116)+1,0)</f>
        <v>2114</v>
      </c>
      <c r="AS2117" s="134" t="s">
        <v>6117</v>
      </c>
      <c r="AT2117" s="98">
        <v>0</v>
      </c>
      <c r="AU2117" s="99" t="str">
        <f>IFERROR(VLOOKUP(ROWS($AS$4:AS2117),$AR$4:$AS$2337,2,0),"")</f>
        <v>Węgorzewo (pow. węgorzewski, woj. warmińsko-mazurskie)</v>
      </c>
      <c r="AV2117" s="98">
        <v>0</v>
      </c>
      <c r="AW2117" s="98">
        <f>IF(ISNUMBER(SEARCH('ankieta ESG'!$G$182,AX2117)),MAX($AW$3:AW2116)+1,0)</f>
        <v>2114</v>
      </c>
      <c r="AX2117" s="134" t="s">
        <v>6117</v>
      </c>
      <c r="AY2117" s="98">
        <v>0</v>
      </c>
      <c r="AZ2117" s="99" t="str">
        <f>IFERROR(VLOOKUP(ROWS($AX$4:AX2117),$AW$4:$AX$2337,2,0),"")</f>
        <v>Węgorzewo (pow. węgorzewski, woj. warmińsko-mazurskie)</v>
      </c>
      <c r="BA2117" s="98">
        <v>0</v>
      </c>
      <c r="BB2117" s="98">
        <f>IF(ISNUMBER(SEARCH('ankieta ESG'!$G$183,BC2117)),MAX($BB$3:BB2116)+1,0)</f>
        <v>2114</v>
      </c>
      <c r="BC2117" s="134" t="s">
        <v>6117</v>
      </c>
      <c r="BD2117" s="98">
        <v>0</v>
      </c>
      <c r="BE2117" s="99" t="str">
        <f>IFERROR(VLOOKUP(ROWS($BC$4:BC2117),$BB$4:$BC$2337,2,0),"")</f>
        <v>Węgorzewo (pow. węgorzewski, woj. warmińsko-mazurskie)</v>
      </c>
      <c r="BF2117" s="98">
        <v>0</v>
      </c>
      <c r="BG2117" s="98">
        <f>IF(ISNUMBER(SEARCH('ankieta ESG'!$G$184,BH2117)),MAX($BG$3:BG2116)+1,0)</f>
        <v>2114</v>
      </c>
      <c r="BH2117" s="134" t="s">
        <v>6117</v>
      </c>
      <c r="BI2117" s="98">
        <v>0</v>
      </c>
      <c r="BJ2117" s="99" t="str">
        <f>IFERROR(VLOOKUP(ROWS($BH$4:BH2117),$BG$4:$BH$2337,2,0),"")</f>
        <v>Węgorzewo (pow. węgorzewski, woj. warmińsko-mazurskie)</v>
      </c>
      <c r="BK2117" s="98">
        <v>0</v>
      </c>
      <c r="BL2117" s="98">
        <f>IF(ISNUMBER(SEARCH('ankieta ESG'!$G$185,BM2117)),MAX($BL$3:BL2116)+1,0)</f>
        <v>2114</v>
      </c>
      <c r="BM2117" s="134" t="s">
        <v>6117</v>
      </c>
      <c r="BN2117" s="98">
        <v>0</v>
      </c>
      <c r="BO2117" s="99" t="str">
        <f>IFERROR(VLOOKUP(ROWS($BM$4:BM2117),$BL$4:$BM$2337,2,0),"")</f>
        <v>Węgorzewo (pow. węgorzewski, woj. warmińsko-mazurskie)</v>
      </c>
      <c r="BP2117" s="98">
        <v>0</v>
      </c>
      <c r="BQ2117" s="98">
        <f>IF(ISNUMBER(SEARCH('ankieta ESG'!$G$186,BR2117)),MAX($BQ$3:BQ2116)+1,0)</f>
        <v>2114</v>
      </c>
      <c r="BR2117" s="134" t="s">
        <v>6117</v>
      </c>
      <c r="BS2117" s="98">
        <v>0</v>
      </c>
      <c r="BT2117" s="99" t="str">
        <f>IFERROR(VLOOKUP(ROWS($BR$4:BR2117),$BQ$4:$BR$2337,2,0),"")</f>
        <v>Węgorzewo (pow. węgorzewski, woj. warmińsko-mazurskie)</v>
      </c>
      <c r="BU2117" s="98">
        <v>0</v>
      </c>
      <c r="BV2117" s="98">
        <f>IF(ISNUMBER(SEARCH('ankieta ESG'!$G$187,BW2117)),MAX($BV$3:BV2116)+1,0)</f>
        <v>2114</v>
      </c>
      <c r="BW2117" s="134" t="s">
        <v>6117</v>
      </c>
      <c r="BX2117" s="98">
        <v>0</v>
      </c>
      <c r="BY2117" s="99" t="str">
        <f>IFERROR(VLOOKUP(ROWS($BW$4:BW2117),$BV$4:$BW$2337,2,0),"")</f>
        <v>Węgorzewo (pow. węgorzewski, woj. warmińsko-mazurskie)</v>
      </c>
      <c r="BZ2117" s="98">
        <v>0</v>
      </c>
      <c r="CA2117" s="98">
        <f>IF(ISNUMBER(SEARCH('ankieta ESG'!$G$188,CB2117)),MAX($CA$3:CA2116)+1,0)</f>
        <v>2114</v>
      </c>
      <c r="CB2117" s="134" t="s">
        <v>6117</v>
      </c>
      <c r="CC2117" s="98">
        <v>0</v>
      </c>
      <c r="CD2117" s="99" t="str">
        <f>IFERROR(VLOOKUP(ROWS($CB$4:CB2117),$CA$4:$CB$2337,2,0),"")</f>
        <v>Węgorzewo (pow. węgorzewski, woj. warmińsko-mazurskie)</v>
      </c>
      <c r="CE2117" s="98">
        <v>0</v>
      </c>
      <c r="CF2117" s="98">
        <f>IF(ISNUMBER(SEARCH('ankieta ESG'!$G$189,CG2117)),MAX($CF$3:CF2116)+1,0)</f>
        <v>2114</v>
      </c>
      <c r="CG2117" s="134" t="s">
        <v>6117</v>
      </c>
      <c r="CH2117" s="98">
        <v>0</v>
      </c>
      <c r="CI2117" s="99" t="str">
        <f>IFERROR(VLOOKUP(ROWS($CG$4:CG2117),$CF$4:$CG$2337,2,0),"")</f>
        <v>Węgorzewo (pow. węgorzewski, woj. warmińsko-mazurskie)</v>
      </c>
      <c r="CJ2117" s="98">
        <v>0</v>
      </c>
    </row>
    <row r="2118" spans="4:88">
      <c r="D2118" s="25"/>
      <c r="F2118" s="25"/>
      <c r="AM2118" s="98">
        <f>IF(ISNUMBER(SEARCH('ankieta ESG'!$G$180,AN2118)),MAX(AM$3:$AM2117)+1,0)</f>
        <v>2115</v>
      </c>
      <c r="AN2118" s="134" t="s">
        <v>6118</v>
      </c>
      <c r="AO2118" s="98">
        <v>0</v>
      </c>
      <c r="AP2118" s="99" t="str">
        <f>IFERROR(VLOOKUP(ROWS($AN$4:AN2118),$AM$4:$AN$2337,2,0),"")</f>
        <v>Węgorzyno (pow. łobeski, woj. zachodniopomorskie)</v>
      </c>
      <c r="AQ2118" s="98">
        <v>0</v>
      </c>
      <c r="AR2118" s="98">
        <f>IF(ISNUMBER(SEARCH('ankieta ESG'!$G$181,AS2118)),MAX($AR$3:AR2117)+1,0)</f>
        <v>2115</v>
      </c>
      <c r="AS2118" s="134" t="s">
        <v>6118</v>
      </c>
      <c r="AT2118" s="98">
        <v>0</v>
      </c>
      <c r="AU2118" s="99" t="str">
        <f>IFERROR(VLOOKUP(ROWS($AS$4:AS2118),$AR$4:$AS$2337,2,0),"")</f>
        <v>Węgorzyno (pow. łobeski, woj. zachodniopomorskie)</v>
      </c>
      <c r="AV2118" s="98">
        <v>0</v>
      </c>
      <c r="AW2118" s="98">
        <f>IF(ISNUMBER(SEARCH('ankieta ESG'!$G$182,AX2118)),MAX($AW$3:AW2117)+1,0)</f>
        <v>2115</v>
      </c>
      <c r="AX2118" s="134" t="s">
        <v>6118</v>
      </c>
      <c r="AY2118" s="98">
        <v>0</v>
      </c>
      <c r="AZ2118" s="99" t="str">
        <f>IFERROR(VLOOKUP(ROWS($AX$4:AX2118),$AW$4:$AX$2337,2,0),"")</f>
        <v>Węgorzyno (pow. łobeski, woj. zachodniopomorskie)</v>
      </c>
      <c r="BA2118" s="98">
        <v>0</v>
      </c>
      <c r="BB2118" s="98">
        <f>IF(ISNUMBER(SEARCH('ankieta ESG'!$G$183,BC2118)),MAX($BB$3:BB2117)+1,0)</f>
        <v>2115</v>
      </c>
      <c r="BC2118" s="134" t="s">
        <v>6118</v>
      </c>
      <c r="BD2118" s="98">
        <v>0</v>
      </c>
      <c r="BE2118" s="99" t="str">
        <f>IFERROR(VLOOKUP(ROWS($BC$4:BC2118),$BB$4:$BC$2337,2,0),"")</f>
        <v>Węgorzyno (pow. łobeski, woj. zachodniopomorskie)</v>
      </c>
      <c r="BF2118" s="98">
        <v>0</v>
      </c>
      <c r="BG2118" s="98">
        <f>IF(ISNUMBER(SEARCH('ankieta ESG'!$G$184,BH2118)),MAX($BG$3:BG2117)+1,0)</f>
        <v>2115</v>
      </c>
      <c r="BH2118" s="134" t="s">
        <v>6118</v>
      </c>
      <c r="BI2118" s="98">
        <v>0</v>
      </c>
      <c r="BJ2118" s="99" t="str">
        <f>IFERROR(VLOOKUP(ROWS($BH$4:BH2118),$BG$4:$BH$2337,2,0),"")</f>
        <v>Węgorzyno (pow. łobeski, woj. zachodniopomorskie)</v>
      </c>
      <c r="BK2118" s="98">
        <v>0</v>
      </c>
      <c r="BL2118" s="98">
        <f>IF(ISNUMBER(SEARCH('ankieta ESG'!$G$185,BM2118)),MAX($BL$3:BL2117)+1,0)</f>
        <v>2115</v>
      </c>
      <c r="BM2118" s="134" t="s">
        <v>6118</v>
      </c>
      <c r="BN2118" s="98">
        <v>0</v>
      </c>
      <c r="BO2118" s="99" t="str">
        <f>IFERROR(VLOOKUP(ROWS($BM$4:BM2118),$BL$4:$BM$2337,2,0),"")</f>
        <v>Węgorzyno (pow. łobeski, woj. zachodniopomorskie)</v>
      </c>
      <c r="BP2118" s="98">
        <v>0</v>
      </c>
      <c r="BQ2118" s="98">
        <f>IF(ISNUMBER(SEARCH('ankieta ESG'!$G$186,BR2118)),MAX($BQ$3:BQ2117)+1,0)</f>
        <v>2115</v>
      </c>
      <c r="BR2118" s="134" t="s">
        <v>6118</v>
      </c>
      <c r="BS2118" s="98">
        <v>0</v>
      </c>
      <c r="BT2118" s="99" t="str">
        <f>IFERROR(VLOOKUP(ROWS($BR$4:BR2118),$BQ$4:$BR$2337,2,0),"")</f>
        <v>Węgorzyno (pow. łobeski, woj. zachodniopomorskie)</v>
      </c>
      <c r="BU2118" s="98">
        <v>0</v>
      </c>
      <c r="BV2118" s="98">
        <f>IF(ISNUMBER(SEARCH('ankieta ESG'!$G$187,BW2118)),MAX($BV$3:BV2117)+1,0)</f>
        <v>2115</v>
      </c>
      <c r="BW2118" s="134" t="s">
        <v>6118</v>
      </c>
      <c r="BX2118" s="98">
        <v>0</v>
      </c>
      <c r="BY2118" s="99" t="str">
        <f>IFERROR(VLOOKUP(ROWS($BW$4:BW2118),$BV$4:$BW$2337,2,0),"")</f>
        <v>Węgorzyno (pow. łobeski, woj. zachodniopomorskie)</v>
      </c>
      <c r="BZ2118" s="98">
        <v>0</v>
      </c>
      <c r="CA2118" s="98">
        <f>IF(ISNUMBER(SEARCH('ankieta ESG'!$G$188,CB2118)),MAX($CA$3:CA2117)+1,0)</f>
        <v>2115</v>
      </c>
      <c r="CB2118" s="134" t="s">
        <v>6118</v>
      </c>
      <c r="CC2118" s="98">
        <v>0</v>
      </c>
      <c r="CD2118" s="99" t="str">
        <f>IFERROR(VLOOKUP(ROWS($CB$4:CB2118),$CA$4:$CB$2337,2,0),"")</f>
        <v>Węgorzyno (pow. łobeski, woj. zachodniopomorskie)</v>
      </c>
      <c r="CE2118" s="98">
        <v>0</v>
      </c>
      <c r="CF2118" s="98">
        <f>IF(ISNUMBER(SEARCH('ankieta ESG'!$G$189,CG2118)),MAX($CF$3:CF2117)+1,0)</f>
        <v>2115</v>
      </c>
      <c r="CG2118" s="134" t="s">
        <v>6118</v>
      </c>
      <c r="CH2118" s="98">
        <v>0</v>
      </c>
      <c r="CI2118" s="99" t="str">
        <f>IFERROR(VLOOKUP(ROWS($CG$4:CG2118),$CF$4:$CG$2337,2,0),"")</f>
        <v>Węgorzyno (pow. łobeski, woj. zachodniopomorskie)</v>
      </c>
      <c r="CJ2118" s="98">
        <v>0</v>
      </c>
    </row>
    <row r="2119" spans="4:88">
      <c r="D2119" s="25"/>
      <c r="F2119" s="25"/>
      <c r="AM2119" s="98">
        <f>IF(ISNUMBER(SEARCH('ankieta ESG'!$G$180,AN2119)),MAX(AM$3:$AM2118)+1,0)</f>
        <v>2116</v>
      </c>
      <c r="AN2119" s="134" t="s">
        <v>6119</v>
      </c>
      <c r="AO2119" s="98">
        <v>0</v>
      </c>
      <c r="AP2119" s="99" t="str">
        <f>IFERROR(VLOOKUP(ROWS($AN$4:AN2119),$AM$4:$AN$2337,2,0),"")</f>
        <v>Węgrów (pow. węgrowski, woj. mazowieckie)</v>
      </c>
      <c r="AQ2119" s="98">
        <v>0</v>
      </c>
      <c r="AR2119" s="98">
        <f>IF(ISNUMBER(SEARCH('ankieta ESG'!$G$181,AS2119)),MAX($AR$3:AR2118)+1,0)</f>
        <v>2116</v>
      </c>
      <c r="AS2119" s="134" t="s">
        <v>6119</v>
      </c>
      <c r="AT2119" s="98">
        <v>0</v>
      </c>
      <c r="AU2119" s="99" t="str">
        <f>IFERROR(VLOOKUP(ROWS($AS$4:AS2119),$AR$4:$AS$2337,2,0),"")</f>
        <v>Węgrów (pow. węgrowski, woj. mazowieckie)</v>
      </c>
      <c r="AV2119" s="98">
        <v>0</v>
      </c>
      <c r="AW2119" s="98">
        <f>IF(ISNUMBER(SEARCH('ankieta ESG'!$G$182,AX2119)),MAX($AW$3:AW2118)+1,0)</f>
        <v>2116</v>
      </c>
      <c r="AX2119" s="134" t="s">
        <v>6119</v>
      </c>
      <c r="AY2119" s="98">
        <v>0</v>
      </c>
      <c r="AZ2119" s="99" t="str">
        <f>IFERROR(VLOOKUP(ROWS($AX$4:AX2119),$AW$4:$AX$2337,2,0),"")</f>
        <v>Węgrów (pow. węgrowski, woj. mazowieckie)</v>
      </c>
      <c r="BA2119" s="98">
        <v>0</v>
      </c>
      <c r="BB2119" s="98">
        <f>IF(ISNUMBER(SEARCH('ankieta ESG'!$G$183,BC2119)),MAX($BB$3:BB2118)+1,0)</f>
        <v>2116</v>
      </c>
      <c r="BC2119" s="134" t="s">
        <v>6119</v>
      </c>
      <c r="BD2119" s="98">
        <v>0</v>
      </c>
      <c r="BE2119" s="99" t="str">
        <f>IFERROR(VLOOKUP(ROWS($BC$4:BC2119),$BB$4:$BC$2337,2,0),"")</f>
        <v>Węgrów (pow. węgrowski, woj. mazowieckie)</v>
      </c>
      <c r="BF2119" s="98">
        <v>0</v>
      </c>
      <c r="BG2119" s="98">
        <f>IF(ISNUMBER(SEARCH('ankieta ESG'!$G$184,BH2119)),MAX($BG$3:BG2118)+1,0)</f>
        <v>2116</v>
      </c>
      <c r="BH2119" s="134" t="s">
        <v>6119</v>
      </c>
      <c r="BI2119" s="98">
        <v>0</v>
      </c>
      <c r="BJ2119" s="99" t="str">
        <f>IFERROR(VLOOKUP(ROWS($BH$4:BH2119),$BG$4:$BH$2337,2,0),"")</f>
        <v>Węgrów (pow. węgrowski, woj. mazowieckie)</v>
      </c>
      <c r="BK2119" s="98">
        <v>0</v>
      </c>
      <c r="BL2119" s="98">
        <f>IF(ISNUMBER(SEARCH('ankieta ESG'!$G$185,BM2119)),MAX($BL$3:BL2118)+1,0)</f>
        <v>2116</v>
      </c>
      <c r="BM2119" s="134" t="s">
        <v>6119</v>
      </c>
      <c r="BN2119" s="98">
        <v>0</v>
      </c>
      <c r="BO2119" s="99" t="str">
        <f>IFERROR(VLOOKUP(ROWS($BM$4:BM2119),$BL$4:$BM$2337,2,0),"")</f>
        <v>Węgrów (pow. węgrowski, woj. mazowieckie)</v>
      </c>
      <c r="BP2119" s="98">
        <v>0</v>
      </c>
      <c r="BQ2119" s="98">
        <f>IF(ISNUMBER(SEARCH('ankieta ESG'!$G$186,BR2119)),MAX($BQ$3:BQ2118)+1,0)</f>
        <v>2116</v>
      </c>
      <c r="BR2119" s="134" t="s">
        <v>6119</v>
      </c>
      <c r="BS2119" s="98">
        <v>0</v>
      </c>
      <c r="BT2119" s="99" t="str">
        <f>IFERROR(VLOOKUP(ROWS($BR$4:BR2119),$BQ$4:$BR$2337,2,0),"")</f>
        <v>Węgrów (pow. węgrowski, woj. mazowieckie)</v>
      </c>
      <c r="BU2119" s="98">
        <v>0</v>
      </c>
      <c r="BV2119" s="98">
        <f>IF(ISNUMBER(SEARCH('ankieta ESG'!$G$187,BW2119)),MAX($BV$3:BV2118)+1,0)</f>
        <v>2116</v>
      </c>
      <c r="BW2119" s="134" t="s">
        <v>6119</v>
      </c>
      <c r="BX2119" s="98">
        <v>0</v>
      </c>
      <c r="BY2119" s="99" t="str">
        <f>IFERROR(VLOOKUP(ROWS($BW$4:BW2119),$BV$4:$BW$2337,2,0),"")</f>
        <v>Węgrów (pow. węgrowski, woj. mazowieckie)</v>
      </c>
      <c r="BZ2119" s="98">
        <v>0</v>
      </c>
      <c r="CA2119" s="98">
        <f>IF(ISNUMBER(SEARCH('ankieta ESG'!$G$188,CB2119)),MAX($CA$3:CA2118)+1,0)</f>
        <v>2116</v>
      </c>
      <c r="CB2119" s="134" t="s">
        <v>6119</v>
      </c>
      <c r="CC2119" s="98">
        <v>0</v>
      </c>
      <c r="CD2119" s="99" t="str">
        <f>IFERROR(VLOOKUP(ROWS($CB$4:CB2119),$CA$4:$CB$2337,2,0),"")</f>
        <v>Węgrów (pow. węgrowski, woj. mazowieckie)</v>
      </c>
      <c r="CE2119" s="98">
        <v>0</v>
      </c>
      <c r="CF2119" s="98">
        <f>IF(ISNUMBER(SEARCH('ankieta ESG'!$G$189,CG2119)),MAX($CF$3:CF2118)+1,0)</f>
        <v>2116</v>
      </c>
      <c r="CG2119" s="134" t="s">
        <v>6119</v>
      </c>
      <c r="CH2119" s="98">
        <v>0</v>
      </c>
      <c r="CI2119" s="99" t="str">
        <f>IFERROR(VLOOKUP(ROWS($CG$4:CG2119),$CF$4:$CG$2337,2,0),"")</f>
        <v>Węgrów (pow. węgrowski, woj. mazowieckie)</v>
      </c>
      <c r="CJ2119" s="98">
        <v>0</v>
      </c>
    </row>
    <row r="2120" spans="4:88">
      <c r="D2120" s="25"/>
      <c r="F2120" s="25"/>
      <c r="AM2120" s="98">
        <f>IF(ISNUMBER(SEARCH('ankieta ESG'!$G$180,AN2120)),MAX(AM$3:$AM2119)+1,0)</f>
        <v>2117</v>
      </c>
      <c r="AN2120" s="134" t="s">
        <v>6120</v>
      </c>
      <c r="AO2120" s="98">
        <v>0</v>
      </c>
      <c r="AP2120" s="99" t="str">
        <f>IFERROR(VLOOKUP(ROWS($AN$4:AN2120),$AM$4:$AN$2337,2,0),"")</f>
        <v>Wiązowna (pow. otwocki, woj. mazowieckie)</v>
      </c>
      <c r="AQ2120" s="98">
        <v>0</v>
      </c>
      <c r="AR2120" s="98">
        <f>IF(ISNUMBER(SEARCH('ankieta ESG'!$G$181,AS2120)),MAX($AR$3:AR2119)+1,0)</f>
        <v>2117</v>
      </c>
      <c r="AS2120" s="134" t="s">
        <v>6120</v>
      </c>
      <c r="AT2120" s="98">
        <v>0</v>
      </c>
      <c r="AU2120" s="99" t="str">
        <f>IFERROR(VLOOKUP(ROWS($AS$4:AS2120),$AR$4:$AS$2337,2,0),"")</f>
        <v>Wiązowna (pow. otwocki, woj. mazowieckie)</v>
      </c>
      <c r="AV2120" s="98">
        <v>0</v>
      </c>
      <c r="AW2120" s="98">
        <f>IF(ISNUMBER(SEARCH('ankieta ESG'!$G$182,AX2120)),MAX($AW$3:AW2119)+1,0)</f>
        <v>2117</v>
      </c>
      <c r="AX2120" s="134" t="s">
        <v>6120</v>
      </c>
      <c r="AY2120" s="98">
        <v>0</v>
      </c>
      <c r="AZ2120" s="99" t="str">
        <f>IFERROR(VLOOKUP(ROWS($AX$4:AX2120),$AW$4:$AX$2337,2,0),"")</f>
        <v>Wiązowna (pow. otwocki, woj. mazowieckie)</v>
      </c>
      <c r="BA2120" s="98">
        <v>0</v>
      </c>
      <c r="BB2120" s="98">
        <f>IF(ISNUMBER(SEARCH('ankieta ESG'!$G$183,BC2120)),MAX($BB$3:BB2119)+1,0)</f>
        <v>2117</v>
      </c>
      <c r="BC2120" s="134" t="s">
        <v>6120</v>
      </c>
      <c r="BD2120" s="98">
        <v>0</v>
      </c>
      <c r="BE2120" s="99" t="str">
        <f>IFERROR(VLOOKUP(ROWS($BC$4:BC2120),$BB$4:$BC$2337,2,0),"")</f>
        <v>Wiązowna (pow. otwocki, woj. mazowieckie)</v>
      </c>
      <c r="BF2120" s="98">
        <v>0</v>
      </c>
      <c r="BG2120" s="98">
        <f>IF(ISNUMBER(SEARCH('ankieta ESG'!$G$184,BH2120)),MAX($BG$3:BG2119)+1,0)</f>
        <v>2117</v>
      </c>
      <c r="BH2120" s="134" t="s">
        <v>6120</v>
      </c>
      <c r="BI2120" s="98">
        <v>0</v>
      </c>
      <c r="BJ2120" s="99" t="str">
        <f>IFERROR(VLOOKUP(ROWS($BH$4:BH2120),$BG$4:$BH$2337,2,0),"")</f>
        <v>Wiązowna (pow. otwocki, woj. mazowieckie)</v>
      </c>
      <c r="BK2120" s="98">
        <v>0</v>
      </c>
      <c r="BL2120" s="98">
        <f>IF(ISNUMBER(SEARCH('ankieta ESG'!$G$185,BM2120)),MAX($BL$3:BL2119)+1,0)</f>
        <v>2117</v>
      </c>
      <c r="BM2120" s="134" t="s">
        <v>6120</v>
      </c>
      <c r="BN2120" s="98">
        <v>0</v>
      </c>
      <c r="BO2120" s="99" t="str">
        <f>IFERROR(VLOOKUP(ROWS($BM$4:BM2120),$BL$4:$BM$2337,2,0),"")</f>
        <v>Wiązowna (pow. otwocki, woj. mazowieckie)</v>
      </c>
      <c r="BP2120" s="98">
        <v>0</v>
      </c>
      <c r="BQ2120" s="98">
        <f>IF(ISNUMBER(SEARCH('ankieta ESG'!$G$186,BR2120)),MAX($BQ$3:BQ2119)+1,0)</f>
        <v>2117</v>
      </c>
      <c r="BR2120" s="134" t="s">
        <v>6120</v>
      </c>
      <c r="BS2120" s="98">
        <v>0</v>
      </c>
      <c r="BT2120" s="99" t="str">
        <f>IFERROR(VLOOKUP(ROWS($BR$4:BR2120),$BQ$4:$BR$2337,2,0),"")</f>
        <v>Wiązowna (pow. otwocki, woj. mazowieckie)</v>
      </c>
      <c r="BU2120" s="98">
        <v>0</v>
      </c>
      <c r="BV2120" s="98">
        <f>IF(ISNUMBER(SEARCH('ankieta ESG'!$G$187,BW2120)),MAX($BV$3:BV2119)+1,0)</f>
        <v>2117</v>
      </c>
      <c r="BW2120" s="134" t="s">
        <v>6120</v>
      </c>
      <c r="BX2120" s="98">
        <v>0</v>
      </c>
      <c r="BY2120" s="99" t="str">
        <f>IFERROR(VLOOKUP(ROWS($BW$4:BW2120),$BV$4:$BW$2337,2,0),"")</f>
        <v>Wiązowna (pow. otwocki, woj. mazowieckie)</v>
      </c>
      <c r="BZ2120" s="98">
        <v>0</v>
      </c>
      <c r="CA2120" s="98">
        <f>IF(ISNUMBER(SEARCH('ankieta ESG'!$G$188,CB2120)),MAX($CA$3:CA2119)+1,0)</f>
        <v>2117</v>
      </c>
      <c r="CB2120" s="134" t="s">
        <v>6120</v>
      </c>
      <c r="CC2120" s="98">
        <v>0</v>
      </c>
      <c r="CD2120" s="99" t="str">
        <f>IFERROR(VLOOKUP(ROWS($CB$4:CB2120),$CA$4:$CB$2337,2,0),"")</f>
        <v>Wiązowna (pow. otwocki, woj. mazowieckie)</v>
      </c>
      <c r="CE2120" s="98">
        <v>0</v>
      </c>
      <c r="CF2120" s="98">
        <f>IF(ISNUMBER(SEARCH('ankieta ESG'!$G$189,CG2120)),MAX($CF$3:CF2119)+1,0)</f>
        <v>2117</v>
      </c>
      <c r="CG2120" s="134" t="s">
        <v>6120</v>
      </c>
      <c r="CH2120" s="98">
        <v>0</v>
      </c>
      <c r="CI2120" s="99" t="str">
        <f>IFERROR(VLOOKUP(ROWS($CG$4:CG2120),$CF$4:$CG$2337,2,0),"")</f>
        <v>Wiązowna (pow. otwocki, woj. mazowieckie)</v>
      </c>
      <c r="CJ2120" s="98">
        <v>0</v>
      </c>
    </row>
    <row r="2121" spans="4:88">
      <c r="D2121" s="25"/>
      <c r="F2121" s="25"/>
      <c r="AM2121" s="98">
        <f>IF(ISNUMBER(SEARCH('ankieta ESG'!$G$180,AN2121)),MAX(AM$3:$AM2120)+1,0)</f>
        <v>2118</v>
      </c>
      <c r="AN2121" s="134" t="s">
        <v>6121</v>
      </c>
      <c r="AO2121" s="98">
        <v>0</v>
      </c>
      <c r="AP2121" s="99" t="str">
        <f>IFERROR(VLOOKUP(ROWS($AN$4:AN2121),$AM$4:$AN$2337,2,0),"")</f>
        <v>Wiązownica (pow. jarosławski, woj. podkarpackie)</v>
      </c>
      <c r="AQ2121" s="98">
        <v>0</v>
      </c>
      <c r="AR2121" s="98">
        <f>IF(ISNUMBER(SEARCH('ankieta ESG'!$G$181,AS2121)),MAX($AR$3:AR2120)+1,0)</f>
        <v>2118</v>
      </c>
      <c r="AS2121" s="134" t="s">
        <v>6121</v>
      </c>
      <c r="AT2121" s="98">
        <v>0</v>
      </c>
      <c r="AU2121" s="99" t="str">
        <f>IFERROR(VLOOKUP(ROWS($AS$4:AS2121),$AR$4:$AS$2337,2,0),"")</f>
        <v>Wiązownica (pow. jarosławski, woj. podkarpackie)</v>
      </c>
      <c r="AV2121" s="98">
        <v>0</v>
      </c>
      <c r="AW2121" s="98">
        <f>IF(ISNUMBER(SEARCH('ankieta ESG'!$G$182,AX2121)),MAX($AW$3:AW2120)+1,0)</f>
        <v>2118</v>
      </c>
      <c r="AX2121" s="134" t="s">
        <v>6121</v>
      </c>
      <c r="AY2121" s="98">
        <v>0</v>
      </c>
      <c r="AZ2121" s="99" t="str">
        <f>IFERROR(VLOOKUP(ROWS($AX$4:AX2121),$AW$4:$AX$2337,2,0),"")</f>
        <v>Wiązownica (pow. jarosławski, woj. podkarpackie)</v>
      </c>
      <c r="BA2121" s="98">
        <v>0</v>
      </c>
      <c r="BB2121" s="98">
        <f>IF(ISNUMBER(SEARCH('ankieta ESG'!$G$183,BC2121)),MAX($BB$3:BB2120)+1,0)</f>
        <v>2118</v>
      </c>
      <c r="BC2121" s="134" t="s">
        <v>6121</v>
      </c>
      <c r="BD2121" s="98">
        <v>0</v>
      </c>
      <c r="BE2121" s="99" t="str">
        <f>IFERROR(VLOOKUP(ROWS($BC$4:BC2121),$BB$4:$BC$2337,2,0),"")</f>
        <v>Wiązownica (pow. jarosławski, woj. podkarpackie)</v>
      </c>
      <c r="BF2121" s="98">
        <v>0</v>
      </c>
      <c r="BG2121" s="98">
        <f>IF(ISNUMBER(SEARCH('ankieta ESG'!$G$184,BH2121)),MAX($BG$3:BG2120)+1,0)</f>
        <v>2118</v>
      </c>
      <c r="BH2121" s="134" t="s">
        <v>6121</v>
      </c>
      <c r="BI2121" s="98">
        <v>0</v>
      </c>
      <c r="BJ2121" s="99" t="str">
        <f>IFERROR(VLOOKUP(ROWS($BH$4:BH2121),$BG$4:$BH$2337,2,0),"")</f>
        <v>Wiązownica (pow. jarosławski, woj. podkarpackie)</v>
      </c>
      <c r="BK2121" s="98">
        <v>0</v>
      </c>
      <c r="BL2121" s="98">
        <f>IF(ISNUMBER(SEARCH('ankieta ESG'!$G$185,BM2121)),MAX($BL$3:BL2120)+1,0)</f>
        <v>2118</v>
      </c>
      <c r="BM2121" s="134" t="s">
        <v>6121</v>
      </c>
      <c r="BN2121" s="98">
        <v>0</v>
      </c>
      <c r="BO2121" s="99" t="str">
        <f>IFERROR(VLOOKUP(ROWS($BM$4:BM2121),$BL$4:$BM$2337,2,0),"")</f>
        <v>Wiązownica (pow. jarosławski, woj. podkarpackie)</v>
      </c>
      <c r="BP2121" s="98">
        <v>0</v>
      </c>
      <c r="BQ2121" s="98">
        <f>IF(ISNUMBER(SEARCH('ankieta ESG'!$G$186,BR2121)),MAX($BQ$3:BQ2120)+1,0)</f>
        <v>2118</v>
      </c>
      <c r="BR2121" s="134" t="s">
        <v>6121</v>
      </c>
      <c r="BS2121" s="98">
        <v>0</v>
      </c>
      <c r="BT2121" s="99" t="str">
        <f>IFERROR(VLOOKUP(ROWS($BR$4:BR2121),$BQ$4:$BR$2337,2,0),"")</f>
        <v>Wiązownica (pow. jarosławski, woj. podkarpackie)</v>
      </c>
      <c r="BU2121" s="98">
        <v>0</v>
      </c>
      <c r="BV2121" s="98">
        <f>IF(ISNUMBER(SEARCH('ankieta ESG'!$G$187,BW2121)),MAX($BV$3:BV2120)+1,0)</f>
        <v>2118</v>
      </c>
      <c r="BW2121" s="134" t="s">
        <v>6121</v>
      </c>
      <c r="BX2121" s="98">
        <v>0</v>
      </c>
      <c r="BY2121" s="99" t="str">
        <f>IFERROR(VLOOKUP(ROWS($BW$4:BW2121),$BV$4:$BW$2337,2,0),"")</f>
        <v>Wiązownica (pow. jarosławski, woj. podkarpackie)</v>
      </c>
      <c r="BZ2121" s="98">
        <v>0</v>
      </c>
      <c r="CA2121" s="98">
        <f>IF(ISNUMBER(SEARCH('ankieta ESG'!$G$188,CB2121)),MAX($CA$3:CA2120)+1,0)</f>
        <v>2118</v>
      </c>
      <c r="CB2121" s="134" t="s">
        <v>6121</v>
      </c>
      <c r="CC2121" s="98">
        <v>0</v>
      </c>
      <c r="CD2121" s="99" t="str">
        <f>IFERROR(VLOOKUP(ROWS($CB$4:CB2121),$CA$4:$CB$2337,2,0),"")</f>
        <v>Wiązownica (pow. jarosławski, woj. podkarpackie)</v>
      </c>
      <c r="CE2121" s="98">
        <v>0</v>
      </c>
      <c r="CF2121" s="98">
        <f>IF(ISNUMBER(SEARCH('ankieta ESG'!$G$189,CG2121)),MAX($CF$3:CF2120)+1,0)</f>
        <v>2118</v>
      </c>
      <c r="CG2121" s="134" t="s">
        <v>6121</v>
      </c>
      <c r="CH2121" s="98">
        <v>0</v>
      </c>
      <c r="CI2121" s="99" t="str">
        <f>IFERROR(VLOOKUP(ROWS($CG$4:CG2121),$CF$4:$CG$2337,2,0),"")</f>
        <v>Wiązownica (pow. jarosławski, woj. podkarpackie)</v>
      </c>
      <c r="CJ2121" s="98">
        <v>0</v>
      </c>
    </row>
    <row r="2122" spans="4:88">
      <c r="D2122" s="25"/>
      <c r="F2122" s="25"/>
      <c r="AM2122" s="98">
        <f>IF(ISNUMBER(SEARCH('ankieta ESG'!$G$180,AN2122)),MAX(AM$3:$AM2121)+1,0)</f>
        <v>2119</v>
      </c>
      <c r="AN2122" s="134" t="s">
        <v>6122</v>
      </c>
      <c r="AO2122" s="98">
        <v>0</v>
      </c>
      <c r="AP2122" s="99" t="str">
        <f>IFERROR(VLOOKUP(ROWS($AN$4:AN2122),$AM$4:$AN$2337,2,0),"")</f>
        <v>Wiązów (pow. strzeliński, woj. dolnośląskie)</v>
      </c>
      <c r="AQ2122" s="98">
        <v>0</v>
      </c>
      <c r="AR2122" s="98">
        <f>IF(ISNUMBER(SEARCH('ankieta ESG'!$G$181,AS2122)),MAX($AR$3:AR2121)+1,0)</f>
        <v>2119</v>
      </c>
      <c r="AS2122" s="134" t="s">
        <v>6122</v>
      </c>
      <c r="AT2122" s="98">
        <v>0</v>
      </c>
      <c r="AU2122" s="99" t="str">
        <f>IFERROR(VLOOKUP(ROWS($AS$4:AS2122),$AR$4:$AS$2337,2,0),"")</f>
        <v>Wiązów (pow. strzeliński, woj. dolnośląskie)</v>
      </c>
      <c r="AV2122" s="98">
        <v>0</v>
      </c>
      <c r="AW2122" s="98">
        <f>IF(ISNUMBER(SEARCH('ankieta ESG'!$G$182,AX2122)),MAX($AW$3:AW2121)+1,0)</f>
        <v>2119</v>
      </c>
      <c r="AX2122" s="134" t="s">
        <v>6122</v>
      </c>
      <c r="AY2122" s="98">
        <v>0</v>
      </c>
      <c r="AZ2122" s="99" t="str">
        <f>IFERROR(VLOOKUP(ROWS($AX$4:AX2122),$AW$4:$AX$2337,2,0),"")</f>
        <v>Wiązów (pow. strzeliński, woj. dolnośląskie)</v>
      </c>
      <c r="BA2122" s="98">
        <v>0</v>
      </c>
      <c r="BB2122" s="98">
        <f>IF(ISNUMBER(SEARCH('ankieta ESG'!$G$183,BC2122)),MAX($BB$3:BB2121)+1,0)</f>
        <v>2119</v>
      </c>
      <c r="BC2122" s="134" t="s">
        <v>6122</v>
      </c>
      <c r="BD2122" s="98">
        <v>0</v>
      </c>
      <c r="BE2122" s="99" t="str">
        <f>IFERROR(VLOOKUP(ROWS($BC$4:BC2122),$BB$4:$BC$2337,2,0),"")</f>
        <v>Wiązów (pow. strzeliński, woj. dolnośląskie)</v>
      </c>
      <c r="BF2122" s="98">
        <v>0</v>
      </c>
      <c r="BG2122" s="98">
        <f>IF(ISNUMBER(SEARCH('ankieta ESG'!$G$184,BH2122)),MAX($BG$3:BG2121)+1,0)</f>
        <v>2119</v>
      </c>
      <c r="BH2122" s="134" t="s">
        <v>6122</v>
      </c>
      <c r="BI2122" s="98">
        <v>0</v>
      </c>
      <c r="BJ2122" s="99" t="str">
        <f>IFERROR(VLOOKUP(ROWS($BH$4:BH2122),$BG$4:$BH$2337,2,0),"")</f>
        <v>Wiązów (pow. strzeliński, woj. dolnośląskie)</v>
      </c>
      <c r="BK2122" s="98">
        <v>0</v>
      </c>
      <c r="BL2122" s="98">
        <f>IF(ISNUMBER(SEARCH('ankieta ESG'!$G$185,BM2122)),MAX($BL$3:BL2121)+1,0)</f>
        <v>2119</v>
      </c>
      <c r="BM2122" s="134" t="s">
        <v>6122</v>
      </c>
      <c r="BN2122" s="98">
        <v>0</v>
      </c>
      <c r="BO2122" s="99" t="str">
        <f>IFERROR(VLOOKUP(ROWS($BM$4:BM2122),$BL$4:$BM$2337,2,0),"")</f>
        <v>Wiązów (pow. strzeliński, woj. dolnośląskie)</v>
      </c>
      <c r="BP2122" s="98">
        <v>0</v>
      </c>
      <c r="BQ2122" s="98">
        <f>IF(ISNUMBER(SEARCH('ankieta ESG'!$G$186,BR2122)),MAX($BQ$3:BQ2121)+1,0)</f>
        <v>2119</v>
      </c>
      <c r="BR2122" s="134" t="s">
        <v>6122</v>
      </c>
      <c r="BS2122" s="98">
        <v>0</v>
      </c>
      <c r="BT2122" s="99" t="str">
        <f>IFERROR(VLOOKUP(ROWS($BR$4:BR2122),$BQ$4:$BR$2337,2,0),"")</f>
        <v>Wiązów (pow. strzeliński, woj. dolnośląskie)</v>
      </c>
      <c r="BU2122" s="98">
        <v>0</v>
      </c>
      <c r="BV2122" s="98">
        <f>IF(ISNUMBER(SEARCH('ankieta ESG'!$G$187,BW2122)),MAX($BV$3:BV2121)+1,0)</f>
        <v>2119</v>
      </c>
      <c r="BW2122" s="134" t="s">
        <v>6122</v>
      </c>
      <c r="BX2122" s="98">
        <v>0</v>
      </c>
      <c r="BY2122" s="99" t="str">
        <f>IFERROR(VLOOKUP(ROWS($BW$4:BW2122),$BV$4:$BW$2337,2,0),"")</f>
        <v>Wiązów (pow. strzeliński, woj. dolnośląskie)</v>
      </c>
      <c r="BZ2122" s="98">
        <v>0</v>
      </c>
      <c r="CA2122" s="98">
        <f>IF(ISNUMBER(SEARCH('ankieta ESG'!$G$188,CB2122)),MAX($CA$3:CA2121)+1,0)</f>
        <v>2119</v>
      </c>
      <c r="CB2122" s="134" t="s">
        <v>6122</v>
      </c>
      <c r="CC2122" s="98">
        <v>0</v>
      </c>
      <c r="CD2122" s="99" t="str">
        <f>IFERROR(VLOOKUP(ROWS($CB$4:CB2122),$CA$4:$CB$2337,2,0),"")</f>
        <v>Wiązów (pow. strzeliński, woj. dolnośląskie)</v>
      </c>
      <c r="CE2122" s="98">
        <v>0</v>
      </c>
      <c r="CF2122" s="98">
        <f>IF(ISNUMBER(SEARCH('ankieta ESG'!$G$189,CG2122)),MAX($CF$3:CF2121)+1,0)</f>
        <v>2119</v>
      </c>
      <c r="CG2122" s="134" t="s">
        <v>6122</v>
      </c>
      <c r="CH2122" s="98">
        <v>0</v>
      </c>
      <c r="CI2122" s="99" t="str">
        <f>IFERROR(VLOOKUP(ROWS($CG$4:CG2122),$CF$4:$CG$2337,2,0),"")</f>
        <v>Wiązów (pow. strzeliński, woj. dolnośląskie)</v>
      </c>
      <c r="CJ2122" s="98">
        <v>0</v>
      </c>
    </row>
    <row r="2123" spans="4:88">
      <c r="D2123" s="25"/>
      <c r="F2123" s="25"/>
      <c r="AM2123" s="98">
        <f>IF(ISNUMBER(SEARCH('ankieta ESG'!$G$180,AN2123)),MAX(AM$3:$AM2122)+1,0)</f>
        <v>2120</v>
      </c>
      <c r="AN2123" s="134" t="s">
        <v>6123</v>
      </c>
      <c r="AO2123" s="98">
        <v>0</v>
      </c>
      <c r="AP2123" s="99" t="str">
        <f>IFERROR(VLOOKUP(ROWS($AN$4:AN2123),$AM$4:$AN$2337,2,0),"")</f>
        <v>Wicko (pow. lęborski, woj. pomorskie)</v>
      </c>
      <c r="AQ2123" s="98">
        <v>0</v>
      </c>
      <c r="AR2123" s="98">
        <f>IF(ISNUMBER(SEARCH('ankieta ESG'!$G$181,AS2123)),MAX($AR$3:AR2122)+1,0)</f>
        <v>2120</v>
      </c>
      <c r="AS2123" s="134" t="s">
        <v>6123</v>
      </c>
      <c r="AT2123" s="98">
        <v>0</v>
      </c>
      <c r="AU2123" s="99" t="str">
        <f>IFERROR(VLOOKUP(ROWS($AS$4:AS2123),$AR$4:$AS$2337,2,0),"")</f>
        <v>Wicko (pow. lęborski, woj. pomorskie)</v>
      </c>
      <c r="AV2123" s="98">
        <v>0</v>
      </c>
      <c r="AW2123" s="98">
        <f>IF(ISNUMBER(SEARCH('ankieta ESG'!$G$182,AX2123)),MAX($AW$3:AW2122)+1,0)</f>
        <v>2120</v>
      </c>
      <c r="AX2123" s="134" t="s">
        <v>6123</v>
      </c>
      <c r="AY2123" s="98">
        <v>0</v>
      </c>
      <c r="AZ2123" s="99" t="str">
        <f>IFERROR(VLOOKUP(ROWS($AX$4:AX2123),$AW$4:$AX$2337,2,0),"")</f>
        <v>Wicko (pow. lęborski, woj. pomorskie)</v>
      </c>
      <c r="BA2123" s="98">
        <v>0</v>
      </c>
      <c r="BB2123" s="98">
        <f>IF(ISNUMBER(SEARCH('ankieta ESG'!$G$183,BC2123)),MAX($BB$3:BB2122)+1,0)</f>
        <v>2120</v>
      </c>
      <c r="BC2123" s="134" t="s">
        <v>6123</v>
      </c>
      <c r="BD2123" s="98">
        <v>0</v>
      </c>
      <c r="BE2123" s="99" t="str">
        <f>IFERROR(VLOOKUP(ROWS($BC$4:BC2123),$BB$4:$BC$2337,2,0),"")</f>
        <v>Wicko (pow. lęborski, woj. pomorskie)</v>
      </c>
      <c r="BF2123" s="98">
        <v>0</v>
      </c>
      <c r="BG2123" s="98">
        <f>IF(ISNUMBER(SEARCH('ankieta ESG'!$G$184,BH2123)),MAX($BG$3:BG2122)+1,0)</f>
        <v>2120</v>
      </c>
      <c r="BH2123" s="134" t="s">
        <v>6123</v>
      </c>
      <c r="BI2123" s="98">
        <v>0</v>
      </c>
      <c r="BJ2123" s="99" t="str">
        <f>IFERROR(VLOOKUP(ROWS($BH$4:BH2123),$BG$4:$BH$2337,2,0),"")</f>
        <v>Wicko (pow. lęborski, woj. pomorskie)</v>
      </c>
      <c r="BK2123" s="98">
        <v>0</v>
      </c>
      <c r="BL2123" s="98">
        <f>IF(ISNUMBER(SEARCH('ankieta ESG'!$G$185,BM2123)),MAX($BL$3:BL2122)+1,0)</f>
        <v>2120</v>
      </c>
      <c r="BM2123" s="134" t="s">
        <v>6123</v>
      </c>
      <c r="BN2123" s="98">
        <v>0</v>
      </c>
      <c r="BO2123" s="99" t="str">
        <f>IFERROR(VLOOKUP(ROWS($BM$4:BM2123),$BL$4:$BM$2337,2,0),"")</f>
        <v>Wicko (pow. lęborski, woj. pomorskie)</v>
      </c>
      <c r="BP2123" s="98">
        <v>0</v>
      </c>
      <c r="BQ2123" s="98">
        <f>IF(ISNUMBER(SEARCH('ankieta ESG'!$G$186,BR2123)),MAX($BQ$3:BQ2122)+1,0)</f>
        <v>2120</v>
      </c>
      <c r="BR2123" s="134" t="s">
        <v>6123</v>
      </c>
      <c r="BS2123" s="98">
        <v>0</v>
      </c>
      <c r="BT2123" s="99" t="str">
        <f>IFERROR(VLOOKUP(ROWS($BR$4:BR2123),$BQ$4:$BR$2337,2,0),"")</f>
        <v>Wicko (pow. lęborski, woj. pomorskie)</v>
      </c>
      <c r="BU2123" s="98">
        <v>0</v>
      </c>
      <c r="BV2123" s="98">
        <f>IF(ISNUMBER(SEARCH('ankieta ESG'!$G$187,BW2123)),MAX($BV$3:BV2122)+1,0)</f>
        <v>2120</v>
      </c>
      <c r="BW2123" s="134" t="s">
        <v>6123</v>
      </c>
      <c r="BX2123" s="98">
        <v>0</v>
      </c>
      <c r="BY2123" s="99" t="str">
        <f>IFERROR(VLOOKUP(ROWS($BW$4:BW2123),$BV$4:$BW$2337,2,0),"")</f>
        <v>Wicko (pow. lęborski, woj. pomorskie)</v>
      </c>
      <c r="BZ2123" s="98">
        <v>0</v>
      </c>
      <c r="CA2123" s="98">
        <f>IF(ISNUMBER(SEARCH('ankieta ESG'!$G$188,CB2123)),MAX($CA$3:CA2122)+1,0)</f>
        <v>2120</v>
      </c>
      <c r="CB2123" s="134" t="s">
        <v>6123</v>
      </c>
      <c r="CC2123" s="98">
        <v>0</v>
      </c>
      <c r="CD2123" s="99" t="str">
        <f>IFERROR(VLOOKUP(ROWS($CB$4:CB2123),$CA$4:$CB$2337,2,0),"")</f>
        <v>Wicko (pow. lęborski, woj. pomorskie)</v>
      </c>
      <c r="CE2123" s="98">
        <v>0</v>
      </c>
      <c r="CF2123" s="98">
        <f>IF(ISNUMBER(SEARCH('ankieta ESG'!$G$189,CG2123)),MAX($CF$3:CF2122)+1,0)</f>
        <v>2120</v>
      </c>
      <c r="CG2123" s="134" t="s">
        <v>6123</v>
      </c>
      <c r="CH2123" s="98">
        <v>0</v>
      </c>
      <c r="CI2123" s="99" t="str">
        <f>IFERROR(VLOOKUP(ROWS($CG$4:CG2123),$CF$4:$CG$2337,2,0),"")</f>
        <v>Wicko (pow. lęborski, woj. pomorskie)</v>
      </c>
      <c r="CJ2123" s="98">
        <v>0</v>
      </c>
    </row>
    <row r="2124" spans="4:88">
      <c r="D2124" s="25"/>
      <c r="F2124" s="25"/>
      <c r="AM2124" s="98">
        <f>IF(ISNUMBER(SEARCH('ankieta ESG'!$G$180,AN2124)),MAX(AM$3:$AM2123)+1,0)</f>
        <v>2121</v>
      </c>
      <c r="AN2124" s="134" t="s">
        <v>6124</v>
      </c>
      <c r="AO2124" s="98">
        <v>0</v>
      </c>
      <c r="AP2124" s="99" t="str">
        <f>IFERROR(VLOOKUP(ROWS($AN$4:AN2124),$AM$4:$AN$2337,2,0),"")</f>
        <v>Widawa (pow. łaski, woj. łódzkie)</v>
      </c>
      <c r="AQ2124" s="98">
        <v>0</v>
      </c>
      <c r="AR2124" s="98">
        <f>IF(ISNUMBER(SEARCH('ankieta ESG'!$G$181,AS2124)),MAX($AR$3:AR2123)+1,0)</f>
        <v>2121</v>
      </c>
      <c r="AS2124" s="134" t="s">
        <v>6124</v>
      </c>
      <c r="AT2124" s="98">
        <v>0</v>
      </c>
      <c r="AU2124" s="99" t="str">
        <f>IFERROR(VLOOKUP(ROWS($AS$4:AS2124),$AR$4:$AS$2337,2,0),"")</f>
        <v>Widawa (pow. łaski, woj. łódzkie)</v>
      </c>
      <c r="AV2124" s="98">
        <v>0</v>
      </c>
      <c r="AW2124" s="98">
        <f>IF(ISNUMBER(SEARCH('ankieta ESG'!$G$182,AX2124)),MAX($AW$3:AW2123)+1,0)</f>
        <v>2121</v>
      </c>
      <c r="AX2124" s="134" t="s">
        <v>6124</v>
      </c>
      <c r="AY2124" s="98">
        <v>0</v>
      </c>
      <c r="AZ2124" s="99" t="str">
        <f>IFERROR(VLOOKUP(ROWS($AX$4:AX2124),$AW$4:$AX$2337,2,0),"")</f>
        <v>Widawa (pow. łaski, woj. łódzkie)</v>
      </c>
      <c r="BA2124" s="98">
        <v>0</v>
      </c>
      <c r="BB2124" s="98">
        <f>IF(ISNUMBER(SEARCH('ankieta ESG'!$G$183,BC2124)),MAX($BB$3:BB2123)+1,0)</f>
        <v>2121</v>
      </c>
      <c r="BC2124" s="134" t="s">
        <v>6124</v>
      </c>
      <c r="BD2124" s="98">
        <v>0</v>
      </c>
      <c r="BE2124" s="99" t="str">
        <f>IFERROR(VLOOKUP(ROWS($BC$4:BC2124),$BB$4:$BC$2337,2,0),"")</f>
        <v>Widawa (pow. łaski, woj. łódzkie)</v>
      </c>
      <c r="BF2124" s="98">
        <v>0</v>
      </c>
      <c r="BG2124" s="98">
        <f>IF(ISNUMBER(SEARCH('ankieta ESG'!$G$184,BH2124)),MAX($BG$3:BG2123)+1,0)</f>
        <v>2121</v>
      </c>
      <c r="BH2124" s="134" t="s">
        <v>6124</v>
      </c>
      <c r="BI2124" s="98">
        <v>0</v>
      </c>
      <c r="BJ2124" s="99" t="str">
        <f>IFERROR(VLOOKUP(ROWS($BH$4:BH2124),$BG$4:$BH$2337,2,0),"")</f>
        <v>Widawa (pow. łaski, woj. łódzkie)</v>
      </c>
      <c r="BK2124" s="98">
        <v>0</v>
      </c>
      <c r="BL2124" s="98">
        <f>IF(ISNUMBER(SEARCH('ankieta ESG'!$G$185,BM2124)),MAX($BL$3:BL2123)+1,0)</f>
        <v>2121</v>
      </c>
      <c r="BM2124" s="134" t="s">
        <v>6124</v>
      </c>
      <c r="BN2124" s="98">
        <v>0</v>
      </c>
      <c r="BO2124" s="99" t="str">
        <f>IFERROR(VLOOKUP(ROWS($BM$4:BM2124),$BL$4:$BM$2337,2,0),"")</f>
        <v>Widawa (pow. łaski, woj. łódzkie)</v>
      </c>
      <c r="BP2124" s="98">
        <v>0</v>
      </c>
      <c r="BQ2124" s="98">
        <f>IF(ISNUMBER(SEARCH('ankieta ESG'!$G$186,BR2124)),MAX($BQ$3:BQ2123)+1,0)</f>
        <v>2121</v>
      </c>
      <c r="BR2124" s="134" t="s">
        <v>6124</v>
      </c>
      <c r="BS2124" s="98">
        <v>0</v>
      </c>
      <c r="BT2124" s="99" t="str">
        <f>IFERROR(VLOOKUP(ROWS($BR$4:BR2124),$BQ$4:$BR$2337,2,0),"")</f>
        <v>Widawa (pow. łaski, woj. łódzkie)</v>
      </c>
      <c r="BU2124" s="98">
        <v>0</v>
      </c>
      <c r="BV2124" s="98">
        <f>IF(ISNUMBER(SEARCH('ankieta ESG'!$G$187,BW2124)),MAX($BV$3:BV2123)+1,0)</f>
        <v>2121</v>
      </c>
      <c r="BW2124" s="134" t="s">
        <v>6124</v>
      </c>
      <c r="BX2124" s="98">
        <v>0</v>
      </c>
      <c r="BY2124" s="99" t="str">
        <f>IFERROR(VLOOKUP(ROWS($BW$4:BW2124),$BV$4:$BW$2337,2,0),"")</f>
        <v>Widawa (pow. łaski, woj. łódzkie)</v>
      </c>
      <c r="BZ2124" s="98">
        <v>0</v>
      </c>
      <c r="CA2124" s="98">
        <f>IF(ISNUMBER(SEARCH('ankieta ESG'!$G$188,CB2124)),MAX($CA$3:CA2123)+1,0)</f>
        <v>2121</v>
      </c>
      <c r="CB2124" s="134" t="s">
        <v>6124</v>
      </c>
      <c r="CC2124" s="98">
        <v>0</v>
      </c>
      <c r="CD2124" s="99" t="str">
        <f>IFERROR(VLOOKUP(ROWS($CB$4:CB2124),$CA$4:$CB$2337,2,0),"")</f>
        <v>Widawa (pow. łaski, woj. łódzkie)</v>
      </c>
      <c r="CE2124" s="98">
        <v>0</v>
      </c>
      <c r="CF2124" s="98">
        <f>IF(ISNUMBER(SEARCH('ankieta ESG'!$G$189,CG2124)),MAX($CF$3:CF2123)+1,0)</f>
        <v>2121</v>
      </c>
      <c r="CG2124" s="134" t="s">
        <v>6124</v>
      </c>
      <c r="CH2124" s="98">
        <v>0</v>
      </c>
      <c r="CI2124" s="99" t="str">
        <f>IFERROR(VLOOKUP(ROWS($CG$4:CG2124),$CF$4:$CG$2337,2,0),"")</f>
        <v>Widawa (pow. łaski, woj. łódzkie)</v>
      </c>
      <c r="CJ2124" s="98">
        <v>0</v>
      </c>
    </row>
    <row r="2125" spans="4:88">
      <c r="D2125" s="25"/>
      <c r="F2125" s="25"/>
      <c r="AM2125" s="98">
        <f>IF(ISNUMBER(SEARCH('ankieta ESG'!$G$180,AN2125)),MAX(AM$3:$AM2124)+1,0)</f>
        <v>2122</v>
      </c>
      <c r="AN2125" s="134" t="s">
        <v>6125</v>
      </c>
      <c r="AO2125" s="98">
        <v>0</v>
      </c>
      <c r="AP2125" s="99" t="str">
        <f>IFERROR(VLOOKUP(ROWS($AN$4:AN2125),$AM$4:$AN$2337,2,0),"")</f>
        <v>Widuchowa (pow. gryfiński, woj. zachodniopomorskie)</v>
      </c>
      <c r="AQ2125" s="98">
        <v>0</v>
      </c>
      <c r="AR2125" s="98">
        <f>IF(ISNUMBER(SEARCH('ankieta ESG'!$G$181,AS2125)),MAX($AR$3:AR2124)+1,0)</f>
        <v>2122</v>
      </c>
      <c r="AS2125" s="134" t="s">
        <v>6125</v>
      </c>
      <c r="AT2125" s="98">
        <v>0</v>
      </c>
      <c r="AU2125" s="99" t="str">
        <f>IFERROR(VLOOKUP(ROWS($AS$4:AS2125),$AR$4:$AS$2337,2,0),"")</f>
        <v>Widuchowa (pow. gryfiński, woj. zachodniopomorskie)</v>
      </c>
      <c r="AV2125" s="98">
        <v>0</v>
      </c>
      <c r="AW2125" s="98">
        <f>IF(ISNUMBER(SEARCH('ankieta ESG'!$G$182,AX2125)),MAX($AW$3:AW2124)+1,0)</f>
        <v>2122</v>
      </c>
      <c r="AX2125" s="134" t="s">
        <v>6125</v>
      </c>
      <c r="AY2125" s="98">
        <v>0</v>
      </c>
      <c r="AZ2125" s="99" t="str">
        <f>IFERROR(VLOOKUP(ROWS($AX$4:AX2125),$AW$4:$AX$2337,2,0),"")</f>
        <v>Widuchowa (pow. gryfiński, woj. zachodniopomorskie)</v>
      </c>
      <c r="BA2125" s="98">
        <v>0</v>
      </c>
      <c r="BB2125" s="98">
        <f>IF(ISNUMBER(SEARCH('ankieta ESG'!$G$183,BC2125)),MAX($BB$3:BB2124)+1,0)</f>
        <v>2122</v>
      </c>
      <c r="BC2125" s="134" t="s">
        <v>6125</v>
      </c>
      <c r="BD2125" s="98">
        <v>0</v>
      </c>
      <c r="BE2125" s="99" t="str">
        <f>IFERROR(VLOOKUP(ROWS($BC$4:BC2125),$BB$4:$BC$2337,2,0),"")</f>
        <v>Widuchowa (pow. gryfiński, woj. zachodniopomorskie)</v>
      </c>
      <c r="BF2125" s="98">
        <v>0</v>
      </c>
      <c r="BG2125" s="98">
        <f>IF(ISNUMBER(SEARCH('ankieta ESG'!$G$184,BH2125)),MAX($BG$3:BG2124)+1,0)</f>
        <v>2122</v>
      </c>
      <c r="BH2125" s="134" t="s">
        <v>6125</v>
      </c>
      <c r="BI2125" s="98">
        <v>0</v>
      </c>
      <c r="BJ2125" s="99" t="str">
        <f>IFERROR(VLOOKUP(ROWS($BH$4:BH2125),$BG$4:$BH$2337,2,0),"")</f>
        <v>Widuchowa (pow. gryfiński, woj. zachodniopomorskie)</v>
      </c>
      <c r="BK2125" s="98">
        <v>0</v>
      </c>
      <c r="BL2125" s="98">
        <f>IF(ISNUMBER(SEARCH('ankieta ESG'!$G$185,BM2125)),MAX($BL$3:BL2124)+1,0)</f>
        <v>2122</v>
      </c>
      <c r="BM2125" s="134" t="s">
        <v>6125</v>
      </c>
      <c r="BN2125" s="98">
        <v>0</v>
      </c>
      <c r="BO2125" s="99" t="str">
        <f>IFERROR(VLOOKUP(ROWS($BM$4:BM2125),$BL$4:$BM$2337,2,0),"")</f>
        <v>Widuchowa (pow. gryfiński, woj. zachodniopomorskie)</v>
      </c>
      <c r="BP2125" s="98">
        <v>0</v>
      </c>
      <c r="BQ2125" s="98">
        <f>IF(ISNUMBER(SEARCH('ankieta ESG'!$G$186,BR2125)),MAX($BQ$3:BQ2124)+1,0)</f>
        <v>2122</v>
      </c>
      <c r="BR2125" s="134" t="s">
        <v>6125</v>
      </c>
      <c r="BS2125" s="98">
        <v>0</v>
      </c>
      <c r="BT2125" s="99" t="str">
        <f>IFERROR(VLOOKUP(ROWS($BR$4:BR2125),$BQ$4:$BR$2337,2,0),"")</f>
        <v>Widuchowa (pow. gryfiński, woj. zachodniopomorskie)</v>
      </c>
      <c r="BU2125" s="98">
        <v>0</v>
      </c>
      <c r="BV2125" s="98">
        <f>IF(ISNUMBER(SEARCH('ankieta ESG'!$G$187,BW2125)),MAX($BV$3:BV2124)+1,0)</f>
        <v>2122</v>
      </c>
      <c r="BW2125" s="134" t="s">
        <v>6125</v>
      </c>
      <c r="BX2125" s="98">
        <v>0</v>
      </c>
      <c r="BY2125" s="99" t="str">
        <f>IFERROR(VLOOKUP(ROWS($BW$4:BW2125),$BV$4:$BW$2337,2,0),"")</f>
        <v>Widuchowa (pow. gryfiński, woj. zachodniopomorskie)</v>
      </c>
      <c r="BZ2125" s="98">
        <v>0</v>
      </c>
      <c r="CA2125" s="98">
        <f>IF(ISNUMBER(SEARCH('ankieta ESG'!$G$188,CB2125)),MAX($CA$3:CA2124)+1,0)</f>
        <v>2122</v>
      </c>
      <c r="CB2125" s="134" t="s">
        <v>6125</v>
      </c>
      <c r="CC2125" s="98">
        <v>0</v>
      </c>
      <c r="CD2125" s="99" t="str">
        <f>IFERROR(VLOOKUP(ROWS($CB$4:CB2125),$CA$4:$CB$2337,2,0),"")</f>
        <v>Widuchowa (pow. gryfiński, woj. zachodniopomorskie)</v>
      </c>
      <c r="CE2125" s="98">
        <v>0</v>
      </c>
      <c r="CF2125" s="98">
        <f>IF(ISNUMBER(SEARCH('ankieta ESG'!$G$189,CG2125)),MAX($CF$3:CF2124)+1,0)</f>
        <v>2122</v>
      </c>
      <c r="CG2125" s="134" t="s">
        <v>6125</v>
      </c>
      <c r="CH2125" s="98">
        <v>0</v>
      </c>
      <c r="CI2125" s="99" t="str">
        <f>IFERROR(VLOOKUP(ROWS($CG$4:CG2125),$CF$4:$CG$2337,2,0),"")</f>
        <v>Widuchowa (pow. gryfiński, woj. zachodniopomorskie)</v>
      </c>
      <c r="CJ2125" s="98">
        <v>0</v>
      </c>
    </row>
    <row r="2126" spans="4:88">
      <c r="D2126" s="25"/>
      <c r="F2126" s="25"/>
      <c r="AM2126" s="98">
        <f>IF(ISNUMBER(SEARCH('ankieta ESG'!$G$180,AN2126)),MAX(AM$3:$AM2125)+1,0)</f>
        <v>2123</v>
      </c>
      <c r="AN2126" s="134" t="s">
        <v>6126</v>
      </c>
      <c r="AO2126" s="98">
        <v>0</v>
      </c>
      <c r="AP2126" s="99" t="str">
        <f>IFERROR(VLOOKUP(ROWS($AN$4:AN2126),$AM$4:$AN$2337,2,0),"")</f>
        <v>Wieczfnia Kościelna (pow. mławski, woj. mazowieckie)</v>
      </c>
      <c r="AQ2126" s="98">
        <v>0</v>
      </c>
      <c r="AR2126" s="98">
        <f>IF(ISNUMBER(SEARCH('ankieta ESG'!$G$181,AS2126)),MAX($AR$3:AR2125)+1,0)</f>
        <v>2123</v>
      </c>
      <c r="AS2126" s="134" t="s">
        <v>6126</v>
      </c>
      <c r="AT2126" s="98">
        <v>0</v>
      </c>
      <c r="AU2126" s="99" t="str">
        <f>IFERROR(VLOOKUP(ROWS($AS$4:AS2126),$AR$4:$AS$2337,2,0),"")</f>
        <v>Wieczfnia Kościelna (pow. mławski, woj. mazowieckie)</v>
      </c>
      <c r="AV2126" s="98">
        <v>0</v>
      </c>
      <c r="AW2126" s="98">
        <f>IF(ISNUMBER(SEARCH('ankieta ESG'!$G$182,AX2126)),MAX($AW$3:AW2125)+1,0)</f>
        <v>2123</v>
      </c>
      <c r="AX2126" s="134" t="s">
        <v>6126</v>
      </c>
      <c r="AY2126" s="98">
        <v>0</v>
      </c>
      <c r="AZ2126" s="99" t="str">
        <f>IFERROR(VLOOKUP(ROWS($AX$4:AX2126),$AW$4:$AX$2337,2,0),"")</f>
        <v>Wieczfnia Kościelna (pow. mławski, woj. mazowieckie)</v>
      </c>
      <c r="BA2126" s="98">
        <v>0</v>
      </c>
      <c r="BB2126" s="98">
        <f>IF(ISNUMBER(SEARCH('ankieta ESG'!$G$183,BC2126)),MAX($BB$3:BB2125)+1,0)</f>
        <v>2123</v>
      </c>
      <c r="BC2126" s="134" t="s">
        <v>6126</v>
      </c>
      <c r="BD2126" s="98">
        <v>0</v>
      </c>
      <c r="BE2126" s="99" t="str">
        <f>IFERROR(VLOOKUP(ROWS($BC$4:BC2126),$BB$4:$BC$2337,2,0),"")</f>
        <v>Wieczfnia Kościelna (pow. mławski, woj. mazowieckie)</v>
      </c>
      <c r="BF2126" s="98">
        <v>0</v>
      </c>
      <c r="BG2126" s="98">
        <f>IF(ISNUMBER(SEARCH('ankieta ESG'!$G$184,BH2126)),MAX($BG$3:BG2125)+1,0)</f>
        <v>2123</v>
      </c>
      <c r="BH2126" s="134" t="s">
        <v>6126</v>
      </c>
      <c r="BI2126" s="98">
        <v>0</v>
      </c>
      <c r="BJ2126" s="99" t="str">
        <f>IFERROR(VLOOKUP(ROWS($BH$4:BH2126),$BG$4:$BH$2337,2,0),"")</f>
        <v>Wieczfnia Kościelna (pow. mławski, woj. mazowieckie)</v>
      </c>
      <c r="BK2126" s="98">
        <v>0</v>
      </c>
      <c r="BL2126" s="98">
        <f>IF(ISNUMBER(SEARCH('ankieta ESG'!$G$185,BM2126)),MAX($BL$3:BL2125)+1,0)</f>
        <v>2123</v>
      </c>
      <c r="BM2126" s="134" t="s">
        <v>6126</v>
      </c>
      <c r="BN2126" s="98">
        <v>0</v>
      </c>
      <c r="BO2126" s="99" t="str">
        <f>IFERROR(VLOOKUP(ROWS($BM$4:BM2126),$BL$4:$BM$2337,2,0),"")</f>
        <v>Wieczfnia Kościelna (pow. mławski, woj. mazowieckie)</v>
      </c>
      <c r="BP2126" s="98">
        <v>0</v>
      </c>
      <c r="BQ2126" s="98">
        <f>IF(ISNUMBER(SEARCH('ankieta ESG'!$G$186,BR2126)),MAX($BQ$3:BQ2125)+1,0)</f>
        <v>2123</v>
      </c>
      <c r="BR2126" s="134" t="s">
        <v>6126</v>
      </c>
      <c r="BS2126" s="98">
        <v>0</v>
      </c>
      <c r="BT2126" s="99" t="str">
        <f>IFERROR(VLOOKUP(ROWS($BR$4:BR2126),$BQ$4:$BR$2337,2,0),"")</f>
        <v>Wieczfnia Kościelna (pow. mławski, woj. mazowieckie)</v>
      </c>
      <c r="BU2126" s="98">
        <v>0</v>
      </c>
      <c r="BV2126" s="98">
        <f>IF(ISNUMBER(SEARCH('ankieta ESG'!$G$187,BW2126)),MAX($BV$3:BV2125)+1,0)</f>
        <v>2123</v>
      </c>
      <c r="BW2126" s="134" t="s">
        <v>6126</v>
      </c>
      <c r="BX2126" s="98">
        <v>0</v>
      </c>
      <c r="BY2126" s="99" t="str">
        <f>IFERROR(VLOOKUP(ROWS($BW$4:BW2126),$BV$4:$BW$2337,2,0),"")</f>
        <v>Wieczfnia Kościelna (pow. mławski, woj. mazowieckie)</v>
      </c>
      <c r="BZ2126" s="98">
        <v>0</v>
      </c>
      <c r="CA2126" s="98">
        <f>IF(ISNUMBER(SEARCH('ankieta ESG'!$G$188,CB2126)),MAX($CA$3:CA2125)+1,0)</f>
        <v>2123</v>
      </c>
      <c r="CB2126" s="134" t="s">
        <v>6126</v>
      </c>
      <c r="CC2126" s="98">
        <v>0</v>
      </c>
      <c r="CD2126" s="99" t="str">
        <f>IFERROR(VLOOKUP(ROWS($CB$4:CB2126),$CA$4:$CB$2337,2,0),"")</f>
        <v>Wieczfnia Kościelna (pow. mławski, woj. mazowieckie)</v>
      </c>
      <c r="CE2126" s="98">
        <v>0</v>
      </c>
      <c r="CF2126" s="98">
        <f>IF(ISNUMBER(SEARCH('ankieta ESG'!$G$189,CG2126)),MAX($CF$3:CF2125)+1,0)</f>
        <v>2123</v>
      </c>
      <c r="CG2126" s="134" t="s">
        <v>6126</v>
      </c>
      <c r="CH2126" s="98">
        <v>0</v>
      </c>
      <c r="CI2126" s="99" t="str">
        <f>IFERROR(VLOOKUP(ROWS($CG$4:CG2126),$CF$4:$CG$2337,2,0),"")</f>
        <v>Wieczfnia Kościelna (pow. mławski, woj. mazowieckie)</v>
      </c>
      <c r="CJ2126" s="98">
        <v>0</v>
      </c>
    </row>
    <row r="2127" spans="4:88">
      <c r="D2127" s="25"/>
      <c r="F2127" s="25"/>
      <c r="AM2127" s="98">
        <f>IF(ISNUMBER(SEARCH('ankieta ESG'!$G$180,AN2127)),MAX(AM$3:$AM2126)+1,0)</f>
        <v>2124</v>
      </c>
      <c r="AN2127" s="134" t="s">
        <v>6127</v>
      </c>
      <c r="AO2127" s="98">
        <v>0</v>
      </c>
      <c r="AP2127" s="99" t="str">
        <f>IFERROR(VLOOKUP(ROWS($AN$4:AN2127),$AM$4:$AN$2337,2,0),"")</f>
        <v>Wielbark (pow. szczycieński, woj. warmińsko-mazurskie)</v>
      </c>
      <c r="AQ2127" s="98">
        <v>0</v>
      </c>
      <c r="AR2127" s="98">
        <f>IF(ISNUMBER(SEARCH('ankieta ESG'!$G$181,AS2127)),MAX($AR$3:AR2126)+1,0)</f>
        <v>2124</v>
      </c>
      <c r="AS2127" s="134" t="s">
        <v>6127</v>
      </c>
      <c r="AT2127" s="98">
        <v>0</v>
      </c>
      <c r="AU2127" s="99" t="str">
        <f>IFERROR(VLOOKUP(ROWS($AS$4:AS2127),$AR$4:$AS$2337,2,0),"")</f>
        <v>Wielbark (pow. szczycieński, woj. warmińsko-mazurskie)</v>
      </c>
      <c r="AV2127" s="98">
        <v>0</v>
      </c>
      <c r="AW2127" s="98">
        <f>IF(ISNUMBER(SEARCH('ankieta ESG'!$G$182,AX2127)),MAX($AW$3:AW2126)+1,0)</f>
        <v>2124</v>
      </c>
      <c r="AX2127" s="134" t="s">
        <v>6127</v>
      </c>
      <c r="AY2127" s="98">
        <v>0</v>
      </c>
      <c r="AZ2127" s="99" t="str">
        <f>IFERROR(VLOOKUP(ROWS($AX$4:AX2127),$AW$4:$AX$2337,2,0),"")</f>
        <v>Wielbark (pow. szczycieński, woj. warmińsko-mazurskie)</v>
      </c>
      <c r="BA2127" s="98">
        <v>0</v>
      </c>
      <c r="BB2127" s="98">
        <f>IF(ISNUMBER(SEARCH('ankieta ESG'!$G$183,BC2127)),MAX($BB$3:BB2126)+1,0)</f>
        <v>2124</v>
      </c>
      <c r="BC2127" s="134" t="s">
        <v>6127</v>
      </c>
      <c r="BD2127" s="98">
        <v>0</v>
      </c>
      <c r="BE2127" s="99" t="str">
        <f>IFERROR(VLOOKUP(ROWS($BC$4:BC2127),$BB$4:$BC$2337,2,0),"")</f>
        <v>Wielbark (pow. szczycieński, woj. warmińsko-mazurskie)</v>
      </c>
      <c r="BF2127" s="98">
        <v>0</v>
      </c>
      <c r="BG2127" s="98">
        <f>IF(ISNUMBER(SEARCH('ankieta ESG'!$G$184,BH2127)),MAX($BG$3:BG2126)+1,0)</f>
        <v>2124</v>
      </c>
      <c r="BH2127" s="134" t="s">
        <v>6127</v>
      </c>
      <c r="BI2127" s="98">
        <v>0</v>
      </c>
      <c r="BJ2127" s="99" t="str">
        <f>IFERROR(VLOOKUP(ROWS($BH$4:BH2127),$BG$4:$BH$2337,2,0),"")</f>
        <v>Wielbark (pow. szczycieński, woj. warmińsko-mazurskie)</v>
      </c>
      <c r="BK2127" s="98">
        <v>0</v>
      </c>
      <c r="BL2127" s="98">
        <f>IF(ISNUMBER(SEARCH('ankieta ESG'!$G$185,BM2127)),MAX($BL$3:BL2126)+1,0)</f>
        <v>2124</v>
      </c>
      <c r="BM2127" s="134" t="s">
        <v>6127</v>
      </c>
      <c r="BN2127" s="98">
        <v>0</v>
      </c>
      <c r="BO2127" s="99" t="str">
        <f>IFERROR(VLOOKUP(ROWS($BM$4:BM2127),$BL$4:$BM$2337,2,0),"")</f>
        <v>Wielbark (pow. szczycieński, woj. warmińsko-mazurskie)</v>
      </c>
      <c r="BP2127" s="98">
        <v>0</v>
      </c>
      <c r="BQ2127" s="98">
        <f>IF(ISNUMBER(SEARCH('ankieta ESG'!$G$186,BR2127)),MAX($BQ$3:BQ2126)+1,0)</f>
        <v>2124</v>
      </c>
      <c r="BR2127" s="134" t="s">
        <v>6127</v>
      </c>
      <c r="BS2127" s="98">
        <v>0</v>
      </c>
      <c r="BT2127" s="99" t="str">
        <f>IFERROR(VLOOKUP(ROWS($BR$4:BR2127),$BQ$4:$BR$2337,2,0),"")</f>
        <v>Wielbark (pow. szczycieński, woj. warmińsko-mazurskie)</v>
      </c>
      <c r="BU2127" s="98">
        <v>0</v>
      </c>
      <c r="BV2127" s="98">
        <f>IF(ISNUMBER(SEARCH('ankieta ESG'!$G$187,BW2127)),MAX($BV$3:BV2126)+1,0)</f>
        <v>2124</v>
      </c>
      <c r="BW2127" s="134" t="s">
        <v>6127</v>
      </c>
      <c r="BX2127" s="98">
        <v>0</v>
      </c>
      <c r="BY2127" s="99" t="str">
        <f>IFERROR(VLOOKUP(ROWS($BW$4:BW2127),$BV$4:$BW$2337,2,0),"")</f>
        <v>Wielbark (pow. szczycieński, woj. warmińsko-mazurskie)</v>
      </c>
      <c r="BZ2127" s="98">
        <v>0</v>
      </c>
      <c r="CA2127" s="98">
        <f>IF(ISNUMBER(SEARCH('ankieta ESG'!$G$188,CB2127)),MAX($CA$3:CA2126)+1,0)</f>
        <v>2124</v>
      </c>
      <c r="CB2127" s="134" t="s">
        <v>6127</v>
      </c>
      <c r="CC2127" s="98">
        <v>0</v>
      </c>
      <c r="CD2127" s="99" t="str">
        <f>IFERROR(VLOOKUP(ROWS($CB$4:CB2127),$CA$4:$CB$2337,2,0),"")</f>
        <v>Wielbark (pow. szczycieński, woj. warmińsko-mazurskie)</v>
      </c>
      <c r="CE2127" s="98">
        <v>0</v>
      </c>
      <c r="CF2127" s="98">
        <f>IF(ISNUMBER(SEARCH('ankieta ESG'!$G$189,CG2127)),MAX($CF$3:CF2126)+1,0)</f>
        <v>2124</v>
      </c>
      <c r="CG2127" s="134" t="s">
        <v>6127</v>
      </c>
      <c r="CH2127" s="98">
        <v>0</v>
      </c>
      <c r="CI2127" s="99" t="str">
        <f>IFERROR(VLOOKUP(ROWS($CG$4:CG2127),$CF$4:$CG$2337,2,0),"")</f>
        <v>Wielbark (pow. szczycieński, woj. warmińsko-mazurskie)</v>
      </c>
      <c r="CJ2127" s="98">
        <v>0</v>
      </c>
    </row>
    <row r="2128" spans="4:88">
      <c r="D2128" s="25"/>
      <c r="F2128" s="25"/>
      <c r="AM2128" s="98">
        <f>IF(ISNUMBER(SEARCH('ankieta ESG'!$G$180,AN2128)),MAX(AM$3:$AM2127)+1,0)</f>
        <v>2125</v>
      </c>
      <c r="AN2128" s="134" t="s">
        <v>6128</v>
      </c>
      <c r="AO2128" s="98">
        <v>0</v>
      </c>
      <c r="AP2128" s="99" t="str">
        <f>IFERROR(VLOOKUP(ROWS($AN$4:AN2128),$AM$4:$AN$2337,2,0),"")</f>
        <v>Wieleń (pow. czarnkowsko-trzcianecki, woj. wielkopolskie)</v>
      </c>
      <c r="AQ2128" s="98">
        <v>0</v>
      </c>
      <c r="AR2128" s="98">
        <f>IF(ISNUMBER(SEARCH('ankieta ESG'!$G$181,AS2128)),MAX($AR$3:AR2127)+1,0)</f>
        <v>2125</v>
      </c>
      <c r="AS2128" s="134" t="s">
        <v>6128</v>
      </c>
      <c r="AT2128" s="98">
        <v>0</v>
      </c>
      <c r="AU2128" s="99" t="str">
        <f>IFERROR(VLOOKUP(ROWS($AS$4:AS2128),$AR$4:$AS$2337,2,0),"")</f>
        <v>Wieleń (pow. czarnkowsko-trzcianecki, woj. wielkopolskie)</v>
      </c>
      <c r="AV2128" s="98">
        <v>0</v>
      </c>
      <c r="AW2128" s="98">
        <f>IF(ISNUMBER(SEARCH('ankieta ESG'!$G$182,AX2128)),MAX($AW$3:AW2127)+1,0)</f>
        <v>2125</v>
      </c>
      <c r="AX2128" s="134" t="s">
        <v>6128</v>
      </c>
      <c r="AY2128" s="98">
        <v>0</v>
      </c>
      <c r="AZ2128" s="99" t="str">
        <f>IFERROR(VLOOKUP(ROWS($AX$4:AX2128),$AW$4:$AX$2337,2,0),"")</f>
        <v>Wieleń (pow. czarnkowsko-trzcianecki, woj. wielkopolskie)</v>
      </c>
      <c r="BA2128" s="98">
        <v>0</v>
      </c>
      <c r="BB2128" s="98">
        <f>IF(ISNUMBER(SEARCH('ankieta ESG'!$G$183,BC2128)),MAX($BB$3:BB2127)+1,0)</f>
        <v>2125</v>
      </c>
      <c r="BC2128" s="134" t="s">
        <v>6128</v>
      </c>
      <c r="BD2128" s="98">
        <v>0</v>
      </c>
      <c r="BE2128" s="99" t="str">
        <f>IFERROR(VLOOKUP(ROWS($BC$4:BC2128),$BB$4:$BC$2337,2,0),"")</f>
        <v>Wieleń (pow. czarnkowsko-trzcianecki, woj. wielkopolskie)</v>
      </c>
      <c r="BF2128" s="98">
        <v>0</v>
      </c>
      <c r="BG2128" s="98">
        <f>IF(ISNUMBER(SEARCH('ankieta ESG'!$G$184,BH2128)),MAX($BG$3:BG2127)+1,0)</f>
        <v>2125</v>
      </c>
      <c r="BH2128" s="134" t="s">
        <v>6128</v>
      </c>
      <c r="BI2128" s="98">
        <v>0</v>
      </c>
      <c r="BJ2128" s="99" t="str">
        <f>IFERROR(VLOOKUP(ROWS($BH$4:BH2128),$BG$4:$BH$2337,2,0),"")</f>
        <v>Wieleń (pow. czarnkowsko-trzcianecki, woj. wielkopolskie)</v>
      </c>
      <c r="BK2128" s="98">
        <v>0</v>
      </c>
      <c r="BL2128" s="98">
        <f>IF(ISNUMBER(SEARCH('ankieta ESG'!$G$185,BM2128)),MAX($BL$3:BL2127)+1,0)</f>
        <v>2125</v>
      </c>
      <c r="BM2128" s="134" t="s">
        <v>6128</v>
      </c>
      <c r="BN2128" s="98">
        <v>0</v>
      </c>
      <c r="BO2128" s="99" t="str">
        <f>IFERROR(VLOOKUP(ROWS($BM$4:BM2128),$BL$4:$BM$2337,2,0),"")</f>
        <v>Wieleń (pow. czarnkowsko-trzcianecki, woj. wielkopolskie)</v>
      </c>
      <c r="BP2128" s="98">
        <v>0</v>
      </c>
      <c r="BQ2128" s="98">
        <f>IF(ISNUMBER(SEARCH('ankieta ESG'!$G$186,BR2128)),MAX($BQ$3:BQ2127)+1,0)</f>
        <v>2125</v>
      </c>
      <c r="BR2128" s="134" t="s">
        <v>6128</v>
      </c>
      <c r="BS2128" s="98">
        <v>0</v>
      </c>
      <c r="BT2128" s="99" t="str">
        <f>IFERROR(VLOOKUP(ROWS($BR$4:BR2128),$BQ$4:$BR$2337,2,0),"")</f>
        <v>Wieleń (pow. czarnkowsko-trzcianecki, woj. wielkopolskie)</v>
      </c>
      <c r="BU2128" s="98">
        <v>0</v>
      </c>
      <c r="BV2128" s="98">
        <f>IF(ISNUMBER(SEARCH('ankieta ESG'!$G$187,BW2128)),MAX($BV$3:BV2127)+1,0)</f>
        <v>2125</v>
      </c>
      <c r="BW2128" s="134" t="s">
        <v>6128</v>
      </c>
      <c r="BX2128" s="98">
        <v>0</v>
      </c>
      <c r="BY2128" s="99" t="str">
        <f>IFERROR(VLOOKUP(ROWS($BW$4:BW2128),$BV$4:$BW$2337,2,0),"")</f>
        <v>Wieleń (pow. czarnkowsko-trzcianecki, woj. wielkopolskie)</v>
      </c>
      <c r="BZ2128" s="98">
        <v>0</v>
      </c>
      <c r="CA2128" s="98">
        <f>IF(ISNUMBER(SEARCH('ankieta ESG'!$G$188,CB2128)),MAX($CA$3:CA2127)+1,0)</f>
        <v>2125</v>
      </c>
      <c r="CB2128" s="134" t="s">
        <v>6128</v>
      </c>
      <c r="CC2128" s="98">
        <v>0</v>
      </c>
      <c r="CD2128" s="99" t="str">
        <f>IFERROR(VLOOKUP(ROWS($CB$4:CB2128),$CA$4:$CB$2337,2,0),"")</f>
        <v>Wieleń (pow. czarnkowsko-trzcianecki, woj. wielkopolskie)</v>
      </c>
      <c r="CE2128" s="98">
        <v>0</v>
      </c>
      <c r="CF2128" s="98">
        <f>IF(ISNUMBER(SEARCH('ankieta ESG'!$G$189,CG2128)),MAX($CF$3:CF2127)+1,0)</f>
        <v>2125</v>
      </c>
      <c r="CG2128" s="134" t="s">
        <v>6128</v>
      </c>
      <c r="CH2128" s="98">
        <v>0</v>
      </c>
      <c r="CI2128" s="99" t="str">
        <f>IFERROR(VLOOKUP(ROWS($CG$4:CG2128),$CF$4:$CG$2337,2,0),"")</f>
        <v>Wieleń (pow. czarnkowsko-trzcianecki, woj. wielkopolskie)</v>
      </c>
      <c r="CJ2128" s="98">
        <v>0</v>
      </c>
    </row>
    <row r="2129" spans="4:88">
      <c r="D2129" s="25"/>
      <c r="F2129" s="25"/>
      <c r="AM2129" s="98">
        <f>IF(ISNUMBER(SEARCH('ankieta ESG'!$G$180,AN2129)),MAX(AM$3:$AM2128)+1,0)</f>
        <v>2126</v>
      </c>
      <c r="AN2129" s="134" t="s">
        <v>6129</v>
      </c>
      <c r="AO2129" s="98">
        <v>0</v>
      </c>
      <c r="AP2129" s="99" t="str">
        <f>IFERROR(VLOOKUP(ROWS($AN$4:AN2129),$AM$4:$AN$2337,2,0),"")</f>
        <v>Wielgie (pow. lipnowski, woj. kujawsko-pomorskie)</v>
      </c>
      <c r="AQ2129" s="98">
        <v>0</v>
      </c>
      <c r="AR2129" s="98">
        <f>IF(ISNUMBER(SEARCH('ankieta ESG'!$G$181,AS2129)),MAX($AR$3:AR2128)+1,0)</f>
        <v>2126</v>
      </c>
      <c r="AS2129" s="134" t="s">
        <v>6129</v>
      </c>
      <c r="AT2129" s="98">
        <v>0</v>
      </c>
      <c r="AU2129" s="99" t="str">
        <f>IFERROR(VLOOKUP(ROWS($AS$4:AS2129),$AR$4:$AS$2337,2,0),"")</f>
        <v>Wielgie (pow. lipnowski, woj. kujawsko-pomorskie)</v>
      </c>
      <c r="AV2129" s="98">
        <v>0</v>
      </c>
      <c r="AW2129" s="98">
        <f>IF(ISNUMBER(SEARCH('ankieta ESG'!$G$182,AX2129)),MAX($AW$3:AW2128)+1,0)</f>
        <v>2126</v>
      </c>
      <c r="AX2129" s="134" t="s">
        <v>6129</v>
      </c>
      <c r="AY2129" s="98">
        <v>0</v>
      </c>
      <c r="AZ2129" s="99" t="str">
        <f>IFERROR(VLOOKUP(ROWS($AX$4:AX2129),$AW$4:$AX$2337,2,0),"")</f>
        <v>Wielgie (pow. lipnowski, woj. kujawsko-pomorskie)</v>
      </c>
      <c r="BA2129" s="98">
        <v>0</v>
      </c>
      <c r="BB2129" s="98">
        <f>IF(ISNUMBER(SEARCH('ankieta ESG'!$G$183,BC2129)),MAX($BB$3:BB2128)+1,0)</f>
        <v>2126</v>
      </c>
      <c r="BC2129" s="134" t="s">
        <v>6129</v>
      </c>
      <c r="BD2129" s="98">
        <v>0</v>
      </c>
      <c r="BE2129" s="99" t="str">
        <f>IFERROR(VLOOKUP(ROWS($BC$4:BC2129),$BB$4:$BC$2337,2,0),"")</f>
        <v>Wielgie (pow. lipnowski, woj. kujawsko-pomorskie)</v>
      </c>
      <c r="BF2129" s="98">
        <v>0</v>
      </c>
      <c r="BG2129" s="98">
        <f>IF(ISNUMBER(SEARCH('ankieta ESG'!$G$184,BH2129)),MAX($BG$3:BG2128)+1,0)</f>
        <v>2126</v>
      </c>
      <c r="BH2129" s="134" t="s">
        <v>6129</v>
      </c>
      <c r="BI2129" s="98">
        <v>0</v>
      </c>
      <c r="BJ2129" s="99" t="str">
        <f>IFERROR(VLOOKUP(ROWS($BH$4:BH2129),$BG$4:$BH$2337,2,0),"")</f>
        <v>Wielgie (pow. lipnowski, woj. kujawsko-pomorskie)</v>
      </c>
      <c r="BK2129" s="98">
        <v>0</v>
      </c>
      <c r="BL2129" s="98">
        <f>IF(ISNUMBER(SEARCH('ankieta ESG'!$G$185,BM2129)),MAX($BL$3:BL2128)+1,0)</f>
        <v>2126</v>
      </c>
      <c r="BM2129" s="134" t="s">
        <v>6129</v>
      </c>
      <c r="BN2129" s="98">
        <v>0</v>
      </c>
      <c r="BO2129" s="99" t="str">
        <f>IFERROR(VLOOKUP(ROWS($BM$4:BM2129),$BL$4:$BM$2337,2,0),"")</f>
        <v>Wielgie (pow. lipnowski, woj. kujawsko-pomorskie)</v>
      </c>
      <c r="BP2129" s="98">
        <v>0</v>
      </c>
      <c r="BQ2129" s="98">
        <f>IF(ISNUMBER(SEARCH('ankieta ESG'!$G$186,BR2129)),MAX($BQ$3:BQ2128)+1,0)</f>
        <v>2126</v>
      </c>
      <c r="BR2129" s="134" t="s">
        <v>6129</v>
      </c>
      <c r="BS2129" s="98">
        <v>0</v>
      </c>
      <c r="BT2129" s="99" t="str">
        <f>IFERROR(VLOOKUP(ROWS($BR$4:BR2129),$BQ$4:$BR$2337,2,0),"")</f>
        <v>Wielgie (pow. lipnowski, woj. kujawsko-pomorskie)</v>
      </c>
      <c r="BU2129" s="98">
        <v>0</v>
      </c>
      <c r="BV2129" s="98">
        <f>IF(ISNUMBER(SEARCH('ankieta ESG'!$G$187,BW2129)),MAX($BV$3:BV2128)+1,0)</f>
        <v>2126</v>
      </c>
      <c r="BW2129" s="134" t="s">
        <v>6129</v>
      </c>
      <c r="BX2129" s="98">
        <v>0</v>
      </c>
      <c r="BY2129" s="99" t="str">
        <f>IFERROR(VLOOKUP(ROWS($BW$4:BW2129),$BV$4:$BW$2337,2,0),"")</f>
        <v>Wielgie (pow. lipnowski, woj. kujawsko-pomorskie)</v>
      </c>
      <c r="BZ2129" s="98">
        <v>0</v>
      </c>
      <c r="CA2129" s="98">
        <f>IF(ISNUMBER(SEARCH('ankieta ESG'!$G$188,CB2129)),MAX($CA$3:CA2128)+1,0)</f>
        <v>2126</v>
      </c>
      <c r="CB2129" s="134" t="s">
        <v>6129</v>
      </c>
      <c r="CC2129" s="98">
        <v>0</v>
      </c>
      <c r="CD2129" s="99" t="str">
        <f>IFERROR(VLOOKUP(ROWS($CB$4:CB2129),$CA$4:$CB$2337,2,0),"")</f>
        <v>Wielgie (pow. lipnowski, woj. kujawsko-pomorskie)</v>
      </c>
      <c r="CE2129" s="98">
        <v>0</v>
      </c>
      <c r="CF2129" s="98">
        <f>IF(ISNUMBER(SEARCH('ankieta ESG'!$G$189,CG2129)),MAX($CF$3:CF2128)+1,0)</f>
        <v>2126</v>
      </c>
      <c r="CG2129" s="134" t="s">
        <v>6129</v>
      </c>
      <c r="CH2129" s="98">
        <v>0</v>
      </c>
      <c r="CI2129" s="99" t="str">
        <f>IFERROR(VLOOKUP(ROWS($CG$4:CG2129),$CF$4:$CG$2337,2,0),"")</f>
        <v>Wielgie (pow. lipnowski, woj. kujawsko-pomorskie)</v>
      </c>
      <c r="CJ2129" s="98">
        <v>0</v>
      </c>
    </row>
    <row r="2130" spans="4:88">
      <c r="D2130" s="25"/>
      <c r="F2130" s="25"/>
      <c r="AM2130" s="98">
        <f>IF(ISNUMBER(SEARCH('ankieta ESG'!$G$180,AN2130)),MAX(AM$3:$AM2129)+1,0)</f>
        <v>2127</v>
      </c>
      <c r="AN2130" s="134" t="s">
        <v>6130</v>
      </c>
      <c r="AO2130" s="98">
        <v>0</v>
      </c>
      <c r="AP2130" s="99" t="str">
        <f>IFERROR(VLOOKUP(ROWS($AN$4:AN2130),$AM$4:$AN$2337,2,0),"")</f>
        <v>Wielgomłyny (pow. radomszczański, woj. łódzkie)</v>
      </c>
      <c r="AQ2130" s="98">
        <v>0</v>
      </c>
      <c r="AR2130" s="98">
        <f>IF(ISNUMBER(SEARCH('ankieta ESG'!$G$181,AS2130)),MAX($AR$3:AR2129)+1,0)</f>
        <v>2127</v>
      </c>
      <c r="AS2130" s="134" t="s">
        <v>6130</v>
      </c>
      <c r="AT2130" s="98">
        <v>0</v>
      </c>
      <c r="AU2130" s="99" t="str">
        <f>IFERROR(VLOOKUP(ROWS($AS$4:AS2130),$AR$4:$AS$2337,2,0),"")</f>
        <v>Wielgomłyny (pow. radomszczański, woj. łódzkie)</v>
      </c>
      <c r="AV2130" s="98">
        <v>0</v>
      </c>
      <c r="AW2130" s="98">
        <f>IF(ISNUMBER(SEARCH('ankieta ESG'!$G$182,AX2130)),MAX($AW$3:AW2129)+1,0)</f>
        <v>2127</v>
      </c>
      <c r="AX2130" s="134" t="s">
        <v>6130</v>
      </c>
      <c r="AY2130" s="98">
        <v>0</v>
      </c>
      <c r="AZ2130" s="99" t="str">
        <f>IFERROR(VLOOKUP(ROWS($AX$4:AX2130),$AW$4:$AX$2337,2,0),"")</f>
        <v>Wielgomłyny (pow. radomszczański, woj. łódzkie)</v>
      </c>
      <c r="BA2130" s="98">
        <v>0</v>
      </c>
      <c r="BB2130" s="98">
        <f>IF(ISNUMBER(SEARCH('ankieta ESG'!$G$183,BC2130)),MAX($BB$3:BB2129)+1,0)</f>
        <v>2127</v>
      </c>
      <c r="BC2130" s="134" t="s">
        <v>6130</v>
      </c>
      <c r="BD2130" s="98">
        <v>0</v>
      </c>
      <c r="BE2130" s="99" t="str">
        <f>IFERROR(VLOOKUP(ROWS($BC$4:BC2130),$BB$4:$BC$2337,2,0),"")</f>
        <v>Wielgomłyny (pow. radomszczański, woj. łódzkie)</v>
      </c>
      <c r="BF2130" s="98">
        <v>0</v>
      </c>
      <c r="BG2130" s="98">
        <f>IF(ISNUMBER(SEARCH('ankieta ESG'!$G$184,BH2130)),MAX($BG$3:BG2129)+1,0)</f>
        <v>2127</v>
      </c>
      <c r="BH2130" s="134" t="s">
        <v>6130</v>
      </c>
      <c r="BI2130" s="98">
        <v>0</v>
      </c>
      <c r="BJ2130" s="99" t="str">
        <f>IFERROR(VLOOKUP(ROWS($BH$4:BH2130),$BG$4:$BH$2337,2,0),"")</f>
        <v>Wielgomłyny (pow. radomszczański, woj. łódzkie)</v>
      </c>
      <c r="BK2130" s="98">
        <v>0</v>
      </c>
      <c r="BL2130" s="98">
        <f>IF(ISNUMBER(SEARCH('ankieta ESG'!$G$185,BM2130)),MAX($BL$3:BL2129)+1,0)</f>
        <v>2127</v>
      </c>
      <c r="BM2130" s="134" t="s">
        <v>6130</v>
      </c>
      <c r="BN2130" s="98">
        <v>0</v>
      </c>
      <c r="BO2130" s="99" t="str">
        <f>IFERROR(VLOOKUP(ROWS($BM$4:BM2130),$BL$4:$BM$2337,2,0),"")</f>
        <v>Wielgomłyny (pow. radomszczański, woj. łódzkie)</v>
      </c>
      <c r="BP2130" s="98">
        <v>0</v>
      </c>
      <c r="BQ2130" s="98">
        <f>IF(ISNUMBER(SEARCH('ankieta ESG'!$G$186,BR2130)),MAX($BQ$3:BQ2129)+1,0)</f>
        <v>2127</v>
      </c>
      <c r="BR2130" s="134" t="s">
        <v>6130</v>
      </c>
      <c r="BS2130" s="98">
        <v>0</v>
      </c>
      <c r="BT2130" s="99" t="str">
        <f>IFERROR(VLOOKUP(ROWS($BR$4:BR2130),$BQ$4:$BR$2337,2,0),"")</f>
        <v>Wielgomłyny (pow. radomszczański, woj. łódzkie)</v>
      </c>
      <c r="BU2130" s="98">
        <v>0</v>
      </c>
      <c r="BV2130" s="98">
        <f>IF(ISNUMBER(SEARCH('ankieta ESG'!$G$187,BW2130)),MAX($BV$3:BV2129)+1,0)</f>
        <v>2127</v>
      </c>
      <c r="BW2130" s="134" t="s">
        <v>6130</v>
      </c>
      <c r="BX2130" s="98">
        <v>0</v>
      </c>
      <c r="BY2130" s="99" t="str">
        <f>IFERROR(VLOOKUP(ROWS($BW$4:BW2130),$BV$4:$BW$2337,2,0),"")</f>
        <v>Wielgomłyny (pow. radomszczański, woj. łódzkie)</v>
      </c>
      <c r="BZ2130" s="98">
        <v>0</v>
      </c>
      <c r="CA2130" s="98">
        <f>IF(ISNUMBER(SEARCH('ankieta ESG'!$G$188,CB2130)),MAX($CA$3:CA2129)+1,0)</f>
        <v>2127</v>
      </c>
      <c r="CB2130" s="134" t="s">
        <v>6130</v>
      </c>
      <c r="CC2130" s="98">
        <v>0</v>
      </c>
      <c r="CD2130" s="99" t="str">
        <f>IFERROR(VLOOKUP(ROWS($CB$4:CB2130),$CA$4:$CB$2337,2,0),"")</f>
        <v>Wielgomłyny (pow. radomszczański, woj. łódzkie)</v>
      </c>
      <c r="CE2130" s="98">
        <v>0</v>
      </c>
      <c r="CF2130" s="98">
        <f>IF(ISNUMBER(SEARCH('ankieta ESG'!$G$189,CG2130)),MAX($CF$3:CF2129)+1,0)</f>
        <v>2127</v>
      </c>
      <c r="CG2130" s="134" t="s">
        <v>6130</v>
      </c>
      <c r="CH2130" s="98">
        <v>0</v>
      </c>
      <c r="CI2130" s="99" t="str">
        <f>IFERROR(VLOOKUP(ROWS($CG$4:CG2130),$CF$4:$CG$2337,2,0),"")</f>
        <v>Wielgomłyny (pow. radomszczański, woj. łódzkie)</v>
      </c>
      <c r="CJ2130" s="98">
        <v>0</v>
      </c>
    </row>
    <row r="2131" spans="4:88">
      <c r="D2131" s="25"/>
      <c r="F2131" s="25"/>
      <c r="AM2131" s="98">
        <f>IF(ISNUMBER(SEARCH('ankieta ESG'!$G$180,AN2131)),MAX(AM$3:$AM2130)+1,0)</f>
        <v>2128</v>
      </c>
      <c r="AN2131" s="134" t="s">
        <v>6131</v>
      </c>
      <c r="AO2131" s="98">
        <v>0</v>
      </c>
      <c r="AP2131" s="99" t="str">
        <f>IFERROR(VLOOKUP(ROWS($AN$4:AN2131),$AM$4:$AN$2337,2,0),"")</f>
        <v>Wielichowo (pow. grodziski, woj. wielkopolskie)</v>
      </c>
      <c r="AQ2131" s="98">
        <v>0</v>
      </c>
      <c r="AR2131" s="98">
        <f>IF(ISNUMBER(SEARCH('ankieta ESG'!$G$181,AS2131)),MAX($AR$3:AR2130)+1,0)</f>
        <v>2128</v>
      </c>
      <c r="AS2131" s="134" t="s">
        <v>6131</v>
      </c>
      <c r="AT2131" s="98">
        <v>0</v>
      </c>
      <c r="AU2131" s="99" t="str">
        <f>IFERROR(VLOOKUP(ROWS($AS$4:AS2131),$AR$4:$AS$2337,2,0),"")</f>
        <v>Wielichowo (pow. grodziski, woj. wielkopolskie)</v>
      </c>
      <c r="AV2131" s="98">
        <v>0</v>
      </c>
      <c r="AW2131" s="98">
        <f>IF(ISNUMBER(SEARCH('ankieta ESG'!$G$182,AX2131)),MAX($AW$3:AW2130)+1,0)</f>
        <v>2128</v>
      </c>
      <c r="AX2131" s="134" t="s">
        <v>6131</v>
      </c>
      <c r="AY2131" s="98">
        <v>0</v>
      </c>
      <c r="AZ2131" s="99" t="str">
        <f>IFERROR(VLOOKUP(ROWS($AX$4:AX2131),$AW$4:$AX$2337,2,0),"")</f>
        <v>Wielichowo (pow. grodziski, woj. wielkopolskie)</v>
      </c>
      <c r="BA2131" s="98">
        <v>0</v>
      </c>
      <c r="BB2131" s="98">
        <f>IF(ISNUMBER(SEARCH('ankieta ESG'!$G$183,BC2131)),MAX($BB$3:BB2130)+1,0)</f>
        <v>2128</v>
      </c>
      <c r="BC2131" s="134" t="s">
        <v>6131</v>
      </c>
      <c r="BD2131" s="98">
        <v>0</v>
      </c>
      <c r="BE2131" s="99" t="str">
        <f>IFERROR(VLOOKUP(ROWS($BC$4:BC2131),$BB$4:$BC$2337,2,0),"")</f>
        <v>Wielichowo (pow. grodziski, woj. wielkopolskie)</v>
      </c>
      <c r="BF2131" s="98">
        <v>0</v>
      </c>
      <c r="BG2131" s="98">
        <f>IF(ISNUMBER(SEARCH('ankieta ESG'!$G$184,BH2131)),MAX($BG$3:BG2130)+1,0)</f>
        <v>2128</v>
      </c>
      <c r="BH2131" s="134" t="s">
        <v>6131</v>
      </c>
      <c r="BI2131" s="98">
        <v>0</v>
      </c>
      <c r="BJ2131" s="99" t="str">
        <f>IFERROR(VLOOKUP(ROWS($BH$4:BH2131),$BG$4:$BH$2337,2,0),"")</f>
        <v>Wielichowo (pow. grodziski, woj. wielkopolskie)</v>
      </c>
      <c r="BK2131" s="98">
        <v>0</v>
      </c>
      <c r="BL2131" s="98">
        <f>IF(ISNUMBER(SEARCH('ankieta ESG'!$G$185,BM2131)),MAX($BL$3:BL2130)+1,0)</f>
        <v>2128</v>
      </c>
      <c r="BM2131" s="134" t="s">
        <v>6131</v>
      </c>
      <c r="BN2131" s="98">
        <v>0</v>
      </c>
      <c r="BO2131" s="99" t="str">
        <f>IFERROR(VLOOKUP(ROWS($BM$4:BM2131),$BL$4:$BM$2337,2,0),"")</f>
        <v>Wielichowo (pow. grodziski, woj. wielkopolskie)</v>
      </c>
      <c r="BP2131" s="98">
        <v>0</v>
      </c>
      <c r="BQ2131" s="98">
        <f>IF(ISNUMBER(SEARCH('ankieta ESG'!$G$186,BR2131)),MAX($BQ$3:BQ2130)+1,0)</f>
        <v>2128</v>
      </c>
      <c r="BR2131" s="134" t="s">
        <v>6131</v>
      </c>
      <c r="BS2131" s="98">
        <v>0</v>
      </c>
      <c r="BT2131" s="99" t="str">
        <f>IFERROR(VLOOKUP(ROWS($BR$4:BR2131),$BQ$4:$BR$2337,2,0),"")</f>
        <v>Wielichowo (pow. grodziski, woj. wielkopolskie)</v>
      </c>
      <c r="BU2131" s="98">
        <v>0</v>
      </c>
      <c r="BV2131" s="98">
        <f>IF(ISNUMBER(SEARCH('ankieta ESG'!$G$187,BW2131)),MAX($BV$3:BV2130)+1,0)</f>
        <v>2128</v>
      </c>
      <c r="BW2131" s="134" t="s">
        <v>6131</v>
      </c>
      <c r="BX2131" s="98">
        <v>0</v>
      </c>
      <c r="BY2131" s="99" t="str">
        <f>IFERROR(VLOOKUP(ROWS($BW$4:BW2131),$BV$4:$BW$2337,2,0),"")</f>
        <v>Wielichowo (pow. grodziski, woj. wielkopolskie)</v>
      </c>
      <c r="BZ2131" s="98">
        <v>0</v>
      </c>
      <c r="CA2131" s="98">
        <f>IF(ISNUMBER(SEARCH('ankieta ESG'!$G$188,CB2131)),MAX($CA$3:CA2130)+1,0)</f>
        <v>2128</v>
      </c>
      <c r="CB2131" s="134" t="s">
        <v>6131</v>
      </c>
      <c r="CC2131" s="98">
        <v>0</v>
      </c>
      <c r="CD2131" s="99" t="str">
        <f>IFERROR(VLOOKUP(ROWS($CB$4:CB2131),$CA$4:$CB$2337,2,0),"")</f>
        <v>Wielichowo (pow. grodziski, woj. wielkopolskie)</v>
      </c>
      <c r="CE2131" s="98">
        <v>0</v>
      </c>
      <c r="CF2131" s="98">
        <f>IF(ISNUMBER(SEARCH('ankieta ESG'!$G$189,CG2131)),MAX($CF$3:CF2130)+1,0)</f>
        <v>2128</v>
      </c>
      <c r="CG2131" s="134" t="s">
        <v>6131</v>
      </c>
      <c r="CH2131" s="98">
        <v>0</v>
      </c>
      <c r="CI2131" s="99" t="str">
        <f>IFERROR(VLOOKUP(ROWS($CG$4:CG2131),$CF$4:$CG$2337,2,0),"")</f>
        <v>Wielichowo (pow. grodziski, woj. wielkopolskie)</v>
      </c>
      <c r="CJ2131" s="98">
        <v>0</v>
      </c>
    </row>
    <row r="2132" spans="4:88">
      <c r="D2132" s="25"/>
      <c r="F2132" s="25"/>
      <c r="AM2132" s="98">
        <f>IF(ISNUMBER(SEARCH('ankieta ESG'!$G$180,AN2132)),MAX(AM$3:$AM2131)+1,0)</f>
        <v>2129</v>
      </c>
      <c r="AN2132" s="134" t="s">
        <v>6132</v>
      </c>
      <c r="AO2132" s="98">
        <v>0</v>
      </c>
      <c r="AP2132" s="99" t="str">
        <f>IFERROR(VLOOKUP(ROWS($AN$4:AN2132),$AM$4:$AN$2337,2,0),"")</f>
        <v>Wieliczka (pow. wielicki, woj. małopolskie)</v>
      </c>
      <c r="AQ2132" s="98">
        <v>0</v>
      </c>
      <c r="AR2132" s="98">
        <f>IF(ISNUMBER(SEARCH('ankieta ESG'!$G$181,AS2132)),MAX($AR$3:AR2131)+1,0)</f>
        <v>2129</v>
      </c>
      <c r="AS2132" s="134" t="s">
        <v>6132</v>
      </c>
      <c r="AT2132" s="98">
        <v>0</v>
      </c>
      <c r="AU2132" s="99" t="str">
        <f>IFERROR(VLOOKUP(ROWS($AS$4:AS2132),$AR$4:$AS$2337,2,0),"")</f>
        <v>Wieliczka (pow. wielicki, woj. małopolskie)</v>
      </c>
      <c r="AV2132" s="98">
        <v>0</v>
      </c>
      <c r="AW2132" s="98">
        <f>IF(ISNUMBER(SEARCH('ankieta ESG'!$G$182,AX2132)),MAX($AW$3:AW2131)+1,0)</f>
        <v>2129</v>
      </c>
      <c r="AX2132" s="134" t="s">
        <v>6132</v>
      </c>
      <c r="AY2132" s="98">
        <v>0</v>
      </c>
      <c r="AZ2132" s="99" t="str">
        <f>IFERROR(VLOOKUP(ROWS($AX$4:AX2132),$AW$4:$AX$2337,2,0),"")</f>
        <v>Wieliczka (pow. wielicki, woj. małopolskie)</v>
      </c>
      <c r="BA2132" s="98">
        <v>0</v>
      </c>
      <c r="BB2132" s="98">
        <f>IF(ISNUMBER(SEARCH('ankieta ESG'!$G$183,BC2132)),MAX($BB$3:BB2131)+1,0)</f>
        <v>2129</v>
      </c>
      <c r="BC2132" s="134" t="s">
        <v>6132</v>
      </c>
      <c r="BD2132" s="98">
        <v>0</v>
      </c>
      <c r="BE2132" s="99" t="str">
        <f>IFERROR(VLOOKUP(ROWS($BC$4:BC2132),$BB$4:$BC$2337,2,0),"")</f>
        <v>Wieliczka (pow. wielicki, woj. małopolskie)</v>
      </c>
      <c r="BF2132" s="98">
        <v>0</v>
      </c>
      <c r="BG2132" s="98">
        <f>IF(ISNUMBER(SEARCH('ankieta ESG'!$G$184,BH2132)),MAX($BG$3:BG2131)+1,0)</f>
        <v>2129</v>
      </c>
      <c r="BH2132" s="134" t="s">
        <v>6132</v>
      </c>
      <c r="BI2132" s="98">
        <v>0</v>
      </c>
      <c r="BJ2132" s="99" t="str">
        <f>IFERROR(VLOOKUP(ROWS($BH$4:BH2132),$BG$4:$BH$2337,2,0),"")</f>
        <v>Wieliczka (pow. wielicki, woj. małopolskie)</v>
      </c>
      <c r="BK2132" s="98">
        <v>0</v>
      </c>
      <c r="BL2132" s="98">
        <f>IF(ISNUMBER(SEARCH('ankieta ESG'!$G$185,BM2132)),MAX($BL$3:BL2131)+1,0)</f>
        <v>2129</v>
      </c>
      <c r="BM2132" s="134" t="s">
        <v>6132</v>
      </c>
      <c r="BN2132" s="98">
        <v>0</v>
      </c>
      <c r="BO2132" s="99" t="str">
        <f>IFERROR(VLOOKUP(ROWS($BM$4:BM2132),$BL$4:$BM$2337,2,0),"")</f>
        <v>Wieliczka (pow. wielicki, woj. małopolskie)</v>
      </c>
      <c r="BP2132" s="98">
        <v>0</v>
      </c>
      <c r="BQ2132" s="98">
        <f>IF(ISNUMBER(SEARCH('ankieta ESG'!$G$186,BR2132)),MAX($BQ$3:BQ2131)+1,0)</f>
        <v>2129</v>
      </c>
      <c r="BR2132" s="134" t="s">
        <v>6132</v>
      </c>
      <c r="BS2132" s="98">
        <v>0</v>
      </c>
      <c r="BT2132" s="99" t="str">
        <f>IFERROR(VLOOKUP(ROWS($BR$4:BR2132),$BQ$4:$BR$2337,2,0),"")</f>
        <v>Wieliczka (pow. wielicki, woj. małopolskie)</v>
      </c>
      <c r="BU2132" s="98">
        <v>0</v>
      </c>
      <c r="BV2132" s="98">
        <f>IF(ISNUMBER(SEARCH('ankieta ESG'!$G$187,BW2132)),MAX($BV$3:BV2131)+1,0)</f>
        <v>2129</v>
      </c>
      <c r="BW2132" s="134" t="s">
        <v>6132</v>
      </c>
      <c r="BX2132" s="98">
        <v>0</v>
      </c>
      <c r="BY2132" s="99" t="str">
        <f>IFERROR(VLOOKUP(ROWS($BW$4:BW2132),$BV$4:$BW$2337,2,0),"")</f>
        <v>Wieliczka (pow. wielicki, woj. małopolskie)</v>
      </c>
      <c r="BZ2132" s="98">
        <v>0</v>
      </c>
      <c r="CA2132" s="98">
        <f>IF(ISNUMBER(SEARCH('ankieta ESG'!$G$188,CB2132)),MAX($CA$3:CA2131)+1,0)</f>
        <v>2129</v>
      </c>
      <c r="CB2132" s="134" t="s">
        <v>6132</v>
      </c>
      <c r="CC2132" s="98">
        <v>0</v>
      </c>
      <c r="CD2132" s="99" t="str">
        <f>IFERROR(VLOOKUP(ROWS($CB$4:CB2132),$CA$4:$CB$2337,2,0),"")</f>
        <v>Wieliczka (pow. wielicki, woj. małopolskie)</v>
      </c>
      <c r="CE2132" s="98">
        <v>0</v>
      </c>
      <c r="CF2132" s="98">
        <f>IF(ISNUMBER(SEARCH('ankieta ESG'!$G$189,CG2132)),MAX($CF$3:CF2131)+1,0)</f>
        <v>2129</v>
      </c>
      <c r="CG2132" s="134" t="s">
        <v>6132</v>
      </c>
      <c r="CH2132" s="98">
        <v>0</v>
      </c>
      <c r="CI2132" s="99" t="str">
        <f>IFERROR(VLOOKUP(ROWS($CG$4:CG2132),$CF$4:$CG$2337,2,0),"")</f>
        <v>Wieliczka (pow. wielicki, woj. małopolskie)</v>
      </c>
      <c r="CJ2132" s="98">
        <v>0</v>
      </c>
    </row>
    <row r="2133" spans="4:88">
      <c r="D2133" s="25"/>
      <c r="F2133" s="25"/>
      <c r="AM2133" s="98">
        <f>IF(ISNUMBER(SEARCH('ankieta ESG'!$G$180,AN2133)),MAX(AM$3:$AM2132)+1,0)</f>
        <v>2130</v>
      </c>
      <c r="AN2133" s="134" t="s">
        <v>6133</v>
      </c>
      <c r="AO2133" s="98">
        <v>0</v>
      </c>
      <c r="AP2133" s="99" t="str">
        <f>IFERROR(VLOOKUP(ROWS($AN$4:AN2133),$AM$4:$AN$2337,2,0),"")</f>
        <v>Wieliczki (pow. olecki, woj. warmińsko-mazurskie)</v>
      </c>
      <c r="AQ2133" s="98">
        <v>0</v>
      </c>
      <c r="AR2133" s="98">
        <f>IF(ISNUMBER(SEARCH('ankieta ESG'!$G$181,AS2133)),MAX($AR$3:AR2132)+1,0)</f>
        <v>2130</v>
      </c>
      <c r="AS2133" s="134" t="s">
        <v>6133</v>
      </c>
      <c r="AT2133" s="98">
        <v>0</v>
      </c>
      <c r="AU2133" s="99" t="str">
        <f>IFERROR(VLOOKUP(ROWS($AS$4:AS2133),$AR$4:$AS$2337,2,0),"")</f>
        <v>Wieliczki (pow. olecki, woj. warmińsko-mazurskie)</v>
      </c>
      <c r="AV2133" s="98">
        <v>0</v>
      </c>
      <c r="AW2133" s="98">
        <f>IF(ISNUMBER(SEARCH('ankieta ESG'!$G$182,AX2133)),MAX($AW$3:AW2132)+1,0)</f>
        <v>2130</v>
      </c>
      <c r="AX2133" s="134" t="s">
        <v>6133</v>
      </c>
      <c r="AY2133" s="98">
        <v>0</v>
      </c>
      <c r="AZ2133" s="99" t="str">
        <f>IFERROR(VLOOKUP(ROWS($AX$4:AX2133),$AW$4:$AX$2337,2,0),"")</f>
        <v>Wieliczki (pow. olecki, woj. warmińsko-mazurskie)</v>
      </c>
      <c r="BA2133" s="98">
        <v>0</v>
      </c>
      <c r="BB2133" s="98">
        <f>IF(ISNUMBER(SEARCH('ankieta ESG'!$G$183,BC2133)),MAX($BB$3:BB2132)+1,0)</f>
        <v>2130</v>
      </c>
      <c r="BC2133" s="134" t="s">
        <v>6133</v>
      </c>
      <c r="BD2133" s="98">
        <v>0</v>
      </c>
      <c r="BE2133" s="99" t="str">
        <f>IFERROR(VLOOKUP(ROWS($BC$4:BC2133),$BB$4:$BC$2337,2,0),"")</f>
        <v>Wieliczki (pow. olecki, woj. warmińsko-mazurskie)</v>
      </c>
      <c r="BF2133" s="98">
        <v>0</v>
      </c>
      <c r="BG2133" s="98">
        <f>IF(ISNUMBER(SEARCH('ankieta ESG'!$G$184,BH2133)),MAX($BG$3:BG2132)+1,0)</f>
        <v>2130</v>
      </c>
      <c r="BH2133" s="134" t="s">
        <v>6133</v>
      </c>
      <c r="BI2133" s="98">
        <v>0</v>
      </c>
      <c r="BJ2133" s="99" t="str">
        <f>IFERROR(VLOOKUP(ROWS($BH$4:BH2133),$BG$4:$BH$2337,2,0),"")</f>
        <v>Wieliczki (pow. olecki, woj. warmińsko-mazurskie)</v>
      </c>
      <c r="BK2133" s="98">
        <v>0</v>
      </c>
      <c r="BL2133" s="98">
        <f>IF(ISNUMBER(SEARCH('ankieta ESG'!$G$185,BM2133)),MAX($BL$3:BL2132)+1,0)</f>
        <v>2130</v>
      </c>
      <c r="BM2133" s="134" t="s">
        <v>6133</v>
      </c>
      <c r="BN2133" s="98">
        <v>0</v>
      </c>
      <c r="BO2133" s="99" t="str">
        <f>IFERROR(VLOOKUP(ROWS($BM$4:BM2133),$BL$4:$BM$2337,2,0),"")</f>
        <v>Wieliczki (pow. olecki, woj. warmińsko-mazurskie)</v>
      </c>
      <c r="BP2133" s="98">
        <v>0</v>
      </c>
      <c r="BQ2133" s="98">
        <f>IF(ISNUMBER(SEARCH('ankieta ESG'!$G$186,BR2133)),MAX($BQ$3:BQ2132)+1,0)</f>
        <v>2130</v>
      </c>
      <c r="BR2133" s="134" t="s">
        <v>6133</v>
      </c>
      <c r="BS2133" s="98">
        <v>0</v>
      </c>
      <c r="BT2133" s="99" t="str">
        <f>IFERROR(VLOOKUP(ROWS($BR$4:BR2133),$BQ$4:$BR$2337,2,0),"")</f>
        <v>Wieliczki (pow. olecki, woj. warmińsko-mazurskie)</v>
      </c>
      <c r="BU2133" s="98">
        <v>0</v>
      </c>
      <c r="BV2133" s="98">
        <f>IF(ISNUMBER(SEARCH('ankieta ESG'!$G$187,BW2133)),MAX($BV$3:BV2132)+1,0)</f>
        <v>2130</v>
      </c>
      <c r="BW2133" s="134" t="s">
        <v>6133</v>
      </c>
      <c r="BX2133" s="98">
        <v>0</v>
      </c>
      <c r="BY2133" s="99" t="str">
        <f>IFERROR(VLOOKUP(ROWS($BW$4:BW2133),$BV$4:$BW$2337,2,0),"")</f>
        <v>Wieliczki (pow. olecki, woj. warmińsko-mazurskie)</v>
      </c>
      <c r="BZ2133" s="98">
        <v>0</v>
      </c>
      <c r="CA2133" s="98">
        <f>IF(ISNUMBER(SEARCH('ankieta ESG'!$G$188,CB2133)),MAX($CA$3:CA2132)+1,0)</f>
        <v>2130</v>
      </c>
      <c r="CB2133" s="134" t="s">
        <v>6133</v>
      </c>
      <c r="CC2133" s="98">
        <v>0</v>
      </c>
      <c r="CD2133" s="99" t="str">
        <f>IFERROR(VLOOKUP(ROWS($CB$4:CB2133),$CA$4:$CB$2337,2,0),"")</f>
        <v>Wieliczki (pow. olecki, woj. warmińsko-mazurskie)</v>
      </c>
      <c r="CE2133" s="98">
        <v>0</v>
      </c>
      <c r="CF2133" s="98">
        <f>IF(ISNUMBER(SEARCH('ankieta ESG'!$G$189,CG2133)),MAX($CF$3:CF2132)+1,0)</f>
        <v>2130</v>
      </c>
      <c r="CG2133" s="134" t="s">
        <v>6133</v>
      </c>
      <c r="CH2133" s="98">
        <v>0</v>
      </c>
      <c r="CI2133" s="99" t="str">
        <f>IFERROR(VLOOKUP(ROWS($CG$4:CG2133),$CF$4:$CG$2337,2,0),"")</f>
        <v>Wieliczki (pow. olecki, woj. warmińsko-mazurskie)</v>
      </c>
      <c r="CJ2133" s="98">
        <v>0</v>
      </c>
    </row>
    <row r="2134" spans="4:88">
      <c r="D2134" s="25"/>
      <c r="F2134" s="25"/>
      <c r="AM2134" s="98">
        <f>IF(ISNUMBER(SEARCH('ankieta ESG'!$G$180,AN2134)),MAX(AM$3:$AM2133)+1,0)</f>
        <v>2131</v>
      </c>
      <c r="AN2134" s="134" t="s">
        <v>6134</v>
      </c>
      <c r="AO2134" s="98">
        <v>0</v>
      </c>
      <c r="AP2134" s="99" t="str">
        <f>IFERROR(VLOOKUP(ROWS($AN$4:AN2134),$AM$4:$AN$2337,2,0),"")</f>
        <v>Wieliszew (pow. legionowski, woj. mazowieckie)</v>
      </c>
      <c r="AQ2134" s="98">
        <v>0</v>
      </c>
      <c r="AR2134" s="98">
        <f>IF(ISNUMBER(SEARCH('ankieta ESG'!$G$181,AS2134)),MAX($AR$3:AR2133)+1,0)</f>
        <v>2131</v>
      </c>
      <c r="AS2134" s="134" t="s">
        <v>6134</v>
      </c>
      <c r="AT2134" s="98">
        <v>0</v>
      </c>
      <c r="AU2134" s="99" t="str">
        <f>IFERROR(VLOOKUP(ROWS($AS$4:AS2134),$AR$4:$AS$2337,2,0),"")</f>
        <v>Wieliszew (pow. legionowski, woj. mazowieckie)</v>
      </c>
      <c r="AV2134" s="98">
        <v>0</v>
      </c>
      <c r="AW2134" s="98">
        <f>IF(ISNUMBER(SEARCH('ankieta ESG'!$G$182,AX2134)),MAX($AW$3:AW2133)+1,0)</f>
        <v>2131</v>
      </c>
      <c r="AX2134" s="134" t="s">
        <v>6134</v>
      </c>
      <c r="AY2134" s="98">
        <v>0</v>
      </c>
      <c r="AZ2134" s="99" t="str">
        <f>IFERROR(VLOOKUP(ROWS($AX$4:AX2134),$AW$4:$AX$2337,2,0),"")</f>
        <v>Wieliszew (pow. legionowski, woj. mazowieckie)</v>
      </c>
      <c r="BA2134" s="98">
        <v>0</v>
      </c>
      <c r="BB2134" s="98">
        <f>IF(ISNUMBER(SEARCH('ankieta ESG'!$G$183,BC2134)),MAX($BB$3:BB2133)+1,0)</f>
        <v>2131</v>
      </c>
      <c r="BC2134" s="134" t="s">
        <v>6134</v>
      </c>
      <c r="BD2134" s="98">
        <v>0</v>
      </c>
      <c r="BE2134" s="99" t="str">
        <f>IFERROR(VLOOKUP(ROWS($BC$4:BC2134),$BB$4:$BC$2337,2,0),"")</f>
        <v>Wieliszew (pow. legionowski, woj. mazowieckie)</v>
      </c>
      <c r="BF2134" s="98">
        <v>0</v>
      </c>
      <c r="BG2134" s="98">
        <f>IF(ISNUMBER(SEARCH('ankieta ESG'!$G$184,BH2134)),MAX($BG$3:BG2133)+1,0)</f>
        <v>2131</v>
      </c>
      <c r="BH2134" s="134" t="s">
        <v>6134</v>
      </c>
      <c r="BI2134" s="98">
        <v>0</v>
      </c>
      <c r="BJ2134" s="99" t="str">
        <f>IFERROR(VLOOKUP(ROWS($BH$4:BH2134),$BG$4:$BH$2337,2,0),"")</f>
        <v>Wieliszew (pow. legionowski, woj. mazowieckie)</v>
      </c>
      <c r="BK2134" s="98">
        <v>0</v>
      </c>
      <c r="BL2134" s="98">
        <f>IF(ISNUMBER(SEARCH('ankieta ESG'!$G$185,BM2134)),MAX($BL$3:BL2133)+1,0)</f>
        <v>2131</v>
      </c>
      <c r="BM2134" s="134" t="s">
        <v>6134</v>
      </c>
      <c r="BN2134" s="98">
        <v>0</v>
      </c>
      <c r="BO2134" s="99" t="str">
        <f>IFERROR(VLOOKUP(ROWS($BM$4:BM2134),$BL$4:$BM$2337,2,0),"")</f>
        <v>Wieliszew (pow. legionowski, woj. mazowieckie)</v>
      </c>
      <c r="BP2134" s="98">
        <v>0</v>
      </c>
      <c r="BQ2134" s="98">
        <f>IF(ISNUMBER(SEARCH('ankieta ESG'!$G$186,BR2134)),MAX($BQ$3:BQ2133)+1,0)</f>
        <v>2131</v>
      </c>
      <c r="BR2134" s="134" t="s">
        <v>6134</v>
      </c>
      <c r="BS2134" s="98">
        <v>0</v>
      </c>
      <c r="BT2134" s="99" t="str">
        <f>IFERROR(VLOOKUP(ROWS($BR$4:BR2134),$BQ$4:$BR$2337,2,0),"")</f>
        <v>Wieliszew (pow. legionowski, woj. mazowieckie)</v>
      </c>
      <c r="BU2134" s="98">
        <v>0</v>
      </c>
      <c r="BV2134" s="98">
        <f>IF(ISNUMBER(SEARCH('ankieta ESG'!$G$187,BW2134)),MAX($BV$3:BV2133)+1,0)</f>
        <v>2131</v>
      </c>
      <c r="BW2134" s="134" t="s">
        <v>6134</v>
      </c>
      <c r="BX2134" s="98">
        <v>0</v>
      </c>
      <c r="BY2134" s="99" t="str">
        <f>IFERROR(VLOOKUP(ROWS($BW$4:BW2134),$BV$4:$BW$2337,2,0),"")</f>
        <v>Wieliszew (pow. legionowski, woj. mazowieckie)</v>
      </c>
      <c r="BZ2134" s="98">
        <v>0</v>
      </c>
      <c r="CA2134" s="98">
        <f>IF(ISNUMBER(SEARCH('ankieta ESG'!$G$188,CB2134)),MAX($CA$3:CA2133)+1,0)</f>
        <v>2131</v>
      </c>
      <c r="CB2134" s="134" t="s">
        <v>6134</v>
      </c>
      <c r="CC2134" s="98">
        <v>0</v>
      </c>
      <c r="CD2134" s="99" t="str">
        <f>IFERROR(VLOOKUP(ROWS($CB$4:CB2134),$CA$4:$CB$2337,2,0),"")</f>
        <v>Wieliszew (pow. legionowski, woj. mazowieckie)</v>
      </c>
      <c r="CE2134" s="98">
        <v>0</v>
      </c>
      <c r="CF2134" s="98">
        <f>IF(ISNUMBER(SEARCH('ankieta ESG'!$G$189,CG2134)),MAX($CF$3:CF2133)+1,0)</f>
        <v>2131</v>
      </c>
      <c r="CG2134" s="134" t="s">
        <v>6134</v>
      </c>
      <c r="CH2134" s="98">
        <v>0</v>
      </c>
      <c r="CI2134" s="99" t="str">
        <f>IFERROR(VLOOKUP(ROWS($CG$4:CG2134),$CF$4:$CG$2337,2,0),"")</f>
        <v>Wieliszew (pow. legionowski, woj. mazowieckie)</v>
      </c>
      <c r="CJ2134" s="98">
        <v>0</v>
      </c>
    </row>
    <row r="2135" spans="4:88">
      <c r="D2135" s="25"/>
      <c r="F2135" s="25"/>
      <c r="AM2135" s="98">
        <f>IF(ISNUMBER(SEARCH('ankieta ESG'!$G$180,AN2135)),MAX(AM$3:$AM2134)+1,0)</f>
        <v>2132</v>
      </c>
      <c r="AN2135" s="134" t="s">
        <v>6135</v>
      </c>
      <c r="AO2135" s="98">
        <v>0</v>
      </c>
      <c r="AP2135" s="99" t="str">
        <f>IFERROR(VLOOKUP(ROWS($AN$4:AN2135),$AM$4:$AN$2337,2,0),"")</f>
        <v>Wielka Nieszawka (pow. toruński, woj. kujawsko-pomorskie)</v>
      </c>
      <c r="AQ2135" s="98">
        <v>0</v>
      </c>
      <c r="AR2135" s="98">
        <f>IF(ISNUMBER(SEARCH('ankieta ESG'!$G$181,AS2135)),MAX($AR$3:AR2134)+1,0)</f>
        <v>2132</v>
      </c>
      <c r="AS2135" s="134" t="s">
        <v>6135</v>
      </c>
      <c r="AT2135" s="98">
        <v>0</v>
      </c>
      <c r="AU2135" s="99" t="str">
        <f>IFERROR(VLOOKUP(ROWS($AS$4:AS2135),$AR$4:$AS$2337,2,0),"")</f>
        <v>Wielka Nieszawka (pow. toruński, woj. kujawsko-pomorskie)</v>
      </c>
      <c r="AV2135" s="98">
        <v>0</v>
      </c>
      <c r="AW2135" s="98">
        <f>IF(ISNUMBER(SEARCH('ankieta ESG'!$G$182,AX2135)),MAX($AW$3:AW2134)+1,0)</f>
        <v>2132</v>
      </c>
      <c r="AX2135" s="134" t="s">
        <v>6135</v>
      </c>
      <c r="AY2135" s="98">
        <v>0</v>
      </c>
      <c r="AZ2135" s="99" t="str">
        <f>IFERROR(VLOOKUP(ROWS($AX$4:AX2135),$AW$4:$AX$2337,2,0),"")</f>
        <v>Wielka Nieszawka (pow. toruński, woj. kujawsko-pomorskie)</v>
      </c>
      <c r="BA2135" s="98">
        <v>0</v>
      </c>
      <c r="BB2135" s="98">
        <f>IF(ISNUMBER(SEARCH('ankieta ESG'!$G$183,BC2135)),MAX($BB$3:BB2134)+1,0)</f>
        <v>2132</v>
      </c>
      <c r="BC2135" s="134" t="s">
        <v>6135</v>
      </c>
      <c r="BD2135" s="98">
        <v>0</v>
      </c>
      <c r="BE2135" s="99" t="str">
        <f>IFERROR(VLOOKUP(ROWS($BC$4:BC2135),$BB$4:$BC$2337,2,0),"")</f>
        <v>Wielka Nieszawka (pow. toruński, woj. kujawsko-pomorskie)</v>
      </c>
      <c r="BF2135" s="98">
        <v>0</v>
      </c>
      <c r="BG2135" s="98">
        <f>IF(ISNUMBER(SEARCH('ankieta ESG'!$G$184,BH2135)),MAX($BG$3:BG2134)+1,0)</f>
        <v>2132</v>
      </c>
      <c r="BH2135" s="134" t="s">
        <v>6135</v>
      </c>
      <c r="BI2135" s="98">
        <v>0</v>
      </c>
      <c r="BJ2135" s="99" t="str">
        <f>IFERROR(VLOOKUP(ROWS($BH$4:BH2135),$BG$4:$BH$2337,2,0),"")</f>
        <v>Wielka Nieszawka (pow. toruński, woj. kujawsko-pomorskie)</v>
      </c>
      <c r="BK2135" s="98">
        <v>0</v>
      </c>
      <c r="BL2135" s="98">
        <f>IF(ISNUMBER(SEARCH('ankieta ESG'!$G$185,BM2135)),MAX($BL$3:BL2134)+1,0)</f>
        <v>2132</v>
      </c>
      <c r="BM2135" s="134" t="s">
        <v>6135</v>
      </c>
      <c r="BN2135" s="98">
        <v>0</v>
      </c>
      <c r="BO2135" s="99" t="str">
        <f>IFERROR(VLOOKUP(ROWS($BM$4:BM2135),$BL$4:$BM$2337,2,0),"")</f>
        <v>Wielka Nieszawka (pow. toruński, woj. kujawsko-pomorskie)</v>
      </c>
      <c r="BP2135" s="98">
        <v>0</v>
      </c>
      <c r="BQ2135" s="98">
        <f>IF(ISNUMBER(SEARCH('ankieta ESG'!$G$186,BR2135)),MAX($BQ$3:BQ2134)+1,0)</f>
        <v>2132</v>
      </c>
      <c r="BR2135" s="134" t="s">
        <v>6135</v>
      </c>
      <c r="BS2135" s="98">
        <v>0</v>
      </c>
      <c r="BT2135" s="99" t="str">
        <f>IFERROR(VLOOKUP(ROWS($BR$4:BR2135),$BQ$4:$BR$2337,2,0),"")</f>
        <v>Wielka Nieszawka (pow. toruński, woj. kujawsko-pomorskie)</v>
      </c>
      <c r="BU2135" s="98">
        <v>0</v>
      </c>
      <c r="BV2135" s="98">
        <f>IF(ISNUMBER(SEARCH('ankieta ESG'!$G$187,BW2135)),MAX($BV$3:BV2134)+1,0)</f>
        <v>2132</v>
      </c>
      <c r="BW2135" s="134" t="s">
        <v>6135</v>
      </c>
      <c r="BX2135" s="98">
        <v>0</v>
      </c>
      <c r="BY2135" s="99" t="str">
        <f>IFERROR(VLOOKUP(ROWS($BW$4:BW2135),$BV$4:$BW$2337,2,0),"")</f>
        <v>Wielka Nieszawka (pow. toruński, woj. kujawsko-pomorskie)</v>
      </c>
      <c r="BZ2135" s="98">
        <v>0</v>
      </c>
      <c r="CA2135" s="98">
        <f>IF(ISNUMBER(SEARCH('ankieta ESG'!$G$188,CB2135)),MAX($CA$3:CA2134)+1,0)</f>
        <v>2132</v>
      </c>
      <c r="CB2135" s="134" t="s">
        <v>6135</v>
      </c>
      <c r="CC2135" s="98">
        <v>0</v>
      </c>
      <c r="CD2135" s="99" t="str">
        <f>IFERROR(VLOOKUP(ROWS($CB$4:CB2135),$CA$4:$CB$2337,2,0),"")</f>
        <v>Wielka Nieszawka (pow. toruński, woj. kujawsko-pomorskie)</v>
      </c>
      <c r="CE2135" s="98">
        <v>0</v>
      </c>
      <c r="CF2135" s="98">
        <f>IF(ISNUMBER(SEARCH('ankieta ESG'!$G$189,CG2135)),MAX($CF$3:CF2134)+1,0)</f>
        <v>2132</v>
      </c>
      <c r="CG2135" s="134" t="s">
        <v>6135</v>
      </c>
      <c r="CH2135" s="98">
        <v>0</v>
      </c>
      <c r="CI2135" s="99" t="str">
        <f>IFERROR(VLOOKUP(ROWS($CG$4:CG2135),$CF$4:$CG$2337,2,0),"")</f>
        <v>Wielka Nieszawka (pow. toruński, woj. kujawsko-pomorskie)</v>
      </c>
      <c r="CJ2135" s="98">
        <v>0</v>
      </c>
    </row>
    <row r="2136" spans="4:88">
      <c r="D2136" s="25"/>
      <c r="F2136" s="25"/>
      <c r="AM2136" s="98">
        <f>IF(ISNUMBER(SEARCH('ankieta ESG'!$G$180,AN2136)),MAX(AM$3:$AM2135)+1,0)</f>
        <v>2133</v>
      </c>
      <c r="AN2136" s="134" t="s">
        <v>6136</v>
      </c>
      <c r="AO2136" s="98">
        <v>0</v>
      </c>
      <c r="AP2136" s="99" t="str">
        <f>IFERROR(VLOOKUP(ROWS($AN$4:AN2136),$AM$4:$AN$2337,2,0),"")</f>
        <v>Wielka Wieś (pow. krakowski, woj. małopolskie)</v>
      </c>
      <c r="AQ2136" s="98">
        <v>0</v>
      </c>
      <c r="AR2136" s="98">
        <f>IF(ISNUMBER(SEARCH('ankieta ESG'!$G$181,AS2136)),MAX($AR$3:AR2135)+1,0)</f>
        <v>2133</v>
      </c>
      <c r="AS2136" s="134" t="s">
        <v>6136</v>
      </c>
      <c r="AT2136" s="98">
        <v>0</v>
      </c>
      <c r="AU2136" s="99" t="str">
        <f>IFERROR(VLOOKUP(ROWS($AS$4:AS2136),$AR$4:$AS$2337,2,0),"")</f>
        <v>Wielka Wieś (pow. krakowski, woj. małopolskie)</v>
      </c>
      <c r="AV2136" s="98">
        <v>0</v>
      </c>
      <c r="AW2136" s="98">
        <f>IF(ISNUMBER(SEARCH('ankieta ESG'!$G$182,AX2136)),MAX($AW$3:AW2135)+1,0)</f>
        <v>2133</v>
      </c>
      <c r="AX2136" s="134" t="s">
        <v>6136</v>
      </c>
      <c r="AY2136" s="98">
        <v>0</v>
      </c>
      <c r="AZ2136" s="99" t="str">
        <f>IFERROR(VLOOKUP(ROWS($AX$4:AX2136),$AW$4:$AX$2337,2,0),"")</f>
        <v>Wielka Wieś (pow. krakowski, woj. małopolskie)</v>
      </c>
      <c r="BA2136" s="98">
        <v>0</v>
      </c>
      <c r="BB2136" s="98">
        <f>IF(ISNUMBER(SEARCH('ankieta ESG'!$G$183,BC2136)),MAX($BB$3:BB2135)+1,0)</f>
        <v>2133</v>
      </c>
      <c r="BC2136" s="134" t="s">
        <v>6136</v>
      </c>
      <c r="BD2136" s="98">
        <v>0</v>
      </c>
      <c r="BE2136" s="99" t="str">
        <f>IFERROR(VLOOKUP(ROWS($BC$4:BC2136),$BB$4:$BC$2337,2,0),"")</f>
        <v>Wielka Wieś (pow. krakowski, woj. małopolskie)</v>
      </c>
      <c r="BF2136" s="98">
        <v>0</v>
      </c>
      <c r="BG2136" s="98">
        <f>IF(ISNUMBER(SEARCH('ankieta ESG'!$G$184,BH2136)),MAX($BG$3:BG2135)+1,0)</f>
        <v>2133</v>
      </c>
      <c r="BH2136" s="134" t="s">
        <v>6136</v>
      </c>
      <c r="BI2136" s="98">
        <v>0</v>
      </c>
      <c r="BJ2136" s="99" t="str">
        <f>IFERROR(VLOOKUP(ROWS($BH$4:BH2136),$BG$4:$BH$2337,2,0),"")</f>
        <v>Wielka Wieś (pow. krakowski, woj. małopolskie)</v>
      </c>
      <c r="BK2136" s="98">
        <v>0</v>
      </c>
      <c r="BL2136" s="98">
        <f>IF(ISNUMBER(SEARCH('ankieta ESG'!$G$185,BM2136)),MAX($BL$3:BL2135)+1,0)</f>
        <v>2133</v>
      </c>
      <c r="BM2136" s="134" t="s">
        <v>6136</v>
      </c>
      <c r="BN2136" s="98">
        <v>0</v>
      </c>
      <c r="BO2136" s="99" t="str">
        <f>IFERROR(VLOOKUP(ROWS($BM$4:BM2136),$BL$4:$BM$2337,2,0),"")</f>
        <v>Wielka Wieś (pow. krakowski, woj. małopolskie)</v>
      </c>
      <c r="BP2136" s="98">
        <v>0</v>
      </c>
      <c r="BQ2136" s="98">
        <f>IF(ISNUMBER(SEARCH('ankieta ESG'!$G$186,BR2136)),MAX($BQ$3:BQ2135)+1,0)</f>
        <v>2133</v>
      </c>
      <c r="BR2136" s="134" t="s">
        <v>6136</v>
      </c>
      <c r="BS2136" s="98">
        <v>0</v>
      </c>
      <c r="BT2136" s="99" t="str">
        <f>IFERROR(VLOOKUP(ROWS($BR$4:BR2136),$BQ$4:$BR$2337,2,0),"")</f>
        <v>Wielka Wieś (pow. krakowski, woj. małopolskie)</v>
      </c>
      <c r="BU2136" s="98">
        <v>0</v>
      </c>
      <c r="BV2136" s="98">
        <f>IF(ISNUMBER(SEARCH('ankieta ESG'!$G$187,BW2136)),MAX($BV$3:BV2135)+1,0)</f>
        <v>2133</v>
      </c>
      <c r="BW2136" s="134" t="s">
        <v>6136</v>
      </c>
      <c r="BX2136" s="98">
        <v>0</v>
      </c>
      <c r="BY2136" s="99" t="str">
        <f>IFERROR(VLOOKUP(ROWS($BW$4:BW2136),$BV$4:$BW$2337,2,0),"")</f>
        <v>Wielka Wieś (pow. krakowski, woj. małopolskie)</v>
      </c>
      <c r="BZ2136" s="98">
        <v>0</v>
      </c>
      <c r="CA2136" s="98">
        <f>IF(ISNUMBER(SEARCH('ankieta ESG'!$G$188,CB2136)),MAX($CA$3:CA2135)+1,0)</f>
        <v>2133</v>
      </c>
      <c r="CB2136" s="134" t="s">
        <v>6136</v>
      </c>
      <c r="CC2136" s="98">
        <v>0</v>
      </c>
      <c r="CD2136" s="99" t="str">
        <f>IFERROR(VLOOKUP(ROWS($CB$4:CB2136),$CA$4:$CB$2337,2,0),"")</f>
        <v>Wielka Wieś (pow. krakowski, woj. małopolskie)</v>
      </c>
      <c r="CE2136" s="98">
        <v>0</v>
      </c>
      <c r="CF2136" s="98">
        <f>IF(ISNUMBER(SEARCH('ankieta ESG'!$G$189,CG2136)),MAX($CF$3:CF2135)+1,0)</f>
        <v>2133</v>
      </c>
      <c r="CG2136" s="134" t="s">
        <v>6136</v>
      </c>
      <c r="CH2136" s="98">
        <v>0</v>
      </c>
      <c r="CI2136" s="99" t="str">
        <f>IFERROR(VLOOKUP(ROWS($CG$4:CG2136),$CF$4:$CG$2337,2,0),"")</f>
        <v>Wielka Wieś (pow. krakowski, woj. małopolskie)</v>
      </c>
      <c r="CJ2136" s="98">
        <v>0</v>
      </c>
    </row>
    <row r="2137" spans="4:88">
      <c r="D2137" s="25"/>
      <c r="F2137" s="25"/>
      <c r="AM2137" s="98">
        <f>IF(ISNUMBER(SEARCH('ankieta ESG'!$G$180,AN2137)),MAX(AM$3:$AM2136)+1,0)</f>
        <v>2134</v>
      </c>
      <c r="AN2137" s="134" t="s">
        <v>6137</v>
      </c>
      <c r="AO2137" s="98">
        <v>0</v>
      </c>
      <c r="AP2137" s="99" t="str">
        <f>IFERROR(VLOOKUP(ROWS($AN$4:AN2137),$AM$4:$AN$2337,2,0),"")</f>
        <v>Wielkie Oczy (pow. lubaczowski, woj. podkarpackie)</v>
      </c>
      <c r="AQ2137" s="98">
        <v>0</v>
      </c>
      <c r="AR2137" s="98">
        <f>IF(ISNUMBER(SEARCH('ankieta ESG'!$G$181,AS2137)),MAX($AR$3:AR2136)+1,0)</f>
        <v>2134</v>
      </c>
      <c r="AS2137" s="134" t="s">
        <v>6137</v>
      </c>
      <c r="AT2137" s="98">
        <v>0</v>
      </c>
      <c r="AU2137" s="99" t="str">
        <f>IFERROR(VLOOKUP(ROWS($AS$4:AS2137),$AR$4:$AS$2337,2,0),"")</f>
        <v>Wielkie Oczy (pow. lubaczowski, woj. podkarpackie)</v>
      </c>
      <c r="AV2137" s="98">
        <v>0</v>
      </c>
      <c r="AW2137" s="98">
        <f>IF(ISNUMBER(SEARCH('ankieta ESG'!$G$182,AX2137)),MAX($AW$3:AW2136)+1,0)</f>
        <v>2134</v>
      </c>
      <c r="AX2137" s="134" t="s">
        <v>6137</v>
      </c>
      <c r="AY2137" s="98">
        <v>0</v>
      </c>
      <c r="AZ2137" s="99" t="str">
        <f>IFERROR(VLOOKUP(ROWS($AX$4:AX2137),$AW$4:$AX$2337,2,0),"")</f>
        <v>Wielkie Oczy (pow. lubaczowski, woj. podkarpackie)</v>
      </c>
      <c r="BA2137" s="98">
        <v>0</v>
      </c>
      <c r="BB2137" s="98">
        <f>IF(ISNUMBER(SEARCH('ankieta ESG'!$G$183,BC2137)),MAX($BB$3:BB2136)+1,0)</f>
        <v>2134</v>
      </c>
      <c r="BC2137" s="134" t="s">
        <v>6137</v>
      </c>
      <c r="BD2137" s="98">
        <v>0</v>
      </c>
      <c r="BE2137" s="99" t="str">
        <f>IFERROR(VLOOKUP(ROWS($BC$4:BC2137),$BB$4:$BC$2337,2,0),"")</f>
        <v>Wielkie Oczy (pow. lubaczowski, woj. podkarpackie)</v>
      </c>
      <c r="BF2137" s="98">
        <v>0</v>
      </c>
      <c r="BG2137" s="98">
        <f>IF(ISNUMBER(SEARCH('ankieta ESG'!$G$184,BH2137)),MAX($BG$3:BG2136)+1,0)</f>
        <v>2134</v>
      </c>
      <c r="BH2137" s="134" t="s">
        <v>6137</v>
      </c>
      <c r="BI2137" s="98">
        <v>0</v>
      </c>
      <c r="BJ2137" s="99" t="str">
        <f>IFERROR(VLOOKUP(ROWS($BH$4:BH2137),$BG$4:$BH$2337,2,0),"")</f>
        <v>Wielkie Oczy (pow. lubaczowski, woj. podkarpackie)</v>
      </c>
      <c r="BK2137" s="98">
        <v>0</v>
      </c>
      <c r="BL2137" s="98">
        <f>IF(ISNUMBER(SEARCH('ankieta ESG'!$G$185,BM2137)),MAX($BL$3:BL2136)+1,0)</f>
        <v>2134</v>
      </c>
      <c r="BM2137" s="134" t="s">
        <v>6137</v>
      </c>
      <c r="BN2137" s="98">
        <v>0</v>
      </c>
      <c r="BO2137" s="99" t="str">
        <f>IFERROR(VLOOKUP(ROWS($BM$4:BM2137),$BL$4:$BM$2337,2,0),"")</f>
        <v>Wielkie Oczy (pow. lubaczowski, woj. podkarpackie)</v>
      </c>
      <c r="BP2137" s="98">
        <v>0</v>
      </c>
      <c r="BQ2137" s="98">
        <f>IF(ISNUMBER(SEARCH('ankieta ESG'!$G$186,BR2137)),MAX($BQ$3:BQ2136)+1,0)</f>
        <v>2134</v>
      </c>
      <c r="BR2137" s="134" t="s">
        <v>6137</v>
      </c>
      <c r="BS2137" s="98">
        <v>0</v>
      </c>
      <c r="BT2137" s="99" t="str">
        <f>IFERROR(VLOOKUP(ROWS($BR$4:BR2137),$BQ$4:$BR$2337,2,0),"")</f>
        <v>Wielkie Oczy (pow. lubaczowski, woj. podkarpackie)</v>
      </c>
      <c r="BU2137" s="98">
        <v>0</v>
      </c>
      <c r="BV2137" s="98">
        <f>IF(ISNUMBER(SEARCH('ankieta ESG'!$G$187,BW2137)),MAX($BV$3:BV2136)+1,0)</f>
        <v>2134</v>
      </c>
      <c r="BW2137" s="134" t="s">
        <v>6137</v>
      </c>
      <c r="BX2137" s="98">
        <v>0</v>
      </c>
      <c r="BY2137" s="99" t="str">
        <f>IFERROR(VLOOKUP(ROWS($BW$4:BW2137),$BV$4:$BW$2337,2,0),"")</f>
        <v>Wielkie Oczy (pow. lubaczowski, woj. podkarpackie)</v>
      </c>
      <c r="BZ2137" s="98">
        <v>0</v>
      </c>
      <c r="CA2137" s="98">
        <f>IF(ISNUMBER(SEARCH('ankieta ESG'!$G$188,CB2137)),MAX($CA$3:CA2136)+1,0)</f>
        <v>2134</v>
      </c>
      <c r="CB2137" s="134" t="s">
        <v>6137</v>
      </c>
      <c r="CC2137" s="98">
        <v>0</v>
      </c>
      <c r="CD2137" s="99" t="str">
        <f>IFERROR(VLOOKUP(ROWS($CB$4:CB2137),$CA$4:$CB$2337,2,0),"")</f>
        <v>Wielkie Oczy (pow. lubaczowski, woj. podkarpackie)</v>
      </c>
      <c r="CE2137" s="98">
        <v>0</v>
      </c>
      <c r="CF2137" s="98">
        <f>IF(ISNUMBER(SEARCH('ankieta ESG'!$G$189,CG2137)),MAX($CF$3:CF2136)+1,0)</f>
        <v>2134</v>
      </c>
      <c r="CG2137" s="134" t="s">
        <v>6137</v>
      </c>
      <c r="CH2137" s="98">
        <v>0</v>
      </c>
      <c r="CI2137" s="99" t="str">
        <f>IFERROR(VLOOKUP(ROWS($CG$4:CG2137),$CF$4:$CG$2337,2,0),"")</f>
        <v>Wielkie Oczy (pow. lubaczowski, woj. podkarpackie)</v>
      </c>
      <c r="CJ2137" s="98">
        <v>0</v>
      </c>
    </row>
    <row r="2138" spans="4:88">
      <c r="D2138" s="25"/>
      <c r="F2138" s="25"/>
      <c r="AM2138" s="98">
        <f>IF(ISNUMBER(SEARCH('ankieta ESG'!$G$180,AN2138)),MAX(AM$3:$AM2137)+1,0)</f>
        <v>2135</v>
      </c>
      <c r="AN2138" s="134" t="s">
        <v>6138</v>
      </c>
      <c r="AO2138" s="98">
        <v>0</v>
      </c>
      <c r="AP2138" s="99" t="str">
        <f>IFERROR(VLOOKUP(ROWS($AN$4:AN2138),$AM$4:$AN$2337,2,0),"")</f>
        <v>Wielopole Skrzyńskie (pow. ropczycko-sędziszowski, woj. podkarpackie)</v>
      </c>
      <c r="AQ2138" s="98">
        <v>0</v>
      </c>
      <c r="AR2138" s="98">
        <f>IF(ISNUMBER(SEARCH('ankieta ESG'!$G$181,AS2138)),MAX($AR$3:AR2137)+1,0)</f>
        <v>2135</v>
      </c>
      <c r="AS2138" s="134" t="s">
        <v>6138</v>
      </c>
      <c r="AT2138" s="98">
        <v>0</v>
      </c>
      <c r="AU2138" s="99" t="str">
        <f>IFERROR(VLOOKUP(ROWS($AS$4:AS2138),$AR$4:$AS$2337,2,0),"")</f>
        <v>Wielopole Skrzyńskie (pow. ropczycko-sędziszowski, woj. podkarpackie)</v>
      </c>
      <c r="AV2138" s="98">
        <v>0</v>
      </c>
      <c r="AW2138" s="98">
        <f>IF(ISNUMBER(SEARCH('ankieta ESG'!$G$182,AX2138)),MAX($AW$3:AW2137)+1,0)</f>
        <v>2135</v>
      </c>
      <c r="AX2138" s="134" t="s">
        <v>6138</v>
      </c>
      <c r="AY2138" s="98">
        <v>0</v>
      </c>
      <c r="AZ2138" s="99" t="str">
        <f>IFERROR(VLOOKUP(ROWS($AX$4:AX2138),$AW$4:$AX$2337,2,0),"")</f>
        <v>Wielopole Skrzyńskie (pow. ropczycko-sędziszowski, woj. podkarpackie)</v>
      </c>
      <c r="BA2138" s="98">
        <v>0</v>
      </c>
      <c r="BB2138" s="98">
        <f>IF(ISNUMBER(SEARCH('ankieta ESG'!$G$183,BC2138)),MAX($BB$3:BB2137)+1,0)</f>
        <v>2135</v>
      </c>
      <c r="BC2138" s="134" t="s">
        <v>6138</v>
      </c>
      <c r="BD2138" s="98">
        <v>0</v>
      </c>
      <c r="BE2138" s="99" t="str">
        <f>IFERROR(VLOOKUP(ROWS($BC$4:BC2138),$BB$4:$BC$2337,2,0),"")</f>
        <v>Wielopole Skrzyńskie (pow. ropczycko-sędziszowski, woj. podkarpackie)</v>
      </c>
      <c r="BF2138" s="98">
        <v>0</v>
      </c>
      <c r="BG2138" s="98">
        <f>IF(ISNUMBER(SEARCH('ankieta ESG'!$G$184,BH2138)),MAX($BG$3:BG2137)+1,0)</f>
        <v>2135</v>
      </c>
      <c r="BH2138" s="134" t="s">
        <v>6138</v>
      </c>
      <c r="BI2138" s="98">
        <v>0</v>
      </c>
      <c r="BJ2138" s="99" t="str">
        <f>IFERROR(VLOOKUP(ROWS($BH$4:BH2138),$BG$4:$BH$2337,2,0),"")</f>
        <v>Wielopole Skrzyńskie (pow. ropczycko-sędziszowski, woj. podkarpackie)</v>
      </c>
      <c r="BK2138" s="98">
        <v>0</v>
      </c>
      <c r="BL2138" s="98">
        <f>IF(ISNUMBER(SEARCH('ankieta ESG'!$G$185,BM2138)),MAX($BL$3:BL2137)+1,0)</f>
        <v>2135</v>
      </c>
      <c r="BM2138" s="134" t="s">
        <v>6138</v>
      </c>
      <c r="BN2138" s="98">
        <v>0</v>
      </c>
      <c r="BO2138" s="99" t="str">
        <f>IFERROR(VLOOKUP(ROWS($BM$4:BM2138),$BL$4:$BM$2337,2,0),"")</f>
        <v>Wielopole Skrzyńskie (pow. ropczycko-sędziszowski, woj. podkarpackie)</v>
      </c>
      <c r="BP2138" s="98">
        <v>0</v>
      </c>
      <c r="BQ2138" s="98">
        <f>IF(ISNUMBER(SEARCH('ankieta ESG'!$G$186,BR2138)),MAX($BQ$3:BQ2137)+1,0)</f>
        <v>2135</v>
      </c>
      <c r="BR2138" s="134" t="s">
        <v>6138</v>
      </c>
      <c r="BS2138" s="98">
        <v>0</v>
      </c>
      <c r="BT2138" s="99" t="str">
        <f>IFERROR(VLOOKUP(ROWS($BR$4:BR2138),$BQ$4:$BR$2337,2,0),"")</f>
        <v>Wielopole Skrzyńskie (pow. ropczycko-sędziszowski, woj. podkarpackie)</v>
      </c>
      <c r="BU2138" s="98">
        <v>0</v>
      </c>
      <c r="BV2138" s="98">
        <f>IF(ISNUMBER(SEARCH('ankieta ESG'!$G$187,BW2138)),MAX($BV$3:BV2137)+1,0)</f>
        <v>2135</v>
      </c>
      <c r="BW2138" s="134" t="s">
        <v>6138</v>
      </c>
      <c r="BX2138" s="98">
        <v>0</v>
      </c>
      <c r="BY2138" s="99" t="str">
        <f>IFERROR(VLOOKUP(ROWS($BW$4:BW2138),$BV$4:$BW$2337,2,0),"")</f>
        <v>Wielopole Skrzyńskie (pow. ropczycko-sędziszowski, woj. podkarpackie)</v>
      </c>
      <c r="BZ2138" s="98">
        <v>0</v>
      </c>
      <c r="CA2138" s="98">
        <f>IF(ISNUMBER(SEARCH('ankieta ESG'!$G$188,CB2138)),MAX($CA$3:CA2137)+1,0)</f>
        <v>2135</v>
      </c>
      <c r="CB2138" s="134" t="s">
        <v>6138</v>
      </c>
      <c r="CC2138" s="98">
        <v>0</v>
      </c>
      <c r="CD2138" s="99" t="str">
        <f>IFERROR(VLOOKUP(ROWS($CB$4:CB2138),$CA$4:$CB$2337,2,0),"")</f>
        <v>Wielopole Skrzyńskie (pow. ropczycko-sędziszowski, woj. podkarpackie)</v>
      </c>
      <c r="CE2138" s="98">
        <v>0</v>
      </c>
      <c r="CF2138" s="98">
        <f>IF(ISNUMBER(SEARCH('ankieta ESG'!$G$189,CG2138)),MAX($CF$3:CF2137)+1,0)</f>
        <v>2135</v>
      </c>
      <c r="CG2138" s="134" t="s">
        <v>6138</v>
      </c>
      <c r="CH2138" s="98">
        <v>0</v>
      </c>
      <c r="CI2138" s="99" t="str">
        <f>IFERROR(VLOOKUP(ROWS($CG$4:CG2138),$CF$4:$CG$2337,2,0),"")</f>
        <v>Wielopole Skrzyńskie (pow. ropczycko-sędziszowski, woj. podkarpackie)</v>
      </c>
      <c r="CJ2138" s="98">
        <v>0</v>
      </c>
    </row>
    <row r="2139" spans="4:88">
      <c r="D2139" s="25"/>
      <c r="F2139" s="25"/>
      <c r="AM2139" s="98">
        <f>IF(ISNUMBER(SEARCH('ankieta ESG'!$G$180,AN2139)),MAX(AM$3:$AM2138)+1,0)</f>
        <v>2136</v>
      </c>
      <c r="AN2139" s="134" t="s">
        <v>6139</v>
      </c>
      <c r="AO2139" s="98">
        <v>0</v>
      </c>
      <c r="AP2139" s="99" t="str">
        <f>IFERROR(VLOOKUP(ROWS($AN$4:AN2139),$AM$4:$AN$2337,2,0),"")</f>
        <v>Wielowieś (pow. gliwicki, woj. śląskie)</v>
      </c>
      <c r="AQ2139" s="98">
        <v>0</v>
      </c>
      <c r="AR2139" s="98">
        <f>IF(ISNUMBER(SEARCH('ankieta ESG'!$G$181,AS2139)),MAX($AR$3:AR2138)+1,0)</f>
        <v>2136</v>
      </c>
      <c r="AS2139" s="134" t="s">
        <v>6139</v>
      </c>
      <c r="AT2139" s="98">
        <v>0</v>
      </c>
      <c r="AU2139" s="99" t="str">
        <f>IFERROR(VLOOKUP(ROWS($AS$4:AS2139),$AR$4:$AS$2337,2,0),"")</f>
        <v>Wielowieś (pow. gliwicki, woj. śląskie)</v>
      </c>
      <c r="AV2139" s="98">
        <v>0</v>
      </c>
      <c r="AW2139" s="98">
        <f>IF(ISNUMBER(SEARCH('ankieta ESG'!$G$182,AX2139)),MAX($AW$3:AW2138)+1,0)</f>
        <v>2136</v>
      </c>
      <c r="AX2139" s="134" t="s">
        <v>6139</v>
      </c>
      <c r="AY2139" s="98">
        <v>0</v>
      </c>
      <c r="AZ2139" s="99" t="str">
        <f>IFERROR(VLOOKUP(ROWS($AX$4:AX2139),$AW$4:$AX$2337,2,0),"")</f>
        <v>Wielowieś (pow. gliwicki, woj. śląskie)</v>
      </c>
      <c r="BA2139" s="98">
        <v>0</v>
      </c>
      <c r="BB2139" s="98">
        <f>IF(ISNUMBER(SEARCH('ankieta ESG'!$G$183,BC2139)),MAX($BB$3:BB2138)+1,0)</f>
        <v>2136</v>
      </c>
      <c r="BC2139" s="134" t="s">
        <v>6139</v>
      </c>
      <c r="BD2139" s="98">
        <v>0</v>
      </c>
      <c r="BE2139" s="99" t="str">
        <f>IFERROR(VLOOKUP(ROWS($BC$4:BC2139),$BB$4:$BC$2337,2,0),"")</f>
        <v>Wielowieś (pow. gliwicki, woj. śląskie)</v>
      </c>
      <c r="BF2139" s="98">
        <v>0</v>
      </c>
      <c r="BG2139" s="98">
        <f>IF(ISNUMBER(SEARCH('ankieta ESG'!$G$184,BH2139)),MAX($BG$3:BG2138)+1,0)</f>
        <v>2136</v>
      </c>
      <c r="BH2139" s="134" t="s">
        <v>6139</v>
      </c>
      <c r="BI2139" s="98">
        <v>0</v>
      </c>
      <c r="BJ2139" s="99" t="str">
        <f>IFERROR(VLOOKUP(ROWS($BH$4:BH2139),$BG$4:$BH$2337,2,0),"")</f>
        <v>Wielowieś (pow. gliwicki, woj. śląskie)</v>
      </c>
      <c r="BK2139" s="98">
        <v>0</v>
      </c>
      <c r="BL2139" s="98">
        <f>IF(ISNUMBER(SEARCH('ankieta ESG'!$G$185,BM2139)),MAX($BL$3:BL2138)+1,0)</f>
        <v>2136</v>
      </c>
      <c r="BM2139" s="134" t="s">
        <v>6139</v>
      </c>
      <c r="BN2139" s="98">
        <v>0</v>
      </c>
      <c r="BO2139" s="99" t="str">
        <f>IFERROR(VLOOKUP(ROWS($BM$4:BM2139),$BL$4:$BM$2337,2,0),"")</f>
        <v>Wielowieś (pow. gliwicki, woj. śląskie)</v>
      </c>
      <c r="BP2139" s="98">
        <v>0</v>
      </c>
      <c r="BQ2139" s="98">
        <f>IF(ISNUMBER(SEARCH('ankieta ESG'!$G$186,BR2139)),MAX($BQ$3:BQ2138)+1,0)</f>
        <v>2136</v>
      </c>
      <c r="BR2139" s="134" t="s">
        <v>6139</v>
      </c>
      <c r="BS2139" s="98">
        <v>0</v>
      </c>
      <c r="BT2139" s="99" t="str">
        <f>IFERROR(VLOOKUP(ROWS($BR$4:BR2139),$BQ$4:$BR$2337,2,0),"")</f>
        <v>Wielowieś (pow. gliwicki, woj. śląskie)</v>
      </c>
      <c r="BU2139" s="98">
        <v>0</v>
      </c>
      <c r="BV2139" s="98">
        <f>IF(ISNUMBER(SEARCH('ankieta ESG'!$G$187,BW2139)),MAX($BV$3:BV2138)+1,0)</f>
        <v>2136</v>
      </c>
      <c r="BW2139" s="134" t="s">
        <v>6139</v>
      </c>
      <c r="BX2139" s="98">
        <v>0</v>
      </c>
      <c r="BY2139" s="99" t="str">
        <f>IFERROR(VLOOKUP(ROWS($BW$4:BW2139),$BV$4:$BW$2337,2,0),"")</f>
        <v>Wielowieś (pow. gliwicki, woj. śląskie)</v>
      </c>
      <c r="BZ2139" s="98">
        <v>0</v>
      </c>
      <c r="CA2139" s="98">
        <f>IF(ISNUMBER(SEARCH('ankieta ESG'!$G$188,CB2139)),MAX($CA$3:CA2138)+1,0)</f>
        <v>2136</v>
      </c>
      <c r="CB2139" s="134" t="s">
        <v>6139</v>
      </c>
      <c r="CC2139" s="98">
        <v>0</v>
      </c>
      <c r="CD2139" s="99" t="str">
        <f>IFERROR(VLOOKUP(ROWS($CB$4:CB2139),$CA$4:$CB$2337,2,0),"")</f>
        <v>Wielowieś (pow. gliwicki, woj. śląskie)</v>
      </c>
      <c r="CE2139" s="98">
        <v>0</v>
      </c>
      <c r="CF2139" s="98">
        <f>IF(ISNUMBER(SEARCH('ankieta ESG'!$G$189,CG2139)),MAX($CF$3:CF2138)+1,0)</f>
        <v>2136</v>
      </c>
      <c r="CG2139" s="134" t="s">
        <v>6139</v>
      </c>
      <c r="CH2139" s="98">
        <v>0</v>
      </c>
      <c r="CI2139" s="99" t="str">
        <f>IFERROR(VLOOKUP(ROWS($CG$4:CG2139),$CF$4:$CG$2337,2,0),"")</f>
        <v>Wielowieś (pow. gliwicki, woj. śląskie)</v>
      </c>
      <c r="CJ2139" s="98">
        <v>0</v>
      </c>
    </row>
    <row r="2140" spans="4:88">
      <c r="D2140" s="25"/>
      <c r="F2140" s="25"/>
      <c r="AM2140" s="98">
        <f>IF(ISNUMBER(SEARCH('ankieta ESG'!$G$180,AN2140)),MAX(AM$3:$AM2139)+1,0)</f>
        <v>2137</v>
      </c>
      <c r="AN2140" s="134" t="s">
        <v>6140</v>
      </c>
      <c r="AO2140" s="98">
        <v>0</v>
      </c>
      <c r="AP2140" s="99" t="str">
        <f>IFERROR(VLOOKUP(ROWS($AN$4:AN2140),$AM$4:$AN$2337,2,0),"")</f>
        <v>Wieluń (pow. wieluński, woj. łódzkie)</v>
      </c>
      <c r="AQ2140" s="98">
        <v>0</v>
      </c>
      <c r="AR2140" s="98">
        <f>IF(ISNUMBER(SEARCH('ankieta ESG'!$G$181,AS2140)),MAX($AR$3:AR2139)+1,0)</f>
        <v>2137</v>
      </c>
      <c r="AS2140" s="134" t="s">
        <v>6140</v>
      </c>
      <c r="AT2140" s="98">
        <v>0</v>
      </c>
      <c r="AU2140" s="99" t="str">
        <f>IFERROR(VLOOKUP(ROWS($AS$4:AS2140),$AR$4:$AS$2337,2,0),"")</f>
        <v>Wieluń (pow. wieluński, woj. łódzkie)</v>
      </c>
      <c r="AV2140" s="98">
        <v>0</v>
      </c>
      <c r="AW2140" s="98">
        <f>IF(ISNUMBER(SEARCH('ankieta ESG'!$G$182,AX2140)),MAX($AW$3:AW2139)+1,0)</f>
        <v>2137</v>
      </c>
      <c r="AX2140" s="134" t="s">
        <v>6140</v>
      </c>
      <c r="AY2140" s="98">
        <v>0</v>
      </c>
      <c r="AZ2140" s="99" t="str">
        <f>IFERROR(VLOOKUP(ROWS($AX$4:AX2140),$AW$4:$AX$2337,2,0),"")</f>
        <v>Wieluń (pow. wieluński, woj. łódzkie)</v>
      </c>
      <c r="BA2140" s="98">
        <v>0</v>
      </c>
      <c r="BB2140" s="98">
        <f>IF(ISNUMBER(SEARCH('ankieta ESG'!$G$183,BC2140)),MAX($BB$3:BB2139)+1,0)</f>
        <v>2137</v>
      </c>
      <c r="BC2140" s="134" t="s">
        <v>6140</v>
      </c>
      <c r="BD2140" s="98">
        <v>0</v>
      </c>
      <c r="BE2140" s="99" t="str">
        <f>IFERROR(VLOOKUP(ROWS($BC$4:BC2140),$BB$4:$BC$2337,2,0),"")</f>
        <v>Wieluń (pow. wieluński, woj. łódzkie)</v>
      </c>
      <c r="BF2140" s="98">
        <v>0</v>
      </c>
      <c r="BG2140" s="98">
        <f>IF(ISNUMBER(SEARCH('ankieta ESG'!$G$184,BH2140)),MAX($BG$3:BG2139)+1,0)</f>
        <v>2137</v>
      </c>
      <c r="BH2140" s="134" t="s">
        <v>6140</v>
      </c>
      <c r="BI2140" s="98">
        <v>0</v>
      </c>
      <c r="BJ2140" s="99" t="str">
        <f>IFERROR(VLOOKUP(ROWS($BH$4:BH2140),$BG$4:$BH$2337,2,0),"")</f>
        <v>Wieluń (pow. wieluński, woj. łódzkie)</v>
      </c>
      <c r="BK2140" s="98">
        <v>0</v>
      </c>
      <c r="BL2140" s="98">
        <f>IF(ISNUMBER(SEARCH('ankieta ESG'!$G$185,BM2140)),MAX($BL$3:BL2139)+1,0)</f>
        <v>2137</v>
      </c>
      <c r="BM2140" s="134" t="s">
        <v>6140</v>
      </c>
      <c r="BN2140" s="98">
        <v>0</v>
      </c>
      <c r="BO2140" s="99" t="str">
        <f>IFERROR(VLOOKUP(ROWS($BM$4:BM2140),$BL$4:$BM$2337,2,0),"")</f>
        <v>Wieluń (pow. wieluński, woj. łódzkie)</v>
      </c>
      <c r="BP2140" s="98">
        <v>0</v>
      </c>
      <c r="BQ2140" s="98">
        <f>IF(ISNUMBER(SEARCH('ankieta ESG'!$G$186,BR2140)),MAX($BQ$3:BQ2139)+1,0)</f>
        <v>2137</v>
      </c>
      <c r="BR2140" s="134" t="s">
        <v>6140</v>
      </c>
      <c r="BS2140" s="98">
        <v>0</v>
      </c>
      <c r="BT2140" s="99" t="str">
        <f>IFERROR(VLOOKUP(ROWS($BR$4:BR2140),$BQ$4:$BR$2337,2,0),"")</f>
        <v>Wieluń (pow. wieluński, woj. łódzkie)</v>
      </c>
      <c r="BU2140" s="98">
        <v>0</v>
      </c>
      <c r="BV2140" s="98">
        <f>IF(ISNUMBER(SEARCH('ankieta ESG'!$G$187,BW2140)),MAX($BV$3:BV2139)+1,0)</f>
        <v>2137</v>
      </c>
      <c r="BW2140" s="134" t="s">
        <v>6140</v>
      </c>
      <c r="BX2140" s="98">
        <v>0</v>
      </c>
      <c r="BY2140" s="99" t="str">
        <f>IFERROR(VLOOKUP(ROWS($BW$4:BW2140),$BV$4:$BW$2337,2,0),"")</f>
        <v>Wieluń (pow. wieluński, woj. łódzkie)</v>
      </c>
      <c r="BZ2140" s="98">
        <v>0</v>
      </c>
      <c r="CA2140" s="98">
        <f>IF(ISNUMBER(SEARCH('ankieta ESG'!$G$188,CB2140)),MAX($CA$3:CA2139)+1,0)</f>
        <v>2137</v>
      </c>
      <c r="CB2140" s="134" t="s">
        <v>6140</v>
      </c>
      <c r="CC2140" s="98">
        <v>0</v>
      </c>
      <c r="CD2140" s="99" t="str">
        <f>IFERROR(VLOOKUP(ROWS($CB$4:CB2140),$CA$4:$CB$2337,2,0),"")</f>
        <v>Wieluń (pow. wieluński, woj. łódzkie)</v>
      </c>
      <c r="CE2140" s="98">
        <v>0</v>
      </c>
      <c r="CF2140" s="98">
        <f>IF(ISNUMBER(SEARCH('ankieta ESG'!$G$189,CG2140)),MAX($CF$3:CF2139)+1,0)</f>
        <v>2137</v>
      </c>
      <c r="CG2140" s="134" t="s">
        <v>6140</v>
      </c>
      <c r="CH2140" s="98">
        <v>0</v>
      </c>
      <c r="CI2140" s="99" t="str">
        <f>IFERROR(VLOOKUP(ROWS($CG$4:CG2140),$CF$4:$CG$2337,2,0),"")</f>
        <v>Wieluń (pow. wieluński, woj. łódzkie)</v>
      </c>
      <c r="CJ2140" s="98">
        <v>0</v>
      </c>
    </row>
    <row r="2141" spans="4:88">
      <c r="D2141" s="25"/>
      <c r="F2141" s="25"/>
      <c r="AM2141" s="98">
        <f>IF(ISNUMBER(SEARCH('ankieta ESG'!$G$180,AN2141)),MAX(AM$3:$AM2140)+1,0)</f>
        <v>2138</v>
      </c>
      <c r="AN2141" s="134" t="s">
        <v>6141</v>
      </c>
      <c r="AO2141" s="98">
        <v>0</v>
      </c>
      <c r="AP2141" s="99" t="str">
        <f>IFERROR(VLOOKUP(ROWS($AN$4:AN2141),$AM$4:$AN$2337,2,0),"")</f>
        <v>Wieniawa (pow. przysuski, woj. mazowieckie)</v>
      </c>
      <c r="AQ2141" s="98">
        <v>0</v>
      </c>
      <c r="AR2141" s="98">
        <f>IF(ISNUMBER(SEARCH('ankieta ESG'!$G$181,AS2141)),MAX($AR$3:AR2140)+1,0)</f>
        <v>2138</v>
      </c>
      <c r="AS2141" s="134" t="s">
        <v>6141</v>
      </c>
      <c r="AT2141" s="98">
        <v>0</v>
      </c>
      <c r="AU2141" s="99" t="str">
        <f>IFERROR(VLOOKUP(ROWS($AS$4:AS2141),$AR$4:$AS$2337,2,0),"")</f>
        <v>Wieniawa (pow. przysuski, woj. mazowieckie)</v>
      </c>
      <c r="AV2141" s="98">
        <v>0</v>
      </c>
      <c r="AW2141" s="98">
        <f>IF(ISNUMBER(SEARCH('ankieta ESG'!$G$182,AX2141)),MAX($AW$3:AW2140)+1,0)</f>
        <v>2138</v>
      </c>
      <c r="AX2141" s="134" t="s">
        <v>6141</v>
      </c>
      <c r="AY2141" s="98">
        <v>0</v>
      </c>
      <c r="AZ2141" s="99" t="str">
        <f>IFERROR(VLOOKUP(ROWS($AX$4:AX2141),$AW$4:$AX$2337,2,0),"")</f>
        <v>Wieniawa (pow. przysuski, woj. mazowieckie)</v>
      </c>
      <c r="BA2141" s="98">
        <v>0</v>
      </c>
      <c r="BB2141" s="98">
        <f>IF(ISNUMBER(SEARCH('ankieta ESG'!$G$183,BC2141)),MAX($BB$3:BB2140)+1,0)</f>
        <v>2138</v>
      </c>
      <c r="BC2141" s="134" t="s">
        <v>6141</v>
      </c>
      <c r="BD2141" s="98">
        <v>0</v>
      </c>
      <c r="BE2141" s="99" t="str">
        <f>IFERROR(VLOOKUP(ROWS($BC$4:BC2141),$BB$4:$BC$2337,2,0),"")</f>
        <v>Wieniawa (pow. przysuski, woj. mazowieckie)</v>
      </c>
      <c r="BF2141" s="98">
        <v>0</v>
      </c>
      <c r="BG2141" s="98">
        <f>IF(ISNUMBER(SEARCH('ankieta ESG'!$G$184,BH2141)),MAX($BG$3:BG2140)+1,0)</f>
        <v>2138</v>
      </c>
      <c r="BH2141" s="134" t="s">
        <v>6141</v>
      </c>
      <c r="BI2141" s="98">
        <v>0</v>
      </c>
      <c r="BJ2141" s="99" t="str">
        <f>IFERROR(VLOOKUP(ROWS($BH$4:BH2141),$BG$4:$BH$2337,2,0),"")</f>
        <v>Wieniawa (pow. przysuski, woj. mazowieckie)</v>
      </c>
      <c r="BK2141" s="98">
        <v>0</v>
      </c>
      <c r="BL2141" s="98">
        <f>IF(ISNUMBER(SEARCH('ankieta ESG'!$G$185,BM2141)),MAX($BL$3:BL2140)+1,0)</f>
        <v>2138</v>
      </c>
      <c r="BM2141" s="134" t="s">
        <v>6141</v>
      </c>
      <c r="BN2141" s="98">
        <v>0</v>
      </c>
      <c r="BO2141" s="99" t="str">
        <f>IFERROR(VLOOKUP(ROWS($BM$4:BM2141),$BL$4:$BM$2337,2,0),"")</f>
        <v>Wieniawa (pow. przysuski, woj. mazowieckie)</v>
      </c>
      <c r="BP2141" s="98">
        <v>0</v>
      </c>
      <c r="BQ2141" s="98">
        <f>IF(ISNUMBER(SEARCH('ankieta ESG'!$G$186,BR2141)),MAX($BQ$3:BQ2140)+1,0)</f>
        <v>2138</v>
      </c>
      <c r="BR2141" s="134" t="s">
        <v>6141</v>
      </c>
      <c r="BS2141" s="98">
        <v>0</v>
      </c>
      <c r="BT2141" s="99" t="str">
        <f>IFERROR(VLOOKUP(ROWS($BR$4:BR2141),$BQ$4:$BR$2337,2,0),"")</f>
        <v>Wieniawa (pow. przysuski, woj. mazowieckie)</v>
      </c>
      <c r="BU2141" s="98">
        <v>0</v>
      </c>
      <c r="BV2141" s="98">
        <f>IF(ISNUMBER(SEARCH('ankieta ESG'!$G$187,BW2141)),MAX($BV$3:BV2140)+1,0)</f>
        <v>2138</v>
      </c>
      <c r="BW2141" s="134" t="s">
        <v>6141</v>
      </c>
      <c r="BX2141" s="98">
        <v>0</v>
      </c>
      <c r="BY2141" s="99" t="str">
        <f>IFERROR(VLOOKUP(ROWS($BW$4:BW2141),$BV$4:$BW$2337,2,0),"")</f>
        <v>Wieniawa (pow. przysuski, woj. mazowieckie)</v>
      </c>
      <c r="BZ2141" s="98">
        <v>0</v>
      </c>
      <c r="CA2141" s="98">
        <f>IF(ISNUMBER(SEARCH('ankieta ESG'!$G$188,CB2141)),MAX($CA$3:CA2140)+1,0)</f>
        <v>2138</v>
      </c>
      <c r="CB2141" s="134" t="s">
        <v>6141</v>
      </c>
      <c r="CC2141" s="98">
        <v>0</v>
      </c>
      <c r="CD2141" s="99" t="str">
        <f>IFERROR(VLOOKUP(ROWS($CB$4:CB2141),$CA$4:$CB$2337,2,0),"")</f>
        <v>Wieniawa (pow. przysuski, woj. mazowieckie)</v>
      </c>
      <c r="CE2141" s="98">
        <v>0</v>
      </c>
      <c r="CF2141" s="98">
        <f>IF(ISNUMBER(SEARCH('ankieta ESG'!$G$189,CG2141)),MAX($CF$3:CF2140)+1,0)</f>
        <v>2138</v>
      </c>
      <c r="CG2141" s="134" t="s">
        <v>6141</v>
      </c>
      <c r="CH2141" s="98">
        <v>0</v>
      </c>
      <c r="CI2141" s="99" t="str">
        <f>IFERROR(VLOOKUP(ROWS($CG$4:CG2141),$CF$4:$CG$2337,2,0),"")</f>
        <v>Wieniawa (pow. przysuski, woj. mazowieckie)</v>
      </c>
      <c r="CJ2141" s="98">
        <v>0</v>
      </c>
    </row>
    <row r="2142" spans="4:88">
      <c r="D2142" s="25"/>
      <c r="F2142" s="25"/>
      <c r="AM2142" s="98">
        <f>IF(ISNUMBER(SEARCH('ankieta ESG'!$G$180,AN2142)),MAX(AM$3:$AM2141)+1,0)</f>
        <v>2139</v>
      </c>
      <c r="AN2142" s="134" t="s">
        <v>6142</v>
      </c>
      <c r="AO2142" s="98">
        <v>0</v>
      </c>
      <c r="AP2142" s="99" t="str">
        <f>IFERROR(VLOOKUP(ROWS($AN$4:AN2142),$AM$4:$AN$2337,2,0),"")</f>
        <v>Wieprz (pow. wadowicki, woj. małopolskie)</v>
      </c>
      <c r="AQ2142" s="98">
        <v>0</v>
      </c>
      <c r="AR2142" s="98">
        <f>IF(ISNUMBER(SEARCH('ankieta ESG'!$G$181,AS2142)),MAX($AR$3:AR2141)+1,0)</f>
        <v>2139</v>
      </c>
      <c r="AS2142" s="134" t="s">
        <v>6142</v>
      </c>
      <c r="AT2142" s="98">
        <v>0</v>
      </c>
      <c r="AU2142" s="99" t="str">
        <f>IFERROR(VLOOKUP(ROWS($AS$4:AS2142),$AR$4:$AS$2337,2,0),"")</f>
        <v>Wieprz (pow. wadowicki, woj. małopolskie)</v>
      </c>
      <c r="AV2142" s="98">
        <v>0</v>
      </c>
      <c r="AW2142" s="98">
        <f>IF(ISNUMBER(SEARCH('ankieta ESG'!$G$182,AX2142)),MAX($AW$3:AW2141)+1,0)</f>
        <v>2139</v>
      </c>
      <c r="AX2142" s="134" t="s">
        <v>6142</v>
      </c>
      <c r="AY2142" s="98">
        <v>0</v>
      </c>
      <c r="AZ2142" s="99" t="str">
        <f>IFERROR(VLOOKUP(ROWS($AX$4:AX2142),$AW$4:$AX$2337,2,0),"")</f>
        <v>Wieprz (pow. wadowicki, woj. małopolskie)</v>
      </c>
      <c r="BA2142" s="98">
        <v>0</v>
      </c>
      <c r="BB2142" s="98">
        <f>IF(ISNUMBER(SEARCH('ankieta ESG'!$G$183,BC2142)),MAX($BB$3:BB2141)+1,0)</f>
        <v>2139</v>
      </c>
      <c r="BC2142" s="134" t="s">
        <v>6142</v>
      </c>
      <c r="BD2142" s="98">
        <v>0</v>
      </c>
      <c r="BE2142" s="99" t="str">
        <f>IFERROR(VLOOKUP(ROWS($BC$4:BC2142),$BB$4:$BC$2337,2,0),"")</f>
        <v>Wieprz (pow. wadowicki, woj. małopolskie)</v>
      </c>
      <c r="BF2142" s="98">
        <v>0</v>
      </c>
      <c r="BG2142" s="98">
        <f>IF(ISNUMBER(SEARCH('ankieta ESG'!$G$184,BH2142)),MAX($BG$3:BG2141)+1,0)</f>
        <v>2139</v>
      </c>
      <c r="BH2142" s="134" t="s">
        <v>6142</v>
      </c>
      <c r="BI2142" s="98">
        <v>0</v>
      </c>
      <c r="BJ2142" s="99" t="str">
        <f>IFERROR(VLOOKUP(ROWS($BH$4:BH2142),$BG$4:$BH$2337,2,0),"")</f>
        <v>Wieprz (pow. wadowicki, woj. małopolskie)</v>
      </c>
      <c r="BK2142" s="98">
        <v>0</v>
      </c>
      <c r="BL2142" s="98">
        <f>IF(ISNUMBER(SEARCH('ankieta ESG'!$G$185,BM2142)),MAX($BL$3:BL2141)+1,0)</f>
        <v>2139</v>
      </c>
      <c r="BM2142" s="134" t="s">
        <v>6142</v>
      </c>
      <c r="BN2142" s="98">
        <v>0</v>
      </c>
      <c r="BO2142" s="99" t="str">
        <f>IFERROR(VLOOKUP(ROWS($BM$4:BM2142),$BL$4:$BM$2337,2,0),"")</f>
        <v>Wieprz (pow. wadowicki, woj. małopolskie)</v>
      </c>
      <c r="BP2142" s="98">
        <v>0</v>
      </c>
      <c r="BQ2142" s="98">
        <f>IF(ISNUMBER(SEARCH('ankieta ESG'!$G$186,BR2142)),MAX($BQ$3:BQ2141)+1,0)</f>
        <v>2139</v>
      </c>
      <c r="BR2142" s="134" t="s">
        <v>6142</v>
      </c>
      <c r="BS2142" s="98">
        <v>0</v>
      </c>
      <c r="BT2142" s="99" t="str">
        <f>IFERROR(VLOOKUP(ROWS($BR$4:BR2142),$BQ$4:$BR$2337,2,0),"")</f>
        <v>Wieprz (pow. wadowicki, woj. małopolskie)</v>
      </c>
      <c r="BU2142" s="98">
        <v>0</v>
      </c>
      <c r="BV2142" s="98">
        <f>IF(ISNUMBER(SEARCH('ankieta ESG'!$G$187,BW2142)),MAX($BV$3:BV2141)+1,0)</f>
        <v>2139</v>
      </c>
      <c r="BW2142" s="134" t="s">
        <v>6142</v>
      </c>
      <c r="BX2142" s="98">
        <v>0</v>
      </c>
      <c r="BY2142" s="99" t="str">
        <f>IFERROR(VLOOKUP(ROWS($BW$4:BW2142),$BV$4:$BW$2337,2,0),"")</f>
        <v>Wieprz (pow. wadowicki, woj. małopolskie)</v>
      </c>
      <c r="BZ2142" s="98">
        <v>0</v>
      </c>
      <c r="CA2142" s="98">
        <f>IF(ISNUMBER(SEARCH('ankieta ESG'!$G$188,CB2142)),MAX($CA$3:CA2141)+1,0)</f>
        <v>2139</v>
      </c>
      <c r="CB2142" s="134" t="s">
        <v>6142</v>
      </c>
      <c r="CC2142" s="98">
        <v>0</v>
      </c>
      <c r="CD2142" s="99" t="str">
        <f>IFERROR(VLOOKUP(ROWS($CB$4:CB2142),$CA$4:$CB$2337,2,0),"")</f>
        <v>Wieprz (pow. wadowicki, woj. małopolskie)</v>
      </c>
      <c r="CE2142" s="98">
        <v>0</v>
      </c>
      <c r="CF2142" s="98">
        <f>IF(ISNUMBER(SEARCH('ankieta ESG'!$G$189,CG2142)),MAX($CF$3:CF2141)+1,0)</f>
        <v>2139</v>
      </c>
      <c r="CG2142" s="134" t="s">
        <v>6142</v>
      </c>
      <c r="CH2142" s="98">
        <v>0</v>
      </c>
      <c r="CI2142" s="99" t="str">
        <f>IFERROR(VLOOKUP(ROWS($CG$4:CG2142),$CF$4:$CG$2337,2,0),"")</f>
        <v>Wieprz (pow. wadowicki, woj. małopolskie)</v>
      </c>
      <c r="CJ2142" s="98">
        <v>0</v>
      </c>
    </row>
    <row r="2143" spans="4:88">
      <c r="D2143" s="25"/>
      <c r="F2143" s="25"/>
      <c r="AM2143" s="98">
        <f>IF(ISNUMBER(SEARCH('ankieta ESG'!$G$180,AN2143)),MAX(AM$3:$AM2142)+1,0)</f>
        <v>2140</v>
      </c>
      <c r="AN2143" s="134" t="s">
        <v>6143</v>
      </c>
      <c r="AO2143" s="98">
        <v>0</v>
      </c>
      <c r="AP2143" s="99" t="str">
        <f>IFERROR(VLOOKUP(ROWS($AN$4:AN2143),$AM$4:$AN$2337,2,0),"")</f>
        <v>Wieruszów (pow. wieruszowski, woj. łódzkie)</v>
      </c>
      <c r="AQ2143" s="98">
        <v>0</v>
      </c>
      <c r="AR2143" s="98">
        <f>IF(ISNUMBER(SEARCH('ankieta ESG'!$G$181,AS2143)),MAX($AR$3:AR2142)+1,0)</f>
        <v>2140</v>
      </c>
      <c r="AS2143" s="134" t="s">
        <v>6143</v>
      </c>
      <c r="AT2143" s="98">
        <v>0</v>
      </c>
      <c r="AU2143" s="99" t="str">
        <f>IFERROR(VLOOKUP(ROWS($AS$4:AS2143),$AR$4:$AS$2337,2,0),"")</f>
        <v>Wieruszów (pow. wieruszowski, woj. łódzkie)</v>
      </c>
      <c r="AV2143" s="98">
        <v>0</v>
      </c>
      <c r="AW2143" s="98">
        <f>IF(ISNUMBER(SEARCH('ankieta ESG'!$G$182,AX2143)),MAX($AW$3:AW2142)+1,0)</f>
        <v>2140</v>
      </c>
      <c r="AX2143" s="134" t="s">
        <v>6143</v>
      </c>
      <c r="AY2143" s="98">
        <v>0</v>
      </c>
      <c r="AZ2143" s="99" t="str">
        <f>IFERROR(VLOOKUP(ROWS($AX$4:AX2143),$AW$4:$AX$2337,2,0),"")</f>
        <v>Wieruszów (pow. wieruszowski, woj. łódzkie)</v>
      </c>
      <c r="BA2143" s="98">
        <v>0</v>
      </c>
      <c r="BB2143" s="98">
        <f>IF(ISNUMBER(SEARCH('ankieta ESG'!$G$183,BC2143)),MAX($BB$3:BB2142)+1,0)</f>
        <v>2140</v>
      </c>
      <c r="BC2143" s="134" t="s">
        <v>6143</v>
      </c>
      <c r="BD2143" s="98">
        <v>0</v>
      </c>
      <c r="BE2143" s="99" t="str">
        <f>IFERROR(VLOOKUP(ROWS($BC$4:BC2143),$BB$4:$BC$2337,2,0),"")</f>
        <v>Wieruszów (pow. wieruszowski, woj. łódzkie)</v>
      </c>
      <c r="BF2143" s="98">
        <v>0</v>
      </c>
      <c r="BG2143" s="98">
        <f>IF(ISNUMBER(SEARCH('ankieta ESG'!$G$184,BH2143)),MAX($BG$3:BG2142)+1,0)</f>
        <v>2140</v>
      </c>
      <c r="BH2143" s="134" t="s">
        <v>6143</v>
      </c>
      <c r="BI2143" s="98">
        <v>0</v>
      </c>
      <c r="BJ2143" s="99" t="str">
        <f>IFERROR(VLOOKUP(ROWS($BH$4:BH2143),$BG$4:$BH$2337,2,0),"")</f>
        <v>Wieruszów (pow. wieruszowski, woj. łódzkie)</v>
      </c>
      <c r="BK2143" s="98">
        <v>0</v>
      </c>
      <c r="BL2143" s="98">
        <f>IF(ISNUMBER(SEARCH('ankieta ESG'!$G$185,BM2143)),MAX($BL$3:BL2142)+1,0)</f>
        <v>2140</v>
      </c>
      <c r="BM2143" s="134" t="s">
        <v>6143</v>
      </c>
      <c r="BN2143" s="98">
        <v>0</v>
      </c>
      <c r="BO2143" s="99" t="str">
        <f>IFERROR(VLOOKUP(ROWS($BM$4:BM2143),$BL$4:$BM$2337,2,0),"")</f>
        <v>Wieruszów (pow. wieruszowski, woj. łódzkie)</v>
      </c>
      <c r="BP2143" s="98">
        <v>0</v>
      </c>
      <c r="BQ2143" s="98">
        <f>IF(ISNUMBER(SEARCH('ankieta ESG'!$G$186,BR2143)),MAX($BQ$3:BQ2142)+1,0)</f>
        <v>2140</v>
      </c>
      <c r="BR2143" s="134" t="s">
        <v>6143</v>
      </c>
      <c r="BS2143" s="98">
        <v>0</v>
      </c>
      <c r="BT2143" s="99" t="str">
        <f>IFERROR(VLOOKUP(ROWS($BR$4:BR2143),$BQ$4:$BR$2337,2,0),"")</f>
        <v>Wieruszów (pow. wieruszowski, woj. łódzkie)</v>
      </c>
      <c r="BU2143" s="98">
        <v>0</v>
      </c>
      <c r="BV2143" s="98">
        <f>IF(ISNUMBER(SEARCH('ankieta ESG'!$G$187,BW2143)),MAX($BV$3:BV2142)+1,0)</f>
        <v>2140</v>
      </c>
      <c r="BW2143" s="134" t="s">
        <v>6143</v>
      </c>
      <c r="BX2143" s="98">
        <v>0</v>
      </c>
      <c r="BY2143" s="99" t="str">
        <f>IFERROR(VLOOKUP(ROWS($BW$4:BW2143),$BV$4:$BW$2337,2,0),"")</f>
        <v>Wieruszów (pow. wieruszowski, woj. łódzkie)</v>
      </c>
      <c r="BZ2143" s="98">
        <v>0</v>
      </c>
      <c r="CA2143" s="98">
        <f>IF(ISNUMBER(SEARCH('ankieta ESG'!$G$188,CB2143)),MAX($CA$3:CA2142)+1,0)</f>
        <v>2140</v>
      </c>
      <c r="CB2143" s="134" t="s">
        <v>6143</v>
      </c>
      <c r="CC2143" s="98">
        <v>0</v>
      </c>
      <c r="CD2143" s="99" t="str">
        <f>IFERROR(VLOOKUP(ROWS($CB$4:CB2143),$CA$4:$CB$2337,2,0),"")</f>
        <v>Wieruszów (pow. wieruszowski, woj. łódzkie)</v>
      </c>
      <c r="CE2143" s="98">
        <v>0</v>
      </c>
      <c r="CF2143" s="98">
        <f>IF(ISNUMBER(SEARCH('ankieta ESG'!$G$189,CG2143)),MAX($CF$3:CF2142)+1,0)</f>
        <v>2140</v>
      </c>
      <c r="CG2143" s="134" t="s">
        <v>6143</v>
      </c>
      <c r="CH2143" s="98">
        <v>0</v>
      </c>
      <c r="CI2143" s="99" t="str">
        <f>IFERROR(VLOOKUP(ROWS($CG$4:CG2143),$CF$4:$CG$2337,2,0),"")</f>
        <v>Wieruszów (pow. wieruszowski, woj. łódzkie)</v>
      </c>
      <c r="CJ2143" s="98">
        <v>0</v>
      </c>
    </row>
    <row r="2144" spans="4:88">
      <c r="D2144" s="25"/>
      <c r="F2144" s="25"/>
      <c r="AM2144" s="98">
        <f>IF(ISNUMBER(SEARCH('ankieta ESG'!$G$180,AN2144)),MAX(AM$3:$AM2143)+1,0)</f>
        <v>2141</v>
      </c>
      <c r="AN2144" s="134" t="s">
        <v>6144</v>
      </c>
      <c r="AO2144" s="98">
        <v>0</v>
      </c>
      <c r="AP2144" s="99" t="str">
        <f>IFERROR(VLOOKUP(ROWS($AN$4:AN2144),$AM$4:$AN$2337,2,0),"")</f>
        <v>Wierzbica (pow. chełmski, woj. lubelskie)</v>
      </c>
      <c r="AQ2144" s="98">
        <v>0</v>
      </c>
      <c r="AR2144" s="98">
        <f>IF(ISNUMBER(SEARCH('ankieta ESG'!$G$181,AS2144)),MAX($AR$3:AR2143)+1,0)</f>
        <v>2141</v>
      </c>
      <c r="AS2144" s="134" t="s">
        <v>6144</v>
      </c>
      <c r="AT2144" s="98">
        <v>0</v>
      </c>
      <c r="AU2144" s="99" t="str">
        <f>IFERROR(VLOOKUP(ROWS($AS$4:AS2144),$AR$4:$AS$2337,2,0),"")</f>
        <v>Wierzbica (pow. chełmski, woj. lubelskie)</v>
      </c>
      <c r="AV2144" s="98">
        <v>0</v>
      </c>
      <c r="AW2144" s="98">
        <f>IF(ISNUMBER(SEARCH('ankieta ESG'!$G$182,AX2144)),MAX($AW$3:AW2143)+1,0)</f>
        <v>2141</v>
      </c>
      <c r="AX2144" s="134" t="s">
        <v>6144</v>
      </c>
      <c r="AY2144" s="98">
        <v>0</v>
      </c>
      <c r="AZ2144" s="99" t="str">
        <f>IFERROR(VLOOKUP(ROWS($AX$4:AX2144),$AW$4:$AX$2337,2,0),"")</f>
        <v>Wierzbica (pow. chełmski, woj. lubelskie)</v>
      </c>
      <c r="BA2144" s="98">
        <v>0</v>
      </c>
      <c r="BB2144" s="98">
        <f>IF(ISNUMBER(SEARCH('ankieta ESG'!$G$183,BC2144)),MAX($BB$3:BB2143)+1,0)</f>
        <v>2141</v>
      </c>
      <c r="BC2144" s="134" t="s">
        <v>6144</v>
      </c>
      <c r="BD2144" s="98">
        <v>0</v>
      </c>
      <c r="BE2144" s="99" t="str">
        <f>IFERROR(VLOOKUP(ROWS($BC$4:BC2144),$BB$4:$BC$2337,2,0),"")</f>
        <v>Wierzbica (pow. chełmski, woj. lubelskie)</v>
      </c>
      <c r="BF2144" s="98">
        <v>0</v>
      </c>
      <c r="BG2144" s="98">
        <f>IF(ISNUMBER(SEARCH('ankieta ESG'!$G$184,BH2144)),MAX($BG$3:BG2143)+1,0)</f>
        <v>2141</v>
      </c>
      <c r="BH2144" s="134" t="s">
        <v>6144</v>
      </c>
      <c r="BI2144" s="98">
        <v>0</v>
      </c>
      <c r="BJ2144" s="99" t="str">
        <f>IFERROR(VLOOKUP(ROWS($BH$4:BH2144),$BG$4:$BH$2337,2,0),"")</f>
        <v>Wierzbica (pow. chełmski, woj. lubelskie)</v>
      </c>
      <c r="BK2144" s="98">
        <v>0</v>
      </c>
      <c r="BL2144" s="98">
        <f>IF(ISNUMBER(SEARCH('ankieta ESG'!$G$185,BM2144)),MAX($BL$3:BL2143)+1,0)</f>
        <v>2141</v>
      </c>
      <c r="BM2144" s="134" t="s">
        <v>6144</v>
      </c>
      <c r="BN2144" s="98">
        <v>0</v>
      </c>
      <c r="BO2144" s="99" t="str">
        <f>IFERROR(VLOOKUP(ROWS($BM$4:BM2144),$BL$4:$BM$2337,2,0),"")</f>
        <v>Wierzbica (pow. chełmski, woj. lubelskie)</v>
      </c>
      <c r="BP2144" s="98">
        <v>0</v>
      </c>
      <c r="BQ2144" s="98">
        <f>IF(ISNUMBER(SEARCH('ankieta ESG'!$G$186,BR2144)),MAX($BQ$3:BQ2143)+1,0)</f>
        <v>2141</v>
      </c>
      <c r="BR2144" s="134" t="s">
        <v>6144</v>
      </c>
      <c r="BS2144" s="98">
        <v>0</v>
      </c>
      <c r="BT2144" s="99" t="str">
        <f>IFERROR(VLOOKUP(ROWS($BR$4:BR2144),$BQ$4:$BR$2337,2,0),"")</f>
        <v>Wierzbica (pow. chełmski, woj. lubelskie)</v>
      </c>
      <c r="BU2144" s="98">
        <v>0</v>
      </c>
      <c r="BV2144" s="98">
        <f>IF(ISNUMBER(SEARCH('ankieta ESG'!$G$187,BW2144)),MAX($BV$3:BV2143)+1,0)</f>
        <v>2141</v>
      </c>
      <c r="BW2144" s="134" t="s">
        <v>6144</v>
      </c>
      <c r="BX2144" s="98">
        <v>0</v>
      </c>
      <c r="BY2144" s="99" t="str">
        <f>IFERROR(VLOOKUP(ROWS($BW$4:BW2144),$BV$4:$BW$2337,2,0),"")</f>
        <v>Wierzbica (pow. chełmski, woj. lubelskie)</v>
      </c>
      <c r="BZ2144" s="98">
        <v>0</v>
      </c>
      <c r="CA2144" s="98">
        <f>IF(ISNUMBER(SEARCH('ankieta ESG'!$G$188,CB2144)),MAX($CA$3:CA2143)+1,0)</f>
        <v>2141</v>
      </c>
      <c r="CB2144" s="134" t="s">
        <v>6144</v>
      </c>
      <c r="CC2144" s="98">
        <v>0</v>
      </c>
      <c r="CD2144" s="99" t="str">
        <f>IFERROR(VLOOKUP(ROWS($CB$4:CB2144),$CA$4:$CB$2337,2,0),"")</f>
        <v>Wierzbica (pow. chełmski, woj. lubelskie)</v>
      </c>
      <c r="CE2144" s="98">
        <v>0</v>
      </c>
      <c r="CF2144" s="98">
        <f>IF(ISNUMBER(SEARCH('ankieta ESG'!$G$189,CG2144)),MAX($CF$3:CF2143)+1,0)</f>
        <v>2141</v>
      </c>
      <c r="CG2144" s="134" t="s">
        <v>6144</v>
      </c>
      <c r="CH2144" s="98">
        <v>0</v>
      </c>
      <c r="CI2144" s="99" t="str">
        <f>IFERROR(VLOOKUP(ROWS($CG$4:CG2144),$CF$4:$CG$2337,2,0),"")</f>
        <v>Wierzbica (pow. chełmski, woj. lubelskie)</v>
      </c>
      <c r="CJ2144" s="98">
        <v>0</v>
      </c>
    </row>
    <row r="2145" spans="4:88">
      <c r="D2145" s="25"/>
      <c r="F2145" s="25"/>
      <c r="AM2145" s="98">
        <f>IF(ISNUMBER(SEARCH('ankieta ESG'!$G$180,AN2145)),MAX(AM$3:$AM2144)+1,0)</f>
        <v>2142</v>
      </c>
      <c r="AN2145" s="134" t="s">
        <v>6145</v>
      </c>
      <c r="AO2145" s="98">
        <v>0</v>
      </c>
      <c r="AP2145" s="99" t="str">
        <f>IFERROR(VLOOKUP(ROWS($AN$4:AN2145),$AM$4:$AN$2337,2,0),"")</f>
        <v>Wierzbica (pow. radomski, woj. mazowieckie)</v>
      </c>
      <c r="AQ2145" s="98">
        <v>0</v>
      </c>
      <c r="AR2145" s="98">
        <f>IF(ISNUMBER(SEARCH('ankieta ESG'!$G$181,AS2145)),MAX($AR$3:AR2144)+1,0)</f>
        <v>2142</v>
      </c>
      <c r="AS2145" s="134" t="s">
        <v>6145</v>
      </c>
      <c r="AT2145" s="98">
        <v>0</v>
      </c>
      <c r="AU2145" s="99" t="str">
        <f>IFERROR(VLOOKUP(ROWS($AS$4:AS2145),$AR$4:$AS$2337,2,0),"")</f>
        <v>Wierzbica (pow. radomski, woj. mazowieckie)</v>
      </c>
      <c r="AV2145" s="98">
        <v>0</v>
      </c>
      <c r="AW2145" s="98">
        <f>IF(ISNUMBER(SEARCH('ankieta ESG'!$G$182,AX2145)),MAX($AW$3:AW2144)+1,0)</f>
        <v>2142</v>
      </c>
      <c r="AX2145" s="134" t="s">
        <v>6145</v>
      </c>
      <c r="AY2145" s="98">
        <v>0</v>
      </c>
      <c r="AZ2145" s="99" t="str">
        <f>IFERROR(VLOOKUP(ROWS($AX$4:AX2145),$AW$4:$AX$2337,2,0),"")</f>
        <v>Wierzbica (pow. radomski, woj. mazowieckie)</v>
      </c>
      <c r="BA2145" s="98">
        <v>0</v>
      </c>
      <c r="BB2145" s="98">
        <f>IF(ISNUMBER(SEARCH('ankieta ESG'!$G$183,BC2145)),MAX($BB$3:BB2144)+1,0)</f>
        <v>2142</v>
      </c>
      <c r="BC2145" s="134" t="s">
        <v>6145</v>
      </c>
      <c r="BD2145" s="98">
        <v>0</v>
      </c>
      <c r="BE2145" s="99" t="str">
        <f>IFERROR(VLOOKUP(ROWS($BC$4:BC2145),$BB$4:$BC$2337,2,0),"")</f>
        <v>Wierzbica (pow. radomski, woj. mazowieckie)</v>
      </c>
      <c r="BF2145" s="98">
        <v>0</v>
      </c>
      <c r="BG2145" s="98">
        <f>IF(ISNUMBER(SEARCH('ankieta ESG'!$G$184,BH2145)),MAX($BG$3:BG2144)+1,0)</f>
        <v>2142</v>
      </c>
      <c r="BH2145" s="134" t="s">
        <v>6145</v>
      </c>
      <c r="BI2145" s="98">
        <v>0</v>
      </c>
      <c r="BJ2145" s="99" t="str">
        <f>IFERROR(VLOOKUP(ROWS($BH$4:BH2145),$BG$4:$BH$2337,2,0),"")</f>
        <v>Wierzbica (pow. radomski, woj. mazowieckie)</v>
      </c>
      <c r="BK2145" s="98">
        <v>0</v>
      </c>
      <c r="BL2145" s="98">
        <f>IF(ISNUMBER(SEARCH('ankieta ESG'!$G$185,BM2145)),MAX($BL$3:BL2144)+1,0)</f>
        <v>2142</v>
      </c>
      <c r="BM2145" s="134" t="s">
        <v>6145</v>
      </c>
      <c r="BN2145" s="98">
        <v>0</v>
      </c>
      <c r="BO2145" s="99" t="str">
        <f>IFERROR(VLOOKUP(ROWS($BM$4:BM2145),$BL$4:$BM$2337,2,0),"")</f>
        <v>Wierzbica (pow. radomski, woj. mazowieckie)</v>
      </c>
      <c r="BP2145" s="98">
        <v>0</v>
      </c>
      <c r="BQ2145" s="98">
        <f>IF(ISNUMBER(SEARCH('ankieta ESG'!$G$186,BR2145)),MAX($BQ$3:BQ2144)+1,0)</f>
        <v>2142</v>
      </c>
      <c r="BR2145" s="134" t="s">
        <v>6145</v>
      </c>
      <c r="BS2145" s="98">
        <v>0</v>
      </c>
      <c r="BT2145" s="99" t="str">
        <f>IFERROR(VLOOKUP(ROWS($BR$4:BR2145),$BQ$4:$BR$2337,2,0),"")</f>
        <v>Wierzbica (pow. radomski, woj. mazowieckie)</v>
      </c>
      <c r="BU2145" s="98">
        <v>0</v>
      </c>
      <c r="BV2145" s="98">
        <f>IF(ISNUMBER(SEARCH('ankieta ESG'!$G$187,BW2145)),MAX($BV$3:BV2144)+1,0)</f>
        <v>2142</v>
      </c>
      <c r="BW2145" s="134" t="s">
        <v>6145</v>
      </c>
      <c r="BX2145" s="98">
        <v>0</v>
      </c>
      <c r="BY2145" s="99" t="str">
        <f>IFERROR(VLOOKUP(ROWS($BW$4:BW2145),$BV$4:$BW$2337,2,0),"")</f>
        <v>Wierzbica (pow. radomski, woj. mazowieckie)</v>
      </c>
      <c r="BZ2145" s="98">
        <v>0</v>
      </c>
      <c r="CA2145" s="98">
        <f>IF(ISNUMBER(SEARCH('ankieta ESG'!$G$188,CB2145)),MAX($CA$3:CA2144)+1,0)</f>
        <v>2142</v>
      </c>
      <c r="CB2145" s="134" t="s">
        <v>6145</v>
      </c>
      <c r="CC2145" s="98">
        <v>0</v>
      </c>
      <c r="CD2145" s="99" t="str">
        <f>IFERROR(VLOOKUP(ROWS($CB$4:CB2145),$CA$4:$CB$2337,2,0),"")</f>
        <v>Wierzbica (pow. radomski, woj. mazowieckie)</v>
      </c>
      <c r="CE2145" s="98">
        <v>0</v>
      </c>
      <c r="CF2145" s="98">
        <f>IF(ISNUMBER(SEARCH('ankieta ESG'!$G$189,CG2145)),MAX($CF$3:CF2144)+1,0)</f>
        <v>2142</v>
      </c>
      <c r="CG2145" s="134" t="s">
        <v>6145</v>
      </c>
      <c r="CH2145" s="98">
        <v>0</v>
      </c>
      <c r="CI2145" s="99" t="str">
        <f>IFERROR(VLOOKUP(ROWS($CG$4:CG2145),$CF$4:$CG$2337,2,0),"")</f>
        <v>Wierzbica (pow. radomski, woj. mazowieckie)</v>
      </c>
      <c r="CJ2145" s="98">
        <v>0</v>
      </c>
    </row>
    <row r="2146" spans="4:88">
      <c r="D2146" s="25"/>
      <c r="F2146" s="25"/>
      <c r="AM2146" s="98">
        <f>IF(ISNUMBER(SEARCH('ankieta ESG'!$G$180,AN2146)),MAX(AM$3:$AM2145)+1,0)</f>
        <v>2143</v>
      </c>
      <c r="AN2146" s="134" t="s">
        <v>6146</v>
      </c>
      <c r="AO2146" s="98">
        <v>0</v>
      </c>
      <c r="AP2146" s="99" t="str">
        <f>IFERROR(VLOOKUP(ROWS($AN$4:AN2146),$AM$4:$AN$2337,2,0),"")</f>
        <v>Wierzbinek (pow. koniński, woj. wielkopolskie)</v>
      </c>
      <c r="AQ2146" s="98">
        <v>0</v>
      </c>
      <c r="AR2146" s="98">
        <f>IF(ISNUMBER(SEARCH('ankieta ESG'!$G$181,AS2146)),MAX($AR$3:AR2145)+1,0)</f>
        <v>2143</v>
      </c>
      <c r="AS2146" s="134" t="s">
        <v>6146</v>
      </c>
      <c r="AT2146" s="98">
        <v>0</v>
      </c>
      <c r="AU2146" s="99" t="str">
        <f>IFERROR(VLOOKUP(ROWS($AS$4:AS2146),$AR$4:$AS$2337,2,0),"")</f>
        <v>Wierzbinek (pow. koniński, woj. wielkopolskie)</v>
      </c>
      <c r="AV2146" s="98">
        <v>0</v>
      </c>
      <c r="AW2146" s="98">
        <f>IF(ISNUMBER(SEARCH('ankieta ESG'!$G$182,AX2146)),MAX($AW$3:AW2145)+1,0)</f>
        <v>2143</v>
      </c>
      <c r="AX2146" s="134" t="s">
        <v>6146</v>
      </c>
      <c r="AY2146" s="98">
        <v>0</v>
      </c>
      <c r="AZ2146" s="99" t="str">
        <f>IFERROR(VLOOKUP(ROWS($AX$4:AX2146),$AW$4:$AX$2337,2,0),"")</f>
        <v>Wierzbinek (pow. koniński, woj. wielkopolskie)</v>
      </c>
      <c r="BA2146" s="98">
        <v>0</v>
      </c>
      <c r="BB2146" s="98">
        <f>IF(ISNUMBER(SEARCH('ankieta ESG'!$G$183,BC2146)),MAX($BB$3:BB2145)+1,0)</f>
        <v>2143</v>
      </c>
      <c r="BC2146" s="134" t="s">
        <v>6146</v>
      </c>
      <c r="BD2146" s="98">
        <v>0</v>
      </c>
      <c r="BE2146" s="99" t="str">
        <f>IFERROR(VLOOKUP(ROWS($BC$4:BC2146),$BB$4:$BC$2337,2,0),"")</f>
        <v>Wierzbinek (pow. koniński, woj. wielkopolskie)</v>
      </c>
      <c r="BF2146" s="98">
        <v>0</v>
      </c>
      <c r="BG2146" s="98">
        <f>IF(ISNUMBER(SEARCH('ankieta ESG'!$G$184,BH2146)),MAX($BG$3:BG2145)+1,0)</f>
        <v>2143</v>
      </c>
      <c r="BH2146" s="134" t="s">
        <v>6146</v>
      </c>
      <c r="BI2146" s="98">
        <v>0</v>
      </c>
      <c r="BJ2146" s="99" t="str">
        <f>IFERROR(VLOOKUP(ROWS($BH$4:BH2146),$BG$4:$BH$2337,2,0),"")</f>
        <v>Wierzbinek (pow. koniński, woj. wielkopolskie)</v>
      </c>
      <c r="BK2146" s="98">
        <v>0</v>
      </c>
      <c r="BL2146" s="98">
        <f>IF(ISNUMBER(SEARCH('ankieta ESG'!$G$185,BM2146)),MAX($BL$3:BL2145)+1,0)</f>
        <v>2143</v>
      </c>
      <c r="BM2146" s="134" t="s">
        <v>6146</v>
      </c>
      <c r="BN2146" s="98">
        <v>0</v>
      </c>
      <c r="BO2146" s="99" t="str">
        <f>IFERROR(VLOOKUP(ROWS($BM$4:BM2146),$BL$4:$BM$2337,2,0),"")</f>
        <v>Wierzbinek (pow. koniński, woj. wielkopolskie)</v>
      </c>
      <c r="BP2146" s="98">
        <v>0</v>
      </c>
      <c r="BQ2146" s="98">
        <f>IF(ISNUMBER(SEARCH('ankieta ESG'!$G$186,BR2146)),MAX($BQ$3:BQ2145)+1,0)</f>
        <v>2143</v>
      </c>
      <c r="BR2146" s="134" t="s">
        <v>6146</v>
      </c>
      <c r="BS2146" s="98">
        <v>0</v>
      </c>
      <c r="BT2146" s="99" t="str">
        <f>IFERROR(VLOOKUP(ROWS($BR$4:BR2146),$BQ$4:$BR$2337,2,0),"")</f>
        <v>Wierzbinek (pow. koniński, woj. wielkopolskie)</v>
      </c>
      <c r="BU2146" s="98">
        <v>0</v>
      </c>
      <c r="BV2146" s="98">
        <f>IF(ISNUMBER(SEARCH('ankieta ESG'!$G$187,BW2146)),MAX($BV$3:BV2145)+1,0)</f>
        <v>2143</v>
      </c>
      <c r="BW2146" s="134" t="s">
        <v>6146</v>
      </c>
      <c r="BX2146" s="98">
        <v>0</v>
      </c>
      <c r="BY2146" s="99" t="str">
        <f>IFERROR(VLOOKUP(ROWS($BW$4:BW2146),$BV$4:$BW$2337,2,0),"")</f>
        <v>Wierzbinek (pow. koniński, woj. wielkopolskie)</v>
      </c>
      <c r="BZ2146" s="98">
        <v>0</v>
      </c>
      <c r="CA2146" s="98">
        <f>IF(ISNUMBER(SEARCH('ankieta ESG'!$G$188,CB2146)),MAX($CA$3:CA2145)+1,0)</f>
        <v>2143</v>
      </c>
      <c r="CB2146" s="134" t="s">
        <v>6146</v>
      </c>
      <c r="CC2146" s="98">
        <v>0</v>
      </c>
      <c r="CD2146" s="99" t="str">
        <f>IFERROR(VLOOKUP(ROWS($CB$4:CB2146),$CA$4:$CB$2337,2,0),"")</f>
        <v>Wierzbinek (pow. koniński, woj. wielkopolskie)</v>
      </c>
      <c r="CE2146" s="98">
        <v>0</v>
      </c>
      <c r="CF2146" s="98">
        <f>IF(ISNUMBER(SEARCH('ankieta ESG'!$G$189,CG2146)),MAX($CF$3:CF2145)+1,0)</f>
        <v>2143</v>
      </c>
      <c r="CG2146" s="134" t="s">
        <v>6146</v>
      </c>
      <c r="CH2146" s="98">
        <v>0</v>
      </c>
      <c r="CI2146" s="99" t="str">
        <f>IFERROR(VLOOKUP(ROWS($CG$4:CG2146),$CF$4:$CG$2337,2,0),"")</f>
        <v>Wierzbinek (pow. koniński, woj. wielkopolskie)</v>
      </c>
      <c r="CJ2146" s="98">
        <v>0</v>
      </c>
    </row>
    <row r="2147" spans="4:88">
      <c r="D2147" s="25"/>
      <c r="F2147" s="25"/>
      <c r="AM2147" s="98">
        <f>IF(ISNUMBER(SEARCH('ankieta ESG'!$G$180,AN2147)),MAX(AM$3:$AM2146)+1,0)</f>
        <v>2144</v>
      </c>
      <c r="AN2147" s="134" t="s">
        <v>6147</v>
      </c>
      <c r="AO2147" s="98">
        <v>0</v>
      </c>
      <c r="AP2147" s="99" t="str">
        <f>IFERROR(VLOOKUP(ROWS($AN$4:AN2147),$AM$4:$AN$2337,2,0),"")</f>
        <v>Wierzbno (pow. węgrowski, woj. mazowieckie)</v>
      </c>
      <c r="AQ2147" s="98">
        <v>0</v>
      </c>
      <c r="AR2147" s="98">
        <f>IF(ISNUMBER(SEARCH('ankieta ESG'!$G$181,AS2147)),MAX($AR$3:AR2146)+1,0)</f>
        <v>2144</v>
      </c>
      <c r="AS2147" s="134" t="s">
        <v>6147</v>
      </c>
      <c r="AT2147" s="98">
        <v>0</v>
      </c>
      <c r="AU2147" s="99" t="str">
        <f>IFERROR(VLOOKUP(ROWS($AS$4:AS2147),$AR$4:$AS$2337,2,0),"")</f>
        <v>Wierzbno (pow. węgrowski, woj. mazowieckie)</v>
      </c>
      <c r="AV2147" s="98">
        <v>0</v>
      </c>
      <c r="AW2147" s="98">
        <f>IF(ISNUMBER(SEARCH('ankieta ESG'!$G$182,AX2147)),MAX($AW$3:AW2146)+1,0)</f>
        <v>2144</v>
      </c>
      <c r="AX2147" s="134" t="s">
        <v>6147</v>
      </c>
      <c r="AY2147" s="98">
        <v>0</v>
      </c>
      <c r="AZ2147" s="99" t="str">
        <f>IFERROR(VLOOKUP(ROWS($AX$4:AX2147),$AW$4:$AX$2337,2,0),"")</f>
        <v>Wierzbno (pow. węgrowski, woj. mazowieckie)</v>
      </c>
      <c r="BA2147" s="98">
        <v>0</v>
      </c>
      <c r="BB2147" s="98">
        <f>IF(ISNUMBER(SEARCH('ankieta ESG'!$G$183,BC2147)),MAX($BB$3:BB2146)+1,0)</f>
        <v>2144</v>
      </c>
      <c r="BC2147" s="134" t="s">
        <v>6147</v>
      </c>
      <c r="BD2147" s="98">
        <v>0</v>
      </c>
      <c r="BE2147" s="99" t="str">
        <f>IFERROR(VLOOKUP(ROWS($BC$4:BC2147),$BB$4:$BC$2337,2,0),"")</f>
        <v>Wierzbno (pow. węgrowski, woj. mazowieckie)</v>
      </c>
      <c r="BF2147" s="98">
        <v>0</v>
      </c>
      <c r="BG2147" s="98">
        <f>IF(ISNUMBER(SEARCH('ankieta ESG'!$G$184,BH2147)),MAX($BG$3:BG2146)+1,0)</f>
        <v>2144</v>
      </c>
      <c r="BH2147" s="134" t="s">
        <v>6147</v>
      </c>
      <c r="BI2147" s="98">
        <v>0</v>
      </c>
      <c r="BJ2147" s="99" t="str">
        <f>IFERROR(VLOOKUP(ROWS($BH$4:BH2147),$BG$4:$BH$2337,2,0),"")</f>
        <v>Wierzbno (pow. węgrowski, woj. mazowieckie)</v>
      </c>
      <c r="BK2147" s="98">
        <v>0</v>
      </c>
      <c r="BL2147" s="98">
        <f>IF(ISNUMBER(SEARCH('ankieta ESG'!$G$185,BM2147)),MAX($BL$3:BL2146)+1,0)</f>
        <v>2144</v>
      </c>
      <c r="BM2147" s="134" t="s">
        <v>6147</v>
      </c>
      <c r="BN2147" s="98">
        <v>0</v>
      </c>
      <c r="BO2147" s="99" t="str">
        <f>IFERROR(VLOOKUP(ROWS($BM$4:BM2147),$BL$4:$BM$2337,2,0),"")</f>
        <v>Wierzbno (pow. węgrowski, woj. mazowieckie)</v>
      </c>
      <c r="BP2147" s="98">
        <v>0</v>
      </c>
      <c r="BQ2147" s="98">
        <f>IF(ISNUMBER(SEARCH('ankieta ESG'!$G$186,BR2147)),MAX($BQ$3:BQ2146)+1,0)</f>
        <v>2144</v>
      </c>
      <c r="BR2147" s="134" t="s">
        <v>6147</v>
      </c>
      <c r="BS2147" s="98">
        <v>0</v>
      </c>
      <c r="BT2147" s="99" t="str">
        <f>IFERROR(VLOOKUP(ROWS($BR$4:BR2147),$BQ$4:$BR$2337,2,0),"")</f>
        <v>Wierzbno (pow. węgrowski, woj. mazowieckie)</v>
      </c>
      <c r="BU2147" s="98">
        <v>0</v>
      </c>
      <c r="BV2147" s="98">
        <f>IF(ISNUMBER(SEARCH('ankieta ESG'!$G$187,BW2147)),MAX($BV$3:BV2146)+1,0)</f>
        <v>2144</v>
      </c>
      <c r="BW2147" s="134" t="s">
        <v>6147</v>
      </c>
      <c r="BX2147" s="98">
        <v>0</v>
      </c>
      <c r="BY2147" s="99" t="str">
        <f>IFERROR(VLOOKUP(ROWS($BW$4:BW2147),$BV$4:$BW$2337,2,0),"")</f>
        <v>Wierzbno (pow. węgrowski, woj. mazowieckie)</v>
      </c>
      <c r="BZ2147" s="98">
        <v>0</v>
      </c>
      <c r="CA2147" s="98">
        <f>IF(ISNUMBER(SEARCH('ankieta ESG'!$G$188,CB2147)),MAX($CA$3:CA2146)+1,0)</f>
        <v>2144</v>
      </c>
      <c r="CB2147" s="134" t="s">
        <v>6147</v>
      </c>
      <c r="CC2147" s="98">
        <v>0</v>
      </c>
      <c r="CD2147" s="99" t="str">
        <f>IFERROR(VLOOKUP(ROWS($CB$4:CB2147),$CA$4:$CB$2337,2,0),"")</f>
        <v>Wierzbno (pow. węgrowski, woj. mazowieckie)</v>
      </c>
      <c r="CE2147" s="98">
        <v>0</v>
      </c>
      <c r="CF2147" s="98">
        <f>IF(ISNUMBER(SEARCH('ankieta ESG'!$G$189,CG2147)),MAX($CF$3:CF2146)+1,0)</f>
        <v>2144</v>
      </c>
      <c r="CG2147" s="134" t="s">
        <v>6147</v>
      </c>
      <c r="CH2147" s="98">
        <v>0</v>
      </c>
      <c r="CI2147" s="99" t="str">
        <f>IFERROR(VLOOKUP(ROWS($CG$4:CG2147),$CF$4:$CG$2337,2,0),"")</f>
        <v>Wierzbno (pow. węgrowski, woj. mazowieckie)</v>
      </c>
      <c r="CJ2147" s="98">
        <v>0</v>
      </c>
    </row>
    <row r="2148" spans="4:88">
      <c r="D2148" s="25"/>
      <c r="F2148" s="25"/>
      <c r="AM2148" s="98">
        <f>IF(ISNUMBER(SEARCH('ankieta ESG'!$G$180,AN2148)),MAX(AM$3:$AM2147)+1,0)</f>
        <v>2145</v>
      </c>
      <c r="AN2148" s="134" t="s">
        <v>6148</v>
      </c>
      <c r="AO2148" s="98">
        <v>0</v>
      </c>
      <c r="AP2148" s="99" t="str">
        <f>IFERROR(VLOOKUP(ROWS($AN$4:AN2148),$AM$4:$AN$2337,2,0),"")</f>
        <v>Wierzchlas (pow. wieluński, woj. łódzkie)</v>
      </c>
      <c r="AQ2148" s="98">
        <v>0</v>
      </c>
      <c r="AR2148" s="98">
        <f>IF(ISNUMBER(SEARCH('ankieta ESG'!$G$181,AS2148)),MAX($AR$3:AR2147)+1,0)</f>
        <v>2145</v>
      </c>
      <c r="AS2148" s="134" t="s">
        <v>6148</v>
      </c>
      <c r="AT2148" s="98">
        <v>0</v>
      </c>
      <c r="AU2148" s="99" t="str">
        <f>IFERROR(VLOOKUP(ROWS($AS$4:AS2148),$AR$4:$AS$2337,2,0),"")</f>
        <v>Wierzchlas (pow. wieluński, woj. łódzkie)</v>
      </c>
      <c r="AV2148" s="98">
        <v>0</v>
      </c>
      <c r="AW2148" s="98">
        <f>IF(ISNUMBER(SEARCH('ankieta ESG'!$G$182,AX2148)),MAX($AW$3:AW2147)+1,0)</f>
        <v>2145</v>
      </c>
      <c r="AX2148" s="134" t="s">
        <v>6148</v>
      </c>
      <c r="AY2148" s="98">
        <v>0</v>
      </c>
      <c r="AZ2148" s="99" t="str">
        <f>IFERROR(VLOOKUP(ROWS($AX$4:AX2148),$AW$4:$AX$2337,2,0),"")</f>
        <v>Wierzchlas (pow. wieluński, woj. łódzkie)</v>
      </c>
      <c r="BA2148" s="98">
        <v>0</v>
      </c>
      <c r="BB2148" s="98">
        <f>IF(ISNUMBER(SEARCH('ankieta ESG'!$G$183,BC2148)),MAX($BB$3:BB2147)+1,0)</f>
        <v>2145</v>
      </c>
      <c r="BC2148" s="134" t="s">
        <v>6148</v>
      </c>
      <c r="BD2148" s="98">
        <v>0</v>
      </c>
      <c r="BE2148" s="99" t="str">
        <f>IFERROR(VLOOKUP(ROWS($BC$4:BC2148),$BB$4:$BC$2337,2,0),"")</f>
        <v>Wierzchlas (pow. wieluński, woj. łódzkie)</v>
      </c>
      <c r="BF2148" s="98">
        <v>0</v>
      </c>
      <c r="BG2148" s="98">
        <f>IF(ISNUMBER(SEARCH('ankieta ESG'!$G$184,BH2148)),MAX($BG$3:BG2147)+1,0)</f>
        <v>2145</v>
      </c>
      <c r="BH2148" s="134" t="s">
        <v>6148</v>
      </c>
      <c r="BI2148" s="98">
        <v>0</v>
      </c>
      <c r="BJ2148" s="99" t="str">
        <f>IFERROR(VLOOKUP(ROWS($BH$4:BH2148),$BG$4:$BH$2337,2,0),"")</f>
        <v>Wierzchlas (pow. wieluński, woj. łódzkie)</v>
      </c>
      <c r="BK2148" s="98">
        <v>0</v>
      </c>
      <c r="BL2148" s="98">
        <f>IF(ISNUMBER(SEARCH('ankieta ESG'!$G$185,BM2148)),MAX($BL$3:BL2147)+1,0)</f>
        <v>2145</v>
      </c>
      <c r="BM2148" s="134" t="s">
        <v>6148</v>
      </c>
      <c r="BN2148" s="98">
        <v>0</v>
      </c>
      <c r="BO2148" s="99" t="str">
        <f>IFERROR(VLOOKUP(ROWS($BM$4:BM2148),$BL$4:$BM$2337,2,0),"")</f>
        <v>Wierzchlas (pow. wieluński, woj. łódzkie)</v>
      </c>
      <c r="BP2148" s="98">
        <v>0</v>
      </c>
      <c r="BQ2148" s="98">
        <f>IF(ISNUMBER(SEARCH('ankieta ESG'!$G$186,BR2148)),MAX($BQ$3:BQ2147)+1,0)</f>
        <v>2145</v>
      </c>
      <c r="BR2148" s="134" t="s">
        <v>6148</v>
      </c>
      <c r="BS2148" s="98">
        <v>0</v>
      </c>
      <c r="BT2148" s="99" t="str">
        <f>IFERROR(VLOOKUP(ROWS($BR$4:BR2148),$BQ$4:$BR$2337,2,0),"")</f>
        <v>Wierzchlas (pow. wieluński, woj. łódzkie)</v>
      </c>
      <c r="BU2148" s="98">
        <v>0</v>
      </c>
      <c r="BV2148" s="98">
        <f>IF(ISNUMBER(SEARCH('ankieta ESG'!$G$187,BW2148)),MAX($BV$3:BV2147)+1,0)</f>
        <v>2145</v>
      </c>
      <c r="BW2148" s="134" t="s">
        <v>6148</v>
      </c>
      <c r="BX2148" s="98">
        <v>0</v>
      </c>
      <c r="BY2148" s="99" t="str">
        <f>IFERROR(VLOOKUP(ROWS($BW$4:BW2148),$BV$4:$BW$2337,2,0),"")</f>
        <v>Wierzchlas (pow. wieluński, woj. łódzkie)</v>
      </c>
      <c r="BZ2148" s="98">
        <v>0</v>
      </c>
      <c r="CA2148" s="98">
        <f>IF(ISNUMBER(SEARCH('ankieta ESG'!$G$188,CB2148)),MAX($CA$3:CA2147)+1,0)</f>
        <v>2145</v>
      </c>
      <c r="CB2148" s="134" t="s">
        <v>6148</v>
      </c>
      <c r="CC2148" s="98">
        <v>0</v>
      </c>
      <c r="CD2148" s="99" t="str">
        <f>IFERROR(VLOOKUP(ROWS($CB$4:CB2148),$CA$4:$CB$2337,2,0),"")</f>
        <v>Wierzchlas (pow. wieluński, woj. łódzkie)</v>
      </c>
      <c r="CE2148" s="98">
        <v>0</v>
      </c>
      <c r="CF2148" s="98">
        <f>IF(ISNUMBER(SEARCH('ankieta ESG'!$G$189,CG2148)),MAX($CF$3:CF2147)+1,0)</f>
        <v>2145</v>
      </c>
      <c r="CG2148" s="134" t="s">
        <v>6148</v>
      </c>
      <c r="CH2148" s="98">
        <v>0</v>
      </c>
      <c r="CI2148" s="99" t="str">
        <f>IFERROR(VLOOKUP(ROWS($CG$4:CG2148),$CF$4:$CG$2337,2,0),"")</f>
        <v>Wierzchlas (pow. wieluński, woj. łódzkie)</v>
      </c>
      <c r="CJ2148" s="98">
        <v>0</v>
      </c>
    </row>
    <row r="2149" spans="4:88">
      <c r="D2149" s="25"/>
      <c r="F2149" s="25"/>
      <c r="AM2149" s="98">
        <f>IF(ISNUMBER(SEARCH('ankieta ESG'!$G$180,AN2149)),MAX(AM$3:$AM2148)+1,0)</f>
        <v>2146</v>
      </c>
      <c r="AN2149" s="134" t="s">
        <v>6149</v>
      </c>
      <c r="AO2149" s="98">
        <v>0</v>
      </c>
      <c r="AP2149" s="99" t="str">
        <f>IFERROR(VLOOKUP(ROWS($AN$4:AN2149),$AM$4:$AN$2337,2,0),"")</f>
        <v>Wierzchosławice (pow. tarnowski, woj. małopolskie)</v>
      </c>
      <c r="AQ2149" s="98">
        <v>0</v>
      </c>
      <c r="AR2149" s="98">
        <f>IF(ISNUMBER(SEARCH('ankieta ESG'!$G$181,AS2149)),MAX($AR$3:AR2148)+1,0)</f>
        <v>2146</v>
      </c>
      <c r="AS2149" s="134" t="s">
        <v>6149</v>
      </c>
      <c r="AT2149" s="98">
        <v>0</v>
      </c>
      <c r="AU2149" s="99" t="str">
        <f>IFERROR(VLOOKUP(ROWS($AS$4:AS2149),$AR$4:$AS$2337,2,0),"")</f>
        <v>Wierzchosławice (pow. tarnowski, woj. małopolskie)</v>
      </c>
      <c r="AV2149" s="98">
        <v>0</v>
      </c>
      <c r="AW2149" s="98">
        <f>IF(ISNUMBER(SEARCH('ankieta ESG'!$G$182,AX2149)),MAX($AW$3:AW2148)+1,0)</f>
        <v>2146</v>
      </c>
      <c r="AX2149" s="134" t="s">
        <v>6149</v>
      </c>
      <c r="AY2149" s="98">
        <v>0</v>
      </c>
      <c r="AZ2149" s="99" t="str">
        <f>IFERROR(VLOOKUP(ROWS($AX$4:AX2149),$AW$4:$AX$2337,2,0),"")</f>
        <v>Wierzchosławice (pow. tarnowski, woj. małopolskie)</v>
      </c>
      <c r="BA2149" s="98">
        <v>0</v>
      </c>
      <c r="BB2149" s="98">
        <f>IF(ISNUMBER(SEARCH('ankieta ESG'!$G$183,BC2149)),MAX($BB$3:BB2148)+1,0)</f>
        <v>2146</v>
      </c>
      <c r="BC2149" s="134" t="s">
        <v>6149</v>
      </c>
      <c r="BD2149" s="98">
        <v>0</v>
      </c>
      <c r="BE2149" s="99" t="str">
        <f>IFERROR(VLOOKUP(ROWS($BC$4:BC2149),$BB$4:$BC$2337,2,0),"")</f>
        <v>Wierzchosławice (pow. tarnowski, woj. małopolskie)</v>
      </c>
      <c r="BF2149" s="98">
        <v>0</v>
      </c>
      <c r="BG2149" s="98">
        <f>IF(ISNUMBER(SEARCH('ankieta ESG'!$G$184,BH2149)),MAX($BG$3:BG2148)+1,0)</f>
        <v>2146</v>
      </c>
      <c r="BH2149" s="134" t="s">
        <v>6149</v>
      </c>
      <c r="BI2149" s="98">
        <v>0</v>
      </c>
      <c r="BJ2149" s="99" t="str">
        <f>IFERROR(VLOOKUP(ROWS($BH$4:BH2149),$BG$4:$BH$2337,2,0),"")</f>
        <v>Wierzchosławice (pow. tarnowski, woj. małopolskie)</v>
      </c>
      <c r="BK2149" s="98">
        <v>0</v>
      </c>
      <c r="BL2149" s="98">
        <f>IF(ISNUMBER(SEARCH('ankieta ESG'!$G$185,BM2149)),MAX($BL$3:BL2148)+1,0)</f>
        <v>2146</v>
      </c>
      <c r="BM2149" s="134" t="s">
        <v>6149</v>
      </c>
      <c r="BN2149" s="98">
        <v>0</v>
      </c>
      <c r="BO2149" s="99" t="str">
        <f>IFERROR(VLOOKUP(ROWS($BM$4:BM2149),$BL$4:$BM$2337,2,0),"")</f>
        <v>Wierzchosławice (pow. tarnowski, woj. małopolskie)</v>
      </c>
      <c r="BP2149" s="98">
        <v>0</v>
      </c>
      <c r="BQ2149" s="98">
        <f>IF(ISNUMBER(SEARCH('ankieta ESG'!$G$186,BR2149)),MAX($BQ$3:BQ2148)+1,0)</f>
        <v>2146</v>
      </c>
      <c r="BR2149" s="134" t="s">
        <v>6149</v>
      </c>
      <c r="BS2149" s="98">
        <v>0</v>
      </c>
      <c r="BT2149" s="99" t="str">
        <f>IFERROR(VLOOKUP(ROWS($BR$4:BR2149),$BQ$4:$BR$2337,2,0),"")</f>
        <v>Wierzchosławice (pow. tarnowski, woj. małopolskie)</v>
      </c>
      <c r="BU2149" s="98">
        <v>0</v>
      </c>
      <c r="BV2149" s="98">
        <f>IF(ISNUMBER(SEARCH('ankieta ESG'!$G$187,BW2149)),MAX($BV$3:BV2148)+1,0)</f>
        <v>2146</v>
      </c>
      <c r="BW2149" s="134" t="s">
        <v>6149</v>
      </c>
      <c r="BX2149" s="98">
        <v>0</v>
      </c>
      <c r="BY2149" s="99" t="str">
        <f>IFERROR(VLOOKUP(ROWS($BW$4:BW2149),$BV$4:$BW$2337,2,0),"")</f>
        <v>Wierzchosławice (pow. tarnowski, woj. małopolskie)</v>
      </c>
      <c r="BZ2149" s="98">
        <v>0</v>
      </c>
      <c r="CA2149" s="98">
        <f>IF(ISNUMBER(SEARCH('ankieta ESG'!$G$188,CB2149)),MAX($CA$3:CA2148)+1,0)</f>
        <v>2146</v>
      </c>
      <c r="CB2149" s="134" t="s">
        <v>6149</v>
      </c>
      <c r="CC2149" s="98">
        <v>0</v>
      </c>
      <c r="CD2149" s="99" t="str">
        <f>IFERROR(VLOOKUP(ROWS($CB$4:CB2149),$CA$4:$CB$2337,2,0),"")</f>
        <v>Wierzchosławice (pow. tarnowski, woj. małopolskie)</v>
      </c>
      <c r="CE2149" s="98">
        <v>0</v>
      </c>
      <c r="CF2149" s="98">
        <f>IF(ISNUMBER(SEARCH('ankieta ESG'!$G$189,CG2149)),MAX($CF$3:CF2148)+1,0)</f>
        <v>2146</v>
      </c>
      <c r="CG2149" s="134" t="s">
        <v>6149</v>
      </c>
      <c r="CH2149" s="98">
        <v>0</v>
      </c>
      <c r="CI2149" s="99" t="str">
        <f>IFERROR(VLOOKUP(ROWS($CG$4:CG2149),$CF$4:$CG$2337,2,0),"")</f>
        <v>Wierzchosławice (pow. tarnowski, woj. małopolskie)</v>
      </c>
      <c r="CJ2149" s="98">
        <v>0</v>
      </c>
    </row>
    <row r="2150" spans="4:88">
      <c r="D2150" s="25"/>
      <c r="F2150" s="25"/>
      <c r="AM2150" s="98">
        <f>IF(ISNUMBER(SEARCH('ankieta ESG'!$G$180,AN2150)),MAX(AM$3:$AM2149)+1,0)</f>
        <v>2147</v>
      </c>
      <c r="AN2150" s="134" t="s">
        <v>6150</v>
      </c>
      <c r="AO2150" s="98">
        <v>0</v>
      </c>
      <c r="AP2150" s="99" t="str">
        <f>IFERROR(VLOOKUP(ROWS($AN$4:AN2150),$AM$4:$AN$2337,2,0),"")</f>
        <v>Wierzchowo (pow. drawski, woj. zachodniopomorskie)</v>
      </c>
      <c r="AQ2150" s="98">
        <v>0</v>
      </c>
      <c r="AR2150" s="98">
        <f>IF(ISNUMBER(SEARCH('ankieta ESG'!$G$181,AS2150)),MAX($AR$3:AR2149)+1,0)</f>
        <v>2147</v>
      </c>
      <c r="AS2150" s="134" t="s">
        <v>6150</v>
      </c>
      <c r="AT2150" s="98">
        <v>0</v>
      </c>
      <c r="AU2150" s="99" t="str">
        <f>IFERROR(VLOOKUP(ROWS($AS$4:AS2150),$AR$4:$AS$2337,2,0),"")</f>
        <v>Wierzchowo (pow. drawski, woj. zachodniopomorskie)</v>
      </c>
      <c r="AV2150" s="98">
        <v>0</v>
      </c>
      <c r="AW2150" s="98">
        <f>IF(ISNUMBER(SEARCH('ankieta ESG'!$G$182,AX2150)),MAX($AW$3:AW2149)+1,0)</f>
        <v>2147</v>
      </c>
      <c r="AX2150" s="134" t="s">
        <v>6150</v>
      </c>
      <c r="AY2150" s="98">
        <v>0</v>
      </c>
      <c r="AZ2150" s="99" t="str">
        <f>IFERROR(VLOOKUP(ROWS($AX$4:AX2150),$AW$4:$AX$2337,2,0),"")</f>
        <v>Wierzchowo (pow. drawski, woj. zachodniopomorskie)</v>
      </c>
      <c r="BA2150" s="98">
        <v>0</v>
      </c>
      <c r="BB2150" s="98">
        <f>IF(ISNUMBER(SEARCH('ankieta ESG'!$G$183,BC2150)),MAX($BB$3:BB2149)+1,0)</f>
        <v>2147</v>
      </c>
      <c r="BC2150" s="134" t="s">
        <v>6150</v>
      </c>
      <c r="BD2150" s="98">
        <v>0</v>
      </c>
      <c r="BE2150" s="99" t="str">
        <f>IFERROR(VLOOKUP(ROWS($BC$4:BC2150),$BB$4:$BC$2337,2,0),"")</f>
        <v>Wierzchowo (pow. drawski, woj. zachodniopomorskie)</v>
      </c>
      <c r="BF2150" s="98">
        <v>0</v>
      </c>
      <c r="BG2150" s="98">
        <f>IF(ISNUMBER(SEARCH('ankieta ESG'!$G$184,BH2150)),MAX($BG$3:BG2149)+1,0)</f>
        <v>2147</v>
      </c>
      <c r="BH2150" s="134" t="s">
        <v>6150</v>
      </c>
      <c r="BI2150" s="98">
        <v>0</v>
      </c>
      <c r="BJ2150" s="99" t="str">
        <f>IFERROR(VLOOKUP(ROWS($BH$4:BH2150),$BG$4:$BH$2337,2,0),"")</f>
        <v>Wierzchowo (pow. drawski, woj. zachodniopomorskie)</v>
      </c>
      <c r="BK2150" s="98">
        <v>0</v>
      </c>
      <c r="BL2150" s="98">
        <f>IF(ISNUMBER(SEARCH('ankieta ESG'!$G$185,BM2150)),MAX($BL$3:BL2149)+1,0)</f>
        <v>2147</v>
      </c>
      <c r="BM2150" s="134" t="s">
        <v>6150</v>
      </c>
      <c r="BN2150" s="98">
        <v>0</v>
      </c>
      <c r="BO2150" s="99" t="str">
        <f>IFERROR(VLOOKUP(ROWS($BM$4:BM2150),$BL$4:$BM$2337,2,0),"")</f>
        <v>Wierzchowo (pow. drawski, woj. zachodniopomorskie)</v>
      </c>
      <c r="BP2150" s="98">
        <v>0</v>
      </c>
      <c r="BQ2150" s="98">
        <f>IF(ISNUMBER(SEARCH('ankieta ESG'!$G$186,BR2150)),MAX($BQ$3:BQ2149)+1,0)</f>
        <v>2147</v>
      </c>
      <c r="BR2150" s="134" t="s">
        <v>6150</v>
      </c>
      <c r="BS2150" s="98">
        <v>0</v>
      </c>
      <c r="BT2150" s="99" t="str">
        <f>IFERROR(VLOOKUP(ROWS($BR$4:BR2150),$BQ$4:$BR$2337,2,0),"")</f>
        <v>Wierzchowo (pow. drawski, woj. zachodniopomorskie)</v>
      </c>
      <c r="BU2150" s="98">
        <v>0</v>
      </c>
      <c r="BV2150" s="98">
        <f>IF(ISNUMBER(SEARCH('ankieta ESG'!$G$187,BW2150)),MAX($BV$3:BV2149)+1,0)</f>
        <v>2147</v>
      </c>
      <c r="BW2150" s="134" t="s">
        <v>6150</v>
      </c>
      <c r="BX2150" s="98">
        <v>0</v>
      </c>
      <c r="BY2150" s="99" t="str">
        <f>IFERROR(VLOOKUP(ROWS($BW$4:BW2150),$BV$4:$BW$2337,2,0),"")</f>
        <v>Wierzchowo (pow. drawski, woj. zachodniopomorskie)</v>
      </c>
      <c r="BZ2150" s="98">
        <v>0</v>
      </c>
      <c r="CA2150" s="98">
        <f>IF(ISNUMBER(SEARCH('ankieta ESG'!$G$188,CB2150)),MAX($CA$3:CA2149)+1,0)</f>
        <v>2147</v>
      </c>
      <c r="CB2150" s="134" t="s">
        <v>6150</v>
      </c>
      <c r="CC2150" s="98">
        <v>0</v>
      </c>
      <c r="CD2150" s="99" t="str">
        <f>IFERROR(VLOOKUP(ROWS($CB$4:CB2150),$CA$4:$CB$2337,2,0),"")</f>
        <v>Wierzchowo (pow. drawski, woj. zachodniopomorskie)</v>
      </c>
      <c r="CE2150" s="98">
        <v>0</v>
      </c>
      <c r="CF2150" s="98">
        <f>IF(ISNUMBER(SEARCH('ankieta ESG'!$G$189,CG2150)),MAX($CF$3:CF2149)+1,0)</f>
        <v>2147</v>
      </c>
      <c r="CG2150" s="134" t="s">
        <v>6150</v>
      </c>
      <c r="CH2150" s="98">
        <v>0</v>
      </c>
      <c r="CI2150" s="99" t="str">
        <f>IFERROR(VLOOKUP(ROWS($CG$4:CG2150),$CF$4:$CG$2337,2,0),"")</f>
        <v>Wierzchowo (pow. drawski, woj. zachodniopomorskie)</v>
      </c>
      <c r="CJ2150" s="98">
        <v>0</v>
      </c>
    </row>
    <row r="2151" spans="4:88">
      <c r="D2151" s="25"/>
      <c r="F2151" s="25"/>
      <c r="AM2151" s="98">
        <f>IF(ISNUMBER(SEARCH('ankieta ESG'!$G$180,AN2151)),MAX(AM$3:$AM2150)+1,0)</f>
        <v>2148</v>
      </c>
      <c r="AN2151" s="134" t="s">
        <v>6151</v>
      </c>
      <c r="AO2151" s="98">
        <v>0</v>
      </c>
      <c r="AP2151" s="99" t="str">
        <f>IFERROR(VLOOKUP(ROWS($AN$4:AN2151),$AM$4:$AN$2337,2,0),"")</f>
        <v>Wietrzychowice (pow. tarnowski, woj. małopolskie)</v>
      </c>
      <c r="AQ2151" s="98">
        <v>0</v>
      </c>
      <c r="AR2151" s="98">
        <f>IF(ISNUMBER(SEARCH('ankieta ESG'!$G$181,AS2151)),MAX($AR$3:AR2150)+1,0)</f>
        <v>2148</v>
      </c>
      <c r="AS2151" s="134" t="s">
        <v>6151</v>
      </c>
      <c r="AT2151" s="98">
        <v>0</v>
      </c>
      <c r="AU2151" s="99" t="str">
        <f>IFERROR(VLOOKUP(ROWS($AS$4:AS2151),$AR$4:$AS$2337,2,0),"")</f>
        <v>Wietrzychowice (pow. tarnowski, woj. małopolskie)</v>
      </c>
      <c r="AV2151" s="98">
        <v>0</v>
      </c>
      <c r="AW2151" s="98">
        <f>IF(ISNUMBER(SEARCH('ankieta ESG'!$G$182,AX2151)),MAX($AW$3:AW2150)+1,0)</f>
        <v>2148</v>
      </c>
      <c r="AX2151" s="134" t="s">
        <v>6151</v>
      </c>
      <c r="AY2151" s="98">
        <v>0</v>
      </c>
      <c r="AZ2151" s="99" t="str">
        <f>IFERROR(VLOOKUP(ROWS($AX$4:AX2151),$AW$4:$AX$2337,2,0),"")</f>
        <v>Wietrzychowice (pow. tarnowski, woj. małopolskie)</v>
      </c>
      <c r="BA2151" s="98">
        <v>0</v>
      </c>
      <c r="BB2151" s="98">
        <f>IF(ISNUMBER(SEARCH('ankieta ESG'!$G$183,BC2151)),MAX($BB$3:BB2150)+1,0)</f>
        <v>2148</v>
      </c>
      <c r="BC2151" s="134" t="s">
        <v>6151</v>
      </c>
      <c r="BD2151" s="98">
        <v>0</v>
      </c>
      <c r="BE2151" s="99" t="str">
        <f>IFERROR(VLOOKUP(ROWS($BC$4:BC2151),$BB$4:$BC$2337,2,0),"")</f>
        <v>Wietrzychowice (pow. tarnowski, woj. małopolskie)</v>
      </c>
      <c r="BF2151" s="98">
        <v>0</v>
      </c>
      <c r="BG2151" s="98">
        <f>IF(ISNUMBER(SEARCH('ankieta ESG'!$G$184,BH2151)),MAX($BG$3:BG2150)+1,0)</f>
        <v>2148</v>
      </c>
      <c r="BH2151" s="134" t="s">
        <v>6151</v>
      </c>
      <c r="BI2151" s="98">
        <v>0</v>
      </c>
      <c r="BJ2151" s="99" t="str">
        <f>IFERROR(VLOOKUP(ROWS($BH$4:BH2151),$BG$4:$BH$2337,2,0),"")</f>
        <v>Wietrzychowice (pow. tarnowski, woj. małopolskie)</v>
      </c>
      <c r="BK2151" s="98">
        <v>0</v>
      </c>
      <c r="BL2151" s="98">
        <f>IF(ISNUMBER(SEARCH('ankieta ESG'!$G$185,BM2151)),MAX($BL$3:BL2150)+1,0)</f>
        <v>2148</v>
      </c>
      <c r="BM2151" s="134" t="s">
        <v>6151</v>
      </c>
      <c r="BN2151" s="98">
        <v>0</v>
      </c>
      <c r="BO2151" s="99" t="str">
        <f>IFERROR(VLOOKUP(ROWS($BM$4:BM2151),$BL$4:$BM$2337,2,0),"")</f>
        <v>Wietrzychowice (pow. tarnowski, woj. małopolskie)</v>
      </c>
      <c r="BP2151" s="98">
        <v>0</v>
      </c>
      <c r="BQ2151" s="98">
        <f>IF(ISNUMBER(SEARCH('ankieta ESG'!$G$186,BR2151)),MAX($BQ$3:BQ2150)+1,0)</f>
        <v>2148</v>
      </c>
      <c r="BR2151" s="134" t="s">
        <v>6151</v>
      </c>
      <c r="BS2151" s="98">
        <v>0</v>
      </c>
      <c r="BT2151" s="99" t="str">
        <f>IFERROR(VLOOKUP(ROWS($BR$4:BR2151),$BQ$4:$BR$2337,2,0),"")</f>
        <v>Wietrzychowice (pow. tarnowski, woj. małopolskie)</v>
      </c>
      <c r="BU2151" s="98">
        <v>0</v>
      </c>
      <c r="BV2151" s="98">
        <f>IF(ISNUMBER(SEARCH('ankieta ESG'!$G$187,BW2151)),MAX($BV$3:BV2150)+1,0)</f>
        <v>2148</v>
      </c>
      <c r="BW2151" s="134" t="s">
        <v>6151</v>
      </c>
      <c r="BX2151" s="98">
        <v>0</v>
      </c>
      <c r="BY2151" s="99" t="str">
        <f>IFERROR(VLOOKUP(ROWS($BW$4:BW2151),$BV$4:$BW$2337,2,0),"")</f>
        <v>Wietrzychowice (pow. tarnowski, woj. małopolskie)</v>
      </c>
      <c r="BZ2151" s="98">
        <v>0</v>
      </c>
      <c r="CA2151" s="98">
        <f>IF(ISNUMBER(SEARCH('ankieta ESG'!$G$188,CB2151)),MAX($CA$3:CA2150)+1,0)</f>
        <v>2148</v>
      </c>
      <c r="CB2151" s="134" t="s">
        <v>6151</v>
      </c>
      <c r="CC2151" s="98">
        <v>0</v>
      </c>
      <c r="CD2151" s="99" t="str">
        <f>IFERROR(VLOOKUP(ROWS($CB$4:CB2151),$CA$4:$CB$2337,2,0),"")</f>
        <v>Wietrzychowice (pow. tarnowski, woj. małopolskie)</v>
      </c>
      <c r="CE2151" s="98">
        <v>0</v>
      </c>
      <c r="CF2151" s="98">
        <f>IF(ISNUMBER(SEARCH('ankieta ESG'!$G$189,CG2151)),MAX($CF$3:CF2150)+1,0)</f>
        <v>2148</v>
      </c>
      <c r="CG2151" s="134" t="s">
        <v>6151</v>
      </c>
      <c r="CH2151" s="98">
        <v>0</v>
      </c>
      <c r="CI2151" s="99" t="str">
        <f>IFERROR(VLOOKUP(ROWS($CG$4:CG2151),$CF$4:$CG$2337,2,0),"")</f>
        <v>Wietrzychowice (pow. tarnowski, woj. małopolskie)</v>
      </c>
      <c r="CJ2151" s="98">
        <v>0</v>
      </c>
    </row>
    <row r="2152" spans="4:88">
      <c r="D2152" s="25"/>
      <c r="F2152" s="25"/>
      <c r="AM2152" s="98">
        <f>IF(ISNUMBER(SEARCH('ankieta ESG'!$G$180,AN2152)),MAX(AM$3:$AM2151)+1,0)</f>
        <v>2149</v>
      </c>
      <c r="AN2152" s="134" t="s">
        <v>6152</v>
      </c>
      <c r="AO2152" s="98">
        <v>0</v>
      </c>
      <c r="AP2152" s="99" t="str">
        <f>IFERROR(VLOOKUP(ROWS($AN$4:AN2152),$AM$4:$AN$2337,2,0),"")</f>
        <v>Więcbork (pow. sępoleński, woj. kujawsko-pomorskie)</v>
      </c>
      <c r="AQ2152" s="98">
        <v>0</v>
      </c>
      <c r="AR2152" s="98">
        <f>IF(ISNUMBER(SEARCH('ankieta ESG'!$G$181,AS2152)),MAX($AR$3:AR2151)+1,0)</f>
        <v>2149</v>
      </c>
      <c r="AS2152" s="134" t="s">
        <v>6152</v>
      </c>
      <c r="AT2152" s="98">
        <v>0</v>
      </c>
      <c r="AU2152" s="99" t="str">
        <f>IFERROR(VLOOKUP(ROWS($AS$4:AS2152),$AR$4:$AS$2337,2,0),"")</f>
        <v>Więcbork (pow. sępoleński, woj. kujawsko-pomorskie)</v>
      </c>
      <c r="AV2152" s="98">
        <v>0</v>
      </c>
      <c r="AW2152" s="98">
        <f>IF(ISNUMBER(SEARCH('ankieta ESG'!$G$182,AX2152)),MAX($AW$3:AW2151)+1,0)</f>
        <v>2149</v>
      </c>
      <c r="AX2152" s="134" t="s">
        <v>6152</v>
      </c>
      <c r="AY2152" s="98">
        <v>0</v>
      </c>
      <c r="AZ2152" s="99" t="str">
        <f>IFERROR(VLOOKUP(ROWS($AX$4:AX2152),$AW$4:$AX$2337,2,0),"")</f>
        <v>Więcbork (pow. sępoleński, woj. kujawsko-pomorskie)</v>
      </c>
      <c r="BA2152" s="98">
        <v>0</v>
      </c>
      <c r="BB2152" s="98">
        <f>IF(ISNUMBER(SEARCH('ankieta ESG'!$G$183,BC2152)),MAX($BB$3:BB2151)+1,0)</f>
        <v>2149</v>
      </c>
      <c r="BC2152" s="134" t="s">
        <v>6152</v>
      </c>
      <c r="BD2152" s="98">
        <v>0</v>
      </c>
      <c r="BE2152" s="99" t="str">
        <f>IFERROR(VLOOKUP(ROWS($BC$4:BC2152),$BB$4:$BC$2337,2,0),"")</f>
        <v>Więcbork (pow. sępoleński, woj. kujawsko-pomorskie)</v>
      </c>
      <c r="BF2152" s="98">
        <v>0</v>
      </c>
      <c r="BG2152" s="98">
        <f>IF(ISNUMBER(SEARCH('ankieta ESG'!$G$184,BH2152)),MAX($BG$3:BG2151)+1,0)</f>
        <v>2149</v>
      </c>
      <c r="BH2152" s="134" t="s">
        <v>6152</v>
      </c>
      <c r="BI2152" s="98">
        <v>0</v>
      </c>
      <c r="BJ2152" s="99" t="str">
        <f>IFERROR(VLOOKUP(ROWS($BH$4:BH2152),$BG$4:$BH$2337,2,0),"")</f>
        <v>Więcbork (pow. sępoleński, woj. kujawsko-pomorskie)</v>
      </c>
      <c r="BK2152" s="98">
        <v>0</v>
      </c>
      <c r="BL2152" s="98">
        <f>IF(ISNUMBER(SEARCH('ankieta ESG'!$G$185,BM2152)),MAX($BL$3:BL2151)+1,0)</f>
        <v>2149</v>
      </c>
      <c r="BM2152" s="134" t="s">
        <v>6152</v>
      </c>
      <c r="BN2152" s="98">
        <v>0</v>
      </c>
      <c r="BO2152" s="99" t="str">
        <f>IFERROR(VLOOKUP(ROWS($BM$4:BM2152),$BL$4:$BM$2337,2,0),"")</f>
        <v>Więcbork (pow. sępoleński, woj. kujawsko-pomorskie)</v>
      </c>
      <c r="BP2152" s="98">
        <v>0</v>
      </c>
      <c r="BQ2152" s="98">
        <f>IF(ISNUMBER(SEARCH('ankieta ESG'!$G$186,BR2152)),MAX($BQ$3:BQ2151)+1,0)</f>
        <v>2149</v>
      </c>
      <c r="BR2152" s="134" t="s">
        <v>6152</v>
      </c>
      <c r="BS2152" s="98">
        <v>0</v>
      </c>
      <c r="BT2152" s="99" t="str">
        <f>IFERROR(VLOOKUP(ROWS($BR$4:BR2152),$BQ$4:$BR$2337,2,0),"")</f>
        <v>Więcbork (pow. sępoleński, woj. kujawsko-pomorskie)</v>
      </c>
      <c r="BU2152" s="98">
        <v>0</v>
      </c>
      <c r="BV2152" s="98">
        <f>IF(ISNUMBER(SEARCH('ankieta ESG'!$G$187,BW2152)),MAX($BV$3:BV2151)+1,0)</f>
        <v>2149</v>
      </c>
      <c r="BW2152" s="134" t="s">
        <v>6152</v>
      </c>
      <c r="BX2152" s="98">
        <v>0</v>
      </c>
      <c r="BY2152" s="99" t="str">
        <f>IFERROR(VLOOKUP(ROWS($BW$4:BW2152),$BV$4:$BW$2337,2,0),"")</f>
        <v>Więcbork (pow. sępoleński, woj. kujawsko-pomorskie)</v>
      </c>
      <c r="BZ2152" s="98">
        <v>0</v>
      </c>
      <c r="CA2152" s="98">
        <f>IF(ISNUMBER(SEARCH('ankieta ESG'!$G$188,CB2152)),MAX($CA$3:CA2151)+1,0)</f>
        <v>2149</v>
      </c>
      <c r="CB2152" s="134" t="s">
        <v>6152</v>
      </c>
      <c r="CC2152" s="98">
        <v>0</v>
      </c>
      <c r="CD2152" s="99" t="str">
        <f>IFERROR(VLOOKUP(ROWS($CB$4:CB2152),$CA$4:$CB$2337,2,0),"")</f>
        <v>Więcbork (pow. sępoleński, woj. kujawsko-pomorskie)</v>
      </c>
      <c r="CE2152" s="98">
        <v>0</v>
      </c>
      <c r="CF2152" s="98">
        <f>IF(ISNUMBER(SEARCH('ankieta ESG'!$G$189,CG2152)),MAX($CF$3:CF2151)+1,0)</f>
        <v>2149</v>
      </c>
      <c r="CG2152" s="134" t="s">
        <v>6152</v>
      </c>
      <c r="CH2152" s="98">
        <v>0</v>
      </c>
      <c r="CI2152" s="99" t="str">
        <f>IFERROR(VLOOKUP(ROWS($CG$4:CG2152),$CF$4:$CG$2337,2,0),"")</f>
        <v>Więcbork (pow. sępoleński, woj. kujawsko-pomorskie)</v>
      </c>
      <c r="CJ2152" s="98">
        <v>0</v>
      </c>
    </row>
    <row r="2153" spans="4:88">
      <c r="D2153" s="25"/>
      <c r="F2153" s="25"/>
      <c r="AM2153" s="98">
        <f>IF(ISNUMBER(SEARCH('ankieta ESG'!$G$180,AN2153)),MAX(AM$3:$AM2152)+1,0)</f>
        <v>2150</v>
      </c>
      <c r="AN2153" s="134" t="s">
        <v>6153</v>
      </c>
      <c r="AO2153" s="98">
        <v>0</v>
      </c>
      <c r="AP2153" s="99" t="str">
        <f>IFERROR(VLOOKUP(ROWS($AN$4:AN2153),$AM$4:$AN$2337,2,0),"")</f>
        <v>Wijewo (pow. leszczyński, woj. wielkopolskie)</v>
      </c>
      <c r="AQ2153" s="98">
        <v>0</v>
      </c>
      <c r="AR2153" s="98">
        <f>IF(ISNUMBER(SEARCH('ankieta ESG'!$G$181,AS2153)),MAX($AR$3:AR2152)+1,0)</f>
        <v>2150</v>
      </c>
      <c r="AS2153" s="134" t="s">
        <v>6153</v>
      </c>
      <c r="AT2153" s="98">
        <v>0</v>
      </c>
      <c r="AU2153" s="99" t="str">
        <f>IFERROR(VLOOKUP(ROWS($AS$4:AS2153),$AR$4:$AS$2337,2,0),"")</f>
        <v>Wijewo (pow. leszczyński, woj. wielkopolskie)</v>
      </c>
      <c r="AV2153" s="98">
        <v>0</v>
      </c>
      <c r="AW2153" s="98">
        <f>IF(ISNUMBER(SEARCH('ankieta ESG'!$G$182,AX2153)),MAX($AW$3:AW2152)+1,0)</f>
        <v>2150</v>
      </c>
      <c r="AX2153" s="134" t="s">
        <v>6153</v>
      </c>
      <c r="AY2153" s="98">
        <v>0</v>
      </c>
      <c r="AZ2153" s="99" t="str">
        <f>IFERROR(VLOOKUP(ROWS($AX$4:AX2153),$AW$4:$AX$2337,2,0),"")</f>
        <v>Wijewo (pow. leszczyński, woj. wielkopolskie)</v>
      </c>
      <c r="BA2153" s="98">
        <v>0</v>
      </c>
      <c r="BB2153" s="98">
        <f>IF(ISNUMBER(SEARCH('ankieta ESG'!$G$183,BC2153)),MAX($BB$3:BB2152)+1,0)</f>
        <v>2150</v>
      </c>
      <c r="BC2153" s="134" t="s">
        <v>6153</v>
      </c>
      <c r="BD2153" s="98">
        <v>0</v>
      </c>
      <c r="BE2153" s="99" t="str">
        <f>IFERROR(VLOOKUP(ROWS($BC$4:BC2153),$BB$4:$BC$2337,2,0),"")</f>
        <v>Wijewo (pow. leszczyński, woj. wielkopolskie)</v>
      </c>
      <c r="BF2153" s="98">
        <v>0</v>
      </c>
      <c r="BG2153" s="98">
        <f>IF(ISNUMBER(SEARCH('ankieta ESG'!$G$184,BH2153)),MAX($BG$3:BG2152)+1,0)</f>
        <v>2150</v>
      </c>
      <c r="BH2153" s="134" t="s">
        <v>6153</v>
      </c>
      <c r="BI2153" s="98">
        <v>0</v>
      </c>
      <c r="BJ2153" s="99" t="str">
        <f>IFERROR(VLOOKUP(ROWS($BH$4:BH2153),$BG$4:$BH$2337,2,0),"")</f>
        <v>Wijewo (pow. leszczyński, woj. wielkopolskie)</v>
      </c>
      <c r="BK2153" s="98">
        <v>0</v>
      </c>
      <c r="BL2153" s="98">
        <f>IF(ISNUMBER(SEARCH('ankieta ESG'!$G$185,BM2153)),MAX($BL$3:BL2152)+1,0)</f>
        <v>2150</v>
      </c>
      <c r="BM2153" s="134" t="s">
        <v>6153</v>
      </c>
      <c r="BN2153" s="98">
        <v>0</v>
      </c>
      <c r="BO2153" s="99" t="str">
        <f>IFERROR(VLOOKUP(ROWS($BM$4:BM2153),$BL$4:$BM$2337,2,0),"")</f>
        <v>Wijewo (pow. leszczyński, woj. wielkopolskie)</v>
      </c>
      <c r="BP2153" s="98">
        <v>0</v>
      </c>
      <c r="BQ2153" s="98">
        <f>IF(ISNUMBER(SEARCH('ankieta ESG'!$G$186,BR2153)),MAX($BQ$3:BQ2152)+1,0)</f>
        <v>2150</v>
      </c>
      <c r="BR2153" s="134" t="s">
        <v>6153</v>
      </c>
      <c r="BS2153" s="98">
        <v>0</v>
      </c>
      <c r="BT2153" s="99" t="str">
        <f>IFERROR(VLOOKUP(ROWS($BR$4:BR2153),$BQ$4:$BR$2337,2,0),"")</f>
        <v>Wijewo (pow. leszczyński, woj. wielkopolskie)</v>
      </c>
      <c r="BU2153" s="98">
        <v>0</v>
      </c>
      <c r="BV2153" s="98">
        <f>IF(ISNUMBER(SEARCH('ankieta ESG'!$G$187,BW2153)),MAX($BV$3:BV2152)+1,0)</f>
        <v>2150</v>
      </c>
      <c r="BW2153" s="134" t="s">
        <v>6153</v>
      </c>
      <c r="BX2153" s="98">
        <v>0</v>
      </c>
      <c r="BY2153" s="99" t="str">
        <f>IFERROR(VLOOKUP(ROWS($BW$4:BW2153),$BV$4:$BW$2337,2,0),"")</f>
        <v>Wijewo (pow. leszczyński, woj. wielkopolskie)</v>
      </c>
      <c r="BZ2153" s="98">
        <v>0</v>
      </c>
      <c r="CA2153" s="98">
        <f>IF(ISNUMBER(SEARCH('ankieta ESG'!$G$188,CB2153)),MAX($CA$3:CA2152)+1,0)</f>
        <v>2150</v>
      </c>
      <c r="CB2153" s="134" t="s">
        <v>6153</v>
      </c>
      <c r="CC2153" s="98">
        <v>0</v>
      </c>
      <c r="CD2153" s="99" t="str">
        <f>IFERROR(VLOOKUP(ROWS($CB$4:CB2153),$CA$4:$CB$2337,2,0),"")</f>
        <v>Wijewo (pow. leszczyński, woj. wielkopolskie)</v>
      </c>
      <c r="CE2153" s="98">
        <v>0</v>
      </c>
      <c r="CF2153" s="98">
        <f>IF(ISNUMBER(SEARCH('ankieta ESG'!$G$189,CG2153)),MAX($CF$3:CF2152)+1,0)</f>
        <v>2150</v>
      </c>
      <c r="CG2153" s="134" t="s">
        <v>6153</v>
      </c>
      <c r="CH2153" s="98">
        <v>0</v>
      </c>
      <c r="CI2153" s="99" t="str">
        <f>IFERROR(VLOOKUP(ROWS($CG$4:CG2153),$CF$4:$CG$2337,2,0),"")</f>
        <v>Wijewo (pow. leszczyński, woj. wielkopolskie)</v>
      </c>
      <c r="CJ2153" s="98">
        <v>0</v>
      </c>
    </row>
    <row r="2154" spans="4:88">
      <c r="D2154" s="25"/>
      <c r="F2154" s="25"/>
      <c r="AM2154" s="98">
        <f>IF(ISNUMBER(SEARCH('ankieta ESG'!$G$180,AN2154)),MAX(AM$3:$AM2153)+1,0)</f>
        <v>2151</v>
      </c>
      <c r="AN2154" s="134" t="s">
        <v>6154</v>
      </c>
      <c r="AO2154" s="98">
        <v>0</v>
      </c>
      <c r="AP2154" s="99" t="str">
        <f>IFERROR(VLOOKUP(ROWS($AN$4:AN2154),$AM$4:$AN$2337,2,0),"")</f>
        <v>Wilamowice (pow. bielski, woj. śląskie)</v>
      </c>
      <c r="AQ2154" s="98">
        <v>0</v>
      </c>
      <c r="AR2154" s="98">
        <f>IF(ISNUMBER(SEARCH('ankieta ESG'!$G$181,AS2154)),MAX($AR$3:AR2153)+1,0)</f>
        <v>2151</v>
      </c>
      <c r="AS2154" s="134" t="s">
        <v>6154</v>
      </c>
      <c r="AT2154" s="98">
        <v>0</v>
      </c>
      <c r="AU2154" s="99" t="str">
        <f>IFERROR(VLOOKUP(ROWS($AS$4:AS2154),$AR$4:$AS$2337,2,0),"")</f>
        <v>Wilamowice (pow. bielski, woj. śląskie)</v>
      </c>
      <c r="AV2154" s="98">
        <v>0</v>
      </c>
      <c r="AW2154" s="98">
        <f>IF(ISNUMBER(SEARCH('ankieta ESG'!$G$182,AX2154)),MAX($AW$3:AW2153)+1,0)</f>
        <v>2151</v>
      </c>
      <c r="AX2154" s="134" t="s">
        <v>6154</v>
      </c>
      <c r="AY2154" s="98">
        <v>0</v>
      </c>
      <c r="AZ2154" s="99" t="str">
        <f>IFERROR(VLOOKUP(ROWS($AX$4:AX2154),$AW$4:$AX$2337,2,0),"")</f>
        <v>Wilamowice (pow. bielski, woj. śląskie)</v>
      </c>
      <c r="BA2154" s="98">
        <v>0</v>
      </c>
      <c r="BB2154" s="98">
        <f>IF(ISNUMBER(SEARCH('ankieta ESG'!$G$183,BC2154)),MAX($BB$3:BB2153)+1,0)</f>
        <v>2151</v>
      </c>
      <c r="BC2154" s="134" t="s">
        <v>6154</v>
      </c>
      <c r="BD2154" s="98">
        <v>0</v>
      </c>
      <c r="BE2154" s="99" t="str">
        <f>IFERROR(VLOOKUP(ROWS($BC$4:BC2154),$BB$4:$BC$2337,2,0),"")</f>
        <v>Wilamowice (pow. bielski, woj. śląskie)</v>
      </c>
      <c r="BF2154" s="98">
        <v>0</v>
      </c>
      <c r="BG2154" s="98">
        <f>IF(ISNUMBER(SEARCH('ankieta ESG'!$G$184,BH2154)),MAX($BG$3:BG2153)+1,0)</f>
        <v>2151</v>
      </c>
      <c r="BH2154" s="134" t="s">
        <v>6154</v>
      </c>
      <c r="BI2154" s="98">
        <v>0</v>
      </c>
      <c r="BJ2154" s="99" t="str">
        <f>IFERROR(VLOOKUP(ROWS($BH$4:BH2154),$BG$4:$BH$2337,2,0),"")</f>
        <v>Wilamowice (pow. bielski, woj. śląskie)</v>
      </c>
      <c r="BK2154" s="98">
        <v>0</v>
      </c>
      <c r="BL2154" s="98">
        <f>IF(ISNUMBER(SEARCH('ankieta ESG'!$G$185,BM2154)),MAX($BL$3:BL2153)+1,0)</f>
        <v>2151</v>
      </c>
      <c r="BM2154" s="134" t="s">
        <v>6154</v>
      </c>
      <c r="BN2154" s="98">
        <v>0</v>
      </c>
      <c r="BO2154" s="99" t="str">
        <f>IFERROR(VLOOKUP(ROWS($BM$4:BM2154),$BL$4:$BM$2337,2,0),"")</f>
        <v>Wilamowice (pow. bielski, woj. śląskie)</v>
      </c>
      <c r="BP2154" s="98">
        <v>0</v>
      </c>
      <c r="BQ2154" s="98">
        <f>IF(ISNUMBER(SEARCH('ankieta ESG'!$G$186,BR2154)),MAX($BQ$3:BQ2153)+1,0)</f>
        <v>2151</v>
      </c>
      <c r="BR2154" s="134" t="s">
        <v>6154</v>
      </c>
      <c r="BS2154" s="98">
        <v>0</v>
      </c>
      <c r="BT2154" s="99" t="str">
        <f>IFERROR(VLOOKUP(ROWS($BR$4:BR2154),$BQ$4:$BR$2337,2,0),"")</f>
        <v>Wilamowice (pow. bielski, woj. śląskie)</v>
      </c>
      <c r="BU2154" s="98">
        <v>0</v>
      </c>
      <c r="BV2154" s="98">
        <f>IF(ISNUMBER(SEARCH('ankieta ESG'!$G$187,BW2154)),MAX($BV$3:BV2153)+1,0)</f>
        <v>2151</v>
      </c>
      <c r="BW2154" s="134" t="s">
        <v>6154</v>
      </c>
      <c r="BX2154" s="98">
        <v>0</v>
      </c>
      <c r="BY2154" s="99" t="str">
        <f>IFERROR(VLOOKUP(ROWS($BW$4:BW2154),$BV$4:$BW$2337,2,0),"")</f>
        <v>Wilamowice (pow. bielski, woj. śląskie)</v>
      </c>
      <c r="BZ2154" s="98">
        <v>0</v>
      </c>
      <c r="CA2154" s="98">
        <f>IF(ISNUMBER(SEARCH('ankieta ESG'!$G$188,CB2154)),MAX($CA$3:CA2153)+1,0)</f>
        <v>2151</v>
      </c>
      <c r="CB2154" s="134" t="s">
        <v>6154</v>
      </c>
      <c r="CC2154" s="98">
        <v>0</v>
      </c>
      <c r="CD2154" s="99" t="str">
        <f>IFERROR(VLOOKUP(ROWS($CB$4:CB2154),$CA$4:$CB$2337,2,0),"")</f>
        <v>Wilamowice (pow. bielski, woj. śląskie)</v>
      </c>
      <c r="CE2154" s="98">
        <v>0</v>
      </c>
      <c r="CF2154" s="98">
        <f>IF(ISNUMBER(SEARCH('ankieta ESG'!$G$189,CG2154)),MAX($CF$3:CF2153)+1,0)</f>
        <v>2151</v>
      </c>
      <c r="CG2154" s="134" t="s">
        <v>6154</v>
      </c>
      <c r="CH2154" s="98">
        <v>0</v>
      </c>
      <c r="CI2154" s="99" t="str">
        <f>IFERROR(VLOOKUP(ROWS($CG$4:CG2154),$CF$4:$CG$2337,2,0),"")</f>
        <v>Wilamowice (pow. bielski, woj. śląskie)</v>
      </c>
      <c r="CJ2154" s="98">
        <v>0</v>
      </c>
    </row>
    <row r="2155" spans="4:88">
      <c r="D2155" s="25"/>
      <c r="F2155" s="25"/>
      <c r="AM2155" s="98">
        <f>IF(ISNUMBER(SEARCH('ankieta ESG'!$G$180,AN2155)),MAX(AM$3:$AM2154)+1,0)</f>
        <v>2152</v>
      </c>
      <c r="AN2155" s="134" t="s">
        <v>6155</v>
      </c>
      <c r="AO2155" s="98">
        <v>0</v>
      </c>
      <c r="AP2155" s="99" t="str">
        <f>IFERROR(VLOOKUP(ROWS($AN$4:AN2155),$AM$4:$AN$2337,2,0),"")</f>
        <v>Wilczęta (pow. braniewski, woj. warmińsko-mazurskie)</v>
      </c>
      <c r="AQ2155" s="98">
        <v>0</v>
      </c>
      <c r="AR2155" s="98">
        <f>IF(ISNUMBER(SEARCH('ankieta ESG'!$G$181,AS2155)),MAX($AR$3:AR2154)+1,0)</f>
        <v>2152</v>
      </c>
      <c r="AS2155" s="134" t="s">
        <v>6155</v>
      </c>
      <c r="AT2155" s="98">
        <v>0</v>
      </c>
      <c r="AU2155" s="99" t="str">
        <f>IFERROR(VLOOKUP(ROWS($AS$4:AS2155),$AR$4:$AS$2337,2,0),"")</f>
        <v>Wilczęta (pow. braniewski, woj. warmińsko-mazurskie)</v>
      </c>
      <c r="AV2155" s="98">
        <v>0</v>
      </c>
      <c r="AW2155" s="98">
        <f>IF(ISNUMBER(SEARCH('ankieta ESG'!$G$182,AX2155)),MAX($AW$3:AW2154)+1,0)</f>
        <v>2152</v>
      </c>
      <c r="AX2155" s="134" t="s">
        <v>6155</v>
      </c>
      <c r="AY2155" s="98">
        <v>0</v>
      </c>
      <c r="AZ2155" s="99" t="str">
        <f>IFERROR(VLOOKUP(ROWS($AX$4:AX2155),$AW$4:$AX$2337,2,0),"")</f>
        <v>Wilczęta (pow. braniewski, woj. warmińsko-mazurskie)</v>
      </c>
      <c r="BA2155" s="98">
        <v>0</v>
      </c>
      <c r="BB2155" s="98">
        <f>IF(ISNUMBER(SEARCH('ankieta ESG'!$G$183,BC2155)),MAX($BB$3:BB2154)+1,0)</f>
        <v>2152</v>
      </c>
      <c r="BC2155" s="134" t="s">
        <v>6155</v>
      </c>
      <c r="BD2155" s="98">
        <v>0</v>
      </c>
      <c r="BE2155" s="99" t="str">
        <f>IFERROR(VLOOKUP(ROWS($BC$4:BC2155),$BB$4:$BC$2337,2,0),"")</f>
        <v>Wilczęta (pow. braniewski, woj. warmińsko-mazurskie)</v>
      </c>
      <c r="BF2155" s="98">
        <v>0</v>
      </c>
      <c r="BG2155" s="98">
        <f>IF(ISNUMBER(SEARCH('ankieta ESG'!$G$184,BH2155)),MAX($BG$3:BG2154)+1,0)</f>
        <v>2152</v>
      </c>
      <c r="BH2155" s="134" t="s">
        <v>6155</v>
      </c>
      <c r="BI2155" s="98">
        <v>0</v>
      </c>
      <c r="BJ2155" s="99" t="str">
        <f>IFERROR(VLOOKUP(ROWS($BH$4:BH2155),$BG$4:$BH$2337,2,0),"")</f>
        <v>Wilczęta (pow. braniewski, woj. warmińsko-mazurskie)</v>
      </c>
      <c r="BK2155" s="98">
        <v>0</v>
      </c>
      <c r="BL2155" s="98">
        <f>IF(ISNUMBER(SEARCH('ankieta ESG'!$G$185,BM2155)),MAX($BL$3:BL2154)+1,0)</f>
        <v>2152</v>
      </c>
      <c r="BM2155" s="134" t="s">
        <v>6155</v>
      </c>
      <c r="BN2155" s="98">
        <v>0</v>
      </c>
      <c r="BO2155" s="99" t="str">
        <f>IFERROR(VLOOKUP(ROWS($BM$4:BM2155),$BL$4:$BM$2337,2,0),"")</f>
        <v>Wilczęta (pow. braniewski, woj. warmińsko-mazurskie)</v>
      </c>
      <c r="BP2155" s="98">
        <v>0</v>
      </c>
      <c r="BQ2155" s="98">
        <f>IF(ISNUMBER(SEARCH('ankieta ESG'!$G$186,BR2155)),MAX($BQ$3:BQ2154)+1,0)</f>
        <v>2152</v>
      </c>
      <c r="BR2155" s="134" t="s">
        <v>6155</v>
      </c>
      <c r="BS2155" s="98">
        <v>0</v>
      </c>
      <c r="BT2155" s="99" t="str">
        <f>IFERROR(VLOOKUP(ROWS($BR$4:BR2155),$BQ$4:$BR$2337,2,0),"")</f>
        <v>Wilczęta (pow. braniewski, woj. warmińsko-mazurskie)</v>
      </c>
      <c r="BU2155" s="98">
        <v>0</v>
      </c>
      <c r="BV2155" s="98">
        <f>IF(ISNUMBER(SEARCH('ankieta ESG'!$G$187,BW2155)),MAX($BV$3:BV2154)+1,0)</f>
        <v>2152</v>
      </c>
      <c r="BW2155" s="134" t="s">
        <v>6155</v>
      </c>
      <c r="BX2155" s="98">
        <v>0</v>
      </c>
      <c r="BY2155" s="99" t="str">
        <f>IFERROR(VLOOKUP(ROWS($BW$4:BW2155),$BV$4:$BW$2337,2,0),"")</f>
        <v>Wilczęta (pow. braniewski, woj. warmińsko-mazurskie)</v>
      </c>
      <c r="BZ2155" s="98">
        <v>0</v>
      </c>
      <c r="CA2155" s="98">
        <f>IF(ISNUMBER(SEARCH('ankieta ESG'!$G$188,CB2155)),MAX($CA$3:CA2154)+1,0)</f>
        <v>2152</v>
      </c>
      <c r="CB2155" s="134" t="s">
        <v>6155</v>
      </c>
      <c r="CC2155" s="98">
        <v>0</v>
      </c>
      <c r="CD2155" s="99" t="str">
        <f>IFERROR(VLOOKUP(ROWS($CB$4:CB2155),$CA$4:$CB$2337,2,0),"")</f>
        <v>Wilczęta (pow. braniewski, woj. warmińsko-mazurskie)</v>
      </c>
      <c r="CE2155" s="98">
        <v>0</v>
      </c>
      <c r="CF2155" s="98">
        <f>IF(ISNUMBER(SEARCH('ankieta ESG'!$G$189,CG2155)),MAX($CF$3:CF2154)+1,0)</f>
        <v>2152</v>
      </c>
      <c r="CG2155" s="134" t="s">
        <v>6155</v>
      </c>
      <c r="CH2155" s="98">
        <v>0</v>
      </c>
      <c r="CI2155" s="99" t="str">
        <f>IFERROR(VLOOKUP(ROWS($CG$4:CG2155),$CF$4:$CG$2337,2,0),"")</f>
        <v>Wilczęta (pow. braniewski, woj. warmińsko-mazurskie)</v>
      </c>
      <c r="CJ2155" s="98">
        <v>0</v>
      </c>
    </row>
    <row r="2156" spans="4:88">
      <c r="D2156" s="25"/>
      <c r="F2156" s="25"/>
      <c r="AM2156" s="98">
        <f>IF(ISNUMBER(SEARCH('ankieta ESG'!$G$180,AN2156)),MAX(AM$3:$AM2155)+1,0)</f>
        <v>2153</v>
      </c>
      <c r="AN2156" s="134" t="s">
        <v>6156</v>
      </c>
      <c r="AO2156" s="98">
        <v>0</v>
      </c>
      <c r="AP2156" s="99" t="str">
        <f>IFERROR(VLOOKUP(ROWS($AN$4:AN2156),$AM$4:$AN$2337,2,0),"")</f>
        <v>Wilczyce (pow. sandomierski, woj. świętokrzyskie)</v>
      </c>
      <c r="AQ2156" s="98">
        <v>0</v>
      </c>
      <c r="AR2156" s="98">
        <f>IF(ISNUMBER(SEARCH('ankieta ESG'!$G$181,AS2156)),MAX($AR$3:AR2155)+1,0)</f>
        <v>2153</v>
      </c>
      <c r="AS2156" s="134" t="s">
        <v>6156</v>
      </c>
      <c r="AT2156" s="98">
        <v>0</v>
      </c>
      <c r="AU2156" s="99" t="str">
        <f>IFERROR(VLOOKUP(ROWS($AS$4:AS2156),$AR$4:$AS$2337,2,0),"")</f>
        <v>Wilczyce (pow. sandomierski, woj. świętokrzyskie)</v>
      </c>
      <c r="AV2156" s="98">
        <v>0</v>
      </c>
      <c r="AW2156" s="98">
        <f>IF(ISNUMBER(SEARCH('ankieta ESG'!$G$182,AX2156)),MAX($AW$3:AW2155)+1,0)</f>
        <v>2153</v>
      </c>
      <c r="AX2156" s="134" t="s">
        <v>6156</v>
      </c>
      <c r="AY2156" s="98">
        <v>0</v>
      </c>
      <c r="AZ2156" s="99" t="str">
        <f>IFERROR(VLOOKUP(ROWS($AX$4:AX2156),$AW$4:$AX$2337,2,0),"")</f>
        <v>Wilczyce (pow. sandomierski, woj. świętokrzyskie)</v>
      </c>
      <c r="BA2156" s="98">
        <v>0</v>
      </c>
      <c r="BB2156" s="98">
        <f>IF(ISNUMBER(SEARCH('ankieta ESG'!$G$183,BC2156)),MAX($BB$3:BB2155)+1,0)</f>
        <v>2153</v>
      </c>
      <c r="BC2156" s="134" t="s">
        <v>6156</v>
      </c>
      <c r="BD2156" s="98">
        <v>0</v>
      </c>
      <c r="BE2156" s="99" t="str">
        <f>IFERROR(VLOOKUP(ROWS($BC$4:BC2156),$BB$4:$BC$2337,2,0),"")</f>
        <v>Wilczyce (pow. sandomierski, woj. świętokrzyskie)</v>
      </c>
      <c r="BF2156" s="98">
        <v>0</v>
      </c>
      <c r="BG2156" s="98">
        <f>IF(ISNUMBER(SEARCH('ankieta ESG'!$G$184,BH2156)),MAX($BG$3:BG2155)+1,0)</f>
        <v>2153</v>
      </c>
      <c r="BH2156" s="134" t="s">
        <v>6156</v>
      </c>
      <c r="BI2156" s="98">
        <v>0</v>
      </c>
      <c r="BJ2156" s="99" t="str">
        <f>IFERROR(VLOOKUP(ROWS($BH$4:BH2156),$BG$4:$BH$2337,2,0),"")</f>
        <v>Wilczyce (pow. sandomierski, woj. świętokrzyskie)</v>
      </c>
      <c r="BK2156" s="98">
        <v>0</v>
      </c>
      <c r="BL2156" s="98">
        <f>IF(ISNUMBER(SEARCH('ankieta ESG'!$G$185,BM2156)),MAX($BL$3:BL2155)+1,0)</f>
        <v>2153</v>
      </c>
      <c r="BM2156" s="134" t="s">
        <v>6156</v>
      </c>
      <c r="BN2156" s="98">
        <v>0</v>
      </c>
      <c r="BO2156" s="99" t="str">
        <f>IFERROR(VLOOKUP(ROWS($BM$4:BM2156),$BL$4:$BM$2337,2,0),"")</f>
        <v>Wilczyce (pow. sandomierski, woj. świętokrzyskie)</v>
      </c>
      <c r="BP2156" s="98">
        <v>0</v>
      </c>
      <c r="BQ2156" s="98">
        <f>IF(ISNUMBER(SEARCH('ankieta ESG'!$G$186,BR2156)),MAX($BQ$3:BQ2155)+1,0)</f>
        <v>2153</v>
      </c>
      <c r="BR2156" s="134" t="s">
        <v>6156</v>
      </c>
      <c r="BS2156" s="98">
        <v>0</v>
      </c>
      <c r="BT2156" s="99" t="str">
        <f>IFERROR(VLOOKUP(ROWS($BR$4:BR2156),$BQ$4:$BR$2337,2,0),"")</f>
        <v>Wilczyce (pow. sandomierski, woj. świętokrzyskie)</v>
      </c>
      <c r="BU2156" s="98">
        <v>0</v>
      </c>
      <c r="BV2156" s="98">
        <f>IF(ISNUMBER(SEARCH('ankieta ESG'!$G$187,BW2156)),MAX($BV$3:BV2155)+1,0)</f>
        <v>2153</v>
      </c>
      <c r="BW2156" s="134" t="s">
        <v>6156</v>
      </c>
      <c r="BX2156" s="98">
        <v>0</v>
      </c>
      <c r="BY2156" s="99" t="str">
        <f>IFERROR(VLOOKUP(ROWS($BW$4:BW2156),$BV$4:$BW$2337,2,0),"")</f>
        <v>Wilczyce (pow. sandomierski, woj. świętokrzyskie)</v>
      </c>
      <c r="BZ2156" s="98">
        <v>0</v>
      </c>
      <c r="CA2156" s="98">
        <f>IF(ISNUMBER(SEARCH('ankieta ESG'!$G$188,CB2156)),MAX($CA$3:CA2155)+1,0)</f>
        <v>2153</v>
      </c>
      <c r="CB2156" s="134" t="s">
        <v>6156</v>
      </c>
      <c r="CC2156" s="98">
        <v>0</v>
      </c>
      <c r="CD2156" s="99" t="str">
        <f>IFERROR(VLOOKUP(ROWS($CB$4:CB2156),$CA$4:$CB$2337,2,0),"")</f>
        <v>Wilczyce (pow. sandomierski, woj. świętokrzyskie)</v>
      </c>
      <c r="CE2156" s="98">
        <v>0</v>
      </c>
      <c r="CF2156" s="98">
        <f>IF(ISNUMBER(SEARCH('ankieta ESG'!$G$189,CG2156)),MAX($CF$3:CF2155)+1,0)</f>
        <v>2153</v>
      </c>
      <c r="CG2156" s="134" t="s">
        <v>6156</v>
      </c>
      <c r="CH2156" s="98">
        <v>0</v>
      </c>
      <c r="CI2156" s="99" t="str">
        <f>IFERROR(VLOOKUP(ROWS($CG$4:CG2156),$CF$4:$CG$2337,2,0),"")</f>
        <v>Wilczyce (pow. sandomierski, woj. świętokrzyskie)</v>
      </c>
      <c r="CJ2156" s="98">
        <v>0</v>
      </c>
    </row>
    <row r="2157" spans="4:88">
      <c r="D2157" s="25"/>
      <c r="F2157" s="25"/>
      <c r="AM2157" s="98">
        <f>IF(ISNUMBER(SEARCH('ankieta ESG'!$G$180,AN2157)),MAX(AM$3:$AM2156)+1,0)</f>
        <v>2154</v>
      </c>
      <c r="AN2157" s="134" t="s">
        <v>6157</v>
      </c>
      <c r="AO2157" s="98">
        <v>0</v>
      </c>
      <c r="AP2157" s="99" t="str">
        <f>IFERROR(VLOOKUP(ROWS($AN$4:AN2157),$AM$4:$AN$2337,2,0),"")</f>
        <v>Wilczyn (pow. koniński, woj. wielkopolskie)</v>
      </c>
      <c r="AQ2157" s="98">
        <v>0</v>
      </c>
      <c r="AR2157" s="98">
        <f>IF(ISNUMBER(SEARCH('ankieta ESG'!$G$181,AS2157)),MAX($AR$3:AR2156)+1,0)</f>
        <v>2154</v>
      </c>
      <c r="AS2157" s="134" t="s">
        <v>6157</v>
      </c>
      <c r="AT2157" s="98">
        <v>0</v>
      </c>
      <c r="AU2157" s="99" t="str">
        <f>IFERROR(VLOOKUP(ROWS($AS$4:AS2157),$AR$4:$AS$2337,2,0),"")</f>
        <v>Wilczyn (pow. koniński, woj. wielkopolskie)</v>
      </c>
      <c r="AV2157" s="98">
        <v>0</v>
      </c>
      <c r="AW2157" s="98">
        <f>IF(ISNUMBER(SEARCH('ankieta ESG'!$G$182,AX2157)),MAX($AW$3:AW2156)+1,0)</f>
        <v>2154</v>
      </c>
      <c r="AX2157" s="134" t="s">
        <v>6157</v>
      </c>
      <c r="AY2157" s="98">
        <v>0</v>
      </c>
      <c r="AZ2157" s="99" t="str">
        <f>IFERROR(VLOOKUP(ROWS($AX$4:AX2157),$AW$4:$AX$2337,2,0),"")</f>
        <v>Wilczyn (pow. koniński, woj. wielkopolskie)</v>
      </c>
      <c r="BA2157" s="98">
        <v>0</v>
      </c>
      <c r="BB2157" s="98">
        <f>IF(ISNUMBER(SEARCH('ankieta ESG'!$G$183,BC2157)),MAX($BB$3:BB2156)+1,0)</f>
        <v>2154</v>
      </c>
      <c r="BC2157" s="134" t="s">
        <v>6157</v>
      </c>
      <c r="BD2157" s="98">
        <v>0</v>
      </c>
      <c r="BE2157" s="99" t="str">
        <f>IFERROR(VLOOKUP(ROWS($BC$4:BC2157),$BB$4:$BC$2337,2,0),"")</f>
        <v>Wilczyn (pow. koniński, woj. wielkopolskie)</v>
      </c>
      <c r="BF2157" s="98">
        <v>0</v>
      </c>
      <c r="BG2157" s="98">
        <f>IF(ISNUMBER(SEARCH('ankieta ESG'!$G$184,BH2157)),MAX($BG$3:BG2156)+1,0)</f>
        <v>2154</v>
      </c>
      <c r="BH2157" s="134" t="s">
        <v>6157</v>
      </c>
      <c r="BI2157" s="98">
        <v>0</v>
      </c>
      <c r="BJ2157" s="99" t="str">
        <f>IFERROR(VLOOKUP(ROWS($BH$4:BH2157),$BG$4:$BH$2337,2,0),"")</f>
        <v>Wilczyn (pow. koniński, woj. wielkopolskie)</v>
      </c>
      <c r="BK2157" s="98">
        <v>0</v>
      </c>
      <c r="BL2157" s="98">
        <f>IF(ISNUMBER(SEARCH('ankieta ESG'!$G$185,BM2157)),MAX($BL$3:BL2156)+1,0)</f>
        <v>2154</v>
      </c>
      <c r="BM2157" s="134" t="s">
        <v>6157</v>
      </c>
      <c r="BN2157" s="98">
        <v>0</v>
      </c>
      <c r="BO2157" s="99" t="str">
        <f>IFERROR(VLOOKUP(ROWS($BM$4:BM2157),$BL$4:$BM$2337,2,0),"")</f>
        <v>Wilczyn (pow. koniński, woj. wielkopolskie)</v>
      </c>
      <c r="BP2157" s="98">
        <v>0</v>
      </c>
      <c r="BQ2157" s="98">
        <f>IF(ISNUMBER(SEARCH('ankieta ESG'!$G$186,BR2157)),MAX($BQ$3:BQ2156)+1,0)</f>
        <v>2154</v>
      </c>
      <c r="BR2157" s="134" t="s">
        <v>6157</v>
      </c>
      <c r="BS2157" s="98">
        <v>0</v>
      </c>
      <c r="BT2157" s="99" t="str">
        <f>IFERROR(VLOOKUP(ROWS($BR$4:BR2157),$BQ$4:$BR$2337,2,0),"")</f>
        <v>Wilczyn (pow. koniński, woj. wielkopolskie)</v>
      </c>
      <c r="BU2157" s="98">
        <v>0</v>
      </c>
      <c r="BV2157" s="98">
        <f>IF(ISNUMBER(SEARCH('ankieta ESG'!$G$187,BW2157)),MAX($BV$3:BV2156)+1,0)</f>
        <v>2154</v>
      </c>
      <c r="BW2157" s="134" t="s">
        <v>6157</v>
      </c>
      <c r="BX2157" s="98">
        <v>0</v>
      </c>
      <c r="BY2157" s="99" t="str">
        <f>IFERROR(VLOOKUP(ROWS($BW$4:BW2157),$BV$4:$BW$2337,2,0),"")</f>
        <v>Wilczyn (pow. koniński, woj. wielkopolskie)</v>
      </c>
      <c r="BZ2157" s="98">
        <v>0</v>
      </c>
      <c r="CA2157" s="98">
        <f>IF(ISNUMBER(SEARCH('ankieta ESG'!$G$188,CB2157)),MAX($CA$3:CA2156)+1,0)</f>
        <v>2154</v>
      </c>
      <c r="CB2157" s="134" t="s">
        <v>6157</v>
      </c>
      <c r="CC2157" s="98">
        <v>0</v>
      </c>
      <c r="CD2157" s="99" t="str">
        <f>IFERROR(VLOOKUP(ROWS($CB$4:CB2157),$CA$4:$CB$2337,2,0),"")</f>
        <v>Wilczyn (pow. koniński, woj. wielkopolskie)</v>
      </c>
      <c r="CE2157" s="98">
        <v>0</v>
      </c>
      <c r="CF2157" s="98">
        <f>IF(ISNUMBER(SEARCH('ankieta ESG'!$G$189,CG2157)),MAX($CF$3:CF2156)+1,0)</f>
        <v>2154</v>
      </c>
      <c r="CG2157" s="134" t="s">
        <v>6157</v>
      </c>
      <c r="CH2157" s="98">
        <v>0</v>
      </c>
      <c r="CI2157" s="99" t="str">
        <f>IFERROR(VLOOKUP(ROWS($CG$4:CG2157),$CF$4:$CG$2337,2,0),"")</f>
        <v>Wilczyn (pow. koniński, woj. wielkopolskie)</v>
      </c>
      <c r="CJ2157" s="98">
        <v>0</v>
      </c>
    </row>
    <row r="2158" spans="4:88">
      <c r="D2158" s="25"/>
      <c r="F2158" s="25"/>
      <c r="AM2158" s="98">
        <f>IF(ISNUMBER(SEARCH('ankieta ESG'!$G$180,AN2158)),MAX(AM$3:$AM2157)+1,0)</f>
        <v>2155</v>
      </c>
      <c r="AN2158" s="134" t="s">
        <v>6158</v>
      </c>
      <c r="AO2158" s="98">
        <v>0</v>
      </c>
      <c r="AP2158" s="99" t="str">
        <f>IFERROR(VLOOKUP(ROWS($AN$4:AN2158),$AM$4:$AN$2337,2,0),"")</f>
        <v>Wilga (pow. garwoliński, woj. mazowieckie)</v>
      </c>
      <c r="AQ2158" s="98">
        <v>0</v>
      </c>
      <c r="AR2158" s="98">
        <f>IF(ISNUMBER(SEARCH('ankieta ESG'!$G$181,AS2158)),MAX($AR$3:AR2157)+1,0)</f>
        <v>2155</v>
      </c>
      <c r="AS2158" s="134" t="s">
        <v>6158</v>
      </c>
      <c r="AT2158" s="98">
        <v>0</v>
      </c>
      <c r="AU2158" s="99" t="str">
        <f>IFERROR(VLOOKUP(ROWS($AS$4:AS2158),$AR$4:$AS$2337,2,0),"")</f>
        <v>Wilga (pow. garwoliński, woj. mazowieckie)</v>
      </c>
      <c r="AV2158" s="98">
        <v>0</v>
      </c>
      <c r="AW2158" s="98">
        <f>IF(ISNUMBER(SEARCH('ankieta ESG'!$G$182,AX2158)),MAX($AW$3:AW2157)+1,0)</f>
        <v>2155</v>
      </c>
      <c r="AX2158" s="134" t="s">
        <v>6158</v>
      </c>
      <c r="AY2158" s="98">
        <v>0</v>
      </c>
      <c r="AZ2158" s="99" t="str">
        <f>IFERROR(VLOOKUP(ROWS($AX$4:AX2158),$AW$4:$AX$2337,2,0),"")</f>
        <v>Wilga (pow. garwoliński, woj. mazowieckie)</v>
      </c>
      <c r="BA2158" s="98">
        <v>0</v>
      </c>
      <c r="BB2158" s="98">
        <f>IF(ISNUMBER(SEARCH('ankieta ESG'!$G$183,BC2158)),MAX($BB$3:BB2157)+1,0)</f>
        <v>2155</v>
      </c>
      <c r="BC2158" s="134" t="s">
        <v>6158</v>
      </c>
      <c r="BD2158" s="98">
        <v>0</v>
      </c>
      <c r="BE2158" s="99" t="str">
        <f>IFERROR(VLOOKUP(ROWS($BC$4:BC2158),$BB$4:$BC$2337,2,0),"")</f>
        <v>Wilga (pow. garwoliński, woj. mazowieckie)</v>
      </c>
      <c r="BF2158" s="98">
        <v>0</v>
      </c>
      <c r="BG2158" s="98">
        <f>IF(ISNUMBER(SEARCH('ankieta ESG'!$G$184,BH2158)),MAX($BG$3:BG2157)+1,0)</f>
        <v>2155</v>
      </c>
      <c r="BH2158" s="134" t="s">
        <v>6158</v>
      </c>
      <c r="BI2158" s="98">
        <v>0</v>
      </c>
      <c r="BJ2158" s="99" t="str">
        <f>IFERROR(VLOOKUP(ROWS($BH$4:BH2158),$BG$4:$BH$2337,2,0),"")</f>
        <v>Wilga (pow. garwoliński, woj. mazowieckie)</v>
      </c>
      <c r="BK2158" s="98">
        <v>0</v>
      </c>
      <c r="BL2158" s="98">
        <f>IF(ISNUMBER(SEARCH('ankieta ESG'!$G$185,BM2158)),MAX($BL$3:BL2157)+1,0)</f>
        <v>2155</v>
      </c>
      <c r="BM2158" s="134" t="s">
        <v>6158</v>
      </c>
      <c r="BN2158" s="98">
        <v>0</v>
      </c>
      <c r="BO2158" s="99" t="str">
        <f>IFERROR(VLOOKUP(ROWS($BM$4:BM2158),$BL$4:$BM$2337,2,0),"")</f>
        <v>Wilga (pow. garwoliński, woj. mazowieckie)</v>
      </c>
      <c r="BP2158" s="98">
        <v>0</v>
      </c>
      <c r="BQ2158" s="98">
        <f>IF(ISNUMBER(SEARCH('ankieta ESG'!$G$186,BR2158)),MAX($BQ$3:BQ2157)+1,0)</f>
        <v>2155</v>
      </c>
      <c r="BR2158" s="134" t="s">
        <v>6158</v>
      </c>
      <c r="BS2158" s="98">
        <v>0</v>
      </c>
      <c r="BT2158" s="99" t="str">
        <f>IFERROR(VLOOKUP(ROWS($BR$4:BR2158),$BQ$4:$BR$2337,2,0),"")</f>
        <v>Wilga (pow. garwoliński, woj. mazowieckie)</v>
      </c>
      <c r="BU2158" s="98">
        <v>0</v>
      </c>
      <c r="BV2158" s="98">
        <f>IF(ISNUMBER(SEARCH('ankieta ESG'!$G$187,BW2158)),MAX($BV$3:BV2157)+1,0)</f>
        <v>2155</v>
      </c>
      <c r="BW2158" s="134" t="s">
        <v>6158</v>
      </c>
      <c r="BX2158" s="98">
        <v>0</v>
      </c>
      <c r="BY2158" s="99" t="str">
        <f>IFERROR(VLOOKUP(ROWS($BW$4:BW2158),$BV$4:$BW$2337,2,0),"")</f>
        <v>Wilga (pow. garwoliński, woj. mazowieckie)</v>
      </c>
      <c r="BZ2158" s="98">
        <v>0</v>
      </c>
      <c r="CA2158" s="98">
        <f>IF(ISNUMBER(SEARCH('ankieta ESG'!$G$188,CB2158)),MAX($CA$3:CA2157)+1,0)</f>
        <v>2155</v>
      </c>
      <c r="CB2158" s="134" t="s">
        <v>6158</v>
      </c>
      <c r="CC2158" s="98">
        <v>0</v>
      </c>
      <c r="CD2158" s="99" t="str">
        <f>IFERROR(VLOOKUP(ROWS($CB$4:CB2158),$CA$4:$CB$2337,2,0),"")</f>
        <v>Wilga (pow. garwoliński, woj. mazowieckie)</v>
      </c>
      <c r="CE2158" s="98">
        <v>0</v>
      </c>
      <c r="CF2158" s="98">
        <f>IF(ISNUMBER(SEARCH('ankieta ESG'!$G$189,CG2158)),MAX($CF$3:CF2157)+1,0)</f>
        <v>2155</v>
      </c>
      <c r="CG2158" s="134" t="s">
        <v>6158</v>
      </c>
      <c r="CH2158" s="98">
        <v>0</v>
      </c>
      <c r="CI2158" s="99" t="str">
        <f>IFERROR(VLOOKUP(ROWS($CG$4:CG2158),$CF$4:$CG$2337,2,0),"")</f>
        <v>Wilga (pow. garwoliński, woj. mazowieckie)</v>
      </c>
      <c r="CJ2158" s="98">
        <v>0</v>
      </c>
    </row>
    <row r="2159" spans="4:88">
      <c r="D2159" s="25"/>
      <c r="F2159" s="25"/>
      <c r="AM2159" s="98">
        <f>IF(ISNUMBER(SEARCH('ankieta ESG'!$G$180,AN2159)),MAX(AM$3:$AM2158)+1,0)</f>
        <v>2156</v>
      </c>
      <c r="AN2159" s="134" t="s">
        <v>6159</v>
      </c>
      <c r="AO2159" s="98">
        <v>0</v>
      </c>
      <c r="AP2159" s="99" t="str">
        <f>IFERROR(VLOOKUP(ROWS($AN$4:AN2159),$AM$4:$AN$2337,2,0),"")</f>
        <v>Wilkołaz (pow. kraśnicki, woj. lubelskie)</v>
      </c>
      <c r="AQ2159" s="98">
        <v>0</v>
      </c>
      <c r="AR2159" s="98">
        <f>IF(ISNUMBER(SEARCH('ankieta ESG'!$G$181,AS2159)),MAX($AR$3:AR2158)+1,0)</f>
        <v>2156</v>
      </c>
      <c r="AS2159" s="134" t="s">
        <v>6159</v>
      </c>
      <c r="AT2159" s="98">
        <v>0</v>
      </c>
      <c r="AU2159" s="99" t="str">
        <f>IFERROR(VLOOKUP(ROWS($AS$4:AS2159),$AR$4:$AS$2337,2,0),"")</f>
        <v>Wilkołaz (pow. kraśnicki, woj. lubelskie)</v>
      </c>
      <c r="AV2159" s="98">
        <v>0</v>
      </c>
      <c r="AW2159" s="98">
        <f>IF(ISNUMBER(SEARCH('ankieta ESG'!$G$182,AX2159)),MAX($AW$3:AW2158)+1,0)</f>
        <v>2156</v>
      </c>
      <c r="AX2159" s="134" t="s">
        <v>6159</v>
      </c>
      <c r="AY2159" s="98">
        <v>0</v>
      </c>
      <c r="AZ2159" s="99" t="str">
        <f>IFERROR(VLOOKUP(ROWS($AX$4:AX2159),$AW$4:$AX$2337,2,0),"")</f>
        <v>Wilkołaz (pow. kraśnicki, woj. lubelskie)</v>
      </c>
      <c r="BA2159" s="98">
        <v>0</v>
      </c>
      <c r="BB2159" s="98">
        <f>IF(ISNUMBER(SEARCH('ankieta ESG'!$G$183,BC2159)),MAX($BB$3:BB2158)+1,0)</f>
        <v>2156</v>
      </c>
      <c r="BC2159" s="134" t="s">
        <v>6159</v>
      </c>
      <c r="BD2159" s="98">
        <v>0</v>
      </c>
      <c r="BE2159" s="99" t="str">
        <f>IFERROR(VLOOKUP(ROWS($BC$4:BC2159),$BB$4:$BC$2337,2,0),"")</f>
        <v>Wilkołaz (pow. kraśnicki, woj. lubelskie)</v>
      </c>
      <c r="BF2159" s="98">
        <v>0</v>
      </c>
      <c r="BG2159" s="98">
        <f>IF(ISNUMBER(SEARCH('ankieta ESG'!$G$184,BH2159)),MAX($BG$3:BG2158)+1,0)</f>
        <v>2156</v>
      </c>
      <c r="BH2159" s="134" t="s">
        <v>6159</v>
      </c>
      <c r="BI2159" s="98">
        <v>0</v>
      </c>
      <c r="BJ2159" s="99" t="str">
        <f>IFERROR(VLOOKUP(ROWS($BH$4:BH2159),$BG$4:$BH$2337,2,0),"")</f>
        <v>Wilkołaz (pow. kraśnicki, woj. lubelskie)</v>
      </c>
      <c r="BK2159" s="98">
        <v>0</v>
      </c>
      <c r="BL2159" s="98">
        <f>IF(ISNUMBER(SEARCH('ankieta ESG'!$G$185,BM2159)),MAX($BL$3:BL2158)+1,0)</f>
        <v>2156</v>
      </c>
      <c r="BM2159" s="134" t="s">
        <v>6159</v>
      </c>
      <c r="BN2159" s="98">
        <v>0</v>
      </c>
      <c r="BO2159" s="99" t="str">
        <f>IFERROR(VLOOKUP(ROWS($BM$4:BM2159),$BL$4:$BM$2337,2,0),"")</f>
        <v>Wilkołaz (pow. kraśnicki, woj. lubelskie)</v>
      </c>
      <c r="BP2159" s="98">
        <v>0</v>
      </c>
      <c r="BQ2159" s="98">
        <f>IF(ISNUMBER(SEARCH('ankieta ESG'!$G$186,BR2159)),MAX($BQ$3:BQ2158)+1,0)</f>
        <v>2156</v>
      </c>
      <c r="BR2159" s="134" t="s">
        <v>6159</v>
      </c>
      <c r="BS2159" s="98">
        <v>0</v>
      </c>
      <c r="BT2159" s="99" t="str">
        <f>IFERROR(VLOOKUP(ROWS($BR$4:BR2159),$BQ$4:$BR$2337,2,0),"")</f>
        <v>Wilkołaz (pow. kraśnicki, woj. lubelskie)</v>
      </c>
      <c r="BU2159" s="98">
        <v>0</v>
      </c>
      <c r="BV2159" s="98">
        <f>IF(ISNUMBER(SEARCH('ankieta ESG'!$G$187,BW2159)),MAX($BV$3:BV2158)+1,0)</f>
        <v>2156</v>
      </c>
      <c r="BW2159" s="134" t="s">
        <v>6159</v>
      </c>
      <c r="BX2159" s="98">
        <v>0</v>
      </c>
      <c r="BY2159" s="99" t="str">
        <f>IFERROR(VLOOKUP(ROWS($BW$4:BW2159),$BV$4:$BW$2337,2,0),"")</f>
        <v>Wilkołaz (pow. kraśnicki, woj. lubelskie)</v>
      </c>
      <c r="BZ2159" s="98">
        <v>0</v>
      </c>
      <c r="CA2159" s="98">
        <f>IF(ISNUMBER(SEARCH('ankieta ESG'!$G$188,CB2159)),MAX($CA$3:CA2158)+1,0)</f>
        <v>2156</v>
      </c>
      <c r="CB2159" s="134" t="s">
        <v>6159</v>
      </c>
      <c r="CC2159" s="98">
        <v>0</v>
      </c>
      <c r="CD2159" s="99" t="str">
        <f>IFERROR(VLOOKUP(ROWS($CB$4:CB2159),$CA$4:$CB$2337,2,0),"")</f>
        <v>Wilkołaz (pow. kraśnicki, woj. lubelskie)</v>
      </c>
      <c r="CE2159" s="98">
        <v>0</v>
      </c>
      <c r="CF2159" s="98">
        <f>IF(ISNUMBER(SEARCH('ankieta ESG'!$G$189,CG2159)),MAX($CF$3:CF2158)+1,0)</f>
        <v>2156</v>
      </c>
      <c r="CG2159" s="134" t="s">
        <v>6159</v>
      </c>
      <c r="CH2159" s="98">
        <v>0</v>
      </c>
      <c r="CI2159" s="99" t="str">
        <f>IFERROR(VLOOKUP(ROWS($CG$4:CG2159),$CF$4:$CG$2337,2,0),"")</f>
        <v>Wilkołaz (pow. kraśnicki, woj. lubelskie)</v>
      </c>
      <c r="CJ2159" s="98">
        <v>0</v>
      </c>
    </row>
    <row r="2160" spans="4:88">
      <c r="D2160" s="25"/>
      <c r="F2160" s="25"/>
      <c r="AM2160" s="98">
        <f>IF(ISNUMBER(SEARCH('ankieta ESG'!$G$180,AN2160)),MAX(AM$3:$AM2159)+1,0)</f>
        <v>2157</v>
      </c>
      <c r="AN2160" s="134" t="s">
        <v>6160</v>
      </c>
      <c r="AO2160" s="98">
        <v>0</v>
      </c>
      <c r="AP2160" s="99" t="str">
        <f>IFERROR(VLOOKUP(ROWS($AN$4:AN2160),$AM$4:$AN$2337,2,0),"")</f>
        <v>Wilkowice (pow. bielski, woj. śląskie)</v>
      </c>
      <c r="AQ2160" s="98">
        <v>0</v>
      </c>
      <c r="AR2160" s="98">
        <f>IF(ISNUMBER(SEARCH('ankieta ESG'!$G$181,AS2160)),MAX($AR$3:AR2159)+1,0)</f>
        <v>2157</v>
      </c>
      <c r="AS2160" s="134" t="s">
        <v>6160</v>
      </c>
      <c r="AT2160" s="98">
        <v>0</v>
      </c>
      <c r="AU2160" s="99" t="str">
        <f>IFERROR(VLOOKUP(ROWS($AS$4:AS2160),$AR$4:$AS$2337,2,0),"")</f>
        <v>Wilkowice (pow. bielski, woj. śląskie)</v>
      </c>
      <c r="AV2160" s="98">
        <v>0</v>
      </c>
      <c r="AW2160" s="98">
        <f>IF(ISNUMBER(SEARCH('ankieta ESG'!$G$182,AX2160)),MAX($AW$3:AW2159)+1,0)</f>
        <v>2157</v>
      </c>
      <c r="AX2160" s="134" t="s">
        <v>6160</v>
      </c>
      <c r="AY2160" s="98">
        <v>0</v>
      </c>
      <c r="AZ2160" s="99" t="str">
        <f>IFERROR(VLOOKUP(ROWS($AX$4:AX2160),$AW$4:$AX$2337,2,0),"")</f>
        <v>Wilkowice (pow. bielski, woj. śląskie)</v>
      </c>
      <c r="BA2160" s="98">
        <v>0</v>
      </c>
      <c r="BB2160" s="98">
        <f>IF(ISNUMBER(SEARCH('ankieta ESG'!$G$183,BC2160)),MAX($BB$3:BB2159)+1,0)</f>
        <v>2157</v>
      </c>
      <c r="BC2160" s="134" t="s">
        <v>6160</v>
      </c>
      <c r="BD2160" s="98">
        <v>0</v>
      </c>
      <c r="BE2160" s="99" t="str">
        <f>IFERROR(VLOOKUP(ROWS($BC$4:BC2160),$BB$4:$BC$2337,2,0),"")</f>
        <v>Wilkowice (pow. bielski, woj. śląskie)</v>
      </c>
      <c r="BF2160" s="98">
        <v>0</v>
      </c>
      <c r="BG2160" s="98">
        <f>IF(ISNUMBER(SEARCH('ankieta ESG'!$G$184,BH2160)),MAX($BG$3:BG2159)+1,0)</f>
        <v>2157</v>
      </c>
      <c r="BH2160" s="134" t="s">
        <v>6160</v>
      </c>
      <c r="BI2160" s="98">
        <v>0</v>
      </c>
      <c r="BJ2160" s="99" t="str">
        <f>IFERROR(VLOOKUP(ROWS($BH$4:BH2160),$BG$4:$BH$2337,2,0),"")</f>
        <v>Wilkowice (pow. bielski, woj. śląskie)</v>
      </c>
      <c r="BK2160" s="98">
        <v>0</v>
      </c>
      <c r="BL2160" s="98">
        <f>IF(ISNUMBER(SEARCH('ankieta ESG'!$G$185,BM2160)),MAX($BL$3:BL2159)+1,0)</f>
        <v>2157</v>
      </c>
      <c r="BM2160" s="134" t="s">
        <v>6160</v>
      </c>
      <c r="BN2160" s="98">
        <v>0</v>
      </c>
      <c r="BO2160" s="99" t="str">
        <f>IFERROR(VLOOKUP(ROWS($BM$4:BM2160),$BL$4:$BM$2337,2,0),"")</f>
        <v>Wilkowice (pow. bielski, woj. śląskie)</v>
      </c>
      <c r="BP2160" s="98">
        <v>0</v>
      </c>
      <c r="BQ2160" s="98">
        <f>IF(ISNUMBER(SEARCH('ankieta ESG'!$G$186,BR2160)),MAX($BQ$3:BQ2159)+1,0)</f>
        <v>2157</v>
      </c>
      <c r="BR2160" s="134" t="s">
        <v>6160</v>
      </c>
      <c r="BS2160" s="98">
        <v>0</v>
      </c>
      <c r="BT2160" s="99" t="str">
        <f>IFERROR(VLOOKUP(ROWS($BR$4:BR2160),$BQ$4:$BR$2337,2,0),"")</f>
        <v>Wilkowice (pow. bielski, woj. śląskie)</v>
      </c>
      <c r="BU2160" s="98">
        <v>0</v>
      </c>
      <c r="BV2160" s="98">
        <f>IF(ISNUMBER(SEARCH('ankieta ESG'!$G$187,BW2160)),MAX($BV$3:BV2159)+1,0)</f>
        <v>2157</v>
      </c>
      <c r="BW2160" s="134" t="s">
        <v>6160</v>
      </c>
      <c r="BX2160" s="98">
        <v>0</v>
      </c>
      <c r="BY2160" s="99" t="str">
        <f>IFERROR(VLOOKUP(ROWS($BW$4:BW2160),$BV$4:$BW$2337,2,0),"")</f>
        <v>Wilkowice (pow. bielski, woj. śląskie)</v>
      </c>
      <c r="BZ2160" s="98">
        <v>0</v>
      </c>
      <c r="CA2160" s="98">
        <f>IF(ISNUMBER(SEARCH('ankieta ESG'!$G$188,CB2160)),MAX($CA$3:CA2159)+1,0)</f>
        <v>2157</v>
      </c>
      <c r="CB2160" s="134" t="s">
        <v>6160</v>
      </c>
      <c r="CC2160" s="98">
        <v>0</v>
      </c>
      <c r="CD2160" s="99" t="str">
        <f>IFERROR(VLOOKUP(ROWS($CB$4:CB2160),$CA$4:$CB$2337,2,0),"")</f>
        <v>Wilkowice (pow. bielski, woj. śląskie)</v>
      </c>
      <c r="CE2160" s="98">
        <v>0</v>
      </c>
      <c r="CF2160" s="98">
        <f>IF(ISNUMBER(SEARCH('ankieta ESG'!$G$189,CG2160)),MAX($CF$3:CF2159)+1,0)</f>
        <v>2157</v>
      </c>
      <c r="CG2160" s="134" t="s">
        <v>6160</v>
      </c>
      <c r="CH2160" s="98">
        <v>0</v>
      </c>
      <c r="CI2160" s="99" t="str">
        <f>IFERROR(VLOOKUP(ROWS($CG$4:CG2160),$CF$4:$CG$2337,2,0),"")</f>
        <v>Wilkowice (pow. bielski, woj. śląskie)</v>
      </c>
      <c r="CJ2160" s="98">
        <v>0</v>
      </c>
    </row>
    <row r="2161" spans="4:88">
      <c r="D2161" s="25"/>
      <c r="F2161" s="25"/>
      <c r="AM2161" s="98">
        <f>IF(ISNUMBER(SEARCH('ankieta ESG'!$G$180,AN2161)),MAX(AM$3:$AM2160)+1,0)</f>
        <v>2158</v>
      </c>
      <c r="AN2161" s="134" t="s">
        <v>6161</v>
      </c>
      <c r="AO2161" s="98">
        <v>0</v>
      </c>
      <c r="AP2161" s="99" t="str">
        <f>IFERROR(VLOOKUP(ROWS($AN$4:AN2161),$AM$4:$AN$2337,2,0),"")</f>
        <v>Wilków (pow. namysłowski, woj. opolskie)</v>
      </c>
      <c r="AQ2161" s="98">
        <v>0</v>
      </c>
      <c r="AR2161" s="98">
        <f>IF(ISNUMBER(SEARCH('ankieta ESG'!$G$181,AS2161)),MAX($AR$3:AR2160)+1,0)</f>
        <v>2158</v>
      </c>
      <c r="AS2161" s="134" t="s">
        <v>6161</v>
      </c>
      <c r="AT2161" s="98">
        <v>0</v>
      </c>
      <c r="AU2161" s="99" t="str">
        <f>IFERROR(VLOOKUP(ROWS($AS$4:AS2161),$AR$4:$AS$2337,2,0),"")</f>
        <v>Wilków (pow. namysłowski, woj. opolskie)</v>
      </c>
      <c r="AV2161" s="98">
        <v>0</v>
      </c>
      <c r="AW2161" s="98">
        <f>IF(ISNUMBER(SEARCH('ankieta ESG'!$G$182,AX2161)),MAX($AW$3:AW2160)+1,0)</f>
        <v>2158</v>
      </c>
      <c r="AX2161" s="134" t="s">
        <v>6161</v>
      </c>
      <c r="AY2161" s="98">
        <v>0</v>
      </c>
      <c r="AZ2161" s="99" t="str">
        <f>IFERROR(VLOOKUP(ROWS($AX$4:AX2161),$AW$4:$AX$2337,2,0),"")</f>
        <v>Wilków (pow. namysłowski, woj. opolskie)</v>
      </c>
      <c r="BA2161" s="98">
        <v>0</v>
      </c>
      <c r="BB2161" s="98">
        <f>IF(ISNUMBER(SEARCH('ankieta ESG'!$G$183,BC2161)),MAX($BB$3:BB2160)+1,0)</f>
        <v>2158</v>
      </c>
      <c r="BC2161" s="134" t="s">
        <v>6161</v>
      </c>
      <c r="BD2161" s="98">
        <v>0</v>
      </c>
      <c r="BE2161" s="99" t="str">
        <f>IFERROR(VLOOKUP(ROWS($BC$4:BC2161),$BB$4:$BC$2337,2,0),"")</f>
        <v>Wilków (pow. namysłowski, woj. opolskie)</v>
      </c>
      <c r="BF2161" s="98">
        <v>0</v>
      </c>
      <c r="BG2161" s="98">
        <f>IF(ISNUMBER(SEARCH('ankieta ESG'!$G$184,BH2161)),MAX($BG$3:BG2160)+1,0)</f>
        <v>2158</v>
      </c>
      <c r="BH2161" s="134" t="s">
        <v>6161</v>
      </c>
      <c r="BI2161" s="98">
        <v>0</v>
      </c>
      <c r="BJ2161" s="99" t="str">
        <f>IFERROR(VLOOKUP(ROWS($BH$4:BH2161),$BG$4:$BH$2337,2,0),"")</f>
        <v>Wilków (pow. namysłowski, woj. opolskie)</v>
      </c>
      <c r="BK2161" s="98">
        <v>0</v>
      </c>
      <c r="BL2161" s="98">
        <f>IF(ISNUMBER(SEARCH('ankieta ESG'!$G$185,BM2161)),MAX($BL$3:BL2160)+1,0)</f>
        <v>2158</v>
      </c>
      <c r="BM2161" s="134" t="s">
        <v>6161</v>
      </c>
      <c r="BN2161" s="98">
        <v>0</v>
      </c>
      <c r="BO2161" s="99" t="str">
        <f>IFERROR(VLOOKUP(ROWS($BM$4:BM2161),$BL$4:$BM$2337,2,0),"")</f>
        <v>Wilków (pow. namysłowski, woj. opolskie)</v>
      </c>
      <c r="BP2161" s="98">
        <v>0</v>
      </c>
      <c r="BQ2161" s="98">
        <f>IF(ISNUMBER(SEARCH('ankieta ESG'!$G$186,BR2161)),MAX($BQ$3:BQ2160)+1,0)</f>
        <v>2158</v>
      </c>
      <c r="BR2161" s="134" t="s">
        <v>6161</v>
      </c>
      <c r="BS2161" s="98">
        <v>0</v>
      </c>
      <c r="BT2161" s="99" t="str">
        <f>IFERROR(VLOOKUP(ROWS($BR$4:BR2161),$BQ$4:$BR$2337,2,0),"")</f>
        <v>Wilków (pow. namysłowski, woj. opolskie)</v>
      </c>
      <c r="BU2161" s="98">
        <v>0</v>
      </c>
      <c r="BV2161" s="98">
        <f>IF(ISNUMBER(SEARCH('ankieta ESG'!$G$187,BW2161)),MAX($BV$3:BV2160)+1,0)</f>
        <v>2158</v>
      </c>
      <c r="BW2161" s="134" t="s">
        <v>6161</v>
      </c>
      <c r="BX2161" s="98">
        <v>0</v>
      </c>
      <c r="BY2161" s="99" t="str">
        <f>IFERROR(VLOOKUP(ROWS($BW$4:BW2161),$BV$4:$BW$2337,2,0),"")</f>
        <v>Wilków (pow. namysłowski, woj. opolskie)</v>
      </c>
      <c r="BZ2161" s="98">
        <v>0</v>
      </c>
      <c r="CA2161" s="98">
        <f>IF(ISNUMBER(SEARCH('ankieta ESG'!$G$188,CB2161)),MAX($CA$3:CA2160)+1,0)</f>
        <v>2158</v>
      </c>
      <c r="CB2161" s="134" t="s">
        <v>6161</v>
      </c>
      <c r="CC2161" s="98">
        <v>0</v>
      </c>
      <c r="CD2161" s="99" t="str">
        <f>IFERROR(VLOOKUP(ROWS($CB$4:CB2161),$CA$4:$CB$2337,2,0),"")</f>
        <v>Wilków (pow. namysłowski, woj. opolskie)</v>
      </c>
      <c r="CE2161" s="98">
        <v>0</v>
      </c>
      <c r="CF2161" s="98">
        <f>IF(ISNUMBER(SEARCH('ankieta ESG'!$G$189,CG2161)),MAX($CF$3:CF2160)+1,0)</f>
        <v>2158</v>
      </c>
      <c r="CG2161" s="134" t="s">
        <v>6161</v>
      </c>
      <c r="CH2161" s="98">
        <v>0</v>
      </c>
      <c r="CI2161" s="99" t="str">
        <f>IFERROR(VLOOKUP(ROWS($CG$4:CG2161),$CF$4:$CG$2337,2,0),"")</f>
        <v>Wilków (pow. namysłowski, woj. opolskie)</v>
      </c>
      <c r="CJ2161" s="98">
        <v>0</v>
      </c>
    </row>
    <row r="2162" spans="4:88">
      <c r="D2162" s="25"/>
      <c r="F2162" s="25"/>
      <c r="AM2162" s="98">
        <f>IF(ISNUMBER(SEARCH('ankieta ESG'!$G$180,AN2162)),MAX(AM$3:$AM2161)+1,0)</f>
        <v>2159</v>
      </c>
      <c r="AN2162" s="134" t="s">
        <v>6162</v>
      </c>
      <c r="AO2162" s="98">
        <v>0</v>
      </c>
      <c r="AP2162" s="99" t="str">
        <f>IFERROR(VLOOKUP(ROWS($AN$4:AN2162),$AM$4:$AN$2337,2,0),"")</f>
        <v>Wilków (pow. opolski, woj. lubelskie)</v>
      </c>
      <c r="AQ2162" s="98">
        <v>0</v>
      </c>
      <c r="AR2162" s="98">
        <f>IF(ISNUMBER(SEARCH('ankieta ESG'!$G$181,AS2162)),MAX($AR$3:AR2161)+1,0)</f>
        <v>2159</v>
      </c>
      <c r="AS2162" s="134" t="s">
        <v>6162</v>
      </c>
      <c r="AT2162" s="98">
        <v>0</v>
      </c>
      <c r="AU2162" s="99" t="str">
        <f>IFERROR(VLOOKUP(ROWS($AS$4:AS2162),$AR$4:$AS$2337,2,0),"")</f>
        <v>Wilków (pow. opolski, woj. lubelskie)</v>
      </c>
      <c r="AV2162" s="98">
        <v>0</v>
      </c>
      <c r="AW2162" s="98">
        <f>IF(ISNUMBER(SEARCH('ankieta ESG'!$G$182,AX2162)),MAX($AW$3:AW2161)+1,0)</f>
        <v>2159</v>
      </c>
      <c r="AX2162" s="134" t="s">
        <v>6162</v>
      </c>
      <c r="AY2162" s="98">
        <v>0</v>
      </c>
      <c r="AZ2162" s="99" t="str">
        <f>IFERROR(VLOOKUP(ROWS($AX$4:AX2162),$AW$4:$AX$2337,2,0),"")</f>
        <v>Wilków (pow. opolski, woj. lubelskie)</v>
      </c>
      <c r="BA2162" s="98">
        <v>0</v>
      </c>
      <c r="BB2162" s="98">
        <f>IF(ISNUMBER(SEARCH('ankieta ESG'!$G$183,BC2162)),MAX($BB$3:BB2161)+1,0)</f>
        <v>2159</v>
      </c>
      <c r="BC2162" s="134" t="s">
        <v>6162</v>
      </c>
      <c r="BD2162" s="98">
        <v>0</v>
      </c>
      <c r="BE2162" s="99" t="str">
        <f>IFERROR(VLOOKUP(ROWS($BC$4:BC2162),$BB$4:$BC$2337,2,0),"")</f>
        <v>Wilków (pow. opolski, woj. lubelskie)</v>
      </c>
      <c r="BF2162" s="98">
        <v>0</v>
      </c>
      <c r="BG2162" s="98">
        <f>IF(ISNUMBER(SEARCH('ankieta ESG'!$G$184,BH2162)),MAX($BG$3:BG2161)+1,0)</f>
        <v>2159</v>
      </c>
      <c r="BH2162" s="134" t="s">
        <v>6162</v>
      </c>
      <c r="BI2162" s="98">
        <v>0</v>
      </c>
      <c r="BJ2162" s="99" t="str">
        <f>IFERROR(VLOOKUP(ROWS($BH$4:BH2162),$BG$4:$BH$2337,2,0),"")</f>
        <v>Wilków (pow. opolski, woj. lubelskie)</v>
      </c>
      <c r="BK2162" s="98">
        <v>0</v>
      </c>
      <c r="BL2162" s="98">
        <f>IF(ISNUMBER(SEARCH('ankieta ESG'!$G$185,BM2162)),MAX($BL$3:BL2161)+1,0)</f>
        <v>2159</v>
      </c>
      <c r="BM2162" s="134" t="s">
        <v>6162</v>
      </c>
      <c r="BN2162" s="98">
        <v>0</v>
      </c>
      <c r="BO2162" s="99" t="str">
        <f>IFERROR(VLOOKUP(ROWS($BM$4:BM2162),$BL$4:$BM$2337,2,0),"")</f>
        <v>Wilków (pow. opolski, woj. lubelskie)</v>
      </c>
      <c r="BP2162" s="98">
        <v>0</v>
      </c>
      <c r="BQ2162" s="98">
        <f>IF(ISNUMBER(SEARCH('ankieta ESG'!$G$186,BR2162)),MAX($BQ$3:BQ2161)+1,0)</f>
        <v>2159</v>
      </c>
      <c r="BR2162" s="134" t="s">
        <v>6162</v>
      </c>
      <c r="BS2162" s="98">
        <v>0</v>
      </c>
      <c r="BT2162" s="99" t="str">
        <f>IFERROR(VLOOKUP(ROWS($BR$4:BR2162),$BQ$4:$BR$2337,2,0),"")</f>
        <v>Wilków (pow. opolski, woj. lubelskie)</v>
      </c>
      <c r="BU2162" s="98">
        <v>0</v>
      </c>
      <c r="BV2162" s="98">
        <f>IF(ISNUMBER(SEARCH('ankieta ESG'!$G$187,BW2162)),MAX($BV$3:BV2161)+1,0)</f>
        <v>2159</v>
      </c>
      <c r="BW2162" s="134" t="s">
        <v>6162</v>
      </c>
      <c r="BX2162" s="98">
        <v>0</v>
      </c>
      <c r="BY2162" s="99" t="str">
        <f>IFERROR(VLOOKUP(ROWS($BW$4:BW2162),$BV$4:$BW$2337,2,0),"")</f>
        <v>Wilków (pow. opolski, woj. lubelskie)</v>
      </c>
      <c r="BZ2162" s="98">
        <v>0</v>
      </c>
      <c r="CA2162" s="98">
        <f>IF(ISNUMBER(SEARCH('ankieta ESG'!$G$188,CB2162)),MAX($CA$3:CA2161)+1,0)</f>
        <v>2159</v>
      </c>
      <c r="CB2162" s="134" t="s">
        <v>6162</v>
      </c>
      <c r="CC2162" s="98">
        <v>0</v>
      </c>
      <c r="CD2162" s="99" t="str">
        <f>IFERROR(VLOOKUP(ROWS($CB$4:CB2162),$CA$4:$CB$2337,2,0),"")</f>
        <v>Wilków (pow. opolski, woj. lubelskie)</v>
      </c>
      <c r="CE2162" s="98">
        <v>0</v>
      </c>
      <c r="CF2162" s="98">
        <f>IF(ISNUMBER(SEARCH('ankieta ESG'!$G$189,CG2162)),MAX($CF$3:CF2161)+1,0)</f>
        <v>2159</v>
      </c>
      <c r="CG2162" s="134" t="s">
        <v>6162</v>
      </c>
      <c r="CH2162" s="98">
        <v>0</v>
      </c>
      <c r="CI2162" s="99" t="str">
        <f>IFERROR(VLOOKUP(ROWS($CG$4:CG2162),$CF$4:$CG$2337,2,0),"")</f>
        <v>Wilków (pow. opolski, woj. lubelskie)</v>
      </c>
      <c r="CJ2162" s="98">
        <v>0</v>
      </c>
    </row>
    <row r="2163" spans="4:88">
      <c r="D2163" s="25"/>
      <c r="F2163" s="25"/>
      <c r="AM2163" s="98">
        <f>IF(ISNUMBER(SEARCH('ankieta ESG'!$G$180,AN2163)),MAX(AM$3:$AM2162)+1,0)</f>
        <v>2160</v>
      </c>
      <c r="AN2163" s="134" t="s">
        <v>6163</v>
      </c>
      <c r="AO2163" s="98">
        <v>0</v>
      </c>
      <c r="AP2163" s="99" t="str">
        <f>IFERROR(VLOOKUP(ROWS($AN$4:AN2163),$AM$4:$AN$2337,2,0),"")</f>
        <v>Winnica (pow. pułtuski, woj. mazowieckie)</v>
      </c>
      <c r="AQ2163" s="98">
        <v>0</v>
      </c>
      <c r="AR2163" s="98">
        <f>IF(ISNUMBER(SEARCH('ankieta ESG'!$G$181,AS2163)),MAX($AR$3:AR2162)+1,0)</f>
        <v>2160</v>
      </c>
      <c r="AS2163" s="134" t="s">
        <v>6163</v>
      </c>
      <c r="AT2163" s="98">
        <v>0</v>
      </c>
      <c r="AU2163" s="99" t="str">
        <f>IFERROR(VLOOKUP(ROWS($AS$4:AS2163),$AR$4:$AS$2337,2,0),"")</f>
        <v>Winnica (pow. pułtuski, woj. mazowieckie)</v>
      </c>
      <c r="AV2163" s="98">
        <v>0</v>
      </c>
      <c r="AW2163" s="98">
        <f>IF(ISNUMBER(SEARCH('ankieta ESG'!$G$182,AX2163)),MAX($AW$3:AW2162)+1,0)</f>
        <v>2160</v>
      </c>
      <c r="AX2163" s="134" t="s">
        <v>6163</v>
      </c>
      <c r="AY2163" s="98">
        <v>0</v>
      </c>
      <c r="AZ2163" s="99" t="str">
        <f>IFERROR(VLOOKUP(ROWS($AX$4:AX2163),$AW$4:$AX$2337,2,0),"")</f>
        <v>Winnica (pow. pułtuski, woj. mazowieckie)</v>
      </c>
      <c r="BA2163" s="98">
        <v>0</v>
      </c>
      <c r="BB2163" s="98">
        <f>IF(ISNUMBER(SEARCH('ankieta ESG'!$G$183,BC2163)),MAX($BB$3:BB2162)+1,0)</f>
        <v>2160</v>
      </c>
      <c r="BC2163" s="134" t="s">
        <v>6163</v>
      </c>
      <c r="BD2163" s="98">
        <v>0</v>
      </c>
      <c r="BE2163" s="99" t="str">
        <f>IFERROR(VLOOKUP(ROWS($BC$4:BC2163),$BB$4:$BC$2337,2,0),"")</f>
        <v>Winnica (pow. pułtuski, woj. mazowieckie)</v>
      </c>
      <c r="BF2163" s="98">
        <v>0</v>
      </c>
      <c r="BG2163" s="98">
        <f>IF(ISNUMBER(SEARCH('ankieta ESG'!$G$184,BH2163)),MAX($BG$3:BG2162)+1,0)</f>
        <v>2160</v>
      </c>
      <c r="BH2163" s="134" t="s">
        <v>6163</v>
      </c>
      <c r="BI2163" s="98">
        <v>0</v>
      </c>
      <c r="BJ2163" s="99" t="str">
        <f>IFERROR(VLOOKUP(ROWS($BH$4:BH2163),$BG$4:$BH$2337,2,0),"")</f>
        <v>Winnica (pow. pułtuski, woj. mazowieckie)</v>
      </c>
      <c r="BK2163" s="98">
        <v>0</v>
      </c>
      <c r="BL2163" s="98">
        <f>IF(ISNUMBER(SEARCH('ankieta ESG'!$G$185,BM2163)),MAX($BL$3:BL2162)+1,0)</f>
        <v>2160</v>
      </c>
      <c r="BM2163" s="134" t="s">
        <v>6163</v>
      </c>
      <c r="BN2163" s="98">
        <v>0</v>
      </c>
      <c r="BO2163" s="99" t="str">
        <f>IFERROR(VLOOKUP(ROWS($BM$4:BM2163),$BL$4:$BM$2337,2,0),"")</f>
        <v>Winnica (pow. pułtuski, woj. mazowieckie)</v>
      </c>
      <c r="BP2163" s="98">
        <v>0</v>
      </c>
      <c r="BQ2163" s="98">
        <f>IF(ISNUMBER(SEARCH('ankieta ESG'!$G$186,BR2163)),MAX($BQ$3:BQ2162)+1,0)</f>
        <v>2160</v>
      </c>
      <c r="BR2163" s="134" t="s">
        <v>6163</v>
      </c>
      <c r="BS2163" s="98">
        <v>0</v>
      </c>
      <c r="BT2163" s="99" t="str">
        <f>IFERROR(VLOOKUP(ROWS($BR$4:BR2163),$BQ$4:$BR$2337,2,0),"")</f>
        <v>Winnica (pow. pułtuski, woj. mazowieckie)</v>
      </c>
      <c r="BU2163" s="98">
        <v>0</v>
      </c>
      <c r="BV2163" s="98">
        <f>IF(ISNUMBER(SEARCH('ankieta ESG'!$G$187,BW2163)),MAX($BV$3:BV2162)+1,0)</f>
        <v>2160</v>
      </c>
      <c r="BW2163" s="134" t="s">
        <v>6163</v>
      </c>
      <c r="BX2163" s="98">
        <v>0</v>
      </c>
      <c r="BY2163" s="99" t="str">
        <f>IFERROR(VLOOKUP(ROWS($BW$4:BW2163),$BV$4:$BW$2337,2,0),"")</f>
        <v>Winnica (pow. pułtuski, woj. mazowieckie)</v>
      </c>
      <c r="BZ2163" s="98">
        <v>0</v>
      </c>
      <c r="CA2163" s="98">
        <f>IF(ISNUMBER(SEARCH('ankieta ESG'!$G$188,CB2163)),MAX($CA$3:CA2162)+1,0)</f>
        <v>2160</v>
      </c>
      <c r="CB2163" s="134" t="s">
        <v>6163</v>
      </c>
      <c r="CC2163" s="98">
        <v>0</v>
      </c>
      <c r="CD2163" s="99" t="str">
        <f>IFERROR(VLOOKUP(ROWS($CB$4:CB2163),$CA$4:$CB$2337,2,0),"")</f>
        <v>Winnica (pow. pułtuski, woj. mazowieckie)</v>
      </c>
      <c r="CE2163" s="98">
        <v>0</v>
      </c>
      <c r="CF2163" s="98">
        <f>IF(ISNUMBER(SEARCH('ankieta ESG'!$G$189,CG2163)),MAX($CF$3:CF2162)+1,0)</f>
        <v>2160</v>
      </c>
      <c r="CG2163" s="134" t="s">
        <v>6163</v>
      </c>
      <c r="CH2163" s="98">
        <v>0</v>
      </c>
      <c r="CI2163" s="99" t="str">
        <f>IFERROR(VLOOKUP(ROWS($CG$4:CG2163),$CF$4:$CG$2337,2,0),"")</f>
        <v>Winnica (pow. pułtuski, woj. mazowieckie)</v>
      </c>
      <c r="CJ2163" s="98">
        <v>0</v>
      </c>
    </row>
    <row r="2164" spans="4:88">
      <c r="D2164" s="25"/>
      <c r="F2164" s="25"/>
      <c r="AM2164" s="98">
        <f>IF(ISNUMBER(SEARCH('ankieta ESG'!$G$180,AN2164)),MAX(AM$3:$AM2163)+1,0)</f>
        <v>2161</v>
      </c>
      <c r="AN2164" s="134" t="s">
        <v>6164</v>
      </c>
      <c r="AO2164" s="98">
        <v>0</v>
      </c>
      <c r="AP2164" s="99" t="str">
        <f>IFERROR(VLOOKUP(ROWS($AN$4:AN2164),$AM$4:$AN$2337,2,0),"")</f>
        <v>Wińsko (pow. wołowski, woj. dolnośląskie)</v>
      </c>
      <c r="AQ2164" s="98">
        <v>0</v>
      </c>
      <c r="AR2164" s="98">
        <f>IF(ISNUMBER(SEARCH('ankieta ESG'!$G$181,AS2164)),MAX($AR$3:AR2163)+1,0)</f>
        <v>2161</v>
      </c>
      <c r="AS2164" s="134" t="s">
        <v>6164</v>
      </c>
      <c r="AT2164" s="98">
        <v>0</v>
      </c>
      <c r="AU2164" s="99" t="str">
        <f>IFERROR(VLOOKUP(ROWS($AS$4:AS2164),$AR$4:$AS$2337,2,0),"")</f>
        <v>Wińsko (pow. wołowski, woj. dolnośląskie)</v>
      </c>
      <c r="AV2164" s="98">
        <v>0</v>
      </c>
      <c r="AW2164" s="98">
        <f>IF(ISNUMBER(SEARCH('ankieta ESG'!$G$182,AX2164)),MAX($AW$3:AW2163)+1,0)</f>
        <v>2161</v>
      </c>
      <c r="AX2164" s="134" t="s">
        <v>6164</v>
      </c>
      <c r="AY2164" s="98">
        <v>0</v>
      </c>
      <c r="AZ2164" s="99" t="str">
        <f>IFERROR(VLOOKUP(ROWS($AX$4:AX2164),$AW$4:$AX$2337,2,0),"")</f>
        <v>Wińsko (pow. wołowski, woj. dolnośląskie)</v>
      </c>
      <c r="BA2164" s="98">
        <v>0</v>
      </c>
      <c r="BB2164" s="98">
        <f>IF(ISNUMBER(SEARCH('ankieta ESG'!$G$183,BC2164)),MAX($BB$3:BB2163)+1,0)</f>
        <v>2161</v>
      </c>
      <c r="BC2164" s="134" t="s">
        <v>6164</v>
      </c>
      <c r="BD2164" s="98">
        <v>0</v>
      </c>
      <c r="BE2164" s="99" t="str">
        <f>IFERROR(VLOOKUP(ROWS($BC$4:BC2164),$BB$4:$BC$2337,2,0),"")</f>
        <v>Wińsko (pow. wołowski, woj. dolnośląskie)</v>
      </c>
      <c r="BF2164" s="98">
        <v>0</v>
      </c>
      <c r="BG2164" s="98">
        <f>IF(ISNUMBER(SEARCH('ankieta ESG'!$G$184,BH2164)),MAX($BG$3:BG2163)+1,0)</f>
        <v>2161</v>
      </c>
      <c r="BH2164" s="134" t="s">
        <v>6164</v>
      </c>
      <c r="BI2164" s="98">
        <v>0</v>
      </c>
      <c r="BJ2164" s="99" t="str">
        <f>IFERROR(VLOOKUP(ROWS($BH$4:BH2164),$BG$4:$BH$2337,2,0),"")</f>
        <v>Wińsko (pow. wołowski, woj. dolnośląskie)</v>
      </c>
      <c r="BK2164" s="98">
        <v>0</v>
      </c>
      <c r="BL2164" s="98">
        <f>IF(ISNUMBER(SEARCH('ankieta ESG'!$G$185,BM2164)),MAX($BL$3:BL2163)+1,0)</f>
        <v>2161</v>
      </c>
      <c r="BM2164" s="134" t="s">
        <v>6164</v>
      </c>
      <c r="BN2164" s="98">
        <v>0</v>
      </c>
      <c r="BO2164" s="99" t="str">
        <f>IFERROR(VLOOKUP(ROWS($BM$4:BM2164),$BL$4:$BM$2337,2,0),"")</f>
        <v>Wińsko (pow. wołowski, woj. dolnośląskie)</v>
      </c>
      <c r="BP2164" s="98">
        <v>0</v>
      </c>
      <c r="BQ2164" s="98">
        <f>IF(ISNUMBER(SEARCH('ankieta ESG'!$G$186,BR2164)),MAX($BQ$3:BQ2163)+1,0)</f>
        <v>2161</v>
      </c>
      <c r="BR2164" s="134" t="s">
        <v>6164</v>
      </c>
      <c r="BS2164" s="98">
        <v>0</v>
      </c>
      <c r="BT2164" s="99" t="str">
        <f>IFERROR(VLOOKUP(ROWS($BR$4:BR2164),$BQ$4:$BR$2337,2,0),"")</f>
        <v>Wińsko (pow. wołowski, woj. dolnośląskie)</v>
      </c>
      <c r="BU2164" s="98">
        <v>0</v>
      </c>
      <c r="BV2164" s="98">
        <f>IF(ISNUMBER(SEARCH('ankieta ESG'!$G$187,BW2164)),MAX($BV$3:BV2163)+1,0)</f>
        <v>2161</v>
      </c>
      <c r="BW2164" s="134" t="s">
        <v>6164</v>
      </c>
      <c r="BX2164" s="98">
        <v>0</v>
      </c>
      <c r="BY2164" s="99" t="str">
        <f>IFERROR(VLOOKUP(ROWS($BW$4:BW2164),$BV$4:$BW$2337,2,0),"")</f>
        <v>Wińsko (pow. wołowski, woj. dolnośląskie)</v>
      </c>
      <c r="BZ2164" s="98">
        <v>0</v>
      </c>
      <c r="CA2164" s="98">
        <f>IF(ISNUMBER(SEARCH('ankieta ESG'!$G$188,CB2164)),MAX($CA$3:CA2163)+1,0)</f>
        <v>2161</v>
      </c>
      <c r="CB2164" s="134" t="s">
        <v>6164</v>
      </c>
      <c r="CC2164" s="98">
        <v>0</v>
      </c>
      <c r="CD2164" s="99" t="str">
        <f>IFERROR(VLOOKUP(ROWS($CB$4:CB2164),$CA$4:$CB$2337,2,0),"")</f>
        <v>Wińsko (pow. wołowski, woj. dolnośląskie)</v>
      </c>
      <c r="CE2164" s="98">
        <v>0</v>
      </c>
      <c r="CF2164" s="98">
        <f>IF(ISNUMBER(SEARCH('ankieta ESG'!$G$189,CG2164)),MAX($CF$3:CF2163)+1,0)</f>
        <v>2161</v>
      </c>
      <c r="CG2164" s="134" t="s">
        <v>6164</v>
      </c>
      <c r="CH2164" s="98">
        <v>0</v>
      </c>
      <c r="CI2164" s="99" t="str">
        <f>IFERROR(VLOOKUP(ROWS($CG$4:CG2164),$CF$4:$CG$2337,2,0),"")</f>
        <v>Wińsko (pow. wołowski, woj. dolnośląskie)</v>
      </c>
      <c r="CJ2164" s="98">
        <v>0</v>
      </c>
    </row>
    <row r="2165" spans="4:88">
      <c r="D2165" s="25"/>
      <c r="F2165" s="25"/>
      <c r="AM2165" s="98">
        <f>IF(ISNUMBER(SEARCH('ankieta ESG'!$G$180,AN2165)),MAX(AM$3:$AM2164)+1,0)</f>
        <v>2162</v>
      </c>
      <c r="AN2165" s="134" t="s">
        <v>6165</v>
      </c>
      <c r="AO2165" s="98">
        <v>0</v>
      </c>
      <c r="AP2165" s="99" t="str">
        <f>IFERROR(VLOOKUP(ROWS($AN$4:AN2165),$AM$4:$AN$2337,2,0),"")</f>
        <v>Wiskitki (pow. żyrardowski, woj. mazowieckie)</v>
      </c>
      <c r="AQ2165" s="98">
        <v>0</v>
      </c>
      <c r="AR2165" s="98">
        <f>IF(ISNUMBER(SEARCH('ankieta ESG'!$G$181,AS2165)),MAX($AR$3:AR2164)+1,0)</f>
        <v>2162</v>
      </c>
      <c r="AS2165" s="134" t="s">
        <v>6165</v>
      </c>
      <c r="AT2165" s="98">
        <v>0</v>
      </c>
      <c r="AU2165" s="99" t="str">
        <f>IFERROR(VLOOKUP(ROWS($AS$4:AS2165),$AR$4:$AS$2337,2,0),"")</f>
        <v>Wiskitki (pow. żyrardowski, woj. mazowieckie)</v>
      </c>
      <c r="AV2165" s="98">
        <v>0</v>
      </c>
      <c r="AW2165" s="98">
        <f>IF(ISNUMBER(SEARCH('ankieta ESG'!$G$182,AX2165)),MAX($AW$3:AW2164)+1,0)</f>
        <v>2162</v>
      </c>
      <c r="AX2165" s="134" t="s">
        <v>6165</v>
      </c>
      <c r="AY2165" s="98">
        <v>0</v>
      </c>
      <c r="AZ2165" s="99" t="str">
        <f>IFERROR(VLOOKUP(ROWS($AX$4:AX2165),$AW$4:$AX$2337,2,0),"")</f>
        <v>Wiskitki (pow. żyrardowski, woj. mazowieckie)</v>
      </c>
      <c r="BA2165" s="98">
        <v>0</v>
      </c>
      <c r="BB2165" s="98">
        <f>IF(ISNUMBER(SEARCH('ankieta ESG'!$G$183,BC2165)),MAX($BB$3:BB2164)+1,0)</f>
        <v>2162</v>
      </c>
      <c r="BC2165" s="134" t="s">
        <v>6165</v>
      </c>
      <c r="BD2165" s="98">
        <v>0</v>
      </c>
      <c r="BE2165" s="99" t="str">
        <f>IFERROR(VLOOKUP(ROWS($BC$4:BC2165),$BB$4:$BC$2337,2,0),"")</f>
        <v>Wiskitki (pow. żyrardowski, woj. mazowieckie)</v>
      </c>
      <c r="BF2165" s="98">
        <v>0</v>
      </c>
      <c r="BG2165" s="98">
        <f>IF(ISNUMBER(SEARCH('ankieta ESG'!$G$184,BH2165)),MAX($BG$3:BG2164)+1,0)</f>
        <v>2162</v>
      </c>
      <c r="BH2165" s="134" t="s">
        <v>6165</v>
      </c>
      <c r="BI2165" s="98">
        <v>0</v>
      </c>
      <c r="BJ2165" s="99" t="str">
        <f>IFERROR(VLOOKUP(ROWS($BH$4:BH2165),$BG$4:$BH$2337,2,0),"")</f>
        <v>Wiskitki (pow. żyrardowski, woj. mazowieckie)</v>
      </c>
      <c r="BK2165" s="98">
        <v>0</v>
      </c>
      <c r="BL2165" s="98">
        <f>IF(ISNUMBER(SEARCH('ankieta ESG'!$G$185,BM2165)),MAX($BL$3:BL2164)+1,0)</f>
        <v>2162</v>
      </c>
      <c r="BM2165" s="134" t="s">
        <v>6165</v>
      </c>
      <c r="BN2165" s="98">
        <v>0</v>
      </c>
      <c r="BO2165" s="99" t="str">
        <f>IFERROR(VLOOKUP(ROWS($BM$4:BM2165),$BL$4:$BM$2337,2,0),"")</f>
        <v>Wiskitki (pow. żyrardowski, woj. mazowieckie)</v>
      </c>
      <c r="BP2165" s="98">
        <v>0</v>
      </c>
      <c r="BQ2165" s="98">
        <f>IF(ISNUMBER(SEARCH('ankieta ESG'!$G$186,BR2165)),MAX($BQ$3:BQ2164)+1,0)</f>
        <v>2162</v>
      </c>
      <c r="BR2165" s="134" t="s">
        <v>6165</v>
      </c>
      <c r="BS2165" s="98">
        <v>0</v>
      </c>
      <c r="BT2165" s="99" t="str">
        <f>IFERROR(VLOOKUP(ROWS($BR$4:BR2165),$BQ$4:$BR$2337,2,0),"")</f>
        <v>Wiskitki (pow. żyrardowski, woj. mazowieckie)</v>
      </c>
      <c r="BU2165" s="98">
        <v>0</v>
      </c>
      <c r="BV2165" s="98">
        <f>IF(ISNUMBER(SEARCH('ankieta ESG'!$G$187,BW2165)),MAX($BV$3:BV2164)+1,0)</f>
        <v>2162</v>
      </c>
      <c r="BW2165" s="134" t="s">
        <v>6165</v>
      </c>
      <c r="BX2165" s="98">
        <v>0</v>
      </c>
      <c r="BY2165" s="99" t="str">
        <f>IFERROR(VLOOKUP(ROWS($BW$4:BW2165),$BV$4:$BW$2337,2,0),"")</f>
        <v>Wiskitki (pow. żyrardowski, woj. mazowieckie)</v>
      </c>
      <c r="BZ2165" s="98">
        <v>0</v>
      </c>
      <c r="CA2165" s="98">
        <f>IF(ISNUMBER(SEARCH('ankieta ESG'!$G$188,CB2165)),MAX($CA$3:CA2164)+1,0)</f>
        <v>2162</v>
      </c>
      <c r="CB2165" s="134" t="s">
        <v>6165</v>
      </c>
      <c r="CC2165" s="98">
        <v>0</v>
      </c>
      <c r="CD2165" s="99" t="str">
        <f>IFERROR(VLOOKUP(ROWS($CB$4:CB2165),$CA$4:$CB$2337,2,0),"")</f>
        <v>Wiskitki (pow. żyrardowski, woj. mazowieckie)</v>
      </c>
      <c r="CE2165" s="98">
        <v>0</v>
      </c>
      <c r="CF2165" s="98">
        <f>IF(ISNUMBER(SEARCH('ankieta ESG'!$G$189,CG2165)),MAX($CF$3:CF2164)+1,0)</f>
        <v>2162</v>
      </c>
      <c r="CG2165" s="134" t="s">
        <v>6165</v>
      </c>
      <c r="CH2165" s="98">
        <v>0</v>
      </c>
      <c r="CI2165" s="99" t="str">
        <f>IFERROR(VLOOKUP(ROWS($CG$4:CG2165),$CF$4:$CG$2337,2,0),"")</f>
        <v>Wiskitki (pow. żyrardowski, woj. mazowieckie)</v>
      </c>
      <c r="CJ2165" s="98">
        <v>0</v>
      </c>
    </row>
    <row r="2166" spans="4:88">
      <c r="D2166" s="25"/>
      <c r="F2166" s="25"/>
      <c r="AM2166" s="98">
        <f>IF(ISNUMBER(SEARCH('ankieta ESG'!$G$180,AN2166)),MAX(AM$3:$AM2165)+1,0)</f>
        <v>2163</v>
      </c>
      <c r="AN2166" s="134" t="s">
        <v>6166</v>
      </c>
      <c r="AO2166" s="98">
        <v>0</v>
      </c>
      <c r="AP2166" s="99" t="str">
        <f>IFERROR(VLOOKUP(ROWS($AN$4:AN2166),$AM$4:$AN$2337,2,0),"")</f>
        <v>Wisła (pow. cieszyński, woj. śląskie)</v>
      </c>
      <c r="AQ2166" s="98">
        <v>0</v>
      </c>
      <c r="AR2166" s="98">
        <f>IF(ISNUMBER(SEARCH('ankieta ESG'!$G$181,AS2166)),MAX($AR$3:AR2165)+1,0)</f>
        <v>2163</v>
      </c>
      <c r="AS2166" s="134" t="s">
        <v>6166</v>
      </c>
      <c r="AT2166" s="98">
        <v>0</v>
      </c>
      <c r="AU2166" s="99" t="str">
        <f>IFERROR(VLOOKUP(ROWS($AS$4:AS2166),$AR$4:$AS$2337,2,0),"")</f>
        <v>Wisła (pow. cieszyński, woj. śląskie)</v>
      </c>
      <c r="AV2166" s="98">
        <v>0</v>
      </c>
      <c r="AW2166" s="98">
        <f>IF(ISNUMBER(SEARCH('ankieta ESG'!$G$182,AX2166)),MAX($AW$3:AW2165)+1,0)</f>
        <v>2163</v>
      </c>
      <c r="AX2166" s="134" t="s">
        <v>6166</v>
      </c>
      <c r="AY2166" s="98">
        <v>0</v>
      </c>
      <c r="AZ2166" s="99" t="str">
        <f>IFERROR(VLOOKUP(ROWS($AX$4:AX2166),$AW$4:$AX$2337,2,0),"")</f>
        <v>Wisła (pow. cieszyński, woj. śląskie)</v>
      </c>
      <c r="BA2166" s="98">
        <v>0</v>
      </c>
      <c r="BB2166" s="98">
        <f>IF(ISNUMBER(SEARCH('ankieta ESG'!$G$183,BC2166)),MAX($BB$3:BB2165)+1,0)</f>
        <v>2163</v>
      </c>
      <c r="BC2166" s="134" t="s">
        <v>6166</v>
      </c>
      <c r="BD2166" s="98">
        <v>0</v>
      </c>
      <c r="BE2166" s="99" t="str">
        <f>IFERROR(VLOOKUP(ROWS($BC$4:BC2166),$BB$4:$BC$2337,2,0),"")</f>
        <v>Wisła (pow. cieszyński, woj. śląskie)</v>
      </c>
      <c r="BF2166" s="98">
        <v>0</v>
      </c>
      <c r="BG2166" s="98">
        <f>IF(ISNUMBER(SEARCH('ankieta ESG'!$G$184,BH2166)),MAX($BG$3:BG2165)+1,0)</f>
        <v>2163</v>
      </c>
      <c r="BH2166" s="134" t="s">
        <v>6166</v>
      </c>
      <c r="BI2166" s="98">
        <v>0</v>
      </c>
      <c r="BJ2166" s="99" t="str">
        <f>IFERROR(VLOOKUP(ROWS($BH$4:BH2166),$BG$4:$BH$2337,2,0),"")</f>
        <v>Wisła (pow. cieszyński, woj. śląskie)</v>
      </c>
      <c r="BK2166" s="98">
        <v>0</v>
      </c>
      <c r="BL2166" s="98">
        <f>IF(ISNUMBER(SEARCH('ankieta ESG'!$G$185,BM2166)),MAX($BL$3:BL2165)+1,0)</f>
        <v>2163</v>
      </c>
      <c r="BM2166" s="134" t="s">
        <v>6166</v>
      </c>
      <c r="BN2166" s="98">
        <v>0</v>
      </c>
      <c r="BO2166" s="99" t="str">
        <f>IFERROR(VLOOKUP(ROWS($BM$4:BM2166),$BL$4:$BM$2337,2,0),"")</f>
        <v>Wisła (pow. cieszyński, woj. śląskie)</v>
      </c>
      <c r="BP2166" s="98">
        <v>0</v>
      </c>
      <c r="BQ2166" s="98">
        <f>IF(ISNUMBER(SEARCH('ankieta ESG'!$G$186,BR2166)),MAX($BQ$3:BQ2165)+1,0)</f>
        <v>2163</v>
      </c>
      <c r="BR2166" s="134" t="s">
        <v>6166</v>
      </c>
      <c r="BS2166" s="98">
        <v>0</v>
      </c>
      <c r="BT2166" s="99" t="str">
        <f>IFERROR(VLOOKUP(ROWS($BR$4:BR2166),$BQ$4:$BR$2337,2,0),"")</f>
        <v>Wisła (pow. cieszyński, woj. śląskie)</v>
      </c>
      <c r="BU2166" s="98">
        <v>0</v>
      </c>
      <c r="BV2166" s="98">
        <f>IF(ISNUMBER(SEARCH('ankieta ESG'!$G$187,BW2166)),MAX($BV$3:BV2165)+1,0)</f>
        <v>2163</v>
      </c>
      <c r="BW2166" s="134" t="s">
        <v>6166</v>
      </c>
      <c r="BX2166" s="98">
        <v>0</v>
      </c>
      <c r="BY2166" s="99" t="str">
        <f>IFERROR(VLOOKUP(ROWS($BW$4:BW2166),$BV$4:$BW$2337,2,0),"")</f>
        <v>Wisła (pow. cieszyński, woj. śląskie)</v>
      </c>
      <c r="BZ2166" s="98">
        <v>0</v>
      </c>
      <c r="CA2166" s="98">
        <f>IF(ISNUMBER(SEARCH('ankieta ESG'!$G$188,CB2166)),MAX($CA$3:CA2165)+1,0)</f>
        <v>2163</v>
      </c>
      <c r="CB2166" s="134" t="s">
        <v>6166</v>
      </c>
      <c r="CC2166" s="98">
        <v>0</v>
      </c>
      <c r="CD2166" s="99" t="str">
        <f>IFERROR(VLOOKUP(ROWS($CB$4:CB2166),$CA$4:$CB$2337,2,0),"")</f>
        <v>Wisła (pow. cieszyński, woj. śląskie)</v>
      </c>
      <c r="CE2166" s="98">
        <v>0</v>
      </c>
      <c r="CF2166" s="98">
        <f>IF(ISNUMBER(SEARCH('ankieta ESG'!$G$189,CG2166)),MAX($CF$3:CF2165)+1,0)</f>
        <v>2163</v>
      </c>
      <c r="CG2166" s="134" t="s">
        <v>6166</v>
      </c>
      <c r="CH2166" s="98">
        <v>0</v>
      </c>
      <c r="CI2166" s="99" t="str">
        <f>IFERROR(VLOOKUP(ROWS($CG$4:CG2166),$CF$4:$CG$2337,2,0),"")</f>
        <v>Wisła (pow. cieszyński, woj. śląskie)</v>
      </c>
      <c r="CJ2166" s="98">
        <v>0</v>
      </c>
    </row>
    <row r="2167" spans="4:88">
      <c r="D2167" s="25"/>
      <c r="F2167" s="25"/>
      <c r="AM2167" s="98">
        <f>IF(ISNUMBER(SEARCH('ankieta ESG'!$G$180,AN2167)),MAX(AM$3:$AM2166)+1,0)</f>
        <v>2164</v>
      </c>
      <c r="AN2167" s="134" t="s">
        <v>6167</v>
      </c>
      <c r="AO2167" s="98">
        <v>0</v>
      </c>
      <c r="AP2167" s="99" t="str">
        <f>IFERROR(VLOOKUP(ROWS($AN$4:AN2167),$AM$4:$AN$2337,2,0),"")</f>
        <v>Wisznia Mała (pow. trzebnicki, woj. dolnośląskie)</v>
      </c>
      <c r="AQ2167" s="98">
        <v>0</v>
      </c>
      <c r="AR2167" s="98">
        <f>IF(ISNUMBER(SEARCH('ankieta ESG'!$G$181,AS2167)),MAX($AR$3:AR2166)+1,0)</f>
        <v>2164</v>
      </c>
      <c r="AS2167" s="134" t="s">
        <v>6167</v>
      </c>
      <c r="AT2167" s="98">
        <v>0</v>
      </c>
      <c r="AU2167" s="99" t="str">
        <f>IFERROR(VLOOKUP(ROWS($AS$4:AS2167),$AR$4:$AS$2337,2,0),"")</f>
        <v>Wisznia Mała (pow. trzebnicki, woj. dolnośląskie)</v>
      </c>
      <c r="AV2167" s="98">
        <v>0</v>
      </c>
      <c r="AW2167" s="98">
        <f>IF(ISNUMBER(SEARCH('ankieta ESG'!$G$182,AX2167)),MAX($AW$3:AW2166)+1,0)</f>
        <v>2164</v>
      </c>
      <c r="AX2167" s="134" t="s">
        <v>6167</v>
      </c>
      <c r="AY2167" s="98">
        <v>0</v>
      </c>
      <c r="AZ2167" s="99" t="str">
        <f>IFERROR(VLOOKUP(ROWS($AX$4:AX2167),$AW$4:$AX$2337,2,0),"")</f>
        <v>Wisznia Mała (pow. trzebnicki, woj. dolnośląskie)</v>
      </c>
      <c r="BA2167" s="98">
        <v>0</v>
      </c>
      <c r="BB2167" s="98">
        <f>IF(ISNUMBER(SEARCH('ankieta ESG'!$G$183,BC2167)),MAX($BB$3:BB2166)+1,0)</f>
        <v>2164</v>
      </c>
      <c r="BC2167" s="134" t="s">
        <v>6167</v>
      </c>
      <c r="BD2167" s="98">
        <v>0</v>
      </c>
      <c r="BE2167" s="99" t="str">
        <f>IFERROR(VLOOKUP(ROWS($BC$4:BC2167),$BB$4:$BC$2337,2,0),"")</f>
        <v>Wisznia Mała (pow. trzebnicki, woj. dolnośląskie)</v>
      </c>
      <c r="BF2167" s="98">
        <v>0</v>
      </c>
      <c r="BG2167" s="98">
        <f>IF(ISNUMBER(SEARCH('ankieta ESG'!$G$184,BH2167)),MAX($BG$3:BG2166)+1,0)</f>
        <v>2164</v>
      </c>
      <c r="BH2167" s="134" t="s">
        <v>6167</v>
      </c>
      <c r="BI2167" s="98">
        <v>0</v>
      </c>
      <c r="BJ2167" s="99" t="str">
        <f>IFERROR(VLOOKUP(ROWS($BH$4:BH2167),$BG$4:$BH$2337,2,0),"")</f>
        <v>Wisznia Mała (pow. trzebnicki, woj. dolnośląskie)</v>
      </c>
      <c r="BK2167" s="98">
        <v>0</v>
      </c>
      <c r="BL2167" s="98">
        <f>IF(ISNUMBER(SEARCH('ankieta ESG'!$G$185,BM2167)),MAX($BL$3:BL2166)+1,0)</f>
        <v>2164</v>
      </c>
      <c r="BM2167" s="134" t="s">
        <v>6167</v>
      </c>
      <c r="BN2167" s="98">
        <v>0</v>
      </c>
      <c r="BO2167" s="99" t="str">
        <f>IFERROR(VLOOKUP(ROWS($BM$4:BM2167),$BL$4:$BM$2337,2,0),"")</f>
        <v>Wisznia Mała (pow. trzebnicki, woj. dolnośląskie)</v>
      </c>
      <c r="BP2167" s="98">
        <v>0</v>
      </c>
      <c r="BQ2167" s="98">
        <f>IF(ISNUMBER(SEARCH('ankieta ESG'!$G$186,BR2167)),MAX($BQ$3:BQ2166)+1,0)</f>
        <v>2164</v>
      </c>
      <c r="BR2167" s="134" t="s">
        <v>6167</v>
      </c>
      <c r="BS2167" s="98">
        <v>0</v>
      </c>
      <c r="BT2167" s="99" t="str">
        <f>IFERROR(VLOOKUP(ROWS($BR$4:BR2167),$BQ$4:$BR$2337,2,0),"")</f>
        <v>Wisznia Mała (pow. trzebnicki, woj. dolnośląskie)</v>
      </c>
      <c r="BU2167" s="98">
        <v>0</v>
      </c>
      <c r="BV2167" s="98">
        <f>IF(ISNUMBER(SEARCH('ankieta ESG'!$G$187,BW2167)),MAX($BV$3:BV2166)+1,0)</f>
        <v>2164</v>
      </c>
      <c r="BW2167" s="134" t="s">
        <v>6167</v>
      </c>
      <c r="BX2167" s="98">
        <v>0</v>
      </c>
      <c r="BY2167" s="99" t="str">
        <f>IFERROR(VLOOKUP(ROWS($BW$4:BW2167),$BV$4:$BW$2337,2,0),"")</f>
        <v>Wisznia Mała (pow. trzebnicki, woj. dolnośląskie)</v>
      </c>
      <c r="BZ2167" s="98">
        <v>0</v>
      </c>
      <c r="CA2167" s="98">
        <f>IF(ISNUMBER(SEARCH('ankieta ESG'!$G$188,CB2167)),MAX($CA$3:CA2166)+1,0)</f>
        <v>2164</v>
      </c>
      <c r="CB2167" s="134" t="s">
        <v>6167</v>
      </c>
      <c r="CC2167" s="98">
        <v>0</v>
      </c>
      <c r="CD2167" s="99" t="str">
        <f>IFERROR(VLOOKUP(ROWS($CB$4:CB2167),$CA$4:$CB$2337,2,0),"")</f>
        <v>Wisznia Mała (pow. trzebnicki, woj. dolnośląskie)</v>
      </c>
      <c r="CE2167" s="98">
        <v>0</v>
      </c>
      <c r="CF2167" s="98">
        <f>IF(ISNUMBER(SEARCH('ankieta ESG'!$G$189,CG2167)),MAX($CF$3:CF2166)+1,0)</f>
        <v>2164</v>
      </c>
      <c r="CG2167" s="134" t="s">
        <v>6167</v>
      </c>
      <c r="CH2167" s="98">
        <v>0</v>
      </c>
      <c r="CI2167" s="99" t="str">
        <f>IFERROR(VLOOKUP(ROWS($CG$4:CG2167),$CF$4:$CG$2337,2,0),"")</f>
        <v>Wisznia Mała (pow. trzebnicki, woj. dolnośląskie)</v>
      </c>
      <c r="CJ2167" s="98">
        <v>0</v>
      </c>
    </row>
    <row r="2168" spans="4:88">
      <c r="D2168" s="25"/>
      <c r="F2168" s="25"/>
      <c r="AM2168" s="98">
        <f>IF(ISNUMBER(SEARCH('ankieta ESG'!$G$180,AN2168)),MAX(AM$3:$AM2167)+1,0)</f>
        <v>2165</v>
      </c>
      <c r="AN2168" s="134" t="s">
        <v>6168</v>
      </c>
      <c r="AO2168" s="98">
        <v>0</v>
      </c>
      <c r="AP2168" s="99" t="str">
        <f>IFERROR(VLOOKUP(ROWS($AN$4:AN2168),$AM$4:$AN$2337,2,0),"")</f>
        <v>Wisznice (pow. bialski, woj. lubelskie)</v>
      </c>
      <c r="AQ2168" s="98">
        <v>0</v>
      </c>
      <c r="AR2168" s="98">
        <f>IF(ISNUMBER(SEARCH('ankieta ESG'!$G$181,AS2168)),MAX($AR$3:AR2167)+1,0)</f>
        <v>2165</v>
      </c>
      <c r="AS2168" s="134" t="s">
        <v>6168</v>
      </c>
      <c r="AT2168" s="98">
        <v>0</v>
      </c>
      <c r="AU2168" s="99" t="str">
        <f>IFERROR(VLOOKUP(ROWS($AS$4:AS2168),$AR$4:$AS$2337,2,0),"")</f>
        <v>Wisznice (pow. bialski, woj. lubelskie)</v>
      </c>
      <c r="AV2168" s="98">
        <v>0</v>
      </c>
      <c r="AW2168" s="98">
        <f>IF(ISNUMBER(SEARCH('ankieta ESG'!$G$182,AX2168)),MAX($AW$3:AW2167)+1,0)</f>
        <v>2165</v>
      </c>
      <c r="AX2168" s="134" t="s">
        <v>6168</v>
      </c>
      <c r="AY2168" s="98">
        <v>0</v>
      </c>
      <c r="AZ2168" s="99" t="str">
        <f>IFERROR(VLOOKUP(ROWS($AX$4:AX2168),$AW$4:$AX$2337,2,0),"")</f>
        <v>Wisznice (pow. bialski, woj. lubelskie)</v>
      </c>
      <c r="BA2168" s="98">
        <v>0</v>
      </c>
      <c r="BB2168" s="98">
        <f>IF(ISNUMBER(SEARCH('ankieta ESG'!$G$183,BC2168)),MAX($BB$3:BB2167)+1,0)</f>
        <v>2165</v>
      </c>
      <c r="BC2168" s="134" t="s">
        <v>6168</v>
      </c>
      <c r="BD2168" s="98">
        <v>0</v>
      </c>
      <c r="BE2168" s="99" t="str">
        <f>IFERROR(VLOOKUP(ROWS($BC$4:BC2168),$BB$4:$BC$2337,2,0),"")</f>
        <v>Wisznice (pow. bialski, woj. lubelskie)</v>
      </c>
      <c r="BF2168" s="98">
        <v>0</v>
      </c>
      <c r="BG2168" s="98">
        <f>IF(ISNUMBER(SEARCH('ankieta ESG'!$G$184,BH2168)),MAX($BG$3:BG2167)+1,0)</f>
        <v>2165</v>
      </c>
      <c r="BH2168" s="134" t="s">
        <v>6168</v>
      </c>
      <c r="BI2168" s="98">
        <v>0</v>
      </c>
      <c r="BJ2168" s="99" t="str">
        <f>IFERROR(VLOOKUP(ROWS($BH$4:BH2168),$BG$4:$BH$2337,2,0),"")</f>
        <v>Wisznice (pow. bialski, woj. lubelskie)</v>
      </c>
      <c r="BK2168" s="98">
        <v>0</v>
      </c>
      <c r="BL2168" s="98">
        <f>IF(ISNUMBER(SEARCH('ankieta ESG'!$G$185,BM2168)),MAX($BL$3:BL2167)+1,0)</f>
        <v>2165</v>
      </c>
      <c r="BM2168" s="134" t="s">
        <v>6168</v>
      </c>
      <c r="BN2168" s="98">
        <v>0</v>
      </c>
      <c r="BO2168" s="99" t="str">
        <f>IFERROR(VLOOKUP(ROWS($BM$4:BM2168),$BL$4:$BM$2337,2,0),"")</f>
        <v>Wisznice (pow. bialski, woj. lubelskie)</v>
      </c>
      <c r="BP2168" s="98">
        <v>0</v>
      </c>
      <c r="BQ2168" s="98">
        <f>IF(ISNUMBER(SEARCH('ankieta ESG'!$G$186,BR2168)),MAX($BQ$3:BQ2167)+1,0)</f>
        <v>2165</v>
      </c>
      <c r="BR2168" s="134" t="s">
        <v>6168</v>
      </c>
      <c r="BS2168" s="98">
        <v>0</v>
      </c>
      <c r="BT2168" s="99" t="str">
        <f>IFERROR(VLOOKUP(ROWS($BR$4:BR2168),$BQ$4:$BR$2337,2,0),"")</f>
        <v>Wisznice (pow. bialski, woj. lubelskie)</v>
      </c>
      <c r="BU2168" s="98">
        <v>0</v>
      </c>
      <c r="BV2168" s="98">
        <f>IF(ISNUMBER(SEARCH('ankieta ESG'!$G$187,BW2168)),MAX($BV$3:BV2167)+1,0)</f>
        <v>2165</v>
      </c>
      <c r="BW2168" s="134" t="s">
        <v>6168</v>
      </c>
      <c r="BX2168" s="98">
        <v>0</v>
      </c>
      <c r="BY2168" s="99" t="str">
        <f>IFERROR(VLOOKUP(ROWS($BW$4:BW2168),$BV$4:$BW$2337,2,0),"")</f>
        <v>Wisznice (pow. bialski, woj. lubelskie)</v>
      </c>
      <c r="BZ2168" s="98">
        <v>0</v>
      </c>
      <c r="CA2168" s="98">
        <f>IF(ISNUMBER(SEARCH('ankieta ESG'!$G$188,CB2168)),MAX($CA$3:CA2167)+1,0)</f>
        <v>2165</v>
      </c>
      <c r="CB2168" s="134" t="s">
        <v>6168</v>
      </c>
      <c r="CC2168" s="98">
        <v>0</v>
      </c>
      <c r="CD2168" s="99" t="str">
        <f>IFERROR(VLOOKUP(ROWS($CB$4:CB2168),$CA$4:$CB$2337,2,0),"")</f>
        <v>Wisznice (pow. bialski, woj. lubelskie)</v>
      </c>
      <c r="CE2168" s="98">
        <v>0</v>
      </c>
      <c r="CF2168" s="98">
        <f>IF(ISNUMBER(SEARCH('ankieta ESG'!$G$189,CG2168)),MAX($CF$3:CF2167)+1,0)</f>
        <v>2165</v>
      </c>
      <c r="CG2168" s="134" t="s">
        <v>6168</v>
      </c>
      <c r="CH2168" s="98">
        <v>0</v>
      </c>
      <c r="CI2168" s="99" t="str">
        <f>IFERROR(VLOOKUP(ROWS($CG$4:CG2168),$CF$4:$CG$2337,2,0),"")</f>
        <v>Wisznice (pow. bialski, woj. lubelskie)</v>
      </c>
      <c r="CJ2168" s="98">
        <v>0</v>
      </c>
    </row>
    <row r="2169" spans="4:88">
      <c r="D2169" s="25"/>
      <c r="F2169" s="25"/>
      <c r="AM2169" s="98">
        <f>IF(ISNUMBER(SEARCH('ankieta ESG'!$G$180,AN2169)),MAX(AM$3:$AM2168)+1,0)</f>
        <v>2166</v>
      </c>
      <c r="AN2169" s="134" t="s">
        <v>6169</v>
      </c>
      <c r="AO2169" s="98">
        <v>0</v>
      </c>
      <c r="AP2169" s="99" t="str">
        <f>IFERROR(VLOOKUP(ROWS($AN$4:AN2169),$AM$4:$AN$2337,2,0),"")</f>
        <v>Wiślica (pow. buski, woj. świętokrzyskie)</v>
      </c>
      <c r="AQ2169" s="98">
        <v>0</v>
      </c>
      <c r="AR2169" s="98">
        <f>IF(ISNUMBER(SEARCH('ankieta ESG'!$G$181,AS2169)),MAX($AR$3:AR2168)+1,0)</f>
        <v>2166</v>
      </c>
      <c r="AS2169" s="134" t="s">
        <v>6169</v>
      </c>
      <c r="AT2169" s="98">
        <v>0</v>
      </c>
      <c r="AU2169" s="99" t="str">
        <f>IFERROR(VLOOKUP(ROWS($AS$4:AS2169),$AR$4:$AS$2337,2,0),"")</f>
        <v>Wiślica (pow. buski, woj. świętokrzyskie)</v>
      </c>
      <c r="AV2169" s="98">
        <v>0</v>
      </c>
      <c r="AW2169" s="98">
        <f>IF(ISNUMBER(SEARCH('ankieta ESG'!$G$182,AX2169)),MAX($AW$3:AW2168)+1,0)</f>
        <v>2166</v>
      </c>
      <c r="AX2169" s="134" t="s">
        <v>6169</v>
      </c>
      <c r="AY2169" s="98">
        <v>0</v>
      </c>
      <c r="AZ2169" s="99" t="str">
        <f>IFERROR(VLOOKUP(ROWS($AX$4:AX2169),$AW$4:$AX$2337,2,0),"")</f>
        <v>Wiślica (pow. buski, woj. świętokrzyskie)</v>
      </c>
      <c r="BA2169" s="98">
        <v>0</v>
      </c>
      <c r="BB2169" s="98">
        <f>IF(ISNUMBER(SEARCH('ankieta ESG'!$G$183,BC2169)),MAX($BB$3:BB2168)+1,0)</f>
        <v>2166</v>
      </c>
      <c r="BC2169" s="134" t="s">
        <v>6169</v>
      </c>
      <c r="BD2169" s="98">
        <v>0</v>
      </c>
      <c r="BE2169" s="99" t="str">
        <f>IFERROR(VLOOKUP(ROWS($BC$4:BC2169),$BB$4:$BC$2337,2,0),"")</f>
        <v>Wiślica (pow. buski, woj. świętokrzyskie)</v>
      </c>
      <c r="BF2169" s="98">
        <v>0</v>
      </c>
      <c r="BG2169" s="98">
        <f>IF(ISNUMBER(SEARCH('ankieta ESG'!$G$184,BH2169)),MAX($BG$3:BG2168)+1,0)</f>
        <v>2166</v>
      </c>
      <c r="BH2169" s="134" t="s">
        <v>6169</v>
      </c>
      <c r="BI2169" s="98">
        <v>0</v>
      </c>
      <c r="BJ2169" s="99" t="str">
        <f>IFERROR(VLOOKUP(ROWS($BH$4:BH2169),$BG$4:$BH$2337,2,0),"")</f>
        <v>Wiślica (pow. buski, woj. świętokrzyskie)</v>
      </c>
      <c r="BK2169" s="98">
        <v>0</v>
      </c>
      <c r="BL2169" s="98">
        <f>IF(ISNUMBER(SEARCH('ankieta ESG'!$G$185,BM2169)),MAX($BL$3:BL2168)+1,0)</f>
        <v>2166</v>
      </c>
      <c r="BM2169" s="134" t="s">
        <v>6169</v>
      </c>
      <c r="BN2169" s="98">
        <v>0</v>
      </c>
      <c r="BO2169" s="99" t="str">
        <f>IFERROR(VLOOKUP(ROWS($BM$4:BM2169),$BL$4:$BM$2337,2,0),"")</f>
        <v>Wiślica (pow. buski, woj. świętokrzyskie)</v>
      </c>
      <c r="BP2169" s="98">
        <v>0</v>
      </c>
      <c r="BQ2169" s="98">
        <f>IF(ISNUMBER(SEARCH('ankieta ESG'!$G$186,BR2169)),MAX($BQ$3:BQ2168)+1,0)</f>
        <v>2166</v>
      </c>
      <c r="BR2169" s="134" t="s">
        <v>6169</v>
      </c>
      <c r="BS2169" s="98">
        <v>0</v>
      </c>
      <c r="BT2169" s="99" t="str">
        <f>IFERROR(VLOOKUP(ROWS($BR$4:BR2169),$BQ$4:$BR$2337,2,0),"")</f>
        <v>Wiślica (pow. buski, woj. świętokrzyskie)</v>
      </c>
      <c r="BU2169" s="98">
        <v>0</v>
      </c>
      <c r="BV2169" s="98">
        <f>IF(ISNUMBER(SEARCH('ankieta ESG'!$G$187,BW2169)),MAX($BV$3:BV2168)+1,0)</f>
        <v>2166</v>
      </c>
      <c r="BW2169" s="134" t="s">
        <v>6169</v>
      </c>
      <c r="BX2169" s="98">
        <v>0</v>
      </c>
      <c r="BY2169" s="99" t="str">
        <f>IFERROR(VLOOKUP(ROWS($BW$4:BW2169),$BV$4:$BW$2337,2,0),"")</f>
        <v>Wiślica (pow. buski, woj. świętokrzyskie)</v>
      </c>
      <c r="BZ2169" s="98">
        <v>0</v>
      </c>
      <c r="CA2169" s="98">
        <f>IF(ISNUMBER(SEARCH('ankieta ESG'!$G$188,CB2169)),MAX($CA$3:CA2168)+1,0)</f>
        <v>2166</v>
      </c>
      <c r="CB2169" s="134" t="s">
        <v>6169</v>
      </c>
      <c r="CC2169" s="98">
        <v>0</v>
      </c>
      <c r="CD2169" s="99" t="str">
        <f>IFERROR(VLOOKUP(ROWS($CB$4:CB2169),$CA$4:$CB$2337,2,0),"")</f>
        <v>Wiślica (pow. buski, woj. świętokrzyskie)</v>
      </c>
      <c r="CE2169" s="98">
        <v>0</v>
      </c>
      <c r="CF2169" s="98">
        <f>IF(ISNUMBER(SEARCH('ankieta ESG'!$G$189,CG2169)),MAX($CF$3:CF2168)+1,0)</f>
        <v>2166</v>
      </c>
      <c r="CG2169" s="134" t="s">
        <v>6169</v>
      </c>
      <c r="CH2169" s="98">
        <v>0</v>
      </c>
      <c r="CI2169" s="99" t="str">
        <f>IFERROR(VLOOKUP(ROWS($CG$4:CG2169),$CF$4:$CG$2337,2,0),"")</f>
        <v>Wiślica (pow. buski, woj. świętokrzyskie)</v>
      </c>
      <c r="CJ2169" s="98">
        <v>0</v>
      </c>
    </row>
    <row r="2170" spans="4:88">
      <c r="D2170" s="25"/>
      <c r="F2170" s="25"/>
      <c r="AM2170" s="98">
        <f>IF(ISNUMBER(SEARCH('ankieta ESG'!$G$180,AN2170)),MAX(AM$3:$AM2169)+1,0)</f>
        <v>2167</v>
      </c>
      <c r="AN2170" s="134" t="s">
        <v>6170</v>
      </c>
      <c r="AO2170" s="98">
        <v>0</v>
      </c>
      <c r="AP2170" s="99" t="str">
        <f>IFERROR(VLOOKUP(ROWS($AN$4:AN2170),$AM$4:$AN$2337,2,0),"")</f>
        <v>Wiśniew (pow. siedlecki, woj. mazowieckie)</v>
      </c>
      <c r="AQ2170" s="98">
        <v>0</v>
      </c>
      <c r="AR2170" s="98">
        <f>IF(ISNUMBER(SEARCH('ankieta ESG'!$G$181,AS2170)),MAX($AR$3:AR2169)+1,0)</f>
        <v>2167</v>
      </c>
      <c r="AS2170" s="134" t="s">
        <v>6170</v>
      </c>
      <c r="AT2170" s="98">
        <v>0</v>
      </c>
      <c r="AU2170" s="99" t="str">
        <f>IFERROR(VLOOKUP(ROWS($AS$4:AS2170),$AR$4:$AS$2337,2,0),"")</f>
        <v>Wiśniew (pow. siedlecki, woj. mazowieckie)</v>
      </c>
      <c r="AV2170" s="98">
        <v>0</v>
      </c>
      <c r="AW2170" s="98">
        <f>IF(ISNUMBER(SEARCH('ankieta ESG'!$G$182,AX2170)),MAX($AW$3:AW2169)+1,0)</f>
        <v>2167</v>
      </c>
      <c r="AX2170" s="134" t="s">
        <v>6170</v>
      </c>
      <c r="AY2170" s="98">
        <v>0</v>
      </c>
      <c r="AZ2170" s="99" t="str">
        <f>IFERROR(VLOOKUP(ROWS($AX$4:AX2170),$AW$4:$AX$2337,2,0),"")</f>
        <v>Wiśniew (pow. siedlecki, woj. mazowieckie)</v>
      </c>
      <c r="BA2170" s="98">
        <v>0</v>
      </c>
      <c r="BB2170" s="98">
        <f>IF(ISNUMBER(SEARCH('ankieta ESG'!$G$183,BC2170)),MAX($BB$3:BB2169)+1,0)</f>
        <v>2167</v>
      </c>
      <c r="BC2170" s="134" t="s">
        <v>6170</v>
      </c>
      <c r="BD2170" s="98">
        <v>0</v>
      </c>
      <c r="BE2170" s="99" t="str">
        <f>IFERROR(VLOOKUP(ROWS($BC$4:BC2170),$BB$4:$BC$2337,2,0),"")</f>
        <v>Wiśniew (pow. siedlecki, woj. mazowieckie)</v>
      </c>
      <c r="BF2170" s="98">
        <v>0</v>
      </c>
      <c r="BG2170" s="98">
        <f>IF(ISNUMBER(SEARCH('ankieta ESG'!$G$184,BH2170)),MAX($BG$3:BG2169)+1,0)</f>
        <v>2167</v>
      </c>
      <c r="BH2170" s="134" t="s">
        <v>6170</v>
      </c>
      <c r="BI2170" s="98">
        <v>0</v>
      </c>
      <c r="BJ2170" s="99" t="str">
        <f>IFERROR(VLOOKUP(ROWS($BH$4:BH2170),$BG$4:$BH$2337,2,0),"")</f>
        <v>Wiśniew (pow. siedlecki, woj. mazowieckie)</v>
      </c>
      <c r="BK2170" s="98">
        <v>0</v>
      </c>
      <c r="BL2170" s="98">
        <f>IF(ISNUMBER(SEARCH('ankieta ESG'!$G$185,BM2170)),MAX($BL$3:BL2169)+1,0)</f>
        <v>2167</v>
      </c>
      <c r="BM2170" s="134" t="s">
        <v>6170</v>
      </c>
      <c r="BN2170" s="98">
        <v>0</v>
      </c>
      <c r="BO2170" s="99" t="str">
        <f>IFERROR(VLOOKUP(ROWS($BM$4:BM2170),$BL$4:$BM$2337,2,0),"")</f>
        <v>Wiśniew (pow. siedlecki, woj. mazowieckie)</v>
      </c>
      <c r="BP2170" s="98">
        <v>0</v>
      </c>
      <c r="BQ2170" s="98">
        <f>IF(ISNUMBER(SEARCH('ankieta ESG'!$G$186,BR2170)),MAX($BQ$3:BQ2169)+1,0)</f>
        <v>2167</v>
      </c>
      <c r="BR2170" s="134" t="s">
        <v>6170</v>
      </c>
      <c r="BS2170" s="98">
        <v>0</v>
      </c>
      <c r="BT2170" s="99" t="str">
        <f>IFERROR(VLOOKUP(ROWS($BR$4:BR2170),$BQ$4:$BR$2337,2,0),"")</f>
        <v>Wiśniew (pow. siedlecki, woj. mazowieckie)</v>
      </c>
      <c r="BU2170" s="98">
        <v>0</v>
      </c>
      <c r="BV2170" s="98">
        <f>IF(ISNUMBER(SEARCH('ankieta ESG'!$G$187,BW2170)),MAX($BV$3:BV2169)+1,0)</f>
        <v>2167</v>
      </c>
      <c r="BW2170" s="134" t="s">
        <v>6170</v>
      </c>
      <c r="BX2170" s="98">
        <v>0</v>
      </c>
      <c r="BY2170" s="99" t="str">
        <f>IFERROR(VLOOKUP(ROWS($BW$4:BW2170),$BV$4:$BW$2337,2,0),"")</f>
        <v>Wiśniew (pow. siedlecki, woj. mazowieckie)</v>
      </c>
      <c r="BZ2170" s="98">
        <v>0</v>
      </c>
      <c r="CA2170" s="98">
        <f>IF(ISNUMBER(SEARCH('ankieta ESG'!$G$188,CB2170)),MAX($CA$3:CA2169)+1,0)</f>
        <v>2167</v>
      </c>
      <c r="CB2170" s="134" t="s">
        <v>6170</v>
      </c>
      <c r="CC2170" s="98">
        <v>0</v>
      </c>
      <c r="CD2170" s="99" t="str">
        <f>IFERROR(VLOOKUP(ROWS($CB$4:CB2170),$CA$4:$CB$2337,2,0),"")</f>
        <v>Wiśniew (pow. siedlecki, woj. mazowieckie)</v>
      </c>
      <c r="CE2170" s="98">
        <v>0</v>
      </c>
      <c r="CF2170" s="98">
        <f>IF(ISNUMBER(SEARCH('ankieta ESG'!$G$189,CG2170)),MAX($CF$3:CF2169)+1,0)</f>
        <v>2167</v>
      </c>
      <c r="CG2170" s="134" t="s">
        <v>6170</v>
      </c>
      <c r="CH2170" s="98">
        <v>0</v>
      </c>
      <c r="CI2170" s="99" t="str">
        <f>IFERROR(VLOOKUP(ROWS($CG$4:CG2170),$CF$4:$CG$2337,2,0),"")</f>
        <v>Wiśniew (pow. siedlecki, woj. mazowieckie)</v>
      </c>
      <c r="CJ2170" s="98">
        <v>0</v>
      </c>
    </row>
    <row r="2171" spans="4:88">
      <c r="D2171" s="25"/>
      <c r="F2171" s="25"/>
      <c r="AM2171" s="98">
        <f>IF(ISNUMBER(SEARCH('ankieta ESG'!$G$180,AN2171)),MAX(AM$3:$AM2170)+1,0)</f>
        <v>2168</v>
      </c>
      <c r="AN2171" s="134" t="s">
        <v>6171</v>
      </c>
      <c r="AO2171" s="98">
        <v>0</v>
      </c>
      <c r="AP2171" s="99" t="str">
        <f>IFERROR(VLOOKUP(ROWS($AN$4:AN2171),$AM$4:$AN$2337,2,0),"")</f>
        <v>Wiśniewo (pow. mławski, woj. mazowieckie)</v>
      </c>
      <c r="AQ2171" s="98">
        <v>0</v>
      </c>
      <c r="AR2171" s="98">
        <f>IF(ISNUMBER(SEARCH('ankieta ESG'!$G$181,AS2171)),MAX($AR$3:AR2170)+1,0)</f>
        <v>2168</v>
      </c>
      <c r="AS2171" s="134" t="s">
        <v>6171</v>
      </c>
      <c r="AT2171" s="98">
        <v>0</v>
      </c>
      <c r="AU2171" s="99" t="str">
        <f>IFERROR(VLOOKUP(ROWS($AS$4:AS2171),$AR$4:$AS$2337,2,0),"")</f>
        <v>Wiśniewo (pow. mławski, woj. mazowieckie)</v>
      </c>
      <c r="AV2171" s="98">
        <v>0</v>
      </c>
      <c r="AW2171" s="98">
        <f>IF(ISNUMBER(SEARCH('ankieta ESG'!$G$182,AX2171)),MAX($AW$3:AW2170)+1,0)</f>
        <v>2168</v>
      </c>
      <c r="AX2171" s="134" t="s">
        <v>6171</v>
      </c>
      <c r="AY2171" s="98">
        <v>0</v>
      </c>
      <c r="AZ2171" s="99" t="str">
        <f>IFERROR(VLOOKUP(ROWS($AX$4:AX2171),$AW$4:$AX$2337,2,0),"")</f>
        <v>Wiśniewo (pow. mławski, woj. mazowieckie)</v>
      </c>
      <c r="BA2171" s="98">
        <v>0</v>
      </c>
      <c r="BB2171" s="98">
        <f>IF(ISNUMBER(SEARCH('ankieta ESG'!$G$183,BC2171)),MAX($BB$3:BB2170)+1,0)</f>
        <v>2168</v>
      </c>
      <c r="BC2171" s="134" t="s">
        <v>6171</v>
      </c>
      <c r="BD2171" s="98">
        <v>0</v>
      </c>
      <c r="BE2171" s="99" t="str">
        <f>IFERROR(VLOOKUP(ROWS($BC$4:BC2171),$BB$4:$BC$2337,2,0),"")</f>
        <v>Wiśniewo (pow. mławski, woj. mazowieckie)</v>
      </c>
      <c r="BF2171" s="98">
        <v>0</v>
      </c>
      <c r="BG2171" s="98">
        <f>IF(ISNUMBER(SEARCH('ankieta ESG'!$G$184,BH2171)),MAX($BG$3:BG2170)+1,0)</f>
        <v>2168</v>
      </c>
      <c r="BH2171" s="134" t="s">
        <v>6171</v>
      </c>
      <c r="BI2171" s="98">
        <v>0</v>
      </c>
      <c r="BJ2171" s="99" t="str">
        <f>IFERROR(VLOOKUP(ROWS($BH$4:BH2171),$BG$4:$BH$2337,2,0),"")</f>
        <v>Wiśniewo (pow. mławski, woj. mazowieckie)</v>
      </c>
      <c r="BK2171" s="98">
        <v>0</v>
      </c>
      <c r="BL2171" s="98">
        <f>IF(ISNUMBER(SEARCH('ankieta ESG'!$G$185,BM2171)),MAX($BL$3:BL2170)+1,0)</f>
        <v>2168</v>
      </c>
      <c r="BM2171" s="134" t="s">
        <v>6171</v>
      </c>
      <c r="BN2171" s="98">
        <v>0</v>
      </c>
      <c r="BO2171" s="99" t="str">
        <f>IFERROR(VLOOKUP(ROWS($BM$4:BM2171),$BL$4:$BM$2337,2,0),"")</f>
        <v>Wiśniewo (pow. mławski, woj. mazowieckie)</v>
      </c>
      <c r="BP2171" s="98">
        <v>0</v>
      </c>
      <c r="BQ2171" s="98">
        <f>IF(ISNUMBER(SEARCH('ankieta ESG'!$G$186,BR2171)),MAX($BQ$3:BQ2170)+1,0)</f>
        <v>2168</v>
      </c>
      <c r="BR2171" s="134" t="s">
        <v>6171</v>
      </c>
      <c r="BS2171" s="98">
        <v>0</v>
      </c>
      <c r="BT2171" s="99" t="str">
        <f>IFERROR(VLOOKUP(ROWS($BR$4:BR2171),$BQ$4:$BR$2337,2,0),"")</f>
        <v>Wiśniewo (pow. mławski, woj. mazowieckie)</v>
      </c>
      <c r="BU2171" s="98">
        <v>0</v>
      </c>
      <c r="BV2171" s="98">
        <f>IF(ISNUMBER(SEARCH('ankieta ESG'!$G$187,BW2171)),MAX($BV$3:BV2170)+1,0)</f>
        <v>2168</v>
      </c>
      <c r="BW2171" s="134" t="s">
        <v>6171</v>
      </c>
      <c r="BX2171" s="98">
        <v>0</v>
      </c>
      <c r="BY2171" s="99" t="str">
        <f>IFERROR(VLOOKUP(ROWS($BW$4:BW2171),$BV$4:$BW$2337,2,0),"")</f>
        <v>Wiśniewo (pow. mławski, woj. mazowieckie)</v>
      </c>
      <c r="BZ2171" s="98">
        <v>0</v>
      </c>
      <c r="CA2171" s="98">
        <f>IF(ISNUMBER(SEARCH('ankieta ESG'!$G$188,CB2171)),MAX($CA$3:CA2170)+1,0)</f>
        <v>2168</v>
      </c>
      <c r="CB2171" s="134" t="s">
        <v>6171</v>
      </c>
      <c r="CC2171" s="98">
        <v>0</v>
      </c>
      <c r="CD2171" s="99" t="str">
        <f>IFERROR(VLOOKUP(ROWS($CB$4:CB2171),$CA$4:$CB$2337,2,0),"")</f>
        <v>Wiśniewo (pow. mławski, woj. mazowieckie)</v>
      </c>
      <c r="CE2171" s="98">
        <v>0</v>
      </c>
      <c r="CF2171" s="98">
        <f>IF(ISNUMBER(SEARCH('ankieta ESG'!$G$189,CG2171)),MAX($CF$3:CF2170)+1,0)</f>
        <v>2168</v>
      </c>
      <c r="CG2171" s="134" t="s">
        <v>6171</v>
      </c>
      <c r="CH2171" s="98">
        <v>0</v>
      </c>
      <c r="CI2171" s="99" t="str">
        <f>IFERROR(VLOOKUP(ROWS($CG$4:CG2171),$CF$4:$CG$2337,2,0),"")</f>
        <v>Wiśniewo (pow. mławski, woj. mazowieckie)</v>
      </c>
      <c r="CJ2171" s="98">
        <v>0</v>
      </c>
    </row>
    <row r="2172" spans="4:88">
      <c r="D2172" s="25"/>
      <c r="F2172" s="25"/>
      <c r="AM2172" s="98">
        <f>IF(ISNUMBER(SEARCH('ankieta ESG'!$G$180,AN2172)),MAX(AM$3:$AM2171)+1,0)</f>
        <v>2169</v>
      </c>
      <c r="AN2172" s="134" t="s">
        <v>6172</v>
      </c>
      <c r="AO2172" s="98">
        <v>0</v>
      </c>
      <c r="AP2172" s="99" t="str">
        <f>IFERROR(VLOOKUP(ROWS($AN$4:AN2172),$AM$4:$AN$2337,2,0),"")</f>
        <v>Wiśniowa (pow. myślenicki, woj. małopolskie)</v>
      </c>
      <c r="AQ2172" s="98">
        <v>0</v>
      </c>
      <c r="AR2172" s="98">
        <f>IF(ISNUMBER(SEARCH('ankieta ESG'!$G$181,AS2172)),MAX($AR$3:AR2171)+1,0)</f>
        <v>2169</v>
      </c>
      <c r="AS2172" s="134" t="s">
        <v>6172</v>
      </c>
      <c r="AT2172" s="98">
        <v>0</v>
      </c>
      <c r="AU2172" s="99" t="str">
        <f>IFERROR(VLOOKUP(ROWS($AS$4:AS2172),$AR$4:$AS$2337,2,0),"")</f>
        <v>Wiśniowa (pow. myślenicki, woj. małopolskie)</v>
      </c>
      <c r="AV2172" s="98">
        <v>0</v>
      </c>
      <c r="AW2172" s="98">
        <f>IF(ISNUMBER(SEARCH('ankieta ESG'!$G$182,AX2172)),MAX($AW$3:AW2171)+1,0)</f>
        <v>2169</v>
      </c>
      <c r="AX2172" s="134" t="s">
        <v>6172</v>
      </c>
      <c r="AY2172" s="98">
        <v>0</v>
      </c>
      <c r="AZ2172" s="99" t="str">
        <f>IFERROR(VLOOKUP(ROWS($AX$4:AX2172),$AW$4:$AX$2337,2,0),"")</f>
        <v>Wiśniowa (pow. myślenicki, woj. małopolskie)</v>
      </c>
      <c r="BA2172" s="98">
        <v>0</v>
      </c>
      <c r="BB2172" s="98">
        <f>IF(ISNUMBER(SEARCH('ankieta ESG'!$G$183,BC2172)),MAX($BB$3:BB2171)+1,0)</f>
        <v>2169</v>
      </c>
      <c r="BC2172" s="134" t="s">
        <v>6172</v>
      </c>
      <c r="BD2172" s="98">
        <v>0</v>
      </c>
      <c r="BE2172" s="99" t="str">
        <f>IFERROR(VLOOKUP(ROWS($BC$4:BC2172),$BB$4:$BC$2337,2,0),"")</f>
        <v>Wiśniowa (pow. myślenicki, woj. małopolskie)</v>
      </c>
      <c r="BF2172" s="98">
        <v>0</v>
      </c>
      <c r="BG2172" s="98">
        <f>IF(ISNUMBER(SEARCH('ankieta ESG'!$G$184,BH2172)),MAX($BG$3:BG2171)+1,0)</f>
        <v>2169</v>
      </c>
      <c r="BH2172" s="134" t="s">
        <v>6172</v>
      </c>
      <c r="BI2172" s="98">
        <v>0</v>
      </c>
      <c r="BJ2172" s="99" t="str">
        <f>IFERROR(VLOOKUP(ROWS($BH$4:BH2172),$BG$4:$BH$2337,2,0),"")</f>
        <v>Wiśniowa (pow. myślenicki, woj. małopolskie)</v>
      </c>
      <c r="BK2172" s="98">
        <v>0</v>
      </c>
      <c r="BL2172" s="98">
        <f>IF(ISNUMBER(SEARCH('ankieta ESG'!$G$185,BM2172)),MAX($BL$3:BL2171)+1,0)</f>
        <v>2169</v>
      </c>
      <c r="BM2172" s="134" t="s">
        <v>6172</v>
      </c>
      <c r="BN2172" s="98">
        <v>0</v>
      </c>
      <c r="BO2172" s="99" t="str">
        <f>IFERROR(VLOOKUP(ROWS($BM$4:BM2172),$BL$4:$BM$2337,2,0),"")</f>
        <v>Wiśniowa (pow. myślenicki, woj. małopolskie)</v>
      </c>
      <c r="BP2172" s="98">
        <v>0</v>
      </c>
      <c r="BQ2172" s="98">
        <f>IF(ISNUMBER(SEARCH('ankieta ESG'!$G$186,BR2172)),MAX($BQ$3:BQ2171)+1,0)</f>
        <v>2169</v>
      </c>
      <c r="BR2172" s="134" t="s">
        <v>6172</v>
      </c>
      <c r="BS2172" s="98">
        <v>0</v>
      </c>
      <c r="BT2172" s="99" t="str">
        <f>IFERROR(VLOOKUP(ROWS($BR$4:BR2172),$BQ$4:$BR$2337,2,0),"")</f>
        <v>Wiśniowa (pow. myślenicki, woj. małopolskie)</v>
      </c>
      <c r="BU2172" s="98">
        <v>0</v>
      </c>
      <c r="BV2172" s="98">
        <f>IF(ISNUMBER(SEARCH('ankieta ESG'!$G$187,BW2172)),MAX($BV$3:BV2171)+1,0)</f>
        <v>2169</v>
      </c>
      <c r="BW2172" s="134" t="s">
        <v>6172</v>
      </c>
      <c r="BX2172" s="98">
        <v>0</v>
      </c>
      <c r="BY2172" s="99" t="str">
        <f>IFERROR(VLOOKUP(ROWS($BW$4:BW2172),$BV$4:$BW$2337,2,0),"")</f>
        <v>Wiśniowa (pow. myślenicki, woj. małopolskie)</v>
      </c>
      <c r="BZ2172" s="98">
        <v>0</v>
      </c>
      <c r="CA2172" s="98">
        <f>IF(ISNUMBER(SEARCH('ankieta ESG'!$G$188,CB2172)),MAX($CA$3:CA2171)+1,0)</f>
        <v>2169</v>
      </c>
      <c r="CB2172" s="134" t="s">
        <v>6172</v>
      </c>
      <c r="CC2172" s="98">
        <v>0</v>
      </c>
      <c r="CD2172" s="99" t="str">
        <f>IFERROR(VLOOKUP(ROWS($CB$4:CB2172),$CA$4:$CB$2337,2,0),"")</f>
        <v>Wiśniowa (pow. myślenicki, woj. małopolskie)</v>
      </c>
      <c r="CE2172" s="98">
        <v>0</v>
      </c>
      <c r="CF2172" s="98">
        <f>IF(ISNUMBER(SEARCH('ankieta ESG'!$G$189,CG2172)),MAX($CF$3:CF2171)+1,0)</f>
        <v>2169</v>
      </c>
      <c r="CG2172" s="134" t="s">
        <v>6172</v>
      </c>
      <c r="CH2172" s="98">
        <v>0</v>
      </c>
      <c r="CI2172" s="99" t="str">
        <f>IFERROR(VLOOKUP(ROWS($CG$4:CG2172),$CF$4:$CG$2337,2,0),"")</f>
        <v>Wiśniowa (pow. myślenicki, woj. małopolskie)</v>
      </c>
      <c r="CJ2172" s="98">
        <v>0</v>
      </c>
    </row>
    <row r="2173" spans="4:88">
      <c r="D2173" s="25"/>
      <c r="F2173" s="25"/>
      <c r="AM2173" s="98">
        <f>IF(ISNUMBER(SEARCH('ankieta ESG'!$G$180,AN2173)),MAX(AM$3:$AM2172)+1,0)</f>
        <v>2170</v>
      </c>
      <c r="AN2173" s="134" t="s">
        <v>6173</v>
      </c>
      <c r="AO2173" s="98">
        <v>0</v>
      </c>
      <c r="AP2173" s="99" t="str">
        <f>IFERROR(VLOOKUP(ROWS($AN$4:AN2173),$AM$4:$AN$2337,2,0),"")</f>
        <v>Wiśniowa (pow. strzyżowski, woj. podkarpackie)</v>
      </c>
      <c r="AQ2173" s="98">
        <v>0</v>
      </c>
      <c r="AR2173" s="98">
        <f>IF(ISNUMBER(SEARCH('ankieta ESG'!$G$181,AS2173)),MAX($AR$3:AR2172)+1,0)</f>
        <v>2170</v>
      </c>
      <c r="AS2173" s="134" t="s">
        <v>6173</v>
      </c>
      <c r="AT2173" s="98">
        <v>0</v>
      </c>
      <c r="AU2173" s="99" t="str">
        <f>IFERROR(VLOOKUP(ROWS($AS$4:AS2173),$AR$4:$AS$2337,2,0),"")</f>
        <v>Wiśniowa (pow. strzyżowski, woj. podkarpackie)</v>
      </c>
      <c r="AV2173" s="98">
        <v>0</v>
      </c>
      <c r="AW2173" s="98">
        <f>IF(ISNUMBER(SEARCH('ankieta ESG'!$G$182,AX2173)),MAX($AW$3:AW2172)+1,0)</f>
        <v>2170</v>
      </c>
      <c r="AX2173" s="134" t="s">
        <v>6173</v>
      </c>
      <c r="AY2173" s="98">
        <v>0</v>
      </c>
      <c r="AZ2173" s="99" t="str">
        <f>IFERROR(VLOOKUP(ROWS($AX$4:AX2173),$AW$4:$AX$2337,2,0),"")</f>
        <v>Wiśniowa (pow. strzyżowski, woj. podkarpackie)</v>
      </c>
      <c r="BA2173" s="98">
        <v>0</v>
      </c>
      <c r="BB2173" s="98">
        <f>IF(ISNUMBER(SEARCH('ankieta ESG'!$G$183,BC2173)),MAX($BB$3:BB2172)+1,0)</f>
        <v>2170</v>
      </c>
      <c r="BC2173" s="134" t="s">
        <v>6173</v>
      </c>
      <c r="BD2173" s="98">
        <v>0</v>
      </c>
      <c r="BE2173" s="99" t="str">
        <f>IFERROR(VLOOKUP(ROWS($BC$4:BC2173),$BB$4:$BC$2337,2,0),"")</f>
        <v>Wiśniowa (pow. strzyżowski, woj. podkarpackie)</v>
      </c>
      <c r="BF2173" s="98">
        <v>0</v>
      </c>
      <c r="BG2173" s="98">
        <f>IF(ISNUMBER(SEARCH('ankieta ESG'!$G$184,BH2173)),MAX($BG$3:BG2172)+1,0)</f>
        <v>2170</v>
      </c>
      <c r="BH2173" s="134" t="s">
        <v>6173</v>
      </c>
      <c r="BI2173" s="98">
        <v>0</v>
      </c>
      <c r="BJ2173" s="99" t="str">
        <f>IFERROR(VLOOKUP(ROWS($BH$4:BH2173),$BG$4:$BH$2337,2,0),"")</f>
        <v>Wiśniowa (pow. strzyżowski, woj. podkarpackie)</v>
      </c>
      <c r="BK2173" s="98">
        <v>0</v>
      </c>
      <c r="BL2173" s="98">
        <f>IF(ISNUMBER(SEARCH('ankieta ESG'!$G$185,BM2173)),MAX($BL$3:BL2172)+1,0)</f>
        <v>2170</v>
      </c>
      <c r="BM2173" s="134" t="s">
        <v>6173</v>
      </c>
      <c r="BN2173" s="98">
        <v>0</v>
      </c>
      <c r="BO2173" s="99" t="str">
        <f>IFERROR(VLOOKUP(ROWS($BM$4:BM2173),$BL$4:$BM$2337,2,0),"")</f>
        <v>Wiśniowa (pow. strzyżowski, woj. podkarpackie)</v>
      </c>
      <c r="BP2173" s="98">
        <v>0</v>
      </c>
      <c r="BQ2173" s="98">
        <f>IF(ISNUMBER(SEARCH('ankieta ESG'!$G$186,BR2173)),MAX($BQ$3:BQ2172)+1,0)</f>
        <v>2170</v>
      </c>
      <c r="BR2173" s="134" t="s">
        <v>6173</v>
      </c>
      <c r="BS2173" s="98">
        <v>0</v>
      </c>
      <c r="BT2173" s="99" t="str">
        <f>IFERROR(VLOOKUP(ROWS($BR$4:BR2173),$BQ$4:$BR$2337,2,0),"")</f>
        <v>Wiśniowa (pow. strzyżowski, woj. podkarpackie)</v>
      </c>
      <c r="BU2173" s="98">
        <v>0</v>
      </c>
      <c r="BV2173" s="98">
        <f>IF(ISNUMBER(SEARCH('ankieta ESG'!$G$187,BW2173)),MAX($BV$3:BV2172)+1,0)</f>
        <v>2170</v>
      </c>
      <c r="BW2173" s="134" t="s">
        <v>6173</v>
      </c>
      <c r="BX2173" s="98">
        <v>0</v>
      </c>
      <c r="BY2173" s="99" t="str">
        <f>IFERROR(VLOOKUP(ROWS($BW$4:BW2173),$BV$4:$BW$2337,2,0),"")</f>
        <v>Wiśniowa (pow. strzyżowski, woj. podkarpackie)</v>
      </c>
      <c r="BZ2173" s="98">
        <v>0</v>
      </c>
      <c r="CA2173" s="98">
        <f>IF(ISNUMBER(SEARCH('ankieta ESG'!$G$188,CB2173)),MAX($CA$3:CA2172)+1,0)</f>
        <v>2170</v>
      </c>
      <c r="CB2173" s="134" t="s">
        <v>6173</v>
      </c>
      <c r="CC2173" s="98">
        <v>0</v>
      </c>
      <c r="CD2173" s="99" t="str">
        <f>IFERROR(VLOOKUP(ROWS($CB$4:CB2173),$CA$4:$CB$2337,2,0),"")</f>
        <v>Wiśniowa (pow. strzyżowski, woj. podkarpackie)</v>
      </c>
      <c r="CE2173" s="98">
        <v>0</v>
      </c>
      <c r="CF2173" s="98">
        <f>IF(ISNUMBER(SEARCH('ankieta ESG'!$G$189,CG2173)),MAX($CF$3:CF2172)+1,0)</f>
        <v>2170</v>
      </c>
      <c r="CG2173" s="134" t="s">
        <v>6173</v>
      </c>
      <c r="CH2173" s="98">
        <v>0</v>
      </c>
      <c r="CI2173" s="99" t="str">
        <f>IFERROR(VLOOKUP(ROWS($CG$4:CG2173),$CF$4:$CG$2337,2,0),"")</f>
        <v>Wiśniowa (pow. strzyżowski, woj. podkarpackie)</v>
      </c>
      <c r="CJ2173" s="98">
        <v>0</v>
      </c>
    </row>
    <row r="2174" spans="4:88">
      <c r="D2174" s="25"/>
      <c r="F2174" s="25"/>
      <c r="AM2174" s="98">
        <f>IF(ISNUMBER(SEARCH('ankieta ESG'!$G$180,AN2174)),MAX(AM$3:$AM2173)+1,0)</f>
        <v>2171</v>
      </c>
      <c r="AN2174" s="134" t="s">
        <v>6174</v>
      </c>
      <c r="AO2174" s="98">
        <v>0</v>
      </c>
      <c r="AP2174" s="99" t="str">
        <f>IFERROR(VLOOKUP(ROWS($AN$4:AN2174),$AM$4:$AN$2337,2,0),"")</f>
        <v>Witkowo (pow. gnieźnieński, woj. wielkopolskie)</v>
      </c>
      <c r="AQ2174" s="98">
        <v>0</v>
      </c>
      <c r="AR2174" s="98">
        <f>IF(ISNUMBER(SEARCH('ankieta ESG'!$G$181,AS2174)),MAX($AR$3:AR2173)+1,0)</f>
        <v>2171</v>
      </c>
      <c r="AS2174" s="134" t="s">
        <v>6174</v>
      </c>
      <c r="AT2174" s="98">
        <v>0</v>
      </c>
      <c r="AU2174" s="99" t="str">
        <f>IFERROR(VLOOKUP(ROWS($AS$4:AS2174),$AR$4:$AS$2337,2,0),"")</f>
        <v>Witkowo (pow. gnieźnieński, woj. wielkopolskie)</v>
      </c>
      <c r="AV2174" s="98">
        <v>0</v>
      </c>
      <c r="AW2174" s="98">
        <f>IF(ISNUMBER(SEARCH('ankieta ESG'!$G$182,AX2174)),MAX($AW$3:AW2173)+1,0)</f>
        <v>2171</v>
      </c>
      <c r="AX2174" s="134" t="s">
        <v>6174</v>
      </c>
      <c r="AY2174" s="98">
        <v>0</v>
      </c>
      <c r="AZ2174" s="99" t="str">
        <f>IFERROR(VLOOKUP(ROWS($AX$4:AX2174),$AW$4:$AX$2337,2,0),"")</f>
        <v>Witkowo (pow. gnieźnieński, woj. wielkopolskie)</v>
      </c>
      <c r="BA2174" s="98">
        <v>0</v>
      </c>
      <c r="BB2174" s="98">
        <f>IF(ISNUMBER(SEARCH('ankieta ESG'!$G$183,BC2174)),MAX($BB$3:BB2173)+1,0)</f>
        <v>2171</v>
      </c>
      <c r="BC2174" s="134" t="s">
        <v>6174</v>
      </c>
      <c r="BD2174" s="98">
        <v>0</v>
      </c>
      <c r="BE2174" s="99" t="str">
        <f>IFERROR(VLOOKUP(ROWS($BC$4:BC2174),$BB$4:$BC$2337,2,0),"")</f>
        <v>Witkowo (pow. gnieźnieński, woj. wielkopolskie)</v>
      </c>
      <c r="BF2174" s="98">
        <v>0</v>
      </c>
      <c r="BG2174" s="98">
        <f>IF(ISNUMBER(SEARCH('ankieta ESG'!$G$184,BH2174)),MAX($BG$3:BG2173)+1,0)</f>
        <v>2171</v>
      </c>
      <c r="BH2174" s="134" t="s">
        <v>6174</v>
      </c>
      <c r="BI2174" s="98">
        <v>0</v>
      </c>
      <c r="BJ2174" s="99" t="str">
        <f>IFERROR(VLOOKUP(ROWS($BH$4:BH2174),$BG$4:$BH$2337,2,0),"")</f>
        <v>Witkowo (pow. gnieźnieński, woj. wielkopolskie)</v>
      </c>
      <c r="BK2174" s="98">
        <v>0</v>
      </c>
      <c r="BL2174" s="98">
        <f>IF(ISNUMBER(SEARCH('ankieta ESG'!$G$185,BM2174)),MAX($BL$3:BL2173)+1,0)</f>
        <v>2171</v>
      </c>
      <c r="BM2174" s="134" t="s">
        <v>6174</v>
      </c>
      <c r="BN2174" s="98">
        <v>0</v>
      </c>
      <c r="BO2174" s="99" t="str">
        <f>IFERROR(VLOOKUP(ROWS($BM$4:BM2174),$BL$4:$BM$2337,2,0),"")</f>
        <v>Witkowo (pow. gnieźnieński, woj. wielkopolskie)</v>
      </c>
      <c r="BP2174" s="98">
        <v>0</v>
      </c>
      <c r="BQ2174" s="98">
        <f>IF(ISNUMBER(SEARCH('ankieta ESG'!$G$186,BR2174)),MAX($BQ$3:BQ2173)+1,0)</f>
        <v>2171</v>
      </c>
      <c r="BR2174" s="134" t="s">
        <v>6174</v>
      </c>
      <c r="BS2174" s="98">
        <v>0</v>
      </c>
      <c r="BT2174" s="99" t="str">
        <f>IFERROR(VLOOKUP(ROWS($BR$4:BR2174),$BQ$4:$BR$2337,2,0),"")</f>
        <v>Witkowo (pow. gnieźnieński, woj. wielkopolskie)</v>
      </c>
      <c r="BU2174" s="98">
        <v>0</v>
      </c>
      <c r="BV2174" s="98">
        <f>IF(ISNUMBER(SEARCH('ankieta ESG'!$G$187,BW2174)),MAX($BV$3:BV2173)+1,0)</f>
        <v>2171</v>
      </c>
      <c r="BW2174" s="134" t="s">
        <v>6174</v>
      </c>
      <c r="BX2174" s="98">
        <v>0</v>
      </c>
      <c r="BY2174" s="99" t="str">
        <f>IFERROR(VLOOKUP(ROWS($BW$4:BW2174),$BV$4:$BW$2337,2,0),"")</f>
        <v>Witkowo (pow. gnieźnieński, woj. wielkopolskie)</v>
      </c>
      <c r="BZ2174" s="98">
        <v>0</v>
      </c>
      <c r="CA2174" s="98">
        <f>IF(ISNUMBER(SEARCH('ankieta ESG'!$G$188,CB2174)),MAX($CA$3:CA2173)+1,0)</f>
        <v>2171</v>
      </c>
      <c r="CB2174" s="134" t="s">
        <v>6174</v>
      </c>
      <c r="CC2174" s="98">
        <v>0</v>
      </c>
      <c r="CD2174" s="99" t="str">
        <f>IFERROR(VLOOKUP(ROWS($CB$4:CB2174),$CA$4:$CB$2337,2,0),"")</f>
        <v>Witkowo (pow. gnieźnieński, woj. wielkopolskie)</v>
      </c>
      <c r="CE2174" s="98">
        <v>0</v>
      </c>
      <c r="CF2174" s="98">
        <f>IF(ISNUMBER(SEARCH('ankieta ESG'!$G$189,CG2174)),MAX($CF$3:CF2173)+1,0)</f>
        <v>2171</v>
      </c>
      <c r="CG2174" s="134" t="s">
        <v>6174</v>
      </c>
      <c r="CH2174" s="98">
        <v>0</v>
      </c>
      <c r="CI2174" s="99" t="str">
        <f>IFERROR(VLOOKUP(ROWS($CG$4:CG2174),$CF$4:$CG$2337,2,0),"")</f>
        <v>Witkowo (pow. gnieźnieński, woj. wielkopolskie)</v>
      </c>
      <c r="CJ2174" s="98">
        <v>0</v>
      </c>
    </row>
    <row r="2175" spans="4:88">
      <c r="D2175" s="25"/>
      <c r="F2175" s="25"/>
      <c r="AM2175" s="98">
        <f>IF(ISNUMBER(SEARCH('ankieta ESG'!$G$180,AN2175)),MAX(AM$3:$AM2174)+1,0)</f>
        <v>2172</v>
      </c>
      <c r="AN2175" s="134" t="s">
        <v>6175</v>
      </c>
      <c r="AO2175" s="98">
        <v>0</v>
      </c>
      <c r="AP2175" s="99" t="str">
        <f>IFERROR(VLOOKUP(ROWS($AN$4:AN2175),$AM$4:$AN$2337,2,0),"")</f>
        <v>Witnica (pow. gorzowski, woj. lubuskie)</v>
      </c>
      <c r="AQ2175" s="98">
        <v>0</v>
      </c>
      <c r="AR2175" s="98">
        <f>IF(ISNUMBER(SEARCH('ankieta ESG'!$G$181,AS2175)),MAX($AR$3:AR2174)+1,0)</f>
        <v>2172</v>
      </c>
      <c r="AS2175" s="134" t="s">
        <v>6175</v>
      </c>
      <c r="AT2175" s="98">
        <v>0</v>
      </c>
      <c r="AU2175" s="99" t="str">
        <f>IFERROR(VLOOKUP(ROWS($AS$4:AS2175),$AR$4:$AS$2337,2,0),"")</f>
        <v>Witnica (pow. gorzowski, woj. lubuskie)</v>
      </c>
      <c r="AV2175" s="98">
        <v>0</v>
      </c>
      <c r="AW2175" s="98">
        <f>IF(ISNUMBER(SEARCH('ankieta ESG'!$G$182,AX2175)),MAX($AW$3:AW2174)+1,0)</f>
        <v>2172</v>
      </c>
      <c r="AX2175" s="134" t="s">
        <v>6175</v>
      </c>
      <c r="AY2175" s="98">
        <v>0</v>
      </c>
      <c r="AZ2175" s="99" t="str">
        <f>IFERROR(VLOOKUP(ROWS($AX$4:AX2175),$AW$4:$AX$2337,2,0),"")</f>
        <v>Witnica (pow. gorzowski, woj. lubuskie)</v>
      </c>
      <c r="BA2175" s="98">
        <v>0</v>
      </c>
      <c r="BB2175" s="98">
        <f>IF(ISNUMBER(SEARCH('ankieta ESG'!$G$183,BC2175)),MAX($BB$3:BB2174)+1,0)</f>
        <v>2172</v>
      </c>
      <c r="BC2175" s="134" t="s">
        <v>6175</v>
      </c>
      <c r="BD2175" s="98">
        <v>0</v>
      </c>
      <c r="BE2175" s="99" t="str">
        <f>IFERROR(VLOOKUP(ROWS($BC$4:BC2175),$BB$4:$BC$2337,2,0),"")</f>
        <v>Witnica (pow. gorzowski, woj. lubuskie)</v>
      </c>
      <c r="BF2175" s="98">
        <v>0</v>
      </c>
      <c r="BG2175" s="98">
        <f>IF(ISNUMBER(SEARCH('ankieta ESG'!$G$184,BH2175)),MAX($BG$3:BG2174)+1,0)</f>
        <v>2172</v>
      </c>
      <c r="BH2175" s="134" t="s">
        <v>6175</v>
      </c>
      <c r="BI2175" s="98">
        <v>0</v>
      </c>
      <c r="BJ2175" s="99" t="str">
        <f>IFERROR(VLOOKUP(ROWS($BH$4:BH2175),$BG$4:$BH$2337,2,0),"")</f>
        <v>Witnica (pow. gorzowski, woj. lubuskie)</v>
      </c>
      <c r="BK2175" s="98">
        <v>0</v>
      </c>
      <c r="BL2175" s="98">
        <f>IF(ISNUMBER(SEARCH('ankieta ESG'!$G$185,BM2175)),MAX($BL$3:BL2174)+1,0)</f>
        <v>2172</v>
      </c>
      <c r="BM2175" s="134" t="s">
        <v>6175</v>
      </c>
      <c r="BN2175" s="98">
        <v>0</v>
      </c>
      <c r="BO2175" s="99" t="str">
        <f>IFERROR(VLOOKUP(ROWS($BM$4:BM2175),$BL$4:$BM$2337,2,0),"")</f>
        <v>Witnica (pow. gorzowski, woj. lubuskie)</v>
      </c>
      <c r="BP2175" s="98">
        <v>0</v>
      </c>
      <c r="BQ2175" s="98">
        <f>IF(ISNUMBER(SEARCH('ankieta ESG'!$G$186,BR2175)),MAX($BQ$3:BQ2174)+1,0)</f>
        <v>2172</v>
      </c>
      <c r="BR2175" s="134" t="s">
        <v>6175</v>
      </c>
      <c r="BS2175" s="98">
        <v>0</v>
      </c>
      <c r="BT2175" s="99" t="str">
        <f>IFERROR(VLOOKUP(ROWS($BR$4:BR2175),$BQ$4:$BR$2337,2,0),"")</f>
        <v>Witnica (pow. gorzowski, woj. lubuskie)</v>
      </c>
      <c r="BU2175" s="98">
        <v>0</v>
      </c>
      <c r="BV2175" s="98">
        <f>IF(ISNUMBER(SEARCH('ankieta ESG'!$G$187,BW2175)),MAX($BV$3:BV2174)+1,0)</f>
        <v>2172</v>
      </c>
      <c r="BW2175" s="134" t="s">
        <v>6175</v>
      </c>
      <c r="BX2175" s="98">
        <v>0</v>
      </c>
      <c r="BY2175" s="99" t="str">
        <f>IFERROR(VLOOKUP(ROWS($BW$4:BW2175),$BV$4:$BW$2337,2,0),"")</f>
        <v>Witnica (pow. gorzowski, woj. lubuskie)</v>
      </c>
      <c r="BZ2175" s="98">
        <v>0</v>
      </c>
      <c r="CA2175" s="98">
        <f>IF(ISNUMBER(SEARCH('ankieta ESG'!$G$188,CB2175)),MAX($CA$3:CA2174)+1,0)</f>
        <v>2172</v>
      </c>
      <c r="CB2175" s="134" t="s">
        <v>6175</v>
      </c>
      <c r="CC2175" s="98">
        <v>0</v>
      </c>
      <c r="CD2175" s="99" t="str">
        <f>IFERROR(VLOOKUP(ROWS($CB$4:CB2175),$CA$4:$CB$2337,2,0),"")</f>
        <v>Witnica (pow. gorzowski, woj. lubuskie)</v>
      </c>
      <c r="CE2175" s="98">
        <v>0</v>
      </c>
      <c r="CF2175" s="98">
        <f>IF(ISNUMBER(SEARCH('ankieta ESG'!$G$189,CG2175)),MAX($CF$3:CF2174)+1,0)</f>
        <v>2172</v>
      </c>
      <c r="CG2175" s="134" t="s">
        <v>6175</v>
      </c>
      <c r="CH2175" s="98">
        <v>0</v>
      </c>
      <c r="CI2175" s="99" t="str">
        <f>IFERROR(VLOOKUP(ROWS($CG$4:CG2175),$CF$4:$CG$2337,2,0),"")</f>
        <v>Witnica (pow. gorzowski, woj. lubuskie)</v>
      </c>
      <c r="CJ2175" s="98">
        <v>0</v>
      </c>
    </row>
    <row r="2176" spans="4:88">
      <c r="D2176" s="25"/>
      <c r="F2176" s="25"/>
      <c r="AM2176" s="98">
        <f>IF(ISNUMBER(SEARCH('ankieta ESG'!$G$180,AN2176)),MAX(AM$3:$AM2175)+1,0)</f>
        <v>2173</v>
      </c>
      <c r="AN2176" s="134" t="s">
        <v>6176</v>
      </c>
      <c r="AO2176" s="98">
        <v>0</v>
      </c>
      <c r="AP2176" s="99" t="str">
        <f>IFERROR(VLOOKUP(ROWS($AN$4:AN2176),$AM$4:$AN$2337,2,0),"")</f>
        <v>Witonia (pow. łęczycki, woj. łódzkie)</v>
      </c>
      <c r="AQ2176" s="98">
        <v>0</v>
      </c>
      <c r="AR2176" s="98">
        <f>IF(ISNUMBER(SEARCH('ankieta ESG'!$G$181,AS2176)),MAX($AR$3:AR2175)+1,0)</f>
        <v>2173</v>
      </c>
      <c r="AS2176" s="134" t="s">
        <v>6176</v>
      </c>
      <c r="AT2176" s="98">
        <v>0</v>
      </c>
      <c r="AU2176" s="99" t="str">
        <f>IFERROR(VLOOKUP(ROWS($AS$4:AS2176),$AR$4:$AS$2337,2,0),"")</f>
        <v>Witonia (pow. łęczycki, woj. łódzkie)</v>
      </c>
      <c r="AV2176" s="98">
        <v>0</v>
      </c>
      <c r="AW2176" s="98">
        <f>IF(ISNUMBER(SEARCH('ankieta ESG'!$G$182,AX2176)),MAX($AW$3:AW2175)+1,0)</f>
        <v>2173</v>
      </c>
      <c r="AX2176" s="134" t="s">
        <v>6176</v>
      </c>
      <c r="AY2176" s="98">
        <v>0</v>
      </c>
      <c r="AZ2176" s="99" t="str">
        <f>IFERROR(VLOOKUP(ROWS($AX$4:AX2176),$AW$4:$AX$2337,2,0),"")</f>
        <v>Witonia (pow. łęczycki, woj. łódzkie)</v>
      </c>
      <c r="BA2176" s="98">
        <v>0</v>
      </c>
      <c r="BB2176" s="98">
        <f>IF(ISNUMBER(SEARCH('ankieta ESG'!$G$183,BC2176)),MAX($BB$3:BB2175)+1,0)</f>
        <v>2173</v>
      </c>
      <c r="BC2176" s="134" t="s">
        <v>6176</v>
      </c>
      <c r="BD2176" s="98">
        <v>0</v>
      </c>
      <c r="BE2176" s="99" t="str">
        <f>IFERROR(VLOOKUP(ROWS($BC$4:BC2176),$BB$4:$BC$2337,2,0),"")</f>
        <v>Witonia (pow. łęczycki, woj. łódzkie)</v>
      </c>
      <c r="BF2176" s="98">
        <v>0</v>
      </c>
      <c r="BG2176" s="98">
        <f>IF(ISNUMBER(SEARCH('ankieta ESG'!$G$184,BH2176)),MAX($BG$3:BG2175)+1,0)</f>
        <v>2173</v>
      </c>
      <c r="BH2176" s="134" t="s">
        <v>6176</v>
      </c>
      <c r="BI2176" s="98">
        <v>0</v>
      </c>
      <c r="BJ2176" s="99" t="str">
        <f>IFERROR(VLOOKUP(ROWS($BH$4:BH2176),$BG$4:$BH$2337,2,0),"")</f>
        <v>Witonia (pow. łęczycki, woj. łódzkie)</v>
      </c>
      <c r="BK2176" s="98">
        <v>0</v>
      </c>
      <c r="BL2176" s="98">
        <f>IF(ISNUMBER(SEARCH('ankieta ESG'!$G$185,BM2176)),MAX($BL$3:BL2175)+1,0)</f>
        <v>2173</v>
      </c>
      <c r="BM2176" s="134" t="s">
        <v>6176</v>
      </c>
      <c r="BN2176" s="98">
        <v>0</v>
      </c>
      <c r="BO2176" s="99" t="str">
        <f>IFERROR(VLOOKUP(ROWS($BM$4:BM2176),$BL$4:$BM$2337,2,0),"")</f>
        <v>Witonia (pow. łęczycki, woj. łódzkie)</v>
      </c>
      <c r="BP2176" s="98">
        <v>0</v>
      </c>
      <c r="BQ2176" s="98">
        <f>IF(ISNUMBER(SEARCH('ankieta ESG'!$G$186,BR2176)),MAX($BQ$3:BQ2175)+1,0)</f>
        <v>2173</v>
      </c>
      <c r="BR2176" s="134" t="s">
        <v>6176</v>
      </c>
      <c r="BS2176" s="98">
        <v>0</v>
      </c>
      <c r="BT2176" s="99" t="str">
        <f>IFERROR(VLOOKUP(ROWS($BR$4:BR2176),$BQ$4:$BR$2337,2,0),"")</f>
        <v>Witonia (pow. łęczycki, woj. łódzkie)</v>
      </c>
      <c r="BU2176" s="98">
        <v>0</v>
      </c>
      <c r="BV2176" s="98">
        <f>IF(ISNUMBER(SEARCH('ankieta ESG'!$G$187,BW2176)),MAX($BV$3:BV2175)+1,0)</f>
        <v>2173</v>
      </c>
      <c r="BW2176" s="134" t="s">
        <v>6176</v>
      </c>
      <c r="BX2176" s="98">
        <v>0</v>
      </c>
      <c r="BY2176" s="99" t="str">
        <f>IFERROR(VLOOKUP(ROWS($BW$4:BW2176),$BV$4:$BW$2337,2,0),"")</f>
        <v>Witonia (pow. łęczycki, woj. łódzkie)</v>
      </c>
      <c r="BZ2176" s="98">
        <v>0</v>
      </c>
      <c r="CA2176" s="98">
        <f>IF(ISNUMBER(SEARCH('ankieta ESG'!$G$188,CB2176)),MAX($CA$3:CA2175)+1,0)</f>
        <v>2173</v>
      </c>
      <c r="CB2176" s="134" t="s">
        <v>6176</v>
      </c>
      <c r="CC2176" s="98">
        <v>0</v>
      </c>
      <c r="CD2176" s="99" t="str">
        <f>IFERROR(VLOOKUP(ROWS($CB$4:CB2176),$CA$4:$CB$2337,2,0),"")</f>
        <v>Witonia (pow. łęczycki, woj. łódzkie)</v>
      </c>
      <c r="CE2176" s="98">
        <v>0</v>
      </c>
      <c r="CF2176" s="98">
        <f>IF(ISNUMBER(SEARCH('ankieta ESG'!$G$189,CG2176)),MAX($CF$3:CF2175)+1,0)</f>
        <v>2173</v>
      </c>
      <c r="CG2176" s="134" t="s">
        <v>6176</v>
      </c>
      <c r="CH2176" s="98">
        <v>0</v>
      </c>
      <c r="CI2176" s="99" t="str">
        <f>IFERROR(VLOOKUP(ROWS($CG$4:CG2176),$CF$4:$CG$2337,2,0),"")</f>
        <v>Witonia (pow. łęczycki, woj. łódzkie)</v>
      </c>
      <c r="CJ2176" s="98">
        <v>0</v>
      </c>
    </row>
    <row r="2177" spans="4:88">
      <c r="D2177" s="25"/>
      <c r="F2177" s="25"/>
      <c r="AM2177" s="98">
        <f>IF(ISNUMBER(SEARCH('ankieta ESG'!$G$180,AN2177)),MAX(AM$3:$AM2176)+1,0)</f>
        <v>2174</v>
      </c>
      <c r="AN2177" s="134" t="s">
        <v>6177</v>
      </c>
      <c r="AO2177" s="98">
        <v>0</v>
      </c>
      <c r="AP2177" s="99" t="str">
        <f>IFERROR(VLOOKUP(ROWS($AN$4:AN2177),$AM$4:$AN$2337,2,0),"")</f>
        <v>Wizna (pow. łomżyński, woj. podlaskie)</v>
      </c>
      <c r="AQ2177" s="98">
        <v>0</v>
      </c>
      <c r="AR2177" s="98">
        <f>IF(ISNUMBER(SEARCH('ankieta ESG'!$G$181,AS2177)),MAX($AR$3:AR2176)+1,0)</f>
        <v>2174</v>
      </c>
      <c r="AS2177" s="134" t="s">
        <v>6177</v>
      </c>
      <c r="AT2177" s="98">
        <v>0</v>
      </c>
      <c r="AU2177" s="99" t="str">
        <f>IFERROR(VLOOKUP(ROWS($AS$4:AS2177),$AR$4:$AS$2337,2,0),"")</f>
        <v>Wizna (pow. łomżyński, woj. podlaskie)</v>
      </c>
      <c r="AV2177" s="98">
        <v>0</v>
      </c>
      <c r="AW2177" s="98">
        <f>IF(ISNUMBER(SEARCH('ankieta ESG'!$G$182,AX2177)),MAX($AW$3:AW2176)+1,0)</f>
        <v>2174</v>
      </c>
      <c r="AX2177" s="134" t="s">
        <v>6177</v>
      </c>
      <c r="AY2177" s="98">
        <v>0</v>
      </c>
      <c r="AZ2177" s="99" t="str">
        <f>IFERROR(VLOOKUP(ROWS($AX$4:AX2177),$AW$4:$AX$2337,2,0),"")</f>
        <v>Wizna (pow. łomżyński, woj. podlaskie)</v>
      </c>
      <c r="BA2177" s="98">
        <v>0</v>
      </c>
      <c r="BB2177" s="98">
        <f>IF(ISNUMBER(SEARCH('ankieta ESG'!$G$183,BC2177)),MAX($BB$3:BB2176)+1,0)</f>
        <v>2174</v>
      </c>
      <c r="BC2177" s="134" t="s">
        <v>6177</v>
      </c>
      <c r="BD2177" s="98">
        <v>0</v>
      </c>
      <c r="BE2177" s="99" t="str">
        <f>IFERROR(VLOOKUP(ROWS($BC$4:BC2177),$BB$4:$BC$2337,2,0),"")</f>
        <v>Wizna (pow. łomżyński, woj. podlaskie)</v>
      </c>
      <c r="BF2177" s="98">
        <v>0</v>
      </c>
      <c r="BG2177" s="98">
        <f>IF(ISNUMBER(SEARCH('ankieta ESG'!$G$184,BH2177)),MAX($BG$3:BG2176)+1,0)</f>
        <v>2174</v>
      </c>
      <c r="BH2177" s="134" t="s">
        <v>6177</v>
      </c>
      <c r="BI2177" s="98">
        <v>0</v>
      </c>
      <c r="BJ2177" s="99" t="str">
        <f>IFERROR(VLOOKUP(ROWS($BH$4:BH2177),$BG$4:$BH$2337,2,0),"")</f>
        <v>Wizna (pow. łomżyński, woj. podlaskie)</v>
      </c>
      <c r="BK2177" s="98">
        <v>0</v>
      </c>
      <c r="BL2177" s="98">
        <f>IF(ISNUMBER(SEARCH('ankieta ESG'!$G$185,BM2177)),MAX($BL$3:BL2176)+1,0)</f>
        <v>2174</v>
      </c>
      <c r="BM2177" s="134" t="s">
        <v>6177</v>
      </c>
      <c r="BN2177" s="98">
        <v>0</v>
      </c>
      <c r="BO2177" s="99" t="str">
        <f>IFERROR(VLOOKUP(ROWS($BM$4:BM2177),$BL$4:$BM$2337,2,0),"")</f>
        <v>Wizna (pow. łomżyński, woj. podlaskie)</v>
      </c>
      <c r="BP2177" s="98">
        <v>0</v>
      </c>
      <c r="BQ2177" s="98">
        <f>IF(ISNUMBER(SEARCH('ankieta ESG'!$G$186,BR2177)),MAX($BQ$3:BQ2176)+1,0)</f>
        <v>2174</v>
      </c>
      <c r="BR2177" s="134" t="s">
        <v>6177</v>
      </c>
      <c r="BS2177" s="98">
        <v>0</v>
      </c>
      <c r="BT2177" s="99" t="str">
        <f>IFERROR(VLOOKUP(ROWS($BR$4:BR2177),$BQ$4:$BR$2337,2,0),"")</f>
        <v>Wizna (pow. łomżyński, woj. podlaskie)</v>
      </c>
      <c r="BU2177" s="98">
        <v>0</v>
      </c>
      <c r="BV2177" s="98">
        <f>IF(ISNUMBER(SEARCH('ankieta ESG'!$G$187,BW2177)),MAX($BV$3:BV2176)+1,0)</f>
        <v>2174</v>
      </c>
      <c r="BW2177" s="134" t="s">
        <v>6177</v>
      </c>
      <c r="BX2177" s="98">
        <v>0</v>
      </c>
      <c r="BY2177" s="99" t="str">
        <f>IFERROR(VLOOKUP(ROWS($BW$4:BW2177),$BV$4:$BW$2337,2,0),"")</f>
        <v>Wizna (pow. łomżyński, woj. podlaskie)</v>
      </c>
      <c r="BZ2177" s="98">
        <v>0</v>
      </c>
      <c r="CA2177" s="98">
        <f>IF(ISNUMBER(SEARCH('ankieta ESG'!$G$188,CB2177)),MAX($CA$3:CA2176)+1,0)</f>
        <v>2174</v>
      </c>
      <c r="CB2177" s="134" t="s">
        <v>6177</v>
      </c>
      <c r="CC2177" s="98">
        <v>0</v>
      </c>
      <c r="CD2177" s="99" t="str">
        <f>IFERROR(VLOOKUP(ROWS($CB$4:CB2177),$CA$4:$CB$2337,2,0),"")</f>
        <v>Wizna (pow. łomżyński, woj. podlaskie)</v>
      </c>
      <c r="CE2177" s="98">
        <v>0</v>
      </c>
      <c r="CF2177" s="98">
        <f>IF(ISNUMBER(SEARCH('ankieta ESG'!$G$189,CG2177)),MAX($CF$3:CF2176)+1,0)</f>
        <v>2174</v>
      </c>
      <c r="CG2177" s="134" t="s">
        <v>6177</v>
      </c>
      <c r="CH2177" s="98">
        <v>0</v>
      </c>
      <c r="CI2177" s="99" t="str">
        <f>IFERROR(VLOOKUP(ROWS($CG$4:CG2177),$CF$4:$CG$2337,2,0),"")</f>
        <v>Wizna (pow. łomżyński, woj. podlaskie)</v>
      </c>
      <c r="CJ2177" s="98">
        <v>0</v>
      </c>
    </row>
    <row r="2178" spans="4:88">
      <c r="D2178" s="25"/>
      <c r="F2178" s="25"/>
      <c r="AM2178" s="98">
        <f>IF(ISNUMBER(SEARCH('ankieta ESG'!$G$180,AN2178)),MAX(AM$3:$AM2177)+1,0)</f>
        <v>2175</v>
      </c>
      <c r="AN2178" s="134" t="s">
        <v>6178</v>
      </c>
      <c r="AO2178" s="98">
        <v>0</v>
      </c>
      <c r="AP2178" s="99" t="str">
        <f>IFERROR(VLOOKUP(ROWS($AN$4:AN2178),$AM$4:$AN$2337,2,0),"")</f>
        <v>Wiżajny (pow. suwalski, woj. podlaskie)</v>
      </c>
      <c r="AQ2178" s="98">
        <v>0</v>
      </c>
      <c r="AR2178" s="98">
        <f>IF(ISNUMBER(SEARCH('ankieta ESG'!$G$181,AS2178)),MAX($AR$3:AR2177)+1,0)</f>
        <v>2175</v>
      </c>
      <c r="AS2178" s="134" t="s">
        <v>6178</v>
      </c>
      <c r="AT2178" s="98">
        <v>0</v>
      </c>
      <c r="AU2178" s="99" t="str">
        <f>IFERROR(VLOOKUP(ROWS($AS$4:AS2178),$AR$4:$AS$2337,2,0),"")</f>
        <v>Wiżajny (pow. suwalski, woj. podlaskie)</v>
      </c>
      <c r="AV2178" s="98">
        <v>0</v>
      </c>
      <c r="AW2178" s="98">
        <f>IF(ISNUMBER(SEARCH('ankieta ESG'!$G$182,AX2178)),MAX($AW$3:AW2177)+1,0)</f>
        <v>2175</v>
      </c>
      <c r="AX2178" s="134" t="s">
        <v>6178</v>
      </c>
      <c r="AY2178" s="98">
        <v>0</v>
      </c>
      <c r="AZ2178" s="99" t="str">
        <f>IFERROR(VLOOKUP(ROWS($AX$4:AX2178),$AW$4:$AX$2337,2,0),"")</f>
        <v>Wiżajny (pow. suwalski, woj. podlaskie)</v>
      </c>
      <c r="BA2178" s="98">
        <v>0</v>
      </c>
      <c r="BB2178" s="98">
        <f>IF(ISNUMBER(SEARCH('ankieta ESG'!$G$183,BC2178)),MAX($BB$3:BB2177)+1,0)</f>
        <v>2175</v>
      </c>
      <c r="BC2178" s="134" t="s">
        <v>6178</v>
      </c>
      <c r="BD2178" s="98">
        <v>0</v>
      </c>
      <c r="BE2178" s="99" t="str">
        <f>IFERROR(VLOOKUP(ROWS($BC$4:BC2178),$BB$4:$BC$2337,2,0),"")</f>
        <v>Wiżajny (pow. suwalski, woj. podlaskie)</v>
      </c>
      <c r="BF2178" s="98">
        <v>0</v>
      </c>
      <c r="BG2178" s="98">
        <f>IF(ISNUMBER(SEARCH('ankieta ESG'!$G$184,BH2178)),MAX($BG$3:BG2177)+1,0)</f>
        <v>2175</v>
      </c>
      <c r="BH2178" s="134" t="s">
        <v>6178</v>
      </c>
      <c r="BI2178" s="98">
        <v>0</v>
      </c>
      <c r="BJ2178" s="99" t="str">
        <f>IFERROR(VLOOKUP(ROWS($BH$4:BH2178),$BG$4:$BH$2337,2,0),"")</f>
        <v>Wiżajny (pow. suwalski, woj. podlaskie)</v>
      </c>
      <c r="BK2178" s="98">
        <v>0</v>
      </c>
      <c r="BL2178" s="98">
        <f>IF(ISNUMBER(SEARCH('ankieta ESG'!$G$185,BM2178)),MAX($BL$3:BL2177)+1,0)</f>
        <v>2175</v>
      </c>
      <c r="BM2178" s="134" t="s">
        <v>6178</v>
      </c>
      <c r="BN2178" s="98">
        <v>0</v>
      </c>
      <c r="BO2178" s="99" t="str">
        <f>IFERROR(VLOOKUP(ROWS($BM$4:BM2178),$BL$4:$BM$2337,2,0),"")</f>
        <v>Wiżajny (pow. suwalski, woj. podlaskie)</v>
      </c>
      <c r="BP2178" s="98">
        <v>0</v>
      </c>
      <c r="BQ2178" s="98">
        <f>IF(ISNUMBER(SEARCH('ankieta ESG'!$G$186,BR2178)),MAX($BQ$3:BQ2177)+1,0)</f>
        <v>2175</v>
      </c>
      <c r="BR2178" s="134" t="s">
        <v>6178</v>
      </c>
      <c r="BS2178" s="98">
        <v>0</v>
      </c>
      <c r="BT2178" s="99" t="str">
        <f>IFERROR(VLOOKUP(ROWS($BR$4:BR2178),$BQ$4:$BR$2337,2,0),"")</f>
        <v>Wiżajny (pow. suwalski, woj. podlaskie)</v>
      </c>
      <c r="BU2178" s="98">
        <v>0</v>
      </c>
      <c r="BV2178" s="98">
        <f>IF(ISNUMBER(SEARCH('ankieta ESG'!$G$187,BW2178)),MAX($BV$3:BV2177)+1,0)</f>
        <v>2175</v>
      </c>
      <c r="BW2178" s="134" t="s">
        <v>6178</v>
      </c>
      <c r="BX2178" s="98">
        <v>0</v>
      </c>
      <c r="BY2178" s="99" t="str">
        <f>IFERROR(VLOOKUP(ROWS($BW$4:BW2178),$BV$4:$BW$2337,2,0),"")</f>
        <v>Wiżajny (pow. suwalski, woj. podlaskie)</v>
      </c>
      <c r="BZ2178" s="98">
        <v>0</v>
      </c>
      <c r="CA2178" s="98">
        <f>IF(ISNUMBER(SEARCH('ankieta ESG'!$G$188,CB2178)),MAX($CA$3:CA2177)+1,0)</f>
        <v>2175</v>
      </c>
      <c r="CB2178" s="134" t="s">
        <v>6178</v>
      </c>
      <c r="CC2178" s="98">
        <v>0</v>
      </c>
      <c r="CD2178" s="99" t="str">
        <f>IFERROR(VLOOKUP(ROWS($CB$4:CB2178),$CA$4:$CB$2337,2,0),"")</f>
        <v>Wiżajny (pow. suwalski, woj. podlaskie)</v>
      </c>
      <c r="CE2178" s="98">
        <v>0</v>
      </c>
      <c r="CF2178" s="98">
        <f>IF(ISNUMBER(SEARCH('ankieta ESG'!$G$189,CG2178)),MAX($CF$3:CF2177)+1,0)</f>
        <v>2175</v>
      </c>
      <c r="CG2178" s="134" t="s">
        <v>6178</v>
      </c>
      <c r="CH2178" s="98">
        <v>0</v>
      </c>
      <c r="CI2178" s="99" t="str">
        <f>IFERROR(VLOOKUP(ROWS($CG$4:CG2178),$CF$4:$CG$2337,2,0),"")</f>
        <v>Wiżajny (pow. suwalski, woj. podlaskie)</v>
      </c>
      <c r="CJ2178" s="98">
        <v>0</v>
      </c>
    </row>
    <row r="2179" spans="4:88">
      <c r="D2179" s="25"/>
      <c r="F2179" s="25"/>
      <c r="AM2179" s="98">
        <f>IF(ISNUMBER(SEARCH('ankieta ESG'!$G$180,AN2179)),MAX(AM$3:$AM2178)+1,0)</f>
        <v>2176</v>
      </c>
      <c r="AN2179" s="134" t="s">
        <v>6179</v>
      </c>
      <c r="AO2179" s="98">
        <v>0</v>
      </c>
      <c r="AP2179" s="99" t="str">
        <f>IFERROR(VLOOKUP(ROWS($AN$4:AN2179),$AM$4:$AN$2337,2,0),"")</f>
        <v>Wleń (pow. lwówecki, woj. dolnośląskie)</v>
      </c>
      <c r="AQ2179" s="98">
        <v>0</v>
      </c>
      <c r="AR2179" s="98">
        <f>IF(ISNUMBER(SEARCH('ankieta ESG'!$G$181,AS2179)),MAX($AR$3:AR2178)+1,0)</f>
        <v>2176</v>
      </c>
      <c r="AS2179" s="134" t="s">
        <v>6179</v>
      </c>
      <c r="AT2179" s="98">
        <v>0</v>
      </c>
      <c r="AU2179" s="99" t="str">
        <f>IFERROR(VLOOKUP(ROWS($AS$4:AS2179),$AR$4:$AS$2337,2,0),"")</f>
        <v>Wleń (pow. lwówecki, woj. dolnośląskie)</v>
      </c>
      <c r="AV2179" s="98">
        <v>0</v>
      </c>
      <c r="AW2179" s="98">
        <f>IF(ISNUMBER(SEARCH('ankieta ESG'!$G$182,AX2179)),MAX($AW$3:AW2178)+1,0)</f>
        <v>2176</v>
      </c>
      <c r="AX2179" s="134" t="s">
        <v>6179</v>
      </c>
      <c r="AY2179" s="98">
        <v>0</v>
      </c>
      <c r="AZ2179" s="99" t="str">
        <f>IFERROR(VLOOKUP(ROWS($AX$4:AX2179),$AW$4:$AX$2337,2,0),"")</f>
        <v>Wleń (pow. lwówecki, woj. dolnośląskie)</v>
      </c>
      <c r="BA2179" s="98">
        <v>0</v>
      </c>
      <c r="BB2179" s="98">
        <f>IF(ISNUMBER(SEARCH('ankieta ESG'!$G$183,BC2179)),MAX($BB$3:BB2178)+1,0)</f>
        <v>2176</v>
      </c>
      <c r="BC2179" s="134" t="s">
        <v>6179</v>
      </c>
      <c r="BD2179" s="98">
        <v>0</v>
      </c>
      <c r="BE2179" s="99" t="str">
        <f>IFERROR(VLOOKUP(ROWS($BC$4:BC2179),$BB$4:$BC$2337,2,0),"")</f>
        <v>Wleń (pow. lwówecki, woj. dolnośląskie)</v>
      </c>
      <c r="BF2179" s="98">
        <v>0</v>
      </c>
      <c r="BG2179" s="98">
        <f>IF(ISNUMBER(SEARCH('ankieta ESG'!$G$184,BH2179)),MAX($BG$3:BG2178)+1,0)</f>
        <v>2176</v>
      </c>
      <c r="BH2179" s="134" t="s">
        <v>6179</v>
      </c>
      <c r="BI2179" s="98">
        <v>0</v>
      </c>
      <c r="BJ2179" s="99" t="str">
        <f>IFERROR(VLOOKUP(ROWS($BH$4:BH2179),$BG$4:$BH$2337,2,0),"")</f>
        <v>Wleń (pow. lwówecki, woj. dolnośląskie)</v>
      </c>
      <c r="BK2179" s="98">
        <v>0</v>
      </c>
      <c r="BL2179" s="98">
        <f>IF(ISNUMBER(SEARCH('ankieta ESG'!$G$185,BM2179)),MAX($BL$3:BL2178)+1,0)</f>
        <v>2176</v>
      </c>
      <c r="BM2179" s="134" t="s">
        <v>6179</v>
      </c>
      <c r="BN2179" s="98">
        <v>0</v>
      </c>
      <c r="BO2179" s="99" t="str">
        <f>IFERROR(VLOOKUP(ROWS($BM$4:BM2179),$BL$4:$BM$2337,2,0),"")</f>
        <v>Wleń (pow. lwówecki, woj. dolnośląskie)</v>
      </c>
      <c r="BP2179" s="98">
        <v>0</v>
      </c>
      <c r="BQ2179" s="98">
        <f>IF(ISNUMBER(SEARCH('ankieta ESG'!$G$186,BR2179)),MAX($BQ$3:BQ2178)+1,0)</f>
        <v>2176</v>
      </c>
      <c r="BR2179" s="134" t="s">
        <v>6179</v>
      </c>
      <c r="BS2179" s="98">
        <v>0</v>
      </c>
      <c r="BT2179" s="99" t="str">
        <f>IFERROR(VLOOKUP(ROWS($BR$4:BR2179),$BQ$4:$BR$2337,2,0),"")</f>
        <v>Wleń (pow. lwówecki, woj. dolnośląskie)</v>
      </c>
      <c r="BU2179" s="98">
        <v>0</v>
      </c>
      <c r="BV2179" s="98">
        <f>IF(ISNUMBER(SEARCH('ankieta ESG'!$G$187,BW2179)),MAX($BV$3:BV2178)+1,0)</f>
        <v>2176</v>
      </c>
      <c r="BW2179" s="134" t="s">
        <v>6179</v>
      </c>
      <c r="BX2179" s="98">
        <v>0</v>
      </c>
      <c r="BY2179" s="99" t="str">
        <f>IFERROR(VLOOKUP(ROWS($BW$4:BW2179),$BV$4:$BW$2337,2,0),"")</f>
        <v>Wleń (pow. lwówecki, woj. dolnośląskie)</v>
      </c>
      <c r="BZ2179" s="98">
        <v>0</v>
      </c>
      <c r="CA2179" s="98">
        <f>IF(ISNUMBER(SEARCH('ankieta ESG'!$G$188,CB2179)),MAX($CA$3:CA2178)+1,0)</f>
        <v>2176</v>
      </c>
      <c r="CB2179" s="134" t="s">
        <v>6179</v>
      </c>
      <c r="CC2179" s="98">
        <v>0</v>
      </c>
      <c r="CD2179" s="99" t="str">
        <f>IFERROR(VLOOKUP(ROWS($CB$4:CB2179),$CA$4:$CB$2337,2,0),"")</f>
        <v>Wleń (pow. lwówecki, woj. dolnośląskie)</v>
      </c>
      <c r="CE2179" s="98">
        <v>0</v>
      </c>
      <c r="CF2179" s="98">
        <f>IF(ISNUMBER(SEARCH('ankieta ESG'!$G$189,CG2179)),MAX($CF$3:CF2178)+1,0)</f>
        <v>2176</v>
      </c>
      <c r="CG2179" s="134" t="s">
        <v>6179</v>
      </c>
      <c r="CH2179" s="98">
        <v>0</v>
      </c>
      <c r="CI2179" s="99" t="str">
        <f>IFERROR(VLOOKUP(ROWS($CG$4:CG2179),$CF$4:$CG$2337,2,0),"")</f>
        <v>Wleń (pow. lwówecki, woj. dolnośląskie)</v>
      </c>
      <c r="CJ2179" s="98">
        <v>0</v>
      </c>
    </row>
    <row r="2180" spans="4:88">
      <c r="D2180" s="25"/>
      <c r="F2180" s="25"/>
      <c r="AM2180" s="98">
        <f>IF(ISNUMBER(SEARCH('ankieta ESG'!$G$180,AN2180)),MAX(AM$3:$AM2179)+1,0)</f>
        <v>2177</v>
      </c>
      <c r="AN2180" s="134" t="s">
        <v>6180</v>
      </c>
      <c r="AO2180" s="98">
        <v>0</v>
      </c>
      <c r="AP2180" s="99" t="str">
        <f>IFERROR(VLOOKUP(ROWS($AN$4:AN2180),$AM$4:$AN$2337,2,0),"")</f>
        <v>Władysławowo (pow. pucki, woj. pomorskie)</v>
      </c>
      <c r="AQ2180" s="98">
        <v>0</v>
      </c>
      <c r="AR2180" s="98">
        <f>IF(ISNUMBER(SEARCH('ankieta ESG'!$G$181,AS2180)),MAX($AR$3:AR2179)+1,0)</f>
        <v>2177</v>
      </c>
      <c r="AS2180" s="134" t="s">
        <v>6180</v>
      </c>
      <c r="AT2180" s="98">
        <v>0</v>
      </c>
      <c r="AU2180" s="99" t="str">
        <f>IFERROR(VLOOKUP(ROWS($AS$4:AS2180),$AR$4:$AS$2337,2,0),"")</f>
        <v>Władysławowo (pow. pucki, woj. pomorskie)</v>
      </c>
      <c r="AV2180" s="98">
        <v>0</v>
      </c>
      <c r="AW2180" s="98">
        <f>IF(ISNUMBER(SEARCH('ankieta ESG'!$G$182,AX2180)),MAX($AW$3:AW2179)+1,0)</f>
        <v>2177</v>
      </c>
      <c r="AX2180" s="134" t="s">
        <v>6180</v>
      </c>
      <c r="AY2180" s="98">
        <v>0</v>
      </c>
      <c r="AZ2180" s="99" t="str">
        <f>IFERROR(VLOOKUP(ROWS($AX$4:AX2180),$AW$4:$AX$2337,2,0),"")</f>
        <v>Władysławowo (pow. pucki, woj. pomorskie)</v>
      </c>
      <c r="BA2180" s="98">
        <v>0</v>
      </c>
      <c r="BB2180" s="98">
        <f>IF(ISNUMBER(SEARCH('ankieta ESG'!$G$183,BC2180)),MAX($BB$3:BB2179)+1,0)</f>
        <v>2177</v>
      </c>
      <c r="BC2180" s="134" t="s">
        <v>6180</v>
      </c>
      <c r="BD2180" s="98">
        <v>0</v>
      </c>
      <c r="BE2180" s="99" t="str">
        <f>IFERROR(VLOOKUP(ROWS($BC$4:BC2180),$BB$4:$BC$2337,2,0),"")</f>
        <v>Władysławowo (pow. pucki, woj. pomorskie)</v>
      </c>
      <c r="BF2180" s="98">
        <v>0</v>
      </c>
      <c r="BG2180" s="98">
        <f>IF(ISNUMBER(SEARCH('ankieta ESG'!$G$184,BH2180)),MAX($BG$3:BG2179)+1,0)</f>
        <v>2177</v>
      </c>
      <c r="BH2180" s="134" t="s">
        <v>6180</v>
      </c>
      <c r="BI2180" s="98">
        <v>0</v>
      </c>
      <c r="BJ2180" s="99" t="str">
        <f>IFERROR(VLOOKUP(ROWS($BH$4:BH2180),$BG$4:$BH$2337,2,0),"")</f>
        <v>Władysławowo (pow. pucki, woj. pomorskie)</v>
      </c>
      <c r="BK2180" s="98">
        <v>0</v>
      </c>
      <c r="BL2180" s="98">
        <f>IF(ISNUMBER(SEARCH('ankieta ESG'!$G$185,BM2180)),MAX($BL$3:BL2179)+1,0)</f>
        <v>2177</v>
      </c>
      <c r="BM2180" s="134" t="s">
        <v>6180</v>
      </c>
      <c r="BN2180" s="98">
        <v>0</v>
      </c>
      <c r="BO2180" s="99" t="str">
        <f>IFERROR(VLOOKUP(ROWS($BM$4:BM2180),$BL$4:$BM$2337,2,0),"")</f>
        <v>Władysławowo (pow. pucki, woj. pomorskie)</v>
      </c>
      <c r="BP2180" s="98">
        <v>0</v>
      </c>
      <c r="BQ2180" s="98">
        <f>IF(ISNUMBER(SEARCH('ankieta ESG'!$G$186,BR2180)),MAX($BQ$3:BQ2179)+1,0)</f>
        <v>2177</v>
      </c>
      <c r="BR2180" s="134" t="s">
        <v>6180</v>
      </c>
      <c r="BS2180" s="98">
        <v>0</v>
      </c>
      <c r="BT2180" s="99" t="str">
        <f>IFERROR(VLOOKUP(ROWS($BR$4:BR2180),$BQ$4:$BR$2337,2,0),"")</f>
        <v>Władysławowo (pow. pucki, woj. pomorskie)</v>
      </c>
      <c r="BU2180" s="98">
        <v>0</v>
      </c>
      <c r="BV2180" s="98">
        <f>IF(ISNUMBER(SEARCH('ankieta ESG'!$G$187,BW2180)),MAX($BV$3:BV2179)+1,0)</f>
        <v>2177</v>
      </c>
      <c r="BW2180" s="134" t="s">
        <v>6180</v>
      </c>
      <c r="BX2180" s="98">
        <v>0</v>
      </c>
      <c r="BY2180" s="99" t="str">
        <f>IFERROR(VLOOKUP(ROWS($BW$4:BW2180),$BV$4:$BW$2337,2,0),"")</f>
        <v>Władysławowo (pow. pucki, woj. pomorskie)</v>
      </c>
      <c r="BZ2180" s="98">
        <v>0</v>
      </c>
      <c r="CA2180" s="98">
        <f>IF(ISNUMBER(SEARCH('ankieta ESG'!$G$188,CB2180)),MAX($CA$3:CA2179)+1,0)</f>
        <v>2177</v>
      </c>
      <c r="CB2180" s="134" t="s">
        <v>6180</v>
      </c>
      <c r="CC2180" s="98">
        <v>0</v>
      </c>
      <c r="CD2180" s="99" t="str">
        <f>IFERROR(VLOOKUP(ROWS($CB$4:CB2180),$CA$4:$CB$2337,2,0),"")</f>
        <v>Władysławowo (pow. pucki, woj. pomorskie)</v>
      </c>
      <c r="CE2180" s="98">
        <v>0</v>
      </c>
      <c r="CF2180" s="98">
        <f>IF(ISNUMBER(SEARCH('ankieta ESG'!$G$189,CG2180)),MAX($CF$3:CF2179)+1,0)</f>
        <v>2177</v>
      </c>
      <c r="CG2180" s="134" t="s">
        <v>6180</v>
      </c>
      <c r="CH2180" s="98">
        <v>0</v>
      </c>
      <c r="CI2180" s="99" t="str">
        <f>IFERROR(VLOOKUP(ROWS($CG$4:CG2180),$CF$4:$CG$2337,2,0),"")</f>
        <v>Władysławowo (pow. pucki, woj. pomorskie)</v>
      </c>
      <c r="CJ2180" s="98">
        <v>0</v>
      </c>
    </row>
    <row r="2181" spans="4:88">
      <c r="D2181" s="25"/>
      <c r="F2181" s="25"/>
      <c r="AM2181" s="98">
        <f>IF(ISNUMBER(SEARCH('ankieta ESG'!$G$180,AN2181)),MAX(AM$3:$AM2180)+1,0)</f>
        <v>2178</v>
      </c>
      <c r="AN2181" s="134" t="s">
        <v>6181</v>
      </c>
      <c r="AO2181" s="98">
        <v>0</v>
      </c>
      <c r="AP2181" s="99" t="str">
        <f>IFERROR(VLOOKUP(ROWS($AN$4:AN2181),$AM$4:$AN$2337,2,0),"")</f>
        <v>Władysławów (pow. turecki, woj. wielkopolskie)</v>
      </c>
      <c r="AQ2181" s="98">
        <v>0</v>
      </c>
      <c r="AR2181" s="98">
        <f>IF(ISNUMBER(SEARCH('ankieta ESG'!$G$181,AS2181)),MAX($AR$3:AR2180)+1,0)</f>
        <v>2178</v>
      </c>
      <c r="AS2181" s="134" t="s">
        <v>6181</v>
      </c>
      <c r="AT2181" s="98">
        <v>0</v>
      </c>
      <c r="AU2181" s="99" t="str">
        <f>IFERROR(VLOOKUP(ROWS($AS$4:AS2181),$AR$4:$AS$2337,2,0),"")</f>
        <v>Władysławów (pow. turecki, woj. wielkopolskie)</v>
      </c>
      <c r="AV2181" s="98">
        <v>0</v>
      </c>
      <c r="AW2181" s="98">
        <f>IF(ISNUMBER(SEARCH('ankieta ESG'!$G$182,AX2181)),MAX($AW$3:AW2180)+1,0)</f>
        <v>2178</v>
      </c>
      <c r="AX2181" s="134" t="s">
        <v>6181</v>
      </c>
      <c r="AY2181" s="98">
        <v>0</v>
      </c>
      <c r="AZ2181" s="99" t="str">
        <f>IFERROR(VLOOKUP(ROWS($AX$4:AX2181),$AW$4:$AX$2337,2,0),"")</f>
        <v>Władysławów (pow. turecki, woj. wielkopolskie)</v>
      </c>
      <c r="BA2181" s="98">
        <v>0</v>
      </c>
      <c r="BB2181" s="98">
        <f>IF(ISNUMBER(SEARCH('ankieta ESG'!$G$183,BC2181)),MAX($BB$3:BB2180)+1,0)</f>
        <v>2178</v>
      </c>
      <c r="BC2181" s="134" t="s">
        <v>6181</v>
      </c>
      <c r="BD2181" s="98">
        <v>0</v>
      </c>
      <c r="BE2181" s="99" t="str">
        <f>IFERROR(VLOOKUP(ROWS($BC$4:BC2181),$BB$4:$BC$2337,2,0),"")</f>
        <v>Władysławów (pow. turecki, woj. wielkopolskie)</v>
      </c>
      <c r="BF2181" s="98">
        <v>0</v>
      </c>
      <c r="BG2181" s="98">
        <f>IF(ISNUMBER(SEARCH('ankieta ESG'!$G$184,BH2181)),MAX($BG$3:BG2180)+1,0)</f>
        <v>2178</v>
      </c>
      <c r="BH2181" s="134" t="s">
        <v>6181</v>
      </c>
      <c r="BI2181" s="98">
        <v>0</v>
      </c>
      <c r="BJ2181" s="99" t="str">
        <f>IFERROR(VLOOKUP(ROWS($BH$4:BH2181),$BG$4:$BH$2337,2,0),"")</f>
        <v>Władysławów (pow. turecki, woj. wielkopolskie)</v>
      </c>
      <c r="BK2181" s="98">
        <v>0</v>
      </c>
      <c r="BL2181" s="98">
        <f>IF(ISNUMBER(SEARCH('ankieta ESG'!$G$185,BM2181)),MAX($BL$3:BL2180)+1,0)</f>
        <v>2178</v>
      </c>
      <c r="BM2181" s="134" t="s">
        <v>6181</v>
      </c>
      <c r="BN2181" s="98">
        <v>0</v>
      </c>
      <c r="BO2181" s="99" t="str">
        <f>IFERROR(VLOOKUP(ROWS($BM$4:BM2181),$BL$4:$BM$2337,2,0),"")</f>
        <v>Władysławów (pow. turecki, woj. wielkopolskie)</v>
      </c>
      <c r="BP2181" s="98">
        <v>0</v>
      </c>
      <c r="BQ2181" s="98">
        <f>IF(ISNUMBER(SEARCH('ankieta ESG'!$G$186,BR2181)),MAX($BQ$3:BQ2180)+1,0)</f>
        <v>2178</v>
      </c>
      <c r="BR2181" s="134" t="s">
        <v>6181</v>
      </c>
      <c r="BS2181" s="98">
        <v>0</v>
      </c>
      <c r="BT2181" s="99" t="str">
        <f>IFERROR(VLOOKUP(ROWS($BR$4:BR2181),$BQ$4:$BR$2337,2,0),"")</f>
        <v>Władysławów (pow. turecki, woj. wielkopolskie)</v>
      </c>
      <c r="BU2181" s="98">
        <v>0</v>
      </c>
      <c r="BV2181" s="98">
        <f>IF(ISNUMBER(SEARCH('ankieta ESG'!$G$187,BW2181)),MAX($BV$3:BV2180)+1,0)</f>
        <v>2178</v>
      </c>
      <c r="BW2181" s="134" t="s">
        <v>6181</v>
      </c>
      <c r="BX2181" s="98">
        <v>0</v>
      </c>
      <c r="BY2181" s="99" t="str">
        <f>IFERROR(VLOOKUP(ROWS($BW$4:BW2181),$BV$4:$BW$2337,2,0),"")</f>
        <v>Władysławów (pow. turecki, woj. wielkopolskie)</v>
      </c>
      <c r="BZ2181" s="98">
        <v>0</v>
      </c>
      <c r="CA2181" s="98">
        <f>IF(ISNUMBER(SEARCH('ankieta ESG'!$G$188,CB2181)),MAX($CA$3:CA2180)+1,0)</f>
        <v>2178</v>
      </c>
      <c r="CB2181" s="134" t="s">
        <v>6181</v>
      </c>
      <c r="CC2181" s="98">
        <v>0</v>
      </c>
      <c r="CD2181" s="99" t="str">
        <f>IFERROR(VLOOKUP(ROWS($CB$4:CB2181),$CA$4:$CB$2337,2,0),"")</f>
        <v>Władysławów (pow. turecki, woj. wielkopolskie)</v>
      </c>
      <c r="CE2181" s="98">
        <v>0</v>
      </c>
      <c r="CF2181" s="98">
        <f>IF(ISNUMBER(SEARCH('ankieta ESG'!$G$189,CG2181)),MAX($CF$3:CF2180)+1,0)</f>
        <v>2178</v>
      </c>
      <c r="CG2181" s="134" t="s">
        <v>6181</v>
      </c>
      <c r="CH2181" s="98">
        <v>0</v>
      </c>
      <c r="CI2181" s="99" t="str">
        <f>IFERROR(VLOOKUP(ROWS($CG$4:CG2181),$CF$4:$CG$2337,2,0),"")</f>
        <v>Władysławów (pow. turecki, woj. wielkopolskie)</v>
      </c>
      <c r="CJ2181" s="98">
        <v>0</v>
      </c>
    </row>
    <row r="2182" spans="4:88">
      <c r="D2182" s="25"/>
      <c r="F2182" s="25"/>
      <c r="AM2182" s="98">
        <f>IF(ISNUMBER(SEARCH('ankieta ESG'!$G$180,AN2182)),MAX(AM$3:$AM2181)+1,0)</f>
        <v>2179</v>
      </c>
      <c r="AN2182" s="134" t="s">
        <v>6182</v>
      </c>
      <c r="AO2182" s="98">
        <v>0</v>
      </c>
      <c r="AP2182" s="99" t="str">
        <f>IFERROR(VLOOKUP(ROWS($AN$4:AN2182),$AM$4:$AN$2337,2,0),"")</f>
        <v>Włocławek (pow. Włocławek, woj. kujawsko-pomorskie)</v>
      </c>
      <c r="AQ2182" s="98">
        <v>0</v>
      </c>
      <c r="AR2182" s="98">
        <f>IF(ISNUMBER(SEARCH('ankieta ESG'!$G$181,AS2182)),MAX($AR$3:AR2181)+1,0)</f>
        <v>2179</v>
      </c>
      <c r="AS2182" s="134" t="s">
        <v>6182</v>
      </c>
      <c r="AT2182" s="98">
        <v>0</v>
      </c>
      <c r="AU2182" s="99" t="str">
        <f>IFERROR(VLOOKUP(ROWS($AS$4:AS2182),$AR$4:$AS$2337,2,0),"")</f>
        <v>Włocławek (pow. Włocławek, woj. kujawsko-pomorskie)</v>
      </c>
      <c r="AV2182" s="98">
        <v>0</v>
      </c>
      <c r="AW2182" s="98">
        <f>IF(ISNUMBER(SEARCH('ankieta ESG'!$G$182,AX2182)),MAX($AW$3:AW2181)+1,0)</f>
        <v>2179</v>
      </c>
      <c r="AX2182" s="134" t="s">
        <v>6182</v>
      </c>
      <c r="AY2182" s="98">
        <v>0</v>
      </c>
      <c r="AZ2182" s="99" t="str">
        <f>IFERROR(VLOOKUP(ROWS($AX$4:AX2182),$AW$4:$AX$2337,2,0),"")</f>
        <v>Włocławek (pow. Włocławek, woj. kujawsko-pomorskie)</v>
      </c>
      <c r="BA2182" s="98">
        <v>0</v>
      </c>
      <c r="BB2182" s="98">
        <f>IF(ISNUMBER(SEARCH('ankieta ESG'!$G$183,BC2182)),MAX($BB$3:BB2181)+1,0)</f>
        <v>2179</v>
      </c>
      <c r="BC2182" s="134" t="s">
        <v>6182</v>
      </c>
      <c r="BD2182" s="98">
        <v>0</v>
      </c>
      <c r="BE2182" s="99" t="str">
        <f>IFERROR(VLOOKUP(ROWS($BC$4:BC2182),$BB$4:$BC$2337,2,0),"")</f>
        <v>Włocławek (pow. Włocławek, woj. kujawsko-pomorskie)</v>
      </c>
      <c r="BF2182" s="98">
        <v>0</v>
      </c>
      <c r="BG2182" s="98">
        <f>IF(ISNUMBER(SEARCH('ankieta ESG'!$G$184,BH2182)),MAX($BG$3:BG2181)+1,0)</f>
        <v>2179</v>
      </c>
      <c r="BH2182" s="134" t="s">
        <v>6182</v>
      </c>
      <c r="BI2182" s="98">
        <v>0</v>
      </c>
      <c r="BJ2182" s="99" t="str">
        <f>IFERROR(VLOOKUP(ROWS($BH$4:BH2182),$BG$4:$BH$2337,2,0),"")</f>
        <v>Włocławek (pow. Włocławek, woj. kujawsko-pomorskie)</v>
      </c>
      <c r="BK2182" s="98">
        <v>0</v>
      </c>
      <c r="BL2182" s="98">
        <f>IF(ISNUMBER(SEARCH('ankieta ESG'!$G$185,BM2182)),MAX($BL$3:BL2181)+1,0)</f>
        <v>2179</v>
      </c>
      <c r="BM2182" s="134" t="s">
        <v>6182</v>
      </c>
      <c r="BN2182" s="98">
        <v>0</v>
      </c>
      <c r="BO2182" s="99" t="str">
        <f>IFERROR(VLOOKUP(ROWS($BM$4:BM2182),$BL$4:$BM$2337,2,0),"")</f>
        <v>Włocławek (pow. Włocławek, woj. kujawsko-pomorskie)</v>
      </c>
      <c r="BP2182" s="98">
        <v>0</v>
      </c>
      <c r="BQ2182" s="98">
        <f>IF(ISNUMBER(SEARCH('ankieta ESG'!$G$186,BR2182)),MAX($BQ$3:BQ2181)+1,0)</f>
        <v>2179</v>
      </c>
      <c r="BR2182" s="134" t="s">
        <v>6182</v>
      </c>
      <c r="BS2182" s="98">
        <v>0</v>
      </c>
      <c r="BT2182" s="99" t="str">
        <f>IFERROR(VLOOKUP(ROWS($BR$4:BR2182),$BQ$4:$BR$2337,2,0),"")</f>
        <v>Włocławek (pow. Włocławek, woj. kujawsko-pomorskie)</v>
      </c>
      <c r="BU2182" s="98">
        <v>0</v>
      </c>
      <c r="BV2182" s="98">
        <f>IF(ISNUMBER(SEARCH('ankieta ESG'!$G$187,BW2182)),MAX($BV$3:BV2181)+1,0)</f>
        <v>2179</v>
      </c>
      <c r="BW2182" s="134" t="s">
        <v>6182</v>
      </c>
      <c r="BX2182" s="98">
        <v>0</v>
      </c>
      <c r="BY2182" s="99" t="str">
        <f>IFERROR(VLOOKUP(ROWS($BW$4:BW2182),$BV$4:$BW$2337,2,0),"")</f>
        <v>Włocławek (pow. Włocławek, woj. kujawsko-pomorskie)</v>
      </c>
      <c r="BZ2182" s="98">
        <v>0</v>
      </c>
      <c r="CA2182" s="98">
        <f>IF(ISNUMBER(SEARCH('ankieta ESG'!$G$188,CB2182)),MAX($CA$3:CA2181)+1,0)</f>
        <v>2179</v>
      </c>
      <c r="CB2182" s="134" t="s">
        <v>6182</v>
      </c>
      <c r="CC2182" s="98">
        <v>0</v>
      </c>
      <c r="CD2182" s="99" t="str">
        <f>IFERROR(VLOOKUP(ROWS($CB$4:CB2182),$CA$4:$CB$2337,2,0),"")</f>
        <v>Włocławek (pow. Włocławek, woj. kujawsko-pomorskie)</v>
      </c>
      <c r="CE2182" s="98">
        <v>0</v>
      </c>
      <c r="CF2182" s="98">
        <f>IF(ISNUMBER(SEARCH('ankieta ESG'!$G$189,CG2182)),MAX($CF$3:CF2181)+1,0)</f>
        <v>2179</v>
      </c>
      <c r="CG2182" s="134" t="s">
        <v>6182</v>
      </c>
      <c r="CH2182" s="98">
        <v>0</v>
      </c>
      <c r="CI2182" s="99" t="str">
        <f>IFERROR(VLOOKUP(ROWS($CG$4:CG2182),$CF$4:$CG$2337,2,0),"")</f>
        <v>Włocławek (pow. Włocławek, woj. kujawsko-pomorskie)</v>
      </c>
      <c r="CJ2182" s="98">
        <v>0</v>
      </c>
    </row>
    <row r="2183" spans="4:88">
      <c r="D2183" s="25"/>
      <c r="F2183" s="25"/>
      <c r="AM2183" s="98">
        <f>IF(ISNUMBER(SEARCH('ankieta ESG'!$G$180,AN2183)),MAX(AM$3:$AM2182)+1,0)</f>
        <v>2180</v>
      </c>
      <c r="AN2183" s="134" t="s">
        <v>6183</v>
      </c>
      <c r="AO2183" s="98">
        <v>0</v>
      </c>
      <c r="AP2183" s="99" t="str">
        <f>IFERROR(VLOOKUP(ROWS($AN$4:AN2183),$AM$4:$AN$2337,2,0),"")</f>
        <v>Włocławek (pow. włocławski, woj. kujawsko-pomorskie)</v>
      </c>
      <c r="AQ2183" s="98">
        <v>0</v>
      </c>
      <c r="AR2183" s="98">
        <f>IF(ISNUMBER(SEARCH('ankieta ESG'!$G$181,AS2183)),MAX($AR$3:AR2182)+1,0)</f>
        <v>2180</v>
      </c>
      <c r="AS2183" s="134" t="s">
        <v>6183</v>
      </c>
      <c r="AT2183" s="98">
        <v>0</v>
      </c>
      <c r="AU2183" s="99" t="str">
        <f>IFERROR(VLOOKUP(ROWS($AS$4:AS2183),$AR$4:$AS$2337,2,0),"")</f>
        <v>Włocławek (pow. włocławski, woj. kujawsko-pomorskie)</v>
      </c>
      <c r="AV2183" s="98">
        <v>0</v>
      </c>
      <c r="AW2183" s="98">
        <f>IF(ISNUMBER(SEARCH('ankieta ESG'!$G$182,AX2183)),MAX($AW$3:AW2182)+1,0)</f>
        <v>2180</v>
      </c>
      <c r="AX2183" s="134" t="s">
        <v>6183</v>
      </c>
      <c r="AY2183" s="98">
        <v>0</v>
      </c>
      <c r="AZ2183" s="99" t="str">
        <f>IFERROR(VLOOKUP(ROWS($AX$4:AX2183),$AW$4:$AX$2337,2,0),"")</f>
        <v>Włocławek (pow. włocławski, woj. kujawsko-pomorskie)</v>
      </c>
      <c r="BA2183" s="98">
        <v>0</v>
      </c>
      <c r="BB2183" s="98">
        <f>IF(ISNUMBER(SEARCH('ankieta ESG'!$G$183,BC2183)),MAX($BB$3:BB2182)+1,0)</f>
        <v>2180</v>
      </c>
      <c r="BC2183" s="134" t="s">
        <v>6183</v>
      </c>
      <c r="BD2183" s="98">
        <v>0</v>
      </c>
      <c r="BE2183" s="99" t="str">
        <f>IFERROR(VLOOKUP(ROWS($BC$4:BC2183),$BB$4:$BC$2337,2,0),"")</f>
        <v>Włocławek (pow. włocławski, woj. kujawsko-pomorskie)</v>
      </c>
      <c r="BF2183" s="98">
        <v>0</v>
      </c>
      <c r="BG2183" s="98">
        <f>IF(ISNUMBER(SEARCH('ankieta ESG'!$G$184,BH2183)),MAX($BG$3:BG2182)+1,0)</f>
        <v>2180</v>
      </c>
      <c r="BH2183" s="134" t="s">
        <v>6183</v>
      </c>
      <c r="BI2183" s="98">
        <v>0</v>
      </c>
      <c r="BJ2183" s="99" t="str">
        <f>IFERROR(VLOOKUP(ROWS($BH$4:BH2183),$BG$4:$BH$2337,2,0),"")</f>
        <v>Włocławek (pow. włocławski, woj. kujawsko-pomorskie)</v>
      </c>
      <c r="BK2183" s="98">
        <v>0</v>
      </c>
      <c r="BL2183" s="98">
        <f>IF(ISNUMBER(SEARCH('ankieta ESG'!$G$185,BM2183)),MAX($BL$3:BL2182)+1,0)</f>
        <v>2180</v>
      </c>
      <c r="BM2183" s="134" t="s">
        <v>6183</v>
      </c>
      <c r="BN2183" s="98">
        <v>0</v>
      </c>
      <c r="BO2183" s="99" t="str">
        <f>IFERROR(VLOOKUP(ROWS($BM$4:BM2183),$BL$4:$BM$2337,2,0),"")</f>
        <v>Włocławek (pow. włocławski, woj. kujawsko-pomorskie)</v>
      </c>
      <c r="BP2183" s="98">
        <v>0</v>
      </c>
      <c r="BQ2183" s="98">
        <f>IF(ISNUMBER(SEARCH('ankieta ESG'!$G$186,BR2183)),MAX($BQ$3:BQ2182)+1,0)</f>
        <v>2180</v>
      </c>
      <c r="BR2183" s="134" t="s">
        <v>6183</v>
      </c>
      <c r="BS2183" s="98">
        <v>0</v>
      </c>
      <c r="BT2183" s="99" t="str">
        <f>IFERROR(VLOOKUP(ROWS($BR$4:BR2183),$BQ$4:$BR$2337,2,0),"")</f>
        <v>Włocławek (pow. włocławski, woj. kujawsko-pomorskie)</v>
      </c>
      <c r="BU2183" s="98">
        <v>0</v>
      </c>
      <c r="BV2183" s="98">
        <f>IF(ISNUMBER(SEARCH('ankieta ESG'!$G$187,BW2183)),MAX($BV$3:BV2182)+1,0)</f>
        <v>2180</v>
      </c>
      <c r="BW2183" s="134" t="s">
        <v>6183</v>
      </c>
      <c r="BX2183" s="98">
        <v>0</v>
      </c>
      <c r="BY2183" s="99" t="str">
        <f>IFERROR(VLOOKUP(ROWS($BW$4:BW2183),$BV$4:$BW$2337,2,0),"")</f>
        <v>Włocławek (pow. włocławski, woj. kujawsko-pomorskie)</v>
      </c>
      <c r="BZ2183" s="98">
        <v>0</v>
      </c>
      <c r="CA2183" s="98">
        <f>IF(ISNUMBER(SEARCH('ankieta ESG'!$G$188,CB2183)),MAX($CA$3:CA2182)+1,0)</f>
        <v>2180</v>
      </c>
      <c r="CB2183" s="134" t="s">
        <v>6183</v>
      </c>
      <c r="CC2183" s="98">
        <v>0</v>
      </c>
      <c r="CD2183" s="99" t="str">
        <f>IFERROR(VLOOKUP(ROWS($CB$4:CB2183),$CA$4:$CB$2337,2,0),"")</f>
        <v>Włocławek (pow. włocławski, woj. kujawsko-pomorskie)</v>
      </c>
      <c r="CE2183" s="98">
        <v>0</v>
      </c>
      <c r="CF2183" s="98">
        <f>IF(ISNUMBER(SEARCH('ankieta ESG'!$G$189,CG2183)),MAX($CF$3:CF2182)+1,0)</f>
        <v>2180</v>
      </c>
      <c r="CG2183" s="134" t="s">
        <v>6183</v>
      </c>
      <c r="CH2183" s="98">
        <v>0</v>
      </c>
      <c r="CI2183" s="99" t="str">
        <f>IFERROR(VLOOKUP(ROWS($CG$4:CG2183),$CF$4:$CG$2337,2,0),"")</f>
        <v>Włocławek (pow. włocławski, woj. kujawsko-pomorskie)</v>
      </c>
      <c r="CJ2183" s="98">
        <v>0</v>
      </c>
    </row>
    <row r="2184" spans="4:88">
      <c r="D2184" s="25"/>
      <c r="F2184" s="25"/>
      <c r="AM2184" s="98">
        <f>IF(ISNUMBER(SEARCH('ankieta ESG'!$G$180,AN2184)),MAX(AM$3:$AM2183)+1,0)</f>
        <v>2181</v>
      </c>
      <c r="AN2184" s="134" t="s">
        <v>6184</v>
      </c>
      <c r="AO2184" s="98">
        <v>0</v>
      </c>
      <c r="AP2184" s="99" t="str">
        <f>IFERROR(VLOOKUP(ROWS($AN$4:AN2184),$AM$4:$AN$2337,2,0),"")</f>
        <v>Włodawa (pow. włodawski, woj. lubelskie)</v>
      </c>
      <c r="AQ2184" s="98">
        <v>0</v>
      </c>
      <c r="AR2184" s="98">
        <f>IF(ISNUMBER(SEARCH('ankieta ESG'!$G$181,AS2184)),MAX($AR$3:AR2183)+1,0)</f>
        <v>2181</v>
      </c>
      <c r="AS2184" s="134" t="s">
        <v>6184</v>
      </c>
      <c r="AT2184" s="98">
        <v>0</v>
      </c>
      <c r="AU2184" s="99" t="str">
        <f>IFERROR(VLOOKUP(ROWS($AS$4:AS2184),$AR$4:$AS$2337,2,0),"")</f>
        <v>Włodawa (pow. włodawski, woj. lubelskie)</v>
      </c>
      <c r="AV2184" s="98">
        <v>0</v>
      </c>
      <c r="AW2184" s="98">
        <f>IF(ISNUMBER(SEARCH('ankieta ESG'!$G$182,AX2184)),MAX($AW$3:AW2183)+1,0)</f>
        <v>2181</v>
      </c>
      <c r="AX2184" s="134" t="s">
        <v>6184</v>
      </c>
      <c r="AY2184" s="98">
        <v>0</v>
      </c>
      <c r="AZ2184" s="99" t="str">
        <f>IFERROR(VLOOKUP(ROWS($AX$4:AX2184),$AW$4:$AX$2337,2,0),"")</f>
        <v>Włodawa (pow. włodawski, woj. lubelskie)</v>
      </c>
      <c r="BA2184" s="98">
        <v>0</v>
      </c>
      <c r="BB2184" s="98">
        <f>IF(ISNUMBER(SEARCH('ankieta ESG'!$G$183,BC2184)),MAX($BB$3:BB2183)+1,0)</f>
        <v>2181</v>
      </c>
      <c r="BC2184" s="134" t="s">
        <v>6184</v>
      </c>
      <c r="BD2184" s="98">
        <v>0</v>
      </c>
      <c r="BE2184" s="99" t="str">
        <f>IFERROR(VLOOKUP(ROWS($BC$4:BC2184),$BB$4:$BC$2337,2,0),"")</f>
        <v>Włodawa (pow. włodawski, woj. lubelskie)</v>
      </c>
      <c r="BF2184" s="98">
        <v>0</v>
      </c>
      <c r="BG2184" s="98">
        <f>IF(ISNUMBER(SEARCH('ankieta ESG'!$G$184,BH2184)),MAX($BG$3:BG2183)+1,0)</f>
        <v>2181</v>
      </c>
      <c r="BH2184" s="134" t="s">
        <v>6184</v>
      </c>
      <c r="BI2184" s="98">
        <v>0</v>
      </c>
      <c r="BJ2184" s="99" t="str">
        <f>IFERROR(VLOOKUP(ROWS($BH$4:BH2184),$BG$4:$BH$2337,2,0),"")</f>
        <v>Włodawa (pow. włodawski, woj. lubelskie)</v>
      </c>
      <c r="BK2184" s="98">
        <v>0</v>
      </c>
      <c r="BL2184" s="98">
        <f>IF(ISNUMBER(SEARCH('ankieta ESG'!$G$185,BM2184)),MAX($BL$3:BL2183)+1,0)</f>
        <v>2181</v>
      </c>
      <c r="BM2184" s="134" t="s">
        <v>6184</v>
      </c>
      <c r="BN2184" s="98">
        <v>0</v>
      </c>
      <c r="BO2184" s="99" t="str">
        <f>IFERROR(VLOOKUP(ROWS($BM$4:BM2184),$BL$4:$BM$2337,2,0),"")</f>
        <v>Włodawa (pow. włodawski, woj. lubelskie)</v>
      </c>
      <c r="BP2184" s="98">
        <v>0</v>
      </c>
      <c r="BQ2184" s="98">
        <f>IF(ISNUMBER(SEARCH('ankieta ESG'!$G$186,BR2184)),MAX($BQ$3:BQ2183)+1,0)</f>
        <v>2181</v>
      </c>
      <c r="BR2184" s="134" t="s">
        <v>6184</v>
      </c>
      <c r="BS2184" s="98">
        <v>0</v>
      </c>
      <c r="BT2184" s="99" t="str">
        <f>IFERROR(VLOOKUP(ROWS($BR$4:BR2184),$BQ$4:$BR$2337,2,0),"")</f>
        <v>Włodawa (pow. włodawski, woj. lubelskie)</v>
      </c>
      <c r="BU2184" s="98">
        <v>0</v>
      </c>
      <c r="BV2184" s="98">
        <f>IF(ISNUMBER(SEARCH('ankieta ESG'!$G$187,BW2184)),MAX($BV$3:BV2183)+1,0)</f>
        <v>2181</v>
      </c>
      <c r="BW2184" s="134" t="s">
        <v>6184</v>
      </c>
      <c r="BX2184" s="98">
        <v>0</v>
      </c>
      <c r="BY2184" s="99" t="str">
        <f>IFERROR(VLOOKUP(ROWS($BW$4:BW2184),$BV$4:$BW$2337,2,0),"")</f>
        <v>Włodawa (pow. włodawski, woj. lubelskie)</v>
      </c>
      <c r="BZ2184" s="98">
        <v>0</v>
      </c>
      <c r="CA2184" s="98">
        <f>IF(ISNUMBER(SEARCH('ankieta ESG'!$G$188,CB2184)),MAX($CA$3:CA2183)+1,0)</f>
        <v>2181</v>
      </c>
      <c r="CB2184" s="134" t="s">
        <v>6184</v>
      </c>
      <c r="CC2184" s="98">
        <v>0</v>
      </c>
      <c r="CD2184" s="99" t="str">
        <f>IFERROR(VLOOKUP(ROWS($CB$4:CB2184),$CA$4:$CB$2337,2,0),"")</f>
        <v>Włodawa (pow. włodawski, woj. lubelskie)</v>
      </c>
      <c r="CE2184" s="98">
        <v>0</v>
      </c>
      <c r="CF2184" s="98">
        <f>IF(ISNUMBER(SEARCH('ankieta ESG'!$G$189,CG2184)),MAX($CF$3:CF2183)+1,0)</f>
        <v>2181</v>
      </c>
      <c r="CG2184" s="134" t="s">
        <v>6184</v>
      </c>
      <c r="CH2184" s="98">
        <v>0</v>
      </c>
      <c r="CI2184" s="99" t="str">
        <f>IFERROR(VLOOKUP(ROWS($CG$4:CG2184),$CF$4:$CG$2337,2,0),"")</f>
        <v>Włodawa (pow. włodawski, woj. lubelskie)</v>
      </c>
      <c r="CJ2184" s="98">
        <v>0</v>
      </c>
    </row>
    <row r="2185" spans="4:88">
      <c r="D2185" s="25"/>
      <c r="F2185" s="25"/>
      <c r="AM2185" s="98">
        <f>IF(ISNUMBER(SEARCH('ankieta ESG'!$G$180,AN2185)),MAX(AM$3:$AM2184)+1,0)</f>
        <v>2182</v>
      </c>
      <c r="AN2185" s="134" t="s">
        <v>6185</v>
      </c>
      <c r="AO2185" s="98">
        <v>0</v>
      </c>
      <c r="AP2185" s="99" t="str">
        <f>IFERROR(VLOOKUP(ROWS($AN$4:AN2185),$AM$4:$AN$2337,2,0),"")</f>
        <v>Włodowice (pow. zawierciański, woj. śląskie)</v>
      </c>
      <c r="AQ2185" s="98">
        <v>0</v>
      </c>
      <c r="AR2185" s="98">
        <f>IF(ISNUMBER(SEARCH('ankieta ESG'!$G$181,AS2185)),MAX($AR$3:AR2184)+1,0)</f>
        <v>2182</v>
      </c>
      <c r="AS2185" s="134" t="s">
        <v>6185</v>
      </c>
      <c r="AT2185" s="98">
        <v>0</v>
      </c>
      <c r="AU2185" s="99" t="str">
        <f>IFERROR(VLOOKUP(ROWS($AS$4:AS2185),$AR$4:$AS$2337,2,0),"")</f>
        <v>Włodowice (pow. zawierciański, woj. śląskie)</v>
      </c>
      <c r="AV2185" s="98">
        <v>0</v>
      </c>
      <c r="AW2185" s="98">
        <f>IF(ISNUMBER(SEARCH('ankieta ESG'!$G$182,AX2185)),MAX($AW$3:AW2184)+1,0)</f>
        <v>2182</v>
      </c>
      <c r="AX2185" s="134" t="s">
        <v>6185</v>
      </c>
      <c r="AY2185" s="98">
        <v>0</v>
      </c>
      <c r="AZ2185" s="99" t="str">
        <f>IFERROR(VLOOKUP(ROWS($AX$4:AX2185),$AW$4:$AX$2337,2,0),"")</f>
        <v>Włodowice (pow. zawierciański, woj. śląskie)</v>
      </c>
      <c r="BA2185" s="98">
        <v>0</v>
      </c>
      <c r="BB2185" s="98">
        <f>IF(ISNUMBER(SEARCH('ankieta ESG'!$G$183,BC2185)),MAX($BB$3:BB2184)+1,0)</f>
        <v>2182</v>
      </c>
      <c r="BC2185" s="134" t="s">
        <v>6185</v>
      </c>
      <c r="BD2185" s="98">
        <v>0</v>
      </c>
      <c r="BE2185" s="99" t="str">
        <f>IFERROR(VLOOKUP(ROWS($BC$4:BC2185),$BB$4:$BC$2337,2,0),"")</f>
        <v>Włodowice (pow. zawierciański, woj. śląskie)</v>
      </c>
      <c r="BF2185" s="98">
        <v>0</v>
      </c>
      <c r="BG2185" s="98">
        <f>IF(ISNUMBER(SEARCH('ankieta ESG'!$G$184,BH2185)),MAX($BG$3:BG2184)+1,0)</f>
        <v>2182</v>
      </c>
      <c r="BH2185" s="134" t="s">
        <v>6185</v>
      </c>
      <c r="BI2185" s="98">
        <v>0</v>
      </c>
      <c r="BJ2185" s="99" t="str">
        <f>IFERROR(VLOOKUP(ROWS($BH$4:BH2185),$BG$4:$BH$2337,2,0),"")</f>
        <v>Włodowice (pow. zawierciański, woj. śląskie)</v>
      </c>
      <c r="BK2185" s="98">
        <v>0</v>
      </c>
      <c r="BL2185" s="98">
        <f>IF(ISNUMBER(SEARCH('ankieta ESG'!$G$185,BM2185)),MAX($BL$3:BL2184)+1,0)</f>
        <v>2182</v>
      </c>
      <c r="BM2185" s="134" t="s">
        <v>6185</v>
      </c>
      <c r="BN2185" s="98">
        <v>0</v>
      </c>
      <c r="BO2185" s="99" t="str">
        <f>IFERROR(VLOOKUP(ROWS($BM$4:BM2185),$BL$4:$BM$2337,2,0),"")</f>
        <v>Włodowice (pow. zawierciański, woj. śląskie)</v>
      </c>
      <c r="BP2185" s="98">
        <v>0</v>
      </c>
      <c r="BQ2185" s="98">
        <f>IF(ISNUMBER(SEARCH('ankieta ESG'!$G$186,BR2185)),MAX($BQ$3:BQ2184)+1,0)</f>
        <v>2182</v>
      </c>
      <c r="BR2185" s="134" t="s">
        <v>6185</v>
      </c>
      <c r="BS2185" s="98">
        <v>0</v>
      </c>
      <c r="BT2185" s="99" t="str">
        <f>IFERROR(VLOOKUP(ROWS($BR$4:BR2185),$BQ$4:$BR$2337,2,0),"")</f>
        <v>Włodowice (pow. zawierciański, woj. śląskie)</v>
      </c>
      <c r="BU2185" s="98">
        <v>0</v>
      </c>
      <c r="BV2185" s="98">
        <f>IF(ISNUMBER(SEARCH('ankieta ESG'!$G$187,BW2185)),MAX($BV$3:BV2184)+1,0)</f>
        <v>2182</v>
      </c>
      <c r="BW2185" s="134" t="s">
        <v>6185</v>
      </c>
      <c r="BX2185" s="98">
        <v>0</v>
      </c>
      <c r="BY2185" s="99" t="str">
        <f>IFERROR(VLOOKUP(ROWS($BW$4:BW2185),$BV$4:$BW$2337,2,0),"")</f>
        <v>Włodowice (pow. zawierciański, woj. śląskie)</v>
      </c>
      <c r="BZ2185" s="98">
        <v>0</v>
      </c>
      <c r="CA2185" s="98">
        <f>IF(ISNUMBER(SEARCH('ankieta ESG'!$G$188,CB2185)),MAX($CA$3:CA2184)+1,0)</f>
        <v>2182</v>
      </c>
      <c r="CB2185" s="134" t="s">
        <v>6185</v>
      </c>
      <c r="CC2185" s="98">
        <v>0</v>
      </c>
      <c r="CD2185" s="99" t="str">
        <f>IFERROR(VLOOKUP(ROWS($CB$4:CB2185),$CA$4:$CB$2337,2,0),"")</f>
        <v>Włodowice (pow. zawierciański, woj. śląskie)</v>
      </c>
      <c r="CE2185" s="98">
        <v>0</v>
      </c>
      <c r="CF2185" s="98">
        <f>IF(ISNUMBER(SEARCH('ankieta ESG'!$G$189,CG2185)),MAX($CF$3:CF2184)+1,0)</f>
        <v>2182</v>
      </c>
      <c r="CG2185" s="134" t="s">
        <v>6185</v>
      </c>
      <c r="CH2185" s="98">
        <v>0</v>
      </c>
      <c r="CI2185" s="99" t="str">
        <f>IFERROR(VLOOKUP(ROWS($CG$4:CG2185),$CF$4:$CG$2337,2,0),"")</f>
        <v>Włodowice (pow. zawierciański, woj. śląskie)</v>
      </c>
      <c r="CJ2185" s="98">
        <v>0</v>
      </c>
    </row>
    <row r="2186" spans="4:88">
      <c r="D2186" s="25"/>
      <c r="F2186" s="25"/>
      <c r="AM2186" s="98">
        <f>IF(ISNUMBER(SEARCH('ankieta ESG'!$G$180,AN2186)),MAX(AM$3:$AM2185)+1,0)</f>
        <v>2183</v>
      </c>
      <c r="AN2186" s="134" t="s">
        <v>6186</v>
      </c>
      <c r="AO2186" s="98">
        <v>0</v>
      </c>
      <c r="AP2186" s="99" t="str">
        <f>IFERROR(VLOOKUP(ROWS($AN$4:AN2186),$AM$4:$AN$2337,2,0),"")</f>
        <v>Włoszakowice (pow. leszczyński, woj. wielkopolskie)</v>
      </c>
      <c r="AQ2186" s="98">
        <v>0</v>
      </c>
      <c r="AR2186" s="98">
        <f>IF(ISNUMBER(SEARCH('ankieta ESG'!$G$181,AS2186)),MAX($AR$3:AR2185)+1,0)</f>
        <v>2183</v>
      </c>
      <c r="AS2186" s="134" t="s">
        <v>6186</v>
      </c>
      <c r="AT2186" s="98">
        <v>0</v>
      </c>
      <c r="AU2186" s="99" t="str">
        <f>IFERROR(VLOOKUP(ROWS($AS$4:AS2186),$AR$4:$AS$2337,2,0),"")</f>
        <v>Włoszakowice (pow. leszczyński, woj. wielkopolskie)</v>
      </c>
      <c r="AV2186" s="98">
        <v>0</v>
      </c>
      <c r="AW2186" s="98">
        <f>IF(ISNUMBER(SEARCH('ankieta ESG'!$G$182,AX2186)),MAX($AW$3:AW2185)+1,0)</f>
        <v>2183</v>
      </c>
      <c r="AX2186" s="134" t="s">
        <v>6186</v>
      </c>
      <c r="AY2186" s="98">
        <v>0</v>
      </c>
      <c r="AZ2186" s="99" t="str">
        <f>IFERROR(VLOOKUP(ROWS($AX$4:AX2186),$AW$4:$AX$2337,2,0),"")</f>
        <v>Włoszakowice (pow. leszczyński, woj. wielkopolskie)</v>
      </c>
      <c r="BA2186" s="98">
        <v>0</v>
      </c>
      <c r="BB2186" s="98">
        <f>IF(ISNUMBER(SEARCH('ankieta ESG'!$G$183,BC2186)),MAX($BB$3:BB2185)+1,0)</f>
        <v>2183</v>
      </c>
      <c r="BC2186" s="134" t="s">
        <v>6186</v>
      </c>
      <c r="BD2186" s="98">
        <v>0</v>
      </c>
      <c r="BE2186" s="99" t="str">
        <f>IFERROR(VLOOKUP(ROWS($BC$4:BC2186),$BB$4:$BC$2337,2,0),"")</f>
        <v>Włoszakowice (pow. leszczyński, woj. wielkopolskie)</v>
      </c>
      <c r="BF2186" s="98">
        <v>0</v>
      </c>
      <c r="BG2186" s="98">
        <f>IF(ISNUMBER(SEARCH('ankieta ESG'!$G$184,BH2186)),MAX($BG$3:BG2185)+1,0)</f>
        <v>2183</v>
      </c>
      <c r="BH2186" s="134" t="s">
        <v>6186</v>
      </c>
      <c r="BI2186" s="98">
        <v>0</v>
      </c>
      <c r="BJ2186" s="99" t="str">
        <f>IFERROR(VLOOKUP(ROWS($BH$4:BH2186),$BG$4:$BH$2337,2,0),"")</f>
        <v>Włoszakowice (pow. leszczyński, woj. wielkopolskie)</v>
      </c>
      <c r="BK2186" s="98">
        <v>0</v>
      </c>
      <c r="BL2186" s="98">
        <f>IF(ISNUMBER(SEARCH('ankieta ESG'!$G$185,BM2186)),MAX($BL$3:BL2185)+1,0)</f>
        <v>2183</v>
      </c>
      <c r="BM2186" s="134" t="s">
        <v>6186</v>
      </c>
      <c r="BN2186" s="98">
        <v>0</v>
      </c>
      <c r="BO2186" s="99" t="str">
        <f>IFERROR(VLOOKUP(ROWS($BM$4:BM2186),$BL$4:$BM$2337,2,0),"")</f>
        <v>Włoszakowice (pow. leszczyński, woj. wielkopolskie)</v>
      </c>
      <c r="BP2186" s="98">
        <v>0</v>
      </c>
      <c r="BQ2186" s="98">
        <f>IF(ISNUMBER(SEARCH('ankieta ESG'!$G$186,BR2186)),MAX($BQ$3:BQ2185)+1,0)</f>
        <v>2183</v>
      </c>
      <c r="BR2186" s="134" t="s">
        <v>6186</v>
      </c>
      <c r="BS2186" s="98">
        <v>0</v>
      </c>
      <c r="BT2186" s="99" t="str">
        <f>IFERROR(VLOOKUP(ROWS($BR$4:BR2186),$BQ$4:$BR$2337,2,0),"")</f>
        <v>Włoszakowice (pow. leszczyński, woj. wielkopolskie)</v>
      </c>
      <c r="BU2186" s="98">
        <v>0</v>
      </c>
      <c r="BV2186" s="98">
        <f>IF(ISNUMBER(SEARCH('ankieta ESG'!$G$187,BW2186)),MAX($BV$3:BV2185)+1,0)</f>
        <v>2183</v>
      </c>
      <c r="BW2186" s="134" t="s">
        <v>6186</v>
      </c>
      <c r="BX2186" s="98">
        <v>0</v>
      </c>
      <c r="BY2186" s="99" t="str">
        <f>IFERROR(VLOOKUP(ROWS($BW$4:BW2186),$BV$4:$BW$2337,2,0),"")</f>
        <v>Włoszakowice (pow. leszczyński, woj. wielkopolskie)</v>
      </c>
      <c r="BZ2186" s="98">
        <v>0</v>
      </c>
      <c r="CA2186" s="98">
        <f>IF(ISNUMBER(SEARCH('ankieta ESG'!$G$188,CB2186)),MAX($CA$3:CA2185)+1,0)</f>
        <v>2183</v>
      </c>
      <c r="CB2186" s="134" t="s">
        <v>6186</v>
      </c>
      <c r="CC2186" s="98">
        <v>0</v>
      </c>
      <c r="CD2186" s="99" t="str">
        <f>IFERROR(VLOOKUP(ROWS($CB$4:CB2186),$CA$4:$CB$2337,2,0),"")</f>
        <v>Włoszakowice (pow. leszczyński, woj. wielkopolskie)</v>
      </c>
      <c r="CE2186" s="98">
        <v>0</v>
      </c>
      <c r="CF2186" s="98">
        <f>IF(ISNUMBER(SEARCH('ankieta ESG'!$G$189,CG2186)),MAX($CF$3:CF2185)+1,0)</f>
        <v>2183</v>
      </c>
      <c r="CG2186" s="134" t="s">
        <v>6186</v>
      </c>
      <c r="CH2186" s="98">
        <v>0</v>
      </c>
      <c r="CI2186" s="99" t="str">
        <f>IFERROR(VLOOKUP(ROWS($CG$4:CG2186),$CF$4:$CG$2337,2,0),"")</f>
        <v>Włoszakowice (pow. leszczyński, woj. wielkopolskie)</v>
      </c>
      <c r="CJ2186" s="98">
        <v>0</v>
      </c>
    </row>
    <row r="2187" spans="4:88">
      <c r="D2187" s="25"/>
      <c r="F2187" s="25"/>
      <c r="AM2187" s="98">
        <f>IF(ISNUMBER(SEARCH('ankieta ESG'!$G$180,AN2187)),MAX(AM$3:$AM2186)+1,0)</f>
        <v>2184</v>
      </c>
      <c r="AN2187" s="134" t="s">
        <v>6187</v>
      </c>
      <c r="AO2187" s="98">
        <v>0</v>
      </c>
      <c r="AP2187" s="99" t="str">
        <f>IFERROR(VLOOKUP(ROWS($AN$4:AN2187),$AM$4:$AN$2337,2,0),"")</f>
        <v>Włoszczowa (pow. włoszczowski, woj. świętokrzyskie)</v>
      </c>
      <c r="AQ2187" s="98">
        <v>0</v>
      </c>
      <c r="AR2187" s="98">
        <f>IF(ISNUMBER(SEARCH('ankieta ESG'!$G$181,AS2187)),MAX($AR$3:AR2186)+1,0)</f>
        <v>2184</v>
      </c>
      <c r="AS2187" s="134" t="s">
        <v>6187</v>
      </c>
      <c r="AT2187" s="98">
        <v>0</v>
      </c>
      <c r="AU2187" s="99" t="str">
        <f>IFERROR(VLOOKUP(ROWS($AS$4:AS2187),$AR$4:$AS$2337,2,0),"")</f>
        <v>Włoszczowa (pow. włoszczowski, woj. świętokrzyskie)</v>
      </c>
      <c r="AV2187" s="98">
        <v>0</v>
      </c>
      <c r="AW2187" s="98">
        <f>IF(ISNUMBER(SEARCH('ankieta ESG'!$G$182,AX2187)),MAX($AW$3:AW2186)+1,0)</f>
        <v>2184</v>
      </c>
      <c r="AX2187" s="134" t="s">
        <v>6187</v>
      </c>
      <c r="AY2187" s="98">
        <v>0</v>
      </c>
      <c r="AZ2187" s="99" t="str">
        <f>IFERROR(VLOOKUP(ROWS($AX$4:AX2187),$AW$4:$AX$2337,2,0),"")</f>
        <v>Włoszczowa (pow. włoszczowski, woj. świętokrzyskie)</v>
      </c>
      <c r="BA2187" s="98">
        <v>0</v>
      </c>
      <c r="BB2187" s="98">
        <f>IF(ISNUMBER(SEARCH('ankieta ESG'!$G$183,BC2187)),MAX($BB$3:BB2186)+1,0)</f>
        <v>2184</v>
      </c>
      <c r="BC2187" s="134" t="s">
        <v>6187</v>
      </c>
      <c r="BD2187" s="98">
        <v>0</v>
      </c>
      <c r="BE2187" s="99" t="str">
        <f>IFERROR(VLOOKUP(ROWS($BC$4:BC2187),$BB$4:$BC$2337,2,0),"")</f>
        <v>Włoszczowa (pow. włoszczowski, woj. świętokrzyskie)</v>
      </c>
      <c r="BF2187" s="98">
        <v>0</v>
      </c>
      <c r="BG2187" s="98">
        <f>IF(ISNUMBER(SEARCH('ankieta ESG'!$G$184,BH2187)),MAX($BG$3:BG2186)+1,0)</f>
        <v>2184</v>
      </c>
      <c r="BH2187" s="134" t="s">
        <v>6187</v>
      </c>
      <c r="BI2187" s="98">
        <v>0</v>
      </c>
      <c r="BJ2187" s="99" t="str">
        <f>IFERROR(VLOOKUP(ROWS($BH$4:BH2187),$BG$4:$BH$2337,2,0),"")</f>
        <v>Włoszczowa (pow. włoszczowski, woj. świętokrzyskie)</v>
      </c>
      <c r="BK2187" s="98">
        <v>0</v>
      </c>
      <c r="BL2187" s="98">
        <f>IF(ISNUMBER(SEARCH('ankieta ESG'!$G$185,BM2187)),MAX($BL$3:BL2186)+1,0)</f>
        <v>2184</v>
      </c>
      <c r="BM2187" s="134" t="s">
        <v>6187</v>
      </c>
      <c r="BN2187" s="98">
        <v>0</v>
      </c>
      <c r="BO2187" s="99" t="str">
        <f>IFERROR(VLOOKUP(ROWS($BM$4:BM2187),$BL$4:$BM$2337,2,0),"")</f>
        <v>Włoszczowa (pow. włoszczowski, woj. świętokrzyskie)</v>
      </c>
      <c r="BP2187" s="98">
        <v>0</v>
      </c>
      <c r="BQ2187" s="98">
        <f>IF(ISNUMBER(SEARCH('ankieta ESG'!$G$186,BR2187)),MAX($BQ$3:BQ2186)+1,0)</f>
        <v>2184</v>
      </c>
      <c r="BR2187" s="134" t="s">
        <v>6187</v>
      </c>
      <c r="BS2187" s="98">
        <v>0</v>
      </c>
      <c r="BT2187" s="99" t="str">
        <f>IFERROR(VLOOKUP(ROWS($BR$4:BR2187),$BQ$4:$BR$2337,2,0),"")</f>
        <v>Włoszczowa (pow. włoszczowski, woj. świętokrzyskie)</v>
      </c>
      <c r="BU2187" s="98">
        <v>0</v>
      </c>
      <c r="BV2187" s="98">
        <f>IF(ISNUMBER(SEARCH('ankieta ESG'!$G$187,BW2187)),MAX($BV$3:BV2186)+1,0)</f>
        <v>2184</v>
      </c>
      <c r="BW2187" s="134" t="s">
        <v>6187</v>
      </c>
      <c r="BX2187" s="98">
        <v>0</v>
      </c>
      <c r="BY2187" s="99" t="str">
        <f>IFERROR(VLOOKUP(ROWS($BW$4:BW2187),$BV$4:$BW$2337,2,0),"")</f>
        <v>Włoszczowa (pow. włoszczowski, woj. świętokrzyskie)</v>
      </c>
      <c r="BZ2187" s="98">
        <v>0</v>
      </c>
      <c r="CA2187" s="98">
        <f>IF(ISNUMBER(SEARCH('ankieta ESG'!$G$188,CB2187)),MAX($CA$3:CA2186)+1,0)</f>
        <v>2184</v>
      </c>
      <c r="CB2187" s="134" t="s">
        <v>6187</v>
      </c>
      <c r="CC2187" s="98">
        <v>0</v>
      </c>
      <c r="CD2187" s="99" t="str">
        <f>IFERROR(VLOOKUP(ROWS($CB$4:CB2187),$CA$4:$CB$2337,2,0),"")</f>
        <v>Włoszczowa (pow. włoszczowski, woj. świętokrzyskie)</v>
      </c>
      <c r="CE2187" s="98">
        <v>0</v>
      </c>
      <c r="CF2187" s="98">
        <f>IF(ISNUMBER(SEARCH('ankieta ESG'!$G$189,CG2187)),MAX($CF$3:CF2186)+1,0)</f>
        <v>2184</v>
      </c>
      <c r="CG2187" s="134" t="s">
        <v>6187</v>
      </c>
      <c r="CH2187" s="98">
        <v>0</v>
      </c>
      <c r="CI2187" s="99" t="str">
        <f>IFERROR(VLOOKUP(ROWS($CG$4:CG2187),$CF$4:$CG$2337,2,0),"")</f>
        <v>Włoszczowa (pow. włoszczowski, woj. świętokrzyskie)</v>
      </c>
      <c r="CJ2187" s="98">
        <v>0</v>
      </c>
    </row>
    <row r="2188" spans="4:88">
      <c r="D2188" s="25"/>
      <c r="F2188" s="25"/>
      <c r="AM2188" s="98">
        <f>IF(ISNUMBER(SEARCH('ankieta ESG'!$G$180,AN2188)),MAX(AM$3:$AM2187)+1,0)</f>
        <v>2185</v>
      </c>
      <c r="AN2188" s="134" t="s">
        <v>6188</v>
      </c>
      <c r="AO2188" s="98">
        <v>0</v>
      </c>
      <c r="AP2188" s="99" t="str">
        <f>IFERROR(VLOOKUP(ROWS($AN$4:AN2188),$AM$4:$AN$2337,2,0),"")</f>
        <v>Wodynie (pow. siedlecki, woj. mazowieckie)</v>
      </c>
      <c r="AQ2188" s="98">
        <v>0</v>
      </c>
      <c r="AR2188" s="98">
        <f>IF(ISNUMBER(SEARCH('ankieta ESG'!$G$181,AS2188)),MAX($AR$3:AR2187)+1,0)</f>
        <v>2185</v>
      </c>
      <c r="AS2188" s="134" t="s">
        <v>6188</v>
      </c>
      <c r="AT2188" s="98">
        <v>0</v>
      </c>
      <c r="AU2188" s="99" t="str">
        <f>IFERROR(VLOOKUP(ROWS($AS$4:AS2188),$AR$4:$AS$2337,2,0),"")</f>
        <v>Wodynie (pow. siedlecki, woj. mazowieckie)</v>
      </c>
      <c r="AV2188" s="98">
        <v>0</v>
      </c>
      <c r="AW2188" s="98">
        <f>IF(ISNUMBER(SEARCH('ankieta ESG'!$G$182,AX2188)),MAX($AW$3:AW2187)+1,0)</f>
        <v>2185</v>
      </c>
      <c r="AX2188" s="134" t="s">
        <v>6188</v>
      </c>
      <c r="AY2188" s="98">
        <v>0</v>
      </c>
      <c r="AZ2188" s="99" t="str">
        <f>IFERROR(VLOOKUP(ROWS($AX$4:AX2188),$AW$4:$AX$2337,2,0),"")</f>
        <v>Wodynie (pow. siedlecki, woj. mazowieckie)</v>
      </c>
      <c r="BA2188" s="98">
        <v>0</v>
      </c>
      <c r="BB2188" s="98">
        <f>IF(ISNUMBER(SEARCH('ankieta ESG'!$G$183,BC2188)),MAX($BB$3:BB2187)+1,0)</f>
        <v>2185</v>
      </c>
      <c r="BC2188" s="134" t="s">
        <v>6188</v>
      </c>
      <c r="BD2188" s="98">
        <v>0</v>
      </c>
      <c r="BE2188" s="99" t="str">
        <f>IFERROR(VLOOKUP(ROWS($BC$4:BC2188),$BB$4:$BC$2337,2,0),"")</f>
        <v>Wodynie (pow. siedlecki, woj. mazowieckie)</v>
      </c>
      <c r="BF2188" s="98">
        <v>0</v>
      </c>
      <c r="BG2188" s="98">
        <f>IF(ISNUMBER(SEARCH('ankieta ESG'!$G$184,BH2188)),MAX($BG$3:BG2187)+1,0)</f>
        <v>2185</v>
      </c>
      <c r="BH2188" s="134" t="s">
        <v>6188</v>
      </c>
      <c r="BI2188" s="98">
        <v>0</v>
      </c>
      <c r="BJ2188" s="99" t="str">
        <f>IFERROR(VLOOKUP(ROWS($BH$4:BH2188),$BG$4:$BH$2337,2,0),"")</f>
        <v>Wodynie (pow. siedlecki, woj. mazowieckie)</v>
      </c>
      <c r="BK2188" s="98">
        <v>0</v>
      </c>
      <c r="BL2188" s="98">
        <f>IF(ISNUMBER(SEARCH('ankieta ESG'!$G$185,BM2188)),MAX($BL$3:BL2187)+1,0)</f>
        <v>2185</v>
      </c>
      <c r="BM2188" s="134" t="s">
        <v>6188</v>
      </c>
      <c r="BN2188" s="98">
        <v>0</v>
      </c>
      <c r="BO2188" s="99" t="str">
        <f>IFERROR(VLOOKUP(ROWS($BM$4:BM2188),$BL$4:$BM$2337,2,0),"")</f>
        <v>Wodynie (pow. siedlecki, woj. mazowieckie)</v>
      </c>
      <c r="BP2188" s="98">
        <v>0</v>
      </c>
      <c r="BQ2188" s="98">
        <f>IF(ISNUMBER(SEARCH('ankieta ESG'!$G$186,BR2188)),MAX($BQ$3:BQ2187)+1,0)</f>
        <v>2185</v>
      </c>
      <c r="BR2188" s="134" t="s">
        <v>6188</v>
      </c>
      <c r="BS2188" s="98">
        <v>0</v>
      </c>
      <c r="BT2188" s="99" t="str">
        <f>IFERROR(VLOOKUP(ROWS($BR$4:BR2188),$BQ$4:$BR$2337,2,0),"")</f>
        <v>Wodynie (pow. siedlecki, woj. mazowieckie)</v>
      </c>
      <c r="BU2188" s="98">
        <v>0</v>
      </c>
      <c r="BV2188" s="98">
        <f>IF(ISNUMBER(SEARCH('ankieta ESG'!$G$187,BW2188)),MAX($BV$3:BV2187)+1,0)</f>
        <v>2185</v>
      </c>
      <c r="BW2188" s="134" t="s">
        <v>6188</v>
      </c>
      <c r="BX2188" s="98">
        <v>0</v>
      </c>
      <c r="BY2188" s="99" t="str">
        <f>IFERROR(VLOOKUP(ROWS($BW$4:BW2188),$BV$4:$BW$2337,2,0),"")</f>
        <v>Wodynie (pow. siedlecki, woj. mazowieckie)</v>
      </c>
      <c r="BZ2188" s="98">
        <v>0</v>
      </c>
      <c r="CA2188" s="98">
        <f>IF(ISNUMBER(SEARCH('ankieta ESG'!$G$188,CB2188)),MAX($CA$3:CA2187)+1,0)</f>
        <v>2185</v>
      </c>
      <c r="CB2188" s="134" t="s">
        <v>6188</v>
      </c>
      <c r="CC2188" s="98">
        <v>0</v>
      </c>
      <c r="CD2188" s="99" t="str">
        <f>IFERROR(VLOOKUP(ROWS($CB$4:CB2188),$CA$4:$CB$2337,2,0),"")</f>
        <v>Wodynie (pow. siedlecki, woj. mazowieckie)</v>
      </c>
      <c r="CE2188" s="98">
        <v>0</v>
      </c>
      <c r="CF2188" s="98">
        <f>IF(ISNUMBER(SEARCH('ankieta ESG'!$G$189,CG2188)),MAX($CF$3:CF2187)+1,0)</f>
        <v>2185</v>
      </c>
      <c r="CG2188" s="134" t="s">
        <v>6188</v>
      </c>
      <c r="CH2188" s="98">
        <v>0</v>
      </c>
      <c r="CI2188" s="99" t="str">
        <f>IFERROR(VLOOKUP(ROWS($CG$4:CG2188),$CF$4:$CG$2337,2,0),"")</f>
        <v>Wodynie (pow. siedlecki, woj. mazowieckie)</v>
      </c>
      <c r="CJ2188" s="98">
        <v>0</v>
      </c>
    </row>
    <row r="2189" spans="4:88">
      <c r="D2189" s="25"/>
      <c r="F2189" s="25"/>
      <c r="AM2189" s="98">
        <f>IF(ISNUMBER(SEARCH('ankieta ESG'!$G$180,AN2189)),MAX(AM$3:$AM2188)+1,0)</f>
        <v>2186</v>
      </c>
      <c r="AN2189" s="134" t="s">
        <v>6189</v>
      </c>
      <c r="AO2189" s="98">
        <v>0</v>
      </c>
      <c r="AP2189" s="99" t="str">
        <f>IFERROR(VLOOKUP(ROWS($AN$4:AN2189),$AM$4:$AN$2337,2,0),"")</f>
        <v>Wodzierady (pow. łaski, woj. łódzkie)</v>
      </c>
      <c r="AQ2189" s="98">
        <v>0</v>
      </c>
      <c r="AR2189" s="98">
        <f>IF(ISNUMBER(SEARCH('ankieta ESG'!$G$181,AS2189)),MAX($AR$3:AR2188)+1,0)</f>
        <v>2186</v>
      </c>
      <c r="AS2189" s="134" t="s">
        <v>6189</v>
      </c>
      <c r="AT2189" s="98">
        <v>0</v>
      </c>
      <c r="AU2189" s="99" t="str">
        <f>IFERROR(VLOOKUP(ROWS($AS$4:AS2189),$AR$4:$AS$2337,2,0),"")</f>
        <v>Wodzierady (pow. łaski, woj. łódzkie)</v>
      </c>
      <c r="AV2189" s="98">
        <v>0</v>
      </c>
      <c r="AW2189" s="98">
        <f>IF(ISNUMBER(SEARCH('ankieta ESG'!$G$182,AX2189)),MAX($AW$3:AW2188)+1,0)</f>
        <v>2186</v>
      </c>
      <c r="AX2189" s="134" t="s">
        <v>6189</v>
      </c>
      <c r="AY2189" s="98">
        <v>0</v>
      </c>
      <c r="AZ2189" s="99" t="str">
        <f>IFERROR(VLOOKUP(ROWS($AX$4:AX2189),$AW$4:$AX$2337,2,0),"")</f>
        <v>Wodzierady (pow. łaski, woj. łódzkie)</v>
      </c>
      <c r="BA2189" s="98">
        <v>0</v>
      </c>
      <c r="BB2189" s="98">
        <f>IF(ISNUMBER(SEARCH('ankieta ESG'!$G$183,BC2189)),MAX($BB$3:BB2188)+1,0)</f>
        <v>2186</v>
      </c>
      <c r="BC2189" s="134" t="s">
        <v>6189</v>
      </c>
      <c r="BD2189" s="98">
        <v>0</v>
      </c>
      <c r="BE2189" s="99" t="str">
        <f>IFERROR(VLOOKUP(ROWS($BC$4:BC2189),$BB$4:$BC$2337,2,0),"")</f>
        <v>Wodzierady (pow. łaski, woj. łódzkie)</v>
      </c>
      <c r="BF2189" s="98">
        <v>0</v>
      </c>
      <c r="BG2189" s="98">
        <f>IF(ISNUMBER(SEARCH('ankieta ESG'!$G$184,BH2189)),MAX($BG$3:BG2188)+1,0)</f>
        <v>2186</v>
      </c>
      <c r="BH2189" s="134" t="s">
        <v>6189</v>
      </c>
      <c r="BI2189" s="98">
        <v>0</v>
      </c>
      <c r="BJ2189" s="99" t="str">
        <f>IFERROR(VLOOKUP(ROWS($BH$4:BH2189),$BG$4:$BH$2337,2,0),"")</f>
        <v>Wodzierady (pow. łaski, woj. łódzkie)</v>
      </c>
      <c r="BK2189" s="98">
        <v>0</v>
      </c>
      <c r="BL2189" s="98">
        <f>IF(ISNUMBER(SEARCH('ankieta ESG'!$G$185,BM2189)),MAX($BL$3:BL2188)+1,0)</f>
        <v>2186</v>
      </c>
      <c r="BM2189" s="134" t="s">
        <v>6189</v>
      </c>
      <c r="BN2189" s="98">
        <v>0</v>
      </c>
      <c r="BO2189" s="99" t="str">
        <f>IFERROR(VLOOKUP(ROWS($BM$4:BM2189),$BL$4:$BM$2337,2,0),"")</f>
        <v>Wodzierady (pow. łaski, woj. łódzkie)</v>
      </c>
      <c r="BP2189" s="98">
        <v>0</v>
      </c>
      <c r="BQ2189" s="98">
        <f>IF(ISNUMBER(SEARCH('ankieta ESG'!$G$186,BR2189)),MAX($BQ$3:BQ2188)+1,0)</f>
        <v>2186</v>
      </c>
      <c r="BR2189" s="134" t="s">
        <v>6189</v>
      </c>
      <c r="BS2189" s="98">
        <v>0</v>
      </c>
      <c r="BT2189" s="99" t="str">
        <f>IFERROR(VLOOKUP(ROWS($BR$4:BR2189),$BQ$4:$BR$2337,2,0),"")</f>
        <v>Wodzierady (pow. łaski, woj. łódzkie)</v>
      </c>
      <c r="BU2189" s="98">
        <v>0</v>
      </c>
      <c r="BV2189" s="98">
        <f>IF(ISNUMBER(SEARCH('ankieta ESG'!$G$187,BW2189)),MAX($BV$3:BV2188)+1,0)</f>
        <v>2186</v>
      </c>
      <c r="BW2189" s="134" t="s">
        <v>6189</v>
      </c>
      <c r="BX2189" s="98">
        <v>0</v>
      </c>
      <c r="BY2189" s="99" t="str">
        <f>IFERROR(VLOOKUP(ROWS($BW$4:BW2189),$BV$4:$BW$2337,2,0),"")</f>
        <v>Wodzierady (pow. łaski, woj. łódzkie)</v>
      </c>
      <c r="BZ2189" s="98">
        <v>0</v>
      </c>
      <c r="CA2189" s="98">
        <f>IF(ISNUMBER(SEARCH('ankieta ESG'!$G$188,CB2189)),MAX($CA$3:CA2188)+1,0)</f>
        <v>2186</v>
      </c>
      <c r="CB2189" s="134" t="s">
        <v>6189</v>
      </c>
      <c r="CC2189" s="98">
        <v>0</v>
      </c>
      <c r="CD2189" s="99" t="str">
        <f>IFERROR(VLOOKUP(ROWS($CB$4:CB2189),$CA$4:$CB$2337,2,0),"")</f>
        <v>Wodzierady (pow. łaski, woj. łódzkie)</v>
      </c>
      <c r="CE2189" s="98">
        <v>0</v>
      </c>
      <c r="CF2189" s="98">
        <f>IF(ISNUMBER(SEARCH('ankieta ESG'!$G$189,CG2189)),MAX($CF$3:CF2188)+1,0)</f>
        <v>2186</v>
      </c>
      <c r="CG2189" s="134" t="s">
        <v>6189</v>
      </c>
      <c r="CH2189" s="98">
        <v>0</v>
      </c>
      <c r="CI2189" s="99" t="str">
        <f>IFERROR(VLOOKUP(ROWS($CG$4:CG2189),$CF$4:$CG$2337,2,0),"")</f>
        <v>Wodzierady (pow. łaski, woj. łódzkie)</v>
      </c>
      <c r="CJ2189" s="98">
        <v>0</v>
      </c>
    </row>
    <row r="2190" spans="4:88">
      <c r="D2190" s="25"/>
      <c r="F2190" s="25"/>
      <c r="AM2190" s="98">
        <f>IF(ISNUMBER(SEARCH('ankieta ESG'!$G$180,AN2190)),MAX(AM$3:$AM2189)+1,0)</f>
        <v>2187</v>
      </c>
      <c r="AN2190" s="134" t="s">
        <v>6190</v>
      </c>
      <c r="AO2190" s="98">
        <v>0</v>
      </c>
      <c r="AP2190" s="99" t="str">
        <f>IFERROR(VLOOKUP(ROWS($AN$4:AN2190),$AM$4:$AN$2337,2,0),"")</f>
        <v>Wodzisław (pow. jędrzejowski, woj. świętokrzyskie)</v>
      </c>
      <c r="AQ2190" s="98">
        <v>0</v>
      </c>
      <c r="AR2190" s="98">
        <f>IF(ISNUMBER(SEARCH('ankieta ESG'!$G$181,AS2190)),MAX($AR$3:AR2189)+1,0)</f>
        <v>2187</v>
      </c>
      <c r="AS2190" s="134" t="s">
        <v>6190</v>
      </c>
      <c r="AT2190" s="98">
        <v>0</v>
      </c>
      <c r="AU2190" s="99" t="str">
        <f>IFERROR(VLOOKUP(ROWS($AS$4:AS2190),$AR$4:$AS$2337,2,0),"")</f>
        <v>Wodzisław (pow. jędrzejowski, woj. świętokrzyskie)</v>
      </c>
      <c r="AV2190" s="98">
        <v>0</v>
      </c>
      <c r="AW2190" s="98">
        <f>IF(ISNUMBER(SEARCH('ankieta ESG'!$G$182,AX2190)),MAX($AW$3:AW2189)+1,0)</f>
        <v>2187</v>
      </c>
      <c r="AX2190" s="134" t="s">
        <v>6190</v>
      </c>
      <c r="AY2190" s="98">
        <v>0</v>
      </c>
      <c r="AZ2190" s="99" t="str">
        <f>IFERROR(VLOOKUP(ROWS($AX$4:AX2190),$AW$4:$AX$2337,2,0),"")</f>
        <v>Wodzisław (pow. jędrzejowski, woj. świętokrzyskie)</v>
      </c>
      <c r="BA2190" s="98">
        <v>0</v>
      </c>
      <c r="BB2190" s="98">
        <f>IF(ISNUMBER(SEARCH('ankieta ESG'!$G$183,BC2190)),MAX($BB$3:BB2189)+1,0)</f>
        <v>2187</v>
      </c>
      <c r="BC2190" s="134" t="s">
        <v>6190</v>
      </c>
      <c r="BD2190" s="98">
        <v>0</v>
      </c>
      <c r="BE2190" s="99" t="str">
        <f>IFERROR(VLOOKUP(ROWS($BC$4:BC2190),$BB$4:$BC$2337,2,0),"")</f>
        <v>Wodzisław (pow. jędrzejowski, woj. świętokrzyskie)</v>
      </c>
      <c r="BF2190" s="98">
        <v>0</v>
      </c>
      <c r="BG2190" s="98">
        <f>IF(ISNUMBER(SEARCH('ankieta ESG'!$G$184,BH2190)),MAX($BG$3:BG2189)+1,0)</f>
        <v>2187</v>
      </c>
      <c r="BH2190" s="134" t="s">
        <v>6190</v>
      </c>
      <c r="BI2190" s="98">
        <v>0</v>
      </c>
      <c r="BJ2190" s="99" t="str">
        <f>IFERROR(VLOOKUP(ROWS($BH$4:BH2190),$BG$4:$BH$2337,2,0),"")</f>
        <v>Wodzisław (pow. jędrzejowski, woj. świętokrzyskie)</v>
      </c>
      <c r="BK2190" s="98">
        <v>0</v>
      </c>
      <c r="BL2190" s="98">
        <f>IF(ISNUMBER(SEARCH('ankieta ESG'!$G$185,BM2190)),MAX($BL$3:BL2189)+1,0)</f>
        <v>2187</v>
      </c>
      <c r="BM2190" s="134" t="s">
        <v>6190</v>
      </c>
      <c r="BN2190" s="98">
        <v>0</v>
      </c>
      <c r="BO2190" s="99" t="str">
        <f>IFERROR(VLOOKUP(ROWS($BM$4:BM2190),$BL$4:$BM$2337,2,0),"")</f>
        <v>Wodzisław (pow. jędrzejowski, woj. świętokrzyskie)</v>
      </c>
      <c r="BP2190" s="98">
        <v>0</v>
      </c>
      <c r="BQ2190" s="98">
        <f>IF(ISNUMBER(SEARCH('ankieta ESG'!$G$186,BR2190)),MAX($BQ$3:BQ2189)+1,0)</f>
        <v>2187</v>
      </c>
      <c r="BR2190" s="134" t="s">
        <v>6190</v>
      </c>
      <c r="BS2190" s="98">
        <v>0</v>
      </c>
      <c r="BT2190" s="99" t="str">
        <f>IFERROR(VLOOKUP(ROWS($BR$4:BR2190),$BQ$4:$BR$2337,2,0),"")</f>
        <v>Wodzisław (pow. jędrzejowski, woj. świętokrzyskie)</v>
      </c>
      <c r="BU2190" s="98">
        <v>0</v>
      </c>
      <c r="BV2190" s="98">
        <f>IF(ISNUMBER(SEARCH('ankieta ESG'!$G$187,BW2190)),MAX($BV$3:BV2189)+1,0)</f>
        <v>2187</v>
      </c>
      <c r="BW2190" s="134" t="s">
        <v>6190</v>
      </c>
      <c r="BX2190" s="98">
        <v>0</v>
      </c>
      <c r="BY2190" s="99" t="str">
        <f>IFERROR(VLOOKUP(ROWS($BW$4:BW2190),$BV$4:$BW$2337,2,0),"")</f>
        <v>Wodzisław (pow. jędrzejowski, woj. świętokrzyskie)</v>
      </c>
      <c r="BZ2190" s="98">
        <v>0</v>
      </c>
      <c r="CA2190" s="98">
        <f>IF(ISNUMBER(SEARCH('ankieta ESG'!$G$188,CB2190)),MAX($CA$3:CA2189)+1,0)</f>
        <v>2187</v>
      </c>
      <c r="CB2190" s="134" t="s">
        <v>6190</v>
      </c>
      <c r="CC2190" s="98">
        <v>0</v>
      </c>
      <c r="CD2190" s="99" t="str">
        <f>IFERROR(VLOOKUP(ROWS($CB$4:CB2190),$CA$4:$CB$2337,2,0),"")</f>
        <v>Wodzisław (pow. jędrzejowski, woj. świętokrzyskie)</v>
      </c>
      <c r="CE2190" s="98">
        <v>0</v>
      </c>
      <c r="CF2190" s="98">
        <f>IF(ISNUMBER(SEARCH('ankieta ESG'!$G$189,CG2190)),MAX($CF$3:CF2189)+1,0)</f>
        <v>2187</v>
      </c>
      <c r="CG2190" s="134" t="s">
        <v>6190</v>
      </c>
      <c r="CH2190" s="98">
        <v>0</v>
      </c>
      <c r="CI2190" s="99" t="str">
        <f>IFERROR(VLOOKUP(ROWS($CG$4:CG2190),$CF$4:$CG$2337,2,0),"")</f>
        <v>Wodzisław (pow. jędrzejowski, woj. świętokrzyskie)</v>
      </c>
      <c r="CJ2190" s="98">
        <v>0</v>
      </c>
    </row>
    <row r="2191" spans="4:88">
      <c r="D2191" s="25"/>
      <c r="F2191" s="25"/>
      <c r="AM2191" s="98">
        <f>IF(ISNUMBER(SEARCH('ankieta ESG'!$G$180,AN2191)),MAX(AM$3:$AM2190)+1,0)</f>
        <v>2188</v>
      </c>
      <c r="AN2191" s="134" t="s">
        <v>6191</v>
      </c>
      <c r="AO2191" s="98">
        <v>0</v>
      </c>
      <c r="AP2191" s="99" t="str">
        <f>IFERROR(VLOOKUP(ROWS($AN$4:AN2191),$AM$4:$AN$2337,2,0),"")</f>
        <v>Wodzisław Śląski (pow. wodzisławski, woj. śląskie)</v>
      </c>
      <c r="AQ2191" s="98">
        <v>0</v>
      </c>
      <c r="AR2191" s="98">
        <f>IF(ISNUMBER(SEARCH('ankieta ESG'!$G$181,AS2191)),MAX($AR$3:AR2190)+1,0)</f>
        <v>2188</v>
      </c>
      <c r="AS2191" s="134" t="s">
        <v>6191</v>
      </c>
      <c r="AT2191" s="98">
        <v>0</v>
      </c>
      <c r="AU2191" s="99" t="str">
        <f>IFERROR(VLOOKUP(ROWS($AS$4:AS2191),$AR$4:$AS$2337,2,0),"")</f>
        <v>Wodzisław Śląski (pow. wodzisławski, woj. śląskie)</v>
      </c>
      <c r="AV2191" s="98">
        <v>0</v>
      </c>
      <c r="AW2191" s="98">
        <f>IF(ISNUMBER(SEARCH('ankieta ESG'!$G$182,AX2191)),MAX($AW$3:AW2190)+1,0)</f>
        <v>2188</v>
      </c>
      <c r="AX2191" s="134" t="s">
        <v>6191</v>
      </c>
      <c r="AY2191" s="98">
        <v>0</v>
      </c>
      <c r="AZ2191" s="99" t="str">
        <f>IFERROR(VLOOKUP(ROWS($AX$4:AX2191),$AW$4:$AX$2337,2,0),"")</f>
        <v>Wodzisław Śląski (pow. wodzisławski, woj. śląskie)</v>
      </c>
      <c r="BA2191" s="98">
        <v>0</v>
      </c>
      <c r="BB2191" s="98">
        <f>IF(ISNUMBER(SEARCH('ankieta ESG'!$G$183,BC2191)),MAX($BB$3:BB2190)+1,0)</f>
        <v>2188</v>
      </c>
      <c r="BC2191" s="134" t="s">
        <v>6191</v>
      </c>
      <c r="BD2191" s="98">
        <v>0</v>
      </c>
      <c r="BE2191" s="99" t="str">
        <f>IFERROR(VLOOKUP(ROWS($BC$4:BC2191),$BB$4:$BC$2337,2,0),"")</f>
        <v>Wodzisław Śląski (pow. wodzisławski, woj. śląskie)</v>
      </c>
      <c r="BF2191" s="98">
        <v>0</v>
      </c>
      <c r="BG2191" s="98">
        <f>IF(ISNUMBER(SEARCH('ankieta ESG'!$G$184,BH2191)),MAX($BG$3:BG2190)+1,0)</f>
        <v>2188</v>
      </c>
      <c r="BH2191" s="134" t="s">
        <v>6191</v>
      </c>
      <c r="BI2191" s="98">
        <v>0</v>
      </c>
      <c r="BJ2191" s="99" t="str">
        <f>IFERROR(VLOOKUP(ROWS($BH$4:BH2191),$BG$4:$BH$2337,2,0),"")</f>
        <v>Wodzisław Śląski (pow. wodzisławski, woj. śląskie)</v>
      </c>
      <c r="BK2191" s="98">
        <v>0</v>
      </c>
      <c r="BL2191" s="98">
        <f>IF(ISNUMBER(SEARCH('ankieta ESG'!$G$185,BM2191)),MAX($BL$3:BL2190)+1,0)</f>
        <v>2188</v>
      </c>
      <c r="BM2191" s="134" t="s">
        <v>6191</v>
      </c>
      <c r="BN2191" s="98">
        <v>0</v>
      </c>
      <c r="BO2191" s="99" t="str">
        <f>IFERROR(VLOOKUP(ROWS($BM$4:BM2191),$BL$4:$BM$2337,2,0),"")</f>
        <v>Wodzisław Śląski (pow. wodzisławski, woj. śląskie)</v>
      </c>
      <c r="BP2191" s="98">
        <v>0</v>
      </c>
      <c r="BQ2191" s="98">
        <f>IF(ISNUMBER(SEARCH('ankieta ESG'!$G$186,BR2191)),MAX($BQ$3:BQ2190)+1,0)</f>
        <v>2188</v>
      </c>
      <c r="BR2191" s="134" t="s">
        <v>6191</v>
      </c>
      <c r="BS2191" s="98">
        <v>0</v>
      </c>
      <c r="BT2191" s="99" t="str">
        <f>IFERROR(VLOOKUP(ROWS($BR$4:BR2191),$BQ$4:$BR$2337,2,0),"")</f>
        <v>Wodzisław Śląski (pow. wodzisławski, woj. śląskie)</v>
      </c>
      <c r="BU2191" s="98">
        <v>0</v>
      </c>
      <c r="BV2191" s="98">
        <f>IF(ISNUMBER(SEARCH('ankieta ESG'!$G$187,BW2191)),MAX($BV$3:BV2190)+1,0)</f>
        <v>2188</v>
      </c>
      <c r="BW2191" s="134" t="s">
        <v>6191</v>
      </c>
      <c r="BX2191" s="98">
        <v>0</v>
      </c>
      <c r="BY2191" s="99" t="str">
        <f>IFERROR(VLOOKUP(ROWS($BW$4:BW2191),$BV$4:$BW$2337,2,0),"")</f>
        <v>Wodzisław Śląski (pow. wodzisławski, woj. śląskie)</v>
      </c>
      <c r="BZ2191" s="98">
        <v>0</v>
      </c>
      <c r="CA2191" s="98">
        <f>IF(ISNUMBER(SEARCH('ankieta ESG'!$G$188,CB2191)),MAX($CA$3:CA2190)+1,0)</f>
        <v>2188</v>
      </c>
      <c r="CB2191" s="134" t="s">
        <v>6191</v>
      </c>
      <c r="CC2191" s="98">
        <v>0</v>
      </c>
      <c r="CD2191" s="99" t="str">
        <f>IFERROR(VLOOKUP(ROWS($CB$4:CB2191),$CA$4:$CB$2337,2,0),"")</f>
        <v>Wodzisław Śląski (pow. wodzisławski, woj. śląskie)</v>
      </c>
      <c r="CE2191" s="98">
        <v>0</v>
      </c>
      <c r="CF2191" s="98">
        <f>IF(ISNUMBER(SEARCH('ankieta ESG'!$G$189,CG2191)),MAX($CF$3:CF2190)+1,0)</f>
        <v>2188</v>
      </c>
      <c r="CG2191" s="134" t="s">
        <v>6191</v>
      </c>
      <c r="CH2191" s="98">
        <v>0</v>
      </c>
      <c r="CI2191" s="99" t="str">
        <f>IFERROR(VLOOKUP(ROWS($CG$4:CG2191),$CF$4:$CG$2337,2,0),"")</f>
        <v>Wodzisław Śląski (pow. wodzisławski, woj. śląskie)</v>
      </c>
      <c r="CJ2191" s="98">
        <v>0</v>
      </c>
    </row>
    <row r="2192" spans="4:88">
      <c r="D2192" s="25"/>
      <c r="F2192" s="25"/>
      <c r="AM2192" s="98">
        <f>IF(ISNUMBER(SEARCH('ankieta ESG'!$G$180,AN2192)),MAX(AM$3:$AM2191)+1,0)</f>
        <v>2189</v>
      </c>
      <c r="AN2192" s="134" t="s">
        <v>6192</v>
      </c>
      <c r="AO2192" s="98">
        <v>0</v>
      </c>
      <c r="AP2192" s="99" t="str">
        <f>IFERROR(VLOOKUP(ROWS($AN$4:AN2192),$AM$4:$AN$2337,2,0),"")</f>
        <v>Wohyń (pow. radzyński, woj. lubelskie)</v>
      </c>
      <c r="AQ2192" s="98">
        <v>0</v>
      </c>
      <c r="AR2192" s="98">
        <f>IF(ISNUMBER(SEARCH('ankieta ESG'!$G$181,AS2192)),MAX($AR$3:AR2191)+1,0)</f>
        <v>2189</v>
      </c>
      <c r="AS2192" s="134" t="s">
        <v>6192</v>
      </c>
      <c r="AT2192" s="98">
        <v>0</v>
      </c>
      <c r="AU2192" s="99" t="str">
        <f>IFERROR(VLOOKUP(ROWS($AS$4:AS2192),$AR$4:$AS$2337,2,0),"")</f>
        <v>Wohyń (pow. radzyński, woj. lubelskie)</v>
      </c>
      <c r="AV2192" s="98">
        <v>0</v>
      </c>
      <c r="AW2192" s="98">
        <f>IF(ISNUMBER(SEARCH('ankieta ESG'!$G$182,AX2192)),MAX($AW$3:AW2191)+1,0)</f>
        <v>2189</v>
      </c>
      <c r="AX2192" s="134" t="s">
        <v>6192</v>
      </c>
      <c r="AY2192" s="98">
        <v>0</v>
      </c>
      <c r="AZ2192" s="99" t="str">
        <f>IFERROR(VLOOKUP(ROWS($AX$4:AX2192),$AW$4:$AX$2337,2,0),"")</f>
        <v>Wohyń (pow. radzyński, woj. lubelskie)</v>
      </c>
      <c r="BA2192" s="98">
        <v>0</v>
      </c>
      <c r="BB2192" s="98">
        <f>IF(ISNUMBER(SEARCH('ankieta ESG'!$G$183,BC2192)),MAX($BB$3:BB2191)+1,0)</f>
        <v>2189</v>
      </c>
      <c r="BC2192" s="134" t="s">
        <v>6192</v>
      </c>
      <c r="BD2192" s="98">
        <v>0</v>
      </c>
      <c r="BE2192" s="99" t="str">
        <f>IFERROR(VLOOKUP(ROWS($BC$4:BC2192),$BB$4:$BC$2337,2,0),"")</f>
        <v>Wohyń (pow. radzyński, woj. lubelskie)</v>
      </c>
      <c r="BF2192" s="98">
        <v>0</v>
      </c>
      <c r="BG2192" s="98">
        <f>IF(ISNUMBER(SEARCH('ankieta ESG'!$G$184,BH2192)),MAX($BG$3:BG2191)+1,0)</f>
        <v>2189</v>
      </c>
      <c r="BH2192" s="134" t="s">
        <v>6192</v>
      </c>
      <c r="BI2192" s="98">
        <v>0</v>
      </c>
      <c r="BJ2192" s="99" t="str">
        <f>IFERROR(VLOOKUP(ROWS($BH$4:BH2192),$BG$4:$BH$2337,2,0),"")</f>
        <v>Wohyń (pow. radzyński, woj. lubelskie)</v>
      </c>
      <c r="BK2192" s="98">
        <v>0</v>
      </c>
      <c r="BL2192" s="98">
        <f>IF(ISNUMBER(SEARCH('ankieta ESG'!$G$185,BM2192)),MAX($BL$3:BL2191)+1,0)</f>
        <v>2189</v>
      </c>
      <c r="BM2192" s="134" t="s">
        <v>6192</v>
      </c>
      <c r="BN2192" s="98">
        <v>0</v>
      </c>
      <c r="BO2192" s="99" t="str">
        <f>IFERROR(VLOOKUP(ROWS($BM$4:BM2192),$BL$4:$BM$2337,2,0),"")</f>
        <v>Wohyń (pow. radzyński, woj. lubelskie)</v>
      </c>
      <c r="BP2192" s="98">
        <v>0</v>
      </c>
      <c r="BQ2192" s="98">
        <f>IF(ISNUMBER(SEARCH('ankieta ESG'!$G$186,BR2192)),MAX($BQ$3:BQ2191)+1,0)</f>
        <v>2189</v>
      </c>
      <c r="BR2192" s="134" t="s">
        <v>6192</v>
      </c>
      <c r="BS2192" s="98">
        <v>0</v>
      </c>
      <c r="BT2192" s="99" t="str">
        <f>IFERROR(VLOOKUP(ROWS($BR$4:BR2192),$BQ$4:$BR$2337,2,0),"")</f>
        <v>Wohyń (pow. radzyński, woj. lubelskie)</v>
      </c>
      <c r="BU2192" s="98">
        <v>0</v>
      </c>
      <c r="BV2192" s="98">
        <f>IF(ISNUMBER(SEARCH('ankieta ESG'!$G$187,BW2192)),MAX($BV$3:BV2191)+1,0)</f>
        <v>2189</v>
      </c>
      <c r="BW2192" s="134" t="s">
        <v>6192</v>
      </c>
      <c r="BX2192" s="98">
        <v>0</v>
      </c>
      <c r="BY2192" s="99" t="str">
        <f>IFERROR(VLOOKUP(ROWS($BW$4:BW2192),$BV$4:$BW$2337,2,0),"")</f>
        <v>Wohyń (pow. radzyński, woj. lubelskie)</v>
      </c>
      <c r="BZ2192" s="98">
        <v>0</v>
      </c>
      <c r="CA2192" s="98">
        <f>IF(ISNUMBER(SEARCH('ankieta ESG'!$G$188,CB2192)),MAX($CA$3:CA2191)+1,0)</f>
        <v>2189</v>
      </c>
      <c r="CB2192" s="134" t="s">
        <v>6192</v>
      </c>
      <c r="CC2192" s="98">
        <v>0</v>
      </c>
      <c r="CD2192" s="99" t="str">
        <f>IFERROR(VLOOKUP(ROWS($CB$4:CB2192),$CA$4:$CB$2337,2,0),"")</f>
        <v>Wohyń (pow. radzyński, woj. lubelskie)</v>
      </c>
      <c r="CE2192" s="98">
        <v>0</v>
      </c>
      <c r="CF2192" s="98">
        <f>IF(ISNUMBER(SEARCH('ankieta ESG'!$G$189,CG2192)),MAX($CF$3:CF2191)+1,0)</f>
        <v>2189</v>
      </c>
      <c r="CG2192" s="134" t="s">
        <v>6192</v>
      </c>
      <c r="CH2192" s="98">
        <v>0</v>
      </c>
      <c r="CI2192" s="99" t="str">
        <f>IFERROR(VLOOKUP(ROWS($CG$4:CG2192),$CF$4:$CG$2337,2,0),"")</f>
        <v>Wohyń (pow. radzyński, woj. lubelskie)</v>
      </c>
      <c r="CJ2192" s="98">
        <v>0</v>
      </c>
    </row>
    <row r="2193" spans="4:88">
      <c r="D2193" s="25"/>
      <c r="F2193" s="25"/>
      <c r="AM2193" s="98">
        <f>IF(ISNUMBER(SEARCH('ankieta ESG'!$G$180,AN2193)),MAX(AM$3:$AM2192)+1,0)</f>
        <v>2190</v>
      </c>
      <c r="AN2193" s="134" t="s">
        <v>6193</v>
      </c>
      <c r="AO2193" s="98">
        <v>0</v>
      </c>
      <c r="AP2193" s="99" t="str">
        <f>IFERROR(VLOOKUP(ROWS($AN$4:AN2193),$AM$4:$AN$2337,2,0),"")</f>
        <v>Wojaszówka (pow. krośnieński, woj. podkarpackie)</v>
      </c>
      <c r="AQ2193" s="98">
        <v>0</v>
      </c>
      <c r="AR2193" s="98">
        <f>IF(ISNUMBER(SEARCH('ankieta ESG'!$G$181,AS2193)),MAX($AR$3:AR2192)+1,0)</f>
        <v>2190</v>
      </c>
      <c r="AS2193" s="134" t="s">
        <v>6193</v>
      </c>
      <c r="AT2193" s="98">
        <v>0</v>
      </c>
      <c r="AU2193" s="99" t="str">
        <f>IFERROR(VLOOKUP(ROWS($AS$4:AS2193),$AR$4:$AS$2337,2,0),"")</f>
        <v>Wojaszówka (pow. krośnieński, woj. podkarpackie)</v>
      </c>
      <c r="AV2193" s="98">
        <v>0</v>
      </c>
      <c r="AW2193" s="98">
        <f>IF(ISNUMBER(SEARCH('ankieta ESG'!$G$182,AX2193)),MAX($AW$3:AW2192)+1,0)</f>
        <v>2190</v>
      </c>
      <c r="AX2193" s="134" t="s">
        <v>6193</v>
      </c>
      <c r="AY2193" s="98">
        <v>0</v>
      </c>
      <c r="AZ2193" s="99" t="str">
        <f>IFERROR(VLOOKUP(ROWS($AX$4:AX2193),$AW$4:$AX$2337,2,0),"")</f>
        <v>Wojaszówka (pow. krośnieński, woj. podkarpackie)</v>
      </c>
      <c r="BA2193" s="98">
        <v>0</v>
      </c>
      <c r="BB2193" s="98">
        <f>IF(ISNUMBER(SEARCH('ankieta ESG'!$G$183,BC2193)),MAX($BB$3:BB2192)+1,0)</f>
        <v>2190</v>
      </c>
      <c r="BC2193" s="134" t="s">
        <v>6193</v>
      </c>
      <c r="BD2193" s="98">
        <v>0</v>
      </c>
      <c r="BE2193" s="99" t="str">
        <f>IFERROR(VLOOKUP(ROWS($BC$4:BC2193),$BB$4:$BC$2337,2,0),"")</f>
        <v>Wojaszówka (pow. krośnieński, woj. podkarpackie)</v>
      </c>
      <c r="BF2193" s="98">
        <v>0</v>
      </c>
      <c r="BG2193" s="98">
        <f>IF(ISNUMBER(SEARCH('ankieta ESG'!$G$184,BH2193)),MAX($BG$3:BG2192)+1,0)</f>
        <v>2190</v>
      </c>
      <c r="BH2193" s="134" t="s">
        <v>6193</v>
      </c>
      <c r="BI2193" s="98">
        <v>0</v>
      </c>
      <c r="BJ2193" s="99" t="str">
        <f>IFERROR(VLOOKUP(ROWS($BH$4:BH2193),$BG$4:$BH$2337,2,0),"")</f>
        <v>Wojaszówka (pow. krośnieński, woj. podkarpackie)</v>
      </c>
      <c r="BK2193" s="98">
        <v>0</v>
      </c>
      <c r="BL2193" s="98">
        <f>IF(ISNUMBER(SEARCH('ankieta ESG'!$G$185,BM2193)),MAX($BL$3:BL2192)+1,0)</f>
        <v>2190</v>
      </c>
      <c r="BM2193" s="134" t="s">
        <v>6193</v>
      </c>
      <c r="BN2193" s="98">
        <v>0</v>
      </c>
      <c r="BO2193" s="99" t="str">
        <f>IFERROR(VLOOKUP(ROWS($BM$4:BM2193),$BL$4:$BM$2337,2,0),"")</f>
        <v>Wojaszówka (pow. krośnieński, woj. podkarpackie)</v>
      </c>
      <c r="BP2193" s="98">
        <v>0</v>
      </c>
      <c r="BQ2193" s="98">
        <f>IF(ISNUMBER(SEARCH('ankieta ESG'!$G$186,BR2193)),MAX($BQ$3:BQ2192)+1,0)</f>
        <v>2190</v>
      </c>
      <c r="BR2193" s="134" t="s">
        <v>6193</v>
      </c>
      <c r="BS2193" s="98">
        <v>0</v>
      </c>
      <c r="BT2193" s="99" t="str">
        <f>IFERROR(VLOOKUP(ROWS($BR$4:BR2193),$BQ$4:$BR$2337,2,0),"")</f>
        <v>Wojaszówka (pow. krośnieński, woj. podkarpackie)</v>
      </c>
      <c r="BU2193" s="98">
        <v>0</v>
      </c>
      <c r="BV2193" s="98">
        <f>IF(ISNUMBER(SEARCH('ankieta ESG'!$G$187,BW2193)),MAX($BV$3:BV2192)+1,0)</f>
        <v>2190</v>
      </c>
      <c r="BW2193" s="134" t="s">
        <v>6193</v>
      </c>
      <c r="BX2193" s="98">
        <v>0</v>
      </c>
      <c r="BY2193" s="99" t="str">
        <f>IFERROR(VLOOKUP(ROWS($BW$4:BW2193),$BV$4:$BW$2337,2,0),"")</f>
        <v>Wojaszówka (pow. krośnieński, woj. podkarpackie)</v>
      </c>
      <c r="BZ2193" s="98">
        <v>0</v>
      </c>
      <c r="CA2193" s="98">
        <f>IF(ISNUMBER(SEARCH('ankieta ESG'!$G$188,CB2193)),MAX($CA$3:CA2192)+1,0)</f>
        <v>2190</v>
      </c>
      <c r="CB2193" s="134" t="s">
        <v>6193</v>
      </c>
      <c r="CC2193" s="98">
        <v>0</v>
      </c>
      <c r="CD2193" s="99" t="str">
        <f>IFERROR(VLOOKUP(ROWS($CB$4:CB2193),$CA$4:$CB$2337,2,0),"")</f>
        <v>Wojaszówka (pow. krośnieński, woj. podkarpackie)</v>
      </c>
      <c r="CE2193" s="98">
        <v>0</v>
      </c>
      <c r="CF2193" s="98">
        <f>IF(ISNUMBER(SEARCH('ankieta ESG'!$G$189,CG2193)),MAX($CF$3:CF2192)+1,0)</f>
        <v>2190</v>
      </c>
      <c r="CG2193" s="134" t="s">
        <v>6193</v>
      </c>
      <c r="CH2193" s="98">
        <v>0</v>
      </c>
      <c r="CI2193" s="99" t="str">
        <f>IFERROR(VLOOKUP(ROWS($CG$4:CG2193),$CF$4:$CG$2337,2,0),"")</f>
        <v>Wojaszówka (pow. krośnieński, woj. podkarpackie)</v>
      </c>
      <c r="CJ2193" s="98">
        <v>0</v>
      </c>
    </row>
    <row r="2194" spans="4:88">
      <c r="D2194" s="25"/>
      <c r="F2194" s="25"/>
      <c r="AM2194" s="98">
        <f>IF(ISNUMBER(SEARCH('ankieta ESG'!$G$180,AN2194)),MAX(AM$3:$AM2193)+1,0)</f>
        <v>2191</v>
      </c>
      <c r="AN2194" s="134" t="s">
        <v>6194</v>
      </c>
      <c r="AO2194" s="98">
        <v>0</v>
      </c>
      <c r="AP2194" s="99" t="str">
        <f>IFERROR(VLOOKUP(ROWS($AN$4:AN2194),$AM$4:$AN$2337,2,0),"")</f>
        <v>Wojciechowice (pow. opatowski, woj. świętokrzyskie)</v>
      </c>
      <c r="AQ2194" s="98">
        <v>0</v>
      </c>
      <c r="AR2194" s="98">
        <f>IF(ISNUMBER(SEARCH('ankieta ESG'!$G$181,AS2194)),MAX($AR$3:AR2193)+1,0)</f>
        <v>2191</v>
      </c>
      <c r="AS2194" s="134" t="s">
        <v>6194</v>
      </c>
      <c r="AT2194" s="98">
        <v>0</v>
      </c>
      <c r="AU2194" s="99" t="str">
        <f>IFERROR(VLOOKUP(ROWS($AS$4:AS2194),$AR$4:$AS$2337,2,0),"")</f>
        <v>Wojciechowice (pow. opatowski, woj. świętokrzyskie)</v>
      </c>
      <c r="AV2194" s="98">
        <v>0</v>
      </c>
      <c r="AW2194" s="98">
        <f>IF(ISNUMBER(SEARCH('ankieta ESG'!$G$182,AX2194)),MAX($AW$3:AW2193)+1,0)</f>
        <v>2191</v>
      </c>
      <c r="AX2194" s="134" t="s">
        <v>6194</v>
      </c>
      <c r="AY2194" s="98">
        <v>0</v>
      </c>
      <c r="AZ2194" s="99" t="str">
        <f>IFERROR(VLOOKUP(ROWS($AX$4:AX2194),$AW$4:$AX$2337,2,0),"")</f>
        <v>Wojciechowice (pow. opatowski, woj. świętokrzyskie)</v>
      </c>
      <c r="BA2194" s="98">
        <v>0</v>
      </c>
      <c r="BB2194" s="98">
        <f>IF(ISNUMBER(SEARCH('ankieta ESG'!$G$183,BC2194)),MAX($BB$3:BB2193)+1,0)</f>
        <v>2191</v>
      </c>
      <c r="BC2194" s="134" t="s">
        <v>6194</v>
      </c>
      <c r="BD2194" s="98">
        <v>0</v>
      </c>
      <c r="BE2194" s="99" t="str">
        <f>IFERROR(VLOOKUP(ROWS($BC$4:BC2194),$BB$4:$BC$2337,2,0),"")</f>
        <v>Wojciechowice (pow. opatowski, woj. świętokrzyskie)</v>
      </c>
      <c r="BF2194" s="98">
        <v>0</v>
      </c>
      <c r="BG2194" s="98">
        <f>IF(ISNUMBER(SEARCH('ankieta ESG'!$G$184,BH2194)),MAX($BG$3:BG2193)+1,0)</f>
        <v>2191</v>
      </c>
      <c r="BH2194" s="134" t="s">
        <v>6194</v>
      </c>
      <c r="BI2194" s="98">
        <v>0</v>
      </c>
      <c r="BJ2194" s="99" t="str">
        <f>IFERROR(VLOOKUP(ROWS($BH$4:BH2194),$BG$4:$BH$2337,2,0),"")</f>
        <v>Wojciechowice (pow. opatowski, woj. świętokrzyskie)</v>
      </c>
      <c r="BK2194" s="98">
        <v>0</v>
      </c>
      <c r="BL2194" s="98">
        <f>IF(ISNUMBER(SEARCH('ankieta ESG'!$G$185,BM2194)),MAX($BL$3:BL2193)+1,0)</f>
        <v>2191</v>
      </c>
      <c r="BM2194" s="134" t="s">
        <v>6194</v>
      </c>
      <c r="BN2194" s="98">
        <v>0</v>
      </c>
      <c r="BO2194" s="99" t="str">
        <f>IFERROR(VLOOKUP(ROWS($BM$4:BM2194),$BL$4:$BM$2337,2,0),"")</f>
        <v>Wojciechowice (pow. opatowski, woj. świętokrzyskie)</v>
      </c>
      <c r="BP2194" s="98">
        <v>0</v>
      </c>
      <c r="BQ2194" s="98">
        <f>IF(ISNUMBER(SEARCH('ankieta ESG'!$G$186,BR2194)),MAX($BQ$3:BQ2193)+1,0)</f>
        <v>2191</v>
      </c>
      <c r="BR2194" s="134" t="s">
        <v>6194</v>
      </c>
      <c r="BS2194" s="98">
        <v>0</v>
      </c>
      <c r="BT2194" s="99" t="str">
        <f>IFERROR(VLOOKUP(ROWS($BR$4:BR2194),$BQ$4:$BR$2337,2,0),"")</f>
        <v>Wojciechowice (pow. opatowski, woj. świętokrzyskie)</v>
      </c>
      <c r="BU2194" s="98">
        <v>0</v>
      </c>
      <c r="BV2194" s="98">
        <f>IF(ISNUMBER(SEARCH('ankieta ESG'!$G$187,BW2194)),MAX($BV$3:BV2193)+1,0)</f>
        <v>2191</v>
      </c>
      <c r="BW2194" s="134" t="s">
        <v>6194</v>
      </c>
      <c r="BX2194" s="98">
        <v>0</v>
      </c>
      <c r="BY2194" s="99" t="str">
        <f>IFERROR(VLOOKUP(ROWS($BW$4:BW2194),$BV$4:$BW$2337,2,0),"")</f>
        <v>Wojciechowice (pow. opatowski, woj. świętokrzyskie)</v>
      </c>
      <c r="BZ2194" s="98">
        <v>0</v>
      </c>
      <c r="CA2194" s="98">
        <f>IF(ISNUMBER(SEARCH('ankieta ESG'!$G$188,CB2194)),MAX($CA$3:CA2193)+1,0)</f>
        <v>2191</v>
      </c>
      <c r="CB2194" s="134" t="s">
        <v>6194</v>
      </c>
      <c r="CC2194" s="98">
        <v>0</v>
      </c>
      <c r="CD2194" s="99" t="str">
        <f>IFERROR(VLOOKUP(ROWS($CB$4:CB2194),$CA$4:$CB$2337,2,0),"")</f>
        <v>Wojciechowice (pow. opatowski, woj. świętokrzyskie)</v>
      </c>
      <c r="CE2194" s="98">
        <v>0</v>
      </c>
      <c r="CF2194" s="98">
        <f>IF(ISNUMBER(SEARCH('ankieta ESG'!$G$189,CG2194)),MAX($CF$3:CF2193)+1,0)</f>
        <v>2191</v>
      </c>
      <c r="CG2194" s="134" t="s">
        <v>6194</v>
      </c>
      <c r="CH2194" s="98">
        <v>0</v>
      </c>
      <c r="CI2194" s="99" t="str">
        <f>IFERROR(VLOOKUP(ROWS($CG$4:CG2194),$CF$4:$CG$2337,2,0),"")</f>
        <v>Wojciechowice (pow. opatowski, woj. świętokrzyskie)</v>
      </c>
      <c r="CJ2194" s="98">
        <v>0</v>
      </c>
    </row>
    <row r="2195" spans="4:88">
      <c r="D2195" s="25"/>
      <c r="F2195" s="25"/>
      <c r="AM2195" s="98">
        <f>IF(ISNUMBER(SEARCH('ankieta ESG'!$G$180,AN2195)),MAX(AM$3:$AM2194)+1,0)</f>
        <v>2192</v>
      </c>
      <c r="AN2195" s="134" t="s">
        <v>6195</v>
      </c>
      <c r="AO2195" s="98">
        <v>0</v>
      </c>
      <c r="AP2195" s="99" t="str">
        <f>IFERROR(VLOOKUP(ROWS($AN$4:AN2195),$AM$4:$AN$2337,2,0),"")</f>
        <v>Wojciechów (pow. lubelski, woj. lubelskie)</v>
      </c>
      <c r="AQ2195" s="98">
        <v>0</v>
      </c>
      <c r="AR2195" s="98">
        <f>IF(ISNUMBER(SEARCH('ankieta ESG'!$G$181,AS2195)),MAX($AR$3:AR2194)+1,0)</f>
        <v>2192</v>
      </c>
      <c r="AS2195" s="134" t="s">
        <v>6195</v>
      </c>
      <c r="AT2195" s="98">
        <v>0</v>
      </c>
      <c r="AU2195" s="99" t="str">
        <f>IFERROR(VLOOKUP(ROWS($AS$4:AS2195),$AR$4:$AS$2337,2,0),"")</f>
        <v>Wojciechów (pow. lubelski, woj. lubelskie)</v>
      </c>
      <c r="AV2195" s="98">
        <v>0</v>
      </c>
      <c r="AW2195" s="98">
        <f>IF(ISNUMBER(SEARCH('ankieta ESG'!$G$182,AX2195)),MAX($AW$3:AW2194)+1,0)</f>
        <v>2192</v>
      </c>
      <c r="AX2195" s="134" t="s">
        <v>6195</v>
      </c>
      <c r="AY2195" s="98">
        <v>0</v>
      </c>
      <c r="AZ2195" s="99" t="str">
        <f>IFERROR(VLOOKUP(ROWS($AX$4:AX2195),$AW$4:$AX$2337,2,0),"")</f>
        <v>Wojciechów (pow. lubelski, woj. lubelskie)</v>
      </c>
      <c r="BA2195" s="98">
        <v>0</v>
      </c>
      <c r="BB2195" s="98">
        <f>IF(ISNUMBER(SEARCH('ankieta ESG'!$G$183,BC2195)),MAX($BB$3:BB2194)+1,0)</f>
        <v>2192</v>
      </c>
      <c r="BC2195" s="134" t="s">
        <v>6195</v>
      </c>
      <c r="BD2195" s="98">
        <v>0</v>
      </c>
      <c r="BE2195" s="99" t="str">
        <f>IFERROR(VLOOKUP(ROWS($BC$4:BC2195),$BB$4:$BC$2337,2,0),"")</f>
        <v>Wojciechów (pow. lubelski, woj. lubelskie)</v>
      </c>
      <c r="BF2195" s="98">
        <v>0</v>
      </c>
      <c r="BG2195" s="98">
        <f>IF(ISNUMBER(SEARCH('ankieta ESG'!$G$184,BH2195)),MAX($BG$3:BG2194)+1,0)</f>
        <v>2192</v>
      </c>
      <c r="BH2195" s="134" t="s">
        <v>6195</v>
      </c>
      <c r="BI2195" s="98">
        <v>0</v>
      </c>
      <c r="BJ2195" s="99" t="str">
        <f>IFERROR(VLOOKUP(ROWS($BH$4:BH2195),$BG$4:$BH$2337,2,0),"")</f>
        <v>Wojciechów (pow. lubelski, woj. lubelskie)</v>
      </c>
      <c r="BK2195" s="98">
        <v>0</v>
      </c>
      <c r="BL2195" s="98">
        <f>IF(ISNUMBER(SEARCH('ankieta ESG'!$G$185,BM2195)),MAX($BL$3:BL2194)+1,0)</f>
        <v>2192</v>
      </c>
      <c r="BM2195" s="134" t="s">
        <v>6195</v>
      </c>
      <c r="BN2195" s="98">
        <v>0</v>
      </c>
      <c r="BO2195" s="99" t="str">
        <f>IFERROR(VLOOKUP(ROWS($BM$4:BM2195),$BL$4:$BM$2337,2,0),"")</f>
        <v>Wojciechów (pow. lubelski, woj. lubelskie)</v>
      </c>
      <c r="BP2195" s="98">
        <v>0</v>
      </c>
      <c r="BQ2195" s="98">
        <f>IF(ISNUMBER(SEARCH('ankieta ESG'!$G$186,BR2195)),MAX($BQ$3:BQ2194)+1,0)</f>
        <v>2192</v>
      </c>
      <c r="BR2195" s="134" t="s">
        <v>6195</v>
      </c>
      <c r="BS2195" s="98">
        <v>0</v>
      </c>
      <c r="BT2195" s="99" t="str">
        <f>IFERROR(VLOOKUP(ROWS($BR$4:BR2195),$BQ$4:$BR$2337,2,0),"")</f>
        <v>Wojciechów (pow. lubelski, woj. lubelskie)</v>
      </c>
      <c r="BU2195" s="98">
        <v>0</v>
      </c>
      <c r="BV2195" s="98">
        <f>IF(ISNUMBER(SEARCH('ankieta ESG'!$G$187,BW2195)),MAX($BV$3:BV2194)+1,0)</f>
        <v>2192</v>
      </c>
      <c r="BW2195" s="134" t="s">
        <v>6195</v>
      </c>
      <c r="BX2195" s="98">
        <v>0</v>
      </c>
      <c r="BY2195" s="99" t="str">
        <f>IFERROR(VLOOKUP(ROWS($BW$4:BW2195),$BV$4:$BW$2337,2,0),"")</f>
        <v>Wojciechów (pow. lubelski, woj. lubelskie)</v>
      </c>
      <c r="BZ2195" s="98">
        <v>0</v>
      </c>
      <c r="CA2195" s="98">
        <f>IF(ISNUMBER(SEARCH('ankieta ESG'!$G$188,CB2195)),MAX($CA$3:CA2194)+1,0)</f>
        <v>2192</v>
      </c>
      <c r="CB2195" s="134" t="s">
        <v>6195</v>
      </c>
      <c r="CC2195" s="98">
        <v>0</v>
      </c>
      <c r="CD2195" s="99" t="str">
        <f>IFERROR(VLOOKUP(ROWS($CB$4:CB2195),$CA$4:$CB$2337,2,0),"")</f>
        <v>Wojciechów (pow. lubelski, woj. lubelskie)</v>
      </c>
      <c r="CE2195" s="98">
        <v>0</v>
      </c>
      <c r="CF2195" s="98">
        <f>IF(ISNUMBER(SEARCH('ankieta ESG'!$G$189,CG2195)),MAX($CF$3:CF2194)+1,0)</f>
        <v>2192</v>
      </c>
      <c r="CG2195" s="134" t="s">
        <v>6195</v>
      </c>
      <c r="CH2195" s="98">
        <v>0</v>
      </c>
      <c r="CI2195" s="99" t="str">
        <f>IFERROR(VLOOKUP(ROWS($CG$4:CG2195),$CF$4:$CG$2337,2,0),"")</f>
        <v>Wojciechów (pow. lubelski, woj. lubelskie)</v>
      </c>
      <c r="CJ2195" s="98">
        <v>0</v>
      </c>
    </row>
    <row r="2196" spans="4:88">
      <c r="D2196" s="25"/>
      <c r="F2196" s="25"/>
      <c r="AM2196" s="98">
        <f>IF(ISNUMBER(SEARCH('ankieta ESG'!$G$180,AN2196)),MAX(AM$3:$AM2195)+1,0)</f>
        <v>2193</v>
      </c>
      <c r="AN2196" s="134" t="s">
        <v>6196</v>
      </c>
      <c r="AO2196" s="98">
        <v>0</v>
      </c>
      <c r="AP2196" s="99" t="str">
        <f>IFERROR(VLOOKUP(ROWS($AN$4:AN2196),$AM$4:$AN$2337,2,0),"")</f>
        <v>Wojcieszków (pow. łukowski, woj. lubelskie)</v>
      </c>
      <c r="AQ2196" s="98">
        <v>0</v>
      </c>
      <c r="AR2196" s="98">
        <f>IF(ISNUMBER(SEARCH('ankieta ESG'!$G$181,AS2196)),MAX($AR$3:AR2195)+1,0)</f>
        <v>2193</v>
      </c>
      <c r="AS2196" s="134" t="s">
        <v>6196</v>
      </c>
      <c r="AT2196" s="98">
        <v>0</v>
      </c>
      <c r="AU2196" s="99" t="str">
        <f>IFERROR(VLOOKUP(ROWS($AS$4:AS2196),$AR$4:$AS$2337,2,0),"")</f>
        <v>Wojcieszków (pow. łukowski, woj. lubelskie)</v>
      </c>
      <c r="AV2196" s="98">
        <v>0</v>
      </c>
      <c r="AW2196" s="98">
        <f>IF(ISNUMBER(SEARCH('ankieta ESG'!$G$182,AX2196)),MAX($AW$3:AW2195)+1,0)</f>
        <v>2193</v>
      </c>
      <c r="AX2196" s="134" t="s">
        <v>6196</v>
      </c>
      <c r="AY2196" s="98">
        <v>0</v>
      </c>
      <c r="AZ2196" s="99" t="str">
        <f>IFERROR(VLOOKUP(ROWS($AX$4:AX2196),$AW$4:$AX$2337,2,0),"")</f>
        <v>Wojcieszków (pow. łukowski, woj. lubelskie)</v>
      </c>
      <c r="BA2196" s="98">
        <v>0</v>
      </c>
      <c r="BB2196" s="98">
        <f>IF(ISNUMBER(SEARCH('ankieta ESG'!$G$183,BC2196)),MAX($BB$3:BB2195)+1,0)</f>
        <v>2193</v>
      </c>
      <c r="BC2196" s="134" t="s">
        <v>6196</v>
      </c>
      <c r="BD2196" s="98">
        <v>0</v>
      </c>
      <c r="BE2196" s="99" t="str">
        <f>IFERROR(VLOOKUP(ROWS($BC$4:BC2196),$BB$4:$BC$2337,2,0),"")</f>
        <v>Wojcieszków (pow. łukowski, woj. lubelskie)</v>
      </c>
      <c r="BF2196" s="98">
        <v>0</v>
      </c>
      <c r="BG2196" s="98">
        <f>IF(ISNUMBER(SEARCH('ankieta ESG'!$G$184,BH2196)),MAX($BG$3:BG2195)+1,0)</f>
        <v>2193</v>
      </c>
      <c r="BH2196" s="134" t="s">
        <v>6196</v>
      </c>
      <c r="BI2196" s="98">
        <v>0</v>
      </c>
      <c r="BJ2196" s="99" t="str">
        <f>IFERROR(VLOOKUP(ROWS($BH$4:BH2196),$BG$4:$BH$2337,2,0),"")</f>
        <v>Wojcieszków (pow. łukowski, woj. lubelskie)</v>
      </c>
      <c r="BK2196" s="98">
        <v>0</v>
      </c>
      <c r="BL2196" s="98">
        <f>IF(ISNUMBER(SEARCH('ankieta ESG'!$G$185,BM2196)),MAX($BL$3:BL2195)+1,0)</f>
        <v>2193</v>
      </c>
      <c r="BM2196" s="134" t="s">
        <v>6196</v>
      </c>
      <c r="BN2196" s="98">
        <v>0</v>
      </c>
      <c r="BO2196" s="99" t="str">
        <f>IFERROR(VLOOKUP(ROWS($BM$4:BM2196),$BL$4:$BM$2337,2,0),"")</f>
        <v>Wojcieszków (pow. łukowski, woj. lubelskie)</v>
      </c>
      <c r="BP2196" s="98">
        <v>0</v>
      </c>
      <c r="BQ2196" s="98">
        <f>IF(ISNUMBER(SEARCH('ankieta ESG'!$G$186,BR2196)),MAX($BQ$3:BQ2195)+1,0)</f>
        <v>2193</v>
      </c>
      <c r="BR2196" s="134" t="s">
        <v>6196</v>
      </c>
      <c r="BS2196" s="98">
        <v>0</v>
      </c>
      <c r="BT2196" s="99" t="str">
        <f>IFERROR(VLOOKUP(ROWS($BR$4:BR2196),$BQ$4:$BR$2337,2,0),"")</f>
        <v>Wojcieszków (pow. łukowski, woj. lubelskie)</v>
      </c>
      <c r="BU2196" s="98">
        <v>0</v>
      </c>
      <c r="BV2196" s="98">
        <f>IF(ISNUMBER(SEARCH('ankieta ESG'!$G$187,BW2196)),MAX($BV$3:BV2195)+1,0)</f>
        <v>2193</v>
      </c>
      <c r="BW2196" s="134" t="s">
        <v>6196</v>
      </c>
      <c r="BX2196" s="98">
        <v>0</v>
      </c>
      <c r="BY2196" s="99" t="str">
        <f>IFERROR(VLOOKUP(ROWS($BW$4:BW2196),$BV$4:$BW$2337,2,0),"")</f>
        <v>Wojcieszków (pow. łukowski, woj. lubelskie)</v>
      </c>
      <c r="BZ2196" s="98">
        <v>0</v>
      </c>
      <c r="CA2196" s="98">
        <f>IF(ISNUMBER(SEARCH('ankieta ESG'!$G$188,CB2196)),MAX($CA$3:CA2195)+1,0)</f>
        <v>2193</v>
      </c>
      <c r="CB2196" s="134" t="s">
        <v>6196</v>
      </c>
      <c r="CC2196" s="98">
        <v>0</v>
      </c>
      <c r="CD2196" s="99" t="str">
        <f>IFERROR(VLOOKUP(ROWS($CB$4:CB2196),$CA$4:$CB$2337,2,0),"")</f>
        <v>Wojcieszków (pow. łukowski, woj. lubelskie)</v>
      </c>
      <c r="CE2196" s="98">
        <v>0</v>
      </c>
      <c r="CF2196" s="98">
        <f>IF(ISNUMBER(SEARCH('ankieta ESG'!$G$189,CG2196)),MAX($CF$3:CF2195)+1,0)</f>
        <v>2193</v>
      </c>
      <c r="CG2196" s="134" t="s">
        <v>6196</v>
      </c>
      <c r="CH2196" s="98">
        <v>0</v>
      </c>
      <c r="CI2196" s="99" t="str">
        <f>IFERROR(VLOOKUP(ROWS($CG$4:CG2196),$CF$4:$CG$2337,2,0),"")</f>
        <v>Wojcieszków (pow. łukowski, woj. lubelskie)</v>
      </c>
      <c r="CJ2196" s="98">
        <v>0</v>
      </c>
    </row>
    <row r="2197" spans="4:88">
      <c r="D2197" s="25"/>
      <c r="F2197" s="25"/>
      <c r="AM2197" s="98">
        <f>IF(ISNUMBER(SEARCH('ankieta ESG'!$G$180,AN2197)),MAX(AM$3:$AM2196)+1,0)</f>
        <v>2194</v>
      </c>
      <c r="AN2197" s="134" t="s">
        <v>6197</v>
      </c>
      <c r="AO2197" s="98">
        <v>0</v>
      </c>
      <c r="AP2197" s="99" t="str">
        <f>IFERROR(VLOOKUP(ROWS($AN$4:AN2197),$AM$4:$AN$2337,2,0),"")</f>
        <v>Wojcieszów (pow. złotoryjski, woj. dolnośląskie)</v>
      </c>
      <c r="AQ2197" s="98">
        <v>0</v>
      </c>
      <c r="AR2197" s="98">
        <f>IF(ISNUMBER(SEARCH('ankieta ESG'!$G$181,AS2197)),MAX($AR$3:AR2196)+1,0)</f>
        <v>2194</v>
      </c>
      <c r="AS2197" s="134" t="s">
        <v>6197</v>
      </c>
      <c r="AT2197" s="98">
        <v>0</v>
      </c>
      <c r="AU2197" s="99" t="str">
        <f>IFERROR(VLOOKUP(ROWS($AS$4:AS2197),$AR$4:$AS$2337,2,0),"")</f>
        <v>Wojcieszów (pow. złotoryjski, woj. dolnośląskie)</v>
      </c>
      <c r="AV2197" s="98">
        <v>0</v>
      </c>
      <c r="AW2197" s="98">
        <f>IF(ISNUMBER(SEARCH('ankieta ESG'!$G$182,AX2197)),MAX($AW$3:AW2196)+1,0)</f>
        <v>2194</v>
      </c>
      <c r="AX2197" s="134" t="s">
        <v>6197</v>
      </c>
      <c r="AY2197" s="98">
        <v>0</v>
      </c>
      <c r="AZ2197" s="99" t="str">
        <f>IFERROR(VLOOKUP(ROWS($AX$4:AX2197),$AW$4:$AX$2337,2,0),"")</f>
        <v>Wojcieszów (pow. złotoryjski, woj. dolnośląskie)</v>
      </c>
      <c r="BA2197" s="98">
        <v>0</v>
      </c>
      <c r="BB2197" s="98">
        <f>IF(ISNUMBER(SEARCH('ankieta ESG'!$G$183,BC2197)),MAX($BB$3:BB2196)+1,0)</f>
        <v>2194</v>
      </c>
      <c r="BC2197" s="134" t="s">
        <v>6197</v>
      </c>
      <c r="BD2197" s="98">
        <v>0</v>
      </c>
      <c r="BE2197" s="99" t="str">
        <f>IFERROR(VLOOKUP(ROWS($BC$4:BC2197),$BB$4:$BC$2337,2,0),"")</f>
        <v>Wojcieszów (pow. złotoryjski, woj. dolnośląskie)</v>
      </c>
      <c r="BF2197" s="98">
        <v>0</v>
      </c>
      <c r="BG2197" s="98">
        <f>IF(ISNUMBER(SEARCH('ankieta ESG'!$G$184,BH2197)),MAX($BG$3:BG2196)+1,0)</f>
        <v>2194</v>
      </c>
      <c r="BH2197" s="134" t="s">
        <v>6197</v>
      </c>
      <c r="BI2197" s="98">
        <v>0</v>
      </c>
      <c r="BJ2197" s="99" t="str">
        <f>IFERROR(VLOOKUP(ROWS($BH$4:BH2197),$BG$4:$BH$2337,2,0),"")</f>
        <v>Wojcieszów (pow. złotoryjski, woj. dolnośląskie)</v>
      </c>
      <c r="BK2197" s="98">
        <v>0</v>
      </c>
      <c r="BL2197" s="98">
        <f>IF(ISNUMBER(SEARCH('ankieta ESG'!$G$185,BM2197)),MAX($BL$3:BL2196)+1,0)</f>
        <v>2194</v>
      </c>
      <c r="BM2197" s="134" t="s">
        <v>6197</v>
      </c>
      <c r="BN2197" s="98">
        <v>0</v>
      </c>
      <c r="BO2197" s="99" t="str">
        <f>IFERROR(VLOOKUP(ROWS($BM$4:BM2197),$BL$4:$BM$2337,2,0),"")</f>
        <v>Wojcieszów (pow. złotoryjski, woj. dolnośląskie)</v>
      </c>
      <c r="BP2197" s="98">
        <v>0</v>
      </c>
      <c r="BQ2197" s="98">
        <f>IF(ISNUMBER(SEARCH('ankieta ESG'!$G$186,BR2197)),MAX($BQ$3:BQ2196)+1,0)</f>
        <v>2194</v>
      </c>
      <c r="BR2197" s="134" t="s">
        <v>6197</v>
      </c>
      <c r="BS2197" s="98">
        <v>0</v>
      </c>
      <c r="BT2197" s="99" t="str">
        <f>IFERROR(VLOOKUP(ROWS($BR$4:BR2197),$BQ$4:$BR$2337,2,0),"")</f>
        <v>Wojcieszów (pow. złotoryjski, woj. dolnośląskie)</v>
      </c>
      <c r="BU2197" s="98">
        <v>0</v>
      </c>
      <c r="BV2197" s="98">
        <f>IF(ISNUMBER(SEARCH('ankieta ESG'!$G$187,BW2197)),MAX($BV$3:BV2196)+1,0)</f>
        <v>2194</v>
      </c>
      <c r="BW2197" s="134" t="s">
        <v>6197</v>
      </c>
      <c r="BX2197" s="98">
        <v>0</v>
      </c>
      <c r="BY2197" s="99" t="str">
        <f>IFERROR(VLOOKUP(ROWS($BW$4:BW2197),$BV$4:$BW$2337,2,0),"")</f>
        <v>Wojcieszów (pow. złotoryjski, woj. dolnośląskie)</v>
      </c>
      <c r="BZ2197" s="98">
        <v>0</v>
      </c>
      <c r="CA2197" s="98">
        <f>IF(ISNUMBER(SEARCH('ankieta ESG'!$G$188,CB2197)),MAX($CA$3:CA2196)+1,0)</f>
        <v>2194</v>
      </c>
      <c r="CB2197" s="134" t="s">
        <v>6197</v>
      </c>
      <c r="CC2197" s="98">
        <v>0</v>
      </c>
      <c r="CD2197" s="99" t="str">
        <f>IFERROR(VLOOKUP(ROWS($CB$4:CB2197),$CA$4:$CB$2337,2,0),"")</f>
        <v>Wojcieszów (pow. złotoryjski, woj. dolnośląskie)</v>
      </c>
      <c r="CE2197" s="98">
        <v>0</v>
      </c>
      <c r="CF2197" s="98">
        <f>IF(ISNUMBER(SEARCH('ankieta ESG'!$G$189,CG2197)),MAX($CF$3:CF2196)+1,0)</f>
        <v>2194</v>
      </c>
      <c r="CG2197" s="134" t="s">
        <v>6197</v>
      </c>
      <c r="CH2197" s="98">
        <v>0</v>
      </c>
      <c r="CI2197" s="99" t="str">
        <f>IFERROR(VLOOKUP(ROWS($CG$4:CG2197),$CF$4:$CG$2337,2,0),"")</f>
        <v>Wojcieszów (pow. złotoryjski, woj. dolnośląskie)</v>
      </c>
      <c r="CJ2197" s="98">
        <v>0</v>
      </c>
    </row>
    <row r="2198" spans="4:88">
      <c r="D2198" s="25"/>
      <c r="F2198" s="25"/>
      <c r="AM2198" s="98">
        <f>IF(ISNUMBER(SEARCH('ankieta ESG'!$G$180,AN2198)),MAX(AM$3:$AM2197)+1,0)</f>
        <v>2195</v>
      </c>
      <c r="AN2198" s="134" t="s">
        <v>6198</v>
      </c>
      <c r="AO2198" s="98">
        <v>0</v>
      </c>
      <c r="AP2198" s="99" t="str">
        <f>IFERROR(VLOOKUP(ROWS($AN$4:AN2198),$AM$4:$AN$2337,2,0),"")</f>
        <v>Wojkowice (pow. będziński, woj. śląskie)</v>
      </c>
      <c r="AQ2198" s="98">
        <v>0</v>
      </c>
      <c r="AR2198" s="98">
        <f>IF(ISNUMBER(SEARCH('ankieta ESG'!$G$181,AS2198)),MAX($AR$3:AR2197)+1,0)</f>
        <v>2195</v>
      </c>
      <c r="AS2198" s="134" t="s">
        <v>6198</v>
      </c>
      <c r="AT2198" s="98">
        <v>0</v>
      </c>
      <c r="AU2198" s="99" t="str">
        <f>IFERROR(VLOOKUP(ROWS($AS$4:AS2198),$AR$4:$AS$2337,2,0),"")</f>
        <v>Wojkowice (pow. będziński, woj. śląskie)</v>
      </c>
      <c r="AV2198" s="98">
        <v>0</v>
      </c>
      <c r="AW2198" s="98">
        <f>IF(ISNUMBER(SEARCH('ankieta ESG'!$G$182,AX2198)),MAX($AW$3:AW2197)+1,0)</f>
        <v>2195</v>
      </c>
      <c r="AX2198" s="134" t="s">
        <v>6198</v>
      </c>
      <c r="AY2198" s="98">
        <v>0</v>
      </c>
      <c r="AZ2198" s="99" t="str">
        <f>IFERROR(VLOOKUP(ROWS($AX$4:AX2198),$AW$4:$AX$2337,2,0),"")</f>
        <v>Wojkowice (pow. będziński, woj. śląskie)</v>
      </c>
      <c r="BA2198" s="98">
        <v>0</v>
      </c>
      <c r="BB2198" s="98">
        <f>IF(ISNUMBER(SEARCH('ankieta ESG'!$G$183,BC2198)),MAX($BB$3:BB2197)+1,0)</f>
        <v>2195</v>
      </c>
      <c r="BC2198" s="134" t="s">
        <v>6198</v>
      </c>
      <c r="BD2198" s="98">
        <v>0</v>
      </c>
      <c r="BE2198" s="99" t="str">
        <f>IFERROR(VLOOKUP(ROWS($BC$4:BC2198),$BB$4:$BC$2337,2,0),"")</f>
        <v>Wojkowice (pow. będziński, woj. śląskie)</v>
      </c>
      <c r="BF2198" s="98">
        <v>0</v>
      </c>
      <c r="BG2198" s="98">
        <f>IF(ISNUMBER(SEARCH('ankieta ESG'!$G$184,BH2198)),MAX($BG$3:BG2197)+1,0)</f>
        <v>2195</v>
      </c>
      <c r="BH2198" s="134" t="s">
        <v>6198</v>
      </c>
      <c r="BI2198" s="98">
        <v>0</v>
      </c>
      <c r="BJ2198" s="99" t="str">
        <f>IFERROR(VLOOKUP(ROWS($BH$4:BH2198),$BG$4:$BH$2337,2,0),"")</f>
        <v>Wojkowice (pow. będziński, woj. śląskie)</v>
      </c>
      <c r="BK2198" s="98">
        <v>0</v>
      </c>
      <c r="BL2198" s="98">
        <f>IF(ISNUMBER(SEARCH('ankieta ESG'!$G$185,BM2198)),MAX($BL$3:BL2197)+1,0)</f>
        <v>2195</v>
      </c>
      <c r="BM2198" s="134" t="s">
        <v>6198</v>
      </c>
      <c r="BN2198" s="98">
        <v>0</v>
      </c>
      <c r="BO2198" s="99" t="str">
        <f>IFERROR(VLOOKUP(ROWS($BM$4:BM2198),$BL$4:$BM$2337,2,0),"")</f>
        <v>Wojkowice (pow. będziński, woj. śląskie)</v>
      </c>
      <c r="BP2198" s="98">
        <v>0</v>
      </c>
      <c r="BQ2198" s="98">
        <f>IF(ISNUMBER(SEARCH('ankieta ESG'!$G$186,BR2198)),MAX($BQ$3:BQ2197)+1,0)</f>
        <v>2195</v>
      </c>
      <c r="BR2198" s="134" t="s">
        <v>6198</v>
      </c>
      <c r="BS2198" s="98">
        <v>0</v>
      </c>
      <c r="BT2198" s="99" t="str">
        <f>IFERROR(VLOOKUP(ROWS($BR$4:BR2198),$BQ$4:$BR$2337,2,0),"")</f>
        <v>Wojkowice (pow. będziński, woj. śląskie)</v>
      </c>
      <c r="BU2198" s="98">
        <v>0</v>
      </c>
      <c r="BV2198" s="98">
        <f>IF(ISNUMBER(SEARCH('ankieta ESG'!$G$187,BW2198)),MAX($BV$3:BV2197)+1,0)</f>
        <v>2195</v>
      </c>
      <c r="BW2198" s="134" t="s">
        <v>6198</v>
      </c>
      <c r="BX2198" s="98">
        <v>0</v>
      </c>
      <c r="BY2198" s="99" t="str">
        <f>IFERROR(VLOOKUP(ROWS($BW$4:BW2198),$BV$4:$BW$2337,2,0),"")</f>
        <v>Wojkowice (pow. będziński, woj. śląskie)</v>
      </c>
      <c r="BZ2198" s="98">
        <v>0</v>
      </c>
      <c r="CA2198" s="98">
        <f>IF(ISNUMBER(SEARCH('ankieta ESG'!$G$188,CB2198)),MAX($CA$3:CA2197)+1,0)</f>
        <v>2195</v>
      </c>
      <c r="CB2198" s="134" t="s">
        <v>6198</v>
      </c>
      <c r="CC2198" s="98">
        <v>0</v>
      </c>
      <c r="CD2198" s="99" t="str">
        <f>IFERROR(VLOOKUP(ROWS($CB$4:CB2198),$CA$4:$CB$2337,2,0),"")</f>
        <v>Wojkowice (pow. będziński, woj. śląskie)</v>
      </c>
      <c r="CE2198" s="98">
        <v>0</v>
      </c>
      <c r="CF2198" s="98">
        <f>IF(ISNUMBER(SEARCH('ankieta ESG'!$G$189,CG2198)),MAX($CF$3:CF2197)+1,0)</f>
        <v>2195</v>
      </c>
      <c r="CG2198" s="134" t="s">
        <v>6198</v>
      </c>
      <c r="CH2198" s="98">
        <v>0</v>
      </c>
      <c r="CI2198" s="99" t="str">
        <f>IFERROR(VLOOKUP(ROWS($CG$4:CG2198),$CF$4:$CG$2337,2,0),"")</f>
        <v>Wojkowice (pow. będziński, woj. śląskie)</v>
      </c>
      <c r="CJ2198" s="98">
        <v>0</v>
      </c>
    </row>
    <row r="2199" spans="4:88">
      <c r="D2199" s="25"/>
      <c r="F2199" s="25"/>
      <c r="AM2199" s="98">
        <f>IF(ISNUMBER(SEARCH('ankieta ESG'!$G$180,AN2199)),MAX(AM$3:$AM2198)+1,0)</f>
        <v>2196</v>
      </c>
      <c r="AN2199" s="134" t="s">
        <v>6199</v>
      </c>
      <c r="AO2199" s="98">
        <v>0</v>
      </c>
      <c r="AP2199" s="99" t="str">
        <f>IFERROR(VLOOKUP(ROWS($AN$4:AN2199),$AM$4:$AN$2337,2,0),"")</f>
        <v>Wojnicz (pow. tarnowski, woj. małopolskie)</v>
      </c>
      <c r="AQ2199" s="98">
        <v>0</v>
      </c>
      <c r="AR2199" s="98">
        <f>IF(ISNUMBER(SEARCH('ankieta ESG'!$G$181,AS2199)),MAX($AR$3:AR2198)+1,0)</f>
        <v>2196</v>
      </c>
      <c r="AS2199" s="134" t="s">
        <v>6199</v>
      </c>
      <c r="AT2199" s="98">
        <v>0</v>
      </c>
      <c r="AU2199" s="99" t="str">
        <f>IFERROR(VLOOKUP(ROWS($AS$4:AS2199),$AR$4:$AS$2337,2,0),"")</f>
        <v>Wojnicz (pow. tarnowski, woj. małopolskie)</v>
      </c>
      <c r="AV2199" s="98">
        <v>0</v>
      </c>
      <c r="AW2199" s="98">
        <f>IF(ISNUMBER(SEARCH('ankieta ESG'!$G$182,AX2199)),MAX($AW$3:AW2198)+1,0)</f>
        <v>2196</v>
      </c>
      <c r="AX2199" s="134" t="s">
        <v>6199</v>
      </c>
      <c r="AY2199" s="98">
        <v>0</v>
      </c>
      <c r="AZ2199" s="99" t="str">
        <f>IFERROR(VLOOKUP(ROWS($AX$4:AX2199),$AW$4:$AX$2337,2,0),"")</f>
        <v>Wojnicz (pow. tarnowski, woj. małopolskie)</v>
      </c>
      <c r="BA2199" s="98">
        <v>0</v>
      </c>
      <c r="BB2199" s="98">
        <f>IF(ISNUMBER(SEARCH('ankieta ESG'!$G$183,BC2199)),MAX($BB$3:BB2198)+1,0)</f>
        <v>2196</v>
      </c>
      <c r="BC2199" s="134" t="s">
        <v>6199</v>
      </c>
      <c r="BD2199" s="98">
        <v>0</v>
      </c>
      <c r="BE2199" s="99" t="str">
        <f>IFERROR(VLOOKUP(ROWS($BC$4:BC2199),$BB$4:$BC$2337,2,0),"")</f>
        <v>Wojnicz (pow. tarnowski, woj. małopolskie)</v>
      </c>
      <c r="BF2199" s="98">
        <v>0</v>
      </c>
      <c r="BG2199" s="98">
        <f>IF(ISNUMBER(SEARCH('ankieta ESG'!$G$184,BH2199)),MAX($BG$3:BG2198)+1,0)</f>
        <v>2196</v>
      </c>
      <c r="BH2199" s="134" t="s">
        <v>6199</v>
      </c>
      <c r="BI2199" s="98">
        <v>0</v>
      </c>
      <c r="BJ2199" s="99" t="str">
        <f>IFERROR(VLOOKUP(ROWS($BH$4:BH2199),$BG$4:$BH$2337,2,0),"")</f>
        <v>Wojnicz (pow. tarnowski, woj. małopolskie)</v>
      </c>
      <c r="BK2199" s="98">
        <v>0</v>
      </c>
      <c r="BL2199" s="98">
        <f>IF(ISNUMBER(SEARCH('ankieta ESG'!$G$185,BM2199)),MAX($BL$3:BL2198)+1,0)</f>
        <v>2196</v>
      </c>
      <c r="BM2199" s="134" t="s">
        <v>6199</v>
      </c>
      <c r="BN2199" s="98">
        <v>0</v>
      </c>
      <c r="BO2199" s="99" t="str">
        <f>IFERROR(VLOOKUP(ROWS($BM$4:BM2199),$BL$4:$BM$2337,2,0),"")</f>
        <v>Wojnicz (pow. tarnowski, woj. małopolskie)</v>
      </c>
      <c r="BP2199" s="98">
        <v>0</v>
      </c>
      <c r="BQ2199" s="98">
        <f>IF(ISNUMBER(SEARCH('ankieta ESG'!$G$186,BR2199)),MAX($BQ$3:BQ2198)+1,0)</f>
        <v>2196</v>
      </c>
      <c r="BR2199" s="134" t="s">
        <v>6199</v>
      </c>
      <c r="BS2199" s="98">
        <v>0</v>
      </c>
      <c r="BT2199" s="99" t="str">
        <f>IFERROR(VLOOKUP(ROWS($BR$4:BR2199),$BQ$4:$BR$2337,2,0),"")</f>
        <v>Wojnicz (pow. tarnowski, woj. małopolskie)</v>
      </c>
      <c r="BU2199" s="98">
        <v>0</v>
      </c>
      <c r="BV2199" s="98">
        <f>IF(ISNUMBER(SEARCH('ankieta ESG'!$G$187,BW2199)),MAX($BV$3:BV2198)+1,0)</f>
        <v>2196</v>
      </c>
      <c r="BW2199" s="134" t="s">
        <v>6199</v>
      </c>
      <c r="BX2199" s="98">
        <v>0</v>
      </c>
      <c r="BY2199" s="99" t="str">
        <f>IFERROR(VLOOKUP(ROWS($BW$4:BW2199),$BV$4:$BW$2337,2,0),"")</f>
        <v>Wojnicz (pow. tarnowski, woj. małopolskie)</v>
      </c>
      <c r="BZ2199" s="98">
        <v>0</v>
      </c>
      <c r="CA2199" s="98">
        <f>IF(ISNUMBER(SEARCH('ankieta ESG'!$G$188,CB2199)),MAX($CA$3:CA2198)+1,0)</f>
        <v>2196</v>
      </c>
      <c r="CB2199" s="134" t="s">
        <v>6199</v>
      </c>
      <c r="CC2199" s="98">
        <v>0</v>
      </c>
      <c r="CD2199" s="99" t="str">
        <f>IFERROR(VLOOKUP(ROWS($CB$4:CB2199),$CA$4:$CB$2337,2,0),"")</f>
        <v>Wojnicz (pow. tarnowski, woj. małopolskie)</v>
      </c>
      <c r="CE2199" s="98">
        <v>0</v>
      </c>
      <c r="CF2199" s="98">
        <f>IF(ISNUMBER(SEARCH('ankieta ESG'!$G$189,CG2199)),MAX($CF$3:CF2198)+1,0)</f>
        <v>2196</v>
      </c>
      <c r="CG2199" s="134" t="s">
        <v>6199</v>
      </c>
      <c r="CH2199" s="98">
        <v>0</v>
      </c>
      <c r="CI2199" s="99" t="str">
        <f>IFERROR(VLOOKUP(ROWS($CG$4:CG2199),$CF$4:$CG$2337,2,0),"")</f>
        <v>Wojnicz (pow. tarnowski, woj. małopolskie)</v>
      </c>
      <c r="CJ2199" s="98">
        <v>0</v>
      </c>
    </row>
    <row r="2200" spans="4:88">
      <c r="D2200" s="25"/>
      <c r="F2200" s="25"/>
      <c r="AM2200" s="98">
        <f>IF(ISNUMBER(SEARCH('ankieta ESG'!$G$180,AN2200)),MAX(AM$3:$AM2199)+1,0)</f>
        <v>2197</v>
      </c>
      <c r="AN2200" s="134" t="s">
        <v>6200</v>
      </c>
      <c r="AO2200" s="98">
        <v>0</v>
      </c>
      <c r="AP2200" s="99" t="str">
        <f>IFERROR(VLOOKUP(ROWS($AN$4:AN2200),$AM$4:$AN$2337,2,0),"")</f>
        <v>Wojsławice (pow. chełmski, woj. lubelskie)</v>
      </c>
      <c r="AQ2200" s="98">
        <v>0</v>
      </c>
      <c r="AR2200" s="98">
        <f>IF(ISNUMBER(SEARCH('ankieta ESG'!$G$181,AS2200)),MAX($AR$3:AR2199)+1,0)</f>
        <v>2197</v>
      </c>
      <c r="AS2200" s="134" t="s">
        <v>6200</v>
      </c>
      <c r="AT2200" s="98">
        <v>0</v>
      </c>
      <c r="AU2200" s="99" t="str">
        <f>IFERROR(VLOOKUP(ROWS($AS$4:AS2200),$AR$4:$AS$2337,2,0),"")</f>
        <v>Wojsławice (pow. chełmski, woj. lubelskie)</v>
      </c>
      <c r="AV2200" s="98">
        <v>0</v>
      </c>
      <c r="AW2200" s="98">
        <f>IF(ISNUMBER(SEARCH('ankieta ESG'!$G$182,AX2200)),MAX($AW$3:AW2199)+1,0)</f>
        <v>2197</v>
      </c>
      <c r="AX2200" s="134" t="s">
        <v>6200</v>
      </c>
      <c r="AY2200" s="98">
        <v>0</v>
      </c>
      <c r="AZ2200" s="99" t="str">
        <f>IFERROR(VLOOKUP(ROWS($AX$4:AX2200),$AW$4:$AX$2337,2,0),"")</f>
        <v>Wojsławice (pow. chełmski, woj. lubelskie)</v>
      </c>
      <c r="BA2200" s="98">
        <v>0</v>
      </c>
      <c r="BB2200" s="98">
        <f>IF(ISNUMBER(SEARCH('ankieta ESG'!$G$183,BC2200)),MAX($BB$3:BB2199)+1,0)</f>
        <v>2197</v>
      </c>
      <c r="BC2200" s="134" t="s">
        <v>6200</v>
      </c>
      <c r="BD2200" s="98">
        <v>0</v>
      </c>
      <c r="BE2200" s="99" t="str">
        <f>IFERROR(VLOOKUP(ROWS($BC$4:BC2200),$BB$4:$BC$2337,2,0),"")</f>
        <v>Wojsławice (pow. chełmski, woj. lubelskie)</v>
      </c>
      <c r="BF2200" s="98">
        <v>0</v>
      </c>
      <c r="BG2200" s="98">
        <f>IF(ISNUMBER(SEARCH('ankieta ESG'!$G$184,BH2200)),MAX($BG$3:BG2199)+1,0)</f>
        <v>2197</v>
      </c>
      <c r="BH2200" s="134" t="s">
        <v>6200</v>
      </c>
      <c r="BI2200" s="98">
        <v>0</v>
      </c>
      <c r="BJ2200" s="99" t="str">
        <f>IFERROR(VLOOKUP(ROWS($BH$4:BH2200),$BG$4:$BH$2337,2,0),"")</f>
        <v>Wojsławice (pow. chełmski, woj. lubelskie)</v>
      </c>
      <c r="BK2200" s="98">
        <v>0</v>
      </c>
      <c r="BL2200" s="98">
        <f>IF(ISNUMBER(SEARCH('ankieta ESG'!$G$185,BM2200)),MAX($BL$3:BL2199)+1,0)</f>
        <v>2197</v>
      </c>
      <c r="BM2200" s="134" t="s">
        <v>6200</v>
      </c>
      <c r="BN2200" s="98">
        <v>0</v>
      </c>
      <c r="BO2200" s="99" t="str">
        <f>IFERROR(VLOOKUP(ROWS($BM$4:BM2200),$BL$4:$BM$2337,2,0),"")</f>
        <v>Wojsławice (pow. chełmski, woj. lubelskie)</v>
      </c>
      <c r="BP2200" s="98">
        <v>0</v>
      </c>
      <c r="BQ2200" s="98">
        <f>IF(ISNUMBER(SEARCH('ankieta ESG'!$G$186,BR2200)),MAX($BQ$3:BQ2199)+1,0)</f>
        <v>2197</v>
      </c>
      <c r="BR2200" s="134" t="s">
        <v>6200</v>
      </c>
      <c r="BS2200" s="98">
        <v>0</v>
      </c>
      <c r="BT2200" s="99" t="str">
        <f>IFERROR(VLOOKUP(ROWS($BR$4:BR2200),$BQ$4:$BR$2337,2,0),"")</f>
        <v>Wojsławice (pow. chełmski, woj. lubelskie)</v>
      </c>
      <c r="BU2200" s="98">
        <v>0</v>
      </c>
      <c r="BV2200" s="98">
        <f>IF(ISNUMBER(SEARCH('ankieta ESG'!$G$187,BW2200)),MAX($BV$3:BV2199)+1,0)</f>
        <v>2197</v>
      </c>
      <c r="BW2200" s="134" t="s">
        <v>6200</v>
      </c>
      <c r="BX2200" s="98">
        <v>0</v>
      </c>
      <c r="BY2200" s="99" t="str">
        <f>IFERROR(VLOOKUP(ROWS($BW$4:BW2200),$BV$4:$BW$2337,2,0),"")</f>
        <v>Wojsławice (pow. chełmski, woj. lubelskie)</v>
      </c>
      <c r="BZ2200" s="98">
        <v>0</v>
      </c>
      <c r="CA2200" s="98">
        <f>IF(ISNUMBER(SEARCH('ankieta ESG'!$G$188,CB2200)),MAX($CA$3:CA2199)+1,0)</f>
        <v>2197</v>
      </c>
      <c r="CB2200" s="134" t="s">
        <v>6200</v>
      </c>
      <c r="CC2200" s="98">
        <v>0</v>
      </c>
      <c r="CD2200" s="99" t="str">
        <f>IFERROR(VLOOKUP(ROWS($CB$4:CB2200),$CA$4:$CB$2337,2,0),"")</f>
        <v>Wojsławice (pow. chełmski, woj. lubelskie)</v>
      </c>
      <c r="CE2200" s="98">
        <v>0</v>
      </c>
      <c r="CF2200" s="98">
        <f>IF(ISNUMBER(SEARCH('ankieta ESG'!$G$189,CG2200)),MAX($CF$3:CF2199)+1,0)</f>
        <v>2197</v>
      </c>
      <c r="CG2200" s="134" t="s">
        <v>6200</v>
      </c>
      <c r="CH2200" s="98">
        <v>0</v>
      </c>
      <c r="CI2200" s="99" t="str">
        <f>IFERROR(VLOOKUP(ROWS($CG$4:CG2200),$CF$4:$CG$2337,2,0),"")</f>
        <v>Wojsławice (pow. chełmski, woj. lubelskie)</v>
      </c>
      <c r="CJ2200" s="98">
        <v>0</v>
      </c>
    </row>
    <row r="2201" spans="4:88">
      <c r="D2201" s="25"/>
      <c r="F2201" s="25"/>
      <c r="AM2201" s="98">
        <f>IF(ISNUMBER(SEARCH('ankieta ESG'!$G$180,AN2201)),MAX(AM$3:$AM2200)+1,0)</f>
        <v>2198</v>
      </c>
      <c r="AN2201" s="134" t="s">
        <v>6201</v>
      </c>
      <c r="AO2201" s="98">
        <v>0</v>
      </c>
      <c r="AP2201" s="99" t="str">
        <f>IFERROR(VLOOKUP(ROWS($AN$4:AN2201),$AM$4:$AN$2337,2,0),"")</f>
        <v>Wola Krzysztoporska (pow. piotrkowski, woj. łódzkie)</v>
      </c>
      <c r="AQ2201" s="98">
        <v>0</v>
      </c>
      <c r="AR2201" s="98">
        <f>IF(ISNUMBER(SEARCH('ankieta ESG'!$G$181,AS2201)),MAX($AR$3:AR2200)+1,0)</f>
        <v>2198</v>
      </c>
      <c r="AS2201" s="134" t="s">
        <v>6201</v>
      </c>
      <c r="AT2201" s="98">
        <v>0</v>
      </c>
      <c r="AU2201" s="99" t="str">
        <f>IFERROR(VLOOKUP(ROWS($AS$4:AS2201),$AR$4:$AS$2337,2,0),"")</f>
        <v>Wola Krzysztoporska (pow. piotrkowski, woj. łódzkie)</v>
      </c>
      <c r="AV2201" s="98">
        <v>0</v>
      </c>
      <c r="AW2201" s="98">
        <f>IF(ISNUMBER(SEARCH('ankieta ESG'!$G$182,AX2201)),MAX($AW$3:AW2200)+1,0)</f>
        <v>2198</v>
      </c>
      <c r="AX2201" s="134" t="s">
        <v>6201</v>
      </c>
      <c r="AY2201" s="98">
        <v>0</v>
      </c>
      <c r="AZ2201" s="99" t="str">
        <f>IFERROR(VLOOKUP(ROWS($AX$4:AX2201),$AW$4:$AX$2337,2,0),"")</f>
        <v>Wola Krzysztoporska (pow. piotrkowski, woj. łódzkie)</v>
      </c>
      <c r="BA2201" s="98">
        <v>0</v>
      </c>
      <c r="BB2201" s="98">
        <f>IF(ISNUMBER(SEARCH('ankieta ESG'!$G$183,BC2201)),MAX($BB$3:BB2200)+1,0)</f>
        <v>2198</v>
      </c>
      <c r="BC2201" s="134" t="s">
        <v>6201</v>
      </c>
      <c r="BD2201" s="98">
        <v>0</v>
      </c>
      <c r="BE2201" s="99" t="str">
        <f>IFERROR(VLOOKUP(ROWS($BC$4:BC2201),$BB$4:$BC$2337,2,0),"")</f>
        <v>Wola Krzysztoporska (pow. piotrkowski, woj. łódzkie)</v>
      </c>
      <c r="BF2201" s="98">
        <v>0</v>
      </c>
      <c r="BG2201" s="98">
        <f>IF(ISNUMBER(SEARCH('ankieta ESG'!$G$184,BH2201)),MAX($BG$3:BG2200)+1,0)</f>
        <v>2198</v>
      </c>
      <c r="BH2201" s="134" t="s">
        <v>6201</v>
      </c>
      <c r="BI2201" s="98">
        <v>0</v>
      </c>
      <c r="BJ2201" s="99" t="str">
        <f>IFERROR(VLOOKUP(ROWS($BH$4:BH2201),$BG$4:$BH$2337,2,0),"")</f>
        <v>Wola Krzysztoporska (pow. piotrkowski, woj. łódzkie)</v>
      </c>
      <c r="BK2201" s="98">
        <v>0</v>
      </c>
      <c r="BL2201" s="98">
        <f>IF(ISNUMBER(SEARCH('ankieta ESG'!$G$185,BM2201)),MAX($BL$3:BL2200)+1,0)</f>
        <v>2198</v>
      </c>
      <c r="BM2201" s="134" t="s">
        <v>6201</v>
      </c>
      <c r="BN2201" s="98">
        <v>0</v>
      </c>
      <c r="BO2201" s="99" t="str">
        <f>IFERROR(VLOOKUP(ROWS($BM$4:BM2201),$BL$4:$BM$2337,2,0),"")</f>
        <v>Wola Krzysztoporska (pow. piotrkowski, woj. łódzkie)</v>
      </c>
      <c r="BP2201" s="98">
        <v>0</v>
      </c>
      <c r="BQ2201" s="98">
        <f>IF(ISNUMBER(SEARCH('ankieta ESG'!$G$186,BR2201)),MAX($BQ$3:BQ2200)+1,0)</f>
        <v>2198</v>
      </c>
      <c r="BR2201" s="134" t="s">
        <v>6201</v>
      </c>
      <c r="BS2201" s="98">
        <v>0</v>
      </c>
      <c r="BT2201" s="99" t="str">
        <f>IFERROR(VLOOKUP(ROWS($BR$4:BR2201),$BQ$4:$BR$2337,2,0),"")</f>
        <v>Wola Krzysztoporska (pow. piotrkowski, woj. łódzkie)</v>
      </c>
      <c r="BU2201" s="98">
        <v>0</v>
      </c>
      <c r="BV2201" s="98">
        <f>IF(ISNUMBER(SEARCH('ankieta ESG'!$G$187,BW2201)),MAX($BV$3:BV2200)+1,0)</f>
        <v>2198</v>
      </c>
      <c r="BW2201" s="134" t="s">
        <v>6201</v>
      </c>
      <c r="BX2201" s="98">
        <v>0</v>
      </c>
      <c r="BY2201" s="99" t="str">
        <f>IFERROR(VLOOKUP(ROWS($BW$4:BW2201),$BV$4:$BW$2337,2,0),"")</f>
        <v>Wola Krzysztoporska (pow. piotrkowski, woj. łódzkie)</v>
      </c>
      <c r="BZ2201" s="98">
        <v>0</v>
      </c>
      <c r="CA2201" s="98">
        <f>IF(ISNUMBER(SEARCH('ankieta ESG'!$G$188,CB2201)),MAX($CA$3:CA2200)+1,0)</f>
        <v>2198</v>
      </c>
      <c r="CB2201" s="134" t="s">
        <v>6201</v>
      </c>
      <c r="CC2201" s="98">
        <v>0</v>
      </c>
      <c r="CD2201" s="99" t="str">
        <f>IFERROR(VLOOKUP(ROWS($CB$4:CB2201),$CA$4:$CB$2337,2,0),"")</f>
        <v>Wola Krzysztoporska (pow. piotrkowski, woj. łódzkie)</v>
      </c>
      <c r="CE2201" s="98">
        <v>0</v>
      </c>
      <c r="CF2201" s="98">
        <f>IF(ISNUMBER(SEARCH('ankieta ESG'!$G$189,CG2201)),MAX($CF$3:CF2200)+1,0)</f>
        <v>2198</v>
      </c>
      <c r="CG2201" s="134" t="s">
        <v>6201</v>
      </c>
      <c r="CH2201" s="98">
        <v>0</v>
      </c>
      <c r="CI2201" s="99" t="str">
        <f>IFERROR(VLOOKUP(ROWS($CG$4:CG2201),$CF$4:$CG$2337,2,0),"")</f>
        <v>Wola Krzysztoporska (pow. piotrkowski, woj. łódzkie)</v>
      </c>
      <c r="CJ2201" s="98">
        <v>0</v>
      </c>
    </row>
    <row r="2202" spans="4:88">
      <c r="D2202" s="25"/>
      <c r="F2202" s="25"/>
      <c r="AM2202" s="98">
        <f>IF(ISNUMBER(SEARCH('ankieta ESG'!$G$180,AN2202)),MAX(AM$3:$AM2201)+1,0)</f>
        <v>2199</v>
      </c>
      <c r="AN2202" s="134" t="s">
        <v>6202</v>
      </c>
      <c r="AO2202" s="98">
        <v>0</v>
      </c>
      <c r="AP2202" s="99" t="str">
        <f>IFERROR(VLOOKUP(ROWS($AN$4:AN2202),$AM$4:$AN$2337,2,0),"")</f>
        <v>Wola Mysłowska (pow. łukowski, woj. lubelskie)</v>
      </c>
      <c r="AQ2202" s="98">
        <v>0</v>
      </c>
      <c r="AR2202" s="98">
        <f>IF(ISNUMBER(SEARCH('ankieta ESG'!$G$181,AS2202)),MAX($AR$3:AR2201)+1,0)</f>
        <v>2199</v>
      </c>
      <c r="AS2202" s="134" t="s">
        <v>6202</v>
      </c>
      <c r="AT2202" s="98">
        <v>0</v>
      </c>
      <c r="AU2202" s="99" t="str">
        <f>IFERROR(VLOOKUP(ROWS($AS$4:AS2202),$AR$4:$AS$2337,2,0),"")</f>
        <v>Wola Mysłowska (pow. łukowski, woj. lubelskie)</v>
      </c>
      <c r="AV2202" s="98">
        <v>0</v>
      </c>
      <c r="AW2202" s="98">
        <f>IF(ISNUMBER(SEARCH('ankieta ESG'!$G$182,AX2202)),MAX($AW$3:AW2201)+1,0)</f>
        <v>2199</v>
      </c>
      <c r="AX2202" s="134" t="s">
        <v>6202</v>
      </c>
      <c r="AY2202" s="98">
        <v>0</v>
      </c>
      <c r="AZ2202" s="99" t="str">
        <f>IFERROR(VLOOKUP(ROWS($AX$4:AX2202),$AW$4:$AX$2337,2,0),"")</f>
        <v>Wola Mysłowska (pow. łukowski, woj. lubelskie)</v>
      </c>
      <c r="BA2202" s="98">
        <v>0</v>
      </c>
      <c r="BB2202" s="98">
        <f>IF(ISNUMBER(SEARCH('ankieta ESG'!$G$183,BC2202)),MAX($BB$3:BB2201)+1,0)</f>
        <v>2199</v>
      </c>
      <c r="BC2202" s="134" t="s">
        <v>6202</v>
      </c>
      <c r="BD2202" s="98">
        <v>0</v>
      </c>
      <c r="BE2202" s="99" t="str">
        <f>IFERROR(VLOOKUP(ROWS($BC$4:BC2202),$BB$4:$BC$2337,2,0),"")</f>
        <v>Wola Mysłowska (pow. łukowski, woj. lubelskie)</v>
      </c>
      <c r="BF2202" s="98">
        <v>0</v>
      </c>
      <c r="BG2202" s="98">
        <f>IF(ISNUMBER(SEARCH('ankieta ESG'!$G$184,BH2202)),MAX($BG$3:BG2201)+1,0)</f>
        <v>2199</v>
      </c>
      <c r="BH2202" s="134" t="s">
        <v>6202</v>
      </c>
      <c r="BI2202" s="98">
        <v>0</v>
      </c>
      <c r="BJ2202" s="99" t="str">
        <f>IFERROR(VLOOKUP(ROWS($BH$4:BH2202),$BG$4:$BH$2337,2,0),"")</f>
        <v>Wola Mysłowska (pow. łukowski, woj. lubelskie)</v>
      </c>
      <c r="BK2202" s="98">
        <v>0</v>
      </c>
      <c r="BL2202" s="98">
        <f>IF(ISNUMBER(SEARCH('ankieta ESG'!$G$185,BM2202)),MAX($BL$3:BL2201)+1,0)</f>
        <v>2199</v>
      </c>
      <c r="BM2202" s="134" t="s">
        <v>6202</v>
      </c>
      <c r="BN2202" s="98">
        <v>0</v>
      </c>
      <c r="BO2202" s="99" t="str">
        <f>IFERROR(VLOOKUP(ROWS($BM$4:BM2202),$BL$4:$BM$2337,2,0),"")</f>
        <v>Wola Mysłowska (pow. łukowski, woj. lubelskie)</v>
      </c>
      <c r="BP2202" s="98">
        <v>0</v>
      </c>
      <c r="BQ2202" s="98">
        <f>IF(ISNUMBER(SEARCH('ankieta ESG'!$G$186,BR2202)),MAX($BQ$3:BQ2201)+1,0)</f>
        <v>2199</v>
      </c>
      <c r="BR2202" s="134" t="s">
        <v>6202</v>
      </c>
      <c r="BS2202" s="98">
        <v>0</v>
      </c>
      <c r="BT2202" s="99" t="str">
        <f>IFERROR(VLOOKUP(ROWS($BR$4:BR2202),$BQ$4:$BR$2337,2,0),"")</f>
        <v>Wola Mysłowska (pow. łukowski, woj. lubelskie)</v>
      </c>
      <c r="BU2202" s="98">
        <v>0</v>
      </c>
      <c r="BV2202" s="98">
        <f>IF(ISNUMBER(SEARCH('ankieta ESG'!$G$187,BW2202)),MAX($BV$3:BV2201)+1,0)</f>
        <v>2199</v>
      </c>
      <c r="BW2202" s="134" t="s">
        <v>6202</v>
      </c>
      <c r="BX2202" s="98">
        <v>0</v>
      </c>
      <c r="BY2202" s="99" t="str">
        <f>IFERROR(VLOOKUP(ROWS($BW$4:BW2202),$BV$4:$BW$2337,2,0),"")</f>
        <v>Wola Mysłowska (pow. łukowski, woj. lubelskie)</v>
      </c>
      <c r="BZ2202" s="98">
        <v>0</v>
      </c>
      <c r="CA2202" s="98">
        <f>IF(ISNUMBER(SEARCH('ankieta ESG'!$G$188,CB2202)),MAX($CA$3:CA2201)+1,0)</f>
        <v>2199</v>
      </c>
      <c r="CB2202" s="134" t="s">
        <v>6202</v>
      </c>
      <c r="CC2202" s="98">
        <v>0</v>
      </c>
      <c r="CD2202" s="99" t="str">
        <f>IFERROR(VLOOKUP(ROWS($CB$4:CB2202),$CA$4:$CB$2337,2,0),"")</f>
        <v>Wola Mysłowska (pow. łukowski, woj. lubelskie)</v>
      </c>
      <c r="CE2202" s="98">
        <v>0</v>
      </c>
      <c r="CF2202" s="98">
        <f>IF(ISNUMBER(SEARCH('ankieta ESG'!$G$189,CG2202)),MAX($CF$3:CF2201)+1,0)</f>
        <v>2199</v>
      </c>
      <c r="CG2202" s="134" t="s">
        <v>6202</v>
      </c>
      <c r="CH2202" s="98">
        <v>0</v>
      </c>
      <c r="CI2202" s="99" t="str">
        <f>IFERROR(VLOOKUP(ROWS($CG$4:CG2202),$CF$4:$CG$2337,2,0),"")</f>
        <v>Wola Mysłowska (pow. łukowski, woj. lubelskie)</v>
      </c>
      <c r="CJ2202" s="98">
        <v>0</v>
      </c>
    </row>
    <row r="2203" spans="4:88">
      <c r="D2203" s="25"/>
      <c r="F2203" s="25"/>
      <c r="AM2203" s="98">
        <f>IF(ISNUMBER(SEARCH('ankieta ESG'!$G$180,AN2203)),MAX(AM$3:$AM2202)+1,0)</f>
        <v>2200</v>
      </c>
      <c r="AN2203" s="134" t="s">
        <v>6203</v>
      </c>
      <c r="AO2203" s="98">
        <v>0</v>
      </c>
      <c r="AP2203" s="99" t="str">
        <f>IFERROR(VLOOKUP(ROWS($AN$4:AN2203),$AM$4:$AN$2337,2,0),"")</f>
        <v>Wola Uhruska (pow. włodawski, woj. lubelskie)</v>
      </c>
      <c r="AQ2203" s="98">
        <v>0</v>
      </c>
      <c r="AR2203" s="98">
        <f>IF(ISNUMBER(SEARCH('ankieta ESG'!$G$181,AS2203)),MAX($AR$3:AR2202)+1,0)</f>
        <v>2200</v>
      </c>
      <c r="AS2203" s="134" t="s">
        <v>6203</v>
      </c>
      <c r="AT2203" s="98">
        <v>0</v>
      </c>
      <c r="AU2203" s="99" t="str">
        <f>IFERROR(VLOOKUP(ROWS($AS$4:AS2203),$AR$4:$AS$2337,2,0),"")</f>
        <v>Wola Uhruska (pow. włodawski, woj. lubelskie)</v>
      </c>
      <c r="AV2203" s="98">
        <v>0</v>
      </c>
      <c r="AW2203" s="98">
        <f>IF(ISNUMBER(SEARCH('ankieta ESG'!$G$182,AX2203)),MAX($AW$3:AW2202)+1,0)</f>
        <v>2200</v>
      </c>
      <c r="AX2203" s="134" t="s">
        <v>6203</v>
      </c>
      <c r="AY2203" s="98">
        <v>0</v>
      </c>
      <c r="AZ2203" s="99" t="str">
        <f>IFERROR(VLOOKUP(ROWS($AX$4:AX2203),$AW$4:$AX$2337,2,0),"")</f>
        <v>Wola Uhruska (pow. włodawski, woj. lubelskie)</v>
      </c>
      <c r="BA2203" s="98">
        <v>0</v>
      </c>
      <c r="BB2203" s="98">
        <f>IF(ISNUMBER(SEARCH('ankieta ESG'!$G$183,BC2203)),MAX($BB$3:BB2202)+1,0)</f>
        <v>2200</v>
      </c>
      <c r="BC2203" s="134" t="s">
        <v>6203</v>
      </c>
      <c r="BD2203" s="98">
        <v>0</v>
      </c>
      <c r="BE2203" s="99" t="str">
        <f>IFERROR(VLOOKUP(ROWS($BC$4:BC2203),$BB$4:$BC$2337,2,0),"")</f>
        <v>Wola Uhruska (pow. włodawski, woj. lubelskie)</v>
      </c>
      <c r="BF2203" s="98">
        <v>0</v>
      </c>
      <c r="BG2203" s="98">
        <f>IF(ISNUMBER(SEARCH('ankieta ESG'!$G$184,BH2203)),MAX($BG$3:BG2202)+1,0)</f>
        <v>2200</v>
      </c>
      <c r="BH2203" s="134" t="s">
        <v>6203</v>
      </c>
      <c r="BI2203" s="98">
        <v>0</v>
      </c>
      <c r="BJ2203" s="99" t="str">
        <f>IFERROR(VLOOKUP(ROWS($BH$4:BH2203),$BG$4:$BH$2337,2,0),"")</f>
        <v>Wola Uhruska (pow. włodawski, woj. lubelskie)</v>
      </c>
      <c r="BK2203" s="98">
        <v>0</v>
      </c>
      <c r="BL2203" s="98">
        <f>IF(ISNUMBER(SEARCH('ankieta ESG'!$G$185,BM2203)),MAX($BL$3:BL2202)+1,0)</f>
        <v>2200</v>
      </c>
      <c r="BM2203" s="134" t="s">
        <v>6203</v>
      </c>
      <c r="BN2203" s="98">
        <v>0</v>
      </c>
      <c r="BO2203" s="99" t="str">
        <f>IFERROR(VLOOKUP(ROWS($BM$4:BM2203),$BL$4:$BM$2337,2,0),"")</f>
        <v>Wola Uhruska (pow. włodawski, woj. lubelskie)</v>
      </c>
      <c r="BP2203" s="98">
        <v>0</v>
      </c>
      <c r="BQ2203" s="98">
        <f>IF(ISNUMBER(SEARCH('ankieta ESG'!$G$186,BR2203)),MAX($BQ$3:BQ2202)+1,0)</f>
        <v>2200</v>
      </c>
      <c r="BR2203" s="134" t="s">
        <v>6203</v>
      </c>
      <c r="BS2203" s="98">
        <v>0</v>
      </c>
      <c r="BT2203" s="99" t="str">
        <f>IFERROR(VLOOKUP(ROWS($BR$4:BR2203),$BQ$4:$BR$2337,2,0),"")</f>
        <v>Wola Uhruska (pow. włodawski, woj. lubelskie)</v>
      </c>
      <c r="BU2203" s="98">
        <v>0</v>
      </c>
      <c r="BV2203" s="98">
        <f>IF(ISNUMBER(SEARCH('ankieta ESG'!$G$187,BW2203)),MAX($BV$3:BV2202)+1,0)</f>
        <v>2200</v>
      </c>
      <c r="BW2203" s="134" t="s">
        <v>6203</v>
      </c>
      <c r="BX2203" s="98">
        <v>0</v>
      </c>
      <c r="BY2203" s="99" t="str">
        <f>IFERROR(VLOOKUP(ROWS($BW$4:BW2203),$BV$4:$BW$2337,2,0),"")</f>
        <v>Wola Uhruska (pow. włodawski, woj. lubelskie)</v>
      </c>
      <c r="BZ2203" s="98">
        <v>0</v>
      </c>
      <c r="CA2203" s="98">
        <f>IF(ISNUMBER(SEARCH('ankieta ESG'!$G$188,CB2203)),MAX($CA$3:CA2202)+1,0)</f>
        <v>2200</v>
      </c>
      <c r="CB2203" s="134" t="s">
        <v>6203</v>
      </c>
      <c r="CC2203" s="98">
        <v>0</v>
      </c>
      <c r="CD2203" s="99" t="str">
        <f>IFERROR(VLOOKUP(ROWS($CB$4:CB2203),$CA$4:$CB$2337,2,0),"")</f>
        <v>Wola Uhruska (pow. włodawski, woj. lubelskie)</v>
      </c>
      <c r="CE2203" s="98">
        <v>0</v>
      </c>
      <c r="CF2203" s="98">
        <f>IF(ISNUMBER(SEARCH('ankieta ESG'!$G$189,CG2203)),MAX($CF$3:CF2202)+1,0)</f>
        <v>2200</v>
      </c>
      <c r="CG2203" s="134" t="s">
        <v>6203</v>
      </c>
      <c r="CH2203" s="98">
        <v>0</v>
      </c>
      <c r="CI2203" s="99" t="str">
        <f>IFERROR(VLOOKUP(ROWS($CG$4:CG2203),$CF$4:$CG$2337,2,0),"")</f>
        <v>Wola Uhruska (pow. włodawski, woj. lubelskie)</v>
      </c>
      <c r="CJ2203" s="98">
        <v>0</v>
      </c>
    </row>
    <row r="2204" spans="4:88">
      <c r="D2204" s="25"/>
      <c r="F2204" s="25"/>
      <c r="AM2204" s="98">
        <f>IF(ISNUMBER(SEARCH('ankieta ESG'!$G$180,AN2204)),MAX(AM$3:$AM2203)+1,0)</f>
        <v>2201</v>
      </c>
      <c r="AN2204" s="134" t="s">
        <v>6204</v>
      </c>
      <c r="AO2204" s="98">
        <v>0</v>
      </c>
      <c r="AP2204" s="99" t="str">
        <f>IFERROR(VLOOKUP(ROWS($AN$4:AN2204),$AM$4:$AN$2337,2,0),"")</f>
        <v>Wolanów (pow. radomski, woj. mazowieckie)</v>
      </c>
      <c r="AQ2204" s="98">
        <v>0</v>
      </c>
      <c r="AR2204" s="98">
        <f>IF(ISNUMBER(SEARCH('ankieta ESG'!$G$181,AS2204)),MAX($AR$3:AR2203)+1,0)</f>
        <v>2201</v>
      </c>
      <c r="AS2204" s="134" t="s">
        <v>6204</v>
      </c>
      <c r="AT2204" s="98">
        <v>0</v>
      </c>
      <c r="AU2204" s="99" t="str">
        <f>IFERROR(VLOOKUP(ROWS($AS$4:AS2204),$AR$4:$AS$2337,2,0),"")</f>
        <v>Wolanów (pow. radomski, woj. mazowieckie)</v>
      </c>
      <c r="AV2204" s="98">
        <v>0</v>
      </c>
      <c r="AW2204" s="98">
        <f>IF(ISNUMBER(SEARCH('ankieta ESG'!$G$182,AX2204)),MAX($AW$3:AW2203)+1,0)</f>
        <v>2201</v>
      </c>
      <c r="AX2204" s="134" t="s">
        <v>6204</v>
      </c>
      <c r="AY2204" s="98">
        <v>0</v>
      </c>
      <c r="AZ2204" s="99" t="str">
        <f>IFERROR(VLOOKUP(ROWS($AX$4:AX2204),$AW$4:$AX$2337,2,0),"")</f>
        <v>Wolanów (pow. radomski, woj. mazowieckie)</v>
      </c>
      <c r="BA2204" s="98">
        <v>0</v>
      </c>
      <c r="BB2204" s="98">
        <f>IF(ISNUMBER(SEARCH('ankieta ESG'!$G$183,BC2204)),MAX($BB$3:BB2203)+1,0)</f>
        <v>2201</v>
      </c>
      <c r="BC2204" s="134" t="s">
        <v>6204</v>
      </c>
      <c r="BD2204" s="98">
        <v>0</v>
      </c>
      <c r="BE2204" s="99" t="str">
        <f>IFERROR(VLOOKUP(ROWS($BC$4:BC2204),$BB$4:$BC$2337,2,0),"")</f>
        <v>Wolanów (pow. radomski, woj. mazowieckie)</v>
      </c>
      <c r="BF2204" s="98">
        <v>0</v>
      </c>
      <c r="BG2204" s="98">
        <f>IF(ISNUMBER(SEARCH('ankieta ESG'!$G$184,BH2204)),MAX($BG$3:BG2203)+1,0)</f>
        <v>2201</v>
      </c>
      <c r="BH2204" s="134" t="s">
        <v>6204</v>
      </c>
      <c r="BI2204" s="98">
        <v>0</v>
      </c>
      <c r="BJ2204" s="99" t="str">
        <f>IFERROR(VLOOKUP(ROWS($BH$4:BH2204),$BG$4:$BH$2337,2,0),"")</f>
        <v>Wolanów (pow. radomski, woj. mazowieckie)</v>
      </c>
      <c r="BK2204" s="98">
        <v>0</v>
      </c>
      <c r="BL2204" s="98">
        <f>IF(ISNUMBER(SEARCH('ankieta ESG'!$G$185,BM2204)),MAX($BL$3:BL2203)+1,0)</f>
        <v>2201</v>
      </c>
      <c r="BM2204" s="134" t="s">
        <v>6204</v>
      </c>
      <c r="BN2204" s="98">
        <v>0</v>
      </c>
      <c r="BO2204" s="99" t="str">
        <f>IFERROR(VLOOKUP(ROWS($BM$4:BM2204),$BL$4:$BM$2337,2,0),"")</f>
        <v>Wolanów (pow. radomski, woj. mazowieckie)</v>
      </c>
      <c r="BP2204" s="98">
        <v>0</v>
      </c>
      <c r="BQ2204" s="98">
        <f>IF(ISNUMBER(SEARCH('ankieta ESG'!$G$186,BR2204)),MAX($BQ$3:BQ2203)+1,0)</f>
        <v>2201</v>
      </c>
      <c r="BR2204" s="134" t="s">
        <v>6204</v>
      </c>
      <c r="BS2204" s="98">
        <v>0</v>
      </c>
      <c r="BT2204" s="99" t="str">
        <f>IFERROR(VLOOKUP(ROWS($BR$4:BR2204),$BQ$4:$BR$2337,2,0),"")</f>
        <v>Wolanów (pow. radomski, woj. mazowieckie)</v>
      </c>
      <c r="BU2204" s="98">
        <v>0</v>
      </c>
      <c r="BV2204" s="98">
        <f>IF(ISNUMBER(SEARCH('ankieta ESG'!$G$187,BW2204)),MAX($BV$3:BV2203)+1,0)</f>
        <v>2201</v>
      </c>
      <c r="BW2204" s="134" t="s">
        <v>6204</v>
      </c>
      <c r="BX2204" s="98">
        <v>0</v>
      </c>
      <c r="BY2204" s="99" t="str">
        <f>IFERROR(VLOOKUP(ROWS($BW$4:BW2204),$BV$4:$BW$2337,2,0),"")</f>
        <v>Wolanów (pow. radomski, woj. mazowieckie)</v>
      </c>
      <c r="BZ2204" s="98">
        <v>0</v>
      </c>
      <c r="CA2204" s="98">
        <f>IF(ISNUMBER(SEARCH('ankieta ESG'!$G$188,CB2204)),MAX($CA$3:CA2203)+1,0)</f>
        <v>2201</v>
      </c>
      <c r="CB2204" s="134" t="s">
        <v>6204</v>
      </c>
      <c r="CC2204" s="98">
        <v>0</v>
      </c>
      <c r="CD2204" s="99" t="str">
        <f>IFERROR(VLOOKUP(ROWS($CB$4:CB2204),$CA$4:$CB$2337,2,0),"")</f>
        <v>Wolanów (pow. radomski, woj. mazowieckie)</v>
      </c>
      <c r="CE2204" s="98">
        <v>0</v>
      </c>
      <c r="CF2204" s="98">
        <f>IF(ISNUMBER(SEARCH('ankieta ESG'!$G$189,CG2204)),MAX($CF$3:CF2203)+1,0)</f>
        <v>2201</v>
      </c>
      <c r="CG2204" s="134" t="s">
        <v>6204</v>
      </c>
      <c r="CH2204" s="98">
        <v>0</v>
      </c>
      <c r="CI2204" s="99" t="str">
        <f>IFERROR(VLOOKUP(ROWS($CG$4:CG2204),$CF$4:$CG$2337,2,0),"")</f>
        <v>Wolanów (pow. radomski, woj. mazowieckie)</v>
      </c>
      <c r="CJ2204" s="98">
        <v>0</v>
      </c>
    </row>
    <row r="2205" spans="4:88">
      <c r="D2205" s="25"/>
      <c r="F2205" s="25"/>
      <c r="AM2205" s="98">
        <f>IF(ISNUMBER(SEARCH('ankieta ESG'!$G$180,AN2205)),MAX(AM$3:$AM2204)+1,0)</f>
        <v>2202</v>
      </c>
      <c r="AN2205" s="134" t="s">
        <v>6205</v>
      </c>
      <c r="AO2205" s="98">
        <v>0</v>
      </c>
      <c r="AP2205" s="99" t="str">
        <f>IFERROR(VLOOKUP(ROWS($AN$4:AN2205),$AM$4:$AN$2337,2,0),"")</f>
        <v>Wolbórz (pow. piotrkowski, woj. łódzkie)</v>
      </c>
      <c r="AQ2205" s="98">
        <v>0</v>
      </c>
      <c r="AR2205" s="98">
        <f>IF(ISNUMBER(SEARCH('ankieta ESG'!$G$181,AS2205)),MAX($AR$3:AR2204)+1,0)</f>
        <v>2202</v>
      </c>
      <c r="AS2205" s="134" t="s">
        <v>6205</v>
      </c>
      <c r="AT2205" s="98">
        <v>0</v>
      </c>
      <c r="AU2205" s="99" t="str">
        <f>IFERROR(VLOOKUP(ROWS($AS$4:AS2205),$AR$4:$AS$2337,2,0),"")</f>
        <v>Wolbórz (pow. piotrkowski, woj. łódzkie)</v>
      </c>
      <c r="AV2205" s="98">
        <v>0</v>
      </c>
      <c r="AW2205" s="98">
        <f>IF(ISNUMBER(SEARCH('ankieta ESG'!$G$182,AX2205)),MAX($AW$3:AW2204)+1,0)</f>
        <v>2202</v>
      </c>
      <c r="AX2205" s="134" t="s">
        <v>6205</v>
      </c>
      <c r="AY2205" s="98">
        <v>0</v>
      </c>
      <c r="AZ2205" s="99" t="str">
        <f>IFERROR(VLOOKUP(ROWS($AX$4:AX2205),$AW$4:$AX$2337,2,0),"")</f>
        <v>Wolbórz (pow. piotrkowski, woj. łódzkie)</v>
      </c>
      <c r="BA2205" s="98">
        <v>0</v>
      </c>
      <c r="BB2205" s="98">
        <f>IF(ISNUMBER(SEARCH('ankieta ESG'!$G$183,BC2205)),MAX($BB$3:BB2204)+1,0)</f>
        <v>2202</v>
      </c>
      <c r="BC2205" s="134" t="s">
        <v>6205</v>
      </c>
      <c r="BD2205" s="98">
        <v>0</v>
      </c>
      <c r="BE2205" s="99" t="str">
        <f>IFERROR(VLOOKUP(ROWS($BC$4:BC2205),$BB$4:$BC$2337,2,0),"")</f>
        <v>Wolbórz (pow. piotrkowski, woj. łódzkie)</v>
      </c>
      <c r="BF2205" s="98">
        <v>0</v>
      </c>
      <c r="BG2205" s="98">
        <f>IF(ISNUMBER(SEARCH('ankieta ESG'!$G$184,BH2205)),MAX($BG$3:BG2204)+1,0)</f>
        <v>2202</v>
      </c>
      <c r="BH2205" s="134" t="s">
        <v>6205</v>
      </c>
      <c r="BI2205" s="98">
        <v>0</v>
      </c>
      <c r="BJ2205" s="99" t="str">
        <f>IFERROR(VLOOKUP(ROWS($BH$4:BH2205),$BG$4:$BH$2337,2,0),"")</f>
        <v>Wolbórz (pow. piotrkowski, woj. łódzkie)</v>
      </c>
      <c r="BK2205" s="98">
        <v>0</v>
      </c>
      <c r="BL2205" s="98">
        <f>IF(ISNUMBER(SEARCH('ankieta ESG'!$G$185,BM2205)),MAX($BL$3:BL2204)+1,0)</f>
        <v>2202</v>
      </c>
      <c r="BM2205" s="134" t="s">
        <v>6205</v>
      </c>
      <c r="BN2205" s="98">
        <v>0</v>
      </c>
      <c r="BO2205" s="99" t="str">
        <f>IFERROR(VLOOKUP(ROWS($BM$4:BM2205),$BL$4:$BM$2337,2,0),"")</f>
        <v>Wolbórz (pow. piotrkowski, woj. łódzkie)</v>
      </c>
      <c r="BP2205" s="98">
        <v>0</v>
      </c>
      <c r="BQ2205" s="98">
        <f>IF(ISNUMBER(SEARCH('ankieta ESG'!$G$186,BR2205)),MAX($BQ$3:BQ2204)+1,0)</f>
        <v>2202</v>
      </c>
      <c r="BR2205" s="134" t="s">
        <v>6205</v>
      </c>
      <c r="BS2205" s="98">
        <v>0</v>
      </c>
      <c r="BT2205" s="99" t="str">
        <f>IFERROR(VLOOKUP(ROWS($BR$4:BR2205),$BQ$4:$BR$2337,2,0),"")</f>
        <v>Wolbórz (pow. piotrkowski, woj. łódzkie)</v>
      </c>
      <c r="BU2205" s="98">
        <v>0</v>
      </c>
      <c r="BV2205" s="98">
        <f>IF(ISNUMBER(SEARCH('ankieta ESG'!$G$187,BW2205)),MAX($BV$3:BV2204)+1,0)</f>
        <v>2202</v>
      </c>
      <c r="BW2205" s="134" t="s">
        <v>6205</v>
      </c>
      <c r="BX2205" s="98">
        <v>0</v>
      </c>
      <c r="BY2205" s="99" t="str">
        <f>IFERROR(VLOOKUP(ROWS($BW$4:BW2205),$BV$4:$BW$2337,2,0),"")</f>
        <v>Wolbórz (pow. piotrkowski, woj. łódzkie)</v>
      </c>
      <c r="BZ2205" s="98">
        <v>0</v>
      </c>
      <c r="CA2205" s="98">
        <f>IF(ISNUMBER(SEARCH('ankieta ESG'!$G$188,CB2205)),MAX($CA$3:CA2204)+1,0)</f>
        <v>2202</v>
      </c>
      <c r="CB2205" s="134" t="s">
        <v>6205</v>
      </c>
      <c r="CC2205" s="98">
        <v>0</v>
      </c>
      <c r="CD2205" s="99" t="str">
        <f>IFERROR(VLOOKUP(ROWS($CB$4:CB2205),$CA$4:$CB$2337,2,0),"")</f>
        <v>Wolbórz (pow. piotrkowski, woj. łódzkie)</v>
      </c>
      <c r="CE2205" s="98">
        <v>0</v>
      </c>
      <c r="CF2205" s="98">
        <f>IF(ISNUMBER(SEARCH('ankieta ESG'!$G$189,CG2205)),MAX($CF$3:CF2204)+1,0)</f>
        <v>2202</v>
      </c>
      <c r="CG2205" s="134" t="s">
        <v>6205</v>
      </c>
      <c r="CH2205" s="98">
        <v>0</v>
      </c>
      <c r="CI2205" s="99" t="str">
        <f>IFERROR(VLOOKUP(ROWS($CG$4:CG2205),$CF$4:$CG$2337,2,0),"")</f>
        <v>Wolbórz (pow. piotrkowski, woj. łódzkie)</v>
      </c>
      <c r="CJ2205" s="98">
        <v>0</v>
      </c>
    </row>
    <row r="2206" spans="4:88">
      <c r="D2206" s="25"/>
      <c r="F2206" s="25"/>
      <c r="AM2206" s="98">
        <f>IF(ISNUMBER(SEARCH('ankieta ESG'!$G$180,AN2206)),MAX(AM$3:$AM2205)+1,0)</f>
        <v>2203</v>
      </c>
      <c r="AN2206" s="134" t="s">
        <v>6206</v>
      </c>
      <c r="AO2206" s="98">
        <v>0</v>
      </c>
      <c r="AP2206" s="99" t="str">
        <f>IFERROR(VLOOKUP(ROWS($AN$4:AN2206),$AM$4:$AN$2337,2,0),"")</f>
        <v>Wolbrom (pow. olkuski, woj. małopolskie)</v>
      </c>
      <c r="AQ2206" s="98">
        <v>0</v>
      </c>
      <c r="AR2206" s="98">
        <f>IF(ISNUMBER(SEARCH('ankieta ESG'!$G$181,AS2206)),MAX($AR$3:AR2205)+1,0)</f>
        <v>2203</v>
      </c>
      <c r="AS2206" s="134" t="s">
        <v>6206</v>
      </c>
      <c r="AT2206" s="98">
        <v>0</v>
      </c>
      <c r="AU2206" s="99" t="str">
        <f>IFERROR(VLOOKUP(ROWS($AS$4:AS2206),$AR$4:$AS$2337,2,0),"")</f>
        <v>Wolbrom (pow. olkuski, woj. małopolskie)</v>
      </c>
      <c r="AV2206" s="98">
        <v>0</v>
      </c>
      <c r="AW2206" s="98">
        <f>IF(ISNUMBER(SEARCH('ankieta ESG'!$G$182,AX2206)),MAX($AW$3:AW2205)+1,0)</f>
        <v>2203</v>
      </c>
      <c r="AX2206" s="134" t="s">
        <v>6206</v>
      </c>
      <c r="AY2206" s="98">
        <v>0</v>
      </c>
      <c r="AZ2206" s="99" t="str">
        <f>IFERROR(VLOOKUP(ROWS($AX$4:AX2206),$AW$4:$AX$2337,2,0),"")</f>
        <v>Wolbrom (pow. olkuski, woj. małopolskie)</v>
      </c>
      <c r="BA2206" s="98">
        <v>0</v>
      </c>
      <c r="BB2206" s="98">
        <f>IF(ISNUMBER(SEARCH('ankieta ESG'!$G$183,BC2206)),MAX($BB$3:BB2205)+1,0)</f>
        <v>2203</v>
      </c>
      <c r="BC2206" s="134" t="s">
        <v>6206</v>
      </c>
      <c r="BD2206" s="98">
        <v>0</v>
      </c>
      <c r="BE2206" s="99" t="str">
        <f>IFERROR(VLOOKUP(ROWS($BC$4:BC2206),$BB$4:$BC$2337,2,0),"")</f>
        <v>Wolbrom (pow. olkuski, woj. małopolskie)</v>
      </c>
      <c r="BF2206" s="98">
        <v>0</v>
      </c>
      <c r="BG2206" s="98">
        <f>IF(ISNUMBER(SEARCH('ankieta ESG'!$G$184,BH2206)),MAX($BG$3:BG2205)+1,0)</f>
        <v>2203</v>
      </c>
      <c r="BH2206" s="134" t="s">
        <v>6206</v>
      </c>
      <c r="BI2206" s="98">
        <v>0</v>
      </c>
      <c r="BJ2206" s="99" t="str">
        <f>IFERROR(VLOOKUP(ROWS($BH$4:BH2206),$BG$4:$BH$2337,2,0),"")</f>
        <v>Wolbrom (pow. olkuski, woj. małopolskie)</v>
      </c>
      <c r="BK2206" s="98">
        <v>0</v>
      </c>
      <c r="BL2206" s="98">
        <f>IF(ISNUMBER(SEARCH('ankieta ESG'!$G$185,BM2206)),MAX($BL$3:BL2205)+1,0)</f>
        <v>2203</v>
      </c>
      <c r="BM2206" s="134" t="s">
        <v>6206</v>
      </c>
      <c r="BN2206" s="98">
        <v>0</v>
      </c>
      <c r="BO2206" s="99" t="str">
        <f>IFERROR(VLOOKUP(ROWS($BM$4:BM2206),$BL$4:$BM$2337,2,0),"")</f>
        <v>Wolbrom (pow. olkuski, woj. małopolskie)</v>
      </c>
      <c r="BP2206" s="98">
        <v>0</v>
      </c>
      <c r="BQ2206" s="98">
        <f>IF(ISNUMBER(SEARCH('ankieta ESG'!$G$186,BR2206)),MAX($BQ$3:BQ2205)+1,0)</f>
        <v>2203</v>
      </c>
      <c r="BR2206" s="134" t="s">
        <v>6206</v>
      </c>
      <c r="BS2206" s="98">
        <v>0</v>
      </c>
      <c r="BT2206" s="99" t="str">
        <f>IFERROR(VLOOKUP(ROWS($BR$4:BR2206),$BQ$4:$BR$2337,2,0),"")</f>
        <v>Wolbrom (pow. olkuski, woj. małopolskie)</v>
      </c>
      <c r="BU2206" s="98">
        <v>0</v>
      </c>
      <c r="BV2206" s="98">
        <f>IF(ISNUMBER(SEARCH('ankieta ESG'!$G$187,BW2206)),MAX($BV$3:BV2205)+1,0)</f>
        <v>2203</v>
      </c>
      <c r="BW2206" s="134" t="s">
        <v>6206</v>
      </c>
      <c r="BX2206" s="98">
        <v>0</v>
      </c>
      <c r="BY2206" s="99" t="str">
        <f>IFERROR(VLOOKUP(ROWS($BW$4:BW2206),$BV$4:$BW$2337,2,0),"")</f>
        <v>Wolbrom (pow. olkuski, woj. małopolskie)</v>
      </c>
      <c r="BZ2206" s="98">
        <v>0</v>
      </c>
      <c r="CA2206" s="98">
        <f>IF(ISNUMBER(SEARCH('ankieta ESG'!$G$188,CB2206)),MAX($CA$3:CA2205)+1,0)</f>
        <v>2203</v>
      </c>
      <c r="CB2206" s="134" t="s">
        <v>6206</v>
      </c>
      <c r="CC2206" s="98">
        <v>0</v>
      </c>
      <c r="CD2206" s="99" t="str">
        <f>IFERROR(VLOOKUP(ROWS($CB$4:CB2206),$CA$4:$CB$2337,2,0),"")</f>
        <v>Wolbrom (pow. olkuski, woj. małopolskie)</v>
      </c>
      <c r="CE2206" s="98">
        <v>0</v>
      </c>
      <c r="CF2206" s="98">
        <f>IF(ISNUMBER(SEARCH('ankieta ESG'!$G$189,CG2206)),MAX($CF$3:CF2205)+1,0)</f>
        <v>2203</v>
      </c>
      <c r="CG2206" s="134" t="s">
        <v>6206</v>
      </c>
      <c r="CH2206" s="98">
        <v>0</v>
      </c>
      <c r="CI2206" s="99" t="str">
        <f>IFERROR(VLOOKUP(ROWS($CG$4:CG2206),$CF$4:$CG$2337,2,0),"")</f>
        <v>Wolbrom (pow. olkuski, woj. małopolskie)</v>
      </c>
      <c r="CJ2206" s="98">
        <v>0</v>
      </c>
    </row>
    <row r="2207" spans="4:88">
      <c r="D2207" s="25"/>
      <c r="F2207" s="25"/>
      <c r="AM2207" s="98">
        <f>IF(ISNUMBER(SEARCH('ankieta ESG'!$G$180,AN2207)),MAX(AM$3:$AM2206)+1,0)</f>
        <v>2204</v>
      </c>
      <c r="AN2207" s="134" t="s">
        <v>6207</v>
      </c>
      <c r="AO2207" s="98">
        <v>0</v>
      </c>
      <c r="AP2207" s="99" t="str">
        <f>IFERROR(VLOOKUP(ROWS($AN$4:AN2207),$AM$4:$AN$2337,2,0),"")</f>
        <v>Wolin (pow. kamieński, woj. zachodniopomorskie)</v>
      </c>
      <c r="AQ2207" s="98">
        <v>0</v>
      </c>
      <c r="AR2207" s="98">
        <f>IF(ISNUMBER(SEARCH('ankieta ESG'!$G$181,AS2207)),MAX($AR$3:AR2206)+1,0)</f>
        <v>2204</v>
      </c>
      <c r="AS2207" s="134" t="s">
        <v>6207</v>
      </c>
      <c r="AT2207" s="98">
        <v>0</v>
      </c>
      <c r="AU2207" s="99" t="str">
        <f>IFERROR(VLOOKUP(ROWS($AS$4:AS2207),$AR$4:$AS$2337,2,0),"")</f>
        <v>Wolin (pow. kamieński, woj. zachodniopomorskie)</v>
      </c>
      <c r="AV2207" s="98">
        <v>0</v>
      </c>
      <c r="AW2207" s="98">
        <f>IF(ISNUMBER(SEARCH('ankieta ESG'!$G$182,AX2207)),MAX($AW$3:AW2206)+1,0)</f>
        <v>2204</v>
      </c>
      <c r="AX2207" s="134" t="s">
        <v>6207</v>
      </c>
      <c r="AY2207" s="98">
        <v>0</v>
      </c>
      <c r="AZ2207" s="99" t="str">
        <f>IFERROR(VLOOKUP(ROWS($AX$4:AX2207),$AW$4:$AX$2337,2,0),"")</f>
        <v>Wolin (pow. kamieński, woj. zachodniopomorskie)</v>
      </c>
      <c r="BA2207" s="98">
        <v>0</v>
      </c>
      <c r="BB2207" s="98">
        <f>IF(ISNUMBER(SEARCH('ankieta ESG'!$G$183,BC2207)),MAX($BB$3:BB2206)+1,0)</f>
        <v>2204</v>
      </c>
      <c r="BC2207" s="134" t="s">
        <v>6207</v>
      </c>
      <c r="BD2207" s="98">
        <v>0</v>
      </c>
      <c r="BE2207" s="99" t="str">
        <f>IFERROR(VLOOKUP(ROWS($BC$4:BC2207),$BB$4:$BC$2337,2,0),"")</f>
        <v>Wolin (pow. kamieński, woj. zachodniopomorskie)</v>
      </c>
      <c r="BF2207" s="98">
        <v>0</v>
      </c>
      <c r="BG2207" s="98">
        <f>IF(ISNUMBER(SEARCH('ankieta ESG'!$G$184,BH2207)),MAX($BG$3:BG2206)+1,0)</f>
        <v>2204</v>
      </c>
      <c r="BH2207" s="134" t="s">
        <v>6207</v>
      </c>
      <c r="BI2207" s="98">
        <v>0</v>
      </c>
      <c r="BJ2207" s="99" t="str">
        <f>IFERROR(VLOOKUP(ROWS($BH$4:BH2207),$BG$4:$BH$2337,2,0),"")</f>
        <v>Wolin (pow. kamieński, woj. zachodniopomorskie)</v>
      </c>
      <c r="BK2207" s="98">
        <v>0</v>
      </c>
      <c r="BL2207" s="98">
        <f>IF(ISNUMBER(SEARCH('ankieta ESG'!$G$185,BM2207)),MAX($BL$3:BL2206)+1,0)</f>
        <v>2204</v>
      </c>
      <c r="BM2207" s="134" t="s">
        <v>6207</v>
      </c>
      <c r="BN2207" s="98">
        <v>0</v>
      </c>
      <c r="BO2207" s="99" t="str">
        <f>IFERROR(VLOOKUP(ROWS($BM$4:BM2207),$BL$4:$BM$2337,2,0),"")</f>
        <v>Wolin (pow. kamieński, woj. zachodniopomorskie)</v>
      </c>
      <c r="BP2207" s="98">
        <v>0</v>
      </c>
      <c r="BQ2207" s="98">
        <f>IF(ISNUMBER(SEARCH('ankieta ESG'!$G$186,BR2207)),MAX($BQ$3:BQ2206)+1,0)</f>
        <v>2204</v>
      </c>
      <c r="BR2207" s="134" t="s">
        <v>6207</v>
      </c>
      <c r="BS2207" s="98">
        <v>0</v>
      </c>
      <c r="BT2207" s="99" t="str">
        <f>IFERROR(VLOOKUP(ROWS($BR$4:BR2207),$BQ$4:$BR$2337,2,0),"")</f>
        <v>Wolin (pow. kamieński, woj. zachodniopomorskie)</v>
      </c>
      <c r="BU2207" s="98">
        <v>0</v>
      </c>
      <c r="BV2207" s="98">
        <f>IF(ISNUMBER(SEARCH('ankieta ESG'!$G$187,BW2207)),MAX($BV$3:BV2206)+1,0)</f>
        <v>2204</v>
      </c>
      <c r="BW2207" s="134" t="s">
        <v>6207</v>
      </c>
      <c r="BX2207" s="98">
        <v>0</v>
      </c>
      <c r="BY2207" s="99" t="str">
        <f>IFERROR(VLOOKUP(ROWS($BW$4:BW2207),$BV$4:$BW$2337,2,0),"")</f>
        <v>Wolin (pow. kamieński, woj. zachodniopomorskie)</v>
      </c>
      <c r="BZ2207" s="98">
        <v>0</v>
      </c>
      <c r="CA2207" s="98">
        <f>IF(ISNUMBER(SEARCH('ankieta ESG'!$G$188,CB2207)),MAX($CA$3:CA2206)+1,0)</f>
        <v>2204</v>
      </c>
      <c r="CB2207" s="134" t="s">
        <v>6207</v>
      </c>
      <c r="CC2207" s="98">
        <v>0</v>
      </c>
      <c r="CD2207" s="99" t="str">
        <f>IFERROR(VLOOKUP(ROWS($CB$4:CB2207),$CA$4:$CB$2337,2,0),"")</f>
        <v>Wolin (pow. kamieński, woj. zachodniopomorskie)</v>
      </c>
      <c r="CE2207" s="98">
        <v>0</v>
      </c>
      <c r="CF2207" s="98">
        <f>IF(ISNUMBER(SEARCH('ankieta ESG'!$G$189,CG2207)),MAX($CF$3:CF2206)+1,0)</f>
        <v>2204</v>
      </c>
      <c r="CG2207" s="134" t="s">
        <v>6207</v>
      </c>
      <c r="CH2207" s="98">
        <v>0</v>
      </c>
      <c r="CI2207" s="99" t="str">
        <f>IFERROR(VLOOKUP(ROWS($CG$4:CG2207),$CF$4:$CG$2337,2,0),"")</f>
        <v>Wolin (pow. kamieński, woj. zachodniopomorskie)</v>
      </c>
      <c r="CJ2207" s="98">
        <v>0</v>
      </c>
    </row>
    <row r="2208" spans="4:88">
      <c r="D2208" s="25"/>
      <c r="F2208" s="25"/>
      <c r="AM2208" s="98">
        <f>IF(ISNUMBER(SEARCH('ankieta ESG'!$G$180,AN2208)),MAX(AM$3:$AM2207)+1,0)</f>
        <v>2205</v>
      </c>
      <c r="AN2208" s="134" t="s">
        <v>6208</v>
      </c>
      <c r="AO2208" s="98">
        <v>0</v>
      </c>
      <c r="AP2208" s="99" t="str">
        <f>IFERROR(VLOOKUP(ROWS($AN$4:AN2208),$AM$4:$AN$2337,2,0),"")</f>
        <v>Wolsztyn (pow. wolsztyński, woj. wielkopolskie)</v>
      </c>
      <c r="AQ2208" s="98">
        <v>0</v>
      </c>
      <c r="AR2208" s="98">
        <f>IF(ISNUMBER(SEARCH('ankieta ESG'!$G$181,AS2208)),MAX($AR$3:AR2207)+1,0)</f>
        <v>2205</v>
      </c>
      <c r="AS2208" s="134" t="s">
        <v>6208</v>
      </c>
      <c r="AT2208" s="98">
        <v>0</v>
      </c>
      <c r="AU2208" s="99" t="str">
        <f>IFERROR(VLOOKUP(ROWS($AS$4:AS2208),$AR$4:$AS$2337,2,0),"")</f>
        <v>Wolsztyn (pow. wolsztyński, woj. wielkopolskie)</v>
      </c>
      <c r="AV2208" s="98">
        <v>0</v>
      </c>
      <c r="AW2208" s="98">
        <f>IF(ISNUMBER(SEARCH('ankieta ESG'!$G$182,AX2208)),MAX($AW$3:AW2207)+1,0)</f>
        <v>2205</v>
      </c>
      <c r="AX2208" s="134" t="s">
        <v>6208</v>
      </c>
      <c r="AY2208" s="98">
        <v>0</v>
      </c>
      <c r="AZ2208" s="99" t="str">
        <f>IFERROR(VLOOKUP(ROWS($AX$4:AX2208),$AW$4:$AX$2337,2,0),"")</f>
        <v>Wolsztyn (pow. wolsztyński, woj. wielkopolskie)</v>
      </c>
      <c r="BA2208" s="98">
        <v>0</v>
      </c>
      <c r="BB2208" s="98">
        <f>IF(ISNUMBER(SEARCH('ankieta ESG'!$G$183,BC2208)),MAX($BB$3:BB2207)+1,0)</f>
        <v>2205</v>
      </c>
      <c r="BC2208" s="134" t="s">
        <v>6208</v>
      </c>
      <c r="BD2208" s="98">
        <v>0</v>
      </c>
      <c r="BE2208" s="99" t="str">
        <f>IFERROR(VLOOKUP(ROWS($BC$4:BC2208),$BB$4:$BC$2337,2,0),"")</f>
        <v>Wolsztyn (pow. wolsztyński, woj. wielkopolskie)</v>
      </c>
      <c r="BF2208" s="98">
        <v>0</v>
      </c>
      <c r="BG2208" s="98">
        <f>IF(ISNUMBER(SEARCH('ankieta ESG'!$G$184,BH2208)),MAX($BG$3:BG2207)+1,0)</f>
        <v>2205</v>
      </c>
      <c r="BH2208" s="134" t="s">
        <v>6208</v>
      </c>
      <c r="BI2208" s="98">
        <v>0</v>
      </c>
      <c r="BJ2208" s="99" t="str">
        <f>IFERROR(VLOOKUP(ROWS($BH$4:BH2208),$BG$4:$BH$2337,2,0),"")</f>
        <v>Wolsztyn (pow. wolsztyński, woj. wielkopolskie)</v>
      </c>
      <c r="BK2208" s="98">
        <v>0</v>
      </c>
      <c r="BL2208" s="98">
        <f>IF(ISNUMBER(SEARCH('ankieta ESG'!$G$185,BM2208)),MAX($BL$3:BL2207)+1,0)</f>
        <v>2205</v>
      </c>
      <c r="BM2208" s="134" t="s">
        <v>6208</v>
      </c>
      <c r="BN2208" s="98">
        <v>0</v>
      </c>
      <c r="BO2208" s="99" t="str">
        <f>IFERROR(VLOOKUP(ROWS($BM$4:BM2208),$BL$4:$BM$2337,2,0),"")</f>
        <v>Wolsztyn (pow. wolsztyński, woj. wielkopolskie)</v>
      </c>
      <c r="BP2208" s="98">
        <v>0</v>
      </c>
      <c r="BQ2208" s="98">
        <f>IF(ISNUMBER(SEARCH('ankieta ESG'!$G$186,BR2208)),MAX($BQ$3:BQ2207)+1,0)</f>
        <v>2205</v>
      </c>
      <c r="BR2208" s="134" t="s">
        <v>6208</v>
      </c>
      <c r="BS2208" s="98">
        <v>0</v>
      </c>
      <c r="BT2208" s="99" t="str">
        <f>IFERROR(VLOOKUP(ROWS($BR$4:BR2208),$BQ$4:$BR$2337,2,0),"")</f>
        <v>Wolsztyn (pow. wolsztyński, woj. wielkopolskie)</v>
      </c>
      <c r="BU2208" s="98">
        <v>0</v>
      </c>
      <c r="BV2208" s="98">
        <f>IF(ISNUMBER(SEARCH('ankieta ESG'!$G$187,BW2208)),MAX($BV$3:BV2207)+1,0)</f>
        <v>2205</v>
      </c>
      <c r="BW2208" s="134" t="s">
        <v>6208</v>
      </c>
      <c r="BX2208" s="98">
        <v>0</v>
      </c>
      <c r="BY2208" s="99" t="str">
        <f>IFERROR(VLOOKUP(ROWS($BW$4:BW2208),$BV$4:$BW$2337,2,0),"")</f>
        <v>Wolsztyn (pow. wolsztyński, woj. wielkopolskie)</v>
      </c>
      <c r="BZ2208" s="98">
        <v>0</v>
      </c>
      <c r="CA2208" s="98">
        <f>IF(ISNUMBER(SEARCH('ankieta ESG'!$G$188,CB2208)),MAX($CA$3:CA2207)+1,0)</f>
        <v>2205</v>
      </c>
      <c r="CB2208" s="134" t="s">
        <v>6208</v>
      </c>
      <c r="CC2208" s="98">
        <v>0</v>
      </c>
      <c r="CD2208" s="99" t="str">
        <f>IFERROR(VLOOKUP(ROWS($CB$4:CB2208),$CA$4:$CB$2337,2,0),"")</f>
        <v>Wolsztyn (pow. wolsztyński, woj. wielkopolskie)</v>
      </c>
      <c r="CE2208" s="98">
        <v>0</v>
      </c>
      <c r="CF2208" s="98">
        <f>IF(ISNUMBER(SEARCH('ankieta ESG'!$G$189,CG2208)),MAX($CF$3:CF2207)+1,0)</f>
        <v>2205</v>
      </c>
      <c r="CG2208" s="134" t="s">
        <v>6208</v>
      </c>
      <c r="CH2208" s="98">
        <v>0</v>
      </c>
      <c r="CI2208" s="99" t="str">
        <f>IFERROR(VLOOKUP(ROWS($CG$4:CG2208),$CF$4:$CG$2337,2,0),"")</f>
        <v>Wolsztyn (pow. wolsztyński, woj. wielkopolskie)</v>
      </c>
      <c r="CJ2208" s="98">
        <v>0</v>
      </c>
    </row>
    <row r="2209" spans="4:88">
      <c r="D2209" s="25"/>
      <c r="F2209" s="25"/>
      <c r="AM2209" s="98">
        <f>IF(ISNUMBER(SEARCH('ankieta ESG'!$G$180,AN2209)),MAX(AM$3:$AM2208)+1,0)</f>
        <v>2206</v>
      </c>
      <c r="AN2209" s="134" t="s">
        <v>6209</v>
      </c>
      <c r="AO2209" s="98">
        <v>0</v>
      </c>
      <c r="AP2209" s="99" t="str">
        <f>IFERROR(VLOOKUP(ROWS($AN$4:AN2209),$AM$4:$AN$2337,2,0),"")</f>
        <v>Wołczyn (pow. kluczborski, woj. opolskie)</v>
      </c>
      <c r="AQ2209" s="98">
        <v>0</v>
      </c>
      <c r="AR2209" s="98">
        <f>IF(ISNUMBER(SEARCH('ankieta ESG'!$G$181,AS2209)),MAX($AR$3:AR2208)+1,0)</f>
        <v>2206</v>
      </c>
      <c r="AS2209" s="134" t="s">
        <v>6209</v>
      </c>
      <c r="AT2209" s="98">
        <v>0</v>
      </c>
      <c r="AU2209" s="99" t="str">
        <f>IFERROR(VLOOKUP(ROWS($AS$4:AS2209),$AR$4:$AS$2337,2,0),"")</f>
        <v>Wołczyn (pow. kluczborski, woj. opolskie)</v>
      </c>
      <c r="AV2209" s="98">
        <v>0</v>
      </c>
      <c r="AW2209" s="98">
        <f>IF(ISNUMBER(SEARCH('ankieta ESG'!$G$182,AX2209)),MAX($AW$3:AW2208)+1,0)</f>
        <v>2206</v>
      </c>
      <c r="AX2209" s="134" t="s">
        <v>6209</v>
      </c>
      <c r="AY2209" s="98">
        <v>0</v>
      </c>
      <c r="AZ2209" s="99" t="str">
        <f>IFERROR(VLOOKUP(ROWS($AX$4:AX2209),$AW$4:$AX$2337,2,0),"")</f>
        <v>Wołczyn (pow. kluczborski, woj. opolskie)</v>
      </c>
      <c r="BA2209" s="98">
        <v>0</v>
      </c>
      <c r="BB2209" s="98">
        <f>IF(ISNUMBER(SEARCH('ankieta ESG'!$G$183,BC2209)),MAX($BB$3:BB2208)+1,0)</f>
        <v>2206</v>
      </c>
      <c r="BC2209" s="134" t="s">
        <v>6209</v>
      </c>
      <c r="BD2209" s="98">
        <v>0</v>
      </c>
      <c r="BE2209" s="99" t="str">
        <f>IFERROR(VLOOKUP(ROWS($BC$4:BC2209),$BB$4:$BC$2337,2,0),"")</f>
        <v>Wołczyn (pow. kluczborski, woj. opolskie)</v>
      </c>
      <c r="BF2209" s="98">
        <v>0</v>
      </c>
      <c r="BG2209" s="98">
        <f>IF(ISNUMBER(SEARCH('ankieta ESG'!$G$184,BH2209)),MAX($BG$3:BG2208)+1,0)</f>
        <v>2206</v>
      </c>
      <c r="BH2209" s="134" t="s">
        <v>6209</v>
      </c>
      <c r="BI2209" s="98">
        <v>0</v>
      </c>
      <c r="BJ2209" s="99" t="str">
        <f>IFERROR(VLOOKUP(ROWS($BH$4:BH2209),$BG$4:$BH$2337,2,0),"")</f>
        <v>Wołczyn (pow. kluczborski, woj. opolskie)</v>
      </c>
      <c r="BK2209" s="98">
        <v>0</v>
      </c>
      <c r="BL2209" s="98">
        <f>IF(ISNUMBER(SEARCH('ankieta ESG'!$G$185,BM2209)),MAX($BL$3:BL2208)+1,0)</f>
        <v>2206</v>
      </c>
      <c r="BM2209" s="134" t="s">
        <v>6209</v>
      </c>
      <c r="BN2209" s="98">
        <v>0</v>
      </c>
      <c r="BO2209" s="99" t="str">
        <f>IFERROR(VLOOKUP(ROWS($BM$4:BM2209),$BL$4:$BM$2337,2,0),"")</f>
        <v>Wołczyn (pow. kluczborski, woj. opolskie)</v>
      </c>
      <c r="BP2209" s="98">
        <v>0</v>
      </c>
      <c r="BQ2209" s="98">
        <f>IF(ISNUMBER(SEARCH('ankieta ESG'!$G$186,BR2209)),MAX($BQ$3:BQ2208)+1,0)</f>
        <v>2206</v>
      </c>
      <c r="BR2209" s="134" t="s">
        <v>6209</v>
      </c>
      <c r="BS2209" s="98">
        <v>0</v>
      </c>
      <c r="BT2209" s="99" t="str">
        <f>IFERROR(VLOOKUP(ROWS($BR$4:BR2209),$BQ$4:$BR$2337,2,0),"")</f>
        <v>Wołczyn (pow. kluczborski, woj. opolskie)</v>
      </c>
      <c r="BU2209" s="98">
        <v>0</v>
      </c>
      <c r="BV2209" s="98">
        <f>IF(ISNUMBER(SEARCH('ankieta ESG'!$G$187,BW2209)),MAX($BV$3:BV2208)+1,0)</f>
        <v>2206</v>
      </c>
      <c r="BW2209" s="134" t="s">
        <v>6209</v>
      </c>
      <c r="BX2209" s="98">
        <v>0</v>
      </c>
      <c r="BY2209" s="99" t="str">
        <f>IFERROR(VLOOKUP(ROWS($BW$4:BW2209),$BV$4:$BW$2337,2,0),"")</f>
        <v>Wołczyn (pow. kluczborski, woj. opolskie)</v>
      </c>
      <c r="BZ2209" s="98">
        <v>0</v>
      </c>
      <c r="CA2209" s="98">
        <f>IF(ISNUMBER(SEARCH('ankieta ESG'!$G$188,CB2209)),MAX($CA$3:CA2208)+1,0)</f>
        <v>2206</v>
      </c>
      <c r="CB2209" s="134" t="s">
        <v>6209</v>
      </c>
      <c r="CC2209" s="98">
        <v>0</v>
      </c>
      <c r="CD2209" s="99" t="str">
        <f>IFERROR(VLOOKUP(ROWS($CB$4:CB2209),$CA$4:$CB$2337,2,0),"")</f>
        <v>Wołczyn (pow. kluczborski, woj. opolskie)</v>
      </c>
      <c r="CE2209" s="98">
        <v>0</v>
      </c>
      <c r="CF2209" s="98">
        <f>IF(ISNUMBER(SEARCH('ankieta ESG'!$G$189,CG2209)),MAX($CF$3:CF2208)+1,0)</f>
        <v>2206</v>
      </c>
      <c r="CG2209" s="134" t="s">
        <v>6209</v>
      </c>
      <c r="CH2209" s="98">
        <v>0</v>
      </c>
      <c r="CI2209" s="99" t="str">
        <f>IFERROR(VLOOKUP(ROWS($CG$4:CG2209),$CF$4:$CG$2337,2,0),"")</f>
        <v>Wołczyn (pow. kluczborski, woj. opolskie)</v>
      </c>
      <c r="CJ2209" s="98">
        <v>0</v>
      </c>
    </row>
    <row r="2210" spans="4:88">
      <c r="D2210" s="25"/>
      <c r="F2210" s="25"/>
      <c r="AM2210" s="98">
        <f>IF(ISNUMBER(SEARCH('ankieta ESG'!$G$180,AN2210)),MAX(AM$3:$AM2209)+1,0)</f>
        <v>2207</v>
      </c>
      <c r="AN2210" s="134" t="s">
        <v>6210</v>
      </c>
      <c r="AO2210" s="98">
        <v>0</v>
      </c>
      <c r="AP2210" s="99" t="str">
        <f>IFERROR(VLOOKUP(ROWS($AN$4:AN2210),$AM$4:$AN$2337,2,0),"")</f>
        <v>Wołomin (pow. wołomiński, woj. mazowieckie)</v>
      </c>
      <c r="AQ2210" s="98">
        <v>0</v>
      </c>
      <c r="AR2210" s="98">
        <f>IF(ISNUMBER(SEARCH('ankieta ESG'!$G$181,AS2210)),MAX($AR$3:AR2209)+1,0)</f>
        <v>2207</v>
      </c>
      <c r="AS2210" s="134" t="s">
        <v>6210</v>
      </c>
      <c r="AT2210" s="98">
        <v>0</v>
      </c>
      <c r="AU2210" s="99" t="str">
        <f>IFERROR(VLOOKUP(ROWS($AS$4:AS2210),$AR$4:$AS$2337,2,0),"")</f>
        <v>Wołomin (pow. wołomiński, woj. mazowieckie)</v>
      </c>
      <c r="AV2210" s="98">
        <v>0</v>
      </c>
      <c r="AW2210" s="98">
        <f>IF(ISNUMBER(SEARCH('ankieta ESG'!$G$182,AX2210)),MAX($AW$3:AW2209)+1,0)</f>
        <v>2207</v>
      </c>
      <c r="AX2210" s="134" t="s">
        <v>6210</v>
      </c>
      <c r="AY2210" s="98">
        <v>0</v>
      </c>
      <c r="AZ2210" s="99" t="str">
        <f>IFERROR(VLOOKUP(ROWS($AX$4:AX2210),$AW$4:$AX$2337,2,0),"")</f>
        <v>Wołomin (pow. wołomiński, woj. mazowieckie)</v>
      </c>
      <c r="BA2210" s="98">
        <v>0</v>
      </c>
      <c r="BB2210" s="98">
        <f>IF(ISNUMBER(SEARCH('ankieta ESG'!$G$183,BC2210)),MAX($BB$3:BB2209)+1,0)</f>
        <v>2207</v>
      </c>
      <c r="BC2210" s="134" t="s">
        <v>6210</v>
      </c>
      <c r="BD2210" s="98">
        <v>0</v>
      </c>
      <c r="BE2210" s="99" t="str">
        <f>IFERROR(VLOOKUP(ROWS($BC$4:BC2210),$BB$4:$BC$2337,2,0),"")</f>
        <v>Wołomin (pow. wołomiński, woj. mazowieckie)</v>
      </c>
      <c r="BF2210" s="98">
        <v>0</v>
      </c>
      <c r="BG2210" s="98">
        <f>IF(ISNUMBER(SEARCH('ankieta ESG'!$G$184,BH2210)),MAX($BG$3:BG2209)+1,0)</f>
        <v>2207</v>
      </c>
      <c r="BH2210" s="134" t="s">
        <v>6210</v>
      </c>
      <c r="BI2210" s="98">
        <v>0</v>
      </c>
      <c r="BJ2210" s="99" t="str">
        <f>IFERROR(VLOOKUP(ROWS($BH$4:BH2210),$BG$4:$BH$2337,2,0),"")</f>
        <v>Wołomin (pow. wołomiński, woj. mazowieckie)</v>
      </c>
      <c r="BK2210" s="98">
        <v>0</v>
      </c>
      <c r="BL2210" s="98">
        <f>IF(ISNUMBER(SEARCH('ankieta ESG'!$G$185,BM2210)),MAX($BL$3:BL2209)+1,0)</f>
        <v>2207</v>
      </c>
      <c r="BM2210" s="134" t="s">
        <v>6210</v>
      </c>
      <c r="BN2210" s="98">
        <v>0</v>
      </c>
      <c r="BO2210" s="99" t="str">
        <f>IFERROR(VLOOKUP(ROWS($BM$4:BM2210),$BL$4:$BM$2337,2,0),"")</f>
        <v>Wołomin (pow. wołomiński, woj. mazowieckie)</v>
      </c>
      <c r="BP2210" s="98">
        <v>0</v>
      </c>
      <c r="BQ2210" s="98">
        <f>IF(ISNUMBER(SEARCH('ankieta ESG'!$G$186,BR2210)),MAX($BQ$3:BQ2209)+1,0)</f>
        <v>2207</v>
      </c>
      <c r="BR2210" s="134" t="s">
        <v>6210</v>
      </c>
      <c r="BS2210" s="98">
        <v>0</v>
      </c>
      <c r="BT2210" s="99" t="str">
        <f>IFERROR(VLOOKUP(ROWS($BR$4:BR2210),$BQ$4:$BR$2337,2,0),"")</f>
        <v>Wołomin (pow. wołomiński, woj. mazowieckie)</v>
      </c>
      <c r="BU2210" s="98">
        <v>0</v>
      </c>
      <c r="BV2210" s="98">
        <f>IF(ISNUMBER(SEARCH('ankieta ESG'!$G$187,BW2210)),MAX($BV$3:BV2209)+1,0)</f>
        <v>2207</v>
      </c>
      <c r="BW2210" s="134" t="s">
        <v>6210</v>
      </c>
      <c r="BX2210" s="98">
        <v>0</v>
      </c>
      <c r="BY2210" s="99" t="str">
        <f>IFERROR(VLOOKUP(ROWS($BW$4:BW2210),$BV$4:$BW$2337,2,0),"")</f>
        <v>Wołomin (pow. wołomiński, woj. mazowieckie)</v>
      </c>
      <c r="BZ2210" s="98">
        <v>0</v>
      </c>
      <c r="CA2210" s="98">
        <f>IF(ISNUMBER(SEARCH('ankieta ESG'!$G$188,CB2210)),MAX($CA$3:CA2209)+1,0)</f>
        <v>2207</v>
      </c>
      <c r="CB2210" s="134" t="s">
        <v>6210</v>
      </c>
      <c r="CC2210" s="98">
        <v>0</v>
      </c>
      <c r="CD2210" s="99" t="str">
        <f>IFERROR(VLOOKUP(ROWS($CB$4:CB2210),$CA$4:$CB$2337,2,0),"")</f>
        <v>Wołomin (pow. wołomiński, woj. mazowieckie)</v>
      </c>
      <c r="CE2210" s="98">
        <v>0</v>
      </c>
      <c r="CF2210" s="98">
        <f>IF(ISNUMBER(SEARCH('ankieta ESG'!$G$189,CG2210)),MAX($CF$3:CF2209)+1,0)</f>
        <v>2207</v>
      </c>
      <c r="CG2210" s="134" t="s">
        <v>6210</v>
      </c>
      <c r="CH2210" s="98">
        <v>0</v>
      </c>
      <c r="CI2210" s="99" t="str">
        <f>IFERROR(VLOOKUP(ROWS($CG$4:CG2210),$CF$4:$CG$2337,2,0),"")</f>
        <v>Wołomin (pow. wołomiński, woj. mazowieckie)</v>
      </c>
      <c r="CJ2210" s="98">
        <v>0</v>
      </c>
    </row>
    <row r="2211" spans="4:88">
      <c r="D2211" s="25"/>
      <c r="F2211" s="25"/>
      <c r="AM2211" s="98">
        <f>IF(ISNUMBER(SEARCH('ankieta ESG'!$G$180,AN2211)),MAX(AM$3:$AM2210)+1,0)</f>
        <v>2208</v>
      </c>
      <c r="AN2211" s="134" t="s">
        <v>6211</v>
      </c>
      <c r="AO2211" s="98">
        <v>0</v>
      </c>
      <c r="AP2211" s="99" t="str">
        <f>IFERROR(VLOOKUP(ROWS($AN$4:AN2211),$AM$4:$AN$2337,2,0),"")</f>
        <v>Wołów (pow. wołowski, woj. dolnośląskie)</v>
      </c>
      <c r="AQ2211" s="98">
        <v>0</v>
      </c>
      <c r="AR2211" s="98">
        <f>IF(ISNUMBER(SEARCH('ankieta ESG'!$G$181,AS2211)),MAX($AR$3:AR2210)+1,0)</f>
        <v>2208</v>
      </c>
      <c r="AS2211" s="134" t="s">
        <v>6211</v>
      </c>
      <c r="AT2211" s="98">
        <v>0</v>
      </c>
      <c r="AU2211" s="99" t="str">
        <f>IFERROR(VLOOKUP(ROWS($AS$4:AS2211),$AR$4:$AS$2337,2,0),"")</f>
        <v>Wołów (pow. wołowski, woj. dolnośląskie)</v>
      </c>
      <c r="AV2211" s="98">
        <v>0</v>
      </c>
      <c r="AW2211" s="98">
        <f>IF(ISNUMBER(SEARCH('ankieta ESG'!$G$182,AX2211)),MAX($AW$3:AW2210)+1,0)</f>
        <v>2208</v>
      </c>
      <c r="AX2211" s="134" t="s">
        <v>6211</v>
      </c>
      <c r="AY2211" s="98">
        <v>0</v>
      </c>
      <c r="AZ2211" s="99" t="str">
        <f>IFERROR(VLOOKUP(ROWS($AX$4:AX2211),$AW$4:$AX$2337,2,0),"")</f>
        <v>Wołów (pow. wołowski, woj. dolnośląskie)</v>
      </c>
      <c r="BA2211" s="98">
        <v>0</v>
      </c>
      <c r="BB2211" s="98">
        <f>IF(ISNUMBER(SEARCH('ankieta ESG'!$G$183,BC2211)),MAX($BB$3:BB2210)+1,0)</f>
        <v>2208</v>
      </c>
      <c r="BC2211" s="134" t="s">
        <v>6211</v>
      </c>
      <c r="BD2211" s="98">
        <v>0</v>
      </c>
      <c r="BE2211" s="99" t="str">
        <f>IFERROR(VLOOKUP(ROWS($BC$4:BC2211),$BB$4:$BC$2337,2,0),"")</f>
        <v>Wołów (pow. wołowski, woj. dolnośląskie)</v>
      </c>
      <c r="BF2211" s="98">
        <v>0</v>
      </c>
      <c r="BG2211" s="98">
        <f>IF(ISNUMBER(SEARCH('ankieta ESG'!$G$184,BH2211)),MAX($BG$3:BG2210)+1,0)</f>
        <v>2208</v>
      </c>
      <c r="BH2211" s="134" t="s">
        <v>6211</v>
      </c>
      <c r="BI2211" s="98">
        <v>0</v>
      </c>
      <c r="BJ2211" s="99" t="str">
        <f>IFERROR(VLOOKUP(ROWS($BH$4:BH2211),$BG$4:$BH$2337,2,0),"")</f>
        <v>Wołów (pow. wołowski, woj. dolnośląskie)</v>
      </c>
      <c r="BK2211" s="98">
        <v>0</v>
      </c>
      <c r="BL2211" s="98">
        <f>IF(ISNUMBER(SEARCH('ankieta ESG'!$G$185,BM2211)),MAX($BL$3:BL2210)+1,0)</f>
        <v>2208</v>
      </c>
      <c r="BM2211" s="134" t="s">
        <v>6211</v>
      </c>
      <c r="BN2211" s="98">
        <v>0</v>
      </c>
      <c r="BO2211" s="99" t="str">
        <f>IFERROR(VLOOKUP(ROWS($BM$4:BM2211),$BL$4:$BM$2337,2,0),"")</f>
        <v>Wołów (pow. wołowski, woj. dolnośląskie)</v>
      </c>
      <c r="BP2211" s="98">
        <v>0</v>
      </c>
      <c r="BQ2211" s="98">
        <f>IF(ISNUMBER(SEARCH('ankieta ESG'!$G$186,BR2211)),MAX($BQ$3:BQ2210)+1,0)</f>
        <v>2208</v>
      </c>
      <c r="BR2211" s="134" t="s">
        <v>6211</v>
      </c>
      <c r="BS2211" s="98">
        <v>0</v>
      </c>
      <c r="BT2211" s="99" t="str">
        <f>IFERROR(VLOOKUP(ROWS($BR$4:BR2211),$BQ$4:$BR$2337,2,0),"")</f>
        <v>Wołów (pow. wołowski, woj. dolnośląskie)</v>
      </c>
      <c r="BU2211" s="98">
        <v>0</v>
      </c>
      <c r="BV2211" s="98">
        <f>IF(ISNUMBER(SEARCH('ankieta ESG'!$G$187,BW2211)),MAX($BV$3:BV2210)+1,0)</f>
        <v>2208</v>
      </c>
      <c r="BW2211" s="134" t="s">
        <v>6211</v>
      </c>
      <c r="BX2211" s="98">
        <v>0</v>
      </c>
      <c r="BY2211" s="99" t="str">
        <f>IFERROR(VLOOKUP(ROWS($BW$4:BW2211),$BV$4:$BW$2337,2,0),"")</f>
        <v>Wołów (pow. wołowski, woj. dolnośląskie)</v>
      </c>
      <c r="BZ2211" s="98">
        <v>0</v>
      </c>
      <c r="CA2211" s="98">
        <f>IF(ISNUMBER(SEARCH('ankieta ESG'!$G$188,CB2211)),MAX($CA$3:CA2210)+1,0)</f>
        <v>2208</v>
      </c>
      <c r="CB2211" s="134" t="s">
        <v>6211</v>
      </c>
      <c r="CC2211" s="98">
        <v>0</v>
      </c>
      <c r="CD2211" s="99" t="str">
        <f>IFERROR(VLOOKUP(ROWS($CB$4:CB2211),$CA$4:$CB$2337,2,0),"")</f>
        <v>Wołów (pow. wołowski, woj. dolnośląskie)</v>
      </c>
      <c r="CE2211" s="98">
        <v>0</v>
      </c>
      <c r="CF2211" s="98">
        <f>IF(ISNUMBER(SEARCH('ankieta ESG'!$G$189,CG2211)),MAX($CF$3:CF2210)+1,0)</f>
        <v>2208</v>
      </c>
      <c r="CG2211" s="134" t="s">
        <v>6211</v>
      </c>
      <c r="CH2211" s="98">
        <v>0</v>
      </c>
      <c r="CI2211" s="99" t="str">
        <f>IFERROR(VLOOKUP(ROWS($CG$4:CG2211),$CF$4:$CG$2337,2,0),"")</f>
        <v>Wołów (pow. wołowski, woj. dolnośląskie)</v>
      </c>
      <c r="CJ2211" s="98">
        <v>0</v>
      </c>
    </row>
    <row r="2212" spans="4:88">
      <c r="D2212" s="25"/>
      <c r="F2212" s="25"/>
      <c r="AM2212" s="98">
        <f>IF(ISNUMBER(SEARCH('ankieta ESG'!$G$180,AN2212)),MAX(AM$3:$AM2211)+1,0)</f>
        <v>2209</v>
      </c>
      <c r="AN2212" s="134" t="s">
        <v>6212</v>
      </c>
      <c r="AO2212" s="98">
        <v>0</v>
      </c>
      <c r="AP2212" s="99" t="str">
        <f>IFERROR(VLOOKUP(ROWS($AN$4:AN2212),$AM$4:$AN$2337,2,0),"")</f>
        <v>Woźniki (pow. lubliniecki, woj. śląskie)</v>
      </c>
      <c r="AQ2212" s="98">
        <v>0</v>
      </c>
      <c r="AR2212" s="98">
        <f>IF(ISNUMBER(SEARCH('ankieta ESG'!$G$181,AS2212)),MAX($AR$3:AR2211)+1,0)</f>
        <v>2209</v>
      </c>
      <c r="AS2212" s="134" t="s">
        <v>6212</v>
      </c>
      <c r="AT2212" s="98">
        <v>0</v>
      </c>
      <c r="AU2212" s="99" t="str">
        <f>IFERROR(VLOOKUP(ROWS($AS$4:AS2212),$AR$4:$AS$2337,2,0),"")</f>
        <v>Woźniki (pow. lubliniecki, woj. śląskie)</v>
      </c>
      <c r="AV2212" s="98">
        <v>0</v>
      </c>
      <c r="AW2212" s="98">
        <f>IF(ISNUMBER(SEARCH('ankieta ESG'!$G$182,AX2212)),MAX($AW$3:AW2211)+1,0)</f>
        <v>2209</v>
      </c>
      <c r="AX2212" s="134" t="s">
        <v>6212</v>
      </c>
      <c r="AY2212" s="98">
        <v>0</v>
      </c>
      <c r="AZ2212" s="99" t="str">
        <f>IFERROR(VLOOKUP(ROWS($AX$4:AX2212),$AW$4:$AX$2337,2,0),"")</f>
        <v>Woźniki (pow. lubliniecki, woj. śląskie)</v>
      </c>
      <c r="BA2212" s="98">
        <v>0</v>
      </c>
      <c r="BB2212" s="98">
        <f>IF(ISNUMBER(SEARCH('ankieta ESG'!$G$183,BC2212)),MAX($BB$3:BB2211)+1,0)</f>
        <v>2209</v>
      </c>
      <c r="BC2212" s="134" t="s">
        <v>6212</v>
      </c>
      <c r="BD2212" s="98">
        <v>0</v>
      </c>
      <c r="BE2212" s="99" t="str">
        <f>IFERROR(VLOOKUP(ROWS($BC$4:BC2212),$BB$4:$BC$2337,2,0),"")</f>
        <v>Woźniki (pow. lubliniecki, woj. śląskie)</v>
      </c>
      <c r="BF2212" s="98">
        <v>0</v>
      </c>
      <c r="BG2212" s="98">
        <f>IF(ISNUMBER(SEARCH('ankieta ESG'!$G$184,BH2212)),MAX($BG$3:BG2211)+1,0)</f>
        <v>2209</v>
      </c>
      <c r="BH2212" s="134" t="s">
        <v>6212</v>
      </c>
      <c r="BI2212" s="98">
        <v>0</v>
      </c>
      <c r="BJ2212" s="99" t="str">
        <f>IFERROR(VLOOKUP(ROWS($BH$4:BH2212),$BG$4:$BH$2337,2,0),"")</f>
        <v>Woźniki (pow. lubliniecki, woj. śląskie)</v>
      </c>
      <c r="BK2212" s="98">
        <v>0</v>
      </c>
      <c r="BL2212" s="98">
        <f>IF(ISNUMBER(SEARCH('ankieta ESG'!$G$185,BM2212)),MAX($BL$3:BL2211)+1,0)</f>
        <v>2209</v>
      </c>
      <c r="BM2212" s="134" t="s">
        <v>6212</v>
      </c>
      <c r="BN2212" s="98">
        <v>0</v>
      </c>
      <c r="BO2212" s="99" t="str">
        <f>IFERROR(VLOOKUP(ROWS($BM$4:BM2212),$BL$4:$BM$2337,2,0),"")</f>
        <v>Woźniki (pow. lubliniecki, woj. śląskie)</v>
      </c>
      <c r="BP2212" s="98">
        <v>0</v>
      </c>
      <c r="BQ2212" s="98">
        <f>IF(ISNUMBER(SEARCH('ankieta ESG'!$G$186,BR2212)),MAX($BQ$3:BQ2211)+1,0)</f>
        <v>2209</v>
      </c>
      <c r="BR2212" s="134" t="s">
        <v>6212</v>
      </c>
      <c r="BS2212" s="98">
        <v>0</v>
      </c>
      <c r="BT2212" s="99" t="str">
        <f>IFERROR(VLOOKUP(ROWS($BR$4:BR2212),$BQ$4:$BR$2337,2,0),"")</f>
        <v>Woźniki (pow. lubliniecki, woj. śląskie)</v>
      </c>
      <c r="BU2212" s="98">
        <v>0</v>
      </c>
      <c r="BV2212" s="98">
        <f>IF(ISNUMBER(SEARCH('ankieta ESG'!$G$187,BW2212)),MAX($BV$3:BV2211)+1,0)</f>
        <v>2209</v>
      </c>
      <c r="BW2212" s="134" t="s">
        <v>6212</v>
      </c>
      <c r="BX2212" s="98">
        <v>0</v>
      </c>
      <c r="BY2212" s="99" t="str">
        <f>IFERROR(VLOOKUP(ROWS($BW$4:BW2212),$BV$4:$BW$2337,2,0),"")</f>
        <v>Woźniki (pow. lubliniecki, woj. śląskie)</v>
      </c>
      <c r="BZ2212" s="98">
        <v>0</v>
      </c>
      <c r="CA2212" s="98">
        <f>IF(ISNUMBER(SEARCH('ankieta ESG'!$G$188,CB2212)),MAX($CA$3:CA2211)+1,0)</f>
        <v>2209</v>
      </c>
      <c r="CB2212" s="134" t="s">
        <v>6212</v>
      </c>
      <c r="CC2212" s="98">
        <v>0</v>
      </c>
      <c r="CD2212" s="99" t="str">
        <f>IFERROR(VLOOKUP(ROWS($CB$4:CB2212),$CA$4:$CB$2337,2,0),"")</f>
        <v>Woźniki (pow. lubliniecki, woj. śląskie)</v>
      </c>
      <c r="CE2212" s="98">
        <v>0</v>
      </c>
      <c r="CF2212" s="98">
        <f>IF(ISNUMBER(SEARCH('ankieta ESG'!$G$189,CG2212)),MAX($CF$3:CF2211)+1,0)</f>
        <v>2209</v>
      </c>
      <c r="CG2212" s="134" t="s">
        <v>6212</v>
      </c>
      <c r="CH2212" s="98">
        <v>0</v>
      </c>
      <c r="CI2212" s="99" t="str">
        <f>IFERROR(VLOOKUP(ROWS($CG$4:CG2212),$CF$4:$CG$2337,2,0),"")</f>
        <v>Woźniki (pow. lubliniecki, woj. śląskie)</v>
      </c>
      <c r="CJ2212" s="98">
        <v>0</v>
      </c>
    </row>
    <row r="2213" spans="4:88">
      <c r="D2213" s="25"/>
      <c r="F2213" s="25"/>
      <c r="AM2213" s="98">
        <f>IF(ISNUMBER(SEARCH('ankieta ESG'!$G$180,AN2213)),MAX(AM$3:$AM2212)+1,0)</f>
        <v>2210</v>
      </c>
      <c r="AN2213" s="134" t="s">
        <v>6213</v>
      </c>
      <c r="AO2213" s="98">
        <v>0</v>
      </c>
      <c r="AP2213" s="99" t="str">
        <f>IFERROR(VLOOKUP(ROWS($AN$4:AN2213),$AM$4:$AN$2337,2,0),"")</f>
        <v>Wólka (pow. lubelski, woj. lubelskie)</v>
      </c>
      <c r="AQ2213" s="98">
        <v>0</v>
      </c>
      <c r="AR2213" s="98">
        <f>IF(ISNUMBER(SEARCH('ankieta ESG'!$G$181,AS2213)),MAX($AR$3:AR2212)+1,0)</f>
        <v>2210</v>
      </c>
      <c r="AS2213" s="134" t="s">
        <v>6213</v>
      </c>
      <c r="AT2213" s="98">
        <v>0</v>
      </c>
      <c r="AU2213" s="99" t="str">
        <f>IFERROR(VLOOKUP(ROWS($AS$4:AS2213),$AR$4:$AS$2337,2,0),"")</f>
        <v>Wólka (pow. lubelski, woj. lubelskie)</v>
      </c>
      <c r="AV2213" s="98">
        <v>0</v>
      </c>
      <c r="AW2213" s="98">
        <f>IF(ISNUMBER(SEARCH('ankieta ESG'!$G$182,AX2213)),MAX($AW$3:AW2212)+1,0)</f>
        <v>2210</v>
      </c>
      <c r="AX2213" s="134" t="s">
        <v>6213</v>
      </c>
      <c r="AY2213" s="98">
        <v>0</v>
      </c>
      <c r="AZ2213" s="99" t="str">
        <f>IFERROR(VLOOKUP(ROWS($AX$4:AX2213),$AW$4:$AX$2337,2,0),"")</f>
        <v>Wólka (pow. lubelski, woj. lubelskie)</v>
      </c>
      <c r="BA2213" s="98">
        <v>0</v>
      </c>
      <c r="BB2213" s="98">
        <f>IF(ISNUMBER(SEARCH('ankieta ESG'!$G$183,BC2213)),MAX($BB$3:BB2212)+1,0)</f>
        <v>2210</v>
      </c>
      <c r="BC2213" s="134" t="s">
        <v>6213</v>
      </c>
      <c r="BD2213" s="98">
        <v>0</v>
      </c>
      <c r="BE2213" s="99" t="str">
        <f>IFERROR(VLOOKUP(ROWS($BC$4:BC2213),$BB$4:$BC$2337,2,0),"")</f>
        <v>Wólka (pow. lubelski, woj. lubelskie)</v>
      </c>
      <c r="BF2213" s="98">
        <v>0</v>
      </c>
      <c r="BG2213" s="98">
        <f>IF(ISNUMBER(SEARCH('ankieta ESG'!$G$184,BH2213)),MAX($BG$3:BG2212)+1,0)</f>
        <v>2210</v>
      </c>
      <c r="BH2213" s="134" t="s">
        <v>6213</v>
      </c>
      <c r="BI2213" s="98">
        <v>0</v>
      </c>
      <c r="BJ2213" s="99" t="str">
        <f>IFERROR(VLOOKUP(ROWS($BH$4:BH2213),$BG$4:$BH$2337,2,0),"")</f>
        <v>Wólka (pow. lubelski, woj. lubelskie)</v>
      </c>
      <c r="BK2213" s="98">
        <v>0</v>
      </c>
      <c r="BL2213" s="98">
        <f>IF(ISNUMBER(SEARCH('ankieta ESG'!$G$185,BM2213)),MAX($BL$3:BL2212)+1,0)</f>
        <v>2210</v>
      </c>
      <c r="BM2213" s="134" t="s">
        <v>6213</v>
      </c>
      <c r="BN2213" s="98">
        <v>0</v>
      </c>
      <c r="BO2213" s="99" t="str">
        <f>IFERROR(VLOOKUP(ROWS($BM$4:BM2213),$BL$4:$BM$2337,2,0),"")</f>
        <v>Wólka (pow. lubelski, woj. lubelskie)</v>
      </c>
      <c r="BP2213" s="98">
        <v>0</v>
      </c>
      <c r="BQ2213" s="98">
        <f>IF(ISNUMBER(SEARCH('ankieta ESG'!$G$186,BR2213)),MAX($BQ$3:BQ2212)+1,0)</f>
        <v>2210</v>
      </c>
      <c r="BR2213" s="134" t="s">
        <v>6213</v>
      </c>
      <c r="BS2213" s="98">
        <v>0</v>
      </c>
      <c r="BT2213" s="99" t="str">
        <f>IFERROR(VLOOKUP(ROWS($BR$4:BR2213),$BQ$4:$BR$2337,2,0),"")</f>
        <v>Wólka (pow. lubelski, woj. lubelskie)</v>
      </c>
      <c r="BU2213" s="98">
        <v>0</v>
      </c>
      <c r="BV2213" s="98">
        <f>IF(ISNUMBER(SEARCH('ankieta ESG'!$G$187,BW2213)),MAX($BV$3:BV2212)+1,0)</f>
        <v>2210</v>
      </c>
      <c r="BW2213" s="134" t="s">
        <v>6213</v>
      </c>
      <c r="BX2213" s="98">
        <v>0</v>
      </c>
      <c r="BY2213" s="99" t="str">
        <f>IFERROR(VLOOKUP(ROWS($BW$4:BW2213),$BV$4:$BW$2337,2,0),"")</f>
        <v>Wólka (pow. lubelski, woj. lubelskie)</v>
      </c>
      <c r="BZ2213" s="98">
        <v>0</v>
      </c>
      <c r="CA2213" s="98">
        <f>IF(ISNUMBER(SEARCH('ankieta ESG'!$G$188,CB2213)),MAX($CA$3:CA2212)+1,0)</f>
        <v>2210</v>
      </c>
      <c r="CB2213" s="134" t="s">
        <v>6213</v>
      </c>
      <c r="CC2213" s="98">
        <v>0</v>
      </c>
      <c r="CD2213" s="99" t="str">
        <f>IFERROR(VLOOKUP(ROWS($CB$4:CB2213),$CA$4:$CB$2337,2,0),"")</f>
        <v>Wólka (pow. lubelski, woj. lubelskie)</v>
      </c>
      <c r="CE2213" s="98">
        <v>0</v>
      </c>
      <c r="CF2213" s="98">
        <f>IF(ISNUMBER(SEARCH('ankieta ESG'!$G$189,CG2213)),MAX($CF$3:CF2212)+1,0)</f>
        <v>2210</v>
      </c>
      <c r="CG2213" s="134" t="s">
        <v>6213</v>
      </c>
      <c r="CH2213" s="98">
        <v>0</v>
      </c>
      <c r="CI2213" s="99" t="str">
        <f>IFERROR(VLOOKUP(ROWS($CG$4:CG2213),$CF$4:$CG$2337,2,0),"")</f>
        <v>Wólka (pow. lubelski, woj. lubelskie)</v>
      </c>
      <c r="CJ2213" s="98">
        <v>0</v>
      </c>
    </row>
    <row r="2214" spans="4:88">
      <c r="D2214" s="25"/>
      <c r="F2214" s="25"/>
      <c r="AM2214" s="98">
        <f>IF(ISNUMBER(SEARCH('ankieta ESG'!$G$180,AN2214)),MAX(AM$3:$AM2213)+1,0)</f>
        <v>2211</v>
      </c>
      <c r="AN2214" s="134" t="s">
        <v>6214</v>
      </c>
      <c r="AO2214" s="98">
        <v>0</v>
      </c>
      <c r="AP2214" s="99" t="str">
        <f>IFERROR(VLOOKUP(ROWS($AN$4:AN2214),$AM$4:$AN$2337,2,0),"")</f>
        <v>Wręczyca Wielka (pow. kłobucki, woj. śląskie)</v>
      </c>
      <c r="AQ2214" s="98">
        <v>0</v>
      </c>
      <c r="AR2214" s="98">
        <f>IF(ISNUMBER(SEARCH('ankieta ESG'!$G$181,AS2214)),MAX($AR$3:AR2213)+1,0)</f>
        <v>2211</v>
      </c>
      <c r="AS2214" s="134" t="s">
        <v>6214</v>
      </c>
      <c r="AT2214" s="98">
        <v>0</v>
      </c>
      <c r="AU2214" s="99" t="str">
        <f>IFERROR(VLOOKUP(ROWS($AS$4:AS2214),$AR$4:$AS$2337,2,0),"")</f>
        <v>Wręczyca Wielka (pow. kłobucki, woj. śląskie)</v>
      </c>
      <c r="AV2214" s="98">
        <v>0</v>
      </c>
      <c r="AW2214" s="98">
        <f>IF(ISNUMBER(SEARCH('ankieta ESG'!$G$182,AX2214)),MAX($AW$3:AW2213)+1,0)</f>
        <v>2211</v>
      </c>
      <c r="AX2214" s="134" t="s">
        <v>6214</v>
      </c>
      <c r="AY2214" s="98">
        <v>0</v>
      </c>
      <c r="AZ2214" s="99" t="str">
        <f>IFERROR(VLOOKUP(ROWS($AX$4:AX2214),$AW$4:$AX$2337,2,0),"")</f>
        <v>Wręczyca Wielka (pow. kłobucki, woj. śląskie)</v>
      </c>
      <c r="BA2214" s="98">
        <v>0</v>
      </c>
      <c r="BB2214" s="98">
        <f>IF(ISNUMBER(SEARCH('ankieta ESG'!$G$183,BC2214)),MAX($BB$3:BB2213)+1,0)</f>
        <v>2211</v>
      </c>
      <c r="BC2214" s="134" t="s">
        <v>6214</v>
      </c>
      <c r="BD2214" s="98">
        <v>0</v>
      </c>
      <c r="BE2214" s="99" t="str">
        <f>IFERROR(VLOOKUP(ROWS($BC$4:BC2214),$BB$4:$BC$2337,2,0),"")</f>
        <v>Wręczyca Wielka (pow. kłobucki, woj. śląskie)</v>
      </c>
      <c r="BF2214" s="98">
        <v>0</v>
      </c>
      <c r="BG2214" s="98">
        <f>IF(ISNUMBER(SEARCH('ankieta ESG'!$G$184,BH2214)),MAX($BG$3:BG2213)+1,0)</f>
        <v>2211</v>
      </c>
      <c r="BH2214" s="134" t="s">
        <v>6214</v>
      </c>
      <c r="BI2214" s="98">
        <v>0</v>
      </c>
      <c r="BJ2214" s="99" t="str">
        <f>IFERROR(VLOOKUP(ROWS($BH$4:BH2214),$BG$4:$BH$2337,2,0),"")</f>
        <v>Wręczyca Wielka (pow. kłobucki, woj. śląskie)</v>
      </c>
      <c r="BK2214" s="98">
        <v>0</v>
      </c>
      <c r="BL2214" s="98">
        <f>IF(ISNUMBER(SEARCH('ankieta ESG'!$G$185,BM2214)),MAX($BL$3:BL2213)+1,0)</f>
        <v>2211</v>
      </c>
      <c r="BM2214" s="134" t="s">
        <v>6214</v>
      </c>
      <c r="BN2214" s="98">
        <v>0</v>
      </c>
      <c r="BO2214" s="99" t="str">
        <f>IFERROR(VLOOKUP(ROWS($BM$4:BM2214),$BL$4:$BM$2337,2,0),"")</f>
        <v>Wręczyca Wielka (pow. kłobucki, woj. śląskie)</v>
      </c>
      <c r="BP2214" s="98">
        <v>0</v>
      </c>
      <c r="BQ2214" s="98">
        <f>IF(ISNUMBER(SEARCH('ankieta ESG'!$G$186,BR2214)),MAX($BQ$3:BQ2213)+1,0)</f>
        <v>2211</v>
      </c>
      <c r="BR2214" s="134" t="s">
        <v>6214</v>
      </c>
      <c r="BS2214" s="98">
        <v>0</v>
      </c>
      <c r="BT2214" s="99" t="str">
        <f>IFERROR(VLOOKUP(ROWS($BR$4:BR2214),$BQ$4:$BR$2337,2,0),"")</f>
        <v>Wręczyca Wielka (pow. kłobucki, woj. śląskie)</v>
      </c>
      <c r="BU2214" s="98">
        <v>0</v>
      </c>
      <c r="BV2214" s="98">
        <f>IF(ISNUMBER(SEARCH('ankieta ESG'!$G$187,BW2214)),MAX($BV$3:BV2213)+1,0)</f>
        <v>2211</v>
      </c>
      <c r="BW2214" s="134" t="s">
        <v>6214</v>
      </c>
      <c r="BX2214" s="98">
        <v>0</v>
      </c>
      <c r="BY2214" s="99" t="str">
        <f>IFERROR(VLOOKUP(ROWS($BW$4:BW2214),$BV$4:$BW$2337,2,0),"")</f>
        <v>Wręczyca Wielka (pow. kłobucki, woj. śląskie)</v>
      </c>
      <c r="BZ2214" s="98">
        <v>0</v>
      </c>
      <c r="CA2214" s="98">
        <f>IF(ISNUMBER(SEARCH('ankieta ESG'!$G$188,CB2214)),MAX($CA$3:CA2213)+1,0)</f>
        <v>2211</v>
      </c>
      <c r="CB2214" s="134" t="s">
        <v>6214</v>
      </c>
      <c r="CC2214" s="98">
        <v>0</v>
      </c>
      <c r="CD2214" s="99" t="str">
        <f>IFERROR(VLOOKUP(ROWS($CB$4:CB2214),$CA$4:$CB$2337,2,0),"")</f>
        <v>Wręczyca Wielka (pow. kłobucki, woj. śląskie)</v>
      </c>
      <c r="CE2214" s="98">
        <v>0</v>
      </c>
      <c r="CF2214" s="98">
        <f>IF(ISNUMBER(SEARCH('ankieta ESG'!$G$189,CG2214)),MAX($CF$3:CF2213)+1,0)</f>
        <v>2211</v>
      </c>
      <c r="CG2214" s="134" t="s">
        <v>6214</v>
      </c>
      <c r="CH2214" s="98">
        <v>0</v>
      </c>
      <c r="CI2214" s="99" t="str">
        <f>IFERROR(VLOOKUP(ROWS($CG$4:CG2214),$CF$4:$CG$2337,2,0),"")</f>
        <v>Wręczyca Wielka (pow. kłobucki, woj. śląskie)</v>
      </c>
      <c r="CJ2214" s="98">
        <v>0</v>
      </c>
    </row>
    <row r="2215" spans="4:88">
      <c r="D2215" s="25"/>
      <c r="F2215" s="25"/>
      <c r="AM2215" s="98">
        <f>IF(ISNUMBER(SEARCH('ankieta ESG'!$G$180,AN2215)),MAX(AM$3:$AM2214)+1,0)</f>
        <v>2212</v>
      </c>
      <c r="AN2215" s="134" t="s">
        <v>6215</v>
      </c>
      <c r="AO2215" s="98">
        <v>0</v>
      </c>
      <c r="AP2215" s="99" t="str">
        <f>IFERROR(VLOOKUP(ROWS($AN$4:AN2215),$AM$4:$AN$2337,2,0),"")</f>
        <v>Wrocław (pow. Wrocław, woj. dolnośląskie)</v>
      </c>
      <c r="AQ2215" s="98">
        <v>0</v>
      </c>
      <c r="AR2215" s="98">
        <f>IF(ISNUMBER(SEARCH('ankieta ESG'!$G$181,AS2215)),MAX($AR$3:AR2214)+1,0)</f>
        <v>2212</v>
      </c>
      <c r="AS2215" s="134" t="s">
        <v>6215</v>
      </c>
      <c r="AT2215" s="98">
        <v>0</v>
      </c>
      <c r="AU2215" s="99" t="str">
        <f>IFERROR(VLOOKUP(ROWS($AS$4:AS2215),$AR$4:$AS$2337,2,0),"")</f>
        <v>Wrocław (pow. Wrocław, woj. dolnośląskie)</v>
      </c>
      <c r="AV2215" s="98">
        <v>0</v>
      </c>
      <c r="AW2215" s="98">
        <f>IF(ISNUMBER(SEARCH('ankieta ESG'!$G$182,AX2215)),MAX($AW$3:AW2214)+1,0)</f>
        <v>2212</v>
      </c>
      <c r="AX2215" s="134" t="s">
        <v>6215</v>
      </c>
      <c r="AY2215" s="98">
        <v>0</v>
      </c>
      <c r="AZ2215" s="99" t="str">
        <f>IFERROR(VLOOKUP(ROWS($AX$4:AX2215),$AW$4:$AX$2337,2,0),"")</f>
        <v>Wrocław (pow. Wrocław, woj. dolnośląskie)</v>
      </c>
      <c r="BA2215" s="98">
        <v>0</v>
      </c>
      <c r="BB2215" s="98">
        <f>IF(ISNUMBER(SEARCH('ankieta ESG'!$G$183,BC2215)),MAX($BB$3:BB2214)+1,0)</f>
        <v>2212</v>
      </c>
      <c r="BC2215" s="134" t="s">
        <v>6215</v>
      </c>
      <c r="BD2215" s="98">
        <v>0</v>
      </c>
      <c r="BE2215" s="99" t="str">
        <f>IFERROR(VLOOKUP(ROWS($BC$4:BC2215),$BB$4:$BC$2337,2,0),"")</f>
        <v>Wrocław (pow. Wrocław, woj. dolnośląskie)</v>
      </c>
      <c r="BF2215" s="98">
        <v>0</v>
      </c>
      <c r="BG2215" s="98">
        <f>IF(ISNUMBER(SEARCH('ankieta ESG'!$G$184,BH2215)),MAX($BG$3:BG2214)+1,0)</f>
        <v>2212</v>
      </c>
      <c r="BH2215" s="134" t="s">
        <v>6215</v>
      </c>
      <c r="BI2215" s="98">
        <v>0</v>
      </c>
      <c r="BJ2215" s="99" t="str">
        <f>IFERROR(VLOOKUP(ROWS($BH$4:BH2215),$BG$4:$BH$2337,2,0),"")</f>
        <v>Wrocław (pow. Wrocław, woj. dolnośląskie)</v>
      </c>
      <c r="BK2215" s="98">
        <v>0</v>
      </c>
      <c r="BL2215" s="98">
        <f>IF(ISNUMBER(SEARCH('ankieta ESG'!$G$185,BM2215)),MAX($BL$3:BL2214)+1,0)</f>
        <v>2212</v>
      </c>
      <c r="BM2215" s="134" t="s">
        <v>6215</v>
      </c>
      <c r="BN2215" s="98">
        <v>0</v>
      </c>
      <c r="BO2215" s="99" t="str">
        <f>IFERROR(VLOOKUP(ROWS($BM$4:BM2215),$BL$4:$BM$2337,2,0),"")</f>
        <v>Wrocław (pow. Wrocław, woj. dolnośląskie)</v>
      </c>
      <c r="BP2215" s="98">
        <v>0</v>
      </c>
      <c r="BQ2215" s="98">
        <f>IF(ISNUMBER(SEARCH('ankieta ESG'!$G$186,BR2215)),MAX($BQ$3:BQ2214)+1,0)</f>
        <v>2212</v>
      </c>
      <c r="BR2215" s="134" t="s">
        <v>6215</v>
      </c>
      <c r="BS2215" s="98">
        <v>0</v>
      </c>
      <c r="BT2215" s="99" t="str">
        <f>IFERROR(VLOOKUP(ROWS($BR$4:BR2215),$BQ$4:$BR$2337,2,0),"")</f>
        <v>Wrocław (pow. Wrocław, woj. dolnośląskie)</v>
      </c>
      <c r="BU2215" s="98">
        <v>0</v>
      </c>
      <c r="BV2215" s="98">
        <f>IF(ISNUMBER(SEARCH('ankieta ESG'!$G$187,BW2215)),MAX($BV$3:BV2214)+1,0)</f>
        <v>2212</v>
      </c>
      <c r="BW2215" s="134" t="s">
        <v>6215</v>
      </c>
      <c r="BX2215" s="98">
        <v>0</v>
      </c>
      <c r="BY2215" s="99" t="str">
        <f>IFERROR(VLOOKUP(ROWS($BW$4:BW2215),$BV$4:$BW$2337,2,0),"")</f>
        <v>Wrocław (pow. Wrocław, woj. dolnośląskie)</v>
      </c>
      <c r="BZ2215" s="98">
        <v>0</v>
      </c>
      <c r="CA2215" s="98">
        <f>IF(ISNUMBER(SEARCH('ankieta ESG'!$G$188,CB2215)),MAX($CA$3:CA2214)+1,0)</f>
        <v>2212</v>
      </c>
      <c r="CB2215" s="134" t="s">
        <v>6215</v>
      </c>
      <c r="CC2215" s="98">
        <v>0</v>
      </c>
      <c r="CD2215" s="99" t="str">
        <f>IFERROR(VLOOKUP(ROWS($CB$4:CB2215),$CA$4:$CB$2337,2,0),"")</f>
        <v>Wrocław (pow. Wrocław, woj. dolnośląskie)</v>
      </c>
      <c r="CE2215" s="98">
        <v>0</v>
      </c>
      <c r="CF2215" s="98">
        <f>IF(ISNUMBER(SEARCH('ankieta ESG'!$G$189,CG2215)),MAX($CF$3:CF2214)+1,0)</f>
        <v>2212</v>
      </c>
      <c r="CG2215" s="134" t="s">
        <v>6215</v>
      </c>
      <c r="CH2215" s="98">
        <v>0</v>
      </c>
      <c r="CI2215" s="99" t="str">
        <f>IFERROR(VLOOKUP(ROWS($CG$4:CG2215),$CF$4:$CG$2337,2,0),"")</f>
        <v>Wrocław (pow. Wrocław, woj. dolnośląskie)</v>
      </c>
      <c r="CJ2215" s="98">
        <v>0</v>
      </c>
    </row>
    <row r="2216" spans="4:88">
      <c r="D2216" s="25"/>
      <c r="F2216" s="25"/>
      <c r="AM2216" s="98">
        <f>IF(ISNUMBER(SEARCH('ankieta ESG'!$G$180,AN2216)),MAX(AM$3:$AM2215)+1,0)</f>
        <v>2213</v>
      </c>
      <c r="AN2216" s="134" t="s">
        <v>6216</v>
      </c>
      <c r="AO2216" s="98">
        <v>0</v>
      </c>
      <c r="AP2216" s="99" t="str">
        <f>IFERROR(VLOOKUP(ROWS($AN$4:AN2216),$AM$4:$AN$2337,2,0),"")</f>
        <v>Wronki (pow. szamotulski, woj. wielkopolskie)</v>
      </c>
      <c r="AQ2216" s="98">
        <v>0</v>
      </c>
      <c r="AR2216" s="98">
        <f>IF(ISNUMBER(SEARCH('ankieta ESG'!$G$181,AS2216)),MAX($AR$3:AR2215)+1,0)</f>
        <v>2213</v>
      </c>
      <c r="AS2216" s="134" t="s">
        <v>6216</v>
      </c>
      <c r="AT2216" s="98">
        <v>0</v>
      </c>
      <c r="AU2216" s="99" t="str">
        <f>IFERROR(VLOOKUP(ROWS($AS$4:AS2216),$AR$4:$AS$2337,2,0),"")</f>
        <v>Wronki (pow. szamotulski, woj. wielkopolskie)</v>
      </c>
      <c r="AV2216" s="98">
        <v>0</v>
      </c>
      <c r="AW2216" s="98">
        <f>IF(ISNUMBER(SEARCH('ankieta ESG'!$G$182,AX2216)),MAX($AW$3:AW2215)+1,0)</f>
        <v>2213</v>
      </c>
      <c r="AX2216" s="134" t="s">
        <v>6216</v>
      </c>
      <c r="AY2216" s="98">
        <v>0</v>
      </c>
      <c r="AZ2216" s="99" t="str">
        <f>IFERROR(VLOOKUP(ROWS($AX$4:AX2216),$AW$4:$AX$2337,2,0),"")</f>
        <v>Wronki (pow. szamotulski, woj. wielkopolskie)</v>
      </c>
      <c r="BA2216" s="98">
        <v>0</v>
      </c>
      <c r="BB2216" s="98">
        <f>IF(ISNUMBER(SEARCH('ankieta ESG'!$G$183,BC2216)),MAX($BB$3:BB2215)+1,0)</f>
        <v>2213</v>
      </c>
      <c r="BC2216" s="134" t="s">
        <v>6216</v>
      </c>
      <c r="BD2216" s="98">
        <v>0</v>
      </c>
      <c r="BE2216" s="99" t="str">
        <f>IFERROR(VLOOKUP(ROWS($BC$4:BC2216),$BB$4:$BC$2337,2,0),"")</f>
        <v>Wronki (pow. szamotulski, woj. wielkopolskie)</v>
      </c>
      <c r="BF2216" s="98">
        <v>0</v>
      </c>
      <c r="BG2216" s="98">
        <f>IF(ISNUMBER(SEARCH('ankieta ESG'!$G$184,BH2216)),MAX($BG$3:BG2215)+1,0)</f>
        <v>2213</v>
      </c>
      <c r="BH2216" s="134" t="s">
        <v>6216</v>
      </c>
      <c r="BI2216" s="98">
        <v>0</v>
      </c>
      <c r="BJ2216" s="99" t="str">
        <f>IFERROR(VLOOKUP(ROWS($BH$4:BH2216),$BG$4:$BH$2337,2,0),"")</f>
        <v>Wronki (pow. szamotulski, woj. wielkopolskie)</v>
      </c>
      <c r="BK2216" s="98">
        <v>0</v>
      </c>
      <c r="BL2216" s="98">
        <f>IF(ISNUMBER(SEARCH('ankieta ESG'!$G$185,BM2216)),MAX($BL$3:BL2215)+1,0)</f>
        <v>2213</v>
      </c>
      <c r="BM2216" s="134" t="s">
        <v>6216</v>
      </c>
      <c r="BN2216" s="98">
        <v>0</v>
      </c>
      <c r="BO2216" s="99" t="str">
        <f>IFERROR(VLOOKUP(ROWS($BM$4:BM2216),$BL$4:$BM$2337,2,0),"")</f>
        <v>Wronki (pow. szamotulski, woj. wielkopolskie)</v>
      </c>
      <c r="BP2216" s="98">
        <v>0</v>
      </c>
      <c r="BQ2216" s="98">
        <f>IF(ISNUMBER(SEARCH('ankieta ESG'!$G$186,BR2216)),MAX($BQ$3:BQ2215)+1,0)</f>
        <v>2213</v>
      </c>
      <c r="BR2216" s="134" t="s">
        <v>6216</v>
      </c>
      <c r="BS2216" s="98">
        <v>0</v>
      </c>
      <c r="BT2216" s="99" t="str">
        <f>IFERROR(VLOOKUP(ROWS($BR$4:BR2216),$BQ$4:$BR$2337,2,0),"")</f>
        <v>Wronki (pow. szamotulski, woj. wielkopolskie)</v>
      </c>
      <c r="BU2216" s="98">
        <v>0</v>
      </c>
      <c r="BV2216" s="98">
        <f>IF(ISNUMBER(SEARCH('ankieta ESG'!$G$187,BW2216)),MAX($BV$3:BV2215)+1,0)</f>
        <v>2213</v>
      </c>
      <c r="BW2216" s="134" t="s">
        <v>6216</v>
      </c>
      <c r="BX2216" s="98">
        <v>0</v>
      </c>
      <c r="BY2216" s="99" t="str">
        <f>IFERROR(VLOOKUP(ROWS($BW$4:BW2216),$BV$4:$BW$2337,2,0),"")</f>
        <v>Wronki (pow. szamotulski, woj. wielkopolskie)</v>
      </c>
      <c r="BZ2216" s="98">
        <v>0</v>
      </c>
      <c r="CA2216" s="98">
        <f>IF(ISNUMBER(SEARCH('ankieta ESG'!$G$188,CB2216)),MAX($CA$3:CA2215)+1,0)</f>
        <v>2213</v>
      </c>
      <c r="CB2216" s="134" t="s">
        <v>6216</v>
      </c>
      <c r="CC2216" s="98">
        <v>0</v>
      </c>
      <c r="CD2216" s="99" t="str">
        <f>IFERROR(VLOOKUP(ROWS($CB$4:CB2216),$CA$4:$CB$2337,2,0),"")</f>
        <v>Wronki (pow. szamotulski, woj. wielkopolskie)</v>
      </c>
      <c r="CE2216" s="98">
        <v>0</v>
      </c>
      <c r="CF2216" s="98">
        <f>IF(ISNUMBER(SEARCH('ankieta ESG'!$G$189,CG2216)),MAX($CF$3:CF2215)+1,0)</f>
        <v>2213</v>
      </c>
      <c r="CG2216" s="134" t="s">
        <v>6216</v>
      </c>
      <c r="CH2216" s="98">
        <v>0</v>
      </c>
      <c r="CI2216" s="99" t="str">
        <f>IFERROR(VLOOKUP(ROWS($CG$4:CG2216),$CF$4:$CG$2337,2,0),"")</f>
        <v>Wronki (pow. szamotulski, woj. wielkopolskie)</v>
      </c>
      <c r="CJ2216" s="98">
        <v>0</v>
      </c>
    </row>
    <row r="2217" spans="4:88">
      <c r="D2217" s="25"/>
      <c r="F2217" s="25"/>
      <c r="AM2217" s="98">
        <f>IF(ISNUMBER(SEARCH('ankieta ESG'!$G$180,AN2217)),MAX(AM$3:$AM2216)+1,0)</f>
        <v>2214</v>
      </c>
      <c r="AN2217" s="134" t="s">
        <v>6217</v>
      </c>
      <c r="AO2217" s="98">
        <v>0</v>
      </c>
      <c r="AP2217" s="99" t="str">
        <f>IFERROR(VLOOKUP(ROWS($AN$4:AN2217),$AM$4:$AN$2337,2,0),"")</f>
        <v>Wróblew (pow. sieradzki, woj. łódzkie)</v>
      </c>
      <c r="AQ2217" s="98">
        <v>0</v>
      </c>
      <c r="AR2217" s="98">
        <f>IF(ISNUMBER(SEARCH('ankieta ESG'!$G$181,AS2217)),MAX($AR$3:AR2216)+1,0)</f>
        <v>2214</v>
      </c>
      <c r="AS2217" s="134" t="s">
        <v>6217</v>
      </c>
      <c r="AT2217" s="98">
        <v>0</v>
      </c>
      <c r="AU2217" s="99" t="str">
        <f>IFERROR(VLOOKUP(ROWS($AS$4:AS2217),$AR$4:$AS$2337,2,0),"")</f>
        <v>Wróblew (pow. sieradzki, woj. łódzkie)</v>
      </c>
      <c r="AV2217" s="98">
        <v>0</v>
      </c>
      <c r="AW2217" s="98">
        <f>IF(ISNUMBER(SEARCH('ankieta ESG'!$G$182,AX2217)),MAX($AW$3:AW2216)+1,0)</f>
        <v>2214</v>
      </c>
      <c r="AX2217" s="134" t="s">
        <v>6217</v>
      </c>
      <c r="AY2217" s="98">
        <v>0</v>
      </c>
      <c r="AZ2217" s="99" t="str">
        <f>IFERROR(VLOOKUP(ROWS($AX$4:AX2217),$AW$4:$AX$2337,2,0),"")</f>
        <v>Wróblew (pow. sieradzki, woj. łódzkie)</v>
      </c>
      <c r="BA2217" s="98">
        <v>0</v>
      </c>
      <c r="BB2217" s="98">
        <f>IF(ISNUMBER(SEARCH('ankieta ESG'!$G$183,BC2217)),MAX($BB$3:BB2216)+1,0)</f>
        <v>2214</v>
      </c>
      <c r="BC2217" s="134" t="s">
        <v>6217</v>
      </c>
      <c r="BD2217" s="98">
        <v>0</v>
      </c>
      <c r="BE2217" s="99" t="str">
        <f>IFERROR(VLOOKUP(ROWS($BC$4:BC2217),$BB$4:$BC$2337,2,0),"")</f>
        <v>Wróblew (pow. sieradzki, woj. łódzkie)</v>
      </c>
      <c r="BF2217" s="98">
        <v>0</v>
      </c>
      <c r="BG2217" s="98">
        <f>IF(ISNUMBER(SEARCH('ankieta ESG'!$G$184,BH2217)),MAX($BG$3:BG2216)+1,0)</f>
        <v>2214</v>
      </c>
      <c r="BH2217" s="134" t="s">
        <v>6217</v>
      </c>
      <c r="BI2217" s="98">
        <v>0</v>
      </c>
      <c r="BJ2217" s="99" t="str">
        <f>IFERROR(VLOOKUP(ROWS($BH$4:BH2217),$BG$4:$BH$2337,2,0),"")</f>
        <v>Wróblew (pow. sieradzki, woj. łódzkie)</v>
      </c>
      <c r="BK2217" s="98">
        <v>0</v>
      </c>
      <c r="BL2217" s="98">
        <f>IF(ISNUMBER(SEARCH('ankieta ESG'!$G$185,BM2217)),MAX($BL$3:BL2216)+1,0)</f>
        <v>2214</v>
      </c>
      <c r="BM2217" s="134" t="s">
        <v>6217</v>
      </c>
      <c r="BN2217" s="98">
        <v>0</v>
      </c>
      <c r="BO2217" s="99" t="str">
        <f>IFERROR(VLOOKUP(ROWS($BM$4:BM2217),$BL$4:$BM$2337,2,0),"")</f>
        <v>Wróblew (pow. sieradzki, woj. łódzkie)</v>
      </c>
      <c r="BP2217" s="98">
        <v>0</v>
      </c>
      <c r="BQ2217" s="98">
        <f>IF(ISNUMBER(SEARCH('ankieta ESG'!$G$186,BR2217)),MAX($BQ$3:BQ2216)+1,0)</f>
        <v>2214</v>
      </c>
      <c r="BR2217" s="134" t="s">
        <v>6217</v>
      </c>
      <c r="BS2217" s="98">
        <v>0</v>
      </c>
      <c r="BT2217" s="99" t="str">
        <f>IFERROR(VLOOKUP(ROWS($BR$4:BR2217),$BQ$4:$BR$2337,2,0),"")</f>
        <v>Wróblew (pow. sieradzki, woj. łódzkie)</v>
      </c>
      <c r="BU2217" s="98">
        <v>0</v>
      </c>
      <c r="BV2217" s="98">
        <f>IF(ISNUMBER(SEARCH('ankieta ESG'!$G$187,BW2217)),MAX($BV$3:BV2216)+1,0)</f>
        <v>2214</v>
      </c>
      <c r="BW2217" s="134" t="s">
        <v>6217</v>
      </c>
      <c r="BX2217" s="98">
        <v>0</v>
      </c>
      <c r="BY2217" s="99" t="str">
        <f>IFERROR(VLOOKUP(ROWS($BW$4:BW2217),$BV$4:$BW$2337,2,0),"")</f>
        <v>Wróblew (pow. sieradzki, woj. łódzkie)</v>
      </c>
      <c r="BZ2217" s="98">
        <v>0</v>
      </c>
      <c r="CA2217" s="98">
        <f>IF(ISNUMBER(SEARCH('ankieta ESG'!$G$188,CB2217)),MAX($CA$3:CA2216)+1,0)</f>
        <v>2214</v>
      </c>
      <c r="CB2217" s="134" t="s">
        <v>6217</v>
      </c>
      <c r="CC2217" s="98">
        <v>0</v>
      </c>
      <c r="CD2217" s="99" t="str">
        <f>IFERROR(VLOOKUP(ROWS($CB$4:CB2217),$CA$4:$CB$2337,2,0),"")</f>
        <v>Wróblew (pow. sieradzki, woj. łódzkie)</v>
      </c>
      <c r="CE2217" s="98">
        <v>0</v>
      </c>
      <c r="CF2217" s="98">
        <f>IF(ISNUMBER(SEARCH('ankieta ESG'!$G$189,CG2217)),MAX($CF$3:CF2216)+1,0)</f>
        <v>2214</v>
      </c>
      <c r="CG2217" s="134" t="s">
        <v>6217</v>
      </c>
      <c r="CH2217" s="98">
        <v>0</v>
      </c>
      <c r="CI2217" s="99" t="str">
        <f>IFERROR(VLOOKUP(ROWS($CG$4:CG2217),$CF$4:$CG$2337,2,0),"")</f>
        <v>Wróblew (pow. sieradzki, woj. łódzkie)</v>
      </c>
      <c r="CJ2217" s="98">
        <v>0</v>
      </c>
    </row>
    <row r="2218" spans="4:88">
      <c r="D2218" s="25"/>
      <c r="F2218" s="25"/>
      <c r="AM2218" s="98">
        <f>IF(ISNUMBER(SEARCH('ankieta ESG'!$G$180,AN2218)),MAX(AM$3:$AM2217)+1,0)</f>
        <v>2215</v>
      </c>
      <c r="AN2218" s="134" t="s">
        <v>6218</v>
      </c>
      <c r="AO2218" s="98">
        <v>0</v>
      </c>
      <c r="AP2218" s="99" t="str">
        <f>IFERROR(VLOOKUP(ROWS($AN$4:AN2218),$AM$4:$AN$2337,2,0),"")</f>
        <v>Września (pow. wrzesiński, woj. wielkopolskie)</v>
      </c>
      <c r="AQ2218" s="98">
        <v>0</v>
      </c>
      <c r="AR2218" s="98">
        <f>IF(ISNUMBER(SEARCH('ankieta ESG'!$G$181,AS2218)),MAX($AR$3:AR2217)+1,0)</f>
        <v>2215</v>
      </c>
      <c r="AS2218" s="134" t="s">
        <v>6218</v>
      </c>
      <c r="AT2218" s="98">
        <v>0</v>
      </c>
      <c r="AU2218" s="99" t="str">
        <f>IFERROR(VLOOKUP(ROWS($AS$4:AS2218),$AR$4:$AS$2337,2,0),"")</f>
        <v>Września (pow. wrzesiński, woj. wielkopolskie)</v>
      </c>
      <c r="AV2218" s="98">
        <v>0</v>
      </c>
      <c r="AW2218" s="98">
        <f>IF(ISNUMBER(SEARCH('ankieta ESG'!$G$182,AX2218)),MAX($AW$3:AW2217)+1,0)</f>
        <v>2215</v>
      </c>
      <c r="AX2218" s="134" t="s">
        <v>6218</v>
      </c>
      <c r="AY2218" s="98">
        <v>0</v>
      </c>
      <c r="AZ2218" s="99" t="str">
        <f>IFERROR(VLOOKUP(ROWS($AX$4:AX2218),$AW$4:$AX$2337,2,0),"")</f>
        <v>Września (pow. wrzesiński, woj. wielkopolskie)</v>
      </c>
      <c r="BA2218" s="98">
        <v>0</v>
      </c>
      <c r="BB2218" s="98">
        <f>IF(ISNUMBER(SEARCH('ankieta ESG'!$G$183,BC2218)),MAX($BB$3:BB2217)+1,0)</f>
        <v>2215</v>
      </c>
      <c r="BC2218" s="134" t="s">
        <v>6218</v>
      </c>
      <c r="BD2218" s="98">
        <v>0</v>
      </c>
      <c r="BE2218" s="99" t="str">
        <f>IFERROR(VLOOKUP(ROWS($BC$4:BC2218),$BB$4:$BC$2337,2,0),"")</f>
        <v>Września (pow. wrzesiński, woj. wielkopolskie)</v>
      </c>
      <c r="BF2218" s="98">
        <v>0</v>
      </c>
      <c r="BG2218" s="98">
        <f>IF(ISNUMBER(SEARCH('ankieta ESG'!$G$184,BH2218)),MAX($BG$3:BG2217)+1,0)</f>
        <v>2215</v>
      </c>
      <c r="BH2218" s="134" t="s">
        <v>6218</v>
      </c>
      <c r="BI2218" s="98">
        <v>0</v>
      </c>
      <c r="BJ2218" s="99" t="str">
        <f>IFERROR(VLOOKUP(ROWS($BH$4:BH2218),$BG$4:$BH$2337,2,0),"")</f>
        <v>Września (pow. wrzesiński, woj. wielkopolskie)</v>
      </c>
      <c r="BK2218" s="98">
        <v>0</v>
      </c>
      <c r="BL2218" s="98">
        <f>IF(ISNUMBER(SEARCH('ankieta ESG'!$G$185,BM2218)),MAX($BL$3:BL2217)+1,0)</f>
        <v>2215</v>
      </c>
      <c r="BM2218" s="134" t="s">
        <v>6218</v>
      </c>
      <c r="BN2218" s="98">
        <v>0</v>
      </c>
      <c r="BO2218" s="99" t="str">
        <f>IFERROR(VLOOKUP(ROWS($BM$4:BM2218),$BL$4:$BM$2337,2,0),"")</f>
        <v>Września (pow. wrzesiński, woj. wielkopolskie)</v>
      </c>
      <c r="BP2218" s="98">
        <v>0</v>
      </c>
      <c r="BQ2218" s="98">
        <f>IF(ISNUMBER(SEARCH('ankieta ESG'!$G$186,BR2218)),MAX($BQ$3:BQ2217)+1,0)</f>
        <v>2215</v>
      </c>
      <c r="BR2218" s="134" t="s">
        <v>6218</v>
      </c>
      <c r="BS2218" s="98">
        <v>0</v>
      </c>
      <c r="BT2218" s="99" t="str">
        <f>IFERROR(VLOOKUP(ROWS($BR$4:BR2218),$BQ$4:$BR$2337,2,0),"")</f>
        <v>Września (pow. wrzesiński, woj. wielkopolskie)</v>
      </c>
      <c r="BU2218" s="98">
        <v>0</v>
      </c>
      <c r="BV2218" s="98">
        <f>IF(ISNUMBER(SEARCH('ankieta ESG'!$G$187,BW2218)),MAX($BV$3:BV2217)+1,0)</f>
        <v>2215</v>
      </c>
      <c r="BW2218" s="134" t="s">
        <v>6218</v>
      </c>
      <c r="BX2218" s="98">
        <v>0</v>
      </c>
      <c r="BY2218" s="99" t="str">
        <f>IFERROR(VLOOKUP(ROWS($BW$4:BW2218),$BV$4:$BW$2337,2,0),"")</f>
        <v>Września (pow. wrzesiński, woj. wielkopolskie)</v>
      </c>
      <c r="BZ2218" s="98">
        <v>0</v>
      </c>
      <c r="CA2218" s="98">
        <f>IF(ISNUMBER(SEARCH('ankieta ESG'!$G$188,CB2218)),MAX($CA$3:CA2217)+1,0)</f>
        <v>2215</v>
      </c>
      <c r="CB2218" s="134" t="s">
        <v>6218</v>
      </c>
      <c r="CC2218" s="98">
        <v>0</v>
      </c>
      <c r="CD2218" s="99" t="str">
        <f>IFERROR(VLOOKUP(ROWS($CB$4:CB2218),$CA$4:$CB$2337,2,0),"")</f>
        <v>Września (pow. wrzesiński, woj. wielkopolskie)</v>
      </c>
      <c r="CE2218" s="98">
        <v>0</v>
      </c>
      <c r="CF2218" s="98">
        <f>IF(ISNUMBER(SEARCH('ankieta ESG'!$G$189,CG2218)),MAX($CF$3:CF2217)+1,0)</f>
        <v>2215</v>
      </c>
      <c r="CG2218" s="134" t="s">
        <v>6218</v>
      </c>
      <c r="CH2218" s="98">
        <v>0</v>
      </c>
      <c r="CI2218" s="99" t="str">
        <f>IFERROR(VLOOKUP(ROWS($CG$4:CG2218),$CF$4:$CG$2337,2,0),"")</f>
        <v>Września (pow. wrzesiński, woj. wielkopolskie)</v>
      </c>
      <c r="CJ2218" s="98">
        <v>0</v>
      </c>
    </row>
    <row r="2219" spans="4:88">
      <c r="D2219" s="25"/>
      <c r="F2219" s="25"/>
      <c r="AM2219" s="98">
        <f>IF(ISNUMBER(SEARCH('ankieta ESG'!$G$180,AN2219)),MAX(AM$3:$AM2218)+1,0)</f>
        <v>2216</v>
      </c>
      <c r="AN2219" s="134" t="s">
        <v>6219</v>
      </c>
      <c r="AO2219" s="98">
        <v>0</v>
      </c>
      <c r="AP2219" s="99" t="str">
        <f>IFERROR(VLOOKUP(ROWS($AN$4:AN2219),$AM$4:$AN$2337,2,0),"")</f>
        <v>Wschowa (pow. wschowski, woj. lubuskie)</v>
      </c>
      <c r="AQ2219" s="98">
        <v>0</v>
      </c>
      <c r="AR2219" s="98">
        <f>IF(ISNUMBER(SEARCH('ankieta ESG'!$G$181,AS2219)),MAX($AR$3:AR2218)+1,0)</f>
        <v>2216</v>
      </c>
      <c r="AS2219" s="134" t="s">
        <v>6219</v>
      </c>
      <c r="AT2219" s="98">
        <v>0</v>
      </c>
      <c r="AU2219" s="99" t="str">
        <f>IFERROR(VLOOKUP(ROWS($AS$4:AS2219),$AR$4:$AS$2337,2,0),"")</f>
        <v>Wschowa (pow. wschowski, woj. lubuskie)</v>
      </c>
      <c r="AV2219" s="98">
        <v>0</v>
      </c>
      <c r="AW2219" s="98">
        <f>IF(ISNUMBER(SEARCH('ankieta ESG'!$G$182,AX2219)),MAX($AW$3:AW2218)+1,0)</f>
        <v>2216</v>
      </c>
      <c r="AX2219" s="134" t="s">
        <v>6219</v>
      </c>
      <c r="AY2219" s="98">
        <v>0</v>
      </c>
      <c r="AZ2219" s="99" t="str">
        <f>IFERROR(VLOOKUP(ROWS($AX$4:AX2219),$AW$4:$AX$2337,2,0),"")</f>
        <v>Wschowa (pow. wschowski, woj. lubuskie)</v>
      </c>
      <c r="BA2219" s="98">
        <v>0</v>
      </c>
      <c r="BB2219" s="98">
        <f>IF(ISNUMBER(SEARCH('ankieta ESG'!$G$183,BC2219)),MAX($BB$3:BB2218)+1,0)</f>
        <v>2216</v>
      </c>
      <c r="BC2219" s="134" t="s">
        <v>6219</v>
      </c>
      <c r="BD2219" s="98">
        <v>0</v>
      </c>
      <c r="BE2219" s="99" t="str">
        <f>IFERROR(VLOOKUP(ROWS($BC$4:BC2219),$BB$4:$BC$2337,2,0),"")</f>
        <v>Wschowa (pow. wschowski, woj. lubuskie)</v>
      </c>
      <c r="BF2219" s="98">
        <v>0</v>
      </c>
      <c r="BG2219" s="98">
        <f>IF(ISNUMBER(SEARCH('ankieta ESG'!$G$184,BH2219)),MAX($BG$3:BG2218)+1,0)</f>
        <v>2216</v>
      </c>
      <c r="BH2219" s="134" t="s">
        <v>6219</v>
      </c>
      <c r="BI2219" s="98">
        <v>0</v>
      </c>
      <c r="BJ2219" s="99" t="str">
        <f>IFERROR(VLOOKUP(ROWS($BH$4:BH2219),$BG$4:$BH$2337,2,0),"")</f>
        <v>Wschowa (pow. wschowski, woj. lubuskie)</v>
      </c>
      <c r="BK2219" s="98">
        <v>0</v>
      </c>
      <c r="BL2219" s="98">
        <f>IF(ISNUMBER(SEARCH('ankieta ESG'!$G$185,BM2219)),MAX($BL$3:BL2218)+1,0)</f>
        <v>2216</v>
      </c>
      <c r="BM2219" s="134" t="s">
        <v>6219</v>
      </c>
      <c r="BN2219" s="98">
        <v>0</v>
      </c>
      <c r="BO2219" s="99" t="str">
        <f>IFERROR(VLOOKUP(ROWS($BM$4:BM2219),$BL$4:$BM$2337,2,0),"")</f>
        <v>Wschowa (pow. wschowski, woj. lubuskie)</v>
      </c>
      <c r="BP2219" s="98">
        <v>0</v>
      </c>
      <c r="BQ2219" s="98">
        <f>IF(ISNUMBER(SEARCH('ankieta ESG'!$G$186,BR2219)),MAX($BQ$3:BQ2218)+1,0)</f>
        <v>2216</v>
      </c>
      <c r="BR2219" s="134" t="s">
        <v>6219</v>
      </c>
      <c r="BS2219" s="98">
        <v>0</v>
      </c>
      <c r="BT2219" s="99" t="str">
        <f>IFERROR(VLOOKUP(ROWS($BR$4:BR2219),$BQ$4:$BR$2337,2,0),"")</f>
        <v>Wschowa (pow. wschowski, woj. lubuskie)</v>
      </c>
      <c r="BU2219" s="98">
        <v>0</v>
      </c>
      <c r="BV2219" s="98">
        <f>IF(ISNUMBER(SEARCH('ankieta ESG'!$G$187,BW2219)),MAX($BV$3:BV2218)+1,0)</f>
        <v>2216</v>
      </c>
      <c r="BW2219" s="134" t="s">
        <v>6219</v>
      </c>
      <c r="BX2219" s="98">
        <v>0</v>
      </c>
      <c r="BY2219" s="99" t="str">
        <f>IFERROR(VLOOKUP(ROWS($BW$4:BW2219),$BV$4:$BW$2337,2,0),"")</f>
        <v>Wschowa (pow. wschowski, woj. lubuskie)</v>
      </c>
      <c r="BZ2219" s="98">
        <v>0</v>
      </c>
      <c r="CA2219" s="98">
        <f>IF(ISNUMBER(SEARCH('ankieta ESG'!$G$188,CB2219)),MAX($CA$3:CA2218)+1,0)</f>
        <v>2216</v>
      </c>
      <c r="CB2219" s="134" t="s">
        <v>6219</v>
      </c>
      <c r="CC2219" s="98">
        <v>0</v>
      </c>
      <c r="CD2219" s="99" t="str">
        <f>IFERROR(VLOOKUP(ROWS($CB$4:CB2219),$CA$4:$CB$2337,2,0),"")</f>
        <v>Wschowa (pow. wschowski, woj. lubuskie)</v>
      </c>
      <c r="CE2219" s="98">
        <v>0</v>
      </c>
      <c r="CF2219" s="98">
        <f>IF(ISNUMBER(SEARCH('ankieta ESG'!$G$189,CG2219)),MAX($CF$3:CF2218)+1,0)</f>
        <v>2216</v>
      </c>
      <c r="CG2219" s="134" t="s">
        <v>6219</v>
      </c>
      <c r="CH2219" s="98">
        <v>0</v>
      </c>
      <c r="CI2219" s="99" t="str">
        <f>IFERROR(VLOOKUP(ROWS($CG$4:CG2219),$CF$4:$CG$2337,2,0),"")</f>
        <v>Wschowa (pow. wschowski, woj. lubuskie)</v>
      </c>
      <c r="CJ2219" s="98">
        <v>0</v>
      </c>
    </row>
    <row r="2220" spans="4:88">
      <c r="D2220" s="25"/>
      <c r="F2220" s="25"/>
      <c r="AM2220" s="98">
        <f>IF(ISNUMBER(SEARCH('ankieta ESG'!$G$180,AN2220)),MAX(AM$3:$AM2219)+1,0)</f>
        <v>2217</v>
      </c>
      <c r="AN2220" s="134" t="s">
        <v>6220</v>
      </c>
      <c r="AO2220" s="98">
        <v>0</v>
      </c>
      <c r="AP2220" s="99" t="str">
        <f>IFERROR(VLOOKUP(ROWS($AN$4:AN2220),$AM$4:$AN$2337,2,0),"")</f>
        <v>Wydminy (pow. giżycki, woj. warmińsko-mazurskie)</v>
      </c>
      <c r="AQ2220" s="98">
        <v>0</v>
      </c>
      <c r="AR2220" s="98">
        <f>IF(ISNUMBER(SEARCH('ankieta ESG'!$G$181,AS2220)),MAX($AR$3:AR2219)+1,0)</f>
        <v>2217</v>
      </c>
      <c r="AS2220" s="134" t="s">
        <v>6220</v>
      </c>
      <c r="AT2220" s="98">
        <v>0</v>
      </c>
      <c r="AU2220" s="99" t="str">
        <f>IFERROR(VLOOKUP(ROWS($AS$4:AS2220),$AR$4:$AS$2337,2,0),"")</f>
        <v>Wydminy (pow. giżycki, woj. warmińsko-mazurskie)</v>
      </c>
      <c r="AV2220" s="98">
        <v>0</v>
      </c>
      <c r="AW2220" s="98">
        <f>IF(ISNUMBER(SEARCH('ankieta ESG'!$G$182,AX2220)),MAX($AW$3:AW2219)+1,0)</f>
        <v>2217</v>
      </c>
      <c r="AX2220" s="134" t="s">
        <v>6220</v>
      </c>
      <c r="AY2220" s="98">
        <v>0</v>
      </c>
      <c r="AZ2220" s="99" t="str">
        <f>IFERROR(VLOOKUP(ROWS($AX$4:AX2220),$AW$4:$AX$2337,2,0),"")</f>
        <v>Wydminy (pow. giżycki, woj. warmińsko-mazurskie)</v>
      </c>
      <c r="BA2220" s="98">
        <v>0</v>
      </c>
      <c r="BB2220" s="98">
        <f>IF(ISNUMBER(SEARCH('ankieta ESG'!$G$183,BC2220)),MAX($BB$3:BB2219)+1,0)</f>
        <v>2217</v>
      </c>
      <c r="BC2220" s="134" t="s">
        <v>6220</v>
      </c>
      <c r="BD2220" s="98">
        <v>0</v>
      </c>
      <c r="BE2220" s="99" t="str">
        <f>IFERROR(VLOOKUP(ROWS($BC$4:BC2220),$BB$4:$BC$2337,2,0),"")</f>
        <v>Wydminy (pow. giżycki, woj. warmińsko-mazurskie)</v>
      </c>
      <c r="BF2220" s="98">
        <v>0</v>
      </c>
      <c r="BG2220" s="98">
        <f>IF(ISNUMBER(SEARCH('ankieta ESG'!$G$184,BH2220)),MAX($BG$3:BG2219)+1,0)</f>
        <v>2217</v>
      </c>
      <c r="BH2220" s="134" t="s">
        <v>6220</v>
      </c>
      <c r="BI2220" s="98">
        <v>0</v>
      </c>
      <c r="BJ2220" s="99" t="str">
        <f>IFERROR(VLOOKUP(ROWS($BH$4:BH2220),$BG$4:$BH$2337,2,0),"")</f>
        <v>Wydminy (pow. giżycki, woj. warmińsko-mazurskie)</v>
      </c>
      <c r="BK2220" s="98">
        <v>0</v>
      </c>
      <c r="BL2220" s="98">
        <f>IF(ISNUMBER(SEARCH('ankieta ESG'!$G$185,BM2220)),MAX($BL$3:BL2219)+1,0)</f>
        <v>2217</v>
      </c>
      <c r="BM2220" s="134" t="s">
        <v>6220</v>
      </c>
      <c r="BN2220" s="98">
        <v>0</v>
      </c>
      <c r="BO2220" s="99" t="str">
        <f>IFERROR(VLOOKUP(ROWS($BM$4:BM2220),$BL$4:$BM$2337,2,0),"")</f>
        <v>Wydminy (pow. giżycki, woj. warmińsko-mazurskie)</v>
      </c>
      <c r="BP2220" s="98">
        <v>0</v>
      </c>
      <c r="BQ2220" s="98">
        <f>IF(ISNUMBER(SEARCH('ankieta ESG'!$G$186,BR2220)),MAX($BQ$3:BQ2219)+1,0)</f>
        <v>2217</v>
      </c>
      <c r="BR2220" s="134" t="s">
        <v>6220</v>
      </c>
      <c r="BS2220" s="98">
        <v>0</v>
      </c>
      <c r="BT2220" s="99" t="str">
        <f>IFERROR(VLOOKUP(ROWS($BR$4:BR2220),$BQ$4:$BR$2337,2,0),"")</f>
        <v>Wydminy (pow. giżycki, woj. warmińsko-mazurskie)</v>
      </c>
      <c r="BU2220" s="98">
        <v>0</v>
      </c>
      <c r="BV2220" s="98">
        <f>IF(ISNUMBER(SEARCH('ankieta ESG'!$G$187,BW2220)),MAX($BV$3:BV2219)+1,0)</f>
        <v>2217</v>
      </c>
      <c r="BW2220" s="134" t="s">
        <v>6220</v>
      </c>
      <c r="BX2220" s="98">
        <v>0</v>
      </c>
      <c r="BY2220" s="99" t="str">
        <f>IFERROR(VLOOKUP(ROWS($BW$4:BW2220),$BV$4:$BW$2337,2,0),"")</f>
        <v>Wydminy (pow. giżycki, woj. warmińsko-mazurskie)</v>
      </c>
      <c r="BZ2220" s="98">
        <v>0</v>
      </c>
      <c r="CA2220" s="98">
        <f>IF(ISNUMBER(SEARCH('ankieta ESG'!$G$188,CB2220)),MAX($CA$3:CA2219)+1,0)</f>
        <v>2217</v>
      </c>
      <c r="CB2220" s="134" t="s">
        <v>6220</v>
      </c>
      <c r="CC2220" s="98">
        <v>0</v>
      </c>
      <c r="CD2220" s="99" t="str">
        <f>IFERROR(VLOOKUP(ROWS($CB$4:CB2220),$CA$4:$CB$2337,2,0),"")</f>
        <v>Wydminy (pow. giżycki, woj. warmińsko-mazurskie)</v>
      </c>
      <c r="CE2220" s="98">
        <v>0</v>
      </c>
      <c r="CF2220" s="98">
        <f>IF(ISNUMBER(SEARCH('ankieta ESG'!$G$189,CG2220)),MAX($CF$3:CF2219)+1,0)</f>
        <v>2217</v>
      </c>
      <c r="CG2220" s="134" t="s">
        <v>6220</v>
      </c>
      <c r="CH2220" s="98">
        <v>0</v>
      </c>
      <c r="CI2220" s="99" t="str">
        <f>IFERROR(VLOOKUP(ROWS($CG$4:CG2220),$CF$4:$CG$2337,2,0),"")</f>
        <v>Wydminy (pow. giżycki, woj. warmińsko-mazurskie)</v>
      </c>
      <c r="CJ2220" s="98">
        <v>0</v>
      </c>
    </row>
    <row r="2221" spans="4:88">
      <c r="D2221" s="25"/>
      <c r="F2221" s="25"/>
      <c r="AM2221" s="98">
        <f>IF(ISNUMBER(SEARCH('ankieta ESG'!$G$180,AN2221)),MAX(AM$3:$AM2220)+1,0)</f>
        <v>2218</v>
      </c>
      <c r="AN2221" s="134" t="s">
        <v>6221</v>
      </c>
      <c r="AO2221" s="98">
        <v>0</v>
      </c>
      <c r="AP2221" s="99" t="str">
        <f>IFERROR(VLOOKUP(ROWS($AN$4:AN2221),$AM$4:$AN$2337,2,0),"")</f>
        <v>Wymiarki (pow. żagański, woj. lubuskie)</v>
      </c>
      <c r="AQ2221" s="98">
        <v>0</v>
      </c>
      <c r="AR2221" s="98">
        <f>IF(ISNUMBER(SEARCH('ankieta ESG'!$G$181,AS2221)),MAX($AR$3:AR2220)+1,0)</f>
        <v>2218</v>
      </c>
      <c r="AS2221" s="134" t="s">
        <v>6221</v>
      </c>
      <c r="AT2221" s="98">
        <v>0</v>
      </c>
      <c r="AU2221" s="99" t="str">
        <f>IFERROR(VLOOKUP(ROWS($AS$4:AS2221),$AR$4:$AS$2337,2,0),"")</f>
        <v>Wymiarki (pow. żagański, woj. lubuskie)</v>
      </c>
      <c r="AV2221" s="98">
        <v>0</v>
      </c>
      <c r="AW2221" s="98">
        <f>IF(ISNUMBER(SEARCH('ankieta ESG'!$G$182,AX2221)),MAX($AW$3:AW2220)+1,0)</f>
        <v>2218</v>
      </c>
      <c r="AX2221" s="134" t="s">
        <v>6221</v>
      </c>
      <c r="AY2221" s="98">
        <v>0</v>
      </c>
      <c r="AZ2221" s="99" t="str">
        <f>IFERROR(VLOOKUP(ROWS($AX$4:AX2221),$AW$4:$AX$2337,2,0),"")</f>
        <v>Wymiarki (pow. żagański, woj. lubuskie)</v>
      </c>
      <c r="BA2221" s="98">
        <v>0</v>
      </c>
      <c r="BB2221" s="98">
        <f>IF(ISNUMBER(SEARCH('ankieta ESG'!$G$183,BC2221)),MAX($BB$3:BB2220)+1,0)</f>
        <v>2218</v>
      </c>
      <c r="BC2221" s="134" t="s">
        <v>6221</v>
      </c>
      <c r="BD2221" s="98">
        <v>0</v>
      </c>
      <c r="BE2221" s="99" t="str">
        <f>IFERROR(VLOOKUP(ROWS($BC$4:BC2221),$BB$4:$BC$2337,2,0),"")</f>
        <v>Wymiarki (pow. żagański, woj. lubuskie)</v>
      </c>
      <c r="BF2221" s="98">
        <v>0</v>
      </c>
      <c r="BG2221" s="98">
        <f>IF(ISNUMBER(SEARCH('ankieta ESG'!$G$184,BH2221)),MAX($BG$3:BG2220)+1,0)</f>
        <v>2218</v>
      </c>
      <c r="BH2221" s="134" t="s">
        <v>6221</v>
      </c>
      <c r="BI2221" s="98">
        <v>0</v>
      </c>
      <c r="BJ2221" s="99" t="str">
        <f>IFERROR(VLOOKUP(ROWS($BH$4:BH2221),$BG$4:$BH$2337,2,0),"")</f>
        <v>Wymiarki (pow. żagański, woj. lubuskie)</v>
      </c>
      <c r="BK2221" s="98">
        <v>0</v>
      </c>
      <c r="BL2221" s="98">
        <f>IF(ISNUMBER(SEARCH('ankieta ESG'!$G$185,BM2221)),MAX($BL$3:BL2220)+1,0)</f>
        <v>2218</v>
      </c>
      <c r="BM2221" s="134" t="s">
        <v>6221</v>
      </c>
      <c r="BN2221" s="98">
        <v>0</v>
      </c>
      <c r="BO2221" s="99" t="str">
        <f>IFERROR(VLOOKUP(ROWS($BM$4:BM2221),$BL$4:$BM$2337,2,0),"")</f>
        <v>Wymiarki (pow. żagański, woj. lubuskie)</v>
      </c>
      <c r="BP2221" s="98">
        <v>0</v>
      </c>
      <c r="BQ2221" s="98">
        <f>IF(ISNUMBER(SEARCH('ankieta ESG'!$G$186,BR2221)),MAX($BQ$3:BQ2220)+1,0)</f>
        <v>2218</v>
      </c>
      <c r="BR2221" s="134" t="s">
        <v>6221</v>
      </c>
      <c r="BS2221" s="98">
        <v>0</v>
      </c>
      <c r="BT2221" s="99" t="str">
        <f>IFERROR(VLOOKUP(ROWS($BR$4:BR2221),$BQ$4:$BR$2337,2,0),"")</f>
        <v>Wymiarki (pow. żagański, woj. lubuskie)</v>
      </c>
      <c r="BU2221" s="98">
        <v>0</v>
      </c>
      <c r="BV2221" s="98">
        <f>IF(ISNUMBER(SEARCH('ankieta ESG'!$G$187,BW2221)),MAX($BV$3:BV2220)+1,0)</f>
        <v>2218</v>
      </c>
      <c r="BW2221" s="134" t="s">
        <v>6221</v>
      </c>
      <c r="BX2221" s="98">
        <v>0</v>
      </c>
      <c r="BY2221" s="99" t="str">
        <f>IFERROR(VLOOKUP(ROWS($BW$4:BW2221),$BV$4:$BW$2337,2,0),"")</f>
        <v>Wymiarki (pow. żagański, woj. lubuskie)</v>
      </c>
      <c r="BZ2221" s="98">
        <v>0</v>
      </c>
      <c r="CA2221" s="98">
        <f>IF(ISNUMBER(SEARCH('ankieta ESG'!$G$188,CB2221)),MAX($CA$3:CA2220)+1,0)</f>
        <v>2218</v>
      </c>
      <c r="CB2221" s="134" t="s">
        <v>6221</v>
      </c>
      <c r="CC2221" s="98">
        <v>0</v>
      </c>
      <c r="CD2221" s="99" t="str">
        <f>IFERROR(VLOOKUP(ROWS($CB$4:CB2221),$CA$4:$CB$2337,2,0),"")</f>
        <v>Wymiarki (pow. żagański, woj. lubuskie)</v>
      </c>
      <c r="CE2221" s="98">
        <v>0</v>
      </c>
      <c r="CF2221" s="98">
        <f>IF(ISNUMBER(SEARCH('ankieta ESG'!$G$189,CG2221)),MAX($CF$3:CF2220)+1,0)</f>
        <v>2218</v>
      </c>
      <c r="CG2221" s="134" t="s">
        <v>6221</v>
      </c>
      <c r="CH2221" s="98">
        <v>0</v>
      </c>
      <c r="CI2221" s="99" t="str">
        <f>IFERROR(VLOOKUP(ROWS($CG$4:CG2221),$CF$4:$CG$2337,2,0),"")</f>
        <v>Wymiarki (pow. żagański, woj. lubuskie)</v>
      </c>
      <c r="CJ2221" s="98">
        <v>0</v>
      </c>
    </row>
    <row r="2222" spans="4:88">
      <c r="D2222" s="25"/>
      <c r="F2222" s="25"/>
      <c r="AM2222" s="98">
        <f>IF(ISNUMBER(SEARCH('ankieta ESG'!$G$180,AN2222)),MAX(AM$3:$AM2221)+1,0)</f>
        <v>2219</v>
      </c>
      <c r="AN2222" s="134" t="s">
        <v>6222</v>
      </c>
      <c r="AO2222" s="98">
        <v>0</v>
      </c>
      <c r="AP2222" s="99" t="str">
        <f>IFERROR(VLOOKUP(ROWS($AN$4:AN2222),$AM$4:$AN$2337,2,0),"")</f>
        <v>Wyry (pow. mikołowski, woj. śląskie)</v>
      </c>
      <c r="AQ2222" s="98">
        <v>0</v>
      </c>
      <c r="AR2222" s="98">
        <f>IF(ISNUMBER(SEARCH('ankieta ESG'!$G$181,AS2222)),MAX($AR$3:AR2221)+1,0)</f>
        <v>2219</v>
      </c>
      <c r="AS2222" s="134" t="s">
        <v>6222</v>
      </c>
      <c r="AT2222" s="98">
        <v>0</v>
      </c>
      <c r="AU2222" s="99" t="str">
        <f>IFERROR(VLOOKUP(ROWS($AS$4:AS2222),$AR$4:$AS$2337,2,0),"")</f>
        <v>Wyry (pow. mikołowski, woj. śląskie)</v>
      </c>
      <c r="AV2222" s="98">
        <v>0</v>
      </c>
      <c r="AW2222" s="98">
        <f>IF(ISNUMBER(SEARCH('ankieta ESG'!$G$182,AX2222)),MAX($AW$3:AW2221)+1,0)</f>
        <v>2219</v>
      </c>
      <c r="AX2222" s="134" t="s">
        <v>6222</v>
      </c>
      <c r="AY2222" s="98">
        <v>0</v>
      </c>
      <c r="AZ2222" s="99" t="str">
        <f>IFERROR(VLOOKUP(ROWS($AX$4:AX2222),$AW$4:$AX$2337,2,0),"")</f>
        <v>Wyry (pow. mikołowski, woj. śląskie)</v>
      </c>
      <c r="BA2222" s="98">
        <v>0</v>
      </c>
      <c r="BB2222" s="98">
        <f>IF(ISNUMBER(SEARCH('ankieta ESG'!$G$183,BC2222)),MAX($BB$3:BB2221)+1,0)</f>
        <v>2219</v>
      </c>
      <c r="BC2222" s="134" t="s">
        <v>6222</v>
      </c>
      <c r="BD2222" s="98">
        <v>0</v>
      </c>
      <c r="BE2222" s="99" t="str">
        <f>IFERROR(VLOOKUP(ROWS($BC$4:BC2222),$BB$4:$BC$2337,2,0),"")</f>
        <v>Wyry (pow. mikołowski, woj. śląskie)</v>
      </c>
      <c r="BF2222" s="98">
        <v>0</v>
      </c>
      <c r="BG2222" s="98">
        <f>IF(ISNUMBER(SEARCH('ankieta ESG'!$G$184,BH2222)),MAX($BG$3:BG2221)+1,0)</f>
        <v>2219</v>
      </c>
      <c r="BH2222" s="134" t="s">
        <v>6222</v>
      </c>
      <c r="BI2222" s="98">
        <v>0</v>
      </c>
      <c r="BJ2222" s="99" t="str">
        <f>IFERROR(VLOOKUP(ROWS($BH$4:BH2222),$BG$4:$BH$2337,2,0),"")</f>
        <v>Wyry (pow. mikołowski, woj. śląskie)</v>
      </c>
      <c r="BK2222" s="98">
        <v>0</v>
      </c>
      <c r="BL2222" s="98">
        <f>IF(ISNUMBER(SEARCH('ankieta ESG'!$G$185,BM2222)),MAX($BL$3:BL2221)+1,0)</f>
        <v>2219</v>
      </c>
      <c r="BM2222" s="134" t="s">
        <v>6222</v>
      </c>
      <c r="BN2222" s="98">
        <v>0</v>
      </c>
      <c r="BO2222" s="99" t="str">
        <f>IFERROR(VLOOKUP(ROWS($BM$4:BM2222),$BL$4:$BM$2337,2,0),"")</f>
        <v>Wyry (pow. mikołowski, woj. śląskie)</v>
      </c>
      <c r="BP2222" s="98">
        <v>0</v>
      </c>
      <c r="BQ2222" s="98">
        <f>IF(ISNUMBER(SEARCH('ankieta ESG'!$G$186,BR2222)),MAX($BQ$3:BQ2221)+1,0)</f>
        <v>2219</v>
      </c>
      <c r="BR2222" s="134" t="s">
        <v>6222</v>
      </c>
      <c r="BS2222" s="98">
        <v>0</v>
      </c>
      <c r="BT2222" s="99" t="str">
        <f>IFERROR(VLOOKUP(ROWS($BR$4:BR2222),$BQ$4:$BR$2337,2,0),"")</f>
        <v>Wyry (pow. mikołowski, woj. śląskie)</v>
      </c>
      <c r="BU2222" s="98">
        <v>0</v>
      </c>
      <c r="BV2222" s="98">
        <f>IF(ISNUMBER(SEARCH('ankieta ESG'!$G$187,BW2222)),MAX($BV$3:BV2221)+1,0)</f>
        <v>2219</v>
      </c>
      <c r="BW2222" s="134" t="s">
        <v>6222</v>
      </c>
      <c r="BX2222" s="98">
        <v>0</v>
      </c>
      <c r="BY2222" s="99" t="str">
        <f>IFERROR(VLOOKUP(ROWS($BW$4:BW2222),$BV$4:$BW$2337,2,0),"")</f>
        <v>Wyry (pow. mikołowski, woj. śląskie)</v>
      </c>
      <c r="BZ2222" s="98">
        <v>0</v>
      </c>
      <c r="CA2222" s="98">
        <f>IF(ISNUMBER(SEARCH('ankieta ESG'!$G$188,CB2222)),MAX($CA$3:CA2221)+1,0)</f>
        <v>2219</v>
      </c>
      <c r="CB2222" s="134" t="s">
        <v>6222</v>
      </c>
      <c r="CC2222" s="98">
        <v>0</v>
      </c>
      <c r="CD2222" s="99" t="str">
        <f>IFERROR(VLOOKUP(ROWS($CB$4:CB2222),$CA$4:$CB$2337,2,0),"")</f>
        <v>Wyry (pow. mikołowski, woj. śląskie)</v>
      </c>
      <c r="CE2222" s="98">
        <v>0</v>
      </c>
      <c r="CF2222" s="98">
        <f>IF(ISNUMBER(SEARCH('ankieta ESG'!$G$189,CG2222)),MAX($CF$3:CF2221)+1,0)</f>
        <v>2219</v>
      </c>
      <c r="CG2222" s="134" t="s">
        <v>6222</v>
      </c>
      <c r="CH2222" s="98">
        <v>0</v>
      </c>
      <c r="CI2222" s="99" t="str">
        <f>IFERROR(VLOOKUP(ROWS($CG$4:CG2222),$CF$4:$CG$2337,2,0),"")</f>
        <v>Wyry (pow. mikołowski, woj. śląskie)</v>
      </c>
      <c r="CJ2222" s="98">
        <v>0</v>
      </c>
    </row>
    <row r="2223" spans="4:88">
      <c r="D2223" s="25"/>
      <c r="F2223" s="25"/>
      <c r="AM2223" s="98">
        <f>IF(ISNUMBER(SEARCH('ankieta ESG'!$G$180,AN2223)),MAX(AM$3:$AM2222)+1,0)</f>
        <v>2220</v>
      </c>
      <c r="AN2223" s="134" t="s">
        <v>6223</v>
      </c>
      <c r="AO2223" s="98">
        <v>0</v>
      </c>
      <c r="AP2223" s="99" t="str">
        <f>IFERROR(VLOOKUP(ROWS($AN$4:AN2223),$AM$4:$AN$2337,2,0),"")</f>
        <v>Wyryki (pow. włodawski, woj. lubelskie)</v>
      </c>
      <c r="AQ2223" s="98">
        <v>0</v>
      </c>
      <c r="AR2223" s="98">
        <f>IF(ISNUMBER(SEARCH('ankieta ESG'!$G$181,AS2223)),MAX($AR$3:AR2222)+1,0)</f>
        <v>2220</v>
      </c>
      <c r="AS2223" s="134" t="s">
        <v>6223</v>
      </c>
      <c r="AT2223" s="98">
        <v>0</v>
      </c>
      <c r="AU2223" s="99" t="str">
        <f>IFERROR(VLOOKUP(ROWS($AS$4:AS2223),$AR$4:$AS$2337,2,0),"")</f>
        <v>Wyryki (pow. włodawski, woj. lubelskie)</v>
      </c>
      <c r="AV2223" s="98">
        <v>0</v>
      </c>
      <c r="AW2223" s="98">
        <f>IF(ISNUMBER(SEARCH('ankieta ESG'!$G$182,AX2223)),MAX($AW$3:AW2222)+1,0)</f>
        <v>2220</v>
      </c>
      <c r="AX2223" s="134" t="s">
        <v>6223</v>
      </c>
      <c r="AY2223" s="98">
        <v>0</v>
      </c>
      <c r="AZ2223" s="99" t="str">
        <f>IFERROR(VLOOKUP(ROWS($AX$4:AX2223),$AW$4:$AX$2337,2,0),"")</f>
        <v>Wyryki (pow. włodawski, woj. lubelskie)</v>
      </c>
      <c r="BA2223" s="98">
        <v>0</v>
      </c>
      <c r="BB2223" s="98">
        <f>IF(ISNUMBER(SEARCH('ankieta ESG'!$G$183,BC2223)),MAX($BB$3:BB2222)+1,0)</f>
        <v>2220</v>
      </c>
      <c r="BC2223" s="134" t="s">
        <v>6223</v>
      </c>
      <c r="BD2223" s="98">
        <v>0</v>
      </c>
      <c r="BE2223" s="99" t="str">
        <f>IFERROR(VLOOKUP(ROWS($BC$4:BC2223),$BB$4:$BC$2337,2,0),"")</f>
        <v>Wyryki (pow. włodawski, woj. lubelskie)</v>
      </c>
      <c r="BF2223" s="98">
        <v>0</v>
      </c>
      <c r="BG2223" s="98">
        <f>IF(ISNUMBER(SEARCH('ankieta ESG'!$G$184,BH2223)),MAX($BG$3:BG2222)+1,0)</f>
        <v>2220</v>
      </c>
      <c r="BH2223" s="134" t="s">
        <v>6223</v>
      </c>
      <c r="BI2223" s="98">
        <v>0</v>
      </c>
      <c r="BJ2223" s="99" t="str">
        <f>IFERROR(VLOOKUP(ROWS($BH$4:BH2223),$BG$4:$BH$2337,2,0),"")</f>
        <v>Wyryki (pow. włodawski, woj. lubelskie)</v>
      </c>
      <c r="BK2223" s="98">
        <v>0</v>
      </c>
      <c r="BL2223" s="98">
        <f>IF(ISNUMBER(SEARCH('ankieta ESG'!$G$185,BM2223)),MAX($BL$3:BL2222)+1,0)</f>
        <v>2220</v>
      </c>
      <c r="BM2223" s="134" t="s">
        <v>6223</v>
      </c>
      <c r="BN2223" s="98">
        <v>0</v>
      </c>
      <c r="BO2223" s="99" t="str">
        <f>IFERROR(VLOOKUP(ROWS($BM$4:BM2223),$BL$4:$BM$2337,2,0),"")</f>
        <v>Wyryki (pow. włodawski, woj. lubelskie)</v>
      </c>
      <c r="BP2223" s="98">
        <v>0</v>
      </c>
      <c r="BQ2223" s="98">
        <f>IF(ISNUMBER(SEARCH('ankieta ESG'!$G$186,BR2223)),MAX($BQ$3:BQ2222)+1,0)</f>
        <v>2220</v>
      </c>
      <c r="BR2223" s="134" t="s">
        <v>6223</v>
      </c>
      <c r="BS2223" s="98">
        <v>0</v>
      </c>
      <c r="BT2223" s="99" t="str">
        <f>IFERROR(VLOOKUP(ROWS($BR$4:BR2223),$BQ$4:$BR$2337,2,0),"")</f>
        <v>Wyryki (pow. włodawski, woj. lubelskie)</v>
      </c>
      <c r="BU2223" s="98">
        <v>0</v>
      </c>
      <c r="BV2223" s="98">
        <f>IF(ISNUMBER(SEARCH('ankieta ESG'!$G$187,BW2223)),MAX($BV$3:BV2222)+1,0)</f>
        <v>2220</v>
      </c>
      <c r="BW2223" s="134" t="s">
        <v>6223</v>
      </c>
      <c r="BX2223" s="98">
        <v>0</v>
      </c>
      <c r="BY2223" s="99" t="str">
        <f>IFERROR(VLOOKUP(ROWS($BW$4:BW2223),$BV$4:$BW$2337,2,0),"")</f>
        <v>Wyryki (pow. włodawski, woj. lubelskie)</v>
      </c>
      <c r="BZ2223" s="98">
        <v>0</v>
      </c>
      <c r="CA2223" s="98">
        <f>IF(ISNUMBER(SEARCH('ankieta ESG'!$G$188,CB2223)),MAX($CA$3:CA2222)+1,0)</f>
        <v>2220</v>
      </c>
      <c r="CB2223" s="134" t="s">
        <v>6223</v>
      </c>
      <c r="CC2223" s="98">
        <v>0</v>
      </c>
      <c r="CD2223" s="99" t="str">
        <f>IFERROR(VLOOKUP(ROWS($CB$4:CB2223),$CA$4:$CB$2337,2,0),"")</f>
        <v>Wyryki (pow. włodawski, woj. lubelskie)</v>
      </c>
      <c r="CE2223" s="98">
        <v>0</v>
      </c>
      <c r="CF2223" s="98">
        <f>IF(ISNUMBER(SEARCH('ankieta ESG'!$G$189,CG2223)),MAX($CF$3:CF2222)+1,0)</f>
        <v>2220</v>
      </c>
      <c r="CG2223" s="134" t="s">
        <v>6223</v>
      </c>
      <c r="CH2223" s="98">
        <v>0</v>
      </c>
      <c r="CI2223" s="99" t="str">
        <f>IFERROR(VLOOKUP(ROWS($CG$4:CG2223),$CF$4:$CG$2337,2,0),"")</f>
        <v>Wyryki (pow. włodawski, woj. lubelskie)</v>
      </c>
      <c r="CJ2223" s="98">
        <v>0</v>
      </c>
    </row>
    <row r="2224" spans="4:88">
      <c r="D2224" s="25"/>
      <c r="F2224" s="25"/>
      <c r="AM2224" s="98">
        <f>IF(ISNUMBER(SEARCH('ankieta ESG'!$G$180,AN2224)),MAX(AM$3:$AM2223)+1,0)</f>
        <v>2221</v>
      </c>
      <c r="AN2224" s="134" t="s">
        <v>6224</v>
      </c>
      <c r="AO2224" s="98">
        <v>0</v>
      </c>
      <c r="AP2224" s="99" t="str">
        <f>IFERROR(VLOOKUP(ROWS($AN$4:AN2224),$AM$4:$AN$2337,2,0),"")</f>
        <v>Wyrzysk (pow. pilski, woj. wielkopolskie)</v>
      </c>
      <c r="AQ2224" s="98">
        <v>0</v>
      </c>
      <c r="AR2224" s="98">
        <f>IF(ISNUMBER(SEARCH('ankieta ESG'!$G$181,AS2224)),MAX($AR$3:AR2223)+1,0)</f>
        <v>2221</v>
      </c>
      <c r="AS2224" s="134" t="s">
        <v>6224</v>
      </c>
      <c r="AT2224" s="98">
        <v>0</v>
      </c>
      <c r="AU2224" s="99" t="str">
        <f>IFERROR(VLOOKUP(ROWS($AS$4:AS2224),$AR$4:$AS$2337,2,0),"")</f>
        <v>Wyrzysk (pow. pilski, woj. wielkopolskie)</v>
      </c>
      <c r="AV2224" s="98">
        <v>0</v>
      </c>
      <c r="AW2224" s="98">
        <f>IF(ISNUMBER(SEARCH('ankieta ESG'!$G$182,AX2224)),MAX($AW$3:AW2223)+1,0)</f>
        <v>2221</v>
      </c>
      <c r="AX2224" s="134" t="s">
        <v>6224</v>
      </c>
      <c r="AY2224" s="98">
        <v>0</v>
      </c>
      <c r="AZ2224" s="99" t="str">
        <f>IFERROR(VLOOKUP(ROWS($AX$4:AX2224),$AW$4:$AX$2337,2,0),"")</f>
        <v>Wyrzysk (pow. pilski, woj. wielkopolskie)</v>
      </c>
      <c r="BA2224" s="98">
        <v>0</v>
      </c>
      <c r="BB2224" s="98">
        <f>IF(ISNUMBER(SEARCH('ankieta ESG'!$G$183,BC2224)),MAX($BB$3:BB2223)+1,0)</f>
        <v>2221</v>
      </c>
      <c r="BC2224" s="134" t="s">
        <v>6224</v>
      </c>
      <c r="BD2224" s="98">
        <v>0</v>
      </c>
      <c r="BE2224" s="99" t="str">
        <f>IFERROR(VLOOKUP(ROWS($BC$4:BC2224),$BB$4:$BC$2337,2,0),"")</f>
        <v>Wyrzysk (pow. pilski, woj. wielkopolskie)</v>
      </c>
      <c r="BF2224" s="98">
        <v>0</v>
      </c>
      <c r="BG2224" s="98">
        <f>IF(ISNUMBER(SEARCH('ankieta ESG'!$G$184,BH2224)),MAX($BG$3:BG2223)+1,0)</f>
        <v>2221</v>
      </c>
      <c r="BH2224" s="134" t="s">
        <v>6224</v>
      </c>
      <c r="BI2224" s="98">
        <v>0</v>
      </c>
      <c r="BJ2224" s="99" t="str">
        <f>IFERROR(VLOOKUP(ROWS($BH$4:BH2224),$BG$4:$BH$2337,2,0),"")</f>
        <v>Wyrzysk (pow. pilski, woj. wielkopolskie)</v>
      </c>
      <c r="BK2224" s="98">
        <v>0</v>
      </c>
      <c r="BL2224" s="98">
        <f>IF(ISNUMBER(SEARCH('ankieta ESG'!$G$185,BM2224)),MAX($BL$3:BL2223)+1,0)</f>
        <v>2221</v>
      </c>
      <c r="BM2224" s="134" t="s">
        <v>6224</v>
      </c>
      <c r="BN2224" s="98">
        <v>0</v>
      </c>
      <c r="BO2224" s="99" t="str">
        <f>IFERROR(VLOOKUP(ROWS($BM$4:BM2224),$BL$4:$BM$2337,2,0),"")</f>
        <v>Wyrzysk (pow. pilski, woj. wielkopolskie)</v>
      </c>
      <c r="BP2224" s="98">
        <v>0</v>
      </c>
      <c r="BQ2224" s="98">
        <f>IF(ISNUMBER(SEARCH('ankieta ESG'!$G$186,BR2224)),MAX($BQ$3:BQ2223)+1,0)</f>
        <v>2221</v>
      </c>
      <c r="BR2224" s="134" t="s">
        <v>6224</v>
      </c>
      <c r="BS2224" s="98">
        <v>0</v>
      </c>
      <c r="BT2224" s="99" t="str">
        <f>IFERROR(VLOOKUP(ROWS($BR$4:BR2224),$BQ$4:$BR$2337,2,0),"")</f>
        <v>Wyrzysk (pow. pilski, woj. wielkopolskie)</v>
      </c>
      <c r="BU2224" s="98">
        <v>0</v>
      </c>
      <c r="BV2224" s="98">
        <f>IF(ISNUMBER(SEARCH('ankieta ESG'!$G$187,BW2224)),MAX($BV$3:BV2223)+1,0)</f>
        <v>2221</v>
      </c>
      <c r="BW2224" s="134" t="s">
        <v>6224</v>
      </c>
      <c r="BX2224" s="98">
        <v>0</v>
      </c>
      <c r="BY2224" s="99" t="str">
        <f>IFERROR(VLOOKUP(ROWS($BW$4:BW2224),$BV$4:$BW$2337,2,0),"")</f>
        <v>Wyrzysk (pow. pilski, woj. wielkopolskie)</v>
      </c>
      <c r="BZ2224" s="98">
        <v>0</v>
      </c>
      <c r="CA2224" s="98">
        <f>IF(ISNUMBER(SEARCH('ankieta ESG'!$G$188,CB2224)),MAX($CA$3:CA2223)+1,0)</f>
        <v>2221</v>
      </c>
      <c r="CB2224" s="134" t="s">
        <v>6224</v>
      </c>
      <c r="CC2224" s="98">
        <v>0</v>
      </c>
      <c r="CD2224" s="99" t="str">
        <f>IFERROR(VLOOKUP(ROWS($CB$4:CB2224),$CA$4:$CB$2337,2,0),"")</f>
        <v>Wyrzysk (pow. pilski, woj. wielkopolskie)</v>
      </c>
      <c r="CE2224" s="98">
        <v>0</v>
      </c>
      <c r="CF2224" s="98">
        <f>IF(ISNUMBER(SEARCH('ankieta ESG'!$G$189,CG2224)),MAX($CF$3:CF2223)+1,0)</f>
        <v>2221</v>
      </c>
      <c r="CG2224" s="134" t="s">
        <v>6224</v>
      </c>
      <c r="CH2224" s="98">
        <v>0</v>
      </c>
      <c r="CI2224" s="99" t="str">
        <f>IFERROR(VLOOKUP(ROWS($CG$4:CG2224),$CF$4:$CG$2337,2,0),"")</f>
        <v>Wyrzysk (pow. pilski, woj. wielkopolskie)</v>
      </c>
      <c r="CJ2224" s="98">
        <v>0</v>
      </c>
    </row>
    <row r="2225" spans="4:88">
      <c r="D2225" s="25"/>
      <c r="F2225" s="25"/>
      <c r="AM2225" s="98">
        <f>IF(ISNUMBER(SEARCH('ankieta ESG'!$G$180,AN2225)),MAX(AM$3:$AM2224)+1,0)</f>
        <v>2222</v>
      </c>
      <c r="AN2225" s="134" t="s">
        <v>6225</v>
      </c>
      <c r="AO2225" s="98">
        <v>0</v>
      </c>
      <c r="AP2225" s="99" t="str">
        <f>IFERROR(VLOOKUP(ROWS($AN$4:AN2225),$AM$4:$AN$2337,2,0),"")</f>
        <v>Wysoka (pow. pilski, woj. wielkopolskie)</v>
      </c>
      <c r="AQ2225" s="98">
        <v>0</v>
      </c>
      <c r="AR2225" s="98">
        <f>IF(ISNUMBER(SEARCH('ankieta ESG'!$G$181,AS2225)),MAX($AR$3:AR2224)+1,0)</f>
        <v>2222</v>
      </c>
      <c r="AS2225" s="134" t="s">
        <v>6225</v>
      </c>
      <c r="AT2225" s="98">
        <v>0</v>
      </c>
      <c r="AU2225" s="99" t="str">
        <f>IFERROR(VLOOKUP(ROWS($AS$4:AS2225),$AR$4:$AS$2337,2,0),"")</f>
        <v>Wysoka (pow. pilski, woj. wielkopolskie)</v>
      </c>
      <c r="AV2225" s="98">
        <v>0</v>
      </c>
      <c r="AW2225" s="98">
        <f>IF(ISNUMBER(SEARCH('ankieta ESG'!$G$182,AX2225)),MAX($AW$3:AW2224)+1,0)</f>
        <v>2222</v>
      </c>
      <c r="AX2225" s="134" t="s">
        <v>6225</v>
      </c>
      <c r="AY2225" s="98">
        <v>0</v>
      </c>
      <c r="AZ2225" s="99" t="str">
        <f>IFERROR(VLOOKUP(ROWS($AX$4:AX2225),$AW$4:$AX$2337,2,0),"")</f>
        <v>Wysoka (pow. pilski, woj. wielkopolskie)</v>
      </c>
      <c r="BA2225" s="98">
        <v>0</v>
      </c>
      <c r="BB2225" s="98">
        <f>IF(ISNUMBER(SEARCH('ankieta ESG'!$G$183,BC2225)),MAX($BB$3:BB2224)+1,0)</f>
        <v>2222</v>
      </c>
      <c r="BC2225" s="134" t="s">
        <v>6225</v>
      </c>
      <c r="BD2225" s="98">
        <v>0</v>
      </c>
      <c r="BE2225" s="99" t="str">
        <f>IFERROR(VLOOKUP(ROWS($BC$4:BC2225),$BB$4:$BC$2337,2,0),"")</f>
        <v>Wysoka (pow. pilski, woj. wielkopolskie)</v>
      </c>
      <c r="BF2225" s="98">
        <v>0</v>
      </c>
      <c r="BG2225" s="98">
        <f>IF(ISNUMBER(SEARCH('ankieta ESG'!$G$184,BH2225)),MAX($BG$3:BG2224)+1,0)</f>
        <v>2222</v>
      </c>
      <c r="BH2225" s="134" t="s">
        <v>6225</v>
      </c>
      <c r="BI2225" s="98">
        <v>0</v>
      </c>
      <c r="BJ2225" s="99" t="str">
        <f>IFERROR(VLOOKUP(ROWS($BH$4:BH2225),$BG$4:$BH$2337,2,0),"")</f>
        <v>Wysoka (pow. pilski, woj. wielkopolskie)</v>
      </c>
      <c r="BK2225" s="98">
        <v>0</v>
      </c>
      <c r="BL2225" s="98">
        <f>IF(ISNUMBER(SEARCH('ankieta ESG'!$G$185,BM2225)),MAX($BL$3:BL2224)+1,0)</f>
        <v>2222</v>
      </c>
      <c r="BM2225" s="134" t="s">
        <v>6225</v>
      </c>
      <c r="BN2225" s="98">
        <v>0</v>
      </c>
      <c r="BO2225" s="99" t="str">
        <f>IFERROR(VLOOKUP(ROWS($BM$4:BM2225),$BL$4:$BM$2337,2,0),"")</f>
        <v>Wysoka (pow. pilski, woj. wielkopolskie)</v>
      </c>
      <c r="BP2225" s="98">
        <v>0</v>
      </c>
      <c r="BQ2225" s="98">
        <f>IF(ISNUMBER(SEARCH('ankieta ESG'!$G$186,BR2225)),MAX($BQ$3:BQ2224)+1,0)</f>
        <v>2222</v>
      </c>
      <c r="BR2225" s="134" t="s">
        <v>6225</v>
      </c>
      <c r="BS2225" s="98">
        <v>0</v>
      </c>
      <c r="BT2225" s="99" t="str">
        <f>IFERROR(VLOOKUP(ROWS($BR$4:BR2225),$BQ$4:$BR$2337,2,0),"")</f>
        <v>Wysoka (pow. pilski, woj. wielkopolskie)</v>
      </c>
      <c r="BU2225" s="98">
        <v>0</v>
      </c>
      <c r="BV2225" s="98">
        <f>IF(ISNUMBER(SEARCH('ankieta ESG'!$G$187,BW2225)),MAX($BV$3:BV2224)+1,0)</f>
        <v>2222</v>
      </c>
      <c r="BW2225" s="134" t="s">
        <v>6225</v>
      </c>
      <c r="BX2225" s="98">
        <v>0</v>
      </c>
      <c r="BY2225" s="99" t="str">
        <f>IFERROR(VLOOKUP(ROWS($BW$4:BW2225),$BV$4:$BW$2337,2,0),"")</f>
        <v>Wysoka (pow. pilski, woj. wielkopolskie)</v>
      </c>
      <c r="BZ2225" s="98">
        <v>0</v>
      </c>
      <c r="CA2225" s="98">
        <f>IF(ISNUMBER(SEARCH('ankieta ESG'!$G$188,CB2225)),MAX($CA$3:CA2224)+1,0)</f>
        <v>2222</v>
      </c>
      <c r="CB2225" s="134" t="s">
        <v>6225</v>
      </c>
      <c r="CC2225" s="98">
        <v>0</v>
      </c>
      <c r="CD2225" s="99" t="str">
        <f>IFERROR(VLOOKUP(ROWS($CB$4:CB2225),$CA$4:$CB$2337,2,0),"")</f>
        <v>Wysoka (pow. pilski, woj. wielkopolskie)</v>
      </c>
      <c r="CE2225" s="98">
        <v>0</v>
      </c>
      <c r="CF2225" s="98">
        <f>IF(ISNUMBER(SEARCH('ankieta ESG'!$G$189,CG2225)),MAX($CF$3:CF2224)+1,0)</f>
        <v>2222</v>
      </c>
      <c r="CG2225" s="134" t="s">
        <v>6225</v>
      </c>
      <c r="CH2225" s="98">
        <v>0</v>
      </c>
      <c r="CI2225" s="99" t="str">
        <f>IFERROR(VLOOKUP(ROWS($CG$4:CG2225),$CF$4:$CG$2337,2,0),"")</f>
        <v>Wysoka (pow. pilski, woj. wielkopolskie)</v>
      </c>
      <c r="CJ2225" s="98">
        <v>0</v>
      </c>
    </row>
    <row r="2226" spans="4:88">
      <c r="D2226" s="25"/>
      <c r="F2226" s="25"/>
      <c r="AM2226" s="98">
        <f>IF(ISNUMBER(SEARCH('ankieta ESG'!$G$180,AN2226)),MAX(AM$3:$AM2225)+1,0)</f>
        <v>2223</v>
      </c>
      <c r="AN2226" s="134" t="s">
        <v>6226</v>
      </c>
      <c r="AO2226" s="98">
        <v>0</v>
      </c>
      <c r="AP2226" s="99" t="str">
        <f>IFERROR(VLOOKUP(ROWS($AN$4:AN2226),$AM$4:$AN$2337,2,0),"")</f>
        <v>Wysokie (pow. lubelski, woj. lubelskie)</v>
      </c>
      <c r="AQ2226" s="98">
        <v>0</v>
      </c>
      <c r="AR2226" s="98">
        <f>IF(ISNUMBER(SEARCH('ankieta ESG'!$G$181,AS2226)),MAX($AR$3:AR2225)+1,0)</f>
        <v>2223</v>
      </c>
      <c r="AS2226" s="134" t="s">
        <v>6226</v>
      </c>
      <c r="AT2226" s="98">
        <v>0</v>
      </c>
      <c r="AU2226" s="99" t="str">
        <f>IFERROR(VLOOKUP(ROWS($AS$4:AS2226),$AR$4:$AS$2337,2,0),"")</f>
        <v>Wysokie (pow. lubelski, woj. lubelskie)</v>
      </c>
      <c r="AV2226" s="98">
        <v>0</v>
      </c>
      <c r="AW2226" s="98">
        <f>IF(ISNUMBER(SEARCH('ankieta ESG'!$G$182,AX2226)),MAX($AW$3:AW2225)+1,0)</f>
        <v>2223</v>
      </c>
      <c r="AX2226" s="134" t="s">
        <v>6226</v>
      </c>
      <c r="AY2226" s="98">
        <v>0</v>
      </c>
      <c r="AZ2226" s="99" t="str">
        <f>IFERROR(VLOOKUP(ROWS($AX$4:AX2226),$AW$4:$AX$2337,2,0),"")</f>
        <v>Wysokie (pow. lubelski, woj. lubelskie)</v>
      </c>
      <c r="BA2226" s="98">
        <v>0</v>
      </c>
      <c r="BB2226" s="98">
        <f>IF(ISNUMBER(SEARCH('ankieta ESG'!$G$183,BC2226)),MAX($BB$3:BB2225)+1,0)</f>
        <v>2223</v>
      </c>
      <c r="BC2226" s="134" t="s">
        <v>6226</v>
      </c>
      <c r="BD2226" s="98">
        <v>0</v>
      </c>
      <c r="BE2226" s="99" t="str">
        <f>IFERROR(VLOOKUP(ROWS($BC$4:BC2226),$BB$4:$BC$2337,2,0),"")</f>
        <v>Wysokie (pow. lubelski, woj. lubelskie)</v>
      </c>
      <c r="BF2226" s="98">
        <v>0</v>
      </c>
      <c r="BG2226" s="98">
        <f>IF(ISNUMBER(SEARCH('ankieta ESG'!$G$184,BH2226)),MAX($BG$3:BG2225)+1,0)</f>
        <v>2223</v>
      </c>
      <c r="BH2226" s="134" t="s">
        <v>6226</v>
      </c>
      <c r="BI2226" s="98">
        <v>0</v>
      </c>
      <c r="BJ2226" s="99" t="str">
        <f>IFERROR(VLOOKUP(ROWS($BH$4:BH2226),$BG$4:$BH$2337,2,0),"")</f>
        <v>Wysokie (pow. lubelski, woj. lubelskie)</v>
      </c>
      <c r="BK2226" s="98">
        <v>0</v>
      </c>
      <c r="BL2226" s="98">
        <f>IF(ISNUMBER(SEARCH('ankieta ESG'!$G$185,BM2226)),MAX($BL$3:BL2225)+1,0)</f>
        <v>2223</v>
      </c>
      <c r="BM2226" s="134" t="s">
        <v>6226</v>
      </c>
      <c r="BN2226" s="98">
        <v>0</v>
      </c>
      <c r="BO2226" s="99" t="str">
        <f>IFERROR(VLOOKUP(ROWS($BM$4:BM2226),$BL$4:$BM$2337,2,0),"")</f>
        <v>Wysokie (pow. lubelski, woj. lubelskie)</v>
      </c>
      <c r="BP2226" s="98">
        <v>0</v>
      </c>
      <c r="BQ2226" s="98">
        <f>IF(ISNUMBER(SEARCH('ankieta ESG'!$G$186,BR2226)),MAX($BQ$3:BQ2225)+1,0)</f>
        <v>2223</v>
      </c>
      <c r="BR2226" s="134" t="s">
        <v>6226</v>
      </c>
      <c r="BS2226" s="98">
        <v>0</v>
      </c>
      <c r="BT2226" s="99" t="str">
        <f>IFERROR(VLOOKUP(ROWS($BR$4:BR2226),$BQ$4:$BR$2337,2,0),"")</f>
        <v>Wysokie (pow. lubelski, woj. lubelskie)</v>
      </c>
      <c r="BU2226" s="98">
        <v>0</v>
      </c>
      <c r="BV2226" s="98">
        <f>IF(ISNUMBER(SEARCH('ankieta ESG'!$G$187,BW2226)),MAX($BV$3:BV2225)+1,0)</f>
        <v>2223</v>
      </c>
      <c r="BW2226" s="134" t="s">
        <v>6226</v>
      </c>
      <c r="BX2226" s="98">
        <v>0</v>
      </c>
      <c r="BY2226" s="99" t="str">
        <f>IFERROR(VLOOKUP(ROWS($BW$4:BW2226),$BV$4:$BW$2337,2,0),"")</f>
        <v>Wysokie (pow. lubelski, woj. lubelskie)</v>
      </c>
      <c r="BZ2226" s="98">
        <v>0</v>
      </c>
      <c r="CA2226" s="98">
        <f>IF(ISNUMBER(SEARCH('ankieta ESG'!$G$188,CB2226)),MAX($CA$3:CA2225)+1,0)</f>
        <v>2223</v>
      </c>
      <c r="CB2226" s="134" t="s">
        <v>6226</v>
      </c>
      <c r="CC2226" s="98">
        <v>0</v>
      </c>
      <c r="CD2226" s="99" t="str">
        <f>IFERROR(VLOOKUP(ROWS($CB$4:CB2226),$CA$4:$CB$2337,2,0),"")</f>
        <v>Wysokie (pow. lubelski, woj. lubelskie)</v>
      </c>
      <c r="CE2226" s="98">
        <v>0</v>
      </c>
      <c r="CF2226" s="98">
        <f>IF(ISNUMBER(SEARCH('ankieta ESG'!$G$189,CG2226)),MAX($CF$3:CF2225)+1,0)</f>
        <v>2223</v>
      </c>
      <c r="CG2226" s="134" t="s">
        <v>6226</v>
      </c>
      <c r="CH2226" s="98">
        <v>0</v>
      </c>
      <c r="CI2226" s="99" t="str">
        <f>IFERROR(VLOOKUP(ROWS($CG$4:CG2226),$CF$4:$CG$2337,2,0),"")</f>
        <v>Wysokie (pow. lubelski, woj. lubelskie)</v>
      </c>
      <c r="CJ2226" s="98">
        <v>0</v>
      </c>
    </row>
    <row r="2227" spans="4:88">
      <c r="D2227" s="25"/>
      <c r="F2227" s="25"/>
      <c r="AM2227" s="98">
        <f>IF(ISNUMBER(SEARCH('ankieta ESG'!$G$180,AN2227)),MAX(AM$3:$AM2226)+1,0)</f>
        <v>2224</v>
      </c>
      <c r="AN2227" s="134" t="s">
        <v>6227</v>
      </c>
      <c r="AO2227" s="98">
        <v>0</v>
      </c>
      <c r="AP2227" s="99" t="str">
        <f>IFERROR(VLOOKUP(ROWS($AN$4:AN2227),$AM$4:$AN$2337,2,0),"")</f>
        <v>Wysokie Mazowieckie (pow. wysokomazowiecki, woj. podlaskie)</v>
      </c>
      <c r="AQ2227" s="98">
        <v>0</v>
      </c>
      <c r="AR2227" s="98">
        <f>IF(ISNUMBER(SEARCH('ankieta ESG'!$G$181,AS2227)),MAX($AR$3:AR2226)+1,0)</f>
        <v>2224</v>
      </c>
      <c r="AS2227" s="134" t="s">
        <v>6227</v>
      </c>
      <c r="AT2227" s="98">
        <v>0</v>
      </c>
      <c r="AU2227" s="99" t="str">
        <f>IFERROR(VLOOKUP(ROWS($AS$4:AS2227),$AR$4:$AS$2337,2,0),"")</f>
        <v>Wysokie Mazowieckie (pow. wysokomazowiecki, woj. podlaskie)</v>
      </c>
      <c r="AV2227" s="98">
        <v>0</v>
      </c>
      <c r="AW2227" s="98">
        <f>IF(ISNUMBER(SEARCH('ankieta ESG'!$G$182,AX2227)),MAX($AW$3:AW2226)+1,0)</f>
        <v>2224</v>
      </c>
      <c r="AX2227" s="134" t="s">
        <v>6227</v>
      </c>
      <c r="AY2227" s="98">
        <v>0</v>
      </c>
      <c r="AZ2227" s="99" t="str">
        <f>IFERROR(VLOOKUP(ROWS($AX$4:AX2227),$AW$4:$AX$2337,2,0),"")</f>
        <v>Wysokie Mazowieckie (pow. wysokomazowiecki, woj. podlaskie)</v>
      </c>
      <c r="BA2227" s="98">
        <v>0</v>
      </c>
      <c r="BB2227" s="98">
        <f>IF(ISNUMBER(SEARCH('ankieta ESG'!$G$183,BC2227)),MAX($BB$3:BB2226)+1,0)</f>
        <v>2224</v>
      </c>
      <c r="BC2227" s="134" t="s">
        <v>6227</v>
      </c>
      <c r="BD2227" s="98">
        <v>0</v>
      </c>
      <c r="BE2227" s="99" t="str">
        <f>IFERROR(VLOOKUP(ROWS($BC$4:BC2227),$BB$4:$BC$2337,2,0),"")</f>
        <v>Wysokie Mazowieckie (pow. wysokomazowiecki, woj. podlaskie)</v>
      </c>
      <c r="BF2227" s="98">
        <v>0</v>
      </c>
      <c r="BG2227" s="98">
        <f>IF(ISNUMBER(SEARCH('ankieta ESG'!$G$184,BH2227)),MAX($BG$3:BG2226)+1,0)</f>
        <v>2224</v>
      </c>
      <c r="BH2227" s="134" t="s">
        <v>6227</v>
      </c>
      <c r="BI2227" s="98">
        <v>0</v>
      </c>
      <c r="BJ2227" s="99" t="str">
        <f>IFERROR(VLOOKUP(ROWS($BH$4:BH2227),$BG$4:$BH$2337,2,0),"")</f>
        <v>Wysokie Mazowieckie (pow. wysokomazowiecki, woj. podlaskie)</v>
      </c>
      <c r="BK2227" s="98">
        <v>0</v>
      </c>
      <c r="BL2227" s="98">
        <f>IF(ISNUMBER(SEARCH('ankieta ESG'!$G$185,BM2227)),MAX($BL$3:BL2226)+1,0)</f>
        <v>2224</v>
      </c>
      <c r="BM2227" s="134" t="s">
        <v>6227</v>
      </c>
      <c r="BN2227" s="98">
        <v>0</v>
      </c>
      <c r="BO2227" s="99" t="str">
        <f>IFERROR(VLOOKUP(ROWS($BM$4:BM2227),$BL$4:$BM$2337,2,0),"")</f>
        <v>Wysokie Mazowieckie (pow. wysokomazowiecki, woj. podlaskie)</v>
      </c>
      <c r="BP2227" s="98">
        <v>0</v>
      </c>
      <c r="BQ2227" s="98">
        <f>IF(ISNUMBER(SEARCH('ankieta ESG'!$G$186,BR2227)),MAX($BQ$3:BQ2226)+1,0)</f>
        <v>2224</v>
      </c>
      <c r="BR2227" s="134" t="s">
        <v>6227</v>
      </c>
      <c r="BS2227" s="98">
        <v>0</v>
      </c>
      <c r="BT2227" s="99" t="str">
        <f>IFERROR(VLOOKUP(ROWS($BR$4:BR2227),$BQ$4:$BR$2337,2,0),"")</f>
        <v>Wysokie Mazowieckie (pow. wysokomazowiecki, woj. podlaskie)</v>
      </c>
      <c r="BU2227" s="98">
        <v>0</v>
      </c>
      <c r="BV2227" s="98">
        <f>IF(ISNUMBER(SEARCH('ankieta ESG'!$G$187,BW2227)),MAX($BV$3:BV2226)+1,0)</f>
        <v>2224</v>
      </c>
      <c r="BW2227" s="134" t="s">
        <v>6227</v>
      </c>
      <c r="BX2227" s="98">
        <v>0</v>
      </c>
      <c r="BY2227" s="99" t="str">
        <f>IFERROR(VLOOKUP(ROWS($BW$4:BW2227),$BV$4:$BW$2337,2,0),"")</f>
        <v>Wysokie Mazowieckie (pow. wysokomazowiecki, woj. podlaskie)</v>
      </c>
      <c r="BZ2227" s="98">
        <v>0</v>
      </c>
      <c r="CA2227" s="98">
        <f>IF(ISNUMBER(SEARCH('ankieta ESG'!$G$188,CB2227)),MAX($CA$3:CA2226)+1,0)</f>
        <v>2224</v>
      </c>
      <c r="CB2227" s="134" t="s">
        <v>6227</v>
      </c>
      <c r="CC2227" s="98">
        <v>0</v>
      </c>
      <c r="CD2227" s="99" t="str">
        <f>IFERROR(VLOOKUP(ROWS($CB$4:CB2227),$CA$4:$CB$2337,2,0),"")</f>
        <v>Wysokie Mazowieckie (pow. wysokomazowiecki, woj. podlaskie)</v>
      </c>
      <c r="CE2227" s="98">
        <v>0</v>
      </c>
      <c r="CF2227" s="98">
        <f>IF(ISNUMBER(SEARCH('ankieta ESG'!$G$189,CG2227)),MAX($CF$3:CF2226)+1,0)</f>
        <v>2224</v>
      </c>
      <c r="CG2227" s="134" t="s">
        <v>6227</v>
      </c>
      <c r="CH2227" s="98">
        <v>0</v>
      </c>
      <c r="CI2227" s="99" t="str">
        <f>IFERROR(VLOOKUP(ROWS($CG$4:CG2227),$CF$4:$CG$2337,2,0),"")</f>
        <v>Wysokie Mazowieckie (pow. wysokomazowiecki, woj. podlaskie)</v>
      </c>
      <c r="CJ2227" s="98">
        <v>0</v>
      </c>
    </row>
    <row r="2228" spans="4:88">
      <c r="D2228" s="25"/>
      <c r="F2228" s="25"/>
      <c r="AM2228" s="98">
        <f>IF(ISNUMBER(SEARCH('ankieta ESG'!$G$180,AN2228)),MAX(AM$3:$AM2227)+1,0)</f>
        <v>2225</v>
      </c>
      <c r="AN2228" s="134" t="s">
        <v>6228</v>
      </c>
      <c r="AO2228" s="98">
        <v>0</v>
      </c>
      <c r="AP2228" s="99" t="str">
        <f>IFERROR(VLOOKUP(ROWS($AN$4:AN2228),$AM$4:$AN$2337,2,0),"")</f>
        <v>Wyszki (pow. bielski, woj. podlaskie)</v>
      </c>
      <c r="AQ2228" s="98">
        <v>0</v>
      </c>
      <c r="AR2228" s="98">
        <f>IF(ISNUMBER(SEARCH('ankieta ESG'!$G$181,AS2228)),MAX($AR$3:AR2227)+1,0)</f>
        <v>2225</v>
      </c>
      <c r="AS2228" s="134" t="s">
        <v>6228</v>
      </c>
      <c r="AT2228" s="98">
        <v>0</v>
      </c>
      <c r="AU2228" s="99" t="str">
        <f>IFERROR(VLOOKUP(ROWS($AS$4:AS2228),$AR$4:$AS$2337,2,0),"")</f>
        <v>Wyszki (pow. bielski, woj. podlaskie)</v>
      </c>
      <c r="AV2228" s="98">
        <v>0</v>
      </c>
      <c r="AW2228" s="98">
        <f>IF(ISNUMBER(SEARCH('ankieta ESG'!$G$182,AX2228)),MAX($AW$3:AW2227)+1,0)</f>
        <v>2225</v>
      </c>
      <c r="AX2228" s="134" t="s">
        <v>6228</v>
      </c>
      <c r="AY2228" s="98">
        <v>0</v>
      </c>
      <c r="AZ2228" s="99" t="str">
        <f>IFERROR(VLOOKUP(ROWS($AX$4:AX2228),$AW$4:$AX$2337,2,0),"")</f>
        <v>Wyszki (pow. bielski, woj. podlaskie)</v>
      </c>
      <c r="BA2228" s="98">
        <v>0</v>
      </c>
      <c r="BB2228" s="98">
        <f>IF(ISNUMBER(SEARCH('ankieta ESG'!$G$183,BC2228)),MAX($BB$3:BB2227)+1,0)</f>
        <v>2225</v>
      </c>
      <c r="BC2228" s="134" t="s">
        <v>6228</v>
      </c>
      <c r="BD2228" s="98">
        <v>0</v>
      </c>
      <c r="BE2228" s="99" t="str">
        <f>IFERROR(VLOOKUP(ROWS($BC$4:BC2228),$BB$4:$BC$2337,2,0),"")</f>
        <v>Wyszki (pow. bielski, woj. podlaskie)</v>
      </c>
      <c r="BF2228" s="98">
        <v>0</v>
      </c>
      <c r="BG2228" s="98">
        <f>IF(ISNUMBER(SEARCH('ankieta ESG'!$G$184,BH2228)),MAX($BG$3:BG2227)+1,0)</f>
        <v>2225</v>
      </c>
      <c r="BH2228" s="134" t="s">
        <v>6228</v>
      </c>
      <c r="BI2228" s="98">
        <v>0</v>
      </c>
      <c r="BJ2228" s="99" t="str">
        <f>IFERROR(VLOOKUP(ROWS($BH$4:BH2228),$BG$4:$BH$2337,2,0),"")</f>
        <v>Wyszki (pow. bielski, woj. podlaskie)</v>
      </c>
      <c r="BK2228" s="98">
        <v>0</v>
      </c>
      <c r="BL2228" s="98">
        <f>IF(ISNUMBER(SEARCH('ankieta ESG'!$G$185,BM2228)),MAX($BL$3:BL2227)+1,0)</f>
        <v>2225</v>
      </c>
      <c r="BM2228" s="134" t="s">
        <v>6228</v>
      </c>
      <c r="BN2228" s="98">
        <v>0</v>
      </c>
      <c r="BO2228" s="99" t="str">
        <f>IFERROR(VLOOKUP(ROWS($BM$4:BM2228),$BL$4:$BM$2337,2,0),"")</f>
        <v>Wyszki (pow. bielski, woj. podlaskie)</v>
      </c>
      <c r="BP2228" s="98">
        <v>0</v>
      </c>
      <c r="BQ2228" s="98">
        <f>IF(ISNUMBER(SEARCH('ankieta ESG'!$G$186,BR2228)),MAX($BQ$3:BQ2227)+1,0)</f>
        <v>2225</v>
      </c>
      <c r="BR2228" s="134" t="s">
        <v>6228</v>
      </c>
      <c r="BS2228" s="98">
        <v>0</v>
      </c>
      <c r="BT2228" s="99" t="str">
        <f>IFERROR(VLOOKUP(ROWS($BR$4:BR2228),$BQ$4:$BR$2337,2,0),"")</f>
        <v>Wyszki (pow. bielski, woj. podlaskie)</v>
      </c>
      <c r="BU2228" s="98">
        <v>0</v>
      </c>
      <c r="BV2228" s="98">
        <f>IF(ISNUMBER(SEARCH('ankieta ESG'!$G$187,BW2228)),MAX($BV$3:BV2227)+1,0)</f>
        <v>2225</v>
      </c>
      <c r="BW2228" s="134" t="s">
        <v>6228</v>
      </c>
      <c r="BX2228" s="98">
        <v>0</v>
      </c>
      <c r="BY2228" s="99" t="str">
        <f>IFERROR(VLOOKUP(ROWS($BW$4:BW2228),$BV$4:$BW$2337,2,0),"")</f>
        <v>Wyszki (pow. bielski, woj. podlaskie)</v>
      </c>
      <c r="BZ2228" s="98">
        <v>0</v>
      </c>
      <c r="CA2228" s="98">
        <f>IF(ISNUMBER(SEARCH('ankieta ESG'!$G$188,CB2228)),MAX($CA$3:CA2227)+1,0)</f>
        <v>2225</v>
      </c>
      <c r="CB2228" s="134" t="s">
        <v>6228</v>
      </c>
      <c r="CC2228" s="98">
        <v>0</v>
      </c>
      <c r="CD2228" s="99" t="str">
        <f>IFERROR(VLOOKUP(ROWS($CB$4:CB2228),$CA$4:$CB$2337,2,0),"")</f>
        <v>Wyszki (pow. bielski, woj. podlaskie)</v>
      </c>
      <c r="CE2228" s="98">
        <v>0</v>
      </c>
      <c r="CF2228" s="98">
        <f>IF(ISNUMBER(SEARCH('ankieta ESG'!$G$189,CG2228)),MAX($CF$3:CF2227)+1,0)</f>
        <v>2225</v>
      </c>
      <c r="CG2228" s="134" t="s">
        <v>6228</v>
      </c>
      <c r="CH2228" s="98">
        <v>0</v>
      </c>
      <c r="CI2228" s="99" t="str">
        <f>IFERROR(VLOOKUP(ROWS($CG$4:CG2228),$CF$4:$CG$2337,2,0),"")</f>
        <v>Wyszki (pow. bielski, woj. podlaskie)</v>
      </c>
      <c r="CJ2228" s="98">
        <v>0</v>
      </c>
    </row>
    <row r="2229" spans="4:88">
      <c r="D2229" s="25"/>
      <c r="F2229" s="25"/>
      <c r="AM2229" s="98">
        <f>IF(ISNUMBER(SEARCH('ankieta ESG'!$G$180,AN2229)),MAX(AM$3:$AM2228)+1,0)</f>
        <v>2226</v>
      </c>
      <c r="AN2229" s="134" t="s">
        <v>6229</v>
      </c>
      <c r="AO2229" s="98">
        <v>0</v>
      </c>
      <c r="AP2229" s="99" t="str">
        <f>IFERROR(VLOOKUP(ROWS($AN$4:AN2229),$AM$4:$AN$2337,2,0),"")</f>
        <v>Wyszków (pow. wyszkowski, woj. mazowieckie)</v>
      </c>
      <c r="AQ2229" s="98">
        <v>0</v>
      </c>
      <c r="AR2229" s="98">
        <f>IF(ISNUMBER(SEARCH('ankieta ESG'!$G$181,AS2229)),MAX($AR$3:AR2228)+1,0)</f>
        <v>2226</v>
      </c>
      <c r="AS2229" s="134" t="s">
        <v>6229</v>
      </c>
      <c r="AT2229" s="98">
        <v>0</v>
      </c>
      <c r="AU2229" s="99" t="str">
        <f>IFERROR(VLOOKUP(ROWS($AS$4:AS2229),$AR$4:$AS$2337,2,0),"")</f>
        <v>Wyszków (pow. wyszkowski, woj. mazowieckie)</v>
      </c>
      <c r="AV2229" s="98">
        <v>0</v>
      </c>
      <c r="AW2229" s="98">
        <f>IF(ISNUMBER(SEARCH('ankieta ESG'!$G$182,AX2229)),MAX($AW$3:AW2228)+1,0)</f>
        <v>2226</v>
      </c>
      <c r="AX2229" s="134" t="s">
        <v>6229</v>
      </c>
      <c r="AY2229" s="98">
        <v>0</v>
      </c>
      <c r="AZ2229" s="99" t="str">
        <f>IFERROR(VLOOKUP(ROWS($AX$4:AX2229),$AW$4:$AX$2337,2,0),"")</f>
        <v>Wyszków (pow. wyszkowski, woj. mazowieckie)</v>
      </c>
      <c r="BA2229" s="98">
        <v>0</v>
      </c>
      <c r="BB2229" s="98">
        <f>IF(ISNUMBER(SEARCH('ankieta ESG'!$G$183,BC2229)),MAX($BB$3:BB2228)+1,0)</f>
        <v>2226</v>
      </c>
      <c r="BC2229" s="134" t="s">
        <v>6229</v>
      </c>
      <c r="BD2229" s="98">
        <v>0</v>
      </c>
      <c r="BE2229" s="99" t="str">
        <f>IFERROR(VLOOKUP(ROWS($BC$4:BC2229),$BB$4:$BC$2337,2,0),"")</f>
        <v>Wyszków (pow. wyszkowski, woj. mazowieckie)</v>
      </c>
      <c r="BF2229" s="98">
        <v>0</v>
      </c>
      <c r="BG2229" s="98">
        <f>IF(ISNUMBER(SEARCH('ankieta ESG'!$G$184,BH2229)),MAX($BG$3:BG2228)+1,0)</f>
        <v>2226</v>
      </c>
      <c r="BH2229" s="134" t="s">
        <v>6229</v>
      </c>
      <c r="BI2229" s="98">
        <v>0</v>
      </c>
      <c r="BJ2229" s="99" t="str">
        <f>IFERROR(VLOOKUP(ROWS($BH$4:BH2229),$BG$4:$BH$2337,2,0),"")</f>
        <v>Wyszków (pow. wyszkowski, woj. mazowieckie)</v>
      </c>
      <c r="BK2229" s="98">
        <v>0</v>
      </c>
      <c r="BL2229" s="98">
        <f>IF(ISNUMBER(SEARCH('ankieta ESG'!$G$185,BM2229)),MAX($BL$3:BL2228)+1,0)</f>
        <v>2226</v>
      </c>
      <c r="BM2229" s="134" t="s">
        <v>6229</v>
      </c>
      <c r="BN2229" s="98">
        <v>0</v>
      </c>
      <c r="BO2229" s="99" t="str">
        <f>IFERROR(VLOOKUP(ROWS($BM$4:BM2229),$BL$4:$BM$2337,2,0),"")</f>
        <v>Wyszków (pow. wyszkowski, woj. mazowieckie)</v>
      </c>
      <c r="BP2229" s="98">
        <v>0</v>
      </c>
      <c r="BQ2229" s="98">
        <f>IF(ISNUMBER(SEARCH('ankieta ESG'!$G$186,BR2229)),MAX($BQ$3:BQ2228)+1,0)</f>
        <v>2226</v>
      </c>
      <c r="BR2229" s="134" t="s">
        <v>6229</v>
      </c>
      <c r="BS2229" s="98">
        <v>0</v>
      </c>
      <c r="BT2229" s="99" t="str">
        <f>IFERROR(VLOOKUP(ROWS($BR$4:BR2229),$BQ$4:$BR$2337,2,0),"")</f>
        <v>Wyszków (pow. wyszkowski, woj. mazowieckie)</v>
      </c>
      <c r="BU2229" s="98">
        <v>0</v>
      </c>
      <c r="BV2229" s="98">
        <f>IF(ISNUMBER(SEARCH('ankieta ESG'!$G$187,BW2229)),MAX($BV$3:BV2228)+1,0)</f>
        <v>2226</v>
      </c>
      <c r="BW2229" s="134" t="s">
        <v>6229</v>
      </c>
      <c r="BX2229" s="98">
        <v>0</v>
      </c>
      <c r="BY2229" s="99" t="str">
        <f>IFERROR(VLOOKUP(ROWS($BW$4:BW2229),$BV$4:$BW$2337,2,0),"")</f>
        <v>Wyszków (pow. wyszkowski, woj. mazowieckie)</v>
      </c>
      <c r="BZ2229" s="98">
        <v>0</v>
      </c>
      <c r="CA2229" s="98">
        <f>IF(ISNUMBER(SEARCH('ankieta ESG'!$G$188,CB2229)),MAX($CA$3:CA2228)+1,0)</f>
        <v>2226</v>
      </c>
      <c r="CB2229" s="134" t="s">
        <v>6229</v>
      </c>
      <c r="CC2229" s="98">
        <v>0</v>
      </c>
      <c r="CD2229" s="99" t="str">
        <f>IFERROR(VLOOKUP(ROWS($CB$4:CB2229),$CA$4:$CB$2337,2,0),"")</f>
        <v>Wyszków (pow. wyszkowski, woj. mazowieckie)</v>
      </c>
      <c r="CE2229" s="98">
        <v>0</v>
      </c>
      <c r="CF2229" s="98">
        <f>IF(ISNUMBER(SEARCH('ankieta ESG'!$G$189,CG2229)),MAX($CF$3:CF2228)+1,0)</f>
        <v>2226</v>
      </c>
      <c r="CG2229" s="134" t="s">
        <v>6229</v>
      </c>
      <c r="CH2229" s="98">
        <v>0</v>
      </c>
      <c r="CI2229" s="99" t="str">
        <f>IFERROR(VLOOKUP(ROWS($CG$4:CG2229),$CF$4:$CG$2337,2,0),"")</f>
        <v>Wyszków (pow. wyszkowski, woj. mazowieckie)</v>
      </c>
      <c r="CJ2229" s="98">
        <v>0</v>
      </c>
    </row>
    <row r="2230" spans="4:88">
      <c r="D2230" s="25"/>
      <c r="F2230" s="25"/>
      <c r="AM2230" s="98">
        <f>IF(ISNUMBER(SEARCH('ankieta ESG'!$G$180,AN2230)),MAX(AM$3:$AM2229)+1,0)</f>
        <v>2227</v>
      </c>
      <c r="AN2230" s="134" t="s">
        <v>6230</v>
      </c>
      <c r="AO2230" s="98">
        <v>0</v>
      </c>
      <c r="AP2230" s="99" t="str">
        <f>IFERROR(VLOOKUP(ROWS($AN$4:AN2230),$AM$4:$AN$2337,2,0),"")</f>
        <v>Wyszogród (pow. płocki, woj. mazowieckie)</v>
      </c>
      <c r="AQ2230" s="98">
        <v>0</v>
      </c>
      <c r="AR2230" s="98">
        <f>IF(ISNUMBER(SEARCH('ankieta ESG'!$G$181,AS2230)),MAX($AR$3:AR2229)+1,0)</f>
        <v>2227</v>
      </c>
      <c r="AS2230" s="134" t="s">
        <v>6230</v>
      </c>
      <c r="AT2230" s="98">
        <v>0</v>
      </c>
      <c r="AU2230" s="99" t="str">
        <f>IFERROR(VLOOKUP(ROWS($AS$4:AS2230),$AR$4:$AS$2337,2,0),"")</f>
        <v>Wyszogród (pow. płocki, woj. mazowieckie)</v>
      </c>
      <c r="AV2230" s="98">
        <v>0</v>
      </c>
      <c r="AW2230" s="98">
        <f>IF(ISNUMBER(SEARCH('ankieta ESG'!$G$182,AX2230)),MAX($AW$3:AW2229)+1,0)</f>
        <v>2227</v>
      </c>
      <c r="AX2230" s="134" t="s">
        <v>6230</v>
      </c>
      <c r="AY2230" s="98">
        <v>0</v>
      </c>
      <c r="AZ2230" s="99" t="str">
        <f>IFERROR(VLOOKUP(ROWS($AX$4:AX2230),$AW$4:$AX$2337,2,0),"")</f>
        <v>Wyszogród (pow. płocki, woj. mazowieckie)</v>
      </c>
      <c r="BA2230" s="98">
        <v>0</v>
      </c>
      <c r="BB2230" s="98">
        <f>IF(ISNUMBER(SEARCH('ankieta ESG'!$G$183,BC2230)),MAX($BB$3:BB2229)+1,0)</f>
        <v>2227</v>
      </c>
      <c r="BC2230" s="134" t="s">
        <v>6230</v>
      </c>
      <c r="BD2230" s="98">
        <v>0</v>
      </c>
      <c r="BE2230" s="99" t="str">
        <f>IFERROR(VLOOKUP(ROWS($BC$4:BC2230),$BB$4:$BC$2337,2,0),"")</f>
        <v>Wyszogród (pow. płocki, woj. mazowieckie)</v>
      </c>
      <c r="BF2230" s="98">
        <v>0</v>
      </c>
      <c r="BG2230" s="98">
        <f>IF(ISNUMBER(SEARCH('ankieta ESG'!$G$184,BH2230)),MAX($BG$3:BG2229)+1,0)</f>
        <v>2227</v>
      </c>
      <c r="BH2230" s="134" t="s">
        <v>6230</v>
      </c>
      <c r="BI2230" s="98">
        <v>0</v>
      </c>
      <c r="BJ2230" s="99" t="str">
        <f>IFERROR(VLOOKUP(ROWS($BH$4:BH2230),$BG$4:$BH$2337,2,0),"")</f>
        <v>Wyszogród (pow. płocki, woj. mazowieckie)</v>
      </c>
      <c r="BK2230" s="98">
        <v>0</v>
      </c>
      <c r="BL2230" s="98">
        <f>IF(ISNUMBER(SEARCH('ankieta ESG'!$G$185,BM2230)),MAX($BL$3:BL2229)+1,0)</f>
        <v>2227</v>
      </c>
      <c r="BM2230" s="134" t="s">
        <v>6230</v>
      </c>
      <c r="BN2230" s="98">
        <v>0</v>
      </c>
      <c r="BO2230" s="99" t="str">
        <f>IFERROR(VLOOKUP(ROWS($BM$4:BM2230),$BL$4:$BM$2337,2,0),"")</f>
        <v>Wyszogród (pow. płocki, woj. mazowieckie)</v>
      </c>
      <c r="BP2230" s="98">
        <v>0</v>
      </c>
      <c r="BQ2230" s="98">
        <f>IF(ISNUMBER(SEARCH('ankieta ESG'!$G$186,BR2230)),MAX($BQ$3:BQ2229)+1,0)</f>
        <v>2227</v>
      </c>
      <c r="BR2230" s="134" t="s">
        <v>6230</v>
      </c>
      <c r="BS2230" s="98">
        <v>0</v>
      </c>
      <c r="BT2230" s="99" t="str">
        <f>IFERROR(VLOOKUP(ROWS($BR$4:BR2230),$BQ$4:$BR$2337,2,0),"")</f>
        <v>Wyszogród (pow. płocki, woj. mazowieckie)</v>
      </c>
      <c r="BU2230" s="98">
        <v>0</v>
      </c>
      <c r="BV2230" s="98">
        <f>IF(ISNUMBER(SEARCH('ankieta ESG'!$G$187,BW2230)),MAX($BV$3:BV2229)+1,0)</f>
        <v>2227</v>
      </c>
      <c r="BW2230" s="134" t="s">
        <v>6230</v>
      </c>
      <c r="BX2230" s="98">
        <v>0</v>
      </c>
      <c r="BY2230" s="99" t="str">
        <f>IFERROR(VLOOKUP(ROWS($BW$4:BW2230),$BV$4:$BW$2337,2,0),"")</f>
        <v>Wyszogród (pow. płocki, woj. mazowieckie)</v>
      </c>
      <c r="BZ2230" s="98">
        <v>0</v>
      </c>
      <c r="CA2230" s="98">
        <f>IF(ISNUMBER(SEARCH('ankieta ESG'!$G$188,CB2230)),MAX($CA$3:CA2229)+1,0)</f>
        <v>2227</v>
      </c>
      <c r="CB2230" s="134" t="s">
        <v>6230</v>
      </c>
      <c r="CC2230" s="98">
        <v>0</v>
      </c>
      <c r="CD2230" s="99" t="str">
        <f>IFERROR(VLOOKUP(ROWS($CB$4:CB2230),$CA$4:$CB$2337,2,0),"")</f>
        <v>Wyszogród (pow. płocki, woj. mazowieckie)</v>
      </c>
      <c r="CE2230" s="98">
        <v>0</v>
      </c>
      <c r="CF2230" s="98">
        <f>IF(ISNUMBER(SEARCH('ankieta ESG'!$G$189,CG2230)),MAX($CF$3:CF2229)+1,0)</f>
        <v>2227</v>
      </c>
      <c r="CG2230" s="134" t="s">
        <v>6230</v>
      </c>
      <c r="CH2230" s="98">
        <v>0</v>
      </c>
      <c r="CI2230" s="99" t="str">
        <f>IFERROR(VLOOKUP(ROWS($CG$4:CG2230),$CF$4:$CG$2337,2,0),"")</f>
        <v>Wyszogród (pow. płocki, woj. mazowieckie)</v>
      </c>
      <c r="CJ2230" s="98">
        <v>0</v>
      </c>
    </row>
    <row r="2231" spans="4:88">
      <c r="D2231" s="25"/>
      <c r="F2231" s="25"/>
      <c r="AM2231" s="98">
        <f>IF(ISNUMBER(SEARCH('ankieta ESG'!$G$180,AN2231)),MAX(AM$3:$AM2230)+1,0)</f>
        <v>2228</v>
      </c>
      <c r="AN2231" s="134" t="s">
        <v>6231</v>
      </c>
      <c r="AO2231" s="98">
        <v>0</v>
      </c>
      <c r="AP2231" s="99" t="str">
        <f>IFERROR(VLOOKUP(ROWS($AN$4:AN2231),$AM$4:$AN$2337,2,0),"")</f>
        <v>Wyśmierzyce (pow. białobrzeski, woj. mazowieckie)</v>
      </c>
      <c r="AQ2231" s="98">
        <v>0</v>
      </c>
      <c r="AR2231" s="98">
        <f>IF(ISNUMBER(SEARCH('ankieta ESG'!$G$181,AS2231)),MAX($AR$3:AR2230)+1,0)</f>
        <v>2228</v>
      </c>
      <c r="AS2231" s="134" t="s">
        <v>6231</v>
      </c>
      <c r="AT2231" s="98">
        <v>0</v>
      </c>
      <c r="AU2231" s="99" t="str">
        <f>IFERROR(VLOOKUP(ROWS($AS$4:AS2231),$AR$4:$AS$2337,2,0),"")</f>
        <v>Wyśmierzyce (pow. białobrzeski, woj. mazowieckie)</v>
      </c>
      <c r="AV2231" s="98">
        <v>0</v>
      </c>
      <c r="AW2231" s="98">
        <f>IF(ISNUMBER(SEARCH('ankieta ESG'!$G$182,AX2231)),MAX($AW$3:AW2230)+1,0)</f>
        <v>2228</v>
      </c>
      <c r="AX2231" s="134" t="s">
        <v>6231</v>
      </c>
      <c r="AY2231" s="98">
        <v>0</v>
      </c>
      <c r="AZ2231" s="99" t="str">
        <f>IFERROR(VLOOKUP(ROWS($AX$4:AX2231),$AW$4:$AX$2337,2,0),"")</f>
        <v>Wyśmierzyce (pow. białobrzeski, woj. mazowieckie)</v>
      </c>
      <c r="BA2231" s="98">
        <v>0</v>
      </c>
      <c r="BB2231" s="98">
        <f>IF(ISNUMBER(SEARCH('ankieta ESG'!$G$183,BC2231)),MAX($BB$3:BB2230)+1,0)</f>
        <v>2228</v>
      </c>
      <c r="BC2231" s="134" t="s">
        <v>6231</v>
      </c>
      <c r="BD2231" s="98">
        <v>0</v>
      </c>
      <c r="BE2231" s="99" t="str">
        <f>IFERROR(VLOOKUP(ROWS($BC$4:BC2231),$BB$4:$BC$2337,2,0),"")</f>
        <v>Wyśmierzyce (pow. białobrzeski, woj. mazowieckie)</v>
      </c>
      <c r="BF2231" s="98">
        <v>0</v>
      </c>
      <c r="BG2231" s="98">
        <f>IF(ISNUMBER(SEARCH('ankieta ESG'!$G$184,BH2231)),MAX($BG$3:BG2230)+1,0)</f>
        <v>2228</v>
      </c>
      <c r="BH2231" s="134" t="s">
        <v>6231</v>
      </c>
      <c r="BI2231" s="98">
        <v>0</v>
      </c>
      <c r="BJ2231" s="99" t="str">
        <f>IFERROR(VLOOKUP(ROWS($BH$4:BH2231),$BG$4:$BH$2337,2,0),"")</f>
        <v>Wyśmierzyce (pow. białobrzeski, woj. mazowieckie)</v>
      </c>
      <c r="BK2231" s="98">
        <v>0</v>
      </c>
      <c r="BL2231" s="98">
        <f>IF(ISNUMBER(SEARCH('ankieta ESG'!$G$185,BM2231)),MAX($BL$3:BL2230)+1,0)</f>
        <v>2228</v>
      </c>
      <c r="BM2231" s="134" t="s">
        <v>6231</v>
      </c>
      <c r="BN2231" s="98">
        <v>0</v>
      </c>
      <c r="BO2231" s="99" t="str">
        <f>IFERROR(VLOOKUP(ROWS($BM$4:BM2231),$BL$4:$BM$2337,2,0),"")</f>
        <v>Wyśmierzyce (pow. białobrzeski, woj. mazowieckie)</v>
      </c>
      <c r="BP2231" s="98">
        <v>0</v>
      </c>
      <c r="BQ2231" s="98">
        <f>IF(ISNUMBER(SEARCH('ankieta ESG'!$G$186,BR2231)),MAX($BQ$3:BQ2230)+1,0)</f>
        <v>2228</v>
      </c>
      <c r="BR2231" s="134" t="s">
        <v>6231</v>
      </c>
      <c r="BS2231" s="98">
        <v>0</v>
      </c>
      <c r="BT2231" s="99" t="str">
        <f>IFERROR(VLOOKUP(ROWS($BR$4:BR2231),$BQ$4:$BR$2337,2,0),"")</f>
        <v>Wyśmierzyce (pow. białobrzeski, woj. mazowieckie)</v>
      </c>
      <c r="BU2231" s="98">
        <v>0</v>
      </c>
      <c r="BV2231" s="98">
        <f>IF(ISNUMBER(SEARCH('ankieta ESG'!$G$187,BW2231)),MAX($BV$3:BV2230)+1,0)</f>
        <v>2228</v>
      </c>
      <c r="BW2231" s="134" t="s">
        <v>6231</v>
      </c>
      <c r="BX2231" s="98">
        <v>0</v>
      </c>
      <c r="BY2231" s="99" t="str">
        <f>IFERROR(VLOOKUP(ROWS($BW$4:BW2231),$BV$4:$BW$2337,2,0),"")</f>
        <v>Wyśmierzyce (pow. białobrzeski, woj. mazowieckie)</v>
      </c>
      <c r="BZ2231" s="98">
        <v>0</v>
      </c>
      <c r="CA2231" s="98">
        <f>IF(ISNUMBER(SEARCH('ankieta ESG'!$G$188,CB2231)),MAX($CA$3:CA2230)+1,0)</f>
        <v>2228</v>
      </c>
      <c r="CB2231" s="134" t="s">
        <v>6231</v>
      </c>
      <c r="CC2231" s="98">
        <v>0</v>
      </c>
      <c r="CD2231" s="99" t="str">
        <f>IFERROR(VLOOKUP(ROWS($CB$4:CB2231),$CA$4:$CB$2337,2,0),"")</f>
        <v>Wyśmierzyce (pow. białobrzeski, woj. mazowieckie)</v>
      </c>
      <c r="CE2231" s="98">
        <v>0</v>
      </c>
      <c r="CF2231" s="98">
        <f>IF(ISNUMBER(SEARCH('ankieta ESG'!$G$189,CG2231)),MAX($CF$3:CF2230)+1,0)</f>
        <v>2228</v>
      </c>
      <c r="CG2231" s="134" t="s">
        <v>6231</v>
      </c>
      <c r="CH2231" s="98">
        <v>0</v>
      </c>
      <c r="CI2231" s="99" t="str">
        <f>IFERROR(VLOOKUP(ROWS($CG$4:CG2231),$CF$4:$CG$2337,2,0),"")</f>
        <v>Wyśmierzyce (pow. białobrzeski, woj. mazowieckie)</v>
      </c>
      <c r="CJ2231" s="98">
        <v>0</v>
      </c>
    </row>
    <row r="2232" spans="4:88">
      <c r="D2232" s="25"/>
      <c r="F2232" s="25"/>
      <c r="AM2232" s="98">
        <f>IF(ISNUMBER(SEARCH('ankieta ESG'!$G$180,AN2232)),MAX(AM$3:$AM2231)+1,0)</f>
        <v>2229</v>
      </c>
      <c r="AN2232" s="134" t="s">
        <v>6232</v>
      </c>
      <c r="AO2232" s="98">
        <v>0</v>
      </c>
      <c r="AP2232" s="99" t="str">
        <f>IFERROR(VLOOKUP(ROWS($AN$4:AN2232),$AM$4:$AN$2337,2,0),"")</f>
        <v>Zabierzów (pow. krakowski, woj. małopolskie)</v>
      </c>
      <c r="AQ2232" s="98">
        <v>0</v>
      </c>
      <c r="AR2232" s="98">
        <f>IF(ISNUMBER(SEARCH('ankieta ESG'!$G$181,AS2232)),MAX($AR$3:AR2231)+1,0)</f>
        <v>2229</v>
      </c>
      <c r="AS2232" s="134" t="s">
        <v>6232</v>
      </c>
      <c r="AT2232" s="98">
        <v>0</v>
      </c>
      <c r="AU2232" s="99" t="str">
        <f>IFERROR(VLOOKUP(ROWS($AS$4:AS2232),$AR$4:$AS$2337,2,0),"")</f>
        <v>Zabierzów (pow. krakowski, woj. małopolskie)</v>
      </c>
      <c r="AV2232" s="98">
        <v>0</v>
      </c>
      <c r="AW2232" s="98">
        <f>IF(ISNUMBER(SEARCH('ankieta ESG'!$G$182,AX2232)),MAX($AW$3:AW2231)+1,0)</f>
        <v>2229</v>
      </c>
      <c r="AX2232" s="134" t="s">
        <v>6232</v>
      </c>
      <c r="AY2232" s="98">
        <v>0</v>
      </c>
      <c r="AZ2232" s="99" t="str">
        <f>IFERROR(VLOOKUP(ROWS($AX$4:AX2232),$AW$4:$AX$2337,2,0),"")</f>
        <v>Zabierzów (pow. krakowski, woj. małopolskie)</v>
      </c>
      <c r="BA2232" s="98">
        <v>0</v>
      </c>
      <c r="BB2232" s="98">
        <f>IF(ISNUMBER(SEARCH('ankieta ESG'!$G$183,BC2232)),MAX($BB$3:BB2231)+1,0)</f>
        <v>2229</v>
      </c>
      <c r="BC2232" s="134" t="s">
        <v>6232</v>
      </c>
      <c r="BD2232" s="98">
        <v>0</v>
      </c>
      <c r="BE2232" s="99" t="str">
        <f>IFERROR(VLOOKUP(ROWS($BC$4:BC2232),$BB$4:$BC$2337,2,0),"")</f>
        <v>Zabierzów (pow. krakowski, woj. małopolskie)</v>
      </c>
      <c r="BF2232" s="98">
        <v>0</v>
      </c>
      <c r="BG2232" s="98">
        <f>IF(ISNUMBER(SEARCH('ankieta ESG'!$G$184,BH2232)),MAX($BG$3:BG2231)+1,0)</f>
        <v>2229</v>
      </c>
      <c r="BH2232" s="134" t="s">
        <v>6232</v>
      </c>
      <c r="BI2232" s="98">
        <v>0</v>
      </c>
      <c r="BJ2232" s="99" t="str">
        <f>IFERROR(VLOOKUP(ROWS($BH$4:BH2232),$BG$4:$BH$2337,2,0),"")</f>
        <v>Zabierzów (pow. krakowski, woj. małopolskie)</v>
      </c>
      <c r="BK2232" s="98">
        <v>0</v>
      </c>
      <c r="BL2232" s="98">
        <f>IF(ISNUMBER(SEARCH('ankieta ESG'!$G$185,BM2232)),MAX($BL$3:BL2231)+1,0)</f>
        <v>2229</v>
      </c>
      <c r="BM2232" s="134" t="s">
        <v>6232</v>
      </c>
      <c r="BN2232" s="98">
        <v>0</v>
      </c>
      <c r="BO2232" s="99" t="str">
        <f>IFERROR(VLOOKUP(ROWS($BM$4:BM2232),$BL$4:$BM$2337,2,0),"")</f>
        <v>Zabierzów (pow. krakowski, woj. małopolskie)</v>
      </c>
      <c r="BP2232" s="98">
        <v>0</v>
      </c>
      <c r="BQ2232" s="98">
        <f>IF(ISNUMBER(SEARCH('ankieta ESG'!$G$186,BR2232)),MAX($BQ$3:BQ2231)+1,0)</f>
        <v>2229</v>
      </c>
      <c r="BR2232" s="134" t="s">
        <v>6232</v>
      </c>
      <c r="BS2232" s="98">
        <v>0</v>
      </c>
      <c r="BT2232" s="99" t="str">
        <f>IFERROR(VLOOKUP(ROWS($BR$4:BR2232),$BQ$4:$BR$2337,2,0),"")</f>
        <v>Zabierzów (pow. krakowski, woj. małopolskie)</v>
      </c>
      <c r="BU2232" s="98">
        <v>0</v>
      </c>
      <c r="BV2232" s="98">
        <f>IF(ISNUMBER(SEARCH('ankieta ESG'!$G$187,BW2232)),MAX($BV$3:BV2231)+1,0)</f>
        <v>2229</v>
      </c>
      <c r="BW2232" s="134" t="s">
        <v>6232</v>
      </c>
      <c r="BX2232" s="98">
        <v>0</v>
      </c>
      <c r="BY2232" s="99" t="str">
        <f>IFERROR(VLOOKUP(ROWS($BW$4:BW2232),$BV$4:$BW$2337,2,0),"")</f>
        <v>Zabierzów (pow. krakowski, woj. małopolskie)</v>
      </c>
      <c r="BZ2232" s="98">
        <v>0</v>
      </c>
      <c r="CA2232" s="98">
        <f>IF(ISNUMBER(SEARCH('ankieta ESG'!$G$188,CB2232)),MAX($CA$3:CA2231)+1,0)</f>
        <v>2229</v>
      </c>
      <c r="CB2232" s="134" t="s">
        <v>6232</v>
      </c>
      <c r="CC2232" s="98">
        <v>0</v>
      </c>
      <c r="CD2232" s="99" t="str">
        <f>IFERROR(VLOOKUP(ROWS($CB$4:CB2232),$CA$4:$CB$2337,2,0),"")</f>
        <v>Zabierzów (pow. krakowski, woj. małopolskie)</v>
      </c>
      <c r="CE2232" s="98">
        <v>0</v>
      </c>
      <c r="CF2232" s="98">
        <f>IF(ISNUMBER(SEARCH('ankieta ESG'!$G$189,CG2232)),MAX($CF$3:CF2231)+1,0)</f>
        <v>2229</v>
      </c>
      <c r="CG2232" s="134" t="s">
        <v>6232</v>
      </c>
      <c r="CH2232" s="98">
        <v>0</v>
      </c>
      <c r="CI2232" s="99" t="str">
        <f>IFERROR(VLOOKUP(ROWS($CG$4:CG2232),$CF$4:$CG$2337,2,0),"")</f>
        <v>Zabierzów (pow. krakowski, woj. małopolskie)</v>
      </c>
      <c r="CJ2232" s="98">
        <v>0</v>
      </c>
    </row>
    <row r="2233" spans="4:88">
      <c r="D2233" s="25"/>
      <c r="F2233" s="25"/>
      <c r="AM2233" s="98">
        <f>IF(ISNUMBER(SEARCH('ankieta ESG'!$G$180,AN2233)),MAX(AM$3:$AM2232)+1,0)</f>
        <v>2230</v>
      </c>
      <c r="AN2233" s="134" t="s">
        <v>6233</v>
      </c>
      <c r="AO2233" s="98">
        <v>0</v>
      </c>
      <c r="AP2233" s="99" t="str">
        <f>IFERROR(VLOOKUP(ROWS($AN$4:AN2233),$AM$4:$AN$2337,2,0),"")</f>
        <v>Zabłudów (pow. białostocki, woj. podlaskie)</v>
      </c>
      <c r="AQ2233" s="98">
        <v>0</v>
      </c>
      <c r="AR2233" s="98">
        <f>IF(ISNUMBER(SEARCH('ankieta ESG'!$G$181,AS2233)),MAX($AR$3:AR2232)+1,0)</f>
        <v>2230</v>
      </c>
      <c r="AS2233" s="134" t="s">
        <v>6233</v>
      </c>
      <c r="AT2233" s="98">
        <v>0</v>
      </c>
      <c r="AU2233" s="99" t="str">
        <f>IFERROR(VLOOKUP(ROWS($AS$4:AS2233),$AR$4:$AS$2337,2,0),"")</f>
        <v>Zabłudów (pow. białostocki, woj. podlaskie)</v>
      </c>
      <c r="AV2233" s="98">
        <v>0</v>
      </c>
      <c r="AW2233" s="98">
        <f>IF(ISNUMBER(SEARCH('ankieta ESG'!$G$182,AX2233)),MAX($AW$3:AW2232)+1,0)</f>
        <v>2230</v>
      </c>
      <c r="AX2233" s="134" t="s">
        <v>6233</v>
      </c>
      <c r="AY2233" s="98">
        <v>0</v>
      </c>
      <c r="AZ2233" s="99" t="str">
        <f>IFERROR(VLOOKUP(ROWS($AX$4:AX2233),$AW$4:$AX$2337,2,0),"")</f>
        <v>Zabłudów (pow. białostocki, woj. podlaskie)</v>
      </c>
      <c r="BA2233" s="98">
        <v>0</v>
      </c>
      <c r="BB2233" s="98">
        <f>IF(ISNUMBER(SEARCH('ankieta ESG'!$G$183,BC2233)),MAX($BB$3:BB2232)+1,0)</f>
        <v>2230</v>
      </c>
      <c r="BC2233" s="134" t="s">
        <v>6233</v>
      </c>
      <c r="BD2233" s="98">
        <v>0</v>
      </c>
      <c r="BE2233" s="99" t="str">
        <f>IFERROR(VLOOKUP(ROWS($BC$4:BC2233),$BB$4:$BC$2337,2,0),"")</f>
        <v>Zabłudów (pow. białostocki, woj. podlaskie)</v>
      </c>
      <c r="BF2233" s="98">
        <v>0</v>
      </c>
      <c r="BG2233" s="98">
        <f>IF(ISNUMBER(SEARCH('ankieta ESG'!$G$184,BH2233)),MAX($BG$3:BG2232)+1,0)</f>
        <v>2230</v>
      </c>
      <c r="BH2233" s="134" t="s">
        <v>6233</v>
      </c>
      <c r="BI2233" s="98">
        <v>0</v>
      </c>
      <c r="BJ2233" s="99" t="str">
        <f>IFERROR(VLOOKUP(ROWS($BH$4:BH2233),$BG$4:$BH$2337,2,0),"")</f>
        <v>Zabłudów (pow. białostocki, woj. podlaskie)</v>
      </c>
      <c r="BK2233" s="98">
        <v>0</v>
      </c>
      <c r="BL2233" s="98">
        <f>IF(ISNUMBER(SEARCH('ankieta ESG'!$G$185,BM2233)),MAX($BL$3:BL2232)+1,0)</f>
        <v>2230</v>
      </c>
      <c r="BM2233" s="134" t="s">
        <v>6233</v>
      </c>
      <c r="BN2233" s="98">
        <v>0</v>
      </c>
      <c r="BO2233" s="99" t="str">
        <f>IFERROR(VLOOKUP(ROWS($BM$4:BM2233),$BL$4:$BM$2337,2,0),"")</f>
        <v>Zabłudów (pow. białostocki, woj. podlaskie)</v>
      </c>
      <c r="BP2233" s="98">
        <v>0</v>
      </c>
      <c r="BQ2233" s="98">
        <f>IF(ISNUMBER(SEARCH('ankieta ESG'!$G$186,BR2233)),MAX($BQ$3:BQ2232)+1,0)</f>
        <v>2230</v>
      </c>
      <c r="BR2233" s="134" t="s">
        <v>6233</v>
      </c>
      <c r="BS2233" s="98">
        <v>0</v>
      </c>
      <c r="BT2233" s="99" t="str">
        <f>IFERROR(VLOOKUP(ROWS($BR$4:BR2233),$BQ$4:$BR$2337,2,0),"")</f>
        <v>Zabłudów (pow. białostocki, woj. podlaskie)</v>
      </c>
      <c r="BU2233" s="98">
        <v>0</v>
      </c>
      <c r="BV2233" s="98">
        <f>IF(ISNUMBER(SEARCH('ankieta ESG'!$G$187,BW2233)),MAX($BV$3:BV2232)+1,0)</f>
        <v>2230</v>
      </c>
      <c r="BW2233" s="134" t="s">
        <v>6233</v>
      </c>
      <c r="BX2233" s="98">
        <v>0</v>
      </c>
      <c r="BY2233" s="99" t="str">
        <f>IFERROR(VLOOKUP(ROWS($BW$4:BW2233),$BV$4:$BW$2337,2,0),"")</f>
        <v>Zabłudów (pow. białostocki, woj. podlaskie)</v>
      </c>
      <c r="BZ2233" s="98">
        <v>0</v>
      </c>
      <c r="CA2233" s="98">
        <f>IF(ISNUMBER(SEARCH('ankieta ESG'!$G$188,CB2233)),MAX($CA$3:CA2232)+1,0)</f>
        <v>2230</v>
      </c>
      <c r="CB2233" s="134" t="s">
        <v>6233</v>
      </c>
      <c r="CC2233" s="98">
        <v>0</v>
      </c>
      <c r="CD2233" s="99" t="str">
        <f>IFERROR(VLOOKUP(ROWS($CB$4:CB2233),$CA$4:$CB$2337,2,0),"")</f>
        <v>Zabłudów (pow. białostocki, woj. podlaskie)</v>
      </c>
      <c r="CE2233" s="98">
        <v>0</v>
      </c>
      <c r="CF2233" s="98">
        <f>IF(ISNUMBER(SEARCH('ankieta ESG'!$G$189,CG2233)),MAX($CF$3:CF2232)+1,0)</f>
        <v>2230</v>
      </c>
      <c r="CG2233" s="134" t="s">
        <v>6233</v>
      </c>
      <c r="CH2233" s="98">
        <v>0</v>
      </c>
      <c r="CI2233" s="99" t="str">
        <f>IFERROR(VLOOKUP(ROWS($CG$4:CG2233),$CF$4:$CG$2337,2,0),"")</f>
        <v>Zabłudów (pow. białostocki, woj. podlaskie)</v>
      </c>
      <c r="CJ2233" s="98">
        <v>0</v>
      </c>
    </row>
    <row r="2234" spans="4:88">
      <c r="D2234" s="25"/>
      <c r="F2234" s="25"/>
      <c r="AM2234" s="98">
        <f>IF(ISNUMBER(SEARCH('ankieta ESG'!$G$180,AN2234)),MAX(AM$3:$AM2233)+1,0)</f>
        <v>2231</v>
      </c>
      <c r="AN2234" s="134" t="s">
        <v>6234</v>
      </c>
      <c r="AO2234" s="98">
        <v>0</v>
      </c>
      <c r="AP2234" s="99" t="str">
        <f>IFERROR(VLOOKUP(ROWS($AN$4:AN2234),$AM$4:$AN$2337,2,0),"")</f>
        <v>Zabór (pow. zielonogórski, woj. lubuskie)</v>
      </c>
      <c r="AQ2234" s="98">
        <v>0</v>
      </c>
      <c r="AR2234" s="98">
        <f>IF(ISNUMBER(SEARCH('ankieta ESG'!$G$181,AS2234)),MAX($AR$3:AR2233)+1,0)</f>
        <v>2231</v>
      </c>
      <c r="AS2234" s="134" t="s">
        <v>6234</v>
      </c>
      <c r="AT2234" s="98">
        <v>0</v>
      </c>
      <c r="AU2234" s="99" t="str">
        <f>IFERROR(VLOOKUP(ROWS($AS$4:AS2234),$AR$4:$AS$2337,2,0),"")</f>
        <v>Zabór (pow. zielonogórski, woj. lubuskie)</v>
      </c>
      <c r="AV2234" s="98">
        <v>0</v>
      </c>
      <c r="AW2234" s="98">
        <f>IF(ISNUMBER(SEARCH('ankieta ESG'!$G$182,AX2234)),MAX($AW$3:AW2233)+1,0)</f>
        <v>2231</v>
      </c>
      <c r="AX2234" s="134" t="s">
        <v>6234</v>
      </c>
      <c r="AY2234" s="98">
        <v>0</v>
      </c>
      <c r="AZ2234" s="99" t="str">
        <f>IFERROR(VLOOKUP(ROWS($AX$4:AX2234),$AW$4:$AX$2337,2,0),"")</f>
        <v>Zabór (pow. zielonogórski, woj. lubuskie)</v>
      </c>
      <c r="BA2234" s="98">
        <v>0</v>
      </c>
      <c r="BB2234" s="98">
        <f>IF(ISNUMBER(SEARCH('ankieta ESG'!$G$183,BC2234)),MAX($BB$3:BB2233)+1,0)</f>
        <v>2231</v>
      </c>
      <c r="BC2234" s="134" t="s">
        <v>6234</v>
      </c>
      <c r="BD2234" s="98">
        <v>0</v>
      </c>
      <c r="BE2234" s="99" t="str">
        <f>IFERROR(VLOOKUP(ROWS($BC$4:BC2234),$BB$4:$BC$2337,2,0),"")</f>
        <v>Zabór (pow. zielonogórski, woj. lubuskie)</v>
      </c>
      <c r="BF2234" s="98">
        <v>0</v>
      </c>
      <c r="BG2234" s="98">
        <f>IF(ISNUMBER(SEARCH('ankieta ESG'!$G$184,BH2234)),MAX($BG$3:BG2233)+1,0)</f>
        <v>2231</v>
      </c>
      <c r="BH2234" s="134" t="s">
        <v>6234</v>
      </c>
      <c r="BI2234" s="98">
        <v>0</v>
      </c>
      <c r="BJ2234" s="99" t="str">
        <f>IFERROR(VLOOKUP(ROWS($BH$4:BH2234),$BG$4:$BH$2337,2,0),"")</f>
        <v>Zabór (pow. zielonogórski, woj. lubuskie)</v>
      </c>
      <c r="BK2234" s="98">
        <v>0</v>
      </c>
      <c r="BL2234" s="98">
        <f>IF(ISNUMBER(SEARCH('ankieta ESG'!$G$185,BM2234)),MAX($BL$3:BL2233)+1,0)</f>
        <v>2231</v>
      </c>
      <c r="BM2234" s="134" t="s">
        <v>6234</v>
      </c>
      <c r="BN2234" s="98">
        <v>0</v>
      </c>
      <c r="BO2234" s="99" t="str">
        <f>IFERROR(VLOOKUP(ROWS($BM$4:BM2234),$BL$4:$BM$2337,2,0),"")</f>
        <v>Zabór (pow. zielonogórski, woj. lubuskie)</v>
      </c>
      <c r="BP2234" s="98">
        <v>0</v>
      </c>
      <c r="BQ2234" s="98">
        <f>IF(ISNUMBER(SEARCH('ankieta ESG'!$G$186,BR2234)),MAX($BQ$3:BQ2233)+1,0)</f>
        <v>2231</v>
      </c>
      <c r="BR2234" s="134" t="s">
        <v>6234</v>
      </c>
      <c r="BS2234" s="98">
        <v>0</v>
      </c>
      <c r="BT2234" s="99" t="str">
        <f>IFERROR(VLOOKUP(ROWS($BR$4:BR2234),$BQ$4:$BR$2337,2,0),"")</f>
        <v>Zabór (pow. zielonogórski, woj. lubuskie)</v>
      </c>
      <c r="BU2234" s="98">
        <v>0</v>
      </c>
      <c r="BV2234" s="98">
        <f>IF(ISNUMBER(SEARCH('ankieta ESG'!$G$187,BW2234)),MAX($BV$3:BV2233)+1,0)</f>
        <v>2231</v>
      </c>
      <c r="BW2234" s="134" t="s">
        <v>6234</v>
      </c>
      <c r="BX2234" s="98">
        <v>0</v>
      </c>
      <c r="BY2234" s="99" t="str">
        <f>IFERROR(VLOOKUP(ROWS($BW$4:BW2234),$BV$4:$BW$2337,2,0),"")</f>
        <v>Zabór (pow. zielonogórski, woj. lubuskie)</v>
      </c>
      <c r="BZ2234" s="98">
        <v>0</v>
      </c>
      <c r="CA2234" s="98">
        <f>IF(ISNUMBER(SEARCH('ankieta ESG'!$G$188,CB2234)),MAX($CA$3:CA2233)+1,0)</f>
        <v>2231</v>
      </c>
      <c r="CB2234" s="134" t="s">
        <v>6234</v>
      </c>
      <c r="CC2234" s="98">
        <v>0</v>
      </c>
      <c r="CD2234" s="99" t="str">
        <f>IFERROR(VLOOKUP(ROWS($CB$4:CB2234),$CA$4:$CB$2337,2,0),"")</f>
        <v>Zabór (pow. zielonogórski, woj. lubuskie)</v>
      </c>
      <c r="CE2234" s="98">
        <v>0</v>
      </c>
      <c r="CF2234" s="98">
        <f>IF(ISNUMBER(SEARCH('ankieta ESG'!$G$189,CG2234)),MAX($CF$3:CF2233)+1,0)</f>
        <v>2231</v>
      </c>
      <c r="CG2234" s="134" t="s">
        <v>6234</v>
      </c>
      <c r="CH2234" s="98">
        <v>0</v>
      </c>
      <c r="CI2234" s="99" t="str">
        <f>IFERROR(VLOOKUP(ROWS($CG$4:CG2234),$CF$4:$CG$2337,2,0),"")</f>
        <v>Zabór (pow. zielonogórski, woj. lubuskie)</v>
      </c>
      <c r="CJ2234" s="98">
        <v>0</v>
      </c>
    </row>
    <row r="2235" spans="4:88">
      <c r="D2235" s="25"/>
      <c r="F2235" s="25"/>
      <c r="AM2235" s="98">
        <f>IF(ISNUMBER(SEARCH('ankieta ESG'!$G$180,AN2235)),MAX(AM$3:$AM2234)+1,0)</f>
        <v>2232</v>
      </c>
      <c r="AN2235" s="134" t="s">
        <v>6235</v>
      </c>
      <c r="AO2235" s="98">
        <v>0</v>
      </c>
      <c r="AP2235" s="99" t="str">
        <f>IFERROR(VLOOKUP(ROWS($AN$4:AN2235),$AM$4:$AN$2337,2,0),"")</f>
        <v>Zabrodzie (pow. wyszkowski, woj. mazowieckie)</v>
      </c>
      <c r="AQ2235" s="98">
        <v>0</v>
      </c>
      <c r="AR2235" s="98">
        <f>IF(ISNUMBER(SEARCH('ankieta ESG'!$G$181,AS2235)),MAX($AR$3:AR2234)+1,0)</f>
        <v>2232</v>
      </c>
      <c r="AS2235" s="134" t="s">
        <v>6235</v>
      </c>
      <c r="AT2235" s="98">
        <v>0</v>
      </c>
      <c r="AU2235" s="99" t="str">
        <f>IFERROR(VLOOKUP(ROWS($AS$4:AS2235),$AR$4:$AS$2337,2,0),"")</f>
        <v>Zabrodzie (pow. wyszkowski, woj. mazowieckie)</v>
      </c>
      <c r="AV2235" s="98">
        <v>0</v>
      </c>
      <c r="AW2235" s="98">
        <f>IF(ISNUMBER(SEARCH('ankieta ESG'!$G$182,AX2235)),MAX($AW$3:AW2234)+1,0)</f>
        <v>2232</v>
      </c>
      <c r="AX2235" s="134" t="s">
        <v>6235</v>
      </c>
      <c r="AY2235" s="98">
        <v>0</v>
      </c>
      <c r="AZ2235" s="99" t="str">
        <f>IFERROR(VLOOKUP(ROWS($AX$4:AX2235),$AW$4:$AX$2337,2,0),"")</f>
        <v>Zabrodzie (pow. wyszkowski, woj. mazowieckie)</v>
      </c>
      <c r="BA2235" s="98">
        <v>0</v>
      </c>
      <c r="BB2235" s="98">
        <f>IF(ISNUMBER(SEARCH('ankieta ESG'!$G$183,BC2235)),MAX($BB$3:BB2234)+1,0)</f>
        <v>2232</v>
      </c>
      <c r="BC2235" s="134" t="s">
        <v>6235</v>
      </c>
      <c r="BD2235" s="98">
        <v>0</v>
      </c>
      <c r="BE2235" s="99" t="str">
        <f>IFERROR(VLOOKUP(ROWS($BC$4:BC2235),$BB$4:$BC$2337,2,0),"")</f>
        <v>Zabrodzie (pow. wyszkowski, woj. mazowieckie)</v>
      </c>
      <c r="BF2235" s="98">
        <v>0</v>
      </c>
      <c r="BG2235" s="98">
        <f>IF(ISNUMBER(SEARCH('ankieta ESG'!$G$184,BH2235)),MAX($BG$3:BG2234)+1,0)</f>
        <v>2232</v>
      </c>
      <c r="BH2235" s="134" t="s">
        <v>6235</v>
      </c>
      <c r="BI2235" s="98">
        <v>0</v>
      </c>
      <c r="BJ2235" s="99" t="str">
        <f>IFERROR(VLOOKUP(ROWS($BH$4:BH2235),$BG$4:$BH$2337,2,0),"")</f>
        <v>Zabrodzie (pow. wyszkowski, woj. mazowieckie)</v>
      </c>
      <c r="BK2235" s="98">
        <v>0</v>
      </c>
      <c r="BL2235" s="98">
        <f>IF(ISNUMBER(SEARCH('ankieta ESG'!$G$185,BM2235)),MAX($BL$3:BL2234)+1,0)</f>
        <v>2232</v>
      </c>
      <c r="BM2235" s="134" t="s">
        <v>6235</v>
      </c>
      <c r="BN2235" s="98">
        <v>0</v>
      </c>
      <c r="BO2235" s="99" t="str">
        <f>IFERROR(VLOOKUP(ROWS($BM$4:BM2235),$BL$4:$BM$2337,2,0),"")</f>
        <v>Zabrodzie (pow. wyszkowski, woj. mazowieckie)</v>
      </c>
      <c r="BP2235" s="98">
        <v>0</v>
      </c>
      <c r="BQ2235" s="98">
        <f>IF(ISNUMBER(SEARCH('ankieta ESG'!$G$186,BR2235)),MAX($BQ$3:BQ2234)+1,0)</f>
        <v>2232</v>
      </c>
      <c r="BR2235" s="134" t="s">
        <v>6235</v>
      </c>
      <c r="BS2235" s="98">
        <v>0</v>
      </c>
      <c r="BT2235" s="99" t="str">
        <f>IFERROR(VLOOKUP(ROWS($BR$4:BR2235),$BQ$4:$BR$2337,2,0),"")</f>
        <v>Zabrodzie (pow. wyszkowski, woj. mazowieckie)</v>
      </c>
      <c r="BU2235" s="98">
        <v>0</v>
      </c>
      <c r="BV2235" s="98">
        <f>IF(ISNUMBER(SEARCH('ankieta ESG'!$G$187,BW2235)),MAX($BV$3:BV2234)+1,0)</f>
        <v>2232</v>
      </c>
      <c r="BW2235" s="134" t="s">
        <v>6235</v>
      </c>
      <c r="BX2235" s="98">
        <v>0</v>
      </c>
      <c r="BY2235" s="99" t="str">
        <f>IFERROR(VLOOKUP(ROWS($BW$4:BW2235),$BV$4:$BW$2337,2,0),"")</f>
        <v>Zabrodzie (pow. wyszkowski, woj. mazowieckie)</v>
      </c>
      <c r="BZ2235" s="98">
        <v>0</v>
      </c>
      <c r="CA2235" s="98">
        <f>IF(ISNUMBER(SEARCH('ankieta ESG'!$G$188,CB2235)),MAX($CA$3:CA2234)+1,0)</f>
        <v>2232</v>
      </c>
      <c r="CB2235" s="134" t="s">
        <v>6235</v>
      </c>
      <c r="CC2235" s="98">
        <v>0</v>
      </c>
      <c r="CD2235" s="99" t="str">
        <f>IFERROR(VLOOKUP(ROWS($CB$4:CB2235),$CA$4:$CB$2337,2,0),"")</f>
        <v>Zabrodzie (pow. wyszkowski, woj. mazowieckie)</v>
      </c>
      <c r="CE2235" s="98">
        <v>0</v>
      </c>
      <c r="CF2235" s="98">
        <f>IF(ISNUMBER(SEARCH('ankieta ESG'!$G$189,CG2235)),MAX($CF$3:CF2234)+1,0)</f>
        <v>2232</v>
      </c>
      <c r="CG2235" s="134" t="s">
        <v>6235</v>
      </c>
      <c r="CH2235" s="98">
        <v>0</v>
      </c>
      <c r="CI2235" s="99" t="str">
        <f>IFERROR(VLOOKUP(ROWS($CG$4:CG2235),$CF$4:$CG$2337,2,0),"")</f>
        <v>Zabrodzie (pow. wyszkowski, woj. mazowieckie)</v>
      </c>
      <c r="CJ2235" s="98">
        <v>0</v>
      </c>
    </row>
    <row r="2236" spans="4:88">
      <c r="D2236" s="25"/>
      <c r="F2236" s="25"/>
      <c r="AM2236" s="98">
        <f>IF(ISNUMBER(SEARCH('ankieta ESG'!$G$180,AN2236)),MAX(AM$3:$AM2235)+1,0)</f>
        <v>2233</v>
      </c>
      <c r="AN2236" s="134" t="s">
        <v>6236</v>
      </c>
      <c r="AO2236" s="98">
        <v>0</v>
      </c>
      <c r="AP2236" s="99" t="str">
        <f>IFERROR(VLOOKUP(ROWS($AN$4:AN2236),$AM$4:$AN$2337,2,0),"")</f>
        <v>Zabrze (pow. Zabrze, woj. śląskie)</v>
      </c>
      <c r="AQ2236" s="98">
        <v>0</v>
      </c>
      <c r="AR2236" s="98">
        <f>IF(ISNUMBER(SEARCH('ankieta ESG'!$G$181,AS2236)),MAX($AR$3:AR2235)+1,0)</f>
        <v>2233</v>
      </c>
      <c r="AS2236" s="134" t="s">
        <v>6236</v>
      </c>
      <c r="AT2236" s="98">
        <v>0</v>
      </c>
      <c r="AU2236" s="99" t="str">
        <f>IFERROR(VLOOKUP(ROWS($AS$4:AS2236),$AR$4:$AS$2337,2,0),"")</f>
        <v>Zabrze (pow. Zabrze, woj. śląskie)</v>
      </c>
      <c r="AV2236" s="98">
        <v>0</v>
      </c>
      <c r="AW2236" s="98">
        <f>IF(ISNUMBER(SEARCH('ankieta ESG'!$G$182,AX2236)),MAX($AW$3:AW2235)+1,0)</f>
        <v>2233</v>
      </c>
      <c r="AX2236" s="134" t="s">
        <v>6236</v>
      </c>
      <c r="AY2236" s="98">
        <v>0</v>
      </c>
      <c r="AZ2236" s="99" t="str">
        <f>IFERROR(VLOOKUP(ROWS($AX$4:AX2236),$AW$4:$AX$2337,2,0),"")</f>
        <v>Zabrze (pow. Zabrze, woj. śląskie)</v>
      </c>
      <c r="BA2236" s="98">
        <v>0</v>
      </c>
      <c r="BB2236" s="98">
        <f>IF(ISNUMBER(SEARCH('ankieta ESG'!$G$183,BC2236)),MAX($BB$3:BB2235)+1,0)</f>
        <v>2233</v>
      </c>
      <c r="BC2236" s="134" t="s">
        <v>6236</v>
      </c>
      <c r="BD2236" s="98">
        <v>0</v>
      </c>
      <c r="BE2236" s="99" t="str">
        <f>IFERROR(VLOOKUP(ROWS($BC$4:BC2236),$BB$4:$BC$2337,2,0),"")</f>
        <v>Zabrze (pow. Zabrze, woj. śląskie)</v>
      </c>
      <c r="BF2236" s="98">
        <v>0</v>
      </c>
      <c r="BG2236" s="98">
        <f>IF(ISNUMBER(SEARCH('ankieta ESG'!$G$184,BH2236)),MAX($BG$3:BG2235)+1,0)</f>
        <v>2233</v>
      </c>
      <c r="BH2236" s="134" t="s">
        <v>6236</v>
      </c>
      <c r="BI2236" s="98">
        <v>0</v>
      </c>
      <c r="BJ2236" s="99" t="str">
        <f>IFERROR(VLOOKUP(ROWS($BH$4:BH2236),$BG$4:$BH$2337,2,0),"")</f>
        <v>Zabrze (pow. Zabrze, woj. śląskie)</v>
      </c>
      <c r="BK2236" s="98">
        <v>0</v>
      </c>
      <c r="BL2236" s="98">
        <f>IF(ISNUMBER(SEARCH('ankieta ESG'!$G$185,BM2236)),MAX($BL$3:BL2235)+1,0)</f>
        <v>2233</v>
      </c>
      <c r="BM2236" s="134" t="s">
        <v>6236</v>
      </c>
      <c r="BN2236" s="98">
        <v>0</v>
      </c>
      <c r="BO2236" s="99" t="str">
        <f>IFERROR(VLOOKUP(ROWS($BM$4:BM2236),$BL$4:$BM$2337,2,0),"")</f>
        <v>Zabrze (pow. Zabrze, woj. śląskie)</v>
      </c>
      <c r="BP2236" s="98">
        <v>0</v>
      </c>
      <c r="BQ2236" s="98">
        <f>IF(ISNUMBER(SEARCH('ankieta ESG'!$G$186,BR2236)),MAX($BQ$3:BQ2235)+1,0)</f>
        <v>2233</v>
      </c>
      <c r="BR2236" s="134" t="s">
        <v>6236</v>
      </c>
      <c r="BS2236" s="98">
        <v>0</v>
      </c>
      <c r="BT2236" s="99" t="str">
        <f>IFERROR(VLOOKUP(ROWS($BR$4:BR2236),$BQ$4:$BR$2337,2,0),"")</f>
        <v>Zabrze (pow. Zabrze, woj. śląskie)</v>
      </c>
      <c r="BU2236" s="98">
        <v>0</v>
      </c>
      <c r="BV2236" s="98">
        <f>IF(ISNUMBER(SEARCH('ankieta ESG'!$G$187,BW2236)),MAX($BV$3:BV2235)+1,0)</f>
        <v>2233</v>
      </c>
      <c r="BW2236" s="134" t="s">
        <v>6236</v>
      </c>
      <c r="BX2236" s="98">
        <v>0</v>
      </c>
      <c r="BY2236" s="99" t="str">
        <f>IFERROR(VLOOKUP(ROWS($BW$4:BW2236),$BV$4:$BW$2337,2,0),"")</f>
        <v>Zabrze (pow. Zabrze, woj. śląskie)</v>
      </c>
      <c r="BZ2236" s="98">
        <v>0</v>
      </c>
      <c r="CA2236" s="98">
        <f>IF(ISNUMBER(SEARCH('ankieta ESG'!$G$188,CB2236)),MAX($CA$3:CA2235)+1,0)</f>
        <v>2233</v>
      </c>
      <c r="CB2236" s="134" t="s">
        <v>6236</v>
      </c>
      <c r="CC2236" s="98">
        <v>0</v>
      </c>
      <c r="CD2236" s="99" t="str">
        <f>IFERROR(VLOOKUP(ROWS($CB$4:CB2236),$CA$4:$CB$2337,2,0),"")</f>
        <v>Zabrze (pow. Zabrze, woj. śląskie)</v>
      </c>
      <c r="CE2236" s="98">
        <v>0</v>
      </c>
      <c r="CF2236" s="98">
        <f>IF(ISNUMBER(SEARCH('ankieta ESG'!$G$189,CG2236)),MAX($CF$3:CF2235)+1,0)</f>
        <v>2233</v>
      </c>
      <c r="CG2236" s="134" t="s">
        <v>6236</v>
      </c>
      <c r="CH2236" s="98">
        <v>0</v>
      </c>
      <c r="CI2236" s="99" t="str">
        <f>IFERROR(VLOOKUP(ROWS($CG$4:CG2236),$CF$4:$CG$2337,2,0),"")</f>
        <v>Zabrze (pow. Zabrze, woj. śląskie)</v>
      </c>
      <c r="CJ2236" s="98">
        <v>0</v>
      </c>
    </row>
    <row r="2237" spans="4:88">
      <c r="D2237" s="25"/>
      <c r="F2237" s="25"/>
      <c r="AM2237" s="98">
        <f>IF(ISNUMBER(SEARCH('ankieta ESG'!$G$180,AN2237)),MAX(AM$3:$AM2236)+1,0)</f>
        <v>2234</v>
      </c>
      <c r="AN2237" s="134" t="s">
        <v>6237</v>
      </c>
      <c r="AO2237" s="98">
        <v>0</v>
      </c>
      <c r="AP2237" s="99" t="str">
        <f>IFERROR(VLOOKUP(ROWS($AN$4:AN2237),$AM$4:$AN$2337,2,0),"")</f>
        <v>Zadzim (pow. poddębicki, woj. łódzkie)</v>
      </c>
      <c r="AQ2237" s="98">
        <v>0</v>
      </c>
      <c r="AR2237" s="98">
        <f>IF(ISNUMBER(SEARCH('ankieta ESG'!$G$181,AS2237)),MAX($AR$3:AR2236)+1,0)</f>
        <v>2234</v>
      </c>
      <c r="AS2237" s="134" t="s">
        <v>6237</v>
      </c>
      <c r="AT2237" s="98">
        <v>0</v>
      </c>
      <c r="AU2237" s="99" t="str">
        <f>IFERROR(VLOOKUP(ROWS($AS$4:AS2237),$AR$4:$AS$2337,2,0),"")</f>
        <v>Zadzim (pow. poddębicki, woj. łódzkie)</v>
      </c>
      <c r="AV2237" s="98">
        <v>0</v>
      </c>
      <c r="AW2237" s="98">
        <f>IF(ISNUMBER(SEARCH('ankieta ESG'!$G$182,AX2237)),MAX($AW$3:AW2236)+1,0)</f>
        <v>2234</v>
      </c>
      <c r="AX2237" s="134" t="s">
        <v>6237</v>
      </c>
      <c r="AY2237" s="98">
        <v>0</v>
      </c>
      <c r="AZ2237" s="99" t="str">
        <f>IFERROR(VLOOKUP(ROWS($AX$4:AX2237),$AW$4:$AX$2337,2,0),"")</f>
        <v>Zadzim (pow. poddębicki, woj. łódzkie)</v>
      </c>
      <c r="BA2237" s="98">
        <v>0</v>
      </c>
      <c r="BB2237" s="98">
        <f>IF(ISNUMBER(SEARCH('ankieta ESG'!$G$183,BC2237)),MAX($BB$3:BB2236)+1,0)</f>
        <v>2234</v>
      </c>
      <c r="BC2237" s="134" t="s">
        <v>6237</v>
      </c>
      <c r="BD2237" s="98">
        <v>0</v>
      </c>
      <c r="BE2237" s="99" t="str">
        <f>IFERROR(VLOOKUP(ROWS($BC$4:BC2237),$BB$4:$BC$2337,2,0),"")</f>
        <v>Zadzim (pow. poddębicki, woj. łódzkie)</v>
      </c>
      <c r="BF2237" s="98">
        <v>0</v>
      </c>
      <c r="BG2237" s="98">
        <f>IF(ISNUMBER(SEARCH('ankieta ESG'!$G$184,BH2237)),MAX($BG$3:BG2236)+1,0)</f>
        <v>2234</v>
      </c>
      <c r="BH2237" s="134" t="s">
        <v>6237</v>
      </c>
      <c r="BI2237" s="98">
        <v>0</v>
      </c>
      <c r="BJ2237" s="99" t="str">
        <f>IFERROR(VLOOKUP(ROWS($BH$4:BH2237),$BG$4:$BH$2337,2,0),"")</f>
        <v>Zadzim (pow. poddębicki, woj. łódzkie)</v>
      </c>
      <c r="BK2237" s="98">
        <v>0</v>
      </c>
      <c r="BL2237" s="98">
        <f>IF(ISNUMBER(SEARCH('ankieta ESG'!$G$185,BM2237)),MAX($BL$3:BL2236)+1,0)</f>
        <v>2234</v>
      </c>
      <c r="BM2237" s="134" t="s">
        <v>6237</v>
      </c>
      <c r="BN2237" s="98">
        <v>0</v>
      </c>
      <c r="BO2237" s="99" t="str">
        <f>IFERROR(VLOOKUP(ROWS($BM$4:BM2237),$BL$4:$BM$2337,2,0),"")</f>
        <v>Zadzim (pow. poddębicki, woj. łódzkie)</v>
      </c>
      <c r="BP2237" s="98">
        <v>0</v>
      </c>
      <c r="BQ2237" s="98">
        <f>IF(ISNUMBER(SEARCH('ankieta ESG'!$G$186,BR2237)),MAX($BQ$3:BQ2236)+1,0)</f>
        <v>2234</v>
      </c>
      <c r="BR2237" s="134" t="s">
        <v>6237</v>
      </c>
      <c r="BS2237" s="98">
        <v>0</v>
      </c>
      <c r="BT2237" s="99" t="str">
        <f>IFERROR(VLOOKUP(ROWS($BR$4:BR2237),$BQ$4:$BR$2337,2,0),"")</f>
        <v>Zadzim (pow. poddębicki, woj. łódzkie)</v>
      </c>
      <c r="BU2237" s="98">
        <v>0</v>
      </c>
      <c r="BV2237" s="98">
        <f>IF(ISNUMBER(SEARCH('ankieta ESG'!$G$187,BW2237)),MAX($BV$3:BV2236)+1,0)</f>
        <v>2234</v>
      </c>
      <c r="BW2237" s="134" t="s">
        <v>6237</v>
      </c>
      <c r="BX2237" s="98">
        <v>0</v>
      </c>
      <c r="BY2237" s="99" t="str">
        <f>IFERROR(VLOOKUP(ROWS($BW$4:BW2237),$BV$4:$BW$2337,2,0),"")</f>
        <v>Zadzim (pow. poddębicki, woj. łódzkie)</v>
      </c>
      <c r="BZ2237" s="98">
        <v>0</v>
      </c>
      <c r="CA2237" s="98">
        <f>IF(ISNUMBER(SEARCH('ankieta ESG'!$G$188,CB2237)),MAX($CA$3:CA2236)+1,0)</f>
        <v>2234</v>
      </c>
      <c r="CB2237" s="134" t="s">
        <v>6237</v>
      </c>
      <c r="CC2237" s="98">
        <v>0</v>
      </c>
      <c r="CD2237" s="99" t="str">
        <f>IFERROR(VLOOKUP(ROWS($CB$4:CB2237),$CA$4:$CB$2337,2,0),"")</f>
        <v>Zadzim (pow. poddębicki, woj. łódzkie)</v>
      </c>
      <c r="CE2237" s="98">
        <v>0</v>
      </c>
      <c r="CF2237" s="98">
        <f>IF(ISNUMBER(SEARCH('ankieta ESG'!$G$189,CG2237)),MAX($CF$3:CF2236)+1,0)</f>
        <v>2234</v>
      </c>
      <c r="CG2237" s="134" t="s">
        <v>6237</v>
      </c>
      <c r="CH2237" s="98">
        <v>0</v>
      </c>
      <c r="CI2237" s="99" t="str">
        <f>IFERROR(VLOOKUP(ROWS($CG$4:CG2237),$CF$4:$CG$2337,2,0),"")</f>
        <v>Zadzim (pow. poddębicki, woj. łódzkie)</v>
      </c>
      <c r="CJ2237" s="98">
        <v>0</v>
      </c>
    </row>
    <row r="2238" spans="4:88">
      <c r="D2238" s="25"/>
      <c r="F2238" s="25"/>
      <c r="AM2238" s="98">
        <f>IF(ISNUMBER(SEARCH('ankieta ESG'!$G$180,AN2238)),MAX(AM$3:$AM2237)+1,0)</f>
        <v>2235</v>
      </c>
      <c r="AN2238" s="134" t="s">
        <v>6238</v>
      </c>
      <c r="AO2238" s="98">
        <v>0</v>
      </c>
      <c r="AP2238" s="99" t="str">
        <f>IFERROR(VLOOKUP(ROWS($AN$4:AN2238),$AM$4:$AN$2337,2,0),"")</f>
        <v>Zagnańsk (pow. kielecki, woj. świętokrzyskie)</v>
      </c>
      <c r="AQ2238" s="98">
        <v>0</v>
      </c>
      <c r="AR2238" s="98">
        <f>IF(ISNUMBER(SEARCH('ankieta ESG'!$G$181,AS2238)),MAX($AR$3:AR2237)+1,0)</f>
        <v>2235</v>
      </c>
      <c r="AS2238" s="134" t="s">
        <v>6238</v>
      </c>
      <c r="AT2238" s="98">
        <v>0</v>
      </c>
      <c r="AU2238" s="99" t="str">
        <f>IFERROR(VLOOKUP(ROWS($AS$4:AS2238),$AR$4:$AS$2337,2,0),"")</f>
        <v>Zagnańsk (pow. kielecki, woj. świętokrzyskie)</v>
      </c>
      <c r="AV2238" s="98">
        <v>0</v>
      </c>
      <c r="AW2238" s="98">
        <f>IF(ISNUMBER(SEARCH('ankieta ESG'!$G$182,AX2238)),MAX($AW$3:AW2237)+1,0)</f>
        <v>2235</v>
      </c>
      <c r="AX2238" s="134" t="s">
        <v>6238</v>
      </c>
      <c r="AY2238" s="98">
        <v>0</v>
      </c>
      <c r="AZ2238" s="99" t="str">
        <f>IFERROR(VLOOKUP(ROWS($AX$4:AX2238),$AW$4:$AX$2337,2,0),"")</f>
        <v>Zagnańsk (pow. kielecki, woj. świętokrzyskie)</v>
      </c>
      <c r="BA2238" s="98">
        <v>0</v>
      </c>
      <c r="BB2238" s="98">
        <f>IF(ISNUMBER(SEARCH('ankieta ESG'!$G$183,BC2238)),MAX($BB$3:BB2237)+1,0)</f>
        <v>2235</v>
      </c>
      <c r="BC2238" s="134" t="s">
        <v>6238</v>
      </c>
      <c r="BD2238" s="98">
        <v>0</v>
      </c>
      <c r="BE2238" s="99" t="str">
        <f>IFERROR(VLOOKUP(ROWS($BC$4:BC2238),$BB$4:$BC$2337,2,0),"")</f>
        <v>Zagnańsk (pow. kielecki, woj. świętokrzyskie)</v>
      </c>
      <c r="BF2238" s="98">
        <v>0</v>
      </c>
      <c r="BG2238" s="98">
        <f>IF(ISNUMBER(SEARCH('ankieta ESG'!$G$184,BH2238)),MAX($BG$3:BG2237)+1,0)</f>
        <v>2235</v>
      </c>
      <c r="BH2238" s="134" t="s">
        <v>6238</v>
      </c>
      <c r="BI2238" s="98">
        <v>0</v>
      </c>
      <c r="BJ2238" s="99" t="str">
        <f>IFERROR(VLOOKUP(ROWS($BH$4:BH2238),$BG$4:$BH$2337,2,0),"")</f>
        <v>Zagnańsk (pow. kielecki, woj. świętokrzyskie)</v>
      </c>
      <c r="BK2238" s="98">
        <v>0</v>
      </c>
      <c r="BL2238" s="98">
        <f>IF(ISNUMBER(SEARCH('ankieta ESG'!$G$185,BM2238)),MAX($BL$3:BL2237)+1,0)</f>
        <v>2235</v>
      </c>
      <c r="BM2238" s="134" t="s">
        <v>6238</v>
      </c>
      <c r="BN2238" s="98">
        <v>0</v>
      </c>
      <c r="BO2238" s="99" t="str">
        <f>IFERROR(VLOOKUP(ROWS($BM$4:BM2238),$BL$4:$BM$2337,2,0),"")</f>
        <v>Zagnańsk (pow. kielecki, woj. świętokrzyskie)</v>
      </c>
      <c r="BP2238" s="98">
        <v>0</v>
      </c>
      <c r="BQ2238" s="98">
        <f>IF(ISNUMBER(SEARCH('ankieta ESG'!$G$186,BR2238)),MAX($BQ$3:BQ2237)+1,0)</f>
        <v>2235</v>
      </c>
      <c r="BR2238" s="134" t="s">
        <v>6238</v>
      </c>
      <c r="BS2238" s="98">
        <v>0</v>
      </c>
      <c r="BT2238" s="99" t="str">
        <f>IFERROR(VLOOKUP(ROWS($BR$4:BR2238),$BQ$4:$BR$2337,2,0),"")</f>
        <v>Zagnańsk (pow. kielecki, woj. świętokrzyskie)</v>
      </c>
      <c r="BU2238" s="98">
        <v>0</v>
      </c>
      <c r="BV2238" s="98">
        <f>IF(ISNUMBER(SEARCH('ankieta ESG'!$G$187,BW2238)),MAX($BV$3:BV2237)+1,0)</f>
        <v>2235</v>
      </c>
      <c r="BW2238" s="134" t="s">
        <v>6238</v>
      </c>
      <c r="BX2238" s="98">
        <v>0</v>
      </c>
      <c r="BY2238" s="99" t="str">
        <f>IFERROR(VLOOKUP(ROWS($BW$4:BW2238),$BV$4:$BW$2337,2,0),"")</f>
        <v>Zagnańsk (pow. kielecki, woj. świętokrzyskie)</v>
      </c>
      <c r="BZ2238" s="98">
        <v>0</v>
      </c>
      <c r="CA2238" s="98">
        <f>IF(ISNUMBER(SEARCH('ankieta ESG'!$G$188,CB2238)),MAX($CA$3:CA2237)+1,0)</f>
        <v>2235</v>
      </c>
      <c r="CB2238" s="134" t="s">
        <v>6238</v>
      </c>
      <c r="CC2238" s="98">
        <v>0</v>
      </c>
      <c r="CD2238" s="99" t="str">
        <f>IFERROR(VLOOKUP(ROWS($CB$4:CB2238),$CA$4:$CB$2337,2,0),"")</f>
        <v>Zagnańsk (pow. kielecki, woj. świętokrzyskie)</v>
      </c>
      <c r="CE2238" s="98">
        <v>0</v>
      </c>
      <c r="CF2238" s="98">
        <f>IF(ISNUMBER(SEARCH('ankieta ESG'!$G$189,CG2238)),MAX($CF$3:CF2237)+1,0)</f>
        <v>2235</v>
      </c>
      <c r="CG2238" s="134" t="s">
        <v>6238</v>
      </c>
      <c r="CH2238" s="98">
        <v>0</v>
      </c>
      <c r="CI2238" s="99" t="str">
        <f>IFERROR(VLOOKUP(ROWS($CG$4:CG2238),$CF$4:$CG$2337,2,0),"")</f>
        <v>Zagnańsk (pow. kielecki, woj. świętokrzyskie)</v>
      </c>
      <c r="CJ2238" s="98">
        <v>0</v>
      </c>
    </row>
    <row r="2239" spans="4:88">
      <c r="D2239" s="25"/>
      <c r="F2239" s="25"/>
      <c r="AM2239" s="98">
        <f>IF(ISNUMBER(SEARCH('ankieta ESG'!$G$180,AN2239)),MAX(AM$3:$AM2238)+1,0)</f>
        <v>2236</v>
      </c>
      <c r="AN2239" s="134" t="s">
        <v>6239</v>
      </c>
      <c r="AO2239" s="98">
        <v>0</v>
      </c>
      <c r="AP2239" s="99" t="str">
        <f>IFERROR(VLOOKUP(ROWS($AN$4:AN2239),$AM$4:$AN$2337,2,0),"")</f>
        <v>Zagórów (pow. słupecki, woj. wielkopolskie)</v>
      </c>
      <c r="AQ2239" s="98">
        <v>0</v>
      </c>
      <c r="AR2239" s="98">
        <f>IF(ISNUMBER(SEARCH('ankieta ESG'!$G$181,AS2239)),MAX($AR$3:AR2238)+1,0)</f>
        <v>2236</v>
      </c>
      <c r="AS2239" s="134" t="s">
        <v>6239</v>
      </c>
      <c r="AT2239" s="98">
        <v>0</v>
      </c>
      <c r="AU2239" s="99" t="str">
        <f>IFERROR(VLOOKUP(ROWS($AS$4:AS2239),$AR$4:$AS$2337,2,0),"")</f>
        <v>Zagórów (pow. słupecki, woj. wielkopolskie)</v>
      </c>
      <c r="AV2239" s="98">
        <v>0</v>
      </c>
      <c r="AW2239" s="98">
        <f>IF(ISNUMBER(SEARCH('ankieta ESG'!$G$182,AX2239)),MAX($AW$3:AW2238)+1,0)</f>
        <v>2236</v>
      </c>
      <c r="AX2239" s="134" t="s">
        <v>6239</v>
      </c>
      <c r="AY2239" s="98">
        <v>0</v>
      </c>
      <c r="AZ2239" s="99" t="str">
        <f>IFERROR(VLOOKUP(ROWS($AX$4:AX2239),$AW$4:$AX$2337,2,0),"")</f>
        <v>Zagórów (pow. słupecki, woj. wielkopolskie)</v>
      </c>
      <c r="BA2239" s="98">
        <v>0</v>
      </c>
      <c r="BB2239" s="98">
        <f>IF(ISNUMBER(SEARCH('ankieta ESG'!$G$183,BC2239)),MAX($BB$3:BB2238)+1,0)</f>
        <v>2236</v>
      </c>
      <c r="BC2239" s="134" t="s">
        <v>6239</v>
      </c>
      <c r="BD2239" s="98">
        <v>0</v>
      </c>
      <c r="BE2239" s="99" t="str">
        <f>IFERROR(VLOOKUP(ROWS($BC$4:BC2239),$BB$4:$BC$2337,2,0),"")</f>
        <v>Zagórów (pow. słupecki, woj. wielkopolskie)</v>
      </c>
      <c r="BF2239" s="98">
        <v>0</v>
      </c>
      <c r="BG2239" s="98">
        <f>IF(ISNUMBER(SEARCH('ankieta ESG'!$G$184,BH2239)),MAX($BG$3:BG2238)+1,0)</f>
        <v>2236</v>
      </c>
      <c r="BH2239" s="134" t="s">
        <v>6239</v>
      </c>
      <c r="BI2239" s="98">
        <v>0</v>
      </c>
      <c r="BJ2239" s="99" t="str">
        <f>IFERROR(VLOOKUP(ROWS($BH$4:BH2239),$BG$4:$BH$2337,2,0),"")</f>
        <v>Zagórów (pow. słupecki, woj. wielkopolskie)</v>
      </c>
      <c r="BK2239" s="98">
        <v>0</v>
      </c>
      <c r="BL2239" s="98">
        <f>IF(ISNUMBER(SEARCH('ankieta ESG'!$G$185,BM2239)),MAX($BL$3:BL2238)+1,0)</f>
        <v>2236</v>
      </c>
      <c r="BM2239" s="134" t="s">
        <v>6239</v>
      </c>
      <c r="BN2239" s="98">
        <v>0</v>
      </c>
      <c r="BO2239" s="99" t="str">
        <f>IFERROR(VLOOKUP(ROWS($BM$4:BM2239),$BL$4:$BM$2337,2,0),"")</f>
        <v>Zagórów (pow. słupecki, woj. wielkopolskie)</v>
      </c>
      <c r="BP2239" s="98">
        <v>0</v>
      </c>
      <c r="BQ2239" s="98">
        <f>IF(ISNUMBER(SEARCH('ankieta ESG'!$G$186,BR2239)),MAX($BQ$3:BQ2238)+1,0)</f>
        <v>2236</v>
      </c>
      <c r="BR2239" s="134" t="s">
        <v>6239</v>
      </c>
      <c r="BS2239" s="98">
        <v>0</v>
      </c>
      <c r="BT2239" s="99" t="str">
        <f>IFERROR(VLOOKUP(ROWS($BR$4:BR2239),$BQ$4:$BR$2337,2,0),"")</f>
        <v>Zagórów (pow. słupecki, woj. wielkopolskie)</v>
      </c>
      <c r="BU2239" s="98">
        <v>0</v>
      </c>
      <c r="BV2239" s="98">
        <f>IF(ISNUMBER(SEARCH('ankieta ESG'!$G$187,BW2239)),MAX($BV$3:BV2238)+1,0)</f>
        <v>2236</v>
      </c>
      <c r="BW2239" s="134" t="s">
        <v>6239</v>
      </c>
      <c r="BX2239" s="98">
        <v>0</v>
      </c>
      <c r="BY2239" s="99" t="str">
        <f>IFERROR(VLOOKUP(ROWS($BW$4:BW2239),$BV$4:$BW$2337,2,0),"")</f>
        <v>Zagórów (pow. słupecki, woj. wielkopolskie)</v>
      </c>
      <c r="BZ2239" s="98">
        <v>0</v>
      </c>
      <c r="CA2239" s="98">
        <f>IF(ISNUMBER(SEARCH('ankieta ESG'!$G$188,CB2239)),MAX($CA$3:CA2238)+1,0)</f>
        <v>2236</v>
      </c>
      <c r="CB2239" s="134" t="s">
        <v>6239</v>
      </c>
      <c r="CC2239" s="98">
        <v>0</v>
      </c>
      <c r="CD2239" s="99" t="str">
        <f>IFERROR(VLOOKUP(ROWS($CB$4:CB2239),$CA$4:$CB$2337,2,0),"")</f>
        <v>Zagórów (pow. słupecki, woj. wielkopolskie)</v>
      </c>
      <c r="CE2239" s="98">
        <v>0</v>
      </c>
      <c r="CF2239" s="98">
        <f>IF(ISNUMBER(SEARCH('ankieta ESG'!$G$189,CG2239)),MAX($CF$3:CF2238)+1,0)</f>
        <v>2236</v>
      </c>
      <c r="CG2239" s="134" t="s">
        <v>6239</v>
      </c>
      <c r="CH2239" s="98">
        <v>0</v>
      </c>
      <c r="CI2239" s="99" t="str">
        <f>IFERROR(VLOOKUP(ROWS($CG$4:CG2239),$CF$4:$CG$2337,2,0),"")</f>
        <v>Zagórów (pow. słupecki, woj. wielkopolskie)</v>
      </c>
      <c r="CJ2239" s="98">
        <v>0</v>
      </c>
    </row>
    <row r="2240" spans="4:88">
      <c r="D2240" s="25"/>
      <c r="F2240" s="25"/>
      <c r="AM2240" s="98">
        <f>IF(ISNUMBER(SEARCH('ankieta ESG'!$G$180,AN2240)),MAX(AM$3:$AM2239)+1,0)</f>
        <v>2237</v>
      </c>
      <c r="AN2240" s="134" t="s">
        <v>6240</v>
      </c>
      <c r="AO2240" s="98">
        <v>0</v>
      </c>
      <c r="AP2240" s="99" t="str">
        <f>IFERROR(VLOOKUP(ROWS($AN$4:AN2240),$AM$4:$AN$2337,2,0),"")</f>
        <v>Zagórz (pow. sanocki, woj. podkarpackie)</v>
      </c>
      <c r="AQ2240" s="98">
        <v>0</v>
      </c>
      <c r="AR2240" s="98">
        <f>IF(ISNUMBER(SEARCH('ankieta ESG'!$G$181,AS2240)),MAX($AR$3:AR2239)+1,0)</f>
        <v>2237</v>
      </c>
      <c r="AS2240" s="134" t="s">
        <v>6240</v>
      </c>
      <c r="AT2240" s="98">
        <v>0</v>
      </c>
      <c r="AU2240" s="99" t="str">
        <f>IFERROR(VLOOKUP(ROWS($AS$4:AS2240),$AR$4:$AS$2337,2,0),"")</f>
        <v>Zagórz (pow. sanocki, woj. podkarpackie)</v>
      </c>
      <c r="AV2240" s="98">
        <v>0</v>
      </c>
      <c r="AW2240" s="98">
        <f>IF(ISNUMBER(SEARCH('ankieta ESG'!$G$182,AX2240)),MAX($AW$3:AW2239)+1,0)</f>
        <v>2237</v>
      </c>
      <c r="AX2240" s="134" t="s">
        <v>6240</v>
      </c>
      <c r="AY2240" s="98">
        <v>0</v>
      </c>
      <c r="AZ2240" s="99" t="str">
        <f>IFERROR(VLOOKUP(ROWS($AX$4:AX2240),$AW$4:$AX$2337,2,0),"")</f>
        <v>Zagórz (pow. sanocki, woj. podkarpackie)</v>
      </c>
      <c r="BA2240" s="98">
        <v>0</v>
      </c>
      <c r="BB2240" s="98">
        <f>IF(ISNUMBER(SEARCH('ankieta ESG'!$G$183,BC2240)),MAX($BB$3:BB2239)+1,0)</f>
        <v>2237</v>
      </c>
      <c r="BC2240" s="134" t="s">
        <v>6240</v>
      </c>
      <c r="BD2240" s="98">
        <v>0</v>
      </c>
      <c r="BE2240" s="99" t="str">
        <f>IFERROR(VLOOKUP(ROWS($BC$4:BC2240),$BB$4:$BC$2337,2,0),"")</f>
        <v>Zagórz (pow. sanocki, woj. podkarpackie)</v>
      </c>
      <c r="BF2240" s="98">
        <v>0</v>
      </c>
      <c r="BG2240" s="98">
        <f>IF(ISNUMBER(SEARCH('ankieta ESG'!$G$184,BH2240)),MAX($BG$3:BG2239)+1,0)</f>
        <v>2237</v>
      </c>
      <c r="BH2240" s="134" t="s">
        <v>6240</v>
      </c>
      <c r="BI2240" s="98">
        <v>0</v>
      </c>
      <c r="BJ2240" s="99" t="str">
        <f>IFERROR(VLOOKUP(ROWS($BH$4:BH2240),$BG$4:$BH$2337,2,0),"")</f>
        <v>Zagórz (pow. sanocki, woj. podkarpackie)</v>
      </c>
      <c r="BK2240" s="98">
        <v>0</v>
      </c>
      <c r="BL2240" s="98">
        <f>IF(ISNUMBER(SEARCH('ankieta ESG'!$G$185,BM2240)),MAX($BL$3:BL2239)+1,0)</f>
        <v>2237</v>
      </c>
      <c r="BM2240" s="134" t="s">
        <v>6240</v>
      </c>
      <c r="BN2240" s="98">
        <v>0</v>
      </c>
      <c r="BO2240" s="99" t="str">
        <f>IFERROR(VLOOKUP(ROWS($BM$4:BM2240),$BL$4:$BM$2337,2,0),"")</f>
        <v>Zagórz (pow. sanocki, woj. podkarpackie)</v>
      </c>
      <c r="BP2240" s="98">
        <v>0</v>
      </c>
      <c r="BQ2240" s="98">
        <f>IF(ISNUMBER(SEARCH('ankieta ESG'!$G$186,BR2240)),MAX($BQ$3:BQ2239)+1,0)</f>
        <v>2237</v>
      </c>
      <c r="BR2240" s="134" t="s">
        <v>6240</v>
      </c>
      <c r="BS2240" s="98">
        <v>0</v>
      </c>
      <c r="BT2240" s="99" t="str">
        <f>IFERROR(VLOOKUP(ROWS($BR$4:BR2240),$BQ$4:$BR$2337,2,0),"")</f>
        <v>Zagórz (pow. sanocki, woj. podkarpackie)</v>
      </c>
      <c r="BU2240" s="98">
        <v>0</v>
      </c>
      <c r="BV2240" s="98">
        <f>IF(ISNUMBER(SEARCH('ankieta ESG'!$G$187,BW2240)),MAX($BV$3:BV2239)+1,0)</f>
        <v>2237</v>
      </c>
      <c r="BW2240" s="134" t="s">
        <v>6240</v>
      </c>
      <c r="BX2240" s="98">
        <v>0</v>
      </c>
      <c r="BY2240" s="99" t="str">
        <f>IFERROR(VLOOKUP(ROWS($BW$4:BW2240),$BV$4:$BW$2337,2,0),"")</f>
        <v>Zagórz (pow. sanocki, woj. podkarpackie)</v>
      </c>
      <c r="BZ2240" s="98">
        <v>0</v>
      </c>
      <c r="CA2240" s="98">
        <f>IF(ISNUMBER(SEARCH('ankieta ESG'!$G$188,CB2240)),MAX($CA$3:CA2239)+1,0)</f>
        <v>2237</v>
      </c>
      <c r="CB2240" s="134" t="s">
        <v>6240</v>
      </c>
      <c r="CC2240" s="98">
        <v>0</v>
      </c>
      <c r="CD2240" s="99" t="str">
        <f>IFERROR(VLOOKUP(ROWS($CB$4:CB2240),$CA$4:$CB$2337,2,0),"")</f>
        <v>Zagórz (pow. sanocki, woj. podkarpackie)</v>
      </c>
      <c r="CE2240" s="98">
        <v>0</v>
      </c>
      <c r="CF2240" s="98">
        <f>IF(ISNUMBER(SEARCH('ankieta ESG'!$G$189,CG2240)),MAX($CF$3:CF2239)+1,0)</f>
        <v>2237</v>
      </c>
      <c r="CG2240" s="134" t="s">
        <v>6240</v>
      </c>
      <c r="CH2240" s="98">
        <v>0</v>
      </c>
      <c r="CI2240" s="99" t="str">
        <f>IFERROR(VLOOKUP(ROWS($CG$4:CG2240),$CF$4:$CG$2337,2,0),"")</f>
        <v>Zagórz (pow. sanocki, woj. podkarpackie)</v>
      </c>
      <c r="CJ2240" s="98">
        <v>0</v>
      </c>
    </row>
    <row r="2241" spans="4:88">
      <c r="D2241" s="25"/>
      <c r="F2241" s="25"/>
      <c r="AM2241" s="98">
        <f>IF(ISNUMBER(SEARCH('ankieta ESG'!$G$180,AN2241)),MAX(AM$3:$AM2240)+1,0)</f>
        <v>2238</v>
      </c>
      <c r="AN2241" s="134" t="s">
        <v>6241</v>
      </c>
      <c r="AO2241" s="98">
        <v>0</v>
      </c>
      <c r="AP2241" s="99" t="str">
        <f>IFERROR(VLOOKUP(ROWS($AN$4:AN2241),$AM$4:$AN$2337,2,0),"")</f>
        <v>Zagrodno (pow. złotoryjski, woj. dolnośląskie)</v>
      </c>
      <c r="AQ2241" s="98">
        <v>0</v>
      </c>
      <c r="AR2241" s="98">
        <f>IF(ISNUMBER(SEARCH('ankieta ESG'!$G$181,AS2241)),MAX($AR$3:AR2240)+1,0)</f>
        <v>2238</v>
      </c>
      <c r="AS2241" s="134" t="s">
        <v>6241</v>
      </c>
      <c r="AT2241" s="98">
        <v>0</v>
      </c>
      <c r="AU2241" s="99" t="str">
        <f>IFERROR(VLOOKUP(ROWS($AS$4:AS2241),$AR$4:$AS$2337,2,0),"")</f>
        <v>Zagrodno (pow. złotoryjski, woj. dolnośląskie)</v>
      </c>
      <c r="AV2241" s="98">
        <v>0</v>
      </c>
      <c r="AW2241" s="98">
        <f>IF(ISNUMBER(SEARCH('ankieta ESG'!$G$182,AX2241)),MAX($AW$3:AW2240)+1,0)</f>
        <v>2238</v>
      </c>
      <c r="AX2241" s="134" t="s">
        <v>6241</v>
      </c>
      <c r="AY2241" s="98">
        <v>0</v>
      </c>
      <c r="AZ2241" s="99" t="str">
        <f>IFERROR(VLOOKUP(ROWS($AX$4:AX2241),$AW$4:$AX$2337,2,0),"")</f>
        <v>Zagrodno (pow. złotoryjski, woj. dolnośląskie)</v>
      </c>
      <c r="BA2241" s="98">
        <v>0</v>
      </c>
      <c r="BB2241" s="98">
        <f>IF(ISNUMBER(SEARCH('ankieta ESG'!$G$183,BC2241)),MAX($BB$3:BB2240)+1,0)</f>
        <v>2238</v>
      </c>
      <c r="BC2241" s="134" t="s">
        <v>6241</v>
      </c>
      <c r="BD2241" s="98">
        <v>0</v>
      </c>
      <c r="BE2241" s="99" t="str">
        <f>IFERROR(VLOOKUP(ROWS($BC$4:BC2241),$BB$4:$BC$2337,2,0),"")</f>
        <v>Zagrodno (pow. złotoryjski, woj. dolnośląskie)</v>
      </c>
      <c r="BF2241" s="98">
        <v>0</v>
      </c>
      <c r="BG2241" s="98">
        <f>IF(ISNUMBER(SEARCH('ankieta ESG'!$G$184,BH2241)),MAX($BG$3:BG2240)+1,0)</f>
        <v>2238</v>
      </c>
      <c r="BH2241" s="134" t="s">
        <v>6241</v>
      </c>
      <c r="BI2241" s="98">
        <v>0</v>
      </c>
      <c r="BJ2241" s="99" t="str">
        <f>IFERROR(VLOOKUP(ROWS($BH$4:BH2241),$BG$4:$BH$2337,2,0),"")</f>
        <v>Zagrodno (pow. złotoryjski, woj. dolnośląskie)</v>
      </c>
      <c r="BK2241" s="98">
        <v>0</v>
      </c>
      <c r="BL2241" s="98">
        <f>IF(ISNUMBER(SEARCH('ankieta ESG'!$G$185,BM2241)),MAX($BL$3:BL2240)+1,0)</f>
        <v>2238</v>
      </c>
      <c r="BM2241" s="134" t="s">
        <v>6241</v>
      </c>
      <c r="BN2241" s="98">
        <v>0</v>
      </c>
      <c r="BO2241" s="99" t="str">
        <f>IFERROR(VLOOKUP(ROWS($BM$4:BM2241),$BL$4:$BM$2337,2,0),"")</f>
        <v>Zagrodno (pow. złotoryjski, woj. dolnośląskie)</v>
      </c>
      <c r="BP2241" s="98">
        <v>0</v>
      </c>
      <c r="BQ2241" s="98">
        <f>IF(ISNUMBER(SEARCH('ankieta ESG'!$G$186,BR2241)),MAX($BQ$3:BQ2240)+1,0)</f>
        <v>2238</v>
      </c>
      <c r="BR2241" s="134" t="s">
        <v>6241</v>
      </c>
      <c r="BS2241" s="98">
        <v>0</v>
      </c>
      <c r="BT2241" s="99" t="str">
        <f>IFERROR(VLOOKUP(ROWS($BR$4:BR2241),$BQ$4:$BR$2337,2,0),"")</f>
        <v>Zagrodno (pow. złotoryjski, woj. dolnośląskie)</v>
      </c>
      <c r="BU2241" s="98">
        <v>0</v>
      </c>
      <c r="BV2241" s="98">
        <f>IF(ISNUMBER(SEARCH('ankieta ESG'!$G$187,BW2241)),MAX($BV$3:BV2240)+1,0)</f>
        <v>2238</v>
      </c>
      <c r="BW2241" s="134" t="s">
        <v>6241</v>
      </c>
      <c r="BX2241" s="98">
        <v>0</v>
      </c>
      <c r="BY2241" s="99" t="str">
        <f>IFERROR(VLOOKUP(ROWS($BW$4:BW2241),$BV$4:$BW$2337,2,0),"")</f>
        <v>Zagrodno (pow. złotoryjski, woj. dolnośląskie)</v>
      </c>
      <c r="BZ2241" s="98">
        <v>0</v>
      </c>
      <c r="CA2241" s="98">
        <f>IF(ISNUMBER(SEARCH('ankieta ESG'!$G$188,CB2241)),MAX($CA$3:CA2240)+1,0)</f>
        <v>2238</v>
      </c>
      <c r="CB2241" s="134" t="s">
        <v>6241</v>
      </c>
      <c r="CC2241" s="98">
        <v>0</v>
      </c>
      <c r="CD2241" s="99" t="str">
        <f>IFERROR(VLOOKUP(ROWS($CB$4:CB2241),$CA$4:$CB$2337,2,0),"")</f>
        <v>Zagrodno (pow. złotoryjski, woj. dolnośląskie)</v>
      </c>
      <c r="CE2241" s="98">
        <v>0</v>
      </c>
      <c r="CF2241" s="98">
        <f>IF(ISNUMBER(SEARCH('ankieta ESG'!$G$189,CG2241)),MAX($CF$3:CF2240)+1,0)</f>
        <v>2238</v>
      </c>
      <c r="CG2241" s="134" t="s">
        <v>6241</v>
      </c>
      <c r="CH2241" s="98">
        <v>0</v>
      </c>
      <c r="CI2241" s="99" t="str">
        <f>IFERROR(VLOOKUP(ROWS($CG$4:CG2241),$CF$4:$CG$2337,2,0),"")</f>
        <v>Zagrodno (pow. złotoryjski, woj. dolnośląskie)</v>
      </c>
      <c r="CJ2241" s="98">
        <v>0</v>
      </c>
    </row>
    <row r="2242" spans="4:88">
      <c r="D2242" s="25"/>
      <c r="F2242" s="25"/>
      <c r="AM2242" s="98">
        <f>IF(ISNUMBER(SEARCH('ankieta ESG'!$G$180,AN2242)),MAX(AM$3:$AM2241)+1,0)</f>
        <v>2239</v>
      </c>
      <c r="AN2242" s="134" t="s">
        <v>6242</v>
      </c>
      <c r="AO2242" s="98">
        <v>0</v>
      </c>
      <c r="AP2242" s="99" t="str">
        <f>IFERROR(VLOOKUP(ROWS($AN$4:AN2242),$AM$4:$AN$2337,2,0),"")</f>
        <v>Zakliczyn (pow. tarnowski, woj. małopolskie)</v>
      </c>
      <c r="AQ2242" s="98">
        <v>0</v>
      </c>
      <c r="AR2242" s="98">
        <f>IF(ISNUMBER(SEARCH('ankieta ESG'!$G$181,AS2242)),MAX($AR$3:AR2241)+1,0)</f>
        <v>2239</v>
      </c>
      <c r="AS2242" s="134" t="s">
        <v>6242</v>
      </c>
      <c r="AT2242" s="98">
        <v>0</v>
      </c>
      <c r="AU2242" s="99" t="str">
        <f>IFERROR(VLOOKUP(ROWS($AS$4:AS2242),$AR$4:$AS$2337,2,0),"")</f>
        <v>Zakliczyn (pow. tarnowski, woj. małopolskie)</v>
      </c>
      <c r="AV2242" s="98">
        <v>0</v>
      </c>
      <c r="AW2242" s="98">
        <f>IF(ISNUMBER(SEARCH('ankieta ESG'!$G$182,AX2242)),MAX($AW$3:AW2241)+1,0)</f>
        <v>2239</v>
      </c>
      <c r="AX2242" s="134" t="s">
        <v>6242</v>
      </c>
      <c r="AY2242" s="98">
        <v>0</v>
      </c>
      <c r="AZ2242" s="99" t="str">
        <f>IFERROR(VLOOKUP(ROWS($AX$4:AX2242),$AW$4:$AX$2337,2,0),"")</f>
        <v>Zakliczyn (pow. tarnowski, woj. małopolskie)</v>
      </c>
      <c r="BA2242" s="98">
        <v>0</v>
      </c>
      <c r="BB2242" s="98">
        <f>IF(ISNUMBER(SEARCH('ankieta ESG'!$G$183,BC2242)),MAX($BB$3:BB2241)+1,0)</f>
        <v>2239</v>
      </c>
      <c r="BC2242" s="134" t="s">
        <v>6242</v>
      </c>
      <c r="BD2242" s="98">
        <v>0</v>
      </c>
      <c r="BE2242" s="99" t="str">
        <f>IFERROR(VLOOKUP(ROWS($BC$4:BC2242),$BB$4:$BC$2337,2,0),"")</f>
        <v>Zakliczyn (pow. tarnowski, woj. małopolskie)</v>
      </c>
      <c r="BF2242" s="98">
        <v>0</v>
      </c>
      <c r="BG2242" s="98">
        <f>IF(ISNUMBER(SEARCH('ankieta ESG'!$G$184,BH2242)),MAX($BG$3:BG2241)+1,0)</f>
        <v>2239</v>
      </c>
      <c r="BH2242" s="134" t="s">
        <v>6242</v>
      </c>
      <c r="BI2242" s="98">
        <v>0</v>
      </c>
      <c r="BJ2242" s="99" t="str">
        <f>IFERROR(VLOOKUP(ROWS($BH$4:BH2242),$BG$4:$BH$2337,2,0),"")</f>
        <v>Zakliczyn (pow. tarnowski, woj. małopolskie)</v>
      </c>
      <c r="BK2242" s="98">
        <v>0</v>
      </c>
      <c r="BL2242" s="98">
        <f>IF(ISNUMBER(SEARCH('ankieta ESG'!$G$185,BM2242)),MAX($BL$3:BL2241)+1,0)</f>
        <v>2239</v>
      </c>
      <c r="BM2242" s="134" t="s">
        <v>6242</v>
      </c>
      <c r="BN2242" s="98">
        <v>0</v>
      </c>
      <c r="BO2242" s="99" t="str">
        <f>IFERROR(VLOOKUP(ROWS($BM$4:BM2242),$BL$4:$BM$2337,2,0),"")</f>
        <v>Zakliczyn (pow. tarnowski, woj. małopolskie)</v>
      </c>
      <c r="BP2242" s="98">
        <v>0</v>
      </c>
      <c r="BQ2242" s="98">
        <f>IF(ISNUMBER(SEARCH('ankieta ESG'!$G$186,BR2242)),MAX($BQ$3:BQ2241)+1,0)</f>
        <v>2239</v>
      </c>
      <c r="BR2242" s="134" t="s">
        <v>6242</v>
      </c>
      <c r="BS2242" s="98">
        <v>0</v>
      </c>
      <c r="BT2242" s="99" t="str">
        <f>IFERROR(VLOOKUP(ROWS($BR$4:BR2242),$BQ$4:$BR$2337,2,0),"")</f>
        <v>Zakliczyn (pow. tarnowski, woj. małopolskie)</v>
      </c>
      <c r="BU2242" s="98">
        <v>0</v>
      </c>
      <c r="BV2242" s="98">
        <f>IF(ISNUMBER(SEARCH('ankieta ESG'!$G$187,BW2242)),MAX($BV$3:BV2241)+1,0)</f>
        <v>2239</v>
      </c>
      <c r="BW2242" s="134" t="s">
        <v>6242</v>
      </c>
      <c r="BX2242" s="98">
        <v>0</v>
      </c>
      <c r="BY2242" s="99" t="str">
        <f>IFERROR(VLOOKUP(ROWS($BW$4:BW2242),$BV$4:$BW$2337,2,0),"")</f>
        <v>Zakliczyn (pow. tarnowski, woj. małopolskie)</v>
      </c>
      <c r="BZ2242" s="98">
        <v>0</v>
      </c>
      <c r="CA2242" s="98">
        <f>IF(ISNUMBER(SEARCH('ankieta ESG'!$G$188,CB2242)),MAX($CA$3:CA2241)+1,0)</f>
        <v>2239</v>
      </c>
      <c r="CB2242" s="134" t="s">
        <v>6242</v>
      </c>
      <c r="CC2242" s="98">
        <v>0</v>
      </c>
      <c r="CD2242" s="99" t="str">
        <f>IFERROR(VLOOKUP(ROWS($CB$4:CB2242),$CA$4:$CB$2337,2,0),"")</f>
        <v>Zakliczyn (pow. tarnowski, woj. małopolskie)</v>
      </c>
      <c r="CE2242" s="98">
        <v>0</v>
      </c>
      <c r="CF2242" s="98">
        <f>IF(ISNUMBER(SEARCH('ankieta ESG'!$G$189,CG2242)),MAX($CF$3:CF2241)+1,0)</f>
        <v>2239</v>
      </c>
      <c r="CG2242" s="134" t="s">
        <v>6242</v>
      </c>
      <c r="CH2242" s="98">
        <v>0</v>
      </c>
      <c r="CI2242" s="99" t="str">
        <f>IFERROR(VLOOKUP(ROWS($CG$4:CG2242),$CF$4:$CG$2337,2,0),"")</f>
        <v>Zakliczyn (pow. tarnowski, woj. małopolskie)</v>
      </c>
      <c r="CJ2242" s="98">
        <v>0</v>
      </c>
    </row>
    <row r="2243" spans="4:88">
      <c r="D2243" s="25"/>
      <c r="F2243" s="25"/>
      <c r="AM2243" s="98">
        <f>IF(ISNUMBER(SEARCH('ankieta ESG'!$G$180,AN2243)),MAX(AM$3:$AM2242)+1,0)</f>
        <v>2240</v>
      </c>
      <c r="AN2243" s="134" t="s">
        <v>6243</v>
      </c>
      <c r="AO2243" s="98">
        <v>0</v>
      </c>
      <c r="AP2243" s="99" t="str">
        <f>IFERROR(VLOOKUP(ROWS($AN$4:AN2243),$AM$4:$AN$2337,2,0),"")</f>
        <v>Zaklików (pow. stalowowolski, woj. podkarpackie)</v>
      </c>
      <c r="AQ2243" s="98">
        <v>0</v>
      </c>
      <c r="AR2243" s="98">
        <f>IF(ISNUMBER(SEARCH('ankieta ESG'!$G$181,AS2243)),MAX($AR$3:AR2242)+1,0)</f>
        <v>2240</v>
      </c>
      <c r="AS2243" s="134" t="s">
        <v>6243</v>
      </c>
      <c r="AT2243" s="98">
        <v>0</v>
      </c>
      <c r="AU2243" s="99" t="str">
        <f>IFERROR(VLOOKUP(ROWS($AS$4:AS2243),$AR$4:$AS$2337,2,0),"")</f>
        <v>Zaklików (pow. stalowowolski, woj. podkarpackie)</v>
      </c>
      <c r="AV2243" s="98">
        <v>0</v>
      </c>
      <c r="AW2243" s="98">
        <f>IF(ISNUMBER(SEARCH('ankieta ESG'!$G$182,AX2243)),MAX($AW$3:AW2242)+1,0)</f>
        <v>2240</v>
      </c>
      <c r="AX2243" s="134" t="s">
        <v>6243</v>
      </c>
      <c r="AY2243" s="98">
        <v>0</v>
      </c>
      <c r="AZ2243" s="99" t="str">
        <f>IFERROR(VLOOKUP(ROWS($AX$4:AX2243),$AW$4:$AX$2337,2,0),"")</f>
        <v>Zaklików (pow. stalowowolski, woj. podkarpackie)</v>
      </c>
      <c r="BA2243" s="98">
        <v>0</v>
      </c>
      <c r="BB2243" s="98">
        <f>IF(ISNUMBER(SEARCH('ankieta ESG'!$G$183,BC2243)),MAX($BB$3:BB2242)+1,0)</f>
        <v>2240</v>
      </c>
      <c r="BC2243" s="134" t="s">
        <v>6243</v>
      </c>
      <c r="BD2243" s="98">
        <v>0</v>
      </c>
      <c r="BE2243" s="99" t="str">
        <f>IFERROR(VLOOKUP(ROWS($BC$4:BC2243),$BB$4:$BC$2337,2,0),"")</f>
        <v>Zaklików (pow. stalowowolski, woj. podkarpackie)</v>
      </c>
      <c r="BF2243" s="98">
        <v>0</v>
      </c>
      <c r="BG2243" s="98">
        <f>IF(ISNUMBER(SEARCH('ankieta ESG'!$G$184,BH2243)),MAX($BG$3:BG2242)+1,0)</f>
        <v>2240</v>
      </c>
      <c r="BH2243" s="134" t="s">
        <v>6243</v>
      </c>
      <c r="BI2243" s="98">
        <v>0</v>
      </c>
      <c r="BJ2243" s="99" t="str">
        <f>IFERROR(VLOOKUP(ROWS($BH$4:BH2243),$BG$4:$BH$2337,2,0),"")</f>
        <v>Zaklików (pow. stalowowolski, woj. podkarpackie)</v>
      </c>
      <c r="BK2243" s="98">
        <v>0</v>
      </c>
      <c r="BL2243" s="98">
        <f>IF(ISNUMBER(SEARCH('ankieta ESG'!$G$185,BM2243)),MAX($BL$3:BL2242)+1,0)</f>
        <v>2240</v>
      </c>
      <c r="BM2243" s="134" t="s">
        <v>6243</v>
      </c>
      <c r="BN2243" s="98">
        <v>0</v>
      </c>
      <c r="BO2243" s="99" t="str">
        <f>IFERROR(VLOOKUP(ROWS($BM$4:BM2243),$BL$4:$BM$2337,2,0),"")</f>
        <v>Zaklików (pow. stalowowolski, woj. podkarpackie)</v>
      </c>
      <c r="BP2243" s="98">
        <v>0</v>
      </c>
      <c r="BQ2243" s="98">
        <f>IF(ISNUMBER(SEARCH('ankieta ESG'!$G$186,BR2243)),MAX($BQ$3:BQ2242)+1,0)</f>
        <v>2240</v>
      </c>
      <c r="BR2243" s="134" t="s">
        <v>6243</v>
      </c>
      <c r="BS2243" s="98">
        <v>0</v>
      </c>
      <c r="BT2243" s="99" t="str">
        <f>IFERROR(VLOOKUP(ROWS($BR$4:BR2243),$BQ$4:$BR$2337,2,0),"")</f>
        <v>Zaklików (pow. stalowowolski, woj. podkarpackie)</v>
      </c>
      <c r="BU2243" s="98">
        <v>0</v>
      </c>
      <c r="BV2243" s="98">
        <f>IF(ISNUMBER(SEARCH('ankieta ESG'!$G$187,BW2243)),MAX($BV$3:BV2242)+1,0)</f>
        <v>2240</v>
      </c>
      <c r="BW2243" s="134" t="s">
        <v>6243</v>
      </c>
      <c r="BX2243" s="98">
        <v>0</v>
      </c>
      <c r="BY2243" s="99" t="str">
        <f>IFERROR(VLOOKUP(ROWS($BW$4:BW2243),$BV$4:$BW$2337,2,0),"")</f>
        <v>Zaklików (pow. stalowowolski, woj. podkarpackie)</v>
      </c>
      <c r="BZ2243" s="98">
        <v>0</v>
      </c>
      <c r="CA2243" s="98">
        <f>IF(ISNUMBER(SEARCH('ankieta ESG'!$G$188,CB2243)),MAX($CA$3:CA2242)+1,0)</f>
        <v>2240</v>
      </c>
      <c r="CB2243" s="134" t="s">
        <v>6243</v>
      </c>
      <c r="CC2243" s="98">
        <v>0</v>
      </c>
      <c r="CD2243" s="99" t="str">
        <f>IFERROR(VLOOKUP(ROWS($CB$4:CB2243),$CA$4:$CB$2337,2,0),"")</f>
        <v>Zaklików (pow. stalowowolski, woj. podkarpackie)</v>
      </c>
      <c r="CE2243" s="98">
        <v>0</v>
      </c>
      <c r="CF2243" s="98">
        <f>IF(ISNUMBER(SEARCH('ankieta ESG'!$G$189,CG2243)),MAX($CF$3:CF2242)+1,0)</f>
        <v>2240</v>
      </c>
      <c r="CG2243" s="134" t="s">
        <v>6243</v>
      </c>
      <c r="CH2243" s="98">
        <v>0</v>
      </c>
      <c r="CI2243" s="99" t="str">
        <f>IFERROR(VLOOKUP(ROWS($CG$4:CG2243),$CF$4:$CG$2337,2,0),"")</f>
        <v>Zaklików (pow. stalowowolski, woj. podkarpackie)</v>
      </c>
      <c r="CJ2243" s="98">
        <v>0</v>
      </c>
    </row>
    <row r="2244" spans="4:88">
      <c r="D2244" s="25"/>
      <c r="F2244" s="25"/>
      <c r="AM2244" s="98">
        <f>IF(ISNUMBER(SEARCH('ankieta ESG'!$G$180,AN2244)),MAX(AM$3:$AM2243)+1,0)</f>
        <v>2241</v>
      </c>
      <c r="AN2244" s="134" t="s">
        <v>6244</v>
      </c>
      <c r="AO2244" s="98">
        <v>0</v>
      </c>
      <c r="AP2244" s="99" t="str">
        <f>IFERROR(VLOOKUP(ROWS($AN$4:AN2244),$AM$4:$AN$2337,2,0),"")</f>
        <v>Zakopane (pow. tatrzański, woj. małopolskie)</v>
      </c>
      <c r="AQ2244" s="98">
        <v>0</v>
      </c>
      <c r="AR2244" s="98">
        <f>IF(ISNUMBER(SEARCH('ankieta ESG'!$G$181,AS2244)),MAX($AR$3:AR2243)+1,0)</f>
        <v>2241</v>
      </c>
      <c r="AS2244" s="134" t="s">
        <v>6244</v>
      </c>
      <c r="AT2244" s="98">
        <v>0</v>
      </c>
      <c r="AU2244" s="99" t="str">
        <f>IFERROR(VLOOKUP(ROWS($AS$4:AS2244),$AR$4:$AS$2337,2,0),"")</f>
        <v>Zakopane (pow. tatrzański, woj. małopolskie)</v>
      </c>
      <c r="AV2244" s="98">
        <v>0</v>
      </c>
      <c r="AW2244" s="98">
        <f>IF(ISNUMBER(SEARCH('ankieta ESG'!$G$182,AX2244)),MAX($AW$3:AW2243)+1,0)</f>
        <v>2241</v>
      </c>
      <c r="AX2244" s="134" t="s">
        <v>6244</v>
      </c>
      <c r="AY2244" s="98">
        <v>0</v>
      </c>
      <c r="AZ2244" s="99" t="str">
        <f>IFERROR(VLOOKUP(ROWS($AX$4:AX2244),$AW$4:$AX$2337,2,0),"")</f>
        <v>Zakopane (pow. tatrzański, woj. małopolskie)</v>
      </c>
      <c r="BA2244" s="98">
        <v>0</v>
      </c>
      <c r="BB2244" s="98">
        <f>IF(ISNUMBER(SEARCH('ankieta ESG'!$G$183,BC2244)),MAX($BB$3:BB2243)+1,0)</f>
        <v>2241</v>
      </c>
      <c r="BC2244" s="134" t="s">
        <v>6244</v>
      </c>
      <c r="BD2244" s="98">
        <v>0</v>
      </c>
      <c r="BE2244" s="99" t="str">
        <f>IFERROR(VLOOKUP(ROWS($BC$4:BC2244),$BB$4:$BC$2337,2,0),"")</f>
        <v>Zakopane (pow. tatrzański, woj. małopolskie)</v>
      </c>
      <c r="BF2244" s="98">
        <v>0</v>
      </c>
      <c r="BG2244" s="98">
        <f>IF(ISNUMBER(SEARCH('ankieta ESG'!$G$184,BH2244)),MAX($BG$3:BG2243)+1,0)</f>
        <v>2241</v>
      </c>
      <c r="BH2244" s="134" t="s">
        <v>6244</v>
      </c>
      <c r="BI2244" s="98">
        <v>0</v>
      </c>
      <c r="BJ2244" s="99" t="str">
        <f>IFERROR(VLOOKUP(ROWS($BH$4:BH2244),$BG$4:$BH$2337,2,0),"")</f>
        <v>Zakopane (pow. tatrzański, woj. małopolskie)</v>
      </c>
      <c r="BK2244" s="98">
        <v>0</v>
      </c>
      <c r="BL2244" s="98">
        <f>IF(ISNUMBER(SEARCH('ankieta ESG'!$G$185,BM2244)),MAX($BL$3:BL2243)+1,0)</f>
        <v>2241</v>
      </c>
      <c r="BM2244" s="134" t="s">
        <v>6244</v>
      </c>
      <c r="BN2244" s="98">
        <v>0</v>
      </c>
      <c r="BO2244" s="99" t="str">
        <f>IFERROR(VLOOKUP(ROWS($BM$4:BM2244),$BL$4:$BM$2337,2,0),"")</f>
        <v>Zakopane (pow. tatrzański, woj. małopolskie)</v>
      </c>
      <c r="BP2244" s="98">
        <v>0</v>
      </c>
      <c r="BQ2244" s="98">
        <f>IF(ISNUMBER(SEARCH('ankieta ESG'!$G$186,BR2244)),MAX($BQ$3:BQ2243)+1,0)</f>
        <v>2241</v>
      </c>
      <c r="BR2244" s="134" t="s">
        <v>6244</v>
      </c>
      <c r="BS2244" s="98">
        <v>0</v>
      </c>
      <c r="BT2244" s="99" t="str">
        <f>IFERROR(VLOOKUP(ROWS($BR$4:BR2244),$BQ$4:$BR$2337,2,0),"")</f>
        <v>Zakopane (pow. tatrzański, woj. małopolskie)</v>
      </c>
      <c r="BU2244" s="98">
        <v>0</v>
      </c>
      <c r="BV2244" s="98">
        <f>IF(ISNUMBER(SEARCH('ankieta ESG'!$G$187,BW2244)),MAX($BV$3:BV2243)+1,0)</f>
        <v>2241</v>
      </c>
      <c r="BW2244" s="134" t="s">
        <v>6244</v>
      </c>
      <c r="BX2244" s="98">
        <v>0</v>
      </c>
      <c r="BY2244" s="99" t="str">
        <f>IFERROR(VLOOKUP(ROWS($BW$4:BW2244),$BV$4:$BW$2337,2,0),"")</f>
        <v>Zakopane (pow. tatrzański, woj. małopolskie)</v>
      </c>
      <c r="BZ2244" s="98">
        <v>0</v>
      </c>
      <c r="CA2244" s="98">
        <f>IF(ISNUMBER(SEARCH('ankieta ESG'!$G$188,CB2244)),MAX($CA$3:CA2243)+1,0)</f>
        <v>2241</v>
      </c>
      <c r="CB2244" s="134" t="s">
        <v>6244</v>
      </c>
      <c r="CC2244" s="98">
        <v>0</v>
      </c>
      <c r="CD2244" s="99" t="str">
        <f>IFERROR(VLOOKUP(ROWS($CB$4:CB2244),$CA$4:$CB$2337,2,0),"")</f>
        <v>Zakopane (pow. tatrzański, woj. małopolskie)</v>
      </c>
      <c r="CE2244" s="98">
        <v>0</v>
      </c>
      <c r="CF2244" s="98">
        <f>IF(ISNUMBER(SEARCH('ankieta ESG'!$G$189,CG2244)),MAX($CF$3:CF2243)+1,0)</f>
        <v>2241</v>
      </c>
      <c r="CG2244" s="134" t="s">
        <v>6244</v>
      </c>
      <c r="CH2244" s="98">
        <v>0</v>
      </c>
      <c r="CI2244" s="99" t="str">
        <f>IFERROR(VLOOKUP(ROWS($CG$4:CG2244),$CF$4:$CG$2337,2,0),"")</f>
        <v>Zakopane (pow. tatrzański, woj. małopolskie)</v>
      </c>
      <c r="CJ2244" s="98">
        <v>0</v>
      </c>
    </row>
    <row r="2245" spans="4:88">
      <c r="D2245" s="25"/>
      <c r="F2245" s="25"/>
      <c r="AM2245" s="98">
        <f>IF(ISNUMBER(SEARCH('ankieta ESG'!$G$180,AN2245)),MAX(AM$3:$AM2244)+1,0)</f>
        <v>2242</v>
      </c>
      <c r="AN2245" s="134" t="s">
        <v>6245</v>
      </c>
      <c r="AO2245" s="98">
        <v>0</v>
      </c>
      <c r="AP2245" s="99" t="str">
        <f>IFERROR(VLOOKUP(ROWS($AN$4:AN2245),$AM$4:$AN$2337,2,0),"")</f>
        <v>Zakroczym (pow. nowodworski, woj. mazowieckie)</v>
      </c>
      <c r="AQ2245" s="98">
        <v>0</v>
      </c>
      <c r="AR2245" s="98">
        <f>IF(ISNUMBER(SEARCH('ankieta ESG'!$G$181,AS2245)),MAX($AR$3:AR2244)+1,0)</f>
        <v>2242</v>
      </c>
      <c r="AS2245" s="134" t="s">
        <v>6245</v>
      </c>
      <c r="AT2245" s="98">
        <v>0</v>
      </c>
      <c r="AU2245" s="99" t="str">
        <f>IFERROR(VLOOKUP(ROWS($AS$4:AS2245),$AR$4:$AS$2337,2,0),"")</f>
        <v>Zakroczym (pow. nowodworski, woj. mazowieckie)</v>
      </c>
      <c r="AV2245" s="98">
        <v>0</v>
      </c>
      <c r="AW2245" s="98">
        <f>IF(ISNUMBER(SEARCH('ankieta ESG'!$G$182,AX2245)),MAX($AW$3:AW2244)+1,0)</f>
        <v>2242</v>
      </c>
      <c r="AX2245" s="134" t="s">
        <v>6245</v>
      </c>
      <c r="AY2245" s="98">
        <v>0</v>
      </c>
      <c r="AZ2245" s="99" t="str">
        <f>IFERROR(VLOOKUP(ROWS($AX$4:AX2245),$AW$4:$AX$2337,2,0),"")</f>
        <v>Zakroczym (pow. nowodworski, woj. mazowieckie)</v>
      </c>
      <c r="BA2245" s="98">
        <v>0</v>
      </c>
      <c r="BB2245" s="98">
        <f>IF(ISNUMBER(SEARCH('ankieta ESG'!$G$183,BC2245)),MAX($BB$3:BB2244)+1,0)</f>
        <v>2242</v>
      </c>
      <c r="BC2245" s="134" t="s">
        <v>6245</v>
      </c>
      <c r="BD2245" s="98">
        <v>0</v>
      </c>
      <c r="BE2245" s="99" t="str">
        <f>IFERROR(VLOOKUP(ROWS($BC$4:BC2245),$BB$4:$BC$2337,2,0),"")</f>
        <v>Zakroczym (pow. nowodworski, woj. mazowieckie)</v>
      </c>
      <c r="BF2245" s="98">
        <v>0</v>
      </c>
      <c r="BG2245" s="98">
        <f>IF(ISNUMBER(SEARCH('ankieta ESG'!$G$184,BH2245)),MAX($BG$3:BG2244)+1,0)</f>
        <v>2242</v>
      </c>
      <c r="BH2245" s="134" t="s">
        <v>6245</v>
      </c>
      <c r="BI2245" s="98">
        <v>0</v>
      </c>
      <c r="BJ2245" s="99" t="str">
        <f>IFERROR(VLOOKUP(ROWS($BH$4:BH2245),$BG$4:$BH$2337,2,0),"")</f>
        <v>Zakroczym (pow. nowodworski, woj. mazowieckie)</v>
      </c>
      <c r="BK2245" s="98">
        <v>0</v>
      </c>
      <c r="BL2245" s="98">
        <f>IF(ISNUMBER(SEARCH('ankieta ESG'!$G$185,BM2245)),MAX($BL$3:BL2244)+1,0)</f>
        <v>2242</v>
      </c>
      <c r="BM2245" s="134" t="s">
        <v>6245</v>
      </c>
      <c r="BN2245" s="98">
        <v>0</v>
      </c>
      <c r="BO2245" s="99" t="str">
        <f>IFERROR(VLOOKUP(ROWS($BM$4:BM2245),$BL$4:$BM$2337,2,0),"")</f>
        <v>Zakroczym (pow. nowodworski, woj. mazowieckie)</v>
      </c>
      <c r="BP2245" s="98">
        <v>0</v>
      </c>
      <c r="BQ2245" s="98">
        <f>IF(ISNUMBER(SEARCH('ankieta ESG'!$G$186,BR2245)),MAX($BQ$3:BQ2244)+1,0)</f>
        <v>2242</v>
      </c>
      <c r="BR2245" s="134" t="s">
        <v>6245</v>
      </c>
      <c r="BS2245" s="98">
        <v>0</v>
      </c>
      <c r="BT2245" s="99" t="str">
        <f>IFERROR(VLOOKUP(ROWS($BR$4:BR2245),$BQ$4:$BR$2337,2,0),"")</f>
        <v>Zakroczym (pow. nowodworski, woj. mazowieckie)</v>
      </c>
      <c r="BU2245" s="98">
        <v>0</v>
      </c>
      <c r="BV2245" s="98">
        <f>IF(ISNUMBER(SEARCH('ankieta ESG'!$G$187,BW2245)),MAX($BV$3:BV2244)+1,0)</f>
        <v>2242</v>
      </c>
      <c r="BW2245" s="134" t="s">
        <v>6245</v>
      </c>
      <c r="BX2245" s="98">
        <v>0</v>
      </c>
      <c r="BY2245" s="99" t="str">
        <f>IFERROR(VLOOKUP(ROWS($BW$4:BW2245),$BV$4:$BW$2337,2,0),"")</f>
        <v>Zakroczym (pow. nowodworski, woj. mazowieckie)</v>
      </c>
      <c r="BZ2245" s="98">
        <v>0</v>
      </c>
      <c r="CA2245" s="98">
        <f>IF(ISNUMBER(SEARCH('ankieta ESG'!$G$188,CB2245)),MAX($CA$3:CA2244)+1,0)</f>
        <v>2242</v>
      </c>
      <c r="CB2245" s="134" t="s">
        <v>6245</v>
      </c>
      <c r="CC2245" s="98">
        <v>0</v>
      </c>
      <c r="CD2245" s="99" t="str">
        <f>IFERROR(VLOOKUP(ROWS($CB$4:CB2245),$CA$4:$CB$2337,2,0),"")</f>
        <v>Zakroczym (pow. nowodworski, woj. mazowieckie)</v>
      </c>
      <c r="CE2245" s="98">
        <v>0</v>
      </c>
      <c r="CF2245" s="98">
        <f>IF(ISNUMBER(SEARCH('ankieta ESG'!$G$189,CG2245)),MAX($CF$3:CF2244)+1,0)</f>
        <v>2242</v>
      </c>
      <c r="CG2245" s="134" t="s">
        <v>6245</v>
      </c>
      <c r="CH2245" s="98">
        <v>0</v>
      </c>
      <c r="CI2245" s="99" t="str">
        <f>IFERROR(VLOOKUP(ROWS($CG$4:CG2245),$CF$4:$CG$2337,2,0),"")</f>
        <v>Zakroczym (pow. nowodworski, woj. mazowieckie)</v>
      </c>
      <c r="CJ2245" s="98">
        <v>0</v>
      </c>
    </row>
    <row r="2246" spans="4:88">
      <c r="D2246" s="25"/>
      <c r="F2246" s="25"/>
      <c r="AM2246" s="98">
        <f>IF(ISNUMBER(SEARCH('ankieta ESG'!$G$180,AN2246)),MAX(AM$3:$AM2245)+1,0)</f>
        <v>2243</v>
      </c>
      <c r="AN2246" s="134" t="s">
        <v>6246</v>
      </c>
      <c r="AO2246" s="98">
        <v>0</v>
      </c>
      <c r="AP2246" s="99" t="str">
        <f>IFERROR(VLOOKUP(ROWS($AN$4:AN2246),$AM$4:$AN$2337,2,0),"")</f>
        <v>Zakrzew (pow. lubelski, woj. lubelskie)</v>
      </c>
      <c r="AQ2246" s="98">
        <v>0</v>
      </c>
      <c r="AR2246" s="98">
        <f>IF(ISNUMBER(SEARCH('ankieta ESG'!$G$181,AS2246)),MAX($AR$3:AR2245)+1,0)</f>
        <v>2243</v>
      </c>
      <c r="AS2246" s="134" t="s">
        <v>6246</v>
      </c>
      <c r="AT2246" s="98">
        <v>0</v>
      </c>
      <c r="AU2246" s="99" t="str">
        <f>IFERROR(VLOOKUP(ROWS($AS$4:AS2246),$AR$4:$AS$2337,2,0),"")</f>
        <v>Zakrzew (pow. lubelski, woj. lubelskie)</v>
      </c>
      <c r="AV2246" s="98">
        <v>0</v>
      </c>
      <c r="AW2246" s="98">
        <f>IF(ISNUMBER(SEARCH('ankieta ESG'!$G$182,AX2246)),MAX($AW$3:AW2245)+1,0)</f>
        <v>2243</v>
      </c>
      <c r="AX2246" s="134" t="s">
        <v>6246</v>
      </c>
      <c r="AY2246" s="98">
        <v>0</v>
      </c>
      <c r="AZ2246" s="99" t="str">
        <f>IFERROR(VLOOKUP(ROWS($AX$4:AX2246),$AW$4:$AX$2337,2,0),"")</f>
        <v>Zakrzew (pow. lubelski, woj. lubelskie)</v>
      </c>
      <c r="BA2246" s="98">
        <v>0</v>
      </c>
      <c r="BB2246" s="98">
        <f>IF(ISNUMBER(SEARCH('ankieta ESG'!$G$183,BC2246)),MAX($BB$3:BB2245)+1,0)</f>
        <v>2243</v>
      </c>
      <c r="BC2246" s="134" t="s">
        <v>6246</v>
      </c>
      <c r="BD2246" s="98">
        <v>0</v>
      </c>
      <c r="BE2246" s="99" t="str">
        <f>IFERROR(VLOOKUP(ROWS($BC$4:BC2246),$BB$4:$BC$2337,2,0),"")</f>
        <v>Zakrzew (pow. lubelski, woj. lubelskie)</v>
      </c>
      <c r="BF2246" s="98">
        <v>0</v>
      </c>
      <c r="BG2246" s="98">
        <f>IF(ISNUMBER(SEARCH('ankieta ESG'!$G$184,BH2246)),MAX($BG$3:BG2245)+1,0)</f>
        <v>2243</v>
      </c>
      <c r="BH2246" s="134" t="s">
        <v>6246</v>
      </c>
      <c r="BI2246" s="98">
        <v>0</v>
      </c>
      <c r="BJ2246" s="99" t="str">
        <f>IFERROR(VLOOKUP(ROWS($BH$4:BH2246),$BG$4:$BH$2337,2,0),"")</f>
        <v>Zakrzew (pow. lubelski, woj. lubelskie)</v>
      </c>
      <c r="BK2246" s="98">
        <v>0</v>
      </c>
      <c r="BL2246" s="98">
        <f>IF(ISNUMBER(SEARCH('ankieta ESG'!$G$185,BM2246)),MAX($BL$3:BL2245)+1,0)</f>
        <v>2243</v>
      </c>
      <c r="BM2246" s="134" t="s">
        <v>6246</v>
      </c>
      <c r="BN2246" s="98">
        <v>0</v>
      </c>
      <c r="BO2246" s="99" t="str">
        <f>IFERROR(VLOOKUP(ROWS($BM$4:BM2246),$BL$4:$BM$2337,2,0),"")</f>
        <v>Zakrzew (pow. lubelski, woj. lubelskie)</v>
      </c>
      <c r="BP2246" s="98">
        <v>0</v>
      </c>
      <c r="BQ2246" s="98">
        <f>IF(ISNUMBER(SEARCH('ankieta ESG'!$G$186,BR2246)),MAX($BQ$3:BQ2245)+1,0)</f>
        <v>2243</v>
      </c>
      <c r="BR2246" s="134" t="s">
        <v>6246</v>
      </c>
      <c r="BS2246" s="98">
        <v>0</v>
      </c>
      <c r="BT2246" s="99" t="str">
        <f>IFERROR(VLOOKUP(ROWS($BR$4:BR2246),$BQ$4:$BR$2337,2,0),"")</f>
        <v>Zakrzew (pow. lubelski, woj. lubelskie)</v>
      </c>
      <c r="BU2246" s="98">
        <v>0</v>
      </c>
      <c r="BV2246" s="98">
        <f>IF(ISNUMBER(SEARCH('ankieta ESG'!$G$187,BW2246)),MAX($BV$3:BV2245)+1,0)</f>
        <v>2243</v>
      </c>
      <c r="BW2246" s="134" t="s">
        <v>6246</v>
      </c>
      <c r="BX2246" s="98">
        <v>0</v>
      </c>
      <c r="BY2246" s="99" t="str">
        <f>IFERROR(VLOOKUP(ROWS($BW$4:BW2246),$BV$4:$BW$2337,2,0),"")</f>
        <v>Zakrzew (pow. lubelski, woj. lubelskie)</v>
      </c>
      <c r="BZ2246" s="98">
        <v>0</v>
      </c>
      <c r="CA2246" s="98">
        <f>IF(ISNUMBER(SEARCH('ankieta ESG'!$G$188,CB2246)),MAX($CA$3:CA2245)+1,0)</f>
        <v>2243</v>
      </c>
      <c r="CB2246" s="134" t="s">
        <v>6246</v>
      </c>
      <c r="CC2246" s="98">
        <v>0</v>
      </c>
      <c r="CD2246" s="99" t="str">
        <f>IFERROR(VLOOKUP(ROWS($CB$4:CB2246),$CA$4:$CB$2337,2,0),"")</f>
        <v>Zakrzew (pow. lubelski, woj. lubelskie)</v>
      </c>
      <c r="CE2246" s="98">
        <v>0</v>
      </c>
      <c r="CF2246" s="98">
        <f>IF(ISNUMBER(SEARCH('ankieta ESG'!$G$189,CG2246)),MAX($CF$3:CF2245)+1,0)</f>
        <v>2243</v>
      </c>
      <c r="CG2246" s="134" t="s">
        <v>6246</v>
      </c>
      <c r="CH2246" s="98">
        <v>0</v>
      </c>
      <c r="CI2246" s="99" t="str">
        <f>IFERROR(VLOOKUP(ROWS($CG$4:CG2246),$CF$4:$CG$2337,2,0),"")</f>
        <v>Zakrzew (pow. lubelski, woj. lubelskie)</v>
      </c>
      <c r="CJ2246" s="98">
        <v>0</v>
      </c>
    </row>
    <row r="2247" spans="4:88">
      <c r="D2247" s="25"/>
      <c r="F2247" s="25"/>
      <c r="AM2247" s="98">
        <f>IF(ISNUMBER(SEARCH('ankieta ESG'!$G$180,AN2247)),MAX(AM$3:$AM2246)+1,0)</f>
        <v>2244</v>
      </c>
      <c r="AN2247" s="134" t="s">
        <v>6247</v>
      </c>
      <c r="AO2247" s="98">
        <v>0</v>
      </c>
      <c r="AP2247" s="99" t="str">
        <f>IFERROR(VLOOKUP(ROWS($AN$4:AN2247),$AM$4:$AN$2337,2,0),"")</f>
        <v>Zakrzew (pow. radomski, woj. mazowieckie)</v>
      </c>
      <c r="AQ2247" s="98">
        <v>0</v>
      </c>
      <c r="AR2247" s="98">
        <f>IF(ISNUMBER(SEARCH('ankieta ESG'!$G$181,AS2247)),MAX($AR$3:AR2246)+1,0)</f>
        <v>2244</v>
      </c>
      <c r="AS2247" s="134" t="s">
        <v>6247</v>
      </c>
      <c r="AT2247" s="98">
        <v>0</v>
      </c>
      <c r="AU2247" s="99" t="str">
        <f>IFERROR(VLOOKUP(ROWS($AS$4:AS2247),$AR$4:$AS$2337,2,0),"")</f>
        <v>Zakrzew (pow. radomski, woj. mazowieckie)</v>
      </c>
      <c r="AV2247" s="98">
        <v>0</v>
      </c>
      <c r="AW2247" s="98">
        <f>IF(ISNUMBER(SEARCH('ankieta ESG'!$G$182,AX2247)),MAX($AW$3:AW2246)+1,0)</f>
        <v>2244</v>
      </c>
      <c r="AX2247" s="134" t="s">
        <v>6247</v>
      </c>
      <c r="AY2247" s="98">
        <v>0</v>
      </c>
      <c r="AZ2247" s="99" t="str">
        <f>IFERROR(VLOOKUP(ROWS($AX$4:AX2247),$AW$4:$AX$2337,2,0),"")</f>
        <v>Zakrzew (pow. radomski, woj. mazowieckie)</v>
      </c>
      <c r="BA2247" s="98">
        <v>0</v>
      </c>
      <c r="BB2247" s="98">
        <f>IF(ISNUMBER(SEARCH('ankieta ESG'!$G$183,BC2247)),MAX($BB$3:BB2246)+1,0)</f>
        <v>2244</v>
      </c>
      <c r="BC2247" s="134" t="s">
        <v>6247</v>
      </c>
      <c r="BD2247" s="98">
        <v>0</v>
      </c>
      <c r="BE2247" s="99" t="str">
        <f>IFERROR(VLOOKUP(ROWS($BC$4:BC2247),$BB$4:$BC$2337,2,0),"")</f>
        <v>Zakrzew (pow. radomski, woj. mazowieckie)</v>
      </c>
      <c r="BF2247" s="98">
        <v>0</v>
      </c>
      <c r="BG2247" s="98">
        <f>IF(ISNUMBER(SEARCH('ankieta ESG'!$G$184,BH2247)),MAX($BG$3:BG2246)+1,0)</f>
        <v>2244</v>
      </c>
      <c r="BH2247" s="134" t="s">
        <v>6247</v>
      </c>
      <c r="BI2247" s="98">
        <v>0</v>
      </c>
      <c r="BJ2247" s="99" t="str">
        <f>IFERROR(VLOOKUP(ROWS($BH$4:BH2247),$BG$4:$BH$2337,2,0),"")</f>
        <v>Zakrzew (pow. radomski, woj. mazowieckie)</v>
      </c>
      <c r="BK2247" s="98">
        <v>0</v>
      </c>
      <c r="BL2247" s="98">
        <f>IF(ISNUMBER(SEARCH('ankieta ESG'!$G$185,BM2247)),MAX($BL$3:BL2246)+1,0)</f>
        <v>2244</v>
      </c>
      <c r="BM2247" s="134" t="s">
        <v>6247</v>
      </c>
      <c r="BN2247" s="98">
        <v>0</v>
      </c>
      <c r="BO2247" s="99" t="str">
        <f>IFERROR(VLOOKUP(ROWS($BM$4:BM2247),$BL$4:$BM$2337,2,0),"")</f>
        <v>Zakrzew (pow. radomski, woj. mazowieckie)</v>
      </c>
      <c r="BP2247" s="98">
        <v>0</v>
      </c>
      <c r="BQ2247" s="98">
        <f>IF(ISNUMBER(SEARCH('ankieta ESG'!$G$186,BR2247)),MAX($BQ$3:BQ2246)+1,0)</f>
        <v>2244</v>
      </c>
      <c r="BR2247" s="134" t="s">
        <v>6247</v>
      </c>
      <c r="BS2247" s="98">
        <v>0</v>
      </c>
      <c r="BT2247" s="99" t="str">
        <f>IFERROR(VLOOKUP(ROWS($BR$4:BR2247),$BQ$4:$BR$2337,2,0),"")</f>
        <v>Zakrzew (pow. radomski, woj. mazowieckie)</v>
      </c>
      <c r="BU2247" s="98">
        <v>0</v>
      </c>
      <c r="BV2247" s="98">
        <f>IF(ISNUMBER(SEARCH('ankieta ESG'!$G$187,BW2247)),MAX($BV$3:BV2246)+1,0)</f>
        <v>2244</v>
      </c>
      <c r="BW2247" s="134" t="s">
        <v>6247</v>
      </c>
      <c r="BX2247" s="98">
        <v>0</v>
      </c>
      <c r="BY2247" s="99" t="str">
        <f>IFERROR(VLOOKUP(ROWS($BW$4:BW2247),$BV$4:$BW$2337,2,0),"")</f>
        <v>Zakrzew (pow. radomski, woj. mazowieckie)</v>
      </c>
      <c r="BZ2247" s="98">
        <v>0</v>
      </c>
      <c r="CA2247" s="98">
        <f>IF(ISNUMBER(SEARCH('ankieta ESG'!$G$188,CB2247)),MAX($CA$3:CA2246)+1,0)</f>
        <v>2244</v>
      </c>
      <c r="CB2247" s="134" t="s">
        <v>6247</v>
      </c>
      <c r="CC2247" s="98">
        <v>0</v>
      </c>
      <c r="CD2247" s="99" t="str">
        <f>IFERROR(VLOOKUP(ROWS($CB$4:CB2247),$CA$4:$CB$2337,2,0),"")</f>
        <v>Zakrzew (pow. radomski, woj. mazowieckie)</v>
      </c>
      <c r="CE2247" s="98">
        <v>0</v>
      </c>
      <c r="CF2247" s="98">
        <f>IF(ISNUMBER(SEARCH('ankieta ESG'!$G$189,CG2247)),MAX($CF$3:CF2246)+1,0)</f>
        <v>2244</v>
      </c>
      <c r="CG2247" s="134" t="s">
        <v>6247</v>
      </c>
      <c r="CH2247" s="98">
        <v>0</v>
      </c>
      <c r="CI2247" s="99" t="str">
        <f>IFERROR(VLOOKUP(ROWS($CG$4:CG2247),$CF$4:$CG$2337,2,0),"")</f>
        <v>Zakrzew (pow. radomski, woj. mazowieckie)</v>
      </c>
      <c r="CJ2247" s="98">
        <v>0</v>
      </c>
    </row>
    <row r="2248" spans="4:88">
      <c r="D2248" s="25"/>
      <c r="F2248" s="25"/>
      <c r="AM2248" s="98">
        <f>IF(ISNUMBER(SEARCH('ankieta ESG'!$G$180,AN2248)),MAX(AM$3:$AM2247)+1,0)</f>
        <v>2245</v>
      </c>
      <c r="AN2248" s="134" t="s">
        <v>6248</v>
      </c>
      <c r="AO2248" s="98">
        <v>0</v>
      </c>
      <c r="AP2248" s="99" t="str">
        <f>IFERROR(VLOOKUP(ROWS($AN$4:AN2248),$AM$4:$AN$2337,2,0),"")</f>
        <v>Zakrzewo (pow. aleksandrowski, woj. kujawsko-pomorskie)</v>
      </c>
      <c r="AQ2248" s="98">
        <v>0</v>
      </c>
      <c r="AR2248" s="98">
        <f>IF(ISNUMBER(SEARCH('ankieta ESG'!$G$181,AS2248)),MAX($AR$3:AR2247)+1,0)</f>
        <v>2245</v>
      </c>
      <c r="AS2248" s="134" t="s">
        <v>6248</v>
      </c>
      <c r="AT2248" s="98">
        <v>0</v>
      </c>
      <c r="AU2248" s="99" t="str">
        <f>IFERROR(VLOOKUP(ROWS($AS$4:AS2248),$AR$4:$AS$2337,2,0),"")</f>
        <v>Zakrzewo (pow. aleksandrowski, woj. kujawsko-pomorskie)</v>
      </c>
      <c r="AV2248" s="98">
        <v>0</v>
      </c>
      <c r="AW2248" s="98">
        <f>IF(ISNUMBER(SEARCH('ankieta ESG'!$G$182,AX2248)),MAX($AW$3:AW2247)+1,0)</f>
        <v>2245</v>
      </c>
      <c r="AX2248" s="134" t="s">
        <v>6248</v>
      </c>
      <c r="AY2248" s="98">
        <v>0</v>
      </c>
      <c r="AZ2248" s="99" t="str">
        <f>IFERROR(VLOOKUP(ROWS($AX$4:AX2248),$AW$4:$AX$2337,2,0),"")</f>
        <v>Zakrzewo (pow. aleksandrowski, woj. kujawsko-pomorskie)</v>
      </c>
      <c r="BA2248" s="98">
        <v>0</v>
      </c>
      <c r="BB2248" s="98">
        <f>IF(ISNUMBER(SEARCH('ankieta ESG'!$G$183,BC2248)),MAX($BB$3:BB2247)+1,0)</f>
        <v>2245</v>
      </c>
      <c r="BC2248" s="134" t="s">
        <v>6248</v>
      </c>
      <c r="BD2248" s="98">
        <v>0</v>
      </c>
      <c r="BE2248" s="99" t="str">
        <f>IFERROR(VLOOKUP(ROWS($BC$4:BC2248),$BB$4:$BC$2337,2,0),"")</f>
        <v>Zakrzewo (pow. aleksandrowski, woj. kujawsko-pomorskie)</v>
      </c>
      <c r="BF2248" s="98">
        <v>0</v>
      </c>
      <c r="BG2248" s="98">
        <f>IF(ISNUMBER(SEARCH('ankieta ESG'!$G$184,BH2248)),MAX($BG$3:BG2247)+1,0)</f>
        <v>2245</v>
      </c>
      <c r="BH2248" s="134" t="s">
        <v>6248</v>
      </c>
      <c r="BI2248" s="98">
        <v>0</v>
      </c>
      <c r="BJ2248" s="99" t="str">
        <f>IFERROR(VLOOKUP(ROWS($BH$4:BH2248),$BG$4:$BH$2337,2,0),"")</f>
        <v>Zakrzewo (pow. aleksandrowski, woj. kujawsko-pomorskie)</v>
      </c>
      <c r="BK2248" s="98">
        <v>0</v>
      </c>
      <c r="BL2248" s="98">
        <f>IF(ISNUMBER(SEARCH('ankieta ESG'!$G$185,BM2248)),MAX($BL$3:BL2247)+1,0)</f>
        <v>2245</v>
      </c>
      <c r="BM2248" s="134" t="s">
        <v>6248</v>
      </c>
      <c r="BN2248" s="98">
        <v>0</v>
      </c>
      <c r="BO2248" s="99" t="str">
        <f>IFERROR(VLOOKUP(ROWS($BM$4:BM2248),$BL$4:$BM$2337,2,0),"")</f>
        <v>Zakrzewo (pow. aleksandrowski, woj. kujawsko-pomorskie)</v>
      </c>
      <c r="BP2248" s="98">
        <v>0</v>
      </c>
      <c r="BQ2248" s="98">
        <f>IF(ISNUMBER(SEARCH('ankieta ESG'!$G$186,BR2248)),MAX($BQ$3:BQ2247)+1,0)</f>
        <v>2245</v>
      </c>
      <c r="BR2248" s="134" t="s">
        <v>6248</v>
      </c>
      <c r="BS2248" s="98">
        <v>0</v>
      </c>
      <c r="BT2248" s="99" t="str">
        <f>IFERROR(VLOOKUP(ROWS($BR$4:BR2248),$BQ$4:$BR$2337,2,0),"")</f>
        <v>Zakrzewo (pow. aleksandrowski, woj. kujawsko-pomorskie)</v>
      </c>
      <c r="BU2248" s="98">
        <v>0</v>
      </c>
      <c r="BV2248" s="98">
        <f>IF(ISNUMBER(SEARCH('ankieta ESG'!$G$187,BW2248)),MAX($BV$3:BV2247)+1,0)</f>
        <v>2245</v>
      </c>
      <c r="BW2248" s="134" t="s">
        <v>6248</v>
      </c>
      <c r="BX2248" s="98">
        <v>0</v>
      </c>
      <c r="BY2248" s="99" t="str">
        <f>IFERROR(VLOOKUP(ROWS($BW$4:BW2248),$BV$4:$BW$2337,2,0),"")</f>
        <v>Zakrzewo (pow. aleksandrowski, woj. kujawsko-pomorskie)</v>
      </c>
      <c r="BZ2248" s="98">
        <v>0</v>
      </c>
      <c r="CA2248" s="98">
        <f>IF(ISNUMBER(SEARCH('ankieta ESG'!$G$188,CB2248)),MAX($CA$3:CA2247)+1,0)</f>
        <v>2245</v>
      </c>
      <c r="CB2248" s="134" t="s">
        <v>6248</v>
      </c>
      <c r="CC2248" s="98">
        <v>0</v>
      </c>
      <c r="CD2248" s="99" t="str">
        <f>IFERROR(VLOOKUP(ROWS($CB$4:CB2248),$CA$4:$CB$2337,2,0),"")</f>
        <v>Zakrzewo (pow. aleksandrowski, woj. kujawsko-pomorskie)</v>
      </c>
      <c r="CE2248" s="98">
        <v>0</v>
      </c>
      <c r="CF2248" s="98">
        <f>IF(ISNUMBER(SEARCH('ankieta ESG'!$G$189,CG2248)),MAX($CF$3:CF2247)+1,0)</f>
        <v>2245</v>
      </c>
      <c r="CG2248" s="134" t="s">
        <v>6248</v>
      </c>
      <c r="CH2248" s="98">
        <v>0</v>
      </c>
      <c r="CI2248" s="99" t="str">
        <f>IFERROR(VLOOKUP(ROWS($CG$4:CG2248),$CF$4:$CG$2337,2,0),"")</f>
        <v>Zakrzewo (pow. aleksandrowski, woj. kujawsko-pomorskie)</v>
      </c>
      <c r="CJ2248" s="98">
        <v>0</v>
      </c>
    </row>
    <row r="2249" spans="4:88">
      <c r="D2249" s="25"/>
      <c r="F2249" s="25"/>
      <c r="AM2249" s="98">
        <f>IF(ISNUMBER(SEARCH('ankieta ESG'!$G$180,AN2249)),MAX(AM$3:$AM2248)+1,0)</f>
        <v>2246</v>
      </c>
      <c r="AN2249" s="134" t="s">
        <v>6249</v>
      </c>
      <c r="AO2249" s="98">
        <v>0</v>
      </c>
      <c r="AP2249" s="99" t="str">
        <f>IFERROR(VLOOKUP(ROWS($AN$4:AN2249),$AM$4:$AN$2337,2,0),"")</f>
        <v>Zakrzewo (pow. złotowski, woj. wielkopolskie)</v>
      </c>
      <c r="AQ2249" s="98">
        <v>0</v>
      </c>
      <c r="AR2249" s="98">
        <f>IF(ISNUMBER(SEARCH('ankieta ESG'!$G$181,AS2249)),MAX($AR$3:AR2248)+1,0)</f>
        <v>2246</v>
      </c>
      <c r="AS2249" s="134" t="s">
        <v>6249</v>
      </c>
      <c r="AT2249" s="98">
        <v>0</v>
      </c>
      <c r="AU2249" s="99" t="str">
        <f>IFERROR(VLOOKUP(ROWS($AS$4:AS2249),$AR$4:$AS$2337,2,0),"")</f>
        <v>Zakrzewo (pow. złotowski, woj. wielkopolskie)</v>
      </c>
      <c r="AV2249" s="98">
        <v>0</v>
      </c>
      <c r="AW2249" s="98">
        <f>IF(ISNUMBER(SEARCH('ankieta ESG'!$G$182,AX2249)),MAX($AW$3:AW2248)+1,0)</f>
        <v>2246</v>
      </c>
      <c r="AX2249" s="134" t="s">
        <v>6249</v>
      </c>
      <c r="AY2249" s="98">
        <v>0</v>
      </c>
      <c r="AZ2249" s="99" t="str">
        <f>IFERROR(VLOOKUP(ROWS($AX$4:AX2249),$AW$4:$AX$2337,2,0),"")</f>
        <v>Zakrzewo (pow. złotowski, woj. wielkopolskie)</v>
      </c>
      <c r="BA2249" s="98">
        <v>0</v>
      </c>
      <c r="BB2249" s="98">
        <f>IF(ISNUMBER(SEARCH('ankieta ESG'!$G$183,BC2249)),MAX($BB$3:BB2248)+1,0)</f>
        <v>2246</v>
      </c>
      <c r="BC2249" s="134" t="s">
        <v>6249</v>
      </c>
      <c r="BD2249" s="98">
        <v>0</v>
      </c>
      <c r="BE2249" s="99" t="str">
        <f>IFERROR(VLOOKUP(ROWS($BC$4:BC2249),$BB$4:$BC$2337,2,0),"")</f>
        <v>Zakrzewo (pow. złotowski, woj. wielkopolskie)</v>
      </c>
      <c r="BF2249" s="98">
        <v>0</v>
      </c>
      <c r="BG2249" s="98">
        <f>IF(ISNUMBER(SEARCH('ankieta ESG'!$G$184,BH2249)),MAX($BG$3:BG2248)+1,0)</f>
        <v>2246</v>
      </c>
      <c r="BH2249" s="134" t="s">
        <v>6249</v>
      </c>
      <c r="BI2249" s="98">
        <v>0</v>
      </c>
      <c r="BJ2249" s="99" t="str">
        <f>IFERROR(VLOOKUP(ROWS($BH$4:BH2249),$BG$4:$BH$2337,2,0),"")</f>
        <v>Zakrzewo (pow. złotowski, woj. wielkopolskie)</v>
      </c>
      <c r="BK2249" s="98">
        <v>0</v>
      </c>
      <c r="BL2249" s="98">
        <f>IF(ISNUMBER(SEARCH('ankieta ESG'!$G$185,BM2249)),MAX($BL$3:BL2248)+1,0)</f>
        <v>2246</v>
      </c>
      <c r="BM2249" s="134" t="s">
        <v>6249</v>
      </c>
      <c r="BN2249" s="98">
        <v>0</v>
      </c>
      <c r="BO2249" s="99" t="str">
        <f>IFERROR(VLOOKUP(ROWS($BM$4:BM2249),$BL$4:$BM$2337,2,0),"")</f>
        <v>Zakrzewo (pow. złotowski, woj. wielkopolskie)</v>
      </c>
      <c r="BP2249" s="98">
        <v>0</v>
      </c>
      <c r="BQ2249" s="98">
        <f>IF(ISNUMBER(SEARCH('ankieta ESG'!$G$186,BR2249)),MAX($BQ$3:BQ2248)+1,0)</f>
        <v>2246</v>
      </c>
      <c r="BR2249" s="134" t="s">
        <v>6249</v>
      </c>
      <c r="BS2249" s="98">
        <v>0</v>
      </c>
      <c r="BT2249" s="99" t="str">
        <f>IFERROR(VLOOKUP(ROWS($BR$4:BR2249),$BQ$4:$BR$2337,2,0),"")</f>
        <v>Zakrzewo (pow. złotowski, woj. wielkopolskie)</v>
      </c>
      <c r="BU2249" s="98">
        <v>0</v>
      </c>
      <c r="BV2249" s="98">
        <f>IF(ISNUMBER(SEARCH('ankieta ESG'!$G$187,BW2249)),MAX($BV$3:BV2248)+1,0)</f>
        <v>2246</v>
      </c>
      <c r="BW2249" s="134" t="s">
        <v>6249</v>
      </c>
      <c r="BX2249" s="98">
        <v>0</v>
      </c>
      <c r="BY2249" s="99" t="str">
        <f>IFERROR(VLOOKUP(ROWS($BW$4:BW2249),$BV$4:$BW$2337,2,0),"")</f>
        <v>Zakrzewo (pow. złotowski, woj. wielkopolskie)</v>
      </c>
      <c r="BZ2249" s="98">
        <v>0</v>
      </c>
      <c r="CA2249" s="98">
        <f>IF(ISNUMBER(SEARCH('ankieta ESG'!$G$188,CB2249)),MAX($CA$3:CA2248)+1,0)</f>
        <v>2246</v>
      </c>
      <c r="CB2249" s="134" t="s">
        <v>6249</v>
      </c>
      <c r="CC2249" s="98">
        <v>0</v>
      </c>
      <c r="CD2249" s="99" t="str">
        <f>IFERROR(VLOOKUP(ROWS($CB$4:CB2249),$CA$4:$CB$2337,2,0),"")</f>
        <v>Zakrzewo (pow. złotowski, woj. wielkopolskie)</v>
      </c>
      <c r="CE2249" s="98">
        <v>0</v>
      </c>
      <c r="CF2249" s="98">
        <f>IF(ISNUMBER(SEARCH('ankieta ESG'!$G$189,CG2249)),MAX($CF$3:CF2248)+1,0)</f>
        <v>2246</v>
      </c>
      <c r="CG2249" s="134" t="s">
        <v>6249</v>
      </c>
      <c r="CH2249" s="98">
        <v>0</v>
      </c>
      <c r="CI2249" s="99" t="str">
        <f>IFERROR(VLOOKUP(ROWS($CG$4:CG2249),$CF$4:$CG$2337,2,0),"")</f>
        <v>Zakrzewo (pow. złotowski, woj. wielkopolskie)</v>
      </c>
      <c r="CJ2249" s="98">
        <v>0</v>
      </c>
    </row>
    <row r="2250" spans="4:88">
      <c r="D2250" s="25"/>
      <c r="F2250" s="25"/>
      <c r="AM2250" s="98">
        <f>IF(ISNUMBER(SEARCH('ankieta ESG'!$G$180,AN2250)),MAX(AM$3:$AM2249)+1,0)</f>
        <v>2247</v>
      </c>
      <c r="AN2250" s="134" t="s">
        <v>6250</v>
      </c>
      <c r="AO2250" s="98">
        <v>0</v>
      </c>
      <c r="AP2250" s="99" t="str">
        <f>IFERROR(VLOOKUP(ROWS($AN$4:AN2250),$AM$4:$AN$2337,2,0),"")</f>
        <v>Zakrzówek (pow. kraśnicki, woj. lubelskie)</v>
      </c>
      <c r="AQ2250" s="98">
        <v>0</v>
      </c>
      <c r="AR2250" s="98">
        <f>IF(ISNUMBER(SEARCH('ankieta ESG'!$G$181,AS2250)),MAX($AR$3:AR2249)+1,0)</f>
        <v>2247</v>
      </c>
      <c r="AS2250" s="134" t="s">
        <v>6250</v>
      </c>
      <c r="AT2250" s="98">
        <v>0</v>
      </c>
      <c r="AU2250" s="99" t="str">
        <f>IFERROR(VLOOKUP(ROWS($AS$4:AS2250),$AR$4:$AS$2337,2,0),"")</f>
        <v>Zakrzówek (pow. kraśnicki, woj. lubelskie)</v>
      </c>
      <c r="AV2250" s="98">
        <v>0</v>
      </c>
      <c r="AW2250" s="98">
        <f>IF(ISNUMBER(SEARCH('ankieta ESG'!$G$182,AX2250)),MAX($AW$3:AW2249)+1,0)</f>
        <v>2247</v>
      </c>
      <c r="AX2250" s="134" t="s">
        <v>6250</v>
      </c>
      <c r="AY2250" s="98">
        <v>0</v>
      </c>
      <c r="AZ2250" s="99" t="str">
        <f>IFERROR(VLOOKUP(ROWS($AX$4:AX2250),$AW$4:$AX$2337,2,0),"")</f>
        <v>Zakrzówek (pow. kraśnicki, woj. lubelskie)</v>
      </c>
      <c r="BA2250" s="98">
        <v>0</v>
      </c>
      <c r="BB2250" s="98">
        <f>IF(ISNUMBER(SEARCH('ankieta ESG'!$G$183,BC2250)),MAX($BB$3:BB2249)+1,0)</f>
        <v>2247</v>
      </c>
      <c r="BC2250" s="134" t="s">
        <v>6250</v>
      </c>
      <c r="BD2250" s="98">
        <v>0</v>
      </c>
      <c r="BE2250" s="99" t="str">
        <f>IFERROR(VLOOKUP(ROWS($BC$4:BC2250),$BB$4:$BC$2337,2,0),"")</f>
        <v>Zakrzówek (pow. kraśnicki, woj. lubelskie)</v>
      </c>
      <c r="BF2250" s="98">
        <v>0</v>
      </c>
      <c r="BG2250" s="98">
        <f>IF(ISNUMBER(SEARCH('ankieta ESG'!$G$184,BH2250)),MAX($BG$3:BG2249)+1,0)</f>
        <v>2247</v>
      </c>
      <c r="BH2250" s="134" t="s">
        <v>6250</v>
      </c>
      <c r="BI2250" s="98">
        <v>0</v>
      </c>
      <c r="BJ2250" s="99" t="str">
        <f>IFERROR(VLOOKUP(ROWS($BH$4:BH2250),$BG$4:$BH$2337,2,0),"")</f>
        <v>Zakrzówek (pow. kraśnicki, woj. lubelskie)</v>
      </c>
      <c r="BK2250" s="98">
        <v>0</v>
      </c>
      <c r="BL2250" s="98">
        <f>IF(ISNUMBER(SEARCH('ankieta ESG'!$G$185,BM2250)),MAX($BL$3:BL2249)+1,0)</f>
        <v>2247</v>
      </c>
      <c r="BM2250" s="134" t="s">
        <v>6250</v>
      </c>
      <c r="BN2250" s="98">
        <v>0</v>
      </c>
      <c r="BO2250" s="99" t="str">
        <f>IFERROR(VLOOKUP(ROWS($BM$4:BM2250),$BL$4:$BM$2337,2,0),"")</f>
        <v>Zakrzówek (pow. kraśnicki, woj. lubelskie)</v>
      </c>
      <c r="BP2250" s="98">
        <v>0</v>
      </c>
      <c r="BQ2250" s="98">
        <f>IF(ISNUMBER(SEARCH('ankieta ESG'!$G$186,BR2250)),MAX($BQ$3:BQ2249)+1,0)</f>
        <v>2247</v>
      </c>
      <c r="BR2250" s="134" t="s">
        <v>6250</v>
      </c>
      <c r="BS2250" s="98">
        <v>0</v>
      </c>
      <c r="BT2250" s="99" t="str">
        <f>IFERROR(VLOOKUP(ROWS($BR$4:BR2250),$BQ$4:$BR$2337,2,0),"")</f>
        <v>Zakrzówek (pow. kraśnicki, woj. lubelskie)</v>
      </c>
      <c r="BU2250" s="98">
        <v>0</v>
      </c>
      <c r="BV2250" s="98">
        <f>IF(ISNUMBER(SEARCH('ankieta ESG'!$G$187,BW2250)),MAX($BV$3:BV2249)+1,0)</f>
        <v>2247</v>
      </c>
      <c r="BW2250" s="134" t="s">
        <v>6250</v>
      </c>
      <c r="BX2250" s="98">
        <v>0</v>
      </c>
      <c r="BY2250" s="99" t="str">
        <f>IFERROR(VLOOKUP(ROWS($BW$4:BW2250),$BV$4:$BW$2337,2,0),"")</f>
        <v>Zakrzówek (pow. kraśnicki, woj. lubelskie)</v>
      </c>
      <c r="BZ2250" s="98">
        <v>0</v>
      </c>
      <c r="CA2250" s="98">
        <f>IF(ISNUMBER(SEARCH('ankieta ESG'!$G$188,CB2250)),MAX($CA$3:CA2249)+1,0)</f>
        <v>2247</v>
      </c>
      <c r="CB2250" s="134" t="s">
        <v>6250</v>
      </c>
      <c r="CC2250" s="98">
        <v>0</v>
      </c>
      <c r="CD2250" s="99" t="str">
        <f>IFERROR(VLOOKUP(ROWS($CB$4:CB2250),$CA$4:$CB$2337,2,0),"")</f>
        <v>Zakrzówek (pow. kraśnicki, woj. lubelskie)</v>
      </c>
      <c r="CE2250" s="98">
        <v>0</v>
      </c>
      <c r="CF2250" s="98">
        <f>IF(ISNUMBER(SEARCH('ankieta ESG'!$G$189,CG2250)),MAX($CF$3:CF2249)+1,0)</f>
        <v>2247</v>
      </c>
      <c r="CG2250" s="134" t="s">
        <v>6250</v>
      </c>
      <c r="CH2250" s="98">
        <v>0</v>
      </c>
      <c r="CI2250" s="99" t="str">
        <f>IFERROR(VLOOKUP(ROWS($CG$4:CG2250),$CF$4:$CG$2337,2,0),"")</f>
        <v>Zakrzówek (pow. kraśnicki, woj. lubelskie)</v>
      </c>
      <c r="CJ2250" s="98">
        <v>0</v>
      </c>
    </row>
    <row r="2251" spans="4:88">
      <c r="D2251" s="25"/>
      <c r="F2251" s="25"/>
      <c r="AM2251" s="98">
        <f>IF(ISNUMBER(SEARCH('ankieta ESG'!$G$180,AN2251)),MAX(AM$3:$AM2250)+1,0)</f>
        <v>2248</v>
      </c>
      <c r="AN2251" s="134" t="s">
        <v>6251</v>
      </c>
      <c r="AO2251" s="98">
        <v>0</v>
      </c>
      <c r="AP2251" s="99" t="str">
        <f>IFERROR(VLOOKUP(ROWS($AN$4:AN2251),$AM$4:$AN$2337,2,0),"")</f>
        <v>Zalesie (pow. bialski, woj. lubelskie)</v>
      </c>
      <c r="AQ2251" s="98">
        <v>0</v>
      </c>
      <c r="AR2251" s="98">
        <f>IF(ISNUMBER(SEARCH('ankieta ESG'!$G$181,AS2251)),MAX($AR$3:AR2250)+1,0)</f>
        <v>2248</v>
      </c>
      <c r="AS2251" s="134" t="s">
        <v>6251</v>
      </c>
      <c r="AT2251" s="98">
        <v>0</v>
      </c>
      <c r="AU2251" s="99" t="str">
        <f>IFERROR(VLOOKUP(ROWS($AS$4:AS2251),$AR$4:$AS$2337,2,0),"")</f>
        <v>Zalesie (pow. bialski, woj. lubelskie)</v>
      </c>
      <c r="AV2251" s="98">
        <v>0</v>
      </c>
      <c r="AW2251" s="98">
        <f>IF(ISNUMBER(SEARCH('ankieta ESG'!$G$182,AX2251)),MAX($AW$3:AW2250)+1,0)</f>
        <v>2248</v>
      </c>
      <c r="AX2251" s="134" t="s">
        <v>6251</v>
      </c>
      <c r="AY2251" s="98">
        <v>0</v>
      </c>
      <c r="AZ2251" s="99" t="str">
        <f>IFERROR(VLOOKUP(ROWS($AX$4:AX2251),$AW$4:$AX$2337,2,0),"")</f>
        <v>Zalesie (pow. bialski, woj. lubelskie)</v>
      </c>
      <c r="BA2251" s="98">
        <v>0</v>
      </c>
      <c r="BB2251" s="98">
        <f>IF(ISNUMBER(SEARCH('ankieta ESG'!$G$183,BC2251)),MAX($BB$3:BB2250)+1,0)</f>
        <v>2248</v>
      </c>
      <c r="BC2251" s="134" t="s">
        <v>6251</v>
      </c>
      <c r="BD2251" s="98">
        <v>0</v>
      </c>
      <c r="BE2251" s="99" t="str">
        <f>IFERROR(VLOOKUP(ROWS($BC$4:BC2251),$BB$4:$BC$2337,2,0),"")</f>
        <v>Zalesie (pow. bialski, woj. lubelskie)</v>
      </c>
      <c r="BF2251" s="98">
        <v>0</v>
      </c>
      <c r="BG2251" s="98">
        <f>IF(ISNUMBER(SEARCH('ankieta ESG'!$G$184,BH2251)),MAX($BG$3:BG2250)+1,0)</f>
        <v>2248</v>
      </c>
      <c r="BH2251" s="134" t="s">
        <v>6251</v>
      </c>
      <c r="BI2251" s="98">
        <v>0</v>
      </c>
      <c r="BJ2251" s="99" t="str">
        <f>IFERROR(VLOOKUP(ROWS($BH$4:BH2251),$BG$4:$BH$2337,2,0),"")</f>
        <v>Zalesie (pow. bialski, woj. lubelskie)</v>
      </c>
      <c r="BK2251" s="98">
        <v>0</v>
      </c>
      <c r="BL2251" s="98">
        <f>IF(ISNUMBER(SEARCH('ankieta ESG'!$G$185,BM2251)),MAX($BL$3:BL2250)+1,0)</f>
        <v>2248</v>
      </c>
      <c r="BM2251" s="134" t="s">
        <v>6251</v>
      </c>
      <c r="BN2251" s="98">
        <v>0</v>
      </c>
      <c r="BO2251" s="99" t="str">
        <f>IFERROR(VLOOKUP(ROWS($BM$4:BM2251),$BL$4:$BM$2337,2,0),"")</f>
        <v>Zalesie (pow. bialski, woj. lubelskie)</v>
      </c>
      <c r="BP2251" s="98">
        <v>0</v>
      </c>
      <c r="BQ2251" s="98">
        <f>IF(ISNUMBER(SEARCH('ankieta ESG'!$G$186,BR2251)),MAX($BQ$3:BQ2250)+1,0)</f>
        <v>2248</v>
      </c>
      <c r="BR2251" s="134" t="s">
        <v>6251</v>
      </c>
      <c r="BS2251" s="98">
        <v>0</v>
      </c>
      <c r="BT2251" s="99" t="str">
        <f>IFERROR(VLOOKUP(ROWS($BR$4:BR2251),$BQ$4:$BR$2337,2,0),"")</f>
        <v>Zalesie (pow. bialski, woj. lubelskie)</v>
      </c>
      <c r="BU2251" s="98">
        <v>0</v>
      </c>
      <c r="BV2251" s="98">
        <f>IF(ISNUMBER(SEARCH('ankieta ESG'!$G$187,BW2251)),MAX($BV$3:BV2250)+1,0)</f>
        <v>2248</v>
      </c>
      <c r="BW2251" s="134" t="s">
        <v>6251</v>
      </c>
      <c r="BX2251" s="98">
        <v>0</v>
      </c>
      <c r="BY2251" s="99" t="str">
        <f>IFERROR(VLOOKUP(ROWS($BW$4:BW2251),$BV$4:$BW$2337,2,0),"")</f>
        <v>Zalesie (pow. bialski, woj. lubelskie)</v>
      </c>
      <c r="BZ2251" s="98">
        <v>0</v>
      </c>
      <c r="CA2251" s="98">
        <f>IF(ISNUMBER(SEARCH('ankieta ESG'!$G$188,CB2251)),MAX($CA$3:CA2250)+1,0)</f>
        <v>2248</v>
      </c>
      <c r="CB2251" s="134" t="s">
        <v>6251</v>
      </c>
      <c r="CC2251" s="98">
        <v>0</v>
      </c>
      <c r="CD2251" s="99" t="str">
        <f>IFERROR(VLOOKUP(ROWS($CB$4:CB2251),$CA$4:$CB$2337,2,0),"")</f>
        <v>Zalesie (pow. bialski, woj. lubelskie)</v>
      </c>
      <c r="CE2251" s="98">
        <v>0</v>
      </c>
      <c r="CF2251" s="98">
        <f>IF(ISNUMBER(SEARCH('ankieta ESG'!$G$189,CG2251)),MAX($CF$3:CF2250)+1,0)</f>
        <v>2248</v>
      </c>
      <c r="CG2251" s="134" t="s">
        <v>6251</v>
      </c>
      <c r="CH2251" s="98">
        <v>0</v>
      </c>
      <c r="CI2251" s="99" t="str">
        <f>IFERROR(VLOOKUP(ROWS($CG$4:CG2251),$CF$4:$CG$2337,2,0),"")</f>
        <v>Zalesie (pow. bialski, woj. lubelskie)</v>
      </c>
      <c r="CJ2251" s="98">
        <v>0</v>
      </c>
    </row>
    <row r="2252" spans="4:88">
      <c r="D2252" s="25"/>
      <c r="F2252" s="25"/>
      <c r="AM2252" s="98">
        <f>IF(ISNUMBER(SEARCH('ankieta ESG'!$G$180,AN2252)),MAX(AM$3:$AM2251)+1,0)</f>
        <v>2249</v>
      </c>
      <c r="AN2252" s="134" t="s">
        <v>6252</v>
      </c>
      <c r="AO2252" s="98">
        <v>0</v>
      </c>
      <c r="AP2252" s="99" t="str">
        <f>IFERROR(VLOOKUP(ROWS($AN$4:AN2252),$AM$4:$AN$2337,2,0),"")</f>
        <v>Zaleszany (pow. stalowowolski, woj. podkarpackie)</v>
      </c>
      <c r="AQ2252" s="98">
        <v>0</v>
      </c>
      <c r="AR2252" s="98">
        <f>IF(ISNUMBER(SEARCH('ankieta ESG'!$G$181,AS2252)),MAX($AR$3:AR2251)+1,0)</f>
        <v>2249</v>
      </c>
      <c r="AS2252" s="134" t="s">
        <v>6252</v>
      </c>
      <c r="AT2252" s="98">
        <v>0</v>
      </c>
      <c r="AU2252" s="99" t="str">
        <f>IFERROR(VLOOKUP(ROWS($AS$4:AS2252),$AR$4:$AS$2337,2,0),"")</f>
        <v>Zaleszany (pow. stalowowolski, woj. podkarpackie)</v>
      </c>
      <c r="AV2252" s="98">
        <v>0</v>
      </c>
      <c r="AW2252" s="98">
        <f>IF(ISNUMBER(SEARCH('ankieta ESG'!$G$182,AX2252)),MAX($AW$3:AW2251)+1,0)</f>
        <v>2249</v>
      </c>
      <c r="AX2252" s="134" t="s">
        <v>6252</v>
      </c>
      <c r="AY2252" s="98">
        <v>0</v>
      </c>
      <c r="AZ2252" s="99" t="str">
        <f>IFERROR(VLOOKUP(ROWS($AX$4:AX2252),$AW$4:$AX$2337,2,0),"")</f>
        <v>Zaleszany (pow. stalowowolski, woj. podkarpackie)</v>
      </c>
      <c r="BA2252" s="98">
        <v>0</v>
      </c>
      <c r="BB2252" s="98">
        <f>IF(ISNUMBER(SEARCH('ankieta ESG'!$G$183,BC2252)),MAX($BB$3:BB2251)+1,0)</f>
        <v>2249</v>
      </c>
      <c r="BC2252" s="134" t="s">
        <v>6252</v>
      </c>
      <c r="BD2252" s="98">
        <v>0</v>
      </c>
      <c r="BE2252" s="99" t="str">
        <f>IFERROR(VLOOKUP(ROWS($BC$4:BC2252),$BB$4:$BC$2337,2,0),"")</f>
        <v>Zaleszany (pow. stalowowolski, woj. podkarpackie)</v>
      </c>
      <c r="BF2252" s="98">
        <v>0</v>
      </c>
      <c r="BG2252" s="98">
        <f>IF(ISNUMBER(SEARCH('ankieta ESG'!$G$184,BH2252)),MAX($BG$3:BG2251)+1,0)</f>
        <v>2249</v>
      </c>
      <c r="BH2252" s="134" t="s">
        <v>6252</v>
      </c>
      <c r="BI2252" s="98">
        <v>0</v>
      </c>
      <c r="BJ2252" s="99" t="str">
        <f>IFERROR(VLOOKUP(ROWS($BH$4:BH2252),$BG$4:$BH$2337,2,0),"")</f>
        <v>Zaleszany (pow. stalowowolski, woj. podkarpackie)</v>
      </c>
      <c r="BK2252" s="98">
        <v>0</v>
      </c>
      <c r="BL2252" s="98">
        <f>IF(ISNUMBER(SEARCH('ankieta ESG'!$G$185,BM2252)),MAX($BL$3:BL2251)+1,0)</f>
        <v>2249</v>
      </c>
      <c r="BM2252" s="134" t="s">
        <v>6252</v>
      </c>
      <c r="BN2252" s="98">
        <v>0</v>
      </c>
      <c r="BO2252" s="99" t="str">
        <f>IFERROR(VLOOKUP(ROWS($BM$4:BM2252),$BL$4:$BM$2337,2,0),"")</f>
        <v>Zaleszany (pow. stalowowolski, woj. podkarpackie)</v>
      </c>
      <c r="BP2252" s="98">
        <v>0</v>
      </c>
      <c r="BQ2252" s="98">
        <f>IF(ISNUMBER(SEARCH('ankieta ESG'!$G$186,BR2252)),MAX($BQ$3:BQ2251)+1,0)</f>
        <v>2249</v>
      </c>
      <c r="BR2252" s="134" t="s">
        <v>6252</v>
      </c>
      <c r="BS2252" s="98">
        <v>0</v>
      </c>
      <c r="BT2252" s="99" t="str">
        <f>IFERROR(VLOOKUP(ROWS($BR$4:BR2252),$BQ$4:$BR$2337,2,0),"")</f>
        <v>Zaleszany (pow. stalowowolski, woj. podkarpackie)</v>
      </c>
      <c r="BU2252" s="98">
        <v>0</v>
      </c>
      <c r="BV2252" s="98">
        <f>IF(ISNUMBER(SEARCH('ankieta ESG'!$G$187,BW2252)),MAX($BV$3:BV2251)+1,0)</f>
        <v>2249</v>
      </c>
      <c r="BW2252" s="134" t="s">
        <v>6252</v>
      </c>
      <c r="BX2252" s="98">
        <v>0</v>
      </c>
      <c r="BY2252" s="99" t="str">
        <f>IFERROR(VLOOKUP(ROWS($BW$4:BW2252),$BV$4:$BW$2337,2,0),"")</f>
        <v>Zaleszany (pow. stalowowolski, woj. podkarpackie)</v>
      </c>
      <c r="BZ2252" s="98">
        <v>0</v>
      </c>
      <c r="CA2252" s="98">
        <f>IF(ISNUMBER(SEARCH('ankieta ESG'!$G$188,CB2252)),MAX($CA$3:CA2251)+1,0)</f>
        <v>2249</v>
      </c>
      <c r="CB2252" s="134" t="s">
        <v>6252</v>
      </c>
      <c r="CC2252" s="98">
        <v>0</v>
      </c>
      <c r="CD2252" s="99" t="str">
        <f>IFERROR(VLOOKUP(ROWS($CB$4:CB2252),$CA$4:$CB$2337,2,0),"")</f>
        <v>Zaleszany (pow. stalowowolski, woj. podkarpackie)</v>
      </c>
      <c r="CE2252" s="98">
        <v>0</v>
      </c>
      <c r="CF2252" s="98">
        <f>IF(ISNUMBER(SEARCH('ankieta ESG'!$G$189,CG2252)),MAX($CF$3:CF2251)+1,0)</f>
        <v>2249</v>
      </c>
      <c r="CG2252" s="134" t="s">
        <v>6252</v>
      </c>
      <c r="CH2252" s="98">
        <v>0</v>
      </c>
      <c r="CI2252" s="99" t="str">
        <f>IFERROR(VLOOKUP(ROWS($CG$4:CG2252),$CF$4:$CG$2337,2,0),"")</f>
        <v>Zaleszany (pow. stalowowolski, woj. podkarpackie)</v>
      </c>
      <c r="CJ2252" s="98">
        <v>0</v>
      </c>
    </row>
    <row r="2253" spans="4:88">
      <c r="D2253" s="25"/>
      <c r="F2253" s="25"/>
      <c r="AM2253" s="98">
        <f>IF(ISNUMBER(SEARCH('ankieta ESG'!$G$180,AN2253)),MAX(AM$3:$AM2252)+1,0)</f>
        <v>2250</v>
      </c>
      <c r="AN2253" s="134" t="s">
        <v>6253</v>
      </c>
      <c r="AO2253" s="98">
        <v>0</v>
      </c>
      <c r="AP2253" s="99" t="str">
        <f>IFERROR(VLOOKUP(ROWS($AN$4:AN2253),$AM$4:$AN$2337,2,0),"")</f>
        <v>Zalewo (pow. iławski, woj. warmińsko-mazurskie)</v>
      </c>
      <c r="AQ2253" s="98">
        <v>0</v>
      </c>
      <c r="AR2253" s="98">
        <f>IF(ISNUMBER(SEARCH('ankieta ESG'!$G$181,AS2253)),MAX($AR$3:AR2252)+1,0)</f>
        <v>2250</v>
      </c>
      <c r="AS2253" s="134" t="s">
        <v>6253</v>
      </c>
      <c r="AT2253" s="98">
        <v>0</v>
      </c>
      <c r="AU2253" s="99" t="str">
        <f>IFERROR(VLOOKUP(ROWS($AS$4:AS2253),$AR$4:$AS$2337,2,0),"")</f>
        <v>Zalewo (pow. iławski, woj. warmińsko-mazurskie)</v>
      </c>
      <c r="AV2253" s="98">
        <v>0</v>
      </c>
      <c r="AW2253" s="98">
        <f>IF(ISNUMBER(SEARCH('ankieta ESG'!$G$182,AX2253)),MAX($AW$3:AW2252)+1,0)</f>
        <v>2250</v>
      </c>
      <c r="AX2253" s="134" t="s">
        <v>6253</v>
      </c>
      <c r="AY2253" s="98">
        <v>0</v>
      </c>
      <c r="AZ2253" s="99" t="str">
        <f>IFERROR(VLOOKUP(ROWS($AX$4:AX2253),$AW$4:$AX$2337,2,0),"")</f>
        <v>Zalewo (pow. iławski, woj. warmińsko-mazurskie)</v>
      </c>
      <c r="BA2253" s="98">
        <v>0</v>
      </c>
      <c r="BB2253" s="98">
        <f>IF(ISNUMBER(SEARCH('ankieta ESG'!$G$183,BC2253)),MAX($BB$3:BB2252)+1,0)</f>
        <v>2250</v>
      </c>
      <c r="BC2253" s="134" t="s">
        <v>6253</v>
      </c>
      <c r="BD2253" s="98">
        <v>0</v>
      </c>
      <c r="BE2253" s="99" t="str">
        <f>IFERROR(VLOOKUP(ROWS($BC$4:BC2253),$BB$4:$BC$2337,2,0),"")</f>
        <v>Zalewo (pow. iławski, woj. warmińsko-mazurskie)</v>
      </c>
      <c r="BF2253" s="98">
        <v>0</v>
      </c>
      <c r="BG2253" s="98">
        <f>IF(ISNUMBER(SEARCH('ankieta ESG'!$G$184,BH2253)),MAX($BG$3:BG2252)+1,0)</f>
        <v>2250</v>
      </c>
      <c r="BH2253" s="134" t="s">
        <v>6253</v>
      </c>
      <c r="BI2253" s="98">
        <v>0</v>
      </c>
      <c r="BJ2253" s="99" t="str">
        <f>IFERROR(VLOOKUP(ROWS($BH$4:BH2253),$BG$4:$BH$2337,2,0),"")</f>
        <v>Zalewo (pow. iławski, woj. warmińsko-mazurskie)</v>
      </c>
      <c r="BK2253" s="98">
        <v>0</v>
      </c>
      <c r="BL2253" s="98">
        <f>IF(ISNUMBER(SEARCH('ankieta ESG'!$G$185,BM2253)),MAX($BL$3:BL2252)+1,0)</f>
        <v>2250</v>
      </c>
      <c r="BM2253" s="134" t="s">
        <v>6253</v>
      </c>
      <c r="BN2253" s="98">
        <v>0</v>
      </c>
      <c r="BO2253" s="99" t="str">
        <f>IFERROR(VLOOKUP(ROWS($BM$4:BM2253),$BL$4:$BM$2337,2,0),"")</f>
        <v>Zalewo (pow. iławski, woj. warmińsko-mazurskie)</v>
      </c>
      <c r="BP2253" s="98">
        <v>0</v>
      </c>
      <c r="BQ2253" s="98">
        <f>IF(ISNUMBER(SEARCH('ankieta ESG'!$G$186,BR2253)),MAX($BQ$3:BQ2252)+1,0)</f>
        <v>2250</v>
      </c>
      <c r="BR2253" s="134" t="s">
        <v>6253</v>
      </c>
      <c r="BS2253" s="98">
        <v>0</v>
      </c>
      <c r="BT2253" s="99" t="str">
        <f>IFERROR(VLOOKUP(ROWS($BR$4:BR2253),$BQ$4:$BR$2337,2,0),"")</f>
        <v>Zalewo (pow. iławski, woj. warmińsko-mazurskie)</v>
      </c>
      <c r="BU2253" s="98">
        <v>0</v>
      </c>
      <c r="BV2253" s="98">
        <f>IF(ISNUMBER(SEARCH('ankieta ESG'!$G$187,BW2253)),MAX($BV$3:BV2252)+1,0)</f>
        <v>2250</v>
      </c>
      <c r="BW2253" s="134" t="s">
        <v>6253</v>
      </c>
      <c r="BX2253" s="98">
        <v>0</v>
      </c>
      <c r="BY2253" s="99" t="str">
        <f>IFERROR(VLOOKUP(ROWS($BW$4:BW2253),$BV$4:$BW$2337,2,0),"")</f>
        <v>Zalewo (pow. iławski, woj. warmińsko-mazurskie)</v>
      </c>
      <c r="BZ2253" s="98">
        <v>0</v>
      </c>
      <c r="CA2253" s="98">
        <f>IF(ISNUMBER(SEARCH('ankieta ESG'!$G$188,CB2253)),MAX($CA$3:CA2252)+1,0)</f>
        <v>2250</v>
      </c>
      <c r="CB2253" s="134" t="s">
        <v>6253</v>
      </c>
      <c r="CC2253" s="98">
        <v>0</v>
      </c>
      <c r="CD2253" s="99" t="str">
        <f>IFERROR(VLOOKUP(ROWS($CB$4:CB2253),$CA$4:$CB$2337,2,0),"")</f>
        <v>Zalewo (pow. iławski, woj. warmińsko-mazurskie)</v>
      </c>
      <c r="CE2253" s="98">
        <v>0</v>
      </c>
      <c r="CF2253" s="98">
        <f>IF(ISNUMBER(SEARCH('ankieta ESG'!$G$189,CG2253)),MAX($CF$3:CF2252)+1,0)</f>
        <v>2250</v>
      </c>
      <c r="CG2253" s="134" t="s">
        <v>6253</v>
      </c>
      <c r="CH2253" s="98">
        <v>0</v>
      </c>
      <c r="CI2253" s="99" t="str">
        <f>IFERROR(VLOOKUP(ROWS($CG$4:CG2253),$CF$4:$CG$2337,2,0),"")</f>
        <v>Zalewo (pow. iławski, woj. warmińsko-mazurskie)</v>
      </c>
      <c r="CJ2253" s="98">
        <v>0</v>
      </c>
    </row>
    <row r="2254" spans="4:88">
      <c r="D2254" s="25"/>
      <c r="F2254" s="25"/>
      <c r="AM2254" s="98">
        <f>IF(ISNUMBER(SEARCH('ankieta ESG'!$G$180,AN2254)),MAX(AM$3:$AM2253)+1,0)</f>
        <v>2251</v>
      </c>
      <c r="AN2254" s="134" t="s">
        <v>6254</v>
      </c>
      <c r="AO2254" s="98">
        <v>0</v>
      </c>
      <c r="AP2254" s="99" t="str">
        <f>IFERROR(VLOOKUP(ROWS($AN$4:AN2254),$AM$4:$AN$2337,2,0),"")</f>
        <v>Załuski (pow. płoński, woj. mazowieckie)</v>
      </c>
      <c r="AQ2254" s="98">
        <v>0</v>
      </c>
      <c r="AR2254" s="98">
        <f>IF(ISNUMBER(SEARCH('ankieta ESG'!$G$181,AS2254)),MAX($AR$3:AR2253)+1,0)</f>
        <v>2251</v>
      </c>
      <c r="AS2254" s="134" t="s">
        <v>6254</v>
      </c>
      <c r="AT2254" s="98">
        <v>0</v>
      </c>
      <c r="AU2254" s="99" t="str">
        <f>IFERROR(VLOOKUP(ROWS($AS$4:AS2254),$AR$4:$AS$2337,2,0),"")</f>
        <v>Załuski (pow. płoński, woj. mazowieckie)</v>
      </c>
      <c r="AV2254" s="98">
        <v>0</v>
      </c>
      <c r="AW2254" s="98">
        <f>IF(ISNUMBER(SEARCH('ankieta ESG'!$G$182,AX2254)),MAX($AW$3:AW2253)+1,0)</f>
        <v>2251</v>
      </c>
      <c r="AX2254" s="134" t="s">
        <v>6254</v>
      </c>
      <c r="AY2254" s="98">
        <v>0</v>
      </c>
      <c r="AZ2254" s="99" t="str">
        <f>IFERROR(VLOOKUP(ROWS($AX$4:AX2254),$AW$4:$AX$2337,2,0),"")</f>
        <v>Załuski (pow. płoński, woj. mazowieckie)</v>
      </c>
      <c r="BA2254" s="98">
        <v>0</v>
      </c>
      <c r="BB2254" s="98">
        <f>IF(ISNUMBER(SEARCH('ankieta ESG'!$G$183,BC2254)),MAX($BB$3:BB2253)+1,0)</f>
        <v>2251</v>
      </c>
      <c r="BC2254" s="134" t="s">
        <v>6254</v>
      </c>
      <c r="BD2254" s="98">
        <v>0</v>
      </c>
      <c r="BE2254" s="99" t="str">
        <f>IFERROR(VLOOKUP(ROWS($BC$4:BC2254),$BB$4:$BC$2337,2,0),"")</f>
        <v>Załuski (pow. płoński, woj. mazowieckie)</v>
      </c>
      <c r="BF2254" s="98">
        <v>0</v>
      </c>
      <c r="BG2254" s="98">
        <f>IF(ISNUMBER(SEARCH('ankieta ESG'!$G$184,BH2254)),MAX($BG$3:BG2253)+1,0)</f>
        <v>2251</v>
      </c>
      <c r="BH2254" s="134" t="s">
        <v>6254</v>
      </c>
      <c r="BI2254" s="98">
        <v>0</v>
      </c>
      <c r="BJ2254" s="99" t="str">
        <f>IFERROR(VLOOKUP(ROWS($BH$4:BH2254),$BG$4:$BH$2337,2,0),"")</f>
        <v>Załuski (pow. płoński, woj. mazowieckie)</v>
      </c>
      <c r="BK2254" s="98">
        <v>0</v>
      </c>
      <c r="BL2254" s="98">
        <f>IF(ISNUMBER(SEARCH('ankieta ESG'!$G$185,BM2254)),MAX($BL$3:BL2253)+1,0)</f>
        <v>2251</v>
      </c>
      <c r="BM2254" s="134" t="s">
        <v>6254</v>
      </c>
      <c r="BN2254" s="98">
        <v>0</v>
      </c>
      <c r="BO2254" s="99" t="str">
        <f>IFERROR(VLOOKUP(ROWS($BM$4:BM2254),$BL$4:$BM$2337,2,0),"")</f>
        <v>Załuski (pow. płoński, woj. mazowieckie)</v>
      </c>
      <c r="BP2254" s="98">
        <v>0</v>
      </c>
      <c r="BQ2254" s="98">
        <f>IF(ISNUMBER(SEARCH('ankieta ESG'!$G$186,BR2254)),MAX($BQ$3:BQ2253)+1,0)</f>
        <v>2251</v>
      </c>
      <c r="BR2254" s="134" t="s">
        <v>6254</v>
      </c>
      <c r="BS2254" s="98">
        <v>0</v>
      </c>
      <c r="BT2254" s="99" t="str">
        <f>IFERROR(VLOOKUP(ROWS($BR$4:BR2254),$BQ$4:$BR$2337,2,0),"")</f>
        <v>Załuski (pow. płoński, woj. mazowieckie)</v>
      </c>
      <c r="BU2254" s="98">
        <v>0</v>
      </c>
      <c r="BV2254" s="98">
        <f>IF(ISNUMBER(SEARCH('ankieta ESG'!$G$187,BW2254)),MAX($BV$3:BV2253)+1,0)</f>
        <v>2251</v>
      </c>
      <c r="BW2254" s="134" t="s">
        <v>6254</v>
      </c>
      <c r="BX2254" s="98">
        <v>0</v>
      </c>
      <c r="BY2254" s="99" t="str">
        <f>IFERROR(VLOOKUP(ROWS($BW$4:BW2254),$BV$4:$BW$2337,2,0),"")</f>
        <v>Załuski (pow. płoński, woj. mazowieckie)</v>
      </c>
      <c r="BZ2254" s="98">
        <v>0</v>
      </c>
      <c r="CA2254" s="98">
        <f>IF(ISNUMBER(SEARCH('ankieta ESG'!$G$188,CB2254)),MAX($CA$3:CA2253)+1,0)</f>
        <v>2251</v>
      </c>
      <c r="CB2254" s="134" t="s">
        <v>6254</v>
      </c>
      <c r="CC2254" s="98">
        <v>0</v>
      </c>
      <c r="CD2254" s="99" t="str">
        <f>IFERROR(VLOOKUP(ROWS($CB$4:CB2254),$CA$4:$CB$2337,2,0),"")</f>
        <v>Załuski (pow. płoński, woj. mazowieckie)</v>
      </c>
      <c r="CE2254" s="98">
        <v>0</v>
      </c>
      <c r="CF2254" s="98">
        <f>IF(ISNUMBER(SEARCH('ankieta ESG'!$G$189,CG2254)),MAX($CF$3:CF2253)+1,0)</f>
        <v>2251</v>
      </c>
      <c r="CG2254" s="134" t="s">
        <v>6254</v>
      </c>
      <c r="CH2254" s="98">
        <v>0</v>
      </c>
      <c r="CI2254" s="99" t="str">
        <f>IFERROR(VLOOKUP(ROWS($CG$4:CG2254),$CF$4:$CG$2337,2,0),"")</f>
        <v>Załuski (pow. płoński, woj. mazowieckie)</v>
      </c>
      <c r="CJ2254" s="98">
        <v>0</v>
      </c>
    </row>
    <row r="2255" spans="4:88">
      <c r="D2255" s="25"/>
      <c r="F2255" s="25"/>
      <c r="AM2255" s="98">
        <f>IF(ISNUMBER(SEARCH('ankieta ESG'!$G$180,AN2255)),MAX(AM$3:$AM2254)+1,0)</f>
        <v>2252</v>
      </c>
      <c r="AN2255" s="134" t="s">
        <v>6255</v>
      </c>
      <c r="AO2255" s="98">
        <v>0</v>
      </c>
      <c r="AP2255" s="99" t="str">
        <f>IFERROR(VLOOKUP(ROWS($AN$4:AN2255),$AM$4:$AN$2337,2,0),"")</f>
        <v>Zambrów (pow. zambrowski, woj. podlaskie)</v>
      </c>
      <c r="AQ2255" s="98">
        <v>0</v>
      </c>
      <c r="AR2255" s="98">
        <f>IF(ISNUMBER(SEARCH('ankieta ESG'!$G$181,AS2255)),MAX($AR$3:AR2254)+1,0)</f>
        <v>2252</v>
      </c>
      <c r="AS2255" s="134" t="s">
        <v>6255</v>
      </c>
      <c r="AT2255" s="98">
        <v>0</v>
      </c>
      <c r="AU2255" s="99" t="str">
        <f>IFERROR(VLOOKUP(ROWS($AS$4:AS2255),$AR$4:$AS$2337,2,0),"")</f>
        <v>Zambrów (pow. zambrowski, woj. podlaskie)</v>
      </c>
      <c r="AV2255" s="98">
        <v>0</v>
      </c>
      <c r="AW2255" s="98">
        <f>IF(ISNUMBER(SEARCH('ankieta ESG'!$G$182,AX2255)),MAX($AW$3:AW2254)+1,0)</f>
        <v>2252</v>
      </c>
      <c r="AX2255" s="134" t="s">
        <v>6255</v>
      </c>
      <c r="AY2255" s="98">
        <v>0</v>
      </c>
      <c r="AZ2255" s="99" t="str">
        <f>IFERROR(VLOOKUP(ROWS($AX$4:AX2255),$AW$4:$AX$2337,2,0),"")</f>
        <v>Zambrów (pow. zambrowski, woj. podlaskie)</v>
      </c>
      <c r="BA2255" s="98">
        <v>0</v>
      </c>
      <c r="BB2255" s="98">
        <f>IF(ISNUMBER(SEARCH('ankieta ESG'!$G$183,BC2255)),MAX($BB$3:BB2254)+1,0)</f>
        <v>2252</v>
      </c>
      <c r="BC2255" s="134" t="s">
        <v>6255</v>
      </c>
      <c r="BD2255" s="98">
        <v>0</v>
      </c>
      <c r="BE2255" s="99" t="str">
        <f>IFERROR(VLOOKUP(ROWS($BC$4:BC2255),$BB$4:$BC$2337,2,0),"")</f>
        <v>Zambrów (pow. zambrowski, woj. podlaskie)</v>
      </c>
      <c r="BF2255" s="98">
        <v>0</v>
      </c>
      <c r="BG2255" s="98">
        <f>IF(ISNUMBER(SEARCH('ankieta ESG'!$G$184,BH2255)),MAX($BG$3:BG2254)+1,0)</f>
        <v>2252</v>
      </c>
      <c r="BH2255" s="134" t="s">
        <v>6255</v>
      </c>
      <c r="BI2255" s="98">
        <v>0</v>
      </c>
      <c r="BJ2255" s="99" t="str">
        <f>IFERROR(VLOOKUP(ROWS($BH$4:BH2255),$BG$4:$BH$2337,2,0),"")</f>
        <v>Zambrów (pow. zambrowski, woj. podlaskie)</v>
      </c>
      <c r="BK2255" s="98">
        <v>0</v>
      </c>
      <c r="BL2255" s="98">
        <f>IF(ISNUMBER(SEARCH('ankieta ESG'!$G$185,BM2255)),MAX($BL$3:BL2254)+1,0)</f>
        <v>2252</v>
      </c>
      <c r="BM2255" s="134" t="s">
        <v>6255</v>
      </c>
      <c r="BN2255" s="98">
        <v>0</v>
      </c>
      <c r="BO2255" s="99" t="str">
        <f>IFERROR(VLOOKUP(ROWS($BM$4:BM2255),$BL$4:$BM$2337,2,0),"")</f>
        <v>Zambrów (pow. zambrowski, woj. podlaskie)</v>
      </c>
      <c r="BP2255" s="98">
        <v>0</v>
      </c>
      <c r="BQ2255" s="98">
        <f>IF(ISNUMBER(SEARCH('ankieta ESG'!$G$186,BR2255)),MAX($BQ$3:BQ2254)+1,0)</f>
        <v>2252</v>
      </c>
      <c r="BR2255" s="134" t="s">
        <v>6255</v>
      </c>
      <c r="BS2255" s="98">
        <v>0</v>
      </c>
      <c r="BT2255" s="99" t="str">
        <f>IFERROR(VLOOKUP(ROWS($BR$4:BR2255),$BQ$4:$BR$2337,2,0),"")</f>
        <v>Zambrów (pow. zambrowski, woj. podlaskie)</v>
      </c>
      <c r="BU2255" s="98">
        <v>0</v>
      </c>
      <c r="BV2255" s="98">
        <f>IF(ISNUMBER(SEARCH('ankieta ESG'!$G$187,BW2255)),MAX($BV$3:BV2254)+1,0)</f>
        <v>2252</v>
      </c>
      <c r="BW2255" s="134" t="s">
        <v>6255</v>
      </c>
      <c r="BX2255" s="98">
        <v>0</v>
      </c>
      <c r="BY2255" s="99" t="str">
        <f>IFERROR(VLOOKUP(ROWS($BW$4:BW2255),$BV$4:$BW$2337,2,0),"")</f>
        <v>Zambrów (pow. zambrowski, woj. podlaskie)</v>
      </c>
      <c r="BZ2255" s="98">
        <v>0</v>
      </c>
      <c r="CA2255" s="98">
        <f>IF(ISNUMBER(SEARCH('ankieta ESG'!$G$188,CB2255)),MAX($CA$3:CA2254)+1,0)</f>
        <v>2252</v>
      </c>
      <c r="CB2255" s="134" t="s">
        <v>6255</v>
      </c>
      <c r="CC2255" s="98">
        <v>0</v>
      </c>
      <c r="CD2255" s="99" t="str">
        <f>IFERROR(VLOOKUP(ROWS($CB$4:CB2255),$CA$4:$CB$2337,2,0),"")</f>
        <v>Zambrów (pow. zambrowski, woj. podlaskie)</v>
      </c>
      <c r="CE2255" s="98">
        <v>0</v>
      </c>
      <c r="CF2255" s="98">
        <f>IF(ISNUMBER(SEARCH('ankieta ESG'!$G$189,CG2255)),MAX($CF$3:CF2254)+1,0)</f>
        <v>2252</v>
      </c>
      <c r="CG2255" s="134" t="s">
        <v>6255</v>
      </c>
      <c r="CH2255" s="98">
        <v>0</v>
      </c>
      <c r="CI2255" s="99" t="str">
        <f>IFERROR(VLOOKUP(ROWS($CG$4:CG2255),$CF$4:$CG$2337,2,0),"")</f>
        <v>Zambrów (pow. zambrowski, woj. podlaskie)</v>
      </c>
      <c r="CJ2255" s="98">
        <v>0</v>
      </c>
    </row>
    <row r="2256" spans="4:88">
      <c r="D2256" s="25"/>
      <c r="F2256" s="25"/>
      <c r="AM2256" s="98">
        <f>IF(ISNUMBER(SEARCH('ankieta ESG'!$G$180,AN2256)),MAX(AM$3:$AM2255)+1,0)</f>
        <v>2253</v>
      </c>
      <c r="AN2256" s="134" t="s">
        <v>6256</v>
      </c>
      <c r="AO2256" s="98">
        <v>0</v>
      </c>
      <c r="AP2256" s="99" t="str">
        <f>IFERROR(VLOOKUP(ROWS($AN$4:AN2256),$AM$4:$AN$2337,2,0),"")</f>
        <v>Zamość (pow. zamojski, woj. lubelskie)</v>
      </c>
      <c r="AQ2256" s="98">
        <v>0</v>
      </c>
      <c r="AR2256" s="98">
        <f>IF(ISNUMBER(SEARCH('ankieta ESG'!$G$181,AS2256)),MAX($AR$3:AR2255)+1,0)</f>
        <v>2253</v>
      </c>
      <c r="AS2256" s="134" t="s">
        <v>6256</v>
      </c>
      <c r="AT2256" s="98">
        <v>0</v>
      </c>
      <c r="AU2256" s="99" t="str">
        <f>IFERROR(VLOOKUP(ROWS($AS$4:AS2256),$AR$4:$AS$2337,2,0),"")</f>
        <v>Zamość (pow. zamojski, woj. lubelskie)</v>
      </c>
      <c r="AV2256" s="98">
        <v>0</v>
      </c>
      <c r="AW2256" s="98">
        <f>IF(ISNUMBER(SEARCH('ankieta ESG'!$G$182,AX2256)),MAX($AW$3:AW2255)+1,0)</f>
        <v>2253</v>
      </c>
      <c r="AX2256" s="134" t="s">
        <v>6256</v>
      </c>
      <c r="AY2256" s="98">
        <v>0</v>
      </c>
      <c r="AZ2256" s="99" t="str">
        <f>IFERROR(VLOOKUP(ROWS($AX$4:AX2256),$AW$4:$AX$2337,2,0),"")</f>
        <v>Zamość (pow. zamojski, woj. lubelskie)</v>
      </c>
      <c r="BA2256" s="98">
        <v>0</v>
      </c>
      <c r="BB2256" s="98">
        <f>IF(ISNUMBER(SEARCH('ankieta ESG'!$G$183,BC2256)),MAX($BB$3:BB2255)+1,0)</f>
        <v>2253</v>
      </c>
      <c r="BC2256" s="134" t="s">
        <v>6256</v>
      </c>
      <c r="BD2256" s="98">
        <v>0</v>
      </c>
      <c r="BE2256" s="99" t="str">
        <f>IFERROR(VLOOKUP(ROWS($BC$4:BC2256),$BB$4:$BC$2337,2,0),"")</f>
        <v>Zamość (pow. zamojski, woj. lubelskie)</v>
      </c>
      <c r="BF2256" s="98">
        <v>0</v>
      </c>
      <c r="BG2256" s="98">
        <f>IF(ISNUMBER(SEARCH('ankieta ESG'!$G$184,BH2256)),MAX($BG$3:BG2255)+1,0)</f>
        <v>2253</v>
      </c>
      <c r="BH2256" s="134" t="s">
        <v>6256</v>
      </c>
      <c r="BI2256" s="98">
        <v>0</v>
      </c>
      <c r="BJ2256" s="99" t="str">
        <f>IFERROR(VLOOKUP(ROWS($BH$4:BH2256),$BG$4:$BH$2337,2,0),"")</f>
        <v>Zamość (pow. zamojski, woj. lubelskie)</v>
      </c>
      <c r="BK2256" s="98">
        <v>0</v>
      </c>
      <c r="BL2256" s="98">
        <f>IF(ISNUMBER(SEARCH('ankieta ESG'!$G$185,BM2256)),MAX($BL$3:BL2255)+1,0)</f>
        <v>2253</v>
      </c>
      <c r="BM2256" s="134" t="s">
        <v>6256</v>
      </c>
      <c r="BN2256" s="98">
        <v>0</v>
      </c>
      <c r="BO2256" s="99" t="str">
        <f>IFERROR(VLOOKUP(ROWS($BM$4:BM2256),$BL$4:$BM$2337,2,0),"")</f>
        <v>Zamość (pow. zamojski, woj. lubelskie)</v>
      </c>
      <c r="BP2256" s="98">
        <v>0</v>
      </c>
      <c r="BQ2256" s="98">
        <f>IF(ISNUMBER(SEARCH('ankieta ESG'!$G$186,BR2256)),MAX($BQ$3:BQ2255)+1,0)</f>
        <v>2253</v>
      </c>
      <c r="BR2256" s="134" t="s">
        <v>6256</v>
      </c>
      <c r="BS2256" s="98">
        <v>0</v>
      </c>
      <c r="BT2256" s="99" t="str">
        <f>IFERROR(VLOOKUP(ROWS($BR$4:BR2256),$BQ$4:$BR$2337,2,0),"")</f>
        <v>Zamość (pow. zamojski, woj. lubelskie)</v>
      </c>
      <c r="BU2256" s="98">
        <v>0</v>
      </c>
      <c r="BV2256" s="98">
        <f>IF(ISNUMBER(SEARCH('ankieta ESG'!$G$187,BW2256)),MAX($BV$3:BV2255)+1,0)</f>
        <v>2253</v>
      </c>
      <c r="BW2256" s="134" t="s">
        <v>6256</v>
      </c>
      <c r="BX2256" s="98">
        <v>0</v>
      </c>
      <c r="BY2256" s="99" t="str">
        <f>IFERROR(VLOOKUP(ROWS($BW$4:BW2256),$BV$4:$BW$2337,2,0),"")</f>
        <v>Zamość (pow. zamojski, woj. lubelskie)</v>
      </c>
      <c r="BZ2256" s="98">
        <v>0</v>
      </c>
      <c r="CA2256" s="98">
        <f>IF(ISNUMBER(SEARCH('ankieta ESG'!$G$188,CB2256)),MAX($CA$3:CA2255)+1,0)</f>
        <v>2253</v>
      </c>
      <c r="CB2256" s="134" t="s">
        <v>6256</v>
      </c>
      <c r="CC2256" s="98">
        <v>0</v>
      </c>
      <c r="CD2256" s="99" t="str">
        <f>IFERROR(VLOOKUP(ROWS($CB$4:CB2256),$CA$4:$CB$2337,2,0),"")</f>
        <v>Zamość (pow. zamojski, woj. lubelskie)</v>
      </c>
      <c r="CE2256" s="98">
        <v>0</v>
      </c>
      <c r="CF2256" s="98">
        <f>IF(ISNUMBER(SEARCH('ankieta ESG'!$G$189,CG2256)),MAX($CF$3:CF2255)+1,0)</f>
        <v>2253</v>
      </c>
      <c r="CG2256" s="134" t="s">
        <v>6256</v>
      </c>
      <c r="CH2256" s="98">
        <v>0</v>
      </c>
      <c r="CI2256" s="99" t="str">
        <f>IFERROR(VLOOKUP(ROWS($CG$4:CG2256),$CF$4:$CG$2337,2,0),"")</f>
        <v>Zamość (pow. zamojski, woj. lubelskie)</v>
      </c>
      <c r="CJ2256" s="98">
        <v>0</v>
      </c>
    </row>
    <row r="2257" spans="4:88">
      <c r="D2257" s="25"/>
      <c r="F2257" s="25"/>
      <c r="AM2257" s="98">
        <f>IF(ISNUMBER(SEARCH('ankieta ESG'!$G$180,AN2257)),MAX(AM$3:$AM2256)+1,0)</f>
        <v>2254</v>
      </c>
      <c r="AN2257" s="134" t="s">
        <v>6257</v>
      </c>
      <c r="AO2257" s="98">
        <v>0</v>
      </c>
      <c r="AP2257" s="99" t="str">
        <f>IFERROR(VLOOKUP(ROWS($AN$4:AN2257),$AM$4:$AN$2337,2,0),"")</f>
        <v>Zamość (pow. Zamość, woj. lubelskie)</v>
      </c>
      <c r="AQ2257" s="98">
        <v>0</v>
      </c>
      <c r="AR2257" s="98">
        <f>IF(ISNUMBER(SEARCH('ankieta ESG'!$G$181,AS2257)),MAX($AR$3:AR2256)+1,0)</f>
        <v>2254</v>
      </c>
      <c r="AS2257" s="134" t="s">
        <v>6257</v>
      </c>
      <c r="AT2257" s="98">
        <v>0</v>
      </c>
      <c r="AU2257" s="99" t="str">
        <f>IFERROR(VLOOKUP(ROWS($AS$4:AS2257),$AR$4:$AS$2337,2,0),"")</f>
        <v>Zamość (pow. Zamość, woj. lubelskie)</v>
      </c>
      <c r="AV2257" s="98">
        <v>0</v>
      </c>
      <c r="AW2257" s="98">
        <f>IF(ISNUMBER(SEARCH('ankieta ESG'!$G$182,AX2257)),MAX($AW$3:AW2256)+1,0)</f>
        <v>2254</v>
      </c>
      <c r="AX2257" s="134" t="s">
        <v>6257</v>
      </c>
      <c r="AY2257" s="98">
        <v>0</v>
      </c>
      <c r="AZ2257" s="99" t="str">
        <f>IFERROR(VLOOKUP(ROWS($AX$4:AX2257),$AW$4:$AX$2337,2,0),"")</f>
        <v>Zamość (pow. Zamość, woj. lubelskie)</v>
      </c>
      <c r="BA2257" s="98">
        <v>0</v>
      </c>
      <c r="BB2257" s="98">
        <f>IF(ISNUMBER(SEARCH('ankieta ESG'!$G$183,BC2257)),MAX($BB$3:BB2256)+1,0)</f>
        <v>2254</v>
      </c>
      <c r="BC2257" s="134" t="s">
        <v>6257</v>
      </c>
      <c r="BD2257" s="98">
        <v>0</v>
      </c>
      <c r="BE2257" s="99" t="str">
        <f>IFERROR(VLOOKUP(ROWS($BC$4:BC2257),$BB$4:$BC$2337,2,0),"")</f>
        <v>Zamość (pow. Zamość, woj. lubelskie)</v>
      </c>
      <c r="BF2257" s="98">
        <v>0</v>
      </c>
      <c r="BG2257" s="98">
        <f>IF(ISNUMBER(SEARCH('ankieta ESG'!$G$184,BH2257)),MAX($BG$3:BG2256)+1,0)</f>
        <v>2254</v>
      </c>
      <c r="BH2257" s="134" t="s">
        <v>6257</v>
      </c>
      <c r="BI2257" s="98">
        <v>0</v>
      </c>
      <c r="BJ2257" s="99" t="str">
        <f>IFERROR(VLOOKUP(ROWS($BH$4:BH2257),$BG$4:$BH$2337,2,0),"")</f>
        <v>Zamość (pow. Zamość, woj. lubelskie)</v>
      </c>
      <c r="BK2257" s="98">
        <v>0</v>
      </c>
      <c r="BL2257" s="98">
        <f>IF(ISNUMBER(SEARCH('ankieta ESG'!$G$185,BM2257)),MAX($BL$3:BL2256)+1,0)</f>
        <v>2254</v>
      </c>
      <c r="BM2257" s="134" t="s">
        <v>6257</v>
      </c>
      <c r="BN2257" s="98">
        <v>0</v>
      </c>
      <c r="BO2257" s="99" t="str">
        <f>IFERROR(VLOOKUP(ROWS($BM$4:BM2257),$BL$4:$BM$2337,2,0),"")</f>
        <v>Zamość (pow. Zamość, woj. lubelskie)</v>
      </c>
      <c r="BP2257" s="98">
        <v>0</v>
      </c>
      <c r="BQ2257" s="98">
        <f>IF(ISNUMBER(SEARCH('ankieta ESG'!$G$186,BR2257)),MAX($BQ$3:BQ2256)+1,0)</f>
        <v>2254</v>
      </c>
      <c r="BR2257" s="134" t="s">
        <v>6257</v>
      </c>
      <c r="BS2257" s="98">
        <v>0</v>
      </c>
      <c r="BT2257" s="99" t="str">
        <f>IFERROR(VLOOKUP(ROWS($BR$4:BR2257),$BQ$4:$BR$2337,2,0),"")</f>
        <v>Zamość (pow. Zamość, woj. lubelskie)</v>
      </c>
      <c r="BU2257" s="98">
        <v>0</v>
      </c>
      <c r="BV2257" s="98">
        <f>IF(ISNUMBER(SEARCH('ankieta ESG'!$G$187,BW2257)),MAX($BV$3:BV2256)+1,0)</f>
        <v>2254</v>
      </c>
      <c r="BW2257" s="134" t="s">
        <v>6257</v>
      </c>
      <c r="BX2257" s="98">
        <v>0</v>
      </c>
      <c r="BY2257" s="99" t="str">
        <f>IFERROR(VLOOKUP(ROWS($BW$4:BW2257),$BV$4:$BW$2337,2,0),"")</f>
        <v>Zamość (pow. Zamość, woj. lubelskie)</v>
      </c>
      <c r="BZ2257" s="98">
        <v>0</v>
      </c>
      <c r="CA2257" s="98">
        <f>IF(ISNUMBER(SEARCH('ankieta ESG'!$G$188,CB2257)),MAX($CA$3:CA2256)+1,0)</f>
        <v>2254</v>
      </c>
      <c r="CB2257" s="134" t="s">
        <v>6257</v>
      </c>
      <c r="CC2257" s="98">
        <v>0</v>
      </c>
      <c r="CD2257" s="99" t="str">
        <f>IFERROR(VLOOKUP(ROWS($CB$4:CB2257),$CA$4:$CB$2337,2,0),"")</f>
        <v>Zamość (pow. Zamość, woj. lubelskie)</v>
      </c>
      <c r="CE2257" s="98">
        <v>0</v>
      </c>
      <c r="CF2257" s="98">
        <f>IF(ISNUMBER(SEARCH('ankieta ESG'!$G$189,CG2257)),MAX($CF$3:CF2256)+1,0)</f>
        <v>2254</v>
      </c>
      <c r="CG2257" s="134" t="s">
        <v>6257</v>
      </c>
      <c r="CH2257" s="98">
        <v>0</v>
      </c>
      <c r="CI2257" s="99" t="str">
        <f>IFERROR(VLOOKUP(ROWS($CG$4:CG2257),$CF$4:$CG$2337,2,0),"")</f>
        <v>Zamość (pow. Zamość, woj. lubelskie)</v>
      </c>
      <c r="CJ2257" s="98">
        <v>0</v>
      </c>
    </row>
    <row r="2258" spans="4:88">
      <c r="D2258" s="25"/>
      <c r="F2258" s="25"/>
      <c r="AM2258" s="98">
        <f>IF(ISNUMBER(SEARCH('ankieta ESG'!$G$180,AN2258)),MAX(AM$3:$AM2257)+1,0)</f>
        <v>2255</v>
      </c>
      <c r="AN2258" s="134" t="s">
        <v>6258</v>
      </c>
      <c r="AO2258" s="98">
        <v>0</v>
      </c>
      <c r="AP2258" s="99" t="str">
        <f>IFERROR(VLOOKUP(ROWS($AN$4:AN2258),$AM$4:$AN$2337,2,0),"")</f>
        <v>Zaniemyśl (pow. średzki, woj. wielkopolskie)</v>
      </c>
      <c r="AQ2258" s="98">
        <v>0</v>
      </c>
      <c r="AR2258" s="98">
        <f>IF(ISNUMBER(SEARCH('ankieta ESG'!$G$181,AS2258)),MAX($AR$3:AR2257)+1,0)</f>
        <v>2255</v>
      </c>
      <c r="AS2258" s="134" t="s">
        <v>6258</v>
      </c>
      <c r="AT2258" s="98">
        <v>0</v>
      </c>
      <c r="AU2258" s="99" t="str">
        <f>IFERROR(VLOOKUP(ROWS($AS$4:AS2258),$AR$4:$AS$2337,2,0),"")</f>
        <v>Zaniemyśl (pow. średzki, woj. wielkopolskie)</v>
      </c>
      <c r="AV2258" s="98">
        <v>0</v>
      </c>
      <c r="AW2258" s="98">
        <f>IF(ISNUMBER(SEARCH('ankieta ESG'!$G$182,AX2258)),MAX($AW$3:AW2257)+1,0)</f>
        <v>2255</v>
      </c>
      <c r="AX2258" s="134" t="s">
        <v>6258</v>
      </c>
      <c r="AY2258" s="98">
        <v>0</v>
      </c>
      <c r="AZ2258" s="99" t="str">
        <f>IFERROR(VLOOKUP(ROWS($AX$4:AX2258),$AW$4:$AX$2337,2,0),"")</f>
        <v>Zaniemyśl (pow. średzki, woj. wielkopolskie)</v>
      </c>
      <c r="BA2258" s="98">
        <v>0</v>
      </c>
      <c r="BB2258" s="98">
        <f>IF(ISNUMBER(SEARCH('ankieta ESG'!$G$183,BC2258)),MAX($BB$3:BB2257)+1,0)</f>
        <v>2255</v>
      </c>
      <c r="BC2258" s="134" t="s">
        <v>6258</v>
      </c>
      <c r="BD2258" s="98">
        <v>0</v>
      </c>
      <c r="BE2258" s="99" t="str">
        <f>IFERROR(VLOOKUP(ROWS($BC$4:BC2258),$BB$4:$BC$2337,2,0),"")</f>
        <v>Zaniemyśl (pow. średzki, woj. wielkopolskie)</v>
      </c>
      <c r="BF2258" s="98">
        <v>0</v>
      </c>
      <c r="BG2258" s="98">
        <f>IF(ISNUMBER(SEARCH('ankieta ESG'!$G$184,BH2258)),MAX($BG$3:BG2257)+1,0)</f>
        <v>2255</v>
      </c>
      <c r="BH2258" s="134" t="s">
        <v>6258</v>
      </c>
      <c r="BI2258" s="98">
        <v>0</v>
      </c>
      <c r="BJ2258" s="99" t="str">
        <f>IFERROR(VLOOKUP(ROWS($BH$4:BH2258),$BG$4:$BH$2337,2,0),"")</f>
        <v>Zaniemyśl (pow. średzki, woj. wielkopolskie)</v>
      </c>
      <c r="BK2258" s="98">
        <v>0</v>
      </c>
      <c r="BL2258" s="98">
        <f>IF(ISNUMBER(SEARCH('ankieta ESG'!$G$185,BM2258)),MAX($BL$3:BL2257)+1,0)</f>
        <v>2255</v>
      </c>
      <c r="BM2258" s="134" t="s">
        <v>6258</v>
      </c>
      <c r="BN2258" s="98">
        <v>0</v>
      </c>
      <c r="BO2258" s="99" t="str">
        <f>IFERROR(VLOOKUP(ROWS($BM$4:BM2258),$BL$4:$BM$2337,2,0),"")</f>
        <v>Zaniemyśl (pow. średzki, woj. wielkopolskie)</v>
      </c>
      <c r="BP2258" s="98">
        <v>0</v>
      </c>
      <c r="BQ2258" s="98">
        <f>IF(ISNUMBER(SEARCH('ankieta ESG'!$G$186,BR2258)),MAX($BQ$3:BQ2257)+1,0)</f>
        <v>2255</v>
      </c>
      <c r="BR2258" s="134" t="s">
        <v>6258</v>
      </c>
      <c r="BS2258" s="98">
        <v>0</v>
      </c>
      <c r="BT2258" s="99" t="str">
        <f>IFERROR(VLOOKUP(ROWS($BR$4:BR2258),$BQ$4:$BR$2337,2,0),"")</f>
        <v>Zaniemyśl (pow. średzki, woj. wielkopolskie)</v>
      </c>
      <c r="BU2258" s="98">
        <v>0</v>
      </c>
      <c r="BV2258" s="98">
        <f>IF(ISNUMBER(SEARCH('ankieta ESG'!$G$187,BW2258)),MAX($BV$3:BV2257)+1,0)</f>
        <v>2255</v>
      </c>
      <c r="BW2258" s="134" t="s">
        <v>6258</v>
      </c>
      <c r="BX2258" s="98">
        <v>0</v>
      </c>
      <c r="BY2258" s="99" t="str">
        <f>IFERROR(VLOOKUP(ROWS($BW$4:BW2258),$BV$4:$BW$2337,2,0),"")</f>
        <v>Zaniemyśl (pow. średzki, woj. wielkopolskie)</v>
      </c>
      <c r="BZ2258" s="98">
        <v>0</v>
      </c>
      <c r="CA2258" s="98">
        <f>IF(ISNUMBER(SEARCH('ankieta ESG'!$G$188,CB2258)),MAX($CA$3:CA2257)+1,0)</f>
        <v>2255</v>
      </c>
      <c r="CB2258" s="134" t="s">
        <v>6258</v>
      </c>
      <c r="CC2258" s="98">
        <v>0</v>
      </c>
      <c r="CD2258" s="99" t="str">
        <f>IFERROR(VLOOKUP(ROWS($CB$4:CB2258),$CA$4:$CB$2337,2,0),"")</f>
        <v>Zaniemyśl (pow. średzki, woj. wielkopolskie)</v>
      </c>
      <c r="CE2258" s="98">
        <v>0</v>
      </c>
      <c r="CF2258" s="98">
        <f>IF(ISNUMBER(SEARCH('ankieta ESG'!$G$189,CG2258)),MAX($CF$3:CF2257)+1,0)</f>
        <v>2255</v>
      </c>
      <c r="CG2258" s="134" t="s">
        <v>6258</v>
      </c>
      <c r="CH2258" s="98">
        <v>0</v>
      </c>
      <c r="CI2258" s="99" t="str">
        <f>IFERROR(VLOOKUP(ROWS($CG$4:CG2258),$CF$4:$CG$2337,2,0),"")</f>
        <v>Zaniemyśl (pow. średzki, woj. wielkopolskie)</v>
      </c>
      <c r="CJ2258" s="98">
        <v>0</v>
      </c>
    </row>
    <row r="2259" spans="4:88">
      <c r="D2259" s="25"/>
      <c r="F2259" s="25"/>
      <c r="AM2259" s="98">
        <f>IF(ISNUMBER(SEARCH('ankieta ESG'!$G$180,AN2259)),MAX(AM$3:$AM2258)+1,0)</f>
        <v>2256</v>
      </c>
      <c r="AN2259" s="134" t="s">
        <v>6259</v>
      </c>
      <c r="AO2259" s="98">
        <v>0</v>
      </c>
      <c r="AP2259" s="99" t="str">
        <f>IFERROR(VLOOKUP(ROWS($AN$4:AN2259),$AM$4:$AN$2337,2,0),"")</f>
        <v>Zapolice (pow. zduńskowolski, woj. łódzkie)</v>
      </c>
      <c r="AQ2259" s="98">
        <v>0</v>
      </c>
      <c r="AR2259" s="98">
        <f>IF(ISNUMBER(SEARCH('ankieta ESG'!$G$181,AS2259)),MAX($AR$3:AR2258)+1,0)</f>
        <v>2256</v>
      </c>
      <c r="AS2259" s="134" t="s">
        <v>6259</v>
      </c>
      <c r="AT2259" s="98">
        <v>0</v>
      </c>
      <c r="AU2259" s="99" t="str">
        <f>IFERROR(VLOOKUP(ROWS($AS$4:AS2259),$AR$4:$AS$2337,2,0),"")</f>
        <v>Zapolice (pow. zduńskowolski, woj. łódzkie)</v>
      </c>
      <c r="AV2259" s="98">
        <v>0</v>
      </c>
      <c r="AW2259" s="98">
        <f>IF(ISNUMBER(SEARCH('ankieta ESG'!$G$182,AX2259)),MAX($AW$3:AW2258)+1,0)</f>
        <v>2256</v>
      </c>
      <c r="AX2259" s="134" t="s">
        <v>6259</v>
      </c>
      <c r="AY2259" s="98">
        <v>0</v>
      </c>
      <c r="AZ2259" s="99" t="str">
        <f>IFERROR(VLOOKUP(ROWS($AX$4:AX2259),$AW$4:$AX$2337,2,0),"")</f>
        <v>Zapolice (pow. zduńskowolski, woj. łódzkie)</v>
      </c>
      <c r="BA2259" s="98">
        <v>0</v>
      </c>
      <c r="BB2259" s="98">
        <f>IF(ISNUMBER(SEARCH('ankieta ESG'!$G$183,BC2259)),MAX($BB$3:BB2258)+1,0)</f>
        <v>2256</v>
      </c>
      <c r="BC2259" s="134" t="s">
        <v>6259</v>
      </c>
      <c r="BD2259" s="98">
        <v>0</v>
      </c>
      <c r="BE2259" s="99" t="str">
        <f>IFERROR(VLOOKUP(ROWS($BC$4:BC2259),$BB$4:$BC$2337,2,0),"")</f>
        <v>Zapolice (pow. zduńskowolski, woj. łódzkie)</v>
      </c>
      <c r="BF2259" s="98">
        <v>0</v>
      </c>
      <c r="BG2259" s="98">
        <f>IF(ISNUMBER(SEARCH('ankieta ESG'!$G$184,BH2259)),MAX($BG$3:BG2258)+1,0)</f>
        <v>2256</v>
      </c>
      <c r="BH2259" s="134" t="s">
        <v>6259</v>
      </c>
      <c r="BI2259" s="98">
        <v>0</v>
      </c>
      <c r="BJ2259" s="99" t="str">
        <f>IFERROR(VLOOKUP(ROWS($BH$4:BH2259),$BG$4:$BH$2337,2,0),"")</f>
        <v>Zapolice (pow. zduńskowolski, woj. łódzkie)</v>
      </c>
      <c r="BK2259" s="98">
        <v>0</v>
      </c>
      <c r="BL2259" s="98">
        <f>IF(ISNUMBER(SEARCH('ankieta ESG'!$G$185,BM2259)),MAX($BL$3:BL2258)+1,0)</f>
        <v>2256</v>
      </c>
      <c r="BM2259" s="134" t="s">
        <v>6259</v>
      </c>
      <c r="BN2259" s="98">
        <v>0</v>
      </c>
      <c r="BO2259" s="99" t="str">
        <f>IFERROR(VLOOKUP(ROWS($BM$4:BM2259),$BL$4:$BM$2337,2,0),"")</f>
        <v>Zapolice (pow. zduńskowolski, woj. łódzkie)</v>
      </c>
      <c r="BP2259" s="98">
        <v>0</v>
      </c>
      <c r="BQ2259" s="98">
        <f>IF(ISNUMBER(SEARCH('ankieta ESG'!$G$186,BR2259)),MAX($BQ$3:BQ2258)+1,0)</f>
        <v>2256</v>
      </c>
      <c r="BR2259" s="134" t="s">
        <v>6259</v>
      </c>
      <c r="BS2259" s="98">
        <v>0</v>
      </c>
      <c r="BT2259" s="99" t="str">
        <f>IFERROR(VLOOKUP(ROWS($BR$4:BR2259),$BQ$4:$BR$2337,2,0),"")</f>
        <v>Zapolice (pow. zduńskowolski, woj. łódzkie)</v>
      </c>
      <c r="BU2259" s="98">
        <v>0</v>
      </c>
      <c r="BV2259" s="98">
        <f>IF(ISNUMBER(SEARCH('ankieta ESG'!$G$187,BW2259)),MAX($BV$3:BV2258)+1,0)</f>
        <v>2256</v>
      </c>
      <c r="BW2259" s="134" t="s">
        <v>6259</v>
      </c>
      <c r="BX2259" s="98">
        <v>0</v>
      </c>
      <c r="BY2259" s="99" t="str">
        <f>IFERROR(VLOOKUP(ROWS($BW$4:BW2259),$BV$4:$BW$2337,2,0),"")</f>
        <v>Zapolice (pow. zduńskowolski, woj. łódzkie)</v>
      </c>
      <c r="BZ2259" s="98">
        <v>0</v>
      </c>
      <c r="CA2259" s="98">
        <f>IF(ISNUMBER(SEARCH('ankieta ESG'!$G$188,CB2259)),MAX($CA$3:CA2258)+1,0)</f>
        <v>2256</v>
      </c>
      <c r="CB2259" s="134" t="s">
        <v>6259</v>
      </c>
      <c r="CC2259" s="98">
        <v>0</v>
      </c>
      <c r="CD2259" s="99" t="str">
        <f>IFERROR(VLOOKUP(ROWS($CB$4:CB2259),$CA$4:$CB$2337,2,0),"")</f>
        <v>Zapolice (pow. zduńskowolski, woj. łódzkie)</v>
      </c>
      <c r="CE2259" s="98">
        <v>0</v>
      </c>
      <c r="CF2259" s="98">
        <f>IF(ISNUMBER(SEARCH('ankieta ESG'!$G$189,CG2259)),MAX($CF$3:CF2258)+1,0)</f>
        <v>2256</v>
      </c>
      <c r="CG2259" s="134" t="s">
        <v>6259</v>
      </c>
      <c r="CH2259" s="98">
        <v>0</v>
      </c>
      <c r="CI2259" s="99" t="str">
        <f>IFERROR(VLOOKUP(ROWS($CG$4:CG2259),$CF$4:$CG$2337,2,0),"")</f>
        <v>Zapolice (pow. zduńskowolski, woj. łódzkie)</v>
      </c>
      <c r="CJ2259" s="98">
        <v>0</v>
      </c>
    </row>
    <row r="2260" spans="4:88">
      <c r="D2260" s="25"/>
      <c r="F2260" s="25"/>
      <c r="AM2260" s="98">
        <f>IF(ISNUMBER(SEARCH('ankieta ESG'!$G$180,AN2260)),MAX(AM$3:$AM2259)+1,0)</f>
        <v>2257</v>
      </c>
      <c r="AN2260" s="134" t="s">
        <v>6260</v>
      </c>
      <c r="AO2260" s="98">
        <v>0</v>
      </c>
      <c r="AP2260" s="99" t="str">
        <f>IFERROR(VLOOKUP(ROWS($AN$4:AN2260),$AM$4:$AN$2337,2,0),"")</f>
        <v>Zaręby Kościelne (pow. ostrowski, woj. mazowieckie)</v>
      </c>
      <c r="AQ2260" s="98">
        <v>0</v>
      </c>
      <c r="AR2260" s="98">
        <f>IF(ISNUMBER(SEARCH('ankieta ESG'!$G$181,AS2260)),MAX($AR$3:AR2259)+1,0)</f>
        <v>2257</v>
      </c>
      <c r="AS2260" s="134" t="s">
        <v>6260</v>
      </c>
      <c r="AT2260" s="98">
        <v>0</v>
      </c>
      <c r="AU2260" s="99" t="str">
        <f>IFERROR(VLOOKUP(ROWS($AS$4:AS2260),$AR$4:$AS$2337,2,0),"")</f>
        <v>Zaręby Kościelne (pow. ostrowski, woj. mazowieckie)</v>
      </c>
      <c r="AV2260" s="98">
        <v>0</v>
      </c>
      <c r="AW2260" s="98">
        <f>IF(ISNUMBER(SEARCH('ankieta ESG'!$G$182,AX2260)),MAX($AW$3:AW2259)+1,0)</f>
        <v>2257</v>
      </c>
      <c r="AX2260" s="134" t="s">
        <v>6260</v>
      </c>
      <c r="AY2260" s="98">
        <v>0</v>
      </c>
      <c r="AZ2260" s="99" t="str">
        <f>IFERROR(VLOOKUP(ROWS($AX$4:AX2260),$AW$4:$AX$2337,2,0),"")</f>
        <v>Zaręby Kościelne (pow. ostrowski, woj. mazowieckie)</v>
      </c>
      <c r="BA2260" s="98">
        <v>0</v>
      </c>
      <c r="BB2260" s="98">
        <f>IF(ISNUMBER(SEARCH('ankieta ESG'!$G$183,BC2260)),MAX($BB$3:BB2259)+1,0)</f>
        <v>2257</v>
      </c>
      <c r="BC2260" s="134" t="s">
        <v>6260</v>
      </c>
      <c r="BD2260" s="98">
        <v>0</v>
      </c>
      <c r="BE2260" s="99" t="str">
        <f>IFERROR(VLOOKUP(ROWS($BC$4:BC2260),$BB$4:$BC$2337,2,0),"")</f>
        <v>Zaręby Kościelne (pow. ostrowski, woj. mazowieckie)</v>
      </c>
      <c r="BF2260" s="98">
        <v>0</v>
      </c>
      <c r="BG2260" s="98">
        <f>IF(ISNUMBER(SEARCH('ankieta ESG'!$G$184,BH2260)),MAX($BG$3:BG2259)+1,0)</f>
        <v>2257</v>
      </c>
      <c r="BH2260" s="134" t="s">
        <v>6260</v>
      </c>
      <c r="BI2260" s="98">
        <v>0</v>
      </c>
      <c r="BJ2260" s="99" t="str">
        <f>IFERROR(VLOOKUP(ROWS($BH$4:BH2260),$BG$4:$BH$2337,2,0),"")</f>
        <v>Zaręby Kościelne (pow. ostrowski, woj. mazowieckie)</v>
      </c>
      <c r="BK2260" s="98">
        <v>0</v>
      </c>
      <c r="BL2260" s="98">
        <f>IF(ISNUMBER(SEARCH('ankieta ESG'!$G$185,BM2260)),MAX($BL$3:BL2259)+1,0)</f>
        <v>2257</v>
      </c>
      <c r="BM2260" s="134" t="s">
        <v>6260</v>
      </c>
      <c r="BN2260" s="98">
        <v>0</v>
      </c>
      <c r="BO2260" s="99" t="str">
        <f>IFERROR(VLOOKUP(ROWS($BM$4:BM2260),$BL$4:$BM$2337,2,0),"")</f>
        <v>Zaręby Kościelne (pow. ostrowski, woj. mazowieckie)</v>
      </c>
      <c r="BP2260" s="98">
        <v>0</v>
      </c>
      <c r="BQ2260" s="98">
        <f>IF(ISNUMBER(SEARCH('ankieta ESG'!$G$186,BR2260)),MAX($BQ$3:BQ2259)+1,0)</f>
        <v>2257</v>
      </c>
      <c r="BR2260" s="134" t="s">
        <v>6260</v>
      </c>
      <c r="BS2260" s="98">
        <v>0</v>
      </c>
      <c r="BT2260" s="99" t="str">
        <f>IFERROR(VLOOKUP(ROWS($BR$4:BR2260),$BQ$4:$BR$2337,2,0),"")</f>
        <v>Zaręby Kościelne (pow. ostrowski, woj. mazowieckie)</v>
      </c>
      <c r="BU2260" s="98">
        <v>0</v>
      </c>
      <c r="BV2260" s="98">
        <f>IF(ISNUMBER(SEARCH('ankieta ESG'!$G$187,BW2260)),MAX($BV$3:BV2259)+1,0)</f>
        <v>2257</v>
      </c>
      <c r="BW2260" s="134" t="s">
        <v>6260</v>
      </c>
      <c r="BX2260" s="98">
        <v>0</v>
      </c>
      <c r="BY2260" s="99" t="str">
        <f>IFERROR(VLOOKUP(ROWS($BW$4:BW2260),$BV$4:$BW$2337,2,0),"")</f>
        <v>Zaręby Kościelne (pow. ostrowski, woj. mazowieckie)</v>
      </c>
      <c r="BZ2260" s="98">
        <v>0</v>
      </c>
      <c r="CA2260" s="98">
        <f>IF(ISNUMBER(SEARCH('ankieta ESG'!$G$188,CB2260)),MAX($CA$3:CA2259)+1,0)</f>
        <v>2257</v>
      </c>
      <c r="CB2260" s="134" t="s">
        <v>6260</v>
      </c>
      <c r="CC2260" s="98">
        <v>0</v>
      </c>
      <c r="CD2260" s="99" t="str">
        <f>IFERROR(VLOOKUP(ROWS($CB$4:CB2260),$CA$4:$CB$2337,2,0),"")</f>
        <v>Zaręby Kościelne (pow. ostrowski, woj. mazowieckie)</v>
      </c>
      <c r="CE2260" s="98">
        <v>0</v>
      </c>
      <c r="CF2260" s="98">
        <f>IF(ISNUMBER(SEARCH('ankieta ESG'!$G$189,CG2260)),MAX($CF$3:CF2259)+1,0)</f>
        <v>2257</v>
      </c>
      <c r="CG2260" s="134" t="s">
        <v>6260</v>
      </c>
      <c r="CH2260" s="98">
        <v>0</v>
      </c>
      <c r="CI2260" s="99" t="str">
        <f>IFERROR(VLOOKUP(ROWS($CG$4:CG2260),$CF$4:$CG$2337,2,0),"")</f>
        <v>Zaręby Kościelne (pow. ostrowski, woj. mazowieckie)</v>
      </c>
      <c r="CJ2260" s="98">
        <v>0</v>
      </c>
    </row>
    <row r="2261" spans="4:88">
      <c r="D2261" s="25"/>
      <c r="F2261" s="25"/>
      <c r="AM2261" s="98">
        <f>IF(ISNUMBER(SEARCH('ankieta ESG'!$G$180,AN2261)),MAX(AM$3:$AM2260)+1,0)</f>
        <v>2258</v>
      </c>
      <c r="AN2261" s="134" t="s">
        <v>6261</v>
      </c>
      <c r="AO2261" s="98">
        <v>0</v>
      </c>
      <c r="AP2261" s="99" t="str">
        <f>IFERROR(VLOOKUP(ROWS($AN$4:AN2261),$AM$4:$AN$2337,2,0),"")</f>
        <v>Zarszyn (pow. sanocki, woj. podkarpackie)</v>
      </c>
      <c r="AQ2261" s="98">
        <v>0</v>
      </c>
      <c r="AR2261" s="98">
        <f>IF(ISNUMBER(SEARCH('ankieta ESG'!$G$181,AS2261)),MAX($AR$3:AR2260)+1,0)</f>
        <v>2258</v>
      </c>
      <c r="AS2261" s="134" t="s">
        <v>6261</v>
      </c>
      <c r="AT2261" s="98">
        <v>0</v>
      </c>
      <c r="AU2261" s="99" t="str">
        <f>IFERROR(VLOOKUP(ROWS($AS$4:AS2261),$AR$4:$AS$2337,2,0),"")</f>
        <v>Zarszyn (pow. sanocki, woj. podkarpackie)</v>
      </c>
      <c r="AV2261" s="98">
        <v>0</v>
      </c>
      <c r="AW2261" s="98">
        <f>IF(ISNUMBER(SEARCH('ankieta ESG'!$G$182,AX2261)),MAX($AW$3:AW2260)+1,0)</f>
        <v>2258</v>
      </c>
      <c r="AX2261" s="134" t="s">
        <v>6261</v>
      </c>
      <c r="AY2261" s="98">
        <v>0</v>
      </c>
      <c r="AZ2261" s="99" t="str">
        <f>IFERROR(VLOOKUP(ROWS($AX$4:AX2261),$AW$4:$AX$2337,2,0),"")</f>
        <v>Zarszyn (pow. sanocki, woj. podkarpackie)</v>
      </c>
      <c r="BA2261" s="98">
        <v>0</v>
      </c>
      <c r="BB2261" s="98">
        <f>IF(ISNUMBER(SEARCH('ankieta ESG'!$G$183,BC2261)),MAX($BB$3:BB2260)+1,0)</f>
        <v>2258</v>
      </c>
      <c r="BC2261" s="134" t="s">
        <v>6261</v>
      </c>
      <c r="BD2261" s="98">
        <v>0</v>
      </c>
      <c r="BE2261" s="99" t="str">
        <f>IFERROR(VLOOKUP(ROWS($BC$4:BC2261),$BB$4:$BC$2337,2,0),"")</f>
        <v>Zarszyn (pow. sanocki, woj. podkarpackie)</v>
      </c>
      <c r="BF2261" s="98">
        <v>0</v>
      </c>
      <c r="BG2261" s="98">
        <f>IF(ISNUMBER(SEARCH('ankieta ESG'!$G$184,BH2261)),MAX($BG$3:BG2260)+1,0)</f>
        <v>2258</v>
      </c>
      <c r="BH2261" s="134" t="s">
        <v>6261</v>
      </c>
      <c r="BI2261" s="98">
        <v>0</v>
      </c>
      <c r="BJ2261" s="99" t="str">
        <f>IFERROR(VLOOKUP(ROWS($BH$4:BH2261),$BG$4:$BH$2337,2,0),"")</f>
        <v>Zarszyn (pow. sanocki, woj. podkarpackie)</v>
      </c>
      <c r="BK2261" s="98">
        <v>0</v>
      </c>
      <c r="BL2261" s="98">
        <f>IF(ISNUMBER(SEARCH('ankieta ESG'!$G$185,BM2261)),MAX($BL$3:BL2260)+1,0)</f>
        <v>2258</v>
      </c>
      <c r="BM2261" s="134" t="s">
        <v>6261</v>
      </c>
      <c r="BN2261" s="98">
        <v>0</v>
      </c>
      <c r="BO2261" s="99" t="str">
        <f>IFERROR(VLOOKUP(ROWS($BM$4:BM2261),$BL$4:$BM$2337,2,0),"")</f>
        <v>Zarszyn (pow. sanocki, woj. podkarpackie)</v>
      </c>
      <c r="BP2261" s="98">
        <v>0</v>
      </c>
      <c r="BQ2261" s="98">
        <f>IF(ISNUMBER(SEARCH('ankieta ESG'!$G$186,BR2261)),MAX($BQ$3:BQ2260)+1,0)</f>
        <v>2258</v>
      </c>
      <c r="BR2261" s="134" t="s">
        <v>6261</v>
      </c>
      <c r="BS2261" s="98">
        <v>0</v>
      </c>
      <c r="BT2261" s="99" t="str">
        <f>IFERROR(VLOOKUP(ROWS($BR$4:BR2261),$BQ$4:$BR$2337,2,0),"")</f>
        <v>Zarszyn (pow. sanocki, woj. podkarpackie)</v>
      </c>
      <c r="BU2261" s="98">
        <v>0</v>
      </c>
      <c r="BV2261" s="98">
        <f>IF(ISNUMBER(SEARCH('ankieta ESG'!$G$187,BW2261)),MAX($BV$3:BV2260)+1,0)</f>
        <v>2258</v>
      </c>
      <c r="BW2261" s="134" t="s">
        <v>6261</v>
      </c>
      <c r="BX2261" s="98">
        <v>0</v>
      </c>
      <c r="BY2261" s="99" t="str">
        <f>IFERROR(VLOOKUP(ROWS($BW$4:BW2261),$BV$4:$BW$2337,2,0),"")</f>
        <v>Zarszyn (pow. sanocki, woj. podkarpackie)</v>
      </c>
      <c r="BZ2261" s="98">
        <v>0</v>
      </c>
      <c r="CA2261" s="98">
        <f>IF(ISNUMBER(SEARCH('ankieta ESG'!$G$188,CB2261)),MAX($CA$3:CA2260)+1,0)</f>
        <v>2258</v>
      </c>
      <c r="CB2261" s="134" t="s">
        <v>6261</v>
      </c>
      <c r="CC2261" s="98">
        <v>0</v>
      </c>
      <c r="CD2261" s="99" t="str">
        <f>IFERROR(VLOOKUP(ROWS($CB$4:CB2261),$CA$4:$CB$2337,2,0),"")</f>
        <v>Zarszyn (pow. sanocki, woj. podkarpackie)</v>
      </c>
      <c r="CE2261" s="98">
        <v>0</v>
      </c>
      <c r="CF2261" s="98">
        <f>IF(ISNUMBER(SEARCH('ankieta ESG'!$G$189,CG2261)),MAX($CF$3:CF2260)+1,0)</f>
        <v>2258</v>
      </c>
      <c r="CG2261" s="134" t="s">
        <v>6261</v>
      </c>
      <c r="CH2261" s="98">
        <v>0</v>
      </c>
      <c r="CI2261" s="99" t="str">
        <f>IFERROR(VLOOKUP(ROWS($CG$4:CG2261),$CF$4:$CG$2337,2,0),"")</f>
        <v>Zarszyn (pow. sanocki, woj. podkarpackie)</v>
      </c>
      <c r="CJ2261" s="98">
        <v>0</v>
      </c>
    </row>
    <row r="2262" spans="4:88">
      <c r="D2262" s="25"/>
      <c r="F2262" s="25"/>
      <c r="AM2262" s="98">
        <f>IF(ISNUMBER(SEARCH('ankieta ESG'!$G$180,AN2262)),MAX(AM$3:$AM2261)+1,0)</f>
        <v>2259</v>
      </c>
      <c r="AN2262" s="134" t="s">
        <v>6262</v>
      </c>
      <c r="AO2262" s="98">
        <v>0</v>
      </c>
      <c r="AP2262" s="99" t="str">
        <f>IFERROR(VLOOKUP(ROWS($AN$4:AN2262),$AM$4:$AN$2337,2,0),"")</f>
        <v>Zarzecze (pow. przeworski, woj. podkarpackie)</v>
      </c>
      <c r="AQ2262" s="98">
        <v>0</v>
      </c>
      <c r="AR2262" s="98">
        <f>IF(ISNUMBER(SEARCH('ankieta ESG'!$G$181,AS2262)),MAX($AR$3:AR2261)+1,0)</f>
        <v>2259</v>
      </c>
      <c r="AS2262" s="134" t="s">
        <v>6262</v>
      </c>
      <c r="AT2262" s="98">
        <v>0</v>
      </c>
      <c r="AU2262" s="99" t="str">
        <f>IFERROR(VLOOKUP(ROWS($AS$4:AS2262),$AR$4:$AS$2337,2,0),"")</f>
        <v>Zarzecze (pow. przeworski, woj. podkarpackie)</v>
      </c>
      <c r="AV2262" s="98">
        <v>0</v>
      </c>
      <c r="AW2262" s="98">
        <f>IF(ISNUMBER(SEARCH('ankieta ESG'!$G$182,AX2262)),MAX($AW$3:AW2261)+1,0)</f>
        <v>2259</v>
      </c>
      <c r="AX2262" s="134" t="s">
        <v>6262</v>
      </c>
      <c r="AY2262" s="98">
        <v>0</v>
      </c>
      <c r="AZ2262" s="99" t="str">
        <f>IFERROR(VLOOKUP(ROWS($AX$4:AX2262),$AW$4:$AX$2337,2,0),"")</f>
        <v>Zarzecze (pow. przeworski, woj. podkarpackie)</v>
      </c>
      <c r="BA2262" s="98">
        <v>0</v>
      </c>
      <c r="BB2262" s="98">
        <f>IF(ISNUMBER(SEARCH('ankieta ESG'!$G$183,BC2262)),MAX($BB$3:BB2261)+1,0)</f>
        <v>2259</v>
      </c>
      <c r="BC2262" s="134" t="s">
        <v>6262</v>
      </c>
      <c r="BD2262" s="98">
        <v>0</v>
      </c>
      <c r="BE2262" s="99" t="str">
        <f>IFERROR(VLOOKUP(ROWS($BC$4:BC2262),$BB$4:$BC$2337,2,0),"")</f>
        <v>Zarzecze (pow. przeworski, woj. podkarpackie)</v>
      </c>
      <c r="BF2262" s="98">
        <v>0</v>
      </c>
      <c r="BG2262" s="98">
        <f>IF(ISNUMBER(SEARCH('ankieta ESG'!$G$184,BH2262)),MAX($BG$3:BG2261)+1,0)</f>
        <v>2259</v>
      </c>
      <c r="BH2262" s="134" t="s">
        <v>6262</v>
      </c>
      <c r="BI2262" s="98">
        <v>0</v>
      </c>
      <c r="BJ2262" s="99" t="str">
        <f>IFERROR(VLOOKUP(ROWS($BH$4:BH2262),$BG$4:$BH$2337,2,0),"")</f>
        <v>Zarzecze (pow. przeworski, woj. podkarpackie)</v>
      </c>
      <c r="BK2262" s="98">
        <v>0</v>
      </c>
      <c r="BL2262" s="98">
        <f>IF(ISNUMBER(SEARCH('ankieta ESG'!$G$185,BM2262)),MAX($BL$3:BL2261)+1,0)</f>
        <v>2259</v>
      </c>
      <c r="BM2262" s="134" t="s">
        <v>6262</v>
      </c>
      <c r="BN2262" s="98">
        <v>0</v>
      </c>
      <c r="BO2262" s="99" t="str">
        <f>IFERROR(VLOOKUP(ROWS($BM$4:BM2262),$BL$4:$BM$2337,2,0),"")</f>
        <v>Zarzecze (pow. przeworski, woj. podkarpackie)</v>
      </c>
      <c r="BP2262" s="98">
        <v>0</v>
      </c>
      <c r="BQ2262" s="98">
        <f>IF(ISNUMBER(SEARCH('ankieta ESG'!$G$186,BR2262)),MAX($BQ$3:BQ2261)+1,0)</f>
        <v>2259</v>
      </c>
      <c r="BR2262" s="134" t="s">
        <v>6262</v>
      </c>
      <c r="BS2262" s="98">
        <v>0</v>
      </c>
      <c r="BT2262" s="99" t="str">
        <f>IFERROR(VLOOKUP(ROWS($BR$4:BR2262),$BQ$4:$BR$2337,2,0),"")</f>
        <v>Zarzecze (pow. przeworski, woj. podkarpackie)</v>
      </c>
      <c r="BU2262" s="98">
        <v>0</v>
      </c>
      <c r="BV2262" s="98">
        <f>IF(ISNUMBER(SEARCH('ankieta ESG'!$G$187,BW2262)),MAX($BV$3:BV2261)+1,0)</f>
        <v>2259</v>
      </c>
      <c r="BW2262" s="134" t="s">
        <v>6262</v>
      </c>
      <c r="BX2262" s="98">
        <v>0</v>
      </c>
      <c r="BY2262" s="99" t="str">
        <f>IFERROR(VLOOKUP(ROWS($BW$4:BW2262),$BV$4:$BW$2337,2,0),"")</f>
        <v>Zarzecze (pow. przeworski, woj. podkarpackie)</v>
      </c>
      <c r="BZ2262" s="98">
        <v>0</v>
      </c>
      <c r="CA2262" s="98">
        <f>IF(ISNUMBER(SEARCH('ankieta ESG'!$G$188,CB2262)),MAX($CA$3:CA2261)+1,0)</f>
        <v>2259</v>
      </c>
      <c r="CB2262" s="134" t="s">
        <v>6262</v>
      </c>
      <c r="CC2262" s="98">
        <v>0</v>
      </c>
      <c r="CD2262" s="99" t="str">
        <f>IFERROR(VLOOKUP(ROWS($CB$4:CB2262),$CA$4:$CB$2337,2,0),"")</f>
        <v>Zarzecze (pow. przeworski, woj. podkarpackie)</v>
      </c>
      <c r="CE2262" s="98">
        <v>0</v>
      </c>
      <c r="CF2262" s="98">
        <f>IF(ISNUMBER(SEARCH('ankieta ESG'!$G$189,CG2262)),MAX($CF$3:CF2261)+1,0)</f>
        <v>2259</v>
      </c>
      <c r="CG2262" s="134" t="s">
        <v>6262</v>
      </c>
      <c r="CH2262" s="98">
        <v>0</v>
      </c>
      <c r="CI2262" s="99" t="str">
        <f>IFERROR(VLOOKUP(ROWS($CG$4:CG2262),$CF$4:$CG$2337,2,0),"")</f>
        <v>Zarzecze (pow. przeworski, woj. podkarpackie)</v>
      </c>
      <c r="CJ2262" s="98">
        <v>0</v>
      </c>
    </row>
    <row r="2263" spans="4:88">
      <c r="D2263" s="25"/>
      <c r="F2263" s="25"/>
      <c r="AM2263" s="98">
        <f>IF(ISNUMBER(SEARCH('ankieta ESG'!$G$180,AN2263)),MAX(AM$3:$AM2262)+1,0)</f>
        <v>2260</v>
      </c>
      <c r="AN2263" s="134" t="s">
        <v>6263</v>
      </c>
      <c r="AO2263" s="98">
        <v>0</v>
      </c>
      <c r="AP2263" s="99" t="str">
        <f>IFERROR(VLOOKUP(ROWS($AN$4:AN2263),$AM$4:$AN$2337,2,0),"")</f>
        <v>Zator (pow. oświęcimski, woj. małopolskie)</v>
      </c>
      <c r="AQ2263" s="98">
        <v>0</v>
      </c>
      <c r="AR2263" s="98">
        <f>IF(ISNUMBER(SEARCH('ankieta ESG'!$G$181,AS2263)),MAX($AR$3:AR2262)+1,0)</f>
        <v>2260</v>
      </c>
      <c r="AS2263" s="134" t="s">
        <v>6263</v>
      </c>
      <c r="AT2263" s="98">
        <v>0</v>
      </c>
      <c r="AU2263" s="99" t="str">
        <f>IFERROR(VLOOKUP(ROWS($AS$4:AS2263),$AR$4:$AS$2337,2,0),"")</f>
        <v>Zator (pow. oświęcimski, woj. małopolskie)</v>
      </c>
      <c r="AV2263" s="98">
        <v>0</v>
      </c>
      <c r="AW2263" s="98">
        <f>IF(ISNUMBER(SEARCH('ankieta ESG'!$G$182,AX2263)),MAX($AW$3:AW2262)+1,0)</f>
        <v>2260</v>
      </c>
      <c r="AX2263" s="134" t="s">
        <v>6263</v>
      </c>
      <c r="AY2263" s="98">
        <v>0</v>
      </c>
      <c r="AZ2263" s="99" t="str">
        <f>IFERROR(VLOOKUP(ROWS($AX$4:AX2263),$AW$4:$AX$2337,2,0),"")</f>
        <v>Zator (pow. oświęcimski, woj. małopolskie)</v>
      </c>
      <c r="BA2263" s="98">
        <v>0</v>
      </c>
      <c r="BB2263" s="98">
        <f>IF(ISNUMBER(SEARCH('ankieta ESG'!$G$183,BC2263)),MAX($BB$3:BB2262)+1,0)</f>
        <v>2260</v>
      </c>
      <c r="BC2263" s="134" t="s">
        <v>6263</v>
      </c>
      <c r="BD2263" s="98">
        <v>0</v>
      </c>
      <c r="BE2263" s="99" t="str">
        <f>IFERROR(VLOOKUP(ROWS($BC$4:BC2263),$BB$4:$BC$2337,2,0),"")</f>
        <v>Zator (pow. oświęcimski, woj. małopolskie)</v>
      </c>
      <c r="BF2263" s="98">
        <v>0</v>
      </c>
      <c r="BG2263" s="98">
        <f>IF(ISNUMBER(SEARCH('ankieta ESG'!$G$184,BH2263)),MAX($BG$3:BG2262)+1,0)</f>
        <v>2260</v>
      </c>
      <c r="BH2263" s="134" t="s">
        <v>6263</v>
      </c>
      <c r="BI2263" s="98">
        <v>0</v>
      </c>
      <c r="BJ2263" s="99" t="str">
        <f>IFERROR(VLOOKUP(ROWS($BH$4:BH2263),$BG$4:$BH$2337,2,0),"")</f>
        <v>Zator (pow. oświęcimski, woj. małopolskie)</v>
      </c>
      <c r="BK2263" s="98">
        <v>0</v>
      </c>
      <c r="BL2263" s="98">
        <f>IF(ISNUMBER(SEARCH('ankieta ESG'!$G$185,BM2263)),MAX($BL$3:BL2262)+1,0)</f>
        <v>2260</v>
      </c>
      <c r="BM2263" s="134" t="s">
        <v>6263</v>
      </c>
      <c r="BN2263" s="98">
        <v>0</v>
      </c>
      <c r="BO2263" s="99" t="str">
        <f>IFERROR(VLOOKUP(ROWS($BM$4:BM2263),$BL$4:$BM$2337,2,0),"")</f>
        <v>Zator (pow. oświęcimski, woj. małopolskie)</v>
      </c>
      <c r="BP2263" s="98">
        <v>0</v>
      </c>
      <c r="BQ2263" s="98">
        <f>IF(ISNUMBER(SEARCH('ankieta ESG'!$G$186,BR2263)),MAX($BQ$3:BQ2262)+1,0)</f>
        <v>2260</v>
      </c>
      <c r="BR2263" s="134" t="s">
        <v>6263</v>
      </c>
      <c r="BS2263" s="98">
        <v>0</v>
      </c>
      <c r="BT2263" s="99" t="str">
        <f>IFERROR(VLOOKUP(ROWS($BR$4:BR2263),$BQ$4:$BR$2337,2,0),"")</f>
        <v>Zator (pow. oświęcimski, woj. małopolskie)</v>
      </c>
      <c r="BU2263" s="98">
        <v>0</v>
      </c>
      <c r="BV2263" s="98">
        <f>IF(ISNUMBER(SEARCH('ankieta ESG'!$G$187,BW2263)),MAX($BV$3:BV2262)+1,0)</f>
        <v>2260</v>
      </c>
      <c r="BW2263" s="134" t="s">
        <v>6263</v>
      </c>
      <c r="BX2263" s="98">
        <v>0</v>
      </c>
      <c r="BY2263" s="99" t="str">
        <f>IFERROR(VLOOKUP(ROWS($BW$4:BW2263),$BV$4:$BW$2337,2,0),"")</f>
        <v>Zator (pow. oświęcimski, woj. małopolskie)</v>
      </c>
      <c r="BZ2263" s="98">
        <v>0</v>
      </c>
      <c r="CA2263" s="98">
        <f>IF(ISNUMBER(SEARCH('ankieta ESG'!$G$188,CB2263)),MAX($CA$3:CA2262)+1,0)</f>
        <v>2260</v>
      </c>
      <c r="CB2263" s="134" t="s">
        <v>6263</v>
      </c>
      <c r="CC2263" s="98">
        <v>0</v>
      </c>
      <c r="CD2263" s="99" t="str">
        <f>IFERROR(VLOOKUP(ROWS($CB$4:CB2263),$CA$4:$CB$2337,2,0),"")</f>
        <v>Zator (pow. oświęcimski, woj. małopolskie)</v>
      </c>
      <c r="CE2263" s="98">
        <v>0</v>
      </c>
      <c r="CF2263" s="98">
        <f>IF(ISNUMBER(SEARCH('ankieta ESG'!$G$189,CG2263)),MAX($CF$3:CF2262)+1,0)</f>
        <v>2260</v>
      </c>
      <c r="CG2263" s="134" t="s">
        <v>6263</v>
      </c>
      <c r="CH2263" s="98">
        <v>0</v>
      </c>
      <c r="CI2263" s="99" t="str">
        <f>IFERROR(VLOOKUP(ROWS($CG$4:CG2263),$CF$4:$CG$2337,2,0),"")</f>
        <v>Zator (pow. oświęcimski, woj. małopolskie)</v>
      </c>
      <c r="CJ2263" s="98">
        <v>0</v>
      </c>
    </row>
    <row r="2264" spans="4:88">
      <c r="D2264" s="25"/>
      <c r="F2264" s="25"/>
      <c r="AM2264" s="98">
        <f>IF(ISNUMBER(SEARCH('ankieta ESG'!$G$180,AN2264)),MAX(AM$3:$AM2263)+1,0)</f>
        <v>2261</v>
      </c>
      <c r="AN2264" s="134" t="s">
        <v>6264</v>
      </c>
      <c r="AO2264" s="98">
        <v>0</v>
      </c>
      <c r="AP2264" s="99" t="str">
        <f>IFERROR(VLOOKUP(ROWS($AN$4:AN2264),$AM$4:$AN$2337,2,0),"")</f>
        <v>Zatory (pow. pułtuski, woj. mazowieckie)</v>
      </c>
      <c r="AQ2264" s="98">
        <v>0</v>
      </c>
      <c r="AR2264" s="98">
        <f>IF(ISNUMBER(SEARCH('ankieta ESG'!$G$181,AS2264)),MAX($AR$3:AR2263)+1,0)</f>
        <v>2261</v>
      </c>
      <c r="AS2264" s="134" t="s">
        <v>6264</v>
      </c>
      <c r="AT2264" s="98">
        <v>0</v>
      </c>
      <c r="AU2264" s="99" t="str">
        <f>IFERROR(VLOOKUP(ROWS($AS$4:AS2264),$AR$4:$AS$2337,2,0),"")</f>
        <v>Zatory (pow. pułtuski, woj. mazowieckie)</v>
      </c>
      <c r="AV2264" s="98">
        <v>0</v>
      </c>
      <c r="AW2264" s="98">
        <f>IF(ISNUMBER(SEARCH('ankieta ESG'!$G$182,AX2264)),MAX($AW$3:AW2263)+1,0)</f>
        <v>2261</v>
      </c>
      <c r="AX2264" s="134" t="s">
        <v>6264</v>
      </c>
      <c r="AY2264" s="98">
        <v>0</v>
      </c>
      <c r="AZ2264" s="99" t="str">
        <f>IFERROR(VLOOKUP(ROWS($AX$4:AX2264),$AW$4:$AX$2337,2,0),"")</f>
        <v>Zatory (pow. pułtuski, woj. mazowieckie)</v>
      </c>
      <c r="BA2264" s="98">
        <v>0</v>
      </c>
      <c r="BB2264" s="98">
        <f>IF(ISNUMBER(SEARCH('ankieta ESG'!$G$183,BC2264)),MAX($BB$3:BB2263)+1,0)</f>
        <v>2261</v>
      </c>
      <c r="BC2264" s="134" t="s">
        <v>6264</v>
      </c>
      <c r="BD2264" s="98">
        <v>0</v>
      </c>
      <c r="BE2264" s="99" t="str">
        <f>IFERROR(VLOOKUP(ROWS($BC$4:BC2264),$BB$4:$BC$2337,2,0),"")</f>
        <v>Zatory (pow. pułtuski, woj. mazowieckie)</v>
      </c>
      <c r="BF2264" s="98">
        <v>0</v>
      </c>
      <c r="BG2264" s="98">
        <f>IF(ISNUMBER(SEARCH('ankieta ESG'!$G$184,BH2264)),MAX($BG$3:BG2263)+1,0)</f>
        <v>2261</v>
      </c>
      <c r="BH2264" s="134" t="s">
        <v>6264</v>
      </c>
      <c r="BI2264" s="98">
        <v>0</v>
      </c>
      <c r="BJ2264" s="99" t="str">
        <f>IFERROR(VLOOKUP(ROWS($BH$4:BH2264),$BG$4:$BH$2337,2,0),"")</f>
        <v>Zatory (pow. pułtuski, woj. mazowieckie)</v>
      </c>
      <c r="BK2264" s="98">
        <v>0</v>
      </c>
      <c r="BL2264" s="98">
        <f>IF(ISNUMBER(SEARCH('ankieta ESG'!$G$185,BM2264)),MAX($BL$3:BL2263)+1,0)</f>
        <v>2261</v>
      </c>
      <c r="BM2264" s="134" t="s">
        <v>6264</v>
      </c>
      <c r="BN2264" s="98">
        <v>0</v>
      </c>
      <c r="BO2264" s="99" t="str">
        <f>IFERROR(VLOOKUP(ROWS($BM$4:BM2264),$BL$4:$BM$2337,2,0),"")</f>
        <v>Zatory (pow. pułtuski, woj. mazowieckie)</v>
      </c>
      <c r="BP2264" s="98">
        <v>0</v>
      </c>
      <c r="BQ2264" s="98">
        <f>IF(ISNUMBER(SEARCH('ankieta ESG'!$G$186,BR2264)),MAX($BQ$3:BQ2263)+1,0)</f>
        <v>2261</v>
      </c>
      <c r="BR2264" s="134" t="s">
        <v>6264</v>
      </c>
      <c r="BS2264" s="98">
        <v>0</v>
      </c>
      <c r="BT2264" s="99" t="str">
        <f>IFERROR(VLOOKUP(ROWS($BR$4:BR2264),$BQ$4:$BR$2337,2,0),"")</f>
        <v>Zatory (pow. pułtuski, woj. mazowieckie)</v>
      </c>
      <c r="BU2264" s="98">
        <v>0</v>
      </c>
      <c r="BV2264" s="98">
        <f>IF(ISNUMBER(SEARCH('ankieta ESG'!$G$187,BW2264)),MAX($BV$3:BV2263)+1,0)</f>
        <v>2261</v>
      </c>
      <c r="BW2264" s="134" t="s">
        <v>6264</v>
      </c>
      <c r="BX2264" s="98">
        <v>0</v>
      </c>
      <c r="BY2264" s="99" t="str">
        <f>IFERROR(VLOOKUP(ROWS($BW$4:BW2264),$BV$4:$BW$2337,2,0),"")</f>
        <v>Zatory (pow. pułtuski, woj. mazowieckie)</v>
      </c>
      <c r="BZ2264" s="98">
        <v>0</v>
      </c>
      <c r="CA2264" s="98">
        <f>IF(ISNUMBER(SEARCH('ankieta ESG'!$G$188,CB2264)),MAX($CA$3:CA2263)+1,0)</f>
        <v>2261</v>
      </c>
      <c r="CB2264" s="134" t="s">
        <v>6264</v>
      </c>
      <c r="CC2264" s="98">
        <v>0</v>
      </c>
      <c r="CD2264" s="99" t="str">
        <f>IFERROR(VLOOKUP(ROWS($CB$4:CB2264),$CA$4:$CB$2337,2,0),"")</f>
        <v>Zatory (pow. pułtuski, woj. mazowieckie)</v>
      </c>
      <c r="CE2264" s="98">
        <v>0</v>
      </c>
      <c r="CF2264" s="98">
        <f>IF(ISNUMBER(SEARCH('ankieta ESG'!$G$189,CG2264)),MAX($CF$3:CF2263)+1,0)</f>
        <v>2261</v>
      </c>
      <c r="CG2264" s="134" t="s">
        <v>6264</v>
      </c>
      <c r="CH2264" s="98">
        <v>0</v>
      </c>
      <c r="CI2264" s="99" t="str">
        <f>IFERROR(VLOOKUP(ROWS($CG$4:CG2264),$CF$4:$CG$2337,2,0),"")</f>
        <v>Zatory (pow. pułtuski, woj. mazowieckie)</v>
      </c>
      <c r="CJ2264" s="98">
        <v>0</v>
      </c>
    </row>
    <row r="2265" spans="4:88">
      <c r="D2265" s="25"/>
      <c r="F2265" s="25"/>
      <c r="AM2265" s="98">
        <f>IF(ISNUMBER(SEARCH('ankieta ESG'!$G$180,AN2265)),MAX(AM$3:$AM2264)+1,0)</f>
        <v>2262</v>
      </c>
      <c r="AN2265" s="134" t="s">
        <v>6265</v>
      </c>
      <c r="AO2265" s="98">
        <v>0</v>
      </c>
      <c r="AP2265" s="99" t="str">
        <f>IFERROR(VLOOKUP(ROWS($AN$4:AN2265),$AM$4:$AN$2337,2,0),"")</f>
        <v>Zawady (pow. białostocki, woj. podlaskie)</v>
      </c>
      <c r="AQ2265" s="98">
        <v>0</v>
      </c>
      <c r="AR2265" s="98">
        <f>IF(ISNUMBER(SEARCH('ankieta ESG'!$G$181,AS2265)),MAX($AR$3:AR2264)+1,0)</f>
        <v>2262</v>
      </c>
      <c r="AS2265" s="134" t="s">
        <v>6265</v>
      </c>
      <c r="AT2265" s="98">
        <v>0</v>
      </c>
      <c r="AU2265" s="99" t="str">
        <f>IFERROR(VLOOKUP(ROWS($AS$4:AS2265),$AR$4:$AS$2337,2,0),"")</f>
        <v>Zawady (pow. białostocki, woj. podlaskie)</v>
      </c>
      <c r="AV2265" s="98">
        <v>0</v>
      </c>
      <c r="AW2265" s="98">
        <f>IF(ISNUMBER(SEARCH('ankieta ESG'!$G$182,AX2265)),MAX($AW$3:AW2264)+1,0)</f>
        <v>2262</v>
      </c>
      <c r="AX2265" s="134" t="s">
        <v>6265</v>
      </c>
      <c r="AY2265" s="98">
        <v>0</v>
      </c>
      <c r="AZ2265" s="99" t="str">
        <f>IFERROR(VLOOKUP(ROWS($AX$4:AX2265),$AW$4:$AX$2337,2,0),"")</f>
        <v>Zawady (pow. białostocki, woj. podlaskie)</v>
      </c>
      <c r="BA2265" s="98">
        <v>0</v>
      </c>
      <c r="BB2265" s="98">
        <f>IF(ISNUMBER(SEARCH('ankieta ESG'!$G$183,BC2265)),MAX($BB$3:BB2264)+1,0)</f>
        <v>2262</v>
      </c>
      <c r="BC2265" s="134" t="s">
        <v>6265</v>
      </c>
      <c r="BD2265" s="98">
        <v>0</v>
      </c>
      <c r="BE2265" s="99" t="str">
        <f>IFERROR(VLOOKUP(ROWS($BC$4:BC2265),$BB$4:$BC$2337,2,0),"")</f>
        <v>Zawady (pow. białostocki, woj. podlaskie)</v>
      </c>
      <c r="BF2265" s="98">
        <v>0</v>
      </c>
      <c r="BG2265" s="98">
        <f>IF(ISNUMBER(SEARCH('ankieta ESG'!$G$184,BH2265)),MAX($BG$3:BG2264)+1,0)</f>
        <v>2262</v>
      </c>
      <c r="BH2265" s="134" t="s">
        <v>6265</v>
      </c>
      <c r="BI2265" s="98">
        <v>0</v>
      </c>
      <c r="BJ2265" s="99" t="str">
        <f>IFERROR(VLOOKUP(ROWS($BH$4:BH2265),$BG$4:$BH$2337,2,0),"")</f>
        <v>Zawady (pow. białostocki, woj. podlaskie)</v>
      </c>
      <c r="BK2265" s="98">
        <v>0</v>
      </c>
      <c r="BL2265" s="98">
        <f>IF(ISNUMBER(SEARCH('ankieta ESG'!$G$185,BM2265)),MAX($BL$3:BL2264)+1,0)</f>
        <v>2262</v>
      </c>
      <c r="BM2265" s="134" t="s">
        <v>6265</v>
      </c>
      <c r="BN2265" s="98">
        <v>0</v>
      </c>
      <c r="BO2265" s="99" t="str">
        <f>IFERROR(VLOOKUP(ROWS($BM$4:BM2265),$BL$4:$BM$2337,2,0),"")</f>
        <v>Zawady (pow. białostocki, woj. podlaskie)</v>
      </c>
      <c r="BP2265" s="98">
        <v>0</v>
      </c>
      <c r="BQ2265" s="98">
        <f>IF(ISNUMBER(SEARCH('ankieta ESG'!$G$186,BR2265)),MAX($BQ$3:BQ2264)+1,0)</f>
        <v>2262</v>
      </c>
      <c r="BR2265" s="134" t="s">
        <v>6265</v>
      </c>
      <c r="BS2265" s="98">
        <v>0</v>
      </c>
      <c r="BT2265" s="99" t="str">
        <f>IFERROR(VLOOKUP(ROWS($BR$4:BR2265),$BQ$4:$BR$2337,2,0),"")</f>
        <v>Zawady (pow. białostocki, woj. podlaskie)</v>
      </c>
      <c r="BU2265" s="98">
        <v>0</v>
      </c>
      <c r="BV2265" s="98">
        <f>IF(ISNUMBER(SEARCH('ankieta ESG'!$G$187,BW2265)),MAX($BV$3:BV2264)+1,0)</f>
        <v>2262</v>
      </c>
      <c r="BW2265" s="134" t="s">
        <v>6265</v>
      </c>
      <c r="BX2265" s="98">
        <v>0</v>
      </c>
      <c r="BY2265" s="99" t="str">
        <f>IFERROR(VLOOKUP(ROWS($BW$4:BW2265),$BV$4:$BW$2337,2,0),"")</f>
        <v>Zawady (pow. białostocki, woj. podlaskie)</v>
      </c>
      <c r="BZ2265" s="98">
        <v>0</v>
      </c>
      <c r="CA2265" s="98">
        <f>IF(ISNUMBER(SEARCH('ankieta ESG'!$G$188,CB2265)),MAX($CA$3:CA2264)+1,0)</f>
        <v>2262</v>
      </c>
      <c r="CB2265" s="134" t="s">
        <v>6265</v>
      </c>
      <c r="CC2265" s="98">
        <v>0</v>
      </c>
      <c r="CD2265" s="99" t="str">
        <f>IFERROR(VLOOKUP(ROWS($CB$4:CB2265),$CA$4:$CB$2337,2,0),"")</f>
        <v>Zawady (pow. białostocki, woj. podlaskie)</v>
      </c>
      <c r="CE2265" s="98">
        <v>0</v>
      </c>
      <c r="CF2265" s="98">
        <f>IF(ISNUMBER(SEARCH('ankieta ESG'!$G$189,CG2265)),MAX($CF$3:CF2264)+1,0)</f>
        <v>2262</v>
      </c>
      <c r="CG2265" s="134" t="s">
        <v>6265</v>
      </c>
      <c r="CH2265" s="98">
        <v>0</v>
      </c>
      <c r="CI2265" s="99" t="str">
        <f>IFERROR(VLOOKUP(ROWS($CG$4:CG2265),$CF$4:$CG$2337,2,0),"")</f>
        <v>Zawady (pow. białostocki, woj. podlaskie)</v>
      </c>
      <c r="CJ2265" s="98">
        <v>0</v>
      </c>
    </row>
    <row r="2266" spans="4:88">
      <c r="D2266" s="25"/>
      <c r="F2266" s="25"/>
      <c r="AM2266" s="98">
        <f>IF(ISNUMBER(SEARCH('ankieta ESG'!$G$180,AN2266)),MAX(AM$3:$AM2265)+1,0)</f>
        <v>2263</v>
      </c>
      <c r="AN2266" s="134" t="s">
        <v>6266</v>
      </c>
      <c r="AO2266" s="98">
        <v>0</v>
      </c>
      <c r="AP2266" s="99" t="str">
        <f>IFERROR(VLOOKUP(ROWS($AN$4:AN2266),$AM$4:$AN$2337,2,0),"")</f>
        <v>Zawadzkie (pow. strzelecki, woj. opolskie)</v>
      </c>
      <c r="AQ2266" s="98">
        <v>0</v>
      </c>
      <c r="AR2266" s="98">
        <f>IF(ISNUMBER(SEARCH('ankieta ESG'!$G$181,AS2266)),MAX($AR$3:AR2265)+1,0)</f>
        <v>2263</v>
      </c>
      <c r="AS2266" s="134" t="s">
        <v>6266</v>
      </c>
      <c r="AT2266" s="98">
        <v>0</v>
      </c>
      <c r="AU2266" s="99" t="str">
        <f>IFERROR(VLOOKUP(ROWS($AS$4:AS2266),$AR$4:$AS$2337,2,0),"")</f>
        <v>Zawadzkie (pow. strzelecki, woj. opolskie)</v>
      </c>
      <c r="AV2266" s="98">
        <v>0</v>
      </c>
      <c r="AW2266" s="98">
        <f>IF(ISNUMBER(SEARCH('ankieta ESG'!$G$182,AX2266)),MAX($AW$3:AW2265)+1,0)</f>
        <v>2263</v>
      </c>
      <c r="AX2266" s="134" t="s">
        <v>6266</v>
      </c>
      <c r="AY2266" s="98">
        <v>0</v>
      </c>
      <c r="AZ2266" s="99" t="str">
        <f>IFERROR(VLOOKUP(ROWS($AX$4:AX2266),$AW$4:$AX$2337,2,0),"")</f>
        <v>Zawadzkie (pow. strzelecki, woj. opolskie)</v>
      </c>
      <c r="BA2266" s="98">
        <v>0</v>
      </c>
      <c r="BB2266" s="98">
        <f>IF(ISNUMBER(SEARCH('ankieta ESG'!$G$183,BC2266)),MAX($BB$3:BB2265)+1,0)</f>
        <v>2263</v>
      </c>
      <c r="BC2266" s="134" t="s">
        <v>6266</v>
      </c>
      <c r="BD2266" s="98">
        <v>0</v>
      </c>
      <c r="BE2266" s="99" t="str">
        <f>IFERROR(VLOOKUP(ROWS($BC$4:BC2266),$BB$4:$BC$2337,2,0),"")</f>
        <v>Zawadzkie (pow. strzelecki, woj. opolskie)</v>
      </c>
      <c r="BF2266" s="98">
        <v>0</v>
      </c>
      <c r="BG2266" s="98">
        <f>IF(ISNUMBER(SEARCH('ankieta ESG'!$G$184,BH2266)),MAX($BG$3:BG2265)+1,0)</f>
        <v>2263</v>
      </c>
      <c r="BH2266" s="134" t="s">
        <v>6266</v>
      </c>
      <c r="BI2266" s="98">
        <v>0</v>
      </c>
      <c r="BJ2266" s="99" t="str">
        <f>IFERROR(VLOOKUP(ROWS($BH$4:BH2266),$BG$4:$BH$2337,2,0),"")</f>
        <v>Zawadzkie (pow. strzelecki, woj. opolskie)</v>
      </c>
      <c r="BK2266" s="98">
        <v>0</v>
      </c>
      <c r="BL2266" s="98">
        <f>IF(ISNUMBER(SEARCH('ankieta ESG'!$G$185,BM2266)),MAX($BL$3:BL2265)+1,0)</f>
        <v>2263</v>
      </c>
      <c r="BM2266" s="134" t="s">
        <v>6266</v>
      </c>
      <c r="BN2266" s="98">
        <v>0</v>
      </c>
      <c r="BO2266" s="99" t="str">
        <f>IFERROR(VLOOKUP(ROWS($BM$4:BM2266),$BL$4:$BM$2337,2,0),"")</f>
        <v>Zawadzkie (pow. strzelecki, woj. opolskie)</v>
      </c>
      <c r="BP2266" s="98">
        <v>0</v>
      </c>
      <c r="BQ2266" s="98">
        <f>IF(ISNUMBER(SEARCH('ankieta ESG'!$G$186,BR2266)),MAX($BQ$3:BQ2265)+1,0)</f>
        <v>2263</v>
      </c>
      <c r="BR2266" s="134" t="s">
        <v>6266</v>
      </c>
      <c r="BS2266" s="98">
        <v>0</v>
      </c>
      <c r="BT2266" s="99" t="str">
        <f>IFERROR(VLOOKUP(ROWS($BR$4:BR2266),$BQ$4:$BR$2337,2,0),"")</f>
        <v>Zawadzkie (pow. strzelecki, woj. opolskie)</v>
      </c>
      <c r="BU2266" s="98">
        <v>0</v>
      </c>
      <c r="BV2266" s="98">
        <f>IF(ISNUMBER(SEARCH('ankieta ESG'!$G$187,BW2266)),MAX($BV$3:BV2265)+1,0)</f>
        <v>2263</v>
      </c>
      <c r="BW2266" s="134" t="s">
        <v>6266</v>
      </c>
      <c r="BX2266" s="98">
        <v>0</v>
      </c>
      <c r="BY2266" s="99" t="str">
        <f>IFERROR(VLOOKUP(ROWS($BW$4:BW2266),$BV$4:$BW$2337,2,0),"")</f>
        <v>Zawadzkie (pow. strzelecki, woj. opolskie)</v>
      </c>
      <c r="BZ2266" s="98">
        <v>0</v>
      </c>
      <c r="CA2266" s="98">
        <f>IF(ISNUMBER(SEARCH('ankieta ESG'!$G$188,CB2266)),MAX($CA$3:CA2265)+1,0)</f>
        <v>2263</v>
      </c>
      <c r="CB2266" s="134" t="s">
        <v>6266</v>
      </c>
      <c r="CC2266" s="98">
        <v>0</v>
      </c>
      <c r="CD2266" s="99" t="str">
        <f>IFERROR(VLOOKUP(ROWS($CB$4:CB2266),$CA$4:$CB$2337,2,0),"")</f>
        <v>Zawadzkie (pow. strzelecki, woj. opolskie)</v>
      </c>
      <c r="CE2266" s="98">
        <v>0</v>
      </c>
      <c r="CF2266" s="98">
        <f>IF(ISNUMBER(SEARCH('ankieta ESG'!$G$189,CG2266)),MAX($CF$3:CF2265)+1,0)</f>
        <v>2263</v>
      </c>
      <c r="CG2266" s="134" t="s">
        <v>6266</v>
      </c>
      <c r="CH2266" s="98">
        <v>0</v>
      </c>
      <c r="CI2266" s="99" t="str">
        <f>IFERROR(VLOOKUP(ROWS($CG$4:CG2266),$CF$4:$CG$2337,2,0),"")</f>
        <v>Zawadzkie (pow. strzelecki, woj. opolskie)</v>
      </c>
      <c r="CJ2266" s="98">
        <v>0</v>
      </c>
    </row>
    <row r="2267" spans="4:88">
      <c r="D2267" s="25"/>
      <c r="F2267" s="25"/>
      <c r="AM2267" s="98">
        <f>IF(ISNUMBER(SEARCH('ankieta ESG'!$G$180,AN2267)),MAX(AM$3:$AM2266)+1,0)</f>
        <v>2264</v>
      </c>
      <c r="AN2267" s="134" t="s">
        <v>6267</v>
      </c>
      <c r="AO2267" s="98">
        <v>0</v>
      </c>
      <c r="AP2267" s="99" t="str">
        <f>IFERROR(VLOOKUP(ROWS($AN$4:AN2267),$AM$4:$AN$2337,2,0),"")</f>
        <v>Zawichost (pow. sandomierski, woj. świętokrzyskie)</v>
      </c>
      <c r="AQ2267" s="98">
        <v>0</v>
      </c>
      <c r="AR2267" s="98">
        <f>IF(ISNUMBER(SEARCH('ankieta ESG'!$G$181,AS2267)),MAX($AR$3:AR2266)+1,0)</f>
        <v>2264</v>
      </c>
      <c r="AS2267" s="134" t="s">
        <v>6267</v>
      </c>
      <c r="AT2267" s="98">
        <v>0</v>
      </c>
      <c r="AU2267" s="99" t="str">
        <f>IFERROR(VLOOKUP(ROWS($AS$4:AS2267),$AR$4:$AS$2337,2,0),"")</f>
        <v>Zawichost (pow. sandomierski, woj. świętokrzyskie)</v>
      </c>
      <c r="AV2267" s="98">
        <v>0</v>
      </c>
      <c r="AW2267" s="98">
        <f>IF(ISNUMBER(SEARCH('ankieta ESG'!$G$182,AX2267)),MAX($AW$3:AW2266)+1,0)</f>
        <v>2264</v>
      </c>
      <c r="AX2267" s="134" t="s">
        <v>6267</v>
      </c>
      <c r="AY2267" s="98">
        <v>0</v>
      </c>
      <c r="AZ2267" s="99" t="str">
        <f>IFERROR(VLOOKUP(ROWS($AX$4:AX2267),$AW$4:$AX$2337,2,0),"")</f>
        <v>Zawichost (pow. sandomierski, woj. świętokrzyskie)</v>
      </c>
      <c r="BA2267" s="98">
        <v>0</v>
      </c>
      <c r="BB2267" s="98">
        <f>IF(ISNUMBER(SEARCH('ankieta ESG'!$G$183,BC2267)),MAX($BB$3:BB2266)+1,0)</f>
        <v>2264</v>
      </c>
      <c r="BC2267" s="134" t="s">
        <v>6267</v>
      </c>
      <c r="BD2267" s="98">
        <v>0</v>
      </c>
      <c r="BE2267" s="99" t="str">
        <f>IFERROR(VLOOKUP(ROWS($BC$4:BC2267),$BB$4:$BC$2337,2,0),"")</f>
        <v>Zawichost (pow. sandomierski, woj. świętokrzyskie)</v>
      </c>
      <c r="BF2267" s="98">
        <v>0</v>
      </c>
      <c r="BG2267" s="98">
        <f>IF(ISNUMBER(SEARCH('ankieta ESG'!$G$184,BH2267)),MAX($BG$3:BG2266)+1,0)</f>
        <v>2264</v>
      </c>
      <c r="BH2267" s="134" t="s">
        <v>6267</v>
      </c>
      <c r="BI2267" s="98">
        <v>0</v>
      </c>
      <c r="BJ2267" s="99" t="str">
        <f>IFERROR(VLOOKUP(ROWS($BH$4:BH2267),$BG$4:$BH$2337,2,0),"")</f>
        <v>Zawichost (pow. sandomierski, woj. świętokrzyskie)</v>
      </c>
      <c r="BK2267" s="98">
        <v>0</v>
      </c>
      <c r="BL2267" s="98">
        <f>IF(ISNUMBER(SEARCH('ankieta ESG'!$G$185,BM2267)),MAX($BL$3:BL2266)+1,0)</f>
        <v>2264</v>
      </c>
      <c r="BM2267" s="134" t="s">
        <v>6267</v>
      </c>
      <c r="BN2267" s="98">
        <v>0</v>
      </c>
      <c r="BO2267" s="99" t="str">
        <f>IFERROR(VLOOKUP(ROWS($BM$4:BM2267),$BL$4:$BM$2337,2,0),"")</f>
        <v>Zawichost (pow. sandomierski, woj. świętokrzyskie)</v>
      </c>
      <c r="BP2267" s="98">
        <v>0</v>
      </c>
      <c r="BQ2267" s="98">
        <f>IF(ISNUMBER(SEARCH('ankieta ESG'!$G$186,BR2267)),MAX($BQ$3:BQ2266)+1,0)</f>
        <v>2264</v>
      </c>
      <c r="BR2267" s="134" t="s">
        <v>6267</v>
      </c>
      <c r="BS2267" s="98">
        <v>0</v>
      </c>
      <c r="BT2267" s="99" t="str">
        <f>IFERROR(VLOOKUP(ROWS($BR$4:BR2267),$BQ$4:$BR$2337,2,0),"")</f>
        <v>Zawichost (pow. sandomierski, woj. świętokrzyskie)</v>
      </c>
      <c r="BU2267" s="98">
        <v>0</v>
      </c>
      <c r="BV2267" s="98">
        <f>IF(ISNUMBER(SEARCH('ankieta ESG'!$G$187,BW2267)),MAX($BV$3:BV2266)+1,0)</f>
        <v>2264</v>
      </c>
      <c r="BW2267" s="134" t="s">
        <v>6267</v>
      </c>
      <c r="BX2267" s="98">
        <v>0</v>
      </c>
      <c r="BY2267" s="99" t="str">
        <f>IFERROR(VLOOKUP(ROWS($BW$4:BW2267),$BV$4:$BW$2337,2,0),"")</f>
        <v>Zawichost (pow. sandomierski, woj. świętokrzyskie)</v>
      </c>
      <c r="BZ2267" s="98">
        <v>0</v>
      </c>
      <c r="CA2267" s="98">
        <f>IF(ISNUMBER(SEARCH('ankieta ESG'!$G$188,CB2267)),MAX($CA$3:CA2266)+1,0)</f>
        <v>2264</v>
      </c>
      <c r="CB2267" s="134" t="s">
        <v>6267</v>
      </c>
      <c r="CC2267" s="98">
        <v>0</v>
      </c>
      <c r="CD2267" s="99" t="str">
        <f>IFERROR(VLOOKUP(ROWS($CB$4:CB2267),$CA$4:$CB$2337,2,0),"")</f>
        <v>Zawichost (pow. sandomierski, woj. świętokrzyskie)</v>
      </c>
      <c r="CE2267" s="98">
        <v>0</v>
      </c>
      <c r="CF2267" s="98">
        <f>IF(ISNUMBER(SEARCH('ankieta ESG'!$G$189,CG2267)),MAX($CF$3:CF2266)+1,0)</f>
        <v>2264</v>
      </c>
      <c r="CG2267" s="134" t="s">
        <v>6267</v>
      </c>
      <c r="CH2267" s="98">
        <v>0</v>
      </c>
      <c r="CI2267" s="99" t="str">
        <f>IFERROR(VLOOKUP(ROWS($CG$4:CG2267),$CF$4:$CG$2337,2,0),"")</f>
        <v>Zawichost (pow. sandomierski, woj. świętokrzyskie)</v>
      </c>
      <c r="CJ2267" s="98">
        <v>0</v>
      </c>
    </row>
    <row r="2268" spans="4:88">
      <c r="D2268" s="25"/>
      <c r="F2268" s="25"/>
      <c r="AM2268" s="98">
        <f>IF(ISNUMBER(SEARCH('ankieta ESG'!$G$180,AN2268)),MAX(AM$3:$AM2267)+1,0)</f>
        <v>2265</v>
      </c>
      <c r="AN2268" s="134" t="s">
        <v>6268</v>
      </c>
      <c r="AO2268" s="98">
        <v>0</v>
      </c>
      <c r="AP2268" s="99" t="str">
        <f>IFERROR(VLOOKUP(ROWS($AN$4:AN2268),$AM$4:$AN$2337,2,0),"")</f>
        <v>Zawidów (pow. zgorzelecki, woj. dolnośląskie)</v>
      </c>
      <c r="AQ2268" s="98">
        <v>0</v>
      </c>
      <c r="AR2268" s="98">
        <f>IF(ISNUMBER(SEARCH('ankieta ESG'!$G$181,AS2268)),MAX($AR$3:AR2267)+1,0)</f>
        <v>2265</v>
      </c>
      <c r="AS2268" s="134" t="s">
        <v>6268</v>
      </c>
      <c r="AT2268" s="98">
        <v>0</v>
      </c>
      <c r="AU2268" s="99" t="str">
        <f>IFERROR(VLOOKUP(ROWS($AS$4:AS2268),$AR$4:$AS$2337,2,0),"")</f>
        <v>Zawidów (pow. zgorzelecki, woj. dolnośląskie)</v>
      </c>
      <c r="AV2268" s="98">
        <v>0</v>
      </c>
      <c r="AW2268" s="98">
        <f>IF(ISNUMBER(SEARCH('ankieta ESG'!$G$182,AX2268)),MAX($AW$3:AW2267)+1,0)</f>
        <v>2265</v>
      </c>
      <c r="AX2268" s="134" t="s">
        <v>6268</v>
      </c>
      <c r="AY2268" s="98">
        <v>0</v>
      </c>
      <c r="AZ2268" s="99" t="str">
        <f>IFERROR(VLOOKUP(ROWS($AX$4:AX2268),$AW$4:$AX$2337,2,0),"")</f>
        <v>Zawidów (pow. zgorzelecki, woj. dolnośląskie)</v>
      </c>
      <c r="BA2268" s="98">
        <v>0</v>
      </c>
      <c r="BB2268" s="98">
        <f>IF(ISNUMBER(SEARCH('ankieta ESG'!$G$183,BC2268)),MAX($BB$3:BB2267)+1,0)</f>
        <v>2265</v>
      </c>
      <c r="BC2268" s="134" t="s">
        <v>6268</v>
      </c>
      <c r="BD2268" s="98">
        <v>0</v>
      </c>
      <c r="BE2268" s="99" t="str">
        <f>IFERROR(VLOOKUP(ROWS($BC$4:BC2268),$BB$4:$BC$2337,2,0),"")</f>
        <v>Zawidów (pow. zgorzelecki, woj. dolnośląskie)</v>
      </c>
      <c r="BF2268" s="98">
        <v>0</v>
      </c>
      <c r="BG2268" s="98">
        <f>IF(ISNUMBER(SEARCH('ankieta ESG'!$G$184,BH2268)),MAX($BG$3:BG2267)+1,0)</f>
        <v>2265</v>
      </c>
      <c r="BH2268" s="134" t="s">
        <v>6268</v>
      </c>
      <c r="BI2268" s="98">
        <v>0</v>
      </c>
      <c r="BJ2268" s="99" t="str">
        <f>IFERROR(VLOOKUP(ROWS($BH$4:BH2268),$BG$4:$BH$2337,2,0),"")</f>
        <v>Zawidów (pow. zgorzelecki, woj. dolnośląskie)</v>
      </c>
      <c r="BK2268" s="98">
        <v>0</v>
      </c>
      <c r="BL2268" s="98">
        <f>IF(ISNUMBER(SEARCH('ankieta ESG'!$G$185,BM2268)),MAX($BL$3:BL2267)+1,0)</f>
        <v>2265</v>
      </c>
      <c r="BM2268" s="134" t="s">
        <v>6268</v>
      </c>
      <c r="BN2268" s="98">
        <v>0</v>
      </c>
      <c r="BO2268" s="99" t="str">
        <f>IFERROR(VLOOKUP(ROWS($BM$4:BM2268),$BL$4:$BM$2337,2,0),"")</f>
        <v>Zawidów (pow. zgorzelecki, woj. dolnośląskie)</v>
      </c>
      <c r="BP2268" s="98">
        <v>0</v>
      </c>
      <c r="BQ2268" s="98">
        <f>IF(ISNUMBER(SEARCH('ankieta ESG'!$G$186,BR2268)),MAX($BQ$3:BQ2267)+1,0)</f>
        <v>2265</v>
      </c>
      <c r="BR2268" s="134" t="s">
        <v>6268</v>
      </c>
      <c r="BS2268" s="98">
        <v>0</v>
      </c>
      <c r="BT2268" s="99" t="str">
        <f>IFERROR(VLOOKUP(ROWS($BR$4:BR2268),$BQ$4:$BR$2337,2,0),"")</f>
        <v>Zawidów (pow. zgorzelecki, woj. dolnośląskie)</v>
      </c>
      <c r="BU2268" s="98">
        <v>0</v>
      </c>
      <c r="BV2268" s="98">
        <f>IF(ISNUMBER(SEARCH('ankieta ESG'!$G$187,BW2268)),MAX($BV$3:BV2267)+1,0)</f>
        <v>2265</v>
      </c>
      <c r="BW2268" s="134" t="s">
        <v>6268</v>
      </c>
      <c r="BX2268" s="98">
        <v>0</v>
      </c>
      <c r="BY2268" s="99" t="str">
        <f>IFERROR(VLOOKUP(ROWS($BW$4:BW2268),$BV$4:$BW$2337,2,0),"")</f>
        <v>Zawidów (pow. zgorzelecki, woj. dolnośląskie)</v>
      </c>
      <c r="BZ2268" s="98">
        <v>0</v>
      </c>
      <c r="CA2268" s="98">
        <f>IF(ISNUMBER(SEARCH('ankieta ESG'!$G$188,CB2268)),MAX($CA$3:CA2267)+1,0)</f>
        <v>2265</v>
      </c>
      <c r="CB2268" s="134" t="s">
        <v>6268</v>
      </c>
      <c r="CC2268" s="98">
        <v>0</v>
      </c>
      <c r="CD2268" s="99" t="str">
        <f>IFERROR(VLOOKUP(ROWS($CB$4:CB2268),$CA$4:$CB$2337,2,0),"")</f>
        <v>Zawidów (pow. zgorzelecki, woj. dolnośląskie)</v>
      </c>
      <c r="CE2268" s="98">
        <v>0</v>
      </c>
      <c r="CF2268" s="98">
        <f>IF(ISNUMBER(SEARCH('ankieta ESG'!$G$189,CG2268)),MAX($CF$3:CF2267)+1,0)</f>
        <v>2265</v>
      </c>
      <c r="CG2268" s="134" t="s">
        <v>6268</v>
      </c>
      <c r="CH2268" s="98">
        <v>0</v>
      </c>
      <c r="CI2268" s="99" t="str">
        <f>IFERROR(VLOOKUP(ROWS($CG$4:CG2268),$CF$4:$CG$2337,2,0),"")</f>
        <v>Zawidów (pow. zgorzelecki, woj. dolnośląskie)</v>
      </c>
      <c r="CJ2268" s="98">
        <v>0</v>
      </c>
    </row>
    <row r="2269" spans="4:88">
      <c r="D2269" s="25"/>
      <c r="F2269" s="25"/>
      <c r="AM2269" s="98">
        <f>IF(ISNUMBER(SEARCH('ankieta ESG'!$G$180,AN2269)),MAX(AM$3:$AM2268)+1,0)</f>
        <v>2266</v>
      </c>
      <c r="AN2269" s="134" t="s">
        <v>6269</v>
      </c>
      <c r="AO2269" s="98">
        <v>0</v>
      </c>
      <c r="AP2269" s="99" t="str">
        <f>IFERROR(VLOOKUP(ROWS($AN$4:AN2269),$AM$4:$AN$2337,2,0),"")</f>
        <v>Zawidz (pow. sierpecki, woj. mazowieckie)</v>
      </c>
      <c r="AQ2269" s="98">
        <v>0</v>
      </c>
      <c r="AR2269" s="98">
        <f>IF(ISNUMBER(SEARCH('ankieta ESG'!$G$181,AS2269)),MAX($AR$3:AR2268)+1,0)</f>
        <v>2266</v>
      </c>
      <c r="AS2269" s="134" t="s">
        <v>6269</v>
      </c>
      <c r="AT2269" s="98">
        <v>0</v>
      </c>
      <c r="AU2269" s="99" t="str">
        <f>IFERROR(VLOOKUP(ROWS($AS$4:AS2269),$AR$4:$AS$2337,2,0),"")</f>
        <v>Zawidz (pow. sierpecki, woj. mazowieckie)</v>
      </c>
      <c r="AV2269" s="98">
        <v>0</v>
      </c>
      <c r="AW2269" s="98">
        <f>IF(ISNUMBER(SEARCH('ankieta ESG'!$G$182,AX2269)),MAX($AW$3:AW2268)+1,0)</f>
        <v>2266</v>
      </c>
      <c r="AX2269" s="134" t="s">
        <v>6269</v>
      </c>
      <c r="AY2269" s="98">
        <v>0</v>
      </c>
      <c r="AZ2269" s="99" t="str">
        <f>IFERROR(VLOOKUP(ROWS($AX$4:AX2269),$AW$4:$AX$2337,2,0),"")</f>
        <v>Zawidz (pow. sierpecki, woj. mazowieckie)</v>
      </c>
      <c r="BA2269" s="98">
        <v>0</v>
      </c>
      <c r="BB2269" s="98">
        <f>IF(ISNUMBER(SEARCH('ankieta ESG'!$G$183,BC2269)),MAX($BB$3:BB2268)+1,0)</f>
        <v>2266</v>
      </c>
      <c r="BC2269" s="134" t="s">
        <v>6269</v>
      </c>
      <c r="BD2269" s="98">
        <v>0</v>
      </c>
      <c r="BE2269" s="99" t="str">
        <f>IFERROR(VLOOKUP(ROWS($BC$4:BC2269),$BB$4:$BC$2337,2,0),"")</f>
        <v>Zawidz (pow. sierpecki, woj. mazowieckie)</v>
      </c>
      <c r="BF2269" s="98">
        <v>0</v>
      </c>
      <c r="BG2269" s="98">
        <f>IF(ISNUMBER(SEARCH('ankieta ESG'!$G$184,BH2269)),MAX($BG$3:BG2268)+1,0)</f>
        <v>2266</v>
      </c>
      <c r="BH2269" s="134" t="s">
        <v>6269</v>
      </c>
      <c r="BI2269" s="98">
        <v>0</v>
      </c>
      <c r="BJ2269" s="99" t="str">
        <f>IFERROR(VLOOKUP(ROWS($BH$4:BH2269),$BG$4:$BH$2337,2,0),"")</f>
        <v>Zawidz (pow. sierpecki, woj. mazowieckie)</v>
      </c>
      <c r="BK2269" s="98">
        <v>0</v>
      </c>
      <c r="BL2269" s="98">
        <f>IF(ISNUMBER(SEARCH('ankieta ESG'!$G$185,BM2269)),MAX($BL$3:BL2268)+1,0)</f>
        <v>2266</v>
      </c>
      <c r="BM2269" s="134" t="s">
        <v>6269</v>
      </c>
      <c r="BN2269" s="98">
        <v>0</v>
      </c>
      <c r="BO2269" s="99" t="str">
        <f>IFERROR(VLOOKUP(ROWS($BM$4:BM2269),$BL$4:$BM$2337,2,0),"")</f>
        <v>Zawidz (pow. sierpecki, woj. mazowieckie)</v>
      </c>
      <c r="BP2269" s="98">
        <v>0</v>
      </c>
      <c r="BQ2269" s="98">
        <f>IF(ISNUMBER(SEARCH('ankieta ESG'!$G$186,BR2269)),MAX($BQ$3:BQ2268)+1,0)</f>
        <v>2266</v>
      </c>
      <c r="BR2269" s="134" t="s">
        <v>6269</v>
      </c>
      <c r="BS2269" s="98">
        <v>0</v>
      </c>
      <c r="BT2269" s="99" t="str">
        <f>IFERROR(VLOOKUP(ROWS($BR$4:BR2269),$BQ$4:$BR$2337,2,0),"")</f>
        <v>Zawidz (pow. sierpecki, woj. mazowieckie)</v>
      </c>
      <c r="BU2269" s="98">
        <v>0</v>
      </c>
      <c r="BV2269" s="98">
        <f>IF(ISNUMBER(SEARCH('ankieta ESG'!$G$187,BW2269)),MAX($BV$3:BV2268)+1,0)</f>
        <v>2266</v>
      </c>
      <c r="BW2269" s="134" t="s">
        <v>6269</v>
      </c>
      <c r="BX2269" s="98">
        <v>0</v>
      </c>
      <c r="BY2269" s="99" t="str">
        <f>IFERROR(VLOOKUP(ROWS($BW$4:BW2269),$BV$4:$BW$2337,2,0),"")</f>
        <v>Zawidz (pow. sierpecki, woj. mazowieckie)</v>
      </c>
      <c r="BZ2269" s="98">
        <v>0</v>
      </c>
      <c r="CA2269" s="98">
        <f>IF(ISNUMBER(SEARCH('ankieta ESG'!$G$188,CB2269)),MAX($CA$3:CA2268)+1,0)</f>
        <v>2266</v>
      </c>
      <c r="CB2269" s="134" t="s">
        <v>6269</v>
      </c>
      <c r="CC2269" s="98">
        <v>0</v>
      </c>
      <c r="CD2269" s="99" t="str">
        <f>IFERROR(VLOOKUP(ROWS($CB$4:CB2269),$CA$4:$CB$2337,2,0),"")</f>
        <v>Zawidz (pow. sierpecki, woj. mazowieckie)</v>
      </c>
      <c r="CE2269" s="98">
        <v>0</v>
      </c>
      <c r="CF2269" s="98">
        <f>IF(ISNUMBER(SEARCH('ankieta ESG'!$G$189,CG2269)),MAX($CF$3:CF2268)+1,0)</f>
        <v>2266</v>
      </c>
      <c r="CG2269" s="134" t="s">
        <v>6269</v>
      </c>
      <c r="CH2269" s="98">
        <v>0</v>
      </c>
      <c r="CI2269" s="99" t="str">
        <f>IFERROR(VLOOKUP(ROWS($CG$4:CG2269),$CF$4:$CG$2337,2,0),"")</f>
        <v>Zawidz (pow. sierpecki, woj. mazowieckie)</v>
      </c>
      <c r="CJ2269" s="98">
        <v>0</v>
      </c>
    </row>
    <row r="2270" spans="4:88">
      <c r="D2270" s="25"/>
      <c r="F2270" s="25"/>
      <c r="AM2270" s="98">
        <f>IF(ISNUMBER(SEARCH('ankieta ESG'!$G$180,AN2270)),MAX(AM$3:$AM2269)+1,0)</f>
        <v>2267</v>
      </c>
      <c r="AN2270" s="134" t="s">
        <v>6270</v>
      </c>
      <c r="AO2270" s="98">
        <v>0</v>
      </c>
      <c r="AP2270" s="99" t="str">
        <f>IFERROR(VLOOKUP(ROWS($AN$4:AN2270),$AM$4:$AN$2337,2,0),"")</f>
        <v>Zawiercie (pow. zawierciański, woj. śląskie)</v>
      </c>
      <c r="AQ2270" s="98">
        <v>0</v>
      </c>
      <c r="AR2270" s="98">
        <f>IF(ISNUMBER(SEARCH('ankieta ESG'!$G$181,AS2270)),MAX($AR$3:AR2269)+1,0)</f>
        <v>2267</v>
      </c>
      <c r="AS2270" s="134" t="s">
        <v>6270</v>
      </c>
      <c r="AT2270" s="98">
        <v>0</v>
      </c>
      <c r="AU2270" s="99" t="str">
        <f>IFERROR(VLOOKUP(ROWS($AS$4:AS2270),$AR$4:$AS$2337,2,0),"")</f>
        <v>Zawiercie (pow. zawierciański, woj. śląskie)</v>
      </c>
      <c r="AV2270" s="98">
        <v>0</v>
      </c>
      <c r="AW2270" s="98">
        <f>IF(ISNUMBER(SEARCH('ankieta ESG'!$G$182,AX2270)),MAX($AW$3:AW2269)+1,0)</f>
        <v>2267</v>
      </c>
      <c r="AX2270" s="134" t="s">
        <v>6270</v>
      </c>
      <c r="AY2270" s="98">
        <v>0</v>
      </c>
      <c r="AZ2270" s="99" t="str">
        <f>IFERROR(VLOOKUP(ROWS($AX$4:AX2270),$AW$4:$AX$2337,2,0),"")</f>
        <v>Zawiercie (pow. zawierciański, woj. śląskie)</v>
      </c>
      <c r="BA2270" s="98">
        <v>0</v>
      </c>
      <c r="BB2270" s="98">
        <f>IF(ISNUMBER(SEARCH('ankieta ESG'!$G$183,BC2270)),MAX($BB$3:BB2269)+1,0)</f>
        <v>2267</v>
      </c>
      <c r="BC2270" s="134" t="s">
        <v>6270</v>
      </c>
      <c r="BD2270" s="98">
        <v>0</v>
      </c>
      <c r="BE2270" s="99" t="str">
        <f>IFERROR(VLOOKUP(ROWS($BC$4:BC2270),$BB$4:$BC$2337,2,0),"")</f>
        <v>Zawiercie (pow. zawierciański, woj. śląskie)</v>
      </c>
      <c r="BF2270" s="98">
        <v>0</v>
      </c>
      <c r="BG2270" s="98">
        <f>IF(ISNUMBER(SEARCH('ankieta ESG'!$G$184,BH2270)),MAX($BG$3:BG2269)+1,0)</f>
        <v>2267</v>
      </c>
      <c r="BH2270" s="134" t="s">
        <v>6270</v>
      </c>
      <c r="BI2270" s="98">
        <v>0</v>
      </c>
      <c r="BJ2270" s="99" t="str">
        <f>IFERROR(VLOOKUP(ROWS($BH$4:BH2270),$BG$4:$BH$2337,2,0),"")</f>
        <v>Zawiercie (pow. zawierciański, woj. śląskie)</v>
      </c>
      <c r="BK2270" s="98">
        <v>0</v>
      </c>
      <c r="BL2270" s="98">
        <f>IF(ISNUMBER(SEARCH('ankieta ESG'!$G$185,BM2270)),MAX($BL$3:BL2269)+1,0)</f>
        <v>2267</v>
      </c>
      <c r="BM2270" s="134" t="s">
        <v>6270</v>
      </c>
      <c r="BN2270" s="98">
        <v>0</v>
      </c>
      <c r="BO2270" s="99" t="str">
        <f>IFERROR(VLOOKUP(ROWS($BM$4:BM2270),$BL$4:$BM$2337,2,0),"")</f>
        <v>Zawiercie (pow. zawierciański, woj. śląskie)</v>
      </c>
      <c r="BP2270" s="98">
        <v>0</v>
      </c>
      <c r="BQ2270" s="98">
        <f>IF(ISNUMBER(SEARCH('ankieta ESG'!$G$186,BR2270)),MAX($BQ$3:BQ2269)+1,0)</f>
        <v>2267</v>
      </c>
      <c r="BR2270" s="134" t="s">
        <v>6270</v>
      </c>
      <c r="BS2270" s="98">
        <v>0</v>
      </c>
      <c r="BT2270" s="99" t="str">
        <f>IFERROR(VLOOKUP(ROWS($BR$4:BR2270),$BQ$4:$BR$2337,2,0),"")</f>
        <v>Zawiercie (pow. zawierciański, woj. śląskie)</v>
      </c>
      <c r="BU2270" s="98">
        <v>0</v>
      </c>
      <c r="BV2270" s="98">
        <f>IF(ISNUMBER(SEARCH('ankieta ESG'!$G$187,BW2270)),MAX($BV$3:BV2269)+1,0)</f>
        <v>2267</v>
      </c>
      <c r="BW2270" s="134" t="s">
        <v>6270</v>
      </c>
      <c r="BX2270" s="98">
        <v>0</v>
      </c>
      <c r="BY2270" s="99" t="str">
        <f>IFERROR(VLOOKUP(ROWS($BW$4:BW2270),$BV$4:$BW$2337,2,0),"")</f>
        <v>Zawiercie (pow. zawierciański, woj. śląskie)</v>
      </c>
      <c r="BZ2270" s="98">
        <v>0</v>
      </c>
      <c r="CA2270" s="98">
        <f>IF(ISNUMBER(SEARCH('ankieta ESG'!$G$188,CB2270)),MAX($CA$3:CA2269)+1,0)</f>
        <v>2267</v>
      </c>
      <c r="CB2270" s="134" t="s">
        <v>6270</v>
      </c>
      <c r="CC2270" s="98">
        <v>0</v>
      </c>
      <c r="CD2270" s="99" t="str">
        <f>IFERROR(VLOOKUP(ROWS($CB$4:CB2270),$CA$4:$CB$2337,2,0),"")</f>
        <v>Zawiercie (pow. zawierciański, woj. śląskie)</v>
      </c>
      <c r="CE2270" s="98">
        <v>0</v>
      </c>
      <c r="CF2270" s="98">
        <f>IF(ISNUMBER(SEARCH('ankieta ESG'!$G$189,CG2270)),MAX($CF$3:CF2269)+1,0)</f>
        <v>2267</v>
      </c>
      <c r="CG2270" s="134" t="s">
        <v>6270</v>
      </c>
      <c r="CH2270" s="98">
        <v>0</v>
      </c>
      <c r="CI2270" s="99" t="str">
        <f>IFERROR(VLOOKUP(ROWS($CG$4:CG2270),$CF$4:$CG$2337,2,0),"")</f>
        <v>Zawiercie (pow. zawierciański, woj. śląskie)</v>
      </c>
      <c r="CJ2270" s="98">
        <v>0</v>
      </c>
    </row>
    <row r="2271" spans="4:88">
      <c r="D2271" s="25"/>
      <c r="F2271" s="25"/>
      <c r="AM2271" s="98">
        <f>IF(ISNUMBER(SEARCH('ankieta ESG'!$G$180,AN2271)),MAX(AM$3:$AM2270)+1,0)</f>
        <v>2268</v>
      </c>
      <c r="AN2271" s="134" t="s">
        <v>6271</v>
      </c>
      <c r="AO2271" s="98">
        <v>0</v>
      </c>
      <c r="AP2271" s="99" t="str">
        <f>IFERROR(VLOOKUP(ROWS($AN$4:AN2271),$AM$4:$AN$2337,2,0),"")</f>
        <v>Zawoja (pow. suski, woj. małopolskie)</v>
      </c>
      <c r="AQ2271" s="98">
        <v>0</v>
      </c>
      <c r="AR2271" s="98">
        <f>IF(ISNUMBER(SEARCH('ankieta ESG'!$G$181,AS2271)),MAX($AR$3:AR2270)+1,0)</f>
        <v>2268</v>
      </c>
      <c r="AS2271" s="134" t="s">
        <v>6271</v>
      </c>
      <c r="AT2271" s="98">
        <v>0</v>
      </c>
      <c r="AU2271" s="99" t="str">
        <f>IFERROR(VLOOKUP(ROWS($AS$4:AS2271),$AR$4:$AS$2337,2,0),"")</f>
        <v>Zawoja (pow. suski, woj. małopolskie)</v>
      </c>
      <c r="AV2271" s="98">
        <v>0</v>
      </c>
      <c r="AW2271" s="98">
        <f>IF(ISNUMBER(SEARCH('ankieta ESG'!$G$182,AX2271)),MAX($AW$3:AW2270)+1,0)</f>
        <v>2268</v>
      </c>
      <c r="AX2271" s="134" t="s">
        <v>6271</v>
      </c>
      <c r="AY2271" s="98">
        <v>0</v>
      </c>
      <c r="AZ2271" s="99" t="str">
        <f>IFERROR(VLOOKUP(ROWS($AX$4:AX2271),$AW$4:$AX$2337,2,0),"")</f>
        <v>Zawoja (pow. suski, woj. małopolskie)</v>
      </c>
      <c r="BA2271" s="98">
        <v>0</v>
      </c>
      <c r="BB2271" s="98">
        <f>IF(ISNUMBER(SEARCH('ankieta ESG'!$G$183,BC2271)),MAX($BB$3:BB2270)+1,0)</f>
        <v>2268</v>
      </c>
      <c r="BC2271" s="134" t="s">
        <v>6271</v>
      </c>
      <c r="BD2271" s="98">
        <v>0</v>
      </c>
      <c r="BE2271" s="99" t="str">
        <f>IFERROR(VLOOKUP(ROWS($BC$4:BC2271),$BB$4:$BC$2337,2,0),"")</f>
        <v>Zawoja (pow. suski, woj. małopolskie)</v>
      </c>
      <c r="BF2271" s="98">
        <v>0</v>
      </c>
      <c r="BG2271" s="98">
        <f>IF(ISNUMBER(SEARCH('ankieta ESG'!$G$184,BH2271)),MAX($BG$3:BG2270)+1,0)</f>
        <v>2268</v>
      </c>
      <c r="BH2271" s="134" t="s">
        <v>6271</v>
      </c>
      <c r="BI2271" s="98">
        <v>0</v>
      </c>
      <c r="BJ2271" s="99" t="str">
        <f>IFERROR(VLOOKUP(ROWS($BH$4:BH2271),$BG$4:$BH$2337,2,0),"")</f>
        <v>Zawoja (pow. suski, woj. małopolskie)</v>
      </c>
      <c r="BK2271" s="98">
        <v>0</v>
      </c>
      <c r="BL2271" s="98">
        <f>IF(ISNUMBER(SEARCH('ankieta ESG'!$G$185,BM2271)),MAX($BL$3:BL2270)+1,0)</f>
        <v>2268</v>
      </c>
      <c r="BM2271" s="134" t="s">
        <v>6271</v>
      </c>
      <c r="BN2271" s="98">
        <v>0</v>
      </c>
      <c r="BO2271" s="99" t="str">
        <f>IFERROR(VLOOKUP(ROWS($BM$4:BM2271),$BL$4:$BM$2337,2,0),"")</f>
        <v>Zawoja (pow. suski, woj. małopolskie)</v>
      </c>
      <c r="BP2271" s="98">
        <v>0</v>
      </c>
      <c r="BQ2271" s="98">
        <f>IF(ISNUMBER(SEARCH('ankieta ESG'!$G$186,BR2271)),MAX($BQ$3:BQ2270)+1,0)</f>
        <v>2268</v>
      </c>
      <c r="BR2271" s="134" t="s">
        <v>6271</v>
      </c>
      <c r="BS2271" s="98">
        <v>0</v>
      </c>
      <c r="BT2271" s="99" t="str">
        <f>IFERROR(VLOOKUP(ROWS($BR$4:BR2271),$BQ$4:$BR$2337,2,0),"")</f>
        <v>Zawoja (pow. suski, woj. małopolskie)</v>
      </c>
      <c r="BU2271" s="98">
        <v>0</v>
      </c>
      <c r="BV2271" s="98">
        <f>IF(ISNUMBER(SEARCH('ankieta ESG'!$G$187,BW2271)),MAX($BV$3:BV2270)+1,0)</f>
        <v>2268</v>
      </c>
      <c r="BW2271" s="134" t="s">
        <v>6271</v>
      </c>
      <c r="BX2271" s="98">
        <v>0</v>
      </c>
      <c r="BY2271" s="99" t="str">
        <f>IFERROR(VLOOKUP(ROWS($BW$4:BW2271),$BV$4:$BW$2337,2,0),"")</f>
        <v>Zawoja (pow. suski, woj. małopolskie)</v>
      </c>
      <c r="BZ2271" s="98">
        <v>0</v>
      </c>
      <c r="CA2271" s="98">
        <f>IF(ISNUMBER(SEARCH('ankieta ESG'!$G$188,CB2271)),MAX($CA$3:CA2270)+1,0)</f>
        <v>2268</v>
      </c>
      <c r="CB2271" s="134" t="s">
        <v>6271</v>
      </c>
      <c r="CC2271" s="98">
        <v>0</v>
      </c>
      <c r="CD2271" s="99" t="str">
        <f>IFERROR(VLOOKUP(ROWS($CB$4:CB2271),$CA$4:$CB$2337,2,0),"")</f>
        <v>Zawoja (pow. suski, woj. małopolskie)</v>
      </c>
      <c r="CE2271" s="98">
        <v>0</v>
      </c>
      <c r="CF2271" s="98">
        <f>IF(ISNUMBER(SEARCH('ankieta ESG'!$G$189,CG2271)),MAX($CF$3:CF2270)+1,0)</f>
        <v>2268</v>
      </c>
      <c r="CG2271" s="134" t="s">
        <v>6271</v>
      </c>
      <c r="CH2271" s="98">
        <v>0</v>
      </c>
      <c r="CI2271" s="99" t="str">
        <f>IFERROR(VLOOKUP(ROWS($CG$4:CG2271),$CF$4:$CG$2337,2,0),"")</f>
        <v>Zawoja (pow. suski, woj. małopolskie)</v>
      </c>
      <c r="CJ2271" s="98">
        <v>0</v>
      </c>
    </row>
    <row r="2272" spans="4:88">
      <c r="D2272" s="25"/>
      <c r="F2272" s="25"/>
      <c r="AM2272" s="98">
        <f>IF(ISNUMBER(SEARCH('ankieta ESG'!$G$180,AN2272)),MAX(AM$3:$AM2271)+1,0)</f>
        <v>2269</v>
      </c>
      <c r="AN2272" s="134" t="s">
        <v>6272</v>
      </c>
      <c r="AO2272" s="98">
        <v>0</v>
      </c>
      <c r="AP2272" s="99" t="str">
        <f>IFERROR(VLOOKUP(ROWS($AN$4:AN2272),$AM$4:$AN$2337,2,0),"")</f>
        <v>Zawonia (pow. trzebnicki, woj. dolnośląskie)</v>
      </c>
      <c r="AQ2272" s="98">
        <v>0</v>
      </c>
      <c r="AR2272" s="98">
        <f>IF(ISNUMBER(SEARCH('ankieta ESG'!$G$181,AS2272)),MAX($AR$3:AR2271)+1,0)</f>
        <v>2269</v>
      </c>
      <c r="AS2272" s="134" t="s">
        <v>6272</v>
      </c>
      <c r="AT2272" s="98">
        <v>0</v>
      </c>
      <c r="AU2272" s="99" t="str">
        <f>IFERROR(VLOOKUP(ROWS($AS$4:AS2272),$AR$4:$AS$2337,2,0),"")</f>
        <v>Zawonia (pow. trzebnicki, woj. dolnośląskie)</v>
      </c>
      <c r="AV2272" s="98">
        <v>0</v>
      </c>
      <c r="AW2272" s="98">
        <f>IF(ISNUMBER(SEARCH('ankieta ESG'!$G$182,AX2272)),MAX($AW$3:AW2271)+1,0)</f>
        <v>2269</v>
      </c>
      <c r="AX2272" s="134" t="s">
        <v>6272</v>
      </c>
      <c r="AY2272" s="98">
        <v>0</v>
      </c>
      <c r="AZ2272" s="99" t="str">
        <f>IFERROR(VLOOKUP(ROWS($AX$4:AX2272),$AW$4:$AX$2337,2,0),"")</f>
        <v>Zawonia (pow. trzebnicki, woj. dolnośląskie)</v>
      </c>
      <c r="BA2272" s="98">
        <v>0</v>
      </c>
      <c r="BB2272" s="98">
        <f>IF(ISNUMBER(SEARCH('ankieta ESG'!$G$183,BC2272)),MAX($BB$3:BB2271)+1,0)</f>
        <v>2269</v>
      </c>
      <c r="BC2272" s="134" t="s">
        <v>6272</v>
      </c>
      <c r="BD2272" s="98">
        <v>0</v>
      </c>
      <c r="BE2272" s="99" t="str">
        <f>IFERROR(VLOOKUP(ROWS($BC$4:BC2272),$BB$4:$BC$2337,2,0),"")</f>
        <v>Zawonia (pow. trzebnicki, woj. dolnośląskie)</v>
      </c>
      <c r="BF2272" s="98">
        <v>0</v>
      </c>
      <c r="BG2272" s="98">
        <f>IF(ISNUMBER(SEARCH('ankieta ESG'!$G$184,BH2272)),MAX($BG$3:BG2271)+1,0)</f>
        <v>2269</v>
      </c>
      <c r="BH2272" s="134" t="s">
        <v>6272</v>
      </c>
      <c r="BI2272" s="98">
        <v>0</v>
      </c>
      <c r="BJ2272" s="99" t="str">
        <f>IFERROR(VLOOKUP(ROWS($BH$4:BH2272),$BG$4:$BH$2337,2,0),"")</f>
        <v>Zawonia (pow. trzebnicki, woj. dolnośląskie)</v>
      </c>
      <c r="BK2272" s="98">
        <v>0</v>
      </c>
      <c r="BL2272" s="98">
        <f>IF(ISNUMBER(SEARCH('ankieta ESG'!$G$185,BM2272)),MAX($BL$3:BL2271)+1,0)</f>
        <v>2269</v>
      </c>
      <c r="BM2272" s="134" t="s">
        <v>6272</v>
      </c>
      <c r="BN2272" s="98">
        <v>0</v>
      </c>
      <c r="BO2272" s="99" t="str">
        <f>IFERROR(VLOOKUP(ROWS($BM$4:BM2272),$BL$4:$BM$2337,2,0),"")</f>
        <v>Zawonia (pow. trzebnicki, woj. dolnośląskie)</v>
      </c>
      <c r="BP2272" s="98">
        <v>0</v>
      </c>
      <c r="BQ2272" s="98">
        <f>IF(ISNUMBER(SEARCH('ankieta ESG'!$G$186,BR2272)),MAX($BQ$3:BQ2271)+1,0)</f>
        <v>2269</v>
      </c>
      <c r="BR2272" s="134" t="s">
        <v>6272</v>
      </c>
      <c r="BS2272" s="98">
        <v>0</v>
      </c>
      <c r="BT2272" s="99" t="str">
        <f>IFERROR(VLOOKUP(ROWS($BR$4:BR2272),$BQ$4:$BR$2337,2,0),"")</f>
        <v>Zawonia (pow. trzebnicki, woj. dolnośląskie)</v>
      </c>
      <c r="BU2272" s="98">
        <v>0</v>
      </c>
      <c r="BV2272" s="98">
        <f>IF(ISNUMBER(SEARCH('ankieta ESG'!$G$187,BW2272)),MAX($BV$3:BV2271)+1,0)</f>
        <v>2269</v>
      </c>
      <c r="BW2272" s="134" t="s">
        <v>6272</v>
      </c>
      <c r="BX2272" s="98">
        <v>0</v>
      </c>
      <c r="BY2272" s="99" t="str">
        <f>IFERROR(VLOOKUP(ROWS($BW$4:BW2272),$BV$4:$BW$2337,2,0),"")</f>
        <v>Zawonia (pow. trzebnicki, woj. dolnośląskie)</v>
      </c>
      <c r="BZ2272" s="98">
        <v>0</v>
      </c>
      <c r="CA2272" s="98">
        <f>IF(ISNUMBER(SEARCH('ankieta ESG'!$G$188,CB2272)),MAX($CA$3:CA2271)+1,0)</f>
        <v>2269</v>
      </c>
      <c r="CB2272" s="134" t="s">
        <v>6272</v>
      </c>
      <c r="CC2272" s="98">
        <v>0</v>
      </c>
      <c r="CD2272" s="99" t="str">
        <f>IFERROR(VLOOKUP(ROWS($CB$4:CB2272),$CA$4:$CB$2337,2,0),"")</f>
        <v>Zawonia (pow. trzebnicki, woj. dolnośląskie)</v>
      </c>
      <c r="CE2272" s="98">
        <v>0</v>
      </c>
      <c r="CF2272" s="98">
        <f>IF(ISNUMBER(SEARCH('ankieta ESG'!$G$189,CG2272)),MAX($CF$3:CF2271)+1,0)</f>
        <v>2269</v>
      </c>
      <c r="CG2272" s="134" t="s">
        <v>6272</v>
      </c>
      <c r="CH2272" s="98">
        <v>0</v>
      </c>
      <c r="CI2272" s="99" t="str">
        <f>IFERROR(VLOOKUP(ROWS($CG$4:CG2272),$CF$4:$CG$2337,2,0),"")</f>
        <v>Zawonia (pow. trzebnicki, woj. dolnośląskie)</v>
      </c>
      <c r="CJ2272" s="98">
        <v>0</v>
      </c>
    </row>
    <row r="2273" spans="4:88">
      <c r="D2273" s="25"/>
      <c r="F2273" s="25"/>
      <c r="AM2273" s="98">
        <f>IF(ISNUMBER(SEARCH('ankieta ESG'!$G$180,AN2273)),MAX(AM$3:$AM2272)+1,0)</f>
        <v>2270</v>
      </c>
      <c r="AN2273" s="134" t="s">
        <v>6273</v>
      </c>
      <c r="AO2273" s="98">
        <v>0</v>
      </c>
      <c r="AP2273" s="99" t="str">
        <f>IFERROR(VLOOKUP(ROWS($AN$4:AN2273),$AM$4:$AN$2337,2,0),"")</f>
        <v>Ząbki (pow. wołomiński, woj. mazowieckie)</v>
      </c>
      <c r="AQ2273" s="98">
        <v>0</v>
      </c>
      <c r="AR2273" s="98">
        <f>IF(ISNUMBER(SEARCH('ankieta ESG'!$G$181,AS2273)),MAX($AR$3:AR2272)+1,0)</f>
        <v>2270</v>
      </c>
      <c r="AS2273" s="134" t="s">
        <v>6273</v>
      </c>
      <c r="AT2273" s="98">
        <v>0</v>
      </c>
      <c r="AU2273" s="99" t="str">
        <f>IFERROR(VLOOKUP(ROWS($AS$4:AS2273),$AR$4:$AS$2337,2,0),"")</f>
        <v>Ząbki (pow. wołomiński, woj. mazowieckie)</v>
      </c>
      <c r="AV2273" s="98">
        <v>0</v>
      </c>
      <c r="AW2273" s="98">
        <f>IF(ISNUMBER(SEARCH('ankieta ESG'!$G$182,AX2273)),MAX($AW$3:AW2272)+1,0)</f>
        <v>2270</v>
      </c>
      <c r="AX2273" s="134" t="s">
        <v>6273</v>
      </c>
      <c r="AY2273" s="98">
        <v>0</v>
      </c>
      <c r="AZ2273" s="99" t="str">
        <f>IFERROR(VLOOKUP(ROWS($AX$4:AX2273),$AW$4:$AX$2337,2,0),"")</f>
        <v>Ząbki (pow. wołomiński, woj. mazowieckie)</v>
      </c>
      <c r="BA2273" s="98">
        <v>0</v>
      </c>
      <c r="BB2273" s="98">
        <f>IF(ISNUMBER(SEARCH('ankieta ESG'!$G$183,BC2273)),MAX($BB$3:BB2272)+1,0)</f>
        <v>2270</v>
      </c>
      <c r="BC2273" s="134" t="s">
        <v>6273</v>
      </c>
      <c r="BD2273" s="98">
        <v>0</v>
      </c>
      <c r="BE2273" s="99" t="str">
        <f>IFERROR(VLOOKUP(ROWS($BC$4:BC2273),$BB$4:$BC$2337,2,0),"")</f>
        <v>Ząbki (pow. wołomiński, woj. mazowieckie)</v>
      </c>
      <c r="BF2273" s="98">
        <v>0</v>
      </c>
      <c r="BG2273" s="98">
        <f>IF(ISNUMBER(SEARCH('ankieta ESG'!$G$184,BH2273)),MAX($BG$3:BG2272)+1,0)</f>
        <v>2270</v>
      </c>
      <c r="BH2273" s="134" t="s">
        <v>6273</v>
      </c>
      <c r="BI2273" s="98">
        <v>0</v>
      </c>
      <c r="BJ2273" s="99" t="str">
        <f>IFERROR(VLOOKUP(ROWS($BH$4:BH2273),$BG$4:$BH$2337,2,0),"")</f>
        <v>Ząbki (pow. wołomiński, woj. mazowieckie)</v>
      </c>
      <c r="BK2273" s="98">
        <v>0</v>
      </c>
      <c r="BL2273" s="98">
        <f>IF(ISNUMBER(SEARCH('ankieta ESG'!$G$185,BM2273)),MAX($BL$3:BL2272)+1,0)</f>
        <v>2270</v>
      </c>
      <c r="BM2273" s="134" t="s">
        <v>6273</v>
      </c>
      <c r="BN2273" s="98">
        <v>0</v>
      </c>
      <c r="BO2273" s="99" t="str">
        <f>IFERROR(VLOOKUP(ROWS($BM$4:BM2273),$BL$4:$BM$2337,2,0),"")</f>
        <v>Ząbki (pow. wołomiński, woj. mazowieckie)</v>
      </c>
      <c r="BP2273" s="98">
        <v>0</v>
      </c>
      <c r="BQ2273" s="98">
        <f>IF(ISNUMBER(SEARCH('ankieta ESG'!$G$186,BR2273)),MAX($BQ$3:BQ2272)+1,0)</f>
        <v>2270</v>
      </c>
      <c r="BR2273" s="134" t="s">
        <v>6273</v>
      </c>
      <c r="BS2273" s="98">
        <v>0</v>
      </c>
      <c r="BT2273" s="99" t="str">
        <f>IFERROR(VLOOKUP(ROWS($BR$4:BR2273),$BQ$4:$BR$2337,2,0),"")</f>
        <v>Ząbki (pow. wołomiński, woj. mazowieckie)</v>
      </c>
      <c r="BU2273" s="98">
        <v>0</v>
      </c>
      <c r="BV2273" s="98">
        <f>IF(ISNUMBER(SEARCH('ankieta ESG'!$G$187,BW2273)),MAX($BV$3:BV2272)+1,0)</f>
        <v>2270</v>
      </c>
      <c r="BW2273" s="134" t="s">
        <v>6273</v>
      </c>
      <c r="BX2273" s="98">
        <v>0</v>
      </c>
      <c r="BY2273" s="99" t="str">
        <f>IFERROR(VLOOKUP(ROWS($BW$4:BW2273),$BV$4:$BW$2337,2,0),"")</f>
        <v>Ząbki (pow. wołomiński, woj. mazowieckie)</v>
      </c>
      <c r="BZ2273" s="98">
        <v>0</v>
      </c>
      <c r="CA2273" s="98">
        <f>IF(ISNUMBER(SEARCH('ankieta ESG'!$G$188,CB2273)),MAX($CA$3:CA2272)+1,0)</f>
        <v>2270</v>
      </c>
      <c r="CB2273" s="134" t="s">
        <v>6273</v>
      </c>
      <c r="CC2273" s="98">
        <v>0</v>
      </c>
      <c r="CD2273" s="99" t="str">
        <f>IFERROR(VLOOKUP(ROWS($CB$4:CB2273),$CA$4:$CB$2337,2,0),"")</f>
        <v>Ząbki (pow. wołomiński, woj. mazowieckie)</v>
      </c>
      <c r="CE2273" s="98">
        <v>0</v>
      </c>
      <c r="CF2273" s="98">
        <f>IF(ISNUMBER(SEARCH('ankieta ESG'!$G$189,CG2273)),MAX($CF$3:CF2272)+1,0)</f>
        <v>2270</v>
      </c>
      <c r="CG2273" s="134" t="s">
        <v>6273</v>
      </c>
      <c r="CH2273" s="98">
        <v>0</v>
      </c>
      <c r="CI2273" s="99" t="str">
        <f>IFERROR(VLOOKUP(ROWS($CG$4:CG2273),$CF$4:$CG$2337,2,0),"")</f>
        <v>Ząbki (pow. wołomiński, woj. mazowieckie)</v>
      </c>
      <c r="CJ2273" s="98">
        <v>0</v>
      </c>
    </row>
    <row r="2274" spans="4:88">
      <c r="D2274" s="25"/>
      <c r="F2274" s="25"/>
      <c r="AM2274" s="98">
        <f>IF(ISNUMBER(SEARCH('ankieta ESG'!$G$180,AN2274)),MAX(AM$3:$AM2273)+1,0)</f>
        <v>2271</v>
      </c>
      <c r="AN2274" s="134" t="s">
        <v>6274</v>
      </c>
      <c r="AO2274" s="98">
        <v>0</v>
      </c>
      <c r="AP2274" s="99" t="str">
        <f>IFERROR(VLOOKUP(ROWS($AN$4:AN2274),$AM$4:$AN$2337,2,0),"")</f>
        <v>Ząbkowice Śląskie (pow. ząbkowicki, woj. dolnośląskie)</v>
      </c>
      <c r="AQ2274" s="98">
        <v>0</v>
      </c>
      <c r="AR2274" s="98">
        <f>IF(ISNUMBER(SEARCH('ankieta ESG'!$G$181,AS2274)),MAX($AR$3:AR2273)+1,0)</f>
        <v>2271</v>
      </c>
      <c r="AS2274" s="134" t="s">
        <v>6274</v>
      </c>
      <c r="AT2274" s="98">
        <v>0</v>
      </c>
      <c r="AU2274" s="99" t="str">
        <f>IFERROR(VLOOKUP(ROWS($AS$4:AS2274),$AR$4:$AS$2337,2,0),"")</f>
        <v>Ząbkowice Śląskie (pow. ząbkowicki, woj. dolnośląskie)</v>
      </c>
      <c r="AV2274" s="98">
        <v>0</v>
      </c>
      <c r="AW2274" s="98">
        <f>IF(ISNUMBER(SEARCH('ankieta ESG'!$G$182,AX2274)),MAX($AW$3:AW2273)+1,0)</f>
        <v>2271</v>
      </c>
      <c r="AX2274" s="134" t="s">
        <v>6274</v>
      </c>
      <c r="AY2274" s="98">
        <v>0</v>
      </c>
      <c r="AZ2274" s="99" t="str">
        <f>IFERROR(VLOOKUP(ROWS($AX$4:AX2274),$AW$4:$AX$2337,2,0),"")</f>
        <v>Ząbkowice Śląskie (pow. ząbkowicki, woj. dolnośląskie)</v>
      </c>
      <c r="BA2274" s="98">
        <v>0</v>
      </c>
      <c r="BB2274" s="98">
        <f>IF(ISNUMBER(SEARCH('ankieta ESG'!$G$183,BC2274)),MAX($BB$3:BB2273)+1,0)</f>
        <v>2271</v>
      </c>
      <c r="BC2274" s="134" t="s">
        <v>6274</v>
      </c>
      <c r="BD2274" s="98">
        <v>0</v>
      </c>
      <c r="BE2274" s="99" t="str">
        <f>IFERROR(VLOOKUP(ROWS($BC$4:BC2274),$BB$4:$BC$2337,2,0),"")</f>
        <v>Ząbkowice Śląskie (pow. ząbkowicki, woj. dolnośląskie)</v>
      </c>
      <c r="BF2274" s="98">
        <v>0</v>
      </c>
      <c r="BG2274" s="98">
        <f>IF(ISNUMBER(SEARCH('ankieta ESG'!$G$184,BH2274)),MAX($BG$3:BG2273)+1,0)</f>
        <v>2271</v>
      </c>
      <c r="BH2274" s="134" t="s">
        <v>6274</v>
      </c>
      <c r="BI2274" s="98">
        <v>0</v>
      </c>
      <c r="BJ2274" s="99" t="str">
        <f>IFERROR(VLOOKUP(ROWS($BH$4:BH2274),$BG$4:$BH$2337,2,0),"")</f>
        <v>Ząbkowice Śląskie (pow. ząbkowicki, woj. dolnośląskie)</v>
      </c>
      <c r="BK2274" s="98">
        <v>0</v>
      </c>
      <c r="BL2274" s="98">
        <f>IF(ISNUMBER(SEARCH('ankieta ESG'!$G$185,BM2274)),MAX($BL$3:BL2273)+1,0)</f>
        <v>2271</v>
      </c>
      <c r="BM2274" s="134" t="s">
        <v>6274</v>
      </c>
      <c r="BN2274" s="98">
        <v>0</v>
      </c>
      <c r="BO2274" s="99" t="str">
        <f>IFERROR(VLOOKUP(ROWS($BM$4:BM2274),$BL$4:$BM$2337,2,0),"")</f>
        <v>Ząbkowice Śląskie (pow. ząbkowicki, woj. dolnośląskie)</v>
      </c>
      <c r="BP2274" s="98">
        <v>0</v>
      </c>
      <c r="BQ2274" s="98">
        <f>IF(ISNUMBER(SEARCH('ankieta ESG'!$G$186,BR2274)),MAX($BQ$3:BQ2273)+1,0)</f>
        <v>2271</v>
      </c>
      <c r="BR2274" s="134" t="s">
        <v>6274</v>
      </c>
      <c r="BS2274" s="98">
        <v>0</v>
      </c>
      <c r="BT2274" s="99" t="str">
        <f>IFERROR(VLOOKUP(ROWS($BR$4:BR2274),$BQ$4:$BR$2337,2,0),"")</f>
        <v>Ząbkowice Śląskie (pow. ząbkowicki, woj. dolnośląskie)</v>
      </c>
      <c r="BU2274" s="98">
        <v>0</v>
      </c>
      <c r="BV2274" s="98">
        <f>IF(ISNUMBER(SEARCH('ankieta ESG'!$G$187,BW2274)),MAX($BV$3:BV2273)+1,0)</f>
        <v>2271</v>
      </c>
      <c r="BW2274" s="134" t="s">
        <v>6274</v>
      </c>
      <c r="BX2274" s="98">
        <v>0</v>
      </c>
      <c r="BY2274" s="99" t="str">
        <f>IFERROR(VLOOKUP(ROWS($BW$4:BW2274),$BV$4:$BW$2337,2,0),"")</f>
        <v>Ząbkowice Śląskie (pow. ząbkowicki, woj. dolnośląskie)</v>
      </c>
      <c r="BZ2274" s="98">
        <v>0</v>
      </c>
      <c r="CA2274" s="98">
        <f>IF(ISNUMBER(SEARCH('ankieta ESG'!$G$188,CB2274)),MAX($CA$3:CA2273)+1,0)</f>
        <v>2271</v>
      </c>
      <c r="CB2274" s="134" t="s">
        <v>6274</v>
      </c>
      <c r="CC2274" s="98">
        <v>0</v>
      </c>
      <c r="CD2274" s="99" t="str">
        <f>IFERROR(VLOOKUP(ROWS($CB$4:CB2274),$CA$4:$CB$2337,2,0),"")</f>
        <v>Ząbkowice Śląskie (pow. ząbkowicki, woj. dolnośląskie)</v>
      </c>
      <c r="CE2274" s="98">
        <v>0</v>
      </c>
      <c r="CF2274" s="98">
        <f>IF(ISNUMBER(SEARCH('ankieta ESG'!$G$189,CG2274)),MAX($CF$3:CF2273)+1,0)</f>
        <v>2271</v>
      </c>
      <c r="CG2274" s="134" t="s">
        <v>6274</v>
      </c>
      <c r="CH2274" s="98">
        <v>0</v>
      </c>
      <c r="CI2274" s="99" t="str">
        <f>IFERROR(VLOOKUP(ROWS($CG$4:CG2274),$CF$4:$CG$2337,2,0),"")</f>
        <v>Ząbkowice Śląskie (pow. ząbkowicki, woj. dolnośląskie)</v>
      </c>
      <c r="CJ2274" s="98">
        <v>0</v>
      </c>
    </row>
    <row r="2275" spans="4:88">
      <c r="D2275" s="25"/>
      <c r="F2275" s="25"/>
      <c r="AM2275" s="98">
        <f>IF(ISNUMBER(SEARCH('ankieta ESG'!$G$180,AN2275)),MAX(AM$3:$AM2274)+1,0)</f>
        <v>2272</v>
      </c>
      <c r="AN2275" s="134" t="s">
        <v>6275</v>
      </c>
      <c r="AO2275" s="98">
        <v>0</v>
      </c>
      <c r="AP2275" s="99" t="str">
        <f>IFERROR(VLOOKUP(ROWS($AN$4:AN2275),$AM$4:$AN$2337,2,0),"")</f>
        <v>Zbąszynek (pow. świebodziński, woj. lubuskie)</v>
      </c>
      <c r="AQ2275" s="98">
        <v>0</v>
      </c>
      <c r="AR2275" s="98">
        <f>IF(ISNUMBER(SEARCH('ankieta ESG'!$G$181,AS2275)),MAX($AR$3:AR2274)+1,0)</f>
        <v>2272</v>
      </c>
      <c r="AS2275" s="134" t="s">
        <v>6275</v>
      </c>
      <c r="AT2275" s="98">
        <v>0</v>
      </c>
      <c r="AU2275" s="99" t="str">
        <f>IFERROR(VLOOKUP(ROWS($AS$4:AS2275),$AR$4:$AS$2337,2,0),"")</f>
        <v>Zbąszynek (pow. świebodziński, woj. lubuskie)</v>
      </c>
      <c r="AV2275" s="98">
        <v>0</v>
      </c>
      <c r="AW2275" s="98">
        <f>IF(ISNUMBER(SEARCH('ankieta ESG'!$G$182,AX2275)),MAX($AW$3:AW2274)+1,0)</f>
        <v>2272</v>
      </c>
      <c r="AX2275" s="134" t="s">
        <v>6275</v>
      </c>
      <c r="AY2275" s="98">
        <v>0</v>
      </c>
      <c r="AZ2275" s="99" t="str">
        <f>IFERROR(VLOOKUP(ROWS($AX$4:AX2275),$AW$4:$AX$2337,2,0),"")</f>
        <v>Zbąszynek (pow. świebodziński, woj. lubuskie)</v>
      </c>
      <c r="BA2275" s="98">
        <v>0</v>
      </c>
      <c r="BB2275" s="98">
        <f>IF(ISNUMBER(SEARCH('ankieta ESG'!$G$183,BC2275)),MAX($BB$3:BB2274)+1,0)</f>
        <v>2272</v>
      </c>
      <c r="BC2275" s="134" t="s">
        <v>6275</v>
      </c>
      <c r="BD2275" s="98">
        <v>0</v>
      </c>
      <c r="BE2275" s="99" t="str">
        <f>IFERROR(VLOOKUP(ROWS($BC$4:BC2275),$BB$4:$BC$2337,2,0),"")</f>
        <v>Zbąszynek (pow. świebodziński, woj. lubuskie)</v>
      </c>
      <c r="BF2275" s="98">
        <v>0</v>
      </c>
      <c r="BG2275" s="98">
        <f>IF(ISNUMBER(SEARCH('ankieta ESG'!$G$184,BH2275)),MAX($BG$3:BG2274)+1,0)</f>
        <v>2272</v>
      </c>
      <c r="BH2275" s="134" t="s">
        <v>6275</v>
      </c>
      <c r="BI2275" s="98">
        <v>0</v>
      </c>
      <c r="BJ2275" s="99" t="str">
        <f>IFERROR(VLOOKUP(ROWS($BH$4:BH2275),$BG$4:$BH$2337,2,0),"")</f>
        <v>Zbąszynek (pow. świebodziński, woj. lubuskie)</v>
      </c>
      <c r="BK2275" s="98">
        <v>0</v>
      </c>
      <c r="BL2275" s="98">
        <f>IF(ISNUMBER(SEARCH('ankieta ESG'!$G$185,BM2275)),MAX($BL$3:BL2274)+1,0)</f>
        <v>2272</v>
      </c>
      <c r="BM2275" s="134" t="s">
        <v>6275</v>
      </c>
      <c r="BN2275" s="98">
        <v>0</v>
      </c>
      <c r="BO2275" s="99" t="str">
        <f>IFERROR(VLOOKUP(ROWS($BM$4:BM2275),$BL$4:$BM$2337,2,0),"")</f>
        <v>Zbąszynek (pow. świebodziński, woj. lubuskie)</v>
      </c>
      <c r="BP2275" s="98">
        <v>0</v>
      </c>
      <c r="BQ2275" s="98">
        <f>IF(ISNUMBER(SEARCH('ankieta ESG'!$G$186,BR2275)),MAX($BQ$3:BQ2274)+1,0)</f>
        <v>2272</v>
      </c>
      <c r="BR2275" s="134" t="s">
        <v>6275</v>
      </c>
      <c r="BS2275" s="98">
        <v>0</v>
      </c>
      <c r="BT2275" s="99" t="str">
        <f>IFERROR(VLOOKUP(ROWS($BR$4:BR2275),$BQ$4:$BR$2337,2,0),"")</f>
        <v>Zbąszynek (pow. świebodziński, woj. lubuskie)</v>
      </c>
      <c r="BU2275" s="98">
        <v>0</v>
      </c>
      <c r="BV2275" s="98">
        <f>IF(ISNUMBER(SEARCH('ankieta ESG'!$G$187,BW2275)),MAX($BV$3:BV2274)+1,0)</f>
        <v>2272</v>
      </c>
      <c r="BW2275" s="134" t="s">
        <v>6275</v>
      </c>
      <c r="BX2275" s="98">
        <v>0</v>
      </c>
      <c r="BY2275" s="99" t="str">
        <f>IFERROR(VLOOKUP(ROWS($BW$4:BW2275),$BV$4:$BW$2337,2,0),"")</f>
        <v>Zbąszynek (pow. świebodziński, woj. lubuskie)</v>
      </c>
      <c r="BZ2275" s="98">
        <v>0</v>
      </c>
      <c r="CA2275" s="98">
        <f>IF(ISNUMBER(SEARCH('ankieta ESG'!$G$188,CB2275)),MAX($CA$3:CA2274)+1,0)</f>
        <v>2272</v>
      </c>
      <c r="CB2275" s="134" t="s">
        <v>6275</v>
      </c>
      <c r="CC2275" s="98">
        <v>0</v>
      </c>
      <c r="CD2275" s="99" t="str">
        <f>IFERROR(VLOOKUP(ROWS($CB$4:CB2275),$CA$4:$CB$2337,2,0),"")</f>
        <v>Zbąszynek (pow. świebodziński, woj. lubuskie)</v>
      </c>
      <c r="CE2275" s="98">
        <v>0</v>
      </c>
      <c r="CF2275" s="98">
        <f>IF(ISNUMBER(SEARCH('ankieta ESG'!$G$189,CG2275)),MAX($CF$3:CF2274)+1,0)</f>
        <v>2272</v>
      </c>
      <c r="CG2275" s="134" t="s">
        <v>6275</v>
      </c>
      <c r="CH2275" s="98">
        <v>0</v>
      </c>
      <c r="CI2275" s="99" t="str">
        <f>IFERROR(VLOOKUP(ROWS($CG$4:CG2275),$CF$4:$CG$2337,2,0),"")</f>
        <v>Zbąszynek (pow. świebodziński, woj. lubuskie)</v>
      </c>
      <c r="CJ2275" s="98">
        <v>0</v>
      </c>
    </row>
    <row r="2276" spans="4:88">
      <c r="D2276" s="25"/>
      <c r="F2276" s="25"/>
      <c r="AM2276" s="98">
        <f>IF(ISNUMBER(SEARCH('ankieta ESG'!$G$180,AN2276)),MAX(AM$3:$AM2275)+1,0)</f>
        <v>2273</v>
      </c>
      <c r="AN2276" s="134" t="s">
        <v>6276</v>
      </c>
      <c r="AO2276" s="98">
        <v>0</v>
      </c>
      <c r="AP2276" s="99" t="str">
        <f>IFERROR(VLOOKUP(ROWS($AN$4:AN2276),$AM$4:$AN$2337,2,0),"")</f>
        <v>Zbąszyń (pow. nowotomyski, woj. wielkopolskie)</v>
      </c>
      <c r="AQ2276" s="98">
        <v>0</v>
      </c>
      <c r="AR2276" s="98">
        <f>IF(ISNUMBER(SEARCH('ankieta ESG'!$G$181,AS2276)),MAX($AR$3:AR2275)+1,0)</f>
        <v>2273</v>
      </c>
      <c r="AS2276" s="134" t="s">
        <v>6276</v>
      </c>
      <c r="AT2276" s="98">
        <v>0</v>
      </c>
      <c r="AU2276" s="99" t="str">
        <f>IFERROR(VLOOKUP(ROWS($AS$4:AS2276),$AR$4:$AS$2337,2,0),"")</f>
        <v>Zbąszyń (pow. nowotomyski, woj. wielkopolskie)</v>
      </c>
      <c r="AV2276" s="98">
        <v>0</v>
      </c>
      <c r="AW2276" s="98">
        <f>IF(ISNUMBER(SEARCH('ankieta ESG'!$G$182,AX2276)),MAX($AW$3:AW2275)+1,0)</f>
        <v>2273</v>
      </c>
      <c r="AX2276" s="134" t="s">
        <v>6276</v>
      </c>
      <c r="AY2276" s="98">
        <v>0</v>
      </c>
      <c r="AZ2276" s="99" t="str">
        <f>IFERROR(VLOOKUP(ROWS($AX$4:AX2276),$AW$4:$AX$2337,2,0),"")</f>
        <v>Zbąszyń (pow. nowotomyski, woj. wielkopolskie)</v>
      </c>
      <c r="BA2276" s="98">
        <v>0</v>
      </c>
      <c r="BB2276" s="98">
        <f>IF(ISNUMBER(SEARCH('ankieta ESG'!$G$183,BC2276)),MAX($BB$3:BB2275)+1,0)</f>
        <v>2273</v>
      </c>
      <c r="BC2276" s="134" t="s">
        <v>6276</v>
      </c>
      <c r="BD2276" s="98">
        <v>0</v>
      </c>
      <c r="BE2276" s="99" t="str">
        <f>IFERROR(VLOOKUP(ROWS($BC$4:BC2276),$BB$4:$BC$2337,2,0),"")</f>
        <v>Zbąszyń (pow. nowotomyski, woj. wielkopolskie)</v>
      </c>
      <c r="BF2276" s="98">
        <v>0</v>
      </c>
      <c r="BG2276" s="98">
        <f>IF(ISNUMBER(SEARCH('ankieta ESG'!$G$184,BH2276)),MAX($BG$3:BG2275)+1,0)</f>
        <v>2273</v>
      </c>
      <c r="BH2276" s="134" t="s">
        <v>6276</v>
      </c>
      <c r="BI2276" s="98">
        <v>0</v>
      </c>
      <c r="BJ2276" s="99" t="str">
        <f>IFERROR(VLOOKUP(ROWS($BH$4:BH2276),$BG$4:$BH$2337,2,0),"")</f>
        <v>Zbąszyń (pow. nowotomyski, woj. wielkopolskie)</v>
      </c>
      <c r="BK2276" s="98">
        <v>0</v>
      </c>
      <c r="BL2276" s="98">
        <f>IF(ISNUMBER(SEARCH('ankieta ESG'!$G$185,BM2276)),MAX($BL$3:BL2275)+1,0)</f>
        <v>2273</v>
      </c>
      <c r="BM2276" s="134" t="s">
        <v>6276</v>
      </c>
      <c r="BN2276" s="98">
        <v>0</v>
      </c>
      <c r="BO2276" s="99" t="str">
        <f>IFERROR(VLOOKUP(ROWS($BM$4:BM2276),$BL$4:$BM$2337,2,0),"")</f>
        <v>Zbąszyń (pow. nowotomyski, woj. wielkopolskie)</v>
      </c>
      <c r="BP2276" s="98">
        <v>0</v>
      </c>
      <c r="BQ2276" s="98">
        <f>IF(ISNUMBER(SEARCH('ankieta ESG'!$G$186,BR2276)),MAX($BQ$3:BQ2275)+1,0)</f>
        <v>2273</v>
      </c>
      <c r="BR2276" s="134" t="s">
        <v>6276</v>
      </c>
      <c r="BS2276" s="98">
        <v>0</v>
      </c>
      <c r="BT2276" s="99" t="str">
        <f>IFERROR(VLOOKUP(ROWS($BR$4:BR2276),$BQ$4:$BR$2337,2,0),"")</f>
        <v>Zbąszyń (pow. nowotomyski, woj. wielkopolskie)</v>
      </c>
      <c r="BU2276" s="98">
        <v>0</v>
      </c>
      <c r="BV2276" s="98">
        <f>IF(ISNUMBER(SEARCH('ankieta ESG'!$G$187,BW2276)),MAX($BV$3:BV2275)+1,0)</f>
        <v>2273</v>
      </c>
      <c r="BW2276" s="134" t="s">
        <v>6276</v>
      </c>
      <c r="BX2276" s="98">
        <v>0</v>
      </c>
      <c r="BY2276" s="99" t="str">
        <f>IFERROR(VLOOKUP(ROWS($BW$4:BW2276),$BV$4:$BW$2337,2,0),"")</f>
        <v>Zbąszyń (pow. nowotomyski, woj. wielkopolskie)</v>
      </c>
      <c r="BZ2276" s="98">
        <v>0</v>
      </c>
      <c r="CA2276" s="98">
        <f>IF(ISNUMBER(SEARCH('ankieta ESG'!$G$188,CB2276)),MAX($CA$3:CA2275)+1,0)</f>
        <v>2273</v>
      </c>
      <c r="CB2276" s="134" t="s">
        <v>6276</v>
      </c>
      <c r="CC2276" s="98">
        <v>0</v>
      </c>
      <c r="CD2276" s="99" t="str">
        <f>IFERROR(VLOOKUP(ROWS($CB$4:CB2276),$CA$4:$CB$2337,2,0),"")</f>
        <v>Zbąszyń (pow. nowotomyski, woj. wielkopolskie)</v>
      </c>
      <c r="CE2276" s="98">
        <v>0</v>
      </c>
      <c r="CF2276" s="98">
        <f>IF(ISNUMBER(SEARCH('ankieta ESG'!$G$189,CG2276)),MAX($CF$3:CF2275)+1,0)</f>
        <v>2273</v>
      </c>
      <c r="CG2276" s="134" t="s">
        <v>6276</v>
      </c>
      <c r="CH2276" s="98">
        <v>0</v>
      </c>
      <c r="CI2276" s="99" t="str">
        <f>IFERROR(VLOOKUP(ROWS($CG$4:CG2276),$CF$4:$CG$2337,2,0),"")</f>
        <v>Zbąszyń (pow. nowotomyski, woj. wielkopolskie)</v>
      </c>
      <c r="CJ2276" s="98">
        <v>0</v>
      </c>
    </row>
    <row r="2277" spans="4:88">
      <c r="D2277" s="25"/>
      <c r="F2277" s="25"/>
      <c r="AM2277" s="98">
        <f>IF(ISNUMBER(SEARCH('ankieta ESG'!$G$180,AN2277)),MAX(AM$3:$AM2276)+1,0)</f>
        <v>2274</v>
      </c>
      <c r="AN2277" s="134" t="s">
        <v>6277</v>
      </c>
      <c r="AO2277" s="98">
        <v>0</v>
      </c>
      <c r="AP2277" s="99" t="str">
        <f>IFERROR(VLOOKUP(ROWS($AN$4:AN2277),$AM$4:$AN$2337,2,0),"")</f>
        <v>Zbiczno (pow. brodnicki, woj. kujawsko-pomorskie)</v>
      </c>
      <c r="AQ2277" s="98">
        <v>0</v>
      </c>
      <c r="AR2277" s="98">
        <f>IF(ISNUMBER(SEARCH('ankieta ESG'!$G$181,AS2277)),MAX($AR$3:AR2276)+1,0)</f>
        <v>2274</v>
      </c>
      <c r="AS2277" s="134" t="s">
        <v>6277</v>
      </c>
      <c r="AT2277" s="98">
        <v>0</v>
      </c>
      <c r="AU2277" s="99" t="str">
        <f>IFERROR(VLOOKUP(ROWS($AS$4:AS2277),$AR$4:$AS$2337,2,0),"")</f>
        <v>Zbiczno (pow. brodnicki, woj. kujawsko-pomorskie)</v>
      </c>
      <c r="AV2277" s="98">
        <v>0</v>
      </c>
      <c r="AW2277" s="98">
        <f>IF(ISNUMBER(SEARCH('ankieta ESG'!$G$182,AX2277)),MAX($AW$3:AW2276)+1,0)</f>
        <v>2274</v>
      </c>
      <c r="AX2277" s="134" t="s">
        <v>6277</v>
      </c>
      <c r="AY2277" s="98">
        <v>0</v>
      </c>
      <c r="AZ2277" s="99" t="str">
        <f>IFERROR(VLOOKUP(ROWS($AX$4:AX2277),$AW$4:$AX$2337,2,0),"")</f>
        <v>Zbiczno (pow. brodnicki, woj. kujawsko-pomorskie)</v>
      </c>
      <c r="BA2277" s="98">
        <v>0</v>
      </c>
      <c r="BB2277" s="98">
        <f>IF(ISNUMBER(SEARCH('ankieta ESG'!$G$183,BC2277)),MAX($BB$3:BB2276)+1,0)</f>
        <v>2274</v>
      </c>
      <c r="BC2277" s="134" t="s">
        <v>6277</v>
      </c>
      <c r="BD2277" s="98">
        <v>0</v>
      </c>
      <c r="BE2277" s="99" t="str">
        <f>IFERROR(VLOOKUP(ROWS($BC$4:BC2277),$BB$4:$BC$2337,2,0),"")</f>
        <v>Zbiczno (pow. brodnicki, woj. kujawsko-pomorskie)</v>
      </c>
      <c r="BF2277" s="98">
        <v>0</v>
      </c>
      <c r="BG2277" s="98">
        <f>IF(ISNUMBER(SEARCH('ankieta ESG'!$G$184,BH2277)),MAX($BG$3:BG2276)+1,0)</f>
        <v>2274</v>
      </c>
      <c r="BH2277" s="134" t="s">
        <v>6277</v>
      </c>
      <c r="BI2277" s="98">
        <v>0</v>
      </c>
      <c r="BJ2277" s="99" t="str">
        <f>IFERROR(VLOOKUP(ROWS($BH$4:BH2277),$BG$4:$BH$2337,2,0),"")</f>
        <v>Zbiczno (pow. brodnicki, woj. kujawsko-pomorskie)</v>
      </c>
      <c r="BK2277" s="98">
        <v>0</v>
      </c>
      <c r="BL2277" s="98">
        <f>IF(ISNUMBER(SEARCH('ankieta ESG'!$G$185,BM2277)),MAX($BL$3:BL2276)+1,0)</f>
        <v>2274</v>
      </c>
      <c r="BM2277" s="134" t="s">
        <v>6277</v>
      </c>
      <c r="BN2277" s="98">
        <v>0</v>
      </c>
      <c r="BO2277" s="99" t="str">
        <f>IFERROR(VLOOKUP(ROWS($BM$4:BM2277),$BL$4:$BM$2337,2,0),"")</f>
        <v>Zbiczno (pow. brodnicki, woj. kujawsko-pomorskie)</v>
      </c>
      <c r="BP2277" s="98">
        <v>0</v>
      </c>
      <c r="BQ2277" s="98">
        <f>IF(ISNUMBER(SEARCH('ankieta ESG'!$G$186,BR2277)),MAX($BQ$3:BQ2276)+1,0)</f>
        <v>2274</v>
      </c>
      <c r="BR2277" s="134" t="s">
        <v>6277</v>
      </c>
      <c r="BS2277" s="98">
        <v>0</v>
      </c>
      <c r="BT2277" s="99" t="str">
        <f>IFERROR(VLOOKUP(ROWS($BR$4:BR2277),$BQ$4:$BR$2337,2,0),"")</f>
        <v>Zbiczno (pow. brodnicki, woj. kujawsko-pomorskie)</v>
      </c>
      <c r="BU2277" s="98">
        <v>0</v>
      </c>
      <c r="BV2277" s="98">
        <f>IF(ISNUMBER(SEARCH('ankieta ESG'!$G$187,BW2277)),MAX($BV$3:BV2276)+1,0)</f>
        <v>2274</v>
      </c>
      <c r="BW2277" s="134" t="s">
        <v>6277</v>
      </c>
      <c r="BX2277" s="98">
        <v>0</v>
      </c>
      <c r="BY2277" s="99" t="str">
        <f>IFERROR(VLOOKUP(ROWS($BW$4:BW2277),$BV$4:$BW$2337,2,0),"")</f>
        <v>Zbiczno (pow. brodnicki, woj. kujawsko-pomorskie)</v>
      </c>
      <c r="BZ2277" s="98">
        <v>0</v>
      </c>
      <c r="CA2277" s="98">
        <f>IF(ISNUMBER(SEARCH('ankieta ESG'!$G$188,CB2277)),MAX($CA$3:CA2276)+1,0)</f>
        <v>2274</v>
      </c>
      <c r="CB2277" s="134" t="s">
        <v>6277</v>
      </c>
      <c r="CC2277" s="98">
        <v>0</v>
      </c>
      <c r="CD2277" s="99" t="str">
        <f>IFERROR(VLOOKUP(ROWS($CB$4:CB2277),$CA$4:$CB$2337,2,0),"")</f>
        <v>Zbiczno (pow. brodnicki, woj. kujawsko-pomorskie)</v>
      </c>
      <c r="CE2277" s="98">
        <v>0</v>
      </c>
      <c r="CF2277" s="98">
        <f>IF(ISNUMBER(SEARCH('ankieta ESG'!$G$189,CG2277)),MAX($CF$3:CF2276)+1,0)</f>
        <v>2274</v>
      </c>
      <c r="CG2277" s="134" t="s">
        <v>6277</v>
      </c>
      <c r="CH2277" s="98">
        <v>0</v>
      </c>
      <c r="CI2277" s="99" t="str">
        <f>IFERROR(VLOOKUP(ROWS($CG$4:CG2277),$CF$4:$CG$2337,2,0),"")</f>
        <v>Zbiczno (pow. brodnicki, woj. kujawsko-pomorskie)</v>
      </c>
      <c r="CJ2277" s="98">
        <v>0</v>
      </c>
    </row>
    <row r="2278" spans="4:88">
      <c r="D2278" s="25"/>
      <c r="F2278" s="25"/>
      <c r="AM2278" s="98">
        <f>IF(ISNUMBER(SEARCH('ankieta ESG'!$G$180,AN2278)),MAX(AM$3:$AM2277)+1,0)</f>
        <v>2275</v>
      </c>
      <c r="AN2278" s="134" t="s">
        <v>6278</v>
      </c>
      <c r="AO2278" s="98">
        <v>0</v>
      </c>
      <c r="AP2278" s="99" t="str">
        <f>IFERROR(VLOOKUP(ROWS($AN$4:AN2278),$AM$4:$AN$2337,2,0),"")</f>
        <v>Zblewo (pow. starogardzki, woj. pomorskie)</v>
      </c>
      <c r="AQ2278" s="98">
        <v>0</v>
      </c>
      <c r="AR2278" s="98">
        <f>IF(ISNUMBER(SEARCH('ankieta ESG'!$G$181,AS2278)),MAX($AR$3:AR2277)+1,0)</f>
        <v>2275</v>
      </c>
      <c r="AS2278" s="134" t="s">
        <v>6278</v>
      </c>
      <c r="AT2278" s="98">
        <v>0</v>
      </c>
      <c r="AU2278" s="99" t="str">
        <f>IFERROR(VLOOKUP(ROWS($AS$4:AS2278),$AR$4:$AS$2337,2,0),"")</f>
        <v>Zblewo (pow. starogardzki, woj. pomorskie)</v>
      </c>
      <c r="AV2278" s="98">
        <v>0</v>
      </c>
      <c r="AW2278" s="98">
        <f>IF(ISNUMBER(SEARCH('ankieta ESG'!$G$182,AX2278)),MAX($AW$3:AW2277)+1,0)</f>
        <v>2275</v>
      </c>
      <c r="AX2278" s="134" t="s">
        <v>6278</v>
      </c>
      <c r="AY2278" s="98">
        <v>0</v>
      </c>
      <c r="AZ2278" s="99" t="str">
        <f>IFERROR(VLOOKUP(ROWS($AX$4:AX2278),$AW$4:$AX$2337,2,0),"")</f>
        <v>Zblewo (pow. starogardzki, woj. pomorskie)</v>
      </c>
      <c r="BA2278" s="98">
        <v>0</v>
      </c>
      <c r="BB2278" s="98">
        <f>IF(ISNUMBER(SEARCH('ankieta ESG'!$G$183,BC2278)),MAX($BB$3:BB2277)+1,0)</f>
        <v>2275</v>
      </c>
      <c r="BC2278" s="134" t="s">
        <v>6278</v>
      </c>
      <c r="BD2278" s="98">
        <v>0</v>
      </c>
      <c r="BE2278" s="99" t="str">
        <f>IFERROR(VLOOKUP(ROWS($BC$4:BC2278),$BB$4:$BC$2337,2,0),"")</f>
        <v>Zblewo (pow. starogardzki, woj. pomorskie)</v>
      </c>
      <c r="BF2278" s="98">
        <v>0</v>
      </c>
      <c r="BG2278" s="98">
        <f>IF(ISNUMBER(SEARCH('ankieta ESG'!$G$184,BH2278)),MAX($BG$3:BG2277)+1,0)</f>
        <v>2275</v>
      </c>
      <c r="BH2278" s="134" t="s">
        <v>6278</v>
      </c>
      <c r="BI2278" s="98">
        <v>0</v>
      </c>
      <c r="BJ2278" s="99" t="str">
        <f>IFERROR(VLOOKUP(ROWS($BH$4:BH2278),$BG$4:$BH$2337,2,0),"")</f>
        <v>Zblewo (pow. starogardzki, woj. pomorskie)</v>
      </c>
      <c r="BK2278" s="98">
        <v>0</v>
      </c>
      <c r="BL2278" s="98">
        <f>IF(ISNUMBER(SEARCH('ankieta ESG'!$G$185,BM2278)),MAX($BL$3:BL2277)+1,0)</f>
        <v>2275</v>
      </c>
      <c r="BM2278" s="134" t="s">
        <v>6278</v>
      </c>
      <c r="BN2278" s="98">
        <v>0</v>
      </c>
      <c r="BO2278" s="99" t="str">
        <f>IFERROR(VLOOKUP(ROWS($BM$4:BM2278),$BL$4:$BM$2337,2,0),"")</f>
        <v>Zblewo (pow. starogardzki, woj. pomorskie)</v>
      </c>
      <c r="BP2278" s="98">
        <v>0</v>
      </c>
      <c r="BQ2278" s="98">
        <f>IF(ISNUMBER(SEARCH('ankieta ESG'!$G$186,BR2278)),MAX($BQ$3:BQ2277)+1,0)</f>
        <v>2275</v>
      </c>
      <c r="BR2278" s="134" t="s">
        <v>6278</v>
      </c>
      <c r="BS2278" s="98">
        <v>0</v>
      </c>
      <c r="BT2278" s="99" t="str">
        <f>IFERROR(VLOOKUP(ROWS($BR$4:BR2278),$BQ$4:$BR$2337,2,0),"")</f>
        <v>Zblewo (pow. starogardzki, woj. pomorskie)</v>
      </c>
      <c r="BU2278" s="98">
        <v>0</v>
      </c>
      <c r="BV2278" s="98">
        <f>IF(ISNUMBER(SEARCH('ankieta ESG'!$G$187,BW2278)),MAX($BV$3:BV2277)+1,0)</f>
        <v>2275</v>
      </c>
      <c r="BW2278" s="134" t="s">
        <v>6278</v>
      </c>
      <c r="BX2278" s="98">
        <v>0</v>
      </c>
      <c r="BY2278" s="99" t="str">
        <f>IFERROR(VLOOKUP(ROWS($BW$4:BW2278),$BV$4:$BW$2337,2,0),"")</f>
        <v>Zblewo (pow. starogardzki, woj. pomorskie)</v>
      </c>
      <c r="BZ2278" s="98">
        <v>0</v>
      </c>
      <c r="CA2278" s="98">
        <f>IF(ISNUMBER(SEARCH('ankieta ESG'!$G$188,CB2278)),MAX($CA$3:CA2277)+1,0)</f>
        <v>2275</v>
      </c>
      <c r="CB2278" s="134" t="s">
        <v>6278</v>
      </c>
      <c r="CC2278" s="98">
        <v>0</v>
      </c>
      <c r="CD2278" s="99" t="str">
        <f>IFERROR(VLOOKUP(ROWS($CB$4:CB2278),$CA$4:$CB$2337,2,0),"")</f>
        <v>Zblewo (pow. starogardzki, woj. pomorskie)</v>
      </c>
      <c r="CE2278" s="98">
        <v>0</v>
      </c>
      <c r="CF2278" s="98">
        <f>IF(ISNUMBER(SEARCH('ankieta ESG'!$G$189,CG2278)),MAX($CF$3:CF2277)+1,0)</f>
        <v>2275</v>
      </c>
      <c r="CG2278" s="134" t="s">
        <v>6278</v>
      </c>
      <c r="CH2278" s="98">
        <v>0</v>
      </c>
      <c r="CI2278" s="99" t="str">
        <f>IFERROR(VLOOKUP(ROWS($CG$4:CG2278),$CF$4:$CG$2337,2,0),"")</f>
        <v>Zblewo (pow. starogardzki, woj. pomorskie)</v>
      </c>
      <c r="CJ2278" s="98">
        <v>0</v>
      </c>
    </row>
    <row r="2279" spans="4:88">
      <c r="D2279" s="25"/>
      <c r="F2279" s="25"/>
      <c r="AM2279" s="98">
        <f>IF(ISNUMBER(SEARCH('ankieta ESG'!$G$180,AN2279)),MAX(AM$3:$AM2278)+1,0)</f>
        <v>2276</v>
      </c>
      <c r="AN2279" s="134" t="s">
        <v>6279</v>
      </c>
      <c r="AO2279" s="98">
        <v>0</v>
      </c>
      <c r="AP2279" s="99" t="str">
        <f>IFERROR(VLOOKUP(ROWS($AN$4:AN2279),$AM$4:$AN$2337,2,0),"")</f>
        <v>Zbójna (pow. łomżyński, woj. podlaskie)</v>
      </c>
      <c r="AQ2279" s="98">
        <v>0</v>
      </c>
      <c r="AR2279" s="98">
        <f>IF(ISNUMBER(SEARCH('ankieta ESG'!$G$181,AS2279)),MAX($AR$3:AR2278)+1,0)</f>
        <v>2276</v>
      </c>
      <c r="AS2279" s="134" t="s">
        <v>6279</v>
      </c>
      <c r="AT2279" s="98">
        <v>0</v>
      </c>
      <c r="AU2279" s="99" t="str">
        <f>IFERROR(VLOOKUP(ROWS($AS$4:AS2279),$AR$4:$AS$2337,2,0),"")</f>
        <v>Zbójna (pow. łomżyński, woj. podlaskie)</v>
      </c>
      <c r="AV2279" s="98">
        <v>0</v>
      </c>
      <c r="AW2279" s="98">
        <f>IF(ISNUMBER(SEARCH('ankieta ESG'!$G$182,AX2279)),MAX($AW$3:AW2278)+1,0)</f>
        <v>2276</v>
      </c>
      <c r="AX2279" s="134" t="s">
        <v>6279</v>
      </c>
      <c r="AY2279" s="98">
        <v>0</v>
      </c>
      <c r="AZ2279" s="99" t="str">
        <f>IFERROR(VLOOKUP(ROWS($AX$4:AX2279),$AW$4:$AX$2337,2,0),"")</f>
        <v>Zbójna (pow. łomżyński, woj. podlaskie)</v>
      </c>
      <c r="BA2279" s="98">
        <v>0</v>
      </c>
      <c r="BB2279" s="98">
        <f>IF(ISNUMBER(SEARCH('ankieta ESG'!$G$183,BC2279)),MAX($BB$3:BB2278)+1,0)</f>
        <v>2276</v>
      </c>
      <c r="BC2279" s="134" t="s">
        <v>6279</v>
      </c>
      <c r="BD2279" s="98">
        <v>0</v>
      </c>
      <c r="BE2279" s="99" t="str">
        <f>IFERROR(VLOOKUP(ROWS($BC$4:BC2279),$BB$4:$BC$2337,2,0),"")</f>
        <v>Zbójna (pow. łomżyński, woj. podlaskie)</v>
      </c>
      <c r="BF2279" s="98">
        <v>0</v>
      </c>
      <c r="BG2279" s="98">
        <f>IF(ISNUMBER(SEARCH('ankieta ESG'!$G$184,BH2279)),MAX($BG$3:BG2278)+1,0)</f>
        <v>2276</v>
      </c>
      <c r="BH2279" s="134" t="s">
        <v>6279</v>
      </c>
      <c r="BI2279" s="98">
        <v>0</v>
      </c>
      <c r="BJ2279" s="99" t="str">
        <f>IFERROR(VLOOKUP(ROWS($BH$4:BH2279),$BG$4:$BH$2337,2,0),"")</f>
        <v>Zbójna (pow. łomżyński, woj. podlaskie)</v>
      </c>
      <c r="BK2279" s="98">
        <v>0</v>
      </c>
      <c r="BL2279" s="98">
        <f>IF(ISNUMBER(SEARCH('ankieta ESG'!$G$185,BM2279)),MAX($BL$3:BL2278)+1,0)</f>
        <v>2276</v>
      </c>
      <c r="BM2279" s="134" t="s">
        <v>6279</v>
      </c>
      <c r="BN2279" s="98">
        <v>0</v>
      </c>
      <c r="BO2279" s="99" t="str">
        <f>IFERROR(VLOOKUP(ROWS($BM$4:BM2279),$BL$4:$BM$2337,2,0),"")</f>
        <v>Zbójna (pow. łomżyński, woj. podlaskie)</v>
      </c>
      <c r="BP2279" s="98">
        <v>0</v>
      </c>
      <c r="BQ2279" s="98">
        <f>IF(ISNUMBER(SEARCH('ankieta ESG'!$G$186,BR2279)),MAX($BQ$3:BQ2278)+1,0)</f>
        <v>2276</v>
      </c>
      <c r="BR2279" s="134" t="s">
        <v>6279</v>
      </c>
      <c r="BS2279" s="98">
        <v>0</v>
      </c>
      <c r="BT2279" s="99" t="str">
        <f>IFERROR(VLOOKUP(ROWS($BR$4:BR2279),$BQ$4:$BR$2337,2,0),"")</f>
        <v>Zbójna (pow. łomżyński, woj. podlaskie)</v>
      </c>
      <c r="BU2279" s="98">
        <v>0</v>
      </c>
      <c r="BV2279" s="98">
        <f>IF(ISNUMBER(SEARCH('ankieta ESG'!$G$187,BW2279)),MAX($BV$3:BV2278)+1,0)</f>
        <v>2276</v>
      </c>
      <c r="BW2279" s="134" t="s">
        <v>6279</v>
      </c>
      <c r="BX2279" s="98">
        <v>0</v>
      </c>
      <c r="BY2279" s="99" t="str">
        <f>IFERROR(VLOOKUP(ROWS($BW$4:BW2279),$BV$4:$BW$2337,2,0),"")</f>
        <v>Zbójna (pow. łomżyński, woj. podlaskie)</v>
      </c>
      <c r="BZ2279" s="98">
        <v>0</v>
      </c>
      <c r="CA2279" s="98">
        <f>IF(ISNUMBER(SEARCH('ankieta ESG'!$G$188,CB2279)),MAX($CA$3:CA2278)+1,0)</f>
        <v>2276</v>
      </c>
      <c r="CB2279" s="134" t="s">
        <v>6279</v>
      </c>
      <c r="CC2279" s="98">
        <v>0</v>
      </c>
      <c r="CD2279" s="99" t="str">
        <f>IFERROR(VLOOKUP(ROWS($CB$4:CB2279),$CA$4:$CB$2337,2,0),"")</f>
        <v>Zbójna (pow. łomżyński, woj. podlaskie)</v>
      </c>
      <c r="CE2279" s="98">
        <v>0</v>
      </c>
      <c r="CF2279" s="98">
        <f>IF(ISNUMBER(SEARCH('ankieta ESG'!$G$189,CG2279)),MAX($CF$3:CF2278)+1,0)</f>
        <v>2276</v>
      </c>
      <c r="CG2279" s="134" t="s">
        <v>6279</v>
      </c>
      <c r="CH2279" s="98">
        <v>0</v>
      </c>
      <c r="CI2279" s="99" t="str">
        <f>IFERROR(VLOOKUP(ROWS($CG$4:CG2279),$CF$4:$CG$2337,2,0),"")</f>
        <v>Zbójna (pow. łomżyński, woj. podlaskie)</v>
      </c>
      <c r="CJ2279" s="98">
        <v>0</v>
      </c>
    </row>
    <row r="2280" spans="4:88">
      <c r="D2280" s="25"/>
      <c r="F2280" s="25"/>
      <c r="AM2280" s="98">
        <f>IF(ISNUMBER(SEARCH('ankieta ESG'!$G$180,AN2280)),MAX(AM$3:$AM2279)+1,0)</f>
        <v>2277</v>
      </c>
      <c r="AN2280" s="134" t="s">
        <v>6280</v>
      </c>
      <c r="AO2280" s="98">
        <v>0</v>
      </c>
      <c r="AP2280" s="99" t="str">
        <f>IFERROR(VLOOKUP(ROWS($AN$4:AN2280),$AM$4:$AN$2337,2,0),"")</f>
        <v>Zbójno (pow. golubsko-dobrzyński, woj. kujawsko-pomorskie)</v>
      </c>
      <c r="AQ2280" s="98">
        <v>0</v>
      </c>
      <c r="AR2280" s="98">
        <f>IF(ISNUMBER(SEARCH('ankieta ESG'!$G$181,AS2280)),MAX($AR$3:AR2279)+1,0)</f>
        <v>2277</v>
      </c>
      <c r="AS2280" s="134" t="s">
        <v>6280</v>
      </c>
      <c r="AT2280" s="98">
        <v>0</v>
      </c>
      <c r="AU2280" s="99" t="str">
        <f>IFERROR(VLOOKUP(ROWS($AS$4:AS2280),$AR$4:$AS$2337,2,0),"")</f>
        <v>Zbójno (pow. golubsko-dobrzyński, woj. kujawsko-pomorskie)</v>
      </c>
      <c r="AV2280" s="98">
        <v>0</v>
      </c>
      <c r="AW2280" s="98">
        <f>IF(ISNUMBER(SEARCH('ankieta ESG'!$G$182,AX2280)),MAX($AW$3:AW2279)+1,0)</f>
        <v>2277</v>
      </c>
      <c r="AX2280" s="134" t="s">
        <v>6280</v>
      </c>
      <c r="AY2280" s="98">
        <v>0</v>
      </c>
      <c r="AZ2280" s="99" t="str">
        <f>IFERROR(VLOOKUP(ROWS($AX$4:AX2280),$AW$4:$AX$2337,2,0),"")</f>
        <v>Zbójno (pow. golubsko-dobrzyński, woj. kujawsko-pomorskie)</v>
      </c>
      <c r="BA2280" s="98">
        <v>0</v>
      </c>
      <c r="BB2280" s="98">
        <f>IF(ISNUMBER(SEARCH('ankieta ESG'!$G$183,BC2280)),MAX($BB$3:BB2279)+1,0)</f>
        <v>2277</v>
      </c>
      <c r="BC2280" s="134" t="s">
        <v>6280</v>
      </c>
      <c r="BD2280" s="98">
        <v>0</v>
      </c>
      <c r="BE2280" s="99" t="str">
        <f>IFERROR(VLOOKUP(ROWS($BC$4:BC2280),$BB$4:$BC$2337,2,0),"")</f>
        <v>Zbójno (pow. golubsko-dobrzyński, woj. kujawsko-pomorskie)</v>
      </c>
      <c r="BF2280" s="98">
        <v>0</v>
      </c>
      <c r="BG2280" s="98">
        <f>IF(ISNUMBER(SEARCH('ankieta ESG'!$G$184,BH2280)),MAX($BG$3:BG2279)+1,0)</f>
        <v>2277</v>
      </c>
      <c r="BH2280" s="134" t="s">
        <v>6280</v>
      </c>
      <c r="BI2280" s="98">
        <v>0</v>
      </c>
      <c r="BJ2280" s="99" t="str">
        <f>IFERROR(VLOOKUP(ROWS($BH$4:BH2280),$BG$4:$BH$2337,2,0),"")</f>
        <v>Zbójno (pow. golubsko-dobrzyński, woj. kujawsko-pomorskie)</v>
      </c>
      <c r="BK2280" s="98">
        <v>0</v>
      </c>
      <c r="BL2280" s="98">
        <f>IF(ISNUMBER(SEARCH('ankieta ESG'!$G$185,BM2280)),MAX($BL$3:BL2279)+1,0)</f>
        <v>2277</v>
      </c>
      <c r="BM2280" s="134" t="s">
        <v>6280</v>
      </c>
      <c r="BN2280" s="98">
        <v>0</v>
      </c>
      <c r="BO2280" s="99" t="str">
        <f>IFERROR(VLOOKUP(ROWS($BM$4:BM2280),$BL$4:$BM$2337,2,0),"")</f>
        <v>Zbójno (pow. golubsko-dobrzyński, woj. kujawsko-pomorskie)</v>
      </c>
      <c r="BP2280" s="98">
        <v>0</v>
      </c>
      <c r="BQ2280" s="98">
        <f>IF(ISNUMBER(SEARCH('ankieta ESG'!$G$186,BR2280)),MAX($BQ$3:BQ2279)+1,0)</f>
        <v>2277</v>
      </c>
      <c r="BR2280" s="134" t="s">
        <v>6280</v>
      </c>
      <c r="BS2280" s="98">
        <v>0</v>
      </c>
      <c r="BT2280" s="99" t="str">
        <f>IFERROR(VLOOKUP(ROWS($BR$4:BR2280),$BQ$4:$BR$2337,2,0),"")</f>
        <v>Zbójno (pow. golubsko-dobrzyński, woj. kujawsko-pomorskie)</v>
      </c>
      <c r="BU2280" s="98">
        <v>0</v>
      </c>
      <c r="BV2280" s="98">
        <f>IF(ISNUMBER(SEARCH('ankieta ESG'!$G$187,BW2280)),MAX($BV$3:BV2279)+1,0)</f>
        <v>2277</v>
      </c>
      <c r="BW2280" s="134" t="s">
        <v>6280</v>
      </c>
      <c r="BX2280" s="98">
        <v>0</v>
      </c>
      <c r="BY2280" s="99" t="str">
        <f>IFERROR(VLOOKUP(ROWS($BW$4:BW2280),$BV$4:$BW$2337,2,0),"")</f>
        <v>Zbójno (pow. golubsko-dobrzyński, woj. kujawsko-pomorskie)</v>
      </c>
      <c r="BZ2280" s="98">
        <v>0</v>
      </c>
      <c r="CA2280" s="98">
        <f>IF(ISNUMBER(SEARCH('ankieta ESG'!$G$188,CB2280)),MAX($CA$3:CA2279)+1,0)</f>
        <v>2277</v>
      </c>
      <c r="CB2280" s="134" t="s">
        <v>6280</v>
      </c>
      <c r="CC2280" s="98">
        <v>0</v>
      </c>
      <c r="CD2280" s="99" t="str">
        <f>IFERROR(VLOOKUP(ROWS($CB$4:CB2280),$CA$4:$CB$2337,2,0),"")</f>
        <v>Zbójno (pow. golubsko-dobrzyński, woj. kujawsko-pomorskie)</v>
      </c>
      <c r="CE2280" s="98">
        <v>0</v>
      </c>
      <c r="CF2280" s="98">
        <f>IF(ISNUMBER(SEARCH('ankieta ESG'!$G$189,CG2280)),MAX($CF$3:CF2279)+1,0)</f>
        <v>2277</v>
      </c>
      <c r="CG2280" s="134" t="s">
        <v>6280</v>
      </c>
      <c r="CH2280" s="98">
        <v>0</v>
      </c>
      <c r="CI2280" s="99" t="str">
        <f>IFERROR(VLOOKUP(ROWS($CG$4:CG2280),$CF$4:$CG$2337,2,0),"")</f>
        <v>Zbójno (pow. golubsko-dobrzyński, woj. kujawsko-pomorskie)</v>
      </c>
      <c r="CJ2280" s="98">
        <v>0</v>
      </c>
    </row>
    <row r="2281" spans="4:88">
      <c r="D2281" s="25"/>
      <c r="F2281" s="25"/>
      <c r="AM2281" s="98">
        <f>IF(ISNUMBER(SEARCH('ankieta ESG'!$G$180,AN2281)),MAX(AM$3:$AM2280)+1,0)</f>
        <v>2278</v>
      </c>
      <c r="AN2281" s="134" t="s">
        <v>6281</v>
      </c>
      <c r="AO2281" s="98">
        <v>0</v>
      </c>
      <c r="AP2281" s="99" t="str">
        <f>IFERROR(VLOOKUP(ROWS($AN$4:AN2281),$AM$4:$AN$2337,2,0),"")</f>
        <v>Zbrosławice (pow. tarnogórski, woj. śląskie)</v>
      </c>
      <c r="AQ2281" s="98">
        <v>0</v>
      </c>
      <c r="AR2281" s="98">
        <f>IF(ISNUMBER(SEARCH('ankieta ESG'!$G$181,AS2281)),MAX($AR$3:AR2280)+1,0)</f>
        <v>2278</v>
      </c>
      <c r="AS2281" s="134" t="s">
        <v>6281</v>
      </c>
      <c r="AT2281" s="98">
        <v>0</v>
      </c>
      <c r="AU2281" s="99" t="str">
        <f>IFERROR(VLOOKUP(ROWS($AS$4:AS2281),$AR$4:$AS$2337,2,0),"")</f>
        <v>Zbrosławice (pow. tarnogórski, woj. śląskie)</v>
      </c>
      <c r="AV2281" s="98">
        <v>0</v>
      </c>
      <c r="AW2281" s="98">
        <f>IF(ISNUMBER(SEARCH('ankieta ESG'!$G$182,AX2281)),MAX($AW$3:AW2280)+1,0)</f>
        <v>2278</v>
      </c>
      <c r="AX2281" s="134" t="s">
        <v>6281</v>
      </c>
      <c r="AY2281" s="98">
        <v>0</v>
      </c>
      <c r="AZ2281" s="99" t="str">
        <f>IFERROR(VLOOKUP(ROWS($AX$4:AX2281),$AW$4:$AX$2337,2,0),"")</f>
        <v>Zbrosławice (pow. tarnogórski, woj. śląskie)</v>
      </c>
      <c r="BA2281" s="98">
        <v>0</v>
      </c>
      <c r="BB2281" s="98">
        <f>IF(ISNUMBER(SEARCH('ankieta ESG'!$G$183,BC2281)),MAX($BB$3:BB2280)+1,0)</f>
        <v>2278</v>
      </c>
      <c r="BC2281" s="134" t="s">
        <v>6281</v>
      </c>
      <c r="BD2281" s="98">
        <v>0</v>
      </c>
      <c r="BE2281" s="99" t="str">
        <f>IFERROR(VLOOKUP(ROWS($BC$4:BC2281),$BB$4:$BC$2337,2,0),"")</f>
        <v>Zbrosławice (pow. tarnogórski, woj. śląskie)</v>
      </c>
      <c r="BF2281" s="98">
        <v>0</v>
      </c>
      <c r="BG2281" s="98">
        <f>IF(ISNUMBER(SEARCH('ankieta ESG'!$G$184,BH2281)),MAX($BG$3:BG2280)+1,0)</f>
        <v>2278</v>
      </c>
      <c r="BH2281" s="134" t="s">
        <v>6281</v>
      </c>
      <c r="BI2281" s="98">
        <v>0</v>
      </c>
      <c r="BJ2281" s="99" t="str">
        <f>IFERROR(VLOOKUP(ROWS($BH$4:BH2281),$BG$4:$BH$2337,2,0),"")</f>
        <v>Zbrosławice (pow. tarnogórski, woj. śląskie)</v>
      </c>
      <c r="BK2281" s="98">
        <v>0</v>
      </c>
      <c r="BL2281" s="98">
        <f>IF(ISNUMBER(SEARCH('ankieta ESG'!$G$185,BM2281)),MAX($BL$3:BL2280)+1,0)</f>
        <v>2278</v>
      </c>
      <c r="BM2281" s="134" t="s">
        <v>6281</v>
      </c>
      <c r="BN2281" s="98">
        <v>0</v>
      </c>
      <c r="BO2281" s="99" t="str">
        <f>IFERROR(VLOOKUP(ROWS($BM$4:BM2281),$BL$4:$BM$2337,2,0),"")</f>
        <v>Zbrosławice (pow. tarnogórski, woj. śląskie)</v>
      </c>
      <c r="BP2281" s="98">
        <v>0</v>
      </c>
      <c r="BQ2281" s="98">
        <f>IF(ISNUMBER(SEARCH('ankieta ESG'!$G$186,BR2281)),MAX($BQ$3:BQ2280)+1,0)</f>
        <v>2278</v>
      </c>
      <c r="BR2281" s="134" t="s">
        <v>6281</v>
      </c>
      <c r="BS2281" s="98">
        <v>0</v>
      </c>
      <c r="BT2281" s="99" t="str">
        <f>IFERROR(VLOOKUP(ROWS($BR$4:BR2281),$BQ$4:$BR$2337,2,0),"")</f>
        <v>Zbrosławice (pow. tarnogórski, woj. śląskie)</v>
      </c>
      <c r="BU2281" s="98">
        <v>0</v>
      </c>
      <c r="BV2281" s="98">
        <f>IF(ISNUMBER(SEARCH('ankieta ESG'!$G$187,BW2281)),MAX($BV$3:BV2280)+1,0)</f>
        <v>2278</v>
      </c>
      <c r="BW2281" s="134" t="s">
        <v>6281</v>
      </c>
      <c r="BX2281" s="98">
        <v>0</v>
      </c>
      <c r="BY2281" s="99" t="str">
        <f>IFERROR(VLOOKUP(ROWS($BW$4:BW2281),$BV$4:$BW$2337,2,0),"")</f>
        <v>Zbrosławice (pow. tarnogórski, woj. śląskie)</v>
      </c>
      <c r="BZ2281" s="98">
        <v>0</v>
      </c>
      <c r="CA2281" s="98">
        <f>IF(ISNUMBER(SEARCH('ankieta ESG'!$G$188,CB2281)),MAX($CA$3:CA2280)+1,0)</f>
        <v>2278</v>
      </c>
      <c r="CB2281" s="134" t="s">
        <v>6281</v>
      </c>
      <c r="CC2281" s="98">
        <v>0</v>
      </c>
      <c r="CD2281" s="99" t="str">
        <f>IFERROR(VLOOKUP(ROWS($CB$4:CB2281),$CA$4:$CB$2337,2,0),"")</f>
        <v>Zbrosławice (pow. tarnogórski, woj. śląskie)</v>
      </c>
      <c r="CE2281" s="98">
        <v>0</v>
      </c>
      <c r="CF2281" s="98">
        <f>IF(ISNUMBER(SEARCH('ankieta ESG'!$G$189,CG2281)),MAX($CF$3:CF2280)+1,0)</f>
        <v>2278</v>
      </c>
      <c r="CG2281" s="134" t="s">
        <v>6281</v>
      </c>
      <c r="CH2281" s="98">
        <v>0</v>
      </c>
      <c r="CI2281" s="99" t="str">
        <f>IFERROR(VLOOKUP(ROWS($CG$4:CG2281),$CF$4:$CG$2337,2,0),"")</f>
        <v>Zbrosławice (pow. tarnogórski, woj. śląskie)</v>
      </c>
      <c r="CJ2281" s="98">
        <v>0</v>
      </c>
    </row>
    <row r="2282" spans="4:88">
      <c r="D2282" s="25"/>
      <c r="F2282" s="25"/>
      <c r="AM2282" s="98">
        <f>IF(ISNUMBER(SEARCH('ankieta ESG'!$G$180,AN2282)),MAX(AM$3:$AM2281)+1,0)</f>
        <v>2279</v>
      </c>
      <c r="AN2282" s="134" t="s">
        <v>6282</v>
      </c>
      <c r="AO2282" s="98">
        <v>0</v>
      </c>
      <c r="AP2282" s="99" t="str">
        <f>IFERROR(VLOOKUP(ROWS($AN$4:AN2282),$AM$4:$AN$2337,2,0),"")</f>
        <v>Zbuczyn (pow. siedlecki, woj. mazowieckie)</v>
      </c>
      <c r="AQ2282" s="98">
        <v>0</v>
      </c>
      <c r="AR2282" s="98">
        <f>IF(ISNUMBER(SEARCH('ankieta ESG'!$G$181,AS2282)),MAX($AR$3:AR2281)+1,0)</f>
        <v>2279</v>
      </c>
      <c r="AS2282" s="134" t="s">
        <v>6282</v>
      </c>
      <c r="AT2282" s="98">
        <v>0</v>
      </c>
      <c r="AU2282" s="99" t="str">
        <f>IFERROR(VLOOKUP(ROWS($AS$4:AS2282),$AR$4:$AS$2337,2,0),"")</f>
        <v>Zbuczyn (pow. siedlecki, woj. mazowieckie)</v>
      </c>
      <c r="AV2282" s="98">
        <v>0</v>
      </c>
      <c r="AW2282" s="98">
        <f>IF(ISNUMBER(SEARCH('ankieta ESG'!$G$182,AX2282)),MAX($AW$3:AW2281)+1,0)</f>
        <v>2279</v>
      </c>
      <c r="AX2282" s="134" t="s">
        <v>6282</v>
      </c>
      <c r="AY2282" s="98">
        <v>0</v>
      </c>
      <c r="AZ2282" s="99" t="str">
        <f>IFERROR(VLOOKUP(ROWS($AX$4:AX2282),$AW$4:$AX$2337,2,0),"")</f>
        <v>Zbuczyn (pow. siedlecki, woj. mazowieckie)</v>
      </c>
      <c r="BA2282" s="98">
        <v>0</v>
      </c>
      <c r="BB2282" s="98">
        <f>IF(ISNUMBER(SEARCH('ankieta ESG'!$G$183,BC2282)),MAX($BB$3:BB2281)+1,0)</f>
        <v>2279</v>
      </c>
      <c r="BC2282" s="134" t="s">
        <v>6282</v>
      </c>
      <c r="BD2282" s="98">
        <v>0</v>
      </c>
      <c r="BE2282" s="99" t="str">
        <f>IFERROR(VLOOKUP(ROWS($BC$4:BC2282),$BB$4:$BC$2337,2,0),"")</f>
        <v>Zbuczyn (pow. siedlecki, woj. mazowieckie)</v>
      </c>
      <c r="BF2282" s="98">
        <v>0</v>
      </c>
      <c r="BG2282" s="98">
        <f>IF(ISNUMBER(SEARCH('ankieta ESG'!$G$184,BH2282)),MAX($BG$3:BG2281)+1,0)</f>
        <v>2279</v>
      </c>
      <c r="BH2282" s="134" t="s">
        <v>6282</v>
      </c>
      <c r="BI2282" s="98">
        <v>0</v>
      </c>
      <c r="BJ2282" s="99" t="str">
        <f>IFERROR(VLOOKUP(ROWS($BH$4:BH2282),$BG$4:$BH$2337,2,0),"")</f>
        <v>Zbuczyn (pow. siedlecki, woj. mazowieckie)</v>
      </c>
      <c r="BK2282" s="98">
        <v>0</v>
      </c>
      <c r="BL2282" s="98">
        <f>IF(ISNUMBER(SEARCH('ankieta ESG'!$G$185,BM2282)),MAX($BL$3:BL2281)+1,0)</f>
        <v>2279</v>
      </c>
      <c r="BM2282" s="134" t="s">
        <v>6282</v>
      </c>
      <c r="BN2282" s="98">
        <v>0</v>
      </c>
      <c r="BO2282" s="99" t="str">
        <f>IFERROR(VLOOKUP(ROWS($BM$4:BM2282),$BL$4:$BM$2337,2,0),"")</f>
        <v>Zbuczyn (pow. siedlecki, woj. mazowieckie)</v>
      </c>
      <c r="BP2282" s="98">
        <v>0</v>
      </c>
      <c r="BQ2282" s="98">
        <f>IF(ISNUMBER(SEARCH('ankieta ESG'!$G$186,BR2282)),MAX($BQ$3:BQ2281)+1,0)</f>
        <v>2279</v>
      </c>
      <c r="BR2282" s="134" t="s">
        <v>6282</v>
      </c>
      <c r="BS2282" s="98">
        <v>0</v>
      </c>
      <c r="BT2282" s="99" t="str">
        <f>IFERROR(VLOOKUP(ROWS($BR$4:BR2282),$BQ$4:$BR$2337,2,0),"")</f>
        <v>Zbuczyn (pow. siedlecki, woj. mazowieckie)</v>
      </c>
      <c r="BU2282" s="98">
        <v>0</v>
      </c>
      <c r="BV2282" s="98">
        <f>IF(ISNUMBER(SEARCH('ankieta ESG'!$G$187,BW2282)),MAX($BV$3:BV2281)+1,0)</f>
        <v>2279</v>
      </c>
      <c r="BW2282" s="134" t="s">
        <v>6282</v>
      </c>
      <c r="BX2282" s="98">
        <v>0</v>
      </c>
      <c r="BY2282" s="99" t="str">
        <f>IFERROR(VLOOKUP(ROWS($BW$4:BW2282),$BV$4:$BW$2337,2,0),"")</f>
        <v>Zbuczyn (pow. siedlecki, woj. mazowieckie)</v>
      </c>
      <c r="BZ2282" s="98">
        <v>0</v>
      </c>
      <c r="CA2282" s="98">
        <f>IF(ISNUMBER(SEARCH('ankieta ESG'!$G$188,CB2282)),MAX($CA$3:CA2281)+1,0)</f>
        <v>2279</v>
      </c>
      <c r="CB2282" s="134" t="s">
        <v>6282</v>
      </c>
      <c r="CC2282" s="98">
        <v>0</v>
      </c>
      <c r="CD2282" s="99" t="str">
        <f>IFERROR(VLOOKUP(ROWS($CB$4:CB2282),$CA$4:$CB$2337,2,0),"")</f>
        <v>Zbuczyn (pow. siedlecki, woj. mazowieckie)</v>
      </c>
      <c r="CE2282" s="98">
        <v>0</v>
      </c>
      <c r="CF2282" s="98">
        <f>IF(ISNUMBER(SEARCH('ankieta ESG'!$G$189,CG2282)),MAX($CF$3:CF2281)+1,0)</f>
        <v>2279</v>
      </c>
      <c r="CG2282" s="134" t="s">
        <v>6282</v>
      </c>
      <c r="CH2282" s="98">
        <v>0</v>
      </c>
      <c r="CI2282" s="99" t="str">
        <f>IFERROR(VLOOKUP(ROWS($CG$4:CG2282),$CF$4:$CG$2337,2,0),"")</f>
        <v>Zbuczyn (pow. siedlecki, woj. mazowieckie)</v>
      </c>
      <c r="CJ2282" s="98">
        <v>0</v>
      </c>
    </row>
    <row r="2283" spans="4:88">
      <c r="D2283" s="25"/>
      <c r="F2283" s="25"/>
      <c r="AM2283" s="98">
        <f>IF(ISNUMBER(SEARCH('ankieta ESG'!$G$180,AN2283)),MAX(AM$3:$AM2282)+1,0)</f>
        <v>2280</v>
      </c>
      <c r="AN2283" s="134" t="s">
        <v>6283</v>
      </c>
      <c r="AO2283" s="98">
        <v>0</v>
      </c>
      <c r="AP2283" s="99" t="str">
        <f>IFERROR(VLOOKUP(ROWS($AN$4:AN2283),$AM$4:$AN$2337,2,0),"")</f>
        <v>Zduny (pow. krotoszyński, woj. wielkopolskie)</v>
      </c>
      <c r="AQ2283" s="98">
        <v>0</v>
      </c>
      <c r="AR2283" s="98">
        <f>IF(ISNUMBER(SEARCH('ankieta ESG'!$G$181,AS2283)),MAX($AR$3:AR2282)+1,0)</f>
        <v>2280</v>
      </c>
      <c r="AS2283" s="134" t="s">
        <v>6283</v>
      </c>
      <c r="AT2283" s="98">
        <v>0</v>
      </c>
      <c r="AU2283" s="99" t="str">
        <f>IFERROR(VLOOKUP(ROWS($AS$4:AS2283),$AR$4:$AS$2337,2,0),"")</f>
        <v>Zduny (pow. krotoszyński, woj. wielkopolskie)</v>
      </c>
      <c r="AV2283" s="98">
        <v>0</v>
      </c>
      <c r="AW2283" s="98">
        <f>IF(ISNUMBER(SEARCH('ankieta ESG'!$G$182,AX2283)),MAX($AW$3:AW2282)+1,0)</f>
        <v>2280</v>
      </c>
      <c r="AX2283" s="134" t="s">
        <v>6283</v>
      </c>
      <c r="AY2283" s="98">
        <v>0</v>
      </c>
      <c r="AZ2283" s="99" t="str">
        <f>IFERROR(VLOOKUP(ROWS($AX$4:AX2283),$AW$4:$AX$2337,2,0),"")</f>
        <v>Zduny (pow. krotoszyński, woj. wielkopolskie)</v>
      </c>
      <c r="BA2283" s="98">
        <v>0</v>
      </c>
      <c r="BB2283" s="98">
        <f>IF(ISNUMBER(SEARCH('ankieta ESG'!$G$183,BC2283)),MAX($BB$3:BB2282)+1,0)</f>
        <v>2280</v>
      </c>
      <c r="BC2283" s="134" t="s">
        <v>6283</v>
      </c>
      <c r="BD2283" s="98">
        <v>0</v>
      </c>
      <c r="BE2283" s="99" t="str">
        <f>IFERROR(VLOOKUP(ROWS($BC$4:BC2283),$BB$4:$BC$2337,2,0),"")</f>
        <v>Zduny (pow. krotoszyński, woj. wielkopolskie)</v>
      </c>
      <c r="BF2283" s="98">
        <v>0</v>
      </c>
      <c r="BG2283" s="98">
        <f>IF(ISNUMBER(SEARCH('ankieta ESG'!$G$184,BH2283)),MAX($BG$3:BG2282)+1,0)</f>
        <v>2280</v>
      </c>
      <c r="BH2283" s="134" t="s">
        <v>6283</v>
      </c>
      <c r="BI2283" s="98">
        <v>0</v>
      </c>
      <c r="BJ2283" s="99" t="str">
        <f>IFERROR(VLOOKUP(ROWS($BH$4:BH2283),$BG$4:$BH$2337,2,0),"")</f>
        <v>Zduny (pow. krotoszyński, woj. wielkopolskie)</v>
      </c>
      <c r="BK2283" s="98">
        <v>0</v>
      </c>
      <c r="BL2283" s="98">
        <f>IF(ISNUMBER(SEARCH('ankieta ESG'!$G$185,BM2283)),MAX($BL$3:BL2282)+1,0)</f>
        <v>2280</v>
      </c>
      <c r="BM2283" s="134" t="s">
        <v>6283</v>
      </c>
      <c r="BN2283" s="98">
        <v>0</v>
      </c>
      <c r="BO2283" s="99" t="str">
        <f>IFERROR(VLOOKUP(ROWS($BM$4:BM2283),$BL$4:$BM$2337,2,0),"")</f>
        <v>Zduny (pow. krotoszyński, woj. wielkopolskie)</v>
      </c>
      <c r="BP2283" s="98">
        <v>0</v>
      </c>
      <c r="BQ2283" s="98">
        <f>IF(ISNUMBER(SEARCH('ankieta ESG'!$G$186,BR2283)),MAX($BQ$3:BQ2282)+1,0)</f>
        <v>2280</v>
      </c>
      <c r="BR2283" s="134" t="s">
        <v>6283</v>
      </c>
      <c r="BS2283" s="98">
        <v>0</v>
      </c>
      <c r="BT2283" s="99" t="str">
        <f>IFERROR(VLOOKUP(ROWS($BR$4:BR2283),$BQ$4:$BR$2337,2,0),"")</f>
        <v>Zduny (pow. krotoszyński, woj. wielkopolskie)</v>
      </c>
      <c r="BU2283" s="98">
        <v>0</v>
      </c>
      <c r="BV2283" s="98">
        <f>IF(ISNUMBER(SEARCH('ankieta ESG'!$G$187,BW2283)),MAX($BV$3:BV2282)+1,0)</f>
        <v>2280</v>
      </c>
      <c r="BW2283" s="134" t="s">
        <v>6283</v>
      </c>
      <c r="BX2283" s="98">
        <v>0</v>
      </c>
      <c r="BY2283" s="99" t="str">
        <f>IFERROR(VLOOKUP(ROWS($BW$4:BW2283),$BV$4:$BW$2337,2,0),"")</f>
        <v>Zduny (pow. krotoszyński, woj. wielkopolskie)</v>
      </c>
      <c r="BZ2283" s="98">
        <v>0</v>
      </c>
      <c r="CA2283" s="98">
        <f>IF(ISNUMBER(SEARCH('ankieta ESG'!$G$188,CB2283)),MAX($CA$3:CA2282)+1,0)</f>
        <v>2280</v>
      </c>
      <c r="CB2283" s="134" t="s">
        <v>6283</v>
      </c>
      <c r="CC2283" s="98">
        <v>0</v>
      </c>
      <c r="CD2283" s="99" t="str">
        <f>IFERROR(VLOOKUP(ROWS($CB$4:CB2283),$CA$4:$CB$2337,2,0),"")</f>
        <v>Zduny (pow. krotoszyński, woj. wielkopolskie)</v>
      </c>
      <c r="CE2283" s="98">
        <v>0</v>
      </c>
      <c r="CF2283" s="98">
        <f>IF(ISNUMBER(SEARCH('ankieta ESG'!$G$189,CG2283)),MAX($CF$3:CF2282)+1,0)</f>
        <v>2280</v>
      </c>
      <c r="CG2283" s="134" t="s">
        <v>6283</v>
      </c>
      <c r="CH2283" s="98">
        <v>0</v>
      </c>
      <c r="CI2283" s="99" t="str">
        <f>IFERROR(VLOOKUP(ROWS($CG$4:CG2283),$CF$4:$CG$2337,2,0),"")</f>
        <v>Zduny (pow. krotoszyński, woj. wielkopolskie)</v>
      </c>
      <c r="CJ2283" s="98">
        <v>0</v>
      </c>
    </row>
    <row r="2284" spans="4:88">
      <c r="D2284" s="25"/>
      <c r="F2284" s="25"/>
      <c r="AM2284" s="98">
        <f>IF(ISNUMBER(SEARCH('ankieta ESG'!$G$180,AN2284)),MAX(AM$3:$AM2283)+1,0)</f>
        <v>2281</v>
      </c>
      <c r="AN2284" s="134" t="s">
        <v>6284</v>
      </c>
      <c r="AO2284" s="98">
        <v>0</v>
      </c>
      <c r="AP2284" s="99" t="str">
        <f>IFERROR(VLOOKUP(ROWS($AN$4:AN2284),$AM$4:$AN$2337,2,0),"")</f>
        <v>Zduny (pow. łowicki, woj. łódzkie)</v>
      </c>
      <c r="AQ2284" s="98">
        <v>0</v>
      </c>
      <c r="AR2284" s="98">
        <f>IF(ISNUMBER(SEARCH('ankieta ESG'!$G$181,AS2284)),MAX($AR$3:AR2283)+1,0)</f>
        <v>2281</v>
      </c>
      <c r="AS2284" s="134" t="s">
        <v>6284</v>
      </c>
      <c r="AT2284" s="98">
        <v>0</v>
      </c>
      <c r="AU2284" s="99" t="str">
        <f>IFERROR(VLOOKUP(ROWS($AS$4:AS2284),$AR$4:$AS$2337,2,0),"")</f>
        <v>Zduny (pow. łowicki, woj. łódzkie)</v>
      </c>
      <c r="AV2284" s="98">
        <v>0</v>
      </c>
      <c r="AW2284" s="98">
        <f>IF(ISNUMBER(SEARCH('ankieta ESG'!$G$182,AX2284)),MAX($AW$3:AW2283)+1,0)</f>
        <v>2281</v>
      </c>
      <c r="AX2284" s="134" t="s">
        <v>6284</v>
      </c>
      <c r="AY2284" s="98">
        <v>0</v>
      </c>
      <c r="AZ2284" s="99" t="str">
        <f>IFERROR(VLOOKUP(ROWS($AX$4:AX2284),$AW$4:$AX$2337,2,0),"")</f>
        <v>Zduny (pow. łowicki, woj. łódzkie)</v>
      </c>
      <c r="BA2284" s="98">
        <v>0</v>
      </c>
      <c r="BB2284" s="98">
        <f>IF(ISNUMBER(SEARCH('ankieta ESG'!$G$183,BC2284)),MAX($BB$3:BB2283)+1,0)</f>
        <v>2281</v>
      </c>
      <c r="BC2284" s="134" t="s">
        <v>6284</v>
      </c>
      <c r="BD2284" s="98">
        <v>0</v>
      </c>
      <c r="BE2284" s="99" t="str">
        <f>IFERROR(VLOOKUP(ROWS($BC$4:BC2284),$BB$4:$BC$2337,2,0),"")</f>
        <v>Zduny (pow. łowicki, woj. łódzkie)</v>
      </c>
      <c r="BF2284" s="98">
        <v>0</v>
      </c>
      <c r="BG2284" s="98">
        <f>IF(ISNUMBER(SEARCH('ankieta ESG'!$G$184,BH2284)),MAX($BG$3:BG2283)+1,0)</f>
        <v>2281</v>
      </c>
      <c r="BH2284" s="134" t="s">
        <v>6284</v>
      </c>
      <c r="BI2284" s="98">
        <v>0</v>
      </c>
      <c r="BJ2284" s="99" t="str">
        <f>IFERROR(VLOOKUP(ROWS($BH$4:BH2284),$BG$4:$BH$2337,2,0),"")</f>
        <v>Zduny (pow. łowicki, woj. łódzkie)</v>
      </c>
      <c r="BK2284" s="98">
        <v>0</v>
      </c>
      <c r="BL2284" s="98">
        <f>IF(ISNUMBER(SEARCH('ankieta ESG'!$G$185,BM2284)),MAX($BL$3:BL2283)+1,0)</f>
        <v>2281</v>
      </c>
      <c r="BM2284" s="134" t="s">
        <v>6284</v>
      </c>
      <c r="BN2284" s="98">
        <v>0</v>
      </c>
      <c r="BO2284" s="99" t="str">
        <f>IFERROR(VLOOKUP(ROWS($BM$4:BM2284),$BL$4:$BM$2337,2,0),"")</f>
        <v>Zduny (pow. łowicki, woj. łódzkie)</v>
      </c>
      <c r="BP2284" s="98">
        <v>0</v>
      </c>
      <c r="BQ2284" s="98">
        <f>IF(ISNUMBER(SEARCH('ankieta ESG'!$G$186,BR2284)),MAX($BQ$3:BQ2283)+1,0)</f>
        <v>2281</v>
      </c>
      <c r="BR2284" s="134" t="s">
        <v>6284</v>
      </c>
      <c r="BS2284" s="98">
        <v>0</v>
      </c>
      <c r="BT2284" s="99" t="str">
        <f>IFERROR(VLOOKUP(ROWS($BR$4:BR2284),$BQ$4:$BR$2337,2,0),"")</f>
        <v>Zduny (pow. łowicki, woj. łódzkie)</v>
      </c>
      <c r="BU2284" s="98">
        <v>0</v>
      </c>
      <c r="BV2284" s="98">
        <f>IF(ISNUMBER(SEARCH('ankieta ESG'!$G$187,BW2284)),MAX($BV$3:BV2283)+1,0)</f>
        <v>2281</v>
      </c>
      <c r="BW2284" s="134" t="s">
        <v>6284</v>
      </c>
      <c r="BX2284" s="98">
        <v>0</v>
      </c>
      <c r="BY2284" s="99" t="str">
        <f>IFERROR(VLOOKUP(ROWS($BW$4:BW2284),$BV$4:$BW$2337,2,0),"")</f>
        <v>Zduny (pow. łowicki, woj. łódzkie)</v>
      </c>
      <c r="BZ2284" s="98">
        <v>0</v>
      </c>
      <c r="CA2284" s="98">
        <f>IF(ISNUMBER(SEARCH('ankieta ESG'!$G$188,CB2284)),MAX($CA$3:CA2283)+1,0)</f>
        <v>2281</v>
      </c>
      <c r="CB2284" s="134" t="s">
        <v>6284</v>
      </c>
      <c r="CC2284" s="98">
        <v>0</v>
      </c>
      <c r="CD2284" s="99" t="str">
        <f>IFERROR(VLOOKUP(ROWS($CB$4:CB2284),$CA$4:$CB$2337,2,0),"")</f>
        <v>Zduny (pow. łowicki, woj. łódzkie)</v>
      </c>
      <c r="CE2284" s="98">
        <v>0</v>
      </c>
      <c r="CF2284" s="98">
        <f>IF(ISNUMBER(SEARCH('ankieta ESG'!$G$189,CG2284)),MAX($CF$3:CF2283)+1,0)</f>
        <v>2281</v>
      </c>
      <c r="CG2284" s="134" t="s">
        <v>6284</v>
      </c>
      <c r="CH2284" s="98">
        <v>0</v>
      </c>
      <c r="CI2284" s="99" t="str">
        <f>IFERROR(VLOOKUP(ROWS($CG$4:CG2284),$CF$4:$CG$2337,2,0),"")</f>
        <v>Zduny (pow. łowicki, woj. łódzkie)</v>
      </c>
      <c r="CJ2284" s="98">
        <v>0</v>
      </c>
    </row>
    <row r="2285" spans="4:88">
      <c r="D2285" s="25"/>
      <c r="F2285" s="25"/>
      <c r="AM2285" s="98">
        <f>IF(ISNUMBER(SEARCH('ankieta ESG'!$G$180,AN2285)),MAX(AM$3:$AM2284)+1,0)</f>
        <v>2282</v>
      </c>
      <c r="AN2285" s="134" t="s">
        <v>6285</v>
      </c>
      <c r="AO2285" s="98">
        <v>0</v>
      </c>
      <c r="AP2285" s="99" t="str">
        <f>IFERROR(VLOOKUP(ROWS($AN$4:AN2285),$AM$4:$AN$2337,2,0),"")</f>
        <v>Zduńska Wola (pow. zduńskowolski, woj. łódzkie)</v>
      </c>
      <c r="AQ2285" s="98">
        <v>0</v>
      </c>
      <c r="AR2285" s="98">
        <f>IF(ISNUMBER(SEARCH('ankieta ESG'!$G$181,AS2285)),MAX($AR$3:AR2284)+1,0)</f>
        <v>2282</v>
      </c>
      <c r="AS2285" s="134" t="s">
        <v>6285</v>
      </c>
      <c r="AT2285" s="98">
        <v>0</v>
      </c>
      <c r="AU2285" s="99" t="str">
        <f>IFERROR(VLOOKUP(ROWS($AS$4:AS2285),$AR$4:$AS$2337,2,0),"")</f>
        <v>Zduńska Wola (pow. zduńskowolski, woj. łódzkie)</v>
      </c>
      <c r="AV2285" s="98">
        <v>0</v>
      </c>
      <c r="AW2285" s="98">
        <f>IF(ISNUMBER(SEARCH('ankieta ESG'!$G$182,AX2285)),MAX($AW$3:AW2284)+1,0)</f>
        <v>2282</v>
      </c>
      <c r="AX2285" s="134" t="s">
        <v>6285</v>
      </c>
      <c r="AY2285" s="98">
        <v>0</v>
      </c>
      <c r="AZ2285" s="99" t="str">
        <f>IFERROR(VLOOKUP(ROWS($AX$4:AX2285),$AW$4:$AX$2337,2,0),"")</f>
        <v>Zduńska Wola (pow. zduńskowolski, woj. łódzkie)</v>
      </c>
      <c r="BA2285" s="98">
        <v>0</v>
      </c>
      <c r="BB2285" s="98">
        <f>IF(ISNUMBER(SEARCH('ankieta ESG'!$G$183,BC2285)),MAX($BB$3:BB2284)+1,0)</f>
        <v>2282</v>
      </c>
      <c r="BC2285" s="134" t="s">
        <v>6285</v>
      </c>
      <c r="BD2285" s="98">
        <v>0</v>
      </c>
      <c r="BE2285" s="99" t="str">
        <f>IFERROR(VLOOKUP(ROWS($BC$4:BC2285),$BB$4:$BC$2337,2,0),"")</f>
        <v>Zduńska Wola (pow. zduńskowolski, woj. łódzkie)</v>
      </c>
      <c r="BF2285" s="98">
        <v>0</v>
      </c>
      <c r="BG2285" s="98">
        <f>IF(ISNUMBER(SEARCH('ankieta ESG'!$G$184,BH2285)),MAX($BG$3:BG2284)+1,0)</f>
        <v>2282</v>
      </c>
      <c r="BH2285" s="134" t="s">
        <v>6285</v>
      </c>
      <c r="BI2285" s="98">
        <v>0</v>
      </c>
      <c r="BJ2285" s="99" t="str">
        <f>IFERROR(VLOOKUP(ROWS($BH$4:BH2285),$BG$4:$BH$2337,2,0),"")</f>
        <v>Zduńska Wola (pow. zduńskowolski, woj. łódzkie)</v>
      </c>
      <c r="BK2285" s="98">
        <v>0</v>
      </c>
      <c r="BL2285" s="98">
        <f>IF(ISNUMBER(SEARCH('ankieta ESG'!$G$185,BM2285)),MAX($BL$3:BL2284)+1,0)</f>
        <v>2282</v>
      </c>
      <c r="BM2285" s="134" t="s">
        <v>6285</v>
      </c>
      <c r="BN2285" s="98">
        <v>0</v>
      </c>
      <c r="BO2285" s="99" t="str">
        <f>IFERROR(VLOOKUP(ROWS($BM$4:BM2285),$BL$4:$BM$2337,2,0),"")</f>
        <v>Zduńska Wola (pow. zduńskowolski, woj. łódzkie)</v>
      </c>
      <c r="BP2285" s="98">
        <v>0</v>
      </c>
      <c r="BQ2285" s="98">
        <f>IF(ISNUMBER(SEARCH('ankieta ESG'!$G$186,BR2285)),MAX($BQ$3:BQ2284)+1,0)</f>
        <v>2282</v>
      </c>
      <c r="BR2285" s="134" t="s">
        <v>6285</v>
      </c>
      <c r="BS2285" s="98">
        <v>0</v>
      </c>
      <c r="BT2285" s="99" t="str">
        <f>IFERROR(VLOOKUP(ROWS($BR$4:BR2285),$BQ$4:$BR$2337,2,0),"")</f>
        <v>Zduńska Wola (pow. zduńskowolski, woj. łódzkie)</v>
      </c>
      <c r="BU2285" s="98">
        <v>0</v>
      </c>
      <c r="BV2285" s="98">
        <f>IF(ISNUMBER(SEARCH('ankieta ESG'!$G$187,BW2285)),MAX($BV$3:BV2284)+1,0)</f>
        <v>2282</v>
      </c>
      <c r="BW2285" s="134" t="s">
        <v>6285</v>
      </c>
      <c r="BX2285" s="98">
        <v>0</v>
      </c>
      <c r="BY2285" s="99" t="str">
        <f>IFERROR(VLOOKUP(ROWS($BW$4:BW2285),$BV$4:$BW$2337,2,0),"")</f>
        <v>Zduńska Wola (pow. zduńskowolski, woj. łódzkie)</v>
      </c>
      <c r="BZ2285" s="98">
        <v>0</v>
      </c>
      <c r="CA2285" s="98">
        <f>IF(ISNUMBER(SEARCH('ankieta ESG'!$G$188,CB2285)),MAX($CA$3:CA2284)+1,0)</f>
        <v>2282</v>
      </c>
      <c r="CB2285" s="134" t="s">
        <v>6285</v>
      </c>
      <c r="CC2285" s="98">
        <v>0</v>
      </c>
      <c r="CD2285" s="99" t="str">
        <f>IFERROR(VLOOKUP(ROWS($CB$4:CB2285),$CA$4:$CB$2337,2,0),"")</f>
        <v>Zduńska Wola (pow. zduńskowolski, woj. łódzkie)</v>
      </c>
      <c r="CE2285" s="98">
        <v>0</v>
      </c>
      <c r="CF2285" s="98">
        <f>IF(ISNUMBER(SEARCH('ankieta ESG'!$G$189,CG2285)),MAX($CF$3:CF2284)+1,0)</f>
        <v>2282</v>
      </c>
      <c r="CG2285" s="134" t="s">
        <v>6285</v>
      </c>
      <c r="CH2285" s="98">
        <v>0</v>
      </c>
      <c r="CI2285" s="99" t="str">
        <f>IFERROR(VLOOKUP(ROWS($CG$4:CG2285),$CF$4:$CG$2337,2,0),"")</f>
        <v>Zduńska Wola (pow. zduńskowolski, woj. łódzkie)</v>
      </c>
      <c r="CJ2285" s="98">
        <v>0</v>
      </c>
    </row>
    <row r="2286" spans="4:88">
      <c r="D2286" s="25"/>
      <c r="F2286" s="25"/>
      <c r="AM2286" s="98">
        <f>IF(ISNUMBER(SEARCH('ankieta ESG'!$G$180,AN2286)),MAX(AM$3:$AM2285)+1,0)</f>
        <v>2283</v>
      </c>
      <c r="AN2286" s="134" t="s">
        <v>6286</v>
      </c>
      <c r="AO2286" s="98">
        <v>0</v>
      </c>
      <c r="AP2286" s="99" t="str">
        <f>IFERROR(VLOOKUP(ROWS($AN$4:AN2286),$AM$4:$AN$2337,2,0),"")</f>
        <v>Zdzieszowice (pow. krapkowicki, woj. opolskie)</v>
      </c>
      <c r="AQ2286" s="98">
        <v>0</v>
      </c>
      <c r="AR2286" s="98">
        <f>IF(ISNUMBER(SEARCH('ankieta ESG'!$G$181,AS2286)),MAX($AR$3:AR2285)+1,0)</f>
        <v>2283</v>
      </c>
      <c r="AS2286" s="134" t="s">
        <v>6286</v>
      </c>
      <c r="AT2286" s="98">
        <v>0</v>
      </c>
      <c r="AU2286" s="99" t="str">
        <f>IFERROR(VLOOKUP(ROWS($AS$4:AS2286),$AR$4:$AS$2337,2,0),"")</f>
        <v>Zdzieszowice (pow. krapkowicki, woj. opolskie)</v>
      </c>
      <c r="AV2286" s="98">
        <v>0</v>
      </c>
      <c r="AW2286" s="98">
        <f>IF(ISNUMBER(SEARCH('ankieta ESG'!$G$182,AX2286)),MAX($AW$3:AW2285)+1,0)</f>
        <v>2283</v>
      </c>
      <c r="AX2286" s="134" t="s">
        <v>6286</v>
      </c>
      <c r="AY2286" s="98">
        <v>0</v>
      </c>
      <c r="AZ2286" s="99" t="str">
        <f>IFERROR(VLOOKUP(ROWS($AX$4:AX2286),$AW$4:$AX$2337,2,0),"")</f>
        <v>Zdzieszowice (pow. krapkowicki, woj. opolskie)</v>
      </c>
      <c r="BA2286" s="98">
        <v>0</v>
      </c>
      <c r="BB2286" s="98">
        <f>IF(ISNUMBER(SEARCH('ankieta ESG'!$G$183,BC2286)),MAX($BB$3:BB2285)+1,0)</f>
        <v>2283</v>
      </c>
      <c r="BC2286" s="134" t="s">
        <v>6286</v>
      </c>
      <c r="BD2286" s="98">
        <v>0</v>
      </c>
      <c r="BE2286" s="99" t="str">
        <f>IFERROR(VLOOKUP(ROWS($BC$4:BC2286),$BB$4:$BC$2337,2,0),"")</f>
        <v>Zdzieszowice (pow. krapkowicki, woj. opolskie)</v>
      </c>
      <c r="BF2286" s="98">
        <v>0</v>
      </c>
      <c r="BG2286" s="98">
        <f>IF(ISNUMBER(SEARCH('ankieta ESG'!$G$184,BH2286)),MAX($BG$3:BG2285)+1,0)</f>
        <v>2283</v>
      </c>
      <c r="BH2286" s="134" t="s">
        <v>6286</v>
      </c>
      <c r="BI2286" s="98">
        <v>0</v>
      </c>
      <c r="BJ2286" s="99" t="str">
        <f>IFERROR(VLOOKUP(ROWS($BH$4:BH2286),$BG$4:$BH$2337,2,0),"")</f>
        <v>Zdzieszowice (pow. krapkowicki, woj. opolskie)</v>
      </c>
      <c r="BK2286" s="98">
        <v>0</v>
      </c>
      <c r="BL2286" s="98">
        <f>IF(ISNUMBER(SEARCH('ankieta ESG'!$G$185,BM2286)),MAX($BL$3:BL2285)+1,0)</f>
        <v>2283</v>
      </c>
      <c r="BM2286" s="134" t="s">
        <v>6286</v>
      </c>
      <c r="BN2286" s="98">
        <v>0</v>
      </c>
      <c r="BO2286" s="99" t="str">
        <f>IFERROR(VLOOKUP(ROWS($BM$4:BM2286),$BL$4:$BM$2337,2,0),"")</f>
        <v>Zdzieszowice (pow. krapkowicki, woj. opolskie)</v>
      </c>
      <c r="BP2286" s="98">
        <v>0</v>
      </c>
      <c r="BQ2286" s="98">
        <f>IF(ISNUMBER(SEARCH('ankieta ESG'!$G$186,BR2286)),MAX($BQ$3:BQ2285)+1,0)</f>
        <v>2283</v>
      </c>
      <c r="BR2286" s="134" t="s">
        <v>6286</v>
      </c>
      <c r="BS2286" s="98">
        <v>0</v>
      </c>
      <c r="BT2286" s="99" t="str">
        <f>IFERROR(VLOOKUP(ROWS($BR$4:BR2286),$BQ$4:$BR$2337,2,0),"")</f>
        <v>Zdzieszowice (pow. krapkowicki, woj. opolskie)</v>
      </c>
      <c r="BU2286" s="98">
        <v>0</v>
      </c>
      <c r="BV2286" s="98">
        <f>IF(ISNUMBER(SEARCH('ankieta ESG'!$G$187,BW2286)),MAX($BV$3:BV2285)+1,0)</f>
        <v>2283</v>
      </c>
      <c r="BW2286" s="134" t="s">
        <v>6286</v>
      </c>
      <c r="BX2286" s="98">
        <v>0</v>
      </c>
      <c r="BY2286" s="99" t="str">
        <f>IFERROR(VLOOKUP(ROWS($BW$4:BW2286),$BV$4:$BW$2337,2,0),"")</f>
        <v>Zdzieszowice (pow. krapkowicki, woj. opolskie)</v>
      </c>
      <c r="BZ2286" s="98">
        <v>0</v>
      </c>
      <c r="CA2286" s="98">
        <f>IF(ISNUMBER(SEARCH('ankieta ESG'!$G$188,CB2286)),MAX($CA$3:CA2285)+1,0)</f>
        <v>2283</v>
      </c>
      <c r="CB2286" s="134" t="s">
        <v>6286</v>
      </c>
      <c r="CC2286" s="98">
        <v>0</v>
      </c>
      <c r="CD2286" s="99" t="str">
        <f>IFERROR(VLOOKUP(ROWS($CB$4:CB2286),$CA$4:$CB$2337,2,0),"")</f>
        <v>Zdzieszowice (pow. krapkowicki, woj. opolskie)</v>
      </c>
      <c r="CE2286" s="98">
        <v>0</v>
      </c>
      <c r="CF2286" s="98">
        <f>IF(ISNUMBER(SEARCH('ankieta ESG'!$G$189,CG2286)),MAX($CF$3:CF2285)+1,0)</f>
        <v>2283</v>
      </c>
      <c r="CG2286" s="134" t="s">
        <v>6286</v>
      </c>
      <c r="CH2286" s="98">
        <v>0</v>
      </c>
      <c r="CI2286" s="99" t="str">
        <f>IFERROR(VLOOKUP(ROWS($CG$4:CG2286),$CF$4:$CG$2337,2,0),"")</f>
        <v>Zdzieszowice (pow. krapkowicki, woj. opolskie)</v>
      </c>
      <c r="CJ2286" s="98">
        <v>0</v>
      </c>
    </row>
    <row r="2287" spans="4:88">
      <c r="D2287" s="25"/>
      <c r="F2287" s="25"/>
      <c r="AM2287" s="98">
        <f>IF(ISNUMBER(SEARCH('ankieta ESG'!$G$180,AN2287)),MAX(AM$3:$AM2286)+1,0)</f>
        <v>2284</v>
      </c>
      <c r="AN2287" s="134" t="s">
        <v>6287</v>
      </c>
      <c r="AO2287" s="98">
        <v>0</v>
      </c>
      <c r="AP2287" s="99" t="str">
        <f>IFERROR(VLOOKUP(ROWS($AN$4:AN2287),$AM$4:$AN$2337,2,0),"")</f>
        <v>Zebrzydowice (pow. cieszyński, woj. śląskie)</v>
      </c>
      <c r="AQ2287" s="98">
        <v>0</v>
      </c>
      <c r="AR2287" s="98">
        <f>IF(ISNUMBER(SEARCH('ankieta ESG'!$G$181,AS2287)),MAX($AR$3:AR2286)+1,0)</f>
        <v>2284</v>
      </c>
      <c r="AS2287" s="134" t="s">
        <v>6287</v>
      </c>
      <c r="AT2287" s="98">
        <v>0</v>
      </c>
      <c r="AU2287" s="99" t="str">
        <f>IFERROR(VLOOKUP(ROWS($AS$4:AS2287),$AR$4:$AS$2337,2,0),"")</f>
        <v>Zebrzydowice (pow. cieszyński, woj. śląskie)</v>
      </c>
      <c r="AV2287" s="98">
        <v>0</v>
      </c>
      <c r="AW2287" s="98">
        <f>IF(ISNUMBER(SEARCH('ankieta ESG'!$G$182,AX2287)),MAX($AW$3:AW2286)+1,0)</f>
        <v>2284</v>
      </c>
      <c r="AX2287" s="134" t="s">
        <v>6287</v>
      </c>
      <c r="AY2287" s="98">
        <v>0</v>
      </c>
      <c r="AZ2287" s="99" t="str">
        <f>IFERROR(VLOOKUP(ROWS($AX$4:AX2287),$AW$4:$AX$2337,2,0),"")</f>
        <v>Zebrzydowice (pow. cieszyński, woj. śląskie)</v>
      </c>
      <c r="BA2287" s="98">
        <v>0</v>
      </c>
      <c r="BB2287" s="98">
        <f>IF(ISNUMBER(SEARCH('ankieta ESG'!$G$183,BC2287)),MAX($BB$3:BB2286)+1,0)</f>
        <v>2284</v>
      </c>
      <c r="BC2287" s="134" t="s">
        <v>6287</v>
      </c>
      <c r="BD2287" s="98">
        <v>0</v>
      </c>
      <c r="BE2287" s="99" t="str">
        <f>IFERROR(VLOOKUP(ROWS($BC$4:BC2287),$BB$4:$BC$2337,2,0),"")</f>
        <v>Zebrzydowice (pow. cieszyński, woj. śląskie)</v>
      </c>
      <c r="BF2287" s="98">
        <v>0</v>
      </c>
      <c r="BG2287" s="98">
        <f>IF(ISNUMBER(SEARCH('ankieta ESG'!$G$184,BH2287)),MAX($BG$3:BG2286)+1,0)</f>
        <v>2284</v>
      </c>
      <c r="BH2287" s="134" t="s">
        <v>6287</v>
      </c>
      <c r="BI2287" s="98">
        <v>0</v>
      </c>
      <c r="BJ2287" s="99" t="str">
        <f>IFERROR(VLOOKUP(ROWS($BH$4:BH2287),$BG$4:$BH$2337,2,0),"")</f>
        <v>Zebrzydowice (pow. cieszyński, woj. śląskie)</v>
      </c>
      <c r="BK2287" s="98">
        <v>0</v>
      </c>
      <c r="BL2287" s="98">
        <f>IF(ISNUMBER(SEARCH('ankieta ESG'!$G$185,BM2287)),MAX($BL$3:BL2286)+1,0)</f>
        <v>2284</v>
      </c>
      <c r="BM2287" s="134" t="s">
        <v>6287</v>
      </c>
      <c r="BN2287" s="98">
        <v>0</v>
      </c>
      <c r="BO2287" s="99" t="str">
        <f>IFERROR(VLOOKUP(ROWS($BM$4:BM2287),$BL$4:$BM$2337,2,0),"")</f>
        <v>Zebrzydowice (pow. cieszyński, woj. śląskie)</v>
      </c>
      <c r="BP2287" s="98">
        <v>0</v>
      </c>
      <c r="BQ2287" s="98">
        <f>IF(ISNUMBER(SEARCH('ankieta ESG'!$G$186,BR2287)),MAX($BQ$3:BQ2286)+1,0)</f>
        <v>2284</v>
      </c>
      <c r="BR2287" s="134" t="s">
        <v>6287</v>
      </c>
      <c r="BS2287" s="98">
        <v>0</v>
      </c>
      <c r="BT2287" s="99" t="str">
        <f>IFERROR(VLOOKUP(ROWS($BR$4:BR2287),$BQ$4:$BR$2337,2,0),"")</f>
        <v>Zebrzydowice (pow. cieszyński, woj. śląskie)</v>
      </c>
      <c r="BU2287" s="98">
        <v>0</v>
      </c>
      <c r="BV2287" s="98">
        <f>IF(ISNUMBER(SEARCH('ankieta ESG'!$G$187,BW2287)),MAX($BV$3:BV2286)+1,0)</f>
        <v>2284</v>
      </c>
      <c r="BW2287" s="134" t="s">
        <v>6287</v>
      </c>
      <c r="BX2287" s="98">
        <v>0</v>
      </c>
      <c r="BY2287" s="99" t="str">
        <f>IFERROR(VLOOKUP(ROWS($BW$4:BW2287),$BV$4:$BW$2337,2,0),"")</f>
        <v>Zebrzydowice (pow. cieszyński, woj. śląskie)</v>
      </c>
      <c r="BZ2287" s="98">
        <v>0</v>
      </c>
      <c r="CA2287" s="98">
        <f>IF(ISNUMBER(SEARCH('ankieta ESG'!$G$188,CB2287)),MAX($CA$3:CA2286)+1,0)</f>
        <v>2284</v>
      </c>
      <c r="CB2287" s="134" t="s">
        <v>6287</v>
      </c>
      <c r="CC2287" s="98">
        <v>0</v>
      </c>
      <c r="CD2287" s="99" t="str">
        <f>IFERROR(VLOOKUP(ROWS($CB$4:CB2287),$CA$4:$CB$2337,2,0),"")</f>
        <v>Zebrzydowice (pow. cieszyński, woj. śląskie)</v>
      </c>
      <c r="CE2287" s="98">
        <v>0</v>
      </c>
      <c r="CF2287" s="98">
        <f>IF(ISNUMBER(SEARCH('ankieta ESG'!$G$189,CG2287)),MAX($CF$3:CF2286)+1,0)</f>
        <v>2284</v>
      </c>
      <c r="CG2287" s="134" t="s">
        <v>6287</v>
      </c>
      <c r="CH2287" s="98">
        <v>0</v>
      </c>
      <c r="CI2287" s="99" t="str">
        <f>IFERROR(VLOOKUP(ROWS($CG$4:CG2287),$CF$4:$CG$2337,2,0),"")</f>
        <v>Zebrzydowice (pow. cieszyński, woj. śląskie)</v>
      </c>
      <c r="CJ2287" s="98">
        <v>0</v>
      </c>
    </row>
    <row r="2288" spans="4:88">
      <c r="D2288" s="25"/>
      <c r="F2288" s="25"/>
      <c r="AM2288" s="98">
        <f>IF(ISNUMBER(SEARCH('ankieta ESG'!$G$180,AN2288)),MAX(AM$3:$AM2287)+1,0)</f>
        <v>2285</v>
      </c>
      <c r="AN2288" s="134" t="s">
        <v>6288</v>
      </c>
      <c r="AO2288" s="98">
        <v>0</v>
      </c>
      <c r="AP2288" s="99" t="str">
        <f>IFERROR(VLOOKUP(ROWS($AN$4:AN2288),$AM$4:$AN$2337,2,0),"")</f>
        <v>Zelów (pow. bełchatowski, woj. łódzkie)</v>
      </c>
      <c r="AQ2288" s="98">
        <v>0</v>
      </c>
      <c r="AR2288" s="98">
        <f>IF(ISNUMBER(SEARCH('ankieta ESG'!$G$181,AS2288)),MAX($AR$3:AR2287)+1,0)</f>
        <v>2285</v>
      </c>
      <c r="AS2288" s="134" t="s">
        <v>6288</v>
      </c>
      <c r="AT2288" s="98">
        <v>0</v>
      </c>
      <c r="AU2288" s="99" t="str">
        <f>IFERROR(VLOOKUP(ROWS($AS$4:AS2288),$AR$4:$AS$2337,2,0),"")</f>
        <v>Zelów (pow. bełchatowski, woj. łódzkie)</v>
      </c>
      <c r="AV2288" s="98">
        <v>0</v>
      </c>
      <c r="AW2288" s="98">
        <f>IF(ISNUMBER(SEARCH('ankieta ESG'!$G$182,AX2288)),MAX($AW$3:AW2287)+1,0)</f>
        <v>2285</v>
      </c>
      <c r="AX2288" s="134" t="s">
        <v>6288</v>
      </c>
      <c r="AY2288" s="98">
        <v>0</v>
      </c>
      <c r="AZ2288" s="99" t="str">
        <f>IFERROR(VLOOKUP(ROWS($AX$4:AX2288),$AW$4:$AX$2337,2,0),"")</f>
        <v>Zelów (pow. bełchatowski, woj. łódzkie)</v>
      </c>
      <c r="BA2288" s="98">
        <v>0</v>
      </c>
      <c r="BB2288" s="98">
        <f>IF(ISNUMBER(SEARCH('ankieta ESG'!$G$183,BC2288)),MAX($BB$3:BB2287)+1,0)</f>
        <v>2285</v>
      </c>
      <c r="BC2288" s="134" t="s">
        <v>6288</v>
      </c>
      <c r="BD2288" s="98">
        <v>0</v>
      </c>
      <c r="BE2288" s="99" t="str">
        <f>IFERROR(VLOOKUP(ROWS($BC$4:BC2288),$BB$4:$BC$2337,2,0),"")</f>
        <v>Zelów (pow. bełchatowski, woj. łódzkie)</v>
      </c>
      <c r="BF2288" s="98">
        <v>0</v>
      </c>
      <c r="BG2288" s="98">
        <f>IF(ISNUMBER(SEARCH('ankieta ESG'!$G$184,BH2288)),MAX($BG$3:BG2287)+1,0)</f>
        <v>2285</v>
      </c>
      <c r="BH2288" s="134" t="s">
        <v>6288</v>
      </c>
      <c r="BI2288" s="98">
        <v>0</v>
      </c>
      <c r="BJ2288" s="99" t="str">
        <f>IFERROR(VLOOKUP(ROWS($BH$4:BH2288),$BG$4:$BH$2337,2,0),"")</f>
        <v>Zelów (pow. bełchatowski, woj. łódzkie)</v>
      </c>
      <c r="BK2288" s="98">
        <v>0</v>
      </c>
      <c r="BL2288" s="98">
        <f>IF(ISNUMBER(SEARCH('ankieta ESG'!$G$185,BM2288)),MAX($BL$3:BL2287)+1,0)</f>
        <v>2285</v>
      </c>
      <c r="BM2288" s="134" t="s">
        <v>6288</v>
      </c>
      <c r="BN2288" s="98">
        <v>0</v>
      </c>
      <c r="BO2288" s="99" t="str">
        <f>IFERROR(VLOOKUP(ROWS($BM$4:BM2288),$BL$4:$BM$2337,2,0),"")</f>
        <v>Zelów (pow. bełchatowski, woj. łódzkie)</v>
      </c>
      <c r="BP2288" s="98">
        <v>0</v>
      </c>
      <c r="BQ2288" s="98">
        <f>IF(ISNUMBER(SEARCH('ankieta ESG'!$G$186,BR2288)),MAX($BQ$3:BQ2287)+1,0)</f>
        <v>2285</v>
      </c>
      <c r="BR2288" s="134" t="s">
        <v>6288</v>
      </c>
      <c r="BS2288" s="98">
        <v>0</v>
      </c>
      <c r="BT2288" s="99" t="str">
        <f>IFERROR(VLOOKUP(ROWS($BR$4:BR2288),$BQ$4:$BR$2337,2,0),"")</f>
        <v>Zelów (pow. bełchatowski, woj. łódzkie)</v>
      </c>
      <c r="BU2288" s="98">
        <v>0</v>
      </c>
      <c r="BV2288" s="98">
        <f>IF(ISNUMBER(SEARCH('ankieta ESG'!$G$187,BW2288)),MAX($BV$3:BV2287)+1,0)</f>
        <v>2285</v>
      </c>
      <c r="BW2288" s="134" t="s">
        <v>6288</v>
      </c>
      <c r="BX2288" s="98">
        <v>0</v>
      </c>
      <c r="BY2288" s="99" t="str">
        <f>IFERROR(VLOOKUP(ROWS($BW$4:BW2288),$BV$4:$BW$2337,2,0),"")</f>
        <v>Zelów (pow. bełchatowski, woj. łódzkie)</v>
      </c>
      <c r="BZ2288" s="98">
        <v>0</v>
      </c>
      <c r="CA2288" s="98">
        <f>IF(ISNUMBER(SEARCH('ankieta ESG'!$G$188,CB2288)),MAX($CA$3:CA2287)+1,0)</f>
        <v>2285</v>
      </c>
      <c r="CB2288" s="134" t="s">
        <v>6288</v>
      </c>
      <c r="CC2288" s="98">
        <v>0</v>
      </c>
      <c r="CD2288" s="99" t="str">
        <f>IFERROR(VLOOKUP(ROWS($CB$4:CB2288),$CA$4:$CB$2337,2,0),"")</f>
        <v>Zelów (pow. bełchatowski, woj. łódzkie)</v>
      </c>
      <c r="CE2288" s="98">
        <v>0</v>
      </c>
      <c r="CF2288" s="98">
        <f>IF(ISNUMBER(SEARCH('ankieta ESG'!$G$189,CG2288)),MAX($CF$3:CF2287)+1,0)</f>
        <v>2285</v>
      </c>
      <c r="CG2288" s="134" t="s">
        <v>6288</v>
      </c>
      <c r="CH2288" s="98">
        <v>0</v>
      </c>
      <c r="CI2288" s="99" t="str">
        <f>IFERROR(VLOOKUP(ROWS($CG$4:CG2288),$CF$4:$CG$2337,2,0),"")</f>
        <v>Zelów (pow. bełchatowski, woj. łódzkie)</v>
      </c>
      <c r="CJ2288" s="98">
        <v>0</v>
      </c>
    </row>
    <row r="2289" spans="4:88">
      <c r="D2289" s="25"/>
      <c r="F2289" s="25"/>
      <c r="AM2289" s="98">
        <f>IF(ISNUMBER(SEARCH('ankieta ESG'!$G$180,AN2289)),MAX(AM$3:$AM2288)+1,0)</f>
        <v>2286</v>
      </c>
      <c r="AN2289" s="134" t="s">
        <v>6289</v>
      </c>
      <c r="AO2289" s="98">
        <v>0</v>
      </c>
      <c r="AP2289" s="99" t="str">
        <f>IFERROR(VLOOKUP(ROWS($AN$4:AN2289),$AM$4:$AN$2337,2,0),"")</f>
        <v>Zembrzyce (pow. suski, woj. małopolskie)</v>
      </c>
      <c r="AQ2289" s="98">
        <v>0</v>
      </c>
      <c r="AR2289" s="98">
        <f>IF(ISNUMBER(SEARCH('ankieta ESG'!$G$181,AS2289)),MAX($AR$3:AR2288)+1,0)</f>
        <v>2286</v>
      </c>
      <c r="AS2289" s="134" t="s">
        <v>6289</v>
      </c>
      <c r="AT2289" s="98">
        <v>0</v>
      </c>
      <c r="AU2289" s="99" t="str">
        <f>IFERROR(VLOOKUP(ROWS($AS$4:AS2289),$AR$4:$AS$2337,2,0),"")</f>
        <v>Zembrzyce (pow. suski, woj. małopolskie)</v>
      </c>
      <c r="AV2289" s="98">
        <v>0</v>
      </c>
      <c r="AW2289" s="98">
        <f>IF(ISNUMBER(SEARCH('ankieta ESG'!$G$182,AX2289)),MAX($AW$3:AW2288)+1,0)</f>
        <v>2286</v>
      </c>
      <c r="AX2289" s="134" t="s">
        <v>6289</v>
      </c>
      <c r="AY2289" s="98">
        <v>0</v>
      </c>
      <c r="AZ2289" s="99" t="str">
        <f>IFERROR(VLOOKUP(ROWS($AX$4:AX2289),$AW$4:$AX$2337,2,0),"")</f>
        <v>Zembrzyce (pow. suski, woj. małopolskie)</v>
      </c>
      <c r="BA2289" s="98">
        <v>0</v>
      </c>
      <c r="BB2289" s="98">
        <f>IF(ISNUMBER(SEARCH('ankieta ESG'!$G$183,BC2289)),MAX($BB$3:BB2288)+1,0)</f>
        <v>2286</v>
      </c>
      <c r="BC2289" s="134" t="s">
        <v>6289</v>
      </c>
      <c r="BD2289" s="98">
        <v>0</v>
      </c>
      <c r="BE2289" s="99" t="str">
        <f>IFERROR(VLOOKUP(ROWS($BC$4:BC2289),$BB$4:$BC$2337,2,0),"")</f>
        <v>Zembrzyce (pow. suski, woj. małopolskie)</v>
      </c>
      <c r="BF2289" s="98">
        <v>0</v>
      </c>
      <c r="BG2289" s="98">
        <f>IF(ISNUMBER(SEARCH('ankieta ESG'!$G$184,BH2289)),MAX($BG$3:BG2288)+1,0)</f>
        <v>2286</v>
      </c>
      <c r="BH2289" s="134" t="s">
        <v>6289</v>
      </c>
      <c r="BI2289" s="98">
        <v>0</v>
      </c>
      <c r="BJ2289" s="99" t="str">
        <f>IFERROR(VLOOKUP(ROWS($BH$4:BH2289),$BG$4:$BH$2337,2,0),"")</f>
        <v>Zembrzyce (pow. suski, woj. małopolskie)</v>
      </c>
      <c r="BK2289" s="98">
        <v>0</v>
      </c>
      <c r="BL2289" s="98">
        <f>IF(ISNUMBER(SEARCH('ankieta ESG'!$G$185,BM2289)),MAX($BL$3:BL2288)+1,0)</f>
        <v>2286</v>
      </c>
      <c r="BM2289" s="134" t="s">
        <v>6289</v>
      </c>
      <c r="BN2289" s="98">
        <v>0</v>
      </c>
      <c r="BO2289" s="99" t="str">
        <f>IFERROR(VLOOKUP(ROWS($BM$4:BM2289),$BL$4:$BM$2337,2,0),"")</f>
        <v>Zembrzyce (pow. suski, woj. małopolskie)</v>
      </c>
      <c r="BP2289" s="98">
        <v>0</v>
      </c>
      <c r="BQ2289" s="98">
        <f>IF(ISNUMBER(SEARCH('ankieta ESG'!$G$186,BR2289)),MAX($BQ$3:BQ2288)+1,0)</f>
        <v>2286</v>
      </c>
      <c r="BR2289" s="134" t="s">
        <v>6289</v>
      </c>
      <c r="BS2289" s="98">
        <v>0</v>
      </c>
      <c r="BT2289" s="99" t="str">
        <f>IFERROR(VLOOKUP(ROWS($BR$4:BR2289),$BQ$4:$BR$2337,2,0),"")</f>
        <v>Zembrzyce (pow. suski, woj. małopolskie)</v>
      </c>
      <c r="BU2289" s="98">
        <v>0</v>
      </c>
      <c r="BV2289" s="98">
        <f>IF(ISNUMBER(SEARCH('ankieta ESG'!$G$187,BW2289)),MAX($BV$3:BV2288)+1,0)</f>
        <v>2286</v>
      </c>
      <c r="BW2289" s="134" t="s">
        <v>6289</v>
      </c>
      <c r="BX2289" s="98">
        <v>0</v>
      </c>
      <c r="BY2289" s="99" t="str">
        <f>IFERROR(VLOOKUP(ROWS($BW$4:BW2289),$BV$4:$BW$2337,2,0),"")</f>
        <v>Zembrzyce (pow. suski, woj. małopolskie)</v>
      </c>
      <c r="BZ2289" s="98">
        <v>0</v>
      </c>
      <c r="CA2289" s="98">
        <f>IF(ISNUMBER(SEARCH('ankieta ESG'!$G$188,CB2289)),MAX($CA$3:CA2288)+1,0)</f>
        <v>2286</v>
      </c>
      <c r="CB2289" s="134" t="s">
        <v>6289</v>
      </c>
      <c r="CC2289" s="98">
        <v>0</v>
      </c>
      <c r="CD2289" s="99" t="str">
        <f>IFERROR(VLOOKUP(ROWS($CB$4:CB2289),$CA$4:$CB$2337,2,0),"")</f>
        <v>Zembrzyce (pow. suski, woj. małopolskie)</v>
      </c>
      <c r="CE2289" s="98">
        <v>0</v>
      </c>
      <c r="CF2289" s="98">
        <f>IF(ISNUMBER(SEARCH('ankieta ESG'!$G$189,CG2289)),MAX($CF$3:CF2288)+1,0)</f>
        <v>2286</v>
      </c>
      <c r="CG2289" s="134" t="s">
        <v>6289</v>
      </c>
      <c r="CH2289" s="98">
        <v>0</v>
      </c>
      <c r="CI2289" s="99" t="str">
        <f>IFERROR(VLOOKUP(ROWS($CG$4:CG2289),$CF$4:$CG$2337,2,0),"")</f>
        <v>Zembrzyce (pow. suski, woj. małopolskie)</v>
      </c>
      <c r="CJ2289" s="98">
        <v>0</v>
      </c>
    </row>
    <row r="2290" spans="4:88">
      <c r="D2290" s="25"/>
      <c r="F2290" s="25"/>
      <c r="AM2290" s="98">
        <f>IF(ISNUMBER(SEARCH('ankieta ESG'!$G$180,AN2290)),MAX(AM$3:$AM2289)+1,0)</f>
        <v>2287</v>
      </c>
      <c r="AN2290" s="134" t="s">
        <v>6290</v>
      </c>
      <c r="AO2290" s="98">
        <v>0</v>
      </c>
      <c r="AP2290" s="99" t="str">
        <f>IFERROR(VLOOKUP(ROWS($AN$4:AN2290),$AM$4:$AN$2337,2,0),"")</f>
        <v>Zębowice (pow. oleski, woj. opolskie)</v>
      </c>
      <c r="AQ2290" s="98">
        <v>0</v>
      </c>
      <c r="AR2290" s="98">
        <f>IF(ISNUMBER(SEARCH('ankieta ESG'!$G$181,AS2290)),MAX($AR$3:AR2289)+1,0)</f>
        <v>2287</v>
      </c>
      <c r="AS2290" s="134" t="s">
        <v>6290</v>
      </c>
      <c r="AT2290" s="98">
        <v>0</v>
      </c>
      <c r="AU2290" s="99" t="str">
        <f>IFERROR(VLOOKUP(ROWS($AS$4:AS2290),$AR$4:$AS$2337,2,0),"")</f>
        <v>Zębowice (pow. oleski, woj. opolskie)</v>
      </c>
      <c r="AV2290" s="98">
        <v>0</v>
      </c>
      <c r="AW2290" s="98">
        <f>IF(ISNUMBER(SEARCH('ankieta ESG'!$G$182,AX2290)),MAX($AW$3:AW2289)+1,0)</f>
        <v>2287</v>
      </c>
      <c r="AX2290" s="134" t="s">
        <v>6290</v>
      </c>
      <c r="AY2290" s="98">
        <v>0</v>
      </c>
      <c r="AZ2290" s="99" t="str">
        <f>IFERROR(VLOOKUP(ROWS($AX$4:AX2290),$AW$4:$AX$2337,2,0),"")</f>
        <v>Zębowice (pow. oleski, woj. opolskie)</v>
      </c>
      <c r="BA2290" s="98">
        <v>0</v>
      </c>
      <c r="BB2290" s="98">
        <f>IF(ISNUMBER(SEARCH('ankieta ESG'!$G$183,BC2290)),MAX($BB$3:BB2289)+1,0)</f>
        <v>2287</v>
      </c>
      <c r="BC2290" s="134" t="s">
        <v>6290</v>
      </c>
      <c r="BD2290" s="98">
        <v>0</v>
      </c>
      <c r="BE2290" s="99" t="str">
        <f>IFERROR(VLOOKUP(ROWS($BC$4:BC2290),$BB$4:$BC$2337,2,0),"")</f>
        <v>Zębowice (pow. oleski, woj. opolskie)</v>
      </c>
      <c r="BF2290" s="98">
        <v>0</v>
      </c>
      <c r="BG2290" s="98">
        <f>IF(ISNUMBER(SEARCH('ankieta ESG'!$G$184,BH2290)),MAX($BG$3:BG2289)+1,0)</f>
        <v>2287</v>
      </c>
      <c r="BH2290" s="134" t="s">
        <v>6290</v>
      </c>
      <c r="BI2290" s="98">
        <v>0</v>
      </c>
      <c r="BJ2290" s="99" t="str">
        <f>IFERROR(VLOOKUP(ROWS($BH$4:BH2290),$BG$4:$BH$2337,2,0),"")</f>
        <v>Zębowice (pow. oleski, woj. opolskie)</v>
      </c>
      <c r="BK2290" s="98">
        <v>0</v>
      </c>
      <c r="BL2290" s="98">
        <f>IF(ISNUMBER(SEARCH('ankieta ESG'!$G$185,BM2290)),MAX($BL$3:BL2289)+1,0)</f>
        <v>2287</v>
      </c>
      <c r="BM2290" s="134" t="s">
        <v>6290</v>
      </c>
      <c r="BN2290" s="98">
        <v>0</v>
      </c>
      <c r="BO2290" s="99" t="str">
        <f>IFERROR(VLOOKUP(ROWS($BM$4:BM2290),$BL$4:$BM$2337,2,0),"")</f>
        <v>Zębowice (pow. oleski, woj. opolskie)</v>
      </c>
      <c r="BP2290" s="98">
        <v>0</v>
      </c>
      <c r="BQ2290" s="98">
        <f>IF(ISNUMBER(SEARCH('ankieta ESG'!$G$186,BR2290)),MAX($BQ$3:BQ2289)+1,0)</f>
        <v>2287</v>
      </c>
      <c r="BR2290" s="134" t="s">
        <v>6290</v>
      </c>
      <c r="BS2290" s="98">
        <v>0</v>
      </c>
      <c r="BT2290" s="99" t="str">
        <f>IFERROR(VLOOKUP(ROWS($BR$4:BR2290),$BQ$4:$BR$2337,2,0),"")</f>
        <v>Zębowice (pow. oleski, woj. opolskie)</v>
      </c>
      <c r="BU2290" s="98">
        <v>0</v>
      </c>
      <c r="BV2290" s="98">
        <f>IF(ISNUMBER(SEARCH('ankieta ESG'!$G$187,BW2290)),MAX($BV$3:BV2289)+1,0)</f>
        <v>2287</v>
      </c>
      <c r="BW2290" s="134" t="s">
        <v>6290</v>
      </c>
      <c r="BX2290" s="98">
        <v>0</v>
      </c>
      <c r="BY2290" s="99" t="str">
        <f>IFERROR(VLOOKUP(ROWS($BW$4:BW2290),$BV$4:$BW$2337,2,0),"")</f>
        <v>Zębowice (pow. oleski, woj. opolskie)</v>
      </c>
      <c r="BZ2290" s="98">
        <v>0</v>
      </c>
      <c r="CA2290" s="98">
        <f>IF(ISNUMBER(SEARCH('ankieta ESG'!$G$188,CB2290)),MAX($CA$3:CA2289)+1,0)</f>
        <v>2287</v>
      </c>
      <c r="CB2290" s="134" t="s">
        <v>6290</v>
      </c>
      <c r="CC2290" s="98">
        <v>0</v>
      </c>
      <c r="CD2290" s="99" t="str">
        <f>IFERROR(VLOOKUP(ROWS($CB$4:CB2290),$CA$4:$CB$2337,2,0),"")</f>
        <v>Zębowice (pow. oleski, woj. opolskie)</v>
      </c>
      <c r="CE2290" s="98">
        <v>0</v>
      </c>
      <c r="CF2290" s="98">
        <f>IF(ISNUMBER(SEARCH('ankieta ESG'!$G$189,CG2290)),MAX($CF$3:CF2289)+1,0)</f>
        <v>2287</v>
      </c>
      <c r="CG2290" s="134" t="s">
        <v>6290</v>
      </c>
      <c r="CH2290" s="98">
        <v>0</v>
      </c>
      <c r="CI2290" s="99" t="str">
        <f>IFERROR(VLOOKUP(ROWS($CG$4:CG2290),$CF$4:$CG$2337,2,0),"")</f>
        <v>Zębowice (pow. oleski, woj. opolskie)</v>
      </c>
      <c r="CJ2290" s="98">
        <v>0</v>
      </c>
    </row>
    <row r="2291" spans="4:88">
      <c r="D2291" s="25"/>
      <c r="F2291" s="25"/>
      <c r="AM2291" s="98">
        <f>IF(ISNUMBER(SEARCH('ankieta ESG'!$G$180,AN2291)),MAX(AM$3:$AM2290)+1,0)</f>
        <v>2288</v>
      </c>
      <c r="AN2291" s="134" t="s">
        <v>6291</v>
      </c>
      <c r="AO2291" s="98">
        <v>0</v>
      </c>
      <c r="AP2291" s="99" t="str">
        <f>IFERROR(VLOOKUP(ROWS($AN$4:AN2291),$AM$4:$AN$2337,2,0),"")</f>
        <v>Zgierz (pow. zgierski, woj. łódzkie)</v>
      </c>
      <c r="AQ2291" s="98">
        <v>0</v>
      </c>
      <c r="AR2291" s="98">
        <f>IF(ISNUMBER(SEARCH('ankieta ESG'!$G$181,AS2291)),MAX($AR$3:AR2290)+1,0)</f>
        <v>2288</v>
      </c>
      <c r="AS2291" s="134" t="s">
        <v>6291</v>
      </c>
      <c r="AT2291" s="98">
        <v>0</v>
      </c>
      <c r="AU2291" s="99" t="str">
        <f>IFERROR(VLOOKUP(ROWS($AS$4:AS2291),$AR$4:$AS$2337,2,0),"")</f>
        <v>Zgierz (pow. zgierski, woj. łódzkie)</v>
      </c>
      <c r="AV2291" s="98">
        <v>0</v>
      </c>
      <c r="AW2291" s="98">
        <f>IF(ISNUMBER(SEARCH('ankieta ESG'!$G$182,AX2291)),MAX($AW$3:AW2290)+1,0)</f>
        <v>2288</v>
      </c>
      <c r="AX2291" s="134" t="s">
        <v>6291</v>
      </c>
      <c r="AY2291" s="98">
        <v>0</v>
      </c>
      <c r="AZ2291" s="99" t="str">
        <f>IFERROR(VLOOKUP(ROWS($AX$4:AX2291),$AW$4:$AX$2337,2,0),"")</f>
        <v>Zgierz (pow. zgierski, woj. łódzkie)</v>
      </c>
      <c r="BA2291" s="98">
        <v>0</v>
      </c>
      <c r="BB2291" s="98">
        <f>IF(ISNUMBER(SEARCH('ankieta ESG'!$G$183,BC2291)),MAX($BB$3:BB2290)+1,0)</f>
        <v>2288</v>
      </c>
      <c r="BC2291" s="134" t="s">
        <v>6291</v>
      </c>
      <c r="BD2291" s="98">
        <v>0</v>
      </c>
      <c r="BE2291" s="99" t="str">
        <f>IFERROR(VLOOKUP(ROWS($BC$4:BC2291),$BB$4:$BC$2337,2,0),"")</f>
        <v>Zgierz (pow. zgierski, woj. łódzkie)</v>
      </c>
      <c r="BF2291" s="98">
        <v>0</v>
      </c>
      <c r="BG2291" s="98">
        <f>IF(ISNUMBER(SEARCH('ankieta ESG'!$G$184,BH2291)),MAX($BG$3:BG2290)+1,0)</f>
        <v>2288</v>
      </c>
      <c r="BH2291" s="134" t="s">
        <v>6291</v>
      </c>
      <c r="BI2291" s="98">
        <v>0</v>
      </c>
      <c r="BJ2291" s="99" t="str">
        <f>IFERROR(VLOOKUP(ROWS($BH$4:BH2291),$BG$4:$BH$2337,2,0),"")</f>
        <v>Zgierz (pow. zgierski, woj. łódzkie)</v>
      </c>
      <c r="BK2291" s="98">
        <v>0</v>
      </c>
      <c r="BL2291" s="98">
        <f>IF(ISNUMBER(SEARCH('ankieta ESG'!$G$185,BM2291)),MAX($BL$3:BL2290)+1,0)</f>
        <v>2288</v>
      </c>
      <c r="BM2291" s="134" t="s">
        <v>6291</v>
      </c>
      <c r="BN2291" s="98">
        <v>0</v>
      </c>
      <c r="BO2291" s="99" t="str">
        <f>IFERROR(VLOOKUP(ROWS($BM$4:BM2291),$BL$4:$BM$2337,2,0),"")</f>
        <v>Zgierz (pow. zgierski, woj. łódzkie)</v>
      </c>
      <c r="BP2291" s="98">
        <v>0</v>
      </c>
      <c r="BQ2291" s="98">
        <f>IF(ISNUMBER(SEARCH('ankieta ESG'!$G$186,BR2291)),MAX($BQ$3:BQ2290)+1,0)</f>
        <v>2288</v>
      </c>
      <c r="BR2291" s="134" t="s">
        <v>6291</v>
      </c>
      <c r="BS2291" s="98">
        <v>0</v>
      </c>
      <c r="BT2291" s="99" t="str">
        <f>IFERROR(VLOOKUP(ROWS($BR$4:BR2291),$BQ$4:$BR$2337,2,0),"")</f>
        <v>Zgierz (pow. zgierski, woj. łódzkie)</v>
      </c>
      <c r="BU2291" s="98">
        <v>0</v>
      </c>
      <c r="BV2291" s="98">
        <f>IF(ISNUMBER(SEARCH('ankieta ESG'!$G$187,BW2291)),MAX($BV$3:BV2290)+1,0)</f>
        <v>2288</v>
      </c>
      <c r="BW2291" s="134" t="s">
        <v>6291</v>
      </c>
      <c r="BX2291" s="98">
        <v>0</v>
      </c>
      <c r="BY2291" s="99" t="str">
        <f>IFERROR(VLOOKUP(ROWS($BW$4:BW2291),$BV$4:$BW$2337,2,0),"")</f>
        <v>Zgierz (pow. zgierski, woj. łódzkie)</v>
      </c>
      <c r="BZ2291" s="98">
        <v>0</v>
      </c>
      <c r="CA2291" s="98">
        <f>IF(ISNUMBER(SEARCH('ankieta ESG'!$G$188,CB2291)),MAX($CA$3:CA2290)+1,0)</f>
        <v>2288</v>
      </c>
      <c r="CB2291" s="134" t="s">
        <v>6291</v>
      </c>
      <c r="CC2291" s="98">
        <v>0</v>
      </c>
      <c r="CD2291" s="99" t="str">
        <f>IFERROR(VLOOKUP(ROWS($CB$4:CB2291),$CA$4:$CB$2337,2,0),"")</f>
        <v>Zgierz (pow. zgierski, woj. łódzkie)</v>
      </c>
      <c r="CE2291" s="98">
        <v>0</v>
      </c>
      <c r="CF2291" s="98">
        <f>IF(ISNUMBER(SEARCH('ankieta ESG'!$G$189,CG2291)),MAX($CF$3:CF2290)+1,0)</f>
        <v>2288</v>
      </c>
      <c r="CG2291" s="134" t="s">
        <v>6291</v>
      </c>
      <c r="CH2291" s="98">
        <v>0</v>
      </c>
      <c r="CI2291" s="99" t="str">
        <f>IFERROR(VLOOKUP(ROWS($CG$4:CG2291),$CF$4:$CG$2337,2,0),"")</f>
        <v>Zgierz (pow. zgierski, woj. łódzkie)</v>
      </c>
      <c r="CJ2291" s="98">
        <v>0</v>
      </c>
    </row>
    <row r="2292" spans="4:88">
      <c r="D2292" s="25"/>
      <c r="F2292" s="25"/>
      <c r="AM2292" s="98">
        <f>IF(ISNUMBER(SEARCH('ankieta ESG'!$G$180,AN2292)),MAX(AM$3:$AM2291)+1,0)</f>
        <v>2289</v>
      </c>
      <c r="AN2292" s="134" t="s">
        <v>6292</v>
      </c>
      <c r="AO2292" s="98">
        <v>0</v>
      </c>
      <c r="AP2292" s="99" t="str">
        <f>IFERROR(VLOOKUP(ROWS($AN$4:AN2292),$AM$4:$AN$2337,2,0),"")</f>
        <v>Zgorzelec (pow. zgorzelecki, woj. dolnośląskie)</v>
      </c>
      <c r="AQ2292" s="98">
        <v>0</v>
      </c>
      <c r="AR2292" s="98">
        <f>IF(ISNUMBER(SEARCH('ankieta ESG'!$G$181,AS2292)),MAX($AR$3:AR2291)+1,0)</f>
        <v>2289</v>
      </c>
      <c r="AS2292" s="134" t="s">
        <v>6292</v>
      </c>
      <c r="AT2292" s="98">
        <v>0</v>
      </c>
      <c r="AU2292" s="99" t="str">
        <f>IFERROR(VLOOKUP(ROWS($AS$4:AS2292),$AR$4:$AS$2337,2,0),"")</f>
        <v>Zgorzelec (pow. zgorzelecki, woj. dolnośląskie)</v>
      </c>
      <c r="AV2292" s="98">
        <v>0</v>
      </c>
      <c r="AW2292" s="98">
        <f>IF(ISNUMBER(SEARCH('ankieta ESG'!$G$182,AX2292)),MAX($AW$3:AW2291)+1,0)</f>
        <v>2289</v>
      </c>
      <c r="AX2292" s="134" t="s">
        <v>6292</v>
      </c>
      <c r="AY2292" s="98">
        <v>0</v>
      </c>
      <c r="AZ2292" s="99" t="str">
        <f>IFERROR(VLOOKUP(ROWS($AX$4:AX2292),$AW$4:$AX$2337,2,0),"")</f>
        <v>Zgorzelec (pow. zgorzelecki, woj. dolnośląskie)</v>
      </c>
      <c r="BA2292" s="98">
        <v>0</v>
      </c>
      <c r="BB2292" s="98">
        <f>IF(ISNUMBER(SEARCH('ankieta ESG'!$G$183,BC2292)),MAX($BB$3:BB2291)+1,0)</f>
        <v>2289</v>
      </c>
      <c r="BC2292" s="134" t="s">
        <v>6292</v>
      </c>
      <c r="BD2292" s="98">
        <v>0</v>
      </c>
      <c r="BE2292" s="99" t="str">
        <f>IFERROR(VLOOKUP(ROWS($BC$4:BC2292),$BB$4:$BC$2337,2,0),"")</f>
        <v>Zgorzelec (pow. zgorzelecki, woj. dolnośląskie)</v>
      </c>
      <c r="BF2292" s="98">
        <v>0</v>
      </c>
      <c r="BG2292" s="98">
        <f>IF(ISNUMBER(SEARCH('ankieta ESG'!$G$184,BH2292)),MAX($BG$3:BG2291)+1,0)</f>
        <v>2289</v>
      </c>
      <c r="BH2292" s="134" t="s">
        <v>6292</v>
      </c>
      <c r="BI2292" s="98">
        <v>0</v>
      </c>
      <c r="BJ2292" s="99" t="str">
        <f>IFERROR(VLOOKUP(ROWS($BH$4:BH2292),$BG$4:$BH$2337,2,0),"")</f>
        <v>Zgorzelec (pow. zgorzelecki, woj. dolnośląskie)</v>
      </c>
      <c r="BK2292" s="98">
        <v>0</v>
      </c>
      <c r="BL2292" s="98">
        <f>IF(ISNUMBER(SEARCH('ankieta ESG'!$G$185,BM2292)),MAX($BL$3:BL2291)+1,0)</f>
        <v>2289</v>
      </c>
      <c r="BM2292" s="134" t="s">
        <v>6292</v>
      </c>
      <c r="BN2292" s="98">
        <v>0</v>
      </c>
      <c r="BO2292" s="99" t="str">
        <f>IFERROR(VLOOKUP(ROWS($BM$4:BM2292),$BL$4:$BM$2337,2,0),"")</f>
        <v>Zgorzelec (pow. zgorzelecki, woj. dolnośląskie)</v>
      </c>
      <c r="BP2292" s="98">
        <v>0</v>
      </c>
      <c r="BQ2292" s="98">
        <f>IF(ISNUMBER(SEARCH('ankieta ESG'!$G$186,BR2292)),MAX($BQ$3:BQ2291)+1,0)</f>
        <v>2289</v>
      </c>
      <c r="BR2292" s="134" t="s">
        <v>6292</v>
      </c>
      <c r="BS2292" s="98">
        <v>0</v>
      </c>
      <c r="BT2292" s="99" t="str">
        <f>IFERROR(VLOOKUP(ROWS($BR$4:BR2292),$BQ$4:$BR$2337,2,0),"")</f>
        <v>Zgorzelec (pow. zgorzelecki, woj. dolnośląskie)</v>
      </c>
      <c r="BU2292" s="98">
        <v>0</v>
      </c>
      <c r="BV2292" s="98">
        <f>IF(ISNUMBER(SEARCH('ankieta ESG'!$G$187,BW2292)),MAX($BV$3:BV2291)+1,0)</f>
        <v>2289</v>
      </c>
      <c r="BW2292" s="134" t="s">
        <v>6292</v>
      </c>
      <c r="BX2292" s="98">
        <v>0</v>
      </c>
      <c r="BY2292" s="99" t="str">
        <f>IFERROR(VLOOKUP(ROWS($BW$4:BW2292),$BV$4:$BW$2337,2,0),"")</f>
        <v>Zgorzelec (pow. zgorzelecki, woj. dolnośląskie)</v>
      </c>
      <c r="BZ2292" s="98">
        <v>0</v>
      </c>
      <c r="CA2292" s="98">
        <f>IF(ISNUMBER(SEARCH('ankieta ESG'!$G$188,CB2292)),MAX($CA$3:CA2291)+1,0)</f>
        <v>2289</v>
      </c>
      <c r="CB2292" s="134" t="s">
        <v>6292</v>
      </c>
      <c r="CC2292" s="98">
        <v>0</v>
      </c>
      <c r="CD2292" s="99" t="str">
        <f>IFERROR(VLOOKUP(ROWS($CB$4:CB2292),$CA$4:$CB$2337,2,0),"")</f>
        <v>Zgorzelec (pow. zgorzelecki, woj. dolnośląskie)</v>
      </c>
      <c r="CE2292" s="98">
        <v>0</v>
      </c>
      <c r="CF2292" s="98">
        <f>IF(ISNUMBER(SEARCH('ankieta ESG'!$G$189,CG2292)),MAX($CF$3:CF2291)+1,0)</f>
        <v>2289</v>
      </c>
      <c r="CG2292" s="134" t="s">
        <v>6292</v>
      </c>
      <c r="CH2292" s="98">
        <v>0</v>
      </c>
      <c r="CI2292" s="99" t="str">
        <f>IFERROR(VLOOKUP(ROWS($CG$4:CG2292),$CF$4:$CG$2337,2,0),"")</f>
        <v>Zgorzelec (pow. zgorzelecki, woj. dolnośląskie)</v>
      </c>
      <c r="CJ2292" s="98">
        <v>0</v>
      </c>
    </row>
    <row r="2293" spans="4:88">
      <c r="D2293" s="25"/>
      <c r="F2293" s="25"/>
      <c r="AM2293" s="98">
        <f>IF(ISNUMBER(SEARCH('ankieta ESG'!$G$180,AN2293)),MAX(AM$3:$AM2292)+1,0)</f>
        <v>2290</v>
      </c>
      <c r="AN2293" s="134" t="s">
        <v>6293</v>
      </c>
      <c r="AO2293" s="98">
        <v>0</v>
      </c>
      <c r="AP2293" s="99" t="str">
        <f>IFERROR(VLOOKUP(ROWS($AN$4:AN2293),$AM$4:$AN$2337,2,0),"")</f>
        <v>Zielona Góra (pow. Zielona Góra, woj. lubuskie)</v>
      </c>
      <c r="AQ2293" s="98">
        <v>0</v>
      </c>
      <c r="AR2293" s="98">
        <f>IF(ISNUMBER(SEARCH('ankieta ESG'!$G$181,AS2293)),MAX($AR$3:AR2292)+1,0)</f>
        <v>2290</v>
      </c>
      <c r="AS2293" s="134" t="s">
        <v>6293</v>
      </c>
      <c r="AT2293" s="98">
        <v>0</v>
      </c>
      <c r="AU2293" s="99" t="str">
        <f>IFERROR(VLOOKUP(ROWS($AS$4:AS2293),$AR$4:$AS$2337,2,0),"")</f>
        <v>Zielona Góra (pow. Zielona Góra, woj. lubuskie)</v>
      </c>
      <c r="AV2293" s="98">
        <v>0</v>
      </c>
      <c r="AW2293" s="98">
        <f>IF(ISNUMBER(SEARCH('ankieta ESG'!$G$182,AX2293)),MAX($AW$3:AW2292)+1,0)</f>
        <v>2290</v>
      </c>
      <c r="AX2293" s="134" t="s">
        <v>6293</v>
      </c>
      <c r="AY2293" s="98">
        <v>0</v>
      </c>
      <c r="AZ2293" s="99" t="str">
        <f>IFERROR(VLOOKUP(ROWS($AX$4:AX2293),$AW$4:$AX$2337,2,0),"")</f>
        <v>Zielona Góra (pow. Zielona Góra, woj. lubuskie)</v>
      </c>
      <c r="BA2293" s="98">
        <v>0</v>
      </c>
      <c r="BB2293" s="98">
        <f>IF(ISNUMBER(SEARCH('ankieta ESG'!$G$183,BC2293)),MAX($BB$3:BB2292)+1,0)</f>
        <v>2290</v>
      </c>
      <c r="BC2293" s="134" t="s">
        <v>6293</v>
      </c>
      <c r="BD2293" s="98">
        <v>0</v>
      </c>
      <c r="BE2293" s="99" t="str">
        <f>IFERROR(VLOOKUP(ROWS($BC$4:BC2293),$BB$4:$BC$2337,2,0),"")</f>
        <v>Zielona Góra (pow. Zielona Góra, woj. lubuskie)</v>
      </c>
      <c r="BF2293" s="98">
        <v>0</v>
      </c>
      <c r="BG2293" s="98">
        <f>IF(ISNUMBER(SEARCH('ankieta ESG'!$G$184,BH2293)),MAX($BG$3:BG2292)+1,0)</f>
        <v>2290</v>
      </c>
      <c r="BH2293" s="134" t="s">
        <v>6293</v>
      </c>
      <c r="BI2293" s="98">
        <v>0</v>
      </c>
      <c r="BJ2293" s="99" t="str">
        <f>IFERROR(VLOOKUP(ROWS($BH$4:BH2293),$BG$4:$BH$2337,2,0),"")</f>
        <v>Zielona Góra (pow. Zielona Góra, woj. lubuskie)</v>
      </c>
      <c r="BK2293" s="98">
        <v>0</v>
      </c>
      <c r="BL2293" s="98">
        <f>IF(ISNUMBER(SEARCH('ankieta ESG'!$G$185,BM2293)),MAX($BL$3:BL2292)+1,0)</f>
        <v>2290</v>
      </c>
      <c r="BM2293" s="134" t="s">
        <v>6293</v>
      </c>
      <c r="BN2293" s="98">
        <v>0</v>
      </c>
      <c r="BO2293" s="99" t="str">
        <f>IFERROR(VLOOKUP(ROWS($BM$4:BM2293),$BL$4:$BM$2337,2,0),"")</f>
        <v>Zielona Góra (pow. Zielona Góra, woj. lubuskie)</v>
      </c>
      <c r="BP2293" s="98">
        <v>0</v>
      </c>
      <c r="BQ2293" s="98">
        <f>IF(ISNUMBER(SEARCH('ankieta ESG'!$G$186,BR2293)),MAX($BQ$3:BQ2292)+1,0)</f>
        <v>2290</v>
      </c>
      <c r="BR2293" s="134" t="s">
        <v>6293</v>
      </c>
      <c r="BS2293" s="98">
        <v>0</v>
      </c>
      <c r="BT2293" s="99" t="str">
        <f>IFERROR(VLOOKUP(ROWS($BR$4:BR2293),$BQ$4:$BR$2337,2,0),"")</f>
        <v>Zielona Góra (pow. Zielona Góra, woj. lubuskie)</v>
      </c>
      <c r="BU2293" s="98">
        <v>0</v>
      </c>
      <c r="BV2293" s="98">
        <f>IF(ISNUMBER(SEARCH('ankieta ESG'!$G$187,BW2293)),MAX($BV$3:BV2292)+1,0)</f>
        <v>2290</v>
      </c>
      <c r="BW2293" s="134" t="s">
        <v>6293</v>
      </c>
      <c r="BX2293" s="98">
        <v>0</v>
      </c>
      <c r="BY2293" s="99" t="str">
        <f>IFERROR(VLOOKUP(ROWS($BW$4:BW2293),$BV$4:$BW$2337,2,0),"")</f>
        <v>Zielona Góra (pow. Zielona Góra, woj. lubuskie)</v>
      </c>
      <c r="BZ2293" s="98">
        <v>0</v>
      </c>
      <c r="CA2293" s="98">
        <f>IF(ISNUMBER(SEARCH('ankieta ESG'!$G$188,CB2293)),MAX($CA$3:CA2292)+1,0)</f>
        <v>2290</v>
      </c>
      <c r="CB2293" s="134" t="s">
        <v>6293</v>
      </c>
      <c r="CC2293" s="98">
        <v>0</v>
      </c>
      <c r="CD2293" s="99" t="str">
        <f>IFERROR(VLOOKUP(ROWS($CB$4:CB2293),$CA$4:$CB$2337,2,0),"")</f>
        <v>Zielona Góra (pow. Zielona Góra, woj. lubuskie)</v>
      </c>
      <c r="CE2293" s="98">
        <v>0</v>
      </c>
      <c r="CF2293" s="98">
        <f>IF(ISNUMBER(SEARCH('ankieta ESG'!$G$189,CG2293)),MAX($CF$3:CF2292)+1,0)</f>
        <v>2290</v>
      </c>
      <c r="CG2293" s="134" t="s">
        <v>6293</v>
      </c>
      <c r="CH2293" s="98">
        <v>0</v>
      </c>
      <c r="CI2293" s="99" t="str">
        <f>IFERROR(VLOOKUP(ROWS($CG$4:CG2293),$CF$4:$CG$2337,2,0),"")</f>
        <v>Zielona Góra (pow. Zielona Góra, woj. lubuskie)</v>
      </c>
      <c r="CJ2293" s="98">
        <v>0</v>
      </c>
    </row>
    <row r="2294" spans="4:88">
      <c r="D2294" s="25"/>
      <c r="F2294" s="25"/>
      <c r="AM2294" s="98">
        <f>IF(ISNUMBER(SEARCH('ankieta ESG'!$G$180,AN2294)),MAX(AM$3:$AM2293)+1,0)</f>
        <v>2291</v>
      </c>
      <c r="AN2294" s="134" t="s">
        <v>6294</v>
      </c>
      <c r="AO2294" s="98">
        <v>0</v>
      </c>
      <c r="AP2294" s="99" t="str">
        <f>IFERROR(VLOOKUP(ROWS($AN$4:AN2294),$AM$4:$AN$2337,2,0),"")</f>
        <v>Zielonka (pow. wołomiński, woj. mazowieckie)</v>
      </c>
      <c r="AQ2294" s="98">
        <v>0</v>
      </c>
      <c r="AR2294" s="98">
        <f>IF(ISNUMBER(SEARCH('ankieta ESG'!$G$181,AS2294)),MAX($AR$3:AR2293)+1,0)</f>
        <v>2291</v>
      </c>
      <c r="AS2294" s="134" t="s">
        <v>6294</v>
      </c>
      <c r="AT2294" s="98">
        <v>0</v>
      </c>
      <c r="AU2294" s="99" t="str">
        <f>IFERROR(VLOOKUP(ROWS($AS$4:AS2294),$AR$4:$AS$2337,2,0),"")</f>
        <v>Zielonka (pow. wołomiński, woj. mazowieckie)</v>
      </c>
      <c r="AV2294" s="98">
        <v>0</v>
      </c>
      <c r="AW2294" s="98">
        <f>IF(ISNUMBER(SEARCH('ankieta ESG'!$G$182,AX2294)),MAX($AW$3:AW2293)+1,0)</f>
        <v>2291</v>
      </c>
      <c r="AX2294" s="134" t="s">
        <v>6294</v>
      </c>
      <c r="AY2294" s="98">
        <v>0</v>
      </c>
      <c r="AZ2294" s="99" t="str">
        <f>IFERROR(VLOOKUP(ROWS($AX$4:AX2294),$AW$4:$AX$2337,2,0),"")</f>
        <v>Zielonka (pow. wołomiński, woj. mazowieckie)</v>
      </c>
      <c r="BA2294" s="98">
        <v>0</v>
      </c>
      <c r="BB2294" s="98">
        <f>IF(ISNUMBER(SEARCH('ankieta ESG'!$G$183,BC2294)),MAX($BB$3:BB2293)+1,0)</f>
        <v>2291</v>
      </c>
      <c r="BC2294" s="134" t="s">
        <v>6294</v>
      </c>
      <c r="BD2294" s="98">
        <v>0</v>
      </c>
      <c r="BE2294" s="99" t="str">
        <f>IFERROR(VLOOKUP(ROWS($BC$4:BC2294),$BB$4:$BC$2337,2,0),"")</f>
        <v>Zielonka (pow. wołomiński, woj. mazowieckie)</v>
      </c>
      <c r="BF2294" s="98">
        <v>0</v>
      </c>
      <c r="BG2294" s="98">
        <f>IF(ISNUMBER(SEARCH('ankieta ESG'!$G$184,BH2294)),MAX($BG$3:BG2293)+1,0)</f>
        <v>2291</v>
      </c>
      <c r="BH2294" s="134" t="s">
        <v>6294</v>
      </c>
      <c r="BI2294" s="98">
        <v>0</v>
      </c>
      <c r="BJ2294" s="99" t="str">
        <f>IFERROR(VLOOKUP(ROWS($BH$4:BH2294),$BG$4:$BH$2337,2,0),"")</f>
        <v>Zielonka (pow. wołomiński, woj. mazowieckie)</v>
      </c>
      <c r="BK2294" s="98">
        <v>0</v>
      </c>
      <c r="BL2294" s="98">
        <f>IF(ISNUMBER(SEARCH('ankieta ESG'!$G$185,BM2294)),MAX($BL$3:BL2293)+1,0)</f>
        <v>2291</v>
      </c>
      <c r="BM2294" s="134" t="s">
        <v>6294</v>
      </c>
      <c r="BN2294" s="98">
        <v>0</v>
      </c>
      <c r="BO2294" s="99" t="str">
        <f>IFERROR(VLOOKUP(ROWS($BM$4:BM2294),$BL$4:$BM$2337,2,0),"")</f>
        <v>Zielonka (pow. wołomiński, woj. mazowieckie)</v>
      </c>
      <c r="BP2294" s="98">
        <v>0</v>
      </c>
      <c r="BQ2294" s="98">
        <f>IF(ISNUMBER(SEARCH('ankieta ESG'!$G$186,BR2294)),MAX($BQ$3:BQ2293)+1,0)</f>
        <v>2291</v>
      </c>
      <c r="BR2294" s="134" t="s">
        <v>6294</v>
      </c>
      <c r="BS2294" s="98">
        <v>0</v>
      </c>
      <c r="BT2294" s="99" t="str">
        <f>IFERROR(VLOOKUP(ROWS($BR$4:BR2294),$BQ$4:$BR$2337,2,0),"")</f>
        <v>Zielonka (pow. wołomiński, woj. mazowieckie)</v>
      </c>
      <c r="BU2294" s="98">
        <v>0</v>
      </c>
      <c r="BV2294" s="98">
        <f>IF(ISNUMBER(SEARCH('ankieta ESG'!$G$187,BW2294)),MAX($BV$3:BV2293)+1,0)</f>
        <v>2291</v>
      </c>
      <c r="BW2294" s="134" t="s">
        <v>6294</v>
      </c>
      <c r="BX2294" s="98">
        <v>0</v>
      </c>
      <c r="BY2294" s="99" t="str">
        <f>IFERROR(VLOOKUP(ROWS($BW$4:BW2294),$BV$4:$BW$2337,2,0),"")</f>
        <v>Zielonka (pow. wołomiński, woj. mazowieckie)</v>
      </c>
      <c r="BZ2294" s="98">
        <v>0</v>
      </c>
      <c r="CA2294" s="98">
        <f>IF(ISNUMBER(SEARCH('ankieta ESG'!$G$188,CB2294)),MAX($CA$3:CA2293)+1,0)</f>
        <v>2291</v>
      </c>
      <c r="CB2294" s="134" t="s">
        <v>6294</v>
      </c>
      <c r="CC2294" s="98">
        <v>0</v>
      </c>
      <c r="CD2294" s="99" t="str">
        <f>IFERROR(VLOOKUP(ROWS($CB$4:CB2294),$CA$4:$CB$2337,2,0),"")</f>
        <v>Zielonka (pow. wołomiński, woj. mazowieckie)</v>
      </c>
      <c r="CE2294" s="98">
        <v>0</v>
      </c>
      <c r="CF2294" s="98">
        <f>IF(ISNUMBER(SEARCH('ankieta ESG'!$G$189,CG2294)),MAX($CF$3:CF2293)+1,0)</f>
        <v>2291</v>
      </c>
      <c r="CG2294" s="134" t="s">
        <v>6294</v>
      </c>
      <c r="CH2294" s="98">
        <v>0</v>
      </c>
      <c r="CI2294" s="99" t="str">
        <f>IFERROR(VLOOKUP(ROWS($CG$4:CG2294),$CF$4:$CG$2337,2,0),"")</f>
        <v>Zielonka (pow. wołomiński, woj. mazowieckie)</v>
      </c>
      <c r="CJ2294" s="98">
        <v>0</v>
      </c>
    </row>
    <row r="2295" spans="4:88">
      <c r="D2295" s="25"/>
      <c r="F2295" s="25"/>
      <c r="AM2295" s="98">
        <f>IF(ISNUMBER(SEARCH('ankieta ESG'!$G$180,AN2295)),MAX(AM$3:$AM2294)+1,0)</f>
        <v>2292</v>
      </c>
      <c r="AN2295" s="134" t="s">
        <v>6295</v>
      </c>
      <c r="AO2295" s="98">
        <v>0</v>
      </c>
      <c r="AP2295" s="99" t="str">
        <f>IFERROR(VLOOKUP(ROWS($AN$4:AN2295),$AM$4:$AN$2337,2,0),"")</f>
        <v>Zielonki (pow. krakowski, woj. małopolskie)</v>
      </c>
      <c r="AQ2295" s="98">
        <v>0</v>
      </c>
      <c r="AR2295" s="98">
        <f>IF(ISNUMBER(SEARCH('ankieta ESG'!$G$181,AS2295)),MAX($AR$3:AR2294)+1,0)</f>
        <v>2292</v>
      </c>
      <c r="AS2295" s="134" t="s">
        <v>6295</v>
      </c>
      <c r="AT2295" s="98">
        <v>0</v>
      </c>
      <c r="AU2295" s="99" t="str">
        <f>IFERROR(VLOOKUP(ROWS($AS$4:AS2295),$AR$4:$AS$2337,2,0),"")</f>
        <v>Zielonki (pow. krakowski, woj. małopolskie)</v>
      </c>
      <c r="AV2295" s="98">
        <v>0</v>
      </c>
      <c r="AW2295" s="98">
        <f>IF(ISNUMBER(SEARCH('ankieta ESG'!$G$182,AX2295)),MAX($AW$3:AW2294)+1,0)</f>
        <v>2292</v>
      </c>
      <c r="AX2295" s="134" t="s">
        <v>6295</v>
      </c>
      <c r="AY2295" s="98">
        <v>0</v>
      </c>
      <c r="AZ2295" s="99" t="str">
        <f>IFERROR(VLOOKUP(ROWS($AX$4:AX2295),$AW$4:$AX$2337,2,0),"")</f>
        <v>Zielonki (pow. krakowski, woj. małopolskie)</v>
      </c>
      <c r="BA2295" s="98">
        <v>0</v>
      </c>
      <c r="BB2295" s="98">
        <f>IF(ISNUMBER(SEARCH('ankieta ESG'!$G$183,BC2295)),MAX($BB$3:BB2294)+1,0)</f>
        <v>2292</v>
      </c>
      <c r="BC2295" s="134" t="s">
        <v>6295</v>
      </c>
      <c r="BD2295" s="98">
        <v>0</v>
      </c>
      <c r="BE2295" s="99" t="str">
        <f>IFERROR(VLOOKUP(ROWS($BC$4:BC2295),$BB$4:$BC$2337,2,0),"")</f>
        <v>Zielonki (pow. krakowski, woj. małopolskie)</v>
      </c>
      <c r="BF2295" s="98">
        <v>0</v>
      </c>
      <c r="BG2295" s="98">
        <f>IF(ISNUMBER(SEARCH('ankieta ESG'!$G$184,BH2295)),MAX($BG$3:BG2294)+1,0)</f>
        <v>2292</v>
      </c>
      <c r="BH2295" s="134" t="s">
        <v>6295</v>
      </c>
      <c r="BI2295" s="98">
        <v>0</v>
      </c>
      <c r="BJ2295" s="99" t="str">
        <f>IFERROR(VLOOKUP(ROWS($BH$4:BH2295),$BG$4:$BH$2337,2,0),"")</f>
        <v>Zielonki (pow. krakowski, woj. małopolskie)</v>
      </c>
      <c r="BK2295" s="98">
        <v>0</v>
      </c>
      <c r="BL2295" s="98">
        <f>IF(ISNUMBER(SEARCH('ankieta ESG'!$G$185,BM2295)),MAX($BL$3:BL2294)+1,0)</f>
        <v>2292</v>
      </c>
      <c r="BM2295" s="134" t="s">
        <v>6295</v>
      </c>
      <c r="BN2295" s="98">
        <v>0</v>
      </c>
      <c r="BO2295" s="99" t="str">
        <f>IFERROR(VLOOKUP(ROWS($BM$4:BM2295),$BL$4:$BM$2337,2,0),"")</f>
        <v>Zielonki (pow. krakowski, woj. małopolskie)</v>
      </c>
      <c r="BP2295" s="98">
        <v>0</v>
      </c>
      <c r="BQ2295" s="98">
        <f>IF(ISNUMBER(SEARCH('ankieta ESG'!$G$186,BR2295)),MAX($BQ$3:BQ2294)+1,0)</f>
        <v>2292</v>
      </c>
      <c r="BR2295" s="134" t="s">
        <v>6295</v>
      </c>
      <c r="BS2295" s="98">
        <v>0</v>
      </c>
      <c r="BT2295" s="99" t="str">
        <f>IFERROR(VLOOKUP(ROWS($BR$4:BR2295),$BQ$4:$BR$2337,2,0),"")</f>
        <v>Zielonki (pow. krakowski, woj. małopolskie)</v>
      </c>
      <c r="BU2295" s="98">
        <v>0</v>
      </c>
      <c r="BV2295" s="98">
        <f>IF(ISNUMBER(SEARCH('ankieta ESG'!$G$187,BW2295)),MAX($BV$3:BV2294)+1,0)</f>
        <v>2292</v>
      </c>
      <c r="BW2295" s="134" t="s">
        <v>6295</v>
      </c>
      <c r="BX2295" s="98">
        <v>0</v>
      </c>
      <c r="BY2295" s="99" t="str">
        <f>IFERROR(VLOOKUP(ROWS($BW$4:BW2295),$BV$4:$BW$2337,2,0),"")</f>
        <v>Zielonki (pow. krakowski, woj. małopolskie)</v>
      </c>
      <c r="BZ2295" s="98">
        <v>0</v>
      </c>
      <c r="CA2295" s="98">
        <f>IF(ISNUMBER(SEARCH('ankieta ESG'!$G$188,CB2295)),MAX($CA$3:CA2294)+1,0)</f>
        <v>2292</v>
      </c>
      <c r="CB2295" s="134" t="s">
        <v>6295</v>
      </c>
      <c r="CC2295" s="98">
        <v>0</v>
      </c>
      <c r="CD2295" s="99" t="str">
        <f>IFERROR(VLOOKUP(ROWS($CB$4:CB2295),$CA$4:$CB$2337,2,0),"")</f>
        <v>Zielonki (pow. krakowski, woj. małopolskie)</v>
      </c>
      <c r="CE2295" s="98">
        <v>0</v>
      </c>
      <c r="CF2295" s="98">
        <f>IF(ISNUMBER(SEARCH('ankieta ESG'!$G$189,CG2295)),MAX($CF$3:CF2294)+1,0)</f>
        <v>2292</v>
      </c>
      <c r="CG2295" s="134" t="s">
        <v>6295</v>
      </c>
      <c r="CH2295" s="98">
        <v>0</v>
      </c>
      <c r="CI2295" s="99" t="str">
        <f>IFERROR(VLOOKUP(ROWS($CG$4:CG2295),$CF$4:$CG$2337,2,0),"")</f>
        <v>Zielonki (pow. krakowski, woj. małopolskie)</v>
      </c>
      <c r="CJ2295" s="98">
        <v>0</v>
      </c>
    </row>
    <row r="2296" spans="4:88">
      <c r="D2296" s="25"/>
      <c r="F2296" s="25"/>
      <c r="AM2296" s="98">
        <f>IF(ISNUMBER(SEARCH('ankieta ESG'!$G$180,AN2296)),MAX(AM$3:$AM2295)+1,0)</f>
        <v>2293</v>
      </c>
      <c r="AN2296" s="134" t="s">
        <v>6296</v>
      </c>
      <c r="AO2296" s="98">
        <v>0</v>
      </c>
      <c r="AP2296" s="99" t="str">
        <f>IFERROR(VLOOKUP(ROWS($AN$4:AN2296),$AM$4:$AN$2337,2,0),"")</f>
        <v>Ziębice (pow. ząbkowicki, woj. dolnośląskie)</v>
      </c>
      <c r="AQ2296" s="98">
        <v>0</v>
      </c>
      <c r="AR2296" s="98">
        <f>IF(ISNUMBER(SEARCH('ankieta ESG'!$G$181,AS2296)),MAX($AR$3:AR2295)+1,0)</f>
        <v>2293</v>
      </c>
      <c r="AS2296" s="134" t="s">
        <v>6296</v>
      </c>
      <c r="AT2296" s="98">
        <v>0</v>
      </c>
      <c r="AU2296" s="99" t="str">
        <f>IFERROR(VLOOKUP(ROWS($AS$4:AS2296),$AR$4:$AS$2337,2,0),"")</f>
        <v>Ziębice (pow. ząbkowicki, woj. dolnośląskie)</v>
      </c>
      <c r="AV2296" s="98">
        <v>0</v>
      </c>
      <c r="AW2296" s="98">
        <f>IF(ISNUMBER(SEARCH('ankieta ESG'!$G$182,AX2296)),MAX($AW$3:AW2295)+1,0)</f>
        <v>2293</v>
      </c>
      <c r="AX2296" s="134" t="s">
        <v>6296</v>
      </c>
      <c r="AY2296" s="98">
        <v>0</v>
      </c>
      <c r="AZ2296" s="99" t="str">
        <f>IFERROR(VLOOKUP(ROWS($AX$4:AX2296),$AW$4:$AX$2337,2,0),"")</f>
        <v>Ziębice (pow. ząbkowicki, woj. dolnośląskie)</v>
      </c>
      <c r="BA2296" s="98">
        <v>0</v>
      </c>
      <c r="BB2296" s="98">
        <f>IF(ISNUMBER(SEARCH('ankieta ESG'!$G$183,BC2296)),MAX($BB$3:BB2295)+1,0)</f>
        <v>2293</v>
      </c>
      <c r="BC2296" s="134" t="s">
        <v>6296</v>
      </c>
      <c r="BD2296" s="98">
        <v>0</v>
      </c>
      <c r="BE2296" s="99" t="str">
        <f>IFERROR(VLOOKUP(ROWS($BC$4:BC2296),$BB$4:$BC$2337,2,0),"")</f>
        <v>Ziębice (pow. ząbkowicki, woj. dolnośląskie)</v>
      </c>
      <c r="BF2296" s="98">
        <v>0</v>
      </c>
      <c r="BG2296" s="98">
        <f>IF(ISNUMBER(SEARCH('ankieta ESG'!$G$184,BH2296)),MAX($BG$3:BG2295)+1,0)</f>
        <v>2293</v>
      </c>
      <c r="BH2296" s="134" t="s">
        <v>6296</v>
      </c>
      <c r="BI2296" s="98">
        <v>0</v>
      </c>
      <c r="BJ2296" s="99" t="str">
        <f>IFERROR(VLOOKUP(ROWS($BH$4:BH2296),$BG$4:$BH$2337,2,0),"")</f>
        <v>Ziębice (pow. ząbkowicki, woj. dolnośląskie)</v>
      </c>
      <c r="BK2296" s="98">
        <v>0</v>
      </c>
      <c r="BL2296" s="98">
        <f>IF(ISNUMBER(SEARCH('ankieta ESG'!$G$185,BM2296)),MAX($BL$3:BL2295)+1,0)</f>
        <v>2293</v>
      </c>
      <c r="BM2296" s="134" t="s">
        <v>6296</v>
      </c>
      <c r="BN2296" s="98">
        <v>0</v>
      </c>
      <c r="BO2296" s="99" t="str">
        <f>IFERROR(VLOOKUP(ROWS($BM$4:BM2296),$BL$4:$BM$2337,2,0),"")</f>
        <v>Ziębice (pow. ząbkowicki, woj. dolnośląskie)</v>
      </c>
      <c r="BP2296" s="98">
        <v>0</v>
      </c>
      <c r="BQ2296" s="98">
        <f>IF(ISNUMBER(SEARCH('ankieta ESG'!$G$186,BR2296)),MAX($BQ$3:BQ2295)+1,0)</f>
        <v>2293</v>
      </c>
      <c r="BR2296" s="134" t="s">
        <v>6296</v>
      </c>
      <c r="BS2296" s="98">
        <v>0</v>
      </c>
      <c r="BT2296" s="99" t="str">
        <f>IFERROR(VLOOKUP(ROWS($BR$4:BR2296),$BQ$4:$BR$2337,2,0),"")</f>
        <v>Ziębice (pow. ząbkowicki, woj. dolnośląskie)</v>
      </c>
      <c r="BU2296" s="98">
        <v>0</v>
      </c>
      <c r="BV2296" s="98">
        <f>IF(ISNUMBER(SEARCH('ankieta ESG'!$G$187,BW2296)),MAX($BV$3:BV2295)+1,0)</f>
        <v>2293</v>
      </c>
      <c r="BW2296" s="134" t="s">
        <v>6296</v>
      </c>
      <c r="BX2296" s="98">
        <v>0</v>
      </c>
      <c r="BY2296" s="99" t="str">
        <f>IFERROR(VLOOKUP(ROWS($BW$4:BW2296),$BV$4:$BW$2337,2,0),"")</f>
        <v>Ziębice (pow. ząbkowicki, woj. dolnośląskie)</v>
      </c>
      <c r="BZ2296" s="98">
        <v>0</v>
      </c>
      <c r="CA2296" s="98">
        <f>IF(ISNUMBER(SEARCH('ankieta ESG'!$G$188,CB2296)),MAX($CA$3:CA2295)+1,0)</f>
        <v>2293</v>
      </c>
      <c r="CB2296" s="134" t="s">
        <v>6296</v>
      </c>
      <c r="CC2296" s="98">
        <v>0</v>
      </c>
      <c r="CD2296" s="99" t="str">
        <f>IFERROR(VLOOKUP(ROWS($CB$4:CB2296),$CA$4:$CB$2337,2,0),"")</f>
        <v>Ziębice (pow. ząbkowicki, woj. dolnośląskie)</v>
      </c>
      <c r="CE2296" s="98">
        <v>0</v>
      </c>
      <c r="CF2296" s="98">
        <f>IF(ISNUMBER(SEARCH('ankieta ESG'!$G$189,CG2296)),MAX($CF$3:CF2295)+1,0)</f>
        <v>2293</v>
      </c>
      <c r="CG2296" s="134" t="s">
        <v>6296</v>
      </c>
      <c r="CH2296" s="98">
        <v>0</v>
      </c>
      <c r="CI2296" s="99" t="str">
        <f>IFERROR(VLOOKUP(ROWS($CG$4:CG2296),$CF$4:$CG$2337,2,0),"")</f>
        <v>Ziębice (pow. ząbkowicki, woj. dolnośląskie)</v>
      </c>
      <c r="CJ2296" s="98">
        <v>0</v>
      </c>
    </row>
    <row r="2297" spans="4:88">
      <c r="D2297" s="25"/>
      <c r="F2297" s="25"/>
      <c r="AM2297" s="98">
        <f>IF(ISNUMBER(SEARCH('ankieta ESG'!$G$180,AN2297)),MAX(AM$3:$AM2296)+1,0)</f>
        <v>2294</v>
      </c>
      <c r="AN2297" s="134" t="s">
        <v>6297</v>
      </c>
      <c r="AO2297" s="98">
        <v>0</v>
      </c>
      <c r="AP2297" s="99" t="str">
        <f>IFERROR(VLOOKUP(ROWS($AN$4:AN2297),$AM$4:$AN$2337,2,0),"")</f>
        <v>Zławieś Wielka (pow. toruński, woj. kujawsko-pomorskie)</v>
      </c>
      <c r="AQ2297" s="98">
        <v>0</v>
      </c>
      <c r="AR2297" s="98">
        <f>IF(ISNUMBER(SEARCH('ankieta ESG'!$G$181,AS2297)),MAX($AR$3:AR2296)+1,0)</f>
        <v>2294</v>
      </c>
      <c r="AS2297" s="134" t="s">
        <v>6297</v>
      </c>
      <c r="AT2297" s="98">
        <v>0</v>
      </c>
      <c r="AU2297" s="99" t="str">
        <f>IFERROR(VLOOKUP(ROWS($AS$4:AS2297),$AR$4:$AS$2337,2,0),"")</f>
        <v>Zławieś Wielka (pow. toruński, woj. kujawsko-pomorskie)</v>
      </c>
      <c r="AV2297" s="98">
        <v>0</v>
      </c>
      <c r="AW2297" s="98">
        <f>IF(ISNUMBER(SEARCH('ankieta ESG'!$G$182,AX2297)),MAX($AW$3:AW2296)+1,0)</f>
        <v>2294</v>
      </c>
      <c r="AX2297" s="134" t="s">
        <v>6297</v>
      </c>
      <c r="AY2297" s="98">
        <v>0</v>
      </c>
      <c r="AZ2297" s="99" t="str">
        <f>IFERROR(VLOOKUP(ROWS($AX$4:AX2297),$AW$4:$AX$2337,2,0),"")</f>
        <v>Zławieś Wielka (pow. toruński, woj. kujawsko-pomorskie)</v>
      </c>
      <c r="BA2297" s="98">
        <v>0</v>
      </c>
      <c r="BB2297" s="98">
        <f>IF(ISNUMBER(SEARCH('ankieta ESG'!$G$183,BC2297)),MAX($BB$3:BB2296)+1,0)</f>
        <v>2294</v>
      </c>
      <c r="BC2297" s="134" t="s">
        <v>6297</v>
      </c>
      <c r="BD2297" s="98">
        <v>0</v>
      </c>
      <c r="BE2297" s="99" t="str">
        <f>IFERROR(VLOOKUP(ROWS($BC$4:BC2297),$BB$4:$BC$2337,2,0),"")</f>
        <v>Zławieś Wielka (pow. toruński, woj. kujawsko-pomorskie)</v>
      </c>
      <c r="BF2297" s="98">
        <v>0</v>
      </c>
      <c r="BG2297" s="98">
        <f>IF(ISNUMBER(SEARCH('ankieta ESG'!$G$184,BH2297)),MAX($BG$3:BG2296)+1,0)</f>
        <v>2294</v>
      </c>
      <c r="BH2297" s="134" t="s">
        <v>6297</v>
      </c>
      <c r="BI2297" s="98">
        <v>0</v>
      </c>
      <c r="BJ2297" s="99" t="str">
        <f>IFERROR(VLOOKUP(ROWS($BH$4:BH2297),$BG$4:$BH$2337,2,0),"")</f>
        <v>Zławieś Wielka (pow. toruński, woj. kujawsko-pomorskie)</v>
      </c>
      <c r="BK2297" s="98">
        <v>0</v>
      </c>
      <c r="BL2297" s="98">
        <f>IF(ISNUMBER(SEARCH('ankieta ESG'!$G$185,BM2297)),MAX($BL$3:BL2296)+1,0)</f>
        <v>2294</v>
      </c>
      <c r="BM2297" s="134" t="s">
        <v>6297</v>
      </c>
      <c r="BN2297" s="98">
        <v>0</v>
      </c>
      <c r="BO2297" s="99" t="str">
        <f>IFERROR(VLOOKUP(ROWS($BM$4:BM2297),$BL$4:$BM$2337,2,0),"")</f>
        <v>Zławieś Wielka (pow. toruński, woj. kujawsko-pomorskie)</v>
      </c>
      <c r="BP2297" s="98">
        <v>0</v>
      </c>
      <c r="BQ2297" s="98">
        <f>IF(ISNUMBER(SEARCH('ankieta ESG'!$G$186,BR2297)),MAX($BQ$3:BQ2296)+1,0)</f>
        <v>2294</v>
      </c>
      <c r="BR2297" s="134" t="s">
        <v>6297</v>
      </c>
      <c r="BS2297" s="98">
        <v>0</v>
      </c>
      <c r="BT2297" s="99" t="str">
        <f>IFERROR(VLOOKUP(ROWS($BR$4:BR2297),$BQ$4:$BR$2337,2,0),"")</f>
        <v>Zławieś Wielka (pow. toruński, woj. kujawsko-pomorskie)</v>
      </c>
      <c r="BU2297" s="98">
        <v>0</v>
      </c>
      <c r="BV2297" s="98">
        <f>IF(ISNUMBER(SEARCH('ankieta ESG'!$G$187,BW2297)),MAX($BV$3:BV2296)+1,0)</f>
        <v>2294</v>
      </c>
      <c r="BW2297" s="134" t="s">
        <v>6297</v>
      </c>
      <c r="BX2297" s="98">
        <v>0</v>
      </c>
      <c r="BY2297" s="99" t="str">
        <f>IFERROR(VLOOKUP(ROWS($BW$4:BW2297),$BV$4:$BW$2337,2,0),"")</f>
        <v>Zławieś Wielka (pow. toruński, woj. kujawsko-pomorskie)</v>
      </c>
      <c r="BZ2297" s="98">
        <v>0</v>
      </c>
      <c r="CA2297" s="98">
        <f>IF(ISNUMBER(SEARCH('ankieta ESG'!$G$188,CB2297)),MAX($CA$3:CA2296)+1,0)</f>
        <v>2294</v>
      </c>
      <c r="CB2297" s="134" t="s">
        <v>6297</v>
      </c>
      <c r="CC2297" s="98">
        <v>0</v>
      </c>
      <c r="CD2297" s="99" t="str">
        <f>IFERROR(VLOOKUP(ROWS($CB$4:CB2297),$CA$4:$CB$2337,2,0),"")</f>
        <v>Zławieś Wielka (pow. toruński, woj. kujawsko-pomorskie)</v>
      </c>
      <c r="CE2297" s="98">
        <v>0</v>
      </c>
      <c r="CF2297" s="98">
        <f>IF(ISNUMBER(SEARCH('ankieta ESG'!$G$189,CG2297)),MAX($CF$3:CF2296)+1,0)</f>
        <v>2294</v>
      </c>
      <c r="CG2297" s="134" t="s">
        <v>6297</v>
      </c>
      <c r="CH2297" s="98">
        <v>0</v>
      </c>
      <c r="CI2297" s="99" t="str">
        <f>IFERROR(VLOOKUP(ROWS($CG$4:CG2297),$CF$4:$CG$2337,2,0),"")</f>
        <v>Zławieś Wielka (pow. toruński, woj. kujawsko-pomorskie)</v>
      </c>
      <c r="CJ2297" s="98">
        <v>0</v>
      </c>
    </row>
    <row r="2298" spans="4:88">
      <c r="D2298" s="25"/>
      <c r="F2298" s="25"/>
      <c r="AM2298" s="98">
        <f>IF(ISNUMBER(SEARCH('ankieta ESG'!$G$180,AN2298)),MAX(AM$3:$AM2297)+1,0)</f>
        <v>2295</v>
      </c>
      <c r="AN2298" s="134" t="s">
        <v>6298</v>
      </c>
      <c r="AO2298" s="98">
        <v>0</v>
      </c>
      <c r="AP2298" s="99" t="str">
        <f>IFERROR(VLOOKUP(ROWS($AN$4:AN2298),$AM$4:$AN$2337,2,0),"")</f>
        <v>Złocieniec (pow. drawski, woj. zachodniopomorskie)</v>
      </c>
      <c r="AQ2298" s="98">
        <v>0</v>
      </c>
      <c r="AR2298" s="98">
        <f>IF(ISNUMBER(SEARCH('ankieta ESG'!$G$181,AS2298)),MAX($AR$3:AR2297)+1,0)</f>
        <v>2295</v>
      </c>
      <c r="AS2298" s="134" t="s">
        <v>6298</v>
      </c>
      <c r="AT2298" s="98">
        <v>0</v>
      </c>
      <c r="AU2298" s="99" t="str">
        <f>IFERROR(VLOOKUP(ROWS($AS$4:AS2298),$AR$4:$AS$2337,2,0),"")</f>
        <v>Złocieniec (pow. drawski, woj. zachodniopomorskie)</v>
      </c>
      <c r="AV2298" s="98">
        <v>0</v>
      </c>
      <c r="AW2298" s="98">
        <f>IF(ISNUMBER(SEARCH('ankieta ESG'!$G$182,AX2298)),MAX($AW$3:AW2297)+1,0)</f>
        <v>2295</v>
      </c>
      <c r="AX2298" s="134" t="s">
        <v>6298</v>
      </c>
      <c r="AY2298" s="98">
        <v>0</v>
      </c>
      <c r="AZ2298" s="99" t="str">
        <f>IFERROR(VLOOKUP(ROWS($AX$4:AX2298),$AW$4:$AX$2337,2,0),"")</f>
        <v>Złocieniec (pow. drawski, woj. zachodniopomorskie)</v>
      </c>
      <c r="BA2298" s="98">
        <v>0</v>
      </c>
      <c r="BB2298" s="98">
        <f>IF(ISNUMBER(SEARCH('ankieta ESG'!$G$183,BC2298)),MAX($BB$3:BB2297)+1,0)</f>
        <v>2295</v>
      </c>
      <c r="BC2298" s="134" t="s">
        <v>6298</v>
      </c>
      <c r="BD2298" s="98">
        <v>0</v>
      </c>
      <c r="BE2298" s="99" t="str">
        <f>IFERROR(VLOOKUP(ROWS($BC$4:BC2298),$BB$4:$BC$2337,2,0),"")</f>
        <v>Złocieniec (pow. drawski, woj. zachodniopomorskie)</v>
      </c>
      <c r="BF2298" s="98">
        <v>0</v>
      </c>
      <c r="BG2298" s="98">
        <f>IF(ISNUMBER(SEARCH('ankieta ESG'!$G$184,BH2298)),MAX($BG$3:BG2297)+1,0)</f>
        <v>2295</v>
      </c>
      <c r="BH2298" s="134" t="s">
        <v>6298</v>
      </c>
      <c r="BI2298" s="98">
        <v>0</v>
      </c>
      <c r="BJ2298" s="99" t="str">
        <f>IFERROR(VLOOKUP(ROWS($BH$4:BH2298),$BG$4:$BH$2337,2,0),"")</f>
        <v>Złocieniec (pow. drawski, woj. zachodniopomorskie)</v>
      </c>
      <c r="BK2298" s="98">
        <v>0</v>
      </c>
      <c r="BL2298" s="98">
        <f>IF(ISNUMBER(SEARCH('ankieta ESG'!$G$185,BM2298)),MAX($BL$3:BL2297)+1,0)</f>
        <v>2295</v>
      </c>
      <c r="BM2298" s="134" t="s">
        <v>6298</v>
      </c>
      <c r="BN2298" s="98">
        <v>0</v>
      </c>
      <c r="BO2298" s="99" t="str">
        <f>IFERROR(VLOOKUP(ROWS($BM$4:BM2298),$BL$4:$BM$2337,2,0),"")</f>
        <v>Złocieniec (pow. drawski, woj. zachodniopomorskie)</v>
      </c>
      <c r="BP2298" s="98">
        <v>0</v>
      </c>
      <c r="BQ2298" s="98">
        <f>IF(ISNUMBER(SEARCH('ankieta ESG'!$G$186,BR2298)),MAX($BQ$3:BQ2297)+1,0)</f>
        <v>2295</v>
      </c>
      <c r="BR2298" s="134" t="s">
        <v>6298</v>
      </c>
      <c r="BS2298" s="98">
        <v>0</v>
      </c>
      <c r="BT2298" s="99" t="str">
        <f>IFERROR(VLOOKUP(ROWS($BR$4:BR2298),$BQ$4:$BR$2337,2,0),"")</f>
        <v>Złocieniec (pow. drawski, woj. zachodniopomorskie)</v>
      </c>
      <c r="BU2298" s="98">
        <v>0</v>
      </c>
      <c r="BV2298" s="98">
        <f>IF(ISNUMBER(SEARCH('ankieta ESG'!$G$187,BW2298)),MAX($BV$3:BV2297)+1,0)</f>
        <v>2295</v>
      </c>
      <c r="BW2298" s="134" t="s">
        <v>6298</v>
      </c>
      <c r="BX2298" s="98">
        <v>0</v>
      </c>
      <c r="BY2298" s="99" t="str">
        <f>IFERROR(VLOOKUP(ROWS($BW$4:BW2298),$BV$4:$BW$2337,2,0),"")</f>
        <v>Złocieniec (pow. drawski, woj. zachodniopomorskie)</v>
      </c>
      <c r="BZ2298" s="98">
        <v>0</v>
      </c>
      <c r="CA2298" s="98">
        <f>IF(ISNUMBER(SEARCH('ankieta ESG'!$G$188,CB2298)),MAX($CA$3:CA2297)+1,0)</f>
        <v>2295</v>
      </c>
      <c r="CB2298" s="134" t="s">
        <v>6298</v>
      </c>
      <c r="CC2298" s="98">
        <v>0</v>
      </c>
      <c r="CD2298" s="99" t="str">
        <f>IFERROR(VLOOKUP(ROWS($CB$4:CB2298),$CA$4:$CB$2337,2,0),"")</f>
        <v>Złocieniec (pow. drawski, woj. zachodniopomorskie)</v>
      </c>
      <c r="CE2298" s="98">
        <v>0</v>
      </c>
      <c r="CF2298" s="98">
        <f>IF(ISNUMBER(SEARCH('ankieta ESG'!$G$189,CG2298)),MAX($CF$3:CF2297)+1,0)</f>
        <v>2295</v>
      </c>
      <c r="CG2298" s="134" t="s">
        <v>6298</v>
      </c>
      <c r="CH2298" s="98">
        <v>0</v>
      </c>
      <c r="CI2298" s="99" t="str">
        <f>IFERROR(VLOOKUP(ROWS($CG$4:CG2298),$CF$4:$CG$2337,2,0),"")</f>
        <v>Złocieniec (pow. drawski, woj. zachodniopomorskie)</v>
      </c>
      <c r="CJ2298" s="98">
        <v>0</v>
      </c>
    </row>
    <row r="2299" spans="4:88">
      <c r="D2299" s="25"/>
      <c r="F2299" s="25"/>
      <c r="AM2299" s="98">
        <f>IF(ISNUMBER(SEARCH('ankieta ESG'!$G$180,AN2299)),MAX(AM$3:$AM2298)+1,0)</f>
        <v>2296</v>
      </c>
      <c r="AN2299" s="134" t="s">
        <v>6299</v>
      </c>
      <c r="AO2299" s="98">
        <v>0</v>
      </c>
      <c r="AP2299" s="99" t="str">
        <f>IFERROR(VLOOKUP(ROWS($AN$4:AN2299),$AM$4:$AN$2337,2,0),"")</f>
        <v>Złoczew (pow. sieradzki, woj. łódzkie)</v>
      </c>
      <c r="AQ2299" s="98">
        <v>0</v>
      </c>
      <c r="AR2299" s="98">
        <f>IF(ISNUMBER(SEARCH('ankieta ESG'!$G$181,AS2299)),MAX($AR$3:AR2298)+1,0)</f>
        <v>2296</v>
      </c>
      <c r="AS2299" s="134" t="s">
        <v>6299</v>
      </c>
      <c r="AT2299" s="98">
        <v>0</v>
      </c>
      <c r="AU2299" s="99" t="str">
        <f>IFERROR(VLOOKUP(ROWS($AS$4:AS2299),$AR$4:$AS$2337,2,0),"")</f>
        <v>Złoczew (pow. sieradzki, woj. łódzkie)</v>
      </c>
      <c r="AV2299" s="98">
        <v>0</v>
      </c>
      <c r="AW2299" s="98">
        <f>IF(ISNUMBER(SEARCH('ankieta ESG'!$G$182,AX2299)),MAX($AW$3:AW2298)+1,0)</f>
        <v>2296</v>
      </c>
      <c r="AX2299" s="134" t="s">
        <v>6299</v>
      </c>
      <c r="AY2299" s="98">
        <v>0</v>
      </c>
      <c r="AZ2299" s="99" t="str">
        <f>IFERROR(VLOOKUP(ROWS($AX$4:AX2299),$AW$4:$AX$2337,2,0),"")</f>
        <v>Złoczew (pow. sieradzki, woj. łódzkie)</v>
      </c>
      <c r="BA2299" s="98">
        <v>0</v>
      </c>
      <c r="BB2299" s="98">
        <f>IF(ISNUMBER(SEARCH('ankieta ESG'!$G$183,BC2299)),MAX($BB$3:BB2298)+1,0)</f>
        <v>2296</v>
      </c>
      <c r="BC2299" s="134" t="s">
        <v>6299</v>
      </c>
      <c r="BD2299" s="98">
        <v>0</v>
      </c>
      <c r="BE2299" s="99" t="str">
        <f>IFERROR(VLOOKUP(ROWS($BC$4:BC2299),$BB$4:$BC$2337,2,0),"")</f>
        <v>Złoczew (pow. sieradzki, woj. łódzkie)</v>
      </c>
      <c r="BF2299" s="98">
        <v>0</v>
      </c>
      <c r="BG2299" s="98">
        <f>IF(ISNUMBER(SEARCH('ankieta ESG'!$G$184,BH2299)),MAX($BG$3:BG2298)+1,0)</f>
        <v>2296</v>
      </c>
      <c r="BH2299" s="134" t="s">
        <v>6299</v>
      </c>
      <c r="BI2299" s="98">
        <v>0</v>
      </c>
      <c r="BJ2299" s="99" t="str">
        <f>IFERROR(VLOOKUP(ROWS($BH$4:BH2299),$BG$4:$BH$2337,2,0),"")</f>
        <v>Złoczew (pow. sieradzki, woj. łódzkie)</v>
      </c>
      <c r="BK2299" s="98">
        <v>0</v>
      </c>
      <c r="BL2299" s="98">
        <f>IF(ISNUMBER(SEARCH('ankieta ESG'!$G$185,BM2299)),MAX($BL$3:BL2298)+1,0)</f>
        <v>2296</v>
      </c>
      <c r="BM2299" s="134" t="s">
        <v>6299</v>
      </c>
      <c r="BN2299" s="98">
        <v>0</v>
      </c>
      <c r="BO2299" s="99" t="str">
        <f>IFERROR(VLOOKUP(ROWS($BM$4:BM2299),$BL$4:$BM$2337,2,0),"")</f>
        <v>Złoczew (pow. sieradzki, woj. łódzkie)</v>
      </c>
      <c r="BP2299" s="98">
        <v>0</v>
      </c>
      <c r="BQ2299" s="98">
        <f>IF(ISNUMBER(SEARCH('ankieta ESG'!$G$186,BR2299)),MAX($BQ$3:BQ2298)+1,0)</f>
        <v>2296</v>
      </c>
      <c r="BR2299" s="134" t="s">
        <v>6299</v>
      </c>
      <c r="BS2299" s="98">
        <v>0</v>
      </c>
      <c r="BT2299" s="99" t="str">
        <f>IFERROR(VLOOKUP(ROWS($BR$4:BR2299),$BQ$4:$BR$2337,2,0),"")</f>
        <v>Złoczew (pow. sieradzki, woj. łódzkie)</v>
      </c>
      <c r="BU2299" s="98">
        <v>0</v>
      </c>
      <c r="BV2299" s="98">
        <f>IF(ISNUMBER(SEARCH('ankieta ESG'!$G$187,BW2299)),MAX($BV$3:BV2298)+1,0)</f>
        <v>2296</v>
      </c>
      <c r="BW2299" s="134" t="s">
        <v>6299</v>
      </c>
      <c r="BX2299" s="98">
        <v>0</v>
      </c>
      <c r="BY2299" s="99" t="str">
        <f>IFERROR(VLOOKUP(ROWS($BW$4:BW2299),$BV$4:$BW$2337,2,0),"")</f>
        <v>Złoczew (pow. sieradzki, woj. łódzkie)</v>
      </c>
      <c r="BZ2299" s="98">
        <v>0</v>
      </c>
      <c r="CA2299" s="98">
        <f>IF(ISNUMBER(SEARCH('ankieta ESG'!$G$188,CB2299)),MAX($CA$3:CA2298)+1,0)</f>
        <v>2296</v>
      </c>
      <c r="CB2299" s="134" t="s">
        <v>6299</v>
      </c>
      <c r="CC2299" s="98">
        <v>0</v>
      </c>
      <c r="CD2299" s="99" t="str">
        <f>IFERROR(VLOOKUP(ROWS($CB$4:CB2299),$CA$4:$CB$2337,2,0),"")</f>
        <v>Złoczew (pow. sieradzki, woj. łódzkie)</v>
      </c>
      <c r="CE2299" s="98">
        <v>0</v>
      </c>
      <c r="CF2299" s="98">
        <f>IF(ISNUMBER(SEARCH('ankieta ESG'!$G$189,CG2299)),MAX($CF$3:CF2298)+1,0)</f>
        <v>2296</v>
      </c>
      <c r="CG2299" s="134" t="s">
        <v>6299</v>
      </c>
      <c r="CH2299" s="98">
        <v>0</v>
      </c>
      <c r="CI2299" s="99" t="str">
        <f>IFERROR(VLOOKUP(ROWS($CG$4:CG2299),$CF$4:$CG$2337,2,0),"")</f>
        <v>Złoczew (pow. sieradzki, woj. łódzkie)</v>
      </c>
      <c r="CJ2299" s="98">
        <v>0</v>
      </c>
    </row>
    <row r="2300" spans="4:88">
      <c r="D2300" s="25"/>
      <c r="F2300" s="25"/>
      <c r="AM2300" s="98">
        <f>IF(ISNUMBER(SEARCH('ankieta ESG'!$G$180,AN2300)),MAX(AM$3:$AM2299)+1,0)</f>
        <v>2297</v>
      </c>
      <c r="AN2300" s="134" t="s">
        <v>6300</v>
      </c>
      <c r="AO2300" s="98">
        <v>0</v>
      </c>
      <c r="AP2300" s="99" t="str">
        <f>IFERROR(VLOOKUP(ROWS($AN$4:AN2300),$AM$4:$AN$2337,2,0),"")</f>
        <v>Złota (pow. pińczowski, woj. świętokrzyskie)</v>
      </c>
      <c r="AQ2300" s="98">
        <v>0</v>
      </c>
      <c r="AR2300" s="98">
        <f>IF(ISNUMBER(SEARCH('ankieta ESG'!$G$181,AS2300)),MAX($AR$3:AR2299)+1,0)</f>
        <v>2297</v>
      </c>
      <c r="AS2300" s="134" t="s">
        <v>6300</v>
      </c>
      <c r="AT2300" s="98">
        <v>0</v>
      </c>
      <c r="AU2300" s="99" t="str">
        <f>IFERROR(VLOOKUP(ROWS($AS$4:AS2300),$AR$4:$AS$2337,2,0),"")</f>
        <v>Złota (pow. pińczowski, woj. świętokrzyskie)</v>
      </c>
      <c r="AV2300" s="98">
        <v>0</v>
      </c>
      <c r="AW2300" s="98">
        <f>IF(ISNUMBER(SEARCH('ankieta ESG'!$G$182,AX2300)),MAX($AW$3:AW2299)+1,0)</f>
        <v>2297</v>
      </c>
      <c r="AX2300" s="134" t="s">
        <v>6300</v>
      </c>
      <c r="AY2300" s="98">
        <v>0</v>
      </c>
      <c r="AZ2300" s="99" t="str">
        <f>IFERROR(VLOOKUP(ROWS($AX$4:AX2300),$AW$4:$AX$2337,2,0),"")</f>
        <v>Złota (pow. pińczowski, woj. świętokrzyskie)</v>
      </c>
      <c r="BA2300" s="98">
        <v>0</v>
      </c>
      <c r="BB2300" s="98">
        <f>IF(ISNUMBER(SEARCH('ankieta ESG'!$G$183,BC2300)),MAX($BB$3:BB2299)+1,0)</f>
        <v>2297</v>
      </c>
      <c r="BC2300" s="134" t="s">
        <v>6300</v>
      </c>
      <c r="BD2300" s="98">
        <v>0</v>
      </c>
      <c r="BE2300" s="99" t="str">
        <f>IFERROR(VLOOKUP(ROWS($BC$4:BC2300),$BB$4:$BC$2337,2,0),"")</f>
        <v>Złota (pow. pińczowski, woj. świętokrzyskie)</v>
      </c>
      <c r="BF2300" s="98">
        <v>0</v>
      </c>
      <c r="BG2300" s="98">
        <f>IF(ISNUMBER(SEARCH('ankieta ESG'!$G$184,BH2300)),MAX($BG$3:BG2299)+1,0)</f>
        <v>2297</v>
      </c>
      <c r="BH2300" s="134" t="s">
        <v>6300</v>
      </c>
      <c r="BI2300" s="98">
        <v>0</v>
      </c>
      <c r="BJ2300" s="99" t="str">
        <f>IFERROR(VLOOKUP(ROWS($BH$4:BH2300),$BG$4:$BH$2337,2,0),"")</f>
        <v>Złota (pow. pińczowski, woj. świętokrzyskie)</v>
      </c>
      <c r="BK2300" s="98">
        <v>0</v>
      </c>
      <c r="BL2300" s="98">
        <f>IF(ISNUMBER(SEARCH('ankieta ESG'!$G$185,BM2300)),MAX($BL$3:BL2299)+1,0)</f>
        <v>2297</v>
      </c>
      <c r="BM2300" s="134" t="s">
        <v>6300</v>
      </c>
      <c r="BN2300" s="98">
        <v>0</v>
      </c>
      <c r="BO2300" s="99" t="str">
        <f>IFERROR(VLOOKUP(ROWS($BM$4:BM2300),$BL$4:$BM$2337,2,0),"")</f>
        <v>Złota (pow. pińczowski, woj. świętokrzyskie)</v>
      </c>
      <c r="BP2300" s="98">
        <v>0</v>
      </c>
      <c r="BQ2300" s="98">
        <f>IF(ISNUMBER(SEARCH('ankieta ESG'!$G$186,BR2300)),MAX($BQ$3:BQ2299)+1,0)</f>
        <v>2297</v>
      </c>
      <c r="BR2300" s="134" t="s">
        <v>6300</v>
      </c>
      <c r="BS2300" s="98">
        <v>0</v>
      </c>
      <c r="BT2300" s="99" t="str">
        <f>IFERROR(VLOOKUP(ROWS($BR$4:BR2300),$BQ$4:$BR$2337,2,0),"")</f>
        <v>Złota (pow. pińczowski, woj. świętokrzyskie)</v>
      </c>
      <c r="BU2300" s="98">
        <v>0</v>
      </c>
      <c r="BV2300" s="98">
        <f>IF(ISNUMBER(SEARCH('ankieta ESG'!$G$187,BW2300)),MAX($BV$3:BV2299)+1,0)</f>
        <v>2297</v>
      </c>
      <c r="BW2300" s="134" t="s">
        <v>6300</v>
      </c>
      <c r="BX2300" s="98">
        <v>0</v>
      </c>
      <c r="BY2300" s="99" t="str">
        <f>IFERROR(VLOOKUP(ROWS($BW$4:BW2300),$BV$4:$BW$2337,2,0),"")</f>
        <v>Złota (pow. pińczowski, woj. świętokrzyskie)</v>
      </c>
      <c r="BZ2300" s="98">
        <v>0</v>
      </c>
      <c r="CA2300" s="98">
        <f>IF(ISNUMBER(SEARCH('ankieta ESG'!$G$188,CB2300)),MAX($CA$3:CA2299)+1,0)</f>
        <v>2297</v>
      </c>
      <c r="CB2300" s="134" t="s">
        <v>6300</v>
      </c>
      <c r="CC2300" s="98">
        <v>0</v>
      </c>
      <c r="CD2300" s="99" t="str">
        <f>IFERROR(VLOOKUP(ROWS($CB$4:CB2300),$CA$4:$CB$2337,2,0),"")</f>
        <v>Złota (pow. pińczowski, woj. świętokrzyskie)</v>
      </c>
      <c r="CE2300" s="98">
        <v>0</v>
      </c>
      <c r="CF2300" s="98">
        <f>IF(ISNUMBER(SEARCH('ankieta ESG'!$G$189,CG2300)),MAX($CF$3:CF2299)+1,0)</f>
        <v>2297</v>
      </c>
      <c r="CG2300" s="134" t="s">
        <v>6300</v>
      </c>
      <c r="CH2300" s="98">
        <v>0</v>
      </c>
      <c r="CI2300" s="99" t="str">
        <f>IFERROR(VLOOKUP(ROWS($CG$4:CG2300),$CF$4:$CG$2337,2,0),"")</f>
        <v>Złota (pow. pińczowski, woj. świętokrzyskie)</v>
      </c>
      <c r="CJ2300" s="98">
        <v>0</v>
      </c>
    </row>
    <row r="2301" spans="4:88">
      <c r="D2301" s="25"/>
      <c r="F2301" s="25"/>
      <c r="AM2301" s="98">
        <f>IF(ISNUMBER(SEARCH('ankieta ESG'!$G$180,AN2301)),MAX(AM$3:$AM2300)+1,0)</f>
        <v>2298</v>
      </c>
      <c r="AN2301" s="134" t="s">
        <v>6301</v>
      </c>
      <c r="AO2301" s="98">
        <v>0</v>
      </c>
      <c r="AP2301" s="99" t="str">
        <f>IFERROR(VLOOKUP(ROWS($AN$4:AN2301),$AM$4:$AN$2337,2,0),"")</f>
        <v>Złotniki Kujawskie (pow. inowrocławski, woj. kujawsko-pomorskie)</v>
      </c>
      <c r="AQ2301" s="98">
        <v>0</v>
      </c>
      <c r="AR2301" s="98">
        <f>IF(ISNUMBER(SEARCH('ankieta ESG'!$G$181,AS2301)),MAX($AR$3:AR2300)+1,0)</f>
        <v>2298</v>
      </c>
      <c r="AS2301" s="134" t="s">
        <v>6301</v>
      </c>
      <c r="AT2301" s="98">
        <v>0</v>
      </c>
      <c r="AU2301" s="99" t="str">
        <f>IFERROR(VLOOKUP(ROWS($AS$4:AS2301),$AR$4:$AS$2337,2,0),"")</f>
        <v>Złotniki Kujawskie (pow. inowrocławski, woj. kujawsko-pomorskie)</v>
      </c>
      <c r="AV2301" s="98">
        <v>0</v>
      </c>
      <c r="AW2301" s="98">
        <f>IF(ISNUMBER(SEARCH('ankieta ESG'!$G$182,AX2301)),MAX($AW$3:AW2300)+1,0)</f>
        <v>2298</v>
      </c>
      <c r="AX2301" s="134" t="s">
        <v>6301</v>
      </c>
      <c r="AY2301" s="98">
        <v>0</v>
      </c>
      <c r="AZ2301" s="99" t="str">
        <f>IFERROR(VLOOKUP(ROWS($AX$4:AX2301),$AW$4:$AX$2337,2,0),"")</f>
        <v>Złotniki Kujawskie (pow. inowrocławski, woj. kujawsko-pomorskie)</v>
      </c>
      <c r="BA2301" s="98">
        <v>0</v>
      </c>
      <c r="BB2301" s="98">
        <f>IF(ISNUMBER(SEARCH('ankieta ESG'!$G$183,BC2301)),MAX($BB$3:BB2300)+1,0)</f>
        <v>2298</v>
      </c>
      <c r="BC2301" s="134" t="s">
        <v>6301</v>
      </c>
      <c r="BD2301" s="98">
        <v>0</v>
      </c>
      <c r="BE2301" s="99" t="str">
        <f>IFERROR(VLOOKUP(ROWS($BC$4:BC2301),$BB$4:$BC$2337,2,0),"")</f>
        <v>Złotniki Kujawskie (pow. inowrocławski, woj. kujawsko-pomorskie)</v>
      </c>
      <c r="BF2301" s="98">
        <v>0</v>
      </c>
      <c r="BG2301" s="98">
        <f>IF(ISNUMBER(SEARCH('ankieta ESG'!$G$184,BH2301)),MAX($BG$3:BG2300)+1,0)</f>
        <v>2298</v>
      </c>
      <c r="BH2301" s="134" t="s">
        <v>6301</v>
      </c>
      <c r="BI2301" s="98">
        <v>0</v>
      </c>
      <c r="BJ2301" s="99" t="str">
        <f>IFERROR(VLOOKUP(ROWS($BH$4:BH2301),$BG$4:$BH$2337,2,0),"")</f>
        <v>Złotniki Kujawskie (pow. inowrocławski, woj. kujawsko-pomorskie)</v>
      </c>
      <c r="BK2301" s="98">
        <v>0</v>
      </c>
      <c r="BL2301" s="98">
        <f>IF(ISNUMBER(SEARCH('ankieta ESG'!$G$185,BM2301)),MAX($BL$3:BL2300)+1,0)</f>
        <v>2298</v>
      </c>
      <c r="BM2301" s="134" t="s">
        <v>6301</v>
      </c>
      <c r="BN2301" s="98">
        <v>0</v>
      </c>
      <c r="BO2301" s="99" t="str">
        <f>IFERROR(VLOOKUP(ROWS($BM$4:BM2301),$BL$4:$BM$2337,2,0),"")</f>
        <v>Złotniki Kujawskie (pow. inowrocławski, woj. kujawsko-pomorskie)</v>
      </c>
      <c r="BP2301" s="98">
        <v>0</v>
      </c>
      <c r="BQ2301" s="98">
        <f>IF(ISNUMBER(SEARCH('ankieta ESG'!$G$186,BR2301)),MAX($BQ$3:BQ2300)+1,0)</f>
        <v>2298</v>
      </c>
      <c r="BR2301" s="134" t="s">
        <v>6301</v>
      </c>
      <c r="BS2301" s="98">
        <v>0</v>
      </c>
      <c r="BT2301" s="99" t="str">
        <f>IFERROR(VLOOKUP(ROWS($BR$4:BR2301),$BQ$4:$BR$2337,2,0),"")</f>
        <v>Złotniki Kujawskie (pow. inowrocławski, woj. kujawsko-pomorskie)</v>
      </c>
      <c r="BU2301" s="98">
        <v>0</v>
      </c>
      <c r="BV2301" s="98">
        <f>IF(ISNUMBER(SEARCH('ankieta ESG'!$G$187,BW2301)),MAX($BV$3:BV2300)+1,0)</f>
        <v>2298</v>
      </c>
      <c r="BW2301" s="134" t="s">
        <v>6301</v>
      </c>
      <c r="BX2301" s="98">
        <v>0</v>
      </c>
      <c r="BY2301" s="99" t="str">
        <f>IFERROR(VLOOKUP(ROWS($BW$4:BW2301),$BV$4:$BW$2337,2,0),"")</f>
        <v>Złotniki Kujawskie (pow. inowrocławski, woj. kujawsko-pomorskie)</v>
      </c>
      <c r="BZ2301" s="98">
        <v>0</v>
      </c>
      <c r="CA2301" s="98">
        <f>IF(ISNUMBER(SEARCH('ankieta ESG'!$G$188,CB2301)),MAX($CA$3:CA2300)+1,0)</f>
        <v>2298</v>
      </c>
      <c r="CB2301" s="134" t="s">
        <v>6301</v>
      </c>
      <c r="CC2301" s="98">
        <v>0</v>
      </c>
      <c r="CD2301" s="99" t="str">
        <f>IFERROR(VLOOKUP(ROWS($CB$4:CB2301),$CA$4:$CB$2337,2,0),"")</f>
        <v>Złotniki Kujawskie (pow. inowrocławski, woj. kujawsko-pomorskie)</v>
      </c>
      <c r="CE2301" s="98">
        <v>0</v>
      </c>
      <c r="CF2301" s="98">
        <f>IF(ISNUMBER(SEARCH('ankieta ESG'!$G$189,CG2301)),MAX($CF$3:CF2300)+1,0)</f>
        <v>2298</v>
      </c>
      <c r="CG2301" s="134" t="s">
        <v>6301</v>
      </c>
      <c r="CH2301" s="98">
        <v>0</v>
      </c>
      <c r="CI2301" s="99" t="str">
        <f>IFERROR(VLOOKUP(ROWS($CG$4:CG2301),$CF$4:$CG$2337,2,0),"")</f>
        <v>Złotniki Kujawskie (pow. inowrocławski, woj. kujawsko-pomorskie)</v>
      </c>
      <c r="CJ2301" s="98">
        <v>0</v>
      </c>
    </row>
    <row r="2302" spans="4:88">
      <c r="D2302" s="25"/>
      <c r="F2302" s="25"/>
      <c r="AM2302" s="98">
        <f>IF(ISNUMBER(SEARCH('ankieta ESG'!$G$180,AN2302)),MAX(AM$3:$AM2301)+1,0)</f>
        <v>2299</v>
      </c>
      <c r="AN2302" s="134" t="s">
        <v>6302</v>
      </c>
      <c r="AO2302" s="98">
        <v>0</v>
      </c>
      <c r="AP2302" s="99" t="str">
        <f>IFERROR(VLOOKUP(ROWS($AN$4:AN2302),$AM$4:$AN$2337,2,0),"")</f>
        <v>Złotoryja (pow. złotoryjski, woj. dolnośląskie)</v>
      </c>
      <c r="AQ2302" s="98">
        <v>0</v>
      </c>
      <c r="AR2302" s="98">
        <f>IF(ISNUMBER(SEARCH('ankieta ESG'!$G$181,AS2302)),MAX($AR$3:AR2301)+1,0)</f>
        <v>2299</v>
      </c>
      <c r="AS2302" s="134" t="s">
        <v>6302</v>
      </c>
      <c r="AT2302" s="98">
        <v>0</v>
      </c>
      <c r="AU2302" s="99" t="str">
        <f>IFERROR(VLOOKUP(ROWS($AS$4:AS2302),$AR$4:$AS$2337,2,0),"")</f>
        <v>Złotoryja (pow. złotoryjski, woj. dolnośląskie)</v>
      </c>
      <c r="AV2302" s="98">
        <v>0</v>
      </c>
      <c r="AW2302" s="98">
        <f>IF(ISNUMBER(SEARCH('ankieta ESG'!$G$182,AX2302)),MAX($AW$3:AW2301)+1,0)</f>
        <v>2299</v>
      </c>
      <c r="AX2302" s="134" t="s">
        <v>6302</v>
      </c>
      <c r="AY2302" s="98">
        <v>0</v>
      </c>
      <c r="AZ2302" s="99" t="str">
        <f>IFERROR(VLOOKUP(ROWS($AX$4:AX2302),$AW$4:$AX$2337,2,0),"")</f>
        <v>Złotoryja (pow. złotoryjski, woj. dolnośląskie)</v>
      </c>
      <c r="BA2302" s="98">
        <v>0</v>
      </c>
      <c r="BB2302" s="98">
        <f>IF(ISNUMBER(SEARCH('ankieta ESG'!$G$183,BC2302)),MAX($BB$3:BB2301)+1,0)</f>
        <v>2299</v>
      </c>
      <c r="BC2302" s="134" t="s">
        <v>6302</v>
      </c>
      <c r="BD2302" s="98">
        <v>0</v>
      </c>
      <c r="BE2302" s="99" t="str">
        <f>IFERROR(VLOOKUP(ROWS($BC$4:BC2302),$BB$4:$BC$2337,2,0),"")</f>
        <v>Złotoryja (pow. złotoryjski, woj. dolnośląskie)</v>
      </c>
      <c r="BF2302" s="98">
        <v>0</v>
      </c>
      <c r="BG2302" s="98">
        <f>IF(ISNUMBER(SEARCH('ankieta ESG'!$G$184,BH2302)),MAX($BG$3:BG2301)+1,0)</f>
        <v>2299</v>
      </c>
      <c r="BH2302" s="134" t="s">
        <v>6302</v>
      </c>
      <c r="BI2302" s="98">
        <v>0</v>
      </c>
      <c r="BJ2302" s="99" t="str">
        <f>IFERROR(VLOOKUP(ROWS($BH$4:BH2302),$BG$4:$BH$2337,2,0),"")</f>
        <v>Złotoryja (pow. złotoryjski, woj. dolnośląskie)</v>
      </c>
      <c r="BK2302" s="98">
        <v>0</v>
      </c>
      <c r="BL2302" s="98">
        <f>IF(ISNUMBER(SEARCH('ankieta ESG'!$G$185,BM2302)),MAX($BL$3:BL2301)+1,0)</f>
        <v>2299</v>
      </c>
      <c r="BM2302" s="134" t="s">
        <v>6302</v>
      </c>
      <c r="BN2302" s="98">
        <v>0</v>
      </c>
      <c r="BO2302" s="99" t="str">
        <f>IFERROR(VLOOKUP(ROWS($BM$4:BM2302),$BL$4:$BM$2337,2,0),"")</f>
        <v>Złotoryja (pow. złotoryjski, woj. dolnośląskie)</v>
      </c>
      <c r="BP2302" s="98">
        <v>0</v>
      </c>
      <c r="BQ2302" s="98">
        <f>IF(ISNUMBER(SEARCH('ankieta ESG'!$G$186,BR2302)),MAX($BQ$3:BQ2301)+1,0)</f>
        <v>2299</v>
      </c>
      <c r="BR2302" s="134" t="s">
        <v>6302</v>
      </c>
      <c r="BS2302" s="98">
        <v>0</v>
      </c>
      <c r="BT2302" s="99" t="str">
        <f>IFERROR(VLOOKUP(ROWS($BR$4:BR2302),$BQ$4:$BR$2337,2,0),"")</f>
        <v>Złotoryja (pow. złotoryjski, woj. dolnośląskie)</v>
      </c>
      <c r="BU2302" s="98">
        <v>0</v>
      </c>
      <c r="BV2302" s="98">
        <f>IF(ISNUMBER(SEARCH('ankieta ESG'!$G$187,BW2302)),MAX($BV$3:BV2301)+1,0)</f>
        <v>2299</v>
      </c>
      <c r="BW2302" s="134" t="s">
        <v>6302</v>
      </c>
      <c r="BX2302" s="98">
        <v>0</v>
      </c>
      <c r="BY2302" s="99" t="str">
        <f>IFERROR(VLOOKUP(ROWS($BW$4:BW2302),$BV$4:$BW$2337,2,0),"")</f>
        <v>Złotoryja (pow. złotoryjski, woj. dolnośląskie)</v>
      </c>
      <c r="BZ2302" s="98">
        <v>0</v>
      </c>
      <c r="CA2302" s="98">
        <f>IF(ISNUMBER(SEARCH('ankieta ESG'!$G$188,CB2302)),MAX($CA$3:CA2301)+1,0)</f>
        <v>2299</v>
      </c>
      <c r="CB2302" s="134" t="s">
        <v>6302</v>
      </c>
      <c r="CC2302" s="98">
        <v>0</v>
      </c>
      <c r="CD2302" s="99" t="str">
        <f>IFERROR(VLOOKUP(ROWS($CB$4:CB2302),$CA$4:$CB$2337,2,0),"")</f>
        <v>Złotoryja (pow. złotoryjski, woj. dolnośląskie)</v>
      </c>
      <c r="CE2302" s="98">
        <v>0</v>
      </c>
      <c r="CF2302" s="98">
        <f>IF(ISNUMBER(SEARCH('ankieta ESG'!$G$189,CG2302)),MAX($CF$3:CF2301)+1,0)</f>
        <v>2299</v>
      </c>
      <c r="CG2302" s="134" t="s">
        <v>6302</v>
      </c>
      <c r="CH2302" s="98">
        <v>0</v>
      </c>
      <c r="CI2302" s="99" t="str">
        <f>IFERROR(VLOOKUP(ROWS($CG$4:CG2302),$CF$4:$CG$2337,2,0),"")</f>
        <v>Złotoryja (pow. złotoryjski, woj. dolnośląskie)</v>
      </c>
      <c r="CJ2302" s="98">
        <v>0</v>
      </c>
    </row>
    <row r="2303" spans="4:88">
      <c r="D2303" s="25"/>
      <c r="F2303" s="25"/>
      <c r="AM2303" s="98">
        <f>IF(ISNUMBER(SEARCH('ankieta ESG'!$G$180,AN2303)),MAX(AM$3:$AM2302)+1,0)</f>
        <v>2300</v>
      </c>
      <c r="AN2303" s="134" t="s">
        <v>6303</v>
      </c>
      <c r="AO2303" s="98">
        <v>0</v>
      </c>
      <c r="AP2303" s="99" t="str">
        <f>IFERROR(VLOOKUP(ROWS($AN$4:AN2303),$AM$4:$AN$2337,2,0),"")</f>
        <v>Złotów (pow. złotowski, woj. wielkopolskie)</v>
      </c>
      <c r="AQ2303" s="98">
        <v>0</v>
      </c>
      <c r="AR2303" s="98">
        <f>IF(ISNUMBER(SEARCH('ankieta ESG'!$G$181,AS2303)),MAX($AR$3:AR2302)+1,0)</f>
        <v>2300</v>
      </c>
      <c r="AS2303" s="134" t="s">
        <v>6303</v>
      </c>
      <c r="AT2303" s="98">
        <v>0</v>
      </c>
      <c r="AU2303" s="99" t="str">
        <f>IFERROR(VLOOKUP(ROWS($AS$4:AS2303),$AR$4:$AS$2337,2,0),"")</f>
        <v>Złotów (pow. złotowski, woj. wielkopolskie)</v>
      </c>
      <c r="AV2303" s="98">
        <v>0</v>
      </c>
      <c r="AW2303" s="98">
        <f>IF(ISNUMBER(SEARCH('ankieta ESG'!$G$182,AX2303)),MAX($AW$3:AW2302)+1,0)</f>
        <v>2300</v>
      </c>
      <c r="AX2303" s="134" t="s">
        <v>6303</v>
      </c>
      <c r="AY2303" s="98">
        <v>0</v>
      </c>
      <c r="AZ2303" s="99" t="str">
        <f>IFERROR(VLOOKUP(ROWS($AX$4:AX2303),$AW$4:$AX$2337,2,0),"")</f>
        <v>Złotów (pow. złotowski, woj. wielkopolskie)</v>
      </c>
      <c r="BA2303" s="98">
        <v>0</v>
      </c>
      <c r="BB2303" s="98">
        <f>IF(ISNUMBER(SEARCH('ankieta ESG'!$G$183,BC2303)),MAX($BB$3:BB2302)+1,0)</f>
        <v>2300</v>
      </c>
      <c r="BC2303" s="134" t="s">
        <v>6303</v>
      </c>
      <c r="BD2303" s="98">
        <v>0</v>
      </c>
      <c r="BE2303" s="99" t="str">
        <f>IFERROR(VLOOKUP(ROWS($BC$4:BC2303),$BB$4:$BC$2337,2,0),"")</f>
        <v>Złotów (pow. złotowski, woj. wielkopolskie)</v>
      </c>
      <c r="BF2303" s="98">
        <v>0</v>
      </c>
      <c r="BG2303" s="98">
        <f>IF(ISNUMBER(SEARCH('ankieta ESG'!$G$184,BH2303)),MAX($BG$3:BG2302)+1,0)</f>
        <v>2300</v>
      </c>
      <c r="BH2303" s="134" t="s">
        <v>6303</v>
      </c>
      <c r="BI2303" s="98">
        <v>0</v>
      </c>
      <c r="BJ2303" s="99" t="str">
        <f>IFERROR(VLOOKUP(ROWS($BH$4:BH2303),$BG$4:$BH$2337,2,0),"")</f>
        <v>Złotów (pow. złotowski, woj. wielkopolskie)</v>
      </c>
      <c r="BK2303" s="98">
        <v>0</v>
      </c>
      <c r="BL2303" s="98">
        <f>IF(ISNUMBER(SEARCH('ankieta ESG'!$G$185,BM2303)),MAX($BL$3:BL2302)+1,0)</f>
        <v>2300</v>
      </c>
      <c r="BM2303" s="134" t="s">
        <v>6303</v>
      </c>
      <c r="BN2303" s="98">
        <v>0</v>
      </c>
      <c r="BO2303" s="99" t="str">
        <f>IFERROR(VLOOKUP(ROWS($BM$4:BM2303),$BL$4:$BM$2337,2,0),"")</f>
        <v>Złotów (pow. złotowski, woj. wielkopolskie)</v>
      </c>
      <c r="BP2303" s="98">
        <v>0</v>
      </c>
      <c r="BQ2303" s="98">
        <f>IF(ISNUMBER(SEARCH('ankieta ESG'!$G$186,BR2303)),MAX($BQ$3:BQ2302)+1,0)</f>
        <v>2300</v>
      </c>
      <c r="BR2303" s="134" t="s">
        <v>6303</v>
      </c>
      <c r="BS2303" s="98">
        <v>0</v>
      </c>
      <c r="BT2303" s="99" t="str">
        <f>IFERROR(VLOOKUP(ROWS($BR$4:BR2303),$BQ$4:$BR$2337,2,0),"")</f>
        <v>Złotów (pow. złotowski, woj. wielkopolskie)</v>
      </c>
      <c r="BU2303" s="98">
        <v>0</v>
      </c>
      <c r="BV2303" s="98">
        <f>IF(ISNUMBER(SEARCH('ankieta ESG'!$G$187,BW2303)),MAX($BV$3:BV2302)+1,0)</f>
        <v>2300</v>
      </c>
      <c r="BW2303" s="134" t="s">
        <v>6303</v>
      </c>
      <c r="BX2303" s="98">
        <v>0</v>
      </c>
      <c r="BY2303" s="99" t="str">
        <f>IFERROR(VLOOKUP(ROWS($BW$4:BW2303),$BV$4:$BW$2337,2,0),"")</f>
        <v>Złotów (pow. złotowski, woj. wielkopolskie)</v>
      </c>
      <c r="BZ2303" s="98">
        <v>0</v>
      </c>
      <c r="CA2303" s="98">
        <f>IF(ISNUMBER(SEARCH('ankieta ESG'!$G$188,CB2303)),MAX($CA$3:CA2302)+1,0)</f>
        <v>2300</v>
      </c>
      <c r="CB2303" s="134" t="s">
        <v>6303</v>
      </c>
      <c r="CC2303" s="98">
        <v>0</v>
      </c>
      <c r="CD2303" s="99" t="str">
        <f>IFERROR(VLOOKUP(ROWS($CB$4:CB2303),$CA$4:$CB$2337,2,0),"")</f>
        <v>Złotów (pow. złotowski, woj. wielkopolskie)</v>
      </c>
      <c r="CE2303" s="98">
        <v>0</v>
      </c>
      <c r="CF2303" s="98">
        <f>IF(ISNUMBER(SEARCH('ankieta ESG'!$G$189,CG2303)),MAX($CF$3:CF2302)+1,0)</f>
        <v>2300</v>
      </c>
      <c r="CG2303" s="134" t="s">
        <v>6303</v>
      </c>
      <c r="CH2303" s="98">
        <v>0</v>
      </c>
      <c r="CI2303" s="99" t="str">
        <f>IFERROR(VLOOKUP(ROWS($CG$4:CG2303),$CF$4:$CG$2337,2,0),"")</f>
        <v>Złotów (pow. złotowski, woj. wielkopolskie)</v>
      </c>
      <c r="CJ2303" s="98">
        <v>0</v>
      </c>
    </row>
    <row r="2304" spans="4:88">
      <c r="D2304" s="25"/>
      <c r="F2304" s="25"/>
      <c r="AM2304" s="98">
        <f>IF(ISNUMBER(SEARCH('ankieta ESG'!$G$180,AN2304)),MAX(AM$3:$AM2303)+1,0)</f>
        <v>2301</v>
      </c>
      <c r="AN2304" s="134" t="s">
        <v>6304</v>
      </c>
      <c r="AO2304" s="98">
        <v>0</v>
      </c>
      <c r="AP2304" s="99" t="str">
        <f>IFERROR(VLOOKUP(ROWS($AN$4:AN2304),$AM$4:$AN$2337,2,0),"")</f>
        <v>Złoty Stok (pow. ząbkowicki, woj. dolnośląskie)</v>
      </c>
      <c r="AQ2304" s="98">
        <v>0</v>
      </c>
      <c r="AR2304" s="98">
        <f>IF(ISNUMBER(SEARCH('ankieta ESG'!$G$181,AS2304)),MAX($AR$3:AR2303)+1,0)</f>
        <v>2301</v>
      </c>
      <c r="AS2304" s="134" t="s">
        <v>6304</v>
      </c>
      <c r="AT2304" s="98">
        <v>0</v>
      </c>
      <c r="AU2304" s="99" t="str">
        <f>IFERROR(VLOOKUP(ROWS($AS$4:AS2304),$AR$4:$AS$2337,2,0),"")</f>
        <v>Złoty Stok (pow. ząbkowicki, woj. dolnośląskie)</v>
      </c>
      <c r="AV2304" s="98">
        <v>0</v>
      </c>
      <c r="AW2304" s="98">
        <f>IF(ISNUMBER(SEARCH('ankieta ESG'!$G$182,AX2304)),MAX($AW$3:AW2303)+1,0)</f>
        <v>2301</v>
      </c>
      <c r="AX2304" s="134" t="s">
        <v>6304</v>
      </c>
      <c r="AY2304" s="98">
        <v>0</v>
      </c>
      <c r="AZ2304" s="99" t="str">
        <f>IFERROR(VLOOKUP(ROWS($AX$4:AX2304),$AW$4:$AX$2337,2,0),"")</f>
        <v>Złoty Stok (pow. ząbkowicki, woj. dolnośląskie)</v>
      </c>
      <c r="BA2304" s="98">
        <v>0</v>
      </c>
      <c r="BB2304" s="98">
        <f>IF(ISNUMBER(SEARCH('ankieta ESG'!$G$183,BC2304)),MAX($BB$3:BB2303)+1,0)</f>
        <v>2301</v>
      </c>
      <c r="BC2304" s="134" t="s">
        <v>6304</v>
      </c>
      <c r="BD2304" s="98">
        <v>0</v>
      </c>
      <c r="BE2304" s="99" t="str">
        <f>IFERROR(VLOOKUP(ROWS($BC$4:BC2304),$BB$4:$BC$2337,2,0),"")</f>
        <v>Złoty Stok (pow. ząbkowicki, woj. dolnośląskie)</v>
      </c>
      <c r="BF2304" s="98">
        <v>0</v>
      </c>
      <c r="BG2304" s="98">
        <f>IF(ISNUMBER(SEARCH('ankieta ESG'!$G$184,BH2304)),MAX($BG$3:BG2303)+1,0)</f>
        <v>2301</v>
      </c>
      <c r="BH2304" s="134" t="s">
        <v>6304</v>
      </c>
      <c r="BI2304" s="98">
        <v>0</v>
      </c>
      <c r="BJ2304" s="99" t="str">
        <f>IFERROR(VLOOKUP(ROWS($BH$4:BH2304),$BG$4:$BH$2337,2,0),"")</f>
        <v>Złoty Stok (pow. ząbkowicki, woj. dolnośląskie)</v>
      </c>
      <c r="BK2304" s="98">
        <v>0</v>
      </c>
      <c r="BL2304" s="98">
        <f>IF(ISNUMBER(SEARCH('ankieta ESG'!$G$185,BM2304)),MAX($BL$3:BL2303)+1,0)</f>
        <v>2301</v>
      </c>
      <c r="BM2304" s="134" t="s">
        <v>6304</v>
      </c>
      <c r="BN2304" s="98">
        <v>0</v>
      </c>
      <c r="BO2304" s="99" t="str">
        <f>IFERROR(VLOOKUP(ROWS($BM$4:BM2304),$BL$4:$BM$2337,2,0),"")</f>
        <v>Złoty Stok (pow. ząbkowicki, woj. dolnośląskie)</v>
      </c>
      <c r="BP2304" s="98">
        <v>0</v>
      </c>
      <c r="BQ2304" s="98">
        <f>IF(ISNUMBER(SEARCH('ankieta ESG'!$G$186,BR2304)),MAX($BQ$3:BQ2303)+1,0)</f>
        <v>2301</v>
      </c>
      <c r="BR2304" s="134" t="s">
        <v>6304</v>
      </c>
      <c r="BS2304" s="98">
        <v>0</v>
      </c>
      <c r="BT2304" s="99" t="str">
        <f>IFERROR(VLOOKUP(ROWS($BR$4:BR2304),$BQ$4:$BR$2337,2,0),"")</f>
        <v>Złoty Stok (pow. ząbkowicki, woj. dolnośląskie)</v>
      </c>
      <c r="BU2304" s="98">
        <v>0</v>
      </c>
      <c r="BV2304" s="98">
        <f>IF(ISNUMBER(SEARCH('ankieta ESG'!$G$187,BW2304)),MAX($BV$3:BV2303)+1,0)</f>
        <v>2301</v>
      </c>
      <c r="BW2304" s="134" t="s">
        <v>6304</v>
      </c>
      <c r="BX2304" s="98">
        <v>0</v>
      </c>
      <c r="BY2304" s="99" t="str">
        <f>IFERROR(VLOOKUP(ROWS($BW$4:BW2304),$BV$4:$BW$2337,2,0),"")</f>
        <v>Złoty Stok (pow. ząbkowicki, woj. dolnośląskie)</v>
      </c>
      <c r="BZ2304" s="98">
        <v>0</v>
      </c>
      <c r="CA2304" s="98">
        <f>IF(ISNUMBER(SEARCH('ankieta ESG'!$G$188,CB2304)),MAX($CA$3:CA2303)+1,0)</f>
        <v>2301</v>
      </c>
      <c r="CB2304" s="134" t="s">
        <v>6304</v>
      </c>
      <c r="CC2304" s="98">
        <v>0</v>
      </c>
      <c r="CD2304" s="99" t="str">
        <f>IFERROR(VLOOKUP(ROWS($CB$4:CB2304),$CA$4:$CB$2337,2,0),"")</f>
        <v>Złoty Stok (pow. ząbkowicki, woj. dolnośląskie)</v>
      </c>
      <c r="CE2304" s="98">
        <v>0</v>
      </c>
      <c r="CF2304" s="98">
        <f>IF(ISNUMBER(SEARCH('ankieta ESG'!$G$189,CG2304)),MAX($CF$3:CF2303)+1,0)</f>
        <v>2301</v>
      </c>
      <c r="CG2304" s="134" t="s">
        <v>6304</v>
      </c>
      <c r="CH2304" s="98">
        <v>0</v>
      </c>
      <c r="CI2304" s="99" t="str">
        <f>IFERROR(VLOOKUP(ROWS($CG$4:CG2304),$CF$4:$CG$2337,2,0),"")</f>
        <v>Złoty Stok (pow. ząbkowicki, woj. dolnośląskie)</v>
      </c>
      <c r="CJ2304" s="98">
        <v>0</v>
      </c>
    </row>
    <row r="2305" spans="4:88">
      <c r="D2305" s="25"/>
      <c r="F2305" s="25"/>
      <c r="AM2305" s="98">
        <f>IF(ISNUMBER(SEARCH('ankieta ESG'!$G$180,AN2305)),MAX(AM$3:$AM2304)+1,0)</f>
        <v>2302</v>
      </c>
      <c r="AN2305" s="134" t="s">
        <v>6305</v>
      </c>
      <c r="AO2305" s="98">
        <v>0</v>
      </c>
      <c r="AP2305" s="99" t="str">
        <f>IFERROR(VLOOKUP(ROWS($AN$4:AN2305),$AM$4:$AN$2337,2,0),"")</f>
        <v>Zwierzyn (pow. strzelecko-drezdenecki, woj. lubuskie)</v>
      </c>
      <c r="AQ2305" s="98">
        <v>0</v>
      </c>
      <c r="AR2305" s="98">
        <f>IF(ISNUMBER(SEARCH('ankieta ESG'!$G$181,AS2305)),MAX($AR$3:AR2304)+1,0)</f>
        <v>2302</v>
      </c>
      <c r="AS2305" s="134" t="s">
        <v>6305</v>
      </c>
      <c r="AT2305" s="98">
        <v>0</v>
      </c>
      <c r="AU2305" s="99" t="str">
        <f>IFERROR(VLOOKUP(ROWS($AS$4:AS2305),$AR$4:$AS$2337,2,0),"")</f>
        <v>Zwierzyn (pow. strzelecko-drezdenecki, woj. lubuskie)</v>
      </c>
      <c r="AV2305" s="98">
        <v>0</v>
      </c>
      <c r="AW2305" s="98">
        <f>IF(ISNUMBER(SEARCH('ankieta ESG'!$G$182,AX2305)),MAX($AW$3:AW2304)+1,0)</f>
        <v>2302</v>
      </c>
      <c r="AX2305" s="134" t="s">
        <v>6305</v>
      </c>
      <c r="AY2305" s="98">
        <v>0</v>
      </c>
      <c r="AZ2305" s="99" t="str">
        <f>IFERROR(VLOOKUP(ROWS($AX$4:AX2305),$AW$4:$AX$2337,2,0),"")</f>
        <v>Zwierzyn (pow. strzelecko-drezdenecki, woj. lubuskie)</v>
      </c>
      <c r="BA2305" s="98">
        <v>0</v>
      </c>
      <c r="BB2305" s="98">
        <f>IF(ISNUMBER(SEARCH('ankieta ESG'!$G$183,BC2305)),MAX($BB$3:BB2304)+1,0)</f>
        <v>2302</v>
      </c>
      <c r="BC2305" s="134" t="s">
        <v>6305</v>
      </c>
      <c r="BD2305" s="98">
        <v>0</v>
      </c>
      <c r="BE2305" s="99" t="str">
        <f>IFERROR(VLOOKUP(ROWS($BC$4:BC2305),$BB$4:$BC$2337,2,0),"")</f>
        <v>Zwierzyn (pow. strzelecko-drezdenecki, woj. lubuskie)</v>
      </c>
      <c r="BF2305" s="98">
        <v>0</v>
      </c>
      <c r="BG2305" s="98">
        <f>IF(ISNUMBER(SEARCH('ankieta ESG'!$G$184,BH2305)),MAX($BG$3:BG2304)+1,0)</f>
        <v>2302</v>
      </c>
      <c r="BH2305" s="134" t="s">
        <v>6305</v>
      </c>
      <c r="BI2305" s="98">
        <v>0</v>
      </c>
      <c r="BJ2305" s="99" t="str">
        <f>IFERROR(VLOOKUP(ROWS($BH$4:BH2305),$BG$4:$BH$2337,2,0),"")</f>
        <v>Zwierzyn (pow. strzelecko-drezdenecki, woj. lubuskie)</v>
      </c>
      <c r="BK2305" s="98">
        <v>0</v>
      </c>
      <c r="BL2305" s="98">
        <f>IF(ISNUMBER(SEARCH('ankieta ESG'!$G$185,BM2305)),MAX($BL$3:BL2304)+1,0)</f>
        <v>2302</v>
      </c>
      <c r="BM2305" s="134" t="s">
        <v>6305</v>
      </c>
      <c r="BN2305" s="98">
        <v>0</v>
      </c>
      <c r="BO2305" s="99" t="str">
        <f>IFERROR(VLOOKUP(ROWS($BM$4:BM2305),$BL$4:$BM$2337,2,0),"")</f>
        <v>Zwierzyn (pow. strzelecko-drezdenecki, woj. lubuskie)</v>
      </c>
      <c r="BP2305" s="98">
        <v>0</v>
      </c>
      <c r="BQ2305" s="98">
        <f>IF(ISNUMBER(SEARCH('ankieta ESG'!$G$186,BR2305)),MAX($BQ$3:BQ2304)+1,0)</f>
        <v>2302</v>
      </c>
      <c r="BR2305" s="134" t="s">
        <v>6305</v>
      </c>
      <c r="BS2305" s="98">
        <v>0</v>
      </c>
      <c r="BT2305" s="99" t="str">
        <f>IFERROR(VLOOKUP(ROWS($BR$4:BR2305),$BQ$4:$BR$2337,2,0),"")</f>
        <v>Zwierzyn (pow. strzelecko-drezdenecki, woj. lubuskie)</v>
      </c>
      <c r="BU2305" s="98">
        <v>0</v>
      </c>
      <c r="BV2305" s="98">
        <f>IF(ISNUMBER(SEARCH('ankieta ESG'!$G$187,BW2305)),MAX($BV$3:BV2304)+1,0)</f>
        <v>2302</v>
      </c>
      <c r="BW2305" s="134" t="s">
        <v>6305</v>
      </c>
      <c r="BX2305" s="98">
        <v>0</v>
      </c>
      <c r="BY2305" s="99" t="str">
        <f>IFERROR(VLOOKUP(ROWS($BW$4:BW2305),$BV$4:$BW$2337,2,0),"")</f>
        <v>Zwierzyn (pow. strzelecko-drezdenecki, woj. lubuskie)</v>
      </c>
      <c r="BZ2305" s="98">
        <v>0</v>
      </c>
      <c r="CA2305" s="98">
        <f>IF(ISNUMBER(SEARCH('ankieta ESG'!$G$188,CB2305)),MAX($CA$3:CA2304)+1,0)</f>
        <v>2302</v>
      </c>
      <c r="CB2305" s="134" t="s">
        <v>6305</v>
      </c>
      <c r="CC2305" s="98">
        <v>0</v>
      </c>
      <c r="CD2305" s="99" t="str">
        <f>IFERROR(VLOOKUP(ROWS($CB$4:CB2305),$CA$4:$CB$2337,2,0),"")</f>
        <v>Zwierzyn (pow. strzelecko-drezdenecki, woj. lubuskie)</v>
      </c>
      <c r="CE2305" s="98">
        <v>0</v>
      </c>
      <c r="CF2305" s="98">
        <f>IF(ISNUMBER(SEARCH('ankieta ESG'!$G$189,CG2305)),MAX($CF$3:CF2304)+1,0)</f>
        <v>2302</v>
      </c>
      <c r="CG2305" s="134" t="s">
        <v>6305</v>
      </c>
      <c r="CH2305" s="98">
        <v>0</v>
      </c>
      <c r="CI2305" s="99" t="str">
        <f>IFERROR(VLOOKUP(ROWS($CG$4:CG2305),$CF$4:$CG$2337,2,0),"")</f>
        <v>Zwierzyn (pow. strzelecko-drezdenecki, woj. lubuskie)</v>
      </c>
      <c r="CJ2305" s="98">
        <v>0</v>
      </c>
    </row>
    <row r="2306" spans="4:88">
      <c r="D2306" s="25"/>
      <c r="F2306" s="25"/>
      <c r="AM2306" s="98">
        <f>IF(ISNUMBER(SEARCH('ankieta ESG'!$G$180,AN2306)),MAX(AM$3:$AM2305)+1,0)</f>
        <v>2303</v>
      </c>
      <c r="AN2306" s="134" t="s">
        <v>6306</v>
      </c>
      <c r="AO2306" s="98">
        <v>0</v>
      </c>
      <c r="AP2306" s="99" t="str">
        <f>IFERROR(VLOOKUP(ROWS($AN$4:AN2306),$AM$4:$AN$2337,2,0),"")</f>
        <v>Zwierzyniec (pow. zamojski, woj. lubelskie)</v>
      </c>
      <c r="AQ2306" s="98">
        <v>0</v>
      </c>
      <c r="AR2306" s="98">
        <f>IF(ISNUMBER(SEARCH('ankieta ESG'!$G$181,AS2306)),MAX($AR$3:AR2305)+1,0)</f>
        <v>2303</v>
      </c>
      <c r="AS2306" s="134" t="s">
        <v>6306</v>
      </c>
      <c r="AT2306" s="98">
        <v>0</v>
      </c>
      <c r="AU2306" s="99" t="str">
        <f>IFERROR(VLOOKUP(ROWS($AS$4:AS2306),$AR$4:$AS$2337,2,0),"")</f>
        <v>Zwierzyniec (pow. zamojski, woj. lubelskie)</v>
      </c>
      <c r="AV2306" s="98">
        <v>0</v>
      </c>
      <c r="AW2306" s="98">
        <f>IF(ISNUMBER(SEARCH('ankieta ESG'!$G$182,AX2306)),MAX($AW$3:AW2305)+1,0)</f>
        <v>2303</v>
      </c>
      <c r="AX2306" s="134" t="s">
        <v>6306</v>
      </c>
      <c r="AY2306" s="98">
        <v>0</v>
      </c>
      <c r="AZ2306" s="99" t="str">
        <f>IFERROR(VLOOKUP(ROWS($AX$4:AX2306),$AW$4:$AX$2337,2,0),"")</f>
        <v>Zwierzyniec (pow. zamojski, woj. lubelskie)</v>
      </c>
      <c r="BA2306" s="98">
        <v>0</v>
      </c>
      <c r="BB2306" s="98">
        <f>IF(ISNUMBER(SEARCH('ankieta ESG'!$G$183,BC2306)),MAX($BB$3:BB2305)+1,0)</f>
        <v>2303</v>
      </c>
      <c r="BC2306" s="134" t="s">
        <v>6306</v>
      </c>
      <c r="BD2306" s="98">
        <v>0</v>
      </c>
      <c r="BE2306" s="99" t="str">
        <f>IFERROR(VLOOKUP(ROWS($BC$4:BC2306),$BB$4:$BC$2337,2,0),"")</f>
        <v>Zwierzyniec (pow. zamojski, woj. lubelskie)</v>
      </c>
      <c r="BF2306" s="98">
        <v>0</v>
      </c>
      <c r="BG2306" s="98">
        <f>IF(ISNUMBER(SEARCH('ankieta ESG'!$G$184,BH2306)),MAX($BG$3:BG2305)+1,0)</f>
        <v>2303</v>
      </c>
      <c r="BH2306" s="134" t="s">
        <v>6306</v>
      </c>
      <c r="BI2306" s="98">
        <v>0</v>
      </c>
      <c r="BJ2306" s="99" t="str">
        <f>IFERROR(VLOOKUP(ROWS($BH$4:BH2306),$BG$4:$BH$2337,2,0),"")</f>
        <v>Zwierzyniec (pow. zamojski, woj. lubelskie)</v>
      </c>
      <c r="BK2306" s="98">
        <v>0</v>
      </c>
      <c r="BL2306" s="98">
        <f>IF(ISNUMBER(SEARCH('ankieta ESG'!$G$185,BM2306)),MAX($BL$3:BL2305)+1,0)</f>
        <v>2303</v>
      </c>
      <c r="BM2306" s="134" t="s">
        <v>6306</v>
      </c>
      <c r="BN2306" s="98">
        <v>0</v>
      </c>
      <c r="BO2306" s="99" t="str">
        <f>IFERROR(VLOOKUP(ROWS($BM$4:BM2306),$BL$4:$BM$2337,2,0),"")</f>
        <v>Zwierzyniec (pow. zamojski, woj. lubelskie)</v>
      </c>
      <c r="BP2306" s="98">
        <v>0</v>
      </c>
      <c r="BQ2306" s="98">
        <f>IF(ISNUMBER(SEARCH('ankieta ESG'!$G$186,BR2306)),MAX($BQ$3:BQ2305)+1,0)</f>
        <v>2303</v>
      </c>
      <c r="BR2306" s="134" t="s">
        <v>6306</v>
      </c>
      <c r="BS2306" s="98">
        <v>0</v>
      </c>
      <c r="BT2306" s="99" t="str">
        <f>IFERROR(VLOOKUP(ROWS($BR$4:BR2306),$BQ$4:$BR$2337,2,0),"")</f>
        <v>Zwierzyniec (pow. zamojski, woj. lubelskie)</v>
      </c>
      <c r="BU2306" s="98">
        <v>0</v>
      </c>
      <c r="BV2306" s="98">
        <f>IF(ISNUMBER(SEARCH('ankieta ESG'!$G$187,BW2306)),MAX($BV$3:BV2305)+1,0)</f>
        <v>2303</v>
      </c>
      <c r="BW2306" s="134" t="s">
        <v>6306</v>
      </c>
      <c r="BX2306" s="98">
        <v>0</v>
      </c>
      <c r="BY2306" s="99" t="str">
        <f>IFERROR(VLOOKUP(ROWS($BW$4:BW2306),$BV$4:$BW$2337,2,0),"")</f>
        <v>Zwierzyniec (pow. zamojski, woj. lubelskie)</v>
      </c>
      <c r="BZ2306" s="98">
        <v>0</v>
      </c>
      <c r="CA2306" s="98">
        <f>IF(ISNUMBER(SEARCH('ankieta ESG'!$G$188,CB2306)),MAX($CA$3:CA2305)+1,0)</f>
        <v>2303</v>
      </c>
      <c r="CB2306" s="134" t="s">
        <v>6306</v>
      </c>
      <c r="CC2306" s="98">
        <v>0</v>
      </c>
      <c r="CD2306" s="99" t="str">
        <f>IFERROR(VLOOKUP(ROWS($CB$4:CB2306),$CA$4:$CB$2337,2,0),"")</f>
        <v>Zwierzyniec (pow. zamojski, woj. lubelskie)</v>
      </c>
      <c r="CE2306" s="98">
        <v>0</v>
      </c>
      <c r="CF2306" s="98">
        <f>IF(ISNUMBER(SEARCH('ankieta ESG'!$G$189,CG2306)),MAX($CF$3:CF2305)+1,0)</f>
        <v>2303</v>
      </c>
      <c r="CG2306" s="134" t="s">
        <v>6306</v>
      </c>
      <c r="CH2306" s="98">
        <v>0</v>
      </c>
      <c r="CI2306" s="99" t="str">
        <f>IFERROR(VLOOKUP(ROWS($CG$4:CG2306),$CF$4:$CG$2337,2,0),"")</f>
        <v>Zwierzyniec (pow. zamojski, woj. lubelskie)</v>
      </c>
      <c r="CJ2306" s="98">
        <v>0</v>
      </c>
    </row>
    <row r="2307" spans="4:88">
      <c r="D2307" s="25"/>
      <c r="F2307" s="25"/>
      <c r="AM2307" s="98">
        <f>IF(ISNUMBER(SEARCH('ankieta ESG'!$G$180,AN2307)),MAX(AM$3:$AM2306)+1,0)</f>
        <v>2304</v>
      </c>
      <c r="AN2307" s="134" t="s">
        <v>6307</v>
      </c>
      <c r="AO2307" s="98">
        <v>0</v>
      </c>
      <c r="AP2307" s="99" t="str">
        <f>IFERROR(VLOOKUP(ROWS($AN$4:AN2307),$AM$4:$AN$2337,2,0),"")</f>
        <v>Zwoleń (pow. zwoleński, woj. mazowieckie)</v>
      </c>
      <c r="AQ2307" s="98">
        <v>0</v>
      </c>
      <c r="AR2307" s="98">
        <f>IF(ISNUMBER(SEARCH('ankieta ESG'!$G$181,AS2307)),MAX($AR$3:AR2306)+1,0)</f>
        <v>2304</v>
      </c>
      <c r="AS2307" s="134" t="s">
        <v>6307</v>
      </c>
      <c r="AT2307" s="98">
        <v>0</v>
      </c>
      <c r="AU2307" s="99" t="str">
        <f>IFERROR(VLOOKUP(ROWS($AS$4:AS2307),$AR$4:$AS$2337,2,0),"")</f>
        <v>Zwoleń (pow. zwoleński, woj. mazowieckie)</v>
      </c>
      <c r="AV2307" s="98">
        <v>0</v>
      </c>
      <c r="AW2307" s="98">
        <f>IF(ISNUMBER(SEARCH('ankieta ESG'!$G$182,AX2307)),MAX($AW$3:AW2306)+1,0)</f>
        <v>2304</v>
      </c>
      <c r="AX2307" s="134" t="s">
        <v>6307</v>
      </c>
      <c r="AY2307" s="98">
        <v>0</v>
      </c>
      <c r="AZ2307" s="99" t="str">
        <f>IFERROR(VLOOKUP(ROWS($AX$4:AX2307),$AW$4:$AX$2337,2,0),"")</f>
        <v>Zwoleń (pow. zwoleński, woj. mazowieckie)</v>
      </c>
      <c r="BA2307" s="98">
        <v>0</v>
      </c>
      <c r="BB2307" s="98">
        <f>IF(ISNUMBER(SEARCH('ankieta ESG'!$G$183,BC2307)),MAX($BB$3:BB2306)+1,0)</f>
        <v>2304</v>
      </c>
      <c r="BC2307" s="134" t="s">
        <v>6307</v>
      </c>
      <c r="BD2307" s="98">
        <v>0</v>
      </c>
      <c r="BE2307" s="99" t="str">
        <f>IFERROR(VLOOKUP(ROWS($BC$4:BC2307),$BB$4:$BC$2337,2,0),"")</f>
        <v>Zwoleń (pow. zwoleński, woj. mazowieckie)</v>
      </c>
      <c r="BF2307" s="98">
        <v>0</v>
      </c>
      <c r="BG2307" s="98">
        <f>IF(ISNUMBER(SEARCH('ankieta ESG'!$G$184,BH2307)),MAX($BG$3:BG2306)+1,0)</f>
        <v>2304</v>
      </c>
      <c r="BH2307" s="134" t="s">
        <v>6307</v>
      </c>
      <c r="BI2307" s="98">
        <v>0</v>
      </c>
      <c r="BJ2307" s="99" t="str">
        <f>IFERROR(VLOOKUP(ROWS($BH$4:BH2307),$BG$4:$BH$2337,2,0),"")</f>
        <v>Zwoleń (pow. zwoleński, woj. mazowieckie)</v>
      </c>
      <c r="BK2307" s="98">
        <v>0</v>
      </c>
      <c r="BL2307" s="98">
        <f>IF(ISNUMBER(SEARCH('ankieta ESG'!$G$185,BM2307)),MAX($BL$3:BL2306)+1,0)</f>
        <v>2304</v>
      </c>
      <c r="BM2307" s="134" t="s">
        <v>6307</v>
      </c>
      <c r="BN2307" s="98">
        <v>0</v>
      </c>
      <c r="BO2307" s="99" t="str">
        <f>IFERROR(VLOOKUP(ROWS($BM$4:BM2307),$BL$4:$BM$2337,2,0),"")</f>
        <v>Zwoleń (pow. zwoleński, woj. mazowieckie)</v>
      </c>
      <c r="BP2307" s="98">
        <v>0</v>
      </c>
      <c r="BQ2307" s="98">
        <f>IF(ISNUMBER(SEARCH('ankieta ESG'!$G$186,BR2307)),MAX($BQ$3:BQ2306)+1,0)</f>
        <v>2304</v>
      </c>
      <c r="BR2307" s="134" t="s">
        <v>6307</v>
      </c>
      <c r="BS2307" s="98">
        <v>0</v>
      </c>
      <c r="BT2307" s="99" t="str">
        <f>IFERROR(VLOOKUP(ROWS($BR$4:BR2307),$BQ$4:$BR$2337,2,0),"")</f>
        <v>Zwoleń (pow. zwoleński, woj. mazowieckie)</v>
      </c>
      <c r="BU2307" s="98">
        <v>0</v>
      </c>
      <c r="BV2307" s="98">
        <f>IF(ISNUMBER(SEARCH('ankieta ESG'!$G$187,BW2307)),MAX($BV$3:BV2306)+1,0)</f>
        <v>2304</v>
      </c>
      <c r="BW2307" s="134" t="s">
        <v>6307</v>
      </c>
      <c r="BX2307" s="98">
        <v>0</v>
      </c>
      <c r="BY2307" s="99" t="str">
        <f>IFERROR(VLOOKUP(ROWS($BW$4:BW2307),$BV$4:$BW$2337,2,0),"")</f>
        <v>Zwoleń (pow. zwoleński, woj. mazowieckie)</v>
      </c>
      <c r="BZ2307" s="98">
        <v>0</v>
      </c>
      <c r="CA2307" s="98">
        <f>IF(ISNUMBER(SEARCH('ankieta ESG'!$G$188,CB2307)),MAX($CA$3:CA2306)+1,0)</f>
        <v>2304</v>
      </c>
      <c r="CB2307" s="134" t="s">
        <v>6307</v>
      </c>
      <c r="CC2307" s="98">
        <v>0</v>
      </c>
      <c r="CD2307" s="99" t="str">
        <f>IFERROR(VLOOKUP(ROWS($CB$4:CB2307),$CA$4:$CB$2337,2,0),"")</f>
        <v>Zwoleń (pow. zwoleński, woj. mazowieckie)</v>
      </c>
      <c r="CE2307" s="98">
        <v>0</v>
      </c>
      <c r="CF2307" s="98">
        <f>IF(ISNUMBER(SEARCH('ankieta ESG'!$G$189,CG2307)),MAX($CF$3:CF2306)+1,0)</f>
        <v>2304</v>
      </c>
      <c r="CG2307" s="134" t="s">
        <v>6307</v>
      </c>
      <c r="CH2307" s="98">
        <v>0</v>
      </c>
      <c r="CI2307" s="99" t="str">
        <f>IFERROR(VLOOKUP(ROWS($CG$4:CG2307),$CF$4:$CG$2337,2,0),"")</f>
        <v>Zwoleń (pow. zwoleński, woj. mazowieckie)</v>
      </c>
      <c r="CJ2307" s="98">
        <v>0</v>
      </c>
    </row>
    <row r="2308" spans="4:88">
      <c r="D2308" s="25"/>
      <c r="F2308" s="25"/>
      <c r="AM2308" s="98">
        <f>IF(ISNUMBER(SEARCH('ankieta ESG'!$G$180,AN2308)),MAX(AM$3:$AM2307)+1,0)</f>
        <v>2305</v>
      </c>
      <c r="AN2308" s="134" t="s">
        <v>6308</v>
      </c>
      <c r="AO2308" s="98">
        <v>0</v>
      </c>
      <c r="AP2308" s="99" t="str">
        <f>IFERROR(VLOOKUP(ROWS($AN$4:AN2308),$AM$4:$AN$2337,2,0),"")</f>
        <v>Żabia Wola (pow. grodziski, woj. mazowieckie)</v>
      </c>
      <c r="AQ2308" s="98">
        <v>0</v>
      </c>
      <c r="AR2308" s="98">
        <f>IF(ISNUMBER(SEARCH('ankieta ESG'!$G$181,AS2308)),MAX($AR$3:AR2307)+1,0)</f>
        <v>2305</v>
      </c>
      <c r="AS2308" s="134" t="s">
        <v>6308</v>
      </c>
      <c r="AT2308" s="98">
        <v>0</v>
      </c>
      <c r="AU2308" s="99" t="str">
        <f>IFERROR(VLOOKUP(ROWS($AS$4:AS2308),$AR$4:$AS$2337,2,0),"")</f>
        <v>Żabia Wola (pow. grodziski, woj. mazowieckie)</v>
      </c>
      <c r="AV2308" s="98">
        <v>0</v>
      </c>
      <c r="AW2308" s="98">
        <f>IF(ISNUMBER(SEARCH('ankieta ESG'!$G$182,AX2308)),MAX($AW$3:AW2307)+1,0)</f>
        <v>2305</v>
      </c>
      <c r="AX2308" s="134" t="s">
        <v>6308</v>
      </c>
      <c r="AY2308" s="98">
        <v>0</v>
      </c>
      <c r="AZ2308" s="99" t="str">
        <f>IFERROR(VLOOKUP(ROWS($AX$4:AX2308),$AW$4:$AX$2337,2,0),"")</f>
        <v>Żabia Wola (pow. grodziski, woj. mazowieckie)</v>
      </c>
      <c r="BA2308" s="98">
        <v>0</v>
      </c>
      <c r="BB2308" s="98">
        <f>IF(ISNUMBER(SEARCH('ankieta ESG'!$G$183,BC2308)),MAX($BB$3:BB2307)+1,0)</f>
        <v>2305</v>
      </c>
      <c r="BC2308" s="134" t="s">
        <v>6308</v>
      </c>
      <c r="BD2308" s="98">
        <v>0</v>
      </c>
      <c r="BE2308" s="99" t="str">
        <f>IFERROR(VLOOKUP(ROWS($BC$4:BC2308),$BB$4:$BC$2337,2,0),"")</f>
        <v>Żabia Wola (pow. grodziski, woj. mazowieckie)</v>
      </c>
      <c r="BF2308" s="98">
        <v>0</v>
      </c>
      <c r="BG2308" s="98">
        <f>IF(ISNUMBER(SEARCH('ankieta ESG'!$G$184,BH2308)),MAX($BG$3:BG2307)+1,0)</f>
        <v>2305</v>
      </c>
      <c r="BH2308" s="134" t="s">
        <v>6308</v>
      </c>
      <c r="BI2308" s="98">
        <v>0</v>
      </c>
      <c r="BJ2308" s="99" t="str">
        <f>IFERROR(VLOOKUP(ROWS($BH$4:BH2308),$BG$4:$BH$2337,2,0),"")</f>
        <v>Żabia Wola (pow. grodziski, woj. mazowieckie)</v>
      </c>
      <c r="BK2308" s="98">
        <v>0</v>
      </c>
      <c r="BL2308" s="98">
        <f>IF(ISNUMBER(SEARCH('ankieta ESG'!$G$185,BM2308)),MAX($BL$3:BL2307)+1,0)</f>
        <v>2305</v>
      </c>
      <c r="BM2308" s="134" t="s">
        <v>6308</v>
      </c>
      <c r="BN2308" s="98">
        <v>0</v>
      </c>
      <c r="BO2308" s="99" t="str">
        <f>IFERROR(VLOOKUP(ROWS($BM$4:BM2308),$BL$4:$BM$2337,2,0),"")</f>
        <v>Żabia Wola (pow. grodziski, woj. mazowieckie)</v>
      </c>
      <c r="BP2308" s="98">
        <v>0</v>
      </c>
      <c r="BQ2308" s="98">
        <f>IF(ISNUMBER(SEARCH('ankieta ESG'!$G$186,BR2308)),MAX($BQ$3:BQ2307)+1,0)</f>
        <v>2305</v>
      </c>
      <c r="BR2308" s="134" t="s">
        <v>6308</v>
      </c>
      <c r="BS2308" s="98">
        <v>0</v>
      </c>
      <c r="BT2308" s="99" t="str">
        <f>IFERROR(VLOOKUP(ROWS($BR$4:BR2308),$BQ$4:$BR$2337,2,0),"")</f>
        <v>Żabia Wola (pow. grodziski, woj. mazowieckie)</v>
      </c>
      <c r="BU2308" s="98">
        <v>0</v>
      </c>
      <c r="BV2308" s="98">
        <f>IF(ISNUMBER(SEARCH('ankieta ESG'!$G$187,BW2308)),MAX($BV$3:BV2307)+1,0)</f>
        <v>2305</v>
      </c>
      <c r="BW2308" s="134" t="s">
        <v>6308</v>
      </c>
      <c r="BX2308" s="98">
        <v>0</v>
      </c>
      <c r="BY2308" s="99" t="str">
        <f>IFERROR(VLOOKUP(ROWS($BW$4:BW2308),$BV$4:$BW$2337,2,0),"")</f>
        <v>Żabia Wola (pow. grodziski, woj. mazowieckie)</v>
      </c>
      <c r="BZ2308" s="98">
        <v>0</v>
      </c>
      <c r="CA2308" s="98">
        <f>IF(ISNUMBER(SEARCH('ankieta ESG'!$G$188,CB2308)),MAX($CA$3:CA2307)+1,0)</f>
        <v>2305</v>
      </c>
      <c r="CB2308" s="134" t="s">
        <v>6308</v>
      </c>
      <c r="CC2308" s="98">
        <v>0</v>
      </c>
      <c r="CD2308" s="99" t="str">
        <f>IFERROR(VLOOKUP(ROWS($CB$4:CB2308),$CA$4:$CB$2337,2,0),"")</f>
        <v>Żabia Wola (pow. grodziski, woj. mazowieckie)</v>
      </c>
      <c r="CE2308" s="98">
        <v>0</v>
      </c>
      <c r="CF2308" s="98">
        <f>IF(ISNUMBER(SEARCH('ankieta ESG'!$G$189,CG2308)),MAX($CF$3:CF2307)+1,0)</f>
        <v>2305</v>
      </c>
      <c r="CG2308" s="134" t="s">
        <v>6308</v>
      </c>
      <c r="CH2308" s="98">
        <v>0</v>
      </c>
      <c r="CI2308" s="99" t="str">
        <f>IFERROR(VLOOKUP(ROWS($CG$4:CG2308),$CF$4:$CG$2337,2,0),"")</f>
        <v>Żabia Wola (pow. grodziski, woj. mazowieckie)</v>
      </c>
      <c r="CJ2308" s="98">
        <v>0</v>
      </c>
    </row>
    <row r="2309" spans="4:88">
      <c r="D2309" s="25"/>
      <c r="F2309" s="25"/>
      <c r="AM2309" s="98">
        <f>IF(ISNUMBER(SEARCH('ankieta ESG'!$G$180,AN2309)),MAX(AM$3:$AM2308)+1,0)</f>
        <v>2306</v>
      </c>
      <c r="AN2309" s="134" t="s">
        <v>6309</v>
      </c>
      <c r="AO2309" s="98">
        <v>0</v>
      </c>
      <c r="AP2309" s="99" t="str">
        <f>IFERROR(VLOOKUP(ROWS($AN$4:AN2309),$AM$4:$AN$2337,2,0),"")</f>
        <v>Żabno (pow. tarnowski, woj. małopolskie)</v>
      </c>
      <c r="AQ2309" s="98">
        <v>0</v>
      </c>
      <c r="AR2309" s="98">
        <f>IF(ISNUMBER(SEARCH('ankieta ESG'!$G$181,AS2309)),MAX($AR$3:AR2308)+1,0)</f>
        <v>2306</v>
      </c>
      <c r="AS2309" s="134" t="s">
        <v>6309</v>
      </c>
      <c r="AT2309" s="98">
        <v>0</v>
      </c>
      <c r="AU2309" s="99" t="str">
        <f>IFERROR(VLOOKUP(ROWS($AS$4:AS2309),$AR$4:$AS$2337,2,0),"")</f>
        <v>Żabno (pow. tarnowski, woj. małopolskie)</v>
      </c>
      <c r="AV2309" s="98">
        <v>0</v>
      </c>
      <c r="AW2309" s="98">
        <f>IF(ISNUMBER(SEARCH('ankieta ESG'!$G$182,AX2309)),MAX($AW$3:AW2308)+1,0)</f>
        <v>2306</v>
      </c>
      <c r="AX2309" s="134" t="s">
        <v>6309</v>
      </c>
      <c r="AY2309" s="98">
        <v>0</v>
      </c>
      <c r="AZ2309" s="99" t="str">
        <f>IFERROR(VLOOKUP(ROWS($AX$4:AX2309),$AW$4:$AX$2337,2,0),"")</f>
        <v>Żabno (pow. tarnowski, woj. małopolskie)</v>
      </c>
      <c r="BA2309" s="98">
        <v>0</v>
      </c>
      <c r="BB2309" s="98">
        <f>IF(ISNUMBER(SEARCH('ankieta ESG'!$G$183,BC2309)),MAX($BB$3:BB2308)+1,0)</f>
        <v>2306</v>
      </c>
      <c r="BC2309" s="134" t="s">
        <v>6309</v>
      </c>
      <c r="BD2309" s="98">
        <v>0</v>
      </c>
      <c r="BE2309" s="99" t="str">
        <f>IFERROR(VLOOKUP(ROWS($BC$4:BC2309),$BB$4:$BC$2337,2,0),"")</f>
        <v>Żabno (pow. tarnowski, woj. małopolskie)</v>
      </c>
      <c r="BF2309" s="98">
        <v>0</v>
      </c>
      <c r="BG2309" s="98">
        <f>IF(ISNUMBER(SEARCH('ankieta ESG'!$G$184,BH2309)),MAX($BG$3:BG2308)+1,0)</f>
        <v>2306</v>
      </c>
      <c r="BH2309" s="134" t="s">
        <v>6309</v>
      </c>
      <c r="BI2309" s="98">
        <v>0</v>
      </c>
      <c r="BJ2309" s="99" t="str">
        <f>IFERROR(VLOOKUP(ROWS($BH$4:BH2309),$BG$4:$BH$2337,2,0),"")</f>
        <v>Żabno (pow. tarnowski, woj. małopolskie)</v>
      </c>
      <c r="BK2309" s="98">
        <v>0</v>
      </c>
      <c r="BL2309" s="98">
        <f>IF(ISNUMBER(SEARCH('ankieta ESG'!$G$185,BM2309)),MAX($BL$3:BL2308)+1,0)</f>
        <v>2306</v>
      </c>
      <c r="BM2309" s="134" t="s">
        <v>6309</v>
      </c>
      <c r="BN2309" s="98">
        <v>0</v>
      </c>
      <c r="BO2309" s="99" t="str">
        <f>IFERROR(VLOOKUP(ROWS($BM$4:BM2309),$BL$4:$BM$2337,2,0),"")</f>
        <v>Żabno (pow. tarnowski, woj. małopolskie)</v>
      </c>
      <c r="BP2309" s="98">
        <v>0</v>
      </c>
      <c r="BQ2309" s="98">
        <f>IF(ISNUMBER(SEARCH('ankieta ESG'!$G$186,BR2309)),MAX($BQ$3:BQ2308)+1,0)</f>
        <v>2306</v>
      </c>
      <c r="BR2309" s="134" t="s">
        <v>6309</v>
      </c>
      <c r="BS2309" s="98">
        <v>0</v>
      </c>
      <c r="BT2309" s="99" t="str">
        <f>IFERROR(VLOOKUP(ROWS($BR$4:BR2309),$BQ$4:$BR$2337,2,0),"")</f>
        <v>Żabno (pow. tarnowski, woj. małopolskie)</v>
      </c>
      <c r="BU2309" s="98">
        <v>0</v>
      </c>
      <c r="BV2309" s="98">
        <f>IF(ISNUMBER(SEARCH('ankieta ESG'!$G$187,BW2309)),MAX($BV$3:BV2308)+1,0)</f>
        <v>2306</v>
      </c>
      <c r="BW2309" s="134" t="s">
        <v>6309</v>
      </c>
      <c r="BX2309" s="98">
        <v>0</v>
      </c>
      <c r="BY2309" s="99" t="str">
        <f>IFERROR(VLOOKUP(ROWS($BW$4:BW2309),$BV$4:$BW$2337,2,0),"")</f>
        <v>Żabno (pow. tarnowski, woj. małopolskie)</v>
      </c>
      <c r="BZ2309" s="98">
        <v>0</v>
      </c>
      <c r="CA2309" s="98">
        <f>IF(ISNUMBER(SEARCH('ankieta ESG'!$G$188,CB2309)),MAX($CA$3:CA2308)+1,0)</f>
        <v>2306</v>
      </c>
      <c r="CB2309" s="134" t="s">
        <v>6309</v>
      </c>
      <c r="CC2309" s="98">
        <v>0</v>
      </c>
      <c r="CD2309" s="99" t="str">
        <f>IFERROR(VLOOKUP(ROWS($CB$4:CB2309),$CA$4:$CB$2337,2,0),"")</f>
        <v>Żabno (pow. tarnowski, woj. małopolskie)</v>
      </c>
      <c r="CE2309" s="98">
        <v>0</v>
      </c>
      <c r="CF2309" s="98">
        <f>IF(ISNUMBER(SEARCH('ankieta ESG'!$G$189,CG2309)),MAX($CF$3:CF2308)+1,0)</f>
        <v>2306</v>
      </c>
      <c r="CG2309" s="134" t="s">
        <v>6309</v>
      </c>
      <c r="CH2309" s="98">
        <v>0</v>
      </c>
      <c r="CI2309" s="99" t="str">
        <f>IFERROR(VLOOKUP(ROWS($CG$4:CG2309),$CF$4:$CG$2337,2,0),"")</f>
        <v>Żabno (pow. tarnowski, woj. małopolskie)</v>
      </c>
      <c r="CJ2309" s="98">
        <v>0</v>
      </c>
    </row>
    <row r="2310" spans="4:88">
      <c r="D2310" s="25"/>
      <c r="F2310" s="25"/>
      <c r="AM2310" s="98">
        <f>IF(ISNUMBER(SEARCH('ankieta ESG'!$G$180,AN2310)),MAX(AM$3:$AM2309)+1,0)</f>
        <v>2307</v>
      </c>
      <c r="AN2310" s="134" t="s">
        <v>6310</v>
      </c>
      <c r="AO2310" s="98">
        <v>0</v>
      </c>
      <c r="AP2310" s="99" t="str">
        <f>IFERROR(VLOOKUP(ROWS($AN$4:AN2310),$AM$4:$AN$2337,2,0),"")</f>
        <v>Żagań (pow. żagański, woj. lubuskie)</v>
      </c>
      <c r="AQ2310" s="98">
        <v>0</v>
      </c>
      <c r="AR2310" s="98">
        <f>IF(ISNUMBER(SEARCH('ankieta ESG'!$G$181,AS2310)),MAX($AR$3:AR2309)+1,0)</f>
        <v>2307</v>
      </c>
      <c r="AS2310" s="134" t="s">
        <v>6310</v>
      </c>
      <c r="AT2310" s="98">
        <v>0</v>
      </c>
      <c r="AU2310" s="99" t="str">
        <f>IFERROR(VLOOKUP(ROWS($AS$4:AS2310),$AR$4:$AS$2337,2,0),"")</f>
        <v>Żagań (pow. żagański, woj. lubuskie)</v>
      </c>
      <c r="AV2310" s="98">
        <v>0</v>
      </c>
      <c r="AW2310" s="98">
        <f>IF(ISNUMBER(SEARCH('ankieta ESG'!$G$182,AX2310)),MAX($AW$3:AW2309)+1,0)</f>
        <v>2307</v>
      </c>
      <c r="AX2310" s="134" t="s">
        <v>6310</v>
      </c>
      <c r="AY2310" s="98">
        <v>0</v>
      </c>
      <c r="AZ2310" s="99" t="str">
        <f>IFERROR(VLOOKUP(ROWS($AX$4:AX2310),$AW$4:$AX$2337,2,0),"")</f>
        <v>Żagań (pow. żagański, woj. lubuskie)</v>
      </c>
      <c r="BA2310" s="98">
        <v>0</v>
      </c>
      <c r="BB2310" s="98">
        <f>IF(ISNUMBER(SEARCH('ankieta ESG'!$G$183,BC2310)),MAX($BB$3:BB2309)+1,0)</f>
        <v>2307</v>
      </c>
      <c r="BC2310" s="134" t="s">
        <v>6310</v>
      </c>
      <c r="BD2310" s="98">
        <v>0</v>
      </c>
      <c r="BE2310" s="99" t="str">
        <f>IFERROR(VLOOKUP(ROWS($BC$4:BC2310),$BB$4:$BC$2337,2,0),"")</f>
        <v>Żagań (pow. żagański, woj. lubuskie)</v>
      </c>
      <c r="BF2310" s="98">
        <v>0</v>
      </c>
      <c r="BG2310" s="98">
        <f>IF(ISNUMBER(SEARCH('ankieta ESG'!$G$184,BH2310)),MAX($BG$3:BG2309)+1,0)</f>
        <v>2307</v>
      </c>
      <c r="BH2310" s="134" t="s">
        <v>6310</v>
      </c>
      <c r="BI2310" s="98">
        <v>0</v>
      </c>
      <c r="BJ2310" s="99" t="str">
        <f>IFERROR(VLOOKUP(ROWS($BH$4:BH2310),$BG$4:$BH$2337,2,0),"")</f>
        <v>Żagań (pow. żagański, woj. lubuskie)</v>
      </c>
      <c r="BK2310" s="98">
        <v>0</v>
      </c>
      <c r="BL2310" s="98">
        <f>IF(ISNUMBER(SEARCH('ankieta ESG'!$G$185,BM2310)),MAX($BL$3:BL2309)+1,0)</f>
        <v>2307</v>
      </c>
      <c r="BM2310" s="134" t="s">
        <v>6310</v>
      </c>
      <c r="BN2310" s="98">
        <v>0</v>
      </c>
      <c r="BO2310" s="99" t="str">
        <f>IFERROR(VLOOKUP(ROWS($BM$4:BM2310),$BL$4:$BM$2337,2,0),"")</f>
        <v>Żagań (pow. żagański, woj. lubuskie)</v>
      </c>
      <c r="BP2310" s="98">
        <v>0</v>
      </c>
      <c r="BQ2310" s="98">
        <f>IF(ISNUMBER(SEARCH('ankieta ESG'!$G$186,BR2310)),MAX($BQ$3:BQ2309)+1,0)</f>
        <v>2307</v>
      </c>
      <c r="BR2310" s="134" t="s">
        <v>6310</v>
      </c>
      <c r="BS2310" s="98">
        <v>0</v>
      </c>
      <c r="BT2310" s="99" t="str">
        <f>IFERROR(VLOOKUP(ROWS($BR$4:BR2310),$BQ$4:$BR$2337,2,0),"")</f>
        <v>Żagań (pow. żagański, woj. lubuskie)</v>
      </c>
      <c r="BU2310" s="98">
        <v>0</v>
      </c>
      <c r="BV2310" s="98">
        <f>IF(ISNUMBER(SEARCH('ankieta ESG'!$G$187,BW2310)),MAX($BV$3:BV2309)+1,0)</f>
        <v>2307</v>
      </c>
      <c r="BW2310" s="134" t="s">
        <v>6310</v>
      </c>
      <c r="BX2310" s="98">
        <v>0</v>
      </c>
      <c r="BY2310" s="99" t="str">
        <f>IFERROR(VLOOKUP(ROWS($BW$4:BW2310),$BV$4:$BW$2337,2,0),"")</f>
        <v>Żagań (pow. żagański, woj. lubuskie)</v>
      </c>
      <c r="BZ2310" s="98">
        <v>0</v>
      </c>
      <c r="CA2310" s="98">
        <f>IF(ISNUMBER(SEARCH('ankieta ESG'!$G$188,CB2310)),MAX($CA$3:CA2309)+1,0)</f>
        <v>2307</v>
      </c>
      <c r="CB2310" s="134" t="s">
        <v>6310</v>
      </c>
      <c r="CC2310" s="98">
        <v>0</v>
      </c>
      <c r="CD2310" s="99" t="str">
        <f>IFERROR(VLOOKUP(ROWS($CB$4:CB2310),$CA$4:$CB$2337,2,0),"")</f>
        <v>Żagań (pow. żagański, woj. lubuskie)</v>
      </c>
      <c r="CE2310" s="98">
        <v>0</v>
      </c>
      <c r="CF2310" s="98">
        <f>IF(ISNUMBER(SEARCH('ankieta ESG'!$G$189,CG2310)),MAX($CF$3:CF2309)+1,0)</f>
        <v>2307</v>
      </c>
      <c r="CG2310" s="134" t="s">
        <v>6310</v>
      </c>
      <c r="CH2310" s="98">
        <v>0</v>
      </c>
      <c r="CI2310" s="99" t="str">
        <f>IFERROR(VLOOKUP(ROWS($CG$4:CG2310),$CF$4:$CG$2337,2,0),"")</f>
        <v>Żagań (pow. żagański, woj. lubuskie)</v>
      </c>
      <c r="CJ2310" s="98">
        <v>0</v>
      </c>
    </row>
    <row r="2311" spans="4:88">
      <c r="D2311" s="25"/>
      <c r="F2311" s="25"/>
      <c r="AM2311" s="98">
        <f>IF(ISNUMBER(SEARCH('ankieta ESG'!$G$180,AN2311)),MAX(AM$3:$AM2310)+1,0)</f>
        <v>2308</v>
      </c>
      <c r="AN2311" s="134" t="s">
        <v>6311</v>
      </c>
      <c r="AO2311" s="98">
        <v>0</v>
      </c>
      <c r="AP2311" s="99" t="str">
        <f>IFERROR(VLOOKUP(ROWS($AN$4:AN2311),$AM$4:$AN$2337,2,0),"")</f>
        <v>Żarki (pow. myszkowski, woj. śląskie)</v>
      </c>
      <c r="AQ2311" s="98">
        <v>0</v>
      </c>
      <c r="AR2311" s="98">
        <f>IF(ISNUMBER(SEARCH('ankieta ESG'!$G$181,AS2311)),MAX($AR$3:AR2310)+1,0)</f>
        <v>2308</v>
      </c>
      <c r="AS2311" s="134" t="s">
        <v>6311</v>
      </c>
      <c r="AT2311" s="98">
        <v>0</v>
      </c>
      <c r="AU2311" s="99" t="str">
        <f>IFERROR(VLOOKUP(ROWS($AS$4:AS2311),$AR$4:$AS$2337,2,0),"")</f>
        <v>Żarki (pow. myszkowski, woj. śląskie)</v>
      </c>
      <c r="AV2311" s="98">
        <v>0</v>
      </c>
      <c r="AW2311" s="98">
        <f>IF(ISNUMBER(SEARCH('ankieta ESG'!$G$182,AX2311)),MAX($AW$3:AW2310)+1,0)</f>
        <v>2308</v>
      </c>
      <c r="AX2311" s="134" t="s">
        <v>6311</v>
      </c>
      <c r="AY2311" s="98">
        <v>0</v>
      </c>
      <c r="AZ2311" s="99" t="str">
        <f>IFERROR(VLOOKUP(ROWS($AX$4:AX2311),$AW$4:$AX$2337,2,0),"")</f>
        <v>Żarki (pow. myszkowski, woj. śląskie)</v>
      </c>
      <c r="BA2311" s="98">
        <v>0</v>
      </c>
      <c r="BB2311" s="98">
        <f>IF(ISNUMBER(SEARCH('ankieta ESG'!$G$183,BC2311)),MAX($BB$3:BB2310)+1,0)</f>
        <v>2308</v>
      </c>
      <c r="BC2311" s="134" t="s">
        <v>6311</v>
      </c>
      <c r="BD2311" s="98">
        <v>0</v>
      </c>
      <c r="BE2311" s="99" t="str">
        <f>IFERROR(VLOOKUP(ROWS($BC$4:BC2311),$BB$4:$BC$2337,2,0),"")</f>
        <v>Żarki (pow. myszkowski, woj. śląskie)</v>
      </c>
      <c r="BF2311" s="98">
        <v>0</v>
      </c>
      <c r="BG2311" s="98">
        <f>IF(ISNUMBER(SEARCH('ankieta ESG'!$G$184,BH2311)),MAX($BG$3:BG2310)+1,0)</f>
        <v>2308</v>
      </c>
      <c r="BH2311" s="134" t="s">
        <v>6311</v>
      </c>
      <c r="BI2311" s="98">
        <v>0</v>
      </c>
      <c r="BJ2311" s="99" t="str">
        <f>IFERROR(VLOOKUP(ROWS($BH$4:BH2311),$BG$4:$BH$2337,2,0),"")</f>
        <v>Żarki (pow. myszkowski, woj. śląskie)</v>
      </c>
      <c r="BK2311" s="98">
        <v>0</v>
      </c>
      <c r="BL2311" s="98">
        <f>IF(ISNUMBER(SEARCH('ankieta ESG'!$G$185,BM2311)),MAX($BL$3:BL2310)+1,0)</f>
        <v>2308</v>
      </c>
      <c r="BM2311" s="134" t="s">
        <v>6311</v>
      </c>
      <c r="BN2311" s="98">
        <v>0</v>
      </c>
      <c r="BO2311" s="99" t="str">
        <f>IFERROR(VLOOKUP(ROWS($BM$4:BM2311),$BL$4:$BM$2337,2,0),"")</f>
        <v>Żarki (pow. myszkowski, woj. śląskie)</v>
      </c>
      <c r="BP2311" s="98">
        <v>0</v>
      </c>
      <c r="BQ2311" s="98">
        <f>IF(ISNUMBER(SEARCH('ankieta ESG'!$G$186,BR2311)),MAX($BQ$3:BQ2310)+1,0)</f>
        <v>2308</v>
      </c>
      <c r="BR2311" s="134" t="s">
        <v>6311</v>
      </c>
      <c r="BS2311" s="98">
        <v>0</v>
      </c>
      <c r="BT2311" s="99" t="str">
        <f>IFERROR(VLOOKUP(ROWS($BR$4:BR2311),$BQ$4:$BR$2337,2,0),"")</f>
        <v>Żarki (pow. myszkowski, woj. śląskie)</v>
      </c>
      <c r="BU2311" s="98">
        <v>0</v>
      </c>
      <c r="BV2311" s="98">
        <f>IF(ISNUMBER(SEARCH('ankieta ESG'!$G$187,BW2311)),MAX($BV$3:BV2310)+1,0)</f>
        <v>2308</v>
      </c>
      <c r="BW2311" s="134" t="s">
        <v>6311</v>
      </c>
      <c r="BX2311" s="98">
        <v>0</v>
      </c>
      <c r="BY2311" s="99" t="str">
        <f>IFERROR(VLOOKUP(ROWS($BW$4:BW2311),$BV$4:$BW$2337,2,0),"")</f>
        <v>Żarki (pow. myszkowski, woj. śląskie)</v>
      </c>
      <c r="BZ2311" s="98">
        <v>0</v>
      </c>
      <c r="CA2311" s="98">
        <f>IF(ISNUMBER(SEARCH('ankieta ESG'!$G$188,CB2311)),MAX($CA$3:CA2310)+1,0)</f>
        <v>2308</v>
      </c>
      <c r="CB2311" s="134" t="s">
        <v>6311</v>
      </c>
      <c r="CC2311" s="98">
        <v>0</v>
      </c>
      <c r="CD2311" s="99" t="str">
        <f>IFERROR(VLOOKUP(ROWS($CB$4:CB2311),$CA$4:$CB$2337,2,0),"")</f>
        <v>Żarki (pow. myszkowski, woj. śląskie)</v>
      </c>
      <c r="CE2311" s="98">
        <v>0</v>
      </c>
      <c r="CF2311" s="98">
        <f>IF(ISNUMBER(SEARCH('ankieta ESG'!$G$189,CG2311)),MAX($CF$3:CF2310)+1,0)</f>
        <v>2308</v>
      </c>
      <c r="CG2311" s="134" t="s">
        <v>6311</v>
      </c>
      <c r="CH2311" s="98">
        <v>0</v>
      </c>
      <c r="CI2311" s="99" t="str">
        <f>IFERROR(VLOOKUP(ROWS($CG$4:CG2311),$CF$4:$CG$2337,2,0),"")</f>
        <v>Żarki (pow. myszkowski, woj. śląskie)</v>
      </c>
      <c r="CJ2311" s="98">
        <v>0</v>
      </c>
    </row>
    <row r="2312" spans="4:88">
      <c r="D2312" s="25"/>
      <c r="F2312" s="25"/>
      <c r="AM2312" s="98">
        <f>IF(ISNUMBER(SEARCH('ankieta ESG'!$G$180,AN2312)),MAX(AM$3:$AM2311)+1,0)</f>
        <v>2309</v>
      </c>
      <c r="AN2312" s="134" t="s">
        <v>6312</v>
      </c>
      <c r="AO2312" s="98">
        <v>0</v>
      </c>
      <c r="AP2312" s="99" t="str">
        <f>IFERROR(VLOOKUP(ROWS($AN$4:AN2312),$AM$4:$AN$2337,2,0),"")</f>
        <v>Żarnowiec (pow. zawierciański, woj. śląskie)</v>
      </c>
      <c r="AQ2312" s="98">
        <v>0</v>
      </c>
      <c r="AR2312" s="98">
        <f>IF(ISNUMBER(SEARCH('ankieta ESG'!$G$181,AS2312)),MAX($AR$3:AR2311)+1,0)</f>
        <v>2309</v>
      </c>
      <c r="AS2312" s="134" t="s">
        <v>6312</v>
      </c>
      <c r="AT2312" s="98">
        <v>0</v>
      </c>
      <c r="AU2312" s="99" t="str">
        <f>IFERROR(VLOOKUP(ROWS($AS$4:AS2312),$AR$4:$AS$2337,2,0),"")</f>
        <v>Żarnowiec (pow. zawierciański, woj. śląskie)</v>
      </c>
      <c r="AV2312" s="98">
        <v>0</v>
      </c>
      <c r="AW2312" s="98">
        <f>IF(ISNUMBER(SEARCH('ankieta ESG'!$G$182,AX2312)),MAX($AW$3:AW2311)+1,0)</f>
        <v>2309</v>
      </c>
      <c r="AX2312" s="134" t="s">
        <v>6312</v>
      </c>
      <c r="AY2312" s="98">
        <v>0</v>
      </c>
      <c r="AZ2312" s="99" t="str">
        <f>IFERROR(VLOOKUP(ROWS($AX$4:AX2312),$AW$4:$AX$2337,2,0),"")</f>
        <v>Żarnowiec (pow. zawierciański, woj. śląskie)</v>
      </c>
      <c r="BA2312" s="98">
        <v>0</v>
      </c>
      <c r="BB2312" s="98">
        <f>IF(ISNUMBER(SEARCH('ankieta ESG'!$G$183,BC2312)),MAX($BB$3:BB2311)+1,0)</f>
        <v>2309</v>
      </c>
      <c r="BC2312" s="134" t="s">
        <v>6312</v>
      </c>
      <c r="BD2312" s="98">
        <v>0</v>
      </c>
      <c r="BE2312" s="99" t="str">
        <f>IFERROR(VLOOKUP(ROWS($BC$4:BC2312),$BB$4:$BC$2337,2,0),"")</f>
        <v>Żarnowiec (pow. zawierciański, woj. śląskie)</v>
      </c>
      <c r="BF2312" s="98">
        <v>0</v>
      </c>
      <c r="BG2312" s="98">
        <f>IF(ISNUMBER(SEARCH('ankieta ESG'!$G$184,BH2312)),MAX($BG$3:BG2311)+1,0)</f>
        <v>2309</v>
      </c>
      <c r="BH2312" s="134" t="s">
        <v>6312</v>
      </c>
      <c r="BI2312" s="98">
        <v>0</v>
      </c>
      <c r="BJ2312" s="99" t="str">
        <f>IFERROR(VLOOKUP(ROWS($BH$4:BH2312),$BG$4:$BH$2337,2,0),"")</f>
        <v>Żarnowiec (pow. zawierciański, woj. śląskie)</v>
      </c>
      <c r="BK2312" s="98">
        <v>0</v>
      </c>
      <c r="BL2312" s="98">
        <f>IF(ISNUMBER(SEARCH('ankieta ESG'!$G$185,BM2312)),MAX($BL$3:BL2311)+1,0)</f>
        <v>2309</v>
      </c>
      <c r="BM2312" s="134" t="s">
        <v>6312</v>
      </c>
      <c r="BN2312" s="98">
        <v>0</v>
      </c>
      <c r="BO2312" s="99" t="str">
        <f>IFERROR(VLOOKUP(ROWS($BM$4:BM2312),$BL$4:$BM$2337,2,0),"")</f>
        <v>Żarnowiec (pow. zawierciański, woj. śląskie)</v>
      </c>
      <c r="BP2312" s="98">
        <v>0</v>
      </c>
      <c r="BQ2312" s="98">
        <f>IF(ISNUMBER(SEARCH('ankieta ESG'!$G$186,BR2312)),MAX($BQ$3:BQ2311)+1,0)</f>
        <v>2309</v>
      </c>
      <c r="BR2312" s="134" t="s">
        <v>6312</v>
      </c>
      <c r="BS2312" s="98">
        <v>0</v>
      </c>
      <c r="BT2312" s="99" t="str">
        <f>IFERROR(VLOOKUP(ROWS($BR$4:BR2312),$BQ$4:$BR$2337,2,0),"")</f>
        <v>Żarnowiec (pow. zawierciański, woj. śląskie)</v>
      </c>
      <c r="BU2312" s="98">
        <v>0</v>
      </c>
      <c r="BV2312" s="98">
        <f>IF(ISNUMBER(SEARCH('ankieta ESG'!$G$187,BW2312)),MAX($BV$3:BV2311)+1,0)</f>
        <v>2309</v>
      </c>
      <c r="BW2312" s="134" t="s">
        <v>6312</v>
      </c>
      <c r="BX2312" s="98">
        <v>0</v>
      </c>
      <c r="BY2312" s="99" t="str">
        <f>IFERROR(VLOOKUP(ROWS($BW$4:BW2312),$BV$4:$BW$2337,2,0),"")</f>
        <v>Żarnowiec (pow. zawierciański, woj. śląskie)</v>
      </c>
      <c r="BZ2312" s="98">
        <v>0</v>
      </c>
      <c r="CA2312" s="98">
        <f>IF(ISNUMBER(SEARCH('ankieta ESG'!$G$188,CB2312)),MAX($CA$3:CA2311)+1,0)</f>
        <v>2309</v>
      </c>
      <c r="CB2312" s="134" t="s">
        <v>6312</v>
      </c>
      <c r="CC2312" s="98">
        <v>0</v>
      </c>
      <c r="CD2312" s="99" t="str">
        <f>IFERROR(VLOOKUP(ROWS($CB$4:CB2312),$CA$4:$CB$2337,2,0),"")</f>
        <v>Żarnowiec (pow. zawierciański, woj. śląskie)</v>
      </c>
      <c r="CE2312" s="98">
        <v>0</v>
      </c>
      <c r="CF2312" s="98">
        <f>IF(ISNUMBER(SEARCH('ankieta ESG'!$G$189,CG2312)),MAX($CF$3:CF2311)+1,0)</f>
        <v>2309</v>
      </c>
      <c r="CG2312" s="134" t="s">
        <v>6312</v>
      </c>
      <c r="CH2312" s="98">
        <v>0</v>
      </c>
      <c r="CI2312" s="99" t="str">
        <f>IFERROR(VLOOKUP(ROWS($CG$4:CG2312),$CF$4:$CG$2337,2,0),"")</f>
        <v>Żarnowiec (pow. zawierciański, woj. śląskie)</v>
      </c>
      <c r="CJ2312" s="98">
        <v>0</v>
      </c>
    </row>
    <row r="2313" spans="4:88">
      <c r="D2313" s="25"/>
      <c r="F2313" s="25"/>
      <c r="AM2313" s="98">
        <f>IF(ISNUMBER(SEARCH('ankieta ESG'!$G$180,AN2313)),MAX(AM$3:$AM2312)+1,0)</f>
        <v>2310</v>
      </c>
      <c r="AN2313" s="134" t="s">
        <v>6313</v>
      </c>
      <c r="AO2313" s="98">
        <v>0</v>
      </c>
      <c r="AP2313" s="99" t="str">
        <f>IFERROR(VLOOKUP(ROWS($AN$4:AN2313),$AM$4:$AN$2337,2,0),"")</f>
        <v>Żarnów (pow. opoczyński, woj. łódzkie)</v>
      </c>
      <c r="AQ2313" s="98">
        <v>0</v>
      </c>
      <c r="AR2313" s="98">
        <f>IF(ISNUMBER(SEARCH('ankieta ESG'!$G$181,AS2313)),MAX($AR$3:AR2312)+1,0)</f>
        <v>2310</v>
      </c>
      <c r="AS2313" s="134" t="s">
        <v>6313</v>
      </c>
      <c r="AT2313" s="98">
        <v>0</v>
      </c>
      <c r="AU2313" s="99" t="str">
        <f>IFERROR(VLOOKUP(ROWS($AS$4:AS2313),$AR$4:$AS$2337,2,0),"")</f>
        <v>Żarnów (pow. opoczyński, woj. łódzkie)</v>
      </c>
      <c r="AV2313" s="98">
        <v>0</v>
      </c>
      <c r="AW2313" s="98">
        <f>IF(ISNUMBER(SEARCH('ankieta ESG'!$G$182,AX2313)),MAX($AW$3:AW2312)+1,0)</f>
        <v>2310</v>
      </c>
      <c r="AX2313" s="134" t="s">
        <v>6313</v>
      </c>
      <c r="AY2313" s="98">
        <v>0</v>
      </c>
      <c r="AZ2313" s="99" t="str">
        <f>IFERROR(VLOOKUP(ROWS($AX$4:AX2313),$AW$4:$AX$2337,2,0),"")</f>
        <v>Żarnów (pow. opoczyński, woj. łódzkie)</v>
      </c>
      <c r="BA2313" s="98">
        <v>0</v>
      </c>
      <c r="BB2313" s="98">
        <f>IF(ISNUMBER(SEARCH('ankieta ESG'!$G$183,BC2313)),MAX($BB$3:BB2312)+1,0)</f>
        <v>2310</v>
      </c>
      <c r="BC2313" s="134" t="s">
        <v>6313</v>
      </c>
      <c r="BD2313" s="98">
        <v>0</v>
      </c>
      <c r="BE2313" s="99" t="str">
        <f>IFERROR(VLOOKUP(ROWS($BC$4:BC2313),$BB$4:$BC$2337,2,0),"")</f>
        <v>Żarnów (pow. opoczyński, woj. łódzkie)</v>
      </c>
      <c r="BF2313" s="98">
        <v>0</v>
      </c>
      <c r="BG2313" s="98">
        <f>IF(ISNUMBER(SEARCH('ankieta ESG'!$G$184,BH2313)),MAX($BG$3:BG2312)+1,0)</f>
        <v>2310</v>
      </c>
      <c r="BH2313" s="134" t="s">
        <v>6313</v>
      </c>
      <c r="BI2313" s="98">
        <v>0</v>
      </c>
      <c r="BJ2313" s="99" t="str">
        <f>IFERROR(VLOOKUP(ROWS($BH$4:BH2313),$BG$4:$BH$2337,2,0),"")</f>
        <v>Żarnów (pow. opoczyński, woj. łódzkie)</v>
      </c>
      <c r="BK2313" s="98">
        <v>0</v>
      </c>
      <c r="BL2313" s="98">
        <f>IF(ISNUMBER(SEARCH('ankieta ESG'!$G$185,BM2313)),MAX($BL$3:BL2312)+1,0)</f>
        <v>2310</v>
      </c>
      <c r="BM2313" s="134" t="s">
        <v>6313</v>
      </c>
      <c r="BN2313" s="98">
        <v>0</v>
      </c>
      <c r="BO2313" s="99" t="str">
        <f>IFERROR(VLOOKUP(ROWS($BM$4:BM2313),$BL$4:$BM$2337,2,0),"")</f>
        <v>Żarnów (pow. opoczyński, woj. łódzkie)</v>
      </c>
      <c r="BP2313" s="98">
        <v>0</v>
      </c>
      <c r="BQ2313" s="98">
        <f>IF(ISNUMBER(SEARCH('ankieta ESG'!$G$186,BR2313)),MAX($BQ$3:BQ2312)+1,0)</f>
        <v>2310</v>
      </c>
      <c r="BR2313" s="134" t="s">
        <v>6313</v>
      </c>
      <c r="BS2313" s="98">
        <v>0</v>
      </c>
      <c r="BT2313" s="99" t="str">
        <f>IFERROR(VLOOKUP(ROWS($BR$4:BR2313),$BQ$4:$BR$2337,2,0),"")</f>
        <v>Żarnów (pow. opoczyński, woj. łódzkie)</v>
      </c>
      <c r="BU2313" s="98">
        <v>0</v>
      </c>
      <c r="BV2313" s="98">
        <f>IF(ISNUMBER(SEARCH('ankieta ESG'!$G$187,BW2313)),MAX($BV$3:BV2312)+1,0)</f>
        <v>2310</v>
      </c>
      <c r="BW2313" s="134" t="s">
        <v>6313</v>
      </c>
      <c r="BX2313" s="98">
        <v>0</v>
      </c>
      <c r="BY2313" s="99" t="str">
        <f>IFERROR(VLOOKUP(ROWS($BW$4:BW2313),$BV$4:$BW$2337,2,0),"")</f>
        <v>Żarnów (pow. opoczyński, woj. łódzkie)</v>
      </c>
      <c r="BZ2313" s="98">
        <v>0</v>
      </c>
      <c r="CA2313" s="98">
        <f>IF(ISNUMBER(SEARCH('ankieta ESG'!$G$188,CB2313)),MAX($CA$3:CA2312)+1,0)</f>
        <v>2310</v>
      </c>
      <c r="CB2313" s="134" t="s">
        <v>6313</v>
      </c>
      <c r="CC2313" s="98">
        <v>0</v>
      </c>
      <c r="CD2313" s="99" t="str">
        <f>IFERROR(VLOOKUP(ROWS($CB$4:CB2313),$CA$4:$CB$2337,2,0),"")</f>
        <v>Żarnów (pow. opoczyński, woj. łódzkie)</v>
      </c>
      <c r="CE2313" s="98">
        <v>0</v>
      </c>
      <c r="CF2313" s="98">
        <f>IF(ISNUMBER(SEARCH('ankieta ESG'!$G$189,CG2313)),MAX($CF$3:CF2312)+1,0)</f>
        <v>2310</v>
      </c>
      <c r="CG2313" s="134" t="s">
        <v>6313</v>
      </c>
      <c r="CH2313" s="98">
        <v>0</v>
      </c>
      <c r="CI2313" s="99" t="str">
        <f>IFERROR(VLOOKUP(ROWS($CG$4:CG2313),$CF$4:$CG$2337,2,0),"")</f>
        <v>Żarnów (pow. opoczyński, woj. łódzkie)</v>
      </c>
      <c r="CJ2313" s="98">
        <v>0</v>
      </c>
    </row>
    <row r="2314" spans="4:88">
      <c r="D2314" s="25"/>
      <c r="F2314" s="25"/>
      <c r="AM2314" s="98">
        <f>IF(ISNUMBER(SEARCH('ankieta ESG'!$G$180,AN2314)),MAX(AM$3:$AM2313)+1,0)</f>
        <v>2311</v>
      </c>
      <c r="AN2314" s="134" t="s">
        <v>6314</v>
      </c>
      <c r="AO2314" s="98">
        <v>0</v>
      </c>
      <c r="AP2314" s="99" t="str">
        <f>IFERROR(VLOOKUP(ROWS($AN$4:AN2314),$AM$4:$AN$2337,2,0),"")</f>
        <v>Żarów (pow. świdnicki, woj. dolnośląskie)</v>
      </c>
      <c r="AQ2314" s="98">
        <v>0</v>
      </c>
      <c r="AR2314" s="98">
        <f>IF(ISNUMBER(SEARCH('ankieta ESG'!$G$181,AS2314)),MAX($AR$3:AR2313)+1,0)</f>
        <v>2311</v>
      </c>
      <c r="AS2314" s="134" t="s">
        <v>6314</v>
      </c>
      <c r="AT2314" s="98">
        <v>0</v>
      </c>
      <c r="AU2314" s="99" t="str">
        <f>IFERROR(VLOOKUP(ROWS($AS$4:AS2314),$AR$4:$AS$2337,2,0),"")</f>
        <v>Żarów (pow. świdnicki, woj. dolnośląskie)</v>
      </c>
      <c r="AV2314" s="98">
        <v>0</v>
      </c>
      <c r="AW2314" s="98">
        <f>IF(ISNUMBER(SEARCH('ankieta ESG'!$G$182,AX2314)),MAX($AW$3:AW2313)+1,0)</f>
        <v>2311</v>
      </c>
      <c r="AX2314" s="134" t="s">
        <v>6314</v>
      </c>
      <c r="AY2314" s="98">
        <v>0</v>
      </c>
      <c r="AZ2314" s="99" t="str">
        <f>IFERROR(VLOOKUP(ROWS($AX$4:AX2314),$AW$4:$AX$2337,2,0),"")</f>
        <v>Żarów (pow. świdnicki, woj. dolnośląskie)</v>
      </c>
      <c r="BA2314" s="98">
        <v>0</v>
      </c>
      <c r="BB2314" s="98">
        <f>IF(ISNUMBER(SEARCH('ankieta ESG'!$G$183,BC2314)),MAX($BB$3:BB2313)+1,0)</f>
        <v>2311</v>
      </c>
      <c r="BC2314" s="134" t="s">
        <v>6314</v>
      </c>
      <c r="BD2314" s="98">
        <v>0</v>
      </c>
      <c r="BE2314" s="99" t="str">
        <f>IFERROR(VLOOKUP(ROWS($BC$4:BC2314),$BB$4:$BC$2337,2,0),"")</f>
        <v>Żarów (pow. świdnicki, woj. dolnośląskie)</v>
      </c>
      <c r="BF2314" s="98">
        <v>0</v>
      </c>
      <c r="BG2314" s="98">
        <f>IF(ISNUMBER(SEARCH('ankieta ESG'!$G$184,BH2314)),MAX($BG$3:BG2313)+1,0)</f>
        <v>2311</v>
      </c>
      <c r="BH2314" s="134" t="s">
        <v>6314</v>
      </c>
      <c r="BI2314" s="98">
        <v>0</v>
      </c>
      <c r="BJ2314" s="99" t="str">
        <f>IFERROR(VLOOKUP(ROWS($BH$4:BH2314),$BG$4:$BH$2337,2,0),"")</f>
        <v>Żarów (pow. świdnicki, woj. dolnośląskie)</v>
      </c>
      <c r="BK2314" s="98">
        <v>0</v>
      </c>
      <c r="BL2314" s="98">
        <f>IF(ISNUMBER(SEARCH('ankieta ESG'!$G$185,BM2314)),MAX($BL$3:BL2313)+1,0)</f>
        <v>2311</v>
      </c>
      <c r="BM2314" s="134" t="s">
        <v>6314</v>
      </c>
      <c r="BN2314" s="98">
        <v>0</v>
      </c>
      <c r="BO2314" s="99" t="str">
        <f>IFERROR(VLOOKUP(ROWS($BM$4:BM2314),$BL$4:$BM$2337,2,0),"")</f>
        <v>Żarów (pow. świdnicki, woj. dolnośląskie)</v>
      </c>
      <c r="BP2314" s="98">
        <v>0</v>
      </c>
      <c r="BQ2314" s="98">
        <f>IF(ISNUMBER(SEARCH('ankieta ESG'!$G$186,BR2314)),MAX($BQ$3:BQ2313)+1,0)</f>
        <v>2311</v>
      </c>
      <c r="BR2314" s="134" t="s">
        <v>6314</v>
      </c>
      <c r="BS2314" s="98">
        <v>0</v>
      </c>
      <c r="BT2314" s="99" t="str">
        <f>IFERROR(VLOOKUP(ROWS($BR$4:BR2314),$BQ$4:$BR$2337,2,0),"")</f>
        <v>Żarów (pow. świdnicki, woj. dolnośląskie)</v>
      </c>
      <c r="BU2314" s="98">
        <v>0</v>
      </c>
      <c r="BV2314" s="98">
        <f>IF(ISNUMBER(SEARCH('ankieta ESG'!$G$187,BW2314)),MAX($BV$3:BV2313)+1,0)</f>
        <v>2311</v>
      </c>
      <c r="BW2314" s="134" t="s">
        <v>6314</v>
      </c>
      <c r="BX2314" s="98">
        <v>0</v>
      </c>
      <c r="BY2314" s="99" t="str">
        <f>IFERROR(VLOOKUP(ROWS($BW$4:BW2314),$BV$4:$BW$2337,2,0),"")</f>
        <v>Żarów (pow. świdnicki, woj. dolnośląskie)</v>
      </c>
      <c r="BZ2314" s="98">
        <v>0</v>
      </c>
      <c r="CA2314" s="98">
        <f>IF(ISNUMBER(SEARCH('ankieta ESG'!$G$188,CB2314)),MAX($CA$3:CA2313)+1,0)</f>
        <v>2311</v>
      </c>
      <c r="CB2314" s="134" t="s">
        <v>6314</v>
      </c>
      <c r="CC2314" s="98">
        <v>0</v>
      </c>
      <c r="CD2314" s="99" t="str">
        <f>IFERROR(VLOOKUP(ROWS($CB$4:CB2314),$CA$4:$CB$2337,2,0),"")</f>
        <v>Żarów (pow. świdnicki, woj. dolnośląskie)</v>
      </c>
      <c r="CE2314" s="98">
        <v>0</v>
      </c>
      <c r="CF2314" s="98">
        <f>IF(ISNUMBER(SEARCH('ankieta ESG'!$G$189,CG2314)),MAX($CF$3:CF2313)+1,0)</f>
        <v>2311</v>
      </c>
      <c r="CG2314" s="134" t="s">
        <v>6314</v>
      </c>
      <c r="CH2314" s="98">
        <v>0</v>
      </c>
      <c r="CI2314" s="99" t="str">
        <f>IFERROR(VLOOKUP(ROWS($CG$4:CG2314),$CF$4:$CG$2337,2,0),"")</f>
        <v>Żarów (pow. świdnicki, woj. dolnośląskie)</v>
      </c>
      <c r="CJ2314" s="98">
        <v>0</v>
      </c>
    </row>
    <row r="2315" spans="4:88">
      <c r="D2315" s="25"/>
      <c r="F2315" s="25"/>
      <c r="AM2315" s="98">
        <f>IF(ISNUMBER(SEARCH('ankieta ESG'!$G$180,AN2315)),MAX(AM$3:$AM2314)+1,0)</f>
        <v>2312</v>
      </c>
      <c r="AN2315" s="134" t="s">
        <v>6315</v>
      </c>
      <c r="AO2315" s="98">
        <v>0</v>
      </c>
      <c r="AP2315" s="99" t="str">
        <f>IFERROR(VLOOKUP(ROWS($AN$4:AN2315),$AM$4:$AN$2337,2,0),"")</f>
        <v>Żary (pow. żarski, woj. lubuskie)</v>
      </c>
      <c r="AQ2315" s="98">
        <v>0</v>
      </c>
      <c r="AR2315" s="98">
        <f>IF(ISNUMBER(SEARCH('ankieta ESG'!$G$181,AS2315)),MAX($AR$3:AR2314)+1,0)</f>
        <v>2312</v>
      </c>
      <c r="AS2315" s="134" t="s">
        <v>6315</v>
      </c>
      <c r="AT2315" s="98">
        <v>0</v>
      </c>
      <c r="AU2315" s="99" t="str">
        <f>IFERROR(VLOOKUP(ROWS($AS$4:AS2315),$AR$4:$AS$2337,2,0),"")</f>
        <v>Żary (pow. żarski, woj. lubuskie)</v>
      </c>
      <c r="AV2315" s="98">
        <v>0</v>
      </c>
      <c r="AW2315" s="98">
        <f>IF(ISNUMBER(SEARCH('ankieta ESG'!$G$182,AX2315)),MAX($AW$3:AW2314)+1,0)</f>
        <v>2312</v>
      </c>
      <c r="AX2315" s="134" t="s">
        <v>6315</v>
      </c>
      <c r="AY2315" s="98">
        <v>0</v>
      </c>
      <c r="AZ2315" s="99" t="str">
        <f>IFERROR(VLOOKUP(ROWS($AX$4:AX2315),$AW$4:$AX$2337,2,0),"")</f>
        <v>Żary (pow. żarski, woj. lubuskie)</v>
      </c>
      <c r="BA2315" s="98">
        <v>0</v>
      </c>
      <c r="BB2315" s="98">
        <f>IF(ISNUMBER(SEARCH('ankieta ESG'!$G$183,BC2315)),MAX($BB$3:BB2314)+1,0)</f>
        <v>2312</v>
      </c>
      <c r="BC2315" s="134" t="s">
        <v>6315</v>
      </c>
      <c r="BD2315" s="98">
        <v>0</v>
      </c>
      <c r="BE2315" s="99" t="str">
        <f>IFERROR(VLOOKUP(ROWS($BC$4:BC2315),$BB$4:$BC$2337,2,0),"")</f>
        <v>Żary (pow. żarski, woj. lubuskie)</v>
      </c>
      <c r="BF2315" s="98">
        <v>0</v>
      </c>
      <c r="BG2315" s="98">
        <f>IF(ISNUMBER(SEARCH('ankieta ESG'!$G$184,BH2315)),MAX($BG$3:BG2314)+1,0)</f>
        <v>2312</v>
      </c>
      <c r="BH2315" s="134" t="s">
        <v>6315</v>
      </c>
      <c r="BI2315" s="98">
        <v>0</v>
      </c>
      <c r="BJ2315" s="99" t="str">
        <f>IFERROR(VLOOKUP(ROWS($BH$4:BH2315),$BG$4:$BH$2337,2,0),"")</f>
        <v>Żary (pow. żarski, woj. lubuskie)</v>
      </c>
      <c r="BK2315" s="98">
        <v>0</v>
      </c>
      <c r="BL2315" s="98">
        <f>IF(ISNUMBER(SEARCH('ankieta ESG'!$G$185,BM2315)),MAX($BL$3:BL2314)+1,0)</f>
        <v>2312</v>
      </c>
      <c r="BM2315" s="134" t="s">
        <v>6315</v>
      </c>
      <c r="BN2315" s="98">
        <v>0</v>
      </c>
      <c r="BO2315" s="99" t="str">
        <f>IFERROR(VLOOKUP(ROWS($BM$4:BM2315),$BL$4:$BM$2337,2,0),"")</f>
        <v>Żary (pow. żarski, woj. lubuskie)</v>
      </c>
      <c r="BP2315" s="98">
        <v>0</v>
      </c>
      <c r="BQ2315" s="98">
        <f>IF(ISNUMBER(SEARCH('ankieta ESG'!$G$186,BR2315)),MAX($BQ$3:BQ2314)+1,0)</f>
        <v>2312</v>
      </c>
      <c r="BR2315" s="134" t="s">
        <v>6315</v>
      </c>
      <c r="BS2315" s="98">
        <v>0</v>
      </c>
      <c r="BT2315" s="99" t="str">
        <f>IFERROR(VLOOKUP(ROWS($BR$4:BR2315),$BQ$4:$BR$2337,2,0),"")</f>
        <v>Żary (pow. żarski, woj. lubuskie)</v>
      </c>
      <c r="BU2315" s="98">
        <v>0</v>
      </c>
      <c r="BV2315" s="98">
        <f>IF(ISNUMBER(SEARCH('ankieta ESG'!$G$187,BW2315)),MAX($BV$3:BV2314)+1,0)</f>
        <v>2312</v>
      </c>
      <c r="BW2315" s="134" t="s">
        <v>6315</v>
      </c>
      <c r="BX2315" s="98">
        <v>0</v>
      </c>
      <c r="BY2315" s="99" t="str">
        <f>IFERROR(VLOOKUP(ROWS($BW$4:BW2315),$BV$4:$BW$2337,2,0),"")</f>
        <v>Żary (pow. żarski, woj. lubuskie)</v>
      </c>
      <c r="BZ2315" s="98">
        <v>0</v>
      </c>
      <c r="CA2315" s="98">
        <f>IF(ISNUMBER(SEARCH('ankieta ESG'!$G$188,CB2315)),MAX($CA$3:CA2314)+1,0)</f>
        <v>2312</v>
      </c>
      <c r="CB2315" s="134" t="s">
        <v>6315</v>
      </c>
      <c r="CC2315" s="98">
        <v>0</v>
      </c>
      <c r="CD2315" s="99" t="str">
        <f>IFERROR(VLOOKUP(ROWS($CB$4:CB2315),$CA$4:$CB$2337,2,0),"")</f>
        <v>Żary (pow. żarski, woj. lubuskie)</v>
      </c>
      <c r="CE2315" s="98">
        <v>0</v>
      </c>
      <c r="CF2315" s="98">
        <f>IF(ISNUMBER(SEARCH('ankieta ESG'!$G$189,CG2315)),MAX($CF$3:CF2314)+1,0)</f>
        <v>2312</v>
      </c>
      <c r="CG2315" s="134" t="s">
        <v>6315</v>
      </c>
      <c r="CH2315" s="98">
        <v>0</v>
      </c>
      <c r="CI2315" s="99" t="str">
        <f>IFERROR(VLOOKUP(ROWS($CG$4:CG2315),$CF$4:$CG$2337,2,0),"")</f>
        <v>Żary (pow. żarski, woj. lubuskie)</v>
      </c>
      <c r="CJ2315" s="98">
        <v>0</v>
      </c>
    </row>
    <row r="2316" spans="4:88">
      <c r="D2316" s="25"/>
      <c r="F2316" s="25"/>
      <c r="AM2316" s="98">
        <f>IF(ISNUMBER(SEARCH('ankieta ESG'!$G$180,AN2316)),MAX(AM$3:$AM2315)+1,0)</f>
        <v>2313</v>
      </c>
      <c r="AN2316" s="134" t="s">
        <v>6316</v>
      </c>
      <c r="AO2316" s="98">
        <v>0</v>
      </c>
      <c r="AP2316" s="99" t="str">
        <f>IFERROR(VLOOKUP(ROWS($AN$4:AN2316),$AM$4:$AN$2337,2,0),"")</f>
        <v>Żegocina (pow. bocheński, woj. małopolskie)</v>
      </c>
      <c r="AQ2316" s="98">
        <v>0</v>
      </c>
      <c r="AR2316" s="98">
        <f>IF(ISNUMBER(SEARCH('ankieta ESG'!$G$181,AS2316)),MAX($AR$3:AR2315)+1,0)</f>
        <v>2313</v>
      </c>
      <c r="AS2316" s="134" t="s">
        <v>6316</v>
      </c>
      <c r="AT2316" s="98">
        <v>0</v>
      </c>
      <c r="AU2316" s="99" t="str">
        <f>IFERROR(VLOOKUP(ROWS($AS$4:AS2316),$AR$4:$AS$2337,2,0),"")</f>
        <v>Żegocina (pow. bocheński, woj. małopolskie)</v>
      </c>
      <c r="AV2316" s="98">
        <v>0</v>
      </c>
      <c r="AW2316" s="98">
        <f>IF(ISNUMBER(SEARCH('ankieta ESG'!$G$182,AX2316)),MAX($AW$3:AW2315)+1,0)</f>
        <v>2313</v>
      </c>
      <c r="AX2316" s="134" t="s">
        <v>6316</v>
      </c>
      <c r="AY2316" s="98">
        <v>0</v>
      </c>
      <c r="AZ2316" s="99" t="str">
        <f>IFERROR(VLOOKUP(ROWS($AX$4:AX2316),$AW$4:$AX$2337,2,0),"")</f>
        <v>Żegocina (pow. bocheński, woj. małopolskie)</v>
      </c>
      <c r="BA2316" s="98">
        <v>0</v>
      </c>
      <c r="BB2316" s="98">
        <f>IF(ISNUMBER(SEARCH('ankieta ESG'!$G$183,BC2316)),MAX($BB$3:BB2315)+1,0)</f>
        <v>2313</v>
      </c>
      <c r="BC2316" s="134" t="s">
        <v>6316</v>
      </c>
      <c r="BD2316" s="98">
        <v>0</v>
      </c>
      <c r="BE2316" s="99" t="str">
        <f>IFERROR(VLOOKUP(ROWS($BC$4:BC2316),$BB$4:$BC$2337,2,0),"")</f>
        <v>Żegocina (pow. bocheński, woj. małopolskie)</v>
      </c>
      <c r="BF2316" s="98">
        <v>0</v>
      </c>
      <c r="BG2316" s="98">
        <f>IF(ISNUMBER(SEARCH('ankieta ESG'!$G$184,BH2316)),MAX($BG$3:BG2315)+1,0)</f>
        <v>2313</v>
      </c>
      <c r="BH2316" s="134" t="s">
        <v>6316</v>
      </c>
      <c r="BI2316" s="98">
        <v>0</v>
      </c>
      <c r="BJ2316" s="99" t="str">
        <f>IFERROR(VLOOKUP(ROWS($BH$4:BH2316),$BG$4:$BH$2337,2,0),"")</f>
        <v>Żegocina (pow. bocheński, woj. małopolskie)</v>
      </c>
      <c r="BK2316" s="98">
        <v>0</v>
      </c>
      <c r="BL2316" s="98">
        <f>IF(ISNUMBER(SEARCH('ankieta ESG'!$G$185,BM2316)),MAX($BL$3:BL2315)+1,0)</f>
        <v>2313</v>
      </c>
      <c r="BM2316" s="134" t="s">
        <v>6316</v>
      </c>
      <c r="BN2316" s="98">
        <v>0</v>
      </c>
      <c r="BO2316" s="99" t="str">
        <f>IFERROR(VLOOKUP(ROWS($BM$4:BM2316),$BL$4:$BM$2337,2,0),"")</f>
        <v>Żegocina (pow. bocheński, woj. małopolskie)</v>
      </c>
      <c r="BP2316" s="98">
        <v>0</v>
      </c>
      <c r="BQ2316" s="98">
        <f>IF(ISNUMBER(SEARCH('ankieta ESG'!$G$186,BR2316)),MAX($BQ$3:BQ2315)+1,0)</f>
        <v>2313</v>
      </c>
      <c r="BR2316" s="134" t="s">
        <v>6316</v>
      </c>
      <c r="BS2316" s="98">
        <v>0</v>
      </c>
      <c r="BT2316" s="99" t="str">
        <f>IFERROR(VLOOKUP(ROWS($BR$4:BR2316),$BQ$4:$BR$2337,2,0),"")</f>
        <v>Żegocina (pow. bocheński, woj. małopolskie)</v>
      </c>
      <c r="BU2316" s="98">
        <v>0</v>
      </c>
      <c r="BV2316" s="98">
        <f>IF(ISNUMBER(SEARCH('ankieta ESG'!$G$187,BW2316)),MAX($BV$3:BV2315)+1,0)</f>
        <v>2313</v>
      </c>
      <c r="BW2316" s="134" t="s">
        <v>6316</v>
      </c>
      <c r="BX2316" s="98">
        <v>0</v>
      </c>
      <c r="BY2316" s="99" t="str">
        <f>IFERROR(VLOOKUP(ROWS($BW$4:BW2316),$BV$4:$BW$2337,2,0),"")</f>
        <v>Żegocina (pow. bocheński, woj. małopolskie)</v>
      </c>
      <c r="BZ2316" s="98">
        <v>0</v>
      </c>
      <c r="CA2316" s="98">
        <f>IF(ISNUMBER(SEARCH('ankieta ESG'!$G$188,CB2316)),MAX($CA$3:CA2315)+1,0)</f>
        <v>2313</v>
      </c>
      <c r="CB2316" s="134" t="s">
        <v>6316</v>
      </c>
      <c r="CC2316" s="98">
        <v>0</v>
      </c>
      <c r="CD2316" s="99" t="str">
        <f>IFERROR(VLOOKUP(ROWS($CB$4:CB2316),$CA$4:$CB$2337,2,0),"")</f>
        <v>Żegocina (pow. bocheński, woj. małopolskie)</v>
      </c>
      <c r="CE2316" s="98">
        <v>0</v>
      </c>
      <c r="CF2316" s="98">
        <f>IF(ISNUMBER(SEARCH('ankieta ESG'!$G$189,CG2316)),MAX($CF$3:CF2315)+1,0)</f>
        <v>2313</v>
      </c>
      <c r="CG2316" s="134" t="s">
        <v>6316</v>
      </c>
      <c r="CH2316" s="98">
        <v>0</v>
      </c>
      <c r="CI2316" s="99" t="str">
        <f>IFERROR(VLOOKUP(ROWS($CG$4:CG2316),$CF$4:$CG$2337,2,0),"")</f>
        <v>Żegocina (pow. bocheński, woj. małopolskie)</v>
      </c>
      <c r="CJ2316" s="98">
        <v>0</v>
      </c>
    </row>
    <row r="2317" spans="4:88">
      <c r="D2317" s="25"/>
      <c r="F2317" s="25"/>
      <c r="AM2317" s="98">
        <f>IF(ISNUMBER(SEARCH('ankieta ESG'!$G$180,AN2317)),MAX(AM$3:$AM2316)+1,0)</f>
        <v>2314</v>
      </c>
      <c r="AN2317" s="134" t="s">
        <v>6317</v>
      </c>
      <c r="AO2317" s="98">
        <v>0</v>
      </c>
      <c r="AP2317" s="99" t="str">
        <f>IFERROR(VLOOKUP(ROWS($AN$4:AN2317),$AM$4:$AN$2337,2,0),"")</f>
        <v>Żelazków (pow. kaliski, woj. wielkopolskie)</v>
      </c>
      <c r="AQ2317" s="98">
        <v>0</v>
      </c>
      <c r="AR2317" s="98">
        <f>IF(ISNUMBER(SEARCH('ankieta ESG'!$G$181,AS2317)),MAX($AR$3:AR2316)+1,0)</f>
        <v>2314</v>
      </c>
      <c r="AS2317" s="134" t="s">
        <v>6317</v>
      </c>
      <c r="AT2317" s="98">
        <v>0</v>
      </c>
      <c r="AU2317" s="99" t="str">
        <f>IFERROR(VLOOKUP(ROWS($AS$4:AS2317),$AR$4:$AS$2337,2,0),"")</f>
        <v>Żelazków (pow. kaliski, woj. wielkopolskie)</v>
      </c>
      <c r="AV2317" s="98">
        <v>0</v>
      </c>
      <c r="AW2317" s="98">
        <f>IF(ISNUMBER(SEARCH('ankieta ESG'!$G$182,AX2317)),MAX($AW$3:AW2316)+1,0)</f>
        <v>2314</v>
      </c>
      <c r="AX2317" s="134" t="s">
        <v>6317</v>
      </c>
      <c r="AY2317" s="98">
        <v>0</v>
      </c>
      <c r="AZ2317" s="99" t="str">
        <f>IFERROR(VLOOKUP(ROWS($AX$4:AX2317),$AW$4:$AX$2337,2,0),"")</f>
        <v>Żelazków (pow. kaliski, woj. wielkopolskie)</v>
      </c>
      <c r="BA2317" s="98">
        <v>0</v>
      </c>
      <c r="BB2317" s="98">
        <f>IF(ISNUMBER(SEARCH('ankieta ESG'!$G$183,BC2317)),MAX($BB$3:BB2316)+1,0)</f>
        <v>2314</v>
      </c>
      <c r="BC2317" s="134" t="s">
        <v>6317</v>
      </c>
      <c r="BD2317" s="98">
        <v>0</v>
      </c>
      <c r="BE2317" s="99" t="str">
        <f>IFERROR(VLOOKUP(ROWS($BC$4:BC2317),$BB$4:$BC$2337,2,0),"")</f>
        <v>Żelazków (pow. kaliski, woj. wielkopolskie)</v>
      </c>
      <c r="BF2317" s="98">
        <v>0</v>
      </c>
      <c r="BG2317" s="98">
        <f>IF(ISNUMBER(SEARCH('ankieta ESG'!$G$184,BH2317)),MAX($BG$3:BG2316)+1,0)</f>
        <v>2314</v>
      </c>
      <c r="BH2317" s="134" t="s">
        <v>6317</v>
      </c>
      <c r="BI2317" s="98">
        <v>0</v>
      </c>
      <c r="BJ2317" s="99" t="str">
        <f>IFERROR(VLOOKUP(ROWS($BH$4:BH2317),$BG$4:$BH$2337,2,0),"")</f>
        <v>Żelazków (pow. kaliski, woj. wielkopolskie)</v>
      </c>
      <c r="BK2317" s="98">
        <v>0</v>
      </c>
      <c r="BL2317" s="98">
        <f>IF(ISNUMBER(SEARCH('ankieta ESG'!$G$185,BM2317)),MAX($BL$3:BL2316)+1,0)</f>
        <v>2314</v>
      </c>
      <c r="BM2317" s="134" t="s">
        <v>6317</v>
      </c>
      <c r="BN2317" s="98">
        <v>0</v>
      </c>
      <c r="BO2317" s="99" t="str">
        <f>IFERROR(VLOOKUP(ROWS($BM$4:BM2317),$BL$4:$BM$2337,2,0),"")</f>
        <v>Żelazków (pow. kaliski, woj. wielkopolskie)</v>
      </c>
      <c r="BP2317" s="98">
        <v>0</v>
      </c>
      <c r="BQ2317" s="98">
        <f>IF(ISNUMBER(SEARCH('ankieta ESG'!$G$186,BR2317)),MAX($BQ$3:BQ2316)+1,0)</f>
        <v>2314</v>
      </c>
      <c r="BR2317" s="134" t="s">
        <v>6317</v>
      </c>
      <c r="BS2317" s="98">
        <v>0</v>
      </c>
      <c r="BT2317" s="99" t="str">
        <f>IFERROR(VLOOKUP(ROWS($BR$4:BR2317),$BQ$4:$BR$2337,2,0),"")</f>
        <v>Żelazków (pow. kaliski, woj. wielkopolskie)</v>
      </c>
      <c r="BU2317" s="98">
        <v>0</v>
      </c>
      <c r="BV2317" s="98">
        <f>IF(ISNUMBER(SEARCH('ankieta ESG'!$G$187,BW2317)),MAX($BV$3:BV2316)+1,0)</f>
        <v>2314</v>
      </c>
      <c r="BW2317" s="134" t="s">
        <v>6317</v>
      </c>
      <c r="BX2317" s="98">
        <v>0</v>
      </c>
      <c r="BY2317" s="99" t="str">
        <f>IFERROR(VLOOKUP(ROWS($BW$4:BW2317),$BV$4:$BW$2337,2,0),"")</f>
        <v>Żelazków (pow. kaliski, woj. wielkopolskie)</v>
      </c>
      <c r="BZ2317" s="98">
        <v>0</v>
      </c>
      <c r="CA2317" s="98">
        <f>IF(ISNUMBER(SEARCH('ankieta ESG'!$G$188,CB2317)),MAX($CA$3:CA2316)+1,0)</f>
        <v>2314</v>
      </c>
      <c r="CB2317" s="134" t="s">
        <v>6317</v>
      </c>
      <c r="CC2317" s="98">
        <v>0</v>
      </c>
      <c r="CD2317" s="99" t="str">
        <f>IFERROR(VLOOKUP(ROWS($CB$4:CB2317),$CA$4:$CB$2337,2,0),"")</f>
        <v>Żelazków (pow. kaliski, woj. wielkopolskie)</v>
      </c>
      <c r="CE2317" s="98">
        <v>0</v>
      </c>
      <c r="CF2317" s="98">
        <f>IF(ISNUMBER(SEARCH('ankieta ESG'!$G$189,CG2317)),MAX($CF$3:CF2316)+1,0)</f>
        <v>2314</v>
      </c>
      <c r="CG2317" s="134" t="s">
        <v>6317</v>
      </c>
      <c r="CH2317" s="98">
        <v>0</v>
      </c>
      <c r="CI2317" s="99" t="str">
        <f>IFERROR(VLOOKUP(ROWS($CG$4:CG2317),$CF$4:$CG$2337,2,0),"")</f>
        <v>Żelazków (pow. kaliski, woj. wielkopolskie)</v>
      </c>
      <c r="CJ2317" s="98">
        <v>0</v>
      </c>
    </row>
    <row r="2318" spans="4:88">
      <c r="D2318" s="25"/>
      <c r="F2318" s="25"/>
      <c r="AM2318" s="98">
        <f>IF(ISNUMBER(SEARCH('ankieta ESG'!$G$180,AN2318)),MAX(AM$3:$AM2317)+1,0)</f>
        <v>2315</v>
      </c>
      <c r="AN2318" s="134" t="s">
        <v>6318</v>
      </c>
      <c r="AO2318" s="98">
        <v>0</v>
      </c>
      <c r="AP2318" s="99" t="str">
        <f>IFERROR(VLOOKUP(ROWS($AN$4:AN2318),$AM$4:$AN$2337,2,0),"")</f>
        <v>Żelechlinek (pow. tomaszowski, woj. łódzkie)</v>
      </c>
      <c r="AQ2318" s="98">
        <v>0</v>
      </c>
      <c r="AR2318" s="98">
        <f>IF(ISNUMBER(SEARCH('ankieta ESG'!$G$181,AS2318)),MAX($AR$3:AR2317)+1,0)</f>
        <v>2315</v>
      </c>
      <c r="AS2318" s="134" t="s">
        <v>6318</v>
      </c>
      <c r="AT2318" s="98">
        <v>0</v>
      </c>
      <c r="AU2318" s="99" t="str">
        <f>IFERROR(VLOOKUP(ROWS($AS$4:AS2318),$AR$4:$AS$2337,2,0),"")</f>
        <v>Żelechlinek (pow. tomaszowski, woj. łódzkie)</v>
      </c>
      <c r="AV2318" s="98">
        <v>0</v>
      </c>
      <c r="AW2318" s="98">
        <f>IF(ISNUMBER(SEARCH('ankieta ESG'!$G$182,AX2318)),MAX($AW$3:AW2317)+1,0)</f>
        <v>2315</v>
      </c>
      <c r="AX2318" s="134" t="s">
        <v>6318</v>
      </c>
      <c r="AY2318" s="98">
        <v>0</v>
      </c>
      <c r="AZ2318" s="99" t="str">
        <f>IFERROR(VLOOKUP(ROWS($AX$4:AX2318),$AW$4:$AX$2337,2,0),"")</f>
        <v>Żelechlinek (pow. tomaszowski, woj. łódzkie)</v>
      </c>
      <c r="BA2318" s="98">
        <v>0</v>
      </c>
      <c r="BB2318" s="98">
        <f>IF(ISNUMBER(SEARCH('ankieta ESG'!$G$183,BC2318)),MAX($BB$3:BB2317)+1,0)</f>
        <v>2315</v>
      </c>
      <c r="BC2318" s="134" t="s">
        <v>6318</v>
      </c>
      <c r="BD2318" s="98">
        <v>0</v>
      </c>
      <c r="BE2318" s="99" t="str">
        <f>IFERROR(VLOOKUP(ROWS($BC$4:BC2318),$BB$4:$BC$2337,2,0),"")</f>
        <v>Żelechlinek (pow. tomaszowski, woj. łódzkie)</v>
      </c>
      <c r="BF2318" s="98">
        <v>0</v>
      </c>
      <c r="BG2318" s="98">
        <f>IF(ISNUMBER(SEARCH('ankieta ESG'!$G$184,BH2318)),MAX($BG$3:BG2317)+1,0)</f>
        <v>2315</v>
      </c>
      <c r="BH2318" s="134" t="s">
        <v>6318</v>
      </c>
      <c r="BI2318" s="98">
        <v>0</v>
      </c>
      <c r="BJ2318" s="99" t="str">
        <f>IFERROR(VLOOKUP(ROWS($BH$4:BH2318),$BG$4:$BH$2337,2,0),"")</f>
        <v>Żelechlinek (pow. tomaszowski, woj. łódzkie)</v>
      </c>
      <c r="BK2318" s="98">
        <v>0</v>
      </c>
      <c r="BL2318" s="98">
        <f>IF(ISNUMBER(SEARCH('ankieta ESG'!$G$185,BM2318)),MAX($BL$3:BL2317)+1,0)</f>
        <v>2315</v>
      </c>
      <c r="BM2318" s="134" t="s">
        <v>6318</v>
      </c>
      <c r="BN2318" s="98">
        <v>0</v>
      </c>
      <c r="BO2318" s="99" t="str">
        <f>IFERROR(VLOOKUP(ROWS($BM$4:BM2318),$BL$4:$BM$2337,2,0),"")</f>
        <v>Żelechlinek (pow. tomaszowski, woj. łódzkie)</v>
      </c>
      <c r="BP2318" s="98">
        <v>0</v>
      </c>
      <c r="BQ2318" s="98">
        <f>IF(ISNUMBER(SEARCH('ankieta ESG'!$G$186,BR2318)),MAX($BQ$3:BQ2317)+1,0)</f>
        <v>2315</v>
      </c>
      <c r="BR2318" s="134" t="s">
        <v>6318</v>
      </c>
      <c r="BS2318" s="98">
        <v>0</v>
      </c>
      <c r="BT2318" s="99" t="str">
        <f>IFERROR(VLOOKUP(ROWS($BR$4:BR2318),$BQ$4:$BR$2337,2,0),"")</f>
        <v>Żelechlinek (pow. tomaszowski, woj. łódzkie)</v>
      </c>
      <c r="BU2318" s="98">
        <v>0</v>
      </c>
      <c r="BV2318" s="98">
        <f>IF(ISNUMBER(SEARCH('ankieta ESG'!$G$187,BW2318)),MAX($BV$3:BV2317)+1,0)</f>
        <v>2315</v>
      </c>
      <c r="BW2318" s="134" t="s">
        <v>6318</v>
      </c>
      <c r="BX2318" s="98">
        <v>0</v>
      </c>
      <c r="BY2318" s="99" t="str">
        <f>IFERROR(VLOOKUP(ROWS($BW$4:BW2318),$BV$4:$BW$2337,2,0),"")</f>
        <v>Żelechlinek (pow. tomaszowski, woj. łódzkie)</v>
      </c>
      <c r="BZ2318" s="98">
        <v>0</v>
      </c>
      <c r="CA2318" s="98">
        <f>IF(ISNUMBER(SEARCH('ankieta ESG'!$G$188,CB2318)),MAX($CA$3:CA2317)+1,0)</f>
        <v>2315</v>
      </c>
      <c r="CB2318" s="134" t="s">
        <v>6318</v>
      </c>
      <c r="CC2318" s="98">
        <v>0</v>
      </c>
      <c r="CD2318" s="99" t="str">
        <f>IFERROR(VLOOKUP(ROWS($CB$4:CB2318),$CA$4:$CB$2337,2,0),"")</f>
        <v>Żelechlinek (pow. tomaszowski, woj. łódzkie)</v>
      </c>
      <c r="CE2318" s="98">
        <v>0</v>
      </c>
      <c r="CF2318" s="98">
        <f>IF(ISNUMBER(SEARCH('ankieta ESG'!$G$189,CG2318)),MAX($CF$3:CF2317)+1,0)</f>
        <v>2315</v>
      </c>
      <c r="CG2318" s="134" t="s">
        <v>6318</v>
      </c>
      <c r="CH2318" s="98">
        <v>0</v>
      </c>
      <c r="CI2318" s="99" t="str">
        <f>IFERROR(VLOOKUP(ROWS($CG$4:CG2318),$CF$4:$CG$2337,2,0),"")</f>
        <v>Żelechlinek (pow. tomaszowski, woj. łódzkie)</v>
      </c>
      <c r="CJ2318" s="98">
        <v>0</v>
      </c>
    </row>
    <row r="2319" spans="4:88">
      <c r="D2319" s="25"/>
      <c r="F2319" s="25"/>
      <c r="AM2319" s="98">
        <f>IF(ISNUMBER(SEARCH('ankieta ESG'!$G$180,AN2319)),MAX(AM$3:$AM2318)+1,0)</f>
        <v>2316</v>
      </c>
      <c r="AN2319" s="134" t="s">
        <v>6319</v>
      </c>
      <c r="AO2319" s="98">
        <v>0</v>
      </c>
      <c r="AP2319" s="99" t="str">
        <f>IFERROR(VLOOKUP(ROWS($AN$4:AN2319),$AM$4:$AN$2337,2,0),"")</f>
        <v>Żelechów (pow. garwoliński, woj. mazowieckie)</v>
      </c>
      <c r="AQ2319" s="98">
        <v>0</v>
      </c>
      <c r="AR2319" s="98">
        <f>IF(ISNUMBER(SEARCH('ankieta ESG'!$G$181,AS2319)),MAX($AR$3:AR2318)+1,0)</f>
        <v>2316</v>
      </c>
      <c r="AS2319" s="134" t="s">
        <v>6319</v>
      </c>
      <c r="AT2319" s="98">
        <v>0</v>
      </c>
      <c r="AU2319" s="99" t="str">
        <f>IFERROR(VLOOKUP(ROWS($AS$4:AS2319),$AR$4:$AS$2337,2,0),"")</f>
        <v>Żelechów (pow. garwoliński, woj. mazowieckie)</v>
      </c>
      <c r="AV2319" s="98">
        <v>0</v>
      </c>
      <c r="AW2319" s="98">
        <f>IF(ISNUMBER(SEARCH('ankieta ESG'!$G$182,AX2319)),MAX($AW$3:AW2318)+1,0)</f>
        <v>2316</v>
      </c>
      <c r="AX2319" s="134" t="s">
        <v>6319</v>
      </c>
      <c r="AY2319" s="98">
        <v>0</v>
      </c>
      <c r="AZ2319" s="99" t="str">
        <f>IFERROR(VLOOKUP(ROWS($AX$4:AX2319),$AW$4:$AX$2337,2,0),"")</f>
        <v>Żelechów (pow. garwoliński, woj. mazowieckie)</v>
      </c>
      <c r="BA2319" s="98">
        <v>0</v>
      </c>
      <c r="BB2319" s="98">
        <f>IF(ISNUMBER(SEARCH('ankieta ESG'!$G$183,BC2319)),MAX($BB$3:BB2318)+1,0)</f>
        <v>2316</v>
      </c>
      <c r="BC2319" s="134" t="s">
        <v>6319</v>
      </c>
      <c r="BD2319" s="98">
        <v>0</v>
      </c>
      <c r="BE2319" s="99" t="str">
        <f>IFERROR(VLOOKUP(ROWS($BC$4:BC2319),$BB$4:$BC$2337,2,0),"")</f>
        <v>Żelechów (pow. garwoliński, woj. mazowieckie)</v>
      </c>
      <c r="BF2319" s="98">
        <v>0</v>
      </c>
      <c r="BG2319" s="98">
        <f>IF(ISNUMBER(SEARCH('ankieta ESG'!$G$184,BH2319)),MAX($BG$3:BG2318)+1,0)</f>
        <v>2316</v>
      </c>
      <c r="BH2319" s="134" t="s">
        <v>6319</v>
      </c>
      <c r="BI2319" s="98">
        <v>0</v>
      </c>
      <c r="BJ2319" s="99" t="str">
        <f>IFERROR(VLOOKUP(ROWS($BH$4:BH2319),$BG$4:$BH$2337,2,0),"")</f>
        <v>Żelechów (pow. garwoliński, woj. mazowieckie)</v>
      </c>
      <c r="BK2319" s="98">
        <v>0</v>
      </c>
      <c r="BL2319" s="98">
        <f>IF(ISNUMBER(SEARCH('ankieta ESG'!$G$185,BM2319)),MAX($BL$3:BL2318)+1,0)</f>
        <v>2316</v>
      </c>
      <c r="BM2319" s="134" t="s">
        <v>6319</v>
      </c>
      <c r="BN2319" s="98">
        <v>0</v>
      </c>
      <c r="BO2319" s="99" t="str">
        <f>IFERROR(VLOOKUP(ROWS($BM$4:BM2319),$BL$4:$BM$2337,2,0),"")</f>
        <v>Żelechów (pow. garwoliński, woj. mazowieckie)</v>
      </c>
      <c r="BP2319" s="98">
        <v>0</v>
      </c>
      <c r="BQ2319" s="98">
        <f>IF(ISNUMBER(SEARCH('ankieta ESG'!$G$186,BR2319)),MAX($BQ$3:BQ2318)+1,0)</f>
        <v>2316</v>
      </c>
      <c r="BR2319" s="134" t="s">
        <v>6319</v>
      </c>
      <c r="BS2319" s="98">
        <v>0</v>
      </c>
      <c r="BT2319" s="99" t="str">
        <f>IFERROR(VLOOKUP(ROWS($BR$4:BR2319),$BQ$4:$BR$2337,2,0),"")</f>
        <v>Żelechów (pow. garwoliński, woj. mazowieckie)</v>
      </c>
      <c r="BU2319" s="98">
        <v>0</v>
      </c>
      <c r="BV2319" s="98">
        <f>IF(ISNUMBER(SEARCH('ankieta ESG'!$G$187,BW2319)),MAX($BV$3:BV2318)+1,0)</f>
        <v>2316</v>
      </c>
      <c r="BW2319" s="134" t="s">
        <v>6319</v>
      </c>
      <c r="BX2319" s="98">
        <v>0</v>
      </c>
      <c r="BY2319" s="99" t="str">
        <f>IFERROR(VLOOKUP(ROWS($BW$4:BW2319),$BV$4:$BW$2337,2,0),"")</f>
        <v>Żelechów (pow. garwoliński, woj. mazowieckie)</v>
      </c>
      <c r="BZ2319" s="98">
        <v>0</v>
      </c>
      <c r="CA2319" s="98">
        <f>IF(ISNUMBER(SEARCH('ankieta ESG'!$G$188,CB2319)),MAX($CA$3:CA2318)+1,0)</f>
        <v>2316</v>
      </c>
      <c r="CB2319" s="134" t="s">
        <v>6319</v>
      </c>
      <c r="CC2319" s="98">
        <v>0</v>
      </c>
      <c r="CD2319" s="99" t="str">
        <f>IFERROR(VLOOKUP(ROWS($CB$4:CB2319),$CA$4:$CB$2337,2,0),"")</f>
        <v>Żelechów (pow. garwoliński, woj. mazowieckie)</v>
      </c>
      <c r="CE2319" s="98">
        <v>0</v>
      </c>
      <c r="CF2319" s="98">
        <f>IF(ISNUMBER(SEARCH('ankieta ESG'!$G$189,CG2319)),MAX($CF$3:CF2318)+1,0)</f>
        <v>2316</v>
      </c>
      <c r="CG2319" s="134" t="s">
        <v>6319</v>
      </c>
      <c r="CH2319" s="98">
        <v>0</v>
      </c>
      <c r="CI2319" s="99" t="str">
        <f>IFERROR(VLOOKUP(ROWS($CG$4:CG2319),$CF$4:$CG$2337,2,0),"")</f>
        <v>Żelechów (pow. garwoliński, woj. mazowieckie)</v>
      </c>
      <c r="CJ2319" s="98">
        <v>0</v>
      </c>
    </row>
    <row r="2320" spans="4:88">
      <c r="D2320" s="25"/>
      <c r="F2320" s="25"/>
      <c r="AM2320" s="98">
        <f>IF(ISNUMBER(SEARCH('ankieta ESG'!$G$180,AN2320)),MAX(AM$3:$AM2319)+1,0)</f>
        <v>2317</v>
      </c>
      <c r="AN2320" s="134" t="s">
        <v>6320</v>
      </c>
      <c r="AO2320" s="98">
        <v>0</v>
      </c>
      <c r="AP2320" s="99" t="str">
        <f>IFERROR(VLOOKUP(ROWS($AN$4:AN2320),$AM$4:$AN$2337,2,0),"")</f>
        <v>Żerków (pow. jarociński, woj. wielkopolskie)</v>
      </c>
      <c r="AQ2320" s="98">
        <v>0</v>
      </c>
      <c r="AR2320" s="98">
        <f>IF(ISNUMBER(SEARCH('ankieta ESG'!$G$181,AS2320)),MAX($AR$3:AR2319)+1,0)</f>
        <v>2317</v>
      </c>
      <c r="AS2320" s="134" t="s">
        <v>6320</v>
      </c>
      <c r="AT2320" s="98">
        <v>0</v>
      </c>
      <c r="AU2320" s="99" t="str">
        <f>IFERROR(VLOOKUP(ROWS($AS$4:AS2320),$AR$4:$AS$2337,2,0),"")</f>
        <v>Żerków (pow. jarociński, woj. wielkopolskie)</v>
      </c>
      <c r="AV2320" s="98">
        <v>0</v>
      </c>
      <c r="AW2320" s="98">
        <f>IF(ISNUMBER(SEARCH('ankieta ESG'!$G$182,AX2320)),MAX($AW$3:AW2319)+1,0)</f>
        <v>2317</v>
      </c>
      <c r="AX2320" s="134" t="s">
        <v>6320</v>
      </c>
      <c r="AY2320" s="98">
        <v>0</v>
      </c>
      <c r="AZ2320" s="99" t="str">
        <f>IFERROR(VLOOKUP(ROWS($AX$4:AX2320),$AW$4:$AX$2337,2,0),"")</f>
        <v>Żerków (pow. jarociński, woj. wielkopolskie)</v>
      </c>
      <c r="BA2320" s="98">
        <v>0</v>
      </c>
      <c r="BB2320" s="98">
        <f>IF(ISNUMBER(SEARCH('ankieta ESG'!$G$183,BC2320)),MAX($BB$3:BB2319)+1,0)</f>
        <v>2317</v>
      </c>
      <c r="BC2320" s="134" t="s">
        <v>6320</v>
      </c>
      <c r="BD2320" s="98">
        <v>0</v>
      </c>
      <c r="BE2320" s="99" t="str">
        <f>IFERROR(VLOOKUP(ROWS($BC$4:BC2320),$BB$4:$BC$2337,2,0),"")</f>
        <v>Żerków (pow. jarociński, woj. wielkopolskie)</v>
      </c>
      <c r="BF2320" s="98">
        <v>0</v>
      </c>
      <c r="BG2320" s="98">
        <f>IF(ISNUMBER(SEARCH('ankieta ESG'!$G$184,BH2320)),MAX($BG$3:BG2319)+1,0)</f>
        <v>2317</v>
      </c>
      <c r="BH2320" s="134" t="s">
        <v>6320</v>
      </c>
      <c r="BI2320" s="98">
        <v>0</v>
      </c>
      <c r="BJ2320" s="99" t="str">
        <f>IFERROR(VLOOKUP(ROWS($BH$4:BH2320),$BG$4:$BH$2337,2,0),"")</f>
        <v>Żerków (pow. jarociński, woj. wielkopolskie)</v>
      </c>
      <c r="BK2320" s="98">
        <v>0</v>
      </c>
      <c r="BL2320" s="98">
        <f>IF(ISNUMBER(SEARCH('ankieta ESG'!$G$185,BM2320)),MAX($BL$3:BL2319)+1,0)</f>
        <v>2317</v>
      </c>
      <c r="BM2320" s="134" t="s">
        <v>6320</v>
      </c>
      <c r="BN2320" s="98">
        <v>0</v>
      </c>
      <c r="BO2320" s="99" t="str">
        <f>IFERROR(VLOOKUP(ROWS($BM$4:BM2320),$BL$4:$BM$2337,2,0),"")</f>
        <v>Żerków (pow. jarociński, woj. wielkopolskie)</v>
      </c>
      <c r="BP2320" s="98">
        <v>0</v>
      </c>
      <c r="BQ2320" s="98">
        <f>IF(ISNUMBER(SEARCH('ankieta ESG'!$G$186,BR2320)),MAX($BQ$3:BQ2319)+1,0)</f>
        <v>2317</v>
      </c>
      <c r="BR2320" s="134" t="s">
        <v>6320</v>
      </c>
      <c r="BS2320" s="98">
        <v>0</v>
      </c>
      <c r="BT2320" s="99" t="str">
        <f>IFERROR(VLOOKUP(ROWS($BR$4:BR2320),$BQ$4:$BR$2337,2,0),"")</f>
        <v>Żerków (pow. jarociński, woj. wielkopolskie)</v>
      </c>
      <c r="BU2320" s="98">
        <v>0</v>
      </c>
      <c r="BV2320" s="98">
        <f>IF(ISNUMBER(SEARCH('ankieta ESG'!$G$187,BW2320)),MAX($BV$3:BV2319)+1,0)</f>
        <v>2317</v>
      </c>
      <c r="BW2320" s="134" t="s">
        <v>6320</v>
      </c>
      <c r="BX2320" s="98">
        <v>0</v>
      </c>
      <c r="BY2320" s="99" t="str">
        <f>IFERROR(VLOOKUP(ROWS($BW$4:BW2320),$BV$4:$BW$2337,2,0),"")</f>
        <v>Żerków (pow. jarociński, woj. wielkopolskie)</v>
      </c>
      <c r="BZ2320" s="98">
        <v>0</v>
      </c>
      <c r="CA2320" s="98">
        <f>IF(ISNUMBER(SEARCH('ankieta ESG'!$G$188,CB2320)),MAX($CA$3:CA2319)+1,0)</f>
        <v>2317</v>
      </c>
      <c r="CB2320" s="134" t="s">
        <v>6320</v>
      </c>
      <c r="CC2320" s="98">
        <v>0</v>
      </c>
      <c r="CD2320" s="99" t="str">
        <f>IFERROR(VLOOKUP(ROWS($CB$4:CB2320),$CA$4:$CB$2337,2,0),"")</f>
        <v>Żerków (pow. jarociński, woj. wielkopolskie)</v>
      </c>
      <c r="CE2320" s="98">
        <v>0</v>
      </c>
      <c r="CF2320" s="98">
        <f>IF(ISNUMBER(SEARCH('ankieta ESG'!$G$189,CG2320)),MAX($CF$3:CF2319)+1,0)</f>
        <v>2317</v>
      </c>
      <c r="CG2320" s="134" t="s">
        <v>6320</v>
      </c>
      <c r="CH2320" s="98">
        <v>0</v>
      </c>
      <c r="CI2320" s="99" t="str">
        <f>IFERROR(VLOOKUP(ROWS($CG$4:CG2320),$CF$4:$CG$2337,2,0),"")</f>
        <v>Żerków (pow. jarociński, woj. wielkopolskie)</v>
      </c>
      <c r="CJ2320" s="98">
        <v>0</v>
      </c>
    </row>
    <row r="2321" spans="4:88">
      <c r="D2321" s="25"/>
      <c r="F2321" s="25"/>
      <c r="AM2321" s="98">
        <f>IF(ISNUMBER(SEARCH('ankieta ESG'!$G$180,AN2321)),MAX(AM$3:$AM2320)+1,0)</f>
        <v>2318</v>
      </c>
      <c r="AN2321" s="134" t="s">
        <v>6321</v>
      </c>
      <c r="AO2321" s="98">
        <v>0</v>
      </c>
      <c r="AP2321" s="99" t="str">
        <f>IFERROR(VLOOKUP(ROWS($AN$4:AN2321),$AM$4:$AN$2337,2,0),"")</f>
        <v>Żmigród (pow. trzebnicki, woj. dolnośląskie)</v>
      </c>
      <c r="AQ2321" s="98">
        <v>0</v>
      </c>
      <c r="AR2321" s="98">
        <f>IF(ISNUMBER(SEARCH('ankieta ESG'!$G$181,AS2321)),MAX($AR$3:AR2320)+1,0)</f>
        <v>2318</v>
      </c>
      <c r="AS2321" s="134" t="s">
        <v>6321</v>
      </c>
      <c r="AT2321" s="98">
        <v>0</v>
      </c>
      <c r="AU2321" s="99" t="str">
        <f>IFERROR(VLOOKUP(ROWS($AS$4:AS2321),$AR$4:$AS$2337,2,0),"")</f>
        <v>Żmigród (pow. trzebnicki, woj. dolnośląskie)</v>
      </c>
      <c r="AV2321" s="98">
        <v>0</v>
      </c>
      <c r="AW2321" s="98">
        <f>IF(ISNUMBER(SEARCH('ankieta ESG'!$G$182,AX2321)),MAX($AW$3:AW2320)+1,0)</f>
        <v>2318</v>
      </c>
      <c r="AX2321" s="134" t="s">
        <v>6321</v>
      </c>
      <c r="AY2321" s="98">
        <v>0</v>
      </c>
      <c r="AZ2321" s="99" t="str">
        <f>IFERROR(VLOOKUP(ROWS($AX$4:AX2321),$AW$4:$AX$2337,2,0),"")</f>
        <v>Żmigród (pow. trzebnicki, woj. dolnośląskie)</v>
      </c>
      <c r="BA2321" s="98">
        <v>0</v>
      </c>
      <c r="BB2321" s="98">
        <f>IF(ISNUMBER(SEARCH('ankieta ESG'!$G$183,BC2321)),MAX($BB$3:BB2320)+1,0)</f>
        <v>2318</v>
      </c>
      <c r="BC2321" s="134" t="s">
        <v>6321</v>
      </c>
      <c r="BD2321" s="98">
        <v>0</v>
      </c>
      <c r="BE2321" s="99" t="str">
        <f>IFERROR(VLOOKUP(ROWS($BC$4:BC2321),$BB$4:$BC$2337,2,0),"")</f>
        <v>Żmigród (pow. trzebnicki, woj. dolnośląskie)</v>
      </c>
      <c r="BF2321" s="98">
        <v>0</v>
      </c>
      <c r="BG2321" s="98">
        <f>IF(ISNUMBER(SEARCH('ankieta ESG'!$G$184,BH2321)),MAX($BG$3:BG2320)+1,0)</f>
        <v>2318</v>
      </c>
      <c r="BH2321" s="134" t="s">
        <v>6321</v>
      </c>
      <c r="BI2321" s="98">
        <v>0</v>
      </c>
      <c r="BJ2321" s="99" t="str">
        <f>IFERROR(VLOOKUP(ROWS($BH$4:BH2321),$BG$4:$BH$2337,2,0),"")</f>
        <v>Żmigród (pow. trzebnicki, woj. dolnośląskie)</v>
      </c>
      <c r="BK2321" s="98">
        <v>0</v>
      </c>
      <c r="BL2321" s="98">
        <f>IF(ISNUMBER(SEARCH('ankieta ESG'!$G$185,BM2321)),MAX($BL$3:BL2320)+1,0)</f>
        <v>2318</v>
      </c>
      <c r="BM2321" s="134" t="s">
        <v>6321</v>
      </c>
      <c r="BN2321" s="98">
        <v>0</v>
      </c>
      <c r="BO2321" s="99" t="str">
        <f>IFERROR(VLOOKUP(ROWS($BM$4:BM2321),$BL$4:$BM$2337,2,0),"")</f>
        <v>Żmigród (pow. trzebnicki, woj. dolnośląskie)</v>
      </c>
      <c r="BP2321" s="98">
        <v>0</v>
      </c>
      <c r="BQ2321" s="98">
        <f>IF(ISNUMBER(SEARCH('ankieta ESG'!$G$186,BR2321)),MAX($BQ$3:BQ2320)+1,0)</f>
        <v>2318</v>
      </c>
      <c r="BR2321" s="134" t="s">
        <v>6321</v>
      </c>
      <c r="BS2321" s="98">
        <v>0</v>
      </c>
      <c r="BT2321" s="99" t="str">
        <f>IFERROR(VLOOKUP(ROWS($BR$4:BR2321),$BQ$4:$BR$2337,2,0),"")</f>
        <v>Żmigród (pow. trzebnicki, woj. dolnośląskie)</v>
      </c>
      <c r="BU2321" s="98">
        <v>0</v>
      </c>
      <c r="BV2321" s="98">
        <f>IF(ISNUMBER(SEARCH('ankieta ESG'!$G$187,BW2321)),MAX($BV$3:BV2320)+1,0)</f>
        <v>2318</v>
      </c>
      <c r="BW2321" s="134" t="s">
        <v>6321</v>
      </c>
      <c r="BX2321" s="98">
        <v>0</v>
      </c>
      <c r="BY2321" s="99" t="str">
        <f>IFERROR(VLOOKUP(ROWS($BW$4:BW2321),$BV$4:$BW$2337,2,0),"")</f>
        <v>Żmigród (pow. trzebnicki, woj. dolnośląskie)</v>
      </c>
      <c r="BZ2321" s="98">
        <v>0</v>
      </c>
      <c r="CA2321" s="98">
        <f>IF(ISNUMBER(SEARCH('ankieta ESG'!$G$188,CB2321)),MAX($CA$3:CA2320)+1,0)</f>
        <v>2318</v>
      </c>
      <c r="CB2321" s="134" t="s">
        <v>6321</v>
      </c>
      <c r="CC2321" s="98">
        <v>0</v>
      </c>
      <c r="CD2321" s="99" t="str">
        <f>IFERROR(VLOOKUP(ROWS($CB$4:CB2321),$CA$4:$CB$2337,2,0),"")</f>
        <v>Żmigród (pow. trzebnicki, woj. dolnośląskie)</v>
      </c>
      <c r="CE2321" s="98">
        <v>0</v>
      </c>
      <c r="CF2321" s="98">
        <f>IF(ISNUMBER(SEARCH('ankieta ESG'!$G$189,CG2321)),MAX($CF$3:CF2320)+1,0)</f>
        <v>2318</v>
      </c>
      <c r="CG2321" s="134" t="s">
        <v>6321</v>
      </c>
      <c r="CH2321" s="98">
        <v>0</v>
      </c>
      <c r="CI2321" s="99" t="str">
        <f>IFERROR(VLOOKUP(ROWS($CG$4:CG2321),$CF$4:$CG$2337,2,0),"")</f>
        <v>Żmigród (pow. trzebnicki, woj. dolnośląskie)</v>
      </c>
      <c r="CJ2321" s="98">
        <v>0</v>
      </c>
    </row>
    <row r="2322" spans="4:88">
      <c r="D2322" s="25"/>
      <c r="F2322" s="25"/>
      <c r="AM2322" s="98">
        <f>IF(ISNUMBER(SEARCH('ankieta ESG'!$G$180,AN2322)),MAX(AM$3:$AM2321)+1,0)</f>
        <v>2319</v>
      </c>
      <c r="AN2322" s="134" t="s">
        <v>6322</v>
      </c>
      <c r="AO2322" s="98">
        <v>0</v>
      </c>
      <c r="AP2322" s="99" t="str">
        <f>IFERROR(VLOOKUP(ROWS($AN$4:AN2322),$AM$4:$AN$2337,2,0),"")</f>
        <v>Żmudź (pow. chełmski, woj. lubelskie)</v>
      </c>
      <c r="AQ2322" s="98">
        <v>0</v>
      </c>
      <c r="AR2322" s="98">
        <f>IF(ISNUMBER(SEARCH('ankieta ESG'!$G$181,AS2322)),MAX($AR$3:AR2321)+1,0)</f>
        <v>2319</v>
      </c>
      <c r="AS2322" s="134" t="s">
        <v>6322</v>
      </c>
      <c r="AT2322" s="98">
        <v>0</v>
      </c>
      <c r="AU2322" s="99" t="str">
        <f>IFERROR(VLOOKUP(ROWS($AS$4:AS2322),$AR$4:$AS$2337,2,0),"")</f>
        <v>Żmudź (pow. chełmski, woj. lubelskie)</v>
      </c>
      <c r="AV2322" s="98">
        <v>0</v>
      </c>
      <c r="AW2322" s="98">
        <f>IF(ISNUMBER(SEARCH('ankieta ESG'!$G$182,AX2322)),MAX($AW$3:AW2321)+1,0)</f>
        <v>2319</v>
      </c>
      <c r="AX2322" s="134" t="s">
        <v>6322</v>
      </c>
      <c r="AY2322" s="98">
        <v>0</v>
      </c>
      <c r="AZ2322" s="99" t="str">
        <f>IFERROR(VLOOKUP(ROWS($AX$4:AX2322),$AW$4:$AX$2337,2,0),"")</f>
        <v>Żmudź (pow. chełmski, woj. lubelskie)</v>
      </c>
      <c r="BA2322" s="98">
        <v>0</v>
      </c>
      <c r="BB2322" s="98">
        <f>IF(ISNUMBER(SEARCH('ankieta ESG'!$G$183,BC2322)),MAX($BB$3:BB2321)+1,0)</f>
        <v>2319</v>
      </c>
      <c r="BC2322" s="134" t="s">
        <v>6322</v>
      </c>
      <c r="BD2322" s="98">
        <v>0</v>
      </c>
      <c r="BE2322" s="99" t="str">
        <f>IFERROR(VLOOKUP(ROWS($BC$4:BC2322),$BB$4:$BC$2337,2,0),"")</f>
        <v>Żmudź (pow. chełmski, woj. lubelskie)</v>
      </c>
      <c r="BF2322" s="98">
        <v>0</v>
      </c>
      <c r="BG2322" s="98">
        <f>IF(ISNUMBER(SEARCH('ankieta ESG'!$G$184,BH2322)),MAX($BG$3:BG2321)+1,0)</f>
        <v>2319</v>
      </c>
      <c r="BH2322" s="134" t="s">
        <v>6322</v>
      </c>
      <c r="BI2322" s="98">
        <v>0</v>
      </c>
      <c r="BJ2322" s="99" t="str">
        <f>IFERROR(VLOOKUP(ROWS($BH$4:BH2322),$BG$4:$BH$2337,2,0),"")</f>
        <v>Żmudź (pow. chełmski, woj. lubelskie)</v>
      </c>
      <c r="BK2322" s="98">
        <v>0</v>
      </c>
      <c r="BL2322" s="98">
        <f>IF(ISNUMBER(SEARCH('ankieta ESG'!$G$185,BM2322)),MAX($BL$3:BL2321)+1,0)</f>
        <v>2319</v>
      </c>
      <c r="BM2322" s="134" t="s">
        <v>6322</v>
      </c>
      <c r="BN2322" s="98">
        <v>0</v>
      </c>
      <c r="BO2322" s="99" t="str">
        <f>IFERROR(VLOOKUP(ROWS($BM$4:BM2322),$BL$4:$BM$2337,2,0),"")</f>
        <v>Żmudź (pow. chełmski, woj. lubelskie)</v>
      </c>
      <c r="BP2322" s="98">
        <v>0</v>
      </c>
      <c r="BQ2322" s="98">
        <f>IF(ISNUMBER(SEARCH('ankieta ESG'!$G$186,BR2322)),MAX($BQ$3:BQ2321)+1,0)</f>
        <v>2319</v>
      </c>
      <c r="BR2322" s="134" t="s">
        <v>6322</v>
      </c>
      <c r="BS2322" s="98">
        <v>0</v>
      </c>
      <c r="BT2322" s="99" t="str">
        <f>IFERROR(VLOOKUP(ROWS($BR$4:BR2322),$BQ$4:$BR$2337,2,0),"")</f>
        <v>Żmudź (pow. chełmski, woj. lubelskie)</v>
      </c>
      <c r="BU2322" s="98">
        <v>0</v>
      </c>
      <c r="BV2322" s="98">
        <f>IF(ISNUMBER(SEARCH('ankieta ESG'!$G$187,BW2322)),MAX($BV$3:BV2321)+1,0)</f>
        <v>2319</v>
      </c>
      <c r="BW2322" s="134" t="s">
        <v>6322</v>
      </c>
      <c r="BX2322" s="98">
        <v>0</v>
      </c>
      <c r="BY2322" s="99" t="str">
        <f>IFERROR(VLOOKUP(ROWS($BW$4:BW2322),$BV$4:$BW$2337,2,0),"")</f>
        <v>Żmudź (pow. chełmski, woj. lubelskie)</v>
      </c>
      <c r="BZ2322" s="98">
        <v>0</v>
      </c>
      <c r="CA2322" s="98">
        <f>IF(ISNUMBER(SEARCH('ankieta ESG'!$G$188,CB2322)),MAX($CA$3:CA2321)+1,0)</f>
        <v>2319</v>
      </c>
      <c r="CB2322" s="134" t="s">
        <v>6322</v>
      </c>
      <c r="CC2322" s="98">
        <v>0</v>
      </c>
      <c r="CD2322" s="99" t="str">
        <f>IFERROR(VLOOKUP(ROWS($CB$4:CB2322),$CA$4:$CB$2337,2,0),"")</f>
        <v>Żmudź (pow. chełmski, woj. lubelskie)</v>
      </c>
      <c r="CE2322" s="98">
        <v>0</v>
      </c>
      <c r="CF2322" s="98">
        <f>IF(ISNUMBER(SEARCH('ankieta ESG'!$G$189,CG2322)),MAX($CF$3:CF2321)+1,0)</f>
        <v>2319</v>
      </c>
      <c r="CG2322" s="134" t="s">
        <v>6322</v>
      </c>
      <c r="CH2322" s="98">
        <v>0</v>
      </c>
      <c r="CI2322" s="99" t="str">
        <f>IFERROR(VLOOKUP(ROWS($CG$4:CG2322),$CF$4:$CG$2337,2,0),"")</f>
        <v>Żmudź (pow. chełmski, woj. lubelskie)</v>
      </c>
      <c r="CJ2322" s="98">
        <v>0</v>
      </c>
    </row>
    <row r="2323" spans="4:88">
      <c r="D2323" s="25"/>
      <c r="F2323" s="25"/>
      <c r="AM2323" s="98">
        <f>IF(ISNUMBER(SEARCH('ankieta ESG'!$G$180,AN2323)),MAX(AM$3:$AM2322)+1,0)</f>
        <v>2320</v>
      </c>
      <c r="AN2323" s="134" t="s">
        <v>6323</v>
      </c>
      <c r="AO2323" s="98">
        <v>0</v>
      </c>
      <c r="AP2323" s="99" t="str">
        <f>IFERROR(VLOOKUP(ROWS($AN$4:AN2323),$AM$4:$AN$2337,2,0),"")</f>
        <v>Żnin (pow. żniński, woj. kujawsko-pomorskie)</v>
      </c>
      <c r="AQ2323" s="98">
        <v>0</v>
      </c>
      <c r="AR2323" s="98">
        <f>IF(ISNUMBER(SEARCH('ankieta ESG'!$G$181,AS2323)),MAX($AR$3:AR2322)+1,0)</f>
        <v>2320</v>
      </c>
      <c r="AS2323" s="134" t="s">
        <v>6323</v>
      </c>
      <c r="AT2323" s="98">
        <v>0</v>
      </c>
      <c r="AU2323" s="99" t="str">
        <f>IFERROR(VLOOKUP(ROWS($AS$4:AS2323),$AR$4:$AS$2337,2,0),"")</f>
        <v>Żnin (pow. żniński, woj. kujawsko-pomorskie)</v>
      </c>
      <c r="AV2323" s="98">
        <v>0</v>
      </c>
      <c r="AW2323" s="98">
        <f>IF(ISNUMBER(SEARCH('ankieta ESG'!$G$182,AX2323)),MAX($AW$3:AW2322)+1,0)</f>
        <v>2320</v>
      </c>
      <c r="AX2323" s="134" t="s">
        <v>6323</v>
      </c>
      <c r="AY2323" s="98">
        <v>0</v>
      </c>
      <c r="AZ2323" s="99" t="str">
        <f>IFERROR(VLOOKUP(ROWS($AX$4:AX2323),$AW$4:$AX$2337,2,0),"")</f>
        <v>Żnin (pow. żniński, woj. kujawsko-pomorskie)</v>
      </c>
      <c r="BA2323" s="98">
        <v>0</v>
      </c>
      <c r="BB2323" s="98">
        <f>IF(ISNUMBER(SEARCH('ankieta ESG'!$G$183,BC2323)),MAX($BB$3:BB2322)+1,0)</f>
        <v>2320</v>
      </c>
      <c r="BC2323" s="134" t="s">
        <v>6323</v>
      </c>
      <c r="BD2323" s="98">
        <v>0</v>
      </c>
      <c r="BE2323" s="99" t="str">
        <f>IFERROR(VLOOKUP(ROWS($BC$4:BC2323),$BB$4:$BC$2337,2,0),"")</f>
        <v>Żnin (pow. żniński, woj. kujawsko-pomorskie)</v>
      </c>
      <c r="BF2323" s="98">
        <v>0</v>
      </c>
      <c r="BG2323" s="98">
        <f>IF(ISNUMBER(SEARCH('ankieta ESG'!$G$184,BH2323)),MAX($BG$3:BG2322)+1,0)</f>
        <v>2320</v>
      </c>
      <c r="BH2323" s="134" t="s">
        <v>6323</v>
      </c>
      <c r="BI2323" s="98">
        <v>0</v>
      </c>
      <c r="BJ2323" s="99" t="str">
        <f>IFERROR(VLOOKUP(ROWS($BH$4:BH2323),$BG$4:$BH$2337,2,0),"")</f>
        <v>Żnin (pow. żniński, woj. kujawsko-pomorskie)</v>
      </c>
      <c r="BK2323" s="98">
        <v>0</v>
      </c>
      <c r="BL2323" s="98">
        <f>IF(ISNUMBER(SEARCH('ankieta ESG'!$G$185,BM2323)),MAX($BL$3:BL2322)+1,0)</f>
        <v>2320</v>
      </c>
      <c r="BM2323" s="134" t="s">
        <v>6323</v>
      </c>
      <c r="BN2323" s="98">
        <v>0</v>
      </c>
      <c r="BO2323" s="99" t="str">
        <f>IFERROR(VLOOKUP(ROWS($BM$4:BM2323),$BL$4:$BM$2337,2,0),"")</f>
        <v>Żnin (pow. żniński, woj. kujawsko-pomorskie)</v>
      </c>
      <c r="BP2323" s="98">
        <v>0</v>
      </c>
      <c r="BQ2323" s="98">
        <f>IF(ISNUMBER(SEARCH('ankieta ESG'!$G$186,BR2323)),MAX($BQ$3:BQ2322)+1,0)</f>
        <v>2320</v>
      </c>
      <c r="BR2323" s="134" t="s">
        <v>6323</v>
      </c>
      <c r="BS2323" s="98">
        <v>0</v>
      </c>
      <c r="BT2323" s="99" t="str">
        <f>IFERROR(VLOOKUP(ROWS($BR$4:BR2323),$BQ$4:$BR$2337,2,0),"")</f>
        <v>Żnin (pow. żniński, woj. kujawsko-pomorskie)</v>
      </c>
      <c r="BU2323" s="98">
        <v>0</v>
      </c>
      <c r="BV2323" s="98">
        <f>IF(ISNUMBER(SEARCH('ankieta ESG'!$G$187,BW2323)),MAX($BV$3:BV2322)+1,0)</f>
        <v>2320</v>
      </c>
      <c r="BW2323" s="134" t="s">
        <v>6323</v>
      </c>
      <c r="BX2323" s="98">
        <v>0</v>
      </c>
      <c r="BY2323" s="99" t="str">
        <f>IFERROR(VLOOKUP(ROWS($BW$4:BW2323),$BV$4:$BW$2337,2,0),"")</f>
        <v>Żnin (pow. żniński, woj. kujawsko-pomorskie)</v>
      </c>
      <c r="BZ2323" s="98">
        <v>0</v>
      </c>
      <c r="CA2323" s="98">
        <f>IF(ISNUMBER(SEARCH('ankieta ESG'!$G$188,CB2323)),MAX($CA$3:CA2322)+1,0)</f>
        <v>2320</v>
      </c>
      <c r="CB2323" s="134" t="s">
        <v>6323</v>
      </c>
      <c r="CC2323" s="98">
        <v>0</v>
      </c>
      <c r="CD2323" s="99" t="str">
        <f>IFERROR(VLOOKUP(ROWS($CB$4:CB2323),$CA$4:$CB$2337,2,0),"")</f>
        <v>Żnin (pow. żniński, woj. kujawsko-pomorskie)</v>
      </c>
      <c r="CE2323" s="98">
        <v>0</v>
      </c>
      <c r="CF2323" s="98">
        <f>IF(ISNUMBER(SEARCH('ankieta ESG'!$G$189,CG2323)),MAX($CF$3:CF2322)+1,0)</f>
        <v>2320</v>
      </c>
      <c r="CG2323" s="134" t="s">
        <v>6323</v>
      </c>
      <c r="CH2323" s="98">
        <v>0</v>
      </c>
      <c r="CI2323" s="99" t="str">
        <f>IFERROR(VLOOKUP(ROWS($CG$4:CG2323),$CF$4:$CG$2337,2,0),"")</f>
        <v>Żnin (pow. żniński, woj. kujawsko-pomorskie)</v>
      </c>
      <c r="CJ2323" s="98">
        <v>0</v>
      </c>
    </row>
    <row r="2324" spans="4:88">
      <c r="D2324" s="25"/>
      <c r="F2324" s="25"/>
      <c r="AM2324" s="98">
        <f>IF(ISNUMBER(SEARCH('ankieta ESG'!$G$180,AN2324)),MAX(AM$3:$AM2323)+1,0)</f>
        <v>2321</v>
      </c>
      <c r="AN2324" s="134" t="s">
        <v>6324</v>
      </c>
      <c r="AO2324" s="98">
        <v>0</v>
      </c>
      <c r="AP2324" s="99" t="str">
        <f>IFERROR(VLOOKUP(ROWS($AN$4:AN2324),$AM$4:$AN$2337,2,0),"")</f>
        <v>Żołynia (pow. łańcucki, woj. podkarpackie)</v>
      </c>
      <c r="AQ2324" s="98">
        <v>0</v>
      </c>
      <c r="AR2324" s="98">
        <f>IF(ISNUMBER(SEARCH('ankieta ESG'!$G$181,AS2324)),MAX($AR$3:AR2323)+1,0)</f>
        <v>2321</v>
      </c>
      <c r="AS2324" s="134" t="s">
        <v>6324</v>
      </c>
      <c r="AT2324" s="98">
        <v>0</v>
      </c>
      <c r="AU2324" s="99" t="str">
        <f>IFERROR(VLOOKUP(ROWS($AS$4:AS2324),$AR$4:$AS$2337,2,0),"")</f>
        <v>Żołynia (pow. łańcucki, woj. podkarpackie)</v>
      </c>
      <c r="AV2324" s="98">
        <v>0</v>
      </c>
      <c r="AW2324" s="98">
        <f>IF(ISNUMBER(SEARCH('ankieta ESG'!$G$182,AX2324)),MAX($AW$3:AW2323)+1,0)</f>
        <v>2321</v>
      </c>
      <c r="AX2324" s="134" t="s">
        <v>6324</v>
      </c>
      <c r="AY2324" s="98">
        <v>0</v>
      </c>
      <c r="AZ2324" s="99" t="str">
        <f>IFERROR(VLOOKUP(ROWS($AX$4:AX2324),$AW$4:$AX$2337,2,0),"")</f>
        <v>Żołynia (pow. łańcucki, woj. podkarpackie)</v>
      </c>
      <c r="BA2324" s="98">
        <v>0</v>
      </c>
      <c r="BB2324" s="98">
        <f>IF(ISNUMBER(SEARCH('ankieta ESG'!$G$183,BC2324)),MAX($BB$3:BB2323)+1,0)</f>
        <v>2321</v>
      </c>
      <c r="BC2324" s="134" t="s">
        <v>6324</v>
      </c>
      <c r="BD2324" s="98">
        <v>0</v>
      </c>
      <c r="BE2324" s="99" t="str">
        <f>IFERROR(VLOOKUP(ROWS($BC$4:BC2324),$BB$4:$BC$2337,2,0),"")</f>
        <v>Żołynia (pow. łańcucki, woj. podkarpackie)</v>
      </c>
      <c r="BF2324" s="98">
        <v>0</v>
      </c>
      <c r="BG2324" s="98">
        <f>IF(ISNUMBER(SEARCH('ankieta ESG'!$G$184,BH2324)),MAX($BG$3:BG2323)+1,0)</f>
        <v>2321</v>
      </c>
      <c r="BH2324" s="134" t="s">
        <v>6324</v>
      </c>
      <c r="BI2324" s="98">
        <v>0</v>
      </c>
      <c r="BJ2324" s="99" t="str">
        <f>IFERROR(VLOOKUP(ROWS($BH$4:BH2324),$BG$4:$BH$2337,2,0),"")</f>
        <v>Żołynia (pow. łańcucki, woj. podkarpackie)</v>
      </c>
      <c r="BK2324" s="98">
        <v>0</v>
      </c>
      <c r="BL2324" s="98">
        <f>IF(ISNUMBER(SEARCH('ankieta ESG'!$G$185,BM2324)),MAX($BL$3:BL2323)+1,0)</f>
        <v>2321</v>
      </c>
      <c r="BM2324" s="134" t="s">
        <v>6324</v>
      </c>
      <c r="BN2324" s="98">
        <v>0</v>
      </c>
      <c r="BO2324" s="99" t="str">
        <f>IFERROR(VLOOKUP(ROWS($BM$4:BM2324),$BL$4:$BM$2337,2,0),"")</f>
        <v>Żołynia (pow. łańcucki, woj. podkarpackie)</v>
      </c>
      <c r="BP2324" s="98">
        <v>0</v>
      </c>
      <c r="BQ2324" s="98">
        <f>IF(ISNUMBER(SEARCH('ankieta ESG'!$G$186,BR2324)),MAX($BQ$3:BQ2323)+1,0)</f>
        <v>2321</v>
      </c>
      <c r="BR2324" s="134" t="s">
        <v>6324</v>
      </c>
      <c r="BS2324" s="98">
        <v>0</v>
      </c>
      <c r="BT2324" s="99" t="str">
        <f>IFERROR(VLOOKUP(ROWS($BR$4:BR2324),$BQ$4:$BR$2337,2,0),"")</f>
        <v>Żołynia (pow. łańcucki, woj. podkarpackie)</v>
      </c>
      <c r="BU2324" s="98">
        <v>0</v>
      </c>
      <c r="BV2324" s="98">
        <f>IF(ISNUMBER(SEARCH('ankieta ESG'!$G$187,BW2324)),MAX($BV$3:BV2323)+1,0)</f>
        <v>2321</v>
      </c>
      <c r="BW2324" s="134" t="s">
        <v>6324</v>
      </c>
      <c r="BX2324" s="98">
        <v>0</v>
      </c>
      <c r="BY2324" s="99" t="str">
        <f>IFERROR(VLOOKUP(ROWS($BW$4:BW2324),$BV$4:$BW$2337,2,0),"")</f>
        <v>Żołynia (pow. łańcucki, woj. podkarpackie)</v>
      </c>
      <c r="BZ2324" s="98">
        <v>0</v>
      </c>
      <c r="CA2324" s="98">
        <f>IF(ISNUMBER(SEARCH('ankieta ESG'!$G$188,CB2324)),MAX($CA$3:CA2323)+1,0)</f>
        <v>2321</v>
      </c>
      <c r="CB2324" s="134" t="s">
        <v>6324</v>
      </c>
      <c r="CC2324" s="98">
        <v>0</v>
      </c>
      <c r="CD2324" s="99" t="str">
        <f>IFERROR(VLOOKUP(ROWS($CB$4:CB2324),$CA$4:$CB$2337,2,0),"")</f>
        <v>Żołynia (pow. łańcucki, woj. podkarpackie)</v>
      </c>
      <c r="CE2324" s="98">
        <v>0</v>
      </c>
      <c r="CF2324" s="98">
        <f>IF(ISNUMBER(SEARCH('ankieta ESG'!$G$189,CG2324)),MAX($CF$3:CF2323)+1,0)</f>
        <v>2321</v>
      </c>
      <c r="CG2324" s="134" t="s">
        <v>6324</v>
      </c>
      <c r="CH2324" s="98">
        <v>0</v>
      </c>
      <c r="CI2324" s="99" t="str">
        <f>IFERROR(VLOOKUP(ROWS($CG$4:CG2324),$CF$4:$CG$2337,2,0),"")</f>
        <v>Żołynia (pow. łańcucki, woj. podkarpackie)</v>
      </c>
      <c r="CJ2324" s="98">
        <v>0</v>
      </c>
    </row>
    <row r="2325" spans="4:88">
      <c r="D2325" s="25"/>
      <c r="F2325" s="25"/>
      <c r="AM2325" s="98">
        <f>IF(ISNUMBER(SEARCH('ankieta ESG'!$G$180,AN2325)),MAX(AM$3:$AM2324)+1,0)</f>
        <v>2322</v>
      </c>
      <c r="AN2325" s="134" t="s">
        <v>6325</v>
      </c>
      <c r="AO2325" s="98">
        <v>0</v>
      </c>
      <c r="AP2325" s="99" t="str">
        <f>IFERROR(VLOOKUP(ROWS($AN$4:AN2325),$AM$4:$AN$2337,2,0),"")</f>
        <v>Żory (pow. Żory, woj. śląskie)</v>
      </c>
      <c r="AQ2325" s="98">
        <v>0</v>
      </c>
      <c r="AR2325" s="98">
        <f>IF(ISNUMBER(SEARCH('ankieta ESG'!$G$181,AS2325)),MAX($AR$3:AR2324)+1,0)</f>
        <v>2322</v>
      </c>
      <c r="AS2325" s="134" t="s">
        <v>6325</v>
      </c>
      <c r="AT2325" s="98">
        <v>0</v>
      </c>
      <c r="AU2325" s="99" t="str">
        <f>IFERROR(VLOOKUP(ROWS($AS$4:AS2325),$AR$4:$AS$2337,2,0),"")</f>
        <v>Żory (pow. Żory, woj. śląskie)</v>
      </c>
      <c r="AV2325" s="98">
        <v>0</v>
      </c>
      <c r="AW2325" s="98">
        <f>IF(ISNUMBER(SEARCH('ankieta ESG'!$G$182,AX2325)),MAX($AW$3:AW2324)+1,0)</f>
        <v>2322</v>
      </c>
      <c r="AX2325" s="134" t="s">
        <v>6325</v>
      </c>
      <c r="AY2325" s="98">
        <v>0</v>
      </c>
      <c r="AZ2325" s="99" t="str">
        <f>IFERROR(VLOOKUP(ROWS($AX$4:AX2325),$AW$4:$AX$2337,2,0),"")</f>
        <v>Żory (pow. Żory, woj. śląskie)</v>
      </c>
      <c r="BA2325" s="98">
        <v>0</v>
      </c>
      <c r="BB2325" s="98">
        <f>IF(ISNUMBER(SEARCH('ankieta ESG'!$G$183,BC2325)),MAX($BB$3:BB2324)+1,0)</f>
        <v>2322</v>
      </c>
      <c r="BC2325" s="134" t="s">
        <v>6325</v>
      </c>
      <c r="BD2325" s="98">
        <v>0</v>
      </c>
      <c r="BE2325" s="99" t="str">
        <f>IFERROR(VLOOKUP(ROWS($BC$4:BC2325),$BB$4:$BC$2337,2,0),"")</f>
        <v>Żory (pow. Żory, woj. śląskie)</v>
      </c>
      <c r="BF2325" s="98">
        <v>0</v>
      </c>
      <c r="BG2325" s="98">
        <f>IF(ISNUMBER(SEARCH('ankieta ESG'!$G$184,BH2325)),MAX($BG$3:BG2324)+1,0)</f>
        <v>2322</v>
      </c>
      <c r="BH2325" s="134" t="s">
        <v>6325</v>
      </c>
      <c r="BI2325" s="98">
        <v>0</v>
      </c>
      <c r="BJ2325" s="99" t="str">
        <f>IFERROR(VLOOKUP(ROWS($BH$4:BH2325),$BG$4:$BH$2337,2,0),"")</f>
        <v>Żory (pow. Żory, woj. śląskie)</v>
      </c>
      <c r="BK2325" s="98">
        <v>0</v>
      </c>
      <c r="BL2325" s="98">
        <f>IF(ISNUMBER(SEARCH('ankieta ESG'!$G$185,BM2325)),MAX($BL$3:BL2324)+1,0)</f>
        <v>2322</v>
      </c>
      <c r="BM2325" s="134" t="s">
        <v>6325</v>
      </c>
      <c r="BN2325" s="98">
        <v>0</v>
      </c>
      <c r="BO2325" s="99" t="str">
        <f>IFERROR(VLOOKUP(ROWS($BM$4:BM2325),$BL$4:$BM$2337,2,0),"")</f>
        <v>Żory (pow. Żory, woj. śląskie)</v>
      </c>
      <c r="BP2325" s="98">
        <v>0</v>
      </c>
      <c r="BQ2325" s="98">
        <f>IF(ISNUMBER(SEARCH('ankieta ESG'!$G$186,BR2325)),MAX($BQ$3:BQ2324)+1,0)</f>
        <v>2322</v>
      </c>
      <c r="BR2325" s="134" t="s">
        <v>6325</v>
      </c>
      <c r="BS2325" s="98">
        <v>0</v>
      </c>
      <c r="BT2325" s="99" t="str">
        <f>IFERROR(VLOOKUP(ROWS($BR$4:BR2325),$BQ$4:$BR$2337,2,0),"")</f>
        <v>Żory (pow. Żory, woj. śląskie)</v>
      </c>
      <c r="BU2325" s="98">
        <v>0</v>
      </c>
      <c r="BV2325" s="98">
        <f>IF(ISNUMBER(SEARCH('ankieta ESG'!$G$187,BW2325)),MAX($BV$3:BV2324)+1,0)</f>
        <v>2322</v>
      </c>
      <c r="BW2325" s="134" t="s">
        <v>6325</v>
      </c>
      <c r="BX2325" s="98">
        <v>0</v>
      </c>
      <c r="BY2325" s="99" t="str">
        <f>IFERROR(VLOOKUP(ROWS($BW$4:BW2325),$BV$4:$BW$2337,2,0),"")</f>
        <v>Żory (pow. Żory, woj. śląskie)</v>
      </c>
      <c r="BZ2325" s="98">
        <v>0</v>
      </c>
      <c r="CA2325" s="98">
        <f>IF(ISNUMBER(SEARCH('ankieta ESG'!$G$188,CB2325)),MAX($CA$3:CA2324)+1,0)</f>
        <v>2322</v>
      </c>
      <c r="CB2325" s="134" t="s">
        <v>6325</v>
      </c>
      <c r="CC2325" s="98">
        <v>0</v>
      </c>
      <c r="CD2325" s="99" t="str">
        <f>IFERROR(VLOOKUP(ROWS($CB$4:CB2325),$CA$4:$CB$2337,2,0),"")</f>
        <v>Żory (pow. Żory, woj. śląskie)</v>
      </c>
      <c r="CE2325" s="98">
        <v>0</v>
      </c>
      <c r="CF2325" s="98">
        <f>IF(ISNUMBER(SEARCH('ankieta ESG'!$G$189,CG2325)),MAX($CF$3:CF2324)+1,0)</f>
        <v>2322</v>
      </c>
      <c r="CG2325" s="134" t="s">
        <v>6325</v>
      </c>
      <c r="CH2325" s="98">
        <v>0</v>
      </c>
      <c r="CI2325" s="99" t="str">
        <f>IFERROR(VLOOKUP(ROWS($CG$4:CG2325),$CF$4:$CG$2337,2,0),"")</f>
        <v>Żory (pow. Żory, woj. śląskie)</v>
      </c>
      <c r="CJ2325" s="98">
        <v>0</v>
      </c>
    </row>
    <row r="2326" spans="4:88">
      <c r="D2326" s="25"/>
      <c r="F2326" s="25"/>
      <c r="AM2326" s="98">
        <f>IF(ISNUMBER(SEARCH('ankieta ESG'!$G$180,AN2326)),MAX(AM$3:$AM2325)+1,0)</f>
        <v>2323</v>
      </c>
      <c r="AN2326" s="134" t="s">
        <v>6326</v>
      </c>
      <c r="AO2326" s="98">
        <v>0</v>
      </c>
      <c r="AP2326" s="99" t="str">
        <f>IFERROR(VLOOKUP(ROWS($AN$4:AN2326),$AM$4:$AN$2337,2,0),"")</f>
        <v>Żółkiewka (pow. krasnostawski, woj. lubelskie)</v>
      </c>
      <c r="AQ2326" s="98">
        <v>0</v>
      </c>
      <c r="AR2326" s="98">
        <f>IF(ISNUMBER(SEARCH('ankieta ESG'!$G$181,AS2326)),MAX($AR$3:AR2325)+1,0)</f>
        <v>2323</v>
      </c>
      <c r="AS2326" s="134" t="s">
        <v>6326</v>
      </c>
      <c r="AT2326" s="98">
        <v>0</v>
      </c>
      <c r="AU2326" s="99" t="str">
        <f>IFERROR(VLOOKUP(ROWS($AS$4:AS2326),$AR$4:$AS$2337,2,0),"")</f>
        <v>Żółkiewka (pow. krasnostawski, woj. lubelskie)</v>
      </c>
      <c r="AV2326" s="98">
        <v>0</v>
      </c>
      <c r="AW2326" s="98">
        <f>IF(ISNUMBER(SEARCH('ankieta ESG'!$G$182,AX2326)),MAX($AW$3:AW2325)+1,0)</f>
        <v>2323</v>
      </c>
      <c r="AX2326" s="134" t="s">
        <v>6326</v>
      </c>
      <c r="AY2326" s="98">
        <v>0</v>
      </c>
      <c r="AZ2326" s="99" t="str">
        <f>IFERROR(VLOOKUP(ROWS($AX$4:AX2326),$AW$4:$AX$2337,2,0),"")</f>
        <v>Żółkiewka (pow. krasnostawski, woj. lubelskie)</v>
      </c>
      <c r="BA2326" s="98">
        <v>0</v>
      </c>
      <c r="BB2326" s="98">
        <f>IF(ISNUMBER(SEARCH('ankieta ESG'!$G$183,BC2326)),MAX($BB$3:BB2325)+1,0)</f>
        <v>2323</v>
      </c>
      <c r="BC2326" s="134" t="s">
        <v>6326</v>
      </c>
      <c r="BD2326" s="98">
        <v>0</v>
      </c>
      <c r="BE2326" s="99" t="str">
        <f>IFERROR(VLOOKUP(ROWS($BC$4:BC2326),$BB$4:$BC$2337,2,0),"")</f>
        <v>Żółkiewka (pow. krasnostawski, woj. lubelskie)</v>
      </c>
      <c r="BF2326" s="98">
        <v>0</v>
      </c>
      <c r="BG2326" s="98">
        <f>IF(ISNUMBER(SEARCH('ankieta ESG'!$G$184,BH2326)),MAX($BG$3:BG2325)+1,0)</f>
        <v>2323</v>
      </c>
      <c r="BH2326" s="134" t="s">
        <v>6326</v>
      </c>
      <c r="BI2326" s="98">
        <v>0</v>
      </c>
      <c r="BJ2326" s="99" t="str">
        <f>IFERROR(VLOOKUP(ROWS($BH$4:BH2326),$BG$4:$BH$2337,2,0),"")</f>
        <v>Żółkiewka (pow. krasnostawski, woj. lubelskie)</v>
      </c>
      <c r="BK2326" s="98">
        <v>0</v>
      </c>
      <c r="BL2326" s="98">
        <f>IF(ISNUMBER(SEARCH('ankieta ESG'!$G$185,BM2326)),MAX($BL$3:BL2325)+1,0)</f>
        <v>2323</v>
      </c>
      <c r="BM2326" s="134" t="s">
        <v>6326</v>
      </c>
      <c r="BN2326" s="98">
        <v>0</v>
      </c>
      <c r="BO2326" s="99" t="str">
        <f>IFERROR(VLOOKUP(ROWS($BM$4:BM2326),$BL$4:$BM$2337,2,0),"")</f>
        <v>Żółkiewka (pow. krasnostawski, woj. lubelskie)</v>
      </c>
      <c r="BP2326" s="98">
        <v>0</v>
      </c>
      <c r="BQ2326" s="98">
        <f>IF(ISNUMBER(SEARCH('ankieta ESG'!$G$186,BR2326)),MAX($BQ$3:BQ2325)+1,0)</f>
        <v>2323</v>
      </c>
      <c r="BR2326" s="134" t="s">
        <v>6326</v>
      </c>
      <c r="BS2326" s="98">
        <v>0</v>
      </c>
      <c r="BT2326" s="99" t="str">
        <f>IFERROR(VLOOKUP(ROWS($BR$4:BR2326),$BQ$4:$BR$2337,2,0),"")</f>
        <v>Żółkiewka (pow. krasnostawski, woj. lubelskie)</v>
      </c>
      <c r="BU2326" s="98">
        <v>0</v>
      </c>
      <c r="BV2326" s="98">
        <f>IF(ISNUMBER(SEARCH('ankieta ESG'!$G$187,BW2326)),MAX($BV$3:BV2325)+1,0)</f>
        <v>2323</v>
      </c>
      <c r="BW2326" s="134" t="s">
        <v>6326</v>
      </c>
      <c r="BX2326" s="98">
        <v>0</v>
      </c>
      <c r="BY2326" s="99" t="str">
        <f>IFERROR(VLOOKUP(ROWS($BW$4:BW2326),$BV$4:$BW$2337,2,0),"")</f>
        <v>Żółkiewka (pow. krasnostawski, woj. lubelskie)</v>
      </c>
      <c r="BZ2326" s="98">
        <v>0</v>
      </c>
      <c r="CA2326" s="98">
        <f>IF(ISNUMBER(SEARCH('ankieta ESG'!$G$188,CB2326)),MAX($CA$3:CA2325)+1,0)</f>
        <v>2323</v>
      </c>
      <c r="CB2326" s="134" t="s">
        <v>6326</v>
      </c>
      <c r="CC2326" s="98">
        <v>0</v>
      </c>
      <c r="CD2326" s="99" t="str">
        <f>IFERROR(VLOOKUP(ROWS($CB$4:CB2326),$CA$4:$CB$2337,2,0),"")</f>
        <v>Żółkiewka (pow. krasnostawski, woj. lubelskie)</v>
      </c>
      <c r="CE2326" s="98">
        <v>0</v>
      </c>
      <c r="CF2326" s="98">
        <f>IF(ISNUMBER(SEARCH('ankieta ESG'!$G$189,CG2326)),MAX($CF$3:CF2325)+1,0)</f>
        <v>2323</v>
      </c>
      <c r="CG2326" s="134" t="s">
        <v>6326</v>
      </c>
      <c r="CH2326" s="98">
        <v>0</v>
      </c>
      <c r="CI2326" s="99" t="str">
        <f>IFERROR(VLOOKUP(ROWS($CG$4:CG2326),$CF$4:$CG$2337,2,0),"")</f>
        <v>Żółkiewka (pow. krasnostawski, woj. lubelskie)</v>
      </c>
      <c r="CJ2326" s="98">
        <v>0</v>
      </c>
    </row>
    <row r="2327" spans="4:88">
      <c r="D2327" s="25"/>
      <c r="F2327" s="25"/>
      <c r="AM2327" s="98">
        <f>IF(ISNUMBER(SEARCH('ankieta ESG'!$G$180,AN2327)),MAX(AM$3:$AM2326)+1,0)</f>
        <v>2324</v>
      </c>
      <c r="AN2327" s="134" t="s">
        <v>6327</v>
      </c>
      <c r="AO2327" s="98">
        <v>0</v>
      </c>
      <c r="AP2327" s="99" t="str">
        <f>IFERROR(VLOOKUP(ROWS($AN$4:AN2327),$AM$4:$AN$2337,2,0),"")</f>
        <v>Żórawina (pow. wrocławski, woj. dolnośląskie)</v>
      </c>
      <c r="AQ2327" s="98">
        <v>0</v>
      </c>
      <c r="AR2327" s="98">
        <f>IF(ISNUMBER(SEARCH('ankieta ESG'!$G$181,AS2327)),MAX($AR$3:AR2326)+1,0)</f>
        <v>2324</v>
      </c>
      <c r="AS2327" s="134" t="s">
        <v>6327</v>
      </c>
      <c r="AT2327" s="98">
        <v>0</v>
      </c>
      <c r="AU2327" s="99" t="str">
        <f>IFERROR(VLOOKUP(ROWS($AS$4:AS2327),$AR$4:$AS$2337,2,0),"")</f>
        <v>Żórawina (pow. wrocławski, woj. dolnośląskie)</v>
      </c>
      <c r="AV2327" s="98">
        <v>0</v>
      </c>
      <c r="AW2327" s="98">
        <f>IF(ISNUMBER(SEARCH('ankieta ESG'!$G$182,AX2327)),MAX($AW$3:AW2326)+1,0)</f>
        <v>2324</v>
      </c>
      <c r="AX2327" s="134" t="s">
        <v>6327</v>
      </c>
      <c r="AY2327" s="98">
        <v>0</v>
      </c>
      <c r="AZ2327" s="99" t="str">
        <f>IFERROR(VLOOKUP(ROWS($AX$4:AX2327),$AW$4:$AX$2337,2,0),"")</f>
        <v>Żórawina (pow. wrocławski, woj. dolnośląskie)</v>
      </c>
      <c r="BA2327" s="98">
        <v>0</v>
      </c>
      <c r="BB2327" s="98">
        <f>IF(ISNUMBER(SEARCH('ankieta ESG'!$G$183,BC2327)),MAX($BB$3:BB2326)+1,0)</f>
        <v>2324</v>
      </c>
      <c r="BC2327" s="134" t="s">
        <v>6327</v>
      </c>
      <c r="BD2327" s="98">
        <v>0</v>
      </c>
      <c r="BE2327" s="99" t="str">
        <f>IFERROR(VLOOKUP(ROWS($BC$4:BC2327),$BB$4:$BC$2337,2,0),"")</f>
        <v>Żórawina (pow. wrocławski, woj. dolnośląskie)</v>
      </c>
      <c r="BF2327" s="98">
        <v>0</v>
      </c>
      <c r="BG2327" s="98">
        <f>IF(ISNUMBER(SEARCH('ankieta ESG'!$G$184,BH2327)),MAX($BG$3:BG2326)+1,0)</f>
        <v>2324</v>
      </c>
      <c r="BH2327" s="134" t="s">
        <v>6327</v>
      </c>
      <c r="BI2327" s="98">
        <v>0</v>
      </c>
      <c r="BJ2327" s="99" t="str">
        <f>IFERROR(VLOOKUP(ROWS($BH$4:BH2327),$BG$4:$BH$2337,2,0),"")</f>
        <v>Żórawina (pow. wrocławski, woj. dolnośląskie)</v>
      </c>
      <c r="BK2327" s="98">
        <v>0</v>
      </c>
      <c r="BL2327" s="98">
        <f>IF(ISNUMBER(SEARCH('ankieta ESG'!$G$185,BM2327)),MAX($BL$3:BL2326)+1,0)</f>
        <v>2324</v>
      </c>
      <c r="BM2327" s="134" t="s">
        <v>6327</v>
      </c>
      <c r="BN2327" s="98">
        <v>0</v>
      </c>
      <c r="BO2327" s="99" t="str">
        <f>IFERROR(VLOOKUP(ROWS($BM$4:BM2327),$BL$4:$BM$2337,2,0),"")</f>
        <v>Żórawina (pow. wrocławski, woj. dolnośląskie)</v>
      </c>
      <c r="BP2327" s="98">
        <v>0</v>
      </c>
      <c r="BQ2327" s="98">
        <f>IF(ISNUMBER(SEARCH('ankieta ESG'!$G$186,BR2327)),MAX($BQ$3:BQ2326)+1,0)</f>
        <v>2324</v>
      </c>
      <c r="BR2327" s="134" t="s">
        <v>6327</v>
      </c>
      <c r="BS2327" s="98">
        <v>0</v>
      </c>
      <c r="BT2327" s="99" t="str">
        <f>IFERROR(VLOOKUP(ROWS($BR$4:BR2327),$BQ$4:$BR$2337,2,0),"")</f>
        <v>Żórawina (pow. wrocławski, woj. dolnośląskie)</v>
      </c>
      <c r="BU2327" s="98">
        <v>0</v>
      </c>
      <c r="BV2327" s="98">
        <f>IF(ISNUMBER(SEARCH('ankieta ESG'!$G$187,BW2327)),MAX($BV$3:BV2326)+1,0)</f>
        <v>2324</v>
      </c>
      <c r="BW2327" s="134" t="s">
        <v>6327</v>
      </c>
      <c r="BX2327" s="98">
        <v>0</v>
      </c>
      <c r="BY2327" s="99" t="str">
        <f>IFERROR(VLOOKUP(ROWS($BW$4:BW2327),$BV$4:$BW$2337,2,0),"")</f>
        <v>Żórawina (pow. wrocławski, woj. dolnośląskie)</v>
      </c>
      <c r="BZ2327" s="98">
        <v>0</v>
      </c>
      <c r="CA2327" s="98">
        <f>IF(ISNUMBER(SEARCH('ankieta ESG'!$G$188,CB2327)),MAX($CA$3:CA2326)+1,0)</f>
        <v>2324</v>
      </c>
      <c r="CB2327" s="134" t="s">
        <v>6327</v>
      </c>
      <c r="CC2327" s="98">
        <v>0</v>
      </c>
      <c r="CD2327" s="99" t="str">
        <f>IFERROR(VLOOKUP(ROWS($CB$4:CB2327),$CA$4:$CB$2337,2,0),"")</f>
        <v>Żórawina (pow. wrocławski, woj. dolnośląskie)</v>
      </c>
      <c r="CE2327" s="98">
        <v>0</v>
      </c>
      <c r="CF2327" s="98">
        <f>IF(ISNUMBER(SEARCH('ankieta ESG'!$G$189,CG2327)),MAX($CF$3:CF2326)+1,0)</f>
        <v>2324</v>
      </c>
      <c r="CG2327" s="134" t="s">
        <v>6327</v>
      </c>
      <c r="CH2327" s="98">
        <v>0</v>
      </c>
      <c r="CI2327" s="99" t="str">
        <f>IFERROR(VLOOKUP(ROWS($CG$4:CG2327),$CF$4:$CG$2337,2,0),"")</f>
        <v>Żórawina (pow. wrocławski, woj. dolnośląskie)</v>
      </c>
      <c r="CJ2327" s="98">
        <v>0</v>
      </c>
    </row>
    <row r="2328" spans="4:88">
      <c r="D2328" s="25"/>
      <c r="F2328" s="25"/>
      <c r="AM2328" s="98">
        <f>IF(ISNUMBER(SEARCH('ankieta ESG'!$G$180,AN2328)),MAX(AM$3:$AM2327)+1,0)</f>
        <v>2325</v>
      </c>
      <c r="AN2328" s="134" t="s">
        <v>6328</v>
      </c>
      <c r="AO2328" s="98">
        <v>0</v>
      </c>
      <c r="AP2328" s="99" t="str">
        <f>IFERROR(VLOOKUP(ROWS($AN$4:AN2328),$AM$4:$AN$2337,2,0),"")</f>
        <v>Żukowice (pow. głogowski, woj. dolnośląskie)</v>
      </c>
      <c r="AQ2328" s="98">
        <v>0</v>
      </c>
      <c r="AR2328" s="98">
        <f>IF(ISNUMBER(SEARCH('ankieta ESG'!$G$181,AS2328)),MAX($AR$3:AR2327)+1,0)</f>
        <v>2325</v>
      </c>
      <c r="AS2328" s="134" t="s">
        <v>6328</v>
      </c>
      <c r="AT2328" s="98">
        <v>0</v>
      </c>
      <c r="AU2328" s="99" t="str">
        <f>IFERROR(VLOOKUP(ROWS($AS$4:AS2328),$AR$4:$AS$2337,2,0),"")</f>
        <v>Żukowice (pow. głogowski, woj. dolnośląskie)</v>
      </c>
      <c r="AV2328" s="98">
        <v>0</v>
      </c>
      <c r="AW2328" s="98">
        <f>IF(ISNUMBER(SEARCH('ankieta ESG'!$G$182,AX2328)),MAX($AW$3:AW2327)+1,0)</f>
        <v>2325</v>
      </c>
      <c r="AX2328" s="134" t="s">
        <v>6328</v>
      </c>
      <c r="AY2328" s="98">
        <v>0</v>
      </c>
      <c r="AZ2328" s="99" t="str">
        <f>IFERROR(VLOOKUP(ROWS($AX$4:AX2328),$AW$4:$AX$2337,2,0),"")</f>
        <v>Żukowice (pow. głogowski, woj. dolnośląskie)</v>
      </c>
      <c r="BA2328" s="98">
        <v>0</v>
      </c>
      <c r="BB2328" s="98">
        <f>IF(ISNUMBER(SEARCH('ankieta ESG'!$G$183,BC2328)),MAX($BB$3:BB2327)+1,0)</f>
        <v>2325</v>
      </c>
      <c r="BC2328" s="134" t="s">
        <v>6328</v>
      </c>
      <c r="BD2328" s="98">
        <v>0</v>
      </c>
      <c r="BE2328" s="99" t="str">
        <f>IFERROR(VLOOKUP(ROWS($BC$4:BC2328),$BB$4:$BC$2337,2,0),"")</f>
        <v>Żukowice (pow. głogowski, woj. dolnośląskie)</v>
      </c>
      <c r="BF2328" s="98">
        <v>0</v>
      </c>
      <c r="BG2328" s="98">
        <f>IF(ISNUMBER(SEARCH('ankieta ESG'!$G$184,BH2328)),MAX($BG$3:BG2327)+1,0)</f>
        <v>2325</v>
      </c>
      <c r="BH2328" s="134" t="s">
        <v>6328</v>
      </c>
      <c r="BI2328" s="98">
        <v>0</v>
      </c>
      <c r="BJ2328" s="99" t="str">
        <f>IFERROR(VLOOKUP(ROWS($BH$4:BH2328),$BG$4:$BH$2337,2,0),"")</f>
        <v>Żukowice (pow. głogowski, woj. dolnośląskie)</v>
      </c>
      <c r="BK2328" s="98">
        <v>0</v>
      </c>
      <c r="BL2328" s="98">
        <f>IF(ISNUMBER(SEARCH('ankieta ESG'!$G$185,BM2328)),MAX($BL$3:BL2327)+1,0)</f>
        <v>2325</v>
      </c>
      <c r="BM2328" s="134" t="s">
        <v>6328</v>
      </c>
      <c r="BN2328" s="98">
        <v>0</v>
      </c>
      <c r="BO2328" s="99" t="str">
        <f>IFERROR(VLOOKUP(ROWS($BM$4:BM2328),$BL$4:$BM$2337,2,0),"")</f>
        <v>Żukowice (pow. głogowski, woj. dolnośląskie)</v>
      </c>
      <c r="BP2328" s="98">
        <v>0</v>
      </c>
      <c r="BQ2328" s="98">
        <f>IF(ISNUMBER(SEARCH('ankieta ESG'!$G$186,BR2328)),MAX($BQ$3:BQ2327)+1,0)</f>
        <v>2325</v>
      </c>
      <c r="BR2328" s="134" t="s">
        <v>6328</v>
      </c>
      <c r="BS2328" s="98">
        <v>0</v>
      </c>
      <c r="BT2328" s="99" t="str">
        <f>IFERROR(VLOOKUP(ROWS($BR$4:BR2328),$BQ$4:$BR$2337,2,0),"")</f>
        <v>Żukowice (pow. głogowski, woj. dolnośląskie)</v>
      </c>
      <c r="BU2328" s="98">
        <v>0</v>
      </c>
      <c r="BV2328" s="98">
        <f>IF(ISNUMBER(SEARCH('ankieta ESG'!$G$187,BW2328)),MAX($BV$3:BV2327)+1,0)</f>
        <v>2325</v>
      </c>
      <c r="BW2328" s="134" t="s">
        <v>6328</v>
      </c>
      <c r="BX2328" s="98">
        <v>0</v>
      </c>
      <c r="BY2328" s="99" t="str">
        <f>IFERROR(VLOOKUP(ROWS($BW$4:BW2328),$BV$4:$BW$2337,2,0),"")</f>
        <v>Żukowice (pow. głogowski, woj. dolnośląskie)</v>
      </c>
      <c r="BZ2328" s="98">
        <v>0</v>
      </c>
      <c r="CA2328" s="98">
        <f>IF(ISNUMBER(SEARCH('ankieta ESG'!$G$188,CB2328)),MAX($CA$3:CA2327)+1,0)</f>
        <v>2325</v>
      </c>
      <c r="CB2328" s="134" t="s">
        <v>6328</v>
      </c>
      <c r="CC2328" s="98">
        <v>0</v>
      </c>
      <c r="CD2328" s="99" t="str">
        <f>IFERROR(VLOOKUP(ROWS($CB$4:CB2328),$CA$4:$CB$2337,2,0),"")</f>
        <v>Żukowice (pow. głogowski, woj. dolnośląskie)</v>
      </c>
      <c r="CE2328" s="98">
        <v>0</v>
      </c>
      <c r="CF2328" s="98">
        <f>IF(ISNUMBER(SEARCH('ankieta ESG'!$G$189,CG2328)),MAX($CF$3:CF2327)+1,0)</f>
        <v>2325</v>
      </c>
      <c r="CG2328" s="134" t="s">
        <v>6328</v>
      </c>
      <c r="CH2328" s="98">
        <v>0</v>
      </c>
      <c r="CI2328" s="99" t="str">
        <f>IFERROR(VLOOKUP(ROWS($CG$4:CG2328),$CF$4:$CG$2337,2,0),"")</f>
        <v>Żukowice (pow. głogowski, woj. dolnośląskie)</v>
      </c>
      <c r="CJ2328" s="98">
        <v>0</v>
      </c>
    </row>
    <row r="2329" spans="4:88">
      <c r="D2329" s="25"/>
      <c r="F2329" s="25"/>
      <c r="AM2329" s="98">
        <f>IF(ISNUMBER(SEARCH('ankieta ESG'!$G$180,AN2329)),MAX(AM$3:$AM2328)+1,0)</f>
        <v>2326</v>
      </c>
      <c r="AN2329" s="134" t="s">
        <v>6329</v>
      </c>
      <c r="AO2329" s="98">
        <v>0</v>
      </c>
      <c r="AP2329" s="99" t="str">
        <f>IFERROR(VLOOKUP(ROWS($AN$4:AN2329),$AM$4:$AN$2337,2,0),"")</f>
        <v>Żukowo (pow. kartuski, woj. pomorskie)</v>
      </c>
      <c r="AQ2329" s="98">
        <v>0</v>
      </c>
      <c r="AR2329" s="98">
        <f>IF(ISNUMBER(SEARCH('ankieta ESG'!$G$181,AS2329)),MAX($AR$3:AR2328)+1,0)</f>
        <v>2326</v>
      </c>
      <c r="AS2329" s="134" t="s">
        <v>6329</v>
      </c>
      <c r="AT2329" s="98">
        <v>0</v>
      </c>
      <c r="AU2329" s="99" t="str">
        <f>IFERROR(VLOOKUP(ROWS($AS$4:AS2329),$AR$4:$AS$2337,2,0),"")</f>
        <v>Żukowo (pow. kartuski, woj. pomorskie)</v>
      </c>
      <c r="AV2329" s="98">
        <v>0</v>
      </c>
      <c r="AW2329" s="98">
        <f>IF(ISNUMBER(SEARCH('ankieta ESG'!$G$182,AX2329)),MAX($AW$3:AW2328)+1,0)</f>
        <v>2326</v>
      </c>
      <c r="AX2329" s="134" t="s">
        <v>6329</v>
      </c>
      <c r="AY2329" s="98">
        <v>0</v>
      </c>
      <c r="AZ2329" s="99" t="str">
        <f>IFERROR(VLOOKUP(ROWS($AX$4:AX2329),$AW$4:$AX$2337,2,0),"")</f>
        <v>Żukowo (pow. kartuski, woj. pomorskie)</v>
      </c>
      <c r="BA2329" s="98">
        <v>0</v>
      </c>
      <c r="BB2329" s="98">
        <f>IF(ISNUMBER(SEARCH('ankieta ESG'!$G$183,BC2329)),MAX($BB$3:BB2328)+1,0)</f>
        <v>2326</v>
      </c>
      <c r="BC2329" s="134" t="s">
        <v>6329</v>
      </c>
      <c r="BD2329" s="98">
        <v>0</v>
      </c>
      <c r="BE2329" s="99" t="str">
        <f>IFERROR(VLOOKUP(ROWS($BC$4:BC2329),$BB$4:$BC$2337,2,0),"")</f>
        <v>Żukowo (pow. kartuski, woj. pomorskie)</v>
      </c>
      <c r="BF2329" s="98">
        <v>0</v>
      </c>
      <c r="BG2329" s="98">
        <f>IF(ISNUMBER(SEARCH('ankieta ESG'!$G$184,BH2329)),MAX($BG$3:BG2328)+1,0)</f>
        <v>2326</v>
      </c>
      <c r="BH2329" s="134" t="s">
        <v>6329</v>
      </c>
      <c r="BI2329" s="98">
        <v>0</v>
      </c>
      <c r="BJ2329" s="99" t="str">
        <f>IFERROR(VLOOKUP(ROWS($BH$4:BH2329),$BG$4:$BH$2337,2,0),"")</f>
        <v>Żukowo (pow. kartuski, woj. pomorskie)</v>
      </c>
      <c r="BK2329" s="98">
        <v>0</v>
      </c>
      <c r="BL2329" s="98">
        <f>IF(ISNUMBER(SEARCH('ankieta ESG'!$G$185,BM2329)),MAX($BL$3:BL2328)+1,0)</f>
        <v>2326</v>
      </c>
      <c r="BM2329" s="134" t="s">
        <v>6329</v>
      </c>
      <c r="BN2329" s="98">
        <v>0</v>
      </c>
      <c r="BO2329" s="99" t="str">
        <f>IFERROR(VLOOKUP(ROWS($BM$4:BM2329),$BL$4:$BM$2337,2,0),"")</f>
        <v>Żukowo (pow. kartuski, woj. pomorskie)</v>
      </c>
      <c r="BP2329" s="98">
        <v>0</v>
      </c>
      <c r="BQ2329" s="98">
        <f>IF(ISNUMBER(SEARCH('ankieta ESG'!$G$186,BR2329)),MAX($BQ$3:BQ2328)+1,0)</f>
        <v>2326</v>
      </c>
      <c r="BR2329" s="134" t="s">
        <v>6329</v>
      </c>
      <c r="BS2329" s="98">
        <v>0</v>
      </c>
      <c r="BT2329" s="99" t="str">
        <f>IFERROR(VLOOKUP(ROWS($BR$4:BR2329),$BQ$4:$BR$2337,2,0),"")</f>
        <v>Żukowo (pow. kartuski, woj. pomorskie)</v>
      </c>
      <c r="BU2329" s="98">
        <v>0</v>
      </c>
      <c r="BV2329" s="98">
        <f>IF(ISNUMBER(SEARCH('ankieta ESG'!$G$187,BW2329)),MAX($BV$3:BV2328)+1,0)</f>
        <v>2326</v>
      </c>
      <c r="BW2329" s="134" t="s">
        <v>6329</v>
      </c>
      <c r="BX2329" s="98">
        <v>0</v>
      </c>
      <c r="BY2329" s="99" t="str">
        <f>IFERROR(VLOOKUP(ROWS($BW$4:BW2329),$BV$4:$BW$2337,2,0),"")</f>
        <v>Żukowo (pow. kartuski, woj. pomorskie)</v>
      </c>
      <c r="BZ2329" s="98">
        <v>0</v>
      </c>
      <c r="CA2329" s="98">
        <f>IF(ISNUMBER(SEARCH('ankieta ESG'!$G$188,CB2329)),MAX($CA$3:CA2328)+1,0)</f>
        <v>2326</v>
      </c>
      <c r="CB2329" s="134" t="s">
        <v>6329</v>
      </c>
      <c r="CC2329" s="98">
        <v>0</v>
      </c>
      <c r="CD2329" s="99" t="str">
        <f>IFERROR(VLOOKUP(ROWS($CB$4:CB2329),$CA$4:$CB$2337,2,0),"")</f>
        <v>Żukowo (pow. kartuski, woj. pomorskie)</v>
      </c>
      <c r="CE2329" s="98">
        <v>0</v>
      </c>
      <c r="CF2329" s="98">
        <f>IF(ISNUMBER(SEARCH('ankieta ESG'!$G$189,CG2329)),MAX($CF$3:CF2328)+1,0)</f>
        <v>2326</v>
      </c>
      <c r="CG2329" s="134" t="s">
        <v>6329</v>
      </c>
      <c r="CH2329" s="98">
        <v>0</v>
      </c>
      <c r="CI2329" s="99" t="str">
        <f>IFERROR(VLOOKUP(ROWS($CG$4:CG2329),$CF$4:$CG$2337,2,0),"")</f>
        <v>Żukowo (pow. kartuski, woj. pomorskie)</v>
      </c>
      <c r="CJ2329" s="98">
        <v>0</v>
      </c>
    </row>
    <row r="2330" spans="4:88">
      <c r="D2330" s="25"/>
      <c r="F2330" s="25"/>
      <c r="AM2330" s="98">
        <f>IF(ISNUMBER(SEARCH('ankieta ESG'!$G$180,AN2330)),MAX(AM$3:$AM2329)+1,0)</f>
        <v>2327</v>
      </c>
      <c r="AN2330" s="134" t="s">
        <v>6330</v>
      </c>
      <c r="AO2330" s="98">
        <v>0</v>
      </c>
      <c r="AP2330" s="99" t="str">
        <f>IFERROR(VLOOKUP(ROWS($AN$4:AN2330),$AM$4:$AN$2337,2,0),"")</f>
        <v>Żurawica (pow. przemyski, woj. podkarpackie)</v>
      </c>
      <c r="AQ2330" s="98">
        <v>0</v>
      </c>
      <c r="AR2330" s="98">
        <f>IF(ISNUMBER(SEARCH('ankieta ESG'!$G$181,AS2330)),MAX($AR$3:AR2329)+1,0)</f>
        <v>2327</v>
      </c>
      <c r="AS2330" s="134" t="s">
        <v>6330</v>
      </c>
      <c r="AT2330" s="98">
        <v>0</v>
      </c>
      <c r="AU2330" s="99" t="str">
        <f>IFERROR(VLOOKUP(ROWS($AS$4:AS2330),$AR$4:$AS$2337,2,0),"")</f>
        <v>Żurawica (pow. przemyski, woj. podkarpackie)</v>
      </c>
      <c r="AV2330" s="98">
        <v>0</v>
      </c>
      <c r="AW2330" s="98">
        <f>IF(ISNUMBER(SEARCH('ankieta ESG'!$G$182,AX2330)),MAX($AW$3:AW2329)+1,0)</f>
        <v>2327</v>
      </c>
      <c r="AX2330" s="134" t="s">
        <v>6330</v>
      </c>
      <c r="AY2330" s="98">
        <v>0</v>
      </c>
      <c r="AZ2330" s="99" t="str">
        <f>IFERROR(VLOOKUP(ROWS($AX$4:AX2330),$AW$4:$AX$2337,2,0),"")</f>
        <v>Żurawica (pow. przemyski, woj. podkarpackie)</v>
      </c>
      <c r="BA2330" s="98">
        <v>0</v>
      </c>
      <c r="BB2330" s="98">
        <f>IF(ISNUMBER(SEARCH('ankieta ESG'!$G$183,BC2330)),MAX($BB$3:BB2329)+1,0)</f>
        <v>2327</v>
      </c>
      <c r="BC2330" s="134" t="s">
        <v>6330</v>
      </c>
      <c r="BD2330" s="98">
        <v>0</v>
      </c>
      <c r="BE2330" s="99" t="str">
        <f>IFERROR(VLOOKUP(ROWS($BC$4:BC2330),$BB$4:$BC$2337,2,0),"")</f>
        <v>Żurawica (pow. przemyski, woj. podkarpackie)</v>
      </c>
      <c r="BF2330" s="98">
        <v>0</v>
      </c>
      <c r="BG2330" s="98">
        <f>IF(ISNUMBER(SEARCH('ankieta ESG'!$G$184,BH2330)),MAX($BG$3:BG2329)+1,0)</f>
        <v>2327</v>
      </c>
      <c r="BH2330" s="134" t="s">
        <v>6330</v>
      </c>
      <c r="BI2330" s="98">
        <v>0</v>
      </c>
      <c r="BJ2330" s="99" t="str">
        <f>IFERROR(VLOOKUP(ROWS($BH$4:BH2330),$BG$4:$BH$2337,2,0),"")</f>
        <v>Żurawica (pow. przemyski, woj. podkarpackie)</v>
      </c>
      <c r="BK2330" s="98">
        <v>0</v>
      </c>
      <c r="BL2330" s="98">
        <f>IF(ISNUMBER(SEARCH('ankieta ESG'!$G$185,BM2330)),MAX($BL$3:BL2329)+1,0)</f>
        <v>2327</v>
      </c>
      <c r="BM2330" s="134" t="s">
        <v>6330</v>
      </c>
      <c r="BN2330" s="98">
        <v>0</v>
      </c>
      <c r="BO2330" s="99" t="str">
        <f>IFERROR(VLOOKUP(ROWS($BM$4:BM2330),$BL$4:$BM$2337,2,0),"")</f>
        <v>Żurawica (pow. przemyski, woj. podkarpackie)</v>
      </c>
      <c r="BP2330" s="98">
        <v>0</v>
      </c>
      <c r="BQ2330" s="98">
        <f>IF(ISNUMBER(SEARCH('ankieta ESG'!$G$186,BR2330)),MAX($BQ$3:BQ2329)+1,0)</f>
        <v>2327</v>
      </c>
      <c r="BR2330" s="134" t="s">
        <v>6330</v>
      </c>
      <c r="BS2330" s="98">
        <v>0</v>
      </c>
      <c r="BT2330" s="99" t="str">
        <f>IFERROR(VLOOKUP(ROWS($BR$4:BR2330),$BQ$4:$BR$2337,2,0),"")</f>
        <v>Żurawica (pow. przemyski, woj. podkarpackie)</v>
      </c>
      <c r="BU2330" s="98">
        <v>0</v>
      </c>
      <c r="BV2330" s="98">
        <f>IF(ISNUMBER(SEARCH('ankieta ESG'!$G$187,BW2330)),MAX($BV$3:BV2329)+1,0)</f>
        <v>2327</v>
      </c>
      <c r="BW2330" s="134" t="s">
        <v>6330</v>
      </c>
      <c r="BX2330" s="98">
        <v>0</v>
      </c>
      <c r="BY2330" s="99" t="str">
        <f>IFERROR(VLOOKUP(ROWS($BW$4:BW2330),$BV$4:$BW$2337,2,0),"")</f>
        <v>Żurawica (pow. przemyski, woj. podkarpackie)</v>
      </c>
      <c r="BZ2330" s="98">
        <v>0</v>
      </c>
      <c r="CA2330" s="98">
        <f>IF(ISNUMBER(SEARCH('ankieta ESG'!$G$188,CB2330)),MAX($CA$3:CA2329)+1,0)</f>
        <v>2327</v>
      </c>
      <c r="CB2330" s="134" t="s">
        <v>6330</v>
      </c>
      <c r="CC2330" s="98">
        <v>0</v>
      </c>
      <c r="CD2330" s="99" t="str">
        <f>IFERROR(VLOOKUP(ROWS($CB$4:CB2330),$CA$4:$CB$2337,2,0),"")</f>
        <v>Żurawica (pow. przemyski, woj. podkarpackie)</v>
      </c>
      <c r="CE2330" s="98">
        <v>0</v>
      </c>
      <c r="CF2330" s="98">
        <f>IF(ISNUMBER(SEARCH('ankieta ESG'!$G$189,CG2330)),MAX($CF$3:CF2329)+1,0)</f>
        <v>2327</v>
      </c>
      <c r="CG2330" s="134" t="s">
        <v>6330</v>
      </c>
      <c r="CH2330" s="98">
        <v>0</v>
      </c>
      <c r="CI2330" s="99" t="str">
        <f>IFERROR(VLOOKUP(ROWS($CG$4:CG2330),$CF$4:$CG$2337,2,0),"")</f>
        <v>Żurawica (pow. przemyski, woj. podkarpackie)</v>
      </c>
      <c r="CJ2330" s="98">
        <v>0</v>
      </c>
    </row>
    <row r="2331" spans="4:88">
      <c r="D2331" s="25"/>
      <c r="F2331" s="25"/>
      <c r="AM2331" s="98">
        <f>IF(ISNUMBER(SEARCH('ankieta ESG'!$G$180,AN2331)),MAX(AM$3:$AM2330)+1,0)</f>
        <v>2328</v>
      </c>
      <c r="AN2331" s="134" t="s">
        <v>6331</v>
      </c>
      <c r="AO2331" s="98">
        <v>0</v>
      </c>
      <c r="AP2331" s="99" t="str">
        <f>IFERROR(VLOOKUP(ROWS($AN$4:AN2331),$AM$4:$AN$2337,2,0),"")</f>
        <v>Żuromin (pow. żuromiński, woj. mazowieckie)</v>
      </c>
      <c r="AQ2331" s="98">
        <v>0</v>
      </c>
      <c r="AR2331" s="98">
        <f>IF(ISNUMBER(SEARCH('ankieta ESG'!$G$181,AS2331)),MAX($AR$3:AR2330)+1,0)</f>
        <v>2328</v>
      </c>
      <c r="AS2331" s="134" t="s">
        <v>6331</v>
      </c>
      <c r="AT2331" s="98">
        <v>0</v>
      </c>
      <c r="AU2331" s="99" t="str">
        <f>IFERROR(VLOOKUP(ROWS($AS$4:AS2331),$AR$4:$AS$2337,2,0),"")</f>
        <v>Żuromin (pow. żuromiński, woj. mazowieckie)</v>
      </c>
      <c r="AV2331" s="98">
        <v>0</v>
      </c>
      <c r="AW2331" s="98">
        <f>IF(ISNUMBER(SEARCH('ankieta ESG'!$G$182,AX2331)),MAX($AW$3:AW2330)+1,0)</f>
        <v>2328</v>
      </c>
      <c r="AX2331" s="134" t="s">
        <v>6331</v>
      </c>
      <c r="AY2331" s="98">
        <v>0</v>
      </c>
      <c r="AZ2331" s="99" t="str">
        <f>IFERROR(VLOOKUP(ROWS($AX$4:AX2331),$AW$4:$AX$2337,2,0),"")</f>
        <v>Żuromin (pow. żuromiński, woj. mazowieckie)</v>
      </c>
      <c r="BA2331" s="98">
        <v>0</v>
      </c>
      <c r="BB2331" s="98">
        <f>IF(ISNUMBER(SEARCH('ankieta ESG'!$G$183,BC2331)),MAX($BB$3:BB2330)+1,0)</f>
        <v>2328</v>
      </c>
      <c r="BC2331" s="134" t="s">
        <v>6331</v>
      </c>
      <c r="BD2331" s="98">
        <v>0</v>
      </c>
      <c r="BE2331" s="99" t="str">
        <f>IFERROR(VLOOKUP(ROWS($BC$4:BC2331),$BB$4:$BC$2337,2,0),"")</f>
        <v>Żuromin (pow. żuromiński, woj. mazowieckie)</v>
      </c>
      <c r="BF2331" s="98">
        <v>0</v>
      </c>
      <c r="BG2331" s="98">
        <f>IF(ISNUMBER(SEARCH('ankieta ESG'!$G$184,BH2331)),MAX($BG$3:BG2330)+1,0)</f>
        <v>2328</v>
      </c>
      <c r="BH2331" s="134" t="s">
        <v>6331</v>
      </c>
      <c r="BI2331" s="98">
        <v>0</v>
      </c>
      <c r="BJ2331" s="99" t="str">
        <f>IFERROR(VLOOKUP(ROWS($BH$4:BH2331),$BG$4:$BH$2337,2,0),"")</f>
        <v>Żuromin (pow. żuromiński, woj. mazowieckie)</v>
      </c>
      <c r="BK2331" s="98">
        <v>0</v>
      </c>
      <c r="BL2331" s="98">
        <f>IF(ISNUMBER(SEARCH('ankieta ESG'!$G$185,BM2331)),MAX($BL$3:BL2330)+1,0)</f>
        <v>2328</v>
      </c>
      <c r="BM2331" s="134" t="s">
        <v>6331</v>
      </c>
      <c r="BN2331" s="98">
        <v>0</v>
      </c>
      <c r="BO2331" s="99" t="str">
        <f>IFERROR(VLOOKUP(ROWS($BM$4:BM2331),$BL$4:$BM$2337,2,0),"")</f>
        <v>Żuromin (pow. żuromiński, woj. mazowieckie)</v>
      </c>
      <c r="BP2331" s="98">
        <v>0</v>
      </c>
      <c r="BQ2331" s="98">
        <f>IF(ISNUMBER(SEARCH('ankieta ESG'!$G$186,BR2331)),MAX($BQ$3:BQ2330)+1,0)</f>
        <v>2328</v>
      </c>
      <c r="BR2331" s="134" t="s">
        <v>6331</v>
      </c>
      <c r="BS2331" s="98">
        <v>0</v>
      </c>
      <c r="BT2331" s="99" t="str">
        <f>IFERROR(VLOOKUP(ROWS($BR$4:BR2331),$BQ$4:$BR$2337,2,0),"")</f>
        <v>Żuromin (pow. żuromiński, woj. mazowieckie)</v>
      </c>
      <c r="BU2331" s="98">
        <v>0</v>
      </c>
      <c r="BV2331" s="98">
        <f>IF(ISNUMBER(SEARCH('ankieta ESG'!$G$187,BW2331)),MAX($BV$3:BV2330)+1,0)</f>
        <v>2328</v>
      </c>
      <c r="BW2331" s="134" t="s">
        <v>6331</v>
      </c>
      <c r="BX2331" s="98">
        <v>0</v>
      </c>
      <c r="BY2331" s="99" t="str">
        <f>IFERROR(VLOOKUP(ROWS($BW$4:BW2331),$BV$4:$BW$2337,2,0),"")</f>
        <v>Żuromin (pow. żuromiński, woj. mazowieckie)</v>
      </c>
      <c r="BZ2331" s="98">
        <v>0</v>
      </c>
      <c r="CA2331" s="98">
        <f>IF(ISNUMBER(SEARCH('ankieta ESG'!$G$188,CB2331)),MAX($CA$3:CA2330)+1,0)</f>
        <v>2328</v>
      </c>
      <c r="CB2331" s="134" t="s">
        <v>6331</v>
      </c>
      <c r="CC2331" s="98">
        <v>0</v>
      </c>
      <c r="CD2331" s="99" t="str">
        <f>IFERROR(VLOOKUP(ROWS($CB$4:CB2331),$CA$4:$CB$2337,2,0),"")</f>
        <v>Żuromin (pow. żuromiński, woj. mazowieckie)</v>
      </c>
      <c r="CE2331" s="98">
        <v>0</v>
      </c>
      <c r="CF2331" s="98">
        <f>IF(ISNUMBER(SEARCH('ankieta ESG'!$G$189,CG2331)),MAX($CF$3:CF2330)+1,0)</f>
        <v>2328</v>
      </c>
      <c r="CG2331" s="134" t="s">
        <v>6331</v>
      </c>
      <c r="CH2331" s="98">
        <v>0</v>
      </c>
      <c r="CI2331" s="99" t="str">
        <f>IFERROR(VLOOKUP(ROWS($CG$4:CG2331),$CF$4:$CG$2337,2,0),"")</f>
        <v>Żuromin (pow. żuromiński, woj. mazowieckie)</v>
      </c>
      <c r="CJ2331" s="98">
        <v>0</v>
      </c>
    </row>
    <row r="2332" spans="4:88">
      <c r="D2332" s="25"/>
      <c r="F2332" s="25"/>
      <c r="AM2332" s="98">
        <f>IF(ISNUMBER(SEARCH('ankieta ESG'!$G$180,AN2332)),MAX(AM$3:$AM2331)+1,0)</f>
        <v>2329</v>
      </c>
      <c r="AN2332" s="134" t="s">
        <v>6332</v>
      </c>
      <c r="AO2332" s="98">
        <v>0</v>
      </c>
      <c r="AP2332" s="99" t="str">
        <f>IFERROR(VLOOKUP(ROWS($AN$4:AN2332),$AM$4:$AN$2337,2,0),"")</f>
        <v>Żychlin (pow. kutnowski, woj. łódzkie)</v>
      </c>
      <c r="AQ2332" s="98">
        <v>0</v>
      </c>
      <c r="AR2332" s="98">
        <f>IF(ISNUMBER(SEARCH('ankieta ESG'!$G$181,AS2332)),MAX($AR$3:AR2331)+1,0)</f>
        <v>2329</v>
      </c>
      <c r="AS2332" s="134" t="s">
        <v>6332</v>
      </c>
      <c r="AT2332" s="98">
        <v>0</v>
      </c>
      <c r="AU2332" s="99" t="str">
        <f>IFERROR(VLOOKUP(ROWS($AS$4:AS2332),$AR$4:$AS$2337,2,0),"")</f>
        <v>Żychlin (pow. kutnowski, woj. łódzkie)</v>
      </c>
      <c r="AV2332" s="98">
        <v>0</v>
      </c>
      <c r="AW2332" s="98">
        <f>IF(ISNUMBER(SEARCH('ankieta ESG'!$G$182,AX2332)),MAX($AW$3:AW2331)+1,0)</f>
        <v>2329</v>
      </c>
      <c r="AX2332" s="134" t="s">
        <v>6332</v>
      </c>
      <c r="AY2332" s="98">
        <v>0</v>
      </c>
      <c r="AZ2332" s="99" t="str">
        <f>IFERROR(VLOOKUP(ROWS($AX$4:AX2332),$AW$4:$AX$2337,2,0),"")</f>
        <v>Żychlin (pow. kutnowski, woj. łódzkie)</v>
      </c>
      <c r="BA2332" s="98">
        <v>0</v>
      </c>
      <c r="BB2332" s="98">
        <f>IF(ISNUMBER(SEARCH('ankieta ESG'!$G$183,BC2332)),MAX($BB$3:BB2331)+1,0)</f>
        <v>2329</v>
      </c>
      <c r="BC2332" s="134" t="s">
        <v>6332</v>
      </c>
      <c r="BD2332" s="98">
        <v>0</v>
      </c>
      <c r="BE2332" s="99" t="str">
        <f>IFERROR(VLOOKUP(ROWS($BC$4:BC2332),$BB$4:$BC$2337,2,0),"")</f>
        <v>Żychlin (pow. kutnowski, woj. łódzkie)</v>
      </c>
      <c r="BF2332" s="98">
        <v>0</v>
      </c>
      <c r="BG2332" s="98">
        <f>IF(ISNUMBER(SEARCH('ankieta ESG'!$G$184,BH2332)),MAX($BG$3:BG2331)+1,0)</f>
        <v>2329</v>
      </c>
      <c r="BH2332" s="134" t="s">
        <v>6332</v>
      </c>
      <c r="BI2332" s="98">
        <v>0</v>
      </c>
      <c r="BJ2332" s="99" t="str">
        <f>IFERROR(VLOOKUP(ROWS($BH$4:BH2332),$BG$4:$BH$2337,2,0),"")</f>
        <v>Żychlin (pow. kutnowski, woj. łódzkie)</v>
      </c>
      <c r="BK2332" s="98">
        <v>0</v>
      </c>
      <c r="BL2332" s="98">
        <f>IF(ISNUMBER(SEARCH('ankieta ESG'!$G$185,BM2332)),MAX($BL$3:BL2331)+1,0)</f>
        <v>2329</v>
      </c>
      <c r="BM2332" s="134" t="s">
        <v>6332</v>
      </c>
      <c r="BN2332" s="98">
        <v>0</v>
      </c>
      <c r="BO2332" s="99" t="str">
        <f>IFERROR(VLOOKUP(ROWS($BM$4:BM2332),$BL$4:$BM$2337,2,0),"")</f>
        <v>Żychlin (pow. kutnowski, woj. łódzkie)</v>
      </c>
      <c r="BP2332" s="98">
        <v>0</v>
      </c>
      <c r="BQ2332" s="98">
        <f>IF(ISNUMBER(SEARCH('ankieta ESG'!$G$186,BR2332)),MAX($BQ$3:BQ2331)+1,0)</f>
        <v>2329</v>
      </c>
      <c r="BR2332" s="134" t="s">
        <v>6332</v>
      </c>
      <c r="BS2332" s="98">
        <v>0</v>
      </c>
      <c r="BT2332" s="99" t="str">
        <f>IFERROR(VLOOKUP(ROWS($BR$4:BR2332),$BQ$4:$BR$2337,2,0),"")</f>
        <v>Żychlin (pow. kutnowski, woj. łódzkie)</v>
      </c>
      <c r="BU2332" s="98">
        <v>0</v>
      </c>
      <c r="BV2332" s="98">
        <f>IF(ISNUMBER(SEARCH('ankieta ESG'!$G$187,BW2332)),MAX($BV$3:BV2331)+1,0)</f>
        <v>2329</v>
      </c>
      <c r="BW2332" s="134" t="s">
        <v>6332</v>
      </c>
      <c r="BX2332" s="98">
        <v>0</v>
      </c>
      <c r="BY2332" s="99" t="str">
        <f>IFERROR(VLOOKUP(ROWS($BW$4:BW2332),$BV$4:$BW$2337,2,0),"")</f>
        <v>Żychlin (pow. kutnowski, woj. łódzkie)</v>
      </c>
      <c r="BZ2332" s="98">
        <v>0</v>
      </c>
      <c r="CA2332" s="98">
        <f>IF(ISNUMBER(SEARCH('ankieta ESG'!$G$188,CB2332)),MAX($CA$3:CA2331)+1,0)</f>
        <v>2329</v>
      </c>
      <c r="CB2332" s="134" t="s">
        <v>6332</v>
      </c>
      <c r="CC2332" s="98">
        <v>0</v>
      </c>
      <c r="CD2332" s="99" t="str">
        <f>IFERROR(VLOOKUP(ROWS($CB$4:CB2332),$CA$4:$CB$2337,2,0),"")</f>
        <v>Żychlin (pow. kutnowski, woj. łódzkie)</v>
      </c>
      <c r="CE2332" s="98">
        <v>0</v>
      </c>
      <c r="CF2332" s="98">
        <f>IF(ISNUMBER(SEARCH('ankieta ESG'!$G$189,CG2332)),MAX($CF$3:CF2331)+1,0)</f>
        <v>2329</v>
      </c>
      <c r="CG2332" s="134" t="s">
        <v>6332</v>
      </c>
      <c r="CH2332" s="98">
        <v>0</v>
      </c>
      <c r="CI2332" s="99" t="str">
        <f>IFERROR(VLOOKUP(ROWS($CG$4:CG2332),$CF$4:$CG$2337,2,0),"")</f>
        <v>Żychlin (pow. kutnowski, woj. łódzkie)</v>
      </c>
      <c r="CJ2332" s="98">
        <v>0</v>
      </c>
    </row>
    <row r="2333" spans="4:88">
      <c r="D2333" s="25"/>
      <c r="F2333" s="25"/>
      <c r="AM2333" s="98">
        <f>IF(ISNUMBER(SEARCH('ankieta ESG'!$G$180,AN2333)),MAX(AM$3:$AM2332)+1,0)</f>
        <v>2330</v>
      </c>
      <c r="AN2333" s="134" t="s">
        <v>6333</v>
      </c>
      <c r="AO2333" s="98">
        <v>0</v>
      </c>
      <c r="AP2333" s="99" t="str">
        <f>IFERROR(VLOOKUP(ROWS($AN$4:AN2333),$AM$4:$AN$2337,2,0),"")</f>
        <v>Żyraków (pow. dębicki, woj. podkarpackie)</v>
      </c>
      <c r="AQ2333" s="98">
        <v>0</v>
      </c>
      <c r="AR2333" s="98">
        <f>IF(ISNUMBER(SEARCH('ankieta ESG'!$G$181,AS2333)),MAX($AR$3:AR2332)+1,0)</f>
        <v>2330</v>
      </c>
      <c r="AS2333" s="134" t="s">
        <v>6333</v>
      </c>
      <c r="AT2333" s="98">
        <v>0</v>
      </c>
      <c r="AU2333" s="99" t="str">
        <f>IFERROR(VLOOKUP(ROWS($AS$4:AS2333),$AR$4:$AS$2337,2,0),"")</f>
        <v>Żyraków (pow. dębicki, woj. podkarpackie)</v>
      </c>
      <c r="AV2333" s="98">
        <v>0</v>
      </c>
      <c r="AW2333" s="98">
        <f>IF(ISNUMBER(SEARCH('ankieta ESG'!$G$182,AX2333)),MAX($AW$3:AW2332)+1,0)</f>
        <v>2330</v>
      </c>
      <c r="AX2333" s="134" t="s">
        <v>6333</v>
      </c>
      <c r="AY2333" s="98">
        <v>0</v>
      </c>
      <c r="AZ2333" s="99" t="str">
        <f>IFERROR(VLOOKUP(ROWS($AX$4:AX2333),$AW$4:$AX$2337,2,0),"")</f>
        <v>Żyraków (pow. dębicki, woj. podkarpackie)</v>
      </c>
      <c r="BA2333" s="98">
        <v>0</v>
      </c>
      <c r="BB2333" s="98">
        <f>IF(ISNUMBER(SEARCH('ankieta ESG'!$G$183,BC2333)),MAX($BB$3:BB2332)+1,0)</f>
        <v>2330</v>
      </c>
      <c r="BC2333" s="134" t="s">
        <v>6333</v>
      </c>
      <c r="BD2333" s="98">
        <v>0</v>
      </c>
      <c r="BE2333" s="99" t="str">
        <f>IFERROR(VLOOKUP(ROWS($BC$4:BC2333),$BB$4:$BC$2337,2,0),"")</f>
        <v>Żyraków (pow. dębicki, woj. podkarpackie)</v>
      </c>
      <c r="BF2333" s="98">
        <v>0</v>
      </c>
      <c r="BG2333" s="98">
        <f>IF(ISNUMBER(SEARCH('ankieta ESG'!$G$184,BH2333)),MAX($BG$3:BG2332)+1,0)</f>
        <v>2330</v>
      </c>
      <c r="BH2333" s="134" t="s">
        <v>6333</v>
      </c>
      <c r="BI2333" s="98">
        <v>0</v>
      </c>
      <c r="BJ2333" s="99" t="str">
        <f>IFERROR(VLOOKUP(ROWS($BH$4:BH2333),$BG$4:$BH$2337,2,0),"")</f>
        <v>Żyraków (pow. dębicki, woj. podkarpackie)</v>
      </c>
      <c r="BK2333" s="98">
        <v>0</v>
      </c>
      <c r="BL2333" s="98">
        <f>IF(ISNUMBER(SEARCH('ankieta ESG'!$G$185,BM2333)),MAX($BL$3:BL2332)+1,0)</f>
        <v>2330</v>
      </c>
      <c r="BM2333" s="134" t="s">
        <v>6333</v>
      </c>
      <c r="BN2333" s="98">
        <v>0</v>
      </c>
      <c r="BO2333" s="99" t="str">
        <f>IFERROR(VLOOKUP(ROWS($BM$4:BM2333),$BL$4:$BM$2337,2,0),"")</f>
        <v>Żyraków (pow. dębicki, woj. podkarpackie)</v>
      </c>
      <c r="BP2333" s="98">
        <v>0</v>
      </c>
      <c r="BQ2333" s="98">
        <f>IF(ISNUMBER(SEARCH('ankieta ESG'!$G$186,BR2333)),MAX($BQ$3:BQ2332)+1,0)</f>
        <v>2330</v>
      </c>
      <c r="BR2333" s="134" t="s">
        <v>6333</v>
      </c>
      <c r="BS2333" s="98">
        <v>0</v>
      </c>
      <c r="BT2333" s="99" t="str">
        <f>IFERROR(VLOOKUP(ROWS($BR$4:BR2333),$BQ$4:$BR$2337,2,0),"")</f>
        <v>Żyraków (pow. dębicki, woj. podkarpackie)</v>
      </c>
      <c r="BU2333" s="98">
        <v>0</v>
      </c>
      <c r="BV2333" s="98">
        <f>IF(ISNUMBER(SEARCH('ankieta ESG'!$G$187,BW2333)),MAX($BV$3:BV2332)+1,0)</f>
        <v>2330</v>
      </c>
      <c r="BW2333" s="134" t="s">
        <v>6333</v>
      </c>
      <c r="BX2333" s="98">
        <v>0</v>
      </c>
      <c r="BY2333" s="99" t="str">
        <f>IFERROR(VLOOKUP(ROWS($BW$4:BW2333),$BV$4:$BW$2337,2,0),"")</f>
        <v>Żyraków (pow. dębicki, woj. podkarpackie)</v>
      </c>
      <c r="BZ2333" s="98">
        <v>0</v>
      </c>
      <c r="CA2333" s="98">
        <f>IF(ISNUMBER(SEARCH('ankieta ESG'!$G$188,CB2333)),MAX($CA$3:CA2332)+1,0)</f>
        <v>2330</v>
      </c>
      <c r="CB2333" s="134" t="s">
        <v>6333</v>
      </c>
      <c r="CC2333" s="98">
        <v>0</v>
      </c>
      <c r="CD2333" s="99" t="str">
        <f>IFERROR(VLOOKUP(ROWS($CB$4:CB2333),$CA$4:$CB$2337,2,0),"")</f>
        <v>Żyraków (pow. dębicki, woj. podkarpackie)</v>
      </c>
      <c r="CE2333" s="98">
        <v>0</v>
      </c>
      <c r="CF2333" s="98">
        <f>IF(ISNUMBER(SEARCH('ankieta ESG'!$G$189,CG2333)),MAX($CF$3:CF2332)+1,0)</f>
        <v>2330</v>
      </c>
      <c r="CG2333" s="134" t="s">
        <v>6333</v>
      </c>
      <c r="CH2333" s="98">
        <v>0</v>
      </c>
      <c r="CI2333" s="99" t="str">
        <f>IFERROR(VLOOKUP(ROWS($CG$4:CG2333),$CF$4:$CG$2337,2,0),"")</f>
        <v>Żyraków (pow. dębicki, woj. podkarpackie)</v>
      </c>
      <c r="CJ2333" s="98">
        <v>0</v>
      </c>
    </row>
    <row r="2334" spans="4:88">
      <c r="D2334" s="25"/>
      <c r="F2334" s="25"/>
      <c r="AM2334" s="98">
        <f>IF(ISNUMBER(SEARCH('ankieta ESG'!$G$180,AN2334)),MAX(AM$3:$AM2333)+1,0)</f>
        <v>2331</v>
      </c>
      <c r="AN2334" s="134" t="s">
        <v>6334</v>
      </c>
      <c r="AO2334" s="98">
        <v>0</v>
      </c>
      <c r="AP2334" s="99" t="str">
        <f>IFERROR(VLOOKUP(ROWS($AN$4:AN2334),$AM$4:$AN$2337,2,0),"")</f>
        <v>Żyrardów (pow. żyrardowski, woj. mazowieckie)</v>
      </c>
      <c r="AQ2334" s="98">
        <v>0</v>
      </c>
      <c r="AR2334" s="98">
        <f>IF(ISNUMBER(SEARCH('ankieta ESG'!$G$181,AS2334)),MAX($AR$3:AR2333)+1,0)</f>
        <v>2331</v>
      </c>
      <c r="AS2334" s="134" t="s">
        <v>6334</v>
      </c>
      <c r="AT2334" s="98">
        <v>0</v>
      </c>
      <c r="AU2334" s="99" t="str">
        <f>IFERROR(VLOOKUP(ROWS($AS$4:AS2334),$AR$4:$AS$2337,2,0),"")</f>
        <v>Żyrardów (pow. żyrardowski, woj. mazowieckie)</v>
      </c>
      <c r="AV2334" s="98">
        <v>0</v>
      </c>
      <c r="AW2334" s="98">
        <f>IF(ISNUMBER(SEARCH('ankieta ESG'!$G$182,AX2334)),MAX($AW$3:AW2333)+1,0)</f>
        <v>2331</v>
      </c>
      <c r="AX2334" s="134" t="s">
        <v>6334</v>
      </c>
      <c r="AY2334" s="98">
        <v>0</v>
      </c>
      <c r="AZ2334" s="99" t="str">
        <f>IFERROR(VLOOKUP(ROWS($AX$4:AX2334),$AW$4:$AX$2337,2,0),"")</f>
        <v>Żyrardów (pow. żyrardowski, woj. mazowieckie)</v>
      </c>
      <c r="BA2334" s="98">
        <v>0</v>
      </c>
      <c r="BB2334" s="98">
        <f>IF(ISNUMBER(SEARCH('ankieta ESG'!$G$183,BC2334)),MAX($BB$3:BB2333)+1,0)</f>
        <v>2331</v>
      </c>
      <c r="BC2334" s="134" t="s">
        <v>6334</v>
      </c>
      <c r="BD2334" s="98">
        <v>0</v>
      </c>
      <c r="BE2334" s="99" t="str">
        <f>IFERROR(VLOOKUP(ROWS($BC$4:BC2334),$BB$4:$BC$2337,2,0),"")</f>
        <v>Żyrardów (pow. żyrardowski, woj. mazowieckie)</v>
      </c>
      <c r="BF2334" s="98">
        <v>0</v>
      </c>
      <c r="BG2334" s="98">
        <f>IF(ISNUMBER(SEARCH('ankieta ESG'!$G$184,BH2334)),MAX($BG$3:BG2333)+1,0)</f>
        <v>2331</v>
      </c>
      <c r="BH2334" s="134" t="s">
        <v>6334</v>
      </c>
      <c r="BI2334" s="98">
        <v>0</v>
      </c>
      <c r="BJ2334" s="99" t="str">
        <f>IFERROR(VLOOKUP(ROWS($BH$4:BH2334),$BG$4:$BH$2337,2,0),"")</f>
        <v>Żyrardów (pow. żyrardowski, woj. mazowieckie)</v>
      </c>
      <c r="BK2334" s="98">
        <v>0</v>
      </c>
      <c r="BL2334" s="98">
        <f>IF(ISNUMBER(SEARCH('ankieta ESG'!$G$185,BM2334)),MAX($BL$3:BL2333)+1,0)</f>
        <v>2331</v>
      </c>
      <c r="BM2334" s="134" t="s">
        <v>6334</v>
      </c>
      <c r="BN2334" s="98">
        <v>0</v>
      </c>
      <c r="BO2334" s="99" t="str">
        <f>IFERROR(VLOOKUP(ROWS($BM$4:BM2334),$BL$4:$BM$2337,2,0),"")</f>
        <v>Żyrardów (pow. żyrardowski, woj. mazowieckie)</v>
      </c>
      <c r="BP2334" s="98">
        <v>0</v>
      </c>
      <c r="BQ2334" s="98">
        <f>IF(ISNUMBER(SEARCH('ankieta ESG'!$G$186,BR2334)),MAX($BQ$3:BQ2333)+1,0)</f>
        <v>2331</v>
      </c>
      <c r="BR2334" s="134" t="s">
        <v>6334</v>
      </c>
      <c r="BS2334" s="98">
        <v>0</v>
      </c>
      <c r="BT2334" s="99" t="str">
        <f>IFERROR(VLOOKUP(ROWS($BR$4:BR2334),$BQ$4:$BR$2337,2,0),"")</f>
        <v>Żyrardów (pow. żyrardowski, woj. mazowieckie)</v>
      </c>
      <c r="BU2334" s="98">
        <v>0</v>
      </c>
      <c r="BV2334" s="98">
        <f>IF(ISNUMBER(SEARCH('ankieta ESG'!$G$187,BW2334)),MAX($BV$3:BV2333)+1,0)</f>
        <v>2331</v>
      </c>
      <c r="BW2334" s="134" t="s">
        <v>6334</v>
      </c>
      <c r="BX2334" s="98">
        <v>0</v>
      </c>
      <c r="BY2334" s="99" t="str">
        <f>IFERROR(VLOOKUP(ROWS($BW$4:BW2334),$BV$4:$BW$2337,2,0),"")</f>
        <v>Żyrardów (pow. żyrardowski, woj. mazowieckie)</v>
      </c>
      <c r="BZ2334" s="98">
        <v>0</v>
      </c>
      <c r="CA2334" s="98">
        <f>IF(ISNUMBER(SEARCH('ankieta ESG'!$G$188,CB2334)),MAX($CA$3:CA2333)+1,0)</f>
        <v>2331</v>
      </c>
      <c r="CB2334" s="134" t="s">
        <v>6334</v>
      </c>
      <c r="CC2334" s="98">
        <v>0</v>
      </c>
      <c r="CD2334" s="99" t="str">
        <f>IFERROR(VLOOKUP(ROWS($CB$4:CB2334),$CA$4:$CB$2337,2,0),"")</f>
        <v>Żyrardów (pow. żyrardowski, woj. mazowieckie)</v>
      </c>
      <c r="CE2334" s="98">
        <v>0</v>
      </c>
      <c r="CF2334" s="98">
        <f>IF(ISNUMBER(SEARCH('ankieta ESG'!$G$189,CG2334)),MAX($CF$3:CF2333)+1,0)</f>
        <v>2331</v>
      </c>
      <c r="CG2334" s="134" t="s">
        <v>6334</v>
      </c>
      <c r="CH2334" s="98">
        <v>0</v>
      </c>
      <c r="CI2334" s="99" t="str">
        <f>IFERROR(VLOOKUP(ROWS($CG$4:CG2334),$CF$4:$CG$2337,2,0),"")</f>
        <v>Żyrardów (pow. żyrardowski, woj. mazowieckie)</v>
      </c>
      <c r="CJ2334" s="98">
        <v>0</v>
      </c>
    </row>
    <row r="2335" spans="4:88">
      <c r="D2335" s="25"/>
      <c r="F2335" s="25"/>
      <c r="AM2335" s="98">
        <f>IF(ISNUMBER(SEARCH('ankieta ESG'!$G$180,AN2335)),MAX(AM$3:$AM2334)+1,0)</f>
        <v>2332</v>
      </c>
      <c r="AN2335" s="134" t="s">
        <v>6335</v>
      </c>
      <c r="AO2335" s="98">
        <v>0</v>
      </c>
      <c r="AP2335" s="99" t="str">
        <f>IFERROR(VLOOKUP(ROWS($AN$4:AN2335),$AM$4:$AN$2337,2,0),"")</f>
        <v>Żyrzyn (pow. puławski, woj. lubelskie)</v>
      </c>
      <c r="AQ2335" s="98">
        <v>0</v>
      </c>
      <c r="AR2335" s="98">
        <f>IF(ISNUMBER(SEARCH('ankieta ESG'!$G$181,AS2335)),MAX($AR$3:AR2334)+1,0)</f>
        <v>2332</v>
      </c>
      <c r="AS2335" s="134" t="s">
        <v>6335</v>
      </c>
      <c r="AT2335" s="98">
        <v>0</v>
      </c>
      <c r="AU2335" s="99" t="str">
        <f>IFERROR(VLOOKUP(ROWS($AS$4:AS2335),$AR$4:$AS$2337,2,0),"")</f>
        <v>Żyrzyn (pow. puławski, woj. lubelskie)</v>
      </c>
      <c r="AV2335" s="98">
        <v>0</v>
      </c>
      <c r="AW2335" s="98">
        <f>IF(ISNUMBER(SEARCH('ankieta ESG'!$G$182,AX2335)),MAX($AW$3:AW2334)+1,0)</f>
        <v>2332</v>
      </c>
      <c r="AX2335" s="134" t="s">
        <v>6335</v>
      </c>
      <c r="AY2335" s="98">
        <v>0</v>
      </c>
      <c r="AZ2335" s="99" t="str">
        <f>IFERROR(VLOOKUP(ROWS($AX$4:AX2335),$AW$4:$AX$2337,2,0),"")</f>
        <v>Żyrzyn (pow. puławski, woj. lubelskie)</v>
      </c>
      <c r="BA2335" s="98">
        <v>0</v>
      </c>
      <c r="BB2335" s="98">
        <f>IF(ISNUMBER(SEARCH('ankieta ESG'!$G$183,BC2335)),MAX($BB$3:BB2334)+1,0)</f>
        <v>2332</v>
      </c>
      <c r="BC2335" s="134" t="s">
        <v>6335</v>
      </c>
      <c r="BD2335" s="98">
        <v>0</v>
      </c>
      <c r="BE2335" s="99" t="str">
        <f>IFERROR(VLOOKUP(ROWS($BC$4:BC2335),$BB$4:$BC$2337,2,0),"")</f>
        <v>Żyrzyn (pow. puławski, woj. lubelskie)</v>
      </c>
      <c r="BF2335" s="98">
        <v>0</v>
      </c>
      <c r="BG2335" s="98">
        <f>IF(ISNUMBER(SEARCH('ankieta ESG'!$G$184,BH2335)),MAX($BG$3:BG2334)+1,0)</f>
        <v>2332</v>
      </c>
      <c r="BH2335" s="134" t="s">
        <v>6335</v>
      </c>
      <c r="BI2335" s="98">
        <v>0</v>
      </c>
      <c r="BJ2335" s="99" t="str">
        <f>IFERROR(VLOOKUP(ROWS($BH$4:BH2335),$BG$4:$BH$2337,2,0),"")</f>
        <v>Żyrzyn (pow. puławski, woj. lubelskie)</v>
      </c>
      <c r="BK2335" s="98">
        <v>0</v>
      </c>
      <c r="BL2335" s="98">
        <f>IF(ISNUMBER(SEARCH('ankieta ESG'!$G$185,BM2335)),MAX($BL$3:BL2334)+1,0)</f>
        <v>2332</v>
      </c>
      <c r="BM2335" s="134" t="s">
        <v>6335</v>
      </c>
      <c r="BN2335" s="98">
        <v>0</v>
      </c>
      <c r="BO2335" s="99" t="str">
        <f>IFERROR(VLOOKUP(ROWS($BM$4:BM2335),$BL$4:$BM$2337,2,0),"")</f>
        <v>Żyrzyn (pow. puławski, woj. lubelskie)</v>
      </c>
      <c r="BP2335" s="98">
        <v>0</v>
      </c>
      <c r="BQ2335" s="98">
        <f>IF(ISNUMBER(SEARCH('ankieta ESG'!$G$186,BR2335)),MAX($BQ$3:BQ2334)+1,0)</f>
        <v>2332</v>
      </c>
      <c r="BR2335" s="134" t="s">
        <v>6335</v>
      </c>
      <c r="BS2335" s="98">
        <v>0</v>
      </c>
      <c r="BT2335" s="99" t="str">
        <f>IFERROR(VLOOKUP(ROWS($BR$4:BR2335),$BQ$4:$BR$2337,2,0),"")</f>
        <v>Żyrzyn (pow. puławski, woj. lubelskie)</v>
      </c>
      <c r="BU2335" s="98">
        <v>0</v>
      </c>
      <c r="BV2335" s="98">
        <f>IF(ISNUMBER(SEARCH('ankieta ESG'!$G$187,BW2335)),MAX($BV$3:BV2334)+1,0)</f>
        <v>2332</v>
      </c>
      <c r="BW2335" s="134" t="s">
        <v>6335</v>
      </c>
      <c r="BX2335" s="98">
        <v>0</v>
      </c>
      <c r="BY2335" s="99" t="str">
        <f>IFERROR(VLOOKUP(ROWS($BW$4:BW2335),$BV$4:$BW$2337,2,0),"")</f>
        <v>Żyrzyn (pow. puławski, woj. lubelskie)</v>
      </c>
      <c r="BZ2335" s="98">
        <v>0</v>
      </c>
      <c r="CA2335" s="98">
        <f>IF(ISNUMBER(SEARCH('ankieta ESG'!$G$188,CB2335)),MAX($CA$3:CA2334)+1,0)</f>
        <v>2332</v>
      </c>
      <c r="CB2335" s="134" t="s">
        <v>6335</v>
      </c>
      <c r="CC2335" s="98">
        <v>0</v>
      </c>
      <c r="CD2335" s="99" t="str">
        <f>IFERROR(VLOOKUP(ROWS($CB$4:CB2335),$CA$4:$CB$2337,2,0),"")</f>
        <v>Żyrzyn (pow. puławski, woj. lubelskie)</v>
      </c>
      <c r="CE2335" s="98">
        <v>0</v>
      </c>
      <c r="CF2335" s="98">
        <f>IF(ISNUMBER(SEARCH('ankieta ESG'!$G$189,CG2335)),MAX($CF$3:CF2334)+1,0)</f>
        <v>2332</v>
      </c>
      <c r="CG2335" s="134" t="s">
        <v>6335</v>
      </c>
      <c r="CH2335" s="98">
        <v>0</v>
      </c>
      <c r="CI2335" s="99" t="str">
        <f>IFERROR(VLOOKUP(ROWS($CG$4:CG2335),$CF$4:$CG$2337,2,0),"")</f>
        <v>Żyrzyn (pow. puławski, woj. lubelskie)</v>
      </c>
      <c r="CJ2335" s="98">
        <v>0</v>
      </c>
    </row>
    <row r="2336" spans="4:88">
      <c r="D2336" s="25"/>
      <c r="F2336" s="25"/>
      <c r="AM2336" s="98">
        <f>IF(ISNUMBER(SEARCH('ankieta ESG'!$G$180,AN2336)),MAX(AM$3:$AM2335)+1,0)</f>
        <v>2333</v>
      </c>
      <c r="AN2336" s="134" t="s">
        <v>6336</v>
      </c>
      <c r="AO2336" s="98">
        <v>0</v>
      </c>
      <c r="AP2336" s="99" t="str">
        <f>IFERROR(VLOOKUP(ROWS($AN$4:AN2336),$AM$4:$AN$2337,2,0),"")</f>
        <v>Żytno (pow. radomszczański, woj. łódzkie)</v>
      </c>
      <c r="AQ2336" s="98">
        <v>0</v>
      </c>
      <c r="AR2336" s="98">
        <f>IF(ISNUMBER(SEARCH('ankieta ESG'!$G$181,AS2336)),MAX($AR$3:AR2335)+1,0)</f>
        <v>2333</v>
      </c>
      <c r="AS2336" s="134" t="s">
        <v>6336</v>
      </c>
      <c r="AT2336" s="98">
        <v>0</v>
      </c>
      <c r="AU2336" s="99" t="str">
        <f>IFERROR(VLOOKUP(ROWS($AS$4:AS2336),$AR$4:$AS$2337,2,0),"")</f>
        <v>Żytno (pow. radomszczański, woj. łódzkie)</v>
      </c>
      <c r="AV2336" s="98">
        <v>0</v>
      </c>
      <c r="AW2336" s="98">
        <f>IF(ISNUMBER(SEARCH('ankieta ESG'!$G$182,AX2336)),MAX($AW$3:AW2335)+1,0)</f>
        <v>2333</v>
      </c>
      <c r="AX2336" s="134" t="s">
        <v>6336</v>
      </c>
      <c r="AY2336" s="98">
        <v>0</v>
      </c>
      <c r="AZ2336" s="99" t="str">
        <f>IFERROR(VLOOKUP(ROWS($AX$4:AX2336),$AW$4:$AX$2337,2,0),"")</f>
        <v>Żytno (pow. radomszczański, woj. łódzkie)</v>
      </c>
      <c r="BA2336" s="98">
        <v>0</v>
      </c>
      <c r="BB2336" s="98">
        <f>IF(ISNUMBER(SEARCH('ankieta ESG'!$G$183,BC2336)),MAX($BB$3:BB2335)+1,0)</f>
        <v>2333</v>
      </c>
      <c r="BC2336" s="134" t="s">
        <v>6336</v>
      </c>
      <c r="BD2336" s="98">
        <v>0</v>
      </c>
      <c r="BE2336" s="99" t="str">
        <f>IFERROR(VLOOKUP(ROWS($BC$4:BC2336),$BB$4:$BC$2337,2,0),"")</f>
        <v>Żytno (pow. radomszczański, woj. łódzkie)</v>
      </c>
      <c r="BF2336" s="98">
        <v>0</v>
      </c>
      <c r="BG2336" s="98">
        <f>IF(ISNUMBER(SEARCH('ankieta ESG'!$G$184,BH2336)),MAX($BG$3:BG2335)+1,0)</f>
        <v>2333</v>
      </c>
      <c r="BH2336" s="134" t="s">
        <v>6336</v>
      </c>
      <c r="BI2336" s="98">
        <v>0</v>
      </c>
      <c r="BJ2336" s="99" t="str">
        <f>IFERROR(VLOOKUP(ROWS($BH$4:BH2336),$BG$4:$BH$2337,2,0),"")</f>
        <v>Żytno (pow. radomszczański, woj. łódzkie)</v>
      </c>
      <c r="BK2336" s="98">
        <v>0</v>
      </c>
      <c r="BL2336" s="98">
        <f>IF(ISNUMBER(SEARCH('ankieta ESG'!$G$185,BM2336)),MAX($BL$3:BL2335)+1,0)</f>
        <v>2333</v>
      </c>
      <c r="BM2336" s="134" t="s">
        <v>6336</v>
      </c>
      <c r="BN2336" s="98">
        <v>0</v>
      </c>
      <c r="BO2336" s="99" t="str">
        <f>IFERROR(VLOOKUP(ROWS($BM$4:BM2336),$BL$4:$BM$2337,2,0),"")</f>
        <v>Żytno (pow. radomszczański, woj. łódzkie)</v>
      </c>
      <c r="BP2336" s="98">
        <v>0</v>
      </c>
      <c r="BQ2336" s="98">
        <f>IF(ISNUMBER(SEARCH('ankieta ESG'!$G$186,BR2336)),MAX($BQ$3:BQ2335)+1,0)</f>
        <v>2333</v>
      </c>
      <c r="BR2336" s="134" t="s">
        <v>6336</v>
      </c>
      <c r="BS2336" s="98">
        <v>0</v>
      </c>
      <c r="BT2336" s="99" t="str">
        <f>IFERROR(VLOOKUP(ROWS($BR$4:BR2336),$BQ$4:$BR$2337,2,0),"")</f>
        <v>Żytno (pow. radomszczański, woj. łódzkie)</v>
      </c>
      <c r="BU2336" s="98">
        <v>0</v>
      </c>
      <c r="BV2336" s="98">
        <f>IF(ISNUMBER(SEARCH('ankieta ESG'!$G$187,BW2336)),MAX($BV$3:BV2335)+1,0)</f>
        <v>2333</v>
      </c>
      <c r="BW2336" s="134" t="s">
        <v>6336</v>
      </c>
      <c r="BX2336" s="98">
        <v>0</v>
      </c>
      <c r="BY2336" s="99" t="str">
        <f>IFERROR(VLOOKUP(ROWS($BW$4:BW2336),$BV$4:$BW$2337,2,0),"")</f>
        <v>Żytno (pow. radomszczański, woj. łódzkie)</v>
      </c>
      <c r="BZ2336" s="98">
        <v>0</v>
      </c>
      <c r="CA2336" s="98">
        <f>IF(ISNUMBER(SEARCH('ankieta ESG'!$G$188,CB2336)),MAX($CA$3:CA2335)+1,0)</f>
        <v>2333</v>
      </c>
      <c r="CB2336" s="134" t="s">
        <v>6336</v>
      </c>
      <c r="CC2336" s="98">
        <v>0</v>
      </c>
      <c r="CD2336" s="99" t="str">
        <f>IFERROR(VLOOKUP(ROWS($CB$4:CB2336),$CA$4:$CB$2337,2,0),"")</f>
        <v>Żytno (pow. radomszczański, woj. łódzkie)</v>
      </c>
      <c r="CE2336" s="98">
        <v>0</v>
      </c>
      <c r="CF2336" s="98">
        <f>IF(ISNUMBER(SEARCH('ankieta ESG'!$G$189,CG2336)),MAX($CF$3:CF2335)+1,0)</f>
        <v>2333</v>
      </c>
      <c r="CG2336" s="134" t="s">
        <v>6336</v>
      </c>
      <c r="CH2336" s="98">
        <v>0</v>
      </c>
      <c r="CI2336" s="99" t="str">
        <f>IFERROR(VLOOKUP(ROWS($CG$4:CG2336),$CF$4:$CG$2337,2,0),"")</f>
        <v>Żytno (pow. radomszczański, woj. łódzkie)</v>
      </c>
      <c r="CJ2336" s="98">
        <v>0</v>
      </c>
    </row>
    <row r="2337" spans="4:88">
      <c r="D2337" s="25"/>
      <c r="F2337" s="25"/>
      <c r="AM2337" s="98">
        <f>IF(ISNUMBER(SEARCH('ankieta ESG'!$G$180,AN2337)),MAX(AM$3:$AM2336)+1,0)</f>
        <v>2334</v>
      </c>
      <c r="AN2337" s="134" t="s">
        <v>6337</v>
      </c>
      <c r="AO2337" s="98">
        <v>0</v>
      </c>
      <c r="AP2337" s="99" t="str">
        <f>IFERROR(VLOOKUP(ROWS($AN$4:AN2337),$AM$4:$AN$2337,2,0),"")</f>
        <v>Żywiec (pow. żywiecki, woj. śląskie)</v>
      </c>
      <c r="AQ2337" s="98">
        <v>0</v>
      </c>
      <c r="AR2337" s="98">
        <f>IF(ISNUMBER(SEARCH('ankieta ESG'!$G$181,AS2337)),MAX($AR$3:AR2336)+1,0)</f>
        <v>2334</v>
      </c>
      <c r="AS2337" s="134" t="s">
        <v>6337</v>
      </c>
      <c r="AT2337" s="98">
        <v>0</v>
      </c>
      <c r="AU2337" s="99" t="str">
        <f>IFERROR(VLOOKUP(ROWS($AS$4:AS2337),$AR$4:$AS$2337,2,0),"")</f>
        <v>Żywiec (pow. żywiecki, woj. śląskie)</v>
      </c>
      <c r="AV2337" s="98">
        <v>0</v>
      </c>
      <c r="AW2337" s="98">
        <f>IF(ISNUMBER(SEARCH('ankieta ESG'!$G$182,AX2337)),MAX($AW$3:AW2336)+1,0)</f>
        <v>2334</v>
      </c>
      <c r="AX2337" s="134" t="s">
        <v>6337</v>
      </c>
      <c r="AY2337" s="98">
        <v>0</v>
      </c>
      <c r="AZ2337" s="99" t="str">
        <f>IFERROR(VLOOKUP(ROWS($AX$4:AX2337),$AW$4:$AX$2337,2,0),"")</f>
        <v>Żywiec (pow. żywiecki, woj. śląskie)</v>
      </c>
      <c r="BA2337" s="98">
        <v>0</v>
      </c>
      <c r="BB2337" s="98">
        <f>IF(ISNUMBER(SEARCH('ankieta ESG'!$G$183,BC2337)),MAX($BB$3:BB2336)+1,0)</f>
        <v>2334</v>
      </c>
      <c r="BC2337" s="134" t="s">
        <v>6337</v>
      </c>
      <c r="BD2337" s="98">
        <v>0</v>
      </c>
      <c r="BE2337" s="99" t="str">
        <f>IFERROR(VLOOKUP(ROWS($BC$4:BC2337),$BB$4:$BC$2337,2,0),"")</f>
        <v>Żywiec (pow. żywiecki, woj. śląskie)</v>
      </c>
      <c r="BF2337" s="98">
        <v>0</v>
      </c>
      <c r="BG2337" s="98">
        <f>IF(ISNUMBER(SEARCH('ankieta ESG'!$G$184,BH2337)),MAX($BG$3:BG2336)+1,0)</f>
        <v>2334</v>
      </c>
      <c r="BH2337" s="134" t="s">
        <v>6337</v>
      </c>
      <c r="BI2337" s="98">
        <v>0</v>
      </c>
      <c r="BJ2337" s="99" t="str">
        <f>IFERROR(VLOOKUP(ROWS($BH$4:BH2337),$BG$4:$BH$2337,2,0),"")</f>
        <v>Żywiec (pow. żywiecki, woj. śląskie)</v>
      </c>
      <c r="BK2337" s="98">
        <v>0</v>
      </c>
      <c r="BL2337" s="98">
        <f>IF(ISNUMBER(SEARCH('ankieta ESG'!$G$185,BM2337)),MAX($BL$3:BL2336)+1,0)</f>
        <v>2334</v>
      </c>
      <c r="BM2337" s="134" t="s">
        <v>6337</v>
      </c>
      <c r="BN2337" s="98">
        <v>0</v>
      </c>
      <c r="BO2337" s="99" t="str">
        <f>IFERROR(VLOOKUP(ROWS($BM$4:BM2337),$BL$4:$BM$2337,2,0),"")</f>
        <v>Żywiec (pow. żywiecki, woj. śląskie)</v>
      </c>
      <c r="BP2337" s="98">
        <v>0</v>
      </c>
      <c r="BQ2337" s="98">
        <f>IF(ISNUMBER(SEARCH('ankieta ESG'!$G$186,BR2337)),MAX($BQ$3:BQ2336)+1,0)</f>
        <v>2334</v>
      </c>
      <c r="BR2337" s="134" t="s">
        <v>6337</v>
      </c>
      <c r="BS2337" s="98">
        <v>0</v>
      </c>
      <c r="BT2337" s="99" t="str">
        <f>IFERROR(VLOOKUP(ROWS($BR$4:BR2337),$BQ$4:$BR$2337,2,0),"")</f>
        <v>Żywiec (pow. żywiecki, woj. śląskie)</v>
      </c>
      <c r="BU2337" s="98">
        <v>0</v>
      </c>
      <c r="BV2337" s="98">
        <f>IF(ISNUMBER(SEARCH('ankieta ESG'!$G$187,BW2337)),MAX($BV$3:BV2336)+1,0)</f>
        <v>2334</v>
      </c>
      <c r="BW2337" s="134" t="s">
        <v>6337</v>
      </c>
      <c r="BX2337" s="98">
        <v>0</v>
      </c>
      <c r="BY2337" s="99" t="str">
        <f>IFERROR(VLOOKUP(ROWS($BW$4:BW2337),$BV$4:$BW$2337,2,0),"")</f>
        <v>Żywiec (pow. żywiecki, woj. śląskie)</v>
      </c>
      <c r="BZ2337" s="98">
        <v>0</v>
      </c>
      <c r="CA2337" s="98">
        <f>IF(ISNUMBER(SEARCH('ankieta ESG'!$G$188,CB2337)),MAX($CA$3:CA2336)+1,0)</f>
        <v>2334</v>
      </c>
      <c r="CB2337" s="134" t="s">
        <v>6337</v>
      </c>
      <c r="CC2337" s="98">
        <v>0</v>
      </c>
      <c r="CD2337" s="99" t="str">
        <f>IFERROR(VLOOKUP(ROWS($CB$4:CB2337),$CA$4:$CB$2337,2,0),"")</f>
        <v>Żywiec (pow. żywiecki, woj. śląskie)</v>
      </c>
      <c r="CE2337" s="98">
        <v>0</v>
      </c>
      <c r="CF2337" s="98">
        <f>IF(ISNUMBER(SEARCH('ankieta ESG'!$G$189,CG2337)),MAX($CF$3:CF2336)+1,0)</f>
        <v>2334</v>
      </c>
      <c r="CG2337" s="134" t="s">
        <v>6337</v>
      </c>
      <c r="CH2337" s="98">
        <v>0</v>
      </c>
      <c r="CI2337" s="99" t="str">
        <f>IFERROR(VLOOKUP(ROWS($CG$4:CG2337),$CF$4:$CG$2337,2,0),"")</f>
        <v>Żywiec (pow. żywiecki, woj. śląskie)</v>
      </c>
      <c r="CJ2337" s="98">
        <v>0</v>
      </c>
    </row>
  </sheetData>
  <mergeCells count="10">
    <mergeCell ref="BQ2:BU2"/>
    <mergeCell ref="BV2:BZ2"/>
    <mergeCell ref="CA2:CE2"/>
    <mergeCell ref="CF2:CJ2"/>
    <mergeCell ref="AM2:AQ2"/>
    <mergeCell ref="AR2:AV2"/>
    <mergeCell ref="AW2:BA2"/>
    <mergeCell ref="BB2:BF2"/>
    <mergeCell ref="BG2:BK2"/>
    <mergeCell ref="BL2:BP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34D38-C134-4323-AC72-4FD8FF393F0C}">
  <sheetPr codeName="Arkusz5"/>
  <dimension ref="B1:I1385"/>
  <sheetViews>
    <sheetView showGridLines="0" zoomScale="70" zoomScaleNormal="70" workbookViewId="0">
      <pane ySplit="3" topLeftCell="A4" activePane="bottomLeft" state="frozen"/>
      <selection activeCell="N26" sqref="N26"/>
      <selection pane="bottomLeft" activeCell="H66" sqref="H66"/>
    </sheetView>
  </sheetViews>
  <sheetFormatPr defaultColWidth="8.77734375" defaultRowHeight="14.4"/>
  <cols>
    <col min="1" max="1" width="8.77734375" style="136"/>
    <col min="2" max="2" width="10.6640625" style="136" customWidth="1"/>
    <col min="3" max="4" width="80.6640625" style="136" customWidth="1"/>
    <col min="5" max="8" width="20.6640625" style="139" customWidth="1"/>
    <col min="9" max="9" width="40.6640625" style="139" customWidth="1"/>
    <col min="10" max="16384" width="8.77734375" style="136"/>
  </cols>
  <sheetData>
    <row r="1" spans="2:9">
      <c r="E1" s="137"/>
      <c r="F1" s="137"/>
      <c r="G1" s="137"/>
      <c r="H1" s="137"/>
      <c r="I1" s="137"/>
    </row>
    <row r="2" spans="2:9" ht="14.55" customHeight="1">
      <c r="D2" s="204" t="str">
        <f>IF('ankieta ESG'!$E$11="","",'ankieta ESG'!$E$11)</f>
        <v/>
      </c>
      <c r="E2" s="132" t="str">
        <f>IFERROR(IF(VLOOKUP('ankieta ESG'!$E$11,$D$4:$I$1048576,2,FALSE)="TAK","TAK","NIE"),"")</f>
        <v/>
      </c>
      <c r="F2" s="132" t="str">
        <f>IFERROR(IF(VLOOKUP('ankieta ESG'!$E$11,$D$4:$I$1048576,3,FALSE)="TAK","TAK","NIE"),"")</f>
        <v/>
      </c>
      <c r="G2" s="132" t="str">
        <f>IFERROR(IF(VLOOKUP('ankieta ESG'!$E$11,$D$4:$I$1048576,4,FALSE)="TAK","TAK","NIE"),"")</f>
        <v/>
      </c>
      <c r="H2" s="132" t="str">
        <f>IFERROR(IF(VLOOKUP('ankieta ESG'!$E$11,$D$4:$I$1048576,5,FALSE)="TAK","TAK","NIE"),"")</f>
        <v/>
      </c>
      <c r="I2" s="132" t="str">
        <f>IFERROR(IF(VLOOKUP('ankieta ESG'!$E$11,$D$4:$I$1048576,6,FALSE)&lt;&gt;"","TAK","NIE"),"")</f>
        <v/>
      </c>
    </row>
    <row r="3" spans="2:9" ht="14.55" customHeight="1">
      <c r="B3" s="20" t="s">
        <v>3381</v>
      </c>
      <c r="C3" s="20" t="s">
        <v>3382</v>
      </c>
      <c r="D3" s="20" t="s">
        <v>1493</v>
      </c>
      <c r="E3" s="21" t="s">
        <v>3404</v>
      </c>
      <c r="F3" s="21" t="s">
        <v>3384</v>
      </c>
      <c r="G3" s="21" t="s">
        <v>3385</v>
      </c>
      <c r="H3" s="21" t="s">
        <v>3405</v>
      </c>
      <c r="I3" s="21" t="s">
        <v>3406</v>
      </c>
    </row>
    <row r="4" spans="2:9">
      <c r="B4" s="134" t="s">
        <v>1494</v>
      </c>
      <c r="C4" s="134" t="s">
        <v>1495</v>
      </c>
      <c r="D4" s="134" t="s">
        <v>45</v>
      </c>
      <c r="E4" s="22" t="s">
        <v>1460</v>
      </c>
      <c r="F4" s="22" t="s">
        <v>9</v>
      </c>
      <c r="G4" s="22" t="s">
        <v>9</v>
      </c>
      <c r="H4" s="22" t="s">
        <v>1460</v>
      </c>
      <c r="I4" s="22" t="s">
        <v>1460</v>
      </c>
    </row>
    <row r="5" spans="2:9">
      <c r="B5" s="134" t="s">
        <v>1496</v>
      </c>
      <c r="C5" s="134" t="s">
        <v>1497</v>
      </c>
      <c r="D5" s="134" t="s">
        <v>46</v>
      </c>
      <c r="E5" s="22" t="s">
        <v>1460</v>
      </c>
      <c r="F5" s="22" t="s">
        <v>9</v>
      </c>
      <c r="G5" s="22" t="s">
        <v>9</v>
      </c>
      <c r="H5" s="22" t="s">
        <v>1460</v>
      </c>
      <c r="I5" s="22" t="s">
        <v>1460</v>
      </c>
    </row>
    <row r="6" spans="2:9">
      <c r="B6" s="134" t="s">
        <v>1498</v>
      </c>
      <c r="C6" s="134" t="s">
        <v>1499</v>
      </c>
      <c r="D6" s="134" t="s">
        <v>47</v>
      </c>
      <c r="E6" s="22" t="s">
        <v>1460</v>
      </c>
      <c r="F6" s="22" t="s">
        <v>9</v>
      </c>
      <c r="G6" s="22" t="s">
        <v>9</v>
      </c>
      <c r="H6" s="22" t="s">
        <v>1460</v>
      </c>
      <c r="I6" s="22" t="s">
        <v>1460</v>
      </c>
    </row>
    <row r="7" spans="2:9">
      <c r="B7" s="134" t="s">
        <v>1500</v>
      </c>
      <c r="C7" s="134" t="s">
        <v>1501</v>
      </c>
      <c r="D7" s="134" t="s">
        <v>48</v>
      </c>
      <c r="E7" s="22" t="s">
        <v>1460</v>
      </c>
      <c r="F7" s="22" t="s">
        <v>9</v>
      </c>
      <c r="G7" s="22" t="s">
        <v>9</v>
      </c>
      <c r="H7" s="22" t="s">
        <v>1460</v>
      </c>
      <c r="I7" s="22" t="s">
        <v>1460</v>
      </c>
    </row>
    <row r="8" spans="2:9">
      <c r="B8" s="134" t="s">
        <v>1502</v>
      </c>
      <c r="C8" s="134" t="s">
        <v>1503</v>
      </c>
      <c r="D8" s="134" t="s">
        <v>49</v>
      </c>
      <c r="E8" s="22" t="s">
        <v>9</v>
      </c>
      <c r="F8" s="22" t="s">
        <v>1460</v>
      </c>
      <c r="G8" s="22" t="s">
        <v>1460</v>
      </c>
      <c r="H8" s="22" t="s">
        <v>9</v>
      </c>
      <c r="I8" s="22" t="s">
        <v>1460</v>
      </c>
    </row>
    <row r="9" spans="2:9">
      <c r="B9" s="134" t="s">
        <v>1504</v>
      </c>
      <c r="C9" s="134" t="s">
        <v>1505</v>
      </c>
      <c r="D9" s="134" t="s">
        <v>50</v>
      </c>
      <c r="E9" s="22" t="s">
        <v>1460</v>
      </c>
      <c r="F9" s="22" t="s">
        <v>9</v>
      </c>
      <c r="G9" s="22" t="s">
        <v>9</v>
      </c>
      <c r="H9" s="22" t="s">
        <v>1460</v>
      </c>
      <c r="I9" s="22" t="s">
        <v>1460</v>
      </c>
    </row>
    <row r="10" spans="2:9">
      <c r="B10" s="134" t="s">
        <v>1506</v>
      </c>
      <c r="C10" s="134" t="s">
        <v>1507</v>
      </c>
      <c r="D10" s="134" t="s">
        <v>51</v>
      </c>
      <c r="E10" s="22" t="s">
        <v>1460</v>
      </c>
      <c r="F10" s="22" t="s">
        <v>9</v>
      </c>
      <c r="G10" s="22" t="s">
        <v>9</v>
      </c>
      <c r="H10" s="22" t="s">
        <v>1460</v>
      </c>
      <c r="I10" s="22" t="s">
        <v>1460</v>
      </c>
    </row>
    <row r="11" spans="2:9">
      <c r="B11" s="134" t="s">
        <v>1508</v>
      </c>
      <c r="C11" s="134" t="s">
        <v>1509</v>
      </c>
      <c r="D11" s="134" t="s">
        <v>52</v>
      </c>
      <c r="E11" s="22" t="s">
        <v>1460</v>
      </c>
      <c r="F11" s="22" t="s">
        <v>9</v>
      </c>
      <c r="G11" s="22" t="s">
        <v>9</v>
      </c>
      <c r="H11" s="22" t="s">
        <v>1460</v>
      </c>
      <c r="I11" s="22" t="s">
        <v>1460</v>
      </c>
    </row>
    <row r="12" spans="2:9">
      <c r="B12" s="134" t="s">
        <v>1510</v>
      </c>
      <c r="C12" s="134" t="s">
        <v>1511</v>
      </c>
      <c r="D12" s="134" t="s">
        <v>53</v>
      </c>
      <c r="E12" s="22" t="s">
        <v>1460</v>
      </c>
      <c r="F12" s="22" t="s">
        <v>9</v>
      </c>
      <c r="G12" s="22" t="s">
        <v>9</v>
      </c>
      <c r="H12" s="22" t="s">
        <v>1460</v>
      </c>
      <c r="I12" s="22" t="s">
        <v>1460</v>
      </c>
    </row>
    <row r="13" spans="2:9">
      <c r="B13" s="134" t="s">
        <v>1512</v>
      </c>
      <c r="C13" s="134" t="s">
        <v>1513</v>
      </c>
      <c r="D13" s="134" t="s">
        <v>54</v>
      </c>
      <c r="E13" s="22" t="s">
        <v>1460</v>
      </c>
      <c r="F13" s="22" t="s">
        <v>9</v>
      </c>
      <c r="G13" s="22" t="s">
        <v>9</v>
      </c>
      <c r="H13" s="22" t="s">
        <v>1460</v>
      </c>
      <c r="I13" s="22" t="s">
        <v>1460</v>
      </c>
    </row>
    <row r="14" spans="2:9">
      <c r="B14" s="134" t="s">
        <v>1514</v>
      </c>
      <c r="C14" s="134" t="s">
        <v>1515</v>
      </c>
      <c r="D14" s="134" t="s">
        <v>55</v>
      </c>
      <c r="E14" s="22" t="s">
        <v>1460</v>
      </c>
      <c r="F14" s="22" t="s">
        <v>9</v>
      </c>
      <c r="G14" s="22" t="s">
        <v>9</v>
      </c>
      <c r="H14" s="22" t="s">
        <v>1460</v>
      </c>
      <c r="I14" s="22" t="s">
        <v>1460</v>
      </c>
    </row>
    <row r="15" spans="2:9">
      <c r="B15" s="134" t="s">
        <v>1516</v>
      </c>
      <c r="C15" s="134" t="s">
        <v>1517</v>
      </c>
      <c r="D15" s="134" t="s">
        <v>56</v>
      </c>
      <c r="E15" s="22" t="s">
        <v>1460</v>
      </c>
      <c r="F15" s="22" t="s">
        <v>9</v>
      </c>
      <c r="G15" s="22" t="s">
        <v>9</v>
      </c>
      <c r="H15" s="22" t="s">
        <v>1460</v>
      </c>
      <c r="I15" s="22" t="s">
        <v>1460</v>
      </c>
    </row>
    <row r="16" spans="2:9">
      <c r="B16" s="134" t="s">
        <v>1518</v>
      </c>
      <c r="C16" s="134" t="s">
        <v>1519</v>
      </c>
      <c r="D16" s="134" t="s">
        <v>57</v>
      </c>
      <c r="E16" s="22" t="s">
        <v>1460</v>
      </c>
      <c r="F16" s="22" t="s">
        <v>9</v>
      </c>
      <c r="G16" s="22" t="s">
        <v>9</v>
      </c>
      <c r="H16" s="22" t="s">
        <v>1460</v>
      </c>
      <c r="I16" s="22" t="s">
        <v>1460</v>
      </c>
    </row>
    <row r="17" spans="2:9">
      <c r="B17" s="134" t="s">
        <v>1520</v>
      </c>
      <c r="C17" s="134" t="s">
        <v>1521</v>
      </c>
      <c r="D17" s="134" t="s">
        <v>58</v>
      </c>
      <c r="E17" s="22" t="s">
        <v>1460</v>
      </c>
      <c r="F17" s="22" t="s">
        <v>9</v>
      </c>
      <c r="G17" s="22" t="s">
        <v>9</v>
      </c>
      <c r="H17" s="22" t="s">
        <v>1460</v>
      </c>
      <c r="I17" s="22" t="s">
        <v>1460</v>
      </c>
    </row>
    <row r="18" spans="2:9">
      <c r="B18" s="134" t="s">
        <v>1522</v>
      </c>
      <c r="C18" s="134" t="s">
        <v>1523</v>
      </c>
      <c r="D18" s="134" t="s">
        <v>59</v>
      </c>
      <c r="E18" s="22" t="s">
        <v>1460</v>
      </c>
      <c r="F18" s="22" t="s">
        <v>9</v>
      </c>
      <c r="G18" s="22" t="s">
        <v>9</v>
      </c>
      <c r="H18" s="22" t="s">
        <v>1460</v>
      </c>
      <c r="I18" s="22" t="s">
        <v>1460</v>
      </c>
    </row>
    <row r="19" spans="2:9">
      <c r="B19" s="134" t="s">
        <v>1524</v>
      </c>
      <c r="C19" s="134" t="s">
        <v>1525</v>
      </c>
      <c r="D19" s="134" t="s">
        <v>60</v>
      </c>
      <c r="E19" s="22" t="s">
        <v>1460</v>
      </c>
      <c r="F19" s="22" t="s">
        <v>9</v>
      </c>
      <c r="G19" s="22" t="s">
        <v>9</v>
      </c>
      <c r="H19" s="22" t="s">
        <v>1460</v>
      </c>
      <c r="I19" s="22" t="s">
        <v>1460</v>
      </c>
    </row>
    <row r="20" spans="2:9">
      <c r="B20" s="134" t="s">
        <v>1526</v>
      </c>
      <c r="C20" s="134" t="s">
        <v>1527</v>
      </c>
      <c r="D20" s="134" t="s">
        <v>61</v>
      </c>
      <c r="E20" s="22" t="s">
        <v>1460</v>
      </c>
      <c r="F20" s="22" t="s">
        <v>9</v>
      </c>
      <c r="G20" s="22" t="s">
        <v>1460</v>
      </c>
      <c r="H20" s="22" t="s">
        <v>1460</v>
      </c>
      <c r="I20" s="22" t="s">
        <v>1460</v>
      </c>
    </row>
    <row r="21" spans="2:9">
      <c r="B21" s="134" t="s">
        <v>1528</v>
      </c>
      <c r="C21" s="134" t="s">
        <v>1529</v>
      </c>
      <c r="D21" s="134" t="s">
        <v>62</v>
      </c>
      <c r="E21" s="22" t="s">
        <v>1460</v>
      </c>
      <c r="F21" s="22" t="s">
        <v>9</v>
      </c>
      <c r="G21" s="22" t="s">
        <v>9</v>
      </c>
      <c r="H21" s="22" t="s">
        <v>1460</v>
      </c>
      <c r="I21" s="22" t="s">
        <v>1460</v>
      </c>
    </row>
    <row r="22" spans="2:9">
      <c r="B22" s="134" t="s">
        <v>1530</v>
      </c>
      <c r="C22" s="134" t="s">
        <v>1531</v>
      </c>
      <c r="D22" s="134" t="s">
        <v>63</v>
      </c>
      <c r="E22" s="22" t="s">
        <v>1460</v>
      </c>
      <c r="F22" s="22" t="s">
        <v>9</v>
      </c>
      <c r="G22" s="22" t="s">
        <v>9</v>
      </c>
      <c r="H22" s="22" t="s">
        <v>1460</v>
      </c>
      <c r="I22" s="22" t="s">
        <v>1460</v>
      </c>
    </row>
    <row r="23" spans="2:9">
      <c r="B23" s="134" t="s">
        <v>1532</v>
      </c>
      <c r="C23" s="134" t="s">
        <v>1533</v>
      </c>
      <c r="D23" s="134" t="s">
        <v>64</v>
      </c>
      <c r="E23" s="22" t="s">
        <v>1460</v>
      </c>
      <c r="F23" s="22" t="s">
        <v>9</v>
      </c>
      <c r="G23" s="22" t="s">
        <v>9</v>
      </c>
      <c r="H23" s="22" t="s">
        <v>1460</v>
      </c>
      <c r="I23" s="22" t="s">
        <v>1460</v>
      </c>
    </row>
    <row r="24" spans="2:9">
      <c r="B24" s="134" t="s">
        <v>1534</v>
      </c>
      <c r="C24" s="134" t="s">
        <v>1535</v>
      </c>
      <c r="D24" s="134" t="s">
        <v>65</v>
      </c>
      <c r="E24" s="22" t="s">
        <v>1460</v>
      </c>
      <c r="F24" s="22" t="s">
        <v>9</v>
      </c>
      <c r="G24" s="22" t="s">
        <v>9</v>
      </c>
      <c r="H24" s="22" t="s">
        <v>1460</v>
      </c>
      <c r="I24" s="22" t="s">
        <v>1460</v>
      </c>
    </row>
    <row r="25" spans="2:9">
      <c r="B25" s="134" t="s">
        <v>1536</v>
      </c>
      <c r="C25" s="134" t="s">
        <v>1537</v>
      </c>
      <c r="D25" s="134" t="s">
        <v>66</v>
      </c>
      <c r="E25" s="22" t="s">
        <v>1460</v>
      </c>
      <c r="F25" s="22" t="s">
        <v>9</v>
      </c>
      <c r="G25" s="22" t="s">
        <v>9</v>
      </c>
      <c r="H25" s="22" t="s">
        <v>1460</v>
      </c>
      <c r="I25" s="22" t="s">
        <v>1460</v>
      </c>
    </row>
    <row r="26" spans="2:9">
      <c r="B26" s="134" t="s">
        <v>1538</v>
      </c>
      <c r="C26" s="134" t="s">
        <v>1539</v>
      </c>
      <c r="D26" s="134" t="s">
        <v>67</v>
      </c>
      <c r="E26" s="22" t="s">
        <v>1460</v>
      </c>
      <c r="F26" s="22" t="s">
        <v>9</v>
      </c>
      <c r="G26" s="22" t="s">
        <v>9</v>
      </c>
      <c r="H26" s="22" t="s">
        <v>1460</v>
      </c>
      <c r="I26" s="22" t="s">
        <v>1460</v>
      </c>
    </row>
    <row r="27" spans="2:9">
      <c r="B27" s="134" t="s">
        <v>1540</v>
      </c>
      <c r="C27" s="134" t="s">
        <v>1541</v>
      </c>
      <c r="D27" s="134" t="s">
        <v>68</v>
      </c>
      <c r="E27" s="22" t="s">
        <v>1460</v>
      </c>
      <c r="F27" s="22" t="s">
        <v>9</v>
      </c>
      <c r="G27" s="22" t="s">
        <v>9</v>
      </c>
      <c r="H27" s="22" t="s">
        <v>1460</v>
      </c>
      <c r="I27" s="22" t="s">
        <v>1460</v>
      </c>
    </row>
    <row r="28" spans="2:9">
      <c r="B28" s="134" t="s">
        <v>1542</v>
      </c>
      <c r="C28" s="134" t="s">
        <v>1543</v>
      </c>
      <c r="D28" s="134" t="s">
        <v>69</v>
      </c>
      <c r="E28" s="22" t="s">
        <v>1460</v>
      </c>
      <c r="F28" s="22" t="s">
        <v>9</v>
      </c>
      <c r="G28" s="22" t="s">
        <v>1460</v>
      </c>
      <c r="H28" s="22" t="s">
        <v>1460</v>
      </c>
      <c r="I28" s="22" t="s">
        <v>1460</v>
      </c>
    </row>
    <row r="29" spans="2:9">
      <c r="B29" s="134" t="s">
        <v>1544</v>
      </c>
      <c r="C29" s="134" t="s">
        <v>1545</v>
      </c>
      <c r="D29" s="134" t="s">
        <v>70</v>
      </c>
      <c r="E29" s="22" t="s">
        <v>1460</v>
      </c>
      <c r="F29" s="22" t="s">
        <v>9</v>
      </c>
      <c r="G29" s="22" t="s">
        <v>9</v>
      </c>
      <c r="H29" s="22" t="s">
        <v>1460</v>
      </c>
      <c r="I29" s="22" t="s">
        <v>1460</v>
      </c>
    </row>
    <row r="30" spans="2:9">
      <c r="B30" s="134" t="s">
        <v>1546</v>
      </c>
      <c r="C30" s="134" t="s">
        <v>1547</v>
      </c>
      <c r="D30" s="134" t="s">
        <v>71</v>
      </c>
      <c r="E30" s="22" t="s">
        <v>1460</v>
      </c>
      <c r="F30" s="22" t="s">
        <v>9</v>
      </c>
      <c r="G30" s="22" t="s">
        <v>9</v>
      </c>
      <c r="H30" s="22" t="s">
        <v>1460</v>
      </c>
      <c r="I30" s="22" t="s">
        <v>1460</v>
      </c>
    </row>
    <row r="31" spans="2:9">
      <c r="B31" s="134" t="s">
        <v>1548</v>
      </c>
      <c r="C31" s="134" t="s">
        <v>1549</v>
      </c>
      <c r="D31" s="134" t="s">
        <v>72</v>
      </c>
      <c r="E31" s="22" t="s">
        <v>1460</v>
      </c>
      <c r="F31" s="22" t="s">
        <v>9</v>
      </c>
      <c r="G31" s="22" t="s">
        <v>9</v>
      </c>
      <c r="H31" s="22" t="s">
        <v>1460</v>
      </c>
      <c r="I31" s="22" t="s">
        <v>1460</v>
      </c>
    </row>
    <row r="32" spans="2:9">
      <c r="B32" s="134" t="s">
        <v>1550</v>
      </c>
      <c r="C32" s="134" t="s">
        <v>1551</v>
      </c>
      <c r="D32" s="134" t="s">
        <v>73</v>
      </c>
      <c r="E32" s="22" t="s">
        <v>1460</v>
      </c>
      <c r="F32" s="22" t="s">
        <v>9</v>
      </c>
      <c r="G32" s="22" t="s">
        <v>9</v>
      </c>
      <c r="H32" s="22" t="s">
        <v>1460</v>
      </c>
      <c r="I32" s="22" t="s">
        <v>1460</v>
      </c>
    </row>
    <row r="33" spans="2:9">
      <c r="B33" s="134" t="s">
        <v>1552</v>
      </c>
      <c r="C33" s="134" t="s">
        <v>1553</v>
      </c>
      <c r="D33" s="134" t="s">
        <v>74</v>
      </c>
      <c r="E33" s="22" t="s">
        <v>1460</v>
      </c>
      <c r="F33" s="22" t="s">
        <v>9</v>
      </c>
      <c r="G33" s="22" t="s">
        <v>9</v>
      </c>
      <c r="H33" s="22" t="s">
        <v>1460</v>
      </c>
      <c r="I33" s="22" t="s">
        <v>1460</v>
      </c>
    </row>
    <row r="34" spans="2:9">
      <c r="B34" s="134" t="s">
        <v>1554</v>
      </c>
      <c r="C34" s="134" t="s">
        <v>1555</v>
      </c>
      <c r="D34" s="134" t="s">
        <v>75</v>
      </c>
      <c r="E34" s="22" t="s">
        <v>9</v>
      </c>
      <c r="F34" s="22" t="s">
        <v>1460</v>
      </c>
      <c r="G34" s="22" t="s">
        <v>1460</v>
      </c>
      <c r="H34" s="22" t="s">
        <v>1460</v>
      </c>
      <c r="I34" s="22" t="s">
        <v>1460</v>
      </c>
    </row>
    <row r="35" spans="2:9">
      <c r="B35" s="134" t="s">
        <v>1556</v>
      </c>
      <c r="C35" s="134" t="s">
        <v>1557</v>
      </c>
      <c r="D35" s="134" t="s">
        <v>76</v>
      </c>
      <c r="E35" s="22" t="s">
        <v>1460</v>
      </c>
      <c r="F35" s="22" t="s">
        <v>9</v>
      </c>
      <c r="G35" s="22" t="s">
        <v>9</v>
      </c>
      <c r="H35" s="22" t="s">
        <v>1460</v>
      </c>
      <c r="I35" s="22" t="s">
        <v>1460</v>
      </c>
    </row>
    <row r="36" spans="2:9">
      <c r="B36" s="134" t="s">
        <v>1558</v>
      </c>
      <c r="C36" s="134" t="s">
        <v>1559</v>
      </c>
      <c r="D36" s="134" t="s">
        <v>77</v>
      </c>
      <c r="E36" s="22" t="s">
        <v>1460</v>
      </c>
      <c r="F36" s="22" t="s">
        <v>9</v>
      </c>
      <c r="G36" s="22" t="s">
        <v>9</v>
      </c>
      <c r="H36" s="22" t="s">
        <v>1460</v>
      </c>
      <c r="I36" s="22" t="s">
        <v>1460</v>
      </c>
    </row>
    <row r="37" spans="2:9">
      <c r="B37" s="134" t="s">
        <v>1560</v>
      </c>
      <c r="C37" s="134" t="s">
        <v>1561</v>
      </c>
      <c r="D37" s="134" t="s">
        <v>78</v>
      </c>
      <c r="E37" s="22" t="s">
        <v>1460</v>
      </c>
      <c r="F37" s="22" t="s">
        <v>9</v>
      </c>
      <c r="G37" s="22" t="s">
        <v>9</v>
      </c>
      <c r="H37" s="22" t="s">
        <v>1460</v>
      </c>
      <c r="I37" s="22" t="s">
        <v>1460</v>
      </c>
    </row>
    <row r="38" spans="2:9">
      <c r="B38" s="134" t="s">
        <v>1562</v>
      </c>
      <c r="C38" s="134" t="s">
        <v>1563</v>
      </c>
      <c r="D38" s="134" t="s">
        <v>79</v>
      </c>
      <c r="E38" s="22" t="s">
        <v>1460</v>
      </c>
      <c r="F38" s="22" t="s">
        <v>9</v>
      </c>
      <c r="G38" s="22" t="s">
        <v>9</v>
      </c>
      <c r="H38" s="22" t="s">
        <v>1460</v>
      </c>
      <c r="I38" s="22" t="s">
        <v>1460</v>
      </c>
    </row>
    <row r="39" spans="2:9">
      <c r="B39" s="134" t="s">
        <v>1564</v>
      </c>
      <c r="C39" s="134" t="s">
        <v>1565</v>
      </c>
      <c r="D39" s="134" t="s">
        <v>80</v>
      </c>
      <c r="E39" s="22" t="s">
        <v>1460</v>
      </c>
      <c r="F39" s="22" t="s">
        <v>9</v>
      </c>
      <c r="G39" s="22" t="s">
        <v>9</v>
      </c>
      <c r="H39" s="22" t="s">
        <v>1460</v>
      </c>
      <c r="I39" s="22" t="s">
        <v>1460</v>
      </c>
    </row>
    <row r="40" spans="2:9">
      <c r="B40" s="134" t="s">
        <v>1566</v>
      </c>
      <c r="C40" s="134" t="s">
        <v>1567</v>
      </c>
      <c r="D40" s="134" t="s">
        <v>81</v>
      </c>
      <c r="E40" s="22" t="s">
        <v>1460</v>
      </c>
      <c r="F40" s="22" t="s">
        <v>9</v>
      </c>
      <c r="G40" s="22" t="s">
        <v>9</v>
      </c>
      <c r="H40" s="22" t="s">
        <v>1460</v>
      </c>
      <c r="I40" s="22" t="s">
        <v>1460</v>
      </c>
    </row>
    <row r="41" spans="2:9">
      <c r="B41" s="134" t="s">
        <v>1568</v>
      </c>
      <c r="C41" s="134" t="s">
        <v>1569</v>
      </c>
      <c r="D41" s="134" t="s">
        <v>82</v>
      </c>
      <c r="E41" s="22" t="s">
        <v>1460</v>
      </c>
      <c r="F41" s="22" t="s">
        <v>9</v>
      </c>
      <c r="G41" s="22" t="s">
        <v>9</v>
      </c>
      <c r="H41" s="22" t="s">
        <v>1460</v>
      </c>
      <c r="I41" s="22" t="s">
        <v>1460</v>
      </c>
    </row>
    <row r="42" spans="2:9">
      <c r="B42" s="134" t="s">
        <v>1570</v>
      </c>
      <c r="C42" s="134" t="s">
        <v>1571</v>
      </c>
      <c r="D42" s="134" t="s">
        <v>83</v>
      </c>
      <c r="E42" s="22" t="s">
        <v>1460</v>
      </c>
      <c r="F42" s="22" t="s">
        <v>9</v>
      </c>
      <c r="G42" s="22" t="s">
        <v>9</v>
      </c>
      <c r="H42" s="22" t="s">
        <v>1460</v>
      </c>
      <c r="I42" s="22" t="s">
        <v>1460</v>
      </c>
    </row>
    <row r="43" spans="2:9">
      <c r="B43" s="134" t="s">
        <v>1572</v>
      </c>
      <c r="C43" s="134" t="s">
        <v>1573</v>
      </c>
      <c r="D43" s="134" t="s">
        <v>84</v>
      </c>
      <c r="E43" s="22" t="s">
        <v>9</v>
      </c>
      <c r="F43" s="22" t="s">
        <v>1460</v>
      </c>
      <c r="G43" s="22" t="s">
        <v>1460</v>
      </c>
      <c r="H43" s="22" t="s">
        <v>9</v>
      </c>
      <c r="I43" s="22" t="s">
        <v>3374</v>
      </c>
    </row>
    <row r="44" spans="2:9">
      <c r="B44" s="134" t="s">
        <v>1574</v>
      </c>
      <c r="C44" s="134" t="s">
        <v>1575</v>
      </c>
      <c r="D44" s="134" t="s">
        <v>85</v>
      </c>
      <c r="E44" s="22" t="s">
        <v>9</v>
      </c>
      <c r="F44" s="22" t="s">
        <v>1460</v>
      </c>
      <c r="G44" s="22" t="s">
        <v>1460</v>
      </c>
      <c r="H44" s="22" t="s">
        <v>9</v>
      </c>
      <c r="I44" s="22" t="s">
        <v>3374</v>
      </c>
    </row>
    <row r="45" spans="2:9">
      <c r="B45" s="134" t="s">
        <v>1576</v>
      </c>
      <c r="C45" s="134" t="s">
        <v>1577</v>
      </c>
      <c r="D45" s="134" t="s">
        <v>86</v>
      </c>
      <c r="E45" s="22" t="s">
        <v>9</v>
      </c>
      <c r="F45" s="22" t="s">
        <v>1460</v>
      </c>
      <c r="G45" s="22" t="s">
        <v>1460</v>
      </c>
      <c r="H45" s="22" t="s">
        <v>9</v>
      </c>
      <c r="I45" s="22" t="s">
        <v>3375</v>
      </c>
    </row>
    <row r="46" spans="2:9">
      <c r="B46" s="134" t="s">
        <v>1578</v>
      </c>
      <c r="C46" s="134" t="s">
        <v>1579</v>
      </c>
      <c r="D46" s="134" t="s">
        <v>87</v>
      </c>
      <c r="E46" s="22" t="s">
        <v>9</v>
      </c>
      <c r="F46" s="22" t="s">
        <v>1460</v>
      </c>
      <c r="G46" s="22" t="s">
        <v>1460</v>
      </c>
      <c r="H46" s="22" t="s">
        <v>9</v>
      </c>
      <c r="I46" s="22" t="s">
        <v>3375</v>
      </c>
    </row>
    <row r="47" spans="2:9">
      <c r="B47" s="134" t="s">
        <v>1580</v>
      </c>
      <c r="C47" s="134" t="s">
        <v>1581</v>
      </c>
      <c r="D47" s="134" t="s">
        <v>88</v>
      </c>
      <c r="E47" s="22" t="s">
        <v>9</v>
      </c>
      <c r="F47" s="22" t="s">
        <v>1460</v>
      </c>
      <c r="G47" s="22" t="s">
        <v>1460</v>
      </c>
      <c r="H47" s="22" t="s">
        <v>1460</v>
      </c>
      <c r="I47" s="22" t="s">
        <v>3374</v>
      </c>
    </row>
    <row r="48" spans="2:9">
      <c r="B48" s="134" t="s">
        <v>1582</v>
      </c>
      <c r="C48" s="134" t="s">
        <v>1583</v>
      </c>
      <c r="D48" s="134" t="s">
        <v>89</v>
      </c>
      <c r="E48" s="22" t="s">
        <v>9</v>
      </c>
      <c r="F48" s="22" t="s">
        <v>1460</v>
      </c>
      <c r="G48" s="22" t="s">
        <v>1460</v>
      </c>
      <c r="H48" s="22" t="s">
        <v>1460</v>
      </c>
      <c r="I48" s="22" t="s">
        <v>3374</v>
      </c>
    </row>
    <row r="49" spans="2:9">
      <c r="B49" s="134" t="s">
        <v>1584</v>
      </c>
      <c r="C49" s="134" t="s">
        <v>1585</v>
      </c>
      <c r="D49" s="134" t="s">
        <v>90</v>
      </c>
      <c r="E49" s="22" t="s">
        <v>9</v>
      </c>
      <c r="F49" s="22" t="s">
        <v>1460</v>
      </c>
      <c r="G49" s="22" t="s">
        <v>1460</v>
      </c>
      <c r="H49" s="22" t="s">
        <v>1460</v>
      </c>
      <c r="I49" s="22" t="s">
        <v>3374</v>
      </c>
    </row>
    <row r="50" spans="2:9">
      <c r="B50" s="134" t="s">
        <v>1586</v>
      </c>
      <c r="C50" s="134" t="s">
        <v>1587</v>
      </c>
      <c r="D50" s="134" t="s">
        <v>91</v>
      </c>
      <c r="E50" s="22" t="s">
        <v>1460</v>
      </c>
      <c r="F50" s="22" t="s">
        <v>9</v>
      </c>
      <c r="G50" s="22" t="s">
        <v>9</v>
      </c>
      <c r="H50" s="22" t="s">
        <v>1460</v>
      </c>
      <c r="I50" s="22" t="s">
        <v>3376</v>
      </c>
    </row>
    <row r="51" spans="2:9">
      <c r="B51" s="134" t="s">
        <v>1588</v>
      </c>
      <c r="C51" s="134" t="s">
        <v>1589</v>
      </c>
      <c r="D51" s="134" t="s">
        <v>92</v>
      </c>
      <c r="E51" s="22" t="s">
        <v>1460</v>
      </c>
      <c r="F51" s="22" t="s">
        <v>9</v>
      </c>
      <c r="G51" s="22" t="s">
        <v>9</v>
      </c>
      <c r="H51" s="22" t="s">
        <v>1460</v>
      </c>
      <c r="I51" s="22" t="s">
        <v>3375</v>
      </c>
    </row>
    <row r="52" spans="2:9">
      <c r="B52" s="134" t="s">
        <v>1590</v>
      </c>
      <c r="C52" s="134" t="s">
        <v>1591</v>
      </c>
      <c r="D52" s="134" t="s">
        <v>93</v>
      </c>
      <c r="E52" s="22" t="s">
        <v>1460</v>
      </c>
      <c r="F52" s="22" t="s">
        <v>9</v>
      </c>
      <c r="G52" s="22" t="s">
        <v>9</v>
      </c>
      <c r="H52" s="22" t="s">
        <v>1460</v>
      </c>
      <c r="I52" s="22" t="s">
        <v>3376</v>
      </c>
    </row>
    <row r="53" spans="2:9">
      <c r="B53" s="134" t="s">
        <v>1592</v>
      </c>
      <c r="C53" s="134" t="s">
        <v>1593</v>
      </c>
      <c r="D53" s="134" t="s">
        <v>94</v>
      </c>
      <c r="E53" s="22" t="s">
        <v>1460</v>
      </c>
      <c r="F53" s="22" t="s">
        <v>9</v>
      </c>
      <c r="G53" s="22" t="s">
        <v>9</v>
      </c>
      <c r="H53" s="22" t="s">
        <v>1460</v>
      </c>
      <c r="I53" s="22" t="s">
        <v>3376</v>
      </c>
    </row>
    <row r="54" spans="2:9">
      <c r="B54" s="134" t="s">
        <v>1594</v>
      </c>
      <c r="C54" s="134" t="s">
        <v>1595</v>
      </c>
      <c r="D54" s="134" t="s">
        <v>95</v>
      </c>
      <c r="E54" s="22" t="s">
        <v>1460</v>
      </c>
      <c r="F54" s="22" t="s">
        <v>9</v>
      </c>
      <c r="G54" s="22" t="s">
        <v>9</v>
      </c>
      <c r="H54" s="22" t="s">
        <v>1460</v>
      </c>
      <c r="I54" s="22" t="s">
        <v>3376</v>
      </c>
    </row>
    <row r="55" spans="2:9">
      <c r="B55" s="134" t="s">
        <v>1596</v>
      </c>
      <c r="C55" s="134" t="s">
        <v>1597</v>
      </c>
      <c r="D55" s="134" t="s">
        <v>96</v>
      </c>
      <c r="E55" s="22" t="s">
        <v>1460</v>
      </c>
      <c r="F55" s="22" t="s">
        <v>9</v>
      </c>
      <c r="G55" s="22" t="s">
        <v>9</v>
      </c>
      <c r="H55" s="22" t="s">
        <v>1460</v>
      </c>
      <c r="I55" s="22" t="s">
        <v>3376</v>
      </c>
    </row>
    <row r="56" spans="2:9">
      <c r="B56" s="134" t="s">
        <v>1598</v>
      </c>
      <c r="C56" s="134" t="s">
        <v>1599</v>
      </c>
      <c r="D56" s="134" t="s">
        <v>97</v>
      </c>
      <c r="E56" s="22" t="s">
        <v>9</v>
      </c>
      <c r="F56" s="22" t="s">
        <v>1460</v>
      </c>
      <c r="G56" s="22" t="s">
        <v>1460</v>
      </c>
      <c r="H56" s="22" t="s">
        <v>9</v>
      </c>
      <c r="I56" s="22" t="s">
        <v>3375</v>
      </c>
    </row>
    <row r="57" spans="2:9">
      <c r="B57" s="134" t="s">
        <v>1600</v>
      </c>
      <c r="C57" s="134" t="s">
        <v>1601</v>
      </c>
      <c r="D57" s="134" t="s">
        <v>98</v>
      </c>
      <c r="E57" s="22" t="s">
        <v>1460</v>
      </c>
      <c r="F57" s="22" t="s">
        <v>9</v>
      </c>
      <c r="G57" s="22" t="s">
        <v>9</v>
      </c>
      <c r="H57" s="22" t="s">
        <v>9</v>
      </c>
      <c r="I57" s="22" t="s">
        <v>3375</v>
      </c>
    </row>
    <row r="58" spans="2:9">
      <c r="B58" s="134" t="s">
        <v>1602</v>
      </c>
      <c r="C58" s="134" t="s">
        <v>1603</v>
      </c>
      <c r="D58" s="134" t="s">
        <v>99</v>
      </c>
      <c r="E58" s="22" t="s">
        <v>1460</v>
      </c>
      <c r="F58" s="22" t="s">
        <v>9</v>
      </c>
      <c r="G58" s="22" t="s">
        <v>9</v>
      </c>
      <c r="H58" s="22" t="s">
        <v>1460</v>
      </c>
      <c r="I58" s="22" t="s">
        <v>1460</v>
      </c>
    </row>
    <row r="59" spans="2:9">
      <c r="B59" s="134" t="s">
        <v>1604</v>
      </c>
      <c r="C59" s="134" t="s">
        <v>1605</v>
      </c>
      <c r="D59" s="134" t="s">
        <v>100</v>
      </c>
      <c r="E59" s="22" t="s">
        <v>1460</v>
      </c>
      <c r="F59" s="22" t="s">
        <v>9</v>
      </c>
      <c r="G59" s="22" t="s">
        <v>9</v>
      </c>
      <c r="H59" s="22" t="s">
        <v>1460</v>
      </c>
      <c r="I59" s="22" t="s">
        <v>1460</v>
      </c>
    </row>
    <row r="60" spans="2:9">
      <c r="B60" s="134" t="s">
        <v>1606</v>
      </c>
      <c r="C60" s="134" t="s">
        <v>1607</v>
      </c>
      <c r="D60" s="134" t="s">
        <v>101</v>
      </c>
      <c r="E60" s="22" t="s">
        <v>1460</v>
      </c>
      <c r="F60" s="22" t="s">
        <v>9</v>
      </c>
      <c r="G60" s="22" t="s">
        <v>9</v>
      </c>
      <c r="H60" s="22" t="s">
        <v>1460</v>
      </c>
      <c r="I60" s="22" t="s">
        <v>1460</v>
      </c>
    </row>
    <row r="61" spans="2:9">
      <c r="B61" s="134" t="s">
        <v>1608</v>
      </c>
      <c r="C61" s="134" t="s">
        <v>1609</v>
      </c>
      <c r="D61" s="134" t="s">
        <v>102</v>
      </c>
      <c r="E61" s="22" t="s">
        <v>1460</v>
      </c>
      <c r="F61" s="22" t="s">
        <v>9</v>
      </c>
      <c r="G61" s="22" t="s">
        <v>9</v>
      </c>
      <c r="H61" s="22" t="s">
        <v>1460</v>
      </c>
      <c r="I61" s="22" t="s">
        <v>1460</v>
      </c>
    </row>
    <row r="62" spans="2:9">
      <c r="B62" s="134" t="s">
        <v>1610</v>
      </c>
      <c r="C62" s="134" t="s">
        <v>1611</v>
      </c>
      <c r="D62" s="134" t="s">
        <v>103</v>
      </c>
      <c r="E62" s="22" t="s">
        <v>1460</v>
      </c>
      <c r="F62" s="22" t="s">
        <v>9</v>
      </c>
      <c r="G62" s="22" t="s">
        <v>9</v>
      </c>
      <c r="H62" s="22" t="s">
        <v>1460</v>
      </c>
      <c r="I62" s="22" t="s">
        <v>1460</v>
      </c>
    </row>
    <row r="63" spans="2:9">
      <c r="B63" s="134" t="s">
        <v>1612</v>
      </c>
      <c r="C63" s="134" t="s">
        <v>1613</v>
      </c>
      <c r="D63" s="134" t="s">
        <v>104</v>
      </c>
      <c r="E63" s="22" t="s">
        <v>1460</v>
      </c>
      <c r="F63" s="22" t="s">
        <v>9</v>
      </c>
      <c r="G63" s="22" t="s">
        <v>9</v>
      </c>
      <c r="H63" s="22" t="s">
        <v>1460</v>
      </c>
      <c r="I63" s="22" t="s">
        <v>1460</v>
      </c>
    </row>
    <row r="64" spans="2:9">
      <c r="B64" s="134" t="s">
        <v>1614</v>
      </c>
      <c r="C64" s="134" t="s">
        <v>1615</v>
      </c>
      <c r="D64" s="134" t="s">
        <v>105</v>
      </c>
      <c r="E64" s="22" t="s">
        <v>1460</v>
      </c>
      <c r="F64" s="22" t="s">
        <v>9</v>
      </c>
      <c r="G64" s="22" t="s">
        <v>9</v>
      </c>
      <c r="H64" s="22" t="s">
        <v>1460</v>
      </c>
      <c r="I64" s="22" t="s">
        <v>1460</v>
      </c>
    </row>
    <row r="65" spans="2:9">
      <c r="B65" s="134" t="s">
        <v>1616</v>
      </c>
      <c r="C65" s="134" t="s">
        <v>1617</v>
      </c>
      <c r="D65" s="134" t="s">
        <v>106</v>
      </c>
      <c r="E65" s="22" t="s">
        <v>1460</v>
      </c>
      <c r="F65" s="22" t="s">
        <v>9</v>
      </c>
      <c r="G65" s="22" t="s">
        <v>9</v>
      </c>
      <c r="H65" s="22" t="s">
        <v>1460</v>
      </c>
      <c r="I65" s="22" t="s">
        <v>1460</v>
      </c>
    </row>
    <row r="66" spans="2:9">
      <c r="B66" s="134" t="s">
        <v>1618</v>
      </c>
      <c r="C66" s="134" t="s">
        <v>1619</v>
      </c>
      <c r="D66" s="134" t="s">
        <v>107</v>
      </c>
      <c r="E66" s="22" t="s">
        <v>1460</v>
      </c>
      <c r="F66" s="22" t="s">
        <v>9</v>
      </c>
      <c r="G66" s="22" t="s">
        <v>9</v>
      </c>
      <c r="H66" s="22" t="s">
        <v>1460</v>
      </c>
      <c r="I66" s="22" t="s">
        <v>1460</v>
      </c>
    </row>
    <row r="67" spans="2:9">
      <c r="B67" s="134" t="s">
        <v>1620</v>
      </c>
      <c r="C67" s="134" t="s">
        <v>1621</v>
      </c>
      <c r="D67" s="134" t="s">
        <v>108</v>
      </c>
      <c r="E67" s="22" t="s">
        <v>1460</v>
      </c>
      <c r="F67" s="22" t="s">
        <v>9</v>
      </c>
      <c r="G67" s="22" t="s">
        <v>9</v>
      </c>
      <c r="H67" s="22" t="s">
        <v>1460</v>
      </c>
      <c r="I67" s="22" t="s">
        <v>1460</v>
      </c>
    </row>
    <row r="68" spans="2:9">
      <c r="B68" s="134" t="s">
        <v>1622</v>
      </c>
      <c r="C68" s="134" t="s">
        <v>1623</v>
      </c>
      <c r="D68" s="134" t="s">
        <v>109</v>
      </c>
      <c r="E68" s="22" t="s">
        <v>1460</v>
      </c>
      <c r="F68" s="22" t="s">
        <v>9</v>
      </c>
      <c r="G68" s="22" t="s">
        <v>9</v>
      </c>
      <c r="H68" s="22" t="s">
        <v>1460</v>
      </c>
      <c r="I68" s="22" t="s">
        <v>1460</v>
      </c>
    </row>
    <row r="69" spans="2:9">
      <c r="B69" s="134" t="s">
        <v>1624</v>
      </c>
      <c r="C69" s="134" t="s">
        <v>1625</v>
      </c>
      <c r="D69" s="134" t="s">
        <v>110</v>
      </c>
      <c r="E69" s="22" t="s">
        <v>1460</v>
      </c>
      <c r="F69" s="22" t="s">
        <v>9</v>
      </c>
      <c r="G69" s="22" t="s">
        <v>9</v>
      </c>
      <c r="H69" s="22" t="s">
        <v>1460</v>
      </c>
      <c r="I69" s="22" t="s">
        <v>1460</v>
      </c>
    </row>
    <row r="70" spans="2:9">
      <c r="B70" s="134" t="s">
        <v>1626</v>
      </c>
      <c r="C70" s="134" t="s">
        <v>1627</v>
      </c>
      <c r="D70" s="134" t="s">
        <v>111</v>
      </c>
      <c r="E70" s="22" t="s">
        <v>1460</v>
      </c>
      <c r="F70" s="22" t="s">
        <v>9</v>
      </c>
      <c r="G70" s="22" t="s">
        <v>9</v>
      </c>
      <c r="H70" s="22" t="s">
        <v>1460</v>
      </c>
      <c r="I70" s="22" t="s">
        <v>1460</v>
      </c>
    </row>
    <row r="71" spans="2:9">
      <c r="B71" s="134" t="s">
        <v>1628</v>
      </c>
      <c r="C71" s="134" t="s">
        <v>1629</v>
      </c>
      <c r="D71" s="134" t="s">
        <v>112</v>
      </c>
      <c r="E71" s="22" t="s">
        <v>1460</v>
      </c>
      <c r="F71" s="22" t="s">
        <v>9</v>
      </c>
      <c r="G71" s="22" t="s">
        <v>9</v>
      </c>
      <c r="H71" s="22" t="s">
        <v>1460</v>
      </c>
      <c r="I71" s="22" t="s">
        <v>1460</v>
      </c>
    </row>
    <row r="72" spans="2:9">
      <c r="B72" s="134" t="s">
        <v>1630</v>
      </c>
      <c r="C72" s="134" t="s">
        <v>1631</v>
      </c>
      <c r="D72" s="134" t="s">
        <v>113</v>
      </c>
      <c r="E72" s="22" t="s">
        <v>1460</v>
      </c>
      <c r="F72" s="22" t="s">
        <v>9</v>
      </c>
      <c r="G72" s="22" t="s">
        <v>9</v>
      </c>
      <c r="H72" s="22" t="s">
        <v>1460</v>
      </c>
      <c r="I72" s="22" t="s">
        <v>1460</v>
      </c>
    </row>
    <row r="73" spans="2:9">
      <c r="B73" s="134" t="s">
        <v>1632</v>
      </c>
      <c r="C73" s="134" t="s">
        <v>1633</v>
      </c>
      <c r="D73" s="134" t="s">
        <v>114</v>
      </c>
      <c r="E73" s="22" t="s">
        <v>1460</v>
      </c>
      <c r="F73" s="22" t="s">
        <v>9</v>
      </c>
      <c r="G73" s="22" t="s">
        <v>9</v>
      </c>
      <c r="H73" s="22" t="s">
        <v>1460</v>
      </c>
      <c r="I73" s="22" t="s">
        <v>1460</v>
      </c>
    </row>
    <row r="74" spans="2:9">
      <c r="B74" s="134" t="s">
        <v>1634</v>
      </c>
      <c r="C74" s="134" t="s">
        <v>1635</v>
      </c>
      <c r="D74" s="134" t="s">
        <v>115</v>
      </c>
      <c r="E74" s="22" t="s">
        <v>1460</v>
      </c>
      <c r="F74" s="22" t="s">
        <v>9</v>
      </c>
      <c r="G74" s="22" t="s">
        <v>9</v>
      </c>
      <c r="H74" s="22" t="s">
        <v>1460</v>
      </c>
      <c r="I74" s="22" t="s">
        <v>1460</v>
      </c>
    </row>
    <row r="75" spans="2:9">
      <c r="B75" s="134" t="s">
        <v>1636</v>
      </c>
      <c r="C75" s="134" t="s">
        <v>1637</v>
      </c>
      <c r="D75" s="134" t="s">
        <v>116</v>
      </c>
      <c r="E75" s="22" t="s">
        <v>1460</v>
      </c>
      <c r="F75" s="22" t="s">
        <v>9</v>
      </c>
      <c r="G75" s="22" t="s">
        <v>9</v>
      </c>
      <c r="H75" s="22" t="s">
        <v>1460</v>
      </c>
      <c r="I75" s="22" t="s">
        <v>1460</v>
      </c>
    </row>
    <row r="76" spans="2:9">
      <c r="B76" s="134" t="s">
        <v>1638</v>
      </c>
      <c r="C76" s="134" t="s">
        <v>1639</v>
      </c>
      <c r="D76" s="134" t="s">
        <v>117</v>
      </c>
      <c r="E76" s="22" t="s">
        <v>1460</v>
      </c>
      <c r="F76" s="22" t="s">
        <v>9</v>
      </c>
      <c r="G76" s="22" t="s">
        <v>9</v>
      </c>
      <c r="H76" s="22" t="s">
        <v>1460</v>
      </c>
      <c r="I76" s="22" t="s">
        <v>1460</v>
      </c>
    </row>
    <row r="77" spans="2:9">
      <c r="B77" s="134" t="s">
        <v>1640</v>
      </c>
      <c r="C77" s="134" t="s">
        <v>1641</v>
      </c>
      <c r="D77" s="134" t="s">
        <v>118</v>
      </c>
      <c r="E77" s="22" t="s">
        <v>1460</v>
      </c>
      <c r="F77" s="22" t="s">
        <v>9</v>
      </c>
      <c r="G77" s="22" t="s">
        <v>9</v>
      </c>
      <c r="H77" s="22" t="s">
        <v>1460</v>
      </c>
      <c r="I77" s="22" t="s">
        <v>1460</v>
      </c>
    </row>
    <row r="78" spans="2:9">
      <c r="B78" s="134" t="s">
        <v>1642</v>
      </c>
      <c r="C78" s="134" t="s">
        <v>1643</v>
      </c>
      <c r="D78" s="134" t="s">
        <v>119</v>
      </c>
      <c r="E78" s="22" t="s">
        <v>1460</v>
      </c>
      <c r="F78" s="22" t="s">
        <v>9</v>
      </c>
      <c r="G78" s="22" t="s">
        <v>9</v>
      </c>
      <c r="H78" s="22" t="s">
        <v>1460</v>
      </c>
      <c r="I78" s="22" t="s">
        <v>1460</v>
      </c>
    </row>
    <row r="79" spans="2:9">
      <c r="B79" s="134" t="s">
        <v>1644</v>
      </c>
      <c r="C79" s="134" t="s">
        <v>1645</v>
      </c>
      <c r="D79" s="134" t="s">
        <v>120</v>
      </c>
      <c r="E79" s="22" t="s">
        <v>1460</v>
      </c>
      <c r="F79" s="22" t="s">
        <v>9</v>
      </c>
      <c r="G79" s="22" t="s">
        <v>9</v>
      </c>
      <c r="H79" s="22" t="s">
        <v>1460</v>
      </c>
      <c r="I79" s="22" t="s">
        <v>1460</v>
      </c>
    </row>
    <row r="80" spans="2:9">
      <c r="B80" s="134" t="s">
        <v>1646</v>
      </c>
      <c r="C80" s="134" t="s">
        <v>1647</v>
      </c>
      <c r="D80" s="134" t="s">
        <v>121</v>
      </c>
      <c r="E80" s="22" t="s">
        <v>1460</v>
      </c>
      <c r="F80" s="22" t="s">
        <v>9</v>
      </c>
      <c r="G80" s="22" t="s">
        <v>9</v>
      </c>
      <c r="H80" s="22" t="s">
        <v>1460</v>
      </c>
      <c r="I80" s="22" t="s">
        <v>1460</v>
      </c>
    </row>
    <row r="81" spans="2:9">
      <c r="B81" s="134" t="s">
        <v>1648</v>
      </c>
      <c r="C81" s="134" t="s">
        <v>1649</v>
      </c>
      <c r="D81" s="134" t="s">
        <v>122</v>
      </c>
      <c r="E81" s="22" t="s">
        <v>1460</v>
      </c>
      <c r="F81" s="22" t="s">
        <v>9</v>
      </c>
      <c r="G81" s="22" t="s">
        <v>9</v>
      </c>
      <c r="H81" s="22" t="s">
        <v>1460</v>
      </c>
      <c r="I81" s="22" t="s">
        <v>1460</v>
      </c>
    </row>
    <row r="82" spans="2:9">
      <c r="B82" s="134" t="s">
        <v>1650</v>
      </c>
      <c r="C82" s="134" t="s">
        <v>1651</v>
      </c>
      <c r="D82" s="134" t="s">
        <v>123</v>
      </c>
      <c r="E82" s="22" t="s">
        <v>1460</v>
      </c>
      <c r="F82" s="22" t="s">
        <v>9</v>
      </c>
      <c r="G82" s="22" t="s">
        <v>9</v>
      </c>
      <c r="H82" s="22" t="s">
        <v>1460</v>
      </c>
      <c r="I82" s="22" t="s">
        <v>1460</v>
      </c>
    </row>
    <row r="83" spans="2:9">
      <c r="B83" s="134" t="s">
        <v>1652</v>
      </c>
      <c r="C83" s="134" t="s">
        <v>1653</v>
      </c>
      <c r="D83" s="134" t="s">
        <v>124</v>
      </c>
      <c r="E83" s="22" t="s">
        <v>9</v>
      </c>
      <c r="F83" s="22" t="s">
        <v>1460</v>
      </c>
      <c r="G83" s="22" t="s">
        <v>1460</v>
      </c>
      <c r="H83" s="22" t="s">
        <v>1460</v>
      </c>
      <c r="I83" s="22" t="s">
        <v>1460</v>
      </c>
    </row>
    <row r="84" spans="2:9">
      <c r="B84" s="134" t="s">
        <v>1654</v>
      </c>
      <c r="C84" s="134" t="s">
        <v>1655</v>
      </c>
      <c r="D84" s="134" t="s">
        <v>125</v>
      </c>
      <c r="E84" s="22" t="s">
        <v>1460</v>
      </c>
      <c r="F84" s="22" t="s">
        <v>9</v>
      </c>
      <c r="G84" s="22" t="s">
        <v>9</v>
      </c>
      <c r="H84" s="22" t="s">
        <v>1460</v>
      </c>
      <c r="I84" s="22" t="s">
        <v>1460</v>
      </c>
    </row>
    <row r="85" spans="2:9">
      <c r="B85" s="134" t="s">
        <v>1656</v>
      </c>
      <c r="C85" s="134" t="s">
        <v>1657</v>
      </c>
      <c r="D85" s="134" t="s">
        <v>126</v>
      </c>
      <c r="E85" s="22" t="s">
        <v>1460</v>
      </c>
      <c r="F85" s="22" t="s">
        <v>9</v>
      </c>
      <c r="G85" s="22" t="s">
        <v>9</v>
      </c>
      <c r="H85" s="22" t="s">
        <v>1460</v>
      </c>
      <c r="I85" s="22" t="s">
        <v>1460</v>
      </c>
    </row>
    <row r="86" spans="2:9">
      <c r="B86" s="134" t="s">
        <v>1658</v>
      </c>
      <c r="C86" s="134" t="s">
        <v>1659</v>
      </c>
      <c r="D86" s="134" t="s">
        <v>127</v>
      </c>
      <c r="E86" s="22" t="s">
        <v>9</v>
      </c>
      <c r="F86" s="22" t="s">
        <v>1460</v>
      </c>
      <c r="G86" s="22" t="s">
        <v>1460</v>
      </c>
      <c r="H86" s="22" t="s">
        <v>1460</v>
      </c>
      <c r="I86" s="22" t="s">
        <v>1460</v>
      </c>
    </row>
    <row r="87" spans="2:9">
      <c r="B87" s="134" t="s">
        <v>1660</v>
      </c>
      <c r="C87" s="134" t="s">
        <v>1661</v>
      </c>
      <c r="D87" s="134" t="s">
        <v>128</v>
      </c>
      <c r="E87" s="22" t="s">
        <v>9</v>
      </c>
      <c r="F87" s="22" t="s">
        <v>1460</v>
      </c>
      <c r="G87" s="22" t="s">
        <v>1460</v>
      </c>
      <c r="H87" s="22" t="s">
        <v>1460</v>
      </c>
      <c r="I87" s="22" t="s">
        <v>1460</v>
      </c>
    </row>
    <row r="88" spans="2:9">
      <c r="B88" s="134" t="s">
        <v>1662</v>
      </c>
      <c r="C88" s="134" t="s">
        <v>1663</v>
      </c>
      <c r="D88" s="134" t="s">
        <v>129</v>
      </c>
      <c r="E88" s="22" t="s">
        <v>9</v>
      </c>
      <c r="F88" s="22" t="s">
        <v>1460</v>
      </c>
      <c r="G88" s="22" t="s">
        <v>1460</v>
      </c>
      <c r="H88" s="22" t="s">
        <v>1460</v>
      </c>
      <c r="I88" s="22" t="s">
        <v>1460</v>
      </c>
    </row>
    <row r="89" spans="2:9">
      <c r="B89" s="134" t="s">
        <v>1664</v>
      </c>
      <c r="C89" s="134" t="s">
        <v>1665</v>
      </c>
      <c r="D89" s="134" t="s">
        <v>130</v>
      </c>
      <c r="E89" s="22" t="s">
        <v>1460</v>
      </c>
      <c r="F89" s="22" t="s">
        <v>1460</v>
      </c>
      <c r="G89" s="22" t="s">
        <v>1460</v>
      </c>
      <c r="H89" s="22" t="s">
        <v>1460</v>
      </c>
      <c r="I89" s="22" t="s">
        <v>1460</v>
      </c>
    </row>
    <row r="90" spans="2:9">
      <c r="B90" s="134" t="s">
        <v>1666</v>
      </c>
      <c r="C90" s="134" t="s">
        <v>1667</v>
      </c>
      <c r="D90" s="134" t="s">
        <v>131</v>
      </c>
      <c r="E90" s="22" t="s">
        <v>9</v>
      </c>
      <c r="F90" s="22" t="s">
        <v>1460</v>
      </c>
      <c r="G90" s="22" t="s">
        <v>1460</v>
      </c>
      <c r="H90" s="22" t="s">
        <v>1460</v>
      </c>
      <c r="I90" s="22" t="s">
        <v>1460</v>
      </c>
    </row>
    <row r="91" spans="2:9">
      <c r="B91" s="134" t="s">
        <v>1668</v>
      </c>
      <c r="C91" s="134" t="s">
        <v>1669</v>
      </c>
      <c r="D91" s="134" t="s">
        <v>132</v>
      </c>
      <c r="E91" s="22" t="s">
        <v>1460</v>
      </c>
      <c r="F91" s="22" t="s">
        <v>9</v>
      </c>
      <c r="G91" s="22" t="s">
        <v>9</v>
      </c>
      <c r="H91" s="22" t="s">
        <v>1460</v>
      </c>
      <c r="I91" s="22" t="s">
        <v>1460</v>
      </c>
    </row>
    <row r="92" spans="2:9">
      <c r="B92" s="134" t="s">
        <v>1670</v>
      </c>
      <c r="C92" s="134" t="s">
        <v>1671</v>
      </c>
      <c r="D92" s="134" t="s">
        <v>133</v>
      </c>
      <c r="E92" s="22" t="s">
        <v>1460</v>
      </c>
      <c r="F92" s="22" t="s">
        <v>9</v>
      </c>
      <c r="G92" s="22" t="s">
        <v>9</v>
      </c>
      <c r="H92" s="22" t="s">
        <v>1460</v>
      </c>
      <c r="I92" s="22" t="s">
        <v>1460</v>
      </c>
    </row>
    <row r="93" spans="2:9">
      <c r="B93" s="134" t="s">
        <v>1672</v>
      </c>
      <c r="C93" s="134" t="s">
        <v>1673</v>
      </c>
      <c r="D93" s="134" t="s">
        <v>134</v>
      </c>
      <c r="E93" s="22" t="s">
        <v>1460</v>
      </c>
      <c r="F93" s="22" t="s">
        <v>9</v>
      </c>
      <c r="G93" s="22" t="s">
        <v>9</v>
      </c>
      <c r="H93" s="22" t="s">
        <v>1460</v>
      </c>
      <c r="I93" s="22" t="s">
        <v>1460</v>
      </c>
    </row>
    <row r="94" spans="2:9">
      <c r="B94" s="134" t="s">
        <v>1674</v>
      </c>
      <c r="C94" s="134" t="s">
        <v>1675</v>
      </c>
      <c r="D94" s="134" t="s">
        <v>135</v>
      </c>
      <c r="E94" s="22" t="s">
        <v>1460</v>
      </c>
      <c r="F94" s="22" t="s">
        <v>9</v>
      </c>
      <c r="G94" s="22" t="s">
        <v>9</v>
      </c>
      <c r="H94" s="22" t="s">
        <v>1460</v>
      </c>
      <c r="I94" s="22" t="s">
        <v>1460</v>
      </c>
    </row>
    <row r="95" spans="2:9">
      <c r="B95" s="134" t="s">
        <v>1676</v>
      </c>
      <c r="C95" s="134" t="s">
        <v>1677</v>
      </c>
      <c r="D95" s="134" t="s">
        <v>136</v>
      </c>
      <c r="E95" s="22" t="s">
        <v>1460</v>
      </c>
      <c r="F95" s="22" t="s">
        <v>9</v>
      </c>
      <c r="G95" s="22" t="s">
        <v>9</v>
      </c>
      <c r="H95" s="22" t="s">
        <v>1460</v>
      </c>
      <c r="I95" s="22" t="s">
        <v>1460</v>
      </c>
    </row>
    <row r="96" spans="2:9">
      <c r="B96" s="134" t="s">
        <v>1678</v>
      </c>
      <c r="C96" s="134" t="s">
        <v>1679</v>
      </c>
      <c r="D96" s="134" t="s">
        <v>137</v>
      </c>
      <c r="E96" s="22" t="s">
        <v>1460</v>
      </c>
      <c r="F96" s="22" t="s">
        <v>9</v>
      </c>
      <c r="G96" s="22" t="s">
        <v>9</v>
      </c>
      <c r="H96" s="22" t="s">
        <v>1460</v>
      </c>
      <c r="I96" s="22" t="s">
        <v>1460</v>
      </c>
    </row>
    <row r="97" spans="2:9">
      <c r="B97" s="134" t="s">
        <v>1680</v>
      </c>
      <c r="C97" s="134" t="s">
        <v>1681</v>
      </c>
      <c r="D97" s="134" t="s">
        <v>138</v>
      </c>
      <c r="E97" s="22" t="s">
        <v>1460</v>
      </c>
      <c r="F97" s="22" t="s">
        <v>9</v>
      </c>
      <c r="G97" s="22" t="s">
        <v>9</v>
      </c>
      <c r="H97" s="22" t="s">
        <v>1460</v>
      </c>
      <c r="I97" s="22" t="s">
        <v>1460</v>
      </c>
    </row>
    <row r="98" spans="2:9">
      <c r="B98" s="134" t="s">
        <v>1682</v>
      </c>
      <c r="C98" s="134" t="s">
        <v>1683</v>
      </c>
      <c r="D98" s="134" t="s">
        <v>139</v>
      </c>
      <c r="E98" s="22" t="s">
        <v>1460</v>
      </c>
      <c r="F98" s="22" t="s">
        <v>9</v>
      </c>
      <c r="G98" s="22" t="s">
        <v>9</v>
      </c>
      <c r="H98" s="22" t="s">
        <v>1460</v>
      </c>
      <c r="I98" s="22" t="s">
        <v>1460</v>
      </c>
    </row>
    <row r="99" spans="2:9">
      <c r="B99" s="134" t="s">
        <v>1684</v>
      </c>
      <c r="C99" s="134" t="s">
        <v>1685</v>
      </c>
      <c r="D99" s="134" t="s">
        <v>140</v>
      </c>
      <c r="E99" s="22" t="s">
        <v>1460</v>
      </c>
      <c r="F99" s="22" t="s">
        <v>9</v>
      </c>
      <c r="G99" s="22" t="s">
        <v>9</v>
      </c>
      <c r="H99" s="22" t="s">
        <v>1460</v>
      </c>
      <c r="I99" s="22" t="s">
        <v>1460</v>
      </c>
    </row>
    <row r="100" spans="2:9">
      <c r="B100" s="134" t="s">
        <v>1686</v>
      </c>
      <c r="C100" s="134" t="s">
        <v>1687</v>
      </c>
      <c r="D100" s="134" t="s">
        <v>141</v>
      </c>
      <c r="E100" s="22" t="s">
        <v>1460</v>
      </c>
      <c r="F100" s="22" t="s">
        <v>9</v>
      </c>
      <c r="G100" s="22" t="s">
        <v>9</v>
      </c>
      <c r="H100" s="22" t="s">
        <v>1460</v>
      </c>
      <c r="I100" s="22" t="s">
        <v>1460</v>
      </c>
    </row>
    <row r="101" spans="2:9">
      <c r="B101" s="134" t="s">
        <v>1688</v>
      </c>
      <c r="C101" s="134" t="s">
        <v>1689</v>
      </c>
      <c r="D101" s="134" t="s">
        <v>142</v>
      </c>
      <c r="E101" s="22" t="s">
        <v>1460</v>
      </c>
      <c r="F101" s="22" t="s">
        <v>9</v>
      </c>
      <c r="G101" s="22" t="s">
        <v>9</v>
      </c>
      <c r="H101" s="22" t="s">
        <v>1460</v>
      </c>
      <c r="I101" s="22" t="s">
        <v>1460</v>
      </c>
    </row>
    <row r="102" spans="2:9">
      <c r="B102" s="134" t="s">
        <v>1690</v>
      </c>
      <c r="C102" s="134" t="s">
        <v>1691</v>
      </c>
      <c r="D102" s="134" t="s">
        <v>143</v>
      </c>
      <c r="E102" s="22" t="s">
        <v>1460</v>
      </c>
      <c r="F102" s="22" t="s">
        <v>9</v>
      </c>
      <c r="G102" s="22" t="s">
        <v>9</v>
      </c>
      <c r="H102" s="22" t="s">
        <v>1460</v>
      </c>
      <c r="I102" s="22" t="s">
        <v>1460</v>
      </c>
    </row>
    <row r="103" spans="2:9">
      <c r="B103" s="134" t="s">
        <v>1692</v>
      </c>
      <c r="C103" s="134" t="s">
        <v>1693</v>
      </c>
      <c r="D103" s="134" t="s">
        <v>144</v>
      </c>
      <c r="E103" s="22" t="s">
        <v>1460</v>
      </c>
      <c r="F103" s="22" t="s">
        <v>9</v>
      </c>
      <c r="G103" s="22" t="s">
        <v>9</v>
      </c>
      <c r="H103" s="22" t="s">
        <v>1460</v>
      </c>
      <c r="I103" s="22" t="s">
        <v>1460</v>
      </c>
    </row>
    <row r="104" spans="2:9">
      <c r="B104" s="134" t="s">
        <v>1694</v>
      </c>
      <c r="C104" s="134" t="s">
        <v>1695</v>
      </c>
      <c r="D104" s="134" t="s">
        <v>145</v>
      </c>
      <c r="E104" s="22" t="s">
        <v>1460</v>
      </c>
      <c r="F104" s="22" t="s">
        <v>9</v>
      </c>
      <c r="G104" s="22" t="s">
        <v>9</v>
      </c>
      <c r="H104" s="22" t="s">
        <v>1460</v>
      </c>
      <c r="I104" s="22" t="s">
        <v>1460</v>
      </c>
    </row>
    <row r="105" spans="2:9">
      <c r="B105" s="134" t="s">
        <v>1696</v>
      </c>
      <c r="C105" s="134" t="s">
        <v>1697</v>
      </c>
      <c r="D105" s="134" t="s">
        <v>146</v>
      </c>
      <c r="E105" s="22" t="s">
        <v>1460</v>
      </c>
      <c r="F105" s="22" t="s">
        <v>9</v>
      </c>
      <c r="G105" s="22" t="s">
        <v>9</v>
      </c>
      <c r="H105" s="22" t="s">
        <v>1460</v>
      </c>
      <c r="I105" s="22" t="s">
        <v>1460</v>
      </c>
    </row>
    <row r="106" spans="2:9">
      <c r="B106" s="134" t="s">
        <v>1698</v>
      </c>
      <c r="C106" s="134" t="s">
        <v>1699</v>
      </c>
      <c r="D106" s="134" t="s">
        <v>147</v>
      </c>
      <c r="E106" s="22" t="s">
        <v>1460</v>
      </c>
      <c r="F106" s="22" t="s">
        <v>9</v>
      </c>
      <c r="G106" s="22" t="s">
        <v>9</v>
      </c>
      <c r="H106" s="22" t="s">
        <v>1460</v>
      </c>
      <c r="I106" s="22" t="s">
        <v>1460</v>
      </c>
    </row>
    <row r="107" spans="2:9">
      <c r="B107" s="134" t="s">
        <v>1700</v>
      </c>
      <c r="C107" s="134" t="s">
        <v>1701</v>
      </c>
      <c r="D107" s="134" t="s">
        <v>148</v>
      </c>
      <c r="E107" s="22" t="s">
        <v>1460</v>
      </c>
      <c r="F107" s="22" t="s">
        <v>9</v>
      </c>
      <c r="G107" s="22" t="s">
        <v>9</v>
      </c>
      <c r="H107" s="22" t="s">
        <v>1460</v>
      </c>
      <c r="I107" s="22" t="s">
        <v>1460</v>
      </c>
    </row>
    <row r="108" spans="2:9">
      <c r="B108" s="134" t="s">
        <v>1702</v>
      </c>
      <c r="C108" s="134" t="s">
        <v>1703</v>
      </c>
      <c r="D108" s="134" t="s">
        <v>149</v>
      </c>
      <c r="E108" s="22" t="s">
        <v>1460</v>
      </c>
      <c r="F108" s="22" t="s">
        <v>9</v>
      </c>
      <c r="G108" s="22" t="s">
        <v>9</v>
      </c>
      <c r="H108" s="22" t="s">
        <v>1460</v>
      </c>
      <c r="I108" s="22" t="s">
        <v>1460</v>
      </c>
    </row>
    <row r="109" spans="2:9">
      <c r="B109" s="134" t="s">
        <v>1704</v>
      </c>
      <c r="C109" s="134" t="s">
        <v>1705</v>
      </c>
      <c r="D109" s="134" t="s">
        <v>150</v>
      </c>
      <c r="E109" s="22" t="s">
        <v>1460</v>
      </c>
      <c r="F109" s="22" t="s">
        <v>9</v>
      </c>
      <c r="G109" s="22" t="s">
        <v>9</v>
      </c>
      <c r="H109" s="22" t="s">
        <v>1460</v>
      </c>
      <c r="I109" s="22" t="s">
        <v>1460</v>
      </c>
    </row>
    <row r="110" spans="2:9">
      <c r="B110" s="134" t="s">
        <v>1706</v>
      </c>
      <c r="C110" s="134" t="s">
        <v>1707</v>
      </c>
      <c r="D110" s="134" t="s">
        <v>151</v>
      </c>
      <c r="E110" s="22" t="s">
        <v>1460</v>
      </c>
      <c r="F110" s="22" t="s">
        <v>9</v>
      </c>
      <c r="G110" s="22" t="s">
        <v>9</v>
      </c>
      <c r="H110" s="22" t="s">
        <v>1460</v>
      </c>
      <c r="I110" s="22" t="s">
        <v>1460</v>
      </c>
    </row>
    <row r="111" spans="2:9">
      <c r="B111" s="134" t="s">
        <v>1708</v>
      </c>
      <c r="C111" s="134" t="s">
        <v>1709</v>
      </c>
      <c r="D111" s="134" t="s">
        <v>152</v>
      </c>
      <c r="E111" s="22" t="s">
        <v>1460</v>
      </c>
      <c r="F111" s="22" t="s">
        <v>9</v>
      </c>
      <c r="G111" s="22" t="s">
        <v>9</v>
      </c>
      <c r="H111" s="22" t="s">
        <v>1460</v>
      </c>
      <c r="I111" s="22" t="s">
        <v>1460</v>
      </c>
    </row>
    <row r="112" spans="2:9">
      <c r="B112" s="134" t="s">
        <v>1710</v>
      </c>
      <c r="C112" s="134" t="s">
        <v>1711</v>
      </c>
      <c r="D112" s="134" t="s">
        <v>153</v>
      </c>
      <c r="E112" s="22" t="s">
        <v>1460</v>
      </c>
      <c r="F112" s="22" t="s">
        <v>9</v>
      </c>
      <c r="G112" s="22" t="s">
        <v>9</v>
      </c>
      <c r="H112" s="22" t="s">
        <v>1460</v>
      </c>
      <c r="I112" s="22" t="s">
        <v>1460</v>
      </c>
    </row>
    <row r="113" spans="2:9">
      <c r="B113" s="134" t="s">
        <v>1712</v>
      </c>
      <c r="C113" s="134" t="s">
        <v>1713</v>
      </c>
      <c r="D113" s="134" t="s">
        <v>154</v>
      </c>
      <c r="E113" s="22" t="s">
        <v>1460</v>
      </c>
      <c r="F113" s="22" t="s">
        <v>9</v>
      </c>
      <c r="G113" s="22" t="s">
        <v>9</v>
      </c>
      <c r="H113" s="22" t="s">
        <v>1460</v>
      </c>
      <c r="I113" s="22" t="s">
        <v>1460</v>
      </c>
    </row>
    <row r="114" spans="2:9">
      <c r="B114" s="134" t="s">
        <v>1714</v>
      </c>
      <c r="C114" s="134" t="s">
        <v>1715</v>
      </c>
      <c r="D114" s="134" t="s">
        <v>155</v>
      </c>
      <c r="E114" s="22" t="s">
        <v>1460</v>
      </c>
      <c r="F114" s="22" t="s">
        <v>9</v>
      </c>
      <c r="G114" s="22" t="s">
        <v>9</v>
      </c>
      <c r="H114" s="22" t="s">
        <v>1460</v>
      </c>
      <c r="I114" s="22" t="s">
        <v>1460</v>
      </c>
    </row>
    <row r="115" spans="2:9">
      <c r="B115" s="134" t="s">
        <v>1716</v>
      </c>
      <c r="C115" s="134" t="s">
        <v>1717</v>
      </c>
      <c r="D115" s="134" t="s">
        <v>156</v>
      </c>
      <c r="E115" s="22" t="s">
        <v>9</v>
      </c>
      <c r="F115" s="22" t="s">
        <v>1460</v>
      </c>
      <c r="G115" s="22" t="s">
        <v>1460</v>
      </c>
      <c r="H115" s="22" t="s">
        <v>1460</v>
      </c>
      <c r="I115" s="22" t="s">
        <v>1460</v>
      </c>
    </row>
    <row r="116" spans="2:9">
      <c r="B116" s="134" t="s">
        <v>1718</v>
      </c>
      <c r="C116" s="134" t="s">
        <v>1719</v>
      </c>
      <c r="D116" s="134" t="s">
        <v>157</v>
      </c>
      <c r="E116" s="22" t="s">
        <v>1460</v>
      </c>
      <c r="F116" s="22" t="s">
        <v>9</v>
      </c>
      <c r="G116" s="22" t="s">
        <v>9</v>
      </c>
      <c r="H116" s="22" t="s">
        <v>1460</v>
      </c>
      <c r="I116" s="22" t="s">
        <v>1460</v>
      </c>
    </row>
    <row r="117" spans="2:9">
      <c r="B117" s="134" t="s">
        <v>1720</v>
      </c>
      <c r="C117" s="134" t="s">
        <v>1721</v>
      </c>
      <c r="D117" s="134" t="s">
        <v>158</v>
      </c>
      <c r="E117" s="22" t="s">
        <v>1460</v>
      </c>
      <c r="F117" s="22" t="s">
        <v>9</v>
      </c>
      <c r="G117" s="22" t="s">
        <v>9</v>
      </c>
      <c r="H117" s="22" t="s">
        <v>1460</v>
      </c>
      <c r="I117" s="22" t="s">
        <v>1460</v>
      </c>
    </row>
    <row r="118" spans="2:9">
      <c r="B118" s="134" t="s">
        <v>1722</v>
      </c>
      <c r="C118" s="134" t="s">
        <v>1723</v>
      </c>
      <c r="D118" s="134" t="s">
        <v>159</v>
      </c>
      <c r="E118" s="22" t="s">
        <v>1460</v>
      </c>
      <c r="F118" s="22" t="s">
        <v>9</v>
      </c>
      <c r="G118" s="22" t="s">
        <v>9</v>
      </c>
      <c r="H118" s="22" t="s">
        <v>1460</v>
      </c>
      <c r="I118" s="22" t="s">
        <v>1460</v>
      </c>
    </row>
    <row r="119" spans="2:9">
      <c r="B119" s="134" t="s">
        <v>1724</v>
      </c>
      <c r="C119" s="134" t="s">
        <v>1725</v>
      </c>
      <c r="D119" s="134" t="s">
        <v>160</v>
      </c>
      <c r="E119" s="22" t="s">
        <v>1460</v>
      </c>
      <c r="F119" s="22" t="s">
        <v>9</v>
      </c>
      <c r="G119" s="22" t="s">
        <v>9</v>
      </c>
      <c r="H119" s="22" t="s">
        <v>1460</v>
      </c>
      <c r="I119" s="22" t="s">
        <v>1460</v>
      </c>
    </row>
    <row r="120" spans="2:9">
      <c r="B120" s="134" t="s">
        <v>1726</v>
      </c>
      <c r="C120" s="134" t="s">
        <v>1727</v>
      </c>
      <c r="D120" s="134" t="s">
        <v>161</v>
      </c>
      <c r="E120" s="22" t="s">
        <v>1460</v>
      </c>
      <c r="F120" s="22" t="s">
        <v>9</v>
      </c>
      <c r="G120" s="22" t="s">
        <v>9</v>
      </c>
      <c r="H120" s="22" t="s">
        <v>1460</v>
      </c>
      <c r="I120" s="22" t="s">
        <v>1460</v>
      </c>
    </row>
    <row r="121" spans="2:9">
      <c r="B121" s="134" t="s">
        <v>1728</v>
      </c>
      <c r="C121" s="134" t="s">
        <v>1729</v>
      </c>
      <c r="D121" s="134" t="s">
        <v>162</v>
      </c>
      <c r="E121" s="22" t="s">
        <v>1460</v>
      </c>
      <c r="F121" s="22" t="s">
        <v>9</v>
      </c>
      <c r="G121" s="22" t="s">
        <v>9</v>
      </c>
      <c r="H121" s="22" t="s">
        <v>1460</v>
      </c>
      <c r="I121" s="22" t="s">
        <v>1460</v>
      </c>
    </row>
    <row r="122" spans="2:9">
      <c r="B122" s="134" t="s">
        <v>1730</v>
      </c>
      <c r="C122" s="134" t="s">
        <v>1731</v>
      </c>
      <c r="D122" s="134" t="s">
        <v>163</v>
      </c>
      <c r="E122" s="22" t="s">
        <v>1460</v>
      </c>
      <c r="F122" s="22" t="s">
        <v>9</v>
      </c>
      <c r="G122" s="22" t="s">
        <v>9</v>
      </c>
      <c r="H122" s="22" t="s">
        <v>1460</v>
      </c>
      <c r="I122" s="22" t="s">
        <v>1460</v>
      </c>
    </row>
    <row r="123" spans="2:9">
      <c r="B123" s="134" t="s">
        <v>1732</v>
      </c>
      <c r="C123" s="134" t="s">
        <v>1733</v>
      </c>
      <c r="D123" s="134" t="s">
        <v>164</v>
      </c>
      <c r="E123" s="22" t="s">
        <v>1460</v>
      </c>
      <c r="F123" s="22" t="s">
        <v>9</v>
      </c>
      <c r="G123" s="22" t="s">
        <v>9</v>
      </c>
      <c r="H123" s="22" t="s">
        <v>1460</v>
      </c>
      <c r="I123" s="22" t="s">
        <v>1460</v>
      </c>
    </row>
    <row r="124" spans="2:9">
      <c r="B124" s="134" t="s">
        <v>1734</v>
      </c>
      <c r="C124" s="134" t="s">
        <v>1735</v>
      </c>
      <c r="D124" s="134" t="s">
        <v>165</v>
      </c>
      <c r="E124" s="22" t="s">
        <v>1460</v>
      </c>
      <c r="F124" s="22" t="s">
        <v>9</v>
      </c>
      <c r="G124" s="22" t="s">
        <v>9</v>
      </c>
      <c r="H124" s="22" t="s">
        <v>1460</v>
      </c>
      <c r="I124" s="22" t="s">
        <v>1460</v>
      </c>
    </row>
    <row r="125" spans="2:9">
      <c r="B125" s="134" t="s">
        <v>1736</v>
      </c>
      <c r="C125" s="134" t="s">
        <v>1737</v>
      </c>
      <c r="D125" s="134" t="s">
        <v>166</v>
      </c>
      <c r="E125" s="22" t="s">
        <v>1460</v>
      </c>
      <c r="F125" s="22" t="s">
        <v>9</v>
      </c>
      <c r="G125" s="22" t="s">
        <v>9</v>
      </c>
      <c r="H125" s="22" t="s">
        <v>1460</v>
      </c>
      <c r="I125" s="22" t="s">
        <v>1460</v>
      </c>
    </row>
    <row r="126" spans="2:9">
      <c r="B126" s="134" t="s">
        <v>1738</v>
      </c>
      <c r="C126" s="134" t="s">
        <v>1739</v>
      </c>
      <c r="D126" s="134" t="s">
        <v>167</v>
      </c>
      <c r="E126" s="22" t="s">
        <v>1460</v>
      </c>
      <c r="F126" s="22" t="s">
        <v>9</v>
      </c>
      <c r="G126" s="22" t="s">
        <v>9</v>
      </c>
      <c r="H126" s="22" t="s">
        <v>1460</v>
      </c>
      <c r="I126" s="22" t="s">
        <v>1460</v>
      </c>
    </row>
    <row r="127" spans="2:9">
      <c r="B127" s="134" t="s">
        <v>1740</v>
      </c>
      <c r="C127" s="134" t="s">
        <v>1741</v>
      </c>
      <c r="D127" s="134" t="s">
        <v>168</v>
      </c>
      <c r="E127" s="22" t="s">
        <v>1460</v>
      </c>
      <c r="F127" s="22" t="s">
        <v>9</v>
      </c>
      <c r="G127" s="22" t="s">
        <v>9</v>
      </c>
      <c r="H127" s="22" t="s">
        <v>1460</v>
      </c>
      <c r="I127" s="22" t="s">
        <v>1460</v>
      </c>
    </row>
    <row r="128" spans="2:9">
      <c r="B128" s="134" t="s">
        <v>1742</v>
      </c>
      <c r="C128" s="134" t="s">
        <v>1743</v>
      </c>
      <c r="D128" s="134" t="s">
        <v>169</v>
      </c>
      <c r="E128" s="22" t="s">
        <v>1460</v>
      </c>
      <c r="F128" s="22" t="s">
        <v>9</v>
      </c>
      <c r="G128" s="22" t="s">
        <v>9</v>
      </c>
      <c r="H128" s="22" t="s">
        <v>1460</v>
      </c>
      <c r="I128" s="22" t="s">
        <v>1460</v>
      </c>
    </row>
    <row r="129" spans="2:9">
      <c r="B129" s="134" t="s">
        <v>1744</v>
      </c>
      <c r="C129" s="134" t="s">
        <v>1745</v>
      </c>
      <c r="D129" s="134" t="s">
        <v>170</v>
      </c>
      <c r="E129" s="22" t="s">
        <v>1460</v>
      </c>
      <c r="F129" s="22" t="s">
        <v>9</v>
      </c>
      <c r="G129" s="22" t="s">
        <v>9</v>
      </c>
      <c r="H129" s="22" t="s">
        <v>1460</v>
      </c>
      <c r="I129" s="22" t="s">
        <v>1460</v>
      </c>
    </row>
    <row r="130" spans="2:9">
      <c r="B130" s="134" t="s">
        <v>1746</v>
      </c>
      <c r="C130" s="134" t="s">
        <v>1747</v>
      </c>
      <c r="D130" s="134" t="s">
        <v>171</v>
      </c>
      <c r="E130" s="22" t="s">
        <v>1460</v>
      </c>
      <c r="F130" s="22" t="s">
        <v>9</v>
      </c>
      <c r="G130" s="22" t="s">
        <v>9</v>
      </c>
      <c r="H130" s="22" t="s">
        <v>1460</v>
      </c>
      <c r="I130" s="22" t="s">
        <v>1460</v>
      </c>
    </row>
    <row r="131" spans="2:9">
      <c r="B131" s="134" t="s">
        <v>1748</v>
      </c>
      <c r="C131" s="134" t="s">
        <v>1749</v>
      </c>
      <c r="D131" s="134" t="s">
        <v>172</v>
      </c>
      <c r="E131" s="22" t="s">
        <v>1460</v>
      </c>
      <c r="F131" s="22" t="s">
        <v>9</v>
      </c>
      <c r="G131" s="22" t="s">
        <v>1460</v>
      </c>
      <c r="H131" s="22" t="s">
        <v>1460</v>
      </c>
      <c r="I131" s="22" t="s">
        <v>1460</v>
      </c>
    </row>
    <row r="132" spans="2:9">
      <c r="B132" s="134" t="s">
        <v>1750</v>
      </c>
      <c r="C132" s="134" t="s">
        <v>1751</v>
      </c>
      <c r="D132" s="134" t="s">
        <v>173</v>
      </c>
      <c r="E132" s="22" t="s">
        <v>1460</v>
      </c>
      <c r="F132" s="22" t="s">
        <v>9</v>
      </c>
      <c r="G132" s="22" t="s">
        <v>1460</v>
      </c>
      <c r="H132" s="22" t="s">
        <v>1460</v>
      </c>
      <c r="I132" s="22" t="s">
        <v>1460</v>
      </c>
    </row>
    <row r="133" spans="2:9">
      <c r="B133" s="134" t="s">
        <v>1752</v>
      </c>
      <c r="C133" s="134" t="s">
        <v>1753</v>
      </c>
      <c r="D133" s="134" t="s">
        <v>174</v>
      </c>
      <c r="E133" s="22" t="s">
        <v>1460</v>
      </c>
      <c r="F133" s="22" t="s">
        <v>9</v>
      </c>
      <c r="G133" s="22" t="s">
        <v>1460</v>
      </c>
      <c r="H133" s="22" t="s">
        <v>1460</v>
      </c>
      <c r="I133" s="22" t="s">
        <v>1460</v>
      </c>
    </row>
    <row r="134" spans="2:9">
      <c r="B134" s="134" t="s">
        <v>1754</v>
      </c>
      <c r="C134" s="134" t="s">
        <v>1755</v>
      </c>
      <c r="D134" s="134" t="s">
        <v>175</v>
      </c>
      <c r="E134" s="22" t="s">
        <v>1460</v>
      </c>
      <c r="F134" s="22" t="s">
        <v>9</v>
      </c>
      <c r="G134" s="22" t="s">
        <v>1460</v>
      </c>
      <c r="H134" s="22" t="s">
        <v>1460</v>
      </c>
      <c r="I134" s="22" t="s">
        <v>1460</v>
      </c>
    </row>
    <row r="135" spans="2:9">
      <c r="B135" s="134" t="s">
        <v>1756</v>
      </c>
      <c r="C135" s="134" t="s">
        <v>1757</v>
      </c>
      <c r="D135" s="134" t="s">
        <v>176</v>
      </c>
      <c r="E135" s="22" t="s">
        <v>1460</v>
      </c>
      <c r="F135" s="22" t="s">
        <v>9</v>
      </c>
      <c r="G135" s="22" t="s">
        <v>1460</v>
      </c>
      <c r="H135" s="22" t="s">
        <v>1460</v>
      </c>
      <c r="I135" s="22" t="s">
        <v>1460</v>
      </c>
    </row>
    <row r="136" spans="2:9">
      <c r="B136" s="134" t="s">
        <v>1758</v>
      </c>
      <c r="C136" s="134" t="s">
        <v>1759</v>
      </c>
      <c r="D136" s="134" t="s">
        <v>177</v>
      </c>
      <c r="E136" s="22" t="s">
        <v>9</v>
      </c>
      <c r="F136" s="22" t="s">
        <v>1460</v>
      </c>
      <c r="G136" s="22" t="s">
        <v>1460</v>
      </c>
      <c r="H136" s="22" t="s">
        <v>9</v>
      </c>
      <c r="I136" s="22" t="s">
        <v>1460</v>
      </c>
    </row>
    <row r="137" spans="2:9">
      <c r="B137" s="134" t="s">
        <v>1760</v>
      </c>
      <c r="C137" s="134" t="s">
        <v>1761</v>
      </c>
      <c r="D137" s="134" t="s">
        <v>178</v>
      </c>
      <c r="E137" s="22" t="s">
        <v>9</v>
      </c>
      <c r="F137" s="22" t="s">
        <v>1460</v>
      </c>
      <c r="G137" s="22" t="s">
        <v>1460</v>
      </c>
      <c r="H137" s="22" t="s">
        <v>9</v>
      </c>
      <c r="I137" s="22" t="s">
        <v>3375</v>
      </c>
    </row>
    <row r="138" spans="2:9">
      <c r="B138" s="134" t="s">
        <v>1762</v>
      </c>
      <c r="C138" s="134" t="s">
        <v>1763</v>
      </c>
      <c r="D138" s="134" t="s">
        <v>179</v>
      </c>
      <c r="E138" s="22" t="s">
        <v>1460</v>
      </c>
      <c r="F138" s="22" t="s">
        <v>9</v>
      </c>
      <c r="G138" s="22" t="s">
        <v>9</v>
      </c>
      <c r="H138" s="22" t="s">
        <v>1460</v>
      </c>
      <c r="I138" s="22" t="s">
        <v>3377</v>
      </c>
    </row>
    <row r="139" spans="2:9">
      <c r="B139" s="134" t="s">
        <v>1764</v>
      </c>
      <c r="C139" s="134" t="s">
        <v>1765</v>
      </c>
      <c r="D139" s="134" t="s">
        <v>180</v>
      </c>
      <c r="E139" s="22" t="s">
        <v>1460</v>
      </c>
      <c r="F139" s="22" t="s">
        <v>9</v>
      </c>
      <c r="G139" s="22" t="s">
        <v>9</v>
      </c>
      <c r="H139" s="22" t="s">
        <v>1460</v>
      </c>
      <c r="I139" s="22" t="s">
        <v>3377</v>
      </c>
    </row>
    <row r="140" spans="2:9">
      <c r="B140" s="134" t="s">
        <v>1766</v>
      </c>
      <c r="C140" s="134" t="s">
        <v>1767</v>
      </c>
      <c r="D140" s="134" t="s">
        <v>181</v>
      </c>
      <c r="E140" s="22" t="s">
        <v>1460</v>
      </c>
      <c r="F140" s="22" t="s">
        <v>9</v>
      </c>
      <c r="G140" s="22" t="s">
        <v>9</v>
      </c>
      <c r="H140" s="22" t="s">
        <v>1460</v>
      </c>
      <c r="I140" s="22" t="s">
        <v>3377</v>
      </c>
    </row>
    <row r="141" spans="2:9">
      <c r="B141" s="134" t="s">
        <v>1768</v>
      </c>
      <c r="C141" s="134" t="s">
        <v>1769</v>
      </c>
      <c r="D141" s="134" t="s">
        <v>182</v>
      </c>
      <c r="E141" s="22" t="s">
        <v>1460</v>
      </c>
      <c r="F141" s="22" t="s">
        <v>9</v>
      </c>
      <c r="G141" s="22" t="s">
        <v>9</v>
      </c>
      <c r="H141" s="22" t="s">
        <v>1460</v>
      </c>
      <c r="I141" s="22" t="s">
        <v>3375</v>
      </c>
    </row>
    <row r="142" spans="2:9">
      <c r="B142" s="134" t="s">
        <v>1770</v>
      </c>
      <c r="C142" s="134" t="s">
        <v>1771</v>
      </c>
      <c r="D142" s="134" t="s">
        <v>183</v>
      </c>
      <c r="E142" s="22" t="s">
        <v>1460</v>
      </c>
      <c r="F142" s="22" t="s">
        <v>9</v>
      </c>
      <c r="G142" s="22" t="s">
        <v>9</v>
      </c>
      <c r="H142" s="22" t="s">
        <v>1460</v>
      </c>
      <c r="I142" s="22" t="s">
        <v>3377</v>
      </c>
    </row>
    <row r="143" spans="2:9">
      <c r="B143" s="134" t="s">
        <v>1772</v>
      </c>
      <c r="C143" s="134" t="s">
        <v>1773</v>
      </c>
      <c r="D143" s="134" t="s">
        <v>184</v>
      </c>
      <c r="E143" s="22" t="s">
        <v>1460</v>
      </c>
      <c r="F143" s="22" t="s">
        <v>9</v>
      </c>
      <c r="G143" s="22" t="s">
        <v>9</v>
      </c>
      <c r="H143" s="22" t="s">
        <v>1460</v>
      </c>
      <c r="I143" s="22" t="s">
        <v>3377</v>
      </c>
    </row>
    <row r="144" spans="2:9">
      <c r="B144" s="134" t="s">
        <v>1774</v>
      </c>
      <c r="C144" s="134" t="s">
        <v>1775</v>
      </c>
      <c r="D144" s="134" t="s">
        <v>185</v>
      </c>
      <c r="E144" s="22" t="s">
        <v>1460</v>
      </c>
      <c r="F144" s="22" t="s">
        <v>9</v>
      </c>
      <c r="G144" s="22" t="s">
        <v>9</v>
      </c>
      <c r="H144" s="22" t="s">
        <v>1460</v>
      </c>
      <c r="I144" s="22" t="s">
        <v>3377</v>
      </c>
    </row>
    <row r="145" spans="2:9">
      <c r="B145" s="134" t="s">
        <v>1776</v>
      </c>
      <c r="C145" s="134" t="s">
        <v>1777</v>
      </c>
      <c r="D145" s="134" t="s">
        <v>186</v>
      </c>
      <c r="E145" s="22" t="s">
        <v>1460</v>
      </c>
      <c r="F145" s="22" t="s">
        <v>9</v>
      </c>
      <c r="G145" s="22" t="s">
        <v>9</v>
      </c>
      <c r="H145" s="22" t="s">
        <v>1460</v>
      </c>
      <c r="I145" s="22" t="s">
        <v>3377</v>
      </c>
    </row>
    <row r="146" spans="2:9">
      <c r="B146" s="134" t="s">
        <v>1778</v>
      </c>
      <c r="C146" s="134" t="s">
        <v>1779</v>
      </c>
      <c r="D146" s="134" t="s">
        <v>187</v>
      </c>
      <c r="E146" s="22" t="s">
        <v>1460</v>
      </c>
      <c r="F146" s="22" t="s">
        <v>9</v>
      </c>
      <c r="G146" s="22" t="s">
        <v>9</v>
      </c>
      <c r="H146" s="22" t="s">
        <v>1460</v>
      </c>
      <c r="I146" s="22" t="s">
        <v>3377</v>
      </c>
    </row>
    <row r="147" spans="2:9">
      <c r="B147" s="134" t="s">
        <v>1780</v>
      </c>
      <c r="C147" s="134" t="s">
        <v>1781</v>
      </c>
      <c r="D147" s="134" t="s">
        <v>188</v>
      </c>
      <c r="E147" s="22" t="s">
        <v>1460</v>
      </c>
      <c r="F147" s="22" t="s">
        <v>9</v>
      </c>
      <c r="G147" s="22" t="s">
        <v>9</v>
      </c>
      <c r="H147" s="22" t="s">
        <v>1460</v>
      </c>
      <c r="I147" s="22" t="s">
        <v>3377</v>
      </c>
    </row>
    <row r="148" spans="2:9">
      <c r="B148" s="134" t="s">
        <v>1782</v>
      </c>
      <c r="C148" s="134" t="s">
        <v>1783</v>
      </c>
      <c r="D148" s="134" t="s">
        <v>189</v>
      </c>
      <c r="E148" s="22" t="s">
        <v>1460</v>
      </c>
      <c r="F148" s="22" t="s">
        <v>9</v>
      </c>
      <c r="G148" s="22" t="s">
        <v>9</v>
      </c>
      <c r="H148" s="22" t="s">
        <v>1460</v>
      </c>
      <c r="I148" s="22" t="s">
        <v>3377</v>
      </c>
    </row>
    <row r="149" spans="2:9">
      <c r="B149" s="134" t="s">
        <v>1784</v>
      </c>
      <c r="C149" s="134" t="s">
        <v>1785</v>
      </c>
      <c r="D149" s="134" t="s">
        <v>190</v>
      </c>
      <c r="E149" s="22" t="s">
        <v>1460</v>
      </c>
      <c r="F149" s="22" t="s">
        <v>9</v>
      </c>
      <c r="G149" s="22" t="s">
        <v>9</v>
      </c>
      <c r="H149" s="22" t="s">
        <v>1460</v>
      </c>
      <c r="I149" s="22" t="s">
        <v>3377</v>
      </c>
    </row>
    <row r="150" spans="2:9">
      <c r="B150" s="134" t="s">
        <v>1786</v>
      </c>
      <c r="C150" s="134" t="s">
        <v>1787</v>
      </c>
      <c r="D150" s="134" t="s">
        <v>191</v>
      </c>
      <c r="E150" s="22" t="s">
        <v>1460</v>
      </c>
      <c r="F150" s="22" t="s">
        <v>9</v>
      </c>
      <c r="G150" s="22" t="s">
        <v>9</v>
      </c>
      <c r="H150" s="22" t="s">
        <v>1460</v>
      </c>
      <c r="I150" s="22" t="s">
        <v>3377</v>
      </c>
    </row>
    <row r="151" spans="2:9">
      <c r="B151" s="134" t="s">
        <v>1788</v>
      </c>
      <c r="C151" s="134" t="s">
        <v>1789</v>
      </c>
      <c r="D151" s="134" t="s">
        <v>192</v>
      </c>
      <c r="E151" s="22" t="s">
        <v>1460</v>
      </c>
      <c r="F151" s="22" t="s">
        <v>9</v>
      </c>
      <c r="G151" s="22" t="s">
        <v>9</v>
      </c>
      <c r="H151" s="22" t="s">
        <v>1460</v>
      </c>
      <c r="I151" s="22" t="s">
        <v>3377</v>
      </c>
    </row>
    <row r="152" spans="2:9">
      <c r="B152" s="134" t="s">
        <v>1790</v>
      </c>
      <c r="C152" s="134" t="s">
        <v>1791</v>
      </c>
      <c r="D152" s="134" t="s">
        <v>193</v>
      </c>
      <c r="E152" s="22" t="s">
        <v>1460</v>
      </c>
      <c r="F152" s="22" t="s">
        <v>9</v>
      </c>
      <c r="G152" s="22" t="s">
        <v>9</v>
      </c>
      <c r="H152" s="22" t="s">
        <v>1460</v>
      </c>
      <c r="I152" s="22" t="s">
        <v>3377</v>
      </c>
    </row>
    <row r="153" spans="2:9">
      <c r="B153" s="134" t="s">
        <v>1792</v>
      </c>
      <c r="C153" s="134" t="s">
        <v>1793</v>
      </c>
      <c r="D153" s="134" t="s">
        <v>194</v>
      </c>
      <c r="E153" s="22" t="s">
        <v>1460</v>
      </c>
      <c r="F153" s="22" t="s">
        <v>9</v>
      </c>
      <c r="G153" s="22" t="s">
        <v>9</v>
      </c>
      <c r="H153" s="22" t="s">
        <v>1460</v>
      </c>
      <c r="I153" s="22" t="s">
        <v>3377</v>
      </c>
    </row>
    <row r="154" spans="2:9">
      <c r="B154" s="134" t="s">
        <v>1794</v>
      </c>
      <c r="C154" s="134" t="s">
        <v>1795</v>
      </c>
      <c r="D154" s="134" t="s">
        <v>195</v>
      </c>
      <c r="E154" s="22" t="s">
        <v>1460</v>
      </c>
      <c r="F154" s="22" t="s">
        <v>9</v>
      </c>
      <c r="G154" s="22" t="s">
        <v>9</v>
      </c>
      <c r="H154" s="22" t="s">
        <v>1460</v>
      </c>
      <c r="I154" s="22" t="s">
        <v>1460</v>
      </c>
    </row>
    <row r="155" spans="2:9">
      <c r="B155" s="134" t="s">
        <v>1796</v>
      </c>
      <c r="C155" s="134" t="s">
        <v>1797</v>
      </c>
      <c r="D155" s="134" t="s">
        <v>196</v>
      </c>
      <c r="E155" s="22" t="s">
        <v>1460</v>
      </c>
      <c r="F155" s="22" t="s">
        <v>9</v>
      </c>
      <c r="G155" s="22" t="s">
        <v>9</v>
      </c>
      <c r="H155" s="22" t="s">
        <v>1460</v>
      </c>
      <c r="I155" s="22" t="s">
        <v>1460</v>
      </c>
    </row>
    <row r="156" spans="2:9">
      <c r="B156" s="134" t="s">
        <v>1798</v>
      </c>
      <c r="C156" s="134" t="s">
        <v>1799</v>
      </c>
      <c r="D156" s="134" t="s">
        <v>197</v>
      </c>
      <c r="E156" s="22" t="s">
        <v>1460</v>
      </c>
      <c r="F156" s="22" t="s">
        <v>9</v>
      </c>
      <c r="G156" s="22" t="s">
        <v>9</v>
      </c>
      <c r="H156" s="22" t="s">
        <v>1460</v>
      </c>
      <c r="I156" s="22" t="s">
        <v>1460</v>
      </c>
    </row>
    <row r="157" spans="2:9">
      <c r="B157" s="134" t="s">
        <v>1800</v>
      </c>
      <c r="C157" s="134" t="s">
        <v>1801</v>
      </c>
      <c r="D157" s="134" t="s">
        <v>198</v>
      </c>
      <c r="E157" s="22" t="s">
        <v>1460</v>
      </c>
      <c r="F157" s="22" t="s">
        <v>9</v>
      </c>
      <c r="G157" s="22" t="s">
        <v>9</v>
      </c>
      <c r="H157" s="22" t="s">
        <v>1460</v>
      </c>
      <c r="I157" s="22" t="s">
        <v>1460</v>
      </c>
    </row>
    <row r="158" spans="2:9">
      <c r="B158" s="134" t="s">
        <v>1802</v>
      </c>
      <c r="C158" s="134" t="s">
        <v>1803</v>
      </c>
      <c r="D158" s="134" t="s">
        <v>199</v>
      </c>
      <c r="E158" s="22" t="s">
        <v>1460</v>
      </c>
      <c r="F158" s="22" t="s">
        <v>9</v>
      </c>
      <c r="G158" s="22" t="s">
        <v>9</v>
      </c>
      <c r="H158" s="22" t="s">
        <v>1460</v>
      </c>
      <c r="I158" s="22" t="s">
        <v>1460</v>
      </c>
    </row>
    <row r="159" spans="2:9">
      <c r="B159" s="134" t="s">
        <v>1804</v>
      </c>
      <c r="C159" s="134" t="s">
        <v>1805</v>
      </c>
      <c r="D159" s="134" t="s">
        <v>200</v>
      </c>
      <c r="E159" s="22" t="s">
        <v>1460</v>
      </c>
      <c r="F159" s="22" t="s">
        <v>9</v>
      </c>
      <c r="G159" s="22" t="s">
        <v>9</v>
      </c>
      <c r="H159" s="22" t="s">
        <v>1460</v>
      </c>
      <c r="I159" s="22" t="s">
        <v>1460</v>
      </c>
    </row>
    <row r="160" spans="2:9">
      <c r="B160" s="134" t="s">
        <v>1806</v>
      </c>
      <c r="C160" s="134" t="s">
        <v>1807</v>
      </c>
      <c r="D160" s="134" t="s">
        <v>201</v>
      </c>
      <c r="E160" s="22" t="s">
        <v>1460</v>
      </c>
      <c r="F160" s="22" t="s">
        <v>9</v>
      </c>
      <c r="G160" s="22" t="s">
        <v>9</v>
      </c>
      <c r="H160" s="22" t="s">
        <v>1460</v>
      </c>
      <c r="I160" s="22" t="s">
        <v>1460</v>
      </c>
    </row>
    <row r="161" spans="2:9">
      <c r="B161" s="134" t="s">
        <v>1808</v>
      </c>
      <c r="C161" s="134" t="s">
        <v>1809</v>
      </c>
      <c r="D161" s="134" t="s">
        <v>202</v>
      </c>
      <c r="E161" s="22" t="s">
        <v>1460</v>
      </c>
      <c r="F161" s="22" t="s">
        <v>9</v>
      </c>
      <c r="G161" s="22" t="s">
        <v>9</v>
      </c>
      <c r="H161" s="22" t="s">
        <v>1460</v>
      </c>
      <c r="I161" s="22" t="s">
        <v>1460</v>
      </c>
    </row>
    <row r="162" spans="2:9">
      <c r="B162" s="134" t="s">
        <v>1810</v>
      </c>
      <c r="C162" s="134" t="s">
        <v>1811</v>
      </c>
      <c r="D162" s="134" t="s">
        <v>203</v>
      </c>
      <c r="E162" s="22" t="s">
        <v>1460</v>
      </c>
      <c r="F162" s="22" t="s">
        <v>9</v>
      </c>
      <c r="G162" s="22" t="s">
        <v>9</v>
      </c>
      <c r="H162" s="22" t="s">
        <v>1460</v>
      </c>
      <c r="I162" s="22" t="s">
        <v>1460</v>
      </c>
    </row>
    <row r="163" spans="2:9">
      <c r="B163" s="134" t="s">
        <v>1812</v>
      </c>
      <c r="C163" s="134" t="s">
        <v>1813</v>
      </c>
      <c r="D163" s="134" t="s">
        <v>204</v>
      </c>
      <c r="E163" s="22" t="s">
        <v>1460</v>
      </c>
      <c r="F163" s="22" t="s">
        <v>9</v>
      </c>
      <c r="G163" s="22" t="s">
        <v>9</v>
      </c>
      <c r="H163" s="22" t="s">
        <v>1460</v>
      </c>
      <c r="I163" s="22" t="s">
        <v>1460</v>
      </c>
    </row>
    <row r="164" spans="2:9">
      <c r="B164" s="134" t="s">
        <v>1814</v>
      </c>
      <c r="C164" s="134" t="s">
        <v>1815</v>
      </c>
      <c r="D164" s="134" t="s">
        <v>205</v>
      </c>
      <c r="E164" s="22" t="s">
        <v>1460</v>
      </c>
      <c r="F164" s="22" t="s">
        <v>9</v>
      </c>
      <c r="G164" s="22" t="s">
        <v>9</v>
      </c>
      <c r="H164" s="22" t="s">
        <v>1460</v>
      </c>
      <c r="I164" s="22" t="s">
        <v>1460</v>
      </c>
    </row>
    <row r="165" spans="2:9">
      <c r="B165" s="134" t="s">
        <v>1816</v>
      </c>
      <c r="C165" s="134" t="s">
        <v>1817</v>
      </c>
      <c r="D165" s="134" t="s">
        <v>206</v>
      </c>
      <c r="E165" s="22" t="s">
        <v>1460</v>
      </c>
      <c r="F165" s="22" t="s">
        <v>9</v>
      </c>
      <c r="G165" s="22" t="s">
        <v>9</v>
      </c>
      <c r="H165" s="22" t="s">
        <v>1460</v>
      </c>
      <c r="I165" s="22" t="s">
        <v>1460</v>
      </c>
    </row>
    <row r="166" spans="2:9">
      <c r="B166" s="134" t="s">
        <v>1818</v>
      </c>
      <c r="C166" s="134" t="s">
        <v>1819</v>
      </c>
      <c r="D166" s="134" t="s">
        <v>207</v>
      </c>
      <c r="E166" s="22" t="s">
        <v>1460</v>
      </c>
      <c r="F166" s="22" t="s">
        <v>9</v>
      </c>
      <c r="G166" s="22" t="s">
        <v>9</v>
      </c>
      <c r="H166" s="22" t="s">
        <v>1460</v>
      </c>
      <c r="I166" s="22" t="s">
        <v>1460</v>
      </c>
    </row>
    <row r="167" spans="2:9">
      <c r="B167" s="134" t="s">
        <v>1820</v>
      </c>
      <c r="C167" s="134" t="s">
        <v>1821</v>
      </c>
      <c r="D167" s="134" t="s">
        <v>208</v>
      </c>
      <c r="E167" s="22" t="s">
        <v>1460</v>
      </c>
      <c r="F167" s="22" t="s">
        <v>9</v>
      </c>
      <c r="G167" s="22" t="s">
        <v>9</v>
      </c>
      <c r="H167" s="22" t="s">
        <v>1460</v>
      </c>
      <c r="I167" s="22" t="s">
        <v>1460</v>
      </c>
    </row>
    <row r="168" spans="2:9">
      <c r="B168" s="134" t="s">
        <v>1822</v>
      </c>
      <c r="C168" s="134" t="s">
        <v>1823</v>
      </c>
      <c r="D168" s="134" t="s">
        <v>209</v>
      </c>
      <c r="E168" s="22" t="s">
        <v>1460</v>
      </c>
      <c r="F168" s="22" t="s">
        <v>9</v>
      </c>
      <c r="G168" s="22" t="s">
        <v>9</v>
      </c>
      <c r="H168" s="22" t="s">
        <v>1460</v>
      </c>
      <c r="I168" s="22" t="s">
        <v>1460</v>
      </c>
    </row>
    <row r="169" spans="2:9">
      <c r="B169" s="134" t="s">
        <v>1824</v>
      </c>
      <c r="C169" s="134" t="s">
        <v>1825</v>
      </c>
      <c r="D169" s="134" t="s">
        <v>210</v>
      </c>
      <c r="E169" s="22" t="s">
        <v>1460</v>
      </c>
      <c r="F169" s="22" t="s">
        <v>9</v>
      </c>
      <c r="G169" s="22" t="s">
        <v>9</v>
      </c>
      <c r="H169" s="22" t="s">
        <v>1460</v>
      </c>
      <c r="I169" s="22" t="s">
        <v>1460</v>
      </c>
    </row>
    <row r="170" spans="2:9">
      <c r="B170" s="134" t="s">
        <v>1826</v>
      </c>
      <c r="C170" s="134" t="s">
        <v>1827</v>
      </c>
      <c r="D170" s="134" t="s">
        <v>211</v>
      </c>
      <c r="E170" s="22" t="s">
        <v>1460</v>
      </c>
      <c r="F170" s="22" t="s">
        <v>9</v>
      </c>
      <c r="G170" s="22" t="s">
        <v>9</v>
      </c>
      <c r="H170" s="22" t="s">
        <v>1460</v>
      </c>
      <c r="I170" s="22" t="s">
        <v>1460</v>
      </c>
    </row>
    <row r="171" spans="2:9">
      <c r="B171" s="134" t="s">
        <v>1828</v>
      </c>
      <c r="C171" s="134" t="s">
        <v>1829</v>
      </c>
      <c r="D171" s="134" t="s">
        <v>212</v>
      </c>
      <c r="E171" s="22" t="s">
        <v>1460</v>
      </c>
      <c r="F171" s="22" t="s">
        <v>9</v>
      </c>
      <c r="G171" s="22" t="s">
        <v>9</v>
      </c>
      <c r="H171" s="22" t="s">
        <v>1460</v>
      </c>
      <c r="I171" s="22" t="s">
        <v>1460</v>
      </c>
    </row>
    <row r="172" spans="2:9">
      <c r="B172" s="134" t="s">
        <v>1830</v>
      </c>
      <c r="C172" s="134" t="s">
        <v>1831</v>
      </c>
      <c r="D172" s="134" t="s">
        <v>213</v>
      </c>
      <c r="E172" s="22" t="s">
        <v>1460</v>
      </c>
      <c r="F172" s="22" t="s">
        <v>9</v>
      </c>
      <c r="G172" s="22" t="s">
        <v>9</v>
      </c>
      <c r="H172" s="22" t="s">
        <v>1460</v>
      </c>
      <c r="I172" s="22" t="s">
        <v>1460</v>
      </c>
    </row>
    <row r="173" spans="2:9">
      <c r="B173" s="134" t="s">
        <v>1832</v>
      </c>
      <c r="C173" s="134" t="s">
        <v>1833</v>
      </c>
      <c r="D173" s="134" t="s">
        <v>214</v>
      </c>
      <c r="E173" s="22" t="s">
        <v>1460</v>
      </c>
      <c r="F173" s="22" t="s">
        <v>9</v>
      </c>
      <c r="G173" s="22" t="s">
        <v>9</v>
      </c>
      <c r="H173" s="22" t="s">
        <v>1460</v>
      </c>
      <c r="I173" s="22" t="s">
        <v>1460</v>
      </c>
    </row>
    <row r="174" spans="2:9">
      <c r="B174" s="134" t="s">
        <v>1834</v>
      </c>
      <c r="C174" s="134" t="s">
        <v>1835</v>
      </c>
      <c r="D174" s="134" t="s">
        <v>215</v>
      </c>
      <c r="E174" s="22" t="s">
        <v>1460</v>
      </c>
      <c r="F174" s="22" t="s">
        <v>9</v>
      </c>
      <c r="G174" s="22" t="s">
        <v>9</v>
      </c>
      <c r="H174" s="22" t="s">
        <v>1460</v>
      </c>
      <c r="I174" s="22" t="s">
        <v>1460</v>
      </c>
    </row>
    <row r="175" spans="2:9">
      <c r="B175" s="134" t="s">
        <v>1836</v>
      </c>
      <c r="C175" s="134" t="s">
        <v>1837</v>
      </c>
      <c r="D175" s="134" t="s">
        <v>216</v>
      </c>
      <c r="E175" s="22" t="s">
        <v>1460</v>
      </c>
      <c r="F175" s="22" t="s">
        <v>9</v>
      </c>
      <c r="G175" s="22" t="s">
        <v>9</v>
      </c>
      <c r="H175" s="22" t="s">
        <v>1460</v>
      </c>
      <c r="I175" s="22" t="s">
        <v>3376</v>
      </c>
    </row>
    <row r="176" spans="2:9">
      <c r="B176" s="134" t="s">
        <v>1838</v>
      </c>
      <c r="C176" s="134" t="s">
        <v>1839</v>
      </c>
      <c r="D176" s="134" t="s">
        <v>217</v>
      </c>
      <c r="E176" s="22" t="s">
        <v>1460</v>
      </c>
      <c r="F176" s="22" t="s">
        <v>9</v>
      </c>
      <c r="G176" s="22" t="s">
        <v>9</v>
      </c>
      <c r="H176" s="22" t="s">
        <v>1460</v>
      </c>
      <c r="I176" s="22" t="s">
        <v>3376</v>
      </c>
    </row>
    <row r="177" spans="2:9">
      <c r="B177" s="134" t="s">
        <v>1840</v>
      </c>
      <c r="C177" s="134" t="s">
        <v>1841</v>
      </c>
      <c r="D177" s="134" t="s">
        <v>218</v>
      </c>
      <c r="E177" s="22" t="s">
        <v>1460</v>
      </c>
      <c r="F177" s="22" t="s">
        <v>9</v>
      </c>
      <c r="G177" s="22" t="s">
        <v>9</v>
      </c>
      <c r="H177" s="22" t="s">
        <v>1460</v>
      </c>
      <c r="I177" s="22" t="s">
        <v>3376</v>
      </c>
    </row>
    <row r="178" spans="2:9">
      <c r="B178" s="134" t="s">
        <v>1842</v>
      </c>
      <c r="C178" s="134" t="s">
        <v>1843</v>
      </c>
      <c r="D178" s="134" t="s">
        <v>219</v>
      </c>
      <c r="E178" s="22" t="s">
        <v>1460</v>
      </c>
      <c r="F178" s="22" t="s">
        <v>9</v>
      </c>
      <c r="G178" s="22" t="s">
        <v>9</v>
      </c>
      <c r="H178" s="22" t="s">
        <v>1460</v>
      </c>
      <c r="I178" s="22" t="s">
        <v>3376</v>
      </c>
    </row>
    <row r="179" spans="2:9">
      <c r="B179" s="134" t="s">
        <v>1844</v>
      </c>
      <c r="C179" s="134" t="s">
        <v>1845</v>
      </c>
      <c r="D179" s="134" t="s">
        <v>220</v>
      </c>
      <c r="E179" s="22" t="s">
        <v>1460</v>
      </c>
      <c r="F179" s="22" t="s">
        <v>9</v>
      </c>
      <c r="G179" s="22" t="s">
        <v>9</v>
      </c>
      <c r="H179" s="22" t="s">
        <v>1460</v>
      </c>
      <c r="I179" s="22" t="s">
        <v>3376</v>
      </c>
    </row>
    <row r="180" spans="2:9">
      <c r="B180" s="134" t="s">
        <v>1846</v>
      </c>
      <c r="C180" s="134" t="s">
        <v>1847</v>
      </c>
      <c r="D180" s="134" t="s">
        <v>221</v>
      </c>
      <c r="E180" s="22" t="s">
        <v>1460</v>
      </c>
      <c r="F180" s="22" t="s">
        <v>9</v>
      </c>
      <c r="G180" s="22" t="s">
        <v>9</v>
      </c>
      <c r="H180" s="22" t="s">
        <v>1460</v>
      </c>
      <c r="I180" s="22" t="s">
        <v>3376</v>
      </c>
    </row>
    <row r="181" spans="2:9">
      <c r="B181" s="134" t="s">
        <v>1848</v>
      </c>
      <c r="C181" s="134" t="s">
        <v>1849</v>
      </c>
      <c r="D181" s="134" t="s">
        <v>222</v>
      </c>
      <c r="E181" s="22" t="s">
        <v>1460</v>
      </c>
      <c r="F181" s="22" t="s">
        <v>9</v>
      </c>
      <c r="G181" s="22" t="s">
        <v>9</v>
      </c>
      <c r="H181" s="22" t="s">
        <v>1460</v>
      </c>
      <c r="I181" s="22" t="s">
        <v>3376</v>
      </c>
    </row>
    <row r="182" spans="2:9">
      <c r="B182" s="134" t="s">
        <v>1850</v>
      </c>
      <c r="C182" s="134" t="s">
        <v>1851</v>
      </c>
      <c r="D182" s="134" t="s">
        <v>223</v>
      </c>
      <c r="E182" s="22" t="s">
        <v>1460</v>
      </c>
      <c r="F182" s="22" t="s">
        <v>9</v>
      </c>
      <c r="G182" s="22" t="s">
        <v>9</v>
      </c>
      <c r="H182" s="22" t="s">
        <v>1460</v>
      </c>
      <c r="I182" s="22" t="s">
        <v>3376</v>
      </c>
    </row>
    <row r="183" spans="2:9">
      <c r="B183" s="134" t="s">
        <v>1852</v>
      </c>
      <c r="C183" s="134" t="s">
        <v>1853</v>
      </c>
      <c r="D183" s="134" t="s">
        <v>224</v>
      </c>
      <c r="E183" s="22" t="s">
        <v>1460</v>
      </c>
      <c r="F183" s="22" t="s">
        <v>9</v>
      </c>
      <c r="G183" s="22" t="s">
        <v>9</v>
      </c>
      <c r="H183" s="22" t="s">
        <v>1460</v>
      </c>
      <c r="I183" s="22" t="s">
        <v>1460</v>
      </c>
    </row>
    <row r="184" spans="2:9">
      <c r="B184" s="134" t="s">
        <v>1854</v>
      </c>
      <c r="C184" s="134" t="s">
        <v>1855</v>
      </c>
      <c r="D184" s="134" t="s">
        <v>225</v>
      </c>
      <c r="E184" s="22" t="s">
        <v>1460</v>
      </c>
      <c r="F184" s="22" t="s">
        <v>9</v>
      </c>
      <c r="G184" s="22" t="s">
        <v>9</v>
      </c>
      <c r="H184" s="22" t="s">
        <v>1460</v>
      </c>
      <c r="I184" s="22" t="s">
        <v>1460</v>
      </c>
    </row>
    <row r="185" spans="2:9">
      <c r="B185" s="134" t="s">
        <v>1856</v>
      </c>
      <c r="C185" s="134" t="s">
        <v>1857</v>
      </c>
      <c r="D185" s="134" t="s">
        <v>226</v>
      </c>
      <c r="E185" s="22" t="s">
        <v>1460</v>
      </c>
      <c r="F185" s="22" t="s">
        <v>9</v>
      </c>
      <c r="G185" s="22" t="s">
        <v>9</v>
      </c>
      <c r="H185" s="22" t="s">
        <v>1460</v>
      </c>
      <c r="I185" s="22" t="s">
        <v>1460</v>
      </c>
    </row>
    <row r="186" spans="2:9">
      <c r="B186" s="134" t="s">
        <v>1858</v>
      </c>
      <c r="C186" s="134" t="s">
        <v>1859</v>
      </c>
      <c r="D186" s="134" t="s">
        <v>227</v>
      </c>
      <c r="E186" s="22" t="s">
        <v>1460</v>
      </c>
      <c r="F186" s="22" t="s">
        <v>9</v>
      </c>
      <c r="G186" s="22" t="s">
        <v>9</v>
      </c>
      <c r="H186" s="22" t="s">
        <v>1460</v>
      </c>
      <c r="I186" s="22" t="s">
        <v>3374</v>
      </c>
    </row>
    <row r="187" spans="2:9">
      <c r="B187" s="134" t="s">
        <v>1860</v>
      </c>
      <c r="C187" s="134" t="s">
        <v>1861</v>
      </c>
      <c r="D187" s="134" t="s">
        <v>228</v>
      </c>
      <c r="E187" s="22" t="s">
        <v>1460</v>
      </c>
      <c r="F187" s="22" t="s">
        <v>9</v>
      </c>
      <c r="G187" s="22" t="s">
        <v>9</v>
      </c>
      <c r="H187" s="22" t="s">
        <v>1460</v>
      </c>
      <c r="I187" s="22" t="s">
        <v>3374</v>
      </c>
    </row>
    <row r="188" spans="2:9">
      <c r="B188" s="134" t="s">
        <v>1862</v>
      </c>
      <c r="C188" s="134" t="s">
        <v>1863</v>
      </c>
      <c r="D188" s="134" t="s">
        <v>229</v>
      </c>
      <c r="E188" s="22" t="s">
        <v>1460</v>
      </c>
      <c r="F188" s="22" t="s">
        <v>9</v>
      </c>
      <c r="G188" s="22" t="s">
        <v>9</v>
      </c>
      <c r="H188" s="22" t="s">
        <v>1460</v>
      </c>
      <c r="I188" s="22" t="s">
        <v>1460</v>
      </c>
    </row>
    <row r="189" spans="2:9">
      <c r="B189" s="134" t="s">
        <v>1864</v>
      </c>
      <c r="C189" s="134" t="s">
        <v>1865</v>
      </c>
      <c r="D189" s="134" t="s">
        <v>230</v>
      </c>
      <c r="E189" s="22" t="s">
        <v>1460</v>
      </c>
      <c r="F189" s="22" t="s">
        <v>9</v>
      </c>
      <c r="G189" s="22" t="s">
        <v>9</v>
      </c>
      <c r="H189" s="22" t="s">
        <v>1460</v>
      </c>
      <c r="I189" s="22" t="s">
        <v>1460</v>
      </c>
    </row>
    <row r="190" spans="2:9">
      <c r="B190" s="134" t="s">
        <v>1866</v>
      </c>
      <c r="C190" s="134" t="s">
        <v>1867</v>
      </c>
      <c r="D190" s="134" t="s">
        <v>231</v>
      </c>
      <c r="E190" s="22" t="s">
        <v>1460</v>
      </c>
      <c r="F190" s="22" t="s">
        <v>9</v>
      </c>
      <c r="G190" s="22" t="s">
        <v>9</v>
      </c>
      <c r="H190" s="22" t="s">
        <v>1460</v>
      </c>
      <c r="I190" s="22" t="s">
        <v>1460</v>
      </c>
    </row>
    <row r="191" spans="2:9">
      <c r="B191" s="134" t="s">
        <v>1868</v>
      </c>
      <c r="C191" s="134" t="s">
        <v>1869</v>
      </c>
      <c r="D191" s="134" t="s">
        <v>232</v>
      </c>
      <c r="E191" s="22" t="s">
        <v>1460</v>
      </c>
      <c r="F191" s="22" t="s">
        <v>9</v>
      </c>
      <c r="G191" s="22" t="s">
        <v>9</v>
      </c>
      <c r="H191" s="22" t="s">
        <v>1460</v>
      </c>
      <c r="I191" s="22" t="s">
        <v>3374</v>
      </c>
    </row>
    <row r="192" spans="2:9">
      <c r="B192" s="134" t="s">
        <v>1870</v>
      </c>
      <c r="C192" s="134" t="s">
        <v>1871</v>
      </c>
      <c r="D192" s="134" t="s">
        <v>233</v>
      </c>
      <c r="E192" s="22" t="s">
        <v>1460</v>
      </c>
      <c r="F192" s="22" t="s">
        <v>9</v>
      </c>
      <c r="G192" s="22" t="s">
        <v>9</v>
      </c>
      <c r="H192" s="22" t="s">
        <v>1460</v>
      </c>
      <c r="I192" s="22" t="s">
        <v>3374</v>
      </c>
    </row>
    <row r="193" spans="2:9">
      <c r="B193" s="134" t="s">
        <v>1872</v>
      </c>
      <c r="C193" s="134" t="s">
        <v>1873</v>
      </c>
      <c r="D193" s="134" t="s">
        <v>234</v>
      </c>
      <c r="E193" s="22" t="s">
        <v>1460</v>
      </c>
      <c r="F193" s="22" t="s">
        <v>9</v>
      </c>
      <c r="G193" s="22" t="s">
        <v>9</v>
      </c>
      <c r="H193" s="22" t="s">
        <v>1460</v>
      </c>
      <c r="I193" s="22" t="s">
        <v>3374</v>
      </c>
    </row>
    <row r="194" spans="2:9">
      <c r="B194" s="134" t="s">
        <v>1874</v>
      </c>
      <c r="C194" s="134" t="s">
        <v>1875</v>
      </c>
      <c r="D194" s="134" t="s">
        <v>235</v>
      </c>
      <c r="E194" s="22" t="s">
        <v>1460</v>
      </c>
      <c r="F194" s="22" t="s">
        <v>9</v>
      </c>
      <c r="G194" s="22" t="s">
        <v>9</v>
      </c>
      <c r="H194" s="22" t="s">
        <v>1460</v>
      </c>
      <c r="I194" s="22" t="s">
        <v>3374</v>
      </c>
    </row>
    <row r="195" spans="2:9">
      <c r="B195" s="134" t="s">
        <v>1876</v>
      </c>
      <c r="C195" s="134" t="s">
        <v>1877</v>
      </c>
      <c r="D195" s="134" t="s">
        <v>236</v>
      </c>
      <c r="E195" s="22" t="s">
        <v>1460</v>
      </c>
      <c r="F195" s="22" t="s">
        <v>9</v>
      </c>
      <c r="G195" s="22" t="s">
        <v>9</v>
      </c>
      <c r="H195" s="22" t="s">
        <v>1460</v>
      </c>
      <c r="I195" s="22" t="s">
        <v>3374</v>
      </c>
    </row>
    <row r="196" spans="2:9">
      <c r="B196" s="134" t="s">
        <v>1878</v>
      </c>
      <c r="C196" s="134" t="s">
        <v>1879</v>
      </c>
      <c r="D196" s="134" t="s">
        <v>237</v>
      </c>
      <c r="E196" s="22" t="s">
        <v>1460</v>
      </c>
      <c r="F196" s="22" t="s">
        <v>9</v>
      </c>
      <c r="G196" s="22" t="s">
        <v>9</v>
      </c>
      <c r="H196" s="22" t="s">
        <v>1460</v>
      </c>
      <c r="I196" s="22" t="s">
        <v>3374</v>
      </c>
    </row>
    <row r="197" spans="2:9">
      <c r="B197" s="134" t="s">
        <v>1880</v>
      </c>
      <c r="C197" s="134" t="s">
        <v>1881</v>
      </c>
      <c r="D197" s="134" t="s">
        <v>238</v>
      </c>
      <c r="E197" s="22" t="s">
        <v>1460</v>
      </c>
      <c r="F197" s="22" t="s">
        <v>9</v>
      </c>
      <c r="G197" s="22" t="s">
        <v>9</v>
      </c>
      <c r="H197" s="22" t="s">
        <v>1460</v>
      </c>
      <c r="I197" s="22" t="s">
        <v>3374</v>
      </c>
    </row>
    <row r="198" spans="2:9">
      <c r="B198" s="134" t="s">
        <v>1882</v>
      </c>
      <c r="C198" s="134" t="s">
        <v>1883</v>
      </c>
      <c r="D198" s="134" t="s">
        <v>239</v>
      </c>
      <c r="E198" s="22" t="s">
        <v>9</v>
      </c>
      <c r="F198" s="22" t="s">
        <v>1460</v>
      </c>
      <c r="G198" s="22" t="s">
        <v>1460</v>
      </c>
      <c r="H198" s="22" t="s">
        <v>1460</v>
      </c>
      <c r="I198" s="22" t="s">
        <v>3374</v>
      </c>
    </row>
    <row r="199" spans="2:9">
      <c r="B199" s="134" t="s">
        <v>1884</v>
      </c>
      <c r="C199" s="134" t="s">
        <v>1885</v>
      </c>
      <c r="D199" s="134" t="s">
        <v>240</v>
      </c>
      <c r="E199" s="22" t="s">
        <v>1460</v>
      </c>
      <c r="F199" s="22" t="s">
        <v>9</v>
      </c>
      <c r="G199" s="22" t="s">
        <v>9</v>
      </c>
      <c r="H199" s="22" t="s">
        <v>1460</v>
      </c>
      <c r="I199" s="22" t="s">
        <v>3374</v>
      </c>
    </row>
    <row r="200" spans="2:9">
      <c r="B200" s="134" t="s">
        <v>1886</v>
      </c>
      <c r="C200" s="134" t="s">
        <v>1887</v>
      </c>
      <c r="D200" s="134" t="s">
        <v>241</v>
      </c>
      <c r="E200" s="22" t="s">
        <v>1460</v>
      </c>
      <c r="F200" s="22" t="s">
        <v>9</v>
      </c>
      <c r="G200" s="22" t="s">
        <v>9</v>
      </c>
      <c r="H200" s="22" t="s">
        <v>1460</v>
      </c>
      <c r="I200" s="22" t="s">
        <v>3374</v>
      </c>
    </row>
    <row r="201" spans="2:9">
      <c r="B201" s="134" t="s">
        <v>1888</v>
      </c>
      <c r="C201" s="134" t="s">
        <v>1889</v>
      </c>
      <c r="D201" s="134" t="s">
        <v>242</v>
      </c>
      <c r="E201" s="22" t="s">
        <v>1460</v>
      </c>
      <c r="F201" s="22" t="s">
        <v>9</v>
      </c>
      <c r="G201" s="22" t="s">
        <v>9</v>
      </c>
      <c r="H201" s="22" t="s">
        <v>1460</v>
      </c>
      <c r="I201" s="22" t="s">
        <v>3374</v>
      </c>
    </row>
    <row r="202" spans="2:9">
      <c r="B202" s="134" t="s">
        <v>1890</v>
      </c>
      <c r="C202" s="134" t="s">
        <v>1891</v>
      </c>
      <c r="D202" s="134" t="s">
        <v>243</v>
      </c>
      <c r="E202" s="22" t="s">
        <v>1460</v>
      </c>
      <c r="F202" s="22" t="s">
        <v>9</v>
      </c>
      <c r="G202" s="22" t="s">
        <v>9</v>
      </c>
      <c r="H202" s="22" t="s">
        <v>1460</v>
      </c>
      <c r="I202" s="22" t="s">
        <v>3374</v>
      </c>
    </row>
    <row r="203" spans="2:9">
      <c r="B203" s="134" t="s">
        <v>1892</v>
      </c>
      <c r="C203" s="134" t="s">
        <v>1893</v>
      </c>
      <c r="D203" s="134" t="s">
        <v>244</v>
      </c>
      <c r="E203" s="22" t="s">
        <v>1460</v>
      </c>
      <c r="F203" s="22" t="s">
        <v>9</v>
      </c>
      <c r="G203" s="22" t="s">
        <v>9</v>
      </c>
      <c r="H203" s="22" t="s">
        <v>1460</v>
      </c>
      <c r="I203" s="22" t="s">
        <v>3374</v>
      </c>
    </row>
    <row r="204" spans="2:9">
      <c r="B204" s="134" t="s">
        <v>1894</v>
      </c>
      <c r="C204" s="134" t="s">
        <v>1895</v>
      </c>
      <c r="D204" s="134" t="s">
        <v>245</v>
      </c>
      <c r="E204" s="22" t="s">
        <v>1460</v>
      </c>
      <c r="F204" s="22" t="s">
        <v>9</v>
      </c>
      <c r="G204" s="22" t="s">
        <v>9</v>
      </c>
      <c r="H204" s="22" t="s">
        <v>1460</v>
      </c>
      <c r="I204" s="22" t="s">
        <v>3374</v>
      </c>
    </row>
    <row r="205" spans="2:9">
      <c r="B205" s="134" t="s">
        <v>1896</v>
      </c>
      <c r="C205" s="134" t="s">
        <v>1897</v>
      </c>
      <c r="D205" s="134" t="s">
        <v>246</v>
      </c>
      <c r="E205" s="22" t="s">
        <v>1460</v>
      </c>
      <c r="F205" s="22" t="s">
        <v>9</v>
      </c>
      <c r="G205" s="22" t="s">
        <v>9</v>
      </c>
      <c r="H205" s="22" t="s">
        <v>1460</v>
      </c>
      <c r="I205" s="22" t="s">
        <v>3374</v>
      </c>
    </row>
    <row r="206" spans="2:9">
      <c r="B206" s="134" t="s">
        <v>1898</v>
      </c>
      <c r="C206" s="134" t="s">
        <v>1899</v>
      </c>
      <c r="D206" s="134" t="s">
        <v>247</v>
      </c>
      <c r="E206" s="22" t="s">
        <v>1460</v>
      </c>
      <c r="F206" s="22" t="s">
        <v>9</v>
      </c>
      <c r="G206" s="22" t="s">
        <v>9</v>
      </c>
      <c r="H206" s="22" t="s">
        <v>1460</v>
      </c>
      <c r="I206" s="22" t="s">
        <v>1460</v>
      </c>
    </row>
    <row r="207" spans="2:9">
      <c r="B207" s="134" t="s">
        <v>1900</v>
      </c>
      <c r="C207" s="134" t="s">
        <v>1901</v>
      </c>
      <c r="D207" s="134" t="s">
        <v>248</v>
      </c>
      <c r="E207" s="22" t="s">
        <v>1460</v>
      </c>
      <c r="F207" s="22" t="s">
        <v>9</v>
      </c>
      <c r="G207" s="22" t="s">
        <v>9</v>
      </c>
      <c r="H207" s="22" t="s">
        <v>1460</v>
      </c>
      <c r="I207" s="22" t="s">
        <v>1460</v>
      </c>
    </row>
    <row r="208" spans="2:9">
      <c r="B208" s="134" t="s">
        <v>1902</v>
      </c>
      <c r="C208" s="134" t="s">
        <v>1903</v>
      </c>
      <c r="D208" s="134" t="s">
        <v>249</v>
      </c>
      <c r="E208" s="22" t="s">
        <v>1460</v>
      </c>
      <c r="F208" s="22" t="s">
        <v>9</v>
      </c>
      <c r="G208" s="22" t="s">
        <v>9</v>
      </c>
      <c r="H208" s="22" t="s">
        <v>1460</v>
      </c>
      <c r="I208" s="22" t="s">
        <v>1460</v>
      </c>
    </row>
    <row r="209" spans="2:9">
      <c r="B209" s="134" t="s">
        <v>1904</v>
      </c>
      <c r="C209" s="134" t="s">
        <v>1905</v>
      </c>
      <c r="D209" s="134" t="s">
        <v>250</v>
      </c>
      <c r="E209" s="22" t="s">
        <v>9</v>
      </c>
      <c r="F209" s="22" t="s">
        <v>1460</v>
      </c>
      <c r="G209" s="22" t="s">
        <v>1460</v>
      </c>
      <c r="H209" s="22" t="s">
        <v>9</v>
      </c>
      <c r="I209" s="22" t="s">
        <v>1460</v>
      </c>
    </row>
    <row r="210" spans="2:9">
      <c r="B210" s="134" t="s">
        <v>1906</v>
      </c>
      <c r="C210" s="134" t="s">
        <v>1907</v>
      </c>
      <c r="D210" s="134" t="s">
        <v>251</v>
      </c>
      <c r="E210" s="22" t="s">
        <v>1460</v>
      </c>
      <c r="F210" s="22" t="s">
        <v>9</v>
      </c>
      <c r="G210" s="22" t="s">
        <v>9</v>
      </c>
      <c r="H210" s="22" t="s">
        <v>1460</v>
      </c>
      <c r="I210" s="22" t="s">
        <v>1460</v>
      </c>
    </row>
    <row r="211" spans="2:9">
      <c r="B211" s="134" t="s">
        <v>1908</v>
      </c>
      <c r="C211" s="134" t="s">
        <v>1909</v>
      </c>
      <c r="D211" s="134" t="s">
        <v>252</v>
      </c>
      <c r="E211" s="22" t="s">
        <v>1460</v>
      </c>
      <c r="F211" s="22" t="s">
        <v>9</v>
      </c>
      <c r="G211" s="22" t="s">
        <v>9</v>
      </c>
      <c r="H211" s="22" t="s">
        <v>1460</v>
      </c>
      <c r="I211" s="22" t="s">
        <v>1460</v>
      </c>
    </row>
    <row r="212" spans="2:9">
      <c r="B212" s="134" t="s">
        <v>1910</v>
      </c>
      <c r="C212" s="134" t="s">
        <v>1911</v>
      </c>
      <c r="D212" s="134" t="s">
        <v>253</v>
      </c>
      <c r="E212" s="22" t="s">
        <v>1460</v>
      </c>
      <c r="F212" s="22" t="s">
        <v>9</v>
      </c>
      <c r="G212" s="22" t="s">
        <v>9</v>
      </c>
      <c r="H212" s="22" t="s">
        <v>1460</v>
      </c>
      <c r="I212" s="22" t="s">
        <v>1460</v>
      </c>
    </row>
    <row r="213" spans="2:9">
      <c r="B213" s="134" t="s">
        <v>1912</v>
      </c>
      <c r="C213" s="134" t="s">
        <v>1913</v>
      </c>
      <c r="D213" s="134" t="s">
        <v>254</v>
      </c>
      <c r="E213" s="22" t="s">
        <v>1460</v>
      </c>
      <c r="F213" s="22" t="s">
        <v>9</v>
      </c>
      <c r="G213" s="22" t="s">
        <v>9</v>
      </c>
      <c r="H213" s="22" t="s">
        <v>1460</v>
      </c>
      <c r="I213" s="22" t="s">
        <v>1460</v>
      </c>
    </row>
    <row r="214" spans="2:9">
      <c r="B214" s="134" t="s">
        <v>1914</v>
      </c>
      <c r="C214" s="134" t="s">
        <v>1915</v>
      </c>
      <c r="D214" s="134" t="s">
        <v>255</v>
      </c>
      <c r="E214" s="22" t="s">
        <v>1460</v>
      </c>
      <c r="F214" s="22" t="s">
        <v>9</v>
      </c>
      <c r="G214" s="22" t="s">
        <v>9</v>
      </c>
      <c r="H214" s="22" t="s">
        <v>1460</v>
      </c>
      <c r="I214" s="22" t="s">
        <v>1460</v>
      </c>
    </row>
    <row r="215" spans="2:9">
      <c r="B215" s="134" t="s">
        <v>1916</v>
      </c>
      <c r="C215" s="134" t="s">
        <v>1917</v>
      </c>
      <c r="D215" s="134" t="s">
        <v>256</v>
      </c>
      <c r="E215" s="22" t="s">
        <v>1460</v>
      </c>
      <c r="F215" s="22" t="s">
        <v>9</v>
      </c>
      <c r="G215" s="22" t="s">
        <v>9</v>
      </c>
      <c r="H215" s="22" t="s">
        <v>1460</v>
      </c>
      <c r="I215" s="22" t="s">
        <v>1460</v>
      </c>
    </row>
    <row r="216" spans="2:9">
      <c r="B216" s="134" t="s">
        <v>1918</v>
      </c>
      <c r="C216" s="134" t="s">
        <v>1919</v>
      </c>
      <c r="D216" s="134" t="s">
        <v>257</v>
      </c>
      <c r="E216" s="22" t="s">
        <v>1460</v>
      </c>
      <c r="F216" s="22" t="s">
        <v>9</v>
      </c>
      <c r="G216" s="22" t="s">
        <v>9</v>
      </c>
      <c r="H216" s="22" t="s">
        <v>1460</v>
      </c>
      <c r="I216" s="22" t="s">
        <v>1460</v>
      </c>
    </row>
    <row r="217" spans="2:9">
      <c r="B217" s="134" t="s">
        <v>1920</v>
      </c>
      <c r="C217" s="134" t="s">
        <v>1921</v>
      </c>
      <c r="D217" s="134" t="s">
        <v>258</v>
      </c>
      <c r="E217" s="22" t="s">
        <v>1460</v>
      </c>
      <c r="F217" s="22" t="s">
        <v>9</v>
      </c>
      <c r="G217" s="22" t="s">
        <v>9</v>
      </c>
      <c r="H217" s="22" t="s">
        <v>1460</v>
      </c>
      <c r="I217" s="22" t="s">
        <v>1460</v>
      </c>
    </row>
    <row r="218" spans="2:9">
      <c r="B218" s="134" t="s">
        <v>1922</v>
      </c>
      <c r="C218" s="134" t="s">
        <v>1923</v>
      </c>
      <c r="D218" s="134" t="s">
        <v>259</v>
      </c>
      <c r="E218" s="22" t="s">
        <v>1460</v>
      </c>
      <c r="F218" s="22" t="s">
        <v>9</v>
      </c>
      <c r="G218" s="22" t="s">
        <v>9</v>
      </c>
      <c r="H218" s="22" t="s">
        <v>1460</v>
      </c>
      <c r="I218" s="22" t="s">
        <v>1460</v>
      </c>
    </row>
    <row r="219" spans="2:9">
      <c r="B219" s="134" t="s">
        <v>1924</v>
      </c>
      <c r="C219" s="134" t="s">
        <v>1925</v>
      </c>
      <c r="D219" s="134" t="s">
        <v>260</v>
      </c>
      <c r="E219" s="22" t="s">
        <v>1460</v>
      </c>
      <c r="F219" s="22" t="s">
        <v>9</v>
      </c>
      <c r="G219" s="22" t="s">
        <v>9</v>
      </c>
      <c r="H219" s="22" t="s">
        <v>1460</v>
      </c>
      <c r="I219" s="22" t="s">
        <v>1460</v>
      </c>
    </row>
    <row r="220" spans="2:9">
      <c r="B220" s="134" t="s">
        <v>1926</v>
      </c>
      <c r="C220" s="134" t="s">
        <v>1927</v>
      </c>
      <c r="D220" s="134" t="s">
        <v>261</v>
      </c>
      <c r="E220" s="22" t="s">
        <v>1460</v>
      </c>
      <c r="F220" s="22" t="s">
        <v>9</v>
      </c>
      <c r="G220" s="22" t="s">
        <v>9</v>
      </c>
      <c r="H220" s="22" t="s">
        <v>1460</v>
      </c>
      <c r="I220" s="22" t="s">
        <v>1460</v>
      </c>
    </row>
    <row r="221" spans="2:9">
      <c r="B221" s="134" t="s">
        <v>1928</v>
      </c>
      <c r="C221" s="134" t="s">
        <v>1929</v>
      </c>
      <c r="D221" s="134" t="s">
        <v>262</v>
      </c>
      <c r="E221" s="22" t="s">
        <v>1460</v>
      </c>
      <c r="F221" s="22" t="s">
        <v>9</v>
      </c>
      <c r="G221" s="22" t="s">
        <v>1460</v>
      </c>
      <c r="H221" s="22" t="s">
        <v>1460</v>
      </c>
      <c r="I221" s="22" t="s">
        <v>1460</v>
      </c>
    </row>
    <row r="222" spans="2:9">
      <c r="B222" s="134" t="s">
        <v>1930</v>
      </c>
      <c r="C222" s="134" t="s">
        <v>1931</v>
      </c>
      <c r="D222" s="134" t="s">
        <v>263</v>
      </c>
      <c r="E222" s="22" t="s">
        <v>1460</v>
      </c>
      <c r="F222" s="22" t="s">
        <v>9</v>
      </c>
      <c r="G222" s="22" t="s">
        <v>1460</v>
      </c>
      <c r="H222" s="22" t="s">
        <v>1460</v>
      </c>
      <c r="I222" s="22" t="s">
        <v>1460</v>
      </c>
    </row>
    <row r="223" spans="2:9">
      <c r="B223" s="134" t="s">
        <v>1932</v>
      </c>
      <c r="C223" s="134" t="s">
        <v>1933</v>
      </c>
      <c r="D223" s="134" t="s">
        <v>264</v>
      </c>
      <c r="E223" s="22" t="s">
        <v>1460</v>
      </c>
      <c r="F223" s="22" t="s">
        <v>9</v>
      </c>
      <c r="G223" s="22" t="s">
        <v>1460</v>
      </c>
      <c r="H223" s="22" t="s">
        <v>1460</v>
      </c>
      <c r="I223" s="22" t="s">
        <v>1460</v>
      </c>
    </row>
    <row r="224" spans="2:9">
      <c r="B224" s="134" t="s">
        <v>1934</v>
      </c>
      <c r="C224" s="134" t="s">
        <v>1935</v>
      </c>
      <c r="D224" s="134" t="s">
        <v>265</v>
      </c>
      <c r="E224" s="22" t="s">
        <v>1460</v>
      </c>
      <c r="F224" s="22" t="s">
        <v>9</v>
      </c>
      <c r="G224" s="22" t="s">
        <v>1460</v>
      </c>
      <c r="H224" s="22" t="s">
        <v>1460</v>
      </c>
      <c r="I224" s="22" t="s">
        <v>1460</v>
      </c>
    </row>
    <row r="225" spans="2:9">
      <c r="B225" s="134" t="s">
        <v>1936</v>
      </c>
      <c r="C225" s="134" t="s">
        <v>1937</v>
      </c>
      <c r="D225" s="134" t="s">
        <v>266</v>
      </c>
      <c r="E225" s="22" t="s">
        <v>1460</v>
      </c>
      <c r="F225" s="22" t="s">
        <v>9</v>
      </c>
      <c r="G225" s="22" t="s">
        <v>1460</v>
      </c>
      <c r="H225" s="22" t="s">
        <v>1460</v>
      </c>
      <c r="I225" s="22" t="s">
        <v>1460</v>
      </c>
    </row>
    <row r="226" spans="2:9">
      <c r="B226" s="134" t="s">
        <v>1938</v>
      </c>
      <c r="C226" s="134" t="s">
        <v>1939</v>
      </c>
      <c r="D226" s="134" t="s">
        <v>267</v>
      </c>
      <c r="E226" s="22" t="s">
        <v>1460</v>
      </c>
      <c r="F226" s="22" t="s">
        <v>9</v>
      </c>
      <c r="G226" s="22" t="s">
        <v>1460</v>
      </c>
      <c r="H226" s="22" t="s">
        <v>1460</v>
      </c>
      <c r="I226" s="22" t="s">
        <v>1460</v>
      </c>
    </row>
    <row r="227" spans="2:9">
      <c r="B227" s="134" t="s">
        <v>1940</v>
      </c>
      <c r="C227" s="134" t="s">
        <v>1941</v>
      </c>
      <c r="D227" s="134" t="s">
        <v>268</v>
      </c>
      <c r="E227" s="22" t="s">
        <v>1460</v>
      </c>
      <c r="F227" s="22" t="s">
        <v>9</v>
      </c>
      <c r="G227" s="22" t="s">
        <v>1460</v>
      </c>
      <c r="H227" s="22" t="s">
        <v>1460</v>
      </c>
      <c r="I227" s="22" t="s">
        <v>1460</v>
      </c>
    </row>
    <row r="228" spans="2:9">
      <c r="B228" s="134" t="s">
        <v>1942</v>
      </c>
      <c r="C228" s="134" t="s">
        <v>1943</v>
      </c>
      <c r="D228" s="134" t="s">
        <v>269</v>
      </c>
      <c r="E228" s="22" t="s">
        <v>1460</v>
      </c>
      <c r="F228" s="22" t="s">
        <v>9</v>
      </c>
      <c r="G228" s="22" t="s">
        <v>1460</v>
      </c>
      <c r="H228" s="22" t="s">
        <v>1460</v>
      </c>
      <c r="I228" s="22" t="s">
        <v>1460</v>
      </c>
    </row>
    <row r="229" spans="2:9">
      <c r="B229" s="134" t="s">
        <v>1944</v>
      </c>
      <c r="C229" s="134" t="s">
        <v>1945</v>
      </c>
      <c r="D229" s="134" t="s">
        <v>270</v>
      </c>
      <c r="E229" s="22" t="s">
        <v>1460</v>
      </c>
      <c r="F229" s="22" t="s">
        <v>9</v>
      </c>
      <c r="G229" s="22" t="s">
        <v>1460</v>
      </c>
      <c r="H229" s="22" t="s">
        <v>1460</v>
      </c>
      <c r="I229" s="22" t="s">
        <v>1460</v>
      </c>
    </row>
    <row r="230" spans="2:9">
      <c r="B230" s="134" t="s">
        <v>1946</v>
      </c>
      <c r="C230" s="134" t="s">
        <v>1947</v>
      </c>
      <c r="D230" s="134" t="s">
        <v>271</v>
      </c>
      <c r="E230" s="22" t="s">
        <v>1460</v>
      </c>
      <c r="F230" s="22" t="s">
        <v>9</v>
      </c>
      <c r="G230" s="22" t="s">
        <v>1460</v>
      </c>
      <c r="H230" s="22" t="s">
        <v>1460</v>
      </c>
      <c r="I230" s="22" t="s">
        <v>1460</v>
      </c>
    </row>
    <row r="231" spans="2:9">
      <c r="B231" s="134" t="s">
        <v>1948</v>
      </c>
      <c r="C231" s="134" t="s">
        <v>1949</v>
      </c>
      <c r="D231" s="134" t="s">
        <v>272</v>
      </c>
      <c r="E231" s="22" t="s">
        <v>1460</v>
      </c>
      <c r="F231" s="22" t="s">
        <v>9</v>
      </c>
      <c r="G231" s="22" t="s">
        <v>9</v>
      </c>
      <c r="H231" s="22" t="s">
        <v>1460</v>
      </c>
      <c r="I231" s="22" t="s">
        <v>1460</v>
      </c>
    </row>
    <row r="232" spans="2:9">
      <c r="B232" s="134" t="s">
        <v>1950</v>
      </c>
      <c r="C232" s="134" t="s">
        <v>1951</v>
      </c>
      <c r="D232" s="134" t="s">
        <v>273</v>
      </c>
      <c r="E232" s="22" t="s">
        <v>1460</v>
      </c>
      <c r="F232" s="22" t="s">
        <v>9</v>
      </c>
      <c r="G232" s="22" t="s">
        <v>9</v>
      </c>
      <c r="H232" s="22" t="s">
        <v>1460</v>
      </c>
      <c r="I232" s="22" t="s">
        <v>3378</v>
      </c>
    </row>
    <row r="233" spans="2:9">
      <c r="B233" s="134" t="s">
        <v>1952</v>
      </c>
      <c r="C233" s="134" t="s">
        <v>1953</v>
      </c>
      <c r="D233" s="134" t="s">
        <v>274</v>
      </c>
      <c r="E233" s="22" t="s">
        <v>1460</v>
      </c>
      <c r="F233" s="22" t="s">
        <v>9</v>
      </c>
      <c r="G233" s="22" t="s">
        <v>9</v>
      </c>
      <c r="H233" s="22" t="s">
        <v>1460</v>
      </c>
      <c r="I233" s="22" t="s">
        <v>1460</v>
      </c>
    </row>
    <row r="234" spans="2:9">
      <c r="B234" s="134" t="s">
        <v>1954</v>
      </c>
      <c r="C234" s="134" t="s">
        <v>1955</v>
      </c>
      <c r="D234" s="134" t="s">
        <v>275</v>
      </c>
      <c r="E234" s="22" t="s">
        <v>1460</v>
      </c>
      <c r="F234" s="22" t="s">
        <v>9</v>
      </c>
      <c r="G234" s="22" t="s">
        <v>9</v>
      </c>
      <c r="H234" s="22" t="s">
        <v>1460</v>
      </c>
      <c r="I234" s="22" t="s">
        <v>1460</v>
      </c>
    </row>
    <row r="235" spans="2:9">
      <c r="B235" s="134" t="s">
        <v>1956</v>
      </c>
      <c r="C235" s="134" t="s">
        <v>1957</v>
      </c>
      <c r="D235" s="134" t="s">
        <v>276</v>
      </c>
      <c r="E235" s="22" t="s">
        <v>1460</v>
      </c>
      <c r="F235" s="22" t="s">
        <v>9</v>
      </c>
      <c r="G235" s="22" t="s">
        <v>9</v>
      </c>
      <c r="H235" s="22" t="s">
        <v>1460</v>
      </c>
      <c r="I235" s="22" t="s">
        <v>1460</v>
      </c>
    </row>
    <row r="236" spans="2:9">
      <c r="B236" s="134" t="s">
        <v>1958</v>
      </c>
      <c r="C236" s="134" t="s">
        <v>1959</v>
      </c>
      <c r="D236" s="134" t="s">
        <v>277</v>
      </c>
      <c r="E236" s="22" t="s">
        <v>1460</v>
      </c>
      <c r="F236" s="22" t="s">
        <v>9</v>
      </c>
      <c r="G236" s="22" t="s">
        <v>9</v>
      </c>
      <c r="H236" s="22" t="s">
        <v>1460</v>
      </c>
      <c r="I236" s="22" t="s">
        <v>1460</v>
      </c>
    </row>
    <row r="237" spans="2:9">
      <c r="B237" s="134" t="s">
        <v>1960</v>
      </c>
      <c r="C237" s="134" t="s">
        <v>1961</v>
      </c>
      <c r="D237" s="134" t="s">
        <v>278</v>
      </c>
      <c r="E237" s="22" t="s">
        <v>1460</v>
      </c>
      <c r="F237" s="22" t="s">
        <v>9</v>
      </c>
      <c r="G237" s="22" t="s">
        <v>9</v>
      </c>
      <c r="H237" s="22" t="s">
        <v>1460</v>
      </c>
      <c r="I237" s="22" t="s">
        <v>1460</v>
      </c>
    </row>
    <row r="238" spans="2:9">
      <c r="B238" s="134" t="s">
        <v>1962</v>
      </c>
      <c r="C238" s="134" t="s">
        <v>1963</v>
      </c>
      <c r="D238" s="134" t="s">
        <v>279</v>
      </c>
      <c r="E238" s="22" t="s">
        <v>1460</v>
      </c>
      <c r="F238" s="22" t="s">
        <v>9</v>
      </c>
      <c r="G238" s="22" t="s">
        <v>9</v>
      </c>
      <c r="H238" s="22" t="s">
        <v>1460</v>
      </c>
      <c r="I238" s="22" t="s">
        <v>1460</v>
      </c>
    </row>
    <row r="239" spans="2:9">
      <c r="B239" s="134" t="s">
        <v>1964</v>
      </c>
      <c r="C239" s="134" t="s">
        <v>1965</v>
      </c>
      <c r="D239" s="134" t="s">
        <v>280</v>
      </c>
      <c r="E239" s="22" t="s">
        <v>1460</v>
      </c>
      <c r="F239" s="22" t="s">
        <v>9</v>
      </c>
      <c r="G239" s="22" t="s">
        <v>9</v>
      </c>
      <c r="H239" s="22" t="s">
        <v>1460</v>
      </c>
      <c r="I239" s="22" t="s">
        <v>1460</v>
      </c>
    </row>
    <row r="240" spans="2:9">
      <c r="B240" s="134" t="s">
        <v>1966</v>
      </c>
      <c r="C240" s="134" t="s">
        <v>1967</v>
      </c>
      <c r="D240" s="134" t="s">
        <v>281</v>
      </c>
      <c r="E240" s="22" t="s">
        <v>1460</v>
      </c>
      <c r="F240" s="22" t="s">
        <v>9</v>
      </c>
      <c r="G240" s="22" t="s">
        <v>9</v>
      </c>
      <c r="H240" s="22" t="s">
        <v>1460</v>
      </c>
      <c r="I240" s="22" t="s">
        <v>1460</v>
      </c>
    </row>
    <row r="241" spans="2:9">
      <c r="B241" s="134" t="s">
        <v>1968</v>
      </c>
      <c r="C241" s="134" t="s">
        <v>1969</v>
      </c>
      <c r="D241" s="134" t="s">
        <v>282</v>
      </c>
      <c r="E241" s="22" t="s">
        <v>1460</v>
      </c>
      <c r="F241" s="22" t="s">
        <v>9</v>
      </c>
      <c r="G241" s="22" t="s">
        <v>9</v>
      </c>
      <c r="H241" s="22" t="s">
        <v>1460</v>
      </c>
      <c r="I241" s="22" t="s">
        <v>1460</v>
      </c>
    </row>
    <row r="242" spans="2:9">
      <c r="B242" s="134" t="s">
        <v>1970</v>
      </c>
      <c r="C242" s="134" t="s">
        <v>1971</v>
      </c>
      <c r="D242" s="134" t="s">
        <v>283</v>
      </c>
      <c r="E242" s="22" t="s">
        <v>1460</v>
      </c>
      <c r="F242" s="22" t="s">
        <v>9</v>
      </c>
      <c r="G242" s="22" t="s">
        <v>9</v>
      </c>
      <c r="H242" s="22" t="s">
        <v>1460</v>
      </c>
      <c r="I242" s="22" t="s">
        <v>1460</v>
      </c>
    </row>
    <row r="243" spans="2:9">
      <c r="B243" s="134" t="s">
        <v>1972</v>
      </c>
      <c r="C243" s="134" t="s">
        <v>1973</v>
      </c>
      <c r="D243" s="134" t="s">
        <v>284</v>
      </c>
      <c r="E243" s="22" t="s">
        <v>1460</v>
      </c>
      <c r="F243" s="22" t="s">
        <v>9</v>
      </c>
      <c r="G243" s="22" t="s">
        <v>9</v>
      </c>
      <c r="H243" s="22" t="s">
        <v>1460</v>
      </c>
      <c r="I243" s="22" t="s">
        <v>1460</v>
      </c>
    </row>
    <row r="244" spans="2:9">
      <c r="B244" s="134" t="s">
        <v>1974</v>
      </c>
      <c r="C244" s="134" t="s">
        <v>1975</v>
      </c>
      <c r="D244" s="134" t="s">
        <v>285</v>
      </c>
      <c r="E244" s="22" t="s">
        <v>1460</v>
      </c>
      <c r="F244" s="22" t="s">
        <v>9</v>
      </c>
      <c r="G244" s="22" t="s">
        <v>9</v>
      </c>
      <c r="H244" s="22" t="s">
        <v>1460</v>
      </c>
      <c r="I244" s="22" t="s">
        <v>1460</v>
      </c>
    </row>
    <row r="245" spans="2:9">
      <c r="B245" s="134" t="s">
        <v>1976</v>
      </c>
      <c r="C245" s="134" t="s">
        <v>1977</v>
      </c>
      <c r="D245" s="134" t="s">
        <v>286</v>
      </c>
      <c r="E245" s="22" t="s">
        <v>1460</v>
      </c>
      <c r="F245" s="22" t="s">
        <v>9</v>
      </c>
      <c r="G245" s="22" t="s">
        <v>9</v>
      </c>
      <c r="H245" s="22" t="s">
        <v>1460</v>
      </c>
      <c r="I245" s="22" t="s">
        <v>1460</v>
      </c>
    </row>
    <row r="246" spans="2:9">
      <c r="B246" s="134" t="s">
        <v>1978</v>
      </c>
      <c r="C246" s="134" t="s">
        <v>1979</v>
      </c>
      <c r="D246" s="134" t="s">
        <v>287</v>
      </c>
      <c r="E246" s="22" t="s">
        <v>1460</v>
      </c>
      <c r="F246" s="22" t="s">
        <v>9</v>
      </c>
      <c r="G246" s="22" t="s">
        <v>9</v>
      </c>
      <c r="H246" s="22" t="s">
        <v>1460</v>
      </c>
      <c r="I246" s="22" t="s">
        <v>1460</v>
      </c>
    </row>
    <row r="247" spans="2:9">
      <c r="B247" s="134" t="s">
        <v>1980</v>
      </c>
      <c r="C247" s="134" t="s">
        <v>1981</v>
      </c>
      <c r="D247" s="134" t="s">
        <v>288</v>
      </c>
      <c r="E247" s="22" t="s">
        <v>1460</v>
      </c>
      <c r="F247" s="22" t="s">
        <v>9</v>
      </c>
      <c r="G247" s="22" t="s">
        <v>9</v>
      </c>
      <c r="H247" s="22" t="s">
        <v>1460</v>
      </c>
      <c r="I247" s="22" t="s">
        <v>1460</v>
      </c>
    </row>
    <row r="248" spans="2:9">
      <c r="B248" s="134" t="s">
        <v>1982</v>
      </c>
      <c r="C248" s="134" t="s">
        <v>1983</v>
      </c>
      <c r="D248" s="134" t="s">
        <v>289</v>
      </c>
      <c r="E248" s="22" t="s">
        <v>1460</v>
      </c>
      <c r="F248" s="22" t="s">
        <v>9</v>
      </c>
      <c r="G248" s="22" t="s">
        <v>9</v>
      </c>
      <c r="H248" s="22" t="s">
        <v>1460</v>
      </c>
      <c r="I248" s="22" t="s">
        <v>1460</v>
      </c>
    </row>
    <row r="249" spans="2:9">
      <c r="B249" s="134" t="s">
        <v>1984</v>
      </c>
      <c r="C249" s="134" t="s">
        <v>1985</v>
      </c>
      <c r="D249" s="134" t="s">
        <v>290</v>
      </c>
      <c r="E249" s="22" t="s">
        <v>1460</v>
      </c>
      <c r="F249" s="22" t="s">
        <v>9</v>
      </c>
      <c r="G249" s="22" t="s">
        <v>9</v>
      </c>
      <c r="H249" s="22" t="s">
        <v>1460</v>
      </c>
      <c r="I249" s="22" t="s">
        <v>1460</v>
      </c>
    </row>
    <row r="250" spans="2:9">
      <c r="B250" s="134" t="s">
        <v>1986</v>
      </c>
      <c r="C250" s="134" t="s">
        <v>1987</v>
      </c>
      <c r="D250" s="134" t="s">
        <v>291</v>
      </c>
      <c r="E250" s="22" t="s">
        <v>1460</v>
      </c>
      <c r="F250" s="22" t="s">
        <v>9</v>
      </c>
      <c r="G250" s="22" t="s">
        <v>9</v>
      </c>
      <c r="H250" s="22" t="s">
        <v>1460</v>
      </c>
      <c r="I250" s="22" t="s">
        <v>1460</v>
      </c>
    </row>
    <row r="251" spans="2:9">
      <c r="B251" s="134" t="s">
        <v>1988</v>
      </c>
      <c r="C251" s="134" t="s">
        <v>1989</v>
      </c>
      <c r="D251" s="134" t="s">
        <v>292</v>
      </c>
      <c r="E251" s="22" t="s">
        <v>1460</v>
      </c>
      <c r="F251" s="22" t="s">
        <v>9</v>
      </c>
      <c r="G251" s="22" t="s">
        <v>9</v>
      </c>
      <c r="H251" s="22" t="s">
        <v>1460</v>
      </c>
      <c r="I251" s="22" t="s">
        <v>1460</v>
      </c>
    </row>
    <row r="252" spans="2:9">
      <c r="B252" s="134" t="s">
        <v>1990</v>
      </c>
      <c r="C252" s="134" t="s">
        <v>1991</v>
      </c>
      <c r="D252" s="134" t="s">
        <v>293</v>
      </c>
      <c r="E252" s="22" t="s">
        <v>1460</v>
      </c>
      <c r="F252" s="22" t="s">
        <v>9</v>
      </c>
      <c r="G252" s="22" t="s">
        <v>9</v>
      </c>
      <c r="H252" s="22" t="s">
        <v>1460</v>
      </c>
      <c r="I252" s="22" t="s">
        <v>1460</v>
      </c>
    </row>
    <row r="253" spans="2:9">
      <c r="B253" s="134" t="s">
        <v>1992</v>
      </c>
      <c r="C253" s="134" t="s">
        <v>1993</v>
      </c>
      <c r="D253" s="134" t="s">
        <v>294</v>
      </c>
      <c r="E253" s="22" t="s">
        <v>1460</v>
      </c>
      <c r="F253" s="22" t="s">
        <v>9</v>
      </c>
      <c r="G253" s="22" t="s">
        <v>9</v>
      </c>
      <c r="H253" s="22" t="s">
        <v>1460</v>
      </c>
      <c r="I253" s="22" t="s">
        <v>1460</v>
      </c>
    </row>
    <row r="254" spans="2:9">
      <c r="B254" s="134" t="s">
        <v>1994</v>
      </c>
      <c r="C254" s="134" t="s">
        <v>1995</v>
      </c>
      <c r="D254" s="134" t="s">
        <v>295</v>
      </c>
      <c r="E254" s="22" t="s">
        <v>1460</v>
      </c>
      <c r="F254" s="22" t="s">
        <v>9</v>
      </c>
      <c r="G254" s="22" t="s">
        <v>9</v>
      </c>
      <c r="H254" s="22" t="s">
        <v>1460</v>
      </c>
      <c r="I254" s="22" t="s">
        <v>1460</v>
      </c>
    </row>
    <row r="255" spans="2:9">
      <c r="B255" s="134" t="s">
        <v>1996</v>
      </c>
      <c r="C255" s="134" t="s">
        <v>1997</v>
      </c>
      <c r="D255" s="134" t="s">
        <v>296</v>
      </c>
      <c r="E255" s="22" t="s">
        <v>1460</v>
      </c>
      <c r="F255" s="22" t="s">
        <v>9</v>
      </c>
      <c r="G255" s="22" t="s">
        <v>9</v>
      </c>
      <c r="H255" s="22" t="s">
        <v>1460</v>
      </c>
      <c r="I255" s="22" t="s">
        <v>1460</v>
      </c>
    </row>
    <row r="256" spans="2:9">
      <c r="B256" s="134" t="s">
        <v>1998</v>
      </c>
      <c r="C256" s="134" t="s">
        <v>1999</v>
      </c>
      <c r="D256" s="134" t="s">
        <v>297</v>
      </c>
      <c r="E256" s="22" t="s">
        <v>1460</v>
      </c>
      <c r="F256" s="22" t="s">
        <v>9</v>
      </c>
      <c r="G256" s="22" t="s">
        <v>9</v>
      </c>
      <c r="H256" s="22" t="s">
        <v>1460</v>
      </c>
      <c r="I256" s="22" t="s">
        <v>1460</v>
      </c>
    </row>
    <row r="257" spans="2:9">
      <c r="B257" s="134" t="s">
        <v>2000</v>
      </c>
      <c r="C257" s="134" t="s">
        <v>2001</v>
      </c>
      <c r="D257" s="134" t="s">
        <v>298</v>
      </c>
      <c r="E257" s="22" t="s">
        <v>1460</v>
      </c>
      <c r="F257" s="22" t="s">
        <v>9</v>
      </c>
      <c r="G257" s="22" t="s">
        <v>9</v>
      </c>
      <c r="H257" s="22" t="s">
        <v>1460</v>
      </c>
      <c r="I257" s="22" t="s">
        <v>1460</v>
      </c>
    </row>
    <row r="258" spans="2:9">
      <c r="B258" s="134" t="s">
        <v>2002</v>
      </c>
      <c r="C258" s="134" t="s">
        <v>2003</v>
      </c>
      <c r="D258" s="134" t="s">
        <v>299</v>
      </c>
      <c r="E258" s="22" t="s">
        <v>1460</v>
      </c>
      <c r="F258" s="22" t="s">
        <v>9</v>
      </c>
      <c r="G258" s="22" t="s">
        <v>9</v>
      </c>
      <c r="H258" s="22" t="s">
        <v>1460</v>
      </c>
      <c r="I258" s="22" t="s">
        <v>1460</v>
      </c>
    </row>
    <row r="259" spans="2:9">
      <c r="B259" s="134" t="s">
        <v>2004</v>
      </c>
      <c r="C259" s="134" t="s">
        <v>2005</v>
      </c>
      <c r="D259" s="134" t="s">
        <v>300</v>
      </c>
      <c r="E259" s="22" t="s">
        <v>1460</v>
      </c>
      <c r="F259" s="22" t="s">
        <v>9</v>
      </c>
      <c r="G259" s="22" t="s">
        <v>9</v>
      </c>
      <c r="H259" s="22" t="s">
        <v>1460</v>
      </c>
      <c r="I259" s="22" t="s">
        <v>1460</v>
      </c>
    </row>
    <row r="260" spans="2:9">
      <c r="B260" s="134" t="s">
        <v>2006</v>
      </c>
      <c r="C260" s="134" t="s">
        <v>2007</v>
      </c>
      <c r="D260" s="134" t="s">
        <v>301</v>
      </c>
      <c r="E260" s="22" t="s">
        <v>1460</v>
      </c>
      <c r="F260" s="22" t="s">
        <v>9</v>
      </c>
      <c r="G260" s="22" t="s">
        <v>9</v>
      </c>
      <c r="H260" s="22" t="s">
        <v>1460</v>
      </c>
      <c r="I260" s="22" t="s">
        <v>1460</v>
      </c>
    </row>
    <row r="261" spans="2:9">
      <c r="B261" s="134" t="s">
        <v>2008</v>
      </c>
      <c r="C261" s="134" t="s">
        <v>2009</v>
      </c>
      <c r="D261" s="134" t="s">
        <v>302</v>
      </c>
      <c r="E261" s="22" t="s">
        <v>1460</v>
      </c>
      <c r="F261" s="22" t="s">
        <v>9</v>
      </c>
      <c r="G261" s="22" t="s">
        <v>9</v>
      </c>
      <c r="H261" s="22" t="s">
        <v>1460</v>
      </c>
      <c r="I261" s="22" t="s">
        <v>1460</v>
      </c>
    </row>
    <row r="262" spans="2:9">
      <c r="B262" s="134" t="s">
        <v>2010</v>
      </c>
      <c r="C262" s="134" t="s">
        <v>2011</v>
      </c>
      <c r="D262" s="134" t="s">
        <v>303</v>
      </c>
      <c r="E262" s="22" t="s">
        <v>1460</v>
      </c>
      <c r="F262" s="22" t="s">
        <v>9</v>
      </c>
      <c r="G262" s="22" t="s">
        <v>9</v>
      </c>
      <c r="H262" s="22" t="s">
        <v>1460</v>
      </c>
      <c r="I262" s="22" t="s">
        <v>1460</v>
      </c>
    </row>
    <row r="263" spans="2:9">
      <c r="B263" s="134" t="s">
        <v>2012</v>
      </c>
      <c r="C263" s="134" t="s">
        <v>2013</v>
      </c>
      <c r="D263" s="134" t="s">
        <v>304</v>
      </c>
      <c r="E263" s="22" t="s">
        <v>1460</v>
      </c>
      <c r="F263" s="22" t="s">
        <v>9</v>
      </c>
      <c r="G263" s="22" t="s">
        <v>9</v>
      </c>
      <c r="H263" s="22" t="s">
        <v>1460</v>
      </c>
      <c r="I263" s="22" t="s">
        <v>1460</v>
      </c>
    </row>
    <row r="264" spans="2:9">
      <c r="B264" s="134" t="s">
        <v>2014</v>
      </c>
      <c r="C264" s="134" t="s">
        <v>2015</v>
      </c>
      <c r="D264" s="134" t="s">
        <v>305</v>
      </c>
      <c r="E264" s="22" t="s">
        <v>1460</v>
      </c>
      <c r="F264" s="22" t="s">
        <v>9</v>
      </c>
      <c r="G264" s="22" t="s">
        <v>9</v>
      </c>
      <c r="H264" s="22" t="s">
        <v>1460</v>
      </c>
      <c r="I264" s="22" t="s">
        <v>1460</v>
      </c>
    </row>
    <row r="265" spans="2:9">
      <c r="B265" s="134" t="s">
        <v>2016</v>
      </c>
      <c r="C265" s="134" t="s">
        <v>2017</v>
      </c>
      <c r="D265" s="134" t="s">
        <v>306</v>
      </c>
      <c r="E265" s="22" t="s">
        <v>1460</v>
      </c>
      <c r="F265" s="22" t="s">
        <v>9</v>
      </c>
      <c r="G265" s="22" t="s">
        <v>9</v>
      </c>
      <c r="H265" s="22" t="s">
        <v>1460</v>
      </c>
      <c r="I265" s="22" t="s">
        <v>1460</v>
      </c>
    </row>
    <row r="266" spans="2:9">
      <c r="B266" s="134" t="s">
        <v>2018</v>
      </c>
      <c r="C266" s="134" t="s">
        <v>2019</v>
      </c>
      <c r="D266" s="134" t="s">
        <v>307</v>
      </c>
      <c r="E266" s="22" t="s">
        <v>1460</v>
      </c>
      <c r="F266" s="22" t="s">
        <v>9</v>
      </c>
      <c r="G266" s="22" t="s">
        <v>9</v>
      </c>
      <c r="H266" s="22" t="s">
        <v>1460</v>
      </c>
      <c r="I266" s="22" t="s">
        <v>1460</v>
      </c>
    </row>
    <row r="267" spans="2:9">
      <c r="B267" s="134" t="s">
        <v>2020</v>
      </c>
      <c r="C267" s="134" t="s">
        <v>2021</v>
      </c>
      <c r="D267" s="134" t="s">
        <v>308</v>
      </c>
      <c r="E267" s="22" t="s">
        <v>1460</v>
      </c>
      <c r="F267" s="22" t="s">
        <v>9</v>
      </c>
      <c r="G267" s="22" t="s">
        <v>9</v>
      </c>
      <c r="H267" s="22" t="s">
        <v>1460</v>
      </c>
      <c r="I267" s="22" t="s">
        <v>1460</v>
      </c>
    </row>
    <row r="268" spans="2:9">
      <c r="B268" s="134" t="s">
        <v>2022</v>
      </c>
      <c r="C268" s="134" t="s">
        <v>2023</v>
      </c>
      <c r="D268" s="134" t="s">
        <v>309</v>
      </c>
      <c r="E268" s="22" t="s">
        <v>1460</v>
      </c>
      <c r="F268" s="22" t="s">
        <v>9</v>
      </c>
      <c r="G268" s="22" t="s">
        <v>9</v>
      </c>
      <c r="H268" s="22" t="s">
        <v>1460</v>
      </c>
      <c r="I268" s="22" t="s">
        <v>1460</v>
      </c>
    </row>
    <row r="269" spans="2:9">
      <c r="B269" s="134" t="s">
        <v>2024</v>
      </c>
      <c r="C269" s="134" t="s">
        <v>2025</v>
      </c>
      <c r="D269" s="134" t="s">
        <v>310</v>
      </c>
      <c r="E269" s="22" t="s">
        <v>1460</v>
      </c>
      <c r="F269" s="22" t="s">
        <v>9</v>
      </c>
      <c r="G269" s="22" t="s">
        <v>9</v>
      </c>
      <c r="H269" s="22" t="s">
        <v>1460</v>
      </c>
      <c r="I269" s="22" t="s">
        <v>1460</v>
      </c>
    </row>
    <row r="270" spans="2:9">
      <c r="B270" s="134" t="s">
        <v>2026</v>
      </c>
      <c r="C270" s="134" t="s">
        <v>2027</v>
      </c>
      <c r="D270" s="134" t="s">
        <v>311</v>
      </c>
      <c r="E270" s="22" t="s">
        <v>1460</v>
      </c>
      <c r="F270" s="22" t="s">
        <v>9</v>
      </c>
      <c r="G270" s="22" t="s">
        <v>9</v>
      </c>
      <c r="H270" s="22" t="s">
        <v>1460</v>
      </c>
      <c r="I270" s="22" t="s">
        <v>3379</v>
      </c>
    </row>
    <row r="271" spans="2:9">
      <c r="B271" s="134" t="s">
        <v>2028</v>
      </c>
      <c r="C271" s="134" t="s">
        <v>2029</v>
      </c>
      <c r="D271" s="134" t="s">
        <v>312</v>
      </c>
      <c r="E271" s="22" t="s">
        <v>1460</v>
      </c>
      <c r="F271" s="22" t="s">
        <v>9</v>
      </c>
      <c r="G271" s="22" t="s">
        <v>9</v>
      </c>
      <c r="H271" s="22" t="s">
        <v>1460</v>
      </c>
      <c r="I271" s="22" t="s">
        <v>3379</v>
      </c>
    </row>
    <row r="272" spans="2:9">
      <c r="B272" s="134" t="s">
        <v>2030</v>
      </c>
      <c r="C272" s="134" t="s">
        <v>2031</v>
      </c>
      <c r="D272" s="134" t="s">
        <v>313</v>
      </c>
      <c r="E272" s="22" t="s">
        <v>1460</v>
      </c>
      <c r="F272" s="22" t="s">
        <v>9</v>
      </c>
      <c r="G272" s="22" t="s">
        <v>9</v>
      </c>
      <c r="H272" s="22" t="s">
        <v>1460</v>
      </c>
      <c r="I272" s="22" t="s">
        <v>1460</v>
      </c>
    </row>
    <row r="273" spans="2:9">
      <c r="B273" s="134" t="s">
        <v>2032</v>
      </c>
      <c r="C273" s="134" t="s">
        <v>2033</v>
      </c>
      <c r="D273" s="134" t="s">
        <v>314</v>
      </c>
      <c r="E273" s="22" t="s">
        <v>1460</v>
      </c>
      <c r="F273" s="22" t="s">
        <v>9</v>
      </c>
      <c r="G273" s="22" t="s">
        <v>9</v>
      </c>
      <c r="H273" s="22" t="s">
        <v>1460</v>
      </c>
      <c r="I273" s="22" t="s">
        <v>3380</v>
      </c>
    </row>
    <row r="274" spans="2:9">
      <c r="B274" s="134" t="s">
        <v>2034</v>
      </c>
      <c r="C274" s="134" t="s">
        <v>2035</v>
      </c>
      <c r="D274" s="134" t="s">
        <v>315</v>
      </c>
      <c r="E274" s="22" t="s">
        <v>9</v>
      </c>
      <c r="F274" s="22" t="s">
        <v>1460</v>
      </c>
      <c r="G274" s="22" t="s">
        <v>1460</v>
      </c>
      <c r="H274" s="22" t="s">
        <v>1460</v>
      </c>
      <c r="I274" s="22" t="s">
        <v>1460</v>
      </c>
    </row>
    <row r="275" spans="2:9">
      <c r="B275" s="134" t="s">
        <v>2036</v>
      </c>
      <c r="C275" s="134" t="s">
        <v>2037</v>
      </c>
      <c r="D275" s="134" t="s">
        <v>316</v>
      </c>
      <c r="E275" s="22" t="s">
        <v>1460</v>
      </c>
      <c r="F275" s="22" t="s">
        <v>9</v>
      </c>
      <c r="G275" s="22" t="s">
        <v>9</v>
      </c>
      <c r="H275" s="22" t="s">
        <v>1460</v>
      </c>
      <c r="I275" s="22" t="s">
        <v>1460</v>
      </c>
    </row>
    <row r="276" spans="2:9">
      <c r="B276" s="134" t="s">
        <v>2038</v>
      </c>
      <c r="C276" s="134" t="s">
        <v>2039</v>
      </c>
      <c r="D276" s="134" t="s">
        <v>317</v>
      </c>
      <c r="E276" s="22" t="s">
        <v>1460</v>
      </c>
      <c r="F276" s="22" t="s">
        <v>9</v>
      </c>
      <c r="G276" s="22" t="s">
        <v>9</v>
      </c>
      <c r="H276" s="22" t="s">
        <v>1460</v>
      </c>
      <c r="I276" s="22" t="s">
        <v>1460</v>
      </c>
    </row>
    <row r="277" spans="2:9">
      <c r="B277" s="134" t="s">
        <v>2040</v>
      </c>
      <c r="C277" s="134" t="s">
        <v>2041</v>
      </c>
      <c r="D277" s="134" t="s">
        <v>318</v>
      </c>
      <c r="E277" s="22" t="s">
        <v>1460</v>
      </c>
      <c r="F277" s="22" t="s">
        <v>9</v>
      </c>
      <c r="G277" s="22" t="s">
        <v>9</v>
      </c>
      <c r="H277" s="22" t="s">
        <v>1460</v>
      </c>
      <c r="I277" s="22" t="s">
        <v>1460</v>
      </c>
    </row>
    <row r="278" spans="2:9">
      <c r="B278" s="134" t="s">
        <v>2042</v>
      </c>
      <c r="C278" s="134" t="s">
        <v>2043</v>
      </c>
      <c r="D278" s="134" t="s">
        <v>319</v>
      </c>
      <c r="E278" s="22" t="s">
        <v>1460</v>
      </c>
      <c r="F278" s="22" t="s">
        <v>9</v>
      </c>
      <c r="G278" s="22" t="s">
        <v>9</v>
      </c>
      <c r="H278" s="22" t="s">
        <v>1460</v>
      </c>
      <c r="I278" s="22" t="s">
        <v>1460</v>
      </c>
    </row>
    <row r="279" spans="2:9">
      <c r="B279" s="134" t="s">
        <v>2044</v>
      </c>
      <c r="C279" s="134" t="s">
        <v>2045</v>
      </c>
      <c r="D279" s="134" t="s">
        <v>320</v>
      </c>
      <c r="E279" s="22" t="s">
        <v>1460</v>
      </c>
      <c r="F279" s="22" t="s">
        <v>9</v>
      </c>
      <c r="G279" s="22" t="s">
        <v>9</v>
      </c>
      <c r="H279" s="22" t="s">
        <v>1460</v>
      </c>
      <c r="I279" s="22" t="s">
        <v>1460</v>
      </c>
    </row>
    <row r="280" spans="2:9">
      <c r="B280" s="134" t="s">
        <v>2046</v>
      </c>
      <c r="C280" s="134" t="s">
        <v>2047</v>
      </c>
      <c r="D280" s="134" t="s">
        <v>321</v>
      </c>
      <c r="E280" s="22" t="s">
        <v>1460</v>
      </c>
      <c r="F280" s="22" t="s">
        <v>9</v>
      </c>
      <c r="G280" s="22" t="s">
        <v>9</v>
      </c>
      <c r="H280" s="22" t="s">
        <v>1460</v>
      </c>
      <c r="I280" s="22" t="s">
        <v>1460</v>
      </c>
    </row>
    <row r="281" spans="2:9">
      <c r="B281" s="134" t="s">
        <v>2048</v>
      </c>
      <c r="C281" s="134" t="s">
        <v>2049</v>
      </c>
      <c r="D281" s="134" t="s">
        <v>322</v>
      </c>
      <c r="E281" s="22" t="s">
        <v>1460</v>
      </c>
      <c r="F281" s="22" t="s">
        <v>9</v>
      </c>
      <c r="G281" s="22" t="s">
        <v>9</v>
      </c>
      <c r="H281" s="22" t="s">
        <v>1460</v>
      </c>
      <c r="I281" s="22" t="s">
        <v>1460</v>
      </c>
    </row>
    <row r="282" spans="2:9">
      <c r="B282" s="134" t="s">
        <v>2050</v>
      </c>
      <c r="C282" s="134" t="s">
        <v>2051</v>
      </c>
      <c r="D282" s="134" t="s">
        <v>323</v>
      </c>
      <c r="E282" s="22" t="s">
        <v>1460</v>
      </c>
      <c r="F282" s="22" t="s">
        <v>9</v>
      </c>
      <c r="G282" s="22" t="s">
        <v>9</v>
      </c>
      <c r="H282" s="22" t="s">
        <v>1460</v>
      </c>
      <c r="I282" s="22" t="s">
        <v>1460</v>
      </c>
    </row>
    <row r="283" spans="2:9">
      <c r="B283" s="134" t="s">
        <v>2052</v>
      </c>
      <c r="C283" s="134" t="s">
        <v>2053</v>
      </c>
      <c r="D283" s="134" t="s">
        <v>324</v>
      </c>
      <c r="E283" s="22" t="s">
        <v>1460</v>
      </c>
      <c r="F283" s="22" t="s">
        <v>9</v>
      </c>
      <c r="G283" s="22" t="s">
        <v>9</v>
      </c>
      <c r="H283" s="22" t="s">
        <v>1460</v>
      </c>
      <c r="I283" s="22" t="s">
        <v>1460</v>
      </c>
    </row>
    <row r="284" spans="2:9">
      <c r="B284" s="134" t="s">
        <v>2054</v>
      </c>
      <c r="C284" s="134" t="s">
        <v>2055</v>
      </c>
      <c r="D284" s="134" t="s">
        <v>325</v>
      </c>
      <c r="E284" s="22" t="s">
        <v>1460</v>
      </c>
      <c r="F284" s="22" t="s">
        <v>9</v>
      </c>
      <c r="G284" s="22" t="s">
        <v>9</v>
      </c>
      <c r="H284" s="22" t="s">
        <v>1460</v>
      </c>
      <c r="I284" s="22" t="s">
        <v>1460</v>
      </c>
    </row>
    <row r="285" spans="2:9">
      <c r="B285" s="134" t="s">
        <v>2056</v>
      </c>
      <c r="C285" s="134" t="s">
        <v>2057</v>
      </c>
      <c r="D285" s="134" t="s">
        <v>326</v>
      </c>
      <c r="E285" s="22" t="s">
        <v>1460</v>
      </c>
      <c r="F285" s="22" t="s">
        <v>9</v>
      </c>
      <c r="G285" s="22" t="s">
        <v>9</v>
      </c>
      <c r="H285" s="22" t="s">
        <v>1460</v>
      </c>
      <c r="I285" s="22" t="s">
        <v>1460</v>
      </c>
    </row>
    <row r="286" spans="2:9">
      <c r="B286" s="134" t="s">
        <v>2058</v>
      </c>
      <c r="C286" s="134" t="s">
        <v>2059</v>
      </c>
      <c r="D286" s="134" t="s">
        <v>327</v>
      </c>
      <c r="E286" s="22" t="s">
        <v>1460</v>
      </c>
      <c r="F286" s="22" t="s">
        <v>9</v>
      </c>
      <c r="G286" s="22" t="s">
        <v>9</v>
      </c>
      <c r="H286" s="22" t="s">
        <v>1460</v>
      </c>
      <c r="I286" s="22" t="s">
        <v>1460</v>
      </c>
    </row>
    <row r="287" spans="2:9">
      <c r="B287" s="134" t="s">
        <v>2060</v>
      </c>
      <c r="C287" s="134" t="s">
        <v>2061</v>
      </c>
      <c r="D287" s="134" t="s">
        <v>328</v>
      </c>
      <c r="E287" s="22" t="s">
        <v>1460</v>
      </c>
      <c r="F287" s="22" t="s">
        <v>9</v>
      </c>
      <c r="G287" s="22" t="s">
        <v>9</v>
      </c>
      <c r="H287" s="22" t="s">
        <v>1460</v>
      </c>
      <c r="I287" s="22" t="s">
        <v>1460</v>
      </c>
    </row>
    <row r="288" spans="2:9">
      <c r="B288" s="134" t="s">
        <v>2062</v>
      </c>
      <c r="C288" s="134" t="s">
        <v>2063</v>
      </c>
      <c r="D288" s="134" t="s">
        <v>329</v>
      </c>
      <c r="E288" s="22" t="s">
        <v>1460</v>
      </c>
      <c r="F288" s="22" t="s">
        <v>9</v>
      </c>
      <c r="G288" s="22" t="s">
        <v>9</v>
      </c>
      <c r="H288" s="22" t="s">
        <v>1460</v>
      </c>
      <c r="I288" s="22" t="s">
        <v>1460</v>
      </c>
    </row>
    <row r="289" spans="2:9">
      <c r="B289" s="134" t="s">
        <v>2064</v>
      </c>
      <c r="C289" s="134" t="s">
        <v>2065</v>
      </c>
      <c r="D289" s="134" t="s">
        <v>330</v>
      </c>
      <c r="E289" s="22" t="s">
        <v>1460</v>
      </c>
      <c r="F289" s="22" t="s">
        <v>9</v>
      </c>
      <c r="G289" s="22" t="s">
        <v>9</v>
      </c>
      <c r="H289" s="22" t="s">
        <v>1460</v>
      </c>
      <c r="I289" s="22" t="s">
        <v>1460</v>
      </c>
    </row>
    <row r="290" spans="2:9">
      <c r="B290" s="134" t="s">
        <v>2066</v>
      </c>
      <c r="C290" s="134" t="s">
        <v>2067</v>
      </c>
      <c r="D290" s="134" t="s">
        <v>331</v>
      </c>
      <c r="E290" s="22" t="s">
        <v>1460</v>
      </c>
      <c r="F290" s="22" t="s">
        <v>9</v>
      </c>
      <c r="G290" s="22" t="s">
        <v>9</v>
      </c>
      <c r="H290" s="22" t="s">
        <v>1460</v>
      </c>
      <c r="I290" s="22" t="s">
        <v>1460</v>
      </c>
    </row>
    <row r="291" spans="2:9">
      <c r="B291" s="134" t="s">
        <v>2068</v>
      </c>
      <c r="C291" s="134" t="s">
        <v>2069</v>
      </c>
      <c r="D291" s="134" t="s">
        <v>332</v>
      </c>
      <c r="E291" s="22" t="s">
        <v>1460</v>
      </c>
      <c r="F291" s="22" t="s">
        <v>9</v>
      </c>
      <c r="G291" s="22" t="s">
        <v>9</v>
      </c>
      <c r="H291" s="22" t="s">
        <v>1460</v>
      </c>
      <c r="I291" s="22" t="s">
        <v>1460</v>
      </c>
    </row>
    <row r="292" spans="2:9">
      <c r="B292" s="134" t="s">
        <v>2070</v>
      </c>
      <c r="C292" s="134" t="s">
        <v>2071</v>
      </c>
      <c r="D292" s="134" t="s">
        <v>333</v>
      </c>
      <c r="E292" s="22" t="s">
        <v>1460</v>
      </c>
      <c r="F292" s="22" t="s">
        <v>9</v>
      </c>
      <c r="G292" s="22" t="s">
        <v>9</v>
      </c>
      <c r="H292" s="22" t="s">
        <v>1460</v>
      </c>
      <c r="I292" s="22" t="s">
        <v>1460</v>
      </c>
    </row>
    <row r="293" spans="2:9">
      <c r="B293" s="134" t="s">
        <v>2072</v>
      </c>
      <c r="C293" s="134" t="s">
        <v>2073</v>
      </c>
      <c r="D293" s="134" t="s">
        <v>334</v>
      </c>
      <c r="E293" s="22" t="s">
        <v>1460</v>
      </c>
      <c r="F293" s="22" t="s">
        <v>9</v>
      </c>
      <c r="G293" s="22" t="s">
        <v>9</v>
      </c>
      <c r="H293" s="22" t="s">
        <v>1460</v>
      </c>
      <c r="I293" s="22" t="s">
        <v>1460</v>
      </c>
    </row>
    <row r="294" spans="2:9">
      <c r="B294" s="134" t="s">
        <v>2074</v>
      </c>
      <c r="C294" s="134" t="s">
        <v>2075</v>
      </c>
      <c r="D294" s="134" t="s">
        <v>335</v>
      </c>
      <c r="E294" s="22" t="s">
        <v>1460</v>
      </c>
      <c r="F294" s="22" t="s">
        <v>9</v>
      </c>
      <c r="G294" s="22" t="s">
        <v>9</v>
      </c>
      <c r="H294" s="22" t="s">
        <v>1460</v>
      </c>
      <c r="I294" s="22" t="s">
        <v>3378</v>
      </c>
    </row>
    <row r="295" spans="2:9">
      <c r="B295" s="134" t="s">
        <v>2076</v>
      </c>
      <c r="C295" s="134" t="s">
        <v>2077</v>
      </c>
      <c r="D295" s="134" t="s">
        <v>336</v>
      </c>
      <c r="E295" s="22" t="s">
        <v>1460</v>
      </c>
      <c r="F295" s="22" t="s">
        <v>9</v>
      </c>
      <c r="G295" s="22" t="s">
        <v>9</v>
      </c>
      <c r="H295" s="22" t="s">
        <v>1460</v>
      </c>
      <c r="I295" s="22" t="s">
        <v>3379</v>
      </c>
    </row>
    <row r="296" spans="2:9">
      <c r="B296" s="134" t="s">
        <v>2078</v>
      </c>
      <c r="C296" s="134" t="s">
        <v>2079</v>
      </c>
      <c r="D296" s="134" t="s">
        <v>337</v>
      </c>
      <c r="E296" s="22" t="s">
        <v>1460</v>
      </c>
      <c r="F296" s="22" t="s">
        <v>9</v>
      </c>
      <c r="G296" s="22" t="s">
        <v>9</v>
      </c>
      <c r="H296" s="22" t="s">
        <v>1460</v>
      </c>
      <c r="I296" s="22" t="s">
        <v>3380</v>
      </c>
    </row>
    <row r="297" spans="2:9">
      <c r="B297" s="134" t="s">
        <v>2080</v>
      </c>
      <c r="C297" s="134" t="s">
        <v>2081</v>
      </c>
      <c r="D297" s="134" t="s">
        <v>338</v>
      </c>
      <c r="E297" s="22" t="s">
        <v>1460</v>
      </c>
      <c r="F297" s="22" t="s">
        <v>9</v>
      </c>
      <c r="G297" s="22" t="s">
        <v>9</v>
      </c>
      <c r="H297" s="22" t="s">
        <v>1460</v>
      </c>
      <c r="I297" s="22" t="s">
        <v>1460</v>
      </c>
    </row>
    <row r="298" spans="2:9">
      <c r="B298" s="134" t="s">
        <v>2082</v>
      </c>
      <c r="C298" s="134" t="s">
        <v>2083</v>
      </c>
      <c r="D298" s="134" t="s">
        <v>339</v>
      </c>
      <c r="E298" s="22" t="s">
        <v>1460</v>
      </c>
      <c r="F298" s="22" t="s">
        <v>9</v>
      </c>
      <c r="G298" s="22" t="s">
        <v>9</v>
      </c>
      <c r="H298" s="22" t="s">
        <v>1460</v>
      </c>
      <c r="I298" s="22" t="s">
        <v>1460</v>
      </c>
    </row>
    <row r="299" spans="2:9">
      <c r="B299" s="134" t="s">
        <v>2084</v>
      </c>
      <c r="C299" s="134" t="s">
        <v>2085</v>
      </c>
      <c r="D299" s="134" t="s">
        <v>340</v>
      </c>
      <c r="E299" s="22" t="s">
        <v>1460</v>
      </c>
      <c r="F299" s="22" t="s">
        <v>9</v>
      </c>
      <c r="G299" s="22" t="s">
        <v>9</v>
      </c>
      <c r="H299" s="22" t="s">
        <v>1460</v>
      </c>
      <c r="I299" s="22" t="s">
        <v>1460</v>
      </c>
    </row>
    <row r="300" spans="2:9">
      <c r="B300" s="134" t="s">
        <v>2086</v>
      </c>
      <c r="C300" s="134" t="s">
        <v>2087</v>
      </c>
      <c r="D300" s="134" t="s">
        <v>341</v>
      </c>
      <c r="E300" s="22" t="s">
        <v>1460</v>
      </c>
      <c r="F300" s="22" t="s">
        <v>9</v>
      </c>
      <c r="G300" s="22" t="s">
        <v>9</v>
      </c>
      <c r="H300" s="22" t="s">
        <v>9</v>
      </c>
      <c r="I300" s="22" t="s">
        <v>3378</v>
      </c>
    </row>
    <row r="301" spans="2:9">
      <c r="B301" s="134" t="s">
        <v>2088</v>
      </c>
      <c r="C301" s="134" t="s">
        <v>2089</v>
      </c>
      <c r="D301" s="134" t="s">
        <v>342</v>
      </c>
      <c r="E301" s="22" t="s">
        <v>1460</v>
      </c>
      <c r="F301" s="22" t="s">
        <v>1460</v>
      </c>
      <c r="G301" s="22" t="s">
        <v>9</v>
      </c>
      <c r="H301" s="22" t="s">
        <v>1460</v>
      </c>
      <c r="I301" s="22" t="s">
        <v>3378</v>
      </c>
    </row>
    <row r="302" spans="2:9">
      <c r="B302" s="134" t="s">
        <v>2090</v>
      </c>
      <c r="C302" s="134" t="s">
        <v>2091</v>
      </c>
      <c r="D302" s="134" t="s">
        <v>343</v>
      </c>
      <c r="E302" s="22" t="s">
        <v>1460</v>
      </c>
      <c r="F302" s="22" t="s">
        <v>1460</v>
      </c>
      <c r="G302" s="22" t="s">
        <v>9</v>
      </c>
      <c r="H302" s="22" t="s">
        <v>1460</v>
      </c>
      <c r="I302" s="22" t="s">
        <v>3378</v>
      </c>
    </row>
    <row r="303" spans="2:9">
      <c r="B303" s="134" t="s">
        <v>2092</v>
      </c>
      <c r="C303" s="134" t="s">
        <v>2093</v>
      </c>
      <c r="D303" s="134" t="s">
        <v>344</v>
      </c>
      <c r="E303" s="22" t="s">
        <v>1460</v>
      </c>
      <c r="F303" s="22" t="s">
        <v>9</v>
      </c>
      <c r="G303" s="22" t="s">
        <v>1460</v>
      </c>
      <c r="H303" s="22" t="s">
        <v>1460</v>
      </c>
      <c r="I303" s="22" t="s">
        <v>3378</v>
      </c>
    </row>
    <row r="304" spans="2:9">
      <c r="B304" s="134" t="s">
        <v>2094</v>
      </c>
      <c r="C304" s="134" t="s">
        <v>2095</v>
      </c>
      <c r="D304" s="134" t="s">
        <v>345</v>
      </c>
      <c r="E304" s="22" t="s">
        <v>1460</v>
      </c>
      <c r="F304" s="22" t="s">
        <v>9</v>
      </c>
      <c r="G304" s="22" t="s">
        <v>9</v>
      </c>
      <c r="H304" s="22" t="s">
        <v>9</v>
      </c>
      <c r="I304" s="22" t="s">
        <v>3375</v>
      </c>
    </row>
    <row r="305" spans="2:9">
      <c r="B305" s="134" t="s">
        <v>2096</v>
      </c>
      <c r="C305" s="134" t="s">
        <v>2097</v>
      </c>
      <c r="D305" s="134" t="s">
        <v>346</v>
      </c>
      <c r="E305" s="22" t="s">
        <v>1460</v>
      </c>
      <c r="F305" s="22" t="s">
        <v>9</v>
      </c>
      <c r="G305" s="22" t="s">
        <v>9</v>
      </c>
      <c r="H305" s="22" t="s">
        <v>9</v>
      </c>
      <c r="I305" s="22" t="s">
        <v>3375</v>
      </c>
    </row>
    <row r="306" spans="2:9">
      <c r="B306" s="134" t="s">
        <v>2098</v>
      </c>
      <c r="C306" s="134" t="s">
        <v>2099</v>
      </c>
      <c r="D306" s="134" t="s">
        <v>347</v>
      </c>
      <c r="E306" s="22" t="s">
        <v>1460</v>
      </c>
      <c r="F306" s="22" t="s">
        <v>9</v>
      </c>
      <c r="G306" s="22" t="s">
        <v>1460</v>
      </c>
      <c r="H306" s="22" t="s">
        <v>9</v>
      </c>
      <c r="I306" s="22" t="s">
        <v>3375</v>
      </c>
    </row>
    <row r="307" spans="2:9">
      <c r="B307" s="134" t="s">
        <v>2100</v>
      </c>
      <c r="C307" s="134" t="s">
        <v>2101</v>
      </c>
      <c r="D307" s="134" t="s">
        <v>348</v>
      </c>
      <c r="E307" s="22" t="s">
        <v>1460</v>
      </c>
      <c r="F307" s="22" t="s">
        <v>9</v>
      </c>
      <c r="G307" s="22" t="s">
        <v>9</v>
      </c>
      <c r="H307" s="22" t="s">
        <v>1460</v>
      </c>
      <c r="I307" s="22" t="s">
        <v>1460</v>
      </c>
    </row>
    <row r="308" spans="2:9">
      <c r="B308" s="134" t="s">
        <v>2102</v>
      </c>
      <c r="C308" s="134" t="s">
        <v>2103</v>
      </c>
      <c r="D308" s="134" t="s">
        <v>349</v>
      </c>
      <c r="E308" s="22" t="s">
        <v>1460</v>
      </c>
      <c r="F308" s="22" t="s">
        <v>9</v>
      </c>
      <c r="G308" s="22" t="s">
        <v>9</v>
      </c>
      <c r="H308" s="22" t="s">
        <v>1460</v>
      </c>
      <c r="I308" s="22" t="s">
        <v>1460</v>
      </c>
    </row>
    <row r="309" spans="2:9">
      <c r="B309" s="134" t="s">
        <v>2104</v>
      </c>
      <c r="C309" s="134" t="s">
        <v>2105</v>
      </c>
      <c r="D309" s="134" t="s">
        <v>350</v>
      </c>
      <c r="E309" s="22" t="s">
        <v>1460</v>
      </c>
      <c r="F309" s="22" t="s">
        <v>9</v>
      </c>
      <c r="G309" s="22" t="s">
        <v>9</v>
      </c>
      <c r="H309" s="22" t="s">
        <v>1460</v>
      </c>
      <c r="I309" s="22" t="s">
        <v>1460</v>
      </c>
    </row>
    <row r="310" spans="2:9">
      <c r="B310" s="134" t="s">
        <v>2106</v>
      </c>
      <c r="C310" s="134" t="s">
        <v>2107</v>
      </c>
      <c r="D310" s="134" t="s">
        <v>351</v>
      </c>
      <c r="E310" s="22" t="s">
        <v>1460</v>
      </c>
      <c r="F310" s="22" t="s">
        <v>9</v>
      </c>
      <c r="G310" s="22" t="s">
        <v>9</v>
      </c>
      <c r="H310" s="22" t="s">
        <v>1460</v>
      </c>
      <c r="I310" s="22" t="s">
        <v>1460</v>
      </c>
    </row>
    <row r="311" spans="2:9">
      <c r="B311" s="134" t="s">
        <v>2108</v>
      </c>
      <c r="C311" s="134" t="s">
        <v>2109</v>
      </c>
      <c r="D311" s="134" t="s">
        <v>352</v>
      </c>
      <c r="E311" s="22" t="s">
        <v>1460</v>
      </c>
      <c r="F311" s="22" t="s">
        <v>9</v>
      </c>
      <c r="G311" s="22" t="s">
        <v>9</v>
      </c>
      <c r="H311" s="22" t="s">
        <v>1460</v>
      </c>
      <c r="I311" s="22" t="s">
        <v>1460</v>
      </c>
    </row>
    <row r="312" spans="2:9">
      <c r="B312" s="134" t="s">
        <v>2110</v>
      </c>
      <c r="C312" s="134" t="s">
        <v>2111</v>
      </c>
      <c r="D312" s="134" t="s">
        <v>353</v>
      </c>
      <c r="E312" s="22" t="s">
        <v>1460</v>
      </c>
      <c r="F312" s="22" t="s">
        <v>9</v>
      </c>
      <c r="G312" s="22" t="s">
        <v>9</v>
      </c>
      <c r="H312" s="22" t="s">
        <v>1460</v>
      </c>
      <c r="I312" s="22" t="s">
        <v>1460</v>
      </c>
    </row>
    <row r="313" spans="2:9">
      <c r="B313" s="134" t="s">
        <v>2112</v>
      </c>
      <c r="C313" s="134" t="s">
        <v>2113</v>
      </c>
      <c r="D313" s="134" t="s">
        <v>354</v>
      </c>
      <c r="E313" s="22" t="s">
        <v>1460</v>
      </c>
      <c r="F313" s="22" t="s">
        <v>9</v>
      </c>
      <c r="G313" s="22" t="s">
        <v>9</v>
      </c>
      <c r="H313" s="22" t="s">
        <v>1460</v>
      </c>
      <c r="I313" s="22" t="s">
        <v>1460</v>
      </c>
    </row>
    <row r="314" spans="2:9">
      <c r="B314" s="134" t="s">
        <v>2114</v>
      </c>
      <c r="C314" s="134" t="s">
        <v>2115</v>
      </c>
      <c r="D314" s="134" t="s">
        <v>355</v>
      </c>
      <c r="E314" s="22" t="s">
        <v>1460</v>
      </c>
      <c r="F314" s="22" t="s">
        <v>9</v>
      </c>
      <c r="G314" s="22" t="s">
        <v>9</v>
      </c>
      <c r="H314" s="22" t="s">
        <v>1460</v>
      </c>
      <c r="I314" s="22" t="s">
        <v>1460</v>
      </c>
    </row>
    <row r="315" spans="2:9">
      <c r="B315" s="134" t="s">
        <v>2116</v>
      </c>
      <c r="C315" s="134" t="s">
        <v>2117</v>
      </c>
      <c r="D315" s="134" t="s">
        <v>356</v>
      </c>
      <c r="E315" s="22" t="s">
        <v>1460</v>
      </c>
      <c r="F315" s="22" t="s">
        <v>9</v>
      </c>
      <c r="G315" s="22" t="s">
        <v>9</v>
      </c>
      <c r="H315" s="22" t="s">
        <v>1460</v>
      </c>
      <c r="I315" s="22" t="s">
        <v>1460</v>
      </c>
    </row>
    <row r="316" spans="2:9">
      <c r="B316" s="134" t="s">
        <v>2118</v>
      </c>
      <c r="C316" s="134" t="s">
        <v>2119</v>
      </c>
      <c r="D316" s="134" t="s">
        <v>357</v>
      </c>
      <c r="E316" s="22" t="s">
        <v>1460</v>
      </c>
      <c r="F316" s="22" t="s">
        <v>9</v>
      </c>
      <c r="G316" s="22" t="s">
        <v>9</v>
      </c>
      <c r="H316" s="22" t="s">
        <v>1460</v>
      </c>
      <c r="I316" s="22" t="s">
        <v>1460</v>
      </c>
    </row>
    <row r="317" spans="2:9">
      <c r="B317" s="134" t="s">
        <v>2120</v>
      </c>
      <c r="C317" s="134" t="s">
        <v>2121</v>
      </c>
      <c r="D317" s="134" t="s">
        <v>358</v>
      </c>
      <c r="E317" s="22" t="s">
        <v>1460</v>
      </c>
      <c r="F317" s="22" t="s">
        <v>9</v>
      </c>
      <c r="G317" s="22" t="s">
        <v>1460</v>
      </c>
      <c r="H317" s="22" t="s">
        <v>1460</v>
      </c>
      <c r="I317" s="22" t="s">
        <v>1460</v>
      </c>
    </row>
    <row r="318" spans="2:9">
      <c r="B318" s="134" t="s">
        <v>2122</v>
      </c>
      <c r="C318" s="134" t="s">
        <v>2123</v>
      </c>
      <c r="D318" s="134" t="s">
        <v>359</v>
      </c>
      <c r="E318" s="22" t="s">
        <v>1460</v>
      </c>
      <c r="F318" s="22" t="s">
        <v>9</v>
      </c>
      <c r="G318" s="22" t="s">
        <v>9</v>
      </c>
      <c r="H318" s="22" t="s">
        <v>1460</v>
      </c>
      <c r="I318" s="22" t="s">
        <v>1460</v>
      </c>
    </row>
    <row r="319" spans="2:9">
      <c r="B319" s="134" t="s">
        <v>2124</v>
      </c>
      <c r="C319" s="134" t="s">
        <v>2125</v>
      </c>
      <c r="D319" s="134" t="s">
        <v>360</v>
      </c>
      <c r="E319" s="22" t="s">
        <v>1460</v>
      </c>
      <c r="F319" s="22" t="s">
        <v>9</v>
      </c>
      <c r="G319" s="22" t="s">
        <v>9</v>
      </c>
      <c r="H319" s="22" t="s">
        <v>1460</v>
      </c>
      <c r="I319" s="22" t="s">
        <v>1460</v>
      </c>
    </row>
    <row r="320" spans="2:9">
      <c r="B320" s="134" t="s">
        <v>2126</v>
      </c>
      <c r="C320" s="134" t="s">
        <v>2127</v>
      </c>
      <c r="D320" s="134" t="s">
        <v>361</v>
      </c>
      <c r="E320" s="22" t="s">
        <v>1460</v>
      </c>
      <c r="F320" s="22" t="s">
        <v>9</v>
      </c>
      <c r="G320" s="22" t="s">
        <v>9</v>
      </c>
      <c r="H320" s="22" t="s">
        <v>1460</v>
      </c>
      <c r="I320" s="22" t="s">
        <v>1460</v>
      </c>
    </row>
    <row r="321" spans="2:9">
      <c r="B321" s="134" t="s">
        <v>2128</v>
      </c>
      <c r="C321" s="134" t="s">
        <v>2129</v>
      </c>
      <c r="D321" s="134" t="s">
        <v>362</v>
      </c>
      <c r="E321" s="22" t="s">
        <v>1460</v>
      </c>
      <c r="F321" s="22" t="s">
        <v>9</v>
      </c>
      <c r="G321" s="22" t="s">
        <v>9</v>
      </c>
      <c r="H321" s="22" t="s">
        <v>1460</v>
      </c>
      <c r="I321" s="22" t="s">
        <v>1460</v>
      </c>
    </row>
    <row r="322" spans="2:9">
      <c r="B322" s="134" t="s">
        <v>2130</v>
      </c>
      <c r="C322" s="134" t="s">
        <v>2131</v>
      </c>
      <c r="D322" s="134" t="s">
        <v>363</v>
      </c>
      <c r="E322" s="22" t="s">
        <v>1460</v>
      </c>
      <c r="F322" s="22" t="s">
        <v>9</v>
      </c>
      <c r="G322" s="22" t="s">
        <v>9</v>
      </c>
      <c r="H322" s="22" t="s">
        <v>1460</v>
      </c>
      <c r="I322" s="22" t="s">
        <v>1460</v>
      </c>
    </row>
    <row r="323" spans="2:9">
      <c r="B323" s="134" t="s">
        <v>2132</v>
      </c>
      <c r="C323" s="134" t="s">
        <v>2133</v>
      </c>
      <c r="D323" s="134" t="s">
        <v>364</v>
      </c>
      <c r="E323" s="22" t="s">
        <v>1460</v>
      </c>
      <c r="F323" s="22" t="s">
        <v>9</v>
      </c>
      <c r="G323" s="22" t="s">
        <v>9</v>
      </c>
      <c r="H323" s="22" t="s">
        <v>1460</v>
      </c>
      <c r="I323" s="22" t="s">
        <v>1460</v>
      </c>
    </row>
    <row r="324" spans="2:9">
      <c r="B324" s="134" t="s">
        <v>2134</v>
      </c>
      <c r="C324" s="134" t="s">
        <v>2135</v>
      </c>
      <c r="D324" s="134" t="s">
        <v>365</v>
      </c>
      <c r="E324" s="22" t="s">
        <v>1460</v>
      </c>
      <c r="F324" s="22" t="s">
        <v>9</v>
      </c>
      <c r="G324" s="22" t="s">
        <v>9</v>
      </c>
      <c r="H324" s="22" t="s">
        <v>1460</v>
      </c>
      <c r="I324" s="22" t="s">
        <v>1460</v>
      </c>
    </row>
    <row r="325" spans="2:9">
      <c r="B325" s="134" t="s">
        <v>2136</v>
      </c>
      <c r="C325" s="134" t="s">
        <v>2137</v>
      </c>
      <c r="D325" s="134" t="s">
        <v>366</v>
      </c>
      <c r="E325" s="22" t="s">
        <v>1460</v>
      </c>
      <c r="F325" s="22" t="s">
        <v>9</v>
      </c>
      <c r="G325" s="22" t="s">
        <v>9</v>
      </c>
      <c r="H325" s="22" t="s">
        <v>1460</v>
      </c>
      <c r="I325" s="22" t="s">
        <v>1460</v>
      </c>
    </row>
    <row r="326" spans="2:9">
      <c r="B326" s="134" t="s">
        <v>2138</v>
      </c>
      <c r="C326" s="134" t="s">
        <v>2139</v>
      </c>
      <c r="D326" s="134" t="s">
        <v>367</v>
      </c>
      <c r="E326" s="22" t="s">
        <v>1460</v>
      </c>
      <c r="F326" s="22" t="s">
        <v>9</v>
      </c>
      <c r="G326" s="22" t="s">
        <v>9</v>
      </c>
      <c r="H326" s="22" t="s">
        <v>1460</v>
      </c>
      <c r="I326" s="22" t="s">
        <v>1460</v>
      </c>
    </row>
    <row r="327" spans="2:9">
      <c r="B327" s="134" t="s">
        <v>2140</v>
      </c>
      <c r="C327" s="134" t="s">
        <v>2141</v>
      </c>
      <c r="D327" s="134" t="s">
        <v>368</v>
      </c>
      <c r="E327" s="22" t="s">
        <v>1460</v>
      </c>
      <c r="F327" s="22" t="s">
        <v>9</v>
      </c>
      <c r="G327" s="22" t="s">
        <v>9</v>
      </c>
      <c r="H327" s="22" t="s">
        <v>1460</v>
      </c>
      <c r="I327" s="22" t="s">
        <v>1460</v>
      </c>
    </row>
    <row r="328" spans="2:9">
      <c r="B328" s="134" t="s">
        <v>2142</v>
      </c>
      <c r="C328" s="134" t="s">
        <v>2143</v>
      </c>
      <c r="D328" s="134" t="s">
        <v>369</v>
      </c>
      <c r="E328" s="22" t="s">
        <v>1460</v>
      </c>
      <c r="F328" s="22" t="s">
        <v>9</v>
      </c>
      <c r="G328" s="22" t="s">
        <v>9</v>
      </c>
      <c r="H328" s="22" t="s">
        <v>1460</v>
      </c>
      <c r="I328" s="22" t="s">
        <v>1460</v>
      </c>
    </row>
    <row r="329" spans="2:9">
      <c r="B329" s="134" t="s">
        <v>2144</v>
      </c>
      <c r="C329" s="134" t="s">
        <v>2145</v>
      </c>
      <c r="D329" s="134" t="s">
        <v>370</v>
      </c>
      <c r="E329" s="22" t="s">
        <v>1460</v>
      </c>
      <c r="F329" s="22" t="s">
        <v>9</v>
      </c>
      <c r="G329" s="22" t="s">
        <v>9</v>
      </c>
      <c r="H329" s="22" t="s">
        <v>1460</v>
      </c>
      <c r="I329" s="22" t="s">
        <v>1460</v>
      </c>
    </row>
    <row r="330" spans="2:9">
      <c r="B330" s="134" t="s">
        <v>2146</v>
      </c>
      <c r="C330" s="134" t="s">
        <v>2147</v>
      </c>
      <c r="D330" s="134" t="s">
        <v>371</v>
      </c>
      <c r="E330" s="22" t="s">
        <v>1460</v>
      </c>
      <c r="F330" s="22" t="s">
        <v>9</v>
      </c>
      <c r="G330" s="22" t="s">
        <v>9</v>
      </c>
      <c r="H330" s="22" t="s">
        <v>1460</v>
      </c>
      <c r="I330" s="22" t="s">
        <v>1460</v>
      </c>
    </row>
    <row r="331" spans="2:9">
      <c r="B331" s="134" t="s">
        <v>2148</v>
      </c>
      <c r="C331" s="134" t="s">
        <v>2149</v>
      </c>
      <c r="D331" s="134" t="s">
        <v>372</v>
      </c>
      <c r="E331" s="22" t="s">
        <v>1460</v>
      </c>
      <c r="F331" s="22" t="s">
        <v>9</v>
      </c>
      <c r="G331" s="22" t="s">
        <v>9</v>
      </c>
      <c r="H331" s="22" t="s">
        <v>1460</v>
      </c>
      <c r="I331" s="22" t="s">
        <v>1460</v>
      </c>
    </row>
    <row r="332" spans="2:9">
      <c r="B332" s="134" t="s">
        <v>2150</v>
      </c>
      <c r="C332" s="134" t="s">
        <v>2151</v>
      </c>
      <c r="D332" s="134" t="s">
        <v>373</v>
      </c>
      <c r="E332" s="22" t="s">
        <v>1460</v>
      </c>
      <c r="F332" s="22" t="s">
        <v>9</v>
      </c>
      <c r="G332" s="22" t="s">
        <v>9</v>
      </c>
      <c r="H332" s="22" t="s">
        <v>1460</v>
      </c>
      <c r="I332" s="22" t="s">
        <v>1460</v>
      </c>
    </row>
    <row r="333" spans="2:9">
      <c r="B333" s="134" t="s">
        <v>2152</v>
      </c>
      <c r="C333" s="134" t="s">
        <v>2153</v>
      </c>
      <c r="D333" s="134" t="s">
        <v>374</v>
      </c>
      <c r="E333" s="22" t="s">
        <v>1460</v>
      </c>
      <c r="F333" s="22" t="s">
        <v>9</v>
      </c>
      <c r="G333" s="22" t="s">
        <v>9</v>
      </c>
      <c r="H333" s="22" t="s">
        <v>1460</v>
      </c>
      <c r="I333" s="22" t="s">
        <v>1460</v>
      </c>
    </row>
    <row r="334" spans="2:9">
      <c r="B334" s="134" t="s">
        <v>2154</v>
      </c>
      <c r="C334" s="134" t="s">
        <v>2155</v>
      </c>
      <c r="D334" s="134" t="s">
        <v>375</v>
      </c>
      <c r="E334" s="22" t="s">
        <v>1460</v>
      </c>
      <c r="F334" s="22" t="s">
        <v>9</v>
      </c>
      <c r="G334" s="22" t="s">
        <v>9</v>
      </c>
      <c r="H334" s="22" t="s">
        <v>1460</v>
      </c>
      <c r="I334" s="22" t="s">
        <v>1460</v>
      </c>
    </row>
    <row r="335" spans="2:9">
      <c r="B335" s="134" t="s">
        <v>2156</v>
      </c>
      <c r="C335" s="134" t="s">
        <v>2157</v>
      </c>
      <c r="D335" s="134" t="s">
        <v>376</v>
      </c>
      <c r="E335" s="22" t="s">
        <v>1460</v>
      </c>
      <c r="F335" s="22" t="s">
        <v>9</v>
      </c>
      <c r="G335" s="22" t="s">
        <v>9</v>
      </c>
      <c r="H335" s="22" t="s">
        <v>1460</v>
      </c>
      <c r="I335" s="22" t="s">
        <v>1460</v>
      </c>
    </row>
    <row r="336" spans="2:9">
      <c r="B336" s="134" t="s">
        <v>2158</v>
      </c>
      <c r="C336" s="134" t="s">
        <v>2159</v>
      </c>
      <c r="D336" s="134" t="s">
        <v>377</v>
      </c>
      <c r="E336" s="22" t="s">
        <v>1460</v>
      </c>
      <c r="F336" s="22" t="s">
        <v>9</v>
      </c>
      <c r="G336" s="22" t="s">
        <v>9</v>
      </c>
      <c r="H336" s="22" t="s">
        <v>1460</v>
      </c>
      <c r="I336" s="22" t="s">
        <v>1460</v>
      </c>
    </row>
    <row r="337" spans="2:9">
      <c r="B337" s="134" t="s">
        <v>2160</v>
      </c>
      <c r="C337" s="134" t="s">
        <v>2161</v>
      </c>
      <c r="D337" s="134" t="s">
        <v>378</v>
      </c>
      <c r="E337" s="22" t="s">
        <v>1460</v>
      </c>
      <c r="F337" s="22" t="s">
        <v>1460</v>
      </c>
      <c r="G337" s="22" t="s">
        <v>9</v>
      </c>
      <c r="H337" s="22" t="s">
        <v>1460</v>
      </c>
      <c r="I337" s="22" t="s">
        <v>1460</v>
      </c>
    </row>
    <row r="338" spans="2:9">
      <c r="B338" s="134" t="s">
        <v>2162</v>
      </c>
      <c r="C338" s="134" t="s">
        <v>2163</v>
      </c>
      <c r="D338" s="134" t="s">
        <v>379</v>
      </c>
      <c r="E338" s="22" t="s">
        <v>1460</v>
      </c>
      <c r="F338" s="22" t="s">
        <v>1460</v>
      </c>
      <c r="G338" s="22" t="s">
        <v>9</v>
      </c>
      <c r="H338" s="22" t="s">
        <v>1460</v>
      </c>
      <c r="I338" s="22" t="s">
        <v>1460</v>
      </c>
    </row>
    <row r="339" spans="2:9">
      <c r="B339" s="134" t="s">
        <v>2164</v>
      </c>
      <c r="C339" s="134" t="s">
        <v>2165</v>
      </c>
      <c r="D339" s="134" t="s">
        <v>380</v>
      </c>
      <c r="E339" s="22" t="s">
        <v>1460</v>
      </c>
      <c r="F339" s="22" t="s">
        <v>9</v>
      </c>
      <c r="G339" s="22" t="s">
        <v>1460</v>
      </c>
      <c r="H339" s="22" t="s">
        <v>1460</v>
      </c>
      <c r="I339" s="22" t="s">
        <v>1460</v>
      </c>
    </row>
    <row r="340" spans="2:9">
      <c r="B340" s="134" t="s">
        <v>2166</v>
      </c>
      <c r="C340" s="134" t="s">
        <v>2167</v>
      </c>
      <c r="D340" s="134" t="s">
        <v>381</v>
      </c>
      <c r="E340" s="22" t="s">
        <v>1460</v>
      </c>
      <c r="F340" s="22" t="s">
        <v>9</v>
      </c>
      <c r="G340" s="22" t="s">
        <v>1460</v>
      </c>
      <c r="H340" s="22" t="s">
        <v>1460</v>
      </c>
      <c r="I340" s="22" t="s">
        <v>1460</v>
      </c>
    </row>
    <row r="341" spans="2:9">
      <c r="B341" s="134" t="s">
        <v>2168</v>
      </c>
      <c r="C341" s="134" t="s">
        <v>2169</v>
      </c>
      <c r="D341" s="134" t="s">
        <v>382</v>
      </c>
      <c r="E341" s="22" t="s">
        <v>1460</v>
      </c>
      <c r="F341" s="22" t="s">
        <v>9</v>
      </c>
      <c r="G341" s="22" t="s">
        <v>1460</v>
      </c>
      <c r="H341" s="22" t="s">
        <v>1460</v>
      </c>
      <c r="I341" s="22" t="s">
        <v>1460</v>
      </c>
    </row>
    <row r="342" spans="2:9">
      <c r="B342" s="134" t="s">
        <v>2170</v>
      </c>
      <c r="C342" s="134" t="s">
        <v>2171</v>
      </c>
      <c r="D342" s="134" t="s">
        <v>383</v>
      </c>
      <c r="E342" s="22" t="s">
        <v>1460</v>
      </c>
      <c r="F342" s="22" t="s">
        <v>9</v>
      </c>
      <c r="G342" s="22" t="s">
        <v>1460</v>
      </c>
      <c r="H342" s="22" t="s">
        <v>1460</v>
      </c>
      <c r="I342" s="22" t="s">
        <v>1460</v>
      </c>
    </row>
    <row r="343" spans="2:9">
      <c r="B343" s="134" t="s">
        <v>2172</v>
      </c>
      <c r="C343" s="134" t="s">
        <v>2173</v>
      </c>
      <c r="D343" s="134" t="s">
        <v>384</v>
      </c>
      <c r="E343" s="22" t="s">
        <v>1460</v>
      </c>
      <c r="F343" s="22" t="s">
        <v>9</v>
      </c>
      <c r="G343" s="22" t="s">
        <v>1460</v>
      </c>
      <c r="H343" s="22" t="s">
        <v>1460</v>
      </c>
      <c r="I343" s="22" t="s">
        <v>1460</v>
      </c>
    </row>
    <row r="344" spans="2:9">
      <c r="B344" s="134" t="s">
        <v>2174</v>
      </c>
      <c r="C344" s="134" t="s">
        <v>2175</v>
      </c>
      <c r="D344" s="134" t="s">
        <v>385</v>
      </c>
      <c r="E344" s="22" t="s">
        <v>1460</v>
      </c>
      <c r="F344" s="22" t="s">
        <v>9</v>
      </c>
      <c r="G344" s="22" t="s">
        <v>1460</v>
      </c>
      <c r="H344" s="22" t="s">
        <v>1460</v>
      </c>
      <c r="I344" s="22" t="s">
        <v>1460</v>
      </c>
    </row>
    <row r="345" spans="2:9">
      <c r="B345" s="134" t="s">
        <v>2176</v>
      </c>
      <c r="C345" s="134" t="s">
        <v>2177</v>
      </c>
      <c r="D345" s="134" t="s">
        <v>386</v>
      </c>
      <c r="E345" s="22" t="s">
        <v>1460</v>
      </c>
      <c r="F345" s="22" t="s">
        <v>9</v>
      </c>
      <c r="G345" s="22" t="s">
        <v>1460</v>
      </c>
      <c r="H345" s="22" t="s">
        <v>1460</v>
      </c>
      <c r="I345" s="22" t="s">
        <v>1460</v>
      </c>
    </row>
    <row r="346" spans="2:9">
      <c r="B346" s="134" t="s">
        <v>2178</v>
      </c>
      <c r="C346" s="134" t="s">
        <v>2179</v>
      </c>
      <c r="D346" s="134" t="s">
        <v>387</v>
      </c>
      <c r="E346" s="22" t="s">
        <v>1460</v>
      </c>
      <c r="F346" s="22" t="s">
        <v>9</v>
      </c>
      <c r="G346" s="22" t="s">
        <v>1460</v>
      </c>
      <c r="H346" s="22" t="s">
        <v>9</v>
      </c>
      <c r="I346" s="22" t="s">
        <v>3375</v>
      </c>
    </row>
    <row r="347" spans="2:9">
      <c r="B347" s="134" t="s">
        <v>2180</v>
      </c>
      <c r="C347" s="134" t="s">
        <v>2181</v>
      </c>
      <c r="D347" s="134" t="s">
        <v>388</v>
      </c>
      <c r="E347" s="22" t="s">
        <v>1460</v>
      </c>
      <c r="F347" s="22" t="s">
        <v>9</v>
      </c>
      <c r="G347" s="22" t="s">
        <v>1460</v>
      </c>
      <c r="H347" s="22" t="s">
        <v>1460</v>
      </c>
      <c r="I347" s="22" t="s">
        <v>1460</v>
      </c>
    </row>
    <row r="348" spans="2:9">
      <c r="B348" s="134" t="s">
        <v>2182</v>
      </c>
      <c r="C348" s="134" t="s">
        <v>2183</v>
      </c>
      <c r="D348" s="134" t="s">
        <v>389</v>
      </c>
      <c r="E348" s="22" t="s">
        <v>1460</v>
      </c>
      <c r="F348" s="22" t="s">
        <v>9</v>
      </c>
      <c r="G348" s="22" t="s">
        <v>1460</v>
      </c>
      <c r="H348" s="22" t="s">
        <v>1460</v>
      </c>
      <c r="I348" s="22" t="s">
        <v>1460</v>
      </c>
    </row>
    <row r="349" spans="2:9">
      <c r="B349" s="134" t="s">
        <v>2184</v>
      </c>
      <c r="C349" s="134" t="s">
        <v>2185</v>
      </c>
      <c r="D349" s="134" t="s">
        <v>390</v>
      </c>
      <c r="E349" s="22" t="s">
        <v>1460</v>
      </c>
      <c r="F349" s="22" t="s">
        <v>9</v>
      </c>
      <c r="G349" s="22" t="s">
        <v>1460</v>
      </c>
      <c r="H349" s="22" t="s">
        <v>1460</v>
      </c>
      <c r="I349" s="22" t="s">
        <v>1460</v>
      </c>
    </row>
    <row r="350" spans="2:9">
      <c r="B350" s="134" t="s">
        <v>2186</v>
      </c>
      <c r="C350" s="134" t="s">
        <v>2187</v>
      </c>
      <c r="D350" s="134" t="s">
        <v>391</v>
      </c>
      <c r="E350" s="22" t="s">
        <v>1460</v>
      </c>
      <c r="F350" s="22" t="s">
        <v>9</v>
      </c>
      <c r="G350" s="22" t="s">
        <v>1460</v>
      </c>
      <c r="H350" s="22" t="s">
        <v>1460</v>
      </c>
      <c r="I350" s="22" t="s">
        <v>1460</v>
      </c>
    </row>
    <row r="351" spans="2:9">
      <c r="B351" s="134" t="s">
        <v>2188</v>
      </c>
      <c r="C351" s="134" t="s">
        <v>2189</v>
      </c>
      <c r="D351" s="134" t="s">
        <v>392</v>
      </c>
      <c r="E351" s="22" t="s">
        <v>1460</v>
      </c>
      <c r="F351" s="22" t="s">
        <v>9</v>
      </c>
      <c r="G351" s="22" t="s">
        <v>1460</v>
      </c>
      <c r="H351" s="22" t="s">
        <v>1460</v>
      </c>
      <c r="I351" s="22" t="s">
        <v>1460</v>
      </c>
    </row>
    <row r="352" spans="2:9">
      <c r="B352" s="134" t="s">
        <v>2190</v>
      </c>
      <c r="C352" s="134" t="s">
        <v>2191</v>
      </c>
      <c r="D352" s="134" t="s">
        <v>393</v>
      </c>
      <c r="E352" s="22" t="s">
        <v>1460</v>
      </c>
      <c r="F352" s="22" t="s">
        <v>9</v>
      </c>
      <c r="G352" s="22" t="s">
        <v>1460</v>
      </c>
      <c r="H352" s="22" t="s">
        <v>1460</v>
      </c>
      <c r="I352" s="22" t="s">
        <v>1460</v>
      </c>
    </row>
    <row r="353" spans="2:9">
      <c r="B353" s="134" t="s">
        <v>2192</v>
      </c>
      <c r="C353" s="134" t="s">
        <v>2193</v>
      </c>
      <c r="D353" s="134" t="s">
        <v>394</v>
      </c>
      <c r="E353" s="22" t="s">
        <v>1460</v>
      </c>
      <c r="F353" s="22" t="s">
        <v>9</v>
      </c>
      <c r="G353" s="22" t="s">
        <v>1460</v>
      </c>
      <c r="H353" s="22" t="s">
        <v>1460</v>
      </c>
      <c r="I353" s="22" t="s">
        <v>1460</v>
      </c>
    </row>
    <row r="354" spans="2:9">
      <c r="B354" s="134" t="s">
        <v>2194</v>
      </c>
      <c r="C354" s="134" t="s">
        <v>2195</v>
      </c>
      <c r="D354" s="134" t="s">
        <v>395</v>
      </c>
      <c r="E354" s="22" t="s">
        <v>1460</v>
      </c>
      <c r="F354" s="22" t="s">
        <v>9</v>
      </c>
      <c r="G354" s="22" t="s">
        <v>1460</v>
      </c>
      <c r="H354" s="22" t="s">
        <v>1460</v>
      </c>
      <c r="I354" s="22" t="s">
        <v>1460</v>
      </c>
    </row>
    <row r="355" spans="2:9">
      <c r="B355" s="134" t="s">
        <v>2196</v>
      </c>
      <c r="C355" s="134" t="s">
        <v>2197</v>
      </c>
      <c r="D355" s="134" t="s">
        <v>396</v>
      </c>
      <c r="E355" s="22" t="s">
        <v>1460</v>
      </c>
      <c r="F355" s="22" t="s">
        <v>9</v>
      </c>
      <c r="G355" s="22" t="s">
        <v>1460</v>
      </c>
      <c r="H355" s="22" t="s">
        <v>1460</v>
      </c>
      <c r="I355" s="22" t="s">
        <v>1460</v>
      </c>
    </row>
    <row r="356" spans="2:9">
      <c r="B356" s="134" t="s">
        <v>2198</v>
      </c>
      <c r="C356" s="134" t="s">
        <v>2199</v>
      </c>
      <c r="D356" s="134" t="s">
        <v>397</v>
      </c>
      <c r="E356" s="22" t="s">
        <v>1460</v>
      </c>
      <c r="F356" s="22" t="s">
        <v>9</v>
      </c>
      <c r="G356" s="22" t="s">
        <v>1460</v>
      </c>
      <c r="H356" s="22" t="s">
        <v>1460</v>
      </c>
      <c r="I356" s="22" t="s">
        <v>1460</v>
      </c>
    </row>
    <row r="357" spans="2:9">
      <c r="B357" s="134" t="s">
        <v>2200</v>
      </c>
      <c r="C357" s="134" t="s">
        <v>2201</v>
      </c>
      <c r="D357" s="134" t="s">
        <v>398</v>
      </c>
      <c r="E357" s="22" t="s">
        <v>1460</v>
      </c>
      <c r="F357" s="22" t="s">
        <v>9</v>
      </c>
      <c r="G357" s="22" t="s">
        <v>1460</v>
      </c>
      <c r="H357" s="22" t="s">
        <v>1460</v>
      </c>
      <c r="I357" s="22" t="s">
        <v>1460</v>
      </c>
    </row>
    <row r="358" spans="2:9">
      <c r="B358" s="134" t="s">
        <v>2202</v>
      </c>
      <c r="C358" s="134" t="s">
        <v>2203</v>
      </c>
      <c r="D358" s="134" t="s">
        <v>399</v>
      </c>
      <c r="E358" s="22" t="s">
        <v>1460</v>
      </c>
      <c r="F358" s="22" t="s">
        <v>9</v>
      </c>
      <c r="G358" s="22" t="s">
        <v>1460</v>
      </c>
      <c r="H358" s="22" t="s">
        <v>1460</v>
      </c>
      <c r="I358" s="22" t="s">
        <v>1460</v>
      </c>
    </row>
    <row r="359" spans="2:9">
      <c r="B359" s="134" t="s">
        <v>2204</v>
      </c>
      <c r="C359" s="134" t="s">
        <v>2205</v>
      </c>
      <c r="D359" s="134" t="s">
        <v>400</v>
      </c>
      <c r="E359" s="22" t="s">
        <v>1460</v>
      </c>
      <c r="F359" s="22" t="s">
        <v>9</v>
      </c>
      <c r="G359" s="22" t="s">
        <v>1460</v>
      </c>
      <c r="H359" s="22" t="s">
        <v>1460</v>
      </c>
      <c r="I359" s="22" t="s">
        <v>1460</v>
      </c>
    </row>
    <row r="360" spans="2:9">
      <c r="B360" s="134" t="s">
        <v>2206</v>
      </c>
      <c r="C360" s="134" t="s">
        <v>2207</v>
      </c>
      <c r="D360" s="134" t="s">
        <v>401</v>
      </c>
      <c r="E360" s="22" t="s">
        <v>1460</v>
      </c>
      <c r="F360" s="22" t="s">
        <v>9</v>
      </c>
      <c r="G360" s="22" t="s">
        <v>1460</v>
      </c>
      <c r="H360" s="22" t="s">
        <v>1460</v>
      </c>
      <c r="I360" s="22" t="s">
        <v>1460</v>
      </c>
    </row>
    <row r="361" spans="2:9">
      <c r="B361" s="134" t="s">
        <v>2208</v>
      </c>
      <c r="C361" s="134" t="s">
        <v>2209</v>
      </c>
      <c r="D361" s="134" t="s">
        <v>402</v>
      </c>
      <c r="E361" s="22" t="s">
        <v>1460</v>
      </c>
      <c r="F361" s="22" t="s">
        <v>9</v>
      </c>
      <c r="G361" s="22" t="s">
        <v>1460</v>
      </c>
      <c r="H361" s="22" t="s">
        <v>1460</v>
      </c>
      <c r="I361" s="22" t="s">
        <v>1460</v>
      </c>
    </row>
    <row r="362" spans="2:9">
      <c r="B362" s="134" t="s">
        <v>2210</v>
      </c>
      <c r="C362" s="134" t="s">
        <v>2211</v>
      </c>
      <c r="D362" s="134" t="s">
        <v>403</v>
      </c>
      <c r="E362" s="22" t="s">
        <v>1460</v>
      </c>
      <c r="F362" s="22" t="s">
        <v>9</v>
      </c>
      <c r="G362" s="22" t="s">
        <v>1460</v>
      </c>
      <c r="H362" s="22" t="s">
        <v>1460</v>
      </c>
      <c r="I362" s="22" t="s">
        <v>1460</v>
      </c>
    </row>
    <row r="363" spans="2:9">
      <c r="B363" s="134" t="s">
        <v>2212</v>
      </c>
      <c r="C363" s="134" t="s">
        <v>2213</v>
      </c>
      <c r="D363" s="134" t="s">
        <v>404</v>
      </c>
      <c r="E363" s="22" t="s">
        <v>1460</v>
      </c>
      <c r="F363" s="22" t="s">
        <v>9</v>
      </c>
      <c r="G363" s="22" t="s">
        <v>1460</v>
      </c>
      <c r="H363" s="22" t="s">
        <v>1460</v>
      </c>
      <c r="I363" s="22" t="s">
        <v>1460</v>
      </c>
    </row>
    <row r="364" spans="2:9">
      <c r="B364" s="134" t="s">
        <v>2214</v>
      </c>
      <c r="C364" s="134" t="s">
        <v>2215</v>
      </c>
      <c r="D364" s="134" t="s">
        <v>405</v>
      </c>
      <c r="E364" s="22" t="s">
        <v>1460</v>
      </c>
      <c r="F364" s="22" t="s">
        <v>9</v>
      </c>
      <c r="G364" s="22" t="s">
        <v>1460</v>
      </c>
      <c r="H364" s="22" t="s">
        <v>1460</v>
      </c>
      <c r="I364" s="22" t="s">
        <v>1460</v>
      </c>
    </row>
    <row r="365" spans="2:9">
      <c r="B365" s="134" t="s">
        <v>2216</v>
      </c>
      <c r="C365" s="134" t="s">
        <v>2217</v>
      </c>
      <c r="D365" s="134" t="s">
        <v>406</v>
      </c>
      <c r="E365" s="22" t="s">
        <v>1460</v>
      </c>
      <c r="F365" s="22" t="s">
        <v>9</v>
      </c>
      <c r="G365" s="22" t="s">
        <v>1460</v>
      </c>
      <c r="H365" s="22" t="s">
        <v>1460</v>
      </c>
      <c r="I365" s="22" t="s">
        <v>1460</v>
      </c>
    </row>
    <row r="366" spans="2:9">
      <c r="B366" s="134" t="s">
        <v>2218</v>
      </c>
      <c r="C366" s="134" t="s">
        <v>2219</v>
      </c>
      <c r="D366" s="134" t="s">
        <v>407</v>
      </c>
      <c r="E366" s="22" t="s">
        <v>1460</v>
      </c>
      <c r="F366" s="22" t="s">
        <v>9</v>
      </c>
      <c r="G366" s="22" t="s">
        <v>1460</v>
      </c>
      <c r="H366" s="22" t="s">
        <v>1460</v>
      </c>
      <c r="I366" s="22" t="s">
        <v>1460</v>
      </c>
    </row>
    <row r="367" spans="2:9">
      <c r="B367" s="134" t="s">
        <v>2220</v>
      </c>
      <c r="C367" s="134" t="s">
        <v>2221</v>
      </c>
      <c r="D367" s="134" t="s">
        <v>408</v>
      </c>
      <c r="E367" s="22" t="s">
        <v>1460</v>
      </c>
      <c r="F367" s="22" t="s">
        <v>9</v>
      </c>
      <c r="G367" s="22" t="s">
        <v>1460</v>
      </c>
      <c r="H367" s="22" t="s">
        <v>1460</v>
      </c>
      <c r="I367" s="22" t="s">
        <v>1460</v>
      </c>
    </row>
    <row r="368" spans="2:9">
      <c r="B368" s="134" t="s">
        <v>2222</v>
      </c>
      <c r="C368" s="134" t="s">
        <v>2223</v>
      </c>
      <c r="D368" s="134" t="s">
        <v>409</v>
      </c>
      <c r="E368" s="22" t="s">
        <v>1460</v>
      </c>
      <c r="F368" s="22" t="s">
        <v>9</v>
      </c>
      <c r="G368" s="22" t="s">
        <v>1460</v>
      </c>
      <c r="H368" s="22" t="s">
        <v>1460</v>
      </c>
      <c r="I368" s="22" t="s">
        <v>1460</v>
      </c>
    </row>
    <row r="369" spans="2:9">
      <c r="B369" s="134" t="s">
        <v>2224</v>
      </c>
      <c r="C369" s="134" t="s">
        <v>2225</v>
      </c>
      <c r="D369" s="134" t="s">
        <v>410</v>
      </c>
      <c r="E369" s="22" t="s">
        <v>1460</v>
      </c>
      <c r="F369" s="22" t="s">
        <v>9</v>
      </c>
      <c r="G369" s="22" t="s">
        <v>1460</v>
      </c>
      <c r="H369" s="22" t="s">
        <v>1460</v>
      </c>
      <c r="I369" s="22" t="s">
        <v>1460</v>
      </c>
    </row>
    <row r="370" spans="2:9">
      <c r="B370" s="134" t="s">
        <v>2226</v>
      </c>
      <c r="C370" s="134" t="s">
        <v>2227</v>
      </c>
      <c r="D370" s="134" t="s">
        <v>411</v>
      </c>
      <c r="E370" s="22" t="s">
        <v>1460</v>
      </c>
      <c r="F370" s="22" t="s">
        <v>9</v>
      </c>
      <c r="G370" s="22" t="s">
        <v>1460</v>
      </c>
      <c r="H370" s="22" t="s">
        <v>1460</v>
      </c>
      <c r="I370" s="22" t="s">
        <v>1460</v>
      </c>
    </row>
    <row r="371" spans="2:9">
      <c r="B371" s="134" t="s">
        <v>2228</v>
      </c>
      <c r="C371" s="134" t="s">
        <v>2229</v>
      </c>
      <c r="D371" s="134" t="s">
        <v>412</v>
      </c>
      <c r="E371" s="22" t="s">
        <v>1460</v>
      </c>
      <c r="F371" s="22" t="s">
        <v>9</v>
      </c>
      <c r="G371" s="22" t="s">
        <v>1460</v>
      </c>
      <c r="H371" s="22" t="s">
        <v>1460</v>
      </c>
      <c r="I371" s="22" t="s">
        <v>1460</v>
      </c>
    </row>
    <row r="372" spans="2:9">
      <c r="B372" s="134" t="s">
        <v>2230</v>
      </c>
      <c r="C372" s="134" t="s">
        <v>2231</v>
      </c>
      <c r="D372" s="134" t="s">
        <v>413</v>
      </c>
      <c r="E372" s="22" t="s">
        <v>1460</v>
      </c>
      <c r="F372" s="22" t="s">
        <v>9</v>
      </c>
      <c r="G372" s="22" t="s">
        <v>1460</v>
      </c>
      <c r="H372" s="22" t="s">
        <v>1460</v>
      </c>
      <c r="I372" s="22" t="s">
        <v>1460</v>
      </c>
    </row>
    <row r="373" spans="2:9">
      <c r="B373" s="134" t="s">
        <v>2232</v>
      </c>
      <c r="C373" s="134" t="s">
        <v>2233</v>
      </c>
      <c r="D373" s="134" t="s">
        <v>414</v>
      </c>
      <c r="E373" s="22" t="s">
        <v>1460</v>
      </c>
      <c r="F373" s="22" t="s">
        <v>9</v>
      </c>
      <c r="G373" s="22" t="s">
        <v>1460</v>
      </c>
      <c r="H373" s="22" t="s">
        <v>1460</v>
      </c>
      <c r="I373" s="22" t="s">
        <v>1460</v>
      </c>
    </row>
    <row r="374" spans="2:9">
      <c r="B374" s="134" t="s">
        <v>2234</v>
      </c>
      <c r="C374" s="134" t="s">
        <v>2235</v>
      </c>
      <c r="D374" s="134" t="s">
        <v>415</v>
      </c>
      <c r="E374" s="22" t="s">
        <v>1460</v>
      </c>
      <c r="F374" s="22" t="s">
        <v>9</v>
      </c>
      <c r="G374" s="22" t="s">
        <v>1460</v>
      </c>
      <c r="H374" s="22" t="s">
        <v>1460</v>
      </c>
      <c r="I374" s="22" t="s">
        <v>1460</v>
      </c>
    </row>
    <row r="375" spans="2:9">
      <c r="B375" s="134" t="s">
        <v>2236</v>
      </c>
      <c r="C375" s="134" t="s">
        <v>2237</v>
      </c>
      <c r="D375" s="134" t="s">
        <v>416</v>
      </c>
      <c r="E375" s="22" t="s">
        <v>1460</v>
      </c>
      <c r="F375" s="22" t="s">
        <v>9</v>
      </c>
      <c r="G375" s="22" t="s">
        <v>1460</v>
      </c>
      <c r="H375" s="22" t="s">
        <v>1460</v>
      </c>
      <c r="I375" s="22" t="s">
        <v>1460</v>
      </c>
    </row>
    <row r="376" spans="2:9">
      <c r="B376" s="134" t="s">
        <v>2238</v>
      </c>
      <c r="C376" s="134" t="s">
        <v>2239</v>
      </c>
      <c r="D376" s="134" t="s">
        <v>417</v>
      </c>
      <c r="E376" s="22" t="s">
        <v>1460</v>
      </c>
      <c r="F376" s="22" t="s">
        <v>9</v>
      </c>
      <c r="G376" s="22" t="s">
        <v>1460</v>
      </c>
      <c r="H376" s="22" t="s">
        <v>1460</v>
      </c>
      <c r="I376" s="22" t="s">
        <v>1460</v>
      </c>
    </row>
    <row r="377" spans="2:9">
      <c r="B377" s="134" t="s">
        <v>2240</v>
      </c>
      <c r="C377" s="134" t="s">
        <v>2241</v>
      </c>
      <c r="D377" s="134" t="s">
        <v>418</v>
      </c>
      <c r="E377" s="22" t="s">
        <v>1460</v>
      </c>
      <c r="F377" s="22" t="s">
        <v>9</v>
      </c>
      <c r="G377" s="22" t="s">
        <v>1460</v>
      </c>
      <c r="H377" s="22" t="s">
        <v>1460</v>
      </c>
      <c r="I377" s="22" t="s">
        <v>1460</v>
      </c>
    </row>
    <row r="378" spans="2:9">
      <c r="B378" s="134" t="s">
        <v>2242</v>
      </c>
      <c r="C378" s="134" t="s">
        <v>2243</v>
      </c>
      <c r="D378" s="134" t="s">
        <v>419</v>
      </c>
      <c r="E378" s="22" t="s">
        <v>1460</v>
      </c>
      <c r="F378" s="22" t="s">
        <v>9</v>
      </c>
      <c r="G378" s="22" t="s">
        <v>1460</v>
      </c>
      <c r="H378" s="22" t="s">
        <v>1460</v>
      </c>
      <c r="I378" s="22" t="s">
        <v>1460</v>
      </c>
    </row>
    <row r="379" spans="2:9">
      <c r="B379" s="134" t="s">
        <v>2244</v>
      </c>
      <c r="C379" s="134" t="s">
        <v>2245</v>
      </c>
      <c r="D379" s="134" t="s">
        <v>420</v>
      </c>
      <c r="E379" s="22" t="s">
        <v>1460</v>
      </c>
      <c r="F379" s="22" t="s">
        <v>9</v>
      </c>
      <c r="G379" s="22" t="s">
        <v>1460</v>
      </c>
      <c r="H379" s="22" t="s">
        <v>1460</v>
      </c>
      <c r="I379" s="22" t="s">
        <v>1460</v>
      </c>
    </row>
    <row r="380" spans="2:9">
      <c r="B380" s="134" t="s">
        <v>2246</v>
      </c>
      <c r="C380" s="134" t="s">
        <v>2247</v>
      </c>
      <c r="D380" s="134" t="s">
        <v>421</v>
      </c>
      <c r="E380" s="22" t="s">
        <v>1460</v>
      </c>
      <c r="F380" s="22" t="s">
        <v>9</v>
      </c>
      <c r="G380" s="22" t="s">
        <v>1460</v>
      </c>
      <c r="H380" s="22" t="s">
        <v>1460</v>
      </c>
      <c r="I380" s="22" t="s">
        <v>1460</v>
      </c>
    </row>
    <row r="381" spans="2:9">
      <c r="B381" s="134" t="s">
        <v>2248</v>
      </c>
      <c r="C381" s="134" t="s">
        <v>2249</v>
      </c>
      <c r="D381" s="134" t="s">
        <v>422</v>
      </c>
      <c r="E381" s="22" t="s">
        <v>1460</v>
      </c>
      <c r="F381" s="22" t="s">
        <v>9</v>
      </c>
      <c r="G381" s="22" t="s">
        <v>1460</v>
      </c>
      <c r="H381" s="22" t="s">
        <v>1460</v>
      </c>
      <c r="I381" s="22" t="s">
        <v>1460</v>
      </c>
    </row>
    <row r="382" spans="2:9">
      <c r="B382" s="134" t="s">
        <v>2250</v>
      </c>
      <c r="C382" s="134" t="s">
        <v>2251</v>
      </c>
      <c r="D382" s="134" t="s">
        <v>423</v>
      </c>
      <c r="E382" s="22" t="s">
        <v>1460</v>
      </c>
      <c r="F382" s="22" t="s">
        <v>9</v>
      </c>
      <c r="G382" s="22" t="s">
        <v>1460</v>
      </c>
      <c r="H382" s="22" t="s">
        <v>1460</v>
      </c>
      <c r="I382" s="22" t="s">
        <v>1460</v>
      </c>
    </row>
    <row r="383" spans="2:9">
      <c r="B383" s="134" t="s">
        <v>2252</v>
      </c>
      <c r="C383" s="134" t="s">
        <v>2253</v>
      </c>
      <c r="D383" s="134" t="s">
        <v>424</v>
      </c>
      <c r="E383" s="22" t="s">
        <v>1460</v>
      </c>
      <c r="F383" s="22" t="s">
        <v>9</v>
      </c>
      <c r="G383" s="22" t="s">
        <v>1460</v>
      </c>
      <c r="H383" s="22" t="s">
        <v>1460</v>
      </c>
      <c r="I383" s="22" t="s">
        <v>1460</v>
      </c>
    </row>
    <row r="384" spans="2:9">
      <c r="B384" s="134" t="s">
        <v>2254</v>
      </c>
      <c r="C384" s="134" t="s">
        <v>2255</v>
      </c>
      <c r="D384" s="134" t="s">
        <v>425</v>
      </c>
      <c r="E384" s="22" t="s">
        <v>1460</v>
      </c>
      <c r="F384" s="22" t="s">
        <v>9</v>
      </c>
      <c r="G384" s="22" t="s">
        <v>1460</v>
      </c>
      <c r="H384" s="22" t="s">
        <v>1460</v>
      </c>
      <c r="I384" s="22" t="s">
        <v>1460</v>
      </c>
    </row>
    <row r="385" spans="2:9">
      <c r="B385" s="134" t="s">
        <v>2256</v>
      </c>
      <c r="C385" s="134" t="s">
        <v>2257</v>
      </c>
      <c r="D385" s="134" t="s">
        <v>426</v>
      </c>
      <c r="E385" s="22" t="s">
        <v>1460</v>
      </c>
      <c r="F385" s="22" t="s">
        <v>9</v>
      </c>
      <c r="G385" s="22" t="s">
        <v>1460</v>
      </c>
      <c r="H385" s="22" t="s">
        <v>1460</v>
      </c>
      <c r="I385" s="22" t="s">
        <v>1460</v>
      </c>
    </row>
    <row r="386" spans="2:9">
      <c r="B386" s="134" t="s">
        <v>2258</v>
      </c>
      <c r="C386" s="134" t="s">
        <v>2259</v>
      </c>
      <c r="D386" s="134" t="s">
        <v>427</v>
      </c>
      <c r="E386" s="22" t="s">
        <v>9</v>
      </c>
      <c r="F386" s="22" t="s">
        <v>1460</v>
      </c>
      <c r="G386" s="22" t="s">
        <v>1460</v>
      </c>
      <c r="H386" s="22" t="s">
        <v>9</v>
      </c>
      <c r="I386" s="22" t="s">
        <v>3375</v>
      </c>
    </row>
    <row r="387" spans="2:9">
      <c r="B387" s="134" t="s">
        <v>2260</v>
      </c>
      <c r="C387" s="134" t="s">
        <v>2261</v>
      </c>
      <c r="D387" s="134" t="s">
        <v>428</v>
      </c>
      <c r="E387" s="22" t="s">
        <v>1460</v>
      </c>
      <c r="F387" s="22" t="s">
        <v>9</v>
      </c>
      <c r="G387" s="22" t="s">
        <v>9</v>
      </c>
      <c r="H387" s="22" t="s">
        <v>1460</v>
      </c>
      <c r="I387" s="22" t="s">
        <v>3374</v>
      </c>
    </row>
    <row r="388" spans="2:9">
      <c r="B388" s="134" t="s">
        <v>2262</v>
      </c>
      <c r="C388" s="134" t="s">
        <v>2263</v>
      </c>
      <c r="D388" s="134" t="s">
        <v>429</v>
      </c>
      <c r="E388" s="22" t="s">
        <v>1460</v>
      </c>
      <c r="F388" s="22" t="s">
        <v>9</v>
      </c>
      <c r="G388" s="22" t="s">
        <v>1460</v>
      </c>
      <c r="H388" s="22" t="s">
        <v>1460</v>
      </c>
      <c r="I388" s="22" t="s">
        <v>1460</v>
      </c>
    </row>
    <row r="389" spans="2:9">
      <c r="B389" s="134" t="s">
        <v>2264</v>
      </c>
      <c r="C389" s="134" t="s">
        <v>2265</v>
      </c>
      <c r="D389" s="134" t="s">
        <v>430</v>
      </c>
      <c r="E389" s="22" t="s">
        <v>1460</v>
      </c>
      <c r="F389" s="22" t="s">
        <v>9</v>
      </c>
      <c r="G389" s="22" t="s">
        <v>1460</v>
      </c>
      <c r="H389" s="22" t="s">
        <v>1460</v>
      </c>
      <c r="I389" s="22" t="s">
        <v>1460</v>
      </c>
    </row>
    <row r="390" spans="2:9">
      <c r="B390" s="134" t="s">
        <v>2266</v>
      </c>
      <c r="C390" s="134" t="s">
        <v>2267</v>
      </c>
      <c r="D390" s="134" t="s">
        <v>431</v>
      </c>
      <c r="E390" s="22" t="s">
        <v>1460</v>
      </c>
      <c r="F390" s="22" t="s">
        <v>9</v>
      </c>
      <c r="G390" s="22" t="s">
        <v>9</v>
      </c>
      <c r="H390" s="22" t="s">
        <v>1460</v>
      </c>
      <c r="I390" s="22" t="s">
        <v>1460</v>
      </c>
    </row>
    <row r="391" spans="2:9">
      <c r="B391" s="134" t="s">
        <v>2268</v>
      </c>
      <c r="C391" s="134" t="s">
        <v>2269</v>
      </c>
      <c r="D391" s="134" t="s">
        <v>432</v>
      </c>
      <c r="E391" s="22" t="s">
        <v>1460</v>
      </c>
      <c r="F391" s="22" t="s">
        <v>9</v>
      </c>
      <c r="G391" s="22" t="s">
        <v>1460</v>
      </c>
      <c r="H391" s="22" t="s">
        <v>1460</v>
      </c>
      <c r="I391" s="22" t="s">
        <v>1460</v>
      </c>
    </row>
    <row r="392" spans="2:9">
      <c r="B392" s="134" t="s">
        <v>2270</v>
      </c>
      <c r="C392" s="134" t="s">
        <v>2271</v>
      </c>
      <c r="D392" s="134" t="s">
        <v>433</v>
      </c>
      <c r="E392" s="22" t="s">
        <v>1460</v>
      </c>
      <c r="F392" s="22" t="s">
        <v>9</v>
      </c>
      <c r="G392" s="22" t="s">
        <v>9</v>
      </c>
      <c r="H392" s="22" t="s">
        <v>1460</v>
      </c>
      <c r="I392" s="22" t="s">
        <v>1460</v>
      </c>
    </row>
    <row r="393" spans="2:9">
      <c r="B393" s="134" t="s">
        <v>2272</v>
      </c>
      <c r="C393" s="134" t="s">
        <v>2273</v>
      </c>
      <c r="D393" s="134" t="s">
        <v>434</v>
      </c>
      <c r="E393" s="22" t="s">
        <v>1460</v>
      </c>
      <c r="F393" s="22" t="s">
        <v>9</v>
      </c>
      <c r="G393" s="22" t="s">
        <v>1460</v>
      </c>
      <c r="H393" s="22" t="s">
        <v>1460</v>
      </c>
      <c r="I393" s="22" t="s">
        <v>1460</v>
      </c>
    </row>
    <row r="394" spans="2:9">
      <c r="B394" s="134" t="s">
        <v>2274</v>
      </c>
      <c r="C394" s="134" t="s">
        <v>2275</v>
      </c>
      <c r="D394" s="134" t="s">
        <v>435</v>
      </c>
      <c r="E394" s="22" t="s">
        <v>1460</v>
      </c>
      <c r="F394" s="22" t="s">
        <v>9</v>
      </c>
      <c r="G394" s="22" t="s">
        <v>9</v>
      </c>
      <c r="H394" s="22" t="s">
        <v>1460</v>
      </c>
      <c r="I394" s="22" t="s">
        <v>1460</v>
      </c>
    </row>
    <row r="395" spans="2:9">
      <c r="B395" s="134" t="s">
        <v>2276</v>
      </c>
      <c r="C395" s="134" t="s">
        <v>2277</v>
      </c>
      <c r="D395" s="134" t="s">
        <v>436</v>
      </c>
      <c r="E395" s="22" t="s">
        <v>1460</v>
      </c>
      <c r="F395" s="22" t="s">
        <v>9</v>
      </c>
      <c r="G395" s="22" t="s">
        <v>1460</v>
      </c>
      <c r="H395" s="22" t="s">
        <v>1460</v>
      </c>
      <c r="I395" s="22" t="s">
        <v>1460</v>
      </c>
    </row>
    <row r="396" spans="2:9">
      <c r="B396" s="134" t="s">
        <v>2278</v>
      </c>
      <c r="C396" s="134" t="s">
        <v>2279</v>
      </c>
      <c r="D396" s="134" t="s">
        <v>437</v>
      </c>
      <c r="E396" s="22" t="s">
        <v>1460</v>
      </c>
      <c r="F396" s="22" t="s">
        <v>9</v>
      </c>
      <c r="G396" s="22" t="s">
        <v>1460</v>
      </c>
      <c r="H396" s="22" t="s">
        <v>1460</v>
      </c>
      <c r="I396" s="22" t="s">
        <v>1460</v>
      </c>
    </row>
    <row r="397" spans="2:9">
      <c r="B397" s="134" t="s">
        <v>2280</v>
      </c>
      <c r="C397" s="134" t="s">
        <v>2281</v>
      </c>
      <c r="D397" s="134" t="s">
        <v>438</v>
      </c>
      <c r="E397" s="22" t="s">
        <v>1460</v>
      </c>
      <c r="F397" s="22" t="s">
        <v>9</v>
      </c>
      <c r="G397" s="22" t="s">
        <v>1460</v>
      </c>
      <c r="H397" s="22" t="s">
        <v>1460</v>
      </c>
      <c r="I397" s="22" t="s">
        <v>1460</v>
      </c>
    </row>
    <row r="398" spans="2:9">
      <c r="B398" s="134" t="s">
        <v>2282</v>
      </c>
      <c r="C398" s="134" t="s">
        <v>2283</v>
      </c>
      <c r="D398" s="134" t="s">
        <v>439</v>
      </c>
      <c r="E398" s="22" t="s">
        <v>1460</v>
      </c>
      <c r="F398" s="22" t="s">
        <v>9</v>
      </c>
      <c r="G398" s="22" t="s">
        <v>1460</v>
      </c>
      <c r="H398" s="22" t="s">
        <v>1460</v>
      </c>
      <c r="I398" s="22" t="s">
        <v>1460</v>
      </c>
    </row>
    <row r="399" spans="2:9">
      <c r="B399" s="134" t="s">
        <v>2284</v>
      </c>
      <c r="C399" s="134" t="s">
        <v>2285</v>
      </c>
      <c r="D399" s="134" t="s">
        <v>440</v>
      </c>
      <c r="E399" s="22" t="s">
        <v>1460</v>
      </c>
      <c r="F399" s="22" t="s">
        <v>9</v>
      </c>
      <c r="G399" s="22" t="s">
        <v>1460</v>
      </c>
      <c r="H399" s="22" t="s">
        <v>1460</v>
      </c>
      <c r="I399" s="22" t="s">
        <v>1460</v>
      </c>
    </row>
    <row r="400" spans="2:9">
      <c r="B400" s="134" t="s">
        <v>2286</v>
      </c>
      <c r="C400" s="134" t="s">
        <v>2287</v>
      </c>
      <c r="D400" s="134" t="s">
        <v>441</v>
      </c>
      <c r="E400" s="22" t="s">
        <v>1460</v>
      </c>
      <c r="F400" s="22" t="s">
        <v>9</v>
      </c>
      <c r="G400" s="22" t="s">
        <v>1460</v>
      </c>
      <c r="H400" s="22" t="s">
        <v>1460</v>
      </c>
      <c r="I400" s="22" t="s">
        <v>1460</v>
      </c>
    </row>
    <row r="401" spans="2:9">
      <c r="B401" s="134" t="s">
        <v>2288</v>
      </c>
      <c r="C401" s="134" t="s">
        <v>2289</v>
      </c>
      <c r="D401" s="134" t="s">
        <v>442</v>
      </c>
      <c r="E401" s="22" t="s">
        <v>1460</v>
      </c>
      <c r="F401" s="22" t="s">
        <v>9</v>
      </c>
      <c r="G401" s="22" t="s">
        <v>1460</v>
      </c>
      <c r="H401" s="22" t="s">
        <v>1460</v>
      </c>
      <c r="I401" s="22" t="s">
        <v>1460</v>
      </c>
    </row>
    <row r="402" spans="2:9">
      <c r="B402" s="134" t="s">
        <v>2290</v>
      </c>
      <c r="C402" s="134" t="s">
        <v>2291</v>
      </c>
      <c r="D402" s="134" t="s">
        <v>443</v>
      </c>
      <c r="E402" s="22" t="s">
        <v>1460</v>
      </c>
      <c r="F402" s="22" t="s">
        <v>9</v>
      </c>
      <c r="G402" s="22" t="s">
        <v>1460</v>
      </c>
      <c r="H402" s="22" t="s">
        <v>1460</v>
      </c>
      <c r="I402" s="22" t="s">
        <v>1460</v>
      </c>
    </row>
    <row r="403" spans="2:9">
      <c r="B403" s="134" t="s">
        <v>2292</v>
      </c>
      <c r="C403" s="134" t="s">
        <v>2293</v>
      </c>
      <c r="D403" s="134" t="s">
        <v>444</v>
      </c>
      <c r="E403" s="22" t="s">
        <v>9</v>
      </c>
      <c r="F403" s="22" t="s">
        <v>1460</v>
      </c>
      <c r="G403" s="22" t="s">
        <v>1460</v>
      </c>
      <c r="H403" s="22" t="s">
        <v>9</v>
      </c>
      <c r="I403" s="22" t="s">
        <v>1460</v>
      </c>
    </row>
    <row r="404" spans="2:9">
      <c r="B404" s="134" t="s">
        <v>2294</v>
      </c>
      <c r="C404" s="134" t="s">
        <v>2295</v>
      </c>
      <c r="D404" s="134" t="s">
        <v>445</v>
      </c>
      <c r="E404" s="22" t="s">
        <v>1460</v>
      </c>
      <c r="F404" s="22" t="s">
        <v>9</v>
      </c>
      <c r="G404" s="22" t="s">
        <v>1460</v>
      </c>
      <c r="H404" s="22" t="s">
        <v>1460</v>
      </c>
      <c r="I404" s="22" t="s">
        <v>1460</v>
      </c>
    </row>
    <row r="405" spans="2:9">
      <c r="B405" s="134" t="s">
        <v>2296</v>
      </c>
      <c r="C405" s="134" t="s">
        <v>2297</v>
      </c>
      <c r="D405" s="134" t="s">
        <v>446</v>
      </c>
      <c r="E405" s="22" t="s">
        <v>1460</v>
      </c>
      <c r="F405" s="22" t="s">
        <v>9</v>
      </c>
      <c r="G405" s="22" t="s">
        <v>1460</v>
      </c>
      <c r="H405" s="22" t="s">
        <v>1460</v>
      </c>
      <c r="I405" s="22" t="s">
        <v>1460</v>
      </c>
    </row>
    <row r="406" spans="2:9">
      <c r="B406" s="134" t="s">
        <v>2298</v>
      </c>
      <c r="C406" s="134" t="s">
        <v>2299</v>
      </c>
      <c r="D406" s="134" t="s">
        <v>447</v>
      </c>
      <c r="E406" s="22" t="s">
        <v>1460</v>
      </c>
      <c r="F406" s="22" t="s">
        <v>9</v>
      </c>
      <c r="G406" s="22" t="s">
        <v>1460</v>
      </c>
      <c r="H406" s="22" t="s">
        <v>1460</v>
      </c>
      <c r="I406" s="22" t="s">
        <v>1460</v>
      </c>
    </row>
    <row r="407" spans="2:9">
      <c r="B407" s="134" t="s">
        <v>2300</v>
      </c>
      <c r="C407" s="134" t="s">
        <v>2301</v>
      </c>
      <c r="D407" s="134" t="s">
        <v>448</v>
      </c>
      <c r="E407" s="22" t="s">
        <v>1460</v>
      </c>
      <c r="F407" s="22" t="s">
        <v>9</v>
      </c>
      <c r="G407" s="22" t="s">
        <v>1460</v>
      </c>
      <c r="H407" s="22" t="s">
        <v>1460</v>
      </c>
      <c r="I407" s="22" t="s">
        <v>1460</v>
      </c>
    </row>
    <row r="408" spans="2:9">
      <c r="B408" s="134" t="s">
        <v>2302</v>
      </c>
      <c r="C408" s="134" t="s">
        <v>2303</v>
      </c>
      <c r="D408" s="134" t="s">
        <v>449</v>
      </c>
      <c r="E408" s="22" t="s">
        <v>1460</v>
      </c>
      <c r="F408" s="22" t="s">
        <v>9</v>
      </c>
      <c r="G408" s="22" t="s">
        <v>1460</v>
      </c>
      <c r="H408" s="22" t="s">
        <v>1460</v>
      </c>
      <c r="I408" s="22" t="s">
        <v>1460</v>
      </c>
    </row>
    <row r="409" spans="2:9">
      <c r="B409" s="134" t="s">
        <v>2304</v>
      </c>
      <c r="C409" s="134" t="s">
        <v>2305</v>
      </c>
      <c r="D409" s="134" t="s">
        <v>450</v>
      </c>
      <c r="E409" s="22" t="s">
        <v>1460</v>
      </c>
      <c r="F409" s="22" t="s">
        <v>9</v>
      </c>
      <c r="G409" s="22" t="s">
        <v>1460</v>
      </c>
      <c r="H409" s="22" t="s">
        <v>1460</v>
      </c>
      <c r="I409" s="22" t="s">
        <v>1460</v>
      </c>
    </row>
    <row r="410" spans="2:9">
      <c r="B410" s="134" t="s">
        <v>2306</v>
      </c>
      <c r="C410" s="134" t="s">
        <v>2307</v>
      </c>
      <c r="D410" s="134" t="s">
        <v>451</v>
      </c>
      <c r="E410" s="22" t="s">
        <v>1460</v>
      </c>
      <c r="F410" s="22" t="s">
        <v>9</v>
      </c>
      <c r="G410" s="22" t="s">
        <v>1460</v>
      </c>
      <c r="H410" s="22" t="s">
        <v>1460</v>
      </c>
      <c r="I410" s="22" t="s">
        <v>1460</v>
      </c>
    </row>
    <row r="411" spans="2:9">
      <c r="B411" s="134" t="s">
        <v>2308</v>
      </c>
      <c r="C411" s="134" t="s">
        <v>2309</v>
      </c>
      <c r="D411" s="134" t="s">
        <v>452</v>
      </c>
      <c r="E411" s="22" t="s">
        <v>1460</v>
      </c>
      <c r="F411" s="22" t="s">
        <v>9</v>
      </c>
      <c r="G411" s="22" t="s">
        <v>1460</v>
      </c>
      <c r="H411" s="22" t="s">
        <v>1460</v>
      </c>
      <c r="I411" s="22" t="s">
        <v>1460</v>
      </c>
    </row>
    <row r="412" spans="2:9">
      <c r="B412" s="134" t="s">
        <v>2310</v>
      </c>
      <c r="C412" s="134" t="s">
        <v>2311</v>
      </c>
      <c r="D412" s="134" t="s">
        <v>453</v>
      </c>
      <c r="E412" s="22" t="s">
        <v>1460</v>
      </c>
      <c r="F412" s="22" t="s">
        <v>9</v>
      </c>
      <c r="G412" s="22" t="s">
        <v>1460</v>
      </c>
      <c r="H412" s="22" t="s">
        <v>1460</v>
      </c>
      <c r="I412" s="22" t="s">
        <v>1460</v>
      </c>
    </row>
    <row r="413" spans="2:9">
      <c r="B413" s="134" t="s">
        <v>2312</v>
      </c>
      <c r="C413" s="134" t="s">
        <v>2313</v>
      </c>
      <c r="D413" s="134" t="s">
        <v>454</v>
      </c>
      <c r="E413" s="22" t="s">
        <v>1460</v>
      </c>
      <c r="F413" s="22" t="s">
        <v>9</v>
      </c>
      <c r="G413" s="22" t="s">
        <v>1460</v>
      </c>
      <c r="H413" s="22" t="s">
        <v>1460</v>
      </c>
      <c r="I413" s="22" t="s">
        <v>1460</v>
      </c>
    </row>
    <row r="414" spans="2:9">
      <c r="B414" s="134" t="s">
        <v>2314</v>
      </c>
      <c r="C414" s="134" t="s">
        <v>2315</v>
      </c>
      <c r="D414" s="134" t="s">
        <v>455</v>
      </c>
      <c r="E414" s="22" t="s">
        <v>1460</v>
      </c>
      <c r="F414" s="22" t="s">
        <v>9</v>
      </c>
      <c r="G414" s="22" t="s">
        <v>1460</v>
      </c>
      <c r="H414" s="22" t="s">
        <v>1460</v>
      </c>
      <c r="I414" s="22" t="s">
        <v>1460</v>
      </c>
    </row>
    <row r="415" spans="2:9">
      <c r="B415" s="134" t="s">
        <v>2316</v>
      </c>
      <c r="C415" s="134" t="s">
        <v>2317</v>
      </c>
      <c r="D415" s="134" t="s">
        <v>456</v>
      </c>
      <c r="E415" s="22" t="s">
        <v>1460</v>
      </c>
      <c r="F415" s="22" t="s">
        <v>9</v>
      </c>
      <c r="G415" s="22" t="s">
        <v>1460</v>
      </c>
      <c r="H415" s="22" t="s">
        <v>1460</v>
      </c>
      <c r="I415" s="22" t="s">
        <v>1460</v>
      </c>
    </row>
    <row r="416" spans="2:9">
      <c r="B416" s="134" t="s">
        <v>2318</v>
      </c>
      <c r="C416" s="134" t="s">
        <v>2319</v>
      </c>
      <c r="D416" s="134" t="s">
        <v>457</v>
      </c>
      <c r="E416" s="22" t="s">
        <v>1460</v>
      </c>
      <c r="F416" s="22" t="s">
        <v>9</v>
      </c>
      <c r="G416" s="22" t="s">
        <v>1460</v>
      </c>
      <c r="H416" s="22" t="s">
        <v>1460</v>
      </c>
      <c r="I416" s="22" t="s">
        <v>1460</v>
      </c>
    </row>
    <row r="417" spans="2:9">
      <c r="B417" s="134" t="s">
        <v>2320</v>
      </c>
      <c r="C417" s="134" t="s">
        <v>2321</v>
      </c>
      <c r="D417" s="134" t="s">
        <v>458</v>
      </c>
      <c r="E417" s="22" t="s">
        <v>1460</v>
      </c>
      <c r="F417" s="22" t="s">
        <v>9</v>
      </c>
      <c r="G417" s="22" t="s">
        <v>1460</v>
      </c>
      <c r="H417" s="22" t="s">
        <v>1460</v>
      </c>
      <c r="I417" s="22" t="s">
        <v>1460</v>
      </c>
    </row>
    <row r="418" spans="2:9">
      <c r="B418" s="134" t="s">
        <v>2322</v>
      </c>
      <c r="C418" s="134" t="s">
        <v>2323</v>
      </c>
      <c r="D418" s="134" t="s">
        <v>459</v>
      </c>
      <c r="E418" s="22" t="s">
        <v>1460</v>
      </c>
      <c r="F418" s="22" t="s">
        <v>9</v>
      </c>
      <c r="G418" s="22" t="s">
        <v>1460</v>
      </c>
      <c r="H418" s="22" t="s">
        <v>1460</v>
      </c>
      <c r="I418" s="22" t="s">
        <v>1460</v>
      </c>
    </row>
    <row r="419" spans="2:9">
      <c r="B419" s="134" t="s">
        <v>2324</v>
      </c>
      <c r="C419" s="134" t="s">
        <v>2325</v>
      </c>
      <c r="D419" s="134" t="s">
        <v>460</v>
      </c>
      <c r="E419" s="22" t="s">
        <v>1460</v>
      </c>
      <c r="F419" s="22" t="s">
        <v>9</v>
      </c>
      <c r="G419" s="22" t="s">
        <v>9</v>
      </c>
      <c r="H419" s="22" t="s">
        <v>1460</v>
      </c>
      <c r="I419" s="22" t="s">
        <v>1460</v>
      </c>
    </row>
    <row r="420" spans="2:9">
      <c r="B420" s="134" t="s">
        <v>2326</v>
      </c>
      <c r="C420" s="134" t="s">
        <v>2327</v>
      </c>
      <c r="D420" s="134" t="s">
        <v>461</v>
      </c>
      <c r="E420" s="22" t="s">
        <v>1460</v>
      </c>
      <c r="F420" s="22" t="s">
        <v>9</v>
      </c>
      <c r="G420" s="22" t="s">
        <v>9</v>
      </c>
      <c r="H420" s="22" t="s">
        <v>1460</v>
      </c>
      <c r="I420" s="22" t="s">
        <v>1460</v>
      </c>
    </row>
    <row r="421" spans="2:9">
      <c r="B421" s="134" t="s">
        <v>2328</v>
      </c>
      <c r="C421" s="134" t="s">
        <v>2329</v>
      </c>
      <c r="D421" s="134" t="s">
        <v>462</v>
      </c>
      <c r="E421" s="22" t="s">
        <v>1460</v>
      </c>
      <c r="F421" s="22" t="s">
        <v>9</v>
      </c>
      <c r="G421" s="22" t="s">
        <v>1460</v>
      </c>
      <c r="H421" s="22" t="s">
        <v>1460</v>
      </c>
      <c r="I421" s="22" t="s">
        <v>1460</v>
      </c>
    </row>
    <row r="422" spans="2:9">
      <c r="B422" s="134" t="s">
        <v>2330</v>
      </c>
      <c r="C422" s="134" t="s">
        <v>2331</v>
      </c>
      <c r="D422" s="134" t="s">
        <v>463</v>
      </c>
      <c r="E422" s="22" t="s">
        <v>1460</v>
      </c>
      <c r="F422" s="22" t="s">
        <v>9</v>
      </c>
      <c r="G422" s="22" t="s">
        <v>1460</v>
      </c>
      <c r="H422" s="22" t="s">
        <v>1460</v>
      </c>
      <c r="I422" s="22" t="s">
        <v>1460</v>
      </c>
    </row>
    <row r="423" spans="2:9">
      <c r="B423" s="134" t="s">
        <v>2332</v>
      </c>
      <c r="C423" s="134" t="s">
        <v>2333</v>
      </c>
      <c r="D423" s="134" t="s">
        <v>464</v>
      </c>
      <c r="E423" s="22" t="s">
        <v>1460</v>
      </c>
      <c r="F423" s="22" t="s">
        <v>9</v>
      </c>
      <c r="G423" s="22" t="s">
        <v>1460</v>
      </c>
      <c r="H423" s="22" t="s">
        <v>1460</v>
      </c>
      <c r="I423" s="22" t="s">
        <v>1460</v>
      </c>
    </row>
    <row r="424" spans="2:9">
      <c r="B424" s="134" t="s">
        <v>2334</v>
      </c>
      <c r="C424" s="134" t="s">
        <v>2335</v>
      </c>
      <c r="D424" s="134" t="s">
        <v>465</v>
      </c>
      <c r="E424" s="22" t="s">
        <v>1460</v>
      </c>
      <c r="F424" s="22" t="s">
        <v>9</v>
      </c>
      <c r="G424" s="22" t="s">
        <v>1460</v>
      </c>
      <c r="H424" s="22" t="s">
        <v>1460</v>
      </c>
      <c r="I424" s="22" t="s">
        <v>1460</v>
      </c>
    </row>
    <row r="425" spans="2:9">
      <c r="B425" s="134" t="s">
        <v>2336</v>
      </c>
      <c r="C425" s="134" t="s">
        <v>2337</v>
      </c>
      <c r="D425" s="134" t="s">
        <v>466</v>
      </c>
      <c r="E425" s="22" t="s">
        <v>1460</v>
      </c>
      <c r="F425" s="22" t="s">
        <v>9</v>
      </c>
      <c r="G425" s="22" t="s">
        <v>1460</v>
      </c>
      <c r="H425" s="22" t="s">
        <v>1460</v>
      </c>
      <c r="I425" s="22" t="s">
        <v>1460</v>
      </c>
    </row>
    <row r="426" spans="2:9">
      <c r="B426" s="134" t="s">
        <v>2338</v>
      </c>
      <c r="C426" s="134" t="s">
        <v>2339</v>
      </c>
      <c r="D426" s="134" t="s">
        <v>467</v>
      </c>
      <c r="E426" s="22" t="s">
        <v>1460</v>
      </c>
      <c r="F426" s="22" t="s">
        <v>9</v>
      </c>
      <c r="G426" s="22" t="s">
        <v>1460</v>
      </c>
      <c r="H426" s="22" t="s">
        <v>1460</v>
      </c>
      <c r="I426" s="22" t="s">
        <v>1460</v>
      </c>
    </row>
    <row r="427" spans="2:9">
      <c r="B427" s="134" t="s">
        <v>2340</v>
      </c>
      <c r="C427" s="134" t="s">
        <v>2341</v>
      </c>
      <c r="D427" s="134" t="s">
        <v>468</v>
      </c>
      <c r="E427" s="22" t="s">
        <v>1460</v>
      </c>
      <c r="F427" s="22" t="s">
        <v>9</v>
      </c>
      <c r="G427" s="22" t="s">
        <v>1460</v>
      </c>
      <c r="H427" s="22" t="s">
        <v>1460</v>
      </c>
      <c r="I427" s="22" t="s">
        <v>1460</v>
      </c>
    </row>
    <row r="428" spans="2:9">
      <c r="B428" s="134" t="s">
        <v>2342</v>
      </c>
      <c r="C428" s="134" t="s">
        <v>2343</v>
      </c>
      <c r="D428" s="134" t="s">
        <v>469</v>
      </c>
      <c r="E428" s="22" t="s">
        <v>1460</v>
      </c>
      <c r="F428" s="22" t="s">
        <v>9</v>
      </c>
      <c r="G428" s="22" t="s">
        <v>1460</v>
      </c>
      <c r="H428" s="22" t="s">
        <v>1460</v>
      </c>
      <c r="I428" s="22" t="s">
        <v>1460</v>
      </c>
    </row>
    <row r="429" spans="2:9">
      <c r="B429" s="134" t="s">
        <v>2344</v>
      </c>
      <c r="C429" s="134" t="s">
        <v>2345</v>
      </c>
      <c r="D429" s="134" t="s">
        <v>470</v>
      </c>
      <c r="E429" s="22" t="s">
        <v>1460</v>
      </c>
      <c r="F429" s="22" t="s">
        <v>9</v>
      </c>
      <c r="G429" s="22" t="s">
        <v>1460</v>
      </c>
      <c r="H429" s="22" t="s">
        <v>1460</v>
      </c>
      <c r="I429" s="22" t="s">
        <v>1460</v>
      </c>
    </row>
    <row r="430" spans="2:9">
      <c r="B430" s="134" t="s">
        <v>2346</v>
      </c>
      <c r="C430" s="134" t="s">
        <v>2347</v>
      </c>
      <c r="D430" s="134" t="s">
        <v>471</v>
      </c>
      <c r="E430" s="22" t="s">
        <v>1460</v>
      </c>
      <c r="F430" s="22" t="s">
        <v>9</v>
      </c>
      <c r="G430" s="22" t="s">
        <v>1460</v>
      </c>
      <c r="H430" s="22" t="s">
        <v>1460</v>
      </c>
      <c r="I430" s="22" t="s">
        <v>1460</v>
      </c>
    </row>
    <row r="431" spans="2:9">
      <c r="B431" s="134" t="s">
        <v>2348</v>
      </c>
      <c r="C431" s="134" t="s">
        <v>2349</v>
      </c>
      <c r="D431" s="134" t="s">
        <v>472</v>
      </c>
      <c r="E431" s="22" t="s">
        <v>1460</v>
      </c>
      <c r="F431" s="22" t="s">
        <v>9</v>
      </c>
      <c r="G431" s="22" t="s">
        <v>1460</v>
      </c>
      <c r="H431" s="22" t="s">
        <v>1460</v>
      </c>
      <c r="I431" s="22" t="s">
        <v>1460</v>
      </c>
    </row>
    <row r="432" spans="2:9">
      <c r="B432" s="134" t="s">
        <v>2350</v>
      </c>
      <c r="C432" s="134" t="s">
        <v>2351</v>
      </c>
      <c r="D432" s="134" t="s">
        <v>473</v>
      </c>
      <c r="E432" s="22" t="s">
        <v>1460</v>
      </c>
      <c r="F432" s="22" t="s">
        <v>9</v>
      </c>
      <c r="G432" s="22" t="s">
        <v>1460</v>
      </c>
      <c r="H432" s="22" t="s">
        <v>1460</v>
      </c>
      <c r="I432" s="22" t="s">
        <v>1460</v>
      </c>
    </row>
    <row r="433" spans="2:9">
      <c r="B433" s="134" t="s">
        <v>2352</v>
      </c>
      <c r="C433" s="134" t="s">
        <v>2353</v>
      </c>
      <c r="D433" s="134" t="s">
        <v>474</v>
      </c>
      <c r="E433" s="22" t="s">
        <v>1460</v>
      </c>
      <c r="F433" s="22" t="s">
        <v>9</v>
      </c>
      <c r="G433" s="22" t="s">
        <v>9</v>
      </c>
      <c r="H433" s="22" t="s">
        <v>1460</v>
      </c>
      <c r="I433" s="22" t="s">
        <v>1460</v>
      </c>
    </row>
    <row r="434" spans="2:9">
      <c r="B434" s="134" t="s">
        <v>2354</v>
      </c>
      <c r="C434" s="134" t="s">
        <v>2355</v>
      </c>
      <c r="D434" s="134" t="s">
        <v>475</v>
      </c>
      <c r="E434" s="22" t="s">
        <v>1460</v>
      </c>
      <c r="F434" s="22" t="s">
        <v>9</v>
      </c>
      <c r="G434" s="22" t="s">
        <v>9</v>
      </c>
      <c r="H434" s="22" t="s">
        <v>1460</v>
      </c>
      <c r="I434" s="22" t="s">
        <v>1460</v>
      </c>
    </row>
    <row r="435" spans="2:9">
      <c r="B435" s="134" t="s">
        <v>2356</v>
      </c>
      <c r="C435" s="134" t="s">
        <v>2357</v>
      </c>
      <c r="D435" s="134" t="s">
        <v>476</v>
      </c>
      <c r="E435" s="22" t="s">
        <v>1460</v>
      </c>
      <c r="F435" s="22" t="s">
        <v>9</v>
      </c>
      <c r="G435" s="22" t="s">
        <v>9</v>
      </c>
      <c r="H435" s="22" t="s">
        <v>1460</v>
      </c>
      <c r="I435" s="22" t="s">
        <v>1460</v>
      </c>
    </row>
    <row r="436" spans="2:9">
      <c r="B436" s="134" t="s">
        <v>2358</v>
      </c>
      <c r="C436" s="134" t="s">
        <v>2359</v>
      </c>
      <c r="D436" s="134" t="s">
        <v>477</v>
      </c>
      <c r="E436" s="22" t="s">
        <v>1460</v>
      </c>
      <c r="F436" s="22" t="s">
        <v>9</v>
      </c>
      <c r="G436" s="22" t="s">
        <v>9</v>
      </c>
      <c r="H436" s="22" t="s">
        <v>1460</v>
      </c>
      <c r="I436" s="22" t="s">
        <v>1460</v>
      </c>
    </row>
    <row r="437" spans="2:9">
      <c r="B437" s="134" t="s">
        <v>2360</v>
      </c>
      <c r="C437" s="134" t="s">
        <v>2361</v>
      </c>
      <c r="D437" s="134" t="s">
        <v>478</v>
      </c>
      <c r="E437" s="22" t="s">
        <v>1460</v>
      </c>
      <c r="F437" s="22" t="s">
        <v>9</v>
      </c>
      <c r="G437" s="22" t="s">
        <v>9</v>
      </c>
      <c r="H437" s="22" t="s">
        <v>1460</v>
      </c>
      <c r="I437" s="22" t="s">
        <v>1460</v>
      </c>
    </row>
    <row r="438" spans="2:9">
      <c r="B438" s="134" t="s">
        <v>2362</v>
      </c>
      <c r="C438" s="134" t="s">
        <v>2363</v>
      </c>
      <c r="D438" s="134" t="s">
        <v>479</v>
      </c>
      <c r="E438" s="22" t="s">
        <v>9</v>
      </c>
      <c r="F438" s="22" t="s">
        <v>1460</v>
      </c>
      <c r="G438" s="22" t="s">
        <v>1460</v>
      </c>
      <c r="H438" s="22" t="s">
        <v>9</v>
      </c>
      <c r="I438" s="22" t="s">
        <v>1460</v>
      </c>
    </row>
    <row r="439" spans="2:9">
      <c r="B439" s="134" t="s">
        <v>2364</v>
      </c>
      <c r="C439" s="134" t="s">
        <v>2365</v>
      </c>
      <c r="D439" s="134" t="s">
        <v>480</v>
      </c>
      <c r="E439" s="22" t="s">
        <v>1460</v>
      </c>
      <c r="F439" s="22" t="s">
        <v>9</v>
      </c>
      <c r="G439" s="22" t="s">
        <v>9</v>
      </c>
      <c r="H439" s="22" t="s">
        <v>1460</v>
      </c>
      <c r="I439" s="22" t="s">
        <v>1460</v>
      </c>
    </row>
    <row r="440" spans="2:9">
      <c r="B440" s="134" t="s">
        <v>2366</v>
      </c>
      <c r="C440" s="134" t="s">
        <v>2367</v>
      </c>
      <c r="D440" s="134" t="s">
        <v>481</v>
      </c>
      <c r="E440" s="22" t="s">
        <v>1460</v>
      </c>
      <c r="F440" s="22" t="s">
        <v>9</v>
      </c>
      <c r="G440" s="22" t="s">
        <v>9</v>
      </c>
      <c r="H440" s="22" t="s">
        <v>1460</v>
      </c>
      <c r="I440" s="22" t="s">
        <v>3379</v>
      </c>
    </row>
    <row r="441" spans="2:9">
      <c r="B441" s="134" t="s">
        <v>2368</v>
      </c>
      <c r="C441" s="134" t="s">
        <v>2369</v>
      </c>
      <c r="D441" s="134" t="s">
        <v>482</v>
      </c>
      <c r="E441" s="22" t="s">
        <v>1460</v>
      </c>
      <c r="F441" s="22" t="s">
        <v>9</v>
      </c>
      <c r="G441" s="22" t="s">
        <v>9</v>
      </c>
      <c r="H441" s="22" t="s">
        <v>1460</v>
      </c>
      <c r="I441" s="22" t="s">
        <v>3379</v>
      </c>
    </row>
    <row r="442" spans="2:9">
      <c r="B442" s="134" t="s">
        <v>2370</v>
      </c>
      <c r="C442" s="134" t="s">
        <v>2371</v>
      </c>
      <c r="D442" s="134" t="s">
        <v>483</v>
      </c>
      <c r="E442" s="22" t="s">
        <v>1460</v>
      </c>
      <c r="F442" s="22" t="s">
        <v>9</v>
      </c>
      <c r="G442" s="22" t="s">
        <v>1460</v>
      </c>
      <c r="H442" s="22" t="s">
        <v>1460</v>
      </c>
      <c r="I442" s="22" t="s">
        <v>1460</v>
      </c>
    </row>
    <row r="443" spans="2:9">
      <c r="B443" s="134" t="s">
        <v>2372</v>
      </c>
      <c r="C443" s="134" t="s">
        <v>2373</v>
      </c>
      <c r="D443" s="134" t="s">
        <v>484</v>
      </c>
      <c r="E443" s="22" t="s">
        <v>1460</v>
      </c>
      <c r="F443" s="22" t="s">
        <v>9</v>
      </c>
      <c r="G443" s="22" t="s">
        <v>9</v>
      </c>
      <c r="H443" s="22" t="s">
        <v>1460</v>
      </c>
      <c r="I443" s="22" t="s">
        <v>1460</v>
      </c>
    </row>
    <row r="444" spans="2:9">
      <c r="B444" s="134" t="s">
        <v>2374</v>
      </c>
      <c r="C444" s="134" t="s">
        <v>2375</v>
      </c>
      <c r="D444" s="134" t="s">
        <v>485</v>
      </c>
      <c r="E444" s="22" t="s">
        <v>1460</v>
      </c>
      <c r="F444" s="22" t="s">
        <v>9</v>
      </c>
      <c r="G444" s="22" t="s">
        <v>1460</v>
      </c>
      <c r="H444" s="22" t="s">
        <v>1460</v>
      </c>
      <c r="I444" s="22" t="s">
        <v>3380</v>
      </c>
    </row>
    <row r="445" spans="2:9">
      <c r="B445" s="134" t="s">
        <v>2376</v>
      </c>
      <c r="C445" s="134" t="s">
        <v>2377</v>
      </c>
      <c r="D445" s="134" t="s">
        <v>486</v>
      </c>
      <c r="E445" s="22" t="s">
        <v>1460</v>
      </c>
      <c r="F445" s="22" t="s">
        <v>9</v>
      </c>
      <c r="G445" s="22" t="s">
        <v>1460</v>
      </c>
      <c r="H445" s="22" t="s">
        <v>1460</v>
      </c>
      <c r="I445" s="22" t="s">
        <v>3380</v>
      </c>
    </row>
    <row r="446" spans="2:9">
      <c r="B446" s="134" t="s">
        <v>2378</v>
      </c>
      <c r="C446" s="134" t="s">
        <v>2379</v>
      </c>
      <c r="D446" s="134" t="s">
        <v>487</v>
      </c>
      <c r="E446" s="22" t="s">
        <v>1460</v>
      </c>
      <c r="F446" s="22" t="s">
        <v>9</v>
      </c>
      <c r="G446" s="22" t="s">
        <v>9</v>
      </c>
      <c r="H446" s="22" t="s">
        <v>1460</v>
      </c>
      <c r="I446" s="22" t="s">
        <v>3380</v>
      </c>
    </row>
    <row r="447" spans="2:9">
      <c r="B447" s="134" t="s">
        <v>2380</v>
      </c>
      <c r="C447" s="134" t="s">
        <v>2381</v>
      </c>
      <c r="D447" s="134" t="s">
        <v>488</v>
      </c>
      <c r="E447" s="22" t="s">
        <v>1460</v>
      </c>
      <c r="F447" s="22" t="s">
        <v>9</v>
      </c>
      <c r="G447" s="22" t="s">
        <v>9</v>
      </c>
      <c r="H447" s="22" t="s">
        <v>9</v>
      </c>
      <c r="I447" s="22" t="s">
        <v>1460</v>
      </c>
    </row>
    <row r="448" spans="2:9">
      <c r="B448" s="134" t="s">
        <v>2382</v>
      </c>
      <c r="C448" s="134" t="s">
        <v>2383</v>
      </c>
      <c r="D448" s="134" t="s">
        <v>489</v>
      </c>
      <c r="E448" s="22" t="s">
        <v>1460</v>
      </c>
      <c r="F448" s="22" t="s">
        <v>9</v>
      </c>
      <c r="G448" s="22" t="s">
        <v>9</v>
      </c>
      <c r="H448" s="22" t="s">
        <v>1460</v>
      </c>
      <c r="I448" s="22" t="s">
        <v>1460</v>
      </c>
    </row>
    <row r="449" spans="2:9">
      <c r="B449" s="134" t="s">
        <v>2384</v>
      </c>
      <c r="C449" s="134" t="s">
        <v>2385</v>
      </c>
      <c r="D449" s="134" t="s">
        <v>490</v>
      </c>
      <c r="E449" s="22" t="s">
        <v>1460</v>
      </c>
      <c r="F449" s="22" t="s">
        <v>9</v>
      </c>
      <c r="G449" s="22" t="s">
        <v>9</v>
      </c>
      <c r="H449" s="22" t="s">
        <v>1460</v>
      </c>
      <c r="I449" s="22" t="s">
        <v>1460</v>
      </c>
    </row>
    <row r="450" spans="2:9">
      <c r="B450" s="134" t="s">
        <v>2386</v>
      </c>
      <c r="C450" s="134" t="s">
        <v>2387</v>
      </c>
      <c r="D450" s="134" t="s">
        <v>491</v>
      </c>
      <c r="E450" s="22" t="s">
        <v>1460</v>
      </c>
      <c r="F450" s="22" t="s">
        <v>9</v>
      </c>
      <c r="G450" s="22" t="s">
        <v>9</v>
      </c>
      <c r="H450" s="22" t="s">
        <v>1460</v>
      </c>
      <c r="I450" s="22" t="s">
        <v>3379</v>
      </c>
    </row>
    <row r="451" spans="2:9">
      <c r="B451" s="134" t="s">
        <v>2388</v>
      </c>
      <c r="C451" s="134" t="s">
        <v>2389</v>
      </c>
      <c r="D451" s="134" t="s">
        <v>492</v>
      </c>
      <c r="E451" s="22" t="s">
        <v>1460</v>
      </c>
      <c r="F451" s="22" t="s">
        <v>9</v>
      </c>
      <c r="G451" s="22" t="s">
        <v>9</v>
      </c>
      <c r="H451" s="22" t="s">
        <v>1460</v>
      </c>
      <c r="I451" s="22" t="s">
        <v>3379</v>
      </c>
    </row>
    <row r="452" spans="2:9">
      <c r="B452" s="134" t="s">
        <v>2390</v>
      </c>
      <c r="C452" s="134" t="s">
        <v>2391</v>
      </c>
      <c r="D452" s="134" t="s">
        <v>493</v>
      </c>
      <c r="E452" s="22" t="s">
        <v>1460</v>
      </c>
      <c r="F452" s="22" t="s">
        <v>9</v>
      </c>
      <c r="G452" s="22" t="s">
        <v>9</v>
      </c>
      <c r="H452" s="22" t="s">
        <v>1460</v>
      </c>
      <c r="I452" s="22" t="s">
        <v>3380</v>
      </c>
    </row>
    <row r="453" spans="2:9">
      <c r="B453" s="134" t="s">
        <v>2392</v>
      </c>
      <c r="C453" s="134" t="s">
        <v>2393</v>
      </c>
      <c r="D453" s="134" t="s">
        <v>494</v>
      </c>
      <c r="E453" s="22" t="s">
        <v>1460</v>
      </c>
      <c r="F453" s="22" t="s">
        <v>9</v>
      </c>
      <c r="G453" s="22" t="s">
        <v>9</v>
      </c>
      <c r="H453" s="22" t="s">
        <v>1460</v>
      </c>
      <c r="I453" s="22" t="s">
        <v>3379</v>
      </c>
    </row>
    <row r="454" spans="2:9">
      <c r="B454" s="134" t="s">
        <v>2394</v>
      </c>
      <c r="C454" s="134" t="s">
        <v>2395</v>
      </c>
      <c r="D454" s="134" t="s">
        <v>495</v>
      </c>
      <c r="E454" s="22" t="s">
        <v>1460</v>
      </c>
      <c r="F454" s="22" t="s">
        <v>9</v>
      </c>
      <c r="G454" s="22" t="s">
        <v>9</v>
      </c>
      <c r="H454" s="22" t="s">
        <v>1460</v>
      </c>
      <c r="I454" s="22" t="s">
        <v>3379</v>
      </c>
    </row>
    <row r="455" spans="2:9">
      <c r="B455" s="134" t="s">
        <v>2396</v>
      </c>
      <c r="C455" s="134" t="s">
        <v>2397</v>
      </c>
      <c r="D455" s="134" t="s">
        <v>496</v>
      </c>
      <c r="E455" s="22" t="s">
        <v>1460</v>
      </c>
      <c r="F455" s="22" t="s">
        <v>9</v>
      </c>
      <c r="G455" s="22" t="s">
        <v>9</v>
      </c>
      <c r="H455" s="22" t="s">
        <v>1460</v>
      </c>
      <c r="I455" s="22" t="s">
        <v>3379</v>
      </c>
    </row>
    <row r="456" spans="2:9">
      <c r="B456" s="134" t="s">
        <v>2398</v>
      </c>
      <c r="C456" s="134" t="s">
        <v>2399</v>
      </c>
      <c r="D456" s="134" t="s">
        <v>497</v>
      </c>
      <c r="E456" s="22" t="s">
        <v>1460</v>
      </c>
      <c r="F456" s="22" t="s">
        <v>9</v>
      </c>
      <c r="G456" s="22" t="s">
        <v>9</v>
      </c>
      <c r="H456" s="22" t="s">
        <v>1460</v>
      </c>
      <c r="I456" s="22" t="s">
        <v>3379</v>
      </c>
    </row>
    <row r="457" spans="2:9">
      <c r="B457" s="134" t="s">
        <v>2400</v>
      </c>
      <c r="C457" s="134" t="s">
        <v>2401</v>
      </c>
      <c r="D457" s="134" t="s">
        <v>498</v>
      </c>
      <c r="E457" s="22" t="s">
        <v>1460</v>
      </c>
      <c r="F457" s="22" t="s">
        <v>9</v>
      </c>
      <c r="G457" s="22" t="s">
        <v>9</v>
      </c>
      <c r="H457" s="22" t="s">
        <v>1460</v>
      </c>
      <c r="I457" s="22" t="s">
        <v>3379</v>
      </c>
    </row>
    <row r="458" spans="2:9">
      <c r="B458" s="134" t="s">
        <v>2402</v>
      </c>
      <c r="C458" s="134" t="s">
        <v>2403</v>
      </c>
      <c r="D458" s="134" t="s">
        <v>499</v>
      </c>
      <c r="E458" s="22" t="s">
        <v>1460</v>
      </c>
      <c r="F458" s="22" t="s">
        <v>9</v>
      </c>
      <c r="G458" s="22" t="s">
        <v>9</v>
      </c>
      <c r="H458" s="22" t="s">
        <v>1460</v>
      </c>
      <c r="I458" s="22" t="s">
        <v>3379</v>
      </c>
    </row>
    <row r="459" spans="2:9">
      <c r="B459" s="134" t="s">
        <v>2404</v>
      </c>
      <c r="C459" s="134" t="s">
        <v>2405</v>
      </c>
      <c r="D459" s="134" t="s">
        <v>500</v>
      </c>
      <c r="E459" s="22" t="s">
        <v>1460</v>
      </c>
      <c r="F459" s="22" t="s">
        <v>9</v>
      </c>
      <c r="G459" s="22" t="s">
        <v>1460</v>
      </c>
      <c r="H459" s="22" t="s">
        <v>1460</v>
      </c>
      <c r="I459" s="22" t="s">
        <v>1460</v>
      </c>
    </row>
    <row r="460" spans="2:9">
      <c r="B460" s="134" t="s">
        <v>2406</v>
      </c>
      <c r="C460" s="134" t="s">
        <v>2407</v>
      </c>
      <c r="D460" s="134" t="s">
        <v>501</v>
      </c>
      <c r="E460" s="22" t="s">
        <v>1460</v>
      </c>
      <c r="F460" s="22" t="s">
        <v>9</v>
      </c>
      <c r="G460" s="22" t="s">
        <v>1460</v>
      </c>
      <c r="H460" s="22" t="s">
        <v>1460</v>
      </c>
      <c r="I460" s="22" t="s">
        <v>1460</v>
      </c>
    </row>
    <row r="461" spans="2:9">
      <c r="B461" s="134" t="s">
        <v>2408</v>
      </c>
      <c r="C461" s="134" t="s">
        <v>2409</v>
      </c>
      <c r="D461" s="134" t="s">
        <v>502</v>
      </c>
      <c r="E461" s="22" t="s">
        <v>1460</v>
      </c>
      <c r="F461" s="22" t="s">
        <v>1460</v>
      </c>
      <c r="G461" s="22" t="s">
        <v>1460</v>
      </c>
      <c r="H461" s="22" t="s">
        <v>1460</v>
      </c>
      <c r="I461" s="22" t="s">
        <v>1460</v>
      </c>
    </row>
    <row r="462" spans="2:9">
      <c r="B462" s="134" t="s">
        <v>2410</v>
      </c>
      <c r="C462" s="134" t="s">
        <v>2411</v>
      </c>
      <c r="D462" s="134" t="s">
        <v>503</v>
      </c>
      <c r="E462" s="22" t="s">
        <v>1460</v>
      </c>
      <c r="F462" s="22" t="s">
        <v>1460</v>
      </c>
      <c r="G462" s="22" t="s">
        <v>1460</v>
      </c>
      <c r="H462" s="22" t="s">
        <v>1460</v>
      </c>
      <c r="I462" s="22" t="s">
        <v>1460</v>
      </c>
    </row>
    <row r="463" spans="2:9">
      <c r="B463" s="134" t="s">
        <v>2412</v>
      </c>
      <c r="C463" s="134" t="s">
        <v>2413</v>
      </c>
      <c r="D463" s="134" t="s">
        <v>504</v>
      </c>
      <c r="E463" s="22" t="s">
        <v>1460</v>
      </c>
      <c r="F463" s="22" t="s">
        <v>1460</v>
      </c>
      <c r="G463" s="22" t="s">
        <v>1460</v>
      </c>
      <c r="H463" s="22" t="s">
        <v>1460</v>
      </c>
      <c r="I463" s="22" t="s">
        <v>1460</v>
      </c>
    </row>
    <row r="464" spans="2:9">
      <c r="B464" s="134" t="s">
        <v>2414</v>
      </c>
      <c r="C464" s="134" t="s">
        <v>2415</v>
      </c>
      <c r="D464" s="134" t="s">
        <v>505</v>
      </c>
      <c r="E464" s="22" t="s">
        <v>1460</v>
      </c>
      <c r="F464" s="22" t="s">
        <v>1460</v>
      </c>
      <c r="G464" s="22" t="s">
        <v>1460</v>
      </c>
      <c r="H464" s="22" t="s">
        <v>1460</v>
      </c>
      <c r="I464" s="22" t="s">
        <v>1460</v>
      </c>
    </row>
    <row r="465" spans="2:9">
      <c r="B465" s="134" t="s">
        <v>2416</v>
      </c>
      <c r="C465" s="134" t="s">
        <v>2417</v>
      </c>
      <c r="D465" s="134" t="s">
        <v>506</v>
      </c>
      <c r="E465" s="22" t="s">
        <v>1460</v>
      </c>
      <c r="F465" s="22" t="s">
        <v>1460</v>
      </c>
      <c r="G465" s="22" t="s">
        <v>1460</v>
      </c>
      <c r="H465" s="22" t="s">
        <v>1460</v>
      </c>
      <c r="I465" s="22" t="s">
        <v>1460</v>
      </c>
    </row>
    <row r="466" spans="2:9">
      <c r="B466" s="134" t="s">
        <v>2418</v>
      </c>
      <c r="C466" s="134" t="s">
        <v>2419</v>
      </c>
      <c r="D466" s="134" t="s">
        <v>507</v>
      </c>
      <c r="E466" s="22" t="s">
        <v>1460</v>
      </c>
      <c r="F466" s="22" t="s">
        <v>1460</v>
      </c>
      <c r="G466" s="22" t="s">
        <v>1460</v>
      </c>
      <c r="H466" s="22" t="s">
        <v>1460</v>
      </c>
      <c r="I466" s="22" t="s">
        <v>1460</v>
      </c>
    </row>
    <row r="467" spans="2:9">
      <c r="B467" s="134" t="s">
        <v>2420</v>
      </c>
      <c r="C467" s="134" t="s">
        <v>2421</v>
      </c>
      <c r="D467" s="134" t="s">
        <v>508</v>
      </c>
      <c r="E467" s="22" t="s">
        <v>1460</v>
      </c>
      <c r="F467" s="22" t="s">
        <v>1460</v>
      </c>
      <c r="G467" s="22" t="s">
        <v>1460</v>
      </c>
      <c r="H467" s="22" t="s">
        <v>1460</v>
      </c>
      <c r="I467" s="22" t="s">
        <v>1460</v>
      </c>
    </row>
    <row r="468" spans="2:9">
      <c r="B468" s="134" t="s">
        <v>2422</v>
      </c>
      <c r="C468" s="134" t="s">
        <v>2423</v>
      </c>
      <c r="D468" s="134" t="s">
        <v>509</v>
      </c>
      <c r="E468" s="22" t="s">
        <v>1460</v>
      </c>
      <c r="F468" s="22" t="s">
        <v>1460</v>
      </c>
      <c r="G468" s="22" t="s">
        <v>1460</v>
      </c>
      <c r="H468" s="22" t="s">
        <v>1460</v>
      </c>
      <c r="I468" s="22" t="s">
        <v>1460</v>
      </c>
    </row>
    <row r="469" spans="2:9">
      <c r="B469" s="134" t="s">
        <v>2424</v>
      </c>
      <c r="C469" s="134" t="s">
        <v>2425</v>
      </c>
      <c r="D469" s="134" t="s">
        <v>510</v>
      </c>
      <c r="E469" s="22" t="s">
        <v>1460</v>
      </c>
      <c r="F469" s="22" t="s">
        <v>1460</v>
      </c>
      <c r="G469" s="22" t="s">
        <v>1460</v>
      </c>
      <c r="H469" s="22" t="s">
        <v>1460</v>
      </c>
      <c r="I469" s="22" t="s">
        <v>1460</v>
      </c>
    </row>
    <row r="470" spans="2:9">
      <c r="B470" s="134" t="s">
        <v>2426</v>
      </c>
      <c r="C470" s="134" t="s">
        <v>2427</v>
      </c>
      <c r="D470" s="134" t="s">
        <v>511</v>
      </c>
      <c r="E470" s="22" t="s">
        <v>1460</v>
      </c>
      <c r="F470" s="22" t="s">
        <v>1460</v>
      </c>
      <c r="G470" s="22" t="s">
        <v>1460</v>
      </c>
      <c r="H470" s="22" t="s">
        <v>1460</v>
      </c>
      <c r="I470" s="22" t="s">
        <v>1460</v>
      </c>
    </row>
    <row r="471" spans="2:9">
      <c r="B471" s="134" t="s">
        <v>2428</v>
      </c>
      <c r="C471" s="134" t="s">
        <v>2429</v>
      </c>
      <c r="D471" s="134" t="s">
        <v>512</v>
      </c>
      <c r="E471" s="22" t="s">
        <v>1460</v>
      </c>
      <c r="F471" s="22" t="s">
        <v>1460</v>
      </c>
      <c r="G471" s="22" t="s">
        <v>1460</v>
      </c>
      <c r="H471" s="22" t="s">
        <v>1460</v>
      </c>
      <c r="I471" s="22" t="s">
        <v>1460</v>
      </c>
    </row>
    <row r="472" spans="2:9">
      <c r="B472" s="134" t="s">
        <v>2430</v>
      </c>
      <c r="C472" s="134" t="s">
        <v>2431</v>
      </c>
      <c r="D472" s="134" t="s">
        <v>513</v>
      </c>
      <c r="E472" s="22" t="s">
        <v>1460</v>
      </c>
      <c r="F472" s="22" t="s">
        <v>1460</v>
      </c>
      <c r="G472" s="22" t="s">
        <v>1460</v>
      </c>
      <c r="H472" s="22" t="s">
        <v>1460</v>
      </c>
      <c r="I472" s="22" t="s">
        <v>1460</v>
      </c>
    </row>
    <row r="473" spans="2:9">
      <c r="B473" s="134" t="s">
        <v>2432</v>
      </c>
      <c r="C473" s="134" t="s">
        <v>2433</v>
      </c>
      <c r="D473" s="134" t="s">
        <v>514</v>
      </c>
      <c r="E473" s="22" t="s">
        <v>1460</v>
      </c>
      <c r="F473" s="22" t="s">
        <v>1460</v>
      </c>
      <c r="G473" s="22" t="s">
        <v>1460</v>
      </c>
      <c r="H473" s="22" t="s">
        <v>1460</v>
      </c>
      <c r="I473" s="22" t="s">
        <v>1460</v>
      </c>
    </row>
    <row r="474" spans="2:9">
      <c r="B474" s="134" t="s">
        <v>2434</v>
      </c>
      <c r="C474" s="134" t="s">
        <v>2435</v>
      </c>
      <c r="D474" s="134" t="s">
        <v>515</v>
      </c>
      <c r="E474" s="22" t="s">
        <v>1460</v>
      </c>
      <c r="F474" s="22" t="s">
        <v>1460</v>
      </c>
      <c r="G474" s="22" t="s">
        <v>1460</v>
      </c>
      <c r="H474" s="22" t="s">
        <v>1460</v>
      </c>
      <c r="I474" s="22" t="s">
        <v>1460</v>
      </c>
    </row>
    <row r="475" spans="2:9">
      <c r="B475" s="134" t="s">
        <v>2436</v>
      </c>
      <c r="C475" s="134" t="s">
        <v>2437</v>
      </c>
      <c r="D475" s="134" t="s">
        <v>516</v>
      </c>
      <c r="E475" s="22" t="s">
        <v>1460</v>
      </c>
      <c r="F475" s="22" t="s">
        <v>1460</v>
      </c>
      <c r="G475" s="22" t="s">
        <v>1460</v>
      </c>
      <c r="H475" s="22" t="s">
        <v>1460</v>
      </c>
      <c r="I475" s="22" t="s">
        <v>1460</v>
      </c>
    </row>
    <row r="476" spans="2:9">
      <c r="B476" s="134" t="s">
        <v>2438</v>
      </c>
      <c r="C476" s="134" t="s">
        <v>2439</v>
      </c>
      <c r="D476" s="134" t="s">
        <v>517</v>
      </c>
      <c r="E476" s="22" t="s">
        <v>1460</v>
      </c>
      <c r="F476" s="22" t="s">
        <v>1460</v>
      </c>
      <c r="G476" s="22" t="s">
        <v>1460</v>
      </c>
      <c r="H476" s="22" t="s">
        <v>1460</v>
      </c>
      <c r="I476" s="22" t="s">
        <v>1460</v>
      </c>
    </row>
    <row r="477" spans="2:9">
      <c r="B477" s="134" t="s">
        <v>2440</v>
      </c>
      <c r="C477" s="134" t="s">
        <v>2441</v>
      </c>
      <c r="D477" s="134" t="s">
        <v>518</v>
      </c>
      <c r="E477" s="22" t="s">
        <v>1460</v>
      </c>
      <c r="F477" s="22" t="s">
        <v>1460</v>
      </c>
      <c r="G477" s="22" t="s">
        <v>1460</v>
      </c>
      <c r="H477" s="22" t="s">
        <v>1460</v>
      </c>
      <c r="I477" s="22" t="s">
        <v>1460</v>
      </c>
    </row>
    <row r="478" spans="2:9">
      <c r="B478" s="134" t="s">
        <v>2442</v>
      </c>
      <c r="C478" s="134" t="s">
        <v>2443</v>
      </c>
      <c r="D478" s="134" t="s">
        <v>519</v>
      </c>
      <c r="E478" s="22" t="s">
        <v>1460</v>
      </c>
      <c r="F478" s="22" t="s">
        <v>1460</v>
      </c>
      <c r="G478" s="22" t="s">
        <v>1460</v>
      </c>
      <c r="H478" s="22" t="s">
        <v>1460</v>
      </c>
      <c r="I478" s="22" t="s">
        <v>1460</v>
      </c>
    </row>
    <row r="479" spans="2:9">
      <c r="B479" s="134" t="s">
        <v>2444</v>
      </c>
      <c r="C479" s="134" t="s">
        <v>2445</v>
      </c>
      <c r="D479" s="134" t="s">
        <v>520</v>
      </c>
      <c r="E479" s="22" t="s">
        <v>1460</v>
      </c>
      <c r="F479" s="22" t="s">
        <v>1460</v>
      </c>
      <c r="G479" s="22" t="s">
        <v>1460</v>
      </c>
      <c r="H479" s="22" t="s">
        <v>1460</v>
      </c>
      <c r="I479" s="22" t="s">
        <v>1460</v>
      </c>
    </row>
    <row r="480" spans="2:9">
      <c r="B480" s="134" t="s">
        <v>2446</v>
      </c>
      <c r="C480" s="134" t="s">
        <v>2447</v>
      </c>
      <c r="D480" s="134" t="s">
        <v>521</v>
      </c>
      <c r="E480" s="22" t="s">
        <v>1460</v>
      </c>
      <c r="F480" s="22" t="s">
        <v>1460</v>
      </c>
      <c r="G480" s="22" t="s">
        <v>1460</v>
      </c>
      <c r="H480" s="22" t="s">
        <v>1460</v>
      </c>
      <c r="I480" s="22" t="s">
        <v>1460</v>
      </c>
    </row>
    <row r="481" spans="2:9">
      <c r="B481" s="134" t="s">
        <v>2448</v>
      </c>
      <c r="C481" s="134" t="s">
        <v>2449</v>
      </c>
      <c r="D481" s="134" t="s">
        <v>522</v>
      </c>
      <c r="E481" s="22" t="s">
        <v>1460</v>
      </c>
      <c r="F481" s="22" t="s">
        <v>1460</v>
      </c>
      <c r="G481" s="22" t="s">
        <v>1460</v>
      </c>
      <c r="H481" s="22" t="s">
        <v>1460</v>
      </c>
      <c r="I481" s="22" t="s">
        <v>1460</v>
      </c>
    </row>
    <row r="482" spans="2:9">
      <c r="B482" s="134" t="s">
        <v>2450</v>
      </c>
      <c r="C482" s="134" t="s">
        <v>2451</v>
      </c>
      <c r="D482" s="134" t="s">
        <v>523</v>
      </c>
      <c r="E482" s="22" t="s">
        <v>1460</v>
      </c>
      <c r="F482" s="22" t="s">
        <v>1460</v>
      </c>
      <c r="G482" s="22" t="s">
        <v>1460</v>
      </c>
      <c r="H482" s="22" t="s">
        <v>1460</v>
      </c>
      <c r="I482" s="22" t="s">
        <v>1460</v>
      </c>
    </row>
    <row r="483" spans="2:9">
      <c r="B483" s="134" t="s">
        <v>2452</v>
      </c>
      <c r="C483" s="134" t="s">
        <v>2453</v>
      </c>
      <c r="D483" s="134" t="s">
        <v>524</v>
      </c>
      <c r="E483" s="22" t="s">
        <v>1460</v>
      </c>
      <c r="F483" s="22" t="s">
        <v>1460</v>
      </c>
      <c r="G483" s="22" t="s">
        <v>1460</v>
      </c>
      <c r="H483" s="22" t="s">
        <v>1460</v>
      </c>
      <c r="I483" s="22" t="s">
        <v>1460</v>
      </c>
    </row>
    <row r="484" spans="2:9">
      <c r="B484" s="134" t="s">
        <v>2454</v>
      </c>
      <c r="C484" s="134" t="s">
        <v>2455</v>
      </c>
      <c r="D484" s="134" t="s">
        <v>525</v>
      </c>
      <c r="E484" s="22" t="s">
        <v>1460</v>
      </c>
      <c r="F484" s="22" t="s">
        <v>1460</v>
      </c>
      <c r="G484" s="22" t="s">
        <v>1460</v>
      </c>
      <c r="H484" s="22" t="s">
        <v>1460</v>
      </c>
      <c r="I484" s="22" t="s">
        <v>1460</v>
      </c>
    </row>
    <row r="485" spans="2:9">
      <c r="B485" s="134" t="s">
        <v>2456</v>
      </c>
      <c r="C485" s="134" t="s">
        <v>2457</v>
      </c>
      <c r="D485" s="134" t="s">
        <v>526</v>
      </c>
      <c r="E485" s="22" t="s">
        <v>1460</v>
      </c>
      <c r="F485" s="22" t="s">
        <v>1460</v>
      </c>
      <c r="G485" s="22" t="s">
        <v>1460</v>
      </c>
      <c r="H485" s="22" t="s">
        <v>1460</v>
      </c>
      <c r="I485" s="22" t="s">
        <v>1460</v>
      </c>
    </row>
    <row r="486" spans="2:9">
      <c r="B486" s="134" t="s">
        <v>2458</v>
      </c>
      <c r="C486" s="134" t="s">
        <v>2459</v>
      </c>
      <c r="D486" s="134" t="s">
        <v>527</v>
      </c>
      <c r="E486" s="22" t="s">
        <v>1460</v>
      </c>
      <c r="F486" s="22" t="s">
        <v>1460</v>
      </c>
      <c r="G486" s="22" t="s">
        <v>1460</v>
      </c>
      <c r="H486" s="22" t="s">
        <v>1460</v>
      </c>
      <c r="I486" s="22" t="s">
        <v>1460</v>
      </c>
    </row>
    <row r="487" spans="2:9">
      <c r="B487" s="134" t="s">
        <v>2460</v>
      </c>
      <c r="C487" s="134" t="s">
        <v>2461</v>
      </c>
      <c r="D487" s="134" t="s">
        <v>528</v>
      </c>
      <c r="E487" s="22" t="s">
        <v>1460</v>
      </c>
      <c r="F487" s="22" t="s">
        <v>1460</v>
      </c>
      <c r="G487" s="22" t="s">
        <v>1460</v>
      </c>
      <c r="H487" s="22" t="s">
        <v>1460</v>
      </c>
      <c r="I487" s="22" t="s">
        <v>1460</v>
      </c>
    </row>
    <row r="488" spans="2:9">
      <c r="B488" s="134" t="s">
        <v>2462</v>
      </c>
      <c r="C488" s="134" t="s">
        <v>2463</v>
      </c>
      <c r="D488" s="134" t="s">
        <v>529</v>
      </c>
      <c r="E488" s="22" t="s">
        <v>1460</v>
      </c>
      <c r="F488" s="22" t="s">
        <v>1460</v>
      </c>
      <c r="G488" s="22" t="s">
        <v>1460</v>
      </c>
      <c r="H488" s="22" t="s">
        <v>1460</v>
      </c>
      <c r="I488" s="22" t="s">
        <v>1460</v>
      </c>
    </row>
    <row r="489" spans="2:9">
      <c r="B489" s="134" t="s">
        <v>2464</v>
      </c>
      <c r="C489" s="134" t="s">
        <v>2465</v>
      </c>
      <c r="D489" s="134" t="s">
        <v>530</v>
      </c>
      <c r="E489" s="22" t="s">
        <v>1460</v>
      </c>
      <c r="F489" s="22" t="s">
        <v>1460</v>
      </c>
      <c r="G489" s="22" t="s">
        <v>1460</v>
      </c>
      <c r="H489" s="22" t="s">
        <v>1460</v>
      </c>
      <c r="I489" s="22" t="s">
        <v>1460</v>
      </c>
    </row>
    <row r="490" spans="2:9">
      <c r="B490" s="134" t="s">
        <v>2466</v>
      </c>
      <c r="C490" s="134" t="s">
        <v>2467</v>
      </c>
      <c r="D490" s="134" t="s">
        <v>531</v>
      </c>
      <c r="E490" s="22" t="s">
        <v>1460</v>
      </c>
      <c r="F490" s="22" t="s">
        <v>1460</v>
      </c>
      <c r="G490" s="22" t="s">
        <v>1460</v>
      </c>
      <c r="H490" s="22" t="s">
        <v>1460</v>
      </c>
      <c r="I490" s="22" t="s">
        <v>1460</v>
      </c>
    </row>
    <row r="491" spans="2:9">
      <c r="B491" s="134" t="s">
        <v>2468</v>
      </c>
      <c r="C491" s="134" t="s">
        <v>2469</v>
      </c>
      <c r="D491" s="134" t="s">
        <v>532</v>
      </c>
      <c r="E491" s="22" t="s">
        <v>1460</v>
      </c>
      <c r="F491" s="22" t="s">
        <v>1460</v>
      </c>
      <c r="G491" s="22" t="s">
        <v>1460</v>
      </c>
      <c r="H491" s="22" t="s">
        <v>1460</v>
      </c>
      <c r="I491" s="22" t="s">
        <v>1460</v>
      </c>
    </row>
    <row r="492" spans="2:9">
      <c r="B492" s="134" t="s">
        <v>2470</v>
      </c>
      <c r="C492" s="134" t="s">
        <v>2471</v>
      </c>
      <c r="D492" s="134" t="s">
        <v>533</v>
      </c>
      <c r="E492" s="22" t="s">
        <v>1460</v>
      </c>
      <c r="F492" s="22" t="s">
        <v>1460</v>
      </c>
      <c r="G492" s="22" t="s">
        <v>1460</v>
      </c>
      <c r="H492" s="22" t="s">
        <v>1460</v>
      </c>
      <c r="I492" s="22" t="s">
        <v>1460</v>
      </c>
    </row>
    <row r="493" spans="2:9">
      <c r="B493" s="134" t="s">
        <v>2472</v>
      </c>
      <c r="C493" s="134" t="s">
        <v>2473</v>
      </c>
      <c r="D493" s="134" t="s">
        <v>534</v>
      </c>
      <c r="E493" s="22" t="s">
        <v>1460</v>
      </c>
      <c r="F493" s="22" t="s">
        <v>1460</v>
      </c>
      <c r="G493" s="22" t="s">
        <v>1460</v>
      </c>
      <c r="H493" s="22" t="s">
        <v>1460</v>
      </c>
      <c r="I493" s="22" t="s">
        <v>1460</v>
      </c>
    </row>
    <row r="494" spans="2:9">
      <c r="B494" s="134" t="s">
        <v>2474</v>
      </c>
      <c r="C494" s="134" t="s">
        <v>2475</v>
      </c>
      <c r="D494" s="134" t="s">
        <v>535</v>
      </c>
      <c r="E494" s="22" t="s">
        <v>1460</v>
      </c>
      <c r="F494" s="22" t="s">
        <v>1460</v>
      </c>
      <c r="G494" s="22" t="s">
        <v>1460</v>
      </c>
      <c r="H494" s="22" t="s">
        <v>1460</v>
      </c>
      <c r="I494" s="22" t="s">
        <v>1460</v>
      </c>
    </row>
    <row r="495" spans="2:9">
      <c r="B495" s="134" t="s">
        <v>2476</v>
      </c>
      <c r="C495" s="134" t="s">
        <v>2477</v>
      </c>
      <c r="D495" s="134" t="s">
        <v>536</v>
      </c>
      <c r="E495" s="22" t="s">
        <v>1460</v>
      </c>
      <c r="F495" s="22" t="s">
        <v>1460</v>
      </c>
      <c r="G495" s="22" t="s">
        <v>1460</v>
      </c>
      <c r="H495" s="22" t="s">
        <v>1460</v>
      </c>
      <c r="I495" s="22" t="s">
        <v>1460</v>
      </c>
    </row>
    <row r="496" spans="2:9">
      <c r="B496" s="134" t="s">
        <v>2478</v>
      </c>
      <c r="C496" s="134" t="s">
        <v>2479</v>
      </c>
      <c r="D496" s="134" t="s">
        <v>537</v>
      </c>
      <c r="E496" s="22" t="s">
        <v>1460</v>
      </c>
      <c r="F496" s="22" t="s">
        <v>1460</v>
      </c>
      <c r="G496" s="22" t="s">
        <v>1460</v>
      </c>
      <c r="H496" s="22" t="s">
        <v>1460</v>
      </c>
      <c r="I496" s="22" t="s">
        <v>1460</v>
      </c>
    </row>
    <row r="497" spans="2:9">
      <c r="B497" s="134" t="s">
        <v>2480</v>
      </c>
      <c r="C497" s="134" t="s">
        <v>2481</v>
      </c>
      <c r="D497" s="134" t="s">
        <v>538</v>
      </c>
      <c r="E497" s="22" t="s">
        <v>1460</v>
      </c>
      <c r="F497" s="22" t="s">
        <v>1460</v>
      </c>
      <c r="G497" s="22" t="s">
        <v>1460</v>
      </c>
      <c r="H497" s="22" t="s">
        <v>1460</v>
      </c>
      <c r="I497" s="22" t="s">
        <v>1460</v>
      </c>
    </row>
    <row r="498" spans="2:9">
      <c r="B498" s="134" t="s">
        <v>2482</v>
      </c>
      <c r="C498" s="134" t="s">
        <v>2483</v>
      </c>
      <c r="D498" s="134" t="s">
        <v>539</v>
      </c>
      <c r="E498" s="22" t="s">
        <v>1460</v>
      </c>
      <c r="F498" s="22" t="s">
        <v>1460</v>
      </c>
      <c r="G498" s="22" t="s">
        <v>1460</v>
      </c>
      <c r="H498" s="22" t="s">
        <v>1460</v>
      </c>
      <c r="I498" s="22" t="s">
        <v>1460</v>
      </c>
    </row>
    <row r="499" spans="2:9">
      <c r="B499" s="134" t="s">
        <v>2484</v>
      </c>
      <c r="C499" s="134" t="s">
        <v>2485</v>
      </c>
      <c r="D499" s="134" t="s">
        <v>540</v>
      </c>
      <c r="E499" s="22" t="s">
        <v>1460</v>
      </c>
      <c r="F499" s="22" t="s">
        <v>1460</v>
      </c>
      <c r="G499" s="22" t="s">
        <v>1460</v>
      </c>
      <c r="H499" s="22" t="s">
        <v>1460</v>
      </c>
      <c r="I499" s="22" t="s">
        <v>1460</v>
      </c>
    </row>
    <row r="500" spans="2:9">
      <c r="B500" s="134" t="s">
        <v>2486</v>
      </c>
      <c r="C500" s="134" t="s">
        <v>2487</v>
      </c>
      <c r="D500" s="134" t="s">
        <v>541</v>
      </c>
      <c r="E500" s="22" t="s">
        <v>1460</v>
      </c>
      <c r="F500" s="22" t="s">
        <v>1460</v>
      </c>
      <c r="G500" s="22" t="s">
        <v>1460</v>
      </c>
      <c r="H500" s="22" t="s">
        <v>1460</v>
      </c>
      <c r="I500" s="22" t="s">
        <v>1460</v>
      </c>
    </row>
    <row r="501" spans="2:9">
      <c r="B501" s="134" t="s">
        <v>2488</v>
      </c>
      <c r="C501" s="134" t="s">
        <v>2489</v>
      </c>
      <c r="D501" s="134" t="s">
        <v>542</v>
      </c>
      <c r="E501" s="22" t="s">
        <v>1460</v>
      </c>
      <c r="F501" s="22" t="s">
        <v>1460</v>
      </c>
      <c r="G501" s="22" t="s">
        <v>1460</v>
      </c>
      <c r="H501" s="22" t="s">
        <v>1460</v>
      </c>
      <c r="I501" s="22" t="s">
        <v>1460</v>
      </c>
    </row>
    <row r="502" spans="2:9">
      <c r="B502" s="134" t="s">
        <v>2490</v>
      </c>
      <c r="C502" s="134" t="s">
        <v>2491</v>
      </c>
      <c r="D502" s="134" t="s">
        <v>543</v>
      </c>
      <c r="E502" s="22" t="s">
        <v>1460</v>
      </c>
      <c r="F502" s="22" t="s">
        <v>1460</v>
      </c>
      <c r="G502" s="22" t="s">
        <v>1460</v>
      </c>
      <c r="H502" s="22" t="s">
        <v>1460</v>
      </c>
      <c r="I502" s="22" t="s">
        <v>1460</v>
      </c>
    </row>
    <row r="503" spans="2:9">
      <c r="B503" s="134" t="s">
        <v>2492</v>
      </c>
      <c r="C503" s="134" t="s">
        <v>2493</v>
      </c>
      <c r="D503" s="134" t="s">
        <v>544</v>
      </c>
      <c r="E503" s="22" t="s">
        <v>1460</v>
      </c>
      <c r="F503" s="22" t="s">
        <v>1460</v>
      </c>
      <c r="G503" s="22" t="s">
        <v>1460</v>
      </c>
      <c r="H503" s="22" t="s">
        <v>1460</v>
      </c>
      <c r="I503" s="22" t="s">
        <v>1460</v>
      </c>
    </row>
    <row r="504" spans="2:9">
      <c r="B504" s="134" t="s">
        <v>2494</v>
      </c>
      <c r="C504" s="134" t="s">
        <v>2495</v>
      </c>
      <c r="D504" s="134" t="s">
        <v>545</v>
      </c>
      <c r="E504" s="22" t="s">
        <v>1460</v>
      </c>
      <c r="F504" s="22" t="s">
        <v>1460</v>
      </c>
      <c r="G504" s="22" t="s">
        <v>1460</v>
      </c>
      <c r="H504" s="22" t="s">
        <v>1460</v>
      </c>
      <c r="I504" s="22" t="s">
        <v>1460</v>
      </c>
    </row>
    <row r="505" spans="2:9">
      <c r="B505" s="134" t="s">
        <v>2496</v>
      </c>
      <c r="C505" s="134" t="s">
        <v>2497</v>
      </c>
      <c r="D505" s="134" t="s">
        <v>546</v>
      </c>
      <c r="E505" s="22" t="s">
        <v>1460</v>
      </c>
      <c r="F505" s="22" t="s">
        <v>1460</v>
      </c>
      <c r="G505" s="22" t="s">
        <v>1460</v>
      </c>
      <c r="H505" s="22" t="s">
        <v>1460</v>
      </c>
      <c r="I505" s="22" t="s">
        <v>1460</v>
      </c>
    </row>
    <row r="506" spans="2:9">
      <c r="B506" s="134" t="s">
        <v>2498</v>
      </c>
      <c r="C506" s="134" t="s">
        <v>2499</v>
      </c>
      <c r="D506" s="134" t="s">
        <v>547</v>
      </c>
      <c r="E506" s="22" t="s">
        <v>1460</v>
      </c>
      <c r="F506" s="22" t="s">
        <v>1460</v>
      </c>
      <c r="G506" s="22" t="s">
        <v>1460</v>
      </c>
      <c r="H506" s="22" t="s">
        <v>1460</v>
      </c>
      <c r="I506" s="22" t="s">
        <v>1460</v>
      </c>
    </row>
    <row r="507" spans="2:9">
      <c r="B507" s="134" t="s">
        <v>2500</v>
      </c>
      <c r="C507" s="134" t="s">
        <v>2501</v>
      </c>
      <c r="D507" s="134" t="s">
        <v>548</v>
      </c>
      <c r="E507" s="22" t="s">
        <v>1460</v>
      </c>
      <c r="F507" s="22" t="s">
        <v>1460</v>
      </c>
      <c r="G507" s="22" t="s">
        <v>1460</v>
      </c>
      <c r="H507" s="22" t="s">
        <v>1460</v>
      </c>
      <c r="I507" s="22" t="s">
        <v>1460</v>
      </c>
    </row>
    <row r="508" spans="2:9">
      <c r="B508" s="134" t="s">
        <v>2502</v>
      </c>
      <c r="C508" s="134" t="s">
        <v>2503</v>
      </c>
      <c r="D508" s="134" t="s">
        <v>549</v>
      </c>
      <c r="E508" s="22" t="s">
        <v>1460</v>
      </c>
      <c r="F508" s="22" t="s">
        <v>1460</v>
      </c>
      <c r="G508" s="22" t="s">
        <v>1460</v>
      </c>
      <c r="H508" s="22" t="s">
        <v>1460</v>
      </c>
      <c r="I508" s="22" t="s">
        <v>1460</v>
      </c>
    </row>
    <row r="509" spans="2:9">
      <c r="B509" s="134" t="s">
        <v>2504</v>
      </c>
      <c r="C509" s="134" t="s">
        <v>2505</v>
      </c>
      <c r="D509" s="134" t="s">
        <v>550</v>
      </c>
      <c r="E509" s="22" t="s">
        <v>1460</v>
      </c>
      <c r="F509" s="22" t="s">
        <v>1460</v>
      </c>
      <c r="G509" s="22" t="s">
        <v>1460</v>
      </c>
      <c r="H509" s="22" t="s">
        <v>1460</v>
      </c>
      <c r="I509" s="22" t="s">
        <v>1460</v>
      </c>
    </row>
    <row r="510" spans="2:9">
      <c r="B510" s="134" t="s">
        <v>2506</v>
      </c>
      <c r="C510" s="134" t="s">
        <v>2507</v>
      </c>
      <c r="D510" s="134" t="s">
        <v>551</v>
      </c>
      <c r="E510" s="22" t="s">
        <v>1460</v>
      </c>
      <c r="F510" s="22" t="s">
        <v>1460</v>
      </c>
      <c r="G510" s="22" t="s">
        <v>1460</v>
      </c>
      <c r="H510" s="22" t="s">
        <v>1460</v>
      </c>
      <c r="I510" s="22" t="s">
        <v>1460</v>
      </c>
    </row>
    <row r="511" spans="2:9">
      <c r="B511" s="134" t="s">
        <v>2508</v>
      </c>
      <c r="C511" s="134" t="s">
        <v>2509</v>
      </c>
      <c r="D511" s="134" t="s">
        <v>552</v>
      </c>
      <c r="E511" s="22" t="s">
        <v>1460</v>
      </c>
      <c r="F511" s="22" t="s">
        <v>1460</v>
      </c>
      <c r="G511" s="22" t="s">
        <v>1460</v>
      </c>
      <c r="H511" s="22" t="s">
        <v>1460</v>
      </c>
      <c r="I511" s="22" t="s">
        <v>1460</v>
      </c>
    </row>
    <row r="512" spans="2:9">
      <c r="B512" s="134" t="s">
        <v>2510</v>
      </c>
      <c r="C512" s="134" t="s">
        <v>2511</v>
      </c>
      <c r="D512" s="134" t="s">
        <v>553</v>
      </c>
      <c r="E512" s="22" t="s">
        <v>1460</v>
      </c>
      <c r="F512" s="22" t="s">
        <v>1460</v>
      </c>
      <c r="G512" s="22" t="s">
        <v>1460</v>
      </c>
      <c r="H512" s="22" t="s">
        <v>1460</v>
      </c>
      <c r="I512" s="22" t="s">
        <v>1460</v>
      </c>
    </row>
    <row r="513" spans="2:9">
      <c r="B513" s="134" t="s">
        <v>2512</v>
      </c>
      <c r="C513" s="134" t="s">
        <v>2513</v>
      </c>
      <c r="D513" s="134" t="s">
        <v>554</v>
      </c>
      <c r="E513" s="22" t="s">
        <v>1460</v>
      </c>
      <c r="F513" s="22" t="s">
        <v>1460</v>
      </c>
      <c r="G513" s="22" t="s">
        <v>1460</v>
      </c>
      <c r="H513" s="22" t="s">
        <v>1460</v>
      </c>
      <c r="I513" s="22" t="s">
        <v>1460</v>
      </c>
    </row>
    <row r="514" spans="2:9">
      <c r="B514" s="134" t="s">
        <v>2514</v>
      </c>
      <c r="C514" s="134" t="s">
        <v>2515</v>
      </c>
      <c r="D514" s="134" t="s">
        <v>555</v>
      </c>
      <c r="E514" s="22" t="s">
        <v>1460</v>
      </c>
      <c r="F514" s="22" t="s">
        <v>9</v>
      </c>
      <c r="G514" s="22" t="s">
        <v>1460</v>
      </c>
      <c r="H514" s="22" t="s">
        <v>1460</v>
      </c>
      <c r="I514" s="22" t="s">
        <v>1460</v>
      </c>
    </row>
    <row r="515" spans="2:9">
      <c r="B515" s="134" t="s">
        <v>2516</v>
      </c>
      <c r="C515" s="134" t="s">
        <v>2517</v>
      </c>
      <c r="D515" s="134" t="s">
        <v>556</v>
      </c>
      <c r="E515" s="22" t="s">
        <v>1460</v>
      </c>
      <c r="F515" s="22" t="s">
        <v>9</v>
      </c>
      <c r="G515" s="22" t="s">
        <v>9</v>
      </c>
      <c r="H515" s="22" t="s">
        <v>1460</v>
      </c>
      <c r="I515" s="22" t="s">
        <v>1460</v>
      </c>
    </row>
    <row r="516" spans="2:9">
      <c r="B516" s="134" t="s">
        <v>2518</v>
      </c>
      <c r="C516" s="134" t="s">
        <v>2519</v>
      </c>
      <c r="D516" s="134" t="s">
        <v>557</v>
      </c>
      <c r="E516" s="22" t="s">
        <v>1460</v>
      </c>
      <c r="F516" s="22" t="s">
        <v>9</v>
      </c>
      <c r="G516" s="22" t="s">
        <v>1460</v>
      </c>
      <c r="H516" s="22" t="s">
        <v>1460</v>
      </c>
      <c r="I516" s="22" t="s">
        <v>1460</v>
      </c>
    </row>
    <row r="517" spans="2:9">
      <c r="B517" s="134" t="s">
        <v>2520</v>
      </c>
      <c r="C517" s="134" t="s">
        <v>2521</v>
      </c>
      <c r="D517" s="134" t="s">
        <v>558</v>
      </c>
      <c r="E517" s="22" t="s">
        <v>1460</v>
      </c>
      <c r="F517" s="22" t="s">
        <v>9</v>
      </c>
      <c r="G517" s="22" t="s">
        <v>1460</v>
      </c>
      <c r="H517" s="22" t="s">
        <v>1460</v>
      </c>
      <c r="I517" s="22" t="s">
        <v>1460</v>
      </c>
    </row>
    <row r="518" spans="2:9">
      <c r="B518" s="134" t="s">
        <v>2522</v>
      </c>
      <c r="C518" s="134" t="s">
        <v>2523</v>
      </c>
      <c r="D518" s="134" t="s">
        <v>559</v>
      </c>
      <c r="E518" s="22" t="s">
        <v>1460</v>
      </c>
      <c r="F518" s="22" t="s">
        <v>1460</v>
      </c>
      <c r="G518" s="22" t="s">
        <v>1460</v>
      </c>
      <c r="H518" s="22" t="s">
        <v>1460</v>
      </c>
      <c r="I518" s="22" t="s">
        <v>1460</v>
      </c>
    </row>
    <row r="519" spans="2:9">
      <c r="B519" s="134" t="s">
        <v>2524</v>
      </c>
      <c r="C519" s="134" t="s">
        <v>2525</v>
      </c>
      <c r="D519" s="134" t="s">
        <v>560</v>
      </c>
      <c r="E519" s="22" t="s">
        <v>1460</v>
      </c>
      <c r="F519" s="22" t="s">
        <v>1460</v>
      </c>
      <c r="G519" s="22" t="s">
        <v>1460</v>
      </c>
      <c r="H519" s="22" t="s">
        <v>1460</v>
      </c>
      <c r="I519" s="22" t="s">
        <v>1460</v>
      </c>
    </row>
    <row r="520" spans="2:9">
      <c r="B520" s="134" t="s">
        <v>2526</v>
      </c>
      <c r="C520" s="134" t="s">
        <v>2527</v>
      </c>
      <c r="D520" s="134" t="s">
        <v>561</v>
      </c>
      <c r="E520" s="22" t="s">
        <v>1460</v>
      </c>
      <c r="F520" s="22" t="s">
        <v>1460</v>
      </c>
      <c r="G520" s="22" t="s">
        <v>1460</v>
      </c>
      <c r="H520" s="22" t="s">
        <v>1460</v>
      </c>
      <c r="I520" s="22" t="s">
        <v>1460</v>
      </c>
    </row>
    <row r="521" spans="2:9">
      <c r="B521" s="134" t="s">
        <v>2528</v>
      </c>
      <c r="C521" s="134" t="s">
        <v>2529</v>
      </c>
      <c r="D521" s="134" t="s">
        <v>562</v>
      </c>
      <c r="E521" s="22" t="s">
        <v>1460</v>
      </c>
      <c r="F521" s="22" t="s">
        <v>1460</v>
      </c>
      <c r="G521" s="22" t="s">
        <v>1460</v>
      </c>
      <c r="H521" s="22" t="s">
        <v>1460</v>
      </c>
      <c r="I521" s="22" t="s">
        <v>1460</v>
      </c>
    </row>
    <row r="522" spans="2:9">
      <c r="B522" s="134" t="s">
        <v>2530</v>
      </c>
      <c r="C522" s="134" t="s">
        <v>2531</v>
      </c>
      <c r="D522" s="134" t="s">
        <v>563</v>
      </c>
      <c r="E522" s="22" t="s">
        <v>1460</v>
      </c>
      <c r="F522" s="22" t="s">
        <v>1460</v>
      </c>
      <c r="G522" s="22" t="s">
        <v>1460</v>
      </c>
      <c r="H522" s="22" t="s">
        <v>1460</v>
      </c>
      <c r="I522" s="22" t="s">
        <v>1460</v>
      </c>
    </row>
    <row r="523" spans="2:9">
      <c r="B523" s="134" t="s">
        <v>2532</v>
      </c>
      <c r="C523" s="134" t="s">
        <v>2533</v>
      </c>
      <c r="D523" s="134" t="s">
        <v>564</v>
      </c>
      <c r="E523" s="22" t="s">
        <v>1460</v>
      </c>
      <c r="F523" s="22" t="s">
        <v>1460</v>
      </c>
      <c r="G523" s="22" t="s">
        <v>1460</v>
      </c>
      <c r="H523" s="22" t="s">
        <v>1460</v>
      </c>
      <c r="I523" s="22" t="s">
        <v>1460</v>
      </c>
    </row>
    <row r="524" spans="2:9">
      <c r="B524" s="134" t="s">
        <v>2534</v>
      </c>
      <c r="C524" s="134" t="s">
        <v>2535</v>
      </c>
      <c r="D524" s="134" t="s">
        <v>565</v>
      </c>
      <c r="E524" s="22" t="s">
        <v>1460</v>
      </c>
      <c r="F524" s="22" t="s">
        <v>1460</v>
      </c>
      <c r="G524" s="22" t="s">
        <v>1460</v>
      </c>
      <c r="H524" s="22" t="s">
        <v>1460</v>
      </c>
      <c r="I524" s="22" t="s">
        <v>1460</v>
      </c>
    </row>
    <row r="525" spans="2:9">
      <c r="B525" s="134" t="s">
        <v>2536</v>
      </c>
      <c r="C525" s="134" t="s">
        <v>2537</v>
      </c>
      <c r="D525" s="134" t="s">
        <v>566</v>
      </c>
      <c r="E525" s="22" t="s">
        <v>1460</v>
      </c>
      <c r="F525" s="22" t="s">
        <v>1460</v>
      </c>
      <c r="G525" s="22" t="s">
        <v>1460</v>
      </c>
      <c r="H525" s="22" t="s">
        <v>1460</v>
      </c>
      <c r="I525" s="22" t="s">
        <v>1460</v>
      </c>
    </row>
    <row r="526" spans="2:9">
      <c r="B526" s="134" t="s">
        <v>2538</v>
      </c>
      <c r="C526" s="134" t="s">
        <v>2539</v>
      </c>
      <c r="D526" s="134" t="s">
        <v>567</v>
      </c>
      <c r="E526" s="22" t="s">
        <v>1460</v>
      </c>
      <c r="F526" s="22" t="s">
        <v>1460</v>
      </c>
      <c r="G526" s="22" t="s">
        <v>1460</v>
      </c>
      <c r="H526" s="22" t="s">
        <v>1460</v>
      </c>
      <c r="I526" s="22" t="s">
        <v>1460</v>
      </c>
    </row>
    <row r="527" spans="2:9">
      <c r="B527" s="134" t="s">
        <v>2540</v>
      </c>
      <c r="C527" s="134" t="s">
        <v>2541</v>
      </c>
      <c r="D527" s="134" t="s">
        <v>568</v>
      </c>
      <c r="E527" s="22" t="s">
        <v>1460</v>
      </c>
      <c r="F527" s="22" t="s">
        <v>1460</v>
      </c>
      <c r="G527" s="22" t="s">
        <v>1460</v>
      </c>
      <c r="H527" s="22" t="s">
        <v>1460</v>
      </c>
      <c r="I527" s="22" t="s">
        <v>1460</v>
      </c>
    </row>
    <row r="528" spans="2:9">
      <c r="B528" s="134" t="s">
        <v>2542</v>
      </c>
      <c r="C528" s="134" t="s">
        <v>2543</v>
      </c>
      <c r="D528" s="134" t="s">
        <v>569</v>
      </c>
      <c r="E528" s="22" t="s">
        <v>1460</v>
      </c>
      <c r="F528" s="22" t="s">
        <v>1460</v>
      </c>
      <c r="G528" s="22" t="s">
        <v>1460</v>
      </c>
      <c r="H528" s="22" t="s">
        <v>1460</v>
      </c>
      <c r="I528" s="22" t="s">
        <v>1460</v>
      </c>
    </row>
    <row r="529" spans="2:9">
      <c r="B529" s="134" t="s">
        <v>2544</v>
      </c>
      <c r="C529" s="134" t="s">
        <v>2545</v>
      </c>
      <c r="D529" s="134" t="s">
        <v>570</v>
      </c>
      <c r="E529" s="22" t="s">
        <v>1460</v>
      </c>
      <c r="F529" s="22" t="s">
        <v>1460</v>
      </c>
      <c r="G529" s="22" t="s">
        <v>1460</v>
      </c>
      <c r="H529" s="22" t="s">
        <v>1460</v>
      </c>
      <c r="I529" s="22" t="s">
        <v>1460</v>
      </c>
    </row>
    <row r="530" spans="2:9">
      <c r="B530" s="134" t="s">
        <v>2546</v>
      </c>
      <c r="C530" s="134" t="s">
        <v>2547</v>
      </c>
      <c r="D530" s="134" t="s">
        <v>571</v>
      </c>
      <c r="E530" s="22" t="s">
        <v>1460</v>
      </c>
      <c r="F530" s="22" t="s">
        <v>1460</v>
      </c>
      <c r="G530" s="22" t="s">
        <v>1460</v>
      </c>
      <c r="H530" s="22" t="s">
        <v>1460</v>
      </c>
      <c r="I530" s="22" t="s">
        <v>1460</v>
      </c>
    </row>
    <row r="531" spans="2:9">
      <c r="B531" s="134" t="s">
        <v>2548</v>
      </c>
      <c r="C531" s="134" t="s">
        <v>2549</v>
      </c>
      <c r="D531" s="134" t="s">
        <v>572</v>
      </c>
      <c r="E531" s="22" t="s">
        <v>1460</v>
      </c>
      <c r="F531" s="22" t="s">
        <v>1460</v>
      </c>
      <c r="G531" s="22" t="s">
        <v>1460</v>
      </c>
      <c r="H531" s="22" t="s">
        <v>1460</v>
      </c>
      <c r="I531" s="22" t="s">
        <v>1460</v>
      </c>
    </row>
    <row r="532" spans="2:9">
      <c r="B532" s="134" t="s">
        <v>2550</v>
      </c>
      <c r="C532" s="134" t="s">
        <v>2551</v>
      </c>
      <c r="D532" s="134" t="s">
        <v>573</v>
      </c>
      <c r="E532" s="22" t="s">
        <v>1460</v>
      </c>
      <c r="F532" s="22" t="s">
        <v>1460</v>
      </c>
      <c r="G532" s="22" t="s">
        <v>1460</v>
      </c>
      <c r="H532" s="22" t="s">
        <v>1460</v>
      </c>
      <c r="I532" s="22" t="s">
        <v>1460</v>
      </c>
    </row>
    <row r="533" spans="2:9">
      <c r="B533" s="134" t="s">
        <v>2552</v>
      </c>
      <c r="C533" s="134" t="s">
        <v>2553</v>
      </c>
      <c r="D533" s="134" t="s">
        <v>574</v>
      </c>
      <c r="E533" s="22" t="s">
        <v>1460</v>
      </c>
      <c r="F533" s="22" t="s">
        <v>1460</v>
      </c>
      <c r="G533" s="22" t="s">
        <v>1460</v>
      </c>
      <c r="H533" s="22" t="s">
        <v>1460</v>
      </c>
      <c r="I533" s="22" t="s">
        <v>1460</v>
      </c>
    </row>
    <row r="534" spans="2:9">
      <c r="B534" s="134" t="s">
        <v>2554</v>
      </c>
      <c r="C534" s="134" t="s">
        <v>2555</v>
      </c>
      <c r="D534" s="134" t="s">
        <v>575</v>
      </c>
      <c r="E534" s="22" t="s">
        <v>1460</v>
      </c>
      <c r="F534" s="22" t="s">
        <v>1460</v>
      </c>
      <c r="G534" s="22" t="s">
        <v>1460</v>
      </c>
      <c r="H534" s="22" t="s">
        <v>1460</v>
      </c>
      <c r="I534" s="22" t="s">
        <v>1460</v>
      </c>
    </row>
    <row r="535" spans="2:9">
      <c r="B535" s="134" t="s">
        <v>2556</v>
      </c>
      <c r="C535" s="134" t="s">
        <v>2557</v>
      </c>
      <c r="D535" s="134" t="s">
        <v>576</v>
      </c>
      <c r="E535" s="22" t="s">
        <v>1460</v>
      </c>
      <c r="F535" s="22" t="s">
        <v>1460</v>
      </c>
      <c r="G535" s="22" t="s">
        <v>1460</v>
      </c>
      <c r="H535" s="22" t="s">
        <v>1460</v>
      </c>
      <c r="I535" s="22" t="s">
        <v>1460</v>
      </c>
    </row>
    <row r="536" spans="2:9">
      <c r="B536" s="134" t="s">
        <v>2558</v>
      </c>
      <c r="C536" s="134" t="s">
        <v>2559</v>
      </c>
      <c r="D536" s="134" t="s">
        <v>577</v>
      </c>
      <c r="E536" s="22" t="s">
        <v>1460</v>
      </c>
      <c r="F536" s="22" t="s">
        <v>1460</v>
      </c>
      <c r="G536" s="22" t="s">
        <v>1460</v>
      </c>
      <c r="H536" s="22" t="s">
        <v>1460</v>
      </c>
      <c r="I536" s="22" t="s">
        <v>1460</v>
      </c>
    </row>
    <row r="537" spans="2:9">
      <c r="B537" s="134" t="s">
        <v>2560</v>
      </c>
      <c r="C537" s="134" t="s">
        <v>2561</v>
      </c>
      <c r="D537" s="134" t="s">
        <v>578</v>
      </c>
      <c r="E537" s="22" t="s">
        <v>1460</v>
      </c>
      <c r="F537" s="22" t="s">
        <v>1460</v>
      </c>
      <c r="G537" s="22" t="s">
        <v>1460</v>
      </c>
      <c r="H537" s="22" t="s">
        <v>1460</v>
      </c>
      <c r="I537" s="22" t="s">
        <v>1460</v>
      </c>
    </row>
    <row r="538" spans="2:9">
      <c r="B538" s="134" t="s">
        <v>2562</v>
      </c>
      <c r="C538" s="134" t="s">
        <v>2563</v>
      </c>
      <c r="D538" s="134" t="s">
        <v>579</v>
      </c>
      <c r="E538" s="22" t="s">
        <v>1460</v>
      </c>
      <c r="F538" s="22" t="s">
        <v>1460</v>
      </c>
      <c r="G538" s="22" t="s">
        <v>1460</v>
      </c>
      <c r="H538" s="22" t="s">
        <v>1460</v>
      </c>
      <c r="I538" s="22" t="s">
        <v>1460</v>
      </c>
    </row>
    <row r="539" spans="2:9">
      <c r="B539" s="134" t="s">
        <v>2564</v>
      </c>
      <c r="C539" s="134" t="s">
        <v>2565</v>
      </c>
      <c r="D539" s="134" t="s">
        <v>580</v>
      </c>
      <c r="E539" s="22" t="s">
        <v>1460</v>
      </c>
      <c r="F539" s="22" t="s">
        <v>1460</v>
      </c>
      <c r="G539" s="22" t="s">
        <v>1460</v>
      </c>
      <c r="H539" s="22" t="s">
        <v>1460</v>
      </c>
      <c r="I539" s="22" t="s">
        <v>1460</v>
      </c>
    </row>
    <row r="540" spans="2:9">
      <c r="B540" s="134" t="s">
        <v>2566</v>
      </c>
      <c r="C540" s="134" t="s">
        <v>2567</v>
      </c>
      <c r="D540" s="134" t="s">
        <v>581</v>
      </c>
      <c r="E540" s="22" t="s">
        <v>1460</v>
      </c>
      <c r="F540" s="22" t="s">
        <v>1460</v>
      </c>
      <c r="G540" s="22" t="s">
        <v>1460</v>
      </c>
      <c r="H540" s="22" t="s">
        <v>1460</v>
      </c>
      <c r="I540" s="22" t="s">
        <v>1460</v>
      </c>
    </row>
    <row r="541" spans="2:9">
      <c r="B541" s="134" t="s">
        <v>2568</v>
      </c>
      <c r="C541" s="134" t="s">
        <v>2569</v>
      </c>
      <c r="D541" s="134" t="s">
        <v>582</v>
      </c>
      <c r="E541" s="22" t="s">
        <v>1460</v>
      </c>
      <c r="F541" s="22" t="s">
        <v>1460</v>
      </c>
      <c r="G541" s="22" t="s">
        <v>1460</v>
      </c>
      <c r="H541" s="22" t="s">
        <v>1460</v>
      </c>
      <c r="I541" s="22" t="s">
        <v>1460</v>
      </c>
    </row>
    <row r="542" spans="2:9">
      <c r="B542" s="134" t="s">
        <v>2570</v>
      </c>
      <c r="C542" s="134" t="s">
        <v>2571</v>
      </c>
      <c r="D542" s="134" t="s">
        <v>583</v>
      </c>
      <c r="E542" s="22" t="s">
        <v>1460</v>
      </c>
      <c r="F542" s="22" t="s">
        <v>1460</v>
      </c>
      <c r="G542" s="22" t="s">
        <v>1460</v>
      </c>
      <c r="H542" s="22" t="s">
        <v>1460</v>
      </c>
      <c r="I542" s="22" t="s">
        <v>1460</v>
      </c>
    </row>
    <row r="543" spans="2:9">
      <c r="B543" s="134" t="s">
        <v>2572</v>
      </c>
      <c r="C543" s="134" t="s">
        <v>2573</v>
      </c>
      <c r="D543" s="134" t="s">
        <v>584</v>
      </c>
      <c r="E543" s="22" t="s">
        <v>1460</v>
      </c>
      <c r="F543" s="22" t="s">
        <v>1460</v>
      </c>
      <c r="G543" s="22" t="s">
        <v>1460</v>
      </c>
      <c r="H543" s="22" t="s">
        <v>1460</v>
      </c>
      <c r="I543" s="22" t="s">
        <v>1460</v>
      </c>
    </row>
    <row r="544" spans="2:9">
      <c r="B544" s="134" t="s">
        <v>2574</v>
      </c>
      <c r="C544" s="134" t="s">
        <v>2575</v>
      </c>
      <c r="D544" s="134" t="s">
        <v>585</v>
      </c>
      <c r="E544" s="22" t="s">
        <v>1460</v>
      </c>
      <c r="F544" s="22" t="s">
        <v>1460</v>
      </c>
      <c r="G544" s="22" t="s">
        <v>1460</v>
      </c>
      <c r="H544" s="22" t="s">
        <v>1460</v>
      </c>
      <c r="I544" s="22" t="s">
        <v>1460</v>
      </c>
    </row>
    <row r="545" spans="2:9">
      <c r="B545" s="134" t="s">
        <v>2576</v>
      </c>
      <c r="C545" s="134" t="s">
        <v>2577</v>
      </c>
      <c r="D545" s="134" t="s">
        <v>586</v>
      </c>
      <c r="E545" s="22" t="s">
        <v>1460</v>
      </c>
      <c r="F545" s="22" t="s">
        <v>1460</v>
      </c>
      <c r="G545" s="22" t="s">
        <v>1460</v>
      </c>
      <c r="H545" s="22" t="s">
        <v>1460</v>
      </c>
      <c r="I545" s="22" t="s">
        <v>1460</v>
      </c>
    </row>
    <row r="546" spans="2:9">
      <c r="B546" s="134" t="s">
        <v>2578</v>
      </c>
      <c r="C546" s="134" t="s">
        <v>2579</v>
      </c>
      <c r="D546" s="134" t="s">
        <v>587</v>
      </c>
      <c r="E546" s="22" t="s">
        <v>1460</v>
      </c>
      <c r="F546" s="22" t="s">
        <v>1460</v>
      </c>
      <c r="G546" s="22" t="s">
        <v>1460</v>
      </c>
      <c r="H546" s="22" t="s">
        <v>1460</v>
      </c>
      <c r="I546" s="22" t="s">
        <v>1460</v>
      </c>
    </row>
    <row r="547" spans="2:9">
      <c r="B547" s="134" t="s">
        <v>2580</v>
      </c>
      <c r="C547" s="134" t="s">
        <v>2581</v>
      </c>
      <c r="D547" s="134" t="s">
        <v>588</v>
      </c>
      <c r="E547" s="22" t="s">
        <v>1460</v>
      </c>
      <c r="F547" s="22" t="s">
        <v>1460</v>
      </c>
      <c r="G547" s="22" t="s">
        <v>1460</v>
      </c>
      <c r="H547" s="22" t="s">
        <v>1460</v>
      </c>
      <c r="I547" s="22" t="s">
        <v>1460</v>
      </c>
    </row>
    <row r="548" spans="2:9">
      <c r="B548" s="134" t="s">
        <v>2582</v>
      </c>
      <c r="C548" s="134" t="s">
        <v>2583</v>
      </c>
      <c r="D548" s="134" t="s">
        <v>589</v>
      </c>
      <c r="E548" s="22" t="s">
        <v>1460</v>
      </c>
      <c r="F548" s="22" t="s">
        <v>1460</v>
      </c>
      <c r="G548" s="22" t="s">
        <v>1460</v>
      </c>
      <c r="H548" s="22" t="s">
        <v>1460</v>
      </c>
      <c r="I548" s="22" t="s">
        <v>1460</v>
      </c>
    </row>
    <row r="549" spans="2:9">
      <c r="B549" s="134" t="s">
        <v>2584</v>
      </c>
      <c r="C549" s="134" t="s">
        <v>2585</v>
      </c>
      <c r="D549" s="134" t="s">
        <v>590</v>
      </c>
      <c r="E549" s="22" t="s">
        <v>1460</v>
      </c>
      <c r="F549" s="22" t="s">
        <v>1460</v>
      </c>
      <c r="G549" s="22" t="s">
        <v>1460</v>
      </c>
      <c r="H549" s="22" t="s">
        <v>1460</v>
      </c>
      <c r="I549" s="22" t="s">
        <v>1460</v>
      </c>
    </row>
    <row r="550" spans="2:9">
      <c r="B550" s="134" t="s">
        <v>2586</v>
      </c>
      <c r="C550" s="134" t="s">
        <v>2587</v>
      </c>
      <c r="D550" s="134" t="s">
        <v>591</v>
      </c>
      <c r="E550" s="22" t="s">
        <v>1460</v>
      </c>
      <c r="F550" s="22" t="s">
        <v>1460</v>
      </c>
      <c r="G550" s="22" t="s">
        <v>1460</v>
      </c>
      <c r="H550" s="22" t="s">
        <v>1460</v>
      </c>
      <c r="I550" s="22" t="s">
        <v>1460</v>
      </c>
    </row>
    <row r="551" spans="2:9">
      <c r="B551" s="134" t="s">
        <v>2588</v>
      </c>
      <c r="C551" s="134" t="s">
        <v>2589</v>
      </c>
      <c r="D551" s="134" t="s">
        <v>592</v>
      </c>
      <c r="E551" s="22" t="s">
        <v>1460</v>
      </c>
      <c r="F551" s="22" t="s">
        <v>1460</v>
      </c>
      <c r="G551" s="22" t="s">
        <v>1460</v>
      </c>
      <c r="H551" s="22" t="s">
        <v>1460</v>
      </c>
      <c r="I551" s="22" t="s">
        <v>1460</v>
      </c>
    </row>
    <row r="552" spans="2:9">
      <c r="B552" s="134" t="s">
        <v>2590</v>
      </c>
      <c r="C552" s="134" t="s">
        <v>2591</v>
      </c>
      <c r="D552" s="134" t="s">
        <v>593</v>
      </c>
      <c r="E552" s="22" t="s">
        <v>1460</v>
      </c>
      <c r="F552" s="22" t="s">
        <v>1460</v>
      </c>
      <c r="G552" s="22" t="s">
        <v>1460</v>
      </c>
      <c r="H552" s="22" t="s">
        <v>1460</v>
      </c>
      <c r="I552" s="22" t="s">
        <v>1460</v>
      </c>
    </row>
    <row r="553" spans="2:9">
      <c r="B553" s="134" t="s">
        <v>2592</v>
      </c>
      <c r="C553" s="134" t="s">
        <v>2593</v>
      </c>
      <c r="D553" s="134" t="s">
        <v>594</v>
      </c>
      <c r="E553" s="22" t="s">
        <v>1460</v>
      </c>
      <c r="F553" s="22" t="s">
        <v>1460</v>
      </c>
      <c r="G553" s="22" t="s">
        <v>1460</v>
      </c>
      <c r="H553" s="22" t="s">
        <v>1460</v>
      </c>
      <c r="I553" s="22" t="s">
        <v>1460</v>
      </c>
    </row>
    <row r="554" spans="2:9">
      <c r="B554" s="134" t="s">
        <v>2594</v>
      </c>
      <c r="C554" s="134" t="s">
        <v>2595</v>
      </c>
      <c r="D554" s="134" t="s">
        <v>595</v>
      </c>
      <c r="E554" s="22" t="s">
        <v>1460</v>
      </c>
      <c r="F554" s="22" t="s">
        <v>1460</v>
      </c>
      <c r="G554" s="22" t="s">
        <v>1460</v>
      </c>
      <c r="H554" s="22" t="s">
        <v>1460</v>
      </c>
      <c r="I554" s="22" t="s">
        <v>1460</v>
      </c>
    </row>
    <row r="555" spans="2:9">
      <c r="B555" s="134" t="s">
        <v>2596</v>
      </c>
      <c r="C555" s="134" t="s">
        <v>2597</v>
      </c>
      <c r="D555" s="134" t="s">
        <v>596</v>
      </c>
      <c r="E555" s="22" t="s">
        <v>1460</v>
      </c>
      <c r="F555" s="22" t="s">
        <v>1460</v>
      </c>
      <c r="G555" s="22" t="s">
        <v>1460</v>
      </c>
      <c r="H555" s="22" t="s">
        <v>1460</v>
      </c>
      <c r="I555" s="22" t="s">
        <v>1460</v>
      </c>
    </row>
    <row r="556" spans="2:9">
      <c r="B556" s="134" t="s">
        <v>2598</v>
      </c>
      <c r="C556" s="134" t="s">
        <v>2599</v>
      </c>
      <c r="D556" s="134" t="s">
        <v>597</v>
      </c>
      <c r="E556" s="22" t="s">
        <v>1460</v>
      </c>
      <c r="F556" s="22" t="s">
        <v>1460</v>
      </c>
      <c r="G556" s="22" t="s">
        <v>1460</v>
      </c>
      <c r="H556" s="22" t="s">
        <v>1460</v>
      </c>
      <c r="I556" s="22" t="s">
        <v>1460</v>
      </c>
    </row>
    <row r="557" spans="2:9">
      <c r="B557" s="134" t="s">
        <v>2600</v>
      </c>
      <c r="C557" s="134" t="s">
        <v>2601</v>
      </c>
      <c r="D557" s="134" t="s">
        <v>598</v>
      </c>
      <c r="E557" s="22" t="s">
        <v>1460</v>
      </c>
      <c r="F557" s="22" t="s">
        <v>1460</v>
      </c>
      <c r="G557" s="22" t="s">
        <v>1460</v>
      </c>
      <c r="H557" s="22" t="s">
        <v>1460</v>
      </c>
      <c r="I557" s="22" t="s">
        <v>1460</v>
      </c>
    </row>
    <row r="558" spans="2:9">
      <c r="B558" s="134" t="s">
        <v>2602</v>
      </c>
      <c r="C558" s="134" t="s">
        <v>2603</v>
      </c>
      <c r="D558" s="134" t="s">
        <v>599</v>
      </c>
      <c r="E558" s="22" t="s">
        <v>1460</v>
      </c>
      <c r="F558" s="22" t="s">
        <v>1460</v>
      </c>
      <c r="G558" s="22" t="s">
        <v>1460</v>
      </c>
      <c r="H558" s="22" t="s">
        <v>1460</v>
      </c>
      <c r="I558" s="22" t="s">
        <v>1460</v>
      </c>
    </row>
    <row r="559" spans="2:9">
      <c r="B559" s="134" t="s">
        <v>2604</v>
      </c>
      <c r="C559" s="134" t="s">
        <v>2605</v>
      </c>
      <c r="D559" s="134" t="s">
        <v>600</v>
      </c>
      <c r="E559" s="22" t="s">
        <v>1460</v>
      </c>
      <c r="F559" s="22" t="s">
        <v>1460</v>
      </c>
      <c r="G559" s="22" t="s">
        <v>1460</v>
      </c>
      <c r="H559" s="22" t="s">
        <v>1460</v>
      </c>
      <c r="I559" s="22" t="s">
        <v>1460</v>
      </c>
    </row>
    <row r="560" spans="2:9">
      <c r="B560" s="134" t="s">
        <v>2606</v>
      </c>
      <c r="C560" s="134" t="s">
        <v>2607</v>
      </c>
      <c r="D560" s="134" t="s">
        <v>601</v>
      </c>
      <c r="E560" s="22" t="s">
        <v>1460</v>
      </c>
      <c r="F560" s="22" t="s">
        <v>1460</v>
      </c>
      <c r="G560" s="22" t="s">
        <v>1460</v>
      </c>
      <c r="H560" s="22" t="s">
        <v>1460</v>
      </c>
      <c r="I560" s="22" t="s">
        <v>1460</v>
      </c>
    </row>
    <row r="561" spans="2:9">
      <c r="B561" s="134" t="s">
        <v>2608</v>
      </c>
      <c r="C561" s="134" t="s">
        <v>2609</v>
      </c>
      <c r="D561" s="134" t="s">
        <v>602</v>
      </c>
      <c r="E561" s="22" t="s">
        <v>1460</v>
      </c>
      <c r="F561" s="22" t="s">
        <v>1460</v>
      </c>
      <c r="G561" s="22" t="s">
        <v>1460</v>
      </c>
      <c r="H561" s="22" t="s">
        <v>1460</v>
      </c>
      <c r="I561" s="22" t="s">
        <v>1460</v>
      </c>
    </row>
    <row r="562" spans="2:9">
      <c r="B562" s="134" t="s">
        <v>2610</v>
      </c>
      <c r="C562" s="134" t="s">
        <v>2611</v>
      </c>
      <c r="D562" s="134" t="s">
        <v>603</v>
      </c>
      <c r="E562" s="22" t="s">
        <v>1460</v>
      </c>
      <c r="F562" s="22" t="s">
        <v>1460</v>
      </c>
      <c r="G562" s="22" t="s">
        <v>9</v>
      </c>
      <c r="H562" s="22" t="s">
        <v>1460</v>
      </c>
      <c r="I562" s="22" t="s">
        <v>1460</v>
      </c>
    </row>
    <row r="563" spans="2:9">
      <c r="B563" s="134" t="s">
        <v>2612</v>
      </c>
      <c r="C563" s="134" t="s">
        <v>2613</v>
      </c>
      <c r="D563" s="134" t="s">
        <v>604</v>
      </c>
      <c r="E563" s="22" t="s">
        <v>1460</v>
      </c>
      <c r="F563" s="22" t="s">
        <v>1460</v>
      </c>
      <c r="G563" s="22" t="s">
        <v>1460</v>
      </c>
      <c r="H563" s="22" t="s">
        <v>1460</v>
      </c>
      <c r="I563" s="22" t="s">
        <v>1460</v>
      </c>
    </row>
    <row r="564" spans="2:9">
      <c r="B564" s="134" t="s">
        <v>2614</v>
      </c>
      <c r="C564" s="134" t="s">
        <v>2615</v>
      </c>
      <c r="D564" s="134" t="s">
        <v>605</v>
      </c>
      <c r="E564" s="22" t="s">
        <v>1460</v>
      </c>
      <c r="F564" s="22" t="s">
        <v>1460</v>
      </c>
      <c r="G564" s="22" t="s">
        <v>1460</v>
      </c>
      <c r="H564" s="22" t="s">
        <v>1460</v>
      </c>
      <c r="I564" s="22" t="s">
        <v>1460</v>
      </c>
    </row>
    <row r="565" spans="2:9">
      <c r="B565" s="134" t="s">
        <v>2616</v>
      </c>
      <c r="C565" s="134" t="s">
        <v>2617</v>
      </c>
      <c r="D565" s="134" t="s">
        <v>606</v>
      </c>
      <c r="E565" s="22" t="s">
        <v>1460</v>
      </c>
      <c r="F565" s="22" t="s">
        <v>1460</v>
      </c>
      <c r="G565" s="22" t="s">
        <v>1460</v>
      </c>
      <c r="H565" s="22" t="s">
        <v>1460</v>
      </c>
      <c r="I565" s="22" t="s">
        <v>1460</v>
      </c>
    </row>
    <row r="566" spans="2:9">
      <c r="B566" s="134" t="s">
        <v>2618</v>
      </c>
      <c r="C566" s="134" t="s">
        <v>2619</v>
      </c>
      <c r="D566" s="134" t="s">
        <v>607</v>
      </c>
      <c r="E566" s="22" t="s">
        <v>1460</v>
      </c>
      <c r="F566" s="22" t="s">
        <v>1460</v>
      </c>
      <c r="G566" s="22" t="s">
        <v>1460</v>
      </c>
      <c r="H566" s="22" t="s">
        <v>1460</v>
      </c>
      <c r="I566" s="22" t="s">
        <v>1460</v>
      </c>
    </row>
    <row r="567" spans="2:9">
      <c r="B567" s="134" t="s">
        <v>2620</v>
      </c>
      <c r="C567" s="134" t="s">
        <v>2621</v>
      </c>
      <c r="D567" s="134" t="s">
        <v>608</v>
      </c>
      <c r="E567" s="22" t="s">
        <v>1460</v>
      </c>
      <c r="F567" s="22" t="s">
        <v>1460</v>
      </c>
      <c r="G567" s="22" t="s">
        <v>1460</v>
      </c>
      <c r="H567" s="22" t="s">
        <v>1460</v>
      </c>
      <c r="I567" s="22" t="s">
        <v>1460</v>
      </c>
    </row>
    <row r="568" spans="2:9">
      <c r="B568" s="134" t="s">
        <v>2622</v>
      </c>
      <c r="C568" s="134" t="s">
        <v>2623</v>
      </c>
      <c r="D568" s="134" t="s">
        <v>609</v>
      </c>
      <c r="E568" s="22" t="s">
        <v>1460</v>
      </c>
      <c r="F568" s="22" t="s">
        <v>1460</v>
      </c>
      <c r="G568" s="22" t="s">
        <v>1460</v>
      </c>
      <c r="H568" s="22" t="s">
        <v>1460</v>
      </c>
      <c r="I568" s="22" t="s">
        <v>1460</v>
      </c>
    </row>
    <row r="569" spans="2:9">
      <c r="B569" s="134" t="s">
        <v>2624</v>
      </c>
      <c r="C569" s="134" t="s">
        <v>2625</v>
      </c>
      <c r="D569" s="134" t="s">
        <v>610</v>
      </c>
      <c r="E569" s="22" t="s">
        <v>1460</v>
      </c>
      <c r="F569" s="22" t="s">
        <v>1460</v>
      </c>
      <c r="G569" s="22" t="s">
        <v>1460</v>
      </c>
      <c r="H569" s="22" t="s">
        <v>1460</v>
      </c>
      <c r="I569" s="22" t="s">
        <v>1460</v>
      </c>
    </row>
    <row r="570" spans="2:9">
      <c r="B570" s="134" t="s">
        <v>2626</v>
      </c>
      <c r="C570" s="134" t="s">
        <v>2627</v>
      </c>
      <c r="D570" s="134" t="s">
        <v>611</v>
      </c>
      <c r="E570" s="22" t="s">
        <v>1460</v>
      </c>
      <c r="F570" s="22" t="s">
        <v>1460</v>
      </c>
      <c r="G570" s="22" t="s">
        <v>1460</v>
      </c>
      <c r="H570" s="22" t="s">
        <v>1460</v>
      </c>
      <c r="I570" s="22" t="s">
        <v>1460</v>
      </c>
    </row>
    <row r="571" spans="2:9">
      <c r="B571" s="134" t="s">
        <v>2628</v>
      </c>
      <c r="C571" s="134" t="s">
        <v>2629</v>
      </c>
      <c r="D571" s="134" t="s">
        <v>612</v>
      </c>
      <c r="E571" s="22" t="s">
        <v>1460</v>
      </c>
      <c r="F571" s="22" t="s">
        <v>1460</v>
      </c>
      <c r="G571" s="22" t="s">
        <v>1460</v>
      </c>
      <c r="H571" s="22" t="s">
        <v>1460</v>
      </c>
      <c r="I571" s="22" t="s">
        <v>1460</v>
      </c>
    </row>
    <row r="572" spans="2:9">
      <c r="B572" s="134" t="s">
        <v>2630</v>
      </c>
      <c r="C572" s="134" t="s">
        <v>2631</v>
      </c>
      <c r="D572" s="134" t="s">
        <v>613</v>
      </c>
      <c r="E572" s="22" t="s">
        <v>1460</v>
      </c>
      <c r="F572" s="22" t="s">
        <v>1460</v>
      </c>
      <c r="G572" s="22" t="s">
        <v>1460</v>
      </c>
      <c r="H572" s="22" t="s">
        <v>1460</v>
      </c>
      <c r="I572" s="22" t="s">
        <v>1460</v>
      </c>
    </row>
    <row r="573" spans="2:9">
      <c r="B573" s="134" t="s">
        <v>2632</v>
      </c>
      <c r="C573" s="134" t="s">
        <v>2633</v>
      </c>
      <c r="D573" s="134" t="s">
        <v>614</v>
      </c>
      <c r="E573" s="22" t="s">
        <v>1460</v>
      </c>
      <c r="F573" s="22" t="s">
        <v>1460</v>
      </c>
      <c r="G573" s="22" t="s">
        <v>1460</v>
      </c>
      <c r="H573" s="22" t="s">
        <v>1460</v>
      </c>
      <c r="I573" s="22" t="s">
        <v>1460</v>
      </c>
    </row>
    <row r="574" spans="2:9">
      <c r="B574" s="134" t="s">
        <v>2634</v>
      </c>
      <c r="C574" s="134" t="s">
        <v>2635</v>
      </c>
      <c r="D574" s="134" t="s">
        <v>615</v>
      </c>
      <c r="E574" s="22" t="s">
        <v>1460</v>
      </c>
      <c r="F574" s="22" t="s">
        <v>1460</v>
      </c>
      <c r="G574" s="22" t="s">
        <v>9</v>
      </c>
      <c r="H574" s="22" t="s">
        <v>1460</v>
      </c>
      <c r="I574" s="22" t="s">
        <v>1460</v>
      </c>
    </row>
    <row r="575" spans="2:9">
      <c r="B575" s="134" t="s">
        <v>2636</v>
      </c>
      <c r="C575" s="134" t="s">
        <v>2637</v>
      </c>
      <c r="D575" s="134" t="s">
        <v>616</v>
      </c>
      <c r="E575" s="22" t="s">
        <v>1460</v>
      </c>
      <c r="F575" s="22" t="s">
        <v>1460</v>
      </c>
      <c r="G575" s="22" t="s">
        <v>1460</v>
      </c>
      <c r="H575" s="22" t="s">
        <v>1460</v>
      </c>
      <c r="I575" s="22" t="s">
        <v>1460</v>
      </c>
    </row>
    <row r="576" spans="2:9">
      <c r="B576" s="134" t="s">
        <v>2638</v>
      </c>
      <c r="C576" s="134" t="s">
        <v>2639</v>
      </c>
      <c r="D576" s="134" t="s">
        <v>617</v>
      </c>
      <c r="E576" s="22" t="s">
        <v>1460</v>
      </c>
      <c r="F576" s="22" t="s">
        <v>1460</v>
      </c>
      <c r="G576" s="22" t="s">
        <v>1460</v>
      </c>
      <c r="H576" s="22" t="s">
        <v>1460</v>
      </c>
      <c r="I576" s="22" t="s">
        <v>1460</v>
      </c>
    </row>
    <row r="577" spans="2:9">
      <c r="B577" s="134" t="s">
        <v>2640</v>
      </c>
      <c r="C577" s="134" t="s">
        <v>2641</v>
      </c>
      <c r="D577" s="134" t="s">
        <v>618</v>
      </c>
      <c r="E577" s="22" t="s">
        <v>1460</v>
      </c>
      <c r="F577" s="22" t="s">
        <v>1460</v>
      </c>
      <c r="G577" s="22" t="s">
        <v>1460</v>
      </c>
      <c r="H577" s="22" t="s">
        <v>1460</v>
      </c>
      <c r="I577" s="22" t="s">
        <v>1460</v>
      </c>
    </row>
    <row r="578" spans="2:9">
      <c r="B578" s="134" t="s">
        <v>2642</v>
      </c>
      <c r="C578" s="134" t="s">
        <v>2643</v>
      </c>
      <c r="D578" s="134" t="s">
        <v>619</v>
      </c>
      <c r="E578" s="22" t="s">
        <v>1460</v>
      </c>
      <c r="F578" s="22" t="s">
        <v>1460</v>
      </c>
      <c r="G578" s="22" t="s">
        <v>1460</v>
      </c>
      <c r="H578" s="22" t="s">
        <v>1460</v>
      </c>
      <c r="I578" s="22" t="s">
        <v>1460</v>
      </c>
    </row>
    <row r="579" spans="2:9">
      <c r="B579" s="134" t="s">
        <v>2644</v>
      </c>
      <c r="C579" s="134" t="s">
        <v>2645</v>
      </c>
      <c r="D579" s="134" t="s">
        <v>620</v>
      </c>
      <c r="E579" s="22" t="s">
        <v>1460</v>
      </c>
      <c r="F579" s="22" t="s">
        <v>1460</v>
      </c>
      <c r="G579" s="22" t="s">
        <v>1460</v>
      </c>
      <c r="H579" s="22" t="s">
        <v>1460</v>
      </c>
      <c r="I579" s="22" t="s">
        <v>1460</v>
      </c>
    </row>
    <row r="580" spans="2:9">
      <c r="B580" s="134" t="s">
        <v>2646</v>
      </c>
      <c r="C580" s="134" t="s">
        <v>2647</v>
      </c>
      <c r="D580" s="134" t="s">
        <v>621</v>
      </c>
      <c r="E580" s="22" t="s">
        <v>1460</v>
      </c>
      <c r="F580" s="22" t="s">
        <v>1460</v>
      </c>
      <c r="G580" s="22" t="s">
        <v>1460</v>
      </c>
      <c r="H580" s="22" t="s">
        <v>1460</v>
      </c>
      <c r="I580" s="22" t="s">
        <v>1460</v>
      </c>
    </row>
    <row r="581" spans="2:9">
      <c r="B581" s="134" t="s">
        <v>2648</v>
      </c>
      <c r="C581" s="134" t="s">
        <v>2649</v>
      </c>
      <c r="D581" s="134" t="s">
        <v>622</v>
      </c>
      <c r="E581" s="22" t="s">
        <v>1460</v>
      </c>
      <c r="F581" s="22" t="s">
        <v>1460</v>
      </c>
      <c r="G581" s="22" t="s">
        <v>1460</v>
      </c>
      <c r="H581" s="22" t="s">
        <v>1460</v>
      </c>
      <c r="I581" s="22" t="s">
        <v>1460</v>
      </c>
    </row>
    <row r="582" spans="2:9">
      <c r="B582" s="134" t="s">
        <v>2650</v>
      </c>
      <c r="C582" s="134" t="s">
        <v>2651</v>
      </c>
      <c r="D582" s="134" t="s">
        <v>623</v>
      </c>
      <c r="E582" s="22" t="s">
        <v>1460</v>
      </c>
      <c r="F582" s="22" t="s">
        <v>1460</v>
      </c>
      <c r="G582" s="22" t="s">
        <v>1460</v>
      </c>
      <c r="H582" s="22" t="s">
        <v>1460</v>
      </c>
      <c r="I582" s="22" t="s">
        <v>1460</v>
      </c>
    </row>
    <row r="583" spans="2:9">
      <c r="B583" s="134" t="s">
        <v>2652</v>
      </c>
      <c r="C583" s="134" t="s">
        <v>2653</v>
      </c>
      <c r="D583" s="134" t="s">
        <v>624</v>
      </c>
      <c r="E583" s="22" t="s">
        <v>1460</v>
      </c>
      <c r="F583" s="22" t="s">
        <v>1460</v>
      </c>
      <c r="G583" s="22" t="s">
        <v>1460</v>
      </c>
      <c r="H583" s="22" t="s">
        <v>1460</v>
      </c>
      <c r="I583" s="22" t="s">
        <v>1460</v>
      </c>
    </row>
    <row r="584" spans="2:9">
      <c r="B584" s="134" t="s">
        <v>2654</v>
      </c>
      <c r="C584" s="134" t="s">
        <v>2655</v>
      </c>
      <c r="D584" s="134" t="s">
        <v>625</v>
      </c>
      <c r="E584" s="22" t="s">
        <v>1460</v>
      </c>
      <c r="F584" s="22" t="s">
        <v>1460</v>
      </c>
      <c r="G584" s="22" t="s">
        <v>1460</v>
      </c>
      <c r="H584" s="22" t="s">
        <v>1460</v>
      </c>
      <c r="I584" s="22" t="s">
        <v>1460</v>
      </c>
    </row>
    <row r="585" spans="2:9">
      <c r="B585" s="134" t="s">
        <v>2656</v>
      </c>
      <c r="C585" s="134" t="s">
        <v>2657</v>
      </c>
      <c r="D585" s="134" t="s">
        <v>626</v>
      </c>
      <c r="E585" s="22" t="s">
        <v>1460</v>
      </c>
      <c r="F585" s="22" t="s">
        <v>1460</v>
      </c>
      <c r="G585" s="22" t="s">
        <v>1460</v>
      </c>
      <c r="H585" s="22" t="s">
        <v>1460</v>
      </c>
      <c r="I585" s="22" t="s">
        <v>1460</v>
      </c>
    </row>
    <row r="586" spans="2:9">
      <c r="B586" s="134" t="s">
        <v>2658</v>
      </c>
      <c r="C586" s="134" t="s">
        <v>2659</v>
      </c>
      <c r="D586" s="134" t="s">
        <v>627</v>
      </c>
      <c r="E586" s="22" t="s">
        <v>1460</v>
      </c>
      <c r="F586" s="22" t="s">
        <v>1460</v>
      </c>
      <c r="G586" s="22" t="s">
        <v>1460</v>
      </c>
      <c r="H586" s="22" t="s">
        <v>1460</v>
      </c>
      <c r="I586" s="22" t="s">
        <v>1460</v>
      </c>
    </row>
    <row r="587" spans="2:9">
      <c r="B587" s="134" t="s">
        <v>2660</v>
      </c>
      <c r="C587" s="134" t="s">
        <v>2661</v>
      </c>
      <c r="D587" s="134" t="s">
        <v>628</v>
      </c>
      <c r="E587" s="22" t="s">
        <v>1460</v>
      </c>
      <c r="F587" s="22" t="s">
        <v>1460</v>
      </c>
      <c r="G587" s="22" t="s">
        <v>1460</v>
      </c>
      <c r="H587" s="22" t="s">
        <v>1460</v>
      </c>
      <c r="I587" s="22" t="s">
        <v>1460</v>
      </c>
    </row>
    <row r="588" spans="2:9">
      <c r="B588" s="134" t="s">
        <v>2662</v>
      </c>
      <c r="C588" s="134" t="s">
        <v>2663</v>
      </c>
      <c r="D588" s="134" t="s">
        <v>629</v>
      </c>
      <c r="E588" s="22" t="s">
        <v>1460</v>
      </c>
      <c r="F588" s="22" t="s">
        <v>1460</v>
      </c>
      <c r="G588" s="22" t="s">
        <v>1460</v>
      </c>
      <c r="H588" s="22" t="s">
        <v>1460</v>
      </c>
      <c r="I588" s="22" t="s">
        <v>1460</v>
      </c>
    </row>
    <row r="589" spans="2:9">
      <c r="B589" s="134" t="s">
        <v>2664</v>
      </c>
      <c r="C589" s="134" t="s">
        <v>2665</v>
      </c>
      <c r="D589" s="134" t="s">
        <v>630</v>
      </c>
      <c r="E589" s="22" t="s">
        <v>1460</v>
      </c>
      <c r="F589" s="22" t="s">
        <v>1460</v>
      </c>
      <c r="G589" s="22" t="s">
        <v>1460</v>
      </c>
      <c r="H589" s="22" t="s">
        <v>1460</v>
      </c>
      <c r="I589" s="22" t="s">
        <v>1460</v>
      </c>
    </row>
    <row r="590" spans="2:9">
      <c r="B590" s="134" t="s">
        <v>2666</v>
      </c>
      <c r="C590" s="134" t="s">
        <v>2667</v>
      </c>
      <c r="D590" s="134" t="s">
        <v>631</v>
      </c>
      <c r="E590" s="22" t="s">
        <v>1460</v>
      </c>
      <c r="F590" s="22" t="s">
        <v>1460</v>
      </c>
      <c r="G590" s="22" t="s">
        <v>1460</v>
      </c>
      <c r="H590" s="22" t="s">
        <v>1460</v>
      </c>
      <c r="I590" s="22" t="s">
        <v>1460</v>
      </c>
    </row>
    <row r="591" spans="2:9">
      <c r="B591" s="134" t="s">
        <v>2668</v>
      </c>
      <c r="C591" s="134" t="s">
        <v>2669</v>
      </c>
      <c r="D591" s="134" t="s">
        <v>632</v>
      </c>
      <c r="E591" s="22" t="s">
        <v>1460</v>
      </c>
      <c r="F591" s="22" t="s">
        <v>1460</v>
      </c>
      <c r="G591" s="22" t="s">
        <v>1460</v>
      </c>
      <c r="H591" s="22" t="s">
        <v>1460</v>
      </c>
      <c r="I591" s="22" t="s">
        <v>1460</v>
      </c>
    </row>
    <row r="592" spans="2:9">
      <c r="B592" s="134" t="s">
        <v>2670</v>
      </c>
      <c r="C592" s="134" t="s">
        <v>2671</v>
      </c>
      <c r="D592" s="134" t="s">
        <v>633</v>
      </c>
      <c r="E592" s="22" t="s">
        <v>1460</v>
      </c>
      <c r="F592" s="22" t="s">
        <v>1460</v>
      </c>
      <c r="G592" s="22" t="s">
        <v>1460</v>
      </c>
      <c r="H592" s="22" t="s">
        <v>1460</v>
      </c>
      <c r="I592" s="22" t="s">
        <v>1460</v>
      </c>
    </row>
    <row r="593" spans="2:9">
      <c r="B593" s="134" t="s">
        <v>2672</v>
      </c>
      <c r="C593" s="134" t="s">
        <v>2673</v>
      </c>
      <c r="D593" s="134" t="s">
        <v>634</v>
      </c>
      <c r="E593" s="22" t="s">
        <v>1460</v>
      </c>
      <c r="F593" s="22" t="s">
        <v>1460</v>
      </c>
      <c r="G593" s="22" t="s">
        <v>1460</v>
      </c>
      <c r="H593" s="22" t="s">
        <v>1460</v>
      </c>
      <c r="I593" s="22" t="s">
        <v>1460</v>
      </c>
    </row>
    <row r="594" spans="2:9">
      <c r="B594" s="134" t="s">
        <v>2674</v>
      </c>
      <c r="C594" s="134" t="s">
        <v>2675</v>
      </c>
      <c r="D594" s="134" t="s">
        <v>635</v>
      </c>
      <c r="E594" s="22" t="s">
        <v>1460</v>
      </c>
      <c r="F594" s="22" t="s">
        <v>1460</v>
      </c>
      <c r="G594" s="22" t="s">
        <v>1460</v>
      </c>
      <c r="H594" s="22" t="s">
        <v>1460</v>
      </c>
      <c r="I594" s="22" t="s">
        <v>1460</v>
      </c>
    </row>
    <row r="595" spans="2:9">
      <c r="B595" s="134" t="s">
        <v>2676</v>
      </c>
      <c r="C595" s="134" t="s">
        <v>2677</v>
      </c>
      <c r="D595" s="134" t="s">
        <v>636</v>
      </c>
      <c r="E595" s="22" t="s">
        <v>1460</v>
      </c>
      <c r="F595" s="22" t="s">
        <v>1460</v>
      </c>
      <c r="G595" s="22" t="s">
        <v>1460</v>
      </c>
      <c r="H595" s="22" t="s">
        <v>1460</v>
      </c>
      <c r="I595" s="22" t="s">
        <v>1460</v>
      </c>
    </row>
    <row r="596" spans="2:9">
      <c r="B596" s="134" t="s">
        <v>2678</v>
      </c>
      <c r="C596" s="134" t="s">
        <v>2679</v>
      </c>
      <c r="D596" s="134" t="s">
        <v>637</v>
      </c>
      <c r="E596" s="22" t="s">
        <v>1460</v>
      </c>
      <c r="F596" s="22" t="s">
        <v>1460</v>
      </c>
      <c r="G596" s="22" t="s">
        <v>1460</v>
      </c>
      <c r="H596" s="22" t="s">
        <v>1460</v>
      </c>
      <c r="I596" s="22" t="s">
        <v>1460</v>
      </c>
    </row>
    <row r="597" spans="2:9">
      <c r="B597" s="134" t="s">
        <v>2680</v>
      </c>
      <c r="C597" s="134" t="s">
        <v>2681</v>
      </c>
      <c r="D597" s="134" t="s">
        <v>638</v>
      </c>
      <c r="E597" s="22" t="s">
        <v>1460</v>
      </c>
      <c r="F597" s="22" t="s">
        <v>1460</v>
      </c>
      <c r="G597" s="22" t="s">
        <v>1460</v>
      </c>
      <c r="H597" s="22" t="s">
        <v>1460</v>
      </c>
      <c r="I597" s="22" t="s">
        <v>1460</v>
      </c>
    </row>
    <row r="598" spans="2:9">
      <c r="B598" s="134" t="s">
        <v>2682</v>
      </c>
      <c r="C598" s="134" t="s">
        <v>2683</v>
      </c>
      <c r="D598" s="134" t="s">
        <v>639</v>
      </c>
      <c r="E598" s="22" t="s">
        <v>1460</v>
      </c>
      <c r="F598" s="22" t="s">
        <v>1460</v>
      </c>
      <c r="G598" s="22" t="s">
        <v>1460</v>
      </c>
      <c r="H598" s="22" t="s">
        <v>1460</v>
      </c>
      <c r="I598" s="22" t="s">
        <v>1460</v>
      </c>
    </row>
    <row r="599" spans="2:9">
      <c r="B599" s="134" t="s">
        <v>2684</v>
      </c>
      <c r="C599" s="134" t="s">
        <v>2685</v>
      </c>
      <c r="D599" s="134" t="s">
        <v>640</v>
      </c>
      <c r="E599" s="22" t="s">
        <v>1460</v>
      </c>
      <c r="F599" s="22" t="s">
        <v>1460</v>
      </c>
      <c r="G599" s="22" t="s">
        <v>1460</v>
      </c>
      <c r="H599" s="22" t="s">
        <v>1460</v>
      </c>
      <c r="I599" s="22" t="s">
        <v>1460</v>
      </c>
    </row>
    <row r="600" spans="2:9">
      <c r="B600" s="134" t="s">
        <v>2686</v>
      </c>
      <c r="C600" s="134" t="s">
        <v>2687</v>
      </c>
      <c r="D600" s="134" t="s">
        <v>641</v>
      </c>
      <c r="E600" s="22" t="s">
        <v>1460</v>
      </c>
      <c r="F600" s="22" t="s">
        <v>1460</v>
      </c>
      <c r="G600" s="22" t="s">
        <v>1460</v>
      </c>
      <c r="H600" s="22" t="s">
        <v>1460</v>
      </c>
      <c r="I600" s="22" t="s">
        <v>1460</v>
      </c>
    </row>
    <row r="601" spans="2:9">
      <c r="B601" s="134" t="s">
        <v>2688</v>
      </c>
      <c r="C601" s="134" t="s">
        <v>2689</v>
      </c>
      <c r="D601" s="134" t="s">
        <v>642</v>
      </c>
      <c r="E601" s="22" t="s">
        <v>1460</v>
      </c>
      <c r="F601" s="22" t="s">
        <v>1460</v>
      </c>
      <c r="G601" s="22" t="s">
        <v>1460</v>
      </c>
      <c r="H601" s="22" t="s">
        <v>1460</v>
      </c>
      <c r="I601" s="22" t="s">
        <v>1460</v>
      </c>
    </row>
    <row r="602" spans="2:9">
      <c r="B602" s="134" t="s">
        <v>2690</v>
      </c>
      <c r="C602" s="134" t="s">
        <v>2691</v>
      </c>
      <c r="D602" s="134" t="s">
        <v>643</v>
      </c>
      <c r="E602" s="22" t="s">
        <v>1460</v>
      </c>
      <c r="F602" s="22" t="s">
        <v>1460</v>
      </c>
      <c r="G602" s="22" t="s">
        <v>1460</v>
      </c>
      <c r="H602" s="22" t="s">
        <v>1460</v>
      </c>
      <c r="I602" s="22" t="s">
        <v>1460</v>
      </c>
    </row>
    <row r="603" spans="2:9">
      <c r="B603" s="134" t="s">
        <v>2692</v>
      </c>
      <c r="C603" s="134" t="s">
        <v>2693</v>
      </c>
      <c r="D603" s="134" t="s">
        <v>644</v>
      </c>
      <c r="E603" s="22" t="s">
        <v>1460</v>
      </c>
      <c r="F603" s="22" t="s">
        <v>1460</v>
      </c>
      <c r="G603" s="22" t="s">
        <v>1460</v>
      </c>
      <c r="H603" s="22" t="s">
        <v>1460</v>
      </c>
      <c r="I603" s="22" t="s">
        <v>1460</v>
      </c>
    </row>
    <row r="604" spans="2:9">
      <c r="B604" s="134" t="s">
        <v>2694</v>
      </c>
      <c r="C604" s="134" t="s">
        <v>2695</v>
      </c>
      <c r="D604" s="134" t="s">
        <v>645</v>
      </c>
      <c r="E604" s="22" t="s">
        <v>1460</v>
      </c>
      <c r="F604" s="22" t="s">
        <v>9</v>
      </c>
      <c r="G604" s="22" t="s">
        <v>9</v>
      </c>
      <c r="H604" s="22" t="s">
        <v>1460</v>
      </c>
      <c r="I604" s="22" t="s">
        <v>1460</v>
      </c>
    </row>
    <row r="605" spans="2:9">
      <c r="B605" s="134" t="s">
        <v>2696</v>
      </c>
      <c r="C605" s="134" t="s">
        <v>2697</v>
      </c>
      <c r="D605" s="134" t="s">
        <v>646</v>
      </c>
      <c r="E605" s="22" t="s">
        <v>1460</v>
      </c>
      <c r="F605" s="22" t="s">
        <v>9</v>
      </c>
      <c r="G605" s="22" t="s">
        <v>9</v>
      </c>
      <c r="H605" s="22" t="s">
        <v>1460</v>
      </c>
      <c r="I605" s="22" t="s">
        <v>1460</v>
      </c>
    </row>
    <row r="606" spans="2:9">
      <c r="B606" s="134" t="s">
        <v>2698</v>
      </c>
      <c r="C606" s="134" t="s">
        <v>2699</v>
      </c>
      <c r="D606" s="134" t="s">
        <v>647</v>
      </c>
      <c r="E606" s="22" t="s">
        <v>1460</v>
      </c>
      <c r="F606" s="22" t="s">
        <v>9</v>
      </c>
      <c r="G606" s="22" t="s">
        <v>9</v>
      </c>
      <c r="H606" s="22" t="s">
        <v>1460</v>
      </c>
      <c r="I606" s="22" t="s">
        <v>1460</v>
      </c>
    </row>
    <row r="607" spans="2:9">
      <c r="B607" s="134" t="s">
        <v>2700</v>
      </c>
      <c r="C607" s="134" t="s">
        <v>2701</v>
      </c>
      <c r="D607" s="134" t="s">
        <v>648</v>
      </c>
      <c r="E607" s="22" t="s">
        <v>1460</v>
      </c>
      <c r="F607" s="22" t="s">
        <v>9</v>
      </c>
      <c r="G607" s="22" t="s">
        <v>9</v>
      </c>
      <c r="H607" s="22" t="s">
        <v>1460</v>
      </c>
      <c r="I607" s="22" t="s">
        <v>1460</v>
      </c>
    </row>
    <row r="608" spans="2:9">
      <c r="B608" s="134" t="s">
        <v>2702</v>
      </c>
      <c r="C608" s="134" t="s">
        <v>2703</v>
      </c>
      <c r="D608" s="134" t="s">
        <v>649</v>
      </c>
      <c r="E608" s="22" t="s">
        <v>1460</v>
      </c>
      <c r="F608" s="22" t="s">
        <v>9</v>
      </c>
      <c r="G608" s="22" t="s">
        <v>9</v>
      </c>
      <c r="H608" s="22" t="s">
        <v>1460</v>
      </c>
      <c r="I608" s="22" t="s">
        <v>1460</v>
      </c>
    </row>
    <row r="609" spans="2:9">
      <c r="B609" s="134" t="s">
        <v>2704</v>
      </c>
      <c r="C609" s="134" t="s">
        <v>2705</v>
      </c>
      <c r="D609" s="134" t="s">
        <v>650</v>
      </c>
      <c r="E609" s="22" t="s">
        <v>1460</v>
      </c>
      <c r="F609" s="22" t="s">
        <v>1460</v>
      </c>
      <c r="G609" s="22" t="s">
        <v>9</v>
      </c>
      <c r="H609" s="22" t="s">
        <v>1460</v>
      </c>
      <c r="I609" s="22" t="s">
        <v>1460</v>
      </c>
    </row>
    <row r="610" spans="2:9">
      <c r="B610" s="134" t="s">
        <v>2706</v>
      </c>
      <c r="C610" s="134" t="s">
        <v>2707</v>
      </c>
      <c r="D610" s="134" t="s">
        <v>651</v>
      </c>
      <c r="E610" s="22" t="s">
        <v>1460</v>
      </c>
      <c r="F610" s="22" t="s">
        <v>9</v>
      </c>
      <c r="G610" s="22" t="s">
        <v>9</v>
      </c>
      <c r="H610" s="22" t="s">
        <v>1460</v>
      </c>
      <c r="I610" s="22" t="s">
        <v>1460</v>
      </c>
    </row>
    <row r="611" spans="2:9">
      <c r="B611" s="134" t="s">
        <v>2708</v>
      </c>
      <c r="C611" s="134" t="s">
        <v>2709</v>
      </c>
      <c r="D611" s="134" t="s">
        <v>652</v>
      </c>
      <c r="E611" s="22" t="s">
        <v>1460</v>
      </c>
      <c r="F611" s="22" t="s">
        <v>9</v>
      </c>
      <c r="G611" s="22" t="s">
        <v>9</v>
      </c>
      <c r="H611" s="22" t="s">
        <v>1460</v>
      </c>
      <c r="I611" s="22" t="s">
        <v>1460</v>
      </c>
    </row>
    <row r="612" spans="2:9">
      <c r="B612" s="134" t="s">
        <v>2710</v>
      </c>
      <c r="C612" s="134" t="s">
        <v>2711</v>
      </c>
      <c r="D612" s="134" t="s">
        <v>653</v>
      </c>
      <c r="E612" s="22" t="s">
        <v>1460</v>
      </c>
      <c r="F612" s="22" t="s">
        <v>9</v>
      </c>
      <c r="G612" s="22" t="s">
        <v>9</v>
      </c>
      <c r="H612" s="22" t="s">
        <v>1460</v>
      </c>
      <c r="I612" s="22" t="s">
        <v>1460</v>
      </c>
    </row>
    <row r="613" spans="2:9">
      <c r="B613" s="134" t="s">
        <v>2712</v>
      </c>
      <c r="C613" s="134" t="s">
        <v>2713</v>
      </c>
      <c r="D613" s="134" t="s">
        <v>654</v>
      </c>
      <c r="E613" s="22" t="s">
        <v>1460</v>
      </c>
      <c r="F613" s="22" t="s">
        <v>1460</v>
      </c>
      <c r="G613" s="22" t="s">
        <v>1460</v>
      </c>
      <c r="H613" s="22" t="s">
        <v>1460</v>
      </c>
      <c r="I613" s="22" t="s">
        <v>1460</v>
      </c>
    </row>
    <row r="614" spans="2:9">
      <c r="B614" s="134" t="s">
        <v>2714</v>
      </c>
      <c r="C614" s="134" t="s">
        <v>2715</v>
      </c>
      <c r="D614" s="134" t="s">
        <v>655</v>
      </c>
      <c r="E614" s="22" t="s">
        <v>1460</v>
      </c>
      <c r="F614" s="22" t="s">
        <v>1460</v>
      </c>
      <c r="G614" s="22" t="s">
        <v>1460</v>
      </c>
      <c r="H614" s="22" t="s">
        <v>1460</v>
      </c>
      <c r="I614" s="22" t="s">
        <v>1460</v>
      </c>
    </row>
    <row r="615" spans="2:9">
      <c r="B615" s="134" t="s">
        <v>2716</v>
      </c>
      <c r="C615" s="134" t="s">
        <v>2717</v>
      </c>
      <c r="D615" s="134" t="s">
        <v>656</v>
      </c>
      <c r="E615" s="22" t="s">
        <v>1460</v>
      </c>
      <c r="F615" s="22" t="s">
        <v>1460</v>
      </c>
      <c r="G615" s="22" t="s">
        <v>1460</v>
      </c>
      <c r="H615" s="22" t="s">
        <v>1460</v>
      </c>
      <c r="I615" s="22" t="s">
        <v>1460</v>
      </c>
    </row>
    <row r="616" spans="2:9">
      <c r="B616" s="134" t="s">
        <v>2718</v>
      </c>
      <c r="C616" s="134" t="s">
        <v>2719</v>
      </c>
      <c r="D616" s="134" t="s">
        <v>657</v>
      </c>
      <c r="E616" s="22" t="s">
        <v>1460</v>
      </c>
      <c r="F616" s="22" t="s">
        <v>1460</v>
      </c>
      <c r="G616" s="22" t="s">
        <v>1460</v>
      </c>
      <c r="H616" s="22" t="s">
        <v>1460</v>
      </c>
      <c r="I616" s="22" t="s">
        <v>1460</v>
      </c>
    </row>
    <row r="617" spans="2:9">
      <c r="B617" s="134" t="s">
        <v>2720</v>
      </c>
      <c r="C617" s="134" t="s">
        <v>2721</v>
      </c>
      <c r="D617" s="134" t="s">
        <v>658</v>
      </c>
      <c r="E617" s="22" t="s">
        <v>1460</v>
      </c>
      <c r="F617" s="22" t="s">
        <v>1460</v>
      </c>
      <c r="G617" s="22" t="s">
        <v>1460</v>
      </c>
      <c r="H617" s="22" t="s">
        <v>1460</v>
      </c>
      <c r="I617" s="22" t="s">
        <v>1460</v>
      </c>
    </row>
    <row r="618" spans="2:9">
      <c r="B618" s="134" t="s">
        <v>2722</v>
      </c>
      <c r="C618" s="134" t="s">
        <v>2723</v>
      </c>
      <c r="D618" s="134" t="s">
        <v>659</v>
      </c>
      <c r="E618" s="22" t="s">
        <v>1460</v>
      </c>
      <c r="F618" s="22" t="s">
        <v>1460</v>
      </c>
      <c r="G618" s="22" t="s">
        <v>1460</v>
      </c>
      <c r="H618" s="22" t="s">
        <v>1460</v>
      </c>
      <c r="I618" s="22" t="s">
        <v>1460</v>
      </c>
    </row>
    <row r="619" spans="2:9">
      <c r="B619" s="134" t="s">
        <v>2724</v>
      </c>
      <c r="C619" s="134" t="s">
        <v>2725</v>
      </c>
      <c r="D619" s="134" t="s">
        <v>660</v>
      </c>
      <c r="E619" s="22" t="s">
        <v>1460</v>
      </c>
      <c r="F619" s="22" t="s">
        <v>1460</v>
      </c>
      <c r="G619" s="22" t="s">
        <v>1460</v>
      </c>
      <c r="H619" s="22" t="s">
        <v>1460</v>
      </c>
      <c r="I619" s="22" t="s">
        <v>1460</v>
      </c>
    </row>
    <row r="620" spans="2:9">
      <c r="B620" s="134" t="s">
        <v>2726</v>
      </c>
      <c r="C620" s="134" t="s">
        <v>2727</v>
      </c>
      <c r="D620" s="134" t="s">
        <v>661</v>
      </c>
      <c r="E620" s="22" t="s">
        <v>1460</v>
      </c>
      <c r="F620" s="22" t="s">
        <v>1460</v>
      </c>
      <c r="G620" s="22" t="s">
        <v>1460</v>
      </c>
      <c r="H620" s="22" t="s">
        <v>1460</v>
      </c>
      <c r="I620" s="22" t="s">
        <v>1460</v>
      </c>
    </row>
    <row r="621" spans="2:9">
      <c r="B621" s="134" t="s">
        <v>2728</v>
      </c>
      <c r="C621" s="134" t="s">
        <v>2729</v>
      </c>
      <c r="D621" s="134" t="s">
        <v>662</v>
      </c>
      <c r="E621" s="22" t="s">
        <v>1460</v>
      </c>
      <c r="F621" s="22" t="s">
        <v>1460</v>
      </c>
      <c r="G621" s="22" t="s">
        <v>1460</v>
      </c>
      <c r="H621" s="22" t="s">
        <v>1460</v>
      </c>
      <c r="I621" s="22" t="s">
        <v>1460</v>
      </c>
    </row>
    <row r="622" spans="2:9">
      <c r="B622" s="134" t="s">
        <v>2730</v>
      </c>
      <c r="C622" s="134" t="s">
        <v>2731</v>
      </c>
      <c r="D622" s="134" t="s">
        <v>663</v>
      </c>
      <c r="E622" s="22" t="s">
        <v>1460</v>
      </c>
      <c r="F622" s="22" t="s">
        <v>1460</v>
      </c>
      <c r="G622" s="22" t="s">
        <v>1460</v>
      </c>
      <c r="H622" s="22" t="s">
        <v>1460</v>
      </c>
      <c r="I622" s="22" t="s">
        <v>1460</v>
      </c>
    </row>
    <row r="623" spans="2:9">
      <c r="B623" s="134" t="s">
        <v>2732</v>
      </c>
      <c r="C623" s="134" t="s">
        <v>2733</v>
      </c>
      <c r="D623" s="134" t="s">
        <v>664</v>
      </c>
      <c r="E623" s="22" t="s">
        <v>1460</v>
      </c>
      <c r="F623" s="22" t="s">
        <v>1460</v>
      </c>
      <c r="G623" s="22" t="s">
        <v>1460</v>
      </c>
      <c r="H623" s="22" t="s">
        <v>1460</v>
      </c>
      <c r="I623" s="22" t="s">
        <v>1460</v>
      </c>
    </row>
    <row r="624" spans="2:9">
      <c r="B624" s="134" t="s">
        <v>2734</v>
      </c>
      <c r="C624" s="134" t="s">
        <v>2735</v>
      </c>
      <c r="D624" s="134" t="s">
        <v>665</v>
      </c>
      <c r="E624" s="22" t="s">
        <v>1460</v>
      </c>
      <c r="F624" s="22" t="s">
        <v>1460</v>
      </c>
      <c r="G624" s="22" t="s">
        <v>1460</v>
      </c>
      <c r="H624" s="22" t="s">
        <v>1460</v>
      </c>
      <c r="I624" s="22" t="s">
        <v>1460</v>
      </c>
    </row>
    <row r="625" spans="2:9">
      <c r="B625" s="134" t="s">
        <v>2736</v>
      </c>
      <c r="C625" s="134" t="s">
        <v>2737</v>
      </c>
      <c r="D625" s="134" t="s">
        <v>666</v>
      </c>
      <c r="E625" s="22" t="s">
        <v>1460</v>
      </c>
      <c r="F625" s="22" t="s">
        <v>1460</v>
      </c>
      <c r="G625" s="22" t="s">
        <v>1460</v>
      </c>
      <c r="H625" s="22" t="s">
        <v>1460</v>
      </c>
      <c r="I625" s="22" t="s">
        <v>1460</v>
      </c>
    </row>
    <row r="626" spans="2:9">
      <c r="B626" s="134" t="s">
        <v>2738</v>
      </c>
      <c r="C626" s="134" t="s">
        <v>2739</v>
      </c>
      <c r="D626" s="134" t="s">
        <v>667</v>
      </c>
      <c r="E626" s="22" t="s">
        <v>1460</v>
      </c>
      <c r="F626" s="22" t="s">
        <v>1460</v>
      </c>
      <c r="G626" s="22" t="s">
        <v>1460</v>
      </c>
      <c r="H626" s="22" t="s">
        <v>1460</v>
      </c>
      <c r="I626" s="22" t="s">
        <v>1460</v>
      </c>
    </row>
    <row r="627" spans="2:9">
      <c r="B627" s="134" t="s">
        <v>2740</v>
      </c>
      <c r="C627" s="134" t="s">
        <v>2741</v>
      </c>
      <c r="D627" s="134" t="s">
        <v>668</v>
      </c>
      <c r="E627" s="22" t="s">
        <v>1460</v>
      </c>
      <c r="F627" s="22" t="s">
        <v>1460</v>
      </c>
      <c r="G627" s="22" t="s">
        <v>1460</v>
      </c>
      <c r="H627" s="22" t="s">
        <v>1460</v>
      </c>
      <c r="I627" s="22" t="s">
        <v>1460</v>
      </c>
    </row>
    <row r="628" spans="2:9">
      <c r="B628" s="134" t="s">
        <v>2742</v>
      </c>
      <c r="C628" s="134" t="s">
        <v>2743</v>
      </c>
      <c r="D628" s="134" t="s">
        <v>669</v>
      </c>
      <c r="E628" s="22" t="s">
        <v>1460</v>
      </c>
      <c r="F628" s="22" t="s">
        <v>1460</v>
      </c>
      <c r="G628" s="22" t="s">
        <v>1460</v>
      </c>
      <c r="H628" s="22" t="s">
        <v>1460</v>
      </c>
      <c r="I628" s="22" t="s">
        <v>1460</v>
      </c>
    </row>
    <row r="629" spans="2:9">
      <c r="B629" s="134" t="s">
        <v>2744</v>
      </c>
      <c r="C629" s="134" t="s">
        <v>2745</v>
      </c>
      <c r="D629" s="134" t="s">
        <v>670</v>
      </c>
      <c r="E629" s="22" t="s">
        <v>9</v>
      </c>
      <c r="F629" s="22" t="s">
        <v>1460</v>
      </c>
      <c r="G629" s="22" t="s">
        <v>1460</v>
      </c>
      <c r="H629" s="22" t="s">
        <v>1460</v>
      </c>
      <c r="I629" s="22" t="s">
        <v>1460</v>
      </c>
    </row>
    <row r="630" spans="2:9">
      <c r="B630" s="134" t="s">
        <v>2746</v>
      </c>
      <c r="C630" s="134" t="s">
        <v>2747</v>
      </c>
      <c r="D630" s="134" t="s">
        <v>671</v>
      </c>
      <c r="E630" s="22" t="s">
        <v>1460</v>
      </c>
      <c r="F630" s="22" t="s">
        <v>1460</v>
      </c>
      <c r="G630" s="22" t="s">
        <v>1460</v>
      </c>
      <c r="H630" s="22" t="s">
        <v>1460</v>
      </c>
      <c r="I630" s="22" t="s">
        <v>1460</v>
      </c>
    </row>
    <row r="631" spans="2:9">
      <c r="B631" s="134" t="s">
        <v>2748</v>
      </c>
      <c r="C631" s="134" t="s">
        <v>2749</v>
      </c>
      <c r="D631" s="134" t="s">
        <v>672</v>
      </c>
      <c r="E631" s="22" t="s">
        <v>1460</v>
      </c>
      <c r="F631" s="22" t="s">
        <v>1460</v>
      </c>
      <c r="G631" s="22" t="s">
        <v>1460</v>
      </c>
      <c r="H631" s="22" t="s">
        <v>1460</v>
      </c>
      <c r="I631" s="22" t="s">
        <v>1460</v>
      </c>
    </row>
    <row r="632" spans="2:9">
      <c r="B632" s="134" t="s">
        <v>2750</v>
      </c>
      <c r="C632" s="134" t="s">
        <v>2751</v>
      </c>
      <c r="D632" s="134" t="s">
        <v>673</v>
      </c>
      <c r="E632" s="22" t="s">
        <v>1460</v>
      </c>
      <c r="F632" s="22" t="s">
        <v>1460</v>
      </c>
      <c r="G632" s="22" t="s">
        <v>1460</v>
      </c>
      <c r="H632" s="22" t="s">
        <v>1460</v>
      </c>
      <c r="I632" s="22" t="s">
        <v>1460</v>
      </c>
    </row>
    <row r="633" spans="2:9">
      <c r="B633" s="134" t="s">
        <v>2752</v>
      </c>
      <c r="C633" s="134" t="s">
        <v>2753</v>
      </c>
      <c r="D633" s="134" t="s">
        <v>674</v>
      </c>
      <c r="E633" s="22" t="s">
        <v>1460</v>
      </c>
      <c r="F633" s="22" t="s">
        <v>1460</v>
      </c>
      <c r="G633" s="22" t="s">
        <v>1460</v>
      </c>
      <c r="H633" s="22" t="s">
        <v>1460</v>
      </c>
      <c r="I633" s="22" t="s">
        <v>1460</v>
      </c>
    </row>
    <row r="634" spans="2:9">
      <c r="B634" s="134" t="s">
        <v>2754</v>
      </c>
      <c r="C634" s="134" t="s">
        <v>2755</v>
      </c>
      <c r="D634" s="134" t="s">
        <v>675</v>
      </c>
      <c r="E634" s="22" t="s">
        <v>1460</v>
      </c>
      <c r="F634" s="22" t="s">
        <v>1460</v>
      </c>
      <c r="G634" s="22" t="s">
        <v>1460</v>
      </c>
      <c r="H634" s="22" t="s">
        <v>1460</v>
      </c>
      <c r="I634" s="22" t="s">
        <v>1460</v>
      </c>
    </row>
    <row r="635" spans="2:9">
      <c r="B635" s="134" t="s">
        <v>2756</v>
      </c>
      <c r="C635" s="134" t="s">
        <v>2757</v>
      </c>
      <c r="D635" s="134" t="s">
        <v>676</v>
      </c>
      <c r="E635" s="22" t="s">
        <v>1460</v>
      </c>
      <c r="F635" s="22" t="s">
        <v>1460</v>
      </c>
      <c r="G635" s="22" t="s">
        <v>1460</v>
      </c>
      <c r="H635" s="22" t="s">
        <v>1460</v>
      </c>
      <c r="I635" s="22" t="s">
        <v>1460</v>
      </c>
    </row>
    <row r="636" spans="2:9">
      <c r="B636" s="134" t="s">
        <v>2758</v>
      </c>
      <c r="C636" s="134" t="s">
        <v>2759</v>
      </c>
      <c r="D636" s="134" t="s">
        <v>677</v>
      </c>
      <c r="E636" s="22" t="s">
        <v>1460</v>
      </c>
      <c r="F636" s="22" t="s">
        <v>1460</v>
      </c>
      <c r="G636" s="22" t="s">
        <v>1460</v>
      </c>
      <c r="H636" s="22" t="s">
        <v>1460</v>
      </c>
      <c r="I636" s="22" t="s">
        <v>1460</v>
      </c>
    </row>
    <row r="637" spans="2:9">
      <c r="B637" s="134" t="s">
        <v>2760</v>
      </c>
      <c r="C637" s="134" t="s">
        <v>2761</v>
      </c>
      <c r="D637" s="134" t="s">
        <v>678</v>
      </c>
      <c r="E637" s="22" t="s">
        <v>1460</v>
      </c>
      <c r="F637" s="22" t="s">
        <v>1460</v>
      </c>
      <c r="G637" s="22" t="s">
        <v>1460</v>
      </c>
      <c r="H637" s="22" t="s">
        <v>1460</v>
      </c>
      <c r="I637" s="22" t="s">
        <v>1460</v>
      </c>
    </row>
    <row r="638" spans="2:9">
      <c r="B638" s="134" t="s">
        <v>2762</v>
      </c>
      <c r="C638" s="134" t="s">
        <v>2763</v>
      </c>
      <c r="D638" s="134" t="s">
        <v>679</v>
      </c>
      <c r="E638" s="22" t="s">
        <v>1460</v>
      </c>
      <c r="F638" s="22" t="s">
        <v>1460</v>
      </c>
      <c r="G638" s="22" t="s">
        <v>1460</v>
      </c>
      <c r="H638" s="22" t="s">
        <v>1460</v>
      </c>
      <c r="I638" s="22" t="s">
        <v>1460</v>
      </c>
    </row>
    <row r="639" spans="2:9">
      <c r="B639" s="134" t="s">
        <v>2764</v>
      </c>
      <c r="C639" s="134" t="s">
        <v>2765</v>
      </c>
      <c r="D639" s="134" t="s">
        <v>680</v>
      </c>
      <c r="E639" s="22" t="s">
        <v>1460</v>
      </c>
      <c r="F639" s="22" t="s">
        <v>1460</v>
      </c>
      <c r="G639" s="22" t="s">
        <v>1460</v>
      </c>
      <c r="H639" s="22" t="s">
        <v>1460</v>
      </c>
      <c r="I639" s="22" t="s">
        <v>1460</v>
      </c>
    </row>
    <row r="640" spans="2:9">
      <c r="B640" s="134" t="s">
        <v>2766</v>
      </c>
      <c r="C640" s="134" t="s">
        <v>2767</v>
      </c>
      <c r="D640" s="134" t="s">
        <v>681</v>
      </c>
      <c r="E640" s="22" t="s">
        <v>1460</v>
      </c>
      <c r="F640" s="22" t="s">
        <v>1460</v>
      </c>
      <c r="G640" s="22" t="s">
        <v>1460</v>
      </c>
      <c r="H640" s="22" t="s">
        <v>1460</v>
      </c>
      <c r="I640" s="22" t="s">
        <v>1460</v>
      </c>
    </row>
    <row r="641" spans="2:9">
      <c r="B641" s="134" t="s">
        <v>2768</v>
      </c>
      <c r="C641" s="134" t="s">
        <v>2769</v>
      </c>
      <c r="D641" s="134" t="s">
        <v>682</v>
      </c>
      <c r="E641" s="22" t="s">
        <v>1460</v>
      </c>
      <c r="F641" s="22" t="s">
        <v>1460</v>
      </c>
      <c r="G641" s="22" t="s">
        <v>1460</v>
      </c>
      <c r="H641" s="22" t="s">
        <v>1460</v>
      </c>
      <c r="I641" s="22" t="s">
        <v>1460</v>
      </c>
    </row>
    <row r="642" spans="2:9">
      <c r="B642" s="134" t="s">
        <v>2770</v>
      </c>
      <c r="C642" s="134" t="s">
        <v>2771</v>
      </c>
      <c r="D642" s="134" t="s">
        <v>683</v>
      </c>
      <c r="E642" s="22" t="s">
        <v>1460</v>
      </c>
      <c r="F642" s="22" t="s">
        <v>1460</v>
      </c>
      <c r="G642" s="22" t="s">
        <v>1460</v>
      </c>
      <c r="H642" s="22" t="s">
        <v>1460</v>
      </c>
      <c r="I642" s="22" t="s">
        <v>1460</v>
      </c>
    </row>
    <row r="643" spans="2:9">
      <c r="B643" s="134" t="s">
        <v>2772</v>
      </c>
      <c r="C643" s="134" t="s">
        <v>2773</v>
      </c>
      <c r="D643" s="134" t="s">
        <v>684</v>
      </c>
      <c r="E643" s="22" t="s">
        <v>1460</v>
      </c>
      <c r="F643" s="22" t="s">
        <v>1460</v>
      </c>
      <c r="G643" s="22" t="s">
        <v>1460</v>
      </c>
      <c r="H643" s="22" t="s">
        <v>1460</v>
      </c>
      <c r="I643" s="22" t="s">
        <v>1460</v>
      </c>
    </row>
    <row r="644" spans="2:9">
      <c r="B644" s="134" t="s">
        <v>2774</v>
      </c>
      <c r="C644" s="134" t="s">
        <v>2775</v>
      </c>
      <c r="D644" s="134" t="s">
        <v>685</v>
      </c>
      <c r="E644" s="22" t="s">
        <v>1460</v>
      </c>
      <c r="F644" s="22" t="s">
        <v>1460</v>
      </c>
      <c r="G644" s="22" t="s">
        <v>1460</v>
      </c>
      <c r="H644" s="22" t="s">
        <v>1460</v>
      </c>
      <c r="I644" s="22" t="s">
        <v>1460</v>
      </c>
    </row>
    <row r="645" spans="2:9">
      <c r="B645" s="134" t="s">
        <v>2776</v>
      </c>
      <c r="C645" s="134" t="s">
        <v>2777</v>
      </c>
      <c r="D645" s="134" t="s">
        <v>686</v>
      </c>
      <c r="E645" s="22" t="s">
        <v>1460</v>
      </c>
      <c r="F645" s="22" t="s">
        <v>1460</v>
      </c>
      <c r="G645" s="22" t="s">
        <v>1460</v>
      </c>
      <c r="H645" s="22" t="s">
        <v>1460</v>
      </c>
      <c r="I645" s="22" t="s">
        <v>1460</v>
      </c>
    </row>
    <row r="646" spans="2:9">
      <c r="B646" s="134" t="s">
        <v>2778</v>
      </c>
      <c r="C646" s="134" t="s">
        <v>2779</v>
      </c>
      <c r="D646" s="134" t="s">
        <v>687</v>
      </c>
      <c r="E646" s="22" t="s">
        <v>1460</v>
      </c>
      <c r="F646" s="22" t="s">
        <v>1460</v>
      </c>
      <c r="G646" s="22" t="s">
        <v>1460</v>
      </c>
      <c r="H646" s="22" t="s">
        <v>1460</v>
      </c>
      <c r="I646" s="22" t="s">
        <v>1460</v>
      </c>
    </row>
    <row r="647" spans="2:9">
      <c r="B647" s="134" t="s">
        <v>2780</v>
      </c>
      <c r="C647" s="134" t="s">
        <v>2781</v>
      </c>
      <c r="D647" s="134" t="s">
        <v>688</v>
      </c>
      <c r="E647" s="22" t="s">
        <v>1460</v>
      </c>
      <c r="F647" s="22" t="s">
        <v>1460</v>
      </c>
      <c r="G647" s="22" t="s">
        <v>1460</v>
      </c>
      <c r="H647" s="22" t="s">
        <v>1460</v>
      </c>
      <c r="I647" s="22" t="s">
        <v>1460</v>
      </c>
    </row>
    <row r="648" spans="2:9">
      <c r="B648" s="134" t="s">
        <v>2782</v>
      </c>
      <c r="C648" s="134" t="s">
        <v>2783</v>
      </c>
      <c r="D648" s="134" t="s">
        <v>689</v>
      </c>
      <c r="E648" s="22" t="s">
        <v>1460</v>
      </c>
      <c r="F648" s="22" t="s">
        <v>1460</v>
      </c>
      <c r="G648" s="22" t="s">
        <v>1460</v>
      </c>
      <c r="H648" s="22" t="s">
        <v>1460</v>
      </c>
      <c r="I648" s="22" t="s">
        <v>1460</v>
      </c>
    </row>
    <row r="649" spans="2:9">
      <c r="B649" s="134" t="s">
        <v>2784</v>
      </c>
      <c r="C649" s="134" t="s">
        <v>2785</v>
      </c>
      <c r="D649" s="134" t="s">
        <v>690</v>
      </c>
      <c r="E649" s="22" t="s">
        <v>1460</v>
      </c>
      <c r="F649" s="22" t="s">
        <v>1460</v>
      </c>
      <c r="G649" s="22" t="s">
        <v>1460</v>
      </c>
      <c r="H649" s="22" t="s">
        <v>1460</v>
      </c>
      <c r="I649" s="22" t="s">
        <v>1460</v>
      </c>
    </row>
    <row r="650" spans="2:9">
      <c r="B650" s="134" t="s">
        <v>2786</v>
      </c>
      <c r="C650" s="134" t="s">
        <v>2787</v>
      </c>
      <c r="D650" s="134" t="s">
        <v>691</v>
      </c>
      <c r="E650" s="22" t="s">
        <v>1460</v>
      </c>
      <c r="F650" s="22" t="s">
        <v>9</v>
      </c>
      <c r="G650" s="22" t="s">
        <v>9</v>
      </c>
      <c r="H650" s="22" t="s">
        <v>1460</v>
      </c>
      <c r="I650" s="22" t="s">
        <v>1460</v>
      </c>
    </row>
    <row r="651" spans="2:9">
      <c r="B651" s="134" t="s">
        <v>2788</v>
      </c>
      <c r="C651" s="134" t="s">
        <v>2789</v>
      </c>
      <c r="D651" s="134" t="s">
        <v>692</v>
      </c>
      <c r="E651" s="22" t="s">
        <v>1460</v>
      </c>
      <c r="F651" s="22" t="s">
        <v>1460</v>
      </c>
      <c r="G651" s="22" t="s">
        <v>1460</v>
      </c>
      <c r="H651" s="22" t="s">
        <v>1460</v>
      </c>
      <c r="I651" s="22" t="s">
        <v>1460</v>
      </c>
    </row>
    <row r="652" spans="2:9">
      <c r="B652" s="134" t="s">
        <v>2790</v>
      </c>
      <c r="C652" s="134" t="s">
        <v>2791</v>
      </c>
      <c r="D652" s="134" t="s">
        <v>693</v>
      </c>
      <c r="E652" s="22" t="s">
        <v>1460</v>
      </c>
      <c r="F652" s="22" t="s">
        <v>1460</v>
      </c>
      <c r="G652" s="22" t="s">
        <v>1460</v>
      </c>
      <c r="H652" s="22" t="s">
        <v>1460</v>
      </c>
      <c r="I652" s="22" t="s">
        <v>1460</v>
      </c>
    </row>
    <row r="653" spans="2:9">
      <c r="B653" s="134" t="s">
        <v>2792</v>
      </c>
      <c r="C653" s="134" t="s">
        <v>2793</v>
      </c>
      <c r="D653" s="134" t="s">
        <v>694</v>
      </c>
      <c r="E653" s="22" t="s">
        <v>1460</v>
      </c>
      <c r="F653" s="22" t="s">
        <v>1460</v>
      </c>
      <c r="G653" s="22" t="s">
        <v>1460</v>
      </c>
      <c r="H653" s="22" t="s">
        <v>1460</v>
      </c>
      <c r="I653" s="22" t="s">
        <v>1460</v>
      </c>
    </row>
    <row r="654" spans="2:9">
      <c r="B654" s="134" t="s">
        <v>2794</v>
      </c>
      <c r="C654" s="134" t="s">
        <v>2795</v>
      </c>
      <c r="D654" s="134" t="s">
        <v>695</v>
      </c>
      <c r="E654" s="22" t="s">
        <v>1460</v>
      </c>
      <c r="F654" s="22" t="s">
        <v>1460</v>
      </c>
      <c r="G654" s="22" t="s">
        <v>1460</v>
      </c>
      <c r="H654" s="22" t="s">
        <v>1460</v>
      </c>
      <c r="I654" s="22" t="s">
        <v>1460</v>
      </c>
    </row>
    <row r="655" spans="2:9">
      <c r="B655" s="134" t="s">
        <v>2796</v>
      </c>
      <c r="C655" s="134" t="s">
        <v>2797</v>
      </c>
      <c r="D655" s="134" t="s">
        <v>696</v>
      </c>
      <c r="E655" s="22" t="s">
        <v>1460</v>
      </c>
      <c r="F655" s="22" t="s">
        <v>1460</v>
      </c>
      <c r="G655" s="22" t="s">
        <v>1460</v>
      </c>
      <c r="H655" s="22" t="s">
        <v>1460</v>
      </c>
      <c r="I655" s="22" t="s">
        <v>1460</v>
      </c>
    </row>
    <row r="656" spans="2:9">
      <c r="B656" s="134" t="s">
        <v>2798</v>
      </c>
      <c r="C656" s="134" t="s">
        <v>2799</v>
      </c>
      <c r="D656" s="134" t="s">
        <v>697</v>
      </c>
      <c r="E656" s="22" t="s">
        <v>1460</v>
      </c>
      <c r="F656" s="22" t="s">
        <v>1460</v>
      </c>
      <c r="G656" s="22" t="s">
        <v>1460</v>
      </c>
      <c r="H656" s="22" t="s">
        <v>1460</v>
      </c>
      <c r="I656" s="22" t="s">
        <v>1460</v>
      </c>
    </row>
    <row r="657" spans="2:9">
      <c r="B657" s="134" t="s">
        <v>2800</v>
      </c>
      <c r="C657" s="134" t="s">
        <v>2801</v>
      </c>
      <c r="D657" s="134" t="s">
        <v>698</v>
      </c>
      <c r="E657" s="22" t="s">
        <v>1460</v>
      </c>
      <c r="F657" s="22" t="s">
        <v>1460</v>
      </c>
      <c r="G657" s="22" t="s">
        <v>1460</v>
      </c>
      <c r="H657" s="22" t="s">
        <v>1460</v>
      </c>
      <c r="I657" s="22" t="s">
        <v>1460</v>
      </c>
    </row>
    <row r="658" spans="2:9">
      <c r="B658" s="134" t="s">
        <v>2802</v>
      </c>
      <c r="C658" s="134" t="s">
        <v>2803</v>
      </c>
      <c r="D658" s="134" t="s">
        <v>699</v>
      </c>
      <c r="E658" s="22" t="s">
        <v>1460</v>
      </c>
      <c r="F658" s="22" t="s">
        <v>1460</v>
      </c>
      <c r="G658" s="22" t="s">
        <v>1460</v>
      </c>
      <c r="H658" s="22" t="s">
        <v>1460</v>
      </c>
      <c r="I658" s="22" t="s">
        <v>1460</v>
      </c>
    </row>
    <row r="659" spans="2:9">
      <c r="B659" s="134" t="s">
        <v>2804</v>
      </c>
      <c r="C659" s="134" t="s">
        <v>2805</v>
      </c>
      <c r="D659" s="134" t="s">
        <v>700</v>
      </c>
      <c r="E659" s="22" t="s">
        <v>1460</v>
      </c>
      <c r="F659" s="22" t="s">
        <v>1460</v>
      </c>
      <c r="G659" s="22" t="s">
        <v>1460</v>
      </c>
      <c r="H659" s="22" t="s">
        <v>1460</v>
      </c>
      <c r="I659" s="22" t="s">
        <v>1460</v>
      </c>
    </row>
    <row r="660" spans="2:9">
      <c r="B660" s="134" t="s">
        <v>2806</v>
      </c>
      <c r="C660" s="134" t="s">
        <v>2807</v>
      </c>
      <c r="D660" s="134" t="s">
        <v>701</v>
      </c>
      <c r="E660" s="22" t="s">
        <v>1460</v>
      </c>
      <c r="F660" s="22" t="s">
        <v>1460</v>
      </c>
      <c r="G660" s="22" t="s">
        <v>1460</v>
      </c>
      <c r="H660" s="22" t="s">
        <v>1460</v>
      </c>
      <c r="I660" s="22" t="s">
        <v>1460</v>
      </c>
    </row>
    <row r="661" spans="2:9">
      <c r="B661" s="138" t="s">
        <v>1494</v>
      </c>
      <c r="C661" s="138" t="s">
        <v>2808</v>
      </c>
      <c r="D661" s="134" t="s">
        <v>702</v>
      </c>
      <c r="E661" s="135" t="s">
        <v>1460</v>
      </c>
      <c r="F661" s="135" t="s">
        <v>9</v>
      </c>
      <c r="G661" s="135" t="s">
        <v>9</v>
      </c>
      <c r="H661" s="22" t="s">
        <v>1460</v>
      </c>
      <c r="I661" s="22" t="s">
        <v>1460</v>
      </c>
    </row>
    <row r="662" spans="2:9">
      <c r="B662" s="138" t="s">
        <v>1496</v>
      </c>
      <c r="C662" s="138" t="s">
        <v>1497</v>
      </c>
      <c r="D662" s="134" t="s">
        <v>703</v>
      </c>
      <c r="E662" s="135" t="s">
        <v>1460</v>
      </c>
      <c r="F662" s="135" t="s">
        <v>9</v>
      </c>
      <c r="G662" s="135" t="s">
        <v>9</v>
      </c>
      <c r="H662" s="22" t="s">
        <v>1460</v>
      </c>
      <c r="I662" s="22" t="s">
        <v>1460</v>
      </c>
    </row>
    <row r="663" spans="2:9">
      <c r="B663" s="138" t="s">
        <v>1498</v>
      </c>
      <c r="C663" s="138" t="s">
        <v>1499</v>
      </c>
      <c r="D663" s="134" t="s">
        <v>704</v>
      </c>
      <c r="E663" s="135" t="s">
        <v>1460</v>
      </c>
      <c r="F663" s="135" t="s">
        <v>9</v>
      </c>
      <c r="G663" s="135" t="s">
        <v>9</v>
      </c>
      <c r="H663" s="22" t="s">
        <v>1460</v>
      </c>
      <c r="I663" s="22" t="s">
        <v>1460</v>
      </c>
    </row>
    <row r="664" spans="2:9">
      <c r="B664" s="138" t="s">
        <v>1500</v>
      </c>
      <c r="C664" s="138" t="s">
        <v>1501</v>
      </c>
      <c r="D664" s="134" t="s">
        <v>705</v>
      </c>
      <c r="E664" s="135" t="s">
        <v>1460</v>
      </c>
      <c r="F664" s="135" t="s">
        <v>9</v>
      </c>
      <c r="G664" s="135" t="s">
        <v>9</v>
      </c>
      <c r="H664" s="22" t="s">
        <v>1460</v>
      </c>
      <c r="I664" s="22" t="s">
        <v>1460</v>
      </c>
    </row>
    <row r="665" spans="2:9">
      <c r="B665" s="138" t="s">
        <v>1502</v>
      </c>
      <c r="C665" s="138" t="s">
        <v>1503</v>
      </c>
      <c r="D665" s="134" t="s">
        <v>706</v>
      </c>
      <c r="E665" s="135" t="s">
        <v>9</v>
      </c>
      <c r="F665" s="135" t="s">
        <v>1460</v>
      </c>
      <c r="G665" s="135" t="s">
        <v>1460</v>
      </c>
      <c r="H665" s="22" t="s">
        <v>9</v>
      </c>
      <c r="I665" s="22" t="s">
        <v>1460</v>
      </c>
    </row>
    <row r="666" spans="2:9">
      <c r="B666" s="138" t="s">
        <v>1504</v>
      </c>
      <c r="C666" s="138" t="s">
        <v>1505</v>
      </c>
      <c r="D666" s="134" t="s">
        <v>707</v>
      </c>
      <c r="E666" s="135" t="s">
        <v>1460</v>
      </c>
      <c r="F666" s="135" t="s">
        <v>9</v>
      </c>
      <c r="G666" s="135" t="s">
        <v>9</v>
      </c>
      <c r="H666" s="22" t="s">
        <v>1460</v>
      </c>
      <c r="I666" s="22" t="s">
        <v>1460</v>
      </c>
    </row>
    <row r="667" spans="2:9">
      <c r="B667" s="138" t="s">
        <v>1506</v>
      </c>
      <c r="C667" s="138" t="s">
        <v>1507</v>
      </c>
      <c r="D667" s="134" t="s">
        <v>708</v>
      </c>
      <c r="E667" s="135" t="s">
        <v>1460</v>
      </c>
      <c r="F667" s="135" t="s">
        <v>9</v>
      </c>
      <c r="G667" s="135" t="s">
        <v>9</v>
      </c>
      <c r="H667" s="22" t="s">
        <v>1460</v>
      </c>
      <c r="I667" s="22" t="s">
        <v>1460</v>
      </c>
    </row>
    <row r="668" spans="2:9">
      <c r="B668" s="138" t="s">
        <v>1508</v>
      </c>
      <c r="C668" s="138" t="s">
        <v>1509</v>
      </c>
      <c r="D668" s="134" t="s">
        <v>709</v>
      </c>
      <c r="E668" s="135" t="s">
        <v>1460</v>
      </c>
      <c r="F668" s="135" t="s">
        <v>9</v>
      </c>
      <c r="G668" s="135" t="s">
        <v>9</v>
      </c>
      <c r="H668" s="22" t="s">
        <v>1460</v>
      </c>
      <c r="I668" s="22" t="s">
        <v>1460</v>
      </c>
    </row>
    <row r="669" spans="2:9">
      <c r="B669" s="138" t="s">
        <v>1510</v>
      </c>
      <c r="C669" s="138" t="s">
        <v>1511</v>
      </c>
      <c r="D669" s="134" t="s">
        <v>710</v>
      </c>
      <c r="E669" s="135" t="s">
        <v>1460</v>
      </c>
      <c r="F669" s="135" t="s">
        <v>9</v>
      </c>
      <c r="G669" s="135" t="s">
        <v>9</v>
      </c>
      <c r="H669" s="22" t="s">
        <v>1460</v>
      </c>
      <c r="I669" s="22" t="s">
        <v>1460</v>
      </c>
    </row>
    <row r="670" spans="2:9">
      <c r="B670" s="138" t="s">
        <v>1512</v>
      </c>
      <c r="C670" s="138" t="s">
        <v>1513</v>
      </c>
      <c r="D670" s="134" t="s">
        <v>711</v>
      </c>
      <c r="E670" s="135" t="s">
        <v>1460</v>
      </c>
      <c r="F670" s="135" t="s">
        <v>9</v>
      </c>
      <c r="G670" s="135" t="s">
        <v>9</v>
      </c>
      <c r="H670" s="22" t="s">
        <v>1460</v>
      </c>
      <c r="I670" s="22" t="s">
        <v>1460</v>
      </c>
    </row>
    <row r="671" spans="2:9">
      <c r="B671" s="138" t="s">
        <v>1514</v>
      </c>
      <c r="C671" s="138" t="s">
        <v>1515</v>
      </c>
      <c r="D671" s="134" t="s">
        <v>712</v>
      </c>
      <c r="E671" s="135" t="s">
        <v>1460</v>
      </c>
      <c r="F671" s="135" t="s">
        <v>9</v>
      </c>
      <c r="G671" s="135" t="s">
        <v>9</v>
      </c>
      <c r="H671" s="22" t="s">
        <v>1460</v>
      </c>
      <c r="I671" s="22" t="s">
        <v>1460</v>
      </c>
    </row>
    <row r="672" spans="2:9">
      <c r="B672" s="138" t="s">
        <v>1516</v>
      </c>
      <c r="C672" s="138" t="s">
        <v>2809</v>
      </c>
      <c r="D672" s="134" t="s">
        <v>713</v>
      </c>
      <c r="E672" s="135" t="s">
        <v>1460</v>
      </c>
      <c r="F672" s="135" t="s">
        <v>9</v>
      </c>
      <c r="G672" s="135" t="s">
        <v>9</v>
      </c>
      <c r="H672" s="22" t="s">
        <v>1460</v>
      </c>
      <c r="I672" s="22" t="s">
        <v>1460</v>
      </c>
    </row>
    <row r="673" spans="2:9">
      <c r="B673" s="138" t="s">
        <v>1518</v>
      </c>
      <c r="C673" s="138" t="s">
        <v>1519</v>
      </c>
      <c r="D673" s="134" t="s">
        <v>714</v>
      </c>
      <c r="E673" s="135" t="s">
        <v>1460</v>
      </c>
      <c r="F673" s="135" t="s">
        <v>9</v>
      </c>
      <c r="G673" s="135" t="s">
        <v>9</v>
      </c>
      <c r="H673" s="22" t="s">
        <v>1460</v>
      </c>
      <c r="I673" s="22" t="s">
        <v>1460</v>
      </c>
    </row>
    <row r="674" spans="2:9">
      <c r="B674" s="138" t="s">
        <v>1520</v>
      </c>
      <c r="C674" s="138" t="s">
        <v>1521</v>
      </c>
      <c r="D674" s="134" t="s">
        <v>715</v>
      </c>
      <c r="E674" s="135" t="s">
        <v>1460</v>
      </c>
      <c r="F674" s="135" t="s">
        <v>9</v>
      </c>
      <c r="G674" s="135" t="s">
        <v>9</v>
      </c>
      <c r="H674" s="22" t="s">
        <v>1460</v>
      </c>
      <c r="I674" s="22" t="s">
        <v>1460</v>
      </c>
    </row>
    <row r="675" spans="2:9">
      <c r="B675" s="138" t="s">
        <v>1522</v>
      </c>
      <c r="C675" s="138" t="s">
        <v>1523</v>
      </c>
      <c r="D675" s="134" t="s">
        <v>716</v>
      </c>
      <c r="E675" s="135" t="s">
        <v>1460</v>
      </c>
      <c r="F675" s="135" t="s">
        <v>9</v>
      </c>
      <c r="G675" s="135" t="s">
        <v>9</v>
      </c>
      <c r="H675" s="22" t="s">
        <v>1460</v>
      </c>
      <c r="I675" s="22" t="s">
        <v>1460</v>
      </c>
    </row>
    <row r="676" spans="2:9">
      <c r="B676" s="138" t="s">
        <v>1524</v>
      </c>
      <c r="C676" s="138" t="s">
        <v>1525</v>
      </c>
      <c r="D676" s="134" t="s">
        <v>717</v>
      </c>
      <c r="E676" s="135" t="s">
        <v>1460</v>
      </c>
      <c r="F676" s="135" t="s">
        <v>9</v>
      </c>
      <c r="G676" s="135" t="s">
        <v>9</v>
      </c>
      <c r="H676" s="22" t="s">
        <v>1460</v>
      </c>
      <c r="I676" s="22" t="s">
        <v>1460</v>
      </c>
    </row>
    <row r="677" spans="2:9">
      <c r="B677" s="138" t="s">
        <v>1526</v>
      </c>
      <c r="C677" s="138" t="s">
        <v>1527</v>
      </c>
      <c r="D677" s="134" t="s">
        <v>718</v>
      </c>
      <c r="E677" s="135" t="s">
        <v>1460</v>
      </c>
      <c r="F677" s="135" t="s">
        <v>9</v>
      </c>
      <c r="G677" s="135" t="s">
        <v>1460</v>
      </c>
      <c r="H677" s="22" t="s">
        <v>1460</v>
      </c>
      <c r="I677" s="22" t="s">
        <v>1460</v>
      </c>
    </row>
    <row r="678" spans="2:9">
      <c r="B678" s="138" t="s">
        <v>1528</v>
      </c>
      <c r="C678" s="138" t="s">
        <v>1529</v>
      </c>
      <c r="D678" s="134" t="s">
        <v>719</v>
      </c>
      <c r="E678" s="135" t="s">
        <v>1460</v>
      </c>
      <c r="F678" s="135" t="s">
        <v>9</v>
      </c>
      <c r="G678" s="135" t="s">
        <v>9</v>
      </c>
      <c r="H678" s="22" t="s">
        <v>1460</v>
      </c>
      <c r="I678" s="22" t="s">
        <v>1460</v>
      </c>
    </row>
    <row r="679" spans="2:9">
      <c r="B679" s="138" t="s">
        <v>1530</v>
      </c>
      <c r="C679" s="138" t="s">
        <v>1531</v>
      </c>
      <c r="D679" s="134" t="s">
        <v>720</v>
      </c>
      <c r="E679" s="135" t="s">
        <v>1460</v>
      </c>
      <c r="F679" s="135" t="s">
        <v>9</v>
      </c>
      <c r="G679" s="135" t="s">
        <v>9</v>
      </c>
      <c r="H679" s="22" t="s">
        <v>1460</v>
      </c>
      <c r="I679" s="22" t="s">
        <v>1460</v>
      </c>
    </row>
    <row r="680" spans="2:9">
      <c r="B680" s="138" t="s">
        <v>1532</v>
      </c>
      <c r="C680" s="138" t="s">
        <v>1533</v>
      </c>
      <c r="D680" s="134" t="s">
        <v>721</v>
      </c>
      <c r="E680" s="135" t="s">
        <v>1460</v>
      </c>
      <c r="F680" s="135" t="s">
        <v>9</v>
      </c>
      <c r="G680" s="135" t="s">
        <v>9</v>
      </c>
      <c r="H680" s="22" t="s">
        <v>1460</v>
      </c>
      <c r="I680" s="22" t="s">
        <v>1460</v>
      </c>
    </row>
    <row r="681" spans="2:9">
      <c r="B681" s="138" t="s">
        <v>1534</v>
      </c>
      <c r="C681" s="138" t="s">
        <v>1535</v>
      </c>
      <c r="D681" s="134" t="s">
        <v>722</v>
      </c>
      <c r="E681" s="135" t="s">
        <v>1460</v>
      </c>
      <c r="F681" s="135" t="s">
        <v>9</v>
      </c>
      <c r="G681" s="135" t="s">
        <v>9</v>
      </c>
      <c r="H681" s="22" t="s">
        <v>1460</v>
      </c>
      <c r="I681" s="22" t="s">
        <v>1460</v>
      </c>
    </row>
    <row r="682" spans="2:9">
      <c r="B682" s="138" t="s">
        <v>1536</v>
      </c>
      <c r="C682" s="138" t="s">
        <v>1537</v>
      </c>
      <c r="D682" s="134" t="s">
        <v>723</v>
      </c>
      <c r="E682" s="135" t="s">
        <v>1460</v>
      </c>
      <c r="F682" s="135" t="s">
        <v>9</v>
      </c>
      <c r="G682" s="135" t="s">
        <v>9</v>
      </c>
      <c r="H682" s="22" t="s">
        <v>1460</v>
      </c>
      <c r="I682" s="22" t="s">
        <v>1460</v>
      </c>
    </row>
    <row r="683" spans="2:9">
      <c r="B683" s="138" t="s">
        <v>1538</v>
      </c>
      <c r="C683" s="138" t="s">
        <v>1539</v>
      </c>
      <c r="D683" s="134" t="s">
        <v>724</v>
      </c>
      <c r="E683" s="135" t="s">
        <v>1460</v>
      </c>
      <c r="F683" s="135" t="s">
        <v>9</v>
      </c>
      <c r="G683" s="135" t="s">
        <v>9</v>
      </c>
      <c r="H683" s="22" t="s">
        <v>1460</v>
      </c>
      <c r="I683" s="22" t="s">
        <v>1460</v>
      </c>
    </row>
    <row r="684" spans="2:9">
      <c r="B684" s="138" t="s">
        <v>1540</v>
      </c>
      <c r="C684" s="138" t="s">
        <v>1541</v>
      </c>
      <c r="D684" s="134" t="s">
        <v>725</v>
      </c>
      <c r="E684" s="135" t="s">
        <v>1460</v>
      </c>
      <c r="F684" s="135" t="s">
        <v>9</v>
      </c>
      <c r="G684" s="135" t="s">
        <v>9</v>
      </c>
      <c r="H684" s="22" t="s">
        <v>1460</v>
      </c>
      <c r="I684" s="22" t="s">
        <v>1460</v>
      </c>
    </row>
    <row r="685" spans="2:9">
      <c r="B685" s="138" t="s">
        <v>2810</v>
      </c>
      <c r="C685" s="138" t="s">
        <v>1543</v>
      </c>
      <c r="D685" s="134" t="s">
        <v>726</v>
      </c>
      <c r="E685" s="135" t="s">
        <v>1460</v>
      </c>
      <c r="F685" s="135" t="s">
        <v>9</v>
      </c>
      <c r="G685" s="135" t="s">
        <v>1460</v>
      </c>
      <c r="H685" s="22" t="s">
        <v>1460</v>
      </c>
      <c r="I685" s="22" t="s">
        <v>1460</v>
      </c>
    </row>
    <row r="686" spans="2:9">
      <c r="B686" s="138" t="s">
        <v>1544</v>
      </c>
      <c r="C686" s="138" t="s">
        <v>1545</v>
      </c>
      <c r="D686" s="134" t="s">
        <v>727</v>
      </c>
      <c r="E686" s="135" t="s">
        <v>1460</v>
      </c>
      <c r="F686" s="135" t="s">
        <v>9</v>
      </c>
      <c r="G686" s="135" t="s">
        <v>9</v>
      </c>
      <c r="H686" s="22" t="s">
        <v>1460</v>
      </c>
      <c r="I686" s="22" t="s">
        <v>1460</v>
      </c>
    </row>
    <row r="687" spans="2:9">
      <c r="B687" s="138" t="s">
        <v>1546</v>
      </c>
      <c r="C687" s="138" t="s">
        <v>1547</v>
      </c>
      <c r="D687" s="134" t="s">
        <v>728</v>
      </c>
      <c r="E687" s="135" t="s">
        <v>1460</v>
      </c>
      <c r="F687" s="135" t="s">
        <v>9</v>
      </c>
      <c r="G687" s="135" t="s">
        <v>9</v>
      </c>
      <c r="H687" s="22" t="s">
        <v>1460</v>
      </c>
      <c r="I687" s="22" t="s">
        <v>1460</v>
      </c>
    </row>
    <row r="688" spans="2:9">
      <c r="B688" s="138" t="s">
        <v>1548</v>
      </c>
      <c r="C688" s="138" t="s">
        <v>1549</v>
      </c>
      <c r="D688" s="134" t="s">
        <v>729</v>
      </c>
      <c r="E688" s="135" t="s">
        <v>1460</v>
      </c>
      <c r="F688" s="135" t="s">
        <v>9</v>
      </c>
      <c r="G688" s="135" t="s">
        <v>9</v>
      </c>
      <c r="H688" s="22" t="s">
        <v>1460</v>
      </c>
      <c r="I688" s="22" t="s">
        <v>1460</v>
      </c>
    </row>
    <row r="689" spans="2:9">
      <c r="B689" s="138" t="s">
        <v>1550</v>
      </c>
      <c r="C689" s="138" t="s">
        <v>2811</v>
      </c>
      <c r="D689" s="134" t="s">
        <v>730</v>
      </c>
      <c r="E689" s="135" t="s">
        <v>1460</v>
      </c>
      <c r="F689" s="135" t="s">
        <v>9</v>
      </c>
      <c r="G689" s="135" t="s">
        <v>9</v>
      </c>
      <c r="H689" s="22" t="s">
        <v>1460</v>
      </c>
      <c r="I689" s="22" t="s">
        <v>1460</v>
      </c>
    </row>
    <row r="690" spans="2:9">
      <c r="B690" s="138" t="s">
        <v>1554</v>
      </c>
      <c r="C690" s="138" t="s">
        <v>1555</v>
      </c>
      <c r="D690" s="134" t="s">
        <v>731</v>
      </c>
      <c r="E690" s="135" t="s">
        <v>9</v>
      </c>
      <c r="F690" s="135" t="s">
        <v>1460</v>
      </c>
      <c r="G690" s="135" t="s">
        <v>1460</v>
      </c>
      <c r="H690" s="22" t="s">
        <v>1460</v>
      </c>
      <c r="I690" s="22" t="s">
        <v>1460</v>
      </c>
    </row>
    <row r="691" spans="2:9">
      <c r="B691" s="138" t="s">
        <v>1556</v>
      </c>
      <c r="C691" s="138" t="s">
        <v>1557</v>
      </c>
      <c r="D691" s="134" t="s">
        <v>732</v>
      </c>
      <c r="E691" s="135" t="s">
        <v>1460</v>
      </c>
      <c r="F691" s="135" t="s">
        <v>9</v>
      </c>
      <c r="G691" s="135" t="s">
        <v>9</v>
      </c>
      <c r="H691" s="22" t="s">
        <v>1460</v>
      </c>
      <c r="I691" s="22" t="s">
        <v>1460</v>
      </c>
    </row>
    <row r="692" spans="2:9">
      <c r="B692" s="138" t="s">
        <v>1558</v>
      </c>
      <c r="C692" s="138" t="s">
        <v>1559</v>
      </c>
      <c r="D692" s="134" t="s">
        <v>733</v>
      </c>
      <c r="E692" s="135" t="s">
        <v>1460</v>
      </c>
      <c r="F692" s="135" t="s">
        <v>9</v>
      </c>
      <c r="G692" s="135" t="s">
        <v>9</v>
      </c>
      <c r="H692" s="22" t="s">
        <v>1460</v>
      </c>
      <c r="I692" s="22" t="s">
        <v>1460</v>
      </c>
    </row>
    <row r="693" spans="2:9">
      <c r="B693" s="138" t="s">
        <v>1560</v>
      </c>
      <c r="C693" s="138" t="s">
        <v>1561</v>
      </c>
      <c r="D693" s="134" t="s">
        <v>734</v>
      </c>
      <c r="E693" s="135" t="s">
        <v>1460</v>
      </c>
      <c r="F693" s="135" t="s">
        <v>9</v>
      </c>
      <c r="G693" s="135" t="s">
        <v>9</v>
      </c>
      <c r="H693" s="22" t="s">
        <v>1460</v>
      </c>
      <c r="I693" s="22" t="s">
        <v>1460</v>
      </c>
    </row>
    <row r="694" spans="2:9">
      <c r="B694" s="138" t="s">
        <v>1562</v>
      </c>
      <c r="C694" s="138" t="s">
        <v>1563</v>
      </c>
      <c r="D694" s="134" t="s">
        <v>735</v>
      </c>
      <c r="E694" s="135" t="s">
        <v>1460</v>
      </c>
      <c r="F694" s="135" t="s">
        <v>9</v>
      </c>
      <c r="G694" s="135" t="s">
        <v>9</v>
      </c>
      <c r="H694" s="22" t="s">
        <v>1460</v>
      </c>
      <c r="I694" s="22" t="s">
        <v>1460</v>
      </c>
    </row>
    <row r="695" spans="2:9">
      <c r="B695" s="138" t="s">
        <v>1564</v>
      </c>
      <c r="C695" s="138" t="s">
        <v>1565</v>
      </c>
      <c r="D695" s="134" t="s">
        <v>736</v>
      </c>
      <c r="E695" s="135" t="s">
        <v>1460</v>
      </c>
      <c r="F695" s="135" t="s">
        <v>9</v>
      </c>
      <c r="G695" s="135" t="s">
        <v>9</v>
      </c>
      <c r="H695" s="22" t="s">
        <v>1460</v>
      </c>
      <c r="I695" s="22" t="s">
        <v>1460</v>
      </c>
    </row>
    <row r="696" spans="2:9">
      <c r="B696" s="138" t="s">
        <v>1566</v>
      </c>
      <c r="C696" s="138" t="s">
        <v>1567</v>
      </c>
      <c r="D696" s="134" t="s">
        <v>737</v>
      </c>
      <c r="E696" s="135" t="s">
        <v>1460</v>
      </c>
      <c r="F696" s="135" t="s">
        <v>9</v>
      </c>
      <c r="G696" s="135" t="s">
        <v>9</v>
      </c>
      <c r="H696" s="22" t="s">
        <v>1460</v>
      </c>
      <c r="I696" s="22" t="s">
        <v>1460</v>
      </c>
    </row>
    <row r="697" spans="2:9">
      <c r="B697" s="138" t="s">
        <v>1568</v>
      </c>
      <c r="C697" s="138" t="s">
        <v>2812</v>
      </c>
      <c r="D697" s="134" t="s">
        <v>738</v>
      </c>
      <c r="E697" s="135" t="s">
        <v>1460</v>
      </c>
      <c r="F697" s="135" t="s">
        <v>9</v>
      </c>
      <c r="G697" s="135" t="s">
        <v>9</v>
      </c>
      <c r="H697" s="22" t="s">
        <v>1460</v>
      </c>
      <c r="I697" s="22" t="s">
        <v>1460</v>
      </c>
    </row>
    <row r="698" spans="2:9">
      <c r="B698" s="138" t="s">
        <v>1570</v>
      </c>
      <c r="C698" s="138" t="s">
        <v>2813</v>
      </c>
      <c r="D698" s="134" t="s">
        <v>739</v>
      </c>
      <c r="E698" s="135" t="s">
        <v>1460</v>
      </c>
      <c r="F698" s="135" t="s">
        <v>9</v>
      </c>
      <c r="G698" s="135" t="s">
        <v>9</v>
      </c>
      <c r="H698" s="22" t="s">
        <v>1460</v>
      </c>
      <c r="I698" s="22" t="s">
        <v>1460</v>
      </c>
    </row>
    <row r="699" spans="2:9">
      <c r="B699" s="138" t="s">
        <v>2814</v>
      </c>
      <c r="C699" s="138" t="s">
        <v>2815</v>
      </c>
      <c r="D699" s="134" t="s">
        <v>740</v>
      </c>
      <c r="E699" s="135" t="s">
        <v>1460</v>
      </c>
      <c r="F699" s="135" t="s">
        <v>9</v>
      </c>
      <c r="G699" s="135" t="s">
        <v>9</v>
      </c>
      <c r="H699" s="22" t="s">
        <v>1460</v>
      </c>
      <c r="I699" s="22" t="s">
        <v>1460</v>
      </c>
    </row>
    <row r="700" spans="2:9">
      <c r="B700" s="138" t="s">
        <v>1572</v>
      </c>
      <c r="C700" s="138" t="s">
        <v>1573</v>
      </c>
      <c r="D700" s="134" t="s">
        <v>741</v>
      </c>
      <c r="E700" s="135" t="s">
        <v>9</v>
      </c>
      <c r="F700" s="135" t="s">
        <v>1460</v>
      </c>
      <c r="G700" s="135" t="s">
        <v>1460</v>
      </c>
      <c r="H700" s="22" t="s">
        <v>9</v>
      </c>
      <c r="I700" s="22" t="s">
        <v>3374</v>
      </c>
    </row>
    <row r="701" spans="2:9">
      <c r="B701" s="138" t="s">
        <v>1574</v>
      </c>
      <c r="C701" s="138" t="s">
        <v>1575</v>
      </c>
      <c r="D701" s="134" t="s">
        <v>742</v>
      </c>
      <c r="E701" s="135" t="s">
        <v>9</v>
      </c>
      <c r="F701" s="135" t="s">
        <v>1460</v>
      </c>
      <c r="G701" s="135" t="s">
        <v>1460</v>
      </c>
      <c r="H701" s="22" t="s">
        <v>9</v>
      </c>
      <c r="I701" s="22" t="s">
        <v>3374</v>
      </c>
    </row>
    <row r="702" spans="2:9">
      <c r="B702" s="138" t="s">
        <v>1576</v>
      </c>
      <c r="C702" s="138" t="s">
        <v>1577</v>
      </c>
      <c r="D702" s="134" t="s">
        <v>743</v>
      </c>
      <c r="E702" s="135" t="s">
        <v>9</v>
      </c>
      <c r="F702" s="135" t="s">
        <v>1460</v>
      </c>
      <c r="G702" s="135" t="s">
        <v>1460</v>
      </c>
      <c r="H702" s="22" t="s">
        <v>9</v>
      </c>
      <c r="I702" s="22" t="s">
        <v>3375</v>
      </c>
    </row>
    <row r="703" spans="2:9">
      <c r="B703" s="138" t="s">
        <v>1578</v>
      </c>
      <c r="C703" s="138" t="s">
        <v>1579</v>
      </c>
      <c r="D703" s="134" t="s">
        <v>744</v>
      </c>
      <c r="E703" s="135" t="s">
        <v>9</v>
      </c>
      <c r="F703" s="135" t="s">
        <v>1460</v>
      </c>
      <c r="G703" s="135" t="s">
        <v>1460</v>
      </c>
      <c r="H703" s="22" t="s">
        <v>9</v>
      </c>
      <c r="I703" s="22" t="s">
        <v>3375</v>
      </c>
    </row>
    <row r="704" spans="2:9">
      <c r="B704" s="138" t="s">
        <v>1580</v>
      </c>
      <c r="C704" s="138" t="s">
        <v>1581</v>
      </c>
      <c r="D704" s="134" t="s">
        <v>745</v>
      </c>
      <c r="E704" s="135" t="s">
        <v>9</v>
      </c>
      <c r="F704" s="135" t="s">
        <v>1460</v>
      </c>
      <c r="G704" s="135" t="s">
        <v>1460</v>
      </c>
      <c r="H704" s="22" t="s">
        <v>1460</v>
      </c>
      <c r="I704" s="22" t="s">
        <v>3374</v>
      </c>
    </row>
    <row r="705" spans="2:9">
      <c r="B705" s="138" t="s">
        <v>1582</v>
      </c>
      <c r="C705" s="138" t="s">
        <v>1583</v>
      </c>
      <c r="D705" s="134" t="s">
        <v>746</v>
      </c>
      <c r="E705" s="135" t="s">
        <v>9</v>
      </c>
      <c r="F705" s="135" t="s">
        <v>1460</v>
      </c>
      <c r="G705" s="135" t="s">
        <v>1460</v>
      </c>
      <c r="H705" s="22" t="s">
        <v>1460</v>
      </c>
      <c r="I705" s="22" t="s">
        <v>3374</v>
      </c>
    </row>
    <row r="706" spans="2:9">
      <c r="B706" s="138" t="s">
        <v>1584</v>
      </c>
      <c r="C706" s="138" t="s">
        <v>1585</v>
      </c>
      <c r="D706" s="134" t="s">
        <v>747</v>
      </c>
      <c r="E706" s="135" t="s">
        <v>9</v>
      </c>
      <c r="F706" s="135" t="s">
        <v>1460</v>
      </c>
      <c r="G706" s="135" t="s">
        <v>1460</v>
      </c>
      <c r="H706" s="22" t="s">
        <v>1460</v>
      </c>
      <c r="I706" s="22" t="s">
        <v>3374</v>
      </c>
    </row>
    <row r="707" spans="2:9">
      <c r="B707" s="138" t="s">
        <v>1586</v>
      </c>
      <c r="C707" s="138" t="s">
        <v>2816</v>
      </c>
      <c r="D707" s="134" t="s">
        <v>748</v>
      </c>
      <c r="E707" s="135" t="s">
        <v>1460</v>
      </c>
      <c r="F707" s="135" t="s">
        <v>9</v>
      </c>
      <c r="G707" s="135" t="s">
        <v>9</v>
      </c>
      <c r="H707" s="22" t="s">
        <v>1460</v>
      </c>
      <c r="I707" s="22" t="s">
        <v>3376</v>
      </c>
    </row>
    <row r="708" spans="2:9">
      <c r="B708" s="138" t="s">
        <v>1588</v>
      </c>
      <c r="C708" s="138" t="s">
        <v>2817</v>
      </c>
      <c r="D708" s="134" t="s">
        <v>749</v>
      </c>
      <c r="E708" s="135" t="s">
        <v>1460</v>
      </c>
      <c r="F708" s="135" t="s">
        <v>9</v>
      </c>
      <c r="G708" s="135" t="s">
        <v>9</v>
      </c>
      <c r="H708" s="22" t="s">
        <v>1460</v>
      </c>
      <c r="I708" s="22" t="s">
        <v>3375</v>
      </c>
    </row>
    <row r="709" spans="2:9">
      <c r="B709" s="138" t="s">
        <v>1590</v>
      </c>
      <c r="C709" s="138" t="s">
        <v>1591</v>
      </c>
      <c r="D709" s="134" t="s">
        <v>750</v>
      </c>
      <c r="E709" s="135" t="s">
        <v>1460</v>
      </c>
      <c r="F709" s="135" t="s">
        <v>9</v>
      </c>
      <c r="G709" s="135" t="s">
        <v>9</v>
      </c>
      <c r="H709" s="22" t="s">
        <v>1460</v>
      </c>
      <c r="I709" s="22" t="s">
        <v>3376</v>
      </c>
    </row>
    <row r="710" spans="2:9">
      <c r="B710" s="138" t="s">
        <v>1592</v>
      </c>
      <c r="C710" s="138" t="s">
        <v>1593</v>
      </c>
      <c r="D710" s="134" t="s">
        <v>751</v>
      </c>
      <c r="E710" s="135" t="s">
        <v>1460</v>
      </c>
      <c r="F710" s="135" t="s">
        <v>9</v>
      </c>
      <c r="G710" s="135" t="s">
        <v>9</v>
      </c>
      <c r="H710" s="22" t="s">
        <v>1460</v>
      </c>
      <c r="I710" s="22" t="s">
        <v>3376</v>
      </c>
    </row>
    <row r="711" spans="2:9">
      <c r="B711" s="138" t="s">
        <v>1594</v>
      </c>
      <c r="C711" s="138" t="s">
        <v>1595</v>
      </c>
      <c r="D711" s="134" t="s">
        <v>752</v>
      </c>
      <c r="E711" s="135" t="s">
        <v>1460</v>
      </c>
      <c r="F711" s="135" t="s">
        <v>9</v>
      </c>
      <c r="G711" s="135" t="s">
        <v>9</v>
      </c>
      <c r="H711" s="22" t="s">
        <v>1460</v>
      </c>
      <c r="I711" s="22" t="s">
        <v>3376</v>
      </c>
    </row>
    <row r="712" spans="2:9">
      <c r="B712" s="138" t="s">
        <v>1596</v>
      </c>
      <c r="C712" s="138" t="s">
        <v>1597</v>
      </c>
      <c r="D712" s="134" t="s">
        <v>753</v>
      </c>
      <c r="E712" s="135" t="s">
        <v>1460</v>
      </c>
      <c r="F712" s="135" t="s">
        <v>9</v>
      </c>
      <c r="G712" s="135" t="s">
        <v>9</v>
      </c>
      <c r="H712" s="22" t="s">
        <v>1460</v>
      </c>
      <c r="I712" s="22" t="s">
        <v>3376</v>
      </c>
    </row>
    <row r="713" spans="2:9">
      <c r="B713" s="138" t="s">
        <v>1598</v>
      </c>
      <c r="C713" s="138" t="s">
        <v>2818</v>
      </c>
      <c r="D713" s="134" t="s">
        <v>754</v>
      </c>
      <c r="E713" s="135" t="s">
        <v>9</v>
      </c>
      <c r="F713" s="135" t="s">
        <v>1460</v>
      </c>
      <c r="G713" s="135" t="s">
        <v>1460</v>
      </c>
      <c r="H713" s="22" t="s">
        <v>9</v>
      </c>
      <c r="I713" s="22" t="s">
        <v>3375</v>
      </c>
    </row>
    <row r="714" spans="2:9">
      <c r="B714" s="138" t="s">
        <v>1600</v>
      </c>
      <c r="C714" s="138" t="s">
        <v>1601</v>
      </c>
      <c r="D714" s="134" t="s">
        <v>755</v>
      </c>
      <c r="E714" s="135" t="s">
        <v>1460</v>
      </c>
      <c r="F714" s="135" t="s">
        <v>9</v>
      </c>
      <c r="G714" s="135" t="s">
        <v>9</v>
      </c>
      <c r="H714" s="22" t="s">
        <v>9</v>
      </c>
      <c r="I714" s="22" t="s">
        <v>3375</v>
      </c>
    </row>
    <row r="715" spans="2:9">
      <c r="B715" s="138" t="s">
        <v>1602</v>
      </c>
      <c r="C715" s="138" t="s">
        <v>1603</v>
      </c>
      <c r="D715" s="134" t="s">
        <v>756</v>
      </c>
      <c r="E715" s="135" t="s">
        <v>1460</v>
      </c>
      <c r="F715" s="135" t="s">
        <v>9</v>
      </c>
      <c r="G715" s="135" t="s">
        <v>9</v>
      </c>
      <c r="H715" s="22" t="s">
        <v>1460</v>
      </c>
      <c r="I715" s="22" t="s">
        <v>1460</v>
      </c>
    </row>
    <row r="716" spans="2:9">
      <c r="B716" s="138" t="s">
        <v>1604</v>
      </c>
      <c r="C716" s="138" t="s">
        <v>1605</v>
      </c>
      <c r="D716" s="134" t="s">
        <v>757</v>
      </c>
      <c r="E716" s="135" t="s">
        <v>1460</v>
      </c>
      <c r="F716" s="135" t="s">
        <v>9</v>
      </c>
      <c r="G716" s="135" t="s">
        <v>9</v>
      </c>
      <c r="H716" s="22" t="s">
        <v>1460</v>
      </c>
      <c r="I716" s="22" t="s">
        <v>1460</v>
      </c>
    </row>
    <row r="717" spans="2:9">
      <c r="B717" s="138" t="s">
        <v>1606</v>
      </c>
      <c r="C717" s="138" t="s">
        <v>1607</v>
      </c>
      <c r="D717" s="134" t="s">
        <v>758</v>
      </c>
      <c r="E717" s="135" t="s">
        <v>1460</v>
      </c>
      <c r="F717" s="135" t="s">
        <v>9</v>
      </c>
      <c r="G717" s="135" t="s">
        <v>9</v>
      </c>
      <c r="H717" s="22" t="s">
        <v>1460</v>
      </c>
      <c r="I717" s="22" t="s">
        <v>1460</v>
      </c>
    </row>
    <row r="718" spans="2:9">
      <c r="B718" s="138" t="s">
        <v>1608</v>
      </c>
      <c r="C718" s="138" t="s">
        <v>1609</v>
      </c>
      <c r="D718" s="134" t="s">
        <v>759</v>
      </c>
      <c r="E718" s="135" t="s">
        <v>1460</v>
      </c>
      <c r="F718" s="135" t="s">
        <v>9</v>
      </c>
      <c r="G718" s="135" t="s">
        <v>9</v>
      </c>
      <c r="H718" s="22" t="s">
        <v>1460</v>
      </c>
      <c r="I718" s="22" t="s">
        <v>1460</v>
      </c>
    </row>
    <row r="719" spans="2:9">
      <c r="B719" s="138" t="s">
        <v>1610</v>
      </c>
      <c r="C719" s="138" t="s">
        <v>1611</v>
      </c>
      <c r="D719" s="134" t="s">
        <v>760</v>
      </c>
      <c r="E719" s="135" t="s">
        <v>1460</v>
      </c>
      <c r="F719" s="135" t="s">
        <v>9</v>
      </c>
      <c r="G719" s="135" t="s">
        <v>9</v>
      </c>
      <c r="H719" s="22" t="s">
        <v>1460</v>
      </c>
      <c r="I719" s="22" t="s">
        <v>1460</v>
      </c>
    </row>
    <row r="720" spans="2:9">
      <c r="B720" s="138" t="s">
        <v>1612</v>
      </c>
      <c r="C720" s="138" t="s">
        <v>1613</v>
      </c>
      <c r="D720" s="134" t="s">
        <v>761</v>
      </c>
      <c r="E720" s="135" t="s">
        <v>1460</v>
      </c>
      <c r="F720" s="135" t="s">
        <v>9</v>
      </c>
      <c r="G720" s="135" t="s">
        <v>9</v>
      </c>
      <c r="H720" s="22" t="s">
        <v>1460</v>
      </c>
      <c r="I720" s="22" t="s">
        <v>1460</v>
      </c>
    </row>
    <row r="721" spans="2:9">
      <c r="B721" s="138" t="s">
        <v>1614</v>
      </c>
      <c r="C721" s="138" t="s">
        <v>1615</v>
      </c>
      <c r="D721" s="134" t="s">
        <v>762</v>
      </c>
      <c r="E721" s="135" t="s">
        <v>1460</v>
      </c>
      <c r="F721" s="135" t="s">
        <v>9</v>
      </c>
      <c r="G721" s="135" t="s">
        <v>9</v>
      </c>
      <c r="H721" s="22" t="s">
        <v>1460</v>
      </c>
      <c r="I721" s="22" t="s">
        <v>1460</v>
      </c>
    </row>
    <row r="722" spans="2:9">
      <c r="B722" s="138" t="s">
        <v>1616</v>
      </c>
      <c r="C722" s="138" t="s">
        <v>1617</v>
      </c>
      <c r="D722" s="134" t="s">
        <v>763</v>
      </c>
      <c r="E722" s="135" t="s">
        <v>1460</v>
      </c>
      <c r="F722" s="135" t="s">
        <v>9</v>
      </c>
      <c r="G722" s="135" t="s">
        <v>9</v>
      </c>
      <c r="H722" s="22" t="s">
        <v>1460</v>
      </c>
      <c r="I722" s="22" t="s">
        <v>1460</v>
      </c>
    </row>
    <row r="723" spans="2:9">
      <c r="B723" s="138" t="s">
        <v>1618</v>
      </c>
      <c r="C723" s="138" t="s">
        <v>1619</v>
      </c>
      <c r="D723" s="134" t="s">
        <v>764</v>
      </c>
      <c r="E723" s="135" t="s">
        <v>1460</v>
      </c>
      <c r="F723" s="135" t="s">
        <v>9</v>
      </c>
      <c r="G723" s="135" t="s">
        <v>9</v>
      </c>
      <c r="H723" s="22" t="s">
        <v>1460</v>
      </c>
      <c r="I723" s="22" t="s">
        <v>1460</v>
      </c>
    </row>
    <row r="724" spans="2:9">
      <c r="B724" s="138" t="s">
        <v>1620</v>
      </c>
      <c r="C724" s="138" t="s">
        <v>2819</v>
      </c>
      <c r="D724" s="134" t="s">
        <v>765</v>
      </c>
      <c r="E724" s="135" t="s">
        <v>1460</v>
      </c>
      <c r="F724" s="135" t="s">
        <v>9</v>
      </c>
      <c r="G724" s="135" t="s">
        <v>9</v>
      </c>
      <c r="H724" s="22" t="s">
        <v>1460</v>
      </c>
      <c r="I724" s="22" t="s">
        <v>1460</v>
      </c>
    </row>
    <row r="725" spans="2:9">
      <c r="B725" s="138" t="s">
        <v>1622</v>
      </c>
      <c r="C725" s="138" t="s">
        <v>2820</v>
      </c>
      <c r="D725" s="134" t="s">
        <v>766</v>
      </c>
      <c r="E725" s="135" t="s">
        <v>1460</v>
      </c>
      <c r="F725" s="135" t="s">
        <v>9</v>
      </c>
      <c r="G725" s="135" t="s">
        <v>9</v>
      </c>
      <c r="H725" s="22" t="s">
        <v>1460</v>
      </c>
      <c r="I725" s="22" t="s">
        <v>1460</v>
      </c>
    </row>
    <row r="726" spans="2:9">
      <c r="B726" s="138" t="s">
        <v>1624</v>
      </c>
      <c r="C726" s="138" t="s">
        <v>1625</v>
      </c>
      <c r="D726" s="134" t="s">
        <v>767</v>
      </c>
      <c r="E726" s="135" t="s">
        <v>1460</v>
      </c>
      <c r="F726" s="135" t="s">
        <v>9</v>
      </c>
      <c r="G726" s="135" t="s">
        <v>9</v>
      </c>
      <c r="H726" s="22" t="s">
        <v>1460</v>
      </c>
      <c r="I726" s="22" t="s">
        <v>1460</v>
      </c>
    </row>
    <row r="727" spans="2:9">
      <c r="B727" s="138" t="s">
        <v>1626</v>
      </c>
      <c r="C727" s="138" t="s">
        <v>1627</v>
      </c>
      <c r="D727" s="134" t="s">
        <v>768</v>
      </c>
      <c r="E727" s="135" t="s">
        <v>1460</v>
      </c>
      <c r="F727" s="135" t="s">
        <v>9</v>
      </c>
      <c r="G727" s="135" t="s">
        <v>9</v>
      </c>
      <c r="H727" s="22" t="s">
        <v>1460</v>
      </c>
      <c r="I727" s="22" t="s">
        <v>1460</v>
      </c>
    </row>
    <row r="728" spans="2:9">
      <c r="B728" s="138" t="s">
        <v>1628</v>
      </c>
      <c r="C728" s="138" t="s">
        <v>1629</v>
      </c>
      <c r="D728" s="134" t="s">
        <v>769</v>
      </c>
      <c r="E728" s="135" t="s">
        <v>1460</v>
      </c>
      <c r="F728" s="135" t="s">
        <v>9</v>
      </c>
      <c r="G728" s="135" t="s">
        <v>9</v>
      </c>
      <c r="H728" s="22" t="s">
        <v>1460</v>
      </c>
      <c r="I728" s="22" t="s">
        <v>1460</v>
      </c>
    </row>
    <row r="729" spans="2:9">
      <c r="B729" s="138" t="s">
        <v>1630</v>
      </c>
      <c r="C729" s="138" t="s">
        <v>2821</v>
      </c>
      <c r="D729" s="134" t="s">
        <v>770</v>
      </c>
      <c r="E729" s="135" t="s">
        <v>1460</v>
      </c>
      <c r="F729" s="135" t="s">
        <v>9</v>
      </c>
      <c r="G729" s="135" t="s">
        <v>9</v>
      </c>
      <c r="H729" s="22" t="s">
        <v>1460</v>
      </c>
      <c r="I729" s="22" t="s">
        <v>1460</v>
      </c>
    </row>
    <row r="730" spans="2:9">
      <c r="B730" s="138" t="s">
        <v>1632</v>
      </c>
      <c r="C730" s="138" t="s">
        <v>2822</v>
      </c>
      <c r="D730" s="134" t="s">
        <v>771</v>
      </c>
      <c r="E730" s="135" t="s">
        <v>1460</v>
      </c>
      <c r="F730" s="135" t="s">
        <v>9</v>
      </c>
      <c r="G730" s="135" t="s">
        <v>9</v>
      </c>
      <c r="H730" s="22" t="s">
        <v>1460</v>
      </c>
      <c r="I730" s="22" t="s">
        <v>1460</v>
      </c>
    </row>
    <row r="731" spans="2:9">
      <c r="B731" s="138" t="s">
        <v>1634</v>
      </c>
      <c r="C731" s="138" t="s">
        <v>1635</v>
      </c>
      <c r="D731" s="134" t="s">
        <v>772</v>
      </c>
      <c r="E731" s="135" t="s">
        <v>1460</v>
      </c>
      <c r="F731" s="135" t="s">
        <v>9</v>
      </c>
      <c r="G731" s="135" t="s">
        <v>9</v>
      </c>
      <c r="H731" s="22" t="s">
        <v>1460</v>
      </c>
      <c r="I731" s="22" t="s">
        <v>1460</v>
      </c>
    </row>
    <row r="732" spans="2:9">
      <c r="B732" s="138" t="s">
        <v>1636</v>
      </c>
      <c r="C732" s="138" t="s">
        <v>1637</v>
      </c>
      <c r="D732" s="134" t="s">
        <v>773</v>
      </c>
      <c r="E732" s="135" t="s">
        <v>1460</v>
      </c>
      <c r="F732" s="135" t="s">
        <v>9</v>
      </c>
      <c r="G732" s="135" t="s">
        <v>9</v>
      </c>
      <c r="H732" s="22" t="s">
        <v>1460</v>
      </c>
      <c r="I732" s="22" t="s">
        <v>1460</v>
      </c>
    </row>
    <row r="733" spans="2:9">
      <c r="B733" s="138" t="s">
        <v>1638</v>
      </c>
      <c r="C733" s="138" t="s">
        <v>1639</v>
      </c>
      <c r="D733" s="134" t="s">
        <v>774</v>
      </c>
      <c r="E733" s="135" t="s">
        <v>1460</v>
      </c>
      <c r="F733" s="135" t="s">
        <v>9</v>
      </c>
      <c r="G733" s="135" t="s">
        <v>9</v>
      </c>
      <c r="H733" s="22" t="s">
        <v>1460</v>
      </c>
      <c r="I733" s="22" t="s">
        <v>1460</v>
      </c>
    </row>
    <row r="734" spans="2:9">
      <c r="B734" s="138" t="s">
        <v>1640</v>
      </c>
      <c r="C734" s="138" t="s">
        <v>1641</v>
      </c>
      <c r="D734" s="134" t="s">
        <v>775</v>
      </c>
      <c r="E734" s="135" t="s">
        <v>1460</v>
      </c>
      <c r="F734" s="135" t="s">
        <v>9</v>
      </c>
      <c r="G734" s="135" t="s">
        <v>9</v>
      </c>
      <c r="H734" s="22" t="s">
        <v>1460</v>
      </c>
      <c r="I734" s="22" t="s">
        <v>1460</v>
      </c>
    </row>
    <row r="735" spans="2:9">
      <c r="B735" s="138" t="s">
        <v>1642</v>
      </c>
      <c r="C735" s="138" t="s">
        <v>1643</v>
      </c>
      <c r="D735" s="134" t="s">
        <v>776</v>
      </c>
      <c r="E735" s="135" t="s">
        <v>1460</v>
      </c>
      <c r="F735" s="135" t="s">
        <v>9</v>
      </c>
      <c r="G735" s="135" t="s">
        <v>9</v>
      </c>
      <c r="H735" s="22" t="s">
        <v>1460</v>
      </c>
      <c r="I735" s="22" t="s">
        <v>1460</v>
      </c>
    </row>
    <row r="736" spans="2:9">
      <c r="B736" s="138" t="s">
        <v>1644</v>
      </c>
      <c r="C736" s="138" t="s">
        <v>1645</v>
      </c>
      <c r="D736" s="134" t="s">
        <v>777</v>
      </c>
      <c r="E736" s="135" t="s">
        <v>1460</v>
      </c>
      <c r="F736" s="135" t="s">
        <v>9</v>
      </c>
      <c r="G736" s="135" t="s">
        <v>9</v>
      </c>
      <c r="H736" s="22" t="s">
        <v>1460</v>
      </c>
      <c r="I736" s="22" t="s">
        <v>1460</v>
      </c>
    </row>
    <row r="737" spans="2:9">
      <c r="B737" s="138" t="s">
        <v>2823</v>
      </c>
      <c r="C737" s="138" t="s">
        <v>2824</v>
      </c>
      <c r="D737" s="134" t="s">
        <v>778</v>
      </c>
      <c r="E737" s="135" t="s">
        <v>1460</v>
      </c>
      <c r="F737" s="135" t="s">
        <v>9</v>
      </c>
      <c r="G737" s="135" t="s">
        <v>9</v>
      </c>
      <c r="H737" s="22" t="s">
        <v>1460</v>
      </c>
      <c r="I737" s="22" t="s">
        <v>1460</v>
      </c>
    </row>
    <row r="738" spans="2:9">
      <c r="B738" s="138" t="s">
        <v>2825</v>
      </c>
      <c r="C738" s="138" t="s">
        <v>2826</v>
      </c>
      <c r="D738" s="134" t="s">
        <v>779</v>
      </c>
      <c r="E738" s="135" t="s">
        <v>1460</v>
      </c>
      <c r="F738" s="135" t="s">
        <v>9</v>
      </c>
      <c r="G738" s="135" t="s">
        <v>9</v>
      </c>
      <c r="H738" s="22" t="s">
        <v>1460</v>
      </c>
      <c r="I738" s="22" t="s">
        <v>1460</v>
      </c>
    </row>
    <row r="739" spans="2:9">
      <c r="B739" s="138" t="s">
        <v>2827</v>
      </c>
      <c r="C739" s="138" t="s">
        <v>2828</v>
      </c>
      <c r="D739" s="134" t="s">
        <v>780</v>
      </c>
      <c r="E739" s="135" t="s">
        <v>1460</v>
      </c>
      <c r="F739" s="135" t="s">
        <v>9</v>
      </c>
      <c r="G739" s="135" t="s">
        <v>9</v>
      </c>
      <c r="H739" s="22" t="s">
        <v>1460</v>
      </c>
      <c r="I739" s="22" t="s">
        <v>1460</v>
      </c>
    </row>
    <row r="740" spans="2:9">
      <c r="B740" s="138" t="s">
        <v>2829</v>
      </c>
      <c r="C740" s="138" t="s">
        <v>2830</v>
      </c>
      <c r="D740" s="134" t="s">
        <v>781</v>
      </c>
      <c r="E740" s="135" t="s">
        <v>1460</v>
      </c>
      <c r="F740" s="135" t="s">
        <v>9</v>
      </c>
      <c r="G740" s="135" t="s">
        <v>9</v>
      </c>
      <c r="H740" s="22" t="s">
        <v>1460</v>
      </c>
      <c r="I740" s="22" t="s">
        <v>1460</v>
      </c>
    </row>
    <row r="741" spans="2:9">
      <c r="B741" s="138" t="s">
        <v>1648</v>
      </c>
      <c r="C741" s="138" t="s">
        <v>1649</v>
      </c>
      <c r="D741" s="134" t="s">
        <v>782</v>
      </c>
      <c r="E741" s="135" t="s">
        <v>1460</v>
      </c>
      <c r="F741" s="135" t="s">
        <v>9</v>
      </c>
      <c r="G741" s="135" t="s">
        <v>9</v>
      </c>
      <c r="H741" s="22" t="s">
        <v>1460</v>
      </c>
      <c r="I741" s="22" t="s">
        <v>1460</v>
      </c>
    </row>
    <row r="742" spans="2:9">
      <c r="B742" s="138" t="s">
        <v>1650</v>
      </c>
      <c r="C742" s="138" t="s">
        <v>1651</v>
      </c>
      <c r="D742" s="134" t="s">
        <v>783</v>
      </c>
      <c r="E742" s="135" t="s">
        <v>1460</v>
      </c>
      <c r="F742" s="135" t="s">
        <v>9</v>
      </c>
      <c r="G742" s="135" t="s">
        <v>9</v>
      </c>
      <c r="H742" s="22" t="s">
        <v>1460</v>
      </c>
      <c r="I742" s="22" t="s">
        <v>1460</v>
      </c>
    </row>
    <row r="743" spans="2:9">
      <c r="B743" s="138" t="s">
        <v>1652</v>
      </c>
      <c r="C743" s="138" t="s">
        <v>1653</v>
      </c>
      <c r="D743" s="134" t="s">
        <v>784</v>
      </c>
      <c r="E743" s="135" t="s">
        <v>9</v>
      </c>
      <c r="F743" s="135" t="s">
        <v>1460</v>
      </c>
      <c r="G743" s="135" t="s">
        <v>1460</v>
      </c>
      <c r="H743" s="22" t="s">
        <v>1460</v>
      </c>
      <c r="I743" s="22" t="s">
        <v>1460</v>
      </c>
    </row>
    <row r="744" spans="2:9">
      <c r="B744" s="138" t="s">
        <v>1654</v>
      </c>
      <c r="C744" s="138" t="s">
        <v>1655</v>
      </c>
      <c r="D744" s="134" t="s">
        <v>785</v>
      </c>
      <c r="E744" s="135" t="s">
        <v>1460</v>
      </c>
      <c r="F744" s="135" t="s">
        <v>9</v>
      </c>
      <c r="G744" s="135" t="s">
        <v>9</v>
      </c>
      <c r="H744" s="22" t="s">
        <v>1460</v>
      </c>
      <c r="I744" s="22" t="s">
        <v>1460</v>
      </c>
    </row>
    <row r="745" spans="2:9">
      <c r="B745" s="138" t="s">
        <v>1656</v>
      </c>
      <c r="C745" s="138" t="s">
        <v>2831</v>
      </c>
      <c r="D745" s="134" t="s">
        <v>786</v>
      </c>
      <c r="E745" s="135" t="s">
        <v>1460</v>
      </c>
      <c r="F745" s="135" t="s">
        <v>9</v>
      </c>
      <c r="G745" s="135" t="s">
        <v>9</v>
      </c>
      <c r="H745" s="22" t="s">
        <v>1460</v>
      </c>
      <c r="I745" s="22" t="s">
        <v>1460</v>
      </c>
    </row>
    <row r="746" spans="2:9">
      <c r="B746" s="138" t="s">
        <v>1658</v>
      </c>
      <c r="C746" s="138" t="s">
        <v>1659</v>
      </c>
      <c r="D746" s="134" t="s">
        <v>787</v>
      </c>
      <c r="E746" s="135" t="s">
        <v>9</v>
      </c>
      <c r="F746" s="135" t="s">
        <v>1460</v>
      </c>
      <c r="G746" s="135" t="s">
        <v>1460</v>
      </c>
      <c r="H746" s="22" t="s">
        <v>1460</v>
      </c>
      <c r="I746" s="22" t="s">
        <v>1460</v>
      </c>
    </row>
    <row r="747" spans="2:9">
      <c r="B747" s="138" t="s">
        <v>1660</v>
      </c>
      <c r="C747" s="138" t="s">
        <v>1661</v>
      </c>
      <c r="D747" s="134" t="s">
        <v>788</v>
      </c>
      <c r="E747" s="135" t="s">
        <v>9</v>
      </c>
      <c r="F747" s="135" t="s">
        <v>1460</v>
      </c>
      <c r="G747" s="135" t="s">
        <v>1460</v>
      </c>
      <c r="H747" s="22" t="s">
        <v>1460</v>
      </c>
      <c r="I747" s="22" t="s">
        <v>1460</v>
      </c>
    </row>
    <row r="748" spans="2:9">
      <c r="B748" s="138" t="s">
        <v>1662</v>
      </c>
      <c r="C748" s="138" t="s">
        <v>1663</v>
      </c>
      <c r="D748" s="134" t="s">
        <v>789</v>
      </c>
      <c r="E748" s="135" t="s">
        <v>9</v>
      </c>
      <c r="F748" s="135" t="s">
        <v>1460</v>
      </c>
      <c r="G748" s="135" t="s">
        <v>1460</v>
      </c>
      <c r="H748" s="22" t="s">
        <v>1460</v>
      </c>
      <c r="I748" s="22" t="s">
        <v>1460</v>
      </c>
    </row>
    <row r="749" spans="2:9">
      <c r="B749" s="138" t="s">
        <v>1664</v>
      </c>
      <c r="C749" s="138" t="s">
        <v>2832</v>
      </c>
      <c r="D749" s="134" t="s">
        <v>790</v>
      </c>
      <c r="E749" s="135" t="s">
        <v>1460</v>
      </c>
      <c r="F749" s="135" t="s">
        <v>1460</v>
      </c>
      <c r="G749" s="135" t="s">
        <v>1460</v>
      </c>
      <c r="H749" s="22" t="s">
        <v>1460</v>
      </c>
      <c r="I749" s="22" t="s">
        <v>1460</v>
      </c>
    </row>
    <row r="750" spans="2:9">
      <c r="B750" s="138" t="s">
        <v>1666</v>
      </c>
      <c r="C750" s="138" t="s">
        <v>1667</v>
      </c>
      <c r="D750" s="134" t="s">
        <v>791</v>
      </c>
      <c r="E750" s="135" t="s">
        <v>9</v>
      </c>
      <c r="F750" s="135" t="s">
        <v>1460</v>
      </c>
      <c r="G750" s="135" t="s">
        <v>1460</v>
      </c>
      <c r="H750" s="22" t="s">
        <v>1460</v>
      </c>
      <c r="I750" s="22" t="s">
        <v>1460</v>
      </c>
    </row>
    <row r="751" spans="2:9">
      <c r="B751" s="138" t="s">
        <v>2833</v>
      </c>
      <c r="C751" s="138" t="s">
        <v>2834</v>
      </c>
      <c r="D751" s="134" t="s">
        <v>792</v>
      </c>
      <c r="E751" s="135" t="s">
        <v>1460</v>
      </c>
      <c r="F751" s="135" t="s">
        <v>9</v>
      </c>
      <c r="G751" s="135" t="s">
        <v>9</v>
      </c>
      <c r="H751" s="22" t="s">
        <v>1460</v>
      </c>
      <c r="I751" s="22" t="s">
        <v>1460</v>
      </c>
    </row>
    <row r="752" spans="2:9">
      <c r="B752" s="138" t="s">
        <v>2835</v>
      </c>
      <c r="C752" s="138" t="s">
        <v>2836</v>
      </c>
      <c r="D752" s="134" t="s">
        <v>793</v>
      </c>
      <c r="E752" s="135" t="s">
        <v>1460</v>
      </c>
      <c r="F752" s="135" t="s">
        <v>9</v>
      </c>
      <c r="G752" s="135" t="s">
        <v>9</v>
      </c>
      <c r="H752" s="22" t="s">
        <v>1460</v>
      </c>
      <c r="I752" s="22" t="s">
        <v>1460</v>
      </c>
    </row>
    <row r="753" spans="2:9">
      <c r="B753" s="138" t="s">
        <v>1684</v>
      </c>
      <c r="C753" s="138" t="s">
        <v>2837</v>
      </c>
      <c r="D753" s="134" t="s">
        <v>794</v>
      </c>
      <c r="E753" s="135" t="s">
        <v>1460</v>
      </c>
      <c r="F753" s="135" t="s">
        <v>9</v>
      </c>
      <c r="G753" s="135" t="s">
        <v>9</v>
      </c>
      <c r="H753" s="22" t="s">
        <v>1460</v>
      </c>
      <c r="I753" s="22" t="s">
        <v>1460</v>
      </c>
    </row>
    <row r="754" spans="2:9">
      <c r="B754" s="138" t="s">
        <v>1686</v>
      </c>
      <c r="C754" s="138" t="s">
        <v>1687</v>
      </c>
      <c r="D754" s="134" t="s">
        <v>795</v>
      </c>
      <c r="E754" s="135" t="s">
        <v>1460</v>
      </c>
      <c r="F754" s="135" t="s">
        <v>9</v>
      </c>
      <c r="G754" s="135" t="s">
        <v>9</v>
      </c>
      <c r="H754" s="22" t="s">
        <v>1460</v>
      </c>
      <c r="I754" s="22" t="s">
        <v>1460</v>
      </c>
    </row>
    <row r="755" spans="2:9">
      <c r="B755" s="138" t="s">
        <v>1688</v>
      </c>
      <c r="C755" s="138" t="s">
        <v>2838</v>
      </c>
      <c r="D755" s="134" t="s">
        <v>796</v>
      </c>
      <c r="E755" s="135" t="s">
        <v>1460</v>
      </c>
      <c r="F755" s="135" t="s">
        <v>9</v>
      </c>
      <c r="G755" s="135" t="s">
        <v>9</v>
      </c>
      <c r="H755" s="22" t="s">
        <v>1460</v>
      </c>
      <c r="I755" s="22" t="s">
        <v>1460</v>
      </c>
    </row>
    <row r="756" spans="2:9">
      <c r="B756" s="138" t="s">
        <v>1690</v>
      </c>
      <c r="C756" s="138" t="s">
        <v>1691</v>
      </c>
      <c r="D756" s="134" t="s">
        <v>797</v>
      </c>
      <c r="E756" s="135" t="s">
        <v>1460</v>
      </c>
      <c r="F756" s="135" t="s">
        <v>9</v>
      </c>
      <c r="G756" s="135" t="s">
        <v>9</v>
      </c>
      <c r="H756" s="22" t="s">
        <v>1460</v>
      </c>
      <c r="I756" s="22" t="s">
        <v>1460</v>
      </c>
    </row>
    <row r="757" spans="2:9">
      <c r="B757" s="138" t="s">
        <v>1692</v>
      </c>
      <c r="C757" s="138" t="s">
        <v>1693</v>
      </c>
      <c r="D757" s="134" t="s">
        <v>798</v>
      </c>
      <c r="E757" s="135" t="s">
        <v>1460</v>
      </c>
      <c r="F757" s="135" t="s">
        <v>9</v>
      </c>
      <c r="G757" s="135" t="s">
        <v>9</v>
      </c>
      <c r="H757" s="22" t="s">
        <v>1460</v>
      </c>
      <c r="I757" s="22" t="s">
        <v>1460</v>
      </c>
    </row>
    <row r="758" spans="2:9">
      <c r="B758" s="138" t="s">
        <v>1694</v>
      </c>
      <c r="C758" s="138" t="s">
        <v>2839</v>
      </c>
      <c r="D758" s="134" t="s">
        <v>799</v>
      </c>
      <c r="E758" s="135" t="s">
        <v>1460</v>
      </c>
      <c r="F758" s="135" t="s">
        <v>9</v>
      </c>
      <c r="G758" s="135" t="s">
        <v>9</v>
      </c>
      <c r="H758" s="22" t="s">
        <v>1460</v>
      </c>
      <c r="I758" s="22" t="s">
        <v>1460</v>
      </c>
    </row>
    <row r="759" spans="2:9">
      <c r="B759" s="138" t="s">
        <v>1696</v>
      </c>
      <c r="C759" s="138" t="s">
        <v>1697</v>
      </c>
      <c r="D759" s="134" t="s">
        <v>800</v>
      </c>
      <c r="E759" s="135" t="s">
        <v>1460</v>
      </c>
      <c r="F759" s="135" t="s">
        <v>9</v>
      </c>
      <c r="G759" s="135" t="s">
        <v>9</v>
      </c>
      <c r="H759" s="22" t="s">
        <v>1460</v>
      </c>
      <c r="I759" s="22" t="s">
        <v>1460</v>
      </c>
    </row>
    <row r="760" spans="2:9">
      <c r="B760" s="138" t="s">
        <v>1698</v>
      </c>
      <c r="C760" s="138" t="s">
        <v>1699</v>
      </c>
      <c r="D760" s="134" t="s">
        <v>801</v>
      </c>
      <c r="E760" s="135" t="s">
        <v>1460</v>
      </c>
      <c r="F760" s="135" t="s">
        <v>9</v>
      </c>
      <c r="G760" s="135" t="s">
        <v>9</v>
      </c>
      <c r="H760" s="22" t="s">
        <v>1460</v>
      </c>
      <c r="I760" s="22" t="s">
        <v>1460</v>
      </c>
    </row>
    <row r="761" spans="2:9">
      <c r="B761" s="138" t="s">
        <v>2840</v>
      </c>
      <c r="C761" s="138" t="s">
        <v>2841</v>
      </c>
      <c r="D761" s="134" t="s">
        <v>802</v>
      </c>
      <c r="E761" s="135" t="s">
        <v>1460</v>
      </c>
      <c r="F761" s="135" t="s">
        <v>9</v>
      </c>
      <c r="G761" s="135" t="s">
        <v>9</v>
      </c>
      <c r="H761" s="22" t="s">
        <v>1460</v>
      </c>
      <c r="I761" s="22" t="s">
        <v>1460</v>
      </c>
    </row>
    <row r="762" spans="2:9">
      <c r="B762" s="138" t="s">
        <v>2842</v>
      </c>
      <c r="C762" s="138" t="s">
        <v>2843</v>
      </c>
      <c r="D762" s="134" t="s">
        <v>803</v>
      </c>
      <c r="E762" s="135" t="s">
        <v>1460</v>
      </c>
      <c r="F762" s="135" t="s">
        <v>9</v>
      </c>
      <c r="G762" s="135" t="s">
        <v>9</v>
      </c>
      <c r="H762" s="22" t="s">
        <v>1460</v>
      </c>
      <c r="I762" s="22" t="s">
        <v>1460</v>
      </c>
    </row>
    <row r="763" spans="2:9">
      <c r="B763" s="138" t="s">
        <v>2844</v>
      </c>
      <c r="C763" s="138" t="s">
        <v>1707</v>
      </c>
      <c r="D763" s="134" t="s">
        <v>804</v>
      </c>
      <c r="E763" s="135" t="s">
        <v>1460</v>
      </c>
      <c r="F763" s="135" t="s">
        <v>9</v>
      </c>
      <c r="G763" s="135" t="s">
        <v>9</v>
      </c>
      <c r="H763" s="22" t="s">
        <v>1460</v>
      </c>
      <c r="I763" s="22" t="s">
        <v>1460</v>
      </c>
    </row>
    <row r="764" spans="2:9">
      <c r="B764" s="138" t="s">
        <v>2845</v>
      </c>
      <c r="C764" s="138" t="s">
        <v>1703</v>
      </c>
      <c r="D764" s="134" t="s">
        <v>805</v>
      </c>
      <c r="E764" s="135" t="s">
        <v>1460</v>
      </c>
      <c r="F764" s="135" t="s">
        <v>9</v>
      </c>
      <c r="G764" s="135" t="s">
        <v>9</v>
      </c>
      <c r="H764" s="22" t="s">
        <v>1460</v>
      </c>
      <c r="I764" s="22" t="s">
        <v>1460</v>
      </c>
    </row>
    <row r="765" spans="2:9">
      <c r="B765" s="138" t="s">
        <v>2846</v>
      </c>
      <c r="C765" s="138" t="s">
        <v>2847</v>
      </c>
      <c r="D765" s="134" t="s">
        <v>806</v>
      </c>
      <c r="E765" s="135" t="s">
        <v>1460</v>
      </c>
      <c r="F765" s="135" t="s">
        <v>9</v>
      </c>
      <c r="G765" s="135" t="s">
        <v>9</v>
      </c>
      <c r="H765" s="22" t="s">
        <v>1460</v>
      </c>
      <c r="I765" s="22" t="s">
        <v>1460</v>
      </c>
    </row>
    <row r="766" spans="2:9">
      <c r="B766" s="138" t="s">
        <v>2848</v>
      </c>
      <c r="C766" s="138" t="s">
        <v>2849</v>
      </c>
      <c r="D766" s="134" t="s">
        <v>807</v>
      </c>
      <c r="E766" s="135" t="s">
        <v>1460</v>
      </c>
      <c r="F766" s="135" t="s">
        <v>9</v>
      </c>
      <c r="G766" s="135" t="s">
        <v>9</v>
      </c>
      <c r="H766" s="22" t="s">
        <v>1460</v>
      </c>
      <c r="I766" s="22" t="s">
        <v>1460</v>
      </c>
    </row>
    <row r="767" spans="2:9">
      <c r="B767" s="138" t="s">
        <v>1716</v>
      </c>
      <c r="C767" s="138" t="s">
        <v>2850</v>
      </c>
      <c r="D767" s="134" t="s">
        <v>808</v>
      </c>
      <c r="E767" s="135" t="s">
        <v>9</v>
      </c>
      <c r="F767" s="135" t="s">
        <v>1460</v>
      </c>
      <c r="G767" s="135" t="s">
        <v>1460</v>
      </c>
      <c r="H767" s="22" t="s">
        <v>1460</v>
      </c>
      <c r="I767" s="22" t="s">
        <v>1460</v>
      </c>
    </row>
    <row r="768" spans="2:9">
      <c r="B768" s="138" t="s">
        <v>1718</v>
      </c>
      <c r="C768" s="138" t="s">
        <v>2851</v>
      </c>
      <c r="D768" s="134" t="s">
        <v>809</v>
      </c>
      <c r="E768" s="135" t="s">
        <v>1460</v>
      </c>
      <c r="F768" s="135" t="s">
        <v>9</v>
      </c>
      <c r="G768" s="135" t="s">
        <v>9</v>
      </c>
      <c r="H768" s="22" t="s">
        <v>1460</v>
      </c>
      <c r="I768" s="22" t="s">
        <v>1460</v>
      </c>
    </row>
    <row r="769" spans="2:9">
      <c r="B769" s="138" t="s">
        <v>1720</v>
      </c>
      <c r="C769" s="138" t="s">
        <v>1721</v>
      </c>
      <c r="D769" s="134" t="s">
        <v>810</v>
      </c>
      <c r="E769" s="135" t="s">
        <v>1460</v>
      </c>
      <c r="F769" s="135" t="s">
        <v>9</v>
      </c>
      <c r="G769" s="135" t="s">
        <v>9</v>
      </c>
      <c r="H769" s="22" t="s">
        <v>1460</v>
      </c>
      <c r="I769" s="22" t="s">
        <v>1460</v>
      </c>
    </row>
    <row r="770" spans="2:9">
      <c r="B770" s="138" t="s">
        <v>2852</v>
      </c>
      <c r="C770" s="138" t="s">
        <v>1723</v>
      </c>
      <c r="D770" s="134" t="s">
        <v>811</v>
      </c>
      <c r="E770" s="135" t="s">
        <v>1460</v>
      </c>
      <c r="F770" s="135" t="s">
        <v>9</v>
      </c>
      <c r="G770" s="135" t="s">
        <v>9</v>
      </c>
      <c r="H770" s="22" t="s">
        <v>1460</v>
      </c>
      <c r="I770" s="22" t="s">
        <v>1460</v>
      </c>
    </row>
    <row r="771" spans="2:9">
      <c r="B771" s="138" t="s">
        <v>2853</v>
      </c>
      <c r="C771" s="138" t="s">
        <v>2854</v>
      </c>
      <c r="D771" s="134" t="s">
        <v>812</v>
      </c>
      <c r="E771" s="135" t="s">
        <v>1460</v>
      </c>
      <c r="F771" s="135" t="s">
        <v>9</v>
      </c>
      <c r="G771" s="135" t="s">
        <v>9</v>
      </c>
      <c r="H771" s="22" t="s">
        <v>1460</v>
      </c>
      <c r="I771" s="22" t="s">
        <v>1460</v>
      </c>
    </row>
    <row r="772" spans="2:9">
      <c r="B772" s="138" t="s">
        <v>1724</v>
      </c>
      <c r="C772" s="138" t="s">
        <v>1725</v>
      </c>
      <c r="D772" s="134" t="s">
        <v>813</v>
      </c>
      <c r="E772" s="135" t="s">
        <v>1460</v>
      </c>
      <c r="F772" s="135" t="s">
        <v>9</v>
      </c>
      <c r="G772" s="135" t="s">
        <v>9</v>
      </c>
      <c r="H772" s="22" t="s">
        <v>1460</v>
      </c>
      <c r="I772" s="22" t="s">
        <v>1460</v>
      </c>
    </row>
    <row r="773" spans="2:9">
      <c r="B773" s="138" t="s">
        <v>1726</v>
      </c>
      <c r="C773" s="138" t="s">
        <v>1727</v>
      </c>
      <c r="D773" s="134" t="s">
        <v>814</v>
      </c>
      <c r="E773" s="135" t="s">
        <v>1460</v>
      </c>
      <c r="F773" s="135" t="s">
        <v>9</v>
      </c>
      <c r="G773" s="135" t="s">
        <v>9</v>
      </c>
      <c r="H773" s="22" t="s">
        <v>1460</v>
      </c>
      <c r="I773" s="22" t="s">
        <v>1460</v>
      </c>
    </row>
    <row r="774" spans="2:9">
      <c r="B774" s="138" t="s">
        <v>1728</v>
      </c>
      <c r="C774" s="138" t="s">
        <v>1729</v>
      </c>
      <c r="D774" s="134" t="s">
        <v>815</v>
      </c>
      <c r="E774" s="135" t="s">
        <v>1460</v>
      </c>
      <c r="F774" s="135" t="s">
        <v>9</v>
      </c>
      <c r="G774" s="135" t="s">
        <v>9</v>
      </c>
      <c r="H774" s="22" t="s">
        <v>1460</v>
      </c>
      <c r="I774" s="22" t="s">
        <v>1460</v>
      </c>
    </row>
    <row r="775" spans="2:9">
      <c r="B775" s="138" t="s">
        <v>1730</v>
      </c>
      <c r="C775" s="138" t="s">
        <v>1731</v>
      </c>
      <c r="D775" s="134" t="s">
        <v>816</v>
      </c>
      <c r="E775" s="135" t="s">
        <v>1460</v>
      </c>
      <c r="F775" s="135" t="s">
        <v>9</v>
      </c>
      <c r="G775" s="135" t="s">
        <v>9</v>
      </c>
      <c r="H775" s="22" t="s">
        <v>1460</v>
      </c>
      <c r="I775" s="22" t="s">
        <v>1460</v>
      </c>
    </row>
    <row r="776" spans="2:9">
      <c r="B776" s="138" t="s">
        <v>2855</v>
      </c>
      <c r="C776" s="138" t="s">
        <v>2856</v>
      </c>
      <c r="D776" s="134" t="s">
        <v>817</v>
      </c>
      <c r="E776" s="135" t="s">
        <v>1460</v>
      </c>
      <c r="F776" s="135" t="s">
        <v>9</v>
      </c>
      <c r="G776" s="135" t="s">
        <v>9</v>
      </c>
      <c r="H776" s="22" t="s">
        <v>1460</v>
      </c>
      <c r="I776" s="22" t="s">
        <v>1460</v>
      </c>
    </row>
    <row r="777" spans="2:9">
      <c r="B777" s="138" t="s">
        <v>2857</v>
      </c>
      <c r="C777" s="138" t="s">
        <v>2858</v>
      </c>
      <c r="D777" s="134" t="s">
        <v>818</v>
      </c>
      <c r="E777" s="135" t="s">
        <v>1460</v>
      </c>
      <c r="F777" s="135" t="s">
        <v>9</v>
      </c>
      <c r="G777" s="135" t="s">
        <v>9</v>
      </c>
      <c r="H777" s="22" t="s">
        <v>1460</v>
      </c>
      <c r="I777" s="22" t="s">
        <v>1460</v>
      </c>
    </row>
    <row r="778" spans="2:9">
      <c r="B778" s="138" t="s">
        <v>2859</v>
      </c>
      <c r="C778" s="138" t="s">
        <v>2860</v>
      </c>
      <c r="D778" s="134" t="s">
        <v>819</v>
      </c>
      <c r="E778" s="135" t="s">
        <v>1460</v>
      </c>
      <c r="F778" s="135" t="s">
        <v>9</v>
      </c>
      <c r="G778" s="135" t="s">
        <v>9</v>
      </c>
      <c r="H778" s="22" t="s">
        <v>1460</v>
      </c>
      <c r="I778" s="22" t="s">
        <v>1460</v>
      </c>
    </row>
    <row r="779" spans="2:9">
      <c r="B779" s="138" t="s">
        <v>2861</v>
      </c>
      <c r="C779" s="138" t="s">
        <v>2862</v>
      </c>
      <c r="D779" s="134" t="s">
        <v>820</v>
      </c>
      <c r="E779" s="135" t="s">
        <v>1460</v>
      </c>
      <c r="F779" s="135" t="s">
        <v>9</v>
      </c>
      <c r="G779" s="135" t="s">
        <v>9</v>
      </c>
      <c r="H779" s="22" t="s">
        <v>1460</v>
      </c>
      <c r="I779" s="22" t="s">
        <v>1460</v>
      </c>
    </row>
    <row r="780" spans="2:9">
      <c r="B780" s="138" t="s">
        <v>1734</v>
      </c>
      <c r="C780" s="138" t="s">
        <v>1735</v>
      </c>
      <c r="D780" s="134" t="s">
        <v>821</v>
      </c>
      <c r="E780" s="135" t="s">
        <v>1460</v>
      </c>
      <c r="F780" s="135" t="s">
        <v>9</v>
      </c>
      <c r="G780" s="135" t="s">
        <v>9</v>
      </c>
      <c r="H780" s="22" t="s">
        <v>1460</v>
      </c>
      <c r="I780" s="22" t="s">
        <v>1460</v>
      </c>
    </row>
    <row r="781" spans="2:9">
      <c r="B781" s="138" t="s">
        <v>1736</v>
      </c>
      <c r="C781" s="138" t="s">
        <v>1737</v>
      </c>
      <c r="D781" s="134" t="s">
        <v>822</v>
      </c>
      <c r="E781" s="135" t="s">
        <v>1460</v>
      </c>
      <c r="F781" s="135" t="s">
        <v>9</v>
      </c>
      <c r="G781" s="135" t="s">
        <v>9</v>
      </c>
      <c r="H781" s="22" t="s">
        <v>1460</v>
      </c>
      <c r="I781" s="22" t="s">
        <v>1460</v>
      </c>
    </row>
    <row r="782" spans="2:9">
      <c r="B782" s="138" t="s">
        <v>1738</v>
      </c>
      <c r="C782" s="138" t="s">
        <v>2863</v>
      </c>
      <c r="D782" s="134" t="s">
        <v>823</v>
      </c>
      <c r="E782" s="135" t="s">
        <v>1460</v>
      </c>
      <c r="F782" s="135" t="s">
        <v>9</v>
      </c>
      <c r="G782" s="135" t="s">
        <v>9</v>
      </c>
      <c r="H782" s="22" t="s">
        <v>1460</v>
      </c>
      <c r="I782" s="22" t="s">
        <v>1460</v>
      </c>
    </row>
    <row r="783" spans="2:9">
      <c r="B783" s="138" t="s">
        <v>1740</v>
      </c>
      <c r="C783" s="138" t="s">
        <v>1741</v>
      </c>
      <c r="D783" s="134" t="s">
        <v>824</v>
      </c>
      <c r="E783" s="135" t="s">
        <v>1460</v>
      </c>
      <c r="F783" s="135" t="s">
        <v>9</v>
      </c>
      <c r="G783" s="135" t="s">
        <v>9</v>
      </c>
      <c r="H783" s="22" t="s">
        <v>1460</v>
      </c>
      <c r="I783" s="22" t="s">
        <v>1460</v>
      </c>
    </row>
    <row r="784" spans="2:9">
      <c r="B784" s="138" t="s">
        <v>1742</v>
      </c>
      <c r="C784" s="138" t="s">
        <v>2864</v>
      </c>
      <c r="D784" s="134" t="s">
        <v>825</v>
      </c>
      <c r="E784" s="135" t="s">
        <v>1460</v>
      </c>
      <c r="F784" s="135" t="s">
        <v>9</v>
      </c>
      <c r="G784" s="135" t="s">
        <v>9</v>
      </c>
      <c r="H784" s="22" t="s">
        <v>1460</v>
      </c>
      <c r="I784" s="22" t="s">
        <v>1460</v>
      </c>
    </row>
    <row r="785" spans="2:9">
      <c r="B785" s="138" t="s">
        <v>1744</v>
      </c>
      <c r="C785" s="138" t="s">
        <v>1745</v>
      </c>
      <c r="D785" s="134" t="s">
        <v>826</v>
      </c>
      <c r="E785" s="135" t="s">
        <v>1460</v>
      </c>
      <c r="F785" s="135" t="s">
        <v>9</v>
      </c>
      <c r="G785" s="135" t="s">
        <v>9</v>
      </c>
      <c r="H785" s="22" t="s">
        <v>1460</v>
      </c>
      <c r="I785" s="22" t="s">
        <v>1460</v>
      </c>
    </row>
    <row r="786" spans="2:9">
      <c r="B786" s="138" t="s">
        <v>2865</v>
      </c>
      <c r="C786" s="138" t="s">
        <v>1747</v>
      </c>
      <c r="D786" s="134" t="s">
        <v>827</v>
      </c>
      <c r="E786" s="135" t="s">
        <v>1460</v>
      </c>
      <c r="F786" s="135" t="s">
        <v>9</v>
      </c>
      <c r="G786" s="135" t="s">
        <v>9</v>
      </c>
      <c r="H786" s="22" t="s">
        <v>1460</v>
      </c>
      <c r="I786" s="22" t="s">
        <v>1460</v>
      </c>
    </row>
    <row r="787" spans="2:9">
      <c r="B787" s="138" t="s">
        <v>1748</v>
      </c>
      <c r="C787" s="138" t="s">
        <v>1749</v>
      </c>
      <c r="D787" s="134" t="s">
        <v>828</v>
      </c>
      <c r="E787" s="135" t="s">
        <v>1460</v>
      </c>
      <c r="F787" s="135" t="s">
        <v>9</v>
      </c>
      <c r="G787" s="135" t="s">
        <v>1460</v>
      </c>
      <c r="H787" s="22" t="s">
        <v>1460</v>
      </c>
      <c r="I787" s="22" t="s">
        <v>1460</v>
      </c>
    </row>
    <row r="788" spans="2:9">
      <c r="B788" s="138" t="s">
        <v>1750</v>
      </c>
      <c r="C788" s="138" t="s">
        <v>1751</v>
      </c>
      <c r="D788" s="134" t="s">
        <v>829</v>
      </c>
      <c r="E788" s="135" t="s">
        <v>1460</v>
      </c>
      <c r="F788" s="135" t="s">
        <v>9</v>
      </c>
      <c r="G788" s="135" t="s">
        <v>1460</v>
      </c>
      <c r="H788" s="22" t="s">
        <v>1460</v>
      </c>
      <c r="I788" s="22" t="s">
        <v>1460</v>
      </c>
    </row>
    <row r="789" spans="2:9">
      <c r="B789" s="138" t="s">
        <v>1752</v>
      </c>
      <c r="C789" s="138" t="s">
        <v>1753</v>
      </c>
      <c r="D789" s="134" t="s">
        <v>830</v>
      </c>
      <c r="E789" s="135" t="s">
        <v>1460</v>
      </c>
      <c r="F789" s="135" t="s">
        <v>9</v>
      </c>
      <c r="G789" s="135" t="s">
        <v>1460</v>
      </c>
      <c r="H789" s="22" t="s">
        <v>1460</v>
      </c>
      <c r="I789" s="22" t="s">
        <v>1460</v>
      </c>
    </row>
    <row r="790" spans="2:9">
      <c r="B790" s="138" t="s">
        <v>1754</v>
      </c>
      <c r="C790" s="138" t="s">
        <v>1755</v>
      </c>
      <c r="D790" s="134" t="s">
        <v>831</v>
      </c>
      <c r="E790" s="135" t="s">
        <v>1460</v>
      </c>
      <c r="F790" s="135" t="s">
        <v>9</v>
      </c>
      <c r="G790" s="135" t="s">
        <v>1460</v>
      </c>
      <c r="H790" s="22" t="s">
        <v>1460</v>
      </c>
      <c r="I790" s="22" t="s">
        <v>1460</v>
      </c>
    </row>
    <row r="791" spans="2:9">
      <c r="B791" s="138" t="s">
        <v>1756</v>
      </c>
      <c r="C791" s="138" t="s">
        <v>1757</v>
      </c>
      <c r="D791" s="134" t="s">
        <v>832</v>
      </c>
      <c r="E791" s="135" t="s">
        <v>1460</v>
      </c>
      <c r="F791" s="135" t="s">
        <v>9</v>
      </c>
      <c r="G791" s="135" t="s">
        <v>1460</v>
      </c>
      <c r="H791" s="22" t="s">
        <v>1460</v>
      </c>
      <c r="I791" s="22" t="s">
        <v>1460</v>
      </c>
    </row>
    <row r="792" spans="2:9">
      <c r="B792" s="138" t="s">
        <v>1758</v>
      </c>
      <c r="C792" s="138" t="s">
        <v>1759</v>
      </c>
      <c r="D792" s="134" t="s">
        <v>833</v>
      </c>
      <c r="E792" s="135" t="s">
        <v>9</v>
      </c>
      <c r="F792" s="135" t="s">
        <v>1460</v>
      </c>
      <c r="G792" s="135" t="s">
        <v>1460</v>
      </c>
      <c r="H792" s="22" t="s">
        <v>9</v>
      </c>
      <c r="I792" s="22" t="s">
        <v>1460</v>
      </c>
    </row>
    <row r="793" spans="2:9">
      <c r="B793" s="138" t="s">
        <v>1760</v>
      </c>
      <c r="C793" s="138" t="s">
        <v>2866</v>
      </c>
      <c r="D793" s="134" t="s">
        <v>834</v>
      </c>
      <c r="E793" s="135" t="s">
        <v>9</v>
      </c>
      <c r="F793" s="135" t="s">
        <v>1460</v>
      </c>
      <c r="G793" s="135" t="s">
        <v>1460</v>
      </c>
      <c r="H793" s="22" t="s">
        <v>9</v>
      </c>
      <c r="I793" s="22" t="s">
        <v>3375</v>
      </c>
    </row>
    <row r="794" spans="2:9">
      <c r="B794" s="138" t="s">
        <v>1762</v>
      </c>
      <c r="C794" s="138" t="s">
        <v>1763</v>
      </c>
      <c r="D794" s="134" t="s">
        <v>835</v>
      </c>
      <c r="E794" s="135" t="s">
        <v>1460</v>
      </c>
      <c r="F794" s="135" t="s">
        <v>9</v>
      </c>
      <c r="G794" s="135" t="s">
        <v>9</v>
      </c>
      <c r="H794" s="22" t="s">
        <v>1460</v>
      </c>
      <c r="I794" s="22" t="s">
        <v>3377</v>
      </c>
    </row>
    <row r="795" spans="2:9">
      <c r="B795" s="138" t="s">
        <v>1764</v>
      </c>
      <c r="C795" s="138" t="s">
        <v>1765</v>
      </c>
      <c r="D795" s="134" t="s">
        <v>836</v>
      </c>
      <c r="E795" s="135" t="s">
        <v>1460</v>
      </c>
      <c r="F795" s="135" t="s">
        <v>9</v>
      </c>
      <c r="G795" s="135" t="s">
        <v>9</v>
      </c>
      <c r="H795" s="22" t="s">
        <v>1460</v>
      </c>
      <c r="I795" s="22" t="s">
        <v>3377</v>
      </c>
    </row>
    <row r="796" spans="2:9">
      <c r="B796" s="138" t="s">
        <v>1766</v>
      </c>
      <c r="C796" s="138" t="s">
        <v>1767</v>
      </c>
      <c r="D796" s="134" t="s">
        <v>837</v>
      </c>
      <c r="E796" s="135" t="s">
        <v>1460</v>
      </c>
      <c r="F796" s="135" t="s">
        <v>9</v>
      </c>
      <c r="G796" s="135" t="s">
        <v>9</v>
      </c>
      <c r="H796" s="22" t="s">
        <v>1460</v>
      </c>
      <c r="I796" s="22" t="s">
        <v>3377</v>
      </c>
    </row>
    <row r="797" spans="2:9">
      <c r="B797" s="138" t="s">
        <v>1768</v>
      </c>
      <c r="C797" s="138" t="s">
        <v>1769</v>
      </c>
      <c r="D797" s="134" t="s">
        <v>838</v>
      </c>
      <c r="E797" s="135" t="s">
        <v>1460</v>
      </c>
      <c r="F797" s="135" t="s">
        <v>9</v>
      </c>
      <c r="G797" s="135" t="s">
        <v>9</v>
      </c>
      <c r="H797" s="22" t="s">
        <v>1460</v>
      </c>
      <c r="I797" s="22" t="s">
        <v>3375</v>
      </c>
    </row>
    <row r="798" spans="2:9">
      <c r="B798" s="138" t="s">
        <v>1770</v>
      </c>
      <c r="C798" s="138" t="s">
        <v>1771</v>
      </c>
      <c r="D798" s="134" t="s">
        <v>839</v>
      </c>
      <c r="E798" s="135" t="s">
        <v>1460</v>
      </c>
      <c r="F798" s="135" t="s">
        <v>9</v>
      </c>
      <c r="G798" s="135" t="s">
        <v>9</v>
      </c>
      <c r="H798" s="22" t="s">
        <v>1460</v>
      </c>
      <c r="I798" s="22" t="s">
        <v>3377</v>
      </c>
    </row>
    <row r="799" spans="2:9">
      <c r="B799" s="138" t="s">
        <v>1772</v>
      </c>
      <c r="C799" s="138" t="s">
        <v>1773</v>
      </c>
      <c r="D799" s="134" t="s">
        <v>840</v>
      </c>
      <c r="E799" s="135" t="s">
        <v>1460</v>
      </c>
      <c r="F799" s="135" t="s">
        <v>9</v>
      </c>
      <c r="G799" s="135" t="s">
        <v>9</v>
      </c>
      <c r="H799" s="22" t="s">
        <v>1460</v>
      </c>
      <c r="I799" s="22" t="s">
        <v>3377</v>
      </c>
    </row>
    <row r="800" spans="2:9">
      <c r="B800" s="138" t="s">
        <v>1774</v>
      </c>
      <c r="C800" s="138" t="s">
        <v>1775</v>
      </c>
      <c r="D800" s="134" t="s">
        <v>841</v>
      </c>
      <c r="E800" s="135" t="s">
        <v>1460</v>
      </c>
      <c r="F800" s="135" t="s">
        <v>9</v>
      </c>
      <c r="G800" s="135" t="s">
        <v>9</v>
      </c>
      <c r="H800" s="22" t="s">
        <v>1460</v>
      </c>
      <c r="I800" s="22" t="s">
        <v>3377</v>
      </c>
    </row>
    <row r="801" spans="2:9">
      <c r="B801" s="138" t="s">
        <v>2867</v>
      </c>
      <c r="C801" s="138" t="s">
        <v>2868</v>
      </c>
      <c r="D801" s="134" t="s">
        <v>842</v>
      </c>
      <c r="E801" s="135" t="s">
        <v>1460</v>
      </c>
      <c r="F801" s="135" t="s">
        <v>9</v>
      </c>
      <c r="G801" s="135" t="s">
        <v>9</v>
      </c>
      <c r="H801" s="22" t="s">
        <v>1460</v>
      </c>
      <c r="I801" s="22" t="s">
        <v>3377</v>
      </c>
    </row>
    <row r="802" spans="2:9">
      <c r="B802" s="138" t="s">
        <v>2869</v>
      </c>
      <c r="C802" s="138" t="s">
        <v>2870</v>
      </c>
      <c r="D802" s="134" t="s">
        <v>843</v>
      </c>
      <c r="E802" s="135" t="s">
        <v>1460</v>
      </c>
      <c r="F802" s="135" t="s">
        <v>9</v>
      </c>
      <c r="G802" s="135" t="s">
        <v>9</v>
      </c>
      <c r="H802" s="22" t="s">
        <v>1460</v>
      </c>
      <c r="I802" s="22" t="s">
        <v>3377</v>
      </c>
    </row>
    <row r="803" spans="2:9">
      <c r="B803" s="138" t="s">
        <v>2871</v>
      </c>
      <c r="C803" s="138" t="s">
        <v>2872</v>
      </c>
      <c r="D803" s="134" t="s">
        <v>844</v>
      </c>
      <c r="E803" s="135" t="s">
        <v>1460</v>
      </c>
      <c r="F803" s="135" t="s">
        <v>9</v>
      </c>
      <c r="G803" s="135" t="s">
        <v>9</v>
      </c>
      <c r="H803" s="22" t="s">
        <v>1460</v>
      </c>
      <c r="I803" s="22" t="s">
        <v>3377</v>
      </c>
    </row>
    <row r="804" spans="2:9">
      <c r="B804" s="138" t="s">
        <v>1778</v>
      </c>
      <c r="C804" s="138" t="s">
        <v>1779</v>
      </c>
      <c r="D804" s="134" t="s">
        <v>845</v>
      </c>
      <c r="E804" s="135" t="s">
        <v>1460</v>
      </c>
      <c r="F804" s="135" t="s">
        <v>9</v>
      </c>
      <c r="G804" s="135" t="s">
        <v>9</v>
      </c>
      <c r="H804" s="22" t="s">
        <v>1460</v>
      </c>
      <c r="I804" s="22" t="s">
        <v>3377</v>
      </c>
    </row>
    <row r="805" spans="2:9">
      <c r="B805" s="138" t="s">
        <v>1780</v>
      </c>
      <c r="C805" s="138" t="s">
        <v>1781</v>
      </c>
      <c r="D805" s="134" t="s">
        <v>846</v>
      </c>
      <c r="E805" s="135" t="s">
        <v>1460</v>
      </c>
      <c r="F805" s="135" t="s">
        <v>9</v>
      </c>
      <c r="G805" s="135" t="s">
        <v>9</v>
      </c>
      <c r="H805" s="22" t="s">
        <v>1460</v>
      </c>
      <c r="I805" s="22" t="s">
        <v>3377</v>
      </c>
    </row>
    <row r="806" spans="2:9">
      <c r="B806" s="138" t="s">
        <v>1782</v>
      </c>
      <c r="C806" s="138" t="s">
        <v>1783</v>
      </c>
      <c r="D806" s="134" t="s">
        <v>847</v>
      </c>
      <c r="E806" s="135" t="s">
        <v>1460</v>
      </c>
      <c r="F806" s="135" t="s">
        <v>9</v>
      </c>
      <c r="G806" s="135" t="s">
        <v>9</v>
      </c>
      <c r="H806" s="22" t="s">
        <v>1460</v>
      </c>
      <c r="I806" s="22" t="s">
        <v>3377</v>
      </c>
    </row>
    <row r="807" spans="2:9">
      <c r="B807" s="138" t="s">
        <v>1784</v>
      </c>
      <c r="C807" s="138" t="s">
        <v>2873</v>
      </c>
      <c r="D807" s="134" t="s">
        <v>848</v>
      </c>
      <c r="E807" s="135" t="s">
        <v>1460</v>
      </c>
      <c r="F807" s="135" t="s">
        <v>9</v>
      </c>
      <c r="G807" s="135" t="s">
        <v>9</v>
      </c>
      <c r="H807" s="22" t="s">
        <v>1460</v>
      </c>
      <c r="I807" s="22" t="s">
        <v>3375</v>
      </c>
    </row>
    <row r="808" spans="2:9">
      <c r="B808" s="138" t="s">
        <v>1790</v>
      </c>
      <c r="C808" s="138" t="s">
        <v>1791</v>
      </c>
      <c r="D808" s="134" t="s">
        <v>849</v>
      </c>
      <c r="E808" s="135" t="s">
        <v>1460</v>
      </c>
      <c r="F808" s="135" t="s">
        <v>9</v>
      </c>
      <c r="G808" s="135" t="s">
        <v>9</v>
      </c>
      <c r="H808" s="22" t="s">
        <v>1460</v>
      </c>
      <c r="I808" s="22" t="s">
        <v>3377</v>
      </c>
    </row>
    <row r="809" spans="2:9">
      <c r="B809" s="138" t="s">
        <v>1792</v>
      </c>
      <c r="C809" s="138" t="s">
        <v>1793</v>
      </c>
      <c r="D809" s="134" t="s">
        <v>850</v>
      </c>
      <c r="E809" s="135" t="s">
        <v>1460</v>
      </c>
      <c r="F809" s="135" t="s">
        <v>9</v>
      </c>
      <c r="G809" s="135" t="s">
        <v>9</v>
      </c>
      <c r="H809" s="22" t="s">
        <v>1460</v>
      </c>
      <c r="I809" s="22" t="s">
        <v>3377</v>
      </c>
    </row>
    <row r="810" spans="2:9">
      <c r="B810" s="138" t="s">
        <v>1794</v>
      </c>
      <c r="C810" s="138" t="s">
        <v>1795</v>
      </c>
      <c r="D810" s="134" t="s">
        <v>851</v>
      </c>
      <c r="E810" s="135" t="s">
        <v>1460</v>
      </c>
      <c r="F810" s="135" t="s">
        <v>9</v>
      </c>
      <c r="G810" s="135" t="s">
        <v>9</v>
      </c>
      <c r="H810" s="22" t="s">
        <v>1460</v>
      </c>
      <c r="I810" s="22" t="s">
        <v>1460</v>
      </c>
    </row>
    <row r="811" spans="2:9">
      <c r="B811" s="138" t="s">
        <v>1796</v>
      </c>
      <c r="C811" s="138" t="s">
        <v>1797</v>
      </c>
      <c r="D811" s="134" t="s">
        <v>852</v>
      </c>
      <c r="E811" s="135" t="s">
        <v>1460</v>
      </c>
      <c r="F811" s="135" t="s">
        <v>9</v>
      </c>
      <c r="G811" s="135" t="s">
        <v>9</v>
      </c>
      <c r="H811" s="22" t="s">
        <v>1460</v>
      </c>
      <c r="I811" s="22" t="s">
        <v>1460</v>
      </c>
    </row>
    <row r="812" spans="2:9">
      <c r="B812" s="138" t="s">
        <v>1798</v>
      </c>
      <c r="C812" s="138" t="s">
        <v>2874</v>
      </c>
      <c r="D812" s="134" t="s">
        <v>853</v>
      </c>
      <c r="E812" s="135" t="s">
        <v>1460</v>
      </c>
      <c r="F812" s="135" t="s">
        <v>9</v>
      </c>
      <c r="G812" s="135" t="s">
        <v>9</v>
      </c>
      <c r="H812" s="22" t="s">
        <v>1460</v>
      </c>
      <c r="I812" s="22" t="s">
        <v>1460</v>
      </c>
    </row>
    <row r="813" spans="2:9">
      <c r="B813" s="138" t="s">
        <v>2875</v>
      </c>
      <c r="C813" s="138" t="s">
        <v>1801</v>
      </c>
      <c r="D813" s="134" t="s">
        <v>854</v>
      </c>
      <c r="E813" s="135" t="s">
        <v>1460</v>
      </c>
      <c r="F813" s="135" t="s">
        <v>9</v>
      </c>
      <c r="G813" s="135" t="s">
        <v>9</v>
      </c>
      <c r="H813" s="22" t="s">
        <v>1460</v>
      </c>
      <c r="I813" s="22" t="s">
        <v>1460</v>
      </c>
    </row>
    <row r="814" spans="2:9">
      <c r="B814" s="138" t="s">
        <v>1802</v>
      </c>
      <c r="C814" s="138" t="s">
        <v>1803</v>
      </c>
      <c r="D814" s="134" t="s">
        <v>855</v>
      </c>
      <c r="E814" s="135" t="s">
        <v>1460</v>
      </c>
      <c r="F814" s="135" t="s">
        <v>9</v>
      </c>
      <c r="G814" s="135" t="s">
        <v>9</v>
      </c>
      <c r="H814" s="22" t="s">
        <v>1460</v>
      </c>
      <c r="I814" s="22" t="s">
        <v>1460</v>
      </c>
    </row>
    <row r="815" spans="2:9">
      <c r="B815" s="138" t="s">
        <v>1804</v>
      </c>
      <c r="C815" s="138" t="s">
        <v>1805</v>
      </c>
      <c r="D815" s="134" t="s">
        <v>856</v>
      </c>
      <c r="E815" s="135" t="s">
        <v>1460</v>
      </c>
      <c r="F815" s="135" t="s">
        <v>9</v>
      </c>
      <c r="G815" s="135" t="s">
        <v>9</v>
      </c>
      <c r="H815" s="22" t="s">
        <v>1460</v>
      </c>
      <c r="I815" s="22" t="s">
        <v>1460</v>
      </c>
    </row>
    <row r="816" spans="2:9">
      <c r="B816" s="138" t="s">
        <v>1806</v>
      </c>
      <c r="C816" s="138" t="s">
        <v>2876</v>
      </c>
      <c r="D816" s="134" t="s">
        <v>857</v>
      </c>
      <c r="E816" s="135" t="s">
        <v>1460</v>
      </c>
      <c r="F816" s="135" t="s">
        <v>9</v>
      </c>
      <c r="G816" s="135" t="s">
        <v>9</v>
      </c>
      <c r="H816" s="22" t="s">
        <v>1460</v>
      </c>
      <c r="I816" s="22" t="s">
        <v>1460</v>
      </c>
    </row>
    <row r="817" spans="2:9">
      <c r="B817" s="138" t="s">
        <v>2877</v>
      </c>
      <c r="C817" s="138" t="s">
        <v>1807</v>
      </c>
      <c r="D817" s="134" t="s">
        <v>858</v>
      </c>
      <c r="E817" s="135" t="s">
        <v>1460</v>
      </c>
      <c r="F817" s="135" t="s">
        <v>9</v>
      </c>
      <c r="G817" s="135" t="s">
        <v>9</v>
      </c>
      <c r="H817" s="22" t="s">
        <v>1460</v>
      </c>
      <c r="I817" s="22" t="s">
        <v>1460</v>
      </c>
    </row>
    <row r="818" spans="2:9">
      <c r="B818" s="138" t="s">
        <v>2878</v>
      </c>
      <c r="C818" s="138" t="s">
        <v>2879</v>
      </c>
      <c r="D818" s="134" t="s">
        <v>859</v>
      </c>
      <c r="E818" s="135" t="s">
        <v>1460</v>
      </c>
      <c r="F818" s="135" t="s">
        <v>9</v>
      </c>
      <c r="G818" s="135" t="s">
        <v>9</v>
      </c>
      <c r="H818" s="22" t="s">
        <v>1460</v>
      </c>
      <c r="I818" s="22" t="s">
        <v>1460</v>
      </c>
    </row>
    <row r="819" spans="2:9">
      <c r="B819" s="138" t="s">
        <v>2880</v>
      </c>
      <c r="C819" s="138" t="s">
        <v>1809</v>
      </c>
      <c r="D819" s="134" t="s">
        <v>860</v>
      </c>
      <c r="E819" s="135" t="s">
        <v>1460</v>
      </c>
      <c r="F819" s="135" t="s">
        <v>9</v>
      </c>
      <c r="G819" s="135" t="s">
        <v>9</v>
      </c>
      <c r="H819" s="22" t="s">
        <v>1460</v>
      </c>
      <c r="I819" s="22" t="s">
        <v>1460</v>
      </c>
    </row>
    <row r="820" spans="2:9">
      <c r="B820" s="138" t="s">
        <v>1810</v>
      </c>
      <c r="C820" s="138" t="s">
        <v>1811</v>
      </c>
      <c r="D820" s="134" t="s">
        <v>861</v>
      </c>
      <c r="E820" s="135" t="s">
        <v>1460</v>
      </c>
      <c r="F820" s="135" t="s">
        <v>9</v>
      </c>
      <c r="G820" s="135" t="s">
        <v>9</v>
      </c>
      <c r="H820" s="22" t="s">
        <v>1460</v>
      </c>
      <c r="I820" s="22" t="s">
        <v>1460</v>
      </c>
    </row>
    <row r="821" spans="2:9">
      <c r="B821" s="138" t="s">
        <v>1812</v>
      </c>
      <c r="C821" s="138" t="s">
        <v>1813</v>
      </c>
      <c r="D821" s="134" t="s">
        <v>862</v>
      </c>
      <c r="E821" s="135" t="s">
        <v>1460</v>
      </c>
      <c r="F821" s="135" t="s">
        <v>9</v>
      </c>
      <c r="G821" s="135" t="s">
        <v>9</v>
      </c>
      <c r="H821" s="22" t="s">
        <v>1460</v>
      </c>
      <c r="I821" s="22" t="s">
        <v>1460</v>
      </c>
    </row>
    <row r="822" spans="2:9">
      <c r="B822" s="138" t="s">
        <v>1814</v>
      </c>
      <c r="C822" s="138" t="s">
        <v>1815</v>
      </c>
      <c r="D822" s="134" t="s">
        <v>863</v>
      </c>
      <c r="E822" s="135" t="s">
        <v>1460</v>
      </c>
      <c r="F822" s="135" t="s">
        <v>9</v>
      </c>
      <c r="G822" s="135" t="s">
        <v>9</v>
      </c>
      <c r="H822" s="22" t="s">
        <v>1460</v>
      </c>
      <c r="I822" s="22" t="s">
        <v>1460</v>
      </c>
    </row>
    <row r="823" spans="2:9">
      <c r="B823" s="138" t="s">
        <v>1816</v>
      </c>
      <c r="C823" s="138" t="s">
        <v>1817</v>
      </c>
      <c r="D823" s="134" t="s">
        <v>864</v>
      </c>
      <c r="E823" s="135" t="s">
        <v>1460</v>
      </c>
      <c r="F823" s="135" t="s">
        <v>9</v>
      </c>
      <c r="G823" s="135" t="s">
        <v>9</v>
      </c>
      <c r="H823" s="22" t="s">
        <v>1460</v>
      </c>
      <c r="I823" s="22" t="s">
        <v>1460</v>
      </c>
    </row>
    <row r="824" spans="2:9">
      <c r="B824" s="138" t="s">
        <v>2881</v>
      </c>
      <c r="C824" s="138" t="s">
        <v>1819</v>
      </c>
      <c r="D824" s="134" t="s">
        <v>865</v>
      </c>
      <c r="E824" s="135" t="s">
        <v>1460</v>
      </c>
      <c r="F824" s="135" t="s">
        <v>9</v>
      </c>
      <c r="G824" s="135" t="s">
        <v>9</v>
      </c>
      <c r="H824" s="22" t="s">
        <v>1460</v>
      </c>
      <c r="I824" s="22" t="s">
        <v>1460</v>
      </c>
    </row>
    <row r="825" spans="2:9">
      <c r="B825" s="138" t="s">
        <v>1820</v>
      </c>
      <c r="C825" s="138" t="s">
        <v>1821</v>
      </c>
      <c r="D825" s="134" t="s">
        <v>866</v>
      </c>
      <c r="E825" s="135" t="s">
        <v>1460</v>
      </c>
      <c r="F825" s="135" t="s">
        <v>9</v>
      </c>
      <c r="G825" s="135" t="s">
        <v>9</v>
      </c>
      <c r="H825" s="22" t="s">
        <v>1460</v>
      </c>
      <c r="I825" s="22" t="s">
        <v>1460</v>
      </c>
    </row>
    <row r="826" spans="2:9">
      <c r="B826" s="138" t="s">
        <v>1822</v>
      </c>
      <c r="C826" s="138" t="s">
        <v>1823</v>
      </c>
      <c r="D826" s="134" t="s">
        <v>867</v>
      </c>
      <c r="E826" s="135" t="s">
        <v>1460</v>
      </c>
      <c r="F826" s="135" t="s">
        <v>9</v>
      </c>
      <c r="G826" s="135" t="s">
        <v>9</v>
      </c>
      <c r="H826" s="22" t="s">
        <v>1460</v>
      </c>
      <c r="I826" s="22" t="s">
        <v>1460</v>
      </c>
    </row>
    <row r="827" spans="2:9">
      <c r="B827" s="138" t="s">
        <v>1824</v>
      </c>
      <c r="C827" s="138" t="s">
        <v>1825</v>
      </c>
      <c r="D827" s="134" t="s">
        <v>868</v>
      </c>
      <c r="E827" s="135" t="s">
        <v>1460</v>
      </c>
      <c r="F827" s="135" t="s">
        <v>9</v>
      </c>
      <c r="G827" s="135" t="s">
        <v>9</v>
      </c>
      <c r="H827" s="22" t="s">
        <v>1460</v>
      </c>
      <c r="I827" s="22" t="s">
        <v>1460</v>
      </c>
    </row>
    <row r="828" spans="2:9">
      <c r="B828" s="138" t="s">
        <v>1826</v>
      </c>
      <c r="C828" s="138" t="s">
        <v>1827</v>
      </c>
      <c r="D828" s="134" t="s">
        <v>869</v>
      </c>
      <c r="E828" s="135" t="s">
        <v>1460</v>
      </c>
      <c r="F828" s="135" t="s">
        <v>9</v>
      </c>
      <c r="G828" s="135" t="s">
        <v>9</v>
      </c>
      <c r="H828" s="22" t="s">
        <v>1460</v>
      </c>
      <c r="I828" s="22" t="s">
        <v>1460</v>
      </c>
    </row>
    <row r="829" spans="2:9">
      <c r="B829" s="138" t="s">
        <v>1828</v>
      </c>
      <c r="C829" s="138" t="s">
        <v>1829</v>
      </c>
      <c r="D829" s="134" t="s">
        <v>870</v>
      </c>
      <c r="E829" s="135" t="s">
        <v>1460</v>
      </c>
      <c r="F829" s="135" t="s">
        <v>9</v>
      </c>
      <c r="G829" s="135" t="s">
        <v>9</v>
      </c>
      <c r="H829" s="22" t="s">
        <v>1460</v>
      </c>
      <c r="I829" s="22" t="s">
        <v>1460</v>
      </c>
    </row>
    <row r="830" spans="2:9">
      <c r="B830" s="138" t="s">
        <v>1830</v>
      </c>
      <c r="C830" s="138" t="s">
        <v>1831</v>
      </c>
      <c r="D830" s="134" t="s">
        <v>871</v>
      </c>
      <c r="E830" s="135" t="s">
        <v>1460</v>
      </c>
      <c r="F830" s="135" t="s">
        <v>9</v>
      </c>
      <c r="G830" s="135" t="s">
        <v>9</v>
      </c>
      <c r="H830" s="22" t="s">
        <v>1460</v>
      </c>
      <c r="I830" s="22" t="s">
        <v>1460</v>
      </c>
    </row>
    <row r="831" spans="2:9">
      <c r="B831" s="138" t="s">
        <v>1832</v>
      </c>
      <c r="C831" s="138" t="s">
        <v>1833</v>
      </c>
      <c r="D831" s="134" t="s">
        <v>872</v>
      </c>
      <c r="E831" s="135" t="s">
        <v>1460</v>
      </c>
      <c r="F831" s="135" t="s">
        <v>9</v>
      </c>
      <c r="G831" s="135" t="s">
        <v>9</v>
      </c>
      <c r="H831" s="22" t="s">
        <v>1460</v>
      </c>
      <c r="I831" s="22" t="s">
        <v>1460</v>
      </c>
    </row>
    <row r="832" spans="2:9">
      <c r="B832" s="138" t="s">
        <v>2882</v>
      </c>
      <c r="C832" s="138" t="s">
        <v>1835</v>
      </c>
      <c r="D832" s="134" t="s">
        <v>873</v>
      </c>
      <c r="E832" s="135" t="s">
        <v>1460</v>
      </c>
      <c r="F832" s="135" t="s">
        <v>9</v>
      </c>
      <c r="G832" s="135" t="s">
        <v>9</v>
      </c>
      <c r="H832" s="22" t="s">
        <v>1460</v>
      </c>
      <c r="I832" s="22" t="s">
        <v>1460</v>
      </c>
    </row>
    <row r="833" spans="2:9">
      <c r="B833" s="138" t="s">
        <v>1836</v>
      </c>
      <c r="C833" s="138" t="s">
        <v>1837</v>
      </c>
      <c r="D833" s="134" t="s">
        <v>874</v>
      </c>
      <c r="E833" s="135" t="s">
        <v>1460</v>
      </c>
      <c r="F833" s="135" t="s">
        <v>9</v>
      </c>
      <c r="G833" s="135" t="s">
        <v>9</v>
      </c>
      <c r="H833" s="22" t="s">
        <v>1460</v>
      </c>
      <c r="I833" s="22" t="s">
        <v>3376</v>
      </c>
    </row>
    <row r="834" spans="2:9">
      <c r="B834" s="138" t="s">
        <v>1838</v>
      </c>
      <c r="C834" s="138" t="s">
        <v>1839</v>
      </c>
      <c r="D834" s="134" t="s">
        <v>875</v>
      </c>
      <c r="E834" s="135" t="s">
        <v>1460</v>
      </c>
      <c r="F834" s="135" t="s">
        <v>9</v>
      </c>
      <c r="G834" s="135" t="s">
        <v>9</v>
      </c>
      <c r="H834" s="22" t="s">
        <v>1460</v>
      </c>
      <c r="I834" s="22" t="s">
        <v>3376</v>
      </c>
    </row>
    <row r="835" spans="2:9">
      <c r="B835" s="138" t="s">
        <v>1840</v>
      </c>
      <c r="C835" s="138" t="s">
        <v>1841</v>
      </c>
      <c r="D835" s="134" t="s">
        <v>876</v>
      </c>
      <c r="E835" s="135" t="s">
        <v>1460</v>
      </c>
      <c r="F835" s="135" t="s">
        <v>9</v>
      </c>
      <c r="G835" s="135" t="s">
        <v>9</v>
      </c>
      <c r="H835" s="22" t="s">
        <v>1460</v>
      </c>
      <c r="I835" s="22" t="s">
        <v>3376</v>
      </c>
    </row>
    <row r="836" spans="2:9">
      <c r="B836" s="138" t="s">
        <v>1842</v>
      </c>
      <c r="C836" s="138" t="s">
        <v>1843</v>
      </c>
      <c r="D836" s="134" t="s">
        <v>877</v>
      </c>
      <c r="E836" s="135" t="s">
        <v>1460</v>
      </c>
      <c r="F836" s="135" t="s">
        <v>9</v>
      </c>
      <c r="G836" s="135" t="s">
        <v>9</v>
      </c>
      <c r="H836" s="22" t="s">
        <v>1460</v>
      </c>
      <c r="I836" s="22" t="s">
        <v>3376</v>
      </c>
    </row>
    <row r="837" spans="2:9">
      <c r="B837" s="138" t="s">
        <v>1844</v>
      </c>
      <c r="C837" s="138" t="s">
        <v>1845</v>
      </c>
      <c r="D837" s="134" t="s">
        <v>878</v>
      </c>
      <c r="E837" s="135" t="s">
        <v>1460</v>
      </c>
      <c r="F837" s="135" t="s">
        <v>9</v>
      </c>
      <c r="G837" s="135" t="s">
        <v>9</v>
      </c>
      <c r="H837" s="22" t="s">
        <v>1460</v>
      </c>
      <c r="I837" s="22" t="s">
        <v>3376</v>
      </c>
    </row>
    <row r="838" spans="2:9">
      <c r="B838" s="138" t="s">
        <v>1846</v>
      </c>
      <c r="C838" s="138" t="s">
        <v>1847</v>
      </c>
      <c r="D838" s="134" t="s">
        <v>879</v>
      </c>
      <c r="E838" s="135" t="s">
        <v>1460</v>
      </c>
      <c r="F838" s="135" t="s">
        <v>9</v>
      </c>
      <c r="G838" s="135" t="s">
        <v>9</v>
      </c>
      <c r="H838" s="22" t="s">
        <v>1460</v>
      </c>
      <c r="I838" s="22" t="s">
        <v>3376</v>
      </c>
    </row>
    <row r="839" spans="2:9">
      <c r="B839" s="138" t="s">
        <v>1848</v>
      </c>
      <c r="C839" s="138" t="s">
        <v>1849</v>
      </c>
      <c r="D839" s="134" t="s">
        <v>880</v>
      </c>
      <c r="E839" s="135" t="s">
        <v>1460</v>
      </c>
      <c r="F839" s="135" t="s">
        <v>9</v>
      </c>
      <c r="G839" s="135" t="s">
        <v>9</v>
      </c>
      <c r="H839" s="22" t="s">
        <v>1460</v>
      </c>
      <c r="I839" s="22" t="s">
        <v>3376</v>
      </c>
    </row>
    <row r="840" spans="2:9">
      <c r="B840" s="138" t="s">
        <v>2883</v>
      </c>
      <c r="C840" s="138" t="s">
        <v>2884</v>
      </c>
      <c r="D840" s="134" t="s">
        <v>881</v>
      </c>
      <c r="E840" s="135" t="s">
        <v>1460</v>
      </c>
      <c r="F840" s="135" t="s">
        <v>9</v>
      </c>
      <c r="G840" s="135" t="s">
        <v>9</v>
      </c>
      <c r="H840" s="22" t="s">
        <v>1460</v>
      </c>
      <c r="I840" s="22" t="s">
        <v>3376</v>
      </c>
    </row>
    <row r="841" spans="2:9">
      <c r="B841" s="138" t="s">
        <v>2885</v>
      </c>
      <c r="C841" s="138" t="s">
        <v>2886</v>
      </c>
      <c r="D841" s="134" t="s">
        <v>882</v>
      </c>
      <c r="E841" s="135" t="s">
        <v>1460</v>
      </c>
      <c r="F841" s="135" t="s">
        <v>9</v>
      </c>
      <c r="G841" s="135" t="s">
        <v>9</v>
      </c>
      <c r="H841" s="22" t="s">
        <v>1460</v>
      </c>
      <c r="I841" s="22" t="s">
        <v>1460</v>
      </c>
    </row>
    <row r="842" spans="2:9">
      <c r="B842" s="138" t="s">
        <v>2887</v>
      </c>
      <c r="C842" s="138" t="s">
        <v>2888</v>
      </c>
      <c r="D842" s="134" t="s">
        <v>883</v>
      </c>
      <c r="E842" s="135" t="s">
        <v>1460</v>
      </c>
      <c r="F842" s="135" t="s">
        <v>9</v>
      </c>
      <c r="G842" s="135" t="s">
        <v>9</v>
      </c>
      <c r="H842" s="22" t="s">
        <v>1460</v>
      </c>
      <c r="I842" s="22" t="s">
        <v>1460</v>
      </c>
    </row>
    <row r="843" spans="2:9">
      <c r="B843" s="138" t="s">
        <v>1854</v>
      </c>
      <c r="C843" s="138" t="s">
        <v>1855</v>
      </c>
      <c r="D843" s="134" t="s">
        <v>884</v>
      </c>
      <c r="E843" s="135" t="s">
        <v>1460</v>
      </c>
      <c r="F843" s="135" t="s">
        <v>9</v>
      </c>
      <c r="G843" s="135" t="s">
        <v>9</v>
      </c>
      <c r="H843" s="22" t="s">
        <v>1460</v>
      </c>
      <c r="I843" s="22" t="s">
        <v>1460</v>
      </c>
    </row>
    <row r="844" spans="2:9">
      <c r="B844" s="138" t="s">
        <v>1856</v>
      </c>
      <c r="C844" s="138" t="s">
        <v>1857</v>
      </c>
      <c r="D844" s="134" t="s">
        <v>885</v>
      </c>
      <c r="E844" s="135" t="s">
        <v>1460</v>
      </c>
      <c r="F844" s="135" t="s">
        <v>9</v>
      </c>
      <c r="G844" s="135" t="s">
        <v>9</v>
      </c>
      <c r="H844" s="22" t="s">
        <v>1460</v>
      </c>
      <c r="I844" s="22" t="s">
        <v>1460</v>
      </c>
    </row>
    <row r="845" spans="2:9">
      <c r="B845" s="138" t="s">
        <v>1858</v>
      </c>
      <c r="C845" s="138" t="s">
        <v>1859</v>
      </c>
      <c r="D845" s="134" t="s">
        <v>886</v>
      </c>
      <c r="E845" s="135" t="s">
        <v>1460</v>
      </c>
      <c r="F845" s="135" t="s">
        <v>9</v>
      </c>
      <c r="G845" s="135" t="s">
        <v>9</v>
      </c>
      <c r="H845" s="22" t="s">
        <v>1460</v>
      </c>
      <c r="I845" s="22" t="s">
        <v>3374</v>
      </c>
    </row>
    <row r="846" spans="2:9">
      <c r="B846" s="138" t="s">
        <v>1860</v>
      </c>
      <c r="C846" s="138" t="s">
        <v>1861</v>
      </c>
      <c r="D846" s="134" t="s">
        <v>887</v>
      </c>
      <c r="E846" s="135" t="s">
        <v>1460</v>
      </c>
      <c r="F846" s="135" t="s">
        <v>9</v>
      </c>
      <c r="G846" s="135" t="s">
        <v>9</v>
      </c>
      <c r="H846" s="22" t="s">
        <v>1460</v>
      </c>
      <c r="I846" s="22" t="s">
        <v>3374</v>
      </c>
    </row>
    <row r="847" spans="2:9">
      <c r="B847" s="138" t="s">
        <v>1862</v>
      </c>
      <c r="C847" s="138" t="s">
        <v>1863</v>
      </c>
      <c r="D847" s="134" t="s">
        <v>888</v>
      </c>
      <c r="E847" s="135" t="s">
        <v>1460</v>
      </c>
      <c r="F847" s="135" t="s">
        <v>9</v>
      </c>
      <c r="G847" s="135" t="s">
        <v>9</v>
      </c>
      <c r="H847" s="22" t="s">
        <v>1460</v>
      </c>
      <c r="I847" s="22" t="s">
        <v>1460</v>
      </c>
    </row>
    <row r="848" spans="2:9">
      <c r="B848" s="138" t="s">
        <v>1864</v>
      </c>
      <c r="C848" s="138" t="s">
        <v>1865</v>
      </c>
      <c r="D848" s="134" t="s">
        <v>889</v>
      </c>
      <c r="E848" s="135" t="s">
        <v>1460</v>
      </c>
      <c r="F848" s="135" t="s">
        <v>9</v>
      </c>
      <c r="G848" s="135" t="s">
        <v>9</v>
      </c>
      <c r="H848" s="22" t="s">
        <v>1460</v>
      </c>
      <c r="I848" s="22" t="s">
        <v>1460</v>
      </c>
    </row>
    <row r="849" spans="2:9">
      <c r="B849" s="138" t="s">
        <v>1866</v>
      </c>
      <c r="C849" s="138" t="s">
        <v>1867</v>
      </c>
      <c r="D849" s="134" t="s">
        <v>890</v>
      </c>
      <c r="E849" s="135" t="s">
        <v>1460</v>
      </c>
      <c r="F849" s="135" t="s">
        <v>9</v>
      </c>
      <c r="G849" s="135" t="s">
        <v>9</v>
      </c>
      <c r="H849" s="22" t="s">
        <v>1460</v>
      </c>
      <c r="I849" s="22" t="s">
        <v>1460</v>
      </c>
    </row>
    <row r="850" spans="2:9">
      <c r="B850" s="138" t="s">
        <v>1868</v>
      </c>
      <c r="C850" s="138" t="s">
        <v>1869</v>
      </c>
      <c r="D850" s="134" t="s">
        <v>891</v>
      </c>
      <c r="E850" s="135" t="s">
        <v>1460</v>
      </c>
      <c r="F850" s="135" t="s">
        <v>9</v>
      </c>
      <c r="G850" s="135" t="s">
        <v>9</v>
      </c>
      <c r="H850" s="22" t="s">
        <v>1460</v>
      </c>
      <c r="I850" s="22" t="s">
        <v>3374</v>
      </c>
    </row>
    <row r="851" spans="2:9">
      <c r="B851" s="138" t="s">
        <v>1870</v>
      </c>
      <c r="C851" s="138" t="s">
        <v>1871</v>
      </c>
      <c r="D851" s="134" t="s">
        <v>892</v>
      </c>
      <c r="E851" s="135" t="s">
        <v>1460</v>
      </c>
      <c r="F851" s="135" t="s">
        <v>9</v>
      </c>
      <c r="G851" s="135" t="s">
        <v>9</v>
      </c>
      <c r="H851" s="22" t="s">
        <v>1460</v>
      </c>
      <c r="I851" s="22" t="s">
        <v>3374</v>
      </c>
    </row>
    <row r="852" spans="2:9">
      <c r="B852" s="138" t="s">
        <v>1872</v>
      </c>
      <c r="C852" s="138" t="s">
        <v>1873</v>
      </c>
      <c r="D852" s="134" t="s">
        <v>893</v>
      </c>
      <c r="E852" s="135" t="s">
        <v>1460</v>
      </c>
      <c r="F852" s="135" t="s">
        <v>9</v>
      </c>
      <c r="G852" s="135" t="s">
        <v>9</v>
      </c>
      <c r="H852" s="22" t="s">
        <v>1460</v>
      </c>
      <c r="I852" s="22" t="s">
        <v>3374</v>
      </c>
    </row>
    <row r="853" spans="2:9">
      <c r="B853" s="138" t="s">
        <v>1874</v>
      </c>
      <c r="C853" s="138" t="s">
        <v>1875</v>
      </c>
      <c r="D853" s="134" t="s">
        <v>894</v>
      </c>
      <c r="E853" s="135" t="s">
        <v>1460</v>
      </c>
      <c r="F853" s="135" t="s">
        <v>9</v>
      </c>
      <c r="G853" s="135" t="s">
        <v>9</v>
      </c>
      <c r="H853" s="22" t="s">
        <v>1460</v>
      </c>
      <c r="I853" s="22" t="s">
        <v>3374</v>
      </c>
    </row>
    <row r="854" spans="2:9">
      <c r="B854" s="138" t="s">
        <v>1876</v>
      </c>
      <c r="C854" s="138" t="s">
        <v>1877</v>
      </c>
      <c r="D854" s="134" t="s">
        <v>895</v>
      </c>
      <c r="E854" s="135" t="s">
        <v>1460</v>
      </c>
      <c r="F854" s="135" t="s">
        <v>9</v>
      </c>
      <c r="G854" s="135" t="s">
        <v>9</v>
      </c>
      <c r="H854" s="22" t="s">
        <v>1460</v>
      </c>
      <c r="I854" s="22" t="s">
        <v>3374</v>
      </c>
    </row>
    <row r="855" spans="2:9">
      <c r="B855" s="138" t="s">
        <v>1878</v>
      </c>
      <c r="C855" s="138" t="s">
        <v>1879</v>
      </c>
      <c r="D855" s="134" t="s">
        <v>896</v>
      </c>
      <c r="E855" s="135" t="s">
        <v>1460</v>
      </c>
      <c r="F855" s="135" t="s">
        <v>9</v>
      </c>
      <c r="G855" s="135" t="s">
        <v>9</v>
      </c>
      <c r="H855" s="22" t="s">
        <v>1460</v>
      </c>
      <c r="I855" s="22" t="s">
        <v>3374</v>
      </c>
    </row>
    <row r="856" spans="2:9">
      <c r="B856" s="138" t="s">
        <v>1880</v>
      </c>
      <c r="C856" s="138" t="s">
        <v>1881</v>
      </c>
      <c r="D856" s="134" t="s">
        <v>897</v>
      </c>
      <c r="E856" s="135" t="s">
        <v>1460</v>
      </c>
      <c r="F856" s="135" t="s">
        <v>9</v>
      </c>
      <c r="G856" s="135" t="s">
        <v>9</v>
      </c>
      <c r="H856" s="22" t="s">
        <v>1460</v>
      </c>
      <c r="I856" s="22" t="s">
        <v>3374</v>
      </c>
    </row>
    <row r="857" spans="2:9">
      <c r="B857" s="138" t="s">
        <v>1882</v>
      </c>
      <c r="C857" s="138" t="s">
        <v>1883</v>
      </c>
      <c r="D857" s="134" t="s">
        <v>898</v>
      </c>
      <c r="E857" s="135" t="s">
        <v>9</v>
      </c>
      <c r="F857" s="135" t="s">
        <v>1460</v>
      </c>
      <c r="G857" s="135" t="s">
        <v>1460</v>
      </c>
      <c r="H857" s="22" t="s">
        <v>1460</v>
      </c>
      <c r="I857" s="22" t="s">
        <v>3374</v>
      </c>
    </row>
    <row r="858" spans="2:9">
      <c r="B858" s="138" t="s">
        <v>1884</v>
      </c>
      <c r="C858" s="138" t="s">
        <v>1885</v>
      </c>
      <c r="D858" s="134" t="s">
        <v>899</v>
      </c>
      <c r="E858" s="135" t="s">
        <v>1460</v>
      </c>
      <c r="F858" s="135" t="s">
        <v>9</v>
      </c>
      <c r="G858" s="135" t="s">
        <v>9</v>
      </c>
      <c r="H858" s="22" t="s">
        <v>1460</v>
      </c>
      <c r="I858" s="22" t="s">
        <v>3374</v>
      </c>
    </row>
    <row r="859" spans="2:9">
      <c r="B859" s="138" t="s">
        <v>1886</v>
      </c>
      <c r="C859" s="138" t="s">
        <v>1887</v>
      </c>
      <c r="D859" s="134" t="s">
        <v>900</v>
      </c>
      <c r="E859" s="135" t="s">
        <v>1460</v>
      </c>
      <c r="F859" s="135" t="s">
        <v>9</v>
      </c>
      <c r="G859" s="135" t="s">
        <v>9</v>
      </c>
      <c r="H859" s="22" t="s">
        <v>1460</v>
      </c>
      <c r="I859" s="22" t="s">
        <v>3374</v>
      </c>
    </row>
    <row r="860" spans="2:9">
      <c r="B860" s="138" t="s">
        <v>1888</v>
      </c>
      <c r="C860" s="138" t="s">
        <v>1889</v>
      </c>
      <c r="D860" s="134" t="s">
        <v>901</v>
      </c>
      <c r="E860" s="135" t="s">
        <v>1460</v>
      </c>
      <c r="F860" s="135" t="s">
        <v>9</v>
      </c>
      <c r="G860" s="135" t="s">
        <v>9</v>
      </c>
      <c r="H860" s="22" t="s">
        <v>1460</v>
      </c>
      <c r="I860" s="22" t="s">
        <v>3374</v>
      </c>
    </row>
    <row r="861" spans="2:9">
      <c r="B861" s="138" t="s">
        <v>1890</v>
      </c>
      <c r="C861" s="138" t="s">
        <v>1891</v>
      </c>
      <c r="D861" s="134" t="s">
        <v>902</v>
      </c>
      <c r="E861" s="135" t="s">
        <v>1460</v>
      </c>
      <c r="F861" s="135" t="s">
        <v>9</v>
      </c>
      <c r="G861" s="135" t="s">
        <v>9</v>
      </c>
      <c r="H861" s="22" t="s">
        <v>1460</v>
      </c>
      <c r="I861" s="22" t="s">
        <v>3374</v>
      </c>
    </row>
    <row r="862" spans="2:9">
      <c r="B862" s="138" t="s">
        <v>1892</v>
      </c>
      <c r="C862" s="138" t="s">
        <v>1893</v>
      </c>
      <c r="D862" s="134" t="s">
        <v>903</v>
      </c>
      <c r="E862" s="135" t="s">
        <v>1460</v>
      </c>
      <c r="F862" s="135" t="s">
        <v>9</v>
      </c>
      <c r="G862" s="135" t="s">
        <v>9</v>
      </c>
      <c r="H862" s="22" t="s">
        <v>1460</v>
      </c>
      <c r="I862" s="22" t="s">
        <v>3374</v>
      </c>
    </row>
    <row r="863" spans="2:9">
      <c r="B863" s="138" t="s">
        <v>1894</v>
      </c>
      <c r="C863" s="138" t="s">
        <v>1895</v>
      </c>
      <c r="D863" s="134" t="s">
        <v>904</v>
      </c>
      <c r="E863" s="135" t="s">
        <v>1460</v>
      </c>
      <c r="F863" s="135" t="s">
        <v>9</v>
      </c>
      <c r="G863" s="135" t="s">
        <v>9</v>
      </c>
      <c r="H863" s="22" t="s">
        <v>1460</v>
      </c>
      <c r="I863" s="22" t="s">
        <v>3374</v>
      </c>
    </row>
    <row r="864" spans="2:9">
      <c r="B864" s="138" t="s">
        <v>1896</v>
      </c>
      <c r="C864" s="138" t="s">
        <v>2889</v>
      </c>
      <c r="D864" s="134" t="s">
        <v>905</v>
      </c>
      <c r="E864" s="135" t="s">
        <v>1460</v>
      </c>
      <c r="F864" s="135" t="s">
        <v>9</v>
      </c>
      <c r="G864" s="135" t="s">
        <v>9</v>
      </c>
      <c r="H864" s="22" t="s">
        <v>1460</v>
      </c>
      <c r="I864" s="22" t="s">
        <v>3374</v>
      </c>
    </row>
    <row r="865" spans="2:9">
      <c r="B865" s="138" t="s">
        <v>1898</v>
      </c>
      <c r="C865" s="138" t="s">
        <v>2890</v>
      </c>
      <c r="D865" s="134" t="s">
        <v>906</v>
      </c>
      <c r="E865" s="135" t="s">
        <v>1460</v>
      </c>
      <c r="F865" s="135" t="s">
        <v>9</v>
      </c>
      <c r="G865" s="135" t="s">
        <v>9</v>
      </c>
      <c r="H865" s="22" t="s">
        <v>1460</v>
      </c>
      <c r="I865" s="22" t="s">
        <v>1460</v>
      </c>
    </row>
    <row r="866" spans="2:9">
      <c r="B866" s="138" t="s">
        <v>2891</v>
      </c>
      <c r="C866" s="138" t="s">
        <v>1901</v>
      </c>
      <c r="D866" s="134" t="s">
        <v>907</v>
      </c>
      <c r="E866" s="135" t="s">
        <v>1460</v>
      </c>
      <c r="F866" s="135" t="s">
        <v>9</v>
      </c>
      <c r="G866" s="135" t="s">
        <v>9</v>
      </c>
      <c r="H866" s="22" t="s">
        <v>1460</v>
      </c>
      <c r="I866" s="22" t="s">
        <v>1460</v>
      </c>
    </row>
    <row r="867" spans="2:9">
      <c r="B867" s="138" t="s">
        <v>1902</v>
      </c>
      <c r="C867" s="138" t="s">
        <v>1905</v>
      </c>
      <c r="D867" s="134" t="s">
        <v>908</v>
      </c>
      <c r="E867" s="135" t="s">
        <v>9</v>
      </c>
      <c r="F867" s="135" t="s">
        <v>1460</v>
      </c>
      <c r="G867" s="135" t="s">
        <v>1460</v>
      </c>
      <c r="H867" s="22" t="s">
        <v>9</v>
      </c>
      <c r="I867" s="22" t="s">
        <v>1460</v>
      </c>
    </row>
    <row r="868" spans="2:9">
      <c r="B868" s="138" t="s">
        <v>1904</v>
      </c>
      <c r="C868" s="138" t="s">
        <v>2892</v>
      </c>
      <c r="D868" s="134" t="s">
        <v>909</v>
      </c>
      <c r="E868" s="135" t="s">
        <v>1460</v>
      </c>
      <c r="F868" s="135" t="s">
        <v>9</v>
      </c>
      <c r="G868" s="135" t="s">
        <v>9</v>
      </c>
      <c r="H868" s="22" t="s">
        <v>1460</v>
      </c>
      <c r="I868" s="22" t="s">
        <v>1460</v>
      </c>
    </row>
    <row r="869" spans="2:9">
      <c r="B869" s="138" t="s">
        <v>2893</v>
      </c>
      <c r="C869" s="138" t="s">
        <v>2894</v>
      </c>
      <c r="D869" s="134" t="s">
        <v>910</v>
      </c>
      <c r="E869" s="135" t="s">
        <v>1460</v>
      </c>
      <c r="F869" s="135" t="s">
        <v>9</v>
      </c>
      <c r="G869" s="135" t="s">
        <v>9</v>
      </c>
      <c r="H869" s="22" t="s">
        <v>1460</v>
      </c>
      <c r="I869" s="22" t="s">
        <v>1460</v>
      </c>
    </row>
    <row r="870" spans="2:9">
      <c r="B870" s="138" t="s">
        <v>2895</v>
      </c>
      <c r="C870" s="138" t="s">
        <v>2896</v>
      </c>
      <c r="D870" s="134" t="s">
        <v>911</v>
      </c>
      <c r="E870" s="135" t="s">
        <v>1460</v>
      </c>
      <c r="F870" s="135" t="s">
        <v>9</v>
      </c>
      <c r="G870" s="135" t="s">
        <v>9</v>
      </c>
      <c r="H870" s="22" t="s">
        <v>1460</v>
      </c>
      <c r="I870" s="22" t="s">
        <v>1460</v>
      </c>
    </row>
    <row r="871" spans="2:9">
      <c r="B871" s="138" t="s">
        <v>2897</v>
      </c>
      <c r="C871" s="138" t="s">
        <v>1911</v>
      </c>
      <c r="D871" s="134" t="s">
        <v>912</v>
      </c>
      <c r="E871" s="135" t="s">
        <v>1460</v>
      </c>
      <c r="F871" s="135" t="s">
        <v>9</v>
      </c>
      <c r="G871" s="135" t="s">
        <v>9</v>
      </c>
      <c r="H871" s="22" t="s">
        <v>1460</v>
      </c>
      <c r="I871" s="22" t="s">
        <v>1460</v>
      </c>
    </row>
    <row r="872" spans="2:9">
      <c r="B872" s="138" t="s">
        <v>1908</v>
      </c>
      <c r="C872" s="138" t="s">
        <v>1913</v>
      </c>
      <c r="D872" s="134" t="s">
        <v>913</v>
      </c>
      <c r="E872" s="135" t="s">
        <v>1460</v>
      </c>
      <c r="F872" s="135" t="s">
        <v>9</v>
      </c>
      <c r="G872" s="135" t="s">
        <v>9</v>
      </c>
      <c r="H872" s="22" t="s">
        <v>1460</v>
      </c>
      <c r="I872" s="22" t="s">
        <v>1460</v>
      </c>
    </row>
    <row r="873" spans="2:9">
      <c r="B873" s="138" t="s">
        <v>1910</v>
      </c>
      <c r="C873" s="138" t="s">
        <v>1915</v>
      </c>
      <c r="D873" s="134" t="s">
        <v>914</v>
      </c>
      <c r="E873" s="135" t="s">
        <v>1460</v>
      </c>
      <c r="F873" s="135" t="s">
        <v>9</v>
      </c>
      <c r="G873" s="135" t="s">
        <v>9</v>
      </c>
      <c r="H873" s="22" t="s">
        <v>1460</v>
      </c>
      <c r="I873" s="22" t="s">
        <v>1460</v>
      </c>
    </row>
    <row r="874" spans="2:9">
      <c r="B874" s="138" t="s">
        <v>2898</v>
      </c>
      <c r="C874" s="138" t="s">
        <v>1917</v>
      </c>
      <c r="D874" s="134" t="s">
        <v>915</v>
      </c>
      <c r="E874" s="135" t="s">
        <v>1460</v>
      </c>
      <c r="F874" s="135" t="s">
        <v>9</v>
      </c>
      <c r="G874" s="135" t="s">
        <v>9</v>
      </c>
      <c r="H874" s="22" t="s">
        <v>1460</v>
      </c>
      <c r="I874" s="22" t="s">
        <v>1460</v>
      </c>
    </row>
    <row r="875" spans="2:9">
      <c r="B875" s="138" t="s">
        <v>1918</v>
      </c>
      <c r="C875" s="138" t="s">
        <v>1919</v>
      </c>
      <c r="D875" s="134" t="s">
        <v>916</v>
      </c>
      <c r="E875" s="135" t="s">
        <v>1460</v>
      </c>
      <c r="F875" s="135" t="s">
        <v>9</v>
      </c>
      <c r="G875" s="135" t="s">
        <v>9</v>
      </c>
      <c r="H875" s="22" t="s">
        <v>1460</v>
      </c>
      <c r="I875" s="22" t="s">
        <v>1460</v>
      </c>
    </row>
    <row r="876" spans="2:9">
      <c r="B876" s="138" t="s">
        <v>1920</v>
      </c>
      <c r="C876" s="138" t="s">
        <v>2899</v>
      </c>
      <c r="D876" s="134" t="s">
        <v>917</v>
      </c>
      <c r="E876" s="135" t="s">
        <v>1460</v>
      </c>
      <c r="F876" s="135" t="s">
        <v>9</v>
      </c>
      <c r="G876" s="135" t="s">
        <v>9</v>
      </c>
      <c r="H876" s="22" t="s">
        <v>1460</v>
      </c>
      <c r="I876" s="22" t="s">
        <v>1460</v>
      </c>
    </row>
    <row r="877" spans="2:9">
      <c r="B877" s="138" t="s">
        <v>1922</v>
      </c>
      <c r="C877" s="138" t="s">
        <v>1923</v>
      </c>
      <c r="D877" s="134" t="s">
        <v>918</v>
      </c>
      <c r="E877" s="135" t="s">
        <v>1460</v>
      </c>
      <c r="F877" s="135" t="s">
        <v>9</v>
      </c>
      <c r="G877" s="135" t="s">
        <v>9</v>
      </c>
      <c r="H877" s="22" t="s">
        <v>1460</v>
      </c>
      <c r="I877" s="22" t="s">
        <v>1460</v>
      </c>
    </row>
    <row r="878" spans="2:9">
      <c r="B878" s="138" t="s">
        <v>1924</v>
      </c>
      <c r="C878" s="138" t="s">
        <v>1925</v>
      </c>
      <c r="D878" s="134" t="s">
        <v>919</v>
      </c>
      <c r="E878" s="135" t="s">
        <v>1460</v>
      </c>
      <c r="F878" s="135" t="s">
        <v>9</v>
      </c>
      <c r="G878" s="135" t="s">
        <v>9</v>
      </c>
      <c r="H878" s="22" t="s">
        <v>1460</v>
      </c>
      <c r="I878" s="22" t="s">
        <v>1460</v>
      </c>
    </row>
    <row r="879" spans="2:9">
      <c r="B879" s="138" t="s">
        <v>1926</v>
      </c>
      <c r="C879" s="138" t="s">
        <v>1927</v>
      </c>
      <c r="D879" s="134" t="s">
        <v>920</v>
      </c>
      <c r="E879" s="135" t="s">
        <v>1460</v>
      </c>
      <c r="F879" s="135" t="s">
        <v>9</v>
      </c>
      <c r="G879" s="135" t="s">
        <v>9</v>
      </c>
      <c r="H879" s="22" t="s">
        <v>1460</v>
      </c>
      <c r="I879" s="22" t="s">
        <v>1460</v>
      </c>
    </row>
    <row r="880" spans="2:9">
      <c r="B880" s="138" t="s">
        <v>1928</v>
      </c>
      <c r="C880" s="138" t="s">
        <v>1929</v>
      </c>
      <c r="D880" s="134" t="s">
        <v>921</v>
      </c>
      <c r="E880" s="135" t="s">
        <v>1460</v>
      </c>
      <c r="F880" s="135" t="s">
        <v>9</v>
      </c>
      <c r="G880" s="135" t="s">
        <v>1460</v>
      </c>
      <c r="H880" s="22" t="s">
        <v>1460</v>
      </c>
      <c r="I880" s="22" t="s">
        <v>1460</v>
      </c>
    </row>
    <row r="881" spans="2:9">
      <c r="B881" s="138" t="s">
        <v>1930</v>
      </c>
      <c r="C881" s="138" t="s">
        <v>1931</v>
      </c>
      <c r="D881" s="134" t="s">
        <v>922</v>
      </c>
      <c r="E881" s="135" t="s">
        <v>1460</v>
      </c>
      <c r="F881" s="135" t="s">
        <v>9</v>
      </c>
      <c r="G881" s="135" t="s">
        <v>1460</v>
      </c>
      <c r="H881" s="22" t="s">
        <v>1460</v>
      </c>
      <c r="I881" s="22" t="s">
        <v>1460</v>
      </c>
    </row>
    <row r="882" spans="2:9">
      <c r="B882" s="138" t="s">
        <v>1932</v>
      </c>
      <c r="C882" s="138" t="s">
        <v>1933</v>
      </c>
      <c r="D882" s="134" t="s">
        <v>923</v>
      </c>
      <c r="E882" s="135" t="s">
        <v>1460</v>
      </c>
      <c r="F882" s="135" t="s">
        <v>9</v>
      </c>
      <c r="G882" s="135" t="s">
        <v>1460</v>
      </c>
      <c r="H882" s="22" t="s">
        <v>1460</v>
      </c>
      <c r="I882" s="22" t="s">
        <v>1460</v>
      </c>
    </row>
    <row r="883" spans="2:9">
      <c r="B883" s="138" t="s">
        <v>1934</v>
      </c>
      <c r="C883" s="138" t="s">
        <v>1935</v>
      </c>
      <c r="D883" s="134" t="s">
        <v>924</v>
      </c>
      <c r="E883" s="135" t="s">
        <v>1460</v>
      </c>
      <c r="F883" s="135" t="s">
        <v>9</v>
      </c>
      <c r="G883" s="135" t="s">
        <v>1460</v>
      </c>
      <c r="H883" s="22" t="s">
        <v>1460</v>
      </c>
      <c r="I883" s="22" t="s">
        <v>1460</v>
      </c>
    </row>
    <row r="884" spans="2:9">
      <c r="B884" s="138" t="s">
        <v>1936</v>
      </c>
      <c r="C884" s="138" t="s">
        <v>1937</v>
      </c>
      <c r="D884" s="134" t="s">
        <v>925</v>
      </c>
      <c r="E884" s="135" t="s">
        <v>1460</v>
      </c>
      <c r="F884" s="135" t="s">
        <v>9</v>
      </c>
      <c r="G884" s="135" t="s">
        <v>1460</v>
      </c>
      <c r="H884" s="22" t="s">
        <v>1460</v>
      </c>
      <c r="I884" s="22" t="s">
        <v>1460</v>
      </c>
    </row>
    <row r="885" spans="2:9">
      <c r="B885" s="138" t="s">
        <v>1938</v>
      </c>
      <c r="C885" s="138" t="s">
        <v>1939</v>
      </c>
      <c r="D885" s="134" t="s">
        <v>926</v>
      </c>
      <c r="E885" s="135" t="s">
        <v>1460</v>
      </c>
      <c r="F885" s="135" t="s">
        <v>9</v>
      </c>
      <c r="G885" s="135" t="s">
        <v>1460</v>
      </c>
      <c r="H885" s="22" t="s">
        <v>1460</v>
      </c>
      <c r="I885" s="22" t="s">
        <v>1460</v>
      </c>
    </row>
    <row r="886" spans="2:9">
      <c r="B886" s="138" t="s">
        <v>1940</v>
      </c>
      <c r="C886" s="138" t="s">
        <v>1941</v>
      </c>
      <c r="D886" s="134" t="s">
        <v>927</v>
      </c>
      <c r="E886" s="135" t="s">
        <v>1460</v>
      </c>
      <c r="F886" s="135" t="s">
        <v>9</v>
      </c>
      <c r="G886" s="135" t="s">
        <v>1460</v>
      </c>
      <c r="H886" s="22" t="s">
        <v>1460</v>
      </c>
      <c r="I886" s="22" t="s">
        <v>1460</v>
      </c>
    </row>
    <row r="887" spans="2:9">
      <c r="B887" s="138" t="s">
        <v>1942</v>
      </c>
      <c r="C887" s="138" t="s">
        <v>1943</v>
      </c>
      <c r="D887" s="134" t="s">
        <v>928</v>
      </c>
      <c r="E887" s="135" t="s">
        <v>1460</v>
      </c>
      <c r="F887" s="135" t="s">
        <v>9</v>
      </c>
      <c r="G887" s="135" t="s">
        <v>1460</v>
      </c>
      <c r="H887" s="22" t="s">
        <v>1460</v>
      </c>
      <c r="I887" s="22" t="s">
        <v>1460</v>
      </c>
    </row>
    <row r="888" spans="2:9">
      <c r="B888" s="138" t="s">
        <v>1944</v>
      </c>
      <c r="C888" s="138" t="s">
        <v>2900</v>
      </c>
      <c r="D888" s="134" t="s">
        <v>929</v>
      </c>
      <c r="E888" s="135" t="s">
        <v>1460</v>
      </c>
      <c r="F888" s="135" t="s">
        <v>9</v>
      </c>
      <c r="G888" s="135" t="s">
        <v>1460</v>
      </c>
      <c r="H888" s="22" t="s">
        <v>1460</v>
      </c>
      <c r="I888" s="22" t="s">
        <v>1460</v>
      </c>
    </row>
    <row r="889" spans="2:9">
      <c r="B889" s="138" t="s">
        <v>1948</v>
      </c>
      <c r="C889" s="138" t="s">
        <v>1949</v>
      </c>
      <c r="D889" s="134" t="s">
        <v>930</v>
      </c>
      <c r="E889" s="135" t="s">
        <v>1460</v>
      </c>
      <c r="F889" s="135" t="s">
        <v>9</v>
      </c>
      <c r="G889" s="135" t="s">
        <v>9</v>
      </c>
      <c r="H889" s="22" t="s">
        <v>1460</v>
      </c>
      <c r="I889" s="22" t="s">
        <v>1460</v>
      </c>
    </row>
    <row r="890" spans="2:9">
      <c r="B890" s="138" t="s">
        <v>1950</v>
      </c>
      <c r="C890" s="138" t="s">
        <v>1951</v>
      </c>
      <c r="D890" s="134" t="s">
        <v>931</v>
      </c>
      <c r="E890" s="135" t="s">
        <v>1460</v>
      </c>
      <c r="F890" s="135" t="s">
        <v>9</v>
      </c>
      <c r="G890" s="135" t="s">
        <v>9</v>
      </c>
      <c r="H890" s="22" t="s">
        <v>1460</v>
      </c>
      <c r="I890" s="22" t="s">
        <v>3378</v>
      </c>
    </row>
    <row r="891" spans="2:9">
      <c r="B891" s="138" t="s">
        <v>1952</v>
      </c>
      <c r="C891" s="138" t="s">
        <v>1953</v>
      </c>
      <c r="D891" s="134" t="s">
        <v>932</v>
      </c>
      <c r="E891" s="135" t="s">
        <v>1460</v>
      </c>
      <c r="F891" s="135" t="s">
        <v>9</v>
      </c>
      <c r="G891" s="135" t="s">
        <v>9</v>
      </c>
      <c r="H891" s="22" t="s">
        <v>1460</v>
      </c>
      <c r="I891" s="22" t="s">
        <v>1460</v>
      </c>
    </row>
    <row r="892" spans="2:9">
      <c r="B892" s="138" t="s">
        <v>1954</v>
      </c>
      <c r="C892" s="138" t="s">
        <v>1955</v>
      </c>
      <c r="D892" s="134" t="s">
        <v>933</v>
      </c>
      <c r="E892" s="135" t="s">
        <v>1460</v>
      </c>
      <c r="F892" s="135" t="s">
        <v>9</v>
      </c>
      <c r="G892" s="135" t="s">
        <v>9</v>
      </c>
      <c r="H892" s="22" t="s">
        <v>1460</v>
      </c>
      <c r="I892" s="22" t="s">
        <v>1460</v>
      </c>
    </row>
    <row r="893" spans="2:9">
      <c r="B893" s="138" t="s">
        <v>1956</v>
      </c>
      <c r="C893" s="138" t="s">
        <v>1957</v>
      </c>
      <c r="D893" s="134" t="s">
        <v>934</v>
      </c>
      <c r="E893" s="135" t="s">
        <v>1460</v>
      </c>
      <c r="F893" s="135" t="s">
        <v>9</v>
      </c>
      <c r="G893" s="135" t="s">
        <v>9</v>
      </c>
      <c r="H893" s="22" t="s">
        <v>1460</v>
      </c>
      <c r="I893" s="22" t="s">
        <v>1460</v>
      </c>
    </row>
    <row r="894" spans="2:9">
      <c r="B894" s="138" t="s">
        <v>1958</v>
      </c>
      <c r="C894" s="138" t="s">
        <v>1959</v>
      </c>
      <c r="D894" s="134" t="s">
        <v>935</v>
      </c>
      <c r="E894" s="135" t="s">
        <v>1460</v>
      </c>
      <c r="F894" s="135" t="s">
        <v>9</v>
      </c>
      <c r="G894" s="135" t="s">
        <v>9</v>
      </c>
      <c r="H894" s="22" t="s">
        <v>1460</v>
      </c>
      <c r="I894" s="22" t="s">
        <v>1460</v>
      </c>
    </row>
    <row r="895" spans="2:9">
      <c r="B895" s="138" t="s">
        <v>1960</v>
      </c>
      <c r="C895" s="138" t="s">
        <v>2901</v>
      </c>
      <c r="D895" s="134" t="s">
        <v>936</v>
      </c>
      <c r="E895" s="135" t="s">
        <v>1460</v>
      </c>
      <c r="F895" s="135" t="s">
        <v>9</v>
      </c>
      <c r="G895" s="135" t="s">
        <v>9</v>
      </c>
      <c r="H895" s="22" t="s">
        <v>1460</v>
      </c>
      <c r="I895" s="22" t="s">
        <v>1460</v>
      </c>
    </row>
    <row r="896" spans="2:9">
      <c r="B896" s="138" t="s">
        <v>1962</v>
      </c>
      <c r="C896" s="138" t="s">
        <v>1963</v>
      </c>
      <c r="D896" s="134" t="s">
        <v>937</v>
      </c>
      <c r="E896" s="135" t="s">
        <v>1460</v>
      </c>
      <c r="F896" s="135" t="s">
        <v>9</v>
      </c>
      <c r="G896" s="135" t="s">
        <v>9</v>
      </c>
      <c r="H896" s="22" t="s">
        <v>1460</v>
      </c>
      <c r="I896" s="22" t="s">
        <v>1460</v>
      </c>
    </row>
    <row r="897" spans="2:9">
      <c r="B897" s="138" t="s">
        <v>1964</v>
      </c>
      <c r="C897" s="138" t="s">
        <v>1965</v>
      </c>
      <c r="D897" s="134" t="s">
        <v>938</v>
      </c>
      <c r="E897" s="135" t="s">
        <v>1460</v>
      </c>
      <c r="F897" s="135" t="s">
        <v>9</v>
      </c>
      <c r="G897" s="135" t="s">
        <v>9</v>
      </c>
      <c r="H897" s="22" t="s">
        <v>1460</v>
      </c>
      <c r="I897" s="22" t="s">
        <v>1460</v>
      </c>
    </row>
    <row r="898" spans="2:9">
      <c r="B898" s="138" t="s">
        <v>1966</v>
      </c>
      <c r="C898" s="138" t="s">
        <v>1967</v>
      </c>
      <c r="D898" s="134" t="s">
        <v>939</v>
      </c>
      <c r="E898" s="135" t="s">
        <v>1460</v>
      </c>
      <c r="F898" s="135" t="s">
        <v>9</v>
      </c>
      <c r="G898" s="135" t="s">
        <v>9</v>
      </c>
      <c r="H898" s="22" t="s">
        <v>1460</v>
      </c>
      <c r="I898" s="22" t="s">
        <v>1460</v>
      </c>
    </row>
    <row r="899" spans="2:9">
      <c r="B899" s="138" t="s">
        <v>1968</v>
      </c>
      <c r="C899" s="138" t="s">
        <v>1969</v>
      </c>
      <c r="D899" s="134" t="s">
        <v>940</v>
      </c>
      <c r="E899" s="135" t="s">
        <v>1460</v>
      </c>
      <c r="F899" s="135" t="s">
        <v>9</v>
      </c>
      <c r="G899" s="135" t="s">
        <v>9</v>
      </c>
      <c r="H899" s="22" t="s">
        <v>1460</v>
      </c>
      <c r="I899" s="22" t="s">
        <v>1460</v>
      </c>
    </row>
    <row r="900" spans="2:9">
      <c r="B900" s="138" t="s">
        <v>1970</v>
      </c>
      <c r="C900" s="138" t="s">
        <v>1971</v>
      </c>
      <c r="D900" s="134" t="s">
        <v>941</v>
      </c>
      <c r="E900" s="135" t="s">
        <v>1460</v>
      </c>
      <c r="F900" s="135" t="s">
        <v>9</v>
      </c>
      <c r="G900" s="135" t="s">
        <v>9</v>
      </c>
      <c r="H900" s="22" t="s">
        <v>1460</v>
      </c>
      <c r="I900" s="22" t="s">
        <v>1460</v>
      </c>
    </row>
    <row r="901" spans="2:9">
      <c r="B901" s="138" t="s">
        <v>1972</v>
      </c>
      <c r="C901" s="138" t="s">
        <v>1973</v>
      </c>
      <c r="D901" s="134" t="s">
        <v>942</v>
      </c>
      <c r="E901" s="135" t="s">
        <v>1460</v>
      </c>
      <c r="F901" s="135" t="s">
        <v>9</v>
      </c>
      <c r="G901" s="135" t="s">
        <v>9</v>
      </c>
      <c r="H901" s="22" t="s">
        <v>1460</v>
      </c>
      <c r="I901" s="22" t="s">
        <v>1460</v>
      </c>
    </row>
    <row r="902" spans="2:9">
      <c r="B902" s="138" t="s">
        <v>1974</v>
      </c>
      <c r="C902" s="138" t="s">
        <v>1975</v>
      </c>
      <c r="D902" s="134" t="s">
        <v>943</v>
      </c>
      <c r="E902" s="135" t="s">
        <v>1460</v>
      </c>
      <c r="F902" s="135" t="s">
        <v>9</v>
      </c>
      <c r="G902" s="135" t="s">
        <v>9</v>
      </c>
      <c r="H902" s="22" t="s">
        <v>1460</v>
      </c>
      <c r="I902" s="22" t="s">
        <v>1460</v>
      </c>
    </row>
    <row r="903" spans="2:9">
      <c r="B903" s="138" t="s">
        <v>1976</v>
      </c>
      <c r="C903" s="138" t="s">
        <v>1977</v>
      </c>
      <c r="D903" s="134" t="s">
        <v>944</v>
      </c>
      <c r="E903" s="135" t="s">
        <v>1460</v>
      </c>
      <c r="F903" s="135" t="s">
        <v>9</v>
      </c>
      <c r="G903" s="135" t="s">
        <v>9</v>
      </c>
      <c r="H903" s="22" t="s">
        <v>1460</v>
      </c>
      <c r="I903" s="22" t="s">
        <v>1460</v>
      </c>
    </row>
    <row r="904" spans="2:9">
      <c r="B904" s="138" t="s">
        <v>1978</v>
      </c>
      <c r="C904" s="138" t="s">
        <v>2902</v>
      </c>
      <c r="D904" s="134" t="s">
        <v>945</v>
      </c>
      <c r="E904" s="135" t="s">
        <v>1460</v>
      </c>
      <c r="F904" s="135" t="s">
        <v>9</v>
      </c>
      <c r="G904" s="135" t="s">
        <v>9</v>
      </c>
      <c r="H904" s="22" t="s">
        <v>1460</v>
      </c>
      <c r="I904" s="22" t="s">
        <v>1460</v>
      </c>
    </row>
    <row r="905" spans="2:9">
      <c r="B905" s="138" t="s">
        <v>1980</v>
      </c>
      <c r="C905" s="138" t="s">
        <v>2903</v>
      </c>
      <c r="D905" s="134" t="s">
        <v>946</v>
      </c>
      <c r="E905" s="135" t="s">
        <v>1460</v>
      </c>
      <c r="F905" s="135" t="s">
        <v>9</v>
      </c>
      <c r="G905" s="135" t="s">
        <v>9</v>
      </c>
      <c r="H905" s="22" t="s">
        <v>1460</v>
      </c>
      <c r="I905" s="22" t="s">
        <v>1460</v>
      </c>
    </row>
    <row r="906" spans="2:9">
      <c r="B906" s="138" t="s">
        <v>1982</v>
      </c>
      <c r="C906" s="138" t="s">
        <v>1983</v>
      </c>
      <c r="D906" s="134" t="s">
        <v>947</v>
      </c>
      <c r="E906" s="135" t="s">
        <v>1460</v>
      </c>
      <c r="F906" s="135" t="s">
        <v>9</v>
      </c>
      <c r="G906" s="135" t="s">
        <v>9</v>
      </c>
      <c r="H906" s="22" t="s">
        <v>1460</v>
      </c>
      <c r="I906" s="22" t="s">
        <v>1460</v>
      </c>
    </row>
    <row r="907" spans="2:9">
      <c r="B907" s="138" t="s">
        <v>1984</v>
      </c>
      <c r="C907" s="138" t="s">
        <v>1985</v>
      </c>
      <c r="D907" s="134" t="s">
        <v>948</v>
      </c>
      <c r="E907" s="135" t="s">
        <v>1460</v>
      </c>
      <c r="F907" s="135" t="s">
        <v>9</v>
      </c>
      <c r="G907" s="135" t="s">
        <v>9</v>
      </c>
      <c r="H907" s="22" t="s">
        <v>1460</v>
      </c>
      <c r="I907" s="22" t="s">
        <v>1460</v>
      </c>
    </row>
    <row r="908" spans="2:9">
      <c r="B908" s="138" t="s">
        <v>1986</v>
      </c>
      <c r="C908" s="138" t="s">
        <v>2904</v>
      </c>
      <c r="D908" s="134" t="s">
        <v>949</v>
      </c>
      <c r="E908" s="135" t="s">
        <v>1460</v>
      </c>
      <c r="F908" s="135" t="s">
        <v>9</v>
      </c>
      <c r="G908" s="135" t="s">
        <v>9</v>
      </c>
      <c r="H908" s="22" t="s">
        <v>1460</v>
      </c>
      <c r="I908" s="22" t="s">
        <v>1460</v>
      </c>
    </row>
    <row r="909" spans="2:9">
      <c r="B909" s="138" t="s">
        <v>1988</v>
      </c>
      <c r="C909" s="138" t="s">
        <v>1989</v>
      </c>
      <c r="D909" s="134" t="s">
        <v>950</v>
      </c>
      <c r="E909" s="135" t="s">
        <v>1460</v>
      </c>
      <c r="F909" s="135" t="s">
        <v>9</v>
      </c>
      <c r="G909" s="135" t="s">
        <v>9</v>
      </c>
      <c r="H909" s="22" t="s">
        <v>1460</v>
      </c>
      <c r="I909" s="22" t="s">
        <v>1460</v>
      </c>
    </row>
    <row r="910" spans="2:9">
      <c r="B910" s="138" t="s">
        <v>1990</v>
      </c>
      <c r="C910" s="138" t="s">
        <v>1991</v>
      </c>
      <c r="D910" s="134" t="s">
        <v>951</v>
      </c>
      <c r="E910" s="135" t="s">
        <v>1460</v>
      </c>
      <c r="F910" s="135" t="s">
        <v>9</v>
      </c>
      <c r="G910" s="135" t="s">
        <v>9</v>
      </c>
      <c r="H910" s="22" t="s">
        <v>1460</v>
      </c>
      <c r="I910" s="22" t="s">
        <v>1460</v>
      </c>
    </row>
    <row r="911" spans="2:9">
      <c r="B911" s="138" t="s">
        <v>1992</v>
      </c>
      <c r="C911" s="138" t="s">
        <v>2905</v>
      </c>
      <c r="D911" s="134" t="s">
        <v>952</v>
      </c>
      <c r="E911" s="135" t="s">
        <v>1460</v>
      </c>
      <c r="F911" s="135" t="s">
        <v>9</v>
      </c>
      <c r="G911" s="135" t="s">
        <v>9</v>
      </c>
      <c r="H911" s="22" t="s">
        <v>1460</v>
      </c>
      <c r="I911" s="22" t="s">
        <v>1460</v>
      </c>
    </row>
    <row r="912" spans="2:9">
      <c r="B912" s="138" t="s">
        <v>2906</v>
      </c>
      <c r="C912" s="138" t="s">
        <v>1995</v>
      </c>
      <c r="D912" s="134" t="s">
        <v>953</v>
      </c>
      <c r="E912" s="135" t="s">
        <v>1460</v>
      </c>
      <c r="F912" s="135" t="s">
        <v>9</v>
      </c>
      <c r="G912" s="135" t="s">
        <v>9</v>
      </c>
      <c r="H912" s="22" t="s">
        <v>1460</v>
      </c>
      <c r="I912" s="22" t="s">
        <v>1460</v>
      </c>
    </row>
    <row r="913" spans="2:9">
      <c r="B913" s="138" t="s">
        <v>1996</v>
      </c>
      <c r="C913" s="138" t="s">
        <v>1997</v>
      </c>
      <c r="D913" s="134" t="s">
        <v>954</v>
      </c>
      <c r="E913" s="135" t="s">
        <v>1460</v>
      </c>
      <c r="F913" s="135" t="s">
        <v>9</v>
      </c>
      <c r="G913" s="135" t="s">
        <v>9</v>
      </c>
      <c r="H913" s="22" t="s">
        <v>1460</v>
      </c>
      <c r="I913" s="22" t="s">
        <v>1460</v>
      </c>
    </row>
    <row r="914" spans="2:9">
      <c r="B914" s="138" t="s">
        <v>1998</v>
      </c>
      <c r="C914" s="138" t="s">
        <v>1999</v>
      </c>
      <c r="D914" s="134" t="s">
        <v>955</v>
      </c>
      <c r="E914" s="135" t="s">
        <v>1460</v>
      </c>
      <c r="F914" s="135" t="s">
        <v>9</v>
      </c>
      <c r="G914" s="135" t="s">
        <v>9</v>
      </c>
      <c r="H914" s="22" t="s">
        <v>1460</v>
      </c>
      <c r="I914" s="22" t="s">
        <v>1460</v>
      </c>
    </row>
    <row r="915" spans="2:9">
      <c r="B915" s="138" t="s">
        <v>2000</v>
      </c>
      <c r="C915" s="138" t="s">
        <v>2001</v>
      </c>
      <c r="D915" s="134" t="s">
        <v>956</v>
      </c>
      <c r="E915" s="135" t="s">
        <v>1460</v>
      </c>
      <c r="F915" s="135" t="s">
        <v>9</v>
      </c>
      <c r="G915" s="135" t="s">
        <v>9</v>
      </c>
      <c r="H915" s="22" t="s">
        <v>1460</v>
      </c>
      <c r="I915" s="22" t="s">
        <v>1460</v>
      </c>
    </row>
    <row r="916" spans="2:9">
      <c r="B916" s="138" t="s">
        <v>2002</v>
      </c>
      <c r="C916" s="138" t="s">
        <v>2003</v>
      </c>
      <c r="D916" s="134" t="s">
        <v>957</v>
      </c>
      <c r="E916" s="135" t="s">
        <v>1460</v>
      </c>
      <c r="F916" s="135" t="s">
        <v>9</v>
      </c>
      <c r="G916" s="135" t="s">
        <v>9</v>
      </c>
      <c r="H916" s="22" t="s">
        <v>1460</v>
      </c>
      <c r="I916" s="22" t="s">
        <v>1460</v>
      </c>
    </row>
    <row r="917" spans="2:9">
      <c r="B917" s="138" t="s">
        <v>2004</v>
      </c>
      <c r="C917" s="138" t="s">
        <v>2005</v>
      </c>
      <c r="D917" s="134" t="s">
        <v>958</v>
      </c>
      <c r="E917" s="135" t="s">
        <v>1460</v>
      </c>
      <c r="F917" s="135" t="s">
        <v>9</v>
      </c>
      <c r="G917" s="135" t="s">
        <v>9</v>
      </c>
      <c r="H917" s="22" t="s">
        <v>1460</v>
      </c>
      <c r="I917" s="22" t="s">
        <v>1460</v>
      </c>
    </row>
    <row r="918" spans="2:9">
      <c r="B918" s="138" t="s">
        <v>2006</v>
      </c>
      <c r="C918" s="138" t="s">
        <v>2907</v>
      </c>
      <c r="D918" s="134" t="s">
        <v>959</v>
      </c>
      <c r="E918" s="135" t="s">
        <v>1460</v>
      </c>
      <c r="F918" s="135" t="s">
        <v>9</v>
      </c>
      <c r="G918" s="135" t="s">
        <v>9</v>
      </c>
      <c r="H918" s="22" t="s">
        <v>1460</v>
      </c>
      <c r="I918" s="22" t="s">
        <v>1460</v>
      </c>
    </row>
    <row r="919" spans="2:9">
      <c r="B919" s="138" t="s">
        <v>2908</v>
      </c>
      <c r="C919" s="138" t="s">
        <v>2909</v>
      </c>
      <c r="D919" s="134" t="s">
        <v>960</v>
      </c>
      <c r="E919" s="135" t="s">
        <v>1460</v>
      </c>
      <c r="F919" s="135" t="s">
        <v>9</v>
      </c>
      <c r="G919" s="135" t="s">
        <v>9</v>
      </c>
      <c r="H919" s="22" t="s">
        <v>1460</v>
      </c>
      <c r="I919" s="22" t="s">
        <v>1460</v>
      </c>
    </row>
    <row r="920" spans="2:9">
      <c r="B920" s="138" t="s">
        <v>2008</v>
      </c>
      <c r="C920" s="138" t="s">
        <v>2009</v>
      </c>
      <c r="D920" s="134" t="s">
        <v>961</v>
      </c>
      <c r="E920" s="135" t="s">
        <v>1460</v>
      </c>
      <c r="F920" s="135" t="s">
        <v>9</v>
      </c>
      <c r="G920" s="135" t="s">
        <v>9</v>
      </c>
      <c r="H920" s="22" t="s">
        <v>1460</v>
      </c>
      <c r="I920" s="22" t="s">
        <v>1460</v>
      </c>
    </row>
    <row r="921" spans="2:9">
      <c r="B921" s="138" t="s">
        <v>2010</v>
      </c>
      <c r="C921" s="138" t="s">
        <v>2910</v>
      </c>
      <c r="D921" s="134" t="s">
        <v>962</v>
      </c>
      <c r="E921" s="135" t="s">
        <v>1460</v>
      </c>
      <c r="F921" s="135" t="s">
        <v>9</v>
      </c>
      <c r="G921" s="135" t="s">
        <v>9</v>
      </c>
      <c r="H921" s="22" t="s">
        <v>1460</v>
      </c>
      <c r="I921" s="22" t="s">
        <v>1460</v>
      </c>
    </row>
    <row r="922" spans="2:9">
      <c r="B922" s="138" t="s">
        <v>2012</v>
      </c>
      <c r="C922" s="138" t="s">
        <v>2013</v>
      </c>
      <c r="D922" s="134" t="s">
        <v>963</v>
      </c>
      <c r="E922" s="135" t="s">
        <v>1460</v>
      </c>
      <c r="F922" s="135" t="s">
        <v>9</v>
      </c>
      <c r="G922" s="135" t="s">
        <v>9</v>
      </c>
      <c r="H922" s="22" t="s">
        <v>1460</v>
      </c>
      <c r="I922" s="22" t="s">
        <v>1460</v>
      </c>
    </row>
    <row r="923" spans="2:9">
      <c r="B923" s="138" t="s">
        <v>2014</v>
      </c>
      <c r="C923" s="138" t="s">
        <v>2015</v>
      </c>
      <c r="D923" s="134" t="s">
        <v>964</v>
      </c>
      <c r="E923" s="135" t="s">
        <v>1460</v>
      </c>
      <c r="F923" s="135" t="s">
        <v>9</v>
      </c>
      <c r="G923" s="135" t="s">
        <v>9</v>
      </c>
      <c r="H923" s="22" t="s">
        <v>1460</v>
      </c>
      <c r="I923" s="22" t="s">
        <v>1460</v>
      </c>
    </row>
    <row r="924" spans="2:9">
      <c r="B924" s="138" t="s">
        <v>2016</v>
      </c>
      <c r="C924" s="138" t="s">
        <v>2911</v>
      </c>
      <c r="D924" s="134" t="s">
        <v>965</v>
      </c>
      <c r="E924" s="135" t="s">
        <v>1460</v>
      </c>
      <c r="F924" s="135" t="s">
        <v>9</v>
      </c>
      <c r="G924" s="135" t="s">
        <v>9</v>
      </c>
      <c r="H924" s="22" t="s">
        <v>1460</v>
      </c>
      <c r="I924" s="22" t="s">
        <v>1460</v>
      </c>
    </row>
    <row r="925" spans="2:9">
      <c r="B925" s="138" t="s">
        <v>2018</v>
      </c>
      <c r="C925" s="138" t="s">
        <v>2912</v>
      </c>
      <c r="D925" s="134" t="s">
        <v>966</v>
      </c>
      <c r="E925" s="135" t="s">
        <v>1460</v>
      </c>
      <c r="F925" s="135" t="s">
        <v>9</v>
      </c>
      <c r="G925" s="135" t="s">
        <v>9</v>
      </c>
      <c r="H925" s="22" t="s">
        <v>1460</v>
      </c>
      <c r="I925" s="22" t="s">
        <v>1460</v>
      </c>
    </row>
    <row r="926" spans="2:9">
      <c r="B926" s="138" t="s">
        <v>2020</v>
      </c>
      <c r="C926" s="138" t="s">
        <v>2913</v>
      </c>
      <c r="D926" s="134" t="s">
        <v>967</v>
      </c>
      <c r="E926" s="135" t="s">
        <v>1460</v>
      </c>
      <c r="F926" s="135" t="s">
        <v>9</v>
      </c>
      <c r="G926" s="135" t="s">
        <v>9</v>
      </c>
      <c r="H926" s="22" t="s">
        <v>1460</v>
      </c>
      <c r="I926" s="22" t="s">
        <v>1460</v>
      </c>
    </row>
    <row r="927" spans="2:9">
      <c r="B927" s="138" t="s">
        <v>2022</v>
      </c>
      <c r="C927" s="138" t="s">
        <v>2023</v>
      </c>
      <c r="D927" s="134" t="s">
        <v>968</v>
      </c>
      <c r="E927" s="135" t="s">
        <v>1460</v>
      </c>
      <c r="F927" s="135" t="s">
        <v>9</v>
      </c>
      <c r="G927" s="135" t="s">
        <v>9</v>
      </c>
      <c r="H927" s="22" t="s">
        <v>1460</v>
      </c>
      <c r="I927" s="22" t="s">
        <v>1460</v>
      </c>
    </row>
    <row r="928" spans="2:9">
      <c r="B928" s="138" t="s">
        <v>2024</v>
      </c>
      <c r="C928" s="138" t="s">
        <v>2025</v>
      </c>
      <c r="D928" s="134" t="s">
        <v>969</v>
      </c>
      <c r="E928" s="135" t="s">
        <v>1460</v>
      </c>
      <c r="F928" s="135" t="s">
        <v>9</v>
      </c>
      <c r="G928" s="135" t="s">
        <v>9</v>
      </c>
      <c r="H928" s="22" t="s">
        <v>1460</v>
      </c>
      <c r="I928" s="22" t="s">
        <v>1460</v>
      </c>
    </row>
    <row r="929" spans="2:9">
      <c r="B929" s="138" t="s">
        <v>2026</v>
      </c>
      <c r="C929" s="138" t="s">
        <v>2914</v>
      </c>
      <c r="D929" s="134" t="s">
        <v>970</v>
      </c>
      <c r="E929" s="135" t="s">
        <v>1460</v>
      </c>
      <c r="F929" s="135" t="s">
        <v>9</v>
      </c>
      <c r="G929" s="135" t="s">
        <v>9</v>
      </c>
      <c r="H929" s="22" t="s">
        <v>1460</v>
      </c>
      <c r="I929" s="22" t="s">
        <v>3379</v>
      </c>
    </row>
    <row r="930" spans="2:9">
      <c r="B930" s="138" t="s">
        <v>2028</v>
      </c>
      <c r="C930" s="138" t="s">
        <v>2915</v>
      </c>
      <c r="D930" s="134" t="s">
        <v>971</v>
      </c>
      <c r="E930" s="135" t="s">
        <v>1460</v>
      </c>
      <c r="F930" s="135" t="s">
        <v>9</v>
      </c>
      <c r="G930" s="135" t="s">
        <v>9</v>
      </c>
      <c r="H930" s="22" t="s">
        <v>1460</v>
      </c>
      <c r="I930" s="22" t="s">
        <v>3379</v>
      </c>
    </row>
    <row r="931" spans="2:9">
      <c r="B931" s="138" t="s">
        <v>2916</v>
      </c>
      <c r="C931" s="138" t="s">
        <v>2917</v>
      </c>
      <c r="D931" s="134" t="s">
        <v>972</v>
      </c>
      <c r="E931" s="135" t="s">
        <v>1460</v>
      </c>
      <c r="F931" s="135" t="s">
        <v>9</v>
      </c>
      <c r="G931" s="135" t="s">
        <v>9</v>
      </c>
      <c r="H931" s="22" t="s">
        <v>1460</v>
      </c>
      <c r="I931" s="22" t="s">
        <v>3379</v>
      </c>
    </row>
    <row r="932" spans="2:9">
      <c r="B932" s="138" t="s">
        <v>2030</v>
      </c>
      <c r="C932" s="138" t="s">
        <v>2031</v>
      </c>
      <c r="D932" s="134" t="s">
        <v>973</v>
      </c>
      <c r="E932" s="135" t="s">
        <v>1460</v>
      </c>
      <c r="F932" s="135" t="s">
        <v>9</v>
      </c>
      <c r="G932" s="135" t="s">
        <v>9</v>
      </c>
      <c r="H932" s="22" t="s">
        <v>1460</v>
      </c>
      <c r="I932" s="22" t="s">
        <v>1460</v>
      </c>
    </row>
    <row r="933" spans="2:9">
      <c r="B933" s="138" t="s">
        <v>2918</v>
      </c>
      <c r="C933" s="138" t="s">
        <v>2919</v>
      </c>
      <c r="D933" s="134" t="s">
        <v>974</v>
      </c>
      <c r="E933" s="135" t="s">
        <v>1460</v>
      </c>
      <c r="F933" s="135" t="s">
        <v>9</v>
      </c>
      <c r="G933" s="135" t="s">
        <v>9</v>
      </c>
      <c r="H933" s="22" t="s">
        <v>1460</v>
      </c>
      <c r="I933" s="22" t="s">
        <v>3380</v>
      </c>
    </row>
    <row r="934" spans="2:9">
      <c r="B934" s="138" t="s">
        <v>2920</v>
      </c>
      <c r="C934" s="138" t="s">
        <v>2921</v>
      </c>
      <c r="D934" s="134" t="s">
        <v>975</v>
      </c>
      <c r="E934" s="135" t="s">
        <v>1460</v>
      </c>
      <c r="F934" s="135" t="s">
        <v>9</v>
      </c>
      <c r="G934" s="135" t="s">
        <v>9</v>
      </c>
      <c r="H934" s="22" t="s">
        <v>1460</v>
      </c>
      <c r="I934" s="22" t="s">
        <v>3380</v>
      </c>
    </row>
    <row r="935" spans="2:9">
      <c r="B935" s="138" t="s">
        <v>2034</v>
      </c>
      <c r="C935" s="138" t="s">
        <v>2035</v>
      </c>
      <c r="D935" s="134" t="s">
        <v>976</v>
      </c>
      <c r="E935" s="135" t="s">
        <v>9</v>
      </c>
      <c r="F935" s="135" t="s">
        <v>1460</v>
      </c>
      <c r="G935" s="135" t="s">
        <v>1460</v>
      </c>
      <c r="H935" s="22" t="s">
        <v>1460</v>
      </c>
      <c r="I935" s="22" t="s">
        <v>1460</v>
      </c>
    </row>
    <row r="936" spans="2:9">
      <c r="B936" s="138" t="s">
        <v>2036</v>
      </c>
      <c r="C936" s="138" t="s">
        <v>2037</v>
      </c>
      <c r="D936" s="134" t="s">
        <v>977</v>
      </c>
      <c r="E936" s="135" t="s">
        <v>1460</v>
      </c>
      <c r="F936" s="135" t="s">
        <v>9</v>
      </c>
      <c r="G936" s="135" t="s">
        <v>9</v>
      </c>
      <c r="H936" s="22" t="s">
        <v>1460</v>
      </c>
      <c r="I936" s="22" t="s">
        <v>1460</v>
      </c>
    </row>
    <row r="937" spans="2:9">
      <c r="B937" s="138" t="s">
        <v>2040</v>
      </c>
      <c r="C937" s="138" t="s">
        <v>2041</v>
      </c>
      <c r="D937" s="134" t="s">
        <v>978</v>
      </c>
      <c r="E937" s="135" t="s">
        <v>1460</v>
      </c>
      <c r="F937" s="135" t="s">
        <v>9</v>
      </c>
      <c r="G937" s="135" t="s">
        <v>9</v>
      </c>
      <c r="H937" s="22" t="s">
        <v>1460</v>
      </c>
      <c r="I937" s="22" t="s">
        <v>1460</v>
      </c>
    </row>
    <row r="938" spans="2:9">
      <c r="B938" s="138" t="s">
        <v>2922</v>
      </c>
      <c r="C938" s="138" t="s">
        <v>2923</v>
      </c>
      <c r="D938" s="134" t="s">
        <v>979</v>
      </c>
      <c r="E938" s="135" t="s">
        <v>1460</v>
      </c>
      <c r="F938" s="135" t="s">
        <v>9</v>
      </c>
      <c r="G938" s="135" t="s">
        <v>9</v>
      </c>
      <c r="H938" s="22" t="s">
        <v>1460</v>
      </c>
      <c r="I938" s="22" t="s">
        <v>1460</v>
      </c>
    </row>
    <row r="939" spans="2:9">
      <c r="B939" s="138" t="s">
        <v>2050</v>
      </c>
      <c r="C939" s="138" t="s">
        <v>2051</v>
      </c>
      <c r="D939" s="134" t="s">
        <v>980</v>
      </c>
      <c r="E939" s="135" t="s">
        <v>1460</v>
      </c>
      <c r="F939" s="135" t="s">
        <v>9</v>
      </c>
      <c r="G939" s="135" t="s">
        <v>9</v>
      </c>
      <c r="H939" s="22" t="s">
        <v>1460</v>
      </c>
      <c r="I939" s="22" t="s">
        <v>1460</v>
      </c>
    </row>
    <row r="940" spans="2:9">
      <c r="B940" s="138" t="s">
        <v>2052</v>
      </c>
      <c r="C940" s="138" t="s">
        <v>2053</v>
      </c>
      <c r="D940" s="134" t="s">
        <v>981</v>
      </c>
      <c r="E940" s="135" t="s">
        <v>1460</v>
      </c>
      <c r="F940" s="135" t="s">
        <v>9</v>
      </c>
      <c r="G940" s="135" t="s">
        <v>9</v>
      </c>
      <c r="H940" s="22" t="s">
        <v>1460</v>
      </c>
      <c r="I940" s="22" t="s">
        <v>1460</v>
      </c>
    </row>
    <row r="941" spans="2:9">
      <c r="B941" s="138" t="s">
        <v>2054</v>
      </c>
      <c r="C941" s="138" t="s">
        <v>2055</v>
      </c>
      <c r="D941" s="134" t="s">
        <v>982</v>
      </c>
      <c r="E941" s="135" t="s">
        <v>1460</v>
      </c>
      <c r="F941" s="135" t="s">
        <v>9</v>
      </c>
      <c r="G941" s="135" t="s">
        <v>9</v>
      </c>
      <c r="H941" s="22" t="s">
        <v>1460</v>
      </c>
      <c r="I941" s="22" t="s">
        <v>1460</v>
      </c>
    </row>
    <row r="942" spans="2:9">
      <c r="B942" s="138" t="s">
        <v>2056</v>
      </c>
      <c r="C942" s="138" t="s">
        <v>2057</v>
      </c>
      <c r="D942" s="134" t="s">
        <v>983</v>
      </c>
      <c r="E942" s="135" t="s">
        <v>1460</v>
      </c>
      <c r="F942" s="135" t="s">
        <v>9</v>
      </c>
      <c r="G942" s="135" t="s">
        <v>9</v>
      </c>
      <c r="H942" s="22" t="s">
        <v>1460</v>
      </c>
      <c r="I942" s="22" t="s">
        <v>1460</v>
      </c>
    </row>
    <row r="943" spans="2:9">
      <c r="B943" s="138" t="s">
        <v>2058</v>
      </c>
      <c r="C943" s="138" t="s">
        <v>2059</v>
      </c>
      <c r="D943" s="134" t="s">
        <v>984</v>
      </c>
      <c r="E943" s="135" t="s">
        <v>1460</v>
      </c>
      <c r="F943" s="135" t="s">
        <v>9</v>
      </c>
      <c r="G943" s="135" t="s">
        <v>9</v>
      </c>
      <c r="H943" s="22" t="s">
        <v>1460</v>
      </c>
      <c r="I943" s="22" t="s">
        <v>1460</v>
      </c>
    </row>
    <row r="944" spans="2:9">
      <c r="B944" s="138" t="s">
        <v>2060</v>
      </c>
      <c r="C944" s="138" t="s">
        <v>2061</v>
      </c>
      <c r="D944" s="134" t="s">
        <v>985</v>
      </c>
      <c r="E944" s="135" t="s">
        <v>1460</v>
      </c>
      <c r="F944" s="135" t="s">
        <v>9</v>
      </c>
      <c r="G944" s="135" t="s">
        <v>9</v>
      </c>
      <c r="H944" s="22" t="s">
        <v>1460</v>
      </c>
      <c r="I944" s="22" t="s">
        <v>1460</v>
      </c>
    </row>
    <row r="945" spans="2:9">
      <c r="B945" s="138" t="s">
        <v>2924</v>
      </c>
      <c r="C945" s="138" t="s">
        <v>2925</v>
      </c>
      <c r="D945" s="134" t="s">
        <v>986</v>
      </c>
      <c r="E945" s="135" t="s">
        <v>1460</v>
      </c>
      <c r="F945" s="135" t="s">
        <v>9</v>
      </c>
      <c r="G945" s="135" t="s">
        <v>9</v>
      </c>
      <c r="H945" s="22" t="s">
        <v>1460</v>
      </c>
      <c r="I945" s="22" t="s">
        <v>1460</v>
      </c>
    </row>
    <row r="946" spans="2:9">
      <c r="B946" s="138" t="s">
        <v>2926</v>
      </c>
      <c r="C946" s="138" t="s">
        <v>2927</v>
      </c>
      <c r="D946" s="134" t="s">
        <v>987</v>
      </c>
      <c r="E946" s="135" t="s">
        <v>1460</v>
      </c>
      <c r="F946" s="135" t="s">
        <v>9</v>
      </c>
      <c r="G946" s="135" t="s">
        <v>9</v>
      </c>
      <c r="H946" s="22" t="s">
        <v>1460</v>
      </c>
      <c r="I946" s="22" t="s">
        <v>1460</v>
      </c>
    </row>
    <row r="947" spans="2:9">
      <c r="B947" s="138" t="s">
        <v>2064</v>
      </c>
      <c r="C947" s="138" t="s">
        <v>2065</v>
      </c>
      <c r="D947" s="134" t="s">
        <v>988</v>
      </c>
      <c r="E947" s="135" t="s">
        <v>1460</v>
      </c>
      <c r="F947" s="135" t="s">
        <v>9</v>
      </c>
      <c r="G947" s="135" t="s">
        <v>9</v>
      </c>
      <c r="H947" s="22" t="s">
        <v>1460</v>
      </c>
      <c r="I947" s="22" t="s">
        <v>1460</v>
      </c>
    </row>
    <row r="948" spans="2:9">
      <c r="B948" s="138" t="s">
        <v>2066</v>
      </c>
      <c r="C948" s="138" t="s">
        <v>2067</v>
      </c>
      <c r="D948" s="134" t="s">
        <v>989</v>
      </c>
      <c r="E948" s="135" t="s">
        <v>1460</v>
      </c>
      <c r="F948" s="135" t="s">
        <v>9</v>
      </c>
      <c r="G948" s="135" t="s">
        <v>9</v>
      </c>
      <c r="H948" s="22" t="s">
        <v>1460</v>
      </c>
      <c r="I948" s="22" t="s">
        <v>1460</v>
      </c>
    </row>
    <row r="949" spans="2:9">
      <c r="B949" s="138" t="s">
        <v>2068</v>
      </c>
      <c r="C949" s="138" t="s">
        <v>2069</v>
      </c>
      <c r="D949" s="134" t="s">
        <v>990</v>
      </c>
      <c r="E949" s="135" t="s">
        <v>1460</v>
      </c>
      <c r="F949" s="135" t="s">
        <v>9</v>
      </c>
      <c r="G949" s="135" t="s">
        <v>9</v>
      </c>
      <c r="H949" s="22" t="s">
        <v>1460</v>
      </c>
      <c r="I949" s="22" t="s">
        <v>1460</v>
      </c>
    </row>
    <row r="950" spans="2:9">
      <c r="B950" s="138" t="s">
        <v>2070</v>
      </c>
      <c r="C950" s="138" t="s">
        <v>2071</v>
      </c>
      <c r="D950" s="134" t="s">
        <v>991</v>
      </c>
      <c r="E950" s="135" t="s">
        <v>1460</v>
      </c>
      <c r="F950" s="135" t="s">
        <v>9</v>
      </c>
      <c r="G950" s="135" t="s">
        <v>9</v>
      </c>
      <c r="H950" s="22" t="s">
        <v>1460</v>
      </c>
      <c r="I950" s="22" t="s">
        <v>1460</v>
      </c>
    </row>
    <row r="951" spans="2:9">
      <c r="B951" s="138" t="s">
        <v>2072</v>
      </c>
      <c r="C951" s="138" t="s">
        <v>2073</v>
      </c>
      <c r="D951" s="134" t="s">
        <v>992</v>
      </c>
      <c r="E951" s="135" t="s">
        <v>1460</v>
      </c>
      <c r="F951" s="135" t="s">
        <v>9</v>
      </c>
      <c r="G951" s="135" t="s">
        <v>9</v>
      </c>
      <c r="H951" s="22" t="s">
        <v>1460</v>
      </c>
      <c r="I951" s="22" t="s">
        <v>1460</v>
      </c>
    </row>
    <row r="952" spans="2:9">
      <c r="B952" s="138" t="s">
        <v>2074</v>
      </c>
      <c r="C952" s="138" t="s">
        <v>2075</v>
      </c>
      <c r="D952" s="134" t="s">
        <v>993</v>
      </c>
      <c r="E952" s="135" t="s">
        <v>1460</v>
      </c>
      <c r="F952" s="135" t="s">
        <v>9</v>
      </c>
      <c r="G952" s="135" t="s">
        <v>9</v>
      </c>
      <c r="H952" s="22" t="s">
        <v>1460</v>
      </c>
      <c r="I952" s="22" t="s">
        <v>3378</v>
      </c>
    </row>
    <row r="953" spans="2:9">
      <c r="B953" s="138" t="s">
        <v>2076</v>
      </c>
      <c r="C953" s="138" t="s">
        <v>2928</v>
      </c>
      <c r="D953" s="134" t="s">
        <v>994</v>
      </c>
      <c r="E953" s="135" t="s">
        <v>1460</v>
      </c>
      <c r="F953" s="135" t="s">
        <v>9</v>
      </c>
      <c r="G953" s="135" t="s">
        <v>9</v>
      </c>
      <c r="H953" s="22" t="s">
        <v>1460</v>
      </c>
      <c r="I953" s="22" t="s">
        <v>3379</v>
      </c>
    </row>
    <row r="954" spans="2:9">
      <c r="B954" s="138" t="s">
        <v>2078</v>
      </c>
      <c r="C954" s="138" t="s">
        <v>2929</v>
      </c>
      <c r="D954" s="134" t="s">
        <v>995</v>
      </c>
      <c r="E954" s="135" t="s">
        <v>1460</v>
      </c>
      <c r="F954" s="135" t="s">
        <v>9</v>
      </c>
      <c r="G954" s="135" t="s">
        <v>9</v>
      </c>
      <c r="H954" s="22" t="s">
        <v>1460</v>
      </c>
      <c r="I954" s="22" t="s">
        <v>3380</v>
      </c>
    </row>
    <row r="955" spans="2:9">
      <c r="B955" s="138" t="s">
        <v>2080</v>
      </c>
      <c r="C955" s="138" t="s">
        <v>2930</v>
      </c>
      <c r="D955" s="134" t="s">
        <v>996</v>
      </c>
      <c r="E955" s="135" t="s">
        <v>1460</v>
      </c>
      <c r="F955" s="135" t="s">
        <v>9</v>
      </c>
      <c r="G955" s="135" t="s">
        <v>9</v>
      </c>
      <c r="H955" s="22" t="s">
        <v>1460</v>
      </c>
      <c r="I955" s="22" t="s">
        <v>1460</v>
      </c>
    </row>
    <row r="956" spans="2:9">
      <c r="B956" s="138" t="s">
        <v>2931</v>
      </c>
      <c r="C956" s="138" t="s">
        <v>2932</v>
      </c>
      <c r="D956" s="134" t="s">
        <v>997</v>
      </c>
      <c r="E956" s="135" t="s">
        <v>1460</v>
      </c>
      <c r="F956" s="135" t="s">
        <v>9</v>
      </c>
      <c r="G956" s="135" t="s">
        <v>9</v>
      </c>
      <c r="H956" s="22" t="s">
        <v>1460</v>
      </c>
      <c r="I956" s="22" t="s">
        <v>1460</v>
      </c>
    </row>
    <row r="957" spans="2:9">
      <c r="B957" s="138" t="s">
        <v>2082</v>
      </c>
      <c r="C957" s="138" t="s">
        <v>2083</v>
      </c>
      <c r="D957" s="134" t="s">
        <v>998</v>
      </c>
      <c r="E957" s="135" t="s">
        <v>1460</v>
      </c>
      <c r="F957" s="135" t="s">
        <v>9</v>
      </c>
      <c r="G957" s="135" t="s">
        <v>9</v>
      </c>
      <c r="H957" s="22" t="s">
        <v>1460</v>
      </c>
      <c r="I957" s="22" t="s">
        <v>1460</v>
      </c>
    </row>
    <row r="958" spans="2:9">
      <c r="B958" s="138" t="s">
        <v>2084</v>
      </c>
      <c r="C958" s="138" t="s">
        <v>2085</v>
      </c>
      <c r="D958" s="134" t="s">
        <v>999</v>
      </c>
      <c r="E958" s="135" t="s">
        <v>1460</v>
      </c>
      <c r="F958" s="135" t="s">
        <v>9</v>
      </c>
      <c r="G958" s="135" t="s">
        <v>9</v>
      </c>
      <c r="H958" s="22" t="s">
        <v>1460</v>
      </c>
      <c r="I958" s="22" t="s">
        <v>1460</v>
      </c>
    </row>
    <row r="959" spans="2:9">
      <c r="B959" s="138" t="s">
        <v>2086</v>
      </c>
      <c r="C959" s="138" t="s">
        <v>2933</v>
      </c>
      <c r="D959" s="134" t="s">
        <v>1000</v>
      </c>
      <c r="E959" s="135" t="s">
        <v>1460</v>
      </c>
      <c r="F959" s="135" t="s">
        <v>9</v>
      </c>
      <c r="G959" s="135" t="s">
        <v>9</v>
      </c>
      <c r="H959" s="22" t="s">
        <v>9</v>
      </c>
      <c r="I959" s="22" t="s">
        <v>3378</v>
      </c>
    </row>
    <row r="960" spans="2:9">
      <c r="B960" s="138" t="s">
        <v>2934</v>
      </c>
      <c r="C960" s="138" t="s">
        <v>2935</v>
      </c>
      <c r="D960" s="134" t="s">
        <v>1001</v>
      </c>
      <c r="E960" s="135" t="s">
        <v>1460</v>
      </c>
      <c r="F960" s="135" t="s">
        <v>9</v>
      </c>
      <c r="G960" s="135" t="s">
        <v>9</v>
      </c>
      <c r="H960" s="22" t="s">
        <v>9</v>
      </c>
      <c r="I960" s="22" t="s">
        <v>3378</v>
      </c>
    </row>
    <row r="961" spans="2:9">
      <c r="B961" s="138" t="s">
        <v>2936</v>
      </c>
      <c r="C961" s="138" t="s">
        <v>2937</v>
      </c>
      <c r="D961" s="134" t="s">
        <v>1002</v>
      </c>
      <c r="E961" s="135" t="s">
        <v>1460</v>
      </c>
      <c r="F961" s="135" t="s">
        <v>9</v>
      </c>
      <c r="G961" s="135" t="s">
        <v>9</v>
      </c>
      <c r="H961" s="22" t="s">
        <v>9</v>
      </c>
      <c r="I961" s="22" t="s">
        <v>3378</v>
      </c>
    </row>
    <row r="962" spans="2:9">
      <c r="B962" s="138" t="s">
        <v>2938</v>
      </c>
      <c r="C962" s="138" t="s">
        <v>2939</v>
      </c>
      <c r="D962" s="134" t="s">
        <v>1003</v>
      </c>
      <c r="E962" s="135" t="s">
        <v>1460</v>
      </c>
      <c r="F962" s="135" t="s">
        <v>9</v>
      </c>
      <c r="G962" s="135" t="s">
        <v>9</v>
      </c>
      <c r="H962" s="22" t="s">
        <v>9</v>
      </c>
      <c r="I962" s="22" t="s">
        <v>3378</v>
      </c>
    </row>
    <row r="963" spans="2:9">
      <c r="B963" s="138" t="s">
        <v>2940</v>
      </c>
      <c r="C963" s="138" t="s">
        <v>2941</v>
      </c>
      <c r="D963" s="134" t="s">
        <v>1004</v>
      </c>
      <c r="E963" s="135" t="s">
        <v>1460</v>
      </c>
      <c r="F963" s="135" t="s">
        <v>9</v>
      </c>
      <c r="G963" s="135" t="s">
        <v>9</v>
      </c>
      <c r="H963" s="22" t="s">
        <v>9</v>
      </c>
      <c r="I963" s="22" t="s">
        <v>3378</v>
      </c>
    </row>
    <row r="964" spans="2:9">
      <c r="B964" s="138" t="s">
        <v>2942</v>
      </c>
      <c r="C964" s="138" t="s">
        <v>2943</v>
      </c>
      <c r="D964" s="134" t="s">
        <v>1005</v>
      </c>
      <c r="E964" s="135" t="s">
        <v>1460</v>
      </c>
      <c r="F964" s="135" t="s">
        <v>9</v>
      </c>
      <c r="G964" s="135" t="s">
        <v>9</v>
      </c>
      <c r="H964" s="22" t="s">
        <v>9</v>
      </c>
      <c r="I964" s="22" t="s">
        <v>3378</v>
      </c>
    </row>
    <row r="965" spans="2:9">
      <c r="B965" s="138" t="s">
        <v>2944</v>
      </c>
      <c r="C965" s="138" t="s">
        <v>2945</v>
      </c>
      <c r="D965" s="134" t="s">
        <v>1006</v>
      </c>
      <c r="E965" s="135" t="s">
        <v>1460</v>
      </c>
      <c r="F965" s="135" t="s">
        <v>9</v>
      </c>
      <c r="G965" s="135" t="s">
        <v>9</v>
      </c>
      <c r="H965" s="22" t="s">
        <v>9</v>
      </c>
      <c r="I965" s="22" t="s">
        <v>3378</v>
      </c>
    </row>
    <row r="966" spans="2:9">
      <c r="B966" s="138" t="s">
        <v>2090</v>
      </c>
      <c r="C966" s="138" t="s">
        <v>2089</v>
      </c>
      <c r="D966" s="134" t="s">
        <v>1007</v>
      </c>
      <c r="E966" s="135" t="s">
        <v>1460</v>
      </c>
      <c r="F966" s="135" t="s">
        <v>1460</v>
      </c>
      <c r="G966" s="135" t="s">
        <v>9</v>
      </c>
      <c r="H966" s="22" t="s">
        <v>1460</v>
      </c>
      <c r="I966" s="22" t="s">
        <v>3378</v>
      </c>
    </row>
    <row r="967" spans="2:9">
      <c r="B967" s="138" t="s">
        <v>2092</v>
      </c>
      <c r="C967" s="138" t="s">
        <v>2091</v>
      </c>
      <c r="D967" s="134" t="s">
        <v>1008</v>
      </c>
      <c r="E967" s="135" t="s">
        <v>1460</v>
      </c>
      <c r="F967" s="135" t="s">
        <v>1460</v>
      </c>
      <c r="G967" s="135" t="s">
        <v>9</v>
      </c>
      <c r="H967" s="22" t="s">
        <v>1460</v>
      </c>
      <c r="I967" s="22" t="s">
        <v>3378</v>
      </c>
    </row>
    <row r="968" spans="2:9">
      <c r="B968" s="138" t="s">
        <v>2946</v>
      </c>
      <c r="C968" s="138" t="s">
        <v>2093</v>
      </c>
      <c r="D968" s="134" t="s">
        <v>1009</v>
      </c>
      <c r="E968" s="135" t="s">
        <v>1460</v>
      </c>
      <c r="F968" s="135" t="s">
        <v>9</v>
      </c>
      <c r="G968" s="135" t="s">
        <v>1460</v>
      </c>
      <c r="H968" s="22" t="s">
        <v>1460</v>
      </c>
      <c r="I968" s="22" t="s">
        <v>3378</v>
      </c>
    </row>
    <row r="969" spans="2:9">
      <c r="B969" s="138" t="s">
        <v>2947</v>
      </c>
      <c r="C969" s="138" t="s">
        <v>2948</v>
      </c>
      <c r="D969" s="134" t="s">
        <v>1010</v>
      </c>
      <c r="E969" s="135" t="s">
        <v>1460</v>
      </c>
      <c r="F969" s="135" t="s">
        <v>9</v>
      </c>
      <c r="G969" s="135" t="s">
        <v>9</v>
      </c>
      <c r="H969" s="22" t="s">
        <v>9</v>
      </c>
      <c r="I969" s="22" t="s">
        <v>3378</v>
      </c>
    </row>
    <row r="970" spans="2:9">
      <c r="B970" s="138" t="s">
        <v>2094</v>
      </c>
      <c r="C970" s="138" t="s">
        <v>2095</v>
      </c>
      <c r="D970" s="134" t="s">
        <v>1011</v>
      </c>
      <c r="E970" s="135" t="s">
        <v>1460</v>
      </c>
      <c r="F970" s="135" t="s">
        <v>9</v>
      </c>
      <c r="G970" s="135" t="s">
        <v>9</v>
      </c>
      <c r="H970" s="22" t="s">
        <v>9</v>
      </c>
      <c r="I970" s="22" t="s">
        <v>3375</v>
      </c>
    </row>
    <row r="971" spans="2:9">
      <c r="B971" s="138" t="s">
        <v>2096</v>
      </c>
      <c r="C971" s="138" t="s">
        <v>2097</v>
      </c>
      <c r="D971" s="134" t="s">
        <v>1012</v>
      </c>
      <c r="E971" s="135" t="s">
        <v>1460</v>
      </c>
      <c r="F971" s="135" t="s">
        <v>9</v>
      </c>
      <c r="G971" s="135" t="s">
        <v>9</v>
      </c>
      <c r="H971" s="22" t="s">
        <v>9</v>
      </c>
      <c r="I971" s="22" t="s">
        <v>3375</v>
      </c>
    </row>
    <row r="972" spans="2:9">
      <c r="B972" s="138" t="s">
        <v>2098</v>
      </c>
      <c r="C972" s="138" t="s">
        <v>2099</v>
      </c>
      <c r="D972" s="134" t="s">
        <v>1013</v>
      </c>
      <c r="E972" s="135" t="s">
        <v>1460</v>
      </c>
      <c r="F972" s="135" t="s">
        <v>9</v>
      </c>
      <c r="G972" s="135" t="s">
        <v>1460</v>
      </c>
      <c r="H972" s="22" t="s">
        <v>9</v>
      </c>
      <c r="I972" s="22" t="s">
        <v>3375</v>
      </c>
    </row>
    <row r="973" spans="2:9">
      <c r="B973" s="138" t="s">
        <v>2949</v>
      </c>
      <c r="C973" s="138" t="s">
        <v>2950</v>
      </c>
      <c r="D973" s="134" t="s">
        <v>1014</v>
      </c>
      <c r="E973" s="135" t="s">
        <v>1460</v>
      </c>
      <c r="F973" s="135" t="s">
        <v>9</v>
      </c>
      <c r="G973" s="135" t="s">
        <v>9</v>
      </c>
      <c r="H973" s="22" t="s">
        <v>9</v>
      </c>
      <c r="I973" s="22" t="s">
        <v>1460</v>
      </c>
    </row>
    <row r="974" spans="2:9">
      <c r="B974" s="138" t="s">
        <v>2100</v>
      </c>
      <c r="C974" s="138" t="s">
        <v>2951</v>
      </c>
      <c r="D974" s="134" t="s">
        <v>1015</v>
      </c>
      <c r="E974" s="135" t="s">
        <v>1460</v>
      </c>
      <c r="F974" s="135" t="s">
        <v>9</v>
      </c>
      <c r="G974" s="135" t="s">
        <v>9</v>
      </c>
      <c r="H974" s="22" t="s">
        <v>1460</v>
      </c>
      <c r="I974" s="22" t="s">
        <v>1460</v>
      </c>
    </row>
    <row r="975" spans="2:9">
      <c r="B975" s="138" t="s">
        <v>2952</v>
      </c>
      <c r="C975" s="138" t="s">
        <v>2953</v>
      </c>
      <c r="D975" s="134" t="s">
        <v>1016</v>
      </c>
      <c r="E975" s="135" t="s">
        <v>1460</v>
      </c>
      <c r="F975" s="135" t="s">
        <v>9</v>
      </c>
      <c r="G975" s="135" t="s">
        <v>1460</v>
      </c>
      <c r="H975" s="22" t="s">
        <v>9</v>
      </c>
      <c r="I975" s="22" t="s">
        <v>3378</v>
      </c>
    </row>
    <row r="976" spans="2:9">
      <c r="B976" s="138" t="s">
        <v>2102</v>
      </c>
      <c r="C976" s="138" t="s">
        <v>2954</v>
      </c>
      <c r="D976" s="134" t="s">
        <v>1017</v>
      </c>
      <c r="E976" s="135" t="s">
        <v>1460</v>
      </c>
      <c r="F976" s="135" t="s">
        <v>9</v>
      </c>
      <c r="G976" s="135" t="s">
        <v>9</v>
      </c>
      <c r="H976" s="22" t="s">
        <v>1460</v>
      </c>
      <c r="I976" s="22" t="s">
        <v>1460</v>
      </c>
    </row>
    <row r="977" spans="2:9">
      <c r="B977" s="138" t="s">
        <v>2104</v>
      </c>
      <c r="C977" s="138" t="s">
        <v>2955</v>
      </c>
      <c r="D977" s="134" t="s">
        <v>1018</v>
      </c>
      <c r="E977" s="135" t="s">
        <v>1460</v>
      </c>
      <c r="F977" s="135" t="s">
        <v>9</v>
      </c>
      <c r="G977" s="135" t="s">
        <v>9</v>
      </c>
      <c r="H977" s="22" t="s">
        <v>1460</v>
      </c>
      <c r="I977" s="22" t="s">
        <v>1460</v>
      </c>
    </row>
    <row r="978" spans="2:9">
      <c r="B978" s="138" t="s">
        <v>2106</v>
      </c>
      <c r="C978" s="138" t="s">
        <v>2107</v>
      </c>
      <c r="D978" s="134" t="s">
        <v>1019</v>
      </c>
      <c r="E978" s="135" t="s">
        <v>1460</v>
      </c>
      <c r="F978" s="135" t="s">
        <v>9</v>
      </c>
      <c r="G978" s="135" t="s">
        <v>9</v>
      </c>
      <c r="H978" s="22" t="s">
        <v>1460</v>
      </c>
      <c r="I978" s="22" t="s">
        <v>1460</v>
      </c>
    </row>
    <row r="979" spans="2:9">
      <c r="B979" s="138" t="s">
        <v>2108</v>
      </c>
      <c r="C979" s="138" t="s">
        <v>2109</v>
      </c>
      <c r="D979" s="134" t="s">
        <v>1020</v>
      </c>
      <c r="E979" s="135" t="s">
        <v>1460</v>
      </c>
      <c r="F979" s="135" t="s">
        <v>9</v>
      </c>
      <c r="G979" s="135" t="s">
        <v>9</v>
      </c>
      <c r="H979" s="22" t="s">
        <v>1460</v>
      </c>
      <c r="I979" s="22" t="s">
        <v>1460</v>
      </c>
    </row>
    <row r="980" spans="2:9">
      <c r="B980" s="138" t="s">
        <v>2110</v>
      </c>
      <c r="C980" s="138" t="s">
        <v>2956</v>
      </c>
      <c r="D980" s="134" t="s">
        <v>1021</v>
      </c>
      <c r="E980" s="135" t="s">
        <v>1460</v>
      </c>
      <c r="F980" s="135" t="s">
        <v>9</v>
      </c>
      <c r="G980" s="135" t="s">
        <v>9</v>
      </c>
      <c r="H980" s="22" t="s">
        <v>1460</v>
      </c>
      <c r="I980" s="22" t="s">
        <v>1460</v>
      </c>
    </row>
    <row r="981" spans="2:9">
      <c r="B981" s="138" t="s">
        <v>2112</v>
      </c>
      <c r="C981" s="138" t="s">
        <v>2957</v>
      </c>
      <c r="D981" s="134" t="s">
        <v>1022</v>
      </c>
      <c r="E981" s="135" t="s">
        <v>1460</v>
      </c>
      <c r="F981" s="135" t="s">
        <v>9</v>
      </c>
      <c r="G981" s="135" t="s">
        <v>9</v>
      </c>
      <c r="H981" s="22" t="s">
        <v>1460</v>
      </c>
      <c r="I981" s="22" t="s">
        <v>1460</v>
      </c>
    </row>
    <row r="982" spans="2:9">
      <c r="B982" s="138" t="s">
        <v>2958</v>
      </c>
      <c r="C982" s="138" t="s">
        <v>2959</v>
      </c>
      <c r="D982" s="134" t="s">
        <v>1023</v>
      </c>
      <c r="E982" s="135" t="s">
        <v>1460</v>
      </c>
      <c r="F982" s="135" t="s">
        <v>9</v>
      </c>
      <c r="G982" s="135" t="s">
        <v>9</v>
      </c>
      <c r="H982" s="22" t="s">
        <v>1460</v>
      </c>
      <c r="I982" s="22" t="s">
        <v>1460</v>
      </c>
    </row>
    <row r="983" spans="2:9">
      <c r="B983" s="138" t="s">
        <v>2114</v>
      </c>
      <c r="C983" s="138" t="s">
        <v>2960</v>
      </c>
      <c r="D983" s="134" t="s">
        <v>1024</v>
      </c>
      <c r="E983" s="135" t="s">
        <v>1460</v>
      </c>
      <c r="F983" s="135" t="s">
        <v>9</v>
      </c>
      <c r="G983" s="135" t="s">
        <v>9</v>
      </c>
      <c r="H983" s="22" t="s">
        <v>1460</v>
      </c>
      <c r="I983" s="22" t="s">
        <v>1460</v>
      </c>
    </row>
    <row r="984" spans="2:9">
      <c r="B984" s="138" t="s">
        <v>2116</v>
      </c>
      <c r="C984" s="138" t="s">
        <v>2961</v>
      </c>
      <c r="D984" s="134" t="s">
        <v>1025</v>
      </c>
      <c r="E984" s="135" t="s">
        <v>1460</v>
      </c>
      <c r="F984" s="135" t="s">
        <v>9</v>
      </c>
      <c r="G984" s="135" t="s">
        <v>9</v>
      </c>
      <c r="H984" s="22" t="s">
        <v>1460</v>
      </c>
      <c r="I984" s="22" t="s">
        <v>1460</v>
      </c>
    </row>
    <row r="985" spans="2:9">
      <c r="B985" s="138" t="s">
        <v>2962</v>
      </c>
      <c r="C985" s="138" t="s">
        <v>2963</v>
      </c>
      <c r="D985" s="134" t="s">
        <v>1026</v>
      </c>
      <c r="E985" s="135" t="s">
        <v>1460</v>
      </c>
      <c r="F985" s="135" t="s">
        <v>9</v>
      </c>
      <c r="G985" s="135" t="s">
        <v>9</v>
      </c>
      <c r="H985" s="22" t="s">
        <v>1460</v>
      </c>
      <c r="I985" s="22" t="s">
        <v>1460</v>
      </c>
    </row>
    <row r="986" spans="2:9">
      <c r="B986" s="138" t="s">
        <v>2118</v>
      </c>
      <c r="C986" s="138" t="s">
        <v>2964</v>
      </c>
      <c r="D986" s="134" t="s">
        <v>1027</v>
      </c>
      <c r="E986" s="135" t="s">
        <v>1460</v>
      </c>
      <c r="F986" s="135" t="s">
        <v>9</v>
      </c>
      <c r="G986" s="135" t="s">
        <v>9</v>
      </c>
      <c r="H986" s="22" t="s">
        <v>1460</v>
      </c>
      <c r="I986" s="22" t="s">
        <v>1460</v>
      </c>
    </row>
    <row r="987" spans="2:9">
      <c r="B987" s="138" t="s">
        <v>2965</v>
      </c>
      <c r="C987" s="138" t="s">
        <v>2966</v>
      </c>
      <c r="D987" s="134" t="s">
        <v>1028</v>
      </c>
      <c r="E987" s="135" t="s">
        <v>1460</v>
      </c>
      <c r="F987" s="135" t="s">
        <v>9</v>
      </c>
      <c r="G987" s="135" t="s">
        <v>9</v>
      </c>
      <c r="H987" s="22" t="s">
        <v>1460</v>
      </c>
      <c r="I987" s="22" t="s">
        <v>1460</v>
      </c>
    </row>
    <row r="988" spans="2:9">
      <c r="B988" s="138" t="s">
        <v>2967</v>
      </c>
      <c r="C988" s="138" t="s">
        <v>2968</v>
      </c>
      <c r="D988" s="134" t="s">
        <v>1029</v>
      </c>
      <c r="E988" s="135" t="s">
        <v>1460</v>
      </c>
      <c r="F988" s="135" t="s">
        <v>9</v>
      </c>
      <c r="G988" s="135" t="s">
        <v>9</v>
      </c>
      <c r="H988" s="22" t="s">
        <v>1460</v>
      </c>
      <c r="I988" s="22" t="s">
        <v>1460</v>
      </c>
    </row>
    <row r="989" spans="2:9">
      <c r="B989" s="138" t="s">
        <v>2124</v>
      </c>
      <c r="C989" s="138" t="s">
        <v>2125</v>
      </c>
      <c r="D989" s="134" t="s">
        <v>1030</v>
      </c>
      <c r="E989" s="135" t="s">
        <v>1460</v>
      </c>
      <c r="F989" s="135" t="s">
        <v>9</v>
      </c>
      <c r="G989" s="135" t="s">
        <v>9</v>
      </c>
      <c r="H989" s="22" t="s">
        <v>1460</v>
      </c>
      <c r="I989" s="22" t="s">
        <v>1460</v>
      </c>
    </row>
    <row r="990" spans="2:9">
      <c r="B990" s="138" t="s">
        <v>2126</v>
      </c>
      <c r="C990" s="138" t="s">
        <v>2127</v>
      </c>
      <c r="D990" s="134" t="s">
        <v>1031</v>
      </c>
      <c r="E990" s="135" t="s">
        <v>1460</v>
      </c>
      <c r="F990" s="135" t="s">
        <v>9</v>
      </c>
      <c r="G990" s="135" t="s">
        <v>9</v>
      </c>
      <c r="H990" s="22" t="s">
        <v>1460</v>
      </c>
      <c r="I990" s="22" t="s">
        <v>1460</v>
      </c>
    </row>
    <row r="991" spans="2:9">
      <c r="B991" s="138" t="s">
        <v>2128</v>
      </c>
      <c r="C991" s="138" t="s">
        <v>2129</v>
      </c>
      <c r="D991" s="134" t="s">
        <v>1032</v>
      </c>
      <c r="E991" s="135" t="s">
        <v>1460</v>
      </c>
      <c r="F991" s="135" t="s">
        <v>9</v>
      </c>
      <c r="G991" s="135" t="s">
        <v>9</v>
      </c>
      <c r="H991" s="22" t="s">
        <v>1460</v>
      </c>
      <c r="I991" s="22" t="s">
        <v>1460</v>
      </c>
    </row>
    <row r="992" spans="2:9">
      <c r="B992" s="138" t="s">
        <v>2130</v>
      </c>
      <c r="C992" s="138" t="s">
        <v>2131</v>
      </c>
      <c r="D992" s="134" t="s">
        <v>1033</v>
      </c>
      <c r="E992" s="135" t="s">
        <v>1460</v>
      </c>
      <c r="F992" s="135" t="s">
        <v>9</v>
      </c>
      <c r="G992" s="135" t="s">
        <v>9</v>
      </c>
      <c r="H992" s="22" t="s">
        <v>1460</v>
      </c>
      <c r="I992" s="22" t="s">
        <v>1460</v>
      </c>
    </row>
    <row r="993" spans="2:9">
      <c r="B993" s="138" t="s">
        <v>2132</v>
      </c>
      <c r="C993" s="138" t="s">
        <v>2133</v>
      </c>
      <c r="D993" s="134" t="s">
        <v>1034</v>
      </c>
      <c r="E993" s="135" t="s">
        <v>1460</v>
      </c>
      <c r="F993" s="135" t="s">
        <v>9</v>
      </c>
      <c r="G993" s="135" t="s">
        <v>9</v>
      </c>
      <c r="H993" s="22" t="s">
        <v>1460</v>
      </c>
      <c r="I993" s="22" t="s">
        <v>1460</v>
      </c>
    </row>
    <row r="994" spans="2:9">
      <c r="B994" s="138" t="s">
        <v>2134</v>
      </c>
      <c r="C994" s="138" t="s">
        <v>2135</v>
      </c>
      <c r="D994" s="134" t="s">
        <v>1035</v>
      </c>
      <c r="E994" s="135" t="s">
        <v>1460</v>
      </c>
      <c r="F994" s="135" t="s">
        <v>9</v>
      </c>
      <c r="G994" s="135" t="s">
        <v>9</v>
      </c>
      <c r="H994" s="22" t="s">
        <v>1460</v>
      </c>
      <c r="I994" s="22" t="s">
        <v>1460</v>
      </c>
    </row>
    <row r="995" spans="2:9">
      <c r="B995" s="138" t="s">
        <v>2136</v>
      </c>
      <c r="C995" s="138" t="s">
        <v>2137</v>
      </c>
      <c r="D995" s="134" t="s">
        <v>1036</v>
      </c>
      <c r="E995" s="135" t="s">
        <v>1460</v>
      </c>
      <c r="F995" s="135" t="s">
        <v>9</v>
      </c>
      <c r="G995" s="135" t="s">
        <v>9</v>
      </c>
      <c r="H995" s="22" t="s">
        <v>1460</v>
      </c>
      <c r="I995" s="22" t="s">
        <v>1460</v>
      </c>
    </row>
    <row r="996" spans="2:9">
      <c r="B996" s="138" t="s">
        <v>2138</v>
      </c>
      <c r="C996" s="138" t="s">
        <v>2139</v>
      </c>
      <c r="D996" s="134" t="s">
        <v>1037</v>
      </c>
      <c r="E996" s="135" t="s">
        <v>1460</v>
      </c>
      <c r="F996" s="135" t="s">
        <v>9</v>
      </c>
      <c r="G996" s="135" t="s">
        <v>9</v>
      </c>
      <c r="H996" s="22" t="s">
        <v>1460</v>
      </c>
      <c r="I996" s="22" t="s">
        <v>1460</v>
      </c>
    </row>
    <row r="997" spans="2:9">
      <c r="B997" s="138" t="s">
        <v>2140</v>
      </c>
      <c r="C997" s="138" t="s">
        <v>2141</v>
      </c>
      <c r="D997" s="134" t="s">
        <v>1038</v>
      </c>
      <c r="E997" s="135" t="s">
        <v>1460</v>
      </c>
      <c r="F997" s="135" t="s">
        <v>9</v>
      </c>
      <c r="G997" s="135" t="s">
        <v>9</v>
      </c>
      <c r="H997" s="22" t="s">
        <v>1460</v>
      </c>
      <c r="I997" s="22" t="s">
        <v>1460</v>
      </c>
    </row>
    <row r="998" spans="2:9">
      <c r="B998" s="138" t="s">
        <v>2142</v>
      </c>
      <c r="C998" s="138" t="s">
        <v>2143</v>
      </c>
      <c r="D998" s="134" t="s">
        <v>1039</v>
      </c>
      <c r="E998" s="135" t="s">
        <v>1460</v>
      </c>
      <c r="F998" s="135" t="s">
        <v>9</v>
      </c>
      <c r="G998" s="135" t="s">
        <v>9</v>
      </c>
      <c r="H998" s="22" t="s">
        <v>1460</v>
      </c>
      <c r="I998" s="22" t="s">
        <v>1460</v>
      </c>
    </row>
    <row r="999" spans="2:9">
      <c r="B999" s="138" t="s">
        <v>2144</v>
      </c>
      <c r="C999" s="138" t="s">
        <v>2145</v>
      </c>
      <c r="D999" s="134" t="s">
        <v>1040</v>
      </c>
      <c r="E999" s="135" t="s">
        <v>1460</v>
      </c>
      <c r="F999" s="135" t="s">
        <v>9</v>
      </c>
      <c r="G999" s="135" t="s">
        <v>9</v>
      </c>
      <c r="H999" s="22" t="s">
        <v>1460</v>
      </c>
      <c r="I999" s="22" t="s">
        <v>1460</v>
      </c>
    </row>
    <row r="1000" spans="2:9">
      <c r="B1000" s="138" t="s">
        <v>2146</v>
      </c>
      <c r="C1000" s="138" t="s">
        <v>2969</v>
      </c>
      <c r="D1000" s="134" t="s">
        <v>1041</v>
      </c>
      <c r="E1000" s="135" t="s">
        <v>1460</v>
      </c>
      <c r="F1000" s="135" t="s">
        <v>9</v>
      </c>
      <c r="G1000" s="135" t="s">
        <v>9</v>
      </c>
      <c r="H1000" s="22" t="s">
        <v>1460</v>
      </c>
      <c r="I1000" s="22" t="s">
        <v>1460</v>
      </c>
    </row>
    <row r="1001" spans="2:9">
      <c r="B1001" s="138" t="s">
        <v>2970</v>
      </c>
      <c r="C1001" s="138" t="s">
        <v>2971</v>
      </c>
      <c r="D1001" s="134" t="s">
        <v>1042</v>
      </c>
      <c r="E1001" s="135" t="s">
        <v>1460</v>
      </c>
      <c r="F1001" s="135" t="s">
        <v>9</v>
      </c>
      <c r="G1001" s="135" t="s">
        <v>9</v>
      </c>
      <c r="H1001" s="22" t="s">
        <v>1460</v>
      </c>
      <c r="I1001" s="22" t="s">
        <v>1460</v>
      </c>
    </row>
    <row r="1002" spans="2:9">
      <c r="B1002" s="138" t="s">
        <v>2972</v>
      </c>
      <c r="C1002" s="138" t="s">
        <v>2149</v>
      </c>
      <c r="D1002" s="134" t="s">
        <v>1043</v>
      </c>
      <c r="E1002" s="135" t="s">
        <v>1460</v>
      </c>
      <c r="F1002" s="135" t="s">
        <v>9</v>
      </c>
      <c r="G1002" s="135" t="s">
        <v>9</v>
      </c>
      <c r="H1002" s="22" t="s">
        <v>1460</v>
      </c>
      <c r="I1002" s="22" t="s">
        <v>1460</v>
      </c>
    </row>
    <row r="1003" spans="2:9">
      <c r="B1003" s="138" t="s">
        <v>2150</v>
      </c>
      <c r="C1003" s="138" t="s">
        <v>2151</v>
      </c>
      <c r="D1003" s="134" t="s">
        <v>1044</v>
      </c>
      <c r="E1003" s="135" t="s">
        <v>1460</v>
      </c>
      <c r="F1003" s="135" t="s">
        <v>9</v>
      </c>
      <c r="G1003" s="135" t="s">
        <v>9</v>
      </c>
      <c r="H1003" s="22" t="s">
        <v>1460</v>
      </c>
      <c r="I1003" s="22" t="s">
        <v>1460</v>
      </c>
    </row>
    <row r="1004" spans="2:9">
      <c r="B1004" s="138" t="s">
        <v>2152</v>
      </c>
      <c r="C1004" s="138" t="s">
        <v>2153</v>
      </c>
      <c r="D1004" s="134" t="s">
        <v>1045</v>
      </c>
      <c r="E1004" s="135" t="s">
        <v>1460</v>
      </c>
      <c r="F1004" s="135" t="s">
        <v>9</v>
      </c>
      <c r="G1004" s="135" t="s">
        <v>9</v>
      </c>
      <c r="H1004" s="22" t="s">
        <v>1460</v>
      </c>
      <c r="I1004" s="22" t="s">
        <v>1460</v>
      </c>
    </row>
    <row r="1005" spans="2:9">
      <c r="B1005" s="138" t="s">
        <v>2154</v>
      </c>
      <c r="C1005" s="138" t="s">
        <v>2155</v>
      </c>
      <c r="D1005" s="134" t="s">
        <v>1046</v>
      </c>
      <c r="E1005" s="135" t="s">
        <v>1460</v>
      </c>
      <c r="F1005" s="135" t="s">
        <v>9</v>
      </c>
      <c r="G1005" s="135" t="s">
        <v>9</v>
      </c>
      <c r="H1005" s="22" t="s">
        <v>1460</v>
      </c>
      <c r="I1005" s="22" t="s">
        <v>1460</v>
      </c>
    </row>
    <row r="1006" spans="2:9">
      <c r="B1006" s="138" t="s">
        <v>2156</v>
      </c>
      <c r="C1006" s="138" t="s">
        <v>2157</v>
      </c>
      <c r="D1006" s="134" t="s">
        <v>1047</v>
      </c>
      <c r="E1006" s="135" t="s">
        <v>1460</v>
      </c>
      <c r="F1006" s="135" t="s">
        <v>9</v>
      </c>
      <c r="G1006" s="135" t="s">
        <v>9</v>
      </c>
      <c r="H1006" s="22" t="s">
        <v>1460</v>
      </c>
      <c r="I1006" s="22" t="s">
        <v>1460</v>
      </c>
    </row>
    <row r="1007" spans="2:9">
      <c r="B1007" s="138" t="s">
        <v>2973</v>
      </c>
      <c r="C1007" s="138" t="s">
        <v>2159</v>
      </c>
      <c r="D1007" s="134" t="s">
        <v>1048</v>
      </c>
      <c r="E1007" s="135" t="s">
        <v>1460</v>
      </c>
      <c r="F1007" s="135" t="s">
        <v>9</v>
      </c>
      <c r="G1007" s="135" t="s">
        <v>9</v>
      </c>
      <c r="H1007" s="22" t="s">
        <v>1460</v>
      </c>
      <c r="I1007" s="22" t="s">
        <v>1460</v>
      </c>
    </row>
    <row r="1008" spans="2:9">
      <c r="B1008" s="138" t="s">
        <v>2974</v>
      </c>
      <c r="C1008" s="138" t="s">
        <v>2161</v>
      </c>
      <c r="D1008" s="134" t="s">
        <v>1049</v>
      </c>
      <c r="E1008" s="135" t="s">
        <v>1460</v>
      </c>
      <c r="F1008" s="135" t="s">
        <v>1460</v>
      </c>
      <c r="G1008" s="135" t="s">
        <v>9</v>
      </c>
      <c r="H1008" s="22" t="s">
        <v>1460</v>
      </c>
      <c r="I1008" s="22" t="s">
        <v>1460</v>
      </c>
    </row>
    <row r="1009" spans="2:9">
      <c r="B1009" s="138" t="s">
        <v>2975</v>
      </c>
      <c r="C1009" s="138" t="s">
        <v>2976</v>
      </c>
      <c r="D1009" s="134" t="s">
        <v>1050</v>
      </c>
      <c r="E1009" s="135" t="s">
        <v>1460</v>
      </c>
      <c r="F1009" s="135" t="s">
        <v>1460</v>
      </c>
      <c r="G1009" s="135" t="s">
        <v>9</v>
      </c>
      <c r="H1009" s="22" t="s">
        <v>1460</v>
      </c>
      <c r="I1009" s="22" t="s">
        <v>1460</v>
      </c>
    </row>
    <row r="1010" spans="2:9">
      <c r="B1010" s="138" t="s">
        <v>2977</v>
      </c>
      <c r="C1010" s="138" t="s">
        <v>2978</v>
      </c>
      <c r="D1010" s="134" t="s">
        <v>1051</v>
      </c>
      <c r="E1010" s="135" t="s">
        <v>1460</v>
      </c>
      <c r="F1010" s="135" t="s">
        <v>9</v>
      </c>
      <c r="G1010" s="135" t="s">
        <v>9</v>
      </c>
      <c r="H1010" s="22" t="s">
        <v>1460</v>
      </c>
      <c r="I1010" s="22" t="s">
        <v>1460</v>
      </c>
    </row>
    <row r="1011" spans="2:9">
      <c r="B1011" s="138" t="s">
        <v>2979</v>
      </c>
      <c r="C1011" s="138" t="s">
        <v>2980</v>
      </c>
      <c r="D1011" s="134" t="s">
        <v>1052</v>
      </c>
      <c r="E1011" s="135" t="s">
        <v>1460</v>
      </c>
      <c r="F1011" s="135" t="s">
        <v>1460</v>
      </c>
      <c r="G1011" s="135" t="s">
        <v>1460</v>
      </c>
      <c r="H1011" s="22" t="s">
        <v>1460</v>
      </c>
      <c r="I1011" s="22" t="s">
        <v>1460</v>
      </c>
    </row>
    <row r="1012" spans="2:9">
      <c r="B1012" s="138" t="s">
        <v>2160</v>
      </c>
      <c r="C1012" s="138" t="s">
        <v>2981</v>
      </c>
      <c r="D1012" s="134" t="s">
        <v>1053</v>
      </c>
      <c r="E1012" s="135" t="s">
        <v>1460</v>
      </c>
      <c r="F1012" s="135" t="s">
        <v>1460</v>
      </c>
      <c r="G1012" s="135" t="s">
        <v>9</v>
      </c>
      <c r="H1012" s="22" t="s">
        <v>1460</v>
      </c>
      <c r="I1012" s="22" t="s">
        <v>1460</v>
      </c>
    </row>
    <row r="1013" spans="2:9">
      <c r="B1013" s="138" t="s">
        <v>2162</v>
      </c>
      <c r="C1013" s="138" t="s">
        <v>2163</v>
      </c>
      <c r="D1013" s="134" t="s">
        <v>1054</v>
      </c>
      <c r="E1013" s="135" t="s">
        <v>1460</v>
      </c>
      <c r="F1013" s="135" t="s">
        <v>9</v>
      </c>
      <c r="G1013" s="135" t="s">
        <v>9</v>
      </c>
      <c r="H1013" s="22" t="s">
        <v>1460</v>
      </c>
      <c r="I1013" s="22" t="s">
        <v>1460</v>
      </c>
    </row>
    <row r="1014" spans="2:9">
      <c r="B1014" s="138" t="s">
        <v>2982</v>
      </c>
      <c r="C1014" s="138" t="s">
        <v>2983</v>
      </c>
      <c r="D1014" s="134" t="s">
        <v>1055</v>
      </c>
      <c r="E1014" s="135" t="s">
        <v>1460</v>
      </c>
      <c r="F1014" s="135" t="s">
        <v>9</v>
      </c>
      <c r="G1014" s="135" t="s">
        <v>1460</v>
      </c>
      <c r="H1014" s="22" t="s">
        <v>1460</v>
      </c>
      <c r="I1014" s="22" t="s">
        <v>1460</v>
      </c>
    </row>
    <row r="1015" spans="2:9">
      <c r="B1015" s="138" t="s">
        <v>2984</v>
      </c>
      <c r="C1015" s="138" t="s">
        <v>2985</v>
      </c>
      <c r="D1015" s="134" t="s">
        <v>1056</v>
      </c>
      <c r="E1015" s="135" t="s">
        <v>1460</v>
      </c>
      <c r="F1015" s="135" t="s">
        <v>9</v>
      </c>
      <c r="G1015" s="135" t="s">
        <v>1460</v>
      </c>
      <c r="H1015" s="22" t="s">
        <v>1460</v>
      </c>
      <c r="I1015" s="22" t="s">
        <v>1460</v>
      </c>
    </row>
    <row r="1016" spans="2:9">
      <c r="B1016" s="138" t="s">
        <v>2178</v>
      </c>
      <c r="C1016" s="138" t="s">
        <v>2986</v>
      </c>
      <c r="D1016" s="134" t="s">
        <v>1057</v>
      </c>
      <c r="E1016" s="135" t="s">
        <v>1460</v>
      </c>
      <c r="F1016" s="135" t="s">
        <v>9</v>
      </c>
      <c r="G1016" s="135" t="s">
        <v>1460</v>
      </c>
      <c r="H1016" s="22" t="s">
        <v>9</v>
      </c>
      <c r="I1016" s="22" t="s">
        <v>3375</v>
      </c>
    </row>
    <row r="1017" spans="2:9">
      <c r="B1017" s="138" t="s">
        <v>2180</v>
      </c>
      <c r="C1017" s="138" t="s">
        <v>2987</v>
      </c>
      <c r="D1017" s="134" t="s">
        <v>1058</v>
      </c>
      <c r="E1017" s="135" t="s">
        <v>1460</v>
      </c>
      <c r="F1017" s="135" t="s">
        <v>9</v>
      </c>
      <c r="G1017" s="135" t="s">
        <v>1460</v>
      </c>
      <c r="H1017" s="22" t="s">
        <v>1460</v>
      </c>
      <c r="I1017" s="22" t="s">
        <v>1460</v>
      </c>
    </row>
    <row r="1018" spans="2:9">
      <c r="B1018" s="138" t="s">
        <v>2182</v>
      </c>
      <c r="C1018" s="138" t="s">
        <v>2988</v>
      </c>
      <c r="D1018" s="134" t="s">
        <v>1059</v>
      </c>
      <c r="E1018" s="135" t="s">
        <v>1460</v>
      </c>
      <c r="F1018" s="135" t="s">
        <v>9</v>
      </c>
      <c r="G1018" s="135" t="s">
        <v>1460</v>
      </c>
      <c r="H1018" s="22" t="s">
        <v>1460</v>
      </c>
      <c r="I1018" s="22" t="s">
        <v>1460</v>
      </c>
    </row>
    <row r="1019" spans="2:9">
      <c r="B1019" s="138" t="s">
        <v>2184</v>
      </c>
      <c r="C1019" s="138" t="s">
        <v>2989</v>
      </c>
      <c r="D1019" s="134" t="s">
        <v>1060</v>
      </c>
      <c r="E1019" s="135" t="s">
        <v>1460</v>
      </c>
      <c r="F1019" s="135" t="s">
        <v>9</v>
      </c>
      <c r="G1019" s="135" t="s">
        <v>1460</v>
      </c>
      <c r="H1019" s="22" t="s">
        <v>1460</v>
      </c>
      <c r="I1019" s="22" t="s">
        <v>1460</v>
      </c>
    </row>
    <row r="1020" spans="2:9">
      <c r="B1020" s="138" t="s">
        <v>2186</v>
      </c>
      <c r="C1020" s="138" t="s">
        <v>2990</v>
      </c>
      <c r="D1020" s="134" t="s">
        <v>1061</v>
      </c>
      <c r="E1020" s="135" t="s">
        <v>1460</v>
      </c>
      <c r="F1020" s="135" t="s">
        <v>9</v>
      </c>
      <c r="G1020" s="135" t="s">
        <v>1460</v>
      </c>
      <c r="H1020" s="22" t="s">
        <v>1460</v>
      </c>
      <c r="I1020" s="22" t="s">
        <v>1460</v>
      </c>
    </row>
    <row r="1021" spans="2:9">
      <c r="B1021" s="138" t="s">
        <v>2188</v>
      </c>
      <c r="C1021" s="138" t="s">
        <v>2991</v>
      </c>
      <c r="D1021" s="134" t="s">
        <v>1062</v>
      </c>
      <c r="E1021" s="135" t="s">
        <v>1460</v>
      </c>
      <c r="F1021" s="135" t="s">
        <v>9</v>
      </c>
      <c r="G1021" s="135" t="s">
        <v>1460</v>
      </c>
      <c r="H1021" s="22" t="s">
        <v>1460</v>
      </c>
      <c r="I1021" s="22" t="s">
        <v>1460</v>
      </c>
    </row>
    <row r="1022" spans="2:9">
      <c r="B1022" s="138" t="s">
        <v>2190</v>
      </c>
      <c r="C1022" s="138" t="s">
        <v>2992</v>
      </c>
      <c r="D1022" s="134" t="s">
        <v>1063</v>
      </c>
      <c r="E1022" s="135" t="s">
        <v>1460</v>
      </c>
      <c r="F1022" s="135" t="s">
        <v>9</v>
      </c>
      <c r="G1022" s="135" t="s">
        <v>1460</v>
      </c>
      <c r="H1022" s="22" t="s">
        <v>1460</v>
      </c>
      <c r="I1022" s="22" t="s">
        <v>1460</v>
      </c>
    </row>
    <row r="1023" spans="2:9">
      <c r="B1023" s="138" t="s">
        <v>2192</v>
      </c>
      <c r="C1023" s="138" t="s">
        <v>2993</v>
      </c>
      <c r="D1023" s="134" t="s">
        <v>1064</v>
      </c>
      <c r="E1023" s="135" t="s">
        <v>1460</v>
      </c>
      <c r="F1023" s="135" t="s">
        <v>9</v>
      </c>
      <c r="G1023" s="135" t="s">
        <v>1460</v>
      </c>
      <c r="H1023" s="22" t="s">
        <v>1460</v>
      </c>
      <c r="I1023" s="22" t="s">
        <v>1460</v>
      </c>
    </row>
    <row r="1024" spans="2:9">
      <c r="B1024" s="138" t="s">
        <v>2994</v>
      </c>
      <c r="C1024" s="138" t="s">
        <v>2995</v>
      </c>
      <c r="D1024" s="134" t="s">
        <v>1065</v>
      </c>
      <c r="E1024" s="135" t="s">
        <v>1460</v>
      </c>
      <c r="F1024" s="135" t="s">
        <v>9</v>
      </c>
      <c r="G1024" s="135" t="s">
        <v>1460</v>
      </c>
      <c r="H1024" s="22" t="s">
        <v>1460</v>
      </c>
      <c r="I1024" s="22" t="s">
        <v>1460</v>
      </c>
    </row>
    <row r="1025" spans="2:9">
      <c r="B1025" s="138" t="s">
        <v>2996</v>
      </c>
      <c r="C1025" s="138" t="s">
        <v>2997</v>
      </c>
      <c r="D1025" s="134" t="s">
        <v>1066</v>
      </c>
      <c r="E1025" s="135" t="s">
        <v>1460</v>
      </c>
      <c r="F1025" s="135" t="s">
        <v>9</v>
      </c>
      <c r="G1025" s="135" t="s">
        <v>1460</v>
      </c>
      <c r="H1025" s="22" t="s">
        <v>1460</v>
      </c>
      <c r="I1025" s="22" t="s">
        <v>1460</v>
      </c>
    </row>
    <row r="1026" spans="2:9">
      <c r="B1026" s="138" t="s">
        <v>2196</v>
      </c>
      <c r="C1026" s="138" t="s">
        <v>2197</v>
      </c>
      <c r="D1026" s="134" t="s">
        <v>1067</v>
      </c>
      <c r="E1026" s="135" t="s">
        <v>1460</v>
      </c>
      <c r="F1026" s="135" t="s">
        <v>9</v>
      </c>
      <c r="G1026" s="135" t="s">
        <v>1460</v>
      </c>
      <c r="H1026" s="22" t="s">
        <v>1460</v>
      </c>
      <c r="I1026" s="22" t="s">
        <v>1460</v>
      </c>
    </row>
    <row r="1027" spans="2:9">
      <c r="B1027" s="138" t="s">
        <v>2198</v>
      </c>
      <c r="C1027" s="138" t="s">
        <v>2199</v>
      </c>
      <c r="D1027" s="134" t="s">
        <v>1068</v>
      </c>
      <c r="E1027" s="135" t="s">
        <v>1460</v>
      </c>
      <c r="F1027" s="135" t="s">
        <v>9</v>
      </c>
      <c r="G1027" s="135" t="s">
        <v>1460</v>
      </c>
      <c r="H1027" s="22" t="s">
        <v>1460</v>
      </c>
      <c r="I1027" s="22" t="s">
        <v>1460</v>
      </c>
    </row>
    <row r="1028" spans="2:9">
      <c r="B1028" s="138" t="s">
        <v>2200</v>
      </c>
      <c r="C1028" s="138" t="s">
        <v>2201</v>
      </c>
      <c r="D1028" s="134" t="s">
        <v>1069</v>
      </c>
      <c r="E1028" s="135" t="s">
        <v>1460</v>
      </c>
      <c r="F1028" s="135" t="s">
        <v>9</v>
      </c>
      <c r="G1028" s="135" t="s">
        <v>1460</v>
      </c>
      <c r="H1028" s="22" t="s">
        <v>1460</v>
      </c>
      <c r="I1028" s="22" t="s">
        <v>1460</v>
      </c>
    </row>
    <row r="1029" spans="2:9">
      <c r="B1029" s="138" t="s">
        <v>2202</v>
      </c>
      <c r="C1029" s="138" t="s">
        <v>2203</v>
      </c>
      <c r="D1029" s="134" t="s">
        <v>1070</v>
      </c>
      <c r="E1029" s="135" t="s">
        <v>1460</v>
      </c>
      <c r="F1029" s="135" t="s">
        <v>9</v>
      </c>
      <c r="G1029" s="135" t="s">
        <v>1460</v>
      </c>
      <c r="H1029" s="22" t="s">
        <v>1460</v>
      </c>
      <c r="I1029" s="22" t="s">
        <v>1460</v>
      </c>
    </row>
    <row r="1030" spans="2:9">
      <c r="B1030" s="138" t="s">
        <v>2204</v>
      </c>
      <c r="C1030" s="138" t="s">
        <v>2998</v>
      </c>
      <c r="D1030" s="134" t="s">
        <v>1071</v>
      </c>
      <c r="E1030" s="135" t="s">
        <v>1460</v>
      </c>
      <c r="F1030" s="135" t="s">
        <v>9</v>
      </c>
      <c r="G1030" s="135" t="s">
        <v>1460</v>
      </c>
      <c r="H1030" s="22" t="s">
        <v>1460</v>
      </c>
      <c r="I1030" s="22" t="s">
        <v>1460</v>
      </c>
    </row>
    <row r="1031" spans="2:9">
      <c r="B1031" s="138" t="s">
        <v>2206</v>
      </c>
      <c r="C1031" s="138" t="s">
        <v>2207</v>
      </c>
      <c r="D1031" s="134" t="s">
        <v>1072</v>
      </c>
      <c r="E1031" s="135" t="s">
        <v>1460</v>
      </c>
      <c r="F1031" s="135" t="s">
        <v>9</v>
      </c>
      <c r="G1031" s="135" t="s">
        <v>1460</v>
      </c>
      <c r="H1031" s="22" t="s">
        <v>1460</v>
      </c>
      <c r="I1031" s="22" t="s">
        <v>1460</v>
      </c>
    </row>
    <row r="1032" spans="2:9">
      <c r="B1032" s="138" t="s">
        <v>2208</v>
      </c>
      <c r="C1032" s="138" t="s">
        <v>2209</v>
      </c>
      <c r="D1032" s="134" t="s">
        <v>1073</v>
      </c>
      <c r="E1032" s="135" t="s">
        <v>1460</v>
      </c>
      <c r="F1032" s="135" t="s">
        <v>9</v>
      </c>
      <c r="G1032" s="135" t="s">
        <v>1460</v>
      </c>
      <c r="H1032" s="22" t="s">
        <v>1460</v>
      </c>
      <c r="I1032" s="22" t="s">
        <v>1460</v>
      </c>
    </row>
    <row r="1033" spans="2:9">
      <c r="B1033" s="138" t="s">
        <v>2210</v>
      </c>
      <c r="C1033" s="138" t="s">
        <v>2211</v>
      </c>
      <c r="D1033" s="134" t="s">
        <v>1074</v>
      </c>
      <c r="E1033" s="135" t="s">
        <v>1460</v>
      </c>
      <c r="F1033" s="135" t="s">
        <v>9</v>
      </c>
      <c r="G1033" s="135" t="s">
        <v>1460</v>
      </c>
      <c r="H1033" s="22" t="s">
        <v>1460</v>
      </c>
      <c r="I1033" s="22" t="s">
        <v>1460</v>
      </c>
    </row>
    <row r="1034" spans="2:9">
      <c r="B1034" s="138" t="s">
        <v>2212</v>
      </c>
      <c r="C1034" s="138" t="s">
        <v>2213</v>
      </c>
      <c r="D1034" s="134" t="s">
        <v>1075</v>
      </c>
      <c r="E1034" s="135" t="s">
        <v>1460</v>
      </c>
      <c r="F1034" s="135" t="s">
        <v>9</v>
      </c>
      <c r="G1034" s="135" t="s">
        <v>1460</v>
      </c>
      <c r="H1034" s="22" t="s">
        <v>1460</v>
      </c>
      <c r="I1034" s="22" t="s">
        <v>1460</v>
      </c>
    </row>
    <row r="1035" spans="2:9">
      <c r="B1035" s="138" t="s">
        <v>2214</v>
      </c>
      <c r="C1035" s="138" t="s">
        <v>2999</v>
      </c>
      <c r="D1035" s="134" t="s">
        <v>1076</v>
      </c>
      <c r="E1035" s="135" t="s">
        <v>1460</v>
      </c>
      <c r="F1035" s="135" t="s">
        <v>9</v>
      </c>
      <c r="G1035" s="135" t="s">
        <v>1460</v>
      </c>
      <c r="H1035" s="22" t="s">
        <v>1460</v>
      </c>
      <c r="I1035" s="22" t="s">
        <v>1460</v>
      </c>
    </row>
    <row r="1036" spans="2:9">
      <c r="B1036" s="138" t="s">
        <v>2216</v>
      </c>
      <c r="C1036" s="138" t="s">
        <v>2217</v>
      </c>
      <c r="D1036" s="134" t="s">
        <v>1077</v>
      </c>
      <c r="E1036" s="135" t="s">
        <v>1460</v>
      </c>
      <c r="F1036" s="135" t="s">
        <v>9</v>
      </c>
      <c r="G1036" s="135" t="s">
        <v>1460</v>
      </c>
      <c r="H1036" s="22" t="s">
        <v>1460</v>
      </c>
      <c r="I1036" s="22" t="s">
        <v>1460</v>
      </c>
    </row>
    <row r="1037" spans="2:9">
      <c r="B1037" s="138" t="s">
        <v>2218</v>
      </c>
      <c r="C1037" s="138" t="s">
        <v>3000</v>
      </c>
      <c r="D1037" s="134" t="s">
        <v>1078</v>
      </c>
      <c r="E1037" s="135" t="s">
        <v>1460</v>
      </c>
      <c r="F1037" s="135" t="s">
        <v>9</v>
      </c>
      <c r="G1037" s="135" t="s">
        <v>1460</v>
      </c>
      <c r="H1037" s="22" t="s">
        <v>1460</v>
      </c>
      <c r="I1037" s="22" t="s">
        <v>1460</v>
      </c>
    </row>
    <row r="1038" spans="2:9">
      <c r="B1038" s="138" t="s">
        <v>2220</v>
      </c>
      <c r="C1038" s="138" t="s">
        <v>2221</v>
      </c>
      <c r="D1038" s="134" t="s">
        <v>1079</v>
      </c>
      <c r="E1038" s="135" t="s">
        <v>1460</v>
      </c>
      <c r="F1038" s="135" t="s">
        <v>9</v>
      </c>
      <c r="G1038" s="135" t="s">
        <v>1460</v>
      </c>
      <c r="H1038" s="22" t="s">
        <v>1460</v>
      </c>
      <c r="I1038" s="22" t="s">
        <v>1460</v>
      </c>
    </row>
    <row r="1039" spans="2:9">
      <c r="B1039" s="138" t="s">
        <v>2222</v>
      </c>
      <c r="C1039" s="138" t="s">
        <v>2223</v>
      </c>
      <c r="D1039" s="134" t="s">
        <v>1080</v>
      </c>
      <c r="E1039" s="135" t="s">
        <v>1460</v>
      </c>
      <c r="F1039" s="135" t="s">
        <v>9</v>
      </c>
      <c r="G1039" s="135" t="s">
        <v>1460</v>
      </c>
      <c r="H1039" s="22" t="s">
        <v>1460</v>
      </c>
      <c r="I1039" s="22" t="s">
        <v>1460</v>
      </c>
    </row>
    <row r="1040" spans="2:9">
      <c r="B1040" s="138" t="s">
        <v>2224</v>
      </c>
      <c r="C1040" s="138" t="s">
        <v>2225</v>
      </c>
      <c r="D1040" s="134" t="s">
        <v>1081</v>
      </c>
      <c r="E1040" s="135" t="s">
        <v>1460</v>
      </c>
      <c r="F1040" s="135" t="s">
        <v>9</v>
      </c>
      <c r="G1040" s="135" t="s">
        <v>1460</v>
      </c>
      <c r="H1040" s="22" t="s">
        <v>1460</v>
      </c>
      <c r="I1040" s="22" t="s">
        <v>1460</v>
      </c>
    </row>
    <row r="1041" spans="2:9">
      <c r="B1041" s="138" t="s">
        <v>2226</v>
      </c>
      <c r="C1041" s="138" t="s">
        <v>2227</v>
      </c>
      <c r="D1041" s="134" t="s">
        <v>1082</v>
      </c>
      <c r="E1041" s="135" t="s">
        <v>1460</v>
      </c>
      <c r="F1041" s="135" t="s">
        <v>9</v>
      </c>
      <c r="G1041" s="135" t="s">
        <v>1460</v>
      </c>
      <c r="H1041" s="22" t="s">
        <v>1460</v>
      </c>
      <c r="I1041" s="22" t="s">
        <v>1460</v>
      </c>
    </row>
    <row r="1042" spans="2:9">
      <c r="B1042" s="138" t="s">
        <v>2228</v>
      </c>
      <c r="C1042" s="138" t="s">
        <v>2229</v>
      </c>
      <c r="D1042" s="134" t="s">
        <v>1083</v>
      </c>
      <c r="E1042" s="135" t="s">
        <v>1460</v>
      </c>
      <c r="F1042" s="135" t="s">
        <v>9</v>
      </c>
      <c r="G1042" s="135" t="s">
        <v>1460</v>
      </c>
      <c r="H1042" s="22" t="s">
        <v>1460</v>
      </c>
      <c r="I1042" s="22" t="s">
        <v>1460</v>
      </c>
    </row>
    <row r="1043" spans="2:9">
      <c r="B1043" s="138" t="s">
        <v>2230</v>
      </c>
      <c r="C1043" s="138" t="s">
        <v>2231</v>
      </c>
      <c r="D1043" s="134" t="s">
        <v>1084</v>
      </c>
      <c r="E1043" s="135" t="s">
        <v>1460</v>
      </c>
      <c r="F1043" s="135" t="s">
        <v>9</v>
      </c>
      <c r="G1043" s="135" t="s">
        <v>1460</v>
      </c>
      <c r="H1043" s="22" t="s">
        <v>1460</v>
      </c>
      <c r="I1043" s="22" t="s">
        <v>1460</v>
      </c>
    </row>
    <row r="1044" spans="2:9">
      <c r="B1044" s="138" t="s">
        <v>2232</v>
      </c>
      <c r="C1044" s="138" t="s">
        <v>2233</v>
      </c>
      <c r="D1044" s="134" t="s">
        <v>1085</v>
      </c>
      <c r="E1044" s="135" t="s">
        <v>1460</v>
      </c>
      <c r="F1044" s="135" t="s">
        <v>9</v>
      </c>
      <c r="G1044" s="135" t="s">
        <v>1460</v>
      </c>
      <c r="H1044" s="22" t="s">
        <v>1460</v>
      </c>
      <c r="I1044" s="22" t="s">
        <v>1460</v>
      </c>
    </row>
    <row r="1045" spans="2:9">
      <c r="B1045" s="138" t="s">
        <v>2234</v>
      </c>
      <c r="C1045" s="138" t="s">
        <v>3001</v>
      </c>
      <c r="D1045" s="134" t="s">
        <v>1086</v>
      </c>
      <c r="E1045" s="135" t="s">
        <v>1460</v>
      </c>
      <c r="F1045" s="135" t="s">
        <v>9</v>
      </c>
      <c r="G1045" s="135" t="s">
        <v>1460</v>
      </c>
      <c r="H1045" s="22" t="s">
        <v>1460</v>
      </c>
      <c r="I1045" s="22" t="s">
        <v>1460</v>
      </c>
    </row>
    <row r="1046" spans="2:9">
      <c r="B1046" s="138" t="s">
        <v>2236</v>
      </c>
      <c r="C1046" s="138" t="s">
        <v>3002</v>
      </c>
      <c r="D1046" s="134" t="s">
        <v>1087</v>
      </c>
      <c r="E1046" s="135" t="s">
        <v>1460</v>
      </c>
      <c r="F1046" s="135" t="s">
        <v>9</v>
      </c>
      <c r="G1046" s="135" t="s">
        <v>1460</v>
      </c>
      <c r="H1046" s="22" t="s">
        <v>1460</v>
      </c>
      <c r="I1046" s="22" t="s">
        <v>1460</v>
      </c>
    </row>
    <row r="1047" spans="2:9">
      <c r="B1047" s="138" t="s">
        <v>2238</v>
      </c>
      <c r="C1047" s="138" t="s">
        <v>2239</v>
      </c>
      <c r="D1047" s="134" t="s">
        <v>1088</v>
      </c>
      <c r="E1047" s="135" t="s">
        <v>1460</v>
      </c>
      <c r="F1047" s="135" t="s">
        <v>9</v>
      </c>
      <c r="G1047" s="135" t="s">
        <v>1460</v>
      </c>
      <c r="H1047" s="22" t="s">
        <v>1460</v>
      </c>
      <c r="I1047" s="22" t="s">
        <v>1460</v>
      </c>
    </row>
    <row r="1048" spans="2:9">
      <c r="B1048" s="138" t="s">
        <v>3003</v>
      </c>
      <c r="C1048" s="138" t="s">
        <v>3004</v>
      </c>
      <c r="D1048" s="134" t="s">
        <v>1089</v>
      </c>
      <c r="E1048" s="135" t="s">
        <v>1460</v>
      </c>
      <c r="F1048" s="135" t="s">
        <v>9</v>
      </c>
      <c r="G1048" s="135" t="s">
        <v>1460</v>
      </c>
      <c r="H1048" s="22" t="s">
        <v>1460</v>
      </c>
      <c r="I1048" s="22" t="s">
        <v>1460</v>
      </c>
    </row>
    <row r="1049" spans="2:9">
      <c r="B1049" s="138" t="s">
        <v>2244</v>
      </c>
      <c r="C1049" s="138" t="s">
        <v>2245</v>
      </c>
      <c r="D1049" s="134" t="s">
        <v>1090</v>
      </c>
      <c r="E1049" s="135" t="s">
        <v>1460</v>
      </c>
      <c r="F1049" s="135" t="s">
        <v>9</v>
      </c>
      <c r="G1049" s="135" t="s">
        <v>1460</v>
      </c>
      <c r="H1049" s="22" t="s">
        <v>1460</v>
      </c>
      <c r="I1049" s="22" t="s">
        <v>1460</v>
      </c>
    </row>
    <row r="1050" spans="2:9">
      <c r="B1050" s="138" t="s">
        <v>2246</v>
      </c>
      <c r="C1050" s="138" t="s">
        <v>2247</v>
      </c>
      <c r="D1050" s="134" t="s">
        <v>1091</v>
      </c>
      <c r="E1050" s="135" t="s">
        <v>1460</v>
      </c>
      <c r="F1050" s="135" t="s">
        <v>9</v>
      </c>
      <c r="G1050" s="135" t="s">
        <v>1460</v>
      </c>
      <c r="H1050" s="22" t="s">
        <v>1460</v>
      </c>
      <c r="I1050" s="22" t="s">
        <v>1460</v>
      </c>
    </row>
    <row r="1051" spans="2:9">
      <c r="B1051" s="138" t="s">
        <v>2248</v>
      </c>
      <c r="C1051" s="138" t="s">
        <v>2249</v>
      </c>
      <c r="D1051" s="134" t="s">
        <v>1092</v>
      </c>
      <c r="E1051" s="135" t="s">
        <v>1460</v>
      </c>
      <c r="F1051" s="135" t="s">
        <v>9</v>
      </c>
      <c r="G1051" s="135" t="s">
        <v>1460</v>
      </c>
      <c r="H1051" s="22" t="s">
        <v>1460</v>
      </c>
      <c r="I1051" s="22" t="s">
        <v>1460</v>
      </c>
    </row>
    <row r="1052" spans="2:9">
      <c r="B1052" s="138" t="s">
        <v>2250</v>
      </c>
      <c r="C1052" s="138" t="s">
        <v>2257</v>
      </c>
      <c r="D1052" s="134" t="s">
        <v>1093</v>
      </c>
      <c r="E1052" s="135" t="s">
        <v>1460</v>
      </c>
      <c r="F1052" s="135" t="s">
        <v>9</v>
      </c>
      <c r="G1052" s="135" t="s">
        <v>1460</v>
      </c>
      <c r="H1052" s="22" t="s">
        <v>1460</v>
      </c>
      <c r="I1052" s="22" t="s">
        <v>1460</v>
      </c>
    </row>
    <row r="1053" spans="2:9">
      <c r="B1053" s="138" t="s">
        <v>2258</v>
      </c>
      <c r="C1053" s="138" t="s">
        <v>3005</v>
      </c>
      <c r="D1053" s="134" t="s">
        <v>1094</v>
      </c>
      <c r="E1053" s="135" t="s">
        <v>1460</v>
      </c>
      <c r="F1053" s="135" t="s">
        <v>9</v>
      </c>
      <c r="G1053" s="135" t="s">
        <v>1460</v>
      </c>
      <c r="H1053" s="22" t="s">
        <v>1460</v>
      </c>
      <c r="I1053" s="22" t="s">
        <v>1460</v>
      </c>
    </row>
    <row r="1054" spans="2:9">
      <c r="B1054" s="138" t="s">
        <v>2260</v>
      </c>
      <c r="C1054" s="138" t="s">
        <v>3006</v>
      </c>
      <c r="D1054" s="134" t="s">
        <v>1095</v>
      </c>
      <c r="E1054" s="135" t="s">
        <v>1460</v>
      </c>
      <c r="F1054" s="135" t="s">
        <v>9</v>
      </c>
      <c r="G1054" s="135" t="s">
        <v>1460</v>
      </c>
      <c r="H1054" s="22" t="s">
        <v>1460</v>
      </c>
      <c r="I1054" s="22" t="s">
        <v>1460</v>
      </c>
    </row>
    <row r="1055" spans="2:9">
      <c r="B1055" s="138" t="s">
        <v>2262</v>
      </c>
      <c r="C1055" s="138" t="s">
        <v>3007</v>
      </c>
      <c r="D1055" s="134" t="s">
        <v>1096</v>
      </c>
      <c r="E1055" s="135" t="s">
        <v>1460</v>
      </c>
      <c r="F1055" s="135" t="s">
        <v>9</v>
      </c>
      <c r="G1055" s="135" t="s">
        <v>1460</v>
      </c>
      <c r="H1055" s="22" t="s">
        <v>1460</v>
      </c>
      <c r="I1055" s="22" t="s">
        <v>1460</v>
      </c>
    </row>
    <row r="1056" spans="2:9">
      <c r="B1056" s="138" t="s">
        <v>3008</v>
      </c>
      <c r="C1056" s="138" t="s">
        <v>3009</v>
      </c>
      <c r="D1056" s="134" t="s">
        <v>1097</v>
      </c>
      <c r="E1056" s="135" t="s">
        <v>9</v>
      </c>
      <c r="F1056" s="135" t="s">
        <v>1460</v>
      </c>
      <c r="G1056" s="135" t="s">
        <v>1460</v>
      </c>
      <c r="H1056" s="22" t="s">
        <v>9</v>
      </c>
      <c r="I1056" s="22" t="s">
        <v>3375</v>
      </c>
    </row>
    <row r="1057" spans="2:9">
      <c r="B1057" s="138" t="s">
        <v>3010</v>
      </c>
      <c r="C1057" s="138" t="s">
        <v>2261</v>
      </c>
      <c r="D1057" s="134" t="s">
        <v>1098</v>
      </c>
      <c r="E1057" s="135" t="s">
        <v>1460</v>
      </c>
      <c r="F1057" s="135" t="s">
        <v>9</v>
      </c>
      <c r="G1057" s="135" t="s">
        <v>9</v>
      </c>
      <c r="H1057" s="22" t="s">
        <v>1460</v>
      </c>
      <c r="I1057" s="22" t="s">
        <v>3374</v>
      </c>
    </row>
    <row r="1058" spans="2:9">
      <c r="B1058" s="138" t="s">
        <v>3011</v>
      </c>
      <c r="C1058" s="138" t="s">
        <v>2263</v>
      </c>
      <c r="D1058" s="134" t="s">
        <v>1099</v>
      </c>
      <c r="E1058" s="135" t="s">
        <v>1460</v>
      </c>
      <c r="F1058" s="135" t="s">
        <v>9</v>
      </c>
      <c r="G1058" s="135" t="s">
        <v>1460</v>
      </c>
      <c r="H1058" s="22" t="s">
        <v>1460</v>
      </c>
      <c r="I1058" s="22" t="s">
        <v>1460</v>
      </c>
    </row>
    <row r="1059" spans="2:9">
      <c r="B1059" s="138" t="s">
        <v>3012</v>
      </c>
      <c r="C1059" s="138" t="s">
        <v>2265</v>
      </c>
      <c r="D1059" s="134" t="s">
        <v>1100</v>
      </c>
      <c r="E1059" s="135" t="s">
        <v>1460</v>
      </c>
      <c r="F1059" s="135" t="s">
        <v>9</v>
      </c>
      <c r="G1059" s="135" t="s">
        <v>1460</v>
      </c>
      <c r="H1059" s="22" t="s">
        <v>1460</v>
      </c>
      <c r="I1059" s="22" t="s">
        <v>1460</v>
      </c>
    </row>
    <row r="1060" spans="2:9">
      <c r="B1060" s="138" t="s">
        <v>3013</v>
      </c>
      <c r="C1060" s="138" t="s">
        <v>3014</v>
      </c>
      <c r="D1060" s="134" t="s">
        <v>1101</v>
      </c>
      <c r="E1060" s="135" t="s">
        <v>1460</v>
      </c>
      <c r="F1060" s="135" t="s">
        <v>9</v>
      </c>
      <c r="G1060" s="135" t="s">
        <v>9</v>
      </c>
      <c r="H1060" s="22" t="s">
        <v>1460</v>
      </c>
      <c r="I1060" s="22" t="s">
        <v>1460</v>
      </c>
    </row>
    <row r="1061" spans="2:9">
      <c r="B1061" s="138" t="s">
        <v>3015</v>
      </c>
      <c r="C1061" s="138" t="s">
        <v>3016</v>
      </c>
      <c r="D1061" s="134" t="s">
        <v>1102</v>
      </c>
      <c r="E1061" s="135" t="s">
        <v>1460</v>
      </c>
      <c r="F1061" s="135" t="s">
        <v>9</v>
      </c>
      <c r="G1061" s="135" t="s">
        <v>9</v>
      </c>
      <c r="H1061" s="22" t="s">
        <v>1460</v>
      </c>
      <c r="I1061" s="22" t="s">
        <v>1460</v>
      </c>
    </row>
    <row r="1062" spans="2:9">
      <c r="B1062" s="138" t="s">
        <v>3017</v>
      </c>
      <c r="C1062" s="138" t="s">
        <v>2269</v>
      </c>
      <c r="D1062" s="134" t="s">
        <v>1103</v>
      </c>
      <c r="E1062" s="135" t="s">
        <v>1460</v>
      </c>
      <c r="F1062" s="135" t="s">
        <v>9</v>
      </c>
      <c r="G1062" s="135" t="s">
        <v>1460</v>
      </c>
      <c r="H1062" s="22" t="s">
        <v>1460</v>
      </c>
      <c r="I1062" s="22" t="s">
        <v>1460</v>
      </c>
    </row>
    <row r="1063" spans="2:9">
      <c r="B1063" s="138" t="s">
        <v>3018</v>
      </c>
      <c r="C1063" s="138" t="s">
        <v>2271</v>
      </c>
      <c r="D1063" s="134" t="s">
        <v>1104</v>
      </c>
      <c r="E1063" s="135" t="s">
        <v>1460</v>
      </c>
      <c r="F1063" s="135" t="s">
        <v>9</v>
      </c>
      <c r="G1063" s="135" t="s">
        <v>9</v>
      </c>
      <c r="H1063" s="22" t="s">
        <v>1460</v>
      </c>
      <c r="I1063" s="22" t="s">
        <v>1460</v>
      </c>
    </row>
    <row r="1064" spans="2:9">
      <c r="B1064" s="138" t="s">
        <v>2272</v>
      </c>
      <c r="C1064" s="138" t="s">
        <v>2273</v>
      </c>
      <c r="D1064" s="134" t="s">
        <v>1105</v>
      </c>
      <c r="E1064" s="135" t="s">
        <v>1460</v>
      </c>
      <c r="F1064" s="135" t="s">
        <v>9</v>
      </c>
      <c r="G1064" s="135" t="s">
        <v>1460</v>
      </c>
      <c r="H1064" s="22" t="s">
        <v>1460</v>
      </c>
      <c r="I1064" s="22" t="s">
        <v>1460</v>
      </c>
    </row>
    <row r="1065" spans="2:9">
      <c r="B1065" s="138" t="s">
        <v>2274</v>
      </c>
      <c r="C1065" s="138" t="s">
        <v>3019</v>
      </c>
      <c r="D1065" s="134" t="s">
        <v>1106</v>
      </c>
      <c r="E1065" s="135" t="s">
        <v>1460</v>
      </c>
      <c r="F1065" s="135" t="s">
        <v>9</v>
      </c>
      <c r="G1065" s="135" t="s">
        <v>9</v>
      </c>
      <c r="H1065" s="22" t="s">
        <v>1460</v>
      </c>
      <c r="I1065" s="22" t="s">
        <v>1460</v>
      </c>
    </row>
    <row r="1066" spans="2:9">
      <c r="B1066" s="138" t="s">
        <v>3020</v>
      </c>
      <c r="C1066" s="138" t="s">
        <v>3021</v>
      </c>
      <c r="D1066" s="134" t="s">
        <v>1107</v>
      </c>
      <c r="E1066" s="135" t="s">
        <v>1460</v>
      </c>
      <c r="F1066" s="135" t="s">
        <v>9</v>
      </c>
      <c r="G1066" s="135" t="s">
        <v>1460</v>
      </c>
      <c r="H1066" s="22" t="s">
        <v>1460</v>
      </c>
      <c r="I1066" s="22" t="s">
        <v>1460</v>
      </c>
    </row>
    <row r="1067" spans="2:9">
      <c r="B1067" s="138" t="s">
        <v>2278</v>
      </c>
      <c r="C1067" s="138" t="s">
        <v>3022</v>
      </c>
      <c r="D1067" s="134" t="s">
        <v>1108</v>
      </c>
      <c r="E1067" s="135" t="s">
        <v>1460</v>
      </c>
      <c r="F1067" s="135" t="s">
        <v>9</v>
      </c>
      <c r="G1067" s="135" t="s">
        <v>1460</v>
      </c>
      <c r="H1067" s="22" t="s">
        <v>1460</v>
      </c>
      <c r="I1067" s="22" t="s">
        <v>1460</v>
      </c>
    </row>
    <row r="1068" spans="2:9">
      <c r="B1068" s="138" t="s">
        <v>2280</v>
      </c>
      <c r="C1068" s="138" t="s">
        <v>3023</v>
      </c>
      <c r="D1068" s="134" t="s">
        <v>1109</v>
      </c>
      <c r="E1068" s="135" t="s">
        <v>1460</v>
      </c>
      <c r="F1068" s="135" t="s">
        <v>9</v>
      </c>
      <c r="G1068" s="135" t="s">
        <v>1460</v>
      </c>
      <c r="H1068" s="22" t="s">
        <v>1460</v>
      </c>
      <c r="I1068" s="22" t="s">
        <v>1460</v>
      </c>
    </row>
    <row r="1069" spans="2:9">
      <c r="B1069" s="138" t="s">
        <v>2282</v>
      </c>
      <c r="C1069" s="138" t="s">
        <v>3024</v>
      </c>
      <c r="D1069" s="134" t="s">
        <v>1110</v>
      </c>
      <c r="E1069" s="135" t="s">
        <v>1460</v>
      </c>
      <c r="F1069" s="135" t="s">
        <v>9</v>
      </c>
      <c r="G1069" s="135" t="s">
        <v>1460</v>
      </c>
      <c r="H1069" s="22" t="s">
        <v>1460</v>
      </c>
      <c r="I1069" s="22" t="s">
        <v>1460</v>
      </c>
    </row>
    <row r="1070" spans="2:9">
      <c r="B1070" s="138" t="s">
        <v>2284</v>
      </c>
      <c r="C1070" s="138" t="s">
        <v>3025</v>
      </c>
      <c r="D1070" s="134" t="s">
        <v>1111</v>
      </c>
      <c r="E1070" s="135" t="s">
        <v>1460</v>
      </c>
      <c r="F1070" s="135" t="s">
        <v>9</v>
      </c>
      <c r="G1070" s="135" t="s">
        <v>1460</v>
      </c>
      <c r="H1070" s="22" t="s">
        <v>1460</v>
      </c>
      <c r="I1070" s="22" t="s">
        <v>1460</v>
      </c>
    </row>
    <row r="1071" spans="2:9">
      <c r="B1071" s="138" t="s">
        <v>2286</v>
      </c>
      <c r="C1071" s="138" t="s">
        <v>3026</v>
      </c>
      <c r="D1071" s="134" t="s">
        <v>1112</v>
      </c>
      <c r="E1071" s="135" t="s">
        <v>1460</v>
      </c>
      <c r="F1071" s="135" t="s">
        <v>9</v>
      </c>
      <c r="G1071" s="135" t="s">
        <v>1460</v>
      </c>
      <c r="H1071" s="22" t="s">
        <v>1460</v>
      </c>
      <c r="I1071" s="22" t="s">
        <v>1460</v>
      </c>
    </row>
    <row r="1072" spans="2:9">
      <c r="B1072" s="138" t="s">
        <v>2288</v>
      </c>
      <c r="C1072" s="138" t="s">
        <v>3027</v>
      </c>
      <c r="D1072" s="134" t="s">
        <v>1113</v>
      </c>
      <c r="E1072" s="135" t="s">
        <v>1460</v>
      </c>
      <c r="F1072" s="135" t="s">
        <v>9</v>
      </c>
      <c r="G1072" s="135" t="s">
        <v>1460</v>
      </c>
      <c r="H1072" s="22" t="s">
        <v>1460</v>
      </c>
      <c r="I1072" s="22" t="s">
        <v>1460</v>
      </c>
    </row>
    <row r="1073" spans="2:9">
      <c r="B1073" s="138" t="s">
        <v>3028</v>
      </c>
      <c r="C1073" s="138" t="s">
        <v>3029</v>
      </c>
      <c r="D1073" s="134" t="s">
        <v>1114</v>
      </c>
      <c r="E1073" s="135" t="s">
        <v>1460</v>
      </c>
      <c r="F1073" s="135" t="s">
        <v>9</v>
      </c>
      <c r="G1073" s="135" t="s">
        <v>1460</v>
      </c>
      <c r="H1073" s="22" t="s">
        <v>1460</v>
      </c>
      <c r="I1073" s="22" t="s">
        <v>1460</v>
      </c>
    </row>
    <row r="1074" spans="2:9">
      <c r="B1074" s="138" t="s">
        <v>2292</v>
      </c>
      <c r="C1074" s="138" t="s">
        <v>3030</v>
      </c>
      <c r="D1074" s="134" t="s">
        <v>1115</v>
      </c>
      <c r="E1074" s="135" t="s">
        <v>9</v>
      </c>
      <c r="F1074" s="135" t="s">
        <v>1460</v>
      </c>
      <c r="G1074" s="135" t="s">
        <v>1460</v>
      </c>
      <c r="H1074" s="22" t="s">
        <v>9</v>
      </c>
      <c r="I1074" s="22" t="s">
        <v>1460</v>
      </c>
    </row>
    <row r="1075" spans="2:9">
      <c r="B1075" s="138" t="s">
        <v>3031</v>
      </c>
      <c r="C1075" s="138" t="s">
        <v>3032</v>
      </c>
      <c r="D1075" s="134" t="s">
        <v>1116</v>
      </c>
      <c r="E1075" s="135" t="s">
        <v>1460</v>
      </c>
      <c r="F1075" s="135" t="s">
        <v>9</v>
      </c>
      <c r="G1075" s="135" t="s">
        <v>1460</v>
      </c>
      <c r="H1075" s="22" t="s">
        <v>1460</v>
      </c>
      <c r="I1075" s="22" t="s">
        <v>1460</v>
      </c>
    </row>
    <row r="1076" spans="2:9">
      <c r="B1076" s="138" t="s">
        <v>2300</v>
      </c>
      <c r="C1076" s="138" t="s">
        <v>3033</v>
      </c>
      <c r="D1076" s="134" t="s">
        <v>1117</v>
      </c>
      <c r="E1076" s="135" t="s">
        <v>1460</v>
      </c>
      <c r="F1076" s="135" t="s">
        <v>9</v>
      </c>
      <c r="G1076" s="135" t="s">
        <v>1460</v>
      </c>
      <c r="H1076" s="22" t="s">
        <v>1460</v>
      </c>
      <c r="I1076" s="22" t="s">
        <v>1460</v>
      </c>
    </row>
    <row r="1077" spans="2:9">
      <c r="B1077" s="138" t="s">
        <v>2302</v>
      </c>
      <c r="C1077" s="138" t="s">
        <v>3034</v>
      </c>
      <c r="D1077" s="134" t="s">
        <v>1118</v>
      </c>
      <c r="E1077" s="135" t="s">
        <v>1460</v>
      </c>
      <c r="F1077" s="135" t="s">
        <v>9</v>
      </c>
      <c r="G1077" s="135" t="s">
        <v>1460</v>
      </c>
      <c r="H1077" s="22" t="s">
        <v>1460</v>
      </c>
      <c r="I1077" s="22" t="s">
        <v>1460</v>
      </c>
    </row>
    <row r="1078" spans="2:9">
      <c r="B1078" s="138" t="s">
        <v>2304</v>
      </c>
      <c r="C1078" s="138" t="s">
        <v>3035</v>
      </c>
      <c r="D1078" s="134" t="s">
        <v>1119</v>
      </c>
      <c r="E1078" s="135" t="s">
        <v>1460</v>
      </c>
      <c r="F1078" s="135" t="s">
        <v>9</v>
      </c>
      <c r="G1078" s="135" t="s">
        <v>1460</v>
      </c>
      <c r="H1078" s="22" t="s">
        <v>1460</v>
      </c>
      <c r="I1078" s="22" t="s">
        <v>1460</v>
      </c>
    </row>
    <row r="1079" spans="2:9">
      <c r="B1079" s="138" t="s">
        <v>2306</v>
      </c>
      <c r="C1079" s="138" t="s">
        <v>3036</v>
      </c>
      <c r="D1079" s="134" t="s">
        <v>1120</v>
      </c>
      <c r="E1079" s="135" t="s">
        <v>1460</v>
      </c>
      <c r="F1079" s="135" t="s">
        <v>9</v>
      </c>
      <c r="G1079" s="135" t="s">
        <v>1460</v>
      </c>
      <c r="H1079" s="22" t="s">
        <v>1460</v>
      </c>
      <c r="I1079" s="22" t="s">
        <v>1460</v>
      </c>
    </row>
    <row r="1080" spans="2:9">
      <c r="B1080" s="138" t="s">
        <v>3037</v>
      </c>
      <c r="C1080" s="138" t="s">
        <v>3038</v>
      </c>
      <c r="D1080" s="134" t="s">
        <v>1121</v>
      </c>
      <c r="E1080" s="135" t="s">
        <v>1460</v>
      </c>
      <c r="F1080" s="135" t="s">
        <v>9</v>
      </c>
      <c r="G1080" s="135" t="s">
        <v>1460</v>
      </c>
      <c r="H1080" s="22" t="s">
        <v>1460</v>
      </c>
      <c r="I1080" s="22" t="s">
        <v>1460</v>
      </c>
    </row>
    <row r="1081" spans="2:9">
      <c r="B1081" s="138" t="s">
        <v>2310</v>
      </c>
      <c r="C1081" s="138" t="s">
        <v>3039</v>
      </c>
      <c r="D1081" s="134" t="s">
        <v>1122</v>
      </c>
      <c r="E1081" s="135" t="s">
        <v>1460</v>
      </c>
      <c r="F1081" s="135" t="s">
        <v>9</v>
      </c>
      <c r="G1081" s="135" t="s">
        <v>1460</v>
      </c>
      <c r="H1081" s="22" t="s">
        <v>1460</v>
      </c>
      <c r="I1081" s="22" t="s">
        <v>1460</v>
      </c>
    </row>
    <row r="1082" spans="2:9">
      <c r="B1082" s="138" t="s">
        <v>2312</v>
      </c>
      <c r="C1082" s="138" t="s">
        <v>3040</v>
      </c>
      <c r="D1082" s="134" t="s">
        <v>1123</v>
      </c>
      <c r="E1082" s="135" t="s">
        <v>1460</v>
      </c>
      <c r="F1082" s="135" t="s">
        <v>9</v>
      </c>
      <c r="G1082" s="135" t="s">
        <v>1460</v>
      </c>
      <c r="H1082" s="22" t="s">
        <v>1460</v>
      </c>
      <c r="I1082" s="22" t="s">
        <v>1460</v>
      </c>
    </row>
    <row r="1083" spans="2:9">
      <c r="B1083" s="138" t="s">
        <v>2314</v>
      </c>
      <c r="C1083" s="138" t="s">
        <v>3041</v>
      </c>
      <c r="D1083" s="134" t="s">
        <v>1124</v>
      </c>
      <c r="E1083" s="135" t="s">
        <v>1460</v>
      </c>
      <c r="F1083" s="135" t="s">
        <v>9</v>
      </c>
      <c r="G1083" s="135" t="s">
        <v>1460</v>
      </c>
      <c r="H1083" s="22" t="s">
        <v>1460</v>
      </c>
      <c r="I1083" s="22" t="s">
        <v>1460</v>
      </c>
    </row>
    <row r="1084" spans="2:9">
      <c r="B1084" s="138" t="s">
        <v>2316</v>
      </c>
      <c r="C1084" s="138" t="s">
        <v>3042</v>
      </c>
      <c r="D1084" s="134" t="s">
        <v>1125</v>
      </c>
      <c r="E1084" s="135" t="s">
        <v>1460</v>
      </c>
      <c r="F1084" s="135" t="s">
        <v>9</v>
      </c>
      <c r="G1084" s="135" t="s">
        <v>1460</v>
      </c>
      <c r="H1084" s="22" t="s">
        <v>1460</v>
      </c>
      <c r="I1084" s="22" t="s">
        <v>1460</v>
      </c>
    </row>
    <row r="1085" spans="2:9">
      <c r="B1085" s="138" t="s">
        <v>3043</v>
      </c>
      <c r="C1085" s="138" t="s">
        <v>3044</v>
      </c>
      <c r="D1085" s="134" t="s">
        <v>1126</v>
      </c>
      <c r="E1085" s="135" t="s">
        <v>1460</v>
      </c>
      <c r="F1085" s="135" t="s">
        <v>9</v>
      </c>
      <c r="G1085" s="135" t="s">
        <v>1460</v>
      </c>
      <c r="H1085" s="22" t="s">
        <v>1460</v>
      </c>
      <c r="I1085" s="22" t="s">
        <v>1460</v>
      </c>
    </row>
    <row r="1086" spans="2:9">
      <c r="B1086" s="138" t="s">
        <v>3045</v>
      </c>
      <c r="C1086" s="138" t="s">
        <v>3046</v>
      </c>
      <c r="D1086" s="134" t="s">
        <v>1127</v>
      </c>
      <c r="E1086" s="135" t="s">
        <v>1460</v>
      </c>
      <c r="F1086" s="135" t="s">
        <v>9</v>
      </c>
      <c r="G1086" s="135" t="s">
        <v>1460</v>
      </c>
      <c r="H1086" s="22" t="s">
        <v>1460</v>
      </c>
      <c r="I1086" s="22" t="s">
        <v>1460</v>
      </c>
    </row>
    <row r="1087" spans="2:9">
      <c r="B1087" s="138" t="s">
        <v>3047</v>
      </c>
      <c r="C1087" s="138" t="s">
        <v>3048</v>
      </c>
      <c r="D1087" s="134" t="s">
        <v>1128</v>
      </c>
      <c r="E1087" s="135" t="s">
        <v>1460</v>
      </c>
      <c r="F1087" s="135" t="s">
        <v>9</v>
      </c>
      <c r="G1087" s="135" t="s">
        <v>1460</v>
      </c>
      <c r="H1087" s="22" t="s">
        <v>1460</v>
      </c>
      <c r="I1087" s="22" t="s">
        <v>1460</v>
      </c>
    </row>
    <row r="1088" spans="2:9">
      <c r="B1088" s="138" t="s">
        <v>2320</v>
      </c>
      <c r="C1088" s="138" t="s">
        <v>3049</v>
      </c>
      <c r="D1088" s="134" t="s">
        <v>1129</v>
      </c>
      <c r="E1088" s="135" t="s">
        <v>1460</v>
      </c>
      <c r="F1088" s="135" t="s">
        <v>9</v>
      </c>
      <c r="G1088" s="135" t="s">
        <v>1460</v>
      </c>
      <c r="H1088" s="22" t="s">
        <v>1460</v>
      </c>
      <c r="I1088" s="22" t="s">
        <v>1460</v>
      </c>
    </row>
    <row r="1089" spans="2:9">
      <c r="B1089" s="138" t="s">
        <v>2322</v>
      </c>
      <c r="C1089" s="138" t="s">
        <v>3050</v>
      </c>
      <c r="D1089" s="134" t="s">
        <v>1130</v>
      </c>
      <c r="E1089" s="135" t="s">
        <v>1460</v>
      </c>
      <c r="F1089" s="135" t="s">
        <v>9</v>
      </c>
      <c r="G1089" s="135" t="s">
        <v>1460</v>
      </c>
      <c r="H1089" s="22" t="s">
        <v>1460</v>
      </c>
      <c r="I1089" s="22" t="s">
        <v>1460</v>
      </c>
    </row>
    <row r="1090" spans="2:9">
      <c r="B1090" s="138" t="s">
        <v>2324</v>
      </c>
      <c r="C1090" s="138" t="s">
        <v>3051</v>
      </c>
      <c r="D1090" s="134" t="s">
        <v>1131</v>
      </c>
      <c r="E1090" s="135" t="s">
        <v>1460</v>
      </c>
      <c r="F1090" s="135" t="s">
        <v>9</v>
      </c>
      <c r="G1090" s="135" t="s">
        <v>9</v>
      </c>
      <c r="H1090" s="22" t="s">
        <v>1460</v>
      </c>
      <c r="I1090" s="22" t="s">
        <v>1460</v>
      </c>
    </row>
    <row r="1091" spans="2:9">
      <c r="B1091" s="138" t="s">
        <v>2326</v>
      </c>
      <c r="C1091" s="138" t="s">
        <v>3052</v>
      </c>
      <c r="D1091" s="134" t="s">
        <v>1132</v>
      </c>
      <c r="E1091" s="135" t="s">
        <v>1460</v>
      </c>
      <c r="F1091" s="135" t="s">
        <v>9</v>
      </c>
      <c r="G1091" s="135" t="s">
        <v>9</v>
      </c>
      <c r="H1091" s="22" t="s">
        <v>1460</v>
      </c>
      <c r="I1091" s="22" t="s">
        <v>1460</v>
      </c>
    </row>
    <row r="1092" spans="2:9">
      <c r="B1092" s="138" t="s">
        <v>2328</v>
      </c>
      <c r="C1092" s="138" t="s">
        <v>3053</v>
      </c>
      <c r="D1092" s="134" t="s">
        <v>1133</v>
      </c>
      <c r="E1092" s="135" t="s">
        <v>1460</v>
      </c>
      <c r="F1092" s="135" t="s">
        <v>9</v>
      </c>
      <c r="G1092" s="135" t="s">
        <v>1460</v>
      </c>
      <c r="H1092" s="22" t="s">
        <v>1460</v>
      </c>
      <c r="I1092" s="22" t="s">
        <v>1460</v>
      </c>
    </row>
    <row r="1093" spans="2:9">
      <c r="B1093" s="138" t="s">
        <v>3054</v>
      </c>
      <c r="C1093" s="138" t="s">
        <v>3055</v>
      </c>
      <c r="D1093" s="134" t="s">
        <v>1134</v>
      </c>
      <c r="E1093" s="135" t="s">
        <v>1460</v>
      </c>
      <c r="F1093" s="135" t="s">
        <v>9</v>
      </c>
      <c r="G1093" s="135" t="s">
        <v>1460</v>
      </c>
      <c r="H1093" s="22" t="s">
        <v>1460</v>
      </c>
      <c r="I1093" s="22" t="s">
        <v>1460</v>
      </c>
    </row>
    <row r="1094" spans="2:9">
      <c r="B1094" s="138" t="s">
        <v>3056</v>
      </c>
      <c r="C1094" s="138" t="s">
        <v>3057</v>
      </c>
      <c r="D1094" s="134" t="s">
        <v>1135</v>
      </c>
      <c r="E1094" s="135" t="s">
        <v>1460</v>
      </c>
      <c r="F1094" s="135" t="s">
        <v>9</v>
      </c>
      <c r="G1094" s="135" t="s">
        <v>1460</v>
      </c>
      <c r="H1094" s="22" t="s">
        <v>1460</v>
      </c>
      <c r="I1094" s="22" t="s">
        <v>1460</v>
      </c>
    </row>
    <row r="1095" spans="2:9">
      <c r="B1095" s="138" t="s">
        <v>2332</v>
      </c>
      <c r="C1095" s="138" t="s">
        <v>3058</v>
      </c>
      <c r="D1095" s="134" t="s">
        <v>1136</v>
      </c>
      <c r="E1095" s="135" t="s">
        <v>1460</v>
      </c>
      <c r="F1095" s="135" t="s">
        <v>9</v>
      </c>
      <c r="G1095" s="135" t="s">
        <v>1460</v>
      </c>
      <c r="H1095" s="22" t="s">
        <v>1460</v>
      </c>
      <c r="I1095" s="22" t="s">
        <v>1460</v>
      </c>
    </row>
    <row r="1096" spans="2:9">
      <c r="B1096" s="138" t="s">
        <v>2334</v>
      </c>
      <c r="C1096" s="138" t="s">
        <v>3059</v>
      </c>
      <c r="D1096" s="134" t="s">
        <v>1137</v>
      </c>
      <c r="E1096" s="135" t="s">
        <v>1460</v>
      </c>
      <c r="F1096" s="135" t="s">
        <v>9</v>
      </c>
      <c r="G1096" s="135" t="s">
        <v>1460</v>
      </c>
      <c r="H1096" s="22" t="s">
        <v>1460</v>
      </c>
      <c r="I1096" s="22" t="s">
        <v>1460</v>
      </c>
    </row>
    <row r="1097" spans="2:9">
      <c r="B1097" s="138" t="s">
        <v>3060</v>
      </c>
      <c r="C1097" s="138" t="s">
        <v>3061</v>
      </c>
      <c r="D1097" s="134" t="s">
        <v>1138</v>
      </c>
      <c r="E1097" s="135" t="s">
        <v>1460</v>
      </c>
      <c r="F1097" s="135" t="s">
        <v>9</v>
      </c>
      <c r="G1097" s="135" t="s">
        <v>1460</v>
      </c>
      <c r="H1097" s="22" t="s">
        <v>1460</v>
      </c>
      <c r="I1097" s="22" t="s">
        <v>1460</v>
      </c>
    </row>
    <row r="1098" spans="2:9">
      <c r="B1098" s="138" t="s">
        <v>3062</v>
      </c>
      <c r="C1098" s="138" t="s">
        <v>3063</v>
      </c>
      <c r="D1098" s="134" t="s">
        <v>1139</v>
      </c>
      <c r="E1098" s="135" t="s">
        <v>1460</v>
      </c>
      <c r="F1098" s="135" t="s">
        <v>9</v>
      </c>
      <c r="G1098" s="135" t="s">
        <v>1460</v>
      </c>
      <c r="H1098" s="22" t="s">
        <v>1460</v>
      </c>
      <c r="I1098" s="22" t="s">
        <v>1460</v>
      </c>
    </row>
    <row r="1099" spans="2:9">
      <c r="B1099" s="138" t="s">
        <v>3064</v>
      </c>
      <c r="C1099" s="138" t="s">
        <v>3065</v>
      </c>
      <c r="D1099" s="134" t="s">
        <v>1140</v>
      </c>
      <c r="E1099" s="135" t="s">
        <v>1460</v>
      </c>
      <c r="F1099" s="135" t="s">
        <v>9</v>
      </c>
      <c r="G1099" s="135" t="s">
        <v>1460</v>
      </c>
      <c r="H1099" s="22" t="s">
        <v>1460</v>
      </c>
      <c r="I1099" s="22" t="s">
        <v>1460</v>
      </c>
    </row>
    <row r="1100" spans="2:9">
      <c r="B1100" s="138" t="s">
        <v>2338</v>
      </c>
      <c r="C1100" s="138" t="s">
        <v>3066</v>
      </c>
      <c r="D1100" s="134" t="s">
        <v>1141</v>
      </c>
      <c r="E1100" s="135" t="s">
        <v>1460</v>
      </c>
      <c r="F1100" s="135" t="s">
        <v>9</v>
      </c>
      <c r="G1100" s="135" t="s">
        <v>1460</v>
      </c>
      <c r="H1100" s="22" t="s">
        <v>1460</v>
      </c>
      <c r="I1100" s="22" t="s">
        <v>1460</v>
      </c>
    </row>
    <row r="1101" spans="2:9">
      <c r="B1101" s="138" t="s">
        <v>2340</v>
      </c>
      <c r="C1101" s="138" t="s">
        <v>3067</v>
      </c>
      <c r="D1101" s="134" t="s">
        <v>1142</v>
      </c>
      <c r="E1101" s="135" t="s">
        <v>1460</v>
      </c>
      <c r="F1101" s="135" t="s">
        <v>9</v>
      </c>
      <c r="G1101" s="135" t="s">
        <v>1460</v>
      </c>
      <c r="H1101" s="22" t="s">
        <v>1460</v>
      </c>
      <c r="I1101" s="22" t="s">
        <v>1460</v>
      </c>
    </row>
    <row r="1102" spans="2:9">
      <c r="B1102" s="138" t="s">
        <v>3068</v>
      </c>
      <c r="C1102" s="138" t="s">
        <v>3069</v>
      </c>
      <c r="D1102" s="134" t="s">
        <v>1143</v>
      </c>
      <c r="E1102" s="135" t="s">
        <v>1460</v>
      </c>
      <c r="F1102" s="135" t="s">
        <v>9</v>
      </c>
      <c r="G1102" s="135" t="s">
        <v>1460</v>
      </c>
      <c r="H1102" s="22" t="s">
        <v>1460</v>
      </c>
      <c r="I1102" s="22" t="s">
        <v>1460</v>
      </c>
    </row>
    <row r="1103" spans="2:9">
      <c r="B1103" s="138" t="s">
        <v>2344</v>
      </c>
      <c r="C1103" s="138" t="s">
        <v>3070</v>
      </c>
      <c r="D1103" s="134" t="s">
        <v>1144</v>
      </c>
      <c r="E1103" s="135" t="s">
        <v>1460</v>
      </c>
      <c r="F1103" s="135" t="s">
        <v>9</v>
      </c>
      <c r="G1103" s="135" t="s">
        <v>9</v>
      </c>
      <c r="H1103" s="22" t="s">
        <v>1460</v>
      </c>
      <c r="I1103" s="22" t="s">
        <v>1460</v>
      </c>
    </row>
    <row r="1104" spans="2:9">
      <c r="B1104" s="138" t="s">
        <v>3071</v>
      </c>
      <c r="C1104" s="138" t="s">
        <v>3072</v>
      </c>
      <c r="D1104" s="134" t="s">
        <v>1145</v>
      </c>
      <c r="E1104" s="135" t="s">
        <v>1460</v>
      </c>
      <c r="F1104" s="135" t="s">
        <v>9</v>
      </c>
      <c r="G1104" s="135" t="s">
        <v>9</v>
      </c>
      <c r="H1104" s="22" t="s">
        <v>9</v>
      </c>
      <c r="I1104" s="22" t="s">
        <v>1460</v>
      </c>
    </row>
    <row r="1105" spans="2:9">
      <c r="B1105" s="138" t="s">
        <v>3073</v>
      </c>
      <c r="C1105" s="138" t="s">
        <v>3074</v>
      </c>
      <c r="D1105" s="134" t="s">
        <v>1146</v>
      </c>
      <c r="E1105" s="135" t="s">
        <v>1460</v>
      </c>
      <c r="F1105" s="135" t="s">
        <v>9</v>
      </c>
      <c r="G1105" s="135" t="s">
        <v>1460</v>
      </c>
      <c r="H1105" s="22" t="s">
        <v>1460</v>
      </c>
      <c r="I1105" s="22" t="s">
        <v>1460</v>
      </c>
    </row>
    <row r="1106" spans="2:9">
      <c r="B1106" s="138" t="s">
        <v>3075</v>
      </c>
      <c r="C1106" s="138" t="s">
        <v>3076</v>
      </c>
      <c r="D1106" s="134" t="s">
        <v>1147</v>
      </c>
      <c r="E1106" s="135" t="s">
        <v>1460</v>
      </c>
      <c r="F1106" s="135" t="s">
        <v>9</v>
      </c>
      <c r="G1106" s="135" t="s">
        <v>9</v>
      </c>
      <c r="H1106" s="22" t="s">
        <v>1460</v>
      </c>
      <c r="I1106" s="22" t="s">
        <v>1460</v>
      </c>
    </row>
    <row r="1107" spans="2:9">
      <c r="B1107" s="138" t="s">
        <v>2350</v>
      </c>
      <c r="C1107" s="138" t="s">
        <v>2351</v>
      </c>
      <c r="D1107" s="134" t="s">
        <v>1148</v>
      </c>
      <c r="E1107" s="135" t="s">
        <v>1460</v>
      </c>
      <c r="F1107" s="135" t="s">
        <v>9</v>
      </c>
      <c r="G1107" s="135" t="s">
        <v>1460</v>
      </c>
      <c r="H1107" s="22" t="s">
        <v>1460</v>
      </c>
      <c r="I1107" s="22" t="s">
        <v>1460</v>
      </c>
    </row>
    <row r="1108" spans="2:9">
      <c r="B1108" s="138" t="s">
        <v>2352</v>
      </c>
      <c r="C1108" s="138" t="s">
        <v>3077</v>
      </c>
      <c r="D1108" s="134" t="s">
        <v>1149</v>
      </c>
      <c r="E1108" s="135" t="s">
        <v>1460</v>
      </c>
      <c r="F1108" s="135" t="s">
        <v>9</v>
      </c>
      <c r="G1108" s="135" t="s">
        <v>9</v>
      </c>
      <c r="H1108" s="22" t="s">
        <v>1460</v>
      </c>
      <c r="I1108" s="22" t="s">
        <v>1460</v>
      </c>
    </row>
    <row r="1109" spans="2:9">
      <c r="B1109" s="138" t="s">
        <v>2354</v>
      </c>
      <c r="C1109" s="138" t="s">
        <v>3078</v>
      </c>
      <c r="D1109" s="134" t="s">
        <v>1150</v>
      </c>
      <c r="E1109" s="135" t="s">
        <v>1460</v>
      </c>
      <c r="F1109" s="135" t="s">
        <v>9</v>
      </c>
      <c r="G1109" s="135" t="s">
        <v>9</v>
      </c>
      <c r="H1109" s="22" t="s">
        <v>1460</v>
      </c>
      <c r="I1109" s="22" t="s">
        <v>1460</v>
      </c>
    </row>
    <row r="1110" spans="2:9">
      <c r="B1110" s="138" t="s">
        <v>3079</v>
      </c>
      <c r="C1110" s="138" t="s">
        <v>3080</v>
      </c>
      <c r="D1110" s="134" t="s">
        <v>1151</v>
      </c>
      <c r="E1110" s="135" t="s">
        <v>1460</v>
      </c>
      <c r="F1110" s="135" t="s">
        <v>9</v>
      </c>
      <c r="G1110" s="135" t="s">
        <v>9</v>
      </c>
      <c r="H1110" s="22" t="s">
        <v>1460</v>
      </c>
      <c r="I1110" s="22" t="s">
        <v>1460</v>
      </c>
    </row>
    <row r="1111" spans="2:9">
      <c r="B1111" s="138" t="s">
        <v>3081</v>
      </c>
      <c r="C1111" s="138" t="s">
        <v>3082</v>
      </c>
      <c r="D1111" s="134" t="s">
        <v>1152</v>
      </c>
      <c r="E1111" s="135" t="s">
        <v>1460</v>
      </c>
      <c r="F1111" s="135" t="s">
        <v>9</v>
      </c>
      <c r="G1111" s="135" t="s">
        <v>9</v>
      </c>
      <c r="H1111" s="22" t="s">
        <v>1460</v>
      </c>
      <c r="I1111" s="22" t="s">
        <v>1460</v>
      </c>
    </row>
    <row r="1112" spans="2:9">
      <c r="B1112" s="138" t="s">
        <v>2356</v>
      </c>
      <c r="C1112" s="138" t="s">
        <v>2357</v>
      </c>
      <c r="D1112" s="134" t="s">
        <v>1153</v>
      </c>
      <c r="E1112" s="135" t="s">
        <v>1460</v>
      </c>
      <c r="F1112" s="135" t="s">
        <v>9</v>
      </c>
      <c r="G1112" s="135" t="s">
        <v>9</v>
      </c>
      <c r="H1112" s="22" t="s">
        <v>1460</v>
      </c>
      <c r="I1112" s="22" t="s">
        <v>1460</v>
      </c>
    </row>
    <row r="1113" spans="2:9">
      <c r="B1113" s="138" t="s">
        <v>2358</v>
      </c>
      <c r="C1113" s="138" t="s">
        <v>2359</v>
      </c>
      <c r="D1113" s="134" t="s">
        <v>1154</v>
      </c>
      <c r="E1113" s="135" t="s">
        <v>1460</v>
      </c>
      <c r="F1113" s="135" t="s">
        <v>9</v>
      </c>
      <c r="G1113" s="135" t="s">
        <v>9</v>
      </c>
      <c r="H1113" s="22" t="s">
        <v>1460</v>
      </c>
      <c r="I1113" s="22" t="s">
        <v>1460</v>
      </c>
    </row>
    <row r="1114" spans="2:9">
      <c r="B1114" s="138" t="s">
        <v>2360</v>
      </c>
      <c r="C1114" s="138" t="s">
        <v>2361</v>
      </c>
      <c r="D1114" s="134" t="s">
        <v>1155</v>
      </c>
      <c r="E1114" s="135" t="s">
        <v>1460</v>
      </c>
      <c r="F1114" s="135" t="s">
        <v>9</v>
      </c>
      <c r="G1114" s="135" t="s">
        <v>9</v>
      </c>
      <c r="H1114" s="22" t="s">
        <v>1460</v>
      </c>
      <c r="I1114" s="22" t="s">
        <v>1460</v>
      </c>
    </row>
    <row r="1115" spans="2:9">
      <c r="B1115" s="138" t="s">
        <v>2362</v>
      </c>
      <c r="C1115" s="138" t="s">
        <v>3083</v>
      </c>
      <c r="D1115" s="134" t="s">
        <v>1156</v>
      </c>
      <c r="E1115" s="135" t="s">
        <v>9</v>
      </c>
      <c r="F1115" s="135" t="s">
        <v>1460</v>
      </c>
      <c r="G1115" s="135" t="s">
        <v>1460</v>
      </c>
      <c r="H1115" s="22" t="s">
        <v>9</v>
      </c>
      <c r="I1115" s="22" t="s">
        <v>1460</v>
      </c>
    </row>
    <row r="1116" spans="2:9">
      <c r="B1116" s="138" t="s">
        <v>2364</v>
      </c>
      <c r="C1116" s="138" t="s">
        <v>2365</v>
      </c>
      <c r="D1116" s="134" t="s">
        <v>1157</v>
      </c>
      <c r="E1116" s="135" t="s">
        <v>1460</v>
      </c>
      <c r="F1116" s="135" t="s">
        <v>9</v>
      </c>
      <c r="G1116" s="135" t="s">
        <v>9</v>
      </c>
      <c r="H1116" s="22" t="s">
        <v>1460</v>
      </c>
      <c r="I1116" s="22" t="s">
        <v>1460</v>
      </c>
    </row>
    <row r="1117" spans="2:9">
      <c r="B1117" s="138" t="s">
        <v>2366</v>
      </c>
      <c r="C1117" s="138" t="s">
        <v>2367</v>
      </c>
      <c r="D1117" s="134" t="s">
        <v>1158</v>
      </c>
      <c r="E1117" s="135" t="s">
        <v>1460</v>
      </c>
      <c r="F1117" s="135" t="s">
        <v>9</v>
      </c>
      <c r="G1117" s="135" t="s">
        <v>9</v>
      </c>
      <c r="H1117" s="22" t="s">
        <v>1460</v>
      </c>
      <c r="I1117" s="22" t="s">
        <v>3379</v>
      </c>
    </row>
    <row r="1118" spans="2:9">
      <c r="B1118" s="138" t="s">
        <v>2368</v>
      </c>
      <c r="C1118" s="138" t="s">
        <v>2369</v>
      </c>
      <c r="D1118" s="134" t="s">
        <v>1159</v>
      </c>
      <c r="E1118" s="135" t="s">
        <v>1460</v>
      </c>
      <c r="F1118" s="135" t="s">
        <v>9</v>
      </c>
      <c r="G1118" s="135" t="s">
        <v>9</v>
      </c>
      <c r="H1118" s="22" t="s">
        <v>1460</v>
      </c>
      <c r="I1118" s="22" t="s">
        <v>3379</v>
      </c>
    </row>
    <row r="1119" spans="2:9">
      <c r="B1119" s="138" t="s">
        <v>2370</v>
      </c>
      <c r="C1119" s="138" t="s">
        <v>3084</v>
      </c>
      <c r="D1119" s="134" t="s">
        <v>1160</v>
      </c>
      <c r="E1119" s="135" t="s">
        <v>1460</v>
      </c>
      <c r="F1119" s="135" t="s">
        <v>9</v>
      </c>
      <c r="G1119" s="135" t="s">
        <v>1460</v>
      </c>
      <c r="H1119" s="22" t="s">
        <v>1460</v>
      </c>
      <c r="I1119" s="22" t="s">
        <v>1460</v>
      </c>
    </row>
    <row r="1120" spans="2:9">
      <c r="B1120" s="138" t="s">
        <v>2372</v>
      </c>
      <c r="C1120" s="138" t="s">
        <v>2373</v>
      </c>
      <c r="D1120" s="134" t="s">
        <v>1161</v>
      </c>
      <c r="E1120" s="135" t="s">
        <v>1460</v>
      </c>
      <c r="F1120" s="135" t="s">
        <v>9</v>
      </c>
      <c r="G1120" s="135" t="s">
        <v>9</v>
      </c>
      <c r="H1120" s="22" t="s">
        <v>1460</v>
      </c>
      <c r="I1120" s="22" t="s">
        <v>1460</v>
      </c>
    </row>
    <row r="1121" spans="2:9">
      <c r="B1121" s="138" t="s">
        <v>2374</v>
      </c>
      <c r="C1121" s="138" t="s">
        <v>2375</v>
      </c>
      <c r="D1121" s="134" t="s">
        <v>1162</v>
      </c>
      <c r="E1121" s="135" t="s">
        <v>1460</v>
      </c>
      <c r="F1121" s="135" t="s">
        <v>9</v>
      </c>
      <c r="G1121" s="135" t="s">
        <v>1460</v>
      </c>
      <c r="H1121" s="22" t="s">
        <v>1460</v>
      </c>
      <c r="I1121" s="22" t="s">
        <v>3380</v>
      </c>
    </row>
    <row r="1122" spans="2:9">
      <c r="B1122" s="138" t="s">
        <v>2376</v>
      </c>
      <c r="C1122" s="138" t="s">
        <v>2377</v>
      </c>
      <c r="D1122" s="134" t="s">
        <v>1163</v>
      </c>
      <c r="E1122" s="135" t="s">
        <v>1460</v>
      </c>
      <c r="F1122" s="135" t="s">
        <v>9</v>
      </c>
      <c r="G1122" s="135" t="s">
        <v>1460</v>
      </c>
      <c r="H1122" s="22" t="s">
        <v>1460</v>
      </c>
      <c r="I1122" s="22" t="s">
        <v>3380</v>
      </c>
    </row>
    <row r="1123" spans="2:9">
      <c r="B1123" s="138" t="s">
        <v>2378</v>
      </c>
      <c r="C1123" s="138" t="s">
        <v>2379</v>
      </c>
      <c r="D1123" s="134" t="s">
        <v>1164</v>
      </c>
      <c r="E1123" s="135" t="s">
        <v>1460</v>
      </c>
      <c r="F1123" s="135" t="s">
        <v>9</v>
      </c>
      <c r="G1123" s="135" t="s">
        <v>9</v>
      </c>
      <c r="H1123" s="22" t="s">
        <v>1460</v>
      </c>
      <c r="I1123" s="22" t="s">
        <v>3380</v>
      </c>
    </row>
    <row r="1124" spans="2:9">
      <c r="B1124" s="138" t="s">
        <v>2380</v>
      </c>
      <c r="C1124" s="138" t="s">
        <v>3085</v>
      </c>
      <c r="D1124" s="134" t="s">
        <v>1165</v>
      </c>
      <c r="E1124" s="135" t="s">
        <v>1460</v>
      </c>
      <c r="F1124" s="135" t="s">
        <v>9</v>
      </c>
      <c r="G1124" s="135" t="s">
        <v>9</v>
      </c>
      <c r="H1124" s="22" t="s">
        <v>1460</v>
      </c>
      <c r="I1124" s="22" t="s">
        <v>1460</v>
      </c>
    </row>
    <row r="1125" spans="2:9">
      <c r="B1125" s="138" t="s">
        <v>2382</v>
      </c>
      <c r="C1125" s="138" t="s">
        <v>2383</v>
      </c>
      <c r="D1125" s="134" t="s">
        <v>1166</v>
      </c>
      <c r="E1125" s="135" t="s">
        <v>1460</v>
      </c>
      <c r="F1125" s="135" t="s">
        <v>9</v>
      </c>
      <c r="G1125" s="135" t="s">
        <v>9</v>
      </c>
      <c r="H1125" s="22" t="s">
        <v>1460</v>
      </c>
      <c r="I1125" s="22" t="s">
        <v>1460</v>
      </c>
    </row>
    <row r="1126" spans="2:9">
      <c r="B1126" s="138" t="s">
        <v>3086</v>
      </c>
      <c r="C1126" s="138" t="s">
        <v>3087</v>
      </c>
      <c r="D1126" s="134" t="s">
        <v>1167</v>
      </c>
      <c r="E1126" s="135" t="s">
        <v>1460</v>
      </c>
      <c r="F1126" s="135" t="s">
        <v>9</v>
      </c>
      <c r="G1126" s="135" t="s">
        <v>9</v>
      </c>
      <c r="H1126" s="22" t="s">
        <v>1460</v>
      </c>
      <c r="I1126" s="22" t="s">
        <v>1460</v>
      </c>
    </row>
    <row r="1127" spans="2:9">
      <c r="B1127" s="138" t="s">
        <v>3088</v>
      </c>
      <c r="C1127" s="138" t="s">
        <v>3089</v>
      </c>
      <c r="D1127" s="134" t="s">
        <v>1168</v>
      </c>
      <c r="E1127" s="135" t="s">
        <v>1460</v>
      </c>
      <c r="F1127" s="135" t="s">
        <v>9</v>
      </c>
      <c r="G1127" s="135" t="s">
        <v>9</v>
      </c>
      <c r="H1127" s="22" t="s">
        <v>1460</v>
      </c>
      <c r="I1127" s="22" t="s">
        <v>1460</v>
      </c>
    </row>
    <row r="1128" spans="2:9">
      <c r="B1128" s="138" t="s">
        <v>2386</v>
      </c>
      <c r="C1128" s="138" t="s">
        <v>2387</v>
      </c>
      <c r="D1128" s="134" t="s">
        <v>1169</v>
      </c>
      <c r="E1128" s="135" t="s">
        <v>1460</v>
      </c>
      <c r="F1128" s="135" t="s">
        <v>9</v>
      </c>
      <c r="G1128" s="135" t="s">
        <v>9</v>
      </c>
      <c r="H1128" s="22" t="s">
        <v>1460</v>
      </c>
      <c r="I1128" s="22" t="s">
        <v>3379</v>
      </c>
    </row>
    <row r="1129" spans="2:9">
      <c r="B1129" s="138" t="s">
        <v>2388</v>
      </c>
      <c r="C1129" s="138" t="s">
        <v>3090</v>
      </c>
      <c r="D1129" s="134" t="s">
        <v>1170</v>
      </c>
      <c r="E1129" s="135" t="s">
        <v>1460</v>
      </c>
      <c r="F1129" s="135" t="s">
        <v>9</v>
      </c>
      <c r="G1129" s="135" t="s">
        <v>9</v>
      </c>
      <c r="H1129" s="22" t="s">
        <v>1460</v>
      </c>
      <c r="I1129" s="22" t="s">
        <v>3379</v>
      </c>
    </row>
    <row r="1130" spans="2:9">
      <c r="B1130" s="138" t="s">
        <v>2390</v>
      </c>
      <c r="C1130" s="138" t="s">
        <v>2391</v>
      </c>
      <c r="D1130" s="134" t="s">
        <v>1171</v>
      </c>
      <c r="E1130" s="135" t="s">
        <v>1460</v>
      </c>
      <c r="F1130" s="135" t="s">
        <v>9</v>
      </c>
      <c r="G1130" s="135" t="s">
        <v>9</v>
      </c>
      <c r="H1130" s="22" t="s">
        <v>1460</v>
      </c>
      <c r="I1130" s="22" t="s">
        <v>3380</v>
      </c>
    </row>
    <row r="1131" spans="2:9">
      <c r="B1131" s="138" t="s">
        <v>2392</v>
      </c>
      <c r="C1131" s="138" t="s">
        <v>2393</v>
      </c>
      <c r="D1131" s="134" t="s">
        <v>1172</v>
      </c>
      <c r="E1131" s="135" t="s">
        <v>1460</v>
      </c>
      <c r="F1131" s="135" t="s">
        <v>9</v>
      </c>
      <c r="G1131" s="135" t="s">
        <v>9</v>
      </c>
      <c r="H1131" s="22" t="s">
        <v>1460</v>
      </c>
      <c r="I1131" s="22" t="s">
        <v>3379</v>
      </c>
    </row>
    <row r="1132" spans="2:9">
      <c r="B1132" s="138" t="s">
        <v>2394</v>
      </c>
      <c r="C1132" s="138" t="s">
        <v>2395</v>
      </c>
      <c r="D1132" s="134" t="s">
        <v>1173</v>
      </c>
      <c r="E1132" s="135" t="s">
        <v>1460</v>
      </c>
      <c r="F1132" s="135" t="s">
        <v>9</v>
      </c>
      <c r="G1132" s="135" t="s">
        <v>9</v>
      </c>
      <c r="H1132" s="22" t="s">
        <v>1460</v>
      </c>
      <c r="I1132" s="22" t="s">
        <v>3379</v>
      </c>
    </row>
    <row r="1133" spans="2:9">
      <c r="B1133" s="138" t="s">
        <v>2396</v>
      </c>
      <c r="C1133" s="138" t="s">
        <v>2397</v>
      </c>
      <c r="D1133" s="134" t="s">
        <v>1174</v>
      </c>
      <c r="E1133" s="135" t="s">
        <v>1460</v>
      </c>
      <c r="F1133" s="135" t="s">
        <v>9</v>
      </c>
      <c r="G1133" s="135" t="s">
        <v>9</v>
      </c>
      <c r="H1133" s="22" t="s">
        <v>1460</v>
      </c>
      <c r="I1133" s="22" t="s">
        <v>3379</v>
      </c>
    </row>
    <row r="1134" spans="2:9">
      <c r="B1134" s="138" t="s">
        <v>3091</v>
      </c>
      <c r="C1134" s="138" t="s">
        <v>3092</v>
      </c>
      <c r="D1134" s="134" t="s">
        <v>1175</v>
      </c>
      <c r="E1134" s="135" t="s">
        <v>1460</v>
      </c>
      <c r="F1134" s="135" t="s">
        <v>9</v>
      </c>
      <c r="G1134" s="135" t="s">
        <v>9</v>
      </c>
      <c r="H1134" s="22" t="s">
        <v>1460</v>
      </c>
      <c r="I1134" s="22" t="s">
        <v>3379</v>
      </c>
    </row>
    <row r="1135" spans="2:9">
      <c r="B1135" s="138" t="s">
        <v>3093</v>
      </c>
      <c r="C1135" s="138" t="s">
        <v>3094</v>
      </c>
      <c r="D1135" s="134" t="s">
        <v>1176</v>
      </c>
      <c r="E1135" s="135" t="s">
        <v>1460</v>
      </c>
      <c r="F1135" s="135" t="s">
        <v>9</v>
      </c>
      <c r="G1135" s="135" t="s">
        <v>9</v>
      </c>
      <c r="H1135" s="22" t="s">
        <v>1460</v>
      </c>
      <c r="I1135" s="22" t="s">
        <v>3379</v>
      </c>
    </row>
    <row r="1136" spans="2:9">
      <c r="B1136" s="138" t="s">
        <v>3095</v>
      </c>
      <c r="C1136" s="138" t="s">
        <v>3096</v>
      </c>
      <c r="D1136" s="134" t="s">
        <v>1177</v>
      </c>
      <c r="E1136" s="135" t="s">
        <v>1460</v>
      </c>
      <c r="F1136" s="135" t="s">
        <v>9</v>
      </c>
      <c r="G1136" s="135" t="s">
        <v>9</v>
      </c>
      <c r="H1136" s="22" t="s">
        <v>1460</v>
      </c>
      <c r="I1136" s="22" t="s">
        <v>3379</v>
      </c>
    </row>
    <row r="1137" spans="2:9">
      <c r="B1137" s="138" t="s">
        <v>3097</v>
      </c>
      <c r="C1137" s="138" t="s">
        <v>3098</v>
      </c>
      <c r="D1137" s="134" t="s">
        <v>1178</v>
      </c>
      <c r="E1137" s="135" t="s">
        <v>1460</v>
      </c>
      <c r="F1137" s="135" t="s">
        <v>9</v>
      </c>
      <c r="G1137" s="135" t="s">
        <v>9</v>
      </c>
      <c r="H1137" s="22" t="s">
        <v>1460</v>
      </c>
      <c r="I1137" s="22" t="s">
        <v>1460</v>
      </c>
    </row>
    <row r="1138" spans="2:9">
      <c r="B1138" s="138" t="s">
        <v>2404</v>
      </c>
      <c r="C1138" s="138" t="s">
        <v>2405</v>
      </c>
      <c r="D1138" s="134" t="s">
        <v>1179</v>
      </c>
      <c r="E1138" s="135" t="s">
        <v>1460</v>
      </c>
      <c r="F1138" s="135" t="s">
        <v>9</v>
      </c>
      <c r="G1138" s="135" t="s">
        <v>1460</v>
      </c>
      <c r="H1138" s="22" t="s">
        <v>1460</v>
      </c>
      <c r="I1138" s="22" t="s">
        <v>1460</v>
      </c>
    </row>
    <row r="1139" spans="2:9">
      <c r="B1139" s="138" t="s">
        <v>2406</v>
      </c>
      <c r="C1139" s="138" t="s">
        <v>2407</v>
      </c>
      <c r="D1139" s="134" t="s">
        <v>1180</v>
      </c>
      <c r="E1139" s="135" t="s">
        <v>1460</v>
      </c>
      <c r="F1139" s="135" t="s">
        <v>9</v>
      </c>
      <c r="G1139" s="135" t="s">
        <v>1460</v>
      </c>
      <c r="H1139" s="22" t="s">
        <v>1460</v>
      </c>
      <c r="I1139" s="22" t="s">
        <v>1460</v>
      </c>
    </row>
    <row r="1140" spans="2:9">
      <c r="B1140" s="138" t="s">
        <v>3099</v>
      </c>
      <c r="C1140" s="138" t="s">
        <v>3100</v>
      </c>
      <c r="D1140" s="134" t="s">
        <v>1181</v>
      </c>
      <c r="E1140" s="135" t="s">
        <v>1460</v>
      </c>
      <c r="F1140" s="135" t="s">
        <v>1460</v>
      </c>
      <c r="G1140" s="135" t="s">
        <v>1460</v>
      </c>
      <c r="H1140" s="22" t="s">
        <v>1460</v>
      </c>
      <c r="I1140" s="22" t="s">
        <v>1460</v>
      </c>
    </row>
    <row r="1141" spans="2:9">
      <c r="B1141" s="138" t="s">
        <v>2408</v>
      </c>
      <c r="C1141" s="138" t="s">
        <v>2409</v>
      </c>
      <c r="D1141" s="134" t="s">
        <v>1182</v>
      </c>
      <c r="E1141" s="135" t="s">
        <v>1460</v>
      </c>
      <c r="F1141" s="135" t="s">
        <v>1460</v>
      </c>
      <c r="G1141" s="135" t="s">
        <v>1460</v>
      </c>
      <c r="H1141" s="22" t="s">
        <v>1460</v>
      </c>
      <c r="I1141" s="22" t="s">
        <v>1460</v>
      </c>
    </row>
    <row r="1142" spans="2:9">
      <c r="B1142" s="138" t="s">
        <v>2410</v>
      </c>
      <c r="C1142" s="138" t="s">
        <v>2411</v>
      </c>
      <c r="D1142" s="134" t="s">
        <v>1183</v>
      </c>
      <c r="E1142" s="135" t="s">
        <v>1460</v>
      </c>
      <c r="F1142" s="135" t="s">
        <v>1460</v>
      </c>
      <c r="G1142" s="135" t="s">
        <v>1460</v>
      </c>
      <c r="H1142" s="22" t="s">
        <v>1460</v>
      </c>
      <c r="I1142" s="22" t="s">
        <v>1460</v>
      </c>
    </row>
    <row r="1143" spans="2:9">
      <c r="B1143" s="138" t="s">
        <v>2412</v>
      </c>
      <c r="C1143" s="138" t="s">
        <v>3101</v>
      </c>
      <c r="D1143" s="134" t="s">
        <v>1184</v>
      </c>
      <c r="E1143" s="135" t="s">
        <v>1460</v>
      </c>
      <c r="F1143" s="135" t="s">
        <v>1460</v>
      </c>
      <c r="G1143" s="135" t="s">
        <v>1460</v>
      </c>
      <c r="H1143" s="22" t="s">
        <v>1460</v>
      </c>
      <c r="I1143" s="22" t="s">
        <v>1460</v>
      </c>
    </row>
    <row r="1144" spans="2:9">
      <c r="B1144" s="138" t="s">
        <v>3102</v>
      </c>
      <c r="C1144" s="138" t="s">
        <v>3103</v>
      </c>
      <c r="D1144" s="134" t="s">
        <v>1185</v>
      </c>
      <c r="E1144" s="135" t="s">
        <v>1460</v>
      </c>
      <c r="F1144" s="135" t="s">
        <v>1460</v>
      </c>
      <c r="G1144" s="135" t="s">
        <v>1460</v>
      </c>
      <c r="H1144" s="22" t="s">
        <v>1460</v>
      </c>
      <c r="I1144" s="22" t="s">
        <v>1460</v>
      </c>
    </row>
    <row r="1145" spans="2:9">
      <c r="B1145" s="138" t="s">
        <v>2414</v>
      </c>
      <c r="C1145" s="138" t="s">
        <v>2415</v>
      </c>
      <c r="D1145" s="134" t="s">
        <v>1186</v>
      </c>
      <c r="E1145" s="135" t="s">
        <v>1460</v>
      </c>
      <c r="F1145" s="135" t="s">
        <v>1460</v>
      </c>
      <c r="G1145" s="135" t="s">
        <v>1460</v>
      </c>
      <c r="H1145" s="22" t="s">
        <v>1460</v>
      </c>
      <c r="I1145" s="22" t="s">
        <v>1460</v>
      </c>
    </row>
    <row r="1146" spans="2:9">
      <c r="B1146" s="138" t="s">
        <v>3104</v>
      </c>
      <c r="C1146" s="138" t="s">
        <v>3105</v>
      </c>
      <c r="D1146" s="134" t="s">
        <v>1187</v>
      </c>
      <c r="E1146" s="135" t="s">
        <v>1460</v>
      </c>
      <c r="F1146" s="135" t="s">
        <v>1460</v>
      </c>
      <c r="G1146" s="135" t="s">
        <v>1460</v>
      </c>
      <c r="H1146" s="22" t="s">
        <v>1460</v>
      </c>
      <c r="I1146" s="22" t="s">
        <v>1460</v>
      </c>
    </row>
    <row r="1147" spans="2:9">
      <c r="B1147" s="138" t="s">
        <v>3106</v>
      </c>
      <c r="C1147" s="138" t="s">
        <v>2419</v>
      </c>
      <c r="D1147" s="134" t="s">
        <v>1188</v>
      </c>
      <c r="E1147" s="135" t="s">
        <v>1460</v>
      </c>
      <c r="F1147" s="135" t="s">
        <v>1460</v>
      </c>
      <c r="G1147" s="135" t="s">
        <v>1460</v>
      </c>
      <c r="H1147" s="22" t="s">
        <v>1460</v>
      </c>
      <c r="I1147" s="22" t="s">
        <v>1460</v>
      </c>
    </row>
    <row r="1148" spans="2:9">
      <c r="B1148" s="138" t="s">
        <v>2420</v>
      </c>
      <c r="C1148" s="138" t="s">
        <v>3107</v>
      </c>
      <c r="D1148" s="134" t="s">
        <v>1189</v>
      </c>
      <c r="E1148" s="135" t="s">
        <v>1460</v>
      </c>
      <c r="F1148" s="135" t="s">
        <v>1460</v>
      </c>
      <c r="G1148" s="135" t="s">
        <v>1460</v>
      </c>
      <c r="H1148" s="22" t="s">
        <v>1460</v>
      </c>
      <c r="I1148" s="22" t="s">
        <v>1460</v>
      </c>
    </row>
    <row r="1149" spans="2:9">
      <c r="B1149" s="138" t="s">
        <v>3108</v>
      </c>
      <c r="C1149" s="138" t="s">
        <v>3109</v>
      </c>
      <c r="D1149" s="134" t="s">
        <v>1190</v>
      </c>
      <c r="E1149" s="135" t="s">
        <v>1460</v>
      </c>
      <c r="F1149" s="135" t="s">
        <v>1460</v>
      </c>
      <c r="G1149" s="135" t="s">
        <v>1460</v>
      </c>
      <c r="H1149" s="22" t="s">
        <v>1460</v>
      </c>
      <c r="I1149" s="22" t="s">
        <v>1460</v>
      </c>
    </row>
    <row r="1150" spans="2:9">
      <c r="B1150" s="138" t="s">
        <v>2424</v>
      </c>
      <c r="C1150" s="138" t="s">
        <v>3110</v>
      </c>
      <c r="D1150" s="134" t="s">
        <v>1191</v>
      </c>
      <c r="E1150" s="135" t="s">
        <v>1460</v>
      </c>
      <c r="F1150" s="135" t="s">
        <v>1460</v>
      </c>
      <c r="G1150" s="135" t="s">
        <v>1460</v>
      </c>
      <c r="H1150" s="22" t="s">
        <v>1460</v>
      </c>
      <c r="I1150" s="22" t="s">
        <v>1460</v>
      </c>
    </row>
    <row r="1151" spans="2:9">
      <c r="B1151" s="138" t="s">
        <v>3111</v>
      </c>
      <c r="C1151" s="138" t="s">
        <v>3112</v>
      </c>
      <c r="D1151" s="134" t="s">
        <v>1192</v>
      </c>
      <c r="E1151" s="135" t="s">
        <v>1460</v>
      </c>
      <c r="F1151" s="135" t="s">
        <v>1460</v>
      </c>
      <c r="G1151" s="135" t="s">
        <v>1460</v>
      </c>
      <c r="H1151" s="22" t="s">
        <v>1460</v>
      </c>
      <c r="I1151" s="22" t="s">
        <v>1460</v>
      </c>
    </row>
    <row r="1152" spans="2:9">
      <c r="B1152" s="138" t="s">
        <v>2426</v>
      </c>
      <c r="C1152" s="138" t="s">
        <v>2427</v>
      </c>
      <c r="D1152" s="134" t="s">
        <v>1193</v>
      </c>
      <c r="E1152" s="135" t="s">
        <v>1460</v>
      </c>
      <c r="F1152" s="135" t="s">
        <v>1460</v>
      </c>
      <c r="G1152" s="135" t="s">
        <v>1460</v>
      </c>
      <c r="H1152" s="22" t="s">
        <v>1460</v>
      </c>
      <c r="I1152" s="22" t="s">
        <v>1460</v>
      </c>
    </row>
    <row r="1153" spans="2:9">
      <c r="B1153" s="138" t="s">
        <v>2428</v>
      </c>
      <c r="C1153" s="138" t="s">
        <v>2431</v>
      </c>
      <c r="D1153" s="134" t="s">
        <v>1194</v>
      </c>
      <c r="E1153" s="135" t="s">
        <v>1460</v>
      </c>
      <c r="F1153" s="135" t="s">
        <v>1460</v>
      </c>
      <c r="G1153" s="135" t="s">
        <v>1460</v>
      </c>
      <c r="H1153" s="22" t="s">
        <v>1460</v>
      </c>
      <c r="I1153" s="22" t="s">
        <v>1460</v>
      </c>
    </row>
    <row r="1154" spans="2:9">
      <c r="B1154" s="138" t="s">
        <v>2430</v>
      </c>
      <c r="C1154" s="138" t="s">
        <v>2433</v>
      </c>
      <c r="D1154" s="134" t="s">
        <v>1195</v>
      </c>
      <c r="E1154" s="135" t="s">
        <v>1460</v>
      </c>
      <c r="F1154" s="135" t="s">
        <v>1460</v>
      </c>
      <c r="G1154" s="135" t="s">
        <v>1460</v>
      </c>
      <c r="H1154" s="22" t="s">
        <v>1460</v>
      </c>
      <c r="I1154" s="22" t="s">
        <v>1460</v>
      </c>
    </row>
    <row r="1155" spans="2:9">
      <c r="B1155" s="138" t="s">
        <v>2434</v>
      </c>
      <c r="C1155" s="138" t="s">
        <v>3113</v>
      </c>
      <c r="D1155" s="134" t="s">
        <v>1196</v>
      </c>
      <c r="E1155" s="135" t="s">
        <v>1460</v>
      </c>
      <c r="F1155" s="135" t="s">
        <v>1460</v>
      </c>
      <c r="G1155" s="135" t="s">
        <v>1460</v>
      </c>
      <c r="H1155" s="22" t="s">
        <v>1460</v>
      </c>
      <c r="I1155" s="22" t="s">
        <v>1460</v>
      </c>
    </row>
    <row r="1156" spans="2:9">
      <c r="B1156" s="138" t="s">
        <v>2436</v>
      </c>
      <c r="C1156" s="138" t="s">
        <v>2437</v>
      </c>
      <c r="D1156" s="134" t="s">
        <v>1197</v>
      </c>
      <c r="E1156" s="135" t="s">
        <v>1460</v>
      </c>
      <c r="F1156" s="135" t="s">
        <v>1460</v>
      </c>
      <c r="G1156" s="135" t="s">
        <v>1460</v>
      </c>
      <c r="H1156" s="22" t="s">
        <v>1460</v>
      </c>
      <c r="I1156" s="22" t="s">
        <v>1460</v>
      </c>
    </row>
    <row r="1157" spans="2:9">
      <c r="B1157" s="138" t="s">
        <v>2438</v>
      </c>
      <c r="C1157" s="138" t="s">
        <v>2439</v>
      </c>
      <c r="D1157" s="134" t="s">
        <v>1198</v>
      </c>
      <c r="E1157" s="135" t="s">
        <v>1460</v>
      </c>
      <c r="F1157" s="135" t="s">
        <v>1460</v>
      </c>
      <c r="G1157" s="135" t="s">
        <v>1460</v>
      </c>
      <c r="H1157" s="22" t="s">
        <v>1460</v>
      </c>
      <c r="I1157" s="22" t="s">
        <v>1460</v>
      </c>
    </row>
    <row r="1158" spans="2:9">
      <c r="B1158" s="138" t="s">
        <v>2440</v>
      </c>
      <c r="C1158" s="138" t="s">
        <v>2441</v>
      </c>
      <c r="D1158" s="134" t="s">
        <v>1199</v>
      </c>
      <c r="E1158" s="135" t="s">
        <v>1460</v>
      </c>
      <c r="F1158" s="135" t="s">
        <v>1460</v>
      </c>
      <c r="G1158" s="135" t="s">
        <v>1460</v>
      </c>
      <c r="H1158" s="22" t="s">
        <v>1460</v>
      </c>
      <c r="I1158" s="22" t="s">
        <v>1460</v>
      </c>
    </row>
    <row r="1159" spans="2:9">
      <c r="B1159" s="138" t="s">
        <v>2442</v>
      </c>
      <c r="C1159" s="138" t="s">
        <v>2443</v>
      </c>
      <c r="D1159" s="134" t="s">
        <v>1200</v>
      </c>
      <c r="E1159" s="135" t="s">
        <v>1460</v>
      </c>
      <c r="F1159" s="135" t="s">
        <v>1460</v>
      </c>
      <c r="G1159" s="135" t="s">
        <v>1460</v>
      </c>
      <c r="H1159" s="22" t="s">
        <v>1460</v>
      </c>
      <c r="I1159" s="22" t="s">
        <v>1460</v>
      </c>
    </row>
    <row r="1160" spans="2:9">
      <c r="B1160" s="138" t="s">
        <v>2444</v>
      </c>
      <c r="C1160" s="138" t="s">
        <v>3114</v>
      </c>
      <c r="D1160" s="134" t="s">
        <v>1201</v>
      </c>
      <c r="E1160" s="135" t="s">
        <v>1460</v>
      </c>
      <c r="F1160" s="135" t="s">
        <v>1460</v>
      </c>
      <c r="G1160" s="135" t="s">
        <v>1460</v>
      </c>
      <c r="H1160" s="22" t="s">
        <v>1460</v>
      </c>
      <c r="I1160" s="22" t="s">
        <v>1460</v>
      </c>
    </row>
    <row r="1161" spans="2:9">
      <c r="B1161" s="138" t="s">
        <v>2446</v>
      </c>
      <c r="C1161" s="138" t="s">
        <v>2447</v>
      </c>
      <c r="D1161" s="134" t="s">
        <v>1202</v>
      </c>
      <c r="E1161" s="135" t="s">
        <v>1460</v>
      </c>
      <c r="F1161" s="135" t="s">
        <v>1460</v>
      </c>
      <c r="G1161" s="135" t="s">
        <v>1460</v>
      </c>
      <c r="H1161" s="22" t="s">
        <v>1460</v>
      </c>
      <c r="I1161" s="22" t="s">
        <v>1460</v>
      </c>
    </row>
    <row r="1162" spans="2:9">
      <c r="B1162" s="138" t="s">
        <v>2448</v>
      </c>
      <c r="C1162" s="138" t="s">
        <v>2449</v>
      </c>
      <c r="D1162" s="134" t="s">
        <v>1203</v>
      </c>
      <c r="E1162" s="135" t="s">
        <v>1460</v>
      </c>
      <c r="F1162" s="135" t="s">
        <v>1460</v>
      </c>
      <c r="G1162" s="135" t="s">
        <v>1460</v>
      </c>
      <c r="H1162" s="22" t="s">
        <v>1460</v>
      </c>
      <c r="I1162" s="22" t="s">
        <v>1460</v>
      </c>
    </row>
    <row r="1163" spans="2:9">
      <c r="B1163" s="138" t="s">
        <v>2450</v>
      </c>
      <c r="C1163" s="138" t="s">
        <v>3115</v>
      </c>
      <c r="D1163" s="134" t="s">
        <v>1204</v>
      </c>
      <c r="E1163" s="135" t="s">
        <v>1460</v>
      </c>
      <c r="F1163" s="135" t="s">
        <v>1460</v>
      </c>
      <c r="G1163" s="135" t="s">
        <v>1460</v>
      </c>
      <c r="H1163" s="22" t="s">
        <v>1460</v>
      </c>
      <c r="I1163" s="22" t="s">
        <v>1460</v>
      </c>
    </row>
    <row r="1164" spans="2:9">
      <c r="B1164" s="138" t="s">
        <v>2452</v>
      </c>
      <c r="C1164" s="138" t="s">
        <v>3116</v>
      </c>
      <c r="D1164" s="134" t="s">
        <v>1205</v>
      </c>
      <c r="E1164" s="135" t="s">
        <v>1460</v>
      </c>
      <c r="F1164" s="135" t="s">
        <v>1460</v>
      </c>
      <c r="G1164" s="135" t="s">
        <v>1460</v>
      </c>
      <c r="H1164" s="22" t="s">
        <v>1460</v>
      </c>
      <c r="I1164" s="22" t="s">
        <v>1460</v>
      </c>
    </row>
    <row r="1165" spans="2:9">
      <c r="B1165" s="138" t="s">
        <v>3117</v>
      </c>
      <c r="C1165" s="138" t="s">
        <v>2475</v>
      </c>
      <c r="D1165" s="134" t="s">
        <v>1206</v>
      </c>
      <c r="E1165" s="135" t="s">
        <v>1460</v>
      </c>
      <c r="F1165" s="135" t="s">
        <v>1460</v>
      </c>
      <c r="G1165" s="135" t="s">
        <v>1460</v>
      </c>
      <c r="H1165" s="22" t="s">
        <v>1460</v>
      </c>
      <c r="I1165" s="22" t="s">
        <v>1460</v>
      </c>
    </row>
    <row r="1166" spans="2:9">
      <c r="B1166" s="138" t="s">
        <v>3118</v>
      </c>
      <c r="C1166" s="138" t="s">
        <v>3119</v>
      </c>
      <c r="D1166" s="134" t="s">
        <v>1207</v>
      </c>
      <c r="E1166" s="135" t="s">
        <v>1460</v>
      </c>
      <c r="F1166" s="135" t="s">
        <v>9</v>
      </c>
      <c r="G1166" s="135" t="s">
        <v>1460</v>
      </c>
      <c r="H1166" s="22" t="s">
        <v>1460</v>
      </c>
      <c r="I1166" s="22" t="s">
        <v>1460</v>
      </c>
    </row>
    <row r="1167" spans="2:9">
      <c r="B1167" s="138" t="s">
        <v>3120</v>
      </c>
      <c r="C1167" s="138" t="s">
        <v>3121</v>
      </c>
      <c r="D1167" s="134" t="s">
        <v>1208</v>
      </c>
      <c r="E1167" s="135" t="s">
        <v>1460</v>
      </c>
      <c r="F1167" s="135" t="s">
        <v>1460</v>
      </c>
      <c r="G1167" s="135" t="s">
        <v>1460</v>
      </c>
      <c r="H1167" s="22" t="s">
        <v>1460</v>
      </c>
      <c r="I1167" s="22" t="s">
        <v>1460</v>
      </c>
    </row>
    <row r="1168" spans="2:9">
      <c r="B1168" s="138" t="s">
        <v>3122</v>
      </c>
      <c r="C1168" s="138" t="s">
        <v>3123</v>
      </c>
      <c r="D1168" s="134" t="s">
        <v>1209</v>
      </c>
      <c r="E1168" s="135" t="s">
        <v>1460</v>
      </c>
      <c r="F1168" s="135" t="s">
        <v>1460</v>
      </c>
      <c r="G1168" s="135" t="s">
        <v>1460</v>
      </c>
      <c r="H1168" s="22" t="s">
        <v>1460</v>
      </c>
      <c r="I1168" s="22" t="s">
        <v>1460</v>
      </c>
    </row>
    <row r="1169" spans="2:9">
      <c r="B1169" s="138" t="s">
        <v>2456</v>
      </c>
      <c r="C1169" s="138" t="s">
        <v>3124</v>
      </c>
      <c r="D1169" s="134" t="s">
        <v>1210</v>
      </c>
      <c r="E1169" s="135" t="s">
        <v>1460</v>
      </c>
      <c r="F1169" s="135" t="s">
        <v>1460</v>
      </c>
      <c r="G1169" s="135" t="s">
        <v>1460</v>
      </c>
      <c r="H1169" s="22" t="s">
        <v>1460</v>
      </c>
      <c r="I1169" s="22" t="s">
        <v>1460</v>
      </c>
    </row>
    <row r="1170" spans="2:9">
      <c r="B1170" s="138" t="s">
        <v>3125</v>
      </c>
      <c r="C1170" s="138" t="s">
        <v>3126</v>
      </c>
      <c r="D1170" s="134" t="s">
        <v>1211</v>
      </c>
      <c r="E1170" s="135" t="s">
        <v>1460</v>
      </c>
      <c r="F1170" s="135" t="s">
        <v>1460</v>
      </c>
      <c r="G1170" s="135" t="s">
        <v>1460</v>
      </c>
      <c r="H1170" s="22" t="s">
        <v>1460</v>
      </c>
      <c r="I1170" s="22" t="s">
        <v>1460</v>
      </c>
    </row>
    <row r="1171" spans="2:9">
      <c r="B1171" s="138" t="s">
        <v>3127</v>
      </c>
      <c r="C1171" s="138" t="s">
        <v>3128</v>
      </c>
      <c r="D1171" s="134" t="s">
        <v>1212</v>
      </c>
      <c r="E1171" s="135" t="s">
        <v>1460</v>
      </c>
      <c r="F1171" s="135" t="s">
        <v>1460</v>
      </c>
      <c r="G1171" s="135" t="s">
        <v>1460</v>
      </c>
      <c r="H1171" s="22" t="s">
        <v>1460</v>
      </c>
      <c r="I1171" s="22" t="s">
        <v>1460</v>
      </c>
    </row>
    <row r="1172" spans="2:9">
      <c r="B1172" s="138" t="s">
        <v>3129</v>
      </c>
      <c r="C1172" s="138" t="s">
        <v>3130</v>
      </c>
      <c r="D1172" s="134" t="s">
        <v>1213</v>
      </c>
      <c r="E1172" s="135" t="s">
        <v>1460</v>
      </c>
      <c r="F1172" s="135" t="s">
        <v>1460</v>
      </c>
      <c r="G1172" s="135" t="s">
        <v>1460</v>
      </c>
      <c r="H1172" s="22" t="s">
        <v>1460</v>
      </c>
      <c r="I1172" s="22" t="s">
        <v>1460</v>
      </c>
    </row>
    <row r="1173" spans="2:9">
      <c r="B1173" s="138" t="s">
        <v>3131</v>
      </c>
      <c r="C1173" s="138" t="s">
        <v>3132</v>
      </c>
      <c r="D1173" s="134" t="s">
        <v>1214</v>
      </c>
      <c r="E1173" s="135" t="s">
        <v>1460</v>
      </c>
      <c r="F1173" s="135" t="s">
        <v>1460</v>
      </c>
      <c r="G1173" s="135" t="s">
        <v>1460</v>
      </c>
      <c r="H1173" s="22" t="s">
        <v>1460</v>
      </c>
      <c r="I1173" s="22" t="s">
        <v>1460</v>
      </c>
    </row>
    <row r="1174" spans="2:9">
      <c r="B1174" s="138" t="s">
        <v>3133</v>
      </c>
      <c r="C1174" s="138" t="s">
        <v>3134</v>
      </c>
      <c r="D1174" s="134" t="s">
        <v>1215</v>
      </c>
      <c r="E1174" s="135" t="s">
        <v>1460</v>
      </c>
      <c r="F1174" s="135" t="s">
        <v>1460</v>
      </c>
      <c r="G1174" s="135" t="s">
        <v>1460</v>
      </c>
      <c r="H1174" s="22" t="s">
        <v>1460</v>
      </c>
      <c r="I1174" s="22" t="s">
        <v>1460</v>
      </c>
    </row>
    <row r="1175" spans="2:9">
      <c r="B1175" s="138" t="s">
        <v>3135</v>
      </c>
      <c r="C1175" s="138" t="s">
        <v>3136</v>
      </c>
      <c r="D1175" s="134" t="s">
        <v>1216</v>
      </c>
      <c r="E1175" s="135" t="s">
        <v>1460</v>
      </c>
      <c r="F1175" s="135" t="s">
        <v>1460</v>
      </c>
      <c r="G1175" s="135" t="s">
        <v>1460</v>
      </c>
      <c r="H1175" s="22" t="s">
        <v>1460</v>
      </c>
      <c r="I1175" s="22" t="s">
        <v>1460</v>
      </c>
    </row>
    <row r="1176" spans="2:9">
      <c r="B1176" s="138" t="s">
        <v>3137</v>
      </c>
      <c r="C1176" s="138" t="s">
        <v>2469</v>
      </c>
      <c r="D1176" s="134" t="s">
        <v>1217</v>
      </c>
      <c r="E1176" s="135" t="s">
        <v>1460</v>
      </c>
      <c r="F1176" s="135" t="s">
        <v>1460</v>
      </c>
      <c r="G1176" s="135" t="s">
        <v>1460</v>
      </c>
      <c r="H1176" s="22" t="s">
        <v>1460</v>
      </c>
      <c r="I1176" s="22" t="s">
        <v>1460</v>
      </c>
    </row>
    <row r="1177" spans="2:9">
      <c r="B1177" s="138" t="s">
        <v>3138</v>
      </c>
      <c r="C1177" s="138" t="s">
        <v>3139</v>
      </c>
      <c r="D1177" s="134" t="s">
        <v>1218</v>
      </c>
      <c r="E1177" s="135" t="s">
        <v>1460</v>
      </c>
      <c r="F1177" s="135" t="s">
        <v>1460</v>
      </c>
      <c r="G1177" s="135" t="s">
        <v>1460</v>
      </c>
      <c r="H1177" s="22" t="s">
        <v>1460</v>
      </c>
      <c r="I1177" s="22" t="s">
        <v>1460</v>
      </c>
    </row>
    <row r="1178" spans="2:9">
      <c r="B1178" s="138" t="s">
        <v>3140</v>
      </c>
      <c r="C1178" s="138" t="s">
        <v>3141</v>
      </c>
      <c r="D1178" s="134" t="s">
        <v>1219</v>
      </c>
      <c r="E1178" s="135" t="s">
        <v>1460</v>
      </c>
      <c r="F1178" s="135" t="s">
        <v>1460</v>
      </c>
      <c r="G1178" s="135" t="s">
        <v>1460</v>
      </c>
      <c r="H1178" s="22" t="s">
        <v>1460</v>
      </c>
      <c r="I1178" s="22" t="s">
        <v>1460</v>
      </c>
    </row>
    <row r="1179" spans="2:9">
      <c r="B1179" s="138" t="s">
        <v>3142</v>
      </c>
      <c r="C1179" s="138" t="s">
        <v>3143</v>
      </c>
      <c r="D1179" s="134" t="s">
        <v>1220</v>
      </c>
      <c r="E1179" s="135" t="s">
        <v>1460</v>
      </c>
      <c r="F1179" s="135" t="s">
        <v>1460</v>
      </c>
      <c r="G1179" s="135" t="s">
        <v>1460</v>
      </c>
      <c r="H1179" s="22" t="s">
        <v>1460</v>
      </c>
      <c r="I1179" s="22" t="s">
        <v>1460</v>
      </c>
    </row>
    <row r="1180" spans="2:9">
      <c r="B1180" s="138" t="s">
        <v>3144</v>
      </c>
      <c r="C1180" s="138" t="s">
        <v>3145</v>
      </c>
      <c r="D1180" s="134" t="s">
        <v>1221</v>
      </c>
      <c r="E1180" s="135" t="s">
        <v>1460</v>
      </c>
      <c r="F1180" s="135" t="s">
        <v>9</v>
      </c>
      <c r="G1180" s="135" t="s">
        <v>9</v>
      </c>
      <c r="H1180" s="22" t="s">
        <v>1460</v>
      </c>
      <c r="I1180" s="22" t="s">
        <v>1460</v>
      </c>
    </row>
    <row r="1181" spans="2:9">
      <c r="B1181" s="138" t="s">
        <v>2474</v>
      </c>
      <c r="C1181" s="138" t="s">
        <v>3146</v>
      </c>
      <c r="D1181" s="134" t="s">
        <v>1222</v>
      </c>
      <c r="E1181" s="135" t="s">
        <v>1460</v>
      </c>
      <c r="F1181" s="135" t="s">
        <v>1460</v>
      </c>
      <c r="G1181" s="135" t="s">
        <v>1460</v>
      </c>
      <c r="H1181" s="22" t="s">
        <v>1460</v>
      </c>
      <c r="I1181" s="22" t="s">
        <v>1460</v>
      </c>
    </row>
    <row r="1182" spans="2:9">
      <c r="B1182" s="138" t="s">
        <v>3147</v>
      </c>
      <c r="C1182" s="138" t="s">
        <v>3148</v>
      </c>
      <c r="D1182" s="134" t="s">
        <v>1223</v>
      </c>
      <c r="E1182" s="135" t="s">
        <v>1460</v>
      </c>
      <c r="F1182" s="135" t="s">
        <v>1460</v>
      </c>
      <c r="G1182" s="135" t="s">
        <v>1460</v>
      </c>
      <c r="H1182" s="22" t="s">
        <v>1460</v>
      </c>
      <c r="I1182" s="22" t="s">
        <v>1460</v>
      </c>
    </row>
    <row r="1183" spans="2:9">
      <c r="B1183" s="138" t="s">
        <v>2478</v>
      </c>
      <c r="C1183" s="138" t="s">
        <v>2479</v>
      </c>
      <c r="D1183" s="134" t="s">
        <v>1224</v>
      </c>
      <c r="E1183" s="135" t="s">
        <v>1460</v>
      </c>
      <c r="F1183" s="135" t="s">
        <v>1460</v>
      </c>
      <c r="G1183" s="135" t="s">
        <v>1460</v>
      </c>
      <c r="H1183" s="22" t="s">
        <v>1460</v>
      </c>
      <c r="I1183" s="22" t="s">
        <v>1460</v>
      </c>
    </row>
    <row r="1184" spans="2:9">
      <c r="B1184" s="138" t="s">
        <v>2480</v>
      </c>
      <c r="C1184" s="138" t="s">
        <v>2481</v>
      </c>
      <c r="D1184" s="134" t="s">
        <v>1225</v>
      </c>
      <c r="E1184" s="135" t="s">
        <v>1460</v>
      </c>
      <c r="F1184" s="135" t="s">
        <v>1460</v>
      </c>
      <c r="G1184" s="135" t="s">
        <v>1460</v>
      </c>
      <c r="H1184" s="22" t="s">
        <v>1460</v>
      </c>
      <c r="I1184" s="22" t="s">
        <v>1460</v>
      </c>
    </row>
    <row r="1185" spans="2:9">
      <c r="B1185" s="138" t="s">
        <v>3149</v>
      </c>
      <c r="C1185" s="138" t="s">
        <v>3150</v>
      </c>
      <c r="D1185" s="134" t="s">
        <v>1226</v>
      </c>
      <c r="E1185" s="135" t="s">
        <v>1460</v>
      </c>
      <c r="F1185" s="135" t="s">
        <v>1460</v>
      </c>
      <c r="G1185" s="135" t="s">
        <v>1460</v>
      </c>
      <c r="H1185" s="22" t="s">
        <v>1460</v>
      </c>
      <c r="I1185" s="22" t="s">
        <v>1460</v>
      </c>
    </row>
    <row r="1186" spans="2:9">
      <c r="B1186" s="138" t="s">
        <v>3151</v>
      </c>
      <c r="C1186" s="138" t="s">
        <v>3152</v>
      </c>
      <c r="D1186" s="134" t="s">
        <v>1227</v>
      </c>
      <c r="E1186" s="135" t="s">
        <v>1460</v>
      </c>
      <c r="F1186" s="135" t="s">
        <v>1460</v>
      </c>
      <c r="G1186" s="135" t="s">
        <v>1460</v>
      </c>
      <c r="H1186" s="22" t="s">
        <v>1460</v>
      </c>
      <c r="I1186" s="22" t="s">
        <v>1460</v>
      </c>
    </row>
    <row r="1187" spans="2:9">
      <c r="B1187" s="138" t="s">
        <v>3153</v>
      </c>
      <c r="C1187" s="138" t="s">
        <v>3154</v>
      </c>
      <c r="D1187" s="134" t="s">
        <v>1228</v>
      </c>
      <c r="E1187" s="135" t="s">
        <v>1460</v>
      </c>
      <c r="F1187" s="135" t="s">
        <v>1460</v>
      </c>
      <c r="G1187" s="135" t="s">
        <v>1460</v>
      </c>
      <c r="H1187" s="22" t="s">
        <v>1460</v>
      </c>
      <c r="I1187" s="22" t="s">
        <v>1460</v>
      </c>
    </row>
    <row r="1188" spans="2:9">
      <c r="B1188" s="138" t="s">
        <v>3155</v>
      </c>
      <c r="C1188" s="138" t="s">
        <v>3156</v>
      </c>
      <c r="D1188" s="134" t="s">
        <v>1229</v>
      </c>
      <c r="E1188" s="135" t="s">
        <v>1460</v>
      </c>
      <c r="F1188" s="135" t="s">
        <v>1460</v>
      </c>
      <c r="G1188" s="135" t="s">
        <v>1460</v>
      </c>
      <c r="H1188" s="22" t="s">
        <v>1460</v>
      </c>
      <c r="I1188" s="22" t="s">
        <v>1460</v>
      </c>
    </row>
    <row r="1189" spans="2:9">
      <c r="B1189" s="138" t="s">
        <v>2486</v>
      </c>
      <c r="C1189" s="138" t="s">
        <v>2487</v>
      </c>
      <c r="D1189" s="134" t="s">
        <v>1230</v>
      </c>
      <c r="E1189" s="135" t="s">
        <v>1460</v>
      </c>
      <c r="F1189" s="135" t="s">
        <v>1460</v>
      </c>
      <c r="G1189" s="135" t="s">
        <v>1460</v>
      </c>
      <c r="H1189" s="22" t="s">
        <v>1460</v>
      </c>
      <c r="I1189" s="22" t="s">
        <v>1460</v>
      </c>
    </row>
    <row r="1190" spans="2:9">
      <c r="B1190" s="138" t="s">
        <v>3157</v>
      </c>
      <c r="C1190" s="138" t="s">
        <v>3158</v>
      </c>
      <c r="D1190" s="134" t="s">
        <v>1231</v>
      </c>
      <c r="E1190" s="135" t="s">
        <v>1460</v>
      </c>
      <c r="F1190" s="135" t="s">
        <v>1460</v>
      </c>
      <c r="G1190" s="135" t="s">
        <v>1460</v>
      </c>
      <c r="H1190" s="22" t="s">
        <v>1460</v>
      </c>
      <c r="I1190" s="22" t="s">
        <v>1460</v>
      </c>
    </row>
    <row r="1191" spans="2:9">
      <c r="B1191" s="138" t="s">
        <v>3159</v>
      </c>
      <c r="C1191" s="138" t="s">
        <v>3160</v>
      </c>
      <c r="D1191" s="134" t="s">
        <v>1232</v>
      </c>
      <c r="E1191" s="135" t="s">
        <v>1460</v>
      </c>
      <c r="F1191" s="135" t="s">
        <v>1460</v>
      </c>
      <c r="G1191" s="135" t="s">
        <v>1460</v>
      </c>
      <c r="H1191" s="22" t="s">
        <v>1460</v>
      </c>
      <c r="I1191" s="22" t="s">
        <v>1460</v>
      </c>
    </row>
    <row r="1192" spans="2:9">
      <c r="B1192" s="138" t="s">
        <v>2490</v>
      </c>
      <c r="C1192" s="138" t="s">
        <v>3161</v>
      </c>
      <c r="D1192" s="134" t="s">
        <v>1233</v>
      </c>
      <c r="E1192" s="135" t="s">
        <v>1460</v>
      </c>
      <c r="F1192" s="135" t="s">
        <v>1460</v>
      </c>
      <c r="G1192" s="135" t="s">
        <v>1460</v>
      </c>
      <c r="H1192" s="22" t="s">
        <v>1460</v>
      </c>
      <c r="I1192" s="22" t="s">
        <v>1460</v>
      </c>
    </row>
    <row r="1193" spans="2:9">
      <c r="B1193" s="138" t="s">
        <v>2492</v>
      </c>
      <c r="C1193" s="138" t="s">
        <v>3162</v>
      </c>
      <c r="D1193" s="134" t="s">
        <v>1234</v>
      </c>
      <c r="E1193" s="135" t="s">
        <v>1460</v>
      </c>
      <c r="F1193" s="135" t="s">
        <v>1460</v>
      </c>
      <c r="G1193" s="135" t="s">
        <v>1460</v>
      </c>
      <c r="H1193" s="22" t="s">
        <v>1460</v>
      </c>
      <c r="I1193" s="22" t="s">
        <v>1460</v>
      </c>
    </row>
    <row r="1194" spans="2:9">
      <c r="B1194" s="138" t="s">
        <v>2494</v>
      </c>
      <c r="C1194" s="138" t="s">
        <v>3163</v>
      </c>
      <c r="D1194" s="134" t="s">
        <v>1235</v>
      </c>
      <c r="E1194" s="135" t="s">
        <v>1460</v>
      </c>
      <c r="F1194" s="135" t="s">
        <v>1460</v>
      </c>
      <c r="G1194" s="135" t="s">
        <v>1460</v>
      </c>
      <c r="H1194" s="22" t="s">
        <v>1460</v>
      </c>
      <c r="I1194" s="22" t="s">
        <v>1460</v>
      </c>
    </row>
    <row r="1195" spans="2:9">
      <c r="B1195" s="138" t="s">
        <v>2496</v>
      </c>
      <c r="C1195" s="138" t="s">
        <v>3164</v>
      </c>
      <c r="D1195" s="134" t="s">
        <v>1236</v>
      </c>
      <c r="E1195" s="135" t="s">
        <v>1460</v>
      </c>
      <c r="F1195" s="135" t="s">
        <v>1460</v>
      </c>
      <c r="G1195" s="135" t="s">
        <v>1460</v>
      </c>
      <c r="H1195" s="22" t="s">
        <v>1460</v>
      </c>
      <c r="I1195" s="22" t="s">
        <v>1460</v>
      </c>
    </row>
    <row r="1196" spans="2:9">
      <c r="B1196" s="138" t="s">
        <v>2498</v>
      </c>
      <c r="C1196" s="138" t="s">
        <v>3165</v>
      </c>
      <c r="D1196" s="134" t="s">
        <v>1237</v>
      </c>
      <c r="E1196" s="135" t="s">
        <v>1460</v>
      </c>
      <c r="F1196" s="135" t="s">
        <v>1460</v>
      </c>
      <c r="G1196" s="135" t="s">
        <v>1460</v>
      </c>
      <c r="H1196" s="22" t="s">
        <v>1460</v>
      </c>
      <c r="I1196" s="22" t="s">
        <v>1460</v>
      </c>
    </row>
    <row r="1197" spans="2:9">
      <c r="B1197" s="138" t="s">
        <v>2500</v>
      </c>
      <c r="C1197" s="138" t="s">
        <v>2501</v>
      </c>
      <c r="D1197" s="134" t="s">
        <v>1238</v>
      </c>
      <c r="E1197" s="135" t="s">
        <v>1460</v>
      </c>
      <c r="F1197" s="135" t="s">
        <v>1460</v>
      </c>
      <c r="G1197" s="135" t="s">
        <v>1460</v>
      </c>
      <c r="H1197" s="22" t="s">
        <v>1460</v>
      </c>
      <c r="I1197" s="22" t="s">
        <v>1460</v>
      </c>
    </row>
    <row r="1198" spans="2:9">
      <c r="B1198" s="138" t="s">
        <v>2502</v>
      </c>
      <c r="C1198" s="138" t="s">
        <v>2503</v>
      </c>
      <c r="D1198" s="134" t="s">
        <v>1239</v>
      </c>
      <c r="E1198" s="135" t="s">
        <v>1460</v>
      </c>
      <c r="F1198" s="135" t="s">
        <v>1460</v>
      </c>
      <c r="G1198" s="135" t="s">
        <v>1460</v>
      </c>
      <c r="H1198" s="22" t="s">
        <v>1460</v>
      </c>
      <c r="I1198" s="22" t="s">
        <v>1460</v>
      </c>
    </row>
    <row r="1199" spans="2:9">
      <c r="B1199" s="138" t="s">
        <v>2504</v>
      </c>
      <c r="C1199" s="138" t="s">
        <v>3166</v>
      </c>
      <c r="D1199" s="134" t="s">
        <v>1240</v>
      </c>
      <c r="E1199" s="135" t="s">
        <v>1460</v>
      </c>
      <c r="F1199" s="135" t="s">
        <v>1460</v>
      </c>
      <c r="G1199" s="135" t="s">
        <v>1460</v>
      </c>
      <c r="H1199" s="22" t="s">
        <v>1460</v>
      </c>
      <c r="I1199" s="22" t="s">
        <v>1460</v>
      </c>
    </row>
    <row r="1200" spans="2:9">
      <c r="B1200" s="138" t="s">
        <v>2506</v>
      </c>
      <c r="C1200" s="138" t="s">
        <v>2507</v>
      </c>
      <c r="D1200" s="134" t="s">
        <v>1241</v>
      </c>
      <c r="E1200" s="135" t="s">
        <v>1460</v>
      </c>
      <c r="F1200" s="135" t="s">
        <v>1460</v>
      </c>
      <c r="G1200" s="135" t="s">
        <v>1460</v>
      </c>
      <c r="H1200" s="22" t="s">
        <v>1460</v>
      </c>
      <c r="I1200" s="22" t="s">
        <v>1460</v>
      </c>
    </row>
    <row r="1201" spans="2:9">
      <c r="B1201" s="138" t="s">
        <v>2508</v>
      </c>
      <c r="C1201" s="138" t="s">
        <v>2509</v>
      </c>
      <c r="D1201" s="134" t="s">
        <v>1242</v>
      </c>
      <c r="E1201" s="135" t="s">
        <v>1460</v>
      </c>
      <c r="F1201" s="135" t="s">
        <v>1460</v>
      </c>
      <c r="G1201" s="135" t="s">
        <v>1460</v>
      </c>
      <c r="H1201" s="22" t="s">
        <v>1460</v>
      </c>
      <c r="I1201" s="22" t="s">
        <v>1460</v>
      </c>
    </row>
    <row r="1202" spans="2:9">
      <c r="B1202" s="138" t="s">
        <v>2510</v>
      </c>
      <c r="C1202" s="138" t="s">
        <v>3167</v>
      </c>
      <c r="D1202" s="134" t="s">
        <v>1243</v>
      </c>
      <c r="E1202" s="135" t="s">
        <v>1460</v>
      </c>
      <c r="F1202" s="135" t="s">
        <v>1460</v>
      </c>
      <c r="G1202" s="135" t="s">
        <v>1460</v>
      </c>
      <c r="H1202" s="22" t="s">
        <v>1460</v>
      </c>
      <c r="I1202" s="22" t="s">
        <v>1460</v>
      </c>
    </row>
    <row r="1203" spans="2:9">
      <c r="B1203" s="138" t="s">
        <v>2512</v>
      </c>
      <c r="C1203" s="138" t="s">
        <v>2513</v>
      </c>
      <c r="D1203" s="134" t="s">
        <v>1244</v>
      </c>
      <c r="E1203" s="135" t="s">
        <v>1460</v>
      </c>
      <c r="F1203" s="135" t="s">
        <v>1460</v>
      </c>
      <c r="G1203" s="135" t="s">
        <v>1460</v>
      </c>
      <c r="H1203" s="22" t="s">
        <v>1460</v>
      </c>
      <c r="I1203" s="22" t="s">
        <v>1460</v>
      </c>
    </row>
    <row r="1204" spans="2:9">
      <c r="B1204" s="138" t="s">
        <v>3168</v>
      </c>
      <c r="C1204" s="138" t="s">
        <v>2515</v>
      </c>
      <c r="D1204" s="134" t="s">
        <v>1245</v>
      </c>
      <c r="E1204" s="135" t="s">
        <v>1460</v>
      </c>
      <c r="F1204" s="135" t="s">
        <v>9</v>
      </c>
      <c r="G1204" s="135" t="s">
        <v>1460</v>
      </c>
      <c r="H1204" s="22" t="s">
        <v>1460</v>
      </c>
      <c r="I1204" s="22" t="s">
        <v>1460</v>
      </c>
    </row>
    <row r="1205" spans="2:9">
      <c r="B1205" s="138" t="s">
        <v>3169</v>
      </c>
      <c r="C1205" s="138" t="s">
        <v>3170</v>
      </c>
      <c r="D1205" s="134" t="s">
        <v>1246</v>
      </c>
      <c r="E1205" s="135" t="s">
        <v>1460</v>
      </c>
      <c r="F1205" s="135" t="s">
        <v>9</v>
      </c>
      <c r="G1205" s="135" t="s">
        <v>1460</v>
      </c>
      <c r="H1205" s="22" t="s">
        <v>1460</v>
      </c>
      <c r="I1205" s="22" t="s">
        <v>1460</v>
      </c>
    </row>
    <row r="1206" spans="2:9">
      <c r="B1206" s="138" t="s">
        <v>3171</v>
      </c>
      <c r="C1206" s="138" t="s">
        <v>3172</v>
      </c>
      <c r="D1206" s="134" t="s">
        <v>1247</v>
      </c>
      <c r="E1206" s="135" t="s">
        <v>1460</v>
      </c>
      <c r="F1206" s="135" t="s">
        <v>9</v>
      </c>
      <c r="G1206" s="135" t="s">
        <v>1460</v>
      </c>
      <c r="H1206" s="22" t="s">
        <v>1460</v>
      </c>
      <c r="I1206" s="22" t="s">
        <v>1460</v>
      </c>
    </row>
    <row r="1207" spans="2:9">
      <c r="B1207" s="138" t="s">
        <v>3173</v>
      </c>
      <c r="C1207" s="138" t="s">
        <v>3174</v>
      </c>
      <c r="D1207" s="134" t="s">
        <v>1248</v>
      </c>
      <c r="E1207" s="135" t="s">
        <v>1460</v>
      </c>
      <c r="F1207" s="135" t="s">
        <v>9</v>
      </c>
      <c r="G1207" s="135" t="s">
        <v>9</v>
      </c>
      <c r="H1207" s="22" t="s">
        <v>1460</v>
      </c>
      <c r="I1207" s="22" t="s">
        <v>1460</v>
      </c>
    </row>
    <row r="1208" spans="2:9">
      <c r="B1208" s="138" t="s">
        <v>2516</v>
      </c>
      <c r="C1208" s="138" t="s">
        <v>2517</v>
      </c>
      <c r="D1208" s="134" t="s">
        <v>1249</v>
      </c>
      <c r="E1208" s="135" t="s">
        <v>1460</v>
      </c>
      <c r="F1208" s="135" t="s">
        <v>9</v>
      </c>
      <c r="G1208" s="135" t="s">
        <v>9</v>
      </c>
      <c r="H1208" s="22" t="s">
        <v>1460</v>
      </c>
      <c r="I1208" s="22" t="s">
        <v>1460</v>
      </c>
    </row>
    <row r="1209" spans="2:9">
      <c r="B1209" s="138" t="s">
        <v>2518</v>
      </c>
      <c r="C1209" s="138" t="s">
        <v>2519</v>
      </c>
      <c r="D1209" s="134" t="s">
        <v>1250</v>
      </c>
      <c r="E1209" s="135" t="s">
        <v>1460</v>
      </c>
      <c r="F1209" s="135" t="s">
        <v>9</v>
      </c>
      <c r="G1209" s="135" t="s">
        <v>1460</v>
      </c>
      <c r="H1209" s="22" t="s">
        <v>1460</v>
      </c>
      <c r="I1209" s="22" t="s">
        <v>1460</v>
      </c>
    </row>
    <row r="1210" spans="2:9">
      <c r="B1210" s="138" t="s">
        <v>3175</v>
      </c>
      <c r="C1210" s="138" t="s">
        <v>3176</v>
      </c>
      <c r="D1210" s="134" t="s">
        <v>1251</v>
      </c>
      <c r="E1210" s="135" t="s">
        <v>1460</v>
      </c>
      <c r="F1210" s="135" t="s">
        <v>9</v>
      </c>
      <c r="G1210" s="135" t="s">
        <v>1460</v>
      </c>
      <c r="H1210" s="22" t="s">
        <v>1460</v>
      </c>
      <c r="I1210" s="22" t="s">
        <v>1460</v>
      </c>
    </row>
    <row r="1211" spans="2:9">
      <c r="B1211" s="138" t="s">
        <v>3177</v>
      </c>
      <c r="C1211" s="138" t="s">
        <v>3178</v>
      </c>
      <c r="D1211" s="134" t="s">
        <v>1252</v>
      </c>
      <c r="E1211" s="135" t="s">
        <v>1460</v>
      </c>
      <c r="F1211" s="135" t="s">
        <v>9</v>
      </c>
      <c r="G1211" s="135" t="s">
        <v>1460</v>
      </c>
      <c r="H1211" s="22" t="s">
        <v>1460</v>
      </c>
      <c r="I1211" s="22" t="s">
        <v>1460</v>
      </c>
    </row>
    <row r="1212" spans="2:9">
      <c r="B1212" s="138" t="s">
        <v>3179</v>
      </c>
      <c r="C1212" s="138" t="s">
        <v>3180</v>
      </c>
      <c r="D1212" s="134" t="s">
        <v>1253</v>
      </c>
      <c r="E1212" s="135" t="s">
        <v>1460</v>
      </c>
      <c r="F1212" s="135" t="s">
        <v>9</v>
      </c>
      <c r="G1212" s="135" t="s">
        <v>1460</v>
      </c>
      <c r="H1212" s="22" t="s">
        <v>1460</v>
      </c>
      <c r="I1212" s="22" t="s">
        <v>1460</v>
      </c>
    </row>
    <row r="1213" spans="2:9">
      <c r="B1213" s="138" t="s">
        <v>2522</v>
      </c>
      <c r="C1213" s="138" t="s">
        <v>2523</v>
      </c>
      <c r="D1213" s="134" t="s">
        <v>1254</v>
      </c>
      <c r="E1213" s="135" t="s">
        <v>1460</v>
      </c>
      <c r="F1213" s="135" t="s">
        <v>1460</v>
      </c>
      <c r="G1213" s="135" t="s">
        <v>1460</v>
      </c>
      <c r="H1213" s="22" t="s">
        <v>1460</v>
      </c>
      <c r="I1213" s="22" t="s">
        <v>1460</v>
      </c>
    </row>
    <row r="1214" spans="2:9">
      <c r="B1214" s="138" t="s">
        <v>3181</v>
      </c>
      <c r="C1214" s="138" t="s">
        <v>3182</v>
      </c>
      <c r="D1214" s="134" t="s">
        <v>1255</v>
      </c>
      <c r="E1214" s="135" t="s">
        <v>1460</v>
      </c>
      <c r="F1214" s="135" t="s">
        <v>1460</v>
      </c>
      <c r="G1214" s="135" t="s">
        <v>1460</v>
      </c>
      <c r="H1214" s="22" t="s">
        <v>1460</v>
      </c>
      <c r="I1214" s="22" t="s">
        <v>1460</v>
      </c>
    </row>
    <row r="1215" spans="2:9">
      <c r="B1215" s="138" t="s">
        <v>3183</v>
      </c>
      <c r="C1215" s="138" t="s">
        <v>3184</v>
      </c>
      <c r="D1215" s="134" t="s">
        <v>1256</v>
      </c>
      <c r="E1215" s="135" t="s">
        <v>1460</v>
      </c>
      <c r="F1215" s="135" t="s">
        <v>1460</v>
      </c>
      <c r="G1215" s="135" t="s">
        <v>1460</v>
      </c>
      <c r="H1215" s="22" t="s">
        <v>1460</v>
      </c>
      <c r="I1215" s="22" t="s">
        <v>1460</v>
      </c>
    </row>
    <row r="1216" spans="2:9">
      <c r="B1216" s="138" t="s">
        <v>3185</v>
      </c>
      <c r="C1216" s="138" t="s">
        <v>3186</v>
      </c>
      <c r="D1216" s="134" t="s">
        <v>1257</v>
      </c>
      <c r="E1216" s="135" t="s">
        <v>1460</v>
      </c>
      <c r="F1216" s="135" t="s">
        <v>1460</v>
      </c>
      <c r="G1216" s="135" t="s">
        <v>1460</v>
      </c>
      <c r="H1216" s="22" t="s">
        <v>1460</v>
      </c>
      <c r="I1216" s="22" t="s">
        <v>1460</v>
      </c>
    </row>
    <row r="1217" spans="2:9">
      <c r="B1217" s="138" t="s">
        <v>3187</v>
      </c>
      <c r="C1217" s="138" t="s">
        <v>3188</v>
      </c>
      <c r="D1217" s="134" t="s">
        <v>1258</v>
      </c>
      <c r="E1217" s="135" t="s">
        <v>1460</v>
      </c>
      <c r="F1217" s="135" t="s">
        <v>1460</v>
      </c>
      <c r="G1217" s="135" t="s">
        <v>1460</v>
      </c>
      <c r="H1217" s="22" t="s">
        <v>1460</v>
      </c>
      <c r="I1217" s="22" t="s">
        <v>1460</v>
      </c>
    </row>
    <row r="1218" spans="2:9">
      <c r="B1218" s="138" t="s">
        <v>3189</v>
      </c>
      <c r="C1218" s="138" t="s">
        <v>3190</v>
      </c>
      <c r="D1218" s="134" t="s">
        <v>1259</v>
      </c>
      <c r="E1218" s="135" t="s">
        <v>1460</v>
      </c>
      <c r="F1218" s="135" t="s">
        <v>1460</v>
      </c>
      <c r="G1218" s="135" t="s">
        <v>1460</v>
      </c>
      <c r="H1218" s="22" t="s">
        <v>1460</v>
      </c>
      <c r="I1218" s="22" t="s">
        <v>1460</v>
      </c>
    </row>
    <row r="1219" spans="2:9">
      <c r="B1219" s="138" t="s">
        <v>3191</v>
      </c>
      <c r="C1219" s="138" t="s">
        <v>3192</v>
      </c>
      <c r="D1219" s="134" t="s">
        <v>1260</v>
      </c>
      <c r="E1219" s="135" t="s">
        <v>1460</v>
      </c>
      <c r="F1219" s="135" t="s">
        <v>1460</v>
      </c>
      <c r="G1219" s="135" t="s">
        <v>1460</v>
      </c>
      <c r="H1219" s="22" t="s">
        <v>1460</v>
      </c>
      <c r="I1219" s="22" t="s">
        <v>1460</v>
      </c>
    </row>
    <row r="1220" spans="2:9">
      <c r="B1220" s="138" t="s">
        <v>2532</v>
      </c>
      <c r="C1220" s="138" t="s">
        <v>2533</v>
      </c>
      <c r="D1220" s="134" t="s">
        <v>1261</v>
      </c>
      <c r="E1220" s="135" t="s">
        <v>1460</v>
      </c>
      <c r="F1220" s="135" t="s">
        <v>1460</v>
      </c>
      <c r="G1220" s="135" t="s">
        <v>1460</v>
      </c>
      <c r="H1220" s="22" t="s">
        <v>1460</v>
      </c>
      <c r="I1220" s="22" t="s">
        <v>1460</v>
      </c>
    </row>
    <row r="1221" spans="2:9">
      <c r="B1221" s="138" t="s">
        <v>3193</v>
      </c>
      <c r="C1221" s="138" t="s">
        <v>3194</v>
      </c>
      <c r="D1221" s="134" t="s">
        <v>1262</v>
      </c>
      <c r="E1221" s="135" t="s">
        <v>1460</v>
      </c>
      <c r="F1221" s="135" t="s">
        <v>1460</v>
      </c>
      <c r="G1221" s="135" t="s">
        <v>1460</v>
      </c>
      <c r="H1221" s="22" t="s">
        <v>1460</v>
      </c>
      <c r="I1221" s="22" t="s">
        <v>1460</v>
      </c>
    </row>
    <row r="1222" spans="2:9">
      <c r="B1222" s="138" t="s">
        <v>3195</v>
      </c>
      <c r="C1222" s="138" t="s">
        <v>3196</v>
      </c>
      <c r="D1222" s="134" t="s">
        <v>1263</v>
      </c>
      <c r="E1222" s="135" t="s">
        <v>1460</v>
      </c>
      <c r="F1222" s="135" t="s">
        <v>1460</v>
      </c>
      <c r="G1222" s="135" t="s">
        <v>1460</v>
      </c>
      <c r="H1222" s="22" t="s">
        <v>1460</v>
      </c>
      <c r="I1222" s="22" t="s">
        <v>1460</v>
      </c>
    </row>
    <row r="1223" spans="2:9">
      <c r="B1223" s="138" t="s">
        <v>2536</v>
      </c>
      <c r="C1223" s="138" t="s">
        <v>2537</v>
      </c>
      <c r="D1223" s="134" t="s">
        <v>1264</v>
      </c>
      <c r="E1223" s="135" t="s">
        <v>1460</v>
      </c>
      <c r="F1223" s="135" t="s">
        <v>1460</v>
      </c>
      <c r="G1223" s="135" t="s">
        <v>1460</v>
      </c>
      <c r="H1223" s="22" t="s">
        <v>1460</v>
      </c>
      <c r="I1223" s="22" t="s">
        <v>1460</v>
      </c>
    </row>
    <row r="1224" spans="2:9">
      <c r="B1224" s="138" t="s">
        <v>2538</v>
      </c>
      <c r="C1224" s="138" t="s">
        <v>3197</v>
      </c>
      <c r="D1224" s="134" t="s">
        <v>1265</v>
      </c>
      <c r="E1224" s="135" t="s">
        <v>1460</v>
      </c>
      <c r="F1224" s="135" t="s">
        <v>1460</v>
      </c>
      <c r="G1224" s="135" t="s">
        <v>1460</v>
      </c>
      <c r="H1224" s="22" t="s">
        <v>1460</v>
      </c>
      <c r="I1224" s="22" t="s">
        <v>1460</v>
      </c>
    </row>
    <row r="1225" spans="2:9">
      <c r="B1225" s="138" t="s">
        <v>3198</v>
      </c>
      <c r="C1225" s="138" t="s">
        <v>2539</v>
      </c>
      <c r="D1225" s="134" t="s">
        <v>1266</v>
      </c>
      <c r="E1225" s="135" t="s">
        <v>1460</v>
      </c>
      <c r="F1225" s="135" t="s">
        <v>1460</v>
      </c>
      <c r="G1225" s="135" t="s">
        <v>1460</v>
      </c>
      <c r="H1225" s="22" t="s">
        <v>1460</v>
      </c>
      <c r="I1225" s="22" t="s">
        <v>1460</v>
      </c>
    </row>
    <row r="1226" spans="2:9">
      <c r="B1226" s="138" t="s">
        <v>3199</v>
      </c>
      <c r="C1226" s="138" t="s">
        <v>3200</v>
      </c>
      <c r="D1226" s="134" t="s">
        <v>1267</v>
      </c>
      <c r="E1226" s="135" t="s">
        <v>1460</v>
      </c>
      <c r="F1226" s="135" t="s">
        <v>1460</v>
      </c>
      <c r="G1226" s="135" t="s">
        <v>1460</v>
      </c>
      <c r="H1226" s="22" t="s">
        <v>1460</v>
      </c>
      <c r="I1226" s="22" t="s">
        <v>1460</v>
      </c>
    </row>
    <row r="1227" spans="2:9">
      <c r="B1227" s="138" t="s">
        <v>2544</v>
      </c>
      <c r="C1227" s="138" t="s">
        <v>2545</v>
      </c>
      <c r="D1227" s="134" t="s">
        <v>1268</v>
      </c>
      <c r="E1227" s="135" t="s">
        <v>1460</v>
      </c>
      <c r="F1227" s="135" t="s">
        <v>1460</v>
      </c>
      <c r="G1227" s="135" t="s">
        <v>1460</v>
      </c>
      <c r="H1227" s="22" t="s">
        <v>1460</v>
      </c>
      <c r="I1227" s="22" t="s">
        <v>1460</v>
      </c>
    </row>
    <row r="1228" spans="2:9">
      <c r="B1228" s="138" t="s">
        <v>2546</v>
      </c>
      <c r="C1228" s="138" t="s">
        <v>2547</v>
      </c>
      <c r="D1228" s="134" t="s">
        <v>1269</v>
      </c>
      <c r="E1228" s="135" t="s">
        <v>1460</v>
      </c>
      <c r="F1228" s="135" t="s">
        <v>1460</v>
      </c>
      <c r="G1228" s="135" t="s">
        <v>1460</v>
      </c>
      <c r="H1228" s="22" t="s">
        <v>1460</v>
      </c>
      <c r="I1228" s="22" t="s">
        <v>1460</v>
      </c>
    </row>
    <row r="1229" spans="2:9">
      <c r="B1229" s="138" t="s">
        <v>3201</v>
      </c>
      <c r="C1229" s="138" t="s">
        <v>3202</v>
      </c>
      <c r="D1229" s="134" t="s">
        <v>1270</v>
      </c>
      <c r="E1229" s="135" t="s">
        <v>1460</v>
      </c>
      <c r="F1229" s="135" t="s">
        <v>1460</v>
      </c>
      <c r="G1229" s="135" t="s">
        <v>1460</v>
      </c>
      <c r="H1229" s="22" t="s">
        <v>1460</v>
      </c>
      <c r="I1229" s="22" t="s">
        <v>1460</v>
      </c>
    </row>
    <row r="1230" spans="2:9">
      <c r="B1230" s="138" t="s">
        <v>2556</v>
      </c>
      <c r="C1230" s="138" t="s">
        <v>2557</v>
      </c>
      <c r="D1230" s="134" t="s">
        <v>1271</v>
      </c>
      <c r="E1230" s="135" t="s">
        <v>1460</v>
      </c>
      <c r="F1230" s="135" t="s">
        <v>1460</v>
      </c>
      <c r="G1230" s="135" t="s">
        <v>1460</v>
      </c>
      <c r="H1230" s="22" t="s">
        <v>1460</v>
      </c>
      <c r="I1230" s="22" t="s">
        <v>1460</v>
      </c>
    </row>
    <row r="1231" spans="2:9">
      <c r="B1231" s="138" t="s">
        <v>3203</v>
      </c>
      <c r="C1231" s="138" t="s">
        <v>3204</v>
      </c>
      <c r="D1231" s="134" t="s">
        <v>1272</v>
      </c>
      <c r="E1231" s="135" t="s">
        <v>1460</v>
      </c>
      <c r="F1231" s="135" t="s">
        <v>1460</v>
      </c>
      <c r="G1231" s="135" t="s">
        <v>1460</v>
      </c>
      <c r="H1231" s="22" t="s">
        <v>1460</v>
      </c>
      <c r="I1231" s="22" t="s">
        <v>1460</v>
      </c>
    </row>
    <row r="1232" spans="2:9">
      <c r="B1232" s="138" t="s">
        <v>3205</v>
      </c>
      <c r="C1232" s="138" t="s">
        <v>3206</v>
      </c>
      <c r="D1232" s="134" t="s">
        <v>1273</v>
      </c>
      <c r="E1232" s="135" t="s">
        <v>1460</v>
      </c>
      <c r="F1232" s="135" t="s">
        <v>1460</v>
      </c>
      <c r="G1232" s="135" t="s">
        <v>1460</v>
      </c>
      <c r="H1232" s="22" t="s">
        <v>1460</v>
      </c>
      <c r="I1232" s="22" t="s">
        <v>1460</v>
      </c>
    </row>
    <row r="1233" spans="2:9">
      <c r="B1233" s="138" t="s">
        <v>3207</v>
      </c>
      <c r="C1233" s="138" t="s">
        <v>3208</v>
      </c>
      <c r="D1233" s="134" t="s">
        <v>1274</v>
      </c>
      <c r="E1233" s="135" t="s">
        <v>1460</v>
      </c>
      <c r="F1233" s="135" t="s">
        <v>1460</v>
      </c>
      <c r="G1233" s="135" t="s">
        <v>1460</v>
      </c>
      <c r="H1233" s="22" t="s">
        <v>1460</v>
      </c>
      <c r="I1233" s="22" t="s">
        <v>1460</v>
      </c>
    </row>
    <row r="1234" spans="2:9">
      <c r="B1234" s="138" t="s">
        <v>3209</v>
      </c>
      <c r="C1234" s="138" t="s">
        <v>3210</v>
      </c>
      <c r="D1234" s="134" t="s">
        <v>1275</v>
      </c>
      <c r="E1234" s="135" t="s">
        <v>1460</v>
      </c>
      <c r="F1234" s="135" t="s">
        <v>1460</v>
      </c>
      <c r="G1234" s="135" t="s">
        <v>1460</v>
      </c>
      <c r="H1234" s="22" t="s">
        <v>1460</v>
      </c>
      <c r="I1234" s="22" t="s">
        <v>1460</v>
      </c>
    </row>
    <row r="1235" spans="2:9">
      <c r="B1235" s="138" t="s">
        <v>3211</v>
      </c>
      <c r="C1235" s="138" t="s">
        <v>3212</v>
      </c>
      <c r="D1235" s="134" t="s">
        <v>1276</v>
      </c>
      <c r="E1235" s="135" t="s">
        <v>1460</v>
      </c>
      <c r="F1235" s="135" t="s">
        <v>1460</v>
      </c>
      <c r="G1235" s="135" t="s">
        <v>1460</v>
      </c>
      <c r="H1235" s="22" t="s">
        <v>1460</v>
      </c>
      <c r="I1235" s="22" t="s">
        <v>1460</v>
      </c>
    </row>
    <row r="1236" spans="2:9">
      <c r="B1236" s="138" t="s">
        <v>3213</v>
      </c>
      <c r="C1236" s="138" t="s">
        <v>3214</v>
      </c>
      <c r="D1236" s="134" t="s">
        <v>1277</v>
      </c>
      <c r="E1236" s="135" t="s">
        <v>1460</v>
      </c>
      <c r="F1236" s="135" t="s">
        <v>1460</v>
      </c>
      <c r="G1236" s="135" t="s">
        <v>1460</v>
      </c>
      <c r="H1236" s="22" t="s">
        <v>1460</v>
      </c>
      <c r="I1236" s="22" t="s">
        <v>1460</v>
      </c>
    </row>
    <row r="1237" spans="2:9">
      <c r="B1237" s="138" t="s">
        <v>2560</v>
      </c>
      <c r="C1237" s="138" t="s">
        <v>2561</v>
      </c>
      <c r="D1237" s="134" t="s">
        <v>1278</v>
      </c>
      <c r="E1237" s="135" t="s">
        <v>1460</v>
      </c>
      <c r="F1237" s="135" t="s">
        <v>1460</v>
      </c>
      <c r="G1237" s="135" t="s">
        <v>1460</v>
      </c>
      <c r="H1237" s="22" t="s">
        <v>1460</v>
      </c>
      <c r="I1237" s="22" t="s">
        <v>1460</v>
      </c>
    </row>
    <row r="1238" spans="2:9">
      <c r="B1238" s="138" t="s">
        <v>2562</v>
      </c>
      <c r="C1238" s="138" t="s">
        <v>2563</v>
      </c>
      <c r="D1238" s="134" t="s">
        <v>1279</v>
      </c>
      <c r="E1238" s="135" t="s">
        <v>1460</v>
      </c>
      <c r="F1238" s="135" t="s">
        <v>1460</v>
      </c>
      <c r="G1238" s="135" t="s">
        <v>1460</v>
      </c>
      <c r="H1238" s="22" t="s">
        <v>1460</v>
      </c>
      <c r="I1238" s="22" t="s">
        <v>1460</v>
      </c>
    </row>
    <row r="1239" spans="2:9">
      <c r="B1239" s="138" t="s">
        <v>3215</v>
      </c>
      <c r="C1239" s="138" t="s">
        <v>3216</v>
      </c>
      <c r="D1239" s="134" t="s">
        <v>1280</v>
      </c>
      <c r="E1239" s="135" t="s">
        <v>1460</v>
      </c>
      <c r="F1239" s="135" t="s">
        <v>1460</v>
      </c>
      <c r="G1239" s="135" t="s">
        <v>1460</v>
      </c>
      <c r="H1239" s="22" t="s">
        <v>1460</v>
      </c>
      <c r="I1239" s="22" t="s">
        <v>1460</v>
      </c>
    </row>
    <row r="1240" spans="2:9">
      <c r="B1240" s="138" t="s">
        <v>3217</v>
      </c>
      <c r="C1240" s="138" t="s">
        <v>3218</v>
      </c>
      <c r="D1240" s="134" t="s">
        <v>1281</v>
      </c>
      <c r="E1240" s="135" t="s">
        <v>1460</v>
      </c>
      <c r="F1240" s="135" t="s">
        <v>1460</v>
      </c>
      <c r="G1240" s="135" t="s">
        <v>1460</v>
      </c>
      <c r="H1240" s="22" t="s">
        <v>1460</v>
      </c>
      <c r="I1240" s="22" t="s">
        <v>1460</v>
      </c>
    </row>
    <row r="1241" spans="2:9">
      <c r="B1241" s="138" t="s">
        <v>2566</v>
      </c>
      <c r="C1241" s="138" t="s">
        <v>3219</v>
      </c>
      <c r="D1241" s="134" t="s">
        <v>1282</v>
      </c>
      <c r="E1241" s="135" t="s">
        <v>1460</v>
      </c>
      <c r="F1241" s="135" t="s">
        <v>1460</v>
      </c>
      <c r="G1241" s="135" t="s">
        <v>1460</v>
      </c>
      <c r="H1241" s="22" t="s">
        <v>1460</v>
      </c>
      <c r="I1241" s="22" t="s">
        <v>1460</v>
      </c>
    </row>
    <row r="1242" spans="2:9">
      <c r="B1242" s="138" t="s">
        <v>2568</v>
      </c>
      <c r="C1242" s="138" t="s">
        <v>3220</v>
      </c>
      <c r="D1242" s="134" t="s">
        <v>1283</v>
      </c>
      <c r="E1242" s="135" t="s">
        <v>1460</v>
      </c>
      <c r="F1242" s="135" t="s">
        <v>1460</v>
      </c>
      <c r="G1242" s="135" t="s">
        <v>1460</v>
      </c>
      <c r="H1242" s="22" t="s">
        <v>1460</v>
      </c>
      <c r="I1242" s="22" t="s">
        <v>1460</v>
      </c>
    </row>
    <row r="1243" spans="2:9">
      <c r="B1243" s="138" t="s">
        <v>2570</v>
      </c>
      <c r="C1243" s="138" t="s">
        <v>3221</v>
      </c>
      <c r="D1243" s="134" t="s">
        <v>1284</v>
      </c>
      <c r="E1243" s="135" t="s">
        <v>1460</v>
      </c>
      <c r="F1243" s="135" t="s">
        <v>1460</v>
      </c>
      <c r="G1243" s="135" t="s">
        <v>1460</v>
      </c>
      <c r="H1243" s="22" t="s">
        <v>1460</v>
      </c>
      <c r="I1243" s="22" t="s">
        <v>1460</v>
      </c>
    </row>
    <row r="1244" spans="2:9">
      <c r="B1244" s="138" t="s">
        <v>2572</v>
      </c>
      <c r="C1244" s="138" t="s">
        <v>2573</v>
      </c>
      <c r="D1244" s="134" t="s">
        <v>1285</v>
      </c>
      <c r="E1244" s="135" t="s">
        <v>1460</v>
      </c>
      <c r="F1244" s="135" t="s">
        <v>1460</v>
      </c>
      <c r="G1244" s="135" t="s">
        <v>1460</v>
      </c>
      <c r="H1244" s="22" t="s">
        <v>1460</v>
      </c>
      <c r="I1244" s="22" t="s">
        <v>1460</v>
      </c>
    </row>
    <row r="1245" spans="2:9">
      <c r="B1245" s="138" t="s">
        <v>2574</v>
      </c>
      <c r="C1245" s="138" t="s">
        <v>2577</v>
      </c>
      <c r="D1245" s="134" t="s">
        <v>1286</v>
      </c>
      <c r="E1245" s="135" t="s">
        <v>1460</v>
      </c>
      <c r="F1245" s="135" t="s">
        <v>1460</v>
      </c>
      <c r="G1245" s="135" t="s">
        <v>1460</v>
      </c>
      <c r="H1245" s="22" t="s">
        <v>1460</v>
      </c>
      <c r="I1245" s="22" t="s">
        <v>1460</v>
      </c>
    </row>
    <row r="1246" spans="2:9">
      <c r="B1246" s="138" t="s">
        <v>2578</v>
      </c>
      <c r="C1246" s="138" t="s">
        <v>2579</v>
      </c>
      <c r="D1246" s="134" t="s">
        <v>1287</v>
      </c>
      <c r="E1246" s="135" t="s">
        <v>1460</v>
      </c>
      <c r="F1246" s="135" t="s">
        <v>1460</v>
      </c>
      <c r="G1246" s="135" t="s">
        <v>1460</v>
      </c>
      <c r="H1246" s="22" t="s">
        <v>1460</v>
      </c>
      <c r="I1246" s="22" t="s">
        <v>1460</v>
      </c>
    </row>
    <row r="1247" spans="2:9">
      <c r="B1247" s="138" t="s">
        <v>2580</v>
      </c>
      <c r="C1247" s="138" t="s">
        <v>2581</v>
      </c>
      <c r="D1247" s="134" t="s">
        <v>1288</v>
      </c>
      <c r="E1247" s="135" t="s">
        <v>1460</v>
      </c>
      <c r="F1247" s="135" t="s">
        <v>1460</v>
      </c>
      <c r="G1247" s="135" t="s">
        <v>1460</v>
      </c>
      <c r="H1247" s="22" t="s">
        <v>1460</v>
      </c>
      <c r="I1247" s="22" t="s">
        <v>1460</v>
      </c>
    </row>
    <row r="1248" spans="2:9">
      <c r="B1248" s="138" t="s">
        <v>2582</v>
      </c>
      <c r="C1248" s="138" t="s">
        <v>3222</v>
      </c>
      <c r="D1248" s="134" t="s">
        <v>1289</v>
      </c>
      <c r="E1248" s="135" t="s">
        <v>1460</v>
      </c>
      <c r="F1248" s="135" t="s">
        <v>1460</v>
      </c>
      <c r="G1248" s="135" t="s">
        <v>1460</v>
      </c>
      <c r="H1248" s="22" t="s">
        <v>1460</v>
      </c>
      <c r="I1248" s="22" t="s">
        <v>1460</v>
      </c>
    </row>
    <row r="1249" spans="2:9">
      <c r="B1249" s="138" t="s">
        <v>2584</v>
      </c>
      <c r="C1249" s="138" t="s">
        <v>2585</v>
      </c>
      <c r="D1249" s="134" t="s">
        <v>1290</v>
      </c>
      <c r="E1249" s="135" t="s">
        <v>1460</v>
      </c>
      <c r="F1249" s="135" t="s">
        <v>1460</v>
      </c>
      <c r="G1249" s="135" t="s">
        <v>1460</v>
      </c>
      <c r="H1249" s="22" t="s">
        <v>1460</v>
      </c>
      <c r="I1249" s="22" t="s">
        <v>1460</v>
      </c>
    </row>
    <row r="1250" spans="2:9">
      <c r="B1250" s="138" t="s">
        <v>2586</v>
      </c>
      <c r="C1250" s="138" t="s">
        <v>2587</v>
      </c>
      <c r="D1250" s="134" t="s">
        <v>1291</v>
      </c>
      <c r="E1250" s="135" t="s">
        <v>1460</v>
      </c>
      <c r="F1250" s="135" t="s">
        <v>1460</v>
      </c>
      <c r="G1250" s="135" t="s">
        <v>1460</v>
      </c>
      <c r="H1250" s="22" t="s">
        <v>1460</v>
      </c>
      <c r="I1250" s="22" t="s">
        <v>1460</v>
      </c>
    </row>
    <row r="1251" spans="2:9">
      <c r="B1251" s="138" t="s">
        <v>2588</v>
      </c>
      <c r="C1251" s="138" t="s">
        <v>2589</v>
      </c>
      <c r="D1251" s="134" t="s">
        <v>1292</v>
      </c>
      <c r="E1251" s="135" t="s">
        <v>1460</v>
      </c>
      <c r="F1251" s="135" t="s">
        <v>1460</v>
      </c>
      <c r="G1251" s="135" t="s">
        <v>1460</v>
      </c>
      <c r="H1251" s="22" t="s">
        <v>1460</v>
      </c>
      <c r="I1251" s="22" t="s">
        <v>1460</v>
      </c>
    </row>
    <row r="1252" spans="2:9">
      <c r="B1252" s="138" t="s">
        <v>3223</v>
      </c>
      <c r="C1252" s="138" t="s">
        <v>3224</v>
      </c>
      <c r="D1252" s="134" t="s">
        <v>1293</v>
      </c>
      <c r="E1252" s="135" t="s">
        <v>1460</v>
      </c>
      <c r="F1252" s="135" t="s">
        <v>1460</v>
      </c>
      <c r="G1252" s="135" t="s">
        <v>1460</v>
      </c>
      <c r="H1252" s="22" t="s">
        <v>1460</v>
      </c>
      <c r="I1252" s="22" t="s">
        <v>1460</v>
      </c>
    </row>
    <row r="1253" spans="2:9">
      <c r="B1253" s="138" t="s">
        <v>3225</v>
      </c>
      <c r="C1253" s="138" t="s">
        <v>3226</v>
      </c>
      <c r="D1253" s="134" t="s">
        <v>1294</v>
      </c>
      <c r="E1253" s="135" t="s">
        <v>1460</v>
      </c>
      <c r="F1253" s="135" t="s">
        <v>1460</v>
      </c>
      <c r="G1253" s="135" t="s">
        <v>1460</v>
      </c>
      <c r="H1253" s="22" t="s">
        <v>1460</v>
      </c>
      <c r="I1253" s="22" t="s">
        <v>1460</v>
      </c>
    </row>
    <row r="1254" spans="2:9">
      <c r="B1254" s="138" t="s">
        <v>3227</v>
      </c>
      <c r="C1254" s="138" t="s">
        <v>3228</v>
      </c>
      <c r="D1254" s="134" t="s">
        <v>1295</v>
      </c>
      <c r="E1254" s="135" t="s">
        <v>1460</v>
      </c>
      <c r="F1254" s="135" t="s">
        <v>1460</v>
      </c>
      <c r="G1254" s="135" t="s">
        <v>1460</v>
      </c>
      <c r="H1254" s="22" t="s">
        <v>1460</v>
      </c>
      <c r="I1254" s="22" t="s">
        <v>1460</v>
      </c>
    </row>
    <row r="1255" spans="2:9">
      <c r="B1255" s="138" t="s">
        <v>3229</v>
      </c>
      <c r="C1255" s="138" t="s">
        <v>3230</v>
      </c>
      <c r="D1255" s="134" t="s">
        <v>1296</v>
      </c>
      <c r="E1255" s="135" t="s">
        <v>1460</v>
      </c>
      <c r="F1255" s="135" t="s">
        <v>1460</v>
      </c>
      <c r="G1255" s="135" t="s">
        <v>1460</v>
      </c>
      <c r="H1255" s="22" t="s">
        <v>1460</v>
      </c>
      <c r="I1255" s="22" t="s">
        <v>1460</v>
      </c>
    </row>
    <row r="1256" spans="2:9">
      <c r="B1256" s="138" t="s">
        <v>2592</v>
      </c>
      <c r="C1256" s="138" t="s">
        <v>2593</v>
      </c>
      <c r="D1256" s="134" t="s">
        <v>1297</v>
      </c>
      <c r="E1256" s="135" t="s">
        <v>1460</v>
      </c>
      <c r="F1256" s="135" t="s">
        <v>1460</v>
      </c>
      <c r="G1256" s="135" t="s">
        <v>1460</v>
      </c>
      <c r="H1256" s="22" t="s">
        <v>1460</v>
      </c>
      <c r="I1256" s="22" t="s">
        <v>1460</v>
      </c>
    </row>
    <row r="1257" spans="2:9">
      <c r="B1257" s="138" t="s">
        <v>2594</v>
      </c>
      <c r="C1257" s="138" t="s">
        <v>3231</v>
      </c>
      <c r="D1257" s="134" t="s">
        <v>1298</v>
      </c>
      <c r="E1257" s="135" t="s">
        <v>1460</v>
      </c>
      <c r="F1257" s="135" t="s">
        <v>1460</v>
      </c>
      <c r="G1257" s="135" t="s">
        <v>1460</v>
      </c>
      <c r="H1257" s="22" t="s">
        <v>1460</v>
      </c>
      <c r="I1257" s="22" t="s">
        <v>1460</v>
      </c>
    </row>
    <row r="1258" spans="2:9">
      <c r="B1258" s="138" t="s">
        <v>3232</v>
      </c>
      <c r="C1258" s="138" t="s">
        <v>2599</v>
      </c>
      <c r="D1258" s="134" t="s">
        <v>1299</v>
      </c>
      <c r="E1258" s="135" t="s">
        <v>1460</v>
      </c>
      <c r="F1258" s="135" t="s">
        <v>1460</v>
      </c>
      <c r="G1258" s="135" t="s">
        <v>1460</v>
      </c>
      <c r="H1258" s="22" t="s">
        <v>1460</v>
      </c>
      <c r="I1258" s="22" t="s">
        <v>1460</v>
      </c>
    </row>
    <row r="1259" spans="2:9">
      <c r="B1259" s="138" t="s">
        <v>2602</v>
      </c>
      <c r="C1259" s="138" t="s">
        <v>2603</v>
      </c>
      <c r="D1259" s="134" t="s">
        <v>1300</v>
      </c>
      <c r="E1259" s="135" t="s">
        <v>1460</v>
      </c>
      <c r="F1259" s="135" t="s">
        <v>1460</v>
      </c>
      <c r="G1259" s="135" t="s">
        <v>1460</v>
      </c>
      <c r="H1259" s="22" t="s">
        <v>1460</v>
      </c>
      <c r="I1259" s="22" t="s">
        <v>1460</v>
      </c>
    </row>
    <row r="1260" spans="2:9">
      <c r="B1260" s="138" t="s">
        <v>3233</v>
      </c>
      <c r="C1260" s="138" t="s">
        <v>3234</v>
      </c>
      <c r="D1260" s="134" t="s">
        <v>1301</v>
      </c>
      <c r="E1260" s="135" t="s">
        <v>1460</v>
      </c>
      <c r="F1260" s="135" t="s">
        <v>1460</v>
      </c>
      <c r="G1260" s="135" t="s">
        <v>1460</v>
      </c>
      <c r="H1260" s="22" t="s">
        <v>1460</v>
      </c>
      <c r="I1260" s="22" t="s">
        <v>1460</v>
      </c>
    </row>
    <row r="1261" spans="2:9">
      <c r="B1261" s="138" t="s">
        <v>3235</v>
      </c>
      <c r="C1261" s="138" t="s">
        <v>3236</v>
      </c>
      <c r="D1261" s="134" t="s">
        <v>1302</v>
      </c>
      <c r="E1261" s="135" t="s">
        <v>1460</v>
      </c>
      <c r="F1261" s="135" t="s">
        <v>1460</v>
      </c>
      <c r="G1261" s="135" t="s">
        <v>9</v>
      </c>
      <c r="H1261" s="22" t="s">
        <v>1460</v>
      </c>
      <c r="I1261" s="22" t="s">
        <v>1460</v>
      </c>
    </row>
    <row r="1262" spans="2:9">
      <c r="B1262" s="138" t="s">
        <v>2616</v>
      </c>
      <c r="C1262" s="138" t="s">
        <v>2617</v>
      </c>
      <c r="D1262" s="134" t="s">
        <v>1303</v>
      </c>
      <c r="E1262" s="135" t="s">
        <v>1460</v>
      </c>
      <c r="F1262" s="135" t="s">
        <v>1460</v>
      </c>
      <c r="G1262" s="135" t="s">
        <v>1460</v>
      </c>
      <c r="H1262" s="22" t="s">
        <v>1460</v>
      </c>
      <c r="I1262" s="22" t="s">
        <v>1460</v>
      </c>
    </row>
    <row r="1263" spans="2:9">
      <c r="B1263" s="138" t="s">
        <v>2618</v>
      </c>
      <c r="C1263" s="138" t="s">
        <v>3237</v>
      </c>
      <c r="D1263" s="134" t="s">
        <v>1304</v>
      </c>
      <c r="E1263" s="135" t="s">
        <v>1460</v>
      </c>
      <c r="F1263" s="135" t="s">
        <v>1460</v>
      </c>
      <c r="G1263" s="135" t="s">
        <v>1460</v>
      </c>
      <c r="H1263" s="22" t="s">
        <v>1460</v>
      </c>
      <c r="I1263" s="22" t="s">
        <v>1460</v>
      </c>
    </row>
    <row r="1264" spans="2:9">
      <c r="B1264" s="138" t="s">
        <v>3238</v>
      </c>
      <c r="C1264" s="138" t="s">
        <v>3239</v>
      </c>
      <c r="D1264" s="134" t="s">
        <v>1305</v>
      </c>
      <c r="E1264" s="135" t="s">
        <v>1460</v>
      </c>
      <c r="F1264" s="135" t="s">
        <v>1460</v>
      </c>
      <c r="G1264" s="135" t="s">
        <v>1460</v>
      </c>
      <c r="H1264" s="22" t="s">
        <v>1460</v>
      </c>
      <c r="I1264" s="22" t="s">
        <v>1460</v>
      </c>
    </row>
    <row r="1265" spans="2:9">
      <c r="B1265" s="138" t="s">
        <v>3240</v>
      </c>
      <c r="C1265" s="138" t="s">
        <v>3241</v>
      </c>
      <c r="D1265" s="134" t="s">
        <v>1306</v>
      </c>
      <c r="E1265" s="135" t="s">
        <v>1460</v>
      </c>
      <c r="F1265" s="135" t="s">
        <v>9</v>
      </c>
      <c r="G1265" s="135" t="s">
        <v>9</v>
      </c>
      <c r="H1265" s="22" t="s">
        <v>1460</v>
      </c>
      <c r="I1265" s="22" t="s">
        <v>1460</v>
      </c>
    </row>
    <row r="1266" spans="2:9">
      <c r="B1266" s="138" t="s">
        <v>3242</v>
      </c>
      <c r="C1266" s="138" t="s">
        <v>3243</v>
      </c>
      <c r="D1266" s="134" t="s">
        <v>1307</v>
      </c>
      <c r="E1266" s="135" t="s">
        <v>1460</v>
      </c>
      <c r="F1266" s="135" t="s">
        <v>1460</v>
      </c>
      <c r="G1266" s="135" t="s">
        <v>1460</v>
      </c>
      <c r="H1266" s="22" t="s">
        <v>1460</v>
      </c>
      <c r="I1266" s="22" t="s">
        <v>1460</v>
      </c>
    </row>
    <row r="1267" spans="2:9">
      <c r="B1267" s="138" t="s">
        <v>3244</v>
      </c>
      <c r="C1267" s="138" t="s">
        <v>3245</v>
      </c>
      <c r="D1267" s="134" t="s">
        <v>1308</v>
      </c>
      <c r="E1267" s="135" t="s">
        <v>1460</v>
      </c>
      <c r="F1267" s="135" t="s">
        <v>1460</v>
      </c>
      <c r="G1267" s="135" t="s">
        <v>1460</v>
      </c>
      <c r="H1267" s="22" t="s">
        <v>1460</v>
      </c>
      <c r="I1267" s="22" t="s">
        <v>1460</v>
      </c>
    </row>
    <row r="1268" spans="2:9">
      <c r="B1268" s="138" t="s">
        <v>2624</v>
      </c>
      <c r="C1268" s="138" t="s">
        <v>2625</v>
      </c>
      <c r="D1268" s="134" t="s">
        <v>1309</v>
      </c>
      <c r="E1268" s="135" t="s">
        <v>1460</v>
      </c>
      <c r="F1268" s="135" t="s">
        <v>1460</v>
      </c>
      <c r="G1268" s="135" t="s">
        <v>1460</v>
      </c>
      <c r="H1268" s="22" t="s">
        <v>1460</v>
      </c>
      <c r="I1268" s="22" t="s">
        <v>1460</v>
      </c>
    </row>
    <row r="1269" spans="2:9">
      <c r="B1269" s="138" t="s">
        <v>3246</v>
      </c>
      <c r="C1269" s="138" t="s">
        <v>3247</v>
      </c>
      <c r="D1269" s="134" t="s">
        <v>1310</v>
      </c>
      <c r="E1269" s="135" t="s">
        <v>1460</v>
      </c>
      <c r="F1269" s="135" t="s">
        <v>1460</v>
      </c>
      <c r="G1269" s="135" t="s">
        <v>1460</v>
      </c>
      <c r="H1269" s="22" t="s">
        <v>1460</v>
      </c>
      <c r="I1269" s="22" t="s">
        <v>1460</v>
      </c>
    </row>
    <row r="1270" spans="2:9">
      <c r="B1270" s="138" t="s">
        <v>2630</v>
      </c>
      <c r="C1270" s="138" t="s">
        <v>2631</v>
      </c>
      <c r="D1270" s="134" t="s">
        <v>1311</v>
      </c>
      <c r="E1270" s="135" t="s">
        <v>1460</v>
      </c>
      <c r="F1270" s="135" t="s">
        <v>1460</v>
      </c>
      <c r="G1270" s="135" t="s">
        <v>1460</v>
      </c>
      <c r="H1270" s="22" t="s">
        <v>1460</v>
      </c>
      <c r="I1270" s="22" t="s">
        <v>1460</v>
      </c>
    </row>
    <row r="1271" spans="2:9">
      <c r="B1271" s="138" t="s">
        <v>2632</v>
      </c>
      <c r="C1271" s="138" t="s">
        <v>2633</v>
      </c>
      <c r="D1271" s="134" t="s">
        <v>1312</v>
      </c>
      <c r="E1271" s="135" t="s">
        <v>1460</v>
      </c>
      <c r="F1271" s="135" t="s">
        <v>1460</v>
      </c>
      <c r="G1271" s="135" t="s">
        <v>1460</v>
      </c>
      <c r="H1271" s="22" t="s">
        <v>1460</v>
      </c>
      <c r="I1271" s="22" t="s">
        <v>1460</v>
      </c>
    </row>
    <row r="1272" spans="2:9">
      <c r="B1272" s="138" t="s">
        <v>3248</v>
      </c>
      <c r="C1272" s="138" t="s">
        <v>3249</v>
      </c>
      <c r="D1272" s="134" t="s">
        <v>1313</v>
      </c>
      <c r="E1272" s="135" t="s">
        <v>1460</v>
      </c>
      <c r="F1272" s="135" t="s">
        <v>1460</v>
      </c>
      <c r="G1272" s="135" t="s">
        <v>1460</v>
      </c>
      <c r="H1272" s="22" t="s">
        <v>1460</v>
      </c>
      <c r="I1272" s="22" t="s">
        <v>1460</v>
      </c>
    </row>
    <row r="1273" spans="2:9">
      <c r="B1273" s="138" t="s">
        <v>2634</v>
      </c>
      <c r="C1273" s="138" t="s">
        <v>2635</v>
      </c>
      <c r="D1273" s="134" t="s">
        <v>1314</v>
      </c>
      <c r="E1273" s="135" t="s">
        <v>1460</v>
      </c>
      <c r="F1273" s="135" t="s">
        <v>1460</v>
      </c>
      <c r="G1273" s="135" t="s">
        <v>9</v>
      </c>
      <c r="H1273" s="22" t="s">
        <v>1460</v>
      </c>
      <c r="I1273" s="22" t="s">
        <v>1460</v>
      </c>
    </row>
    <row r="1274" spans="2:9">
      <c r="B1274" s="138" t="s">
        <v>2636</v>
      </c>
      <c r="C1274" s="138" t="s">
        <v>2637</v>
      </c>
      <c r="D1274" s="134" t="s">
        <v>1315</v>
      </c>
      <c r="E1274" s="135" t="s">
        <v>1460</v>
      </c>
      <c r="F1274" s="135" t="s">
        <v>1460</v>
      </c>
      <c r="G1274" s="135" t="s">
        <v>1460</v>
      </c>
      <c r="H1274" s="22" t="s">
        <v>1460</v>
      </c>
      <c r="I1274" s="22" t="s">
        <v>1460</v>
      </c>
    </row>
    <row r="1275" spans="2:9">
      <c r="B1275" s="138" t="s">
        <v>3250</v>
      </c>
      <c r="C1275" s="138" t="s">
        <v>3251</v>
      </c>
      <c r="D1275" s="134" t="s">
        <v>1316</v>
      </c>
      <c r="E1275" s="135" t="s">
        <v>1460</v>
      </c>
      <c r="F1275" s="135" t="s">
        <v>1460</v>
      </c>
      <c r="G1275" s="135" t="s">
        <v>1460</v>
      </c>
      <c r="H1275" s="22" t="s">
        <v>1460</v>
      </c>
      <c r="I1275" s="22" t="s">
        <v>1460</v>
      </c>
    </row>
    <row r="1276" spans="2:9">
      <c r="B1276" s="138" t="s">
        <v>3252</v>
      </c>
      <c r="C1276" s="138" t="s">
        <v>3253</v>
      </c>
      <c r="D1276" s="134" t="s">
        <v>1317</v>
      </c>
      <c r="E1276" s="135" t="s">
        <v>1460</v>
      </c>
      <c r="F1276" s="135" t="s">
        <v>1460</v>
      </c>
      <c r="G1276" s="135" t="s">
        <v>1460</v>
      </c>
      <c r="H1276" s="22" t="s">
        <v>1460</v>
      </c>
      <c r="I1276" s="22" t="s">
        <v>1460</v>
      </c>
    </row>
    <row r="1277" spans="2:9">
      <c r="B1277" s="138" t="s">
        <v>2640</v>
      </c>
      <c r="C1277" s="138" t="s">
        <v>2641</v>
      </c>
      <c r="D1277" s="134" t="s">
        <v>1318</v>
      </c>
      <c r="E1277" s="135" t="s">
        <v>1460</v>
      </c>
      <c r="F1277" s="135" t="s">
        <v>1460</v>
      </c>
      <c r="G1277" s="135" t="s">
        <v>1460</v>
      </c>
      <c r="H1277" s="22" t="s">
        <v>1460</v>
      </c>
      <c r="I1277" s="22" t="s">
        <v>1460</v>
      </c>
    </row>
    <row r="1278" spans="2:9">
      <c r="B1278" s="138" t="s">
        <v>2642</v>
      </c>
      <c r="C1278" s="138" t="s">
        <v>3254</v>
      </c>
      <c r="D1278" s="134" t="s">
        <v>1319</v>
      </c>
      <c r="E1278" s="135" t="s">
        <v>1460</v>
      </c>
      <c r="F1278" s="135" t="s">
        <v>1460</v>
      </c>
      <c r="G1278" s="135" t="s">
        <v>1460</v>
      </c>
      <c r="H1278" s="22" t="s">
        <v>1460</v>
      </c>
      <c r="I1278" s="22" t="s">
        <v>1460</v>
      </c>
    </row>
    <row r="1279" spans="2:9">
      <c r="B1279" s="138" t="s">
        <v>2644</v>
      </c>
      <c r="C1279" s="138" t="s">
        <v>2645</v>
      </c>
      <c r="D1279" s="134" t="s">
        <v>1320</v>
      </c>
      <c r="E1279" s="135" t="s">
        <v>1460</v>
      </c>
      <c r="F1279" s="135" t="s">
        <v>1460</v>
      </c>
      <c r="G1279" s="135" t="s">
        <v>1460</v>
      </c>
      <c r="H1279" s="22" t="s">
        <v>1460</v>
      </c>
      <c r="I1279" s="22" t="s">
        <v>1460</v>
      </c>
    </row>
    <row r="1280" spans="2:9">
      <c r="B1280" s="138" t="s">
        <v>2646</v>
      </c>
      <c r="C1280" s="138" t="s">
        <v>2647</v>
      </c>
      <c r="D1280" s="134" t="s">
        <v>1321</v>
      </c>
      <c r="E1280" s="135" t="s">
        <v>1460</v>
      </c>
      <c r="F1280" s="135" t="s">
        <v>1460</v>
      </c>
      <c r="G1280" s="135" t="s">
        <v>1460</v>
      </c>
      <c r="H1280" s="22" t="s">
        <v>1460</v>
      </c>
      <c r="I1280" s="22" t="s">
        <v>1460</v>
      </c>
    </row>
    <row r="1281" spans="2:9">
      <c r="B1281" s="138" t="s">
        <v>2648</v>
      </c>
      <c r="C1281" s="138" t="s">
        <v>2649</v>
      </c>
      <c r="D1281" s="134" t="s">
        <v>1322</v>
      </c>
      <c r="E1281" s="135" t="s">
        <v>1460</v>
      </c>
      <c r="F1281" s="135" t="s">
        <v>1460</v>
      </c>
      <c r="G1281" s="135" t="s">
        <v>1460</v>
      </c>
      <c r="H1281" s="22" t="s">
        <v>1460</v>
      </c>
      <c r="I1281" s="22" t="s">
        <v>1460</v>
      </c>
    </row>
    <row r="1282" spans="2:9">
      <c r="B1282" s="138" t="s">
        <v>2650</v>
      </c>
      <c r="C1282" s="138" t="s">
        <v>2651</v>
      </c>
      <c r="D1282" s="134" t="s">
        <v>1323</v>
      </c>
      <c r="E1282" s="135" t="s">
        <v>1460</v>
      </c>
      <c r="F1282" s="135" t="s">
        <v>1460</v>
      </c>
      <c r="G1282" s="135" t="s">
        <v>1460</v>
      </c>
      <c r="H1282" s="22" t="s">
        <v>1460</v>
      </c>
      <c r="I1282" s="22" t="s">
        <v>1460</v>
      </c>
    </row>
    <row r="1283" spans="2:9">
      <c r="B1283" s="138" t="s">
        <v>2652</v>
      </c>
      <c r="C1283" s="138" t="s">
        <v>2653</v>
      </c>
      <c r="D1283" s="134" t="s">
        <v>1324</v>
      </c>
      <c r="E1283" s="135" t="s">
        <v>1460</v>
      </c>
      <c r="F1283" s="135" t="s">
        <v>1460</v>
      </c>
      <c r="G1283" s="135" t="s">
        <v>1460</v>
      </c>
      <c r="H1283" s="22" t="s">
        <v>1460</v>
      </c>
      <c r="I1283" s="22" t="s">
        <v>1460</v>
      </c>
    </row>
    <row r="1284" spans="2:9">
      <c r="B1284" s="138" t="s">
        <v>2654</v>
      </c>
      <c r="C1284" s="138" t="s">
        <v>2655</v>
      </c>
      <c r="D1284" s="134" t="s">
        <v>1325</v>
      </c>
      <c r="E1284" s="135" t="s">
        <v>1460</v>
      </c>
      <c r="F1284" s="135" t="s">
        <v>1460</v>
      </c>
      <c r="G1284" s="135" t="s">
        <v>1460</v>
      </c>
      <c r="H1284" s="22" t="s">
        <v>1460</v>
      </c>
      <c r="I1284" s="22" t="s">
        <v>1460</v>
      </c>
    </row>
    <row r="1285" spans="2:9">
      <c r="B1285" s="138" t="s">
        <v>2656</v>
      </c>
      <c r="C1285" s="138" t="s">
        <v>3255</v>
      </c>
      <c r="D1285" s="134" t="s">
        <v>1326</v>
      </c>
      <c r="E1285" s="135" t="s">
        <v>1460</v>
      </c>
      <c r="F1285" s="135" t="s">
        <v>1460</v>
      </c>
      <c r="G1285" s="135" t="s">
        <v>1460</v>
      </c>
      <c r="H1285" s="22" t="s">
        <v>1460</v>
      </c>
      <c r="I1285" s="22" t="s">
        <v>1460</v>
      </c>
    </row>
    <row r="1286" spans="2:9">
      <c r="B1286" s="138" t="s">
        <v>2658</v>
      </c>
      <c r="C1286" s="138" t="s">
        <v>2659</v>
      </c>
      <c r="D1286" s="134" t="s">
        <v>1327</v>
      </c>
      <c r="E1286" s="135" t="s">
        <v>1460</v>
      </c>
      <c r="F1286" s="135" t="s">
        <v>1460</v>
      </c>
      <c r="G1286" s="135" t="s">
        <v>1460</v>
      </c>
      <c r="H1286" s="22" t="s">
        <v>1460</v>
      </c>
      <c r="I1286" s="22" t="s">
        <v>1460</v>
      </c>
    </row>
    <row r="1287" spans="2:9">
      <c r="B1287" s="138" t="s">
        <v>2660</v>
      </c>
      <c r="C1287" s="138" t="s">
        <v>2661</v>
      </c>
      <c r="D1287" s="134" t="s">
        <v>1328</v>
      </c>
      <c r="E1287" s="135" t="s">
        <v>1460</v>
      </c>
      <c r="F1287" s="135" t="s">
        <v>1460</v>
      </c>
      <c r="G1287" s="135" t="s">
        <v>1460</v>
      </c>
      <c r="H1287" s="22" t="s">
        <v>1460</v>
      </c>
      <c r="I1287" s="22" t="s">
        <v>1460</v>
      </c>
    </row>
    <row r="1288" spans="2:9">
      <c r="B1288" s="138" t="s">
        <v>3256</v>
      </c>
      <c r="C1288" s="138" t="s">
        <v>3257</v>
      </c>
      <c r="D1288" s="134" t="s">
        <v>1329</v>
      </c>
      <c r="E1288" s="135" t="s">
        <v>1460</v>
      </c>
      <c r="F1288" s="135" t="s">
        <v>1460</v>
      </c>
      <c r="G1288" s="135" t="s">
        <v>1460</v>
      </c>
      <c r="H1288" s="22" t="s">
        <v>1460</v>
      </c>
      <c r="I1288" s="22" t="s">
        <v>1460</v>
      </c>
    </row>
    <row r="1289" spans="2:9">
      <c r="B1289" s="138" t="s">
        <v>2666</v>
      </c>
      <c r="C1289" s="138" t="s">
        <v>2667</v>
      </c>
      <c r="D1289" s="134" t="s">
        <v>1330</v>
      </c>
      <c r="E1289" s="135" t="s">
        <v>1460</v>
      </c>
      <c r="F1289" s="135" t="s">
        <v>1460</v>
      </c>
      <c r="G1289" s="135" t="s">
        <v>1460</v>
      </c>
      <c r="H1289" s="22" t="s">
        <v>1460</v>
      </c>
      <c r="I1289" s="22" t="s">
        <v>1460</v>
      </c>
    </row>
    <row r="1290" spans="2:9">
      <c r="B1290" s="138" t="s">
        <v>2668</v>
      </c>
      <c r="C1290" s="138" t="s">
        <v>2669</v>
      </c>
      <c r="D1290" s="134" t="s">
        <v>1331</v>
      </c>
      <c r="E1290" s="135" t="s">
        <v>1460</v>
      </c>
      <c r="F1290" s="135" t="s">
        <v>1460</v>
      </c>
      <c r="G1290" s="135" t="s">
        <v>1460</v>
      </c>
      <c r="H1290" s="22" t="s">
        <v>1460</v>
      </c>
      <c r="I1290" s="22" t="s">
        <v>1460</v>
      </c>
    </row>
    <row r="1291" spans="2:9">
      <c r="B1291" s="138" t="s">
        <v>2670</v>
      </c>
      <c r="C1291" s="138" t="s">
        <v>2673</v>
      </c>
      <c r="D1291" s="134" t="s">
        <v>1332</v>
      </c>
      <c r="E1291" s="135" t="s">
        <v>1460</v>
      </c>
      <c r="F1291" s="135" t="s">
        <v>1460</v>
      </c>
      <c r="G1291" s="135" t="s">
        <v>1460</v>
      </c>
      <c r="H1291" s="22" t="s">
        <v>1460</v>
      </c>
      <c r="I1291" s="22" t="s">
        <v>1460</v>
      </c>
    </row>
    <row r="1292" spans="2:9">
      <c r="B1292" s="138" t="s">
        <v>2672</v>
      </c>
      <c r="C1292" s="138" t="s">
        <v>2671</v>
      </c>
      <c r="D1292" s="134" t="s">
        <v>1333</v>
      </c>
      <c r="E1292" s="135" t="s">
        <v>1460</v>
      </c>
      <c r="F1292" s="135" t="s">
        <v>1460</v>
      </c>
      <c r="G1292" s="135" t="s">
        <v>1460</v>
      </c>
      <c r="H1292" s="22" t="s">
        <v>1460</v>
      </c>
      <c r="I1292" s="22" t="s">
        <v>1460</v>
      </c>
    </row>
    <row r="1293" spans="2:9">
      <c r="B1293" s="138" t="s">
        <v>3258</v>
      </c>
      <c r="C1293" s="138" t="s">
        <v>2675</v>
      </c>
      <c r="D1293" s="134" t="s">
        <v>1334</v>
      </c>
      <c r="E1293" s="135" t="s">
        <v>1460</v>
      </c>
      <c r="F1293" s="135" t="s">
        <v>1460</v>
      </c>
      <c r="G1293" s="135" t="s">
        <v>1460</v>
      </c>
      <c r="H1293" s="22" t="s">
        <v>1460</v>
      </c>
      <c r="I1293" s="22" t="s">
        <v>1460</v>
      </c>
    </row>
    <row r="1294" spans="2:9">
      <c r="B1294" s="138" t="s">
        <v>3259</v>
      </c>
      <c r="C1294" s="138" t="s">
        <v>2677</v>
      </c>
      <c r="D1294" s="134" t="s">
        <v>1335</v>
      </c>
      <c r="E1294" s="135" t="s">
        <v>1460</v>
      </c>
      <c r="F1294" s="135" t="s">
        <v>1460</v>
      </c>
      <c r="G1294" s="135" t="s">
        <v>1460</v>
      </c>
      <c r="H1294" s="22" t="s">
        <v>1460</v>
      </c>
      <c r="I1294" s="22" t="s">
        <v>1460</v>
      </c>
    </row>
    <row r="1295" spans="2:9">
      <c r="B1295" s="138" t="s">
        <v>3260</v>
      </c>
      <c r="C1295" s="138" t="s">
        <v>2681</v>
      </c>
      <c r="D1295" s="134" t="s">
        <v>1336</v>
      </c>
      <c r="E1295" s="135" t="s">
        <v>1460</v>
      </c>
      <c r="F1295" s="135" t="s">
        <v>1460</v>
      </c>
      <c r="G1295" s="135" t="s">
        <v>1460</v>
      </c>
      <c r="H1295" s="22" t="s">
        <v>1460</v>
      </c>
      <c r="I1295" s="22" t="s">
        <v>1460</v>
      </c>
    </row>
    <row r="1296" spans="2:9">
      <c r="B1296" s="138" t="s">
        <v>2682</v>
      </c>
      <c r="C1296" s="138" t="s">
        <v>3261</v>
      </c>
      <c r="D1296" s="134" t="s">
        <v>1337</v>
      </c>
      <c r="E1296" s="135" t="s">
        <v>1460</v>
      </c>
      <c r="F1296" s="135" t="s">
        <v>1460</v>
      </c>
      <c r="G1296" s="135" t="s">
        <v>1460</v>
      </c>
      <c r="H1296" s="22" t="s">
        <v>1460</v>
      </c>
      <c r="I1296" s="22" t="s">
        <v>1460</v>
      </c>
    </row>
    <row r="1297" spans="2:9">
      <c r="B1297" s="138" t="s">
        <v>2684</v>
      </c>
      <c r="C1297" s="138" t="s">
        <v>3262</v>
      </c>
      <c r="D1297" s="134" t="s">
        <v>1338</v>
      </c>
      <c r="E1297" s="135" t="s">
        <v>1460</v>
      </c>
      <c r="F1297" s="135" t="s">
        <v>1460</v>
      </c>
      <c r="G1297" s="135" t="s">
        <v>1460</v>
      </c>
      <c r="H1297" s="22" t="s">
        <v>1460</v>
      </c>
      <c r="I1297" s="22" t="s">
        <v>1460</v>
      </c>
    </row>
    <row r="1298" spans="2:9">
      <c r="B1298" s="138" t="s">
        <v>2686</v>
      </c>
      <c r="C1298" s="138" t="s">
        <v>3263</v>
      </c>
      <c r="D1298" s="134" t="s">
        <v>1339</v>
      </c>
      <c r="E1298" s="135" t="s">
        <v>1460</v>
      </c>
      <c r="F1298" s="135" t="s">
        <v>1460</v>
      </c>
      <c r="G1298" s="135" t="s">
        <v>1460</v>
      </c>
      <c r="H1298" s="22" t="s">
        <v>1460</v>
      </c>
      <c r="I1298" s="22" t="s">
        <v>1460</v>
      </c>
    </row>
    <row r="1299" spans="2:9">
      <c r="B1299" s="138" t="s">
        <v>2688</v>
      </c>
      <c r="C1299" s="138" t="s">
        <v>2689</v>
      </c>
      <c r="D1299" s="134" t="s">
        <v>1340</v>
      </c>
      <c r="E1299" s="135" t="s">
        <v>1460</v>
      </c>
      <c r="F1299" s="135" t="s">
        <v>1460</v>
      </c>
      <c r="G1299" s="135" t="s">
        <v>1460</v>
      </c>
      <c r="H1299" s="22" t="s">
        <v>1460</v>
      </c>
      <c r="I1299" s="22" t="s">
        <v>1460</v>
      </c>
    </row>
    <row r="1300" spans="2:9">
      <c r="B1300" s="138" t="s">
        <v>2690</v>
      </c>
      <c r="C1300" s="138" t="s">
        <v>3264</v>
      </c>
      <c r="D1300" s="134" t="s">
        <v>1341</v>
      </c>
      <c r="E1300" s="135" t="s">
        <v>1460</v>
      </c>
      <c r="F1300" s="135" t="s">
        <v>1460</v>
      </c>
      <c r="G1300" s="135" t="s">
        <v>1460</v>
      </c>
      <c r="H1300" s="22" t="s">
        <v>1460</v>
      </c>
      <c r="I1300" s="22" t="s">
        <v>1460</v>
      </c>
    </row>
    <row r="1301" spans="2:9">
      <c r="B1301" s="138" t="s">
        <v>3265</v>
      </c>
      <c r="C1301" s="138" t="s">
        <v>2679</v>
      </c>
      <c r="D1301" s="134" t="s">
        <v>1342</v>
      </c>
      <c r="E1301" s="135" t="s">
        <v>1460</v>
      </c>
      <c r="F1301" s="135" t="s">
        <v>1460</v>
      </c>
      <c r="G1301" s="135" t="s">
        <v>1460</v>
      </c>
      <c r="H1301" s="22" t="s">
        <v>1460</v>
      </c>
      <c r="I1301" s="22" t="s">
        <v>1460</v>
      </c>
    </row>
    <row r="1302" spans="2:9">
      <c r="B1302" s="138" t="s">
        <v>3266</v>
      </c>
      <c r="C1302" s="138" t="s">
        <v>2691</v>
      </c>
      <c r="D1302" s="134" t="s">
        <v>1343</v>
      </c>
      <c r="E1302" s="135" t="s">
        <v>1460</v>
      </c>
      <c r="F1302" s="135" t="s">
        <v>1460</v>
      </c>
      <c r="G1302" s="135" t="s">
        <v>1460</v>
      </c>
      <c r="H1302" s="22" t="s">
        <v>1460</v>
      </c>
      <c r="I1302" s="22" t="s">
        <v>1460</v>
      </c>
    </row>
    <row r="1303" spans="2:9">
      <c r="B1303" s="138" t="s">
        <v>3267</v>
      </c>
      <c r="C1303" s="138" t="s">
        <v>3268</v>
      </c>
      <c r="D1303" s="134" t="s">
        <v>1344</v>
      </c>
      <c r="E1303" s="135" t="s">
        <v>1460</v>
      </c>
      <c r="F1303" s="135" t="s">
        <v>1460</v>
      </c>
      <c r="G1303" s="135" t="s">
        <v>1460</v>
      </c>
      <c r="H1303" s="22" t="s">
        <v>1460</v>
      </c>
      <c r="I1303" s="22" t="s">
        <v>1460</v>
      </c>
    </row>
    <row r="1304" spans="2:9">
      <c r="B1304" s="138" t="s">
        <v>3269</v>
      </c>
      <c r="C1304" s="138" t="s">
        <v>3270</v>
      </c>
      <c r="D1304" s="134" t="s">
        <v>1345</v>
      </c>
      <c r="E1304" s="135" t="s">
        <v>1460</v>
      </c>
      <c r="F1304" s="135" t="s">
        <v>1460</v>
      </c>
      <c r="G1304" s="135" t="s">
        <v>1460</v>
      </c>
      <c r="H1304" s="22" t="s">
        <v>1460</v>
      </c>
      <c r="I1304" s="22" t="s">
        <v>1460</v>
      </c>
    </row>
    <row r="1305" spans="2:9">
      <c r="B1305" s="138" t="s">
        <v>2694</v>
      </c>
      <c r="C1305" s="138" t="s">
        <v>2695</v>
      </c>
      <c r="D1305" s="134" t="s">
        <v>1346</v>
      </c>
      <c r="E1305" s="135" t="s">
        <v>1460</v>
      </c>
      <c r="F1305" s="135" t="s">
        <v>9</v>
      </c>
      <c r="G1305" s="135" t="s">
        <v>9</v>
      </c>
      <c r="H1305" s="22" t="s">
        <v>1460</v>
      </c>
      <c r="I1305" s="22" t="s">
        <v>1460</v>
      </c>
    </row>
    <row r="1306" spans="2:9">
      <c r="B1306" s="138" t="s">
        <v>2696</v>
      </c>
      <c r="C1306" s="138" t="s">
        <v>2697</v>
      </c>
      <c r="D1306" s="134" t="s">
        <v>1347</v>
      </c>
      <c r="E1306" s="135" t="s">
        <v>1460</v>
      </c>
      <c r="F1306" s="135" t="s">
        <v>9</v>
      </c>
      <c r="G1306" s="135" t="s">
        <v>9</v>
      </c>
      <c r="H1306" s="22" t="s">
        <v>1460</v>
      </c>
      <c r="I1306" s="22" t="s">
        <v>1460</v>
      </c>
    </row>
    <row r="1307" spans="2:9">
      <c r="B1307" s="138" t="s">
        <v>2698</v>
      </c>
      <c r="C1307" s="138" t="s">
        <v>2699</v>
      </c>
      <c r="D1307" s="134" t="s">
        <v>1348</v>
      </c>
      <c r="E1307" s="135" t="s">
        <v>1460</v>
      </c>
      <c r="F1307" s="135" t="s">
        <v>9</v>
      </c>
      <c r="G1307" s="135" t="s">
        <v>9</v>
      </c>
      <c r="H1307" s="22" t="s">
        <v>1460</v>
      </c>
      <c r="I1307" s="22" t="s">
        <v>1460</v>
      </c>
    </row>
    <row r="1308" spans="2:9">
      <c r="B1308" s="138" t="s">
        <v>2700</v>
      </c>
      <c r="C1308" s="138" t="s">
        <v>3271</v>
      </c>
      <c r="D1308" s="134" t="s">
        <v>1349</v>
      </c>
      <c r="E1308" s="135" t="s">
        <v>1460</v>
      </c>
      <c r="F1308" s="135" t="s">
        <v>9</v>
      </c>
      <c r="G1308" s="135" t="s">
        <v>9</v>
      </c>
      <c r="H1308" s="22" t="s">
        <v>1460</v>
      </c>
      <c r="I1308" s="22" t="s">
        <v>1460</v>
      </c>
    </row>
    <row r="1309" spans="2:9">
      <c r="B1309" s="138" t="s">
        <v>3272</v>
      </c>
      <c r="C1309" s="138" t="s">
        <v>3273</v>
      </c>
      <c r="D1309" s="134" t="s">
        <v>1350</v>
      </c>
      <c r="E1309" s="135" t="s">
        <v>1460</v>
      </c>
      <c r="F1309" s="135" t="s">
        <v>9</v>
      </c>
      <c r="G1309" s="135" t="s">
        <v>9</v>
      </c>
      <c r="H1309" s="22" t="s">
        <v>1460</v>
      </c>
      <c r="I1309" s="22" t="s">
        <v>1460</v>
      </c>
    </row>
    <row r="1310" spans="2:9">
      <c r="B1310" s="138" t="s">
        <v>3274</v>
      </c>
      <c r="C1310" s="138" t="s">
        <v>3275</v>
      </c>
      <c r="D1310" s="134" t="s">
        <v>1351</v>
      </c>
      <c r="E1310" s="135" t="s">
        <v>1460</v>
      </c>
      <c r="F1310" s="135" t="s">
        <v>9</v>
      </c>
      <c r="G1310" s="135" t="s">
        <v>9</v>
      </c>
      <c r="H1310" s="22" t="s">
        <v>1460</v>
      </c>
      <c r="I1310" s="22" t="s">
        <v>1460</v>
      </c>
    </row>
    <row r="1311" spans="2:9">
      <c r="B1311" s="138" t="s">
        <v>3276</v>
      </c>
      <c r="C1311" s="138" t="s">
        <v>3277</v>
      </c>
      <c r="D1311" s="134" t="s">
        <v>1352</v>
      </c>
      <c r="E1311" s="135" t="s">
        <v>1460</v>
      </c>
      <c r="F1311" s="135" t="s">
        <v>1460</v>
      </c>
      <c r="G1311" s="135" t="s">
        <v>9</v>
      </c>
      <c r="H1311" s="22" t="s">
        <v>1460</v>
      </c>
      <c r="I1311" s="22" t="s">
        <v>1460</v>
      </c>
    </row>
    <row r="1312" spans="2:9">
      <c r="B1312" s="138" t="s">
        <v>3278</v>
      </c>
      <c r="C1312" s="138" t="s">
        <v>3279</v>
      </c>
      <c r="D1312" s="134" t="s">
        <v>1353</v>
      </c>
      <c r="E1312" s="135" t="s">
        <v>1460</v>
      </c>
      <c r="F1312" s="135" t="s">
        <v>9</v>
      </c>
      <c r="G1312" s="135" t="s">
        <v>9</v>
      </c>
      <c r="H1312" s="22" t="s">
        <v>1460</v>
      </c>
      <c r="I1312" s="22" t="s">
        <v>1460</v>
      </c>
    </row>
    <row r="1313" spans="2:9">
      <c r="B1313" s="138" t="s">
        <v>3280</v>
      </c>
      <c r="C1313" s="138" t="s">
        <v>3281</v>
      </c>
      <c r="D1313" s="134" t="s">
        <v>1354</v>
      </c>
      <c r="E1313" s="135" t="s">
        <v>1460</v>
      </c>
      <c r="F1313" s="135" t="s">
        <v>9</v>
      </c>
      <c r="G1313" s="135" t="s">
        <v>9</v>
      </c>
      <c r="H1313" s="22" t="s">
        <v>1460</v>
      </c>
      <c r="I1313" s="22" t="s">
        <v>1460</v>
      </c>
    </row>
    <row r="1314" spans="2:9">
      <c r="B1314" s="138" t="s">
        <v>3282</v>
      </c>
      <c r="C1314" s="138" t="s">
        <v>3283</v>
      </c>
      <c r="D1314" s="134" t="s">
        <v>1355</v>
      </c>
      <c r="E1314" s="135" t="s">
        <v>1460</v>
      </c>
      <c r="F1314" s="135" t="s">
        <v>9</v>
      </c>
      <c r="G1314" s="135" t="s">
        <v>9</v>
      </c>
      <c r="H1314" s="22" t="s">
        <v>1460</v>
      </c>
      <c r="I1314" s="22" t="s">
        <v>1460</v>
      </c>
    </row>
    <row r="1315" spans="2:9">
      <c r="B1315" s="138" t="s">
        <v>3284</v>
      </c>
      <c r="C1315" s="138" t="s">
        <v>3285</v>
      </c>
      <c r="D1315" s="134" t="s">
        <v>1356</v>
      </c>
      <c r="E1315" s="135" t="s">
        <v>1460</v>
      </c>
      <c r="F1315" s="135" t="s">
        <v>9</v>
      </c>
      <c r="G1315" s="135" t="s">
        <v>9</v>
      </c>
      <c r="H1315" s="22" t="s">
        <v>1460</v>
      </c>
      <c r="I1315" s="22" t="s">
        <v>1460</v>
      </c>
    </row>
    <row r="1316" spans="2:9">
      <c r="B1316" s="138" t="s">
        <v>3286</v>
      </c>
      <c r="C1316" s="138" t="s">
        <v>3287</v>
      </c>
      <c r="D1316" s="134" t="s">
        <v>1357</v>
      </c>
      <c r="E1316" s="135" t="s">
        <v>1460</v>
      </c>
      <c r="F1316" s="135" t="s">
        <v>1460</v>
      </c>
      <c r="G1316" s="135" t="s">
        <v>1460</v>
      </c>
      <c r="H1316" s="22" t="s">
        <v>1460</v>
      </c>
      <c r="I1316" s="22" t="s">
        <v>1460</v>
      </c>
    </row>
    <row r="1317" spans="2:9">
      <c r="B1317" s="138" t="s">
        <v>3288</v>
      </c>
      <c r="C1317" s="138" t="s">
        <v>3289</v>
      </c>
      <c r="D1317" s="134" t="s">
        <v>1358</v>
      </c>
      <c r="E1317" s="135" t="s">
        <v>1460</v>
      </c>
      <c r="F1317" s="135" t="s">
        <v>9</v>
      </c>
      <c r="G1317" s="135" t="s">
        <v>9</v>
      </c>
      <c r="H1317" s="22" t="s">
        <v>1460</v>
      </c>
      <c r="I1317" s="22" t="s">
        <v>1460</v>
      </c>
    </row>
    <row r="1318" spans="2:9">
      <c r="B1318" s="138" t="s">
        <v>3290</v>
      </c>
      <c r="C1318" s="138" t="s">
        <v>3291</v>
      </c>
      <c r="D1318" s="134" t="s">
        <v>1359</v>
      </c>
      <c r="E1318" s="135" t="s">
        <v>1460</v>
      </c>
      <c r="F1318" s="135" t="s">
        <v>9</v>
      </c>
      <c r="G1318" s="135" t="s">
        <v>9</v>
      </c>
      <c r="H1318" s="22" t="s">
        <v>1460</v>
      </c>
      <c r="I1318" s="22" t="s">
        <v>1460</v>
      </c>
    </row>
    <row r="1319" spans="2:9">
      <c r="B1319" s="138" t="s">
        <v>3292</v>
      </c>
      <c r="C1319" s="138" t="s">
        <v>3293</v>
      </c>
      <c r="D1319" s="134" t="s">
        <v>1360</v>
      </c>
      <c r="E1319" s="135" t="s">
        <v>1460</v>
      </c>
      <c r="F1319" s="135" t="s">
        <v>9</v>
      </c>
      <c r="G1319" s="135" t="s">
        <v>9</v>
      </c>
      <c r="H1319" s="22" t="s">
        <v>1460</v>
      </c>
      <c r="I1319" s="22" t="s">
        <v>1460</v>
      </c>
    </row>
    <row r="1320" spans="2:9">
      <c r="B1320" s="138" t="s">
        <v>3294</v>
      </c>
      <c r="C1320" s="138" t="s">
        <v>3295</v>
      </c>
      <c r="D1320" s="134" t="s">
        <v>1361</v>
      </c>
      <c r="E1320" s="135" t="s">
        <v>1460</v>
      </c>
      <c r="F1320" s="135" t="s">
        <v>9</v>
      </c>
      <c r="G1320" s="135" t="s">
        <v>9</v>
      </c>
      <c r="H1320" s="22" t="s">
        <v>1460</v>
      </c>
      <c r="I1320" s="22" t="s">
        <v>1460</v>
      </c>
    </row>
    <row r="1321" spans="2:9">
      <c r="B1321" s="138" t="s">
        <v>2712</v>
      </c>
      <c r="C1321" s="138" t="s">
        <v>2713</v>
      </c>
      <c r="D1321" s="134" t="s">
        <v>1362</v>
      </c>
      <c r="E1321" s="135" t="s">
        <v>1460</v>
      </c>
      <c r="F1321" s="135" t="s">
        <v>1460</v>
      </c>
      <c r="G1321" s="135" t="s">
        <v>1460</v>
      </c>
      <c r="H1321" s="22" t="s">
        <v>1460</v>
      </c>
      <c r="I1321" s="22" t="s">
        <v>1460</v>
      </c>
    </row>
    <row r="1322" spans="2:9">
      <c r="B1322" s="138" t="s">
        <v>2714</v>
      </c>
      <c r="C1322" s="138" t="s">
        <v>3296</v>
      </c>
      <c r="D1322" s="134" t="s">
        <v>1363</v>
      </c>
      <c r="E1322" s="135" t="s">
        <v>1460</v>
      </c>
      <c r="F1322" s="135" t="s">
        <v>1460</v>
      </c>
      <c r="G1322" s="135" t="s">
        <v>1460</v>
      </c>
      <c r="H1322" s="22" t="s">
        <v>1460</v>
      </c>
      <c r="I1322" s="22" t="s">
        <v>1460</v>
      </c>
    </row>
    <row r="1323" spans="2:9">
      <c r="B1323" s="138" t="s">
        <v>2716</v>
      </c>
      <c r="C1323" s="138" t="s">
        <v>3297</v>
      </c>
      <c r="D1323" s="134" t="s">
        <v>1364</v>
      </c>
      <c r="E1323" s="135" t="s">
        <v>1460</v>
      </c>
      <c r="F1323" s="135" t="s">
        <v>1460</v>
      </c>
      <c r="G1323" s="135" t="s">
        <v>1460</v>
      </c>
      <c r="H1323" s="22" t="s">
        <v>1460</v>
      </c>
      <c r="I1323" s="22" t="s">
        <v>1460</v>
      </c>
    </row>
    <row r="1324" spans="2:9">
      <c r="B1324" s="138" t="s">
        <v>3298</v>
      </c>
      <c r="C1324" s="138" t="s">
        <v>3299</v>
      </c>
      <c r="D1324" s="134" t="s">
        <v>1365</v>
      </c>
      <c r="E1324" s="135" t="s">
        <v>1460</v>
      </c>
      <c r="F1324" s="135" t="s">
        <v>1460</v>
      </c>
      <c r="G1324" s="135" t="s">
        <v>1460</v>
      </c>
      <c r="H1324" s="22" t="s">
        <v>1460</v>
      </c>
      <c r="I1324" s="22" t="s">
        <v>1460</v>
      </c>
    </row>
    <row r="1325" spans="2:9">
      <c r="B1325" s="138" t="s">
        <v>3300</v>
      </c>
      <c r="C1325" s="138" t="s">
        <v>3301</v>
      </c>
      <c r="D1325" s="134" t="s">
        <v>1366</v>
      </c>
      <c r="E1325" s="135" t="s">
        <v>1460</v>
      </c>
      <c r="F1325" s="135" t="s">
        <v>1460</v>
      </c>
      <c r="G1325" s="135" t="s">
        <v>1460</v>
      </c>
      <c r="H1325" s="22" t="s">
        <v>1460</v>
      </c>
      <c r="I1325" s="22" t="s">
        <v>1460</v>
      </c>
    </row>
    <row r="1326" spans="2:9">
      <c r="B1326" s="138" t="s">
        <v>2720</v>
      </c>
      <c r="C1326" s="138" t="s">
        <v>3302</v>
      </c>
      <c r="D1326" s="134" t="s">
        <v>1367</v>
      </c>
      <c r="E1326" s="135" t="s">
        <v>1460</v>
      </c>
      <c r="F1326" s="135" t="s">
        <v>1460</v>
      </c>
      <c r="G1326" s="135" t="s">
        <v>1460</v>
      </c>
      <c r="H1326" s="22" t="s">
        <v>1460</v>
      </c>
      <c r="I1326" s="22" t="s">
        <v>1460</v>
      </c>
    </row>
    <row r="1327" spans="2:9">
      <c r="B1327" s="138" t="s">
        <v>2722</v>
      </c>
      <c r="C1327" s="138" t="s">
        <v>2723</v>
      </c>
      <c r="D1327" s="134" t="s">
        <v>1368</v>
      </c>
      <c r="E1327" s="135" t="s">
        <v>1460</v>
      </c>
      <c r="F1327" s="135" t="s">
        <v>1460</v>
      </c>
      <c r="G1327" s="135" t="s">
        <v>1460</v>
      </c>
      <c r="H1327" s="22" t="s">
        <v>1460</v>
      </c>
      <c r="I1327" s="22" t="s">
        <v>1460</v>
      </c>
    </row>
    <row r="1328" spans="2:9">
      <c r="B1328" s="138" t="s">
        <v>2724</v>
      </c>
      <c r="C1328" s="138" t="s">
        <v>2725</v>
      </c>
      <c r="D1328" s="134" t="s">
        <v>1369</v>
      </c>
      <c r="E1328" s="135" t="s">
        <v>1460</v>
      </c>
      <c r="F1328" s="135" t="s">
        <v>1460</v>
      </c>
      <c r="G1328" s="135" t="s">
        <v>1460</v>
      </c>
      <c r="H1328" s="22" t="s">
        <v>1460</v>
      </c>
      <c r="I1328" s="22" t="s">
        <v>1460</v>
      </c>
    </row>
    <row r="1329" spans="2:9">
      <c r="B1329" s="138" t="s">
        <v>3303</v>
      </c>
      <c r="C1329" s="138" t="s">
        <v>3304</v>
      </c>
      <c r="D1329" s="134" t="s">
        <v>1370</v>
      </c>
      <c r="E1329" s="135" t="s">
        <v>1460</v>
      </c>
      <c r="F1329" s="135" t="s">
        <v>1460</v>
      </c>
      <c r="G1329" s="135" t="s">
        <v>1460</v>
      </c>
      <c r="H1329" s="22" t="s">
        <v>1460</v>
      </c>
      <c r="I1329" s="22" t="s">
        <v>1460</v>
      </c>
    </row>
    <row r="1330" spans="2:9">
      <c r="B1330" s="138" t="s">
        <v>3305</v>
      </c>
      <c r="C1330" s="138" t="s">
        <v>3306</v>
      </c>
      <c r="D1330" s="134" t="s">
        <v>1371</v>
      </c>
      <c r="E1330" s="135" t="s">
        <v>1460</v>
      </c>
      <c r="F1330" s="135" t="s">
        <v>1460</v>
      </c>
      <c r="G1330" s="135" t="s">
        <v>1460</v>
      </c>
      <c r="H1330" s="22" t="s">
        <v>1460</v>
      </c>
      <c r="I1330" s="22" t="s">
        <v>1460</v>
      </c>
    </row>
    <row r="1331" spans="2:9">
      <c r="B1331" s="138" t="s">
        <v>3307</v>
      </c>
      <c r="C1331" s="138" t="s">
        <v>3308</v>
      </c>
      <c r="D1331" s="134" t="s">
        <v>1372</v>
      </c>
      <c r="E1331" s="135" t="s">
        <v>1460</v>
      </c>
      <c r="F1331" s="135" t="s">
        <v>1460</v>
      </c>
      <c r="G1331" s="135" t="s">
        <v>1460</v>
      </c>
      <c r="H1331" s="22" t="s">
        <v>1460</v>
      </c>
      <c r="I1331" s="22" t="s">
        <v>1460</v>
      </c>
    </row>
    <row r="1332" spans="2:9">
      <c r="B1332" s="138" t="s">
        <v>3309</v>
      </c>
      <c r="C1332" s="138" t="s">
        <v>3310</v>
      </c>
      <c r="D1332" s="134" t="s">
        <v>1373</v>
      </c>
      <c r="E1332" s="135" t="s">
        <v>1460</v>
      </c>
      <c r="F1332" s="135" t="s">
        <v>1460</v>
      </c>
      <c r="G1332" s="135" t="s">
        <v>1460</v>
      </c>
      <c r="H1332" s="22" t="s">
        <v>1460</v>
      </c>
      <c r="I1332" s="22" t="s">
        <v>1460</v>
      </c>
    </row>
    <row r="1333" spans="2:9">
      <c r="B1333" s="138" t="s">
        <v>3311</v>
      </c>
      <c r="C1333" s="138" t="s">
        <v>3312</v>
      </c>
      <c r="D1333" s="134" t="s">
        <v>1374</v>
      </c>
      <c r="E1333" s="135" t="s">
        <v>1460</v>
      </c>
      <c r="F1333" s="135" t="s">
        <v>1460</v>
      </c>
      <c r="G1333" s="135" t="s">
        <v>1460</v>
      </c>
      <c r="H1333" s="22" t="s">
        <v>1460</v>
      </c>
      <c r="I1333" s="22" t="s">
        <v>1460</v>
      </c>
    </row>
    <row r="1334" spans="2:9">
      <c r="B1334" s="138" t="s">
        <v>3313</v>
      </c>
      <c r="C1334" s="138" t="s">
        <v>3314</v>
      </c>
      <c r="D1334" s="134" t="s">
        <v>1375</v>
      </c>
      <c r="E1334" s="135" t="s">
        <v>1460</v>
      </c>
      <c r="F1334" s="135" t="s">
        <v>1460</v>
      </c>
      <c r="G1334" s="135" t="s">
        <v>1460</v>
      </c>
      <c r="H1334" s="22" t="s">
        <v>1460</v>
      </c>
      <c r="I1334" s="22" t="s">
        <v>1460</v>
      </c>
    </row>
    <row r="1335" spans="2:9">
      <c r="B1335" s="138" t="s">
        <v>3315</v>
      </c>
      <c r="C1335" s="138" t="s">
        <v>3316</v>
      </c>
      <c r="D1335" s="134" t="s">
        <v>1376</v>
      </c>
      <c r="E1335" s="135" t="s">
        <v>1460</v>
      </c>
      <c r="F1335" s="135" t="s">
        <v>1460</v>
      </c>
      <c r="G1335" s="135" t="s">
        <v>1460</v>
      </c>
      <c r="H1335" s="22" t="s">
        <v>1460</v>
      </c>
      <c r="I1335" s="22" t="s">
        <v>1460</v>
      </c>
    </row>
    <row r="1336" spans="2:9">
      <c r="B1336" s="138" t="s">
        <v>3317</v>
      </c>
      <c r="C1336" s="138" t="s">
        <v>3318</v>
      </c>
      <c r="D1336" s="134" t="s">
        <v>1377</v>
      </c>
      <c r="E1336" s="135" t="s">
        <v>1460</v>
      </c>
      <c r="F1336" s="135" t="s">
        <v>1460</v>
      </c>
      <c r="G1336" s="135" t="s">
        <v>1460</v>
      </c>
      <c r="H1336" s="22" t="s">
        <v>1460</v>
      </c>
      <c r="I1336" s="22" t="s">
        <v>1460</v>
      </c>
    </row>
    <row r="1337" spans="2:9">
      <c r="B1337" s="138" t="s">
        <v>3319</v>
      </c>
      <c r="C1337" s="138" t="s">
        <v>3320</v>
      </c>
      <c r="D1337" s="134" t="s">
        <v>1378</v>
      </c>
      <c r="E1337" s="135" t="s">
        <v>1460</v>
      </c>
      <c r="F1337" s="135" t="s">
        <v>1460</v>
      </c>
      <c r="G1337" s="135" t="s">
        <v>1460</v>
      </c>
      <c r="H1337" s="22" t="s">
        <v>1460</v>
      </c>
      <c r="I1337" s="22" t="s">
        <v>1460</v>
      </c>
    </row>
    <row r="1338" spans="2:9">
      <c r="B1338" s="138" t="s">
        <v>3321</v>
      </c>
      <c r="C1338" s="138" t="s">
        <v>2735</v>
      </c>
      <c r="D1338" s="134" t="s">
        <v>1379</v>
      </c>
      <c r="E1338" s="135" t="s">
        <v>1460</v>
      </c>
      <c r="F1338" s="135" t="s">
        <v>1460</v>
      </c>
      <c r="G1338" s="135" t="s">
        <v>1460</v>
      </c>
      <c r="H1338" s="22" t="s">
        <v>1460</v>
      </c>
      <c r="I1338" s="22" t="s">
        <v>1460</v>
      </c>
    </row>
    <row r="1339" spans="2:9">
      <c r="B1339" s="138" t="s">
        <v>3322</v>
      </c>
      <c r="C1339" s="138" t="s">
        <v>2737</v>
      </c>
      <c r="D1339" s="134" t="s">
        <v>1380</v>
      </c>
      <c r="E1339" s="135" t="s">
        <v>1460</v>
      </c>
      <c r="F1339" s="135" t="s">
        <v>1460</v>
      </c>
      <c r="G1339" s="135" t="s">
        <v>1460</v>
      </c>
      <c r="H1339" s="22" t="s">
        <v>1460</v>
      </c>
      <c r="I1339" s="22" t="s">
        <v>1460</v>
      </c>
    </row>
    <row r="1340" spans="2:9">
      <c r="B1340" s="138" t="s">
        <v>3323</v>
      </c>
      <c r="C1340" s="138" t="s">
        <v>2739</v>
      </c>
      <c r="D1340" s="134" t="s">
        <v>1381</v>
      </c>
      <c r="E1340" s="135" t="s">
        <v>1460</v>
      </c>
      <c r="F1340" s="135" t="s">
        <v>1460</v>
      </c>
      <c r="G1340" s="135" t="s">
        <v>1460</v>
      </c>
      <c r="H1340" s="22" t="s">
        <v>1460</v>
      </c>
      <c r="I1340" s="22" t="s">
        <v>1460</v>
      </c>
    </row>
    <row r="1341" spans="2:9">
      <c r="B1341" s="138" t="s">
        <v>3324</v>
      </c>
      <c r="C1341" s="138" t="s">
        <v>3325</v>
      </c>
      <c r="D1341" s="134" t="s">
        <v>1382</v>
      </c>
      <c r="E1341" s="135" t="s">
        <v>1460</v>
      </c>
      <c r="F1341" s="135" t="s">
        <v>1460</v>
      </c>
      <c r="G1341" s="135" t="s">
        <v>1460</v>
      </c>
      <c r="H1341" s="22" t="s">
        <v>1460</v>
      </c>
      <c r="I1341" s="22" t="s">
        <v>1460</v>
      </c>
    </row>
    <row r="1342" spans="2:9">
      <c r="B1342" s="138" t="s">
        <v>3326</v>
      </c>
      <c r="C1342" s="138" t="s">
        <v>3327</v>
      </c>
      <c r="D1342" s="134" t="s">
        <v>1383</v>
      </c>
      <c r="E1342" s="135" t="s">
        <v>1460</v>
      </c>
      <c r="F1342" s="135" t="s">
        <v>1460</v>
      </c>
      <c r="G1342" s="135" t="s">
        <v>1460</v>
      </c>
      <c r="H1342" s="22" t="s">
        <v>1460</v>
      </c>
      <c r="I1342" s="22" t="s">
        <v>1460</v>
      </c>
    </row>
    <row r="1343" spans="2:9">
      <c r="B1343" s="138" t="s">
        <v>3328</v>
      </c>
      <c r="C1343" s="138" t="s">
        <v>3329</v>
      </c>
      <c r="D1343" s="134" t="s">
        <v>1384</v>
      </c>
      <c r="E1343" s="135" t="s">
        <v>1460</v>
      </c>
      <c r="F1343" s="135" t="s">
        <v>1460</v>
      </c>
      <c r="G1343" s="135" t="s">
        <v>1460</v>
      </c>
      <c r="H1343" s="22" t="s">
        <v>1460</v>
      </c>
      <c r="I1343" s="22" t="s">
        <v>1460</v>
      </c>
    </row>
    <row r="1344" spans="2:9">
      <c r="B1344" s="138" t="s">
        <v>3330</v>
      </c>
      <c r="C1344" s="138" t="s">
        <v>3331</v>
      </c>
      <c r="D1344" s="134" t="s">
        <v>1385</v>
      </c>
      <c r="E1344" s="135" t="s">
        <v>1460</v>
      </c>
      <c r="F1344" s="135" t="s">
        <v>9</v>
      </c>
      <c r="G1344" s="135" t="s">
        <v>9</v>
      </c>
      <c r="H1344" s="22" t="s">
        <v>1460</v>
      </c>
      <c r="I1344" s="22" t="s">
        <v>1460</v>
      </c>
    </row>
    <row r="1345" spans="2:9">
      <c r="B1345" s="138" t="s">
        <v>3332</v>
      </c>
      <c r="C1345" s="138" t="s">
        <v>3333</v>
      </c>
      <c r="D1345" s="134" t="s">
        <v>1386</v>
      </c>
      <c r="E1345" s="135" t="s">
        <v>1460</v>
      </c>
      <c r="F1345" s="135" t="s">
        <v>1460</v>
      </c>
      <c r="G1345" s="135" t="s">
        <v>1460</v>
      </c>
      <c r="H1345" s="22" t="s">
        <v>1460</v>
      </c>
      <c r="I1345" s="22" t="s">
        <v>1460</v>
      </c>
    </row>
    <row r="1346" spans="2:9">
      <c r="B1346" s="138" t="s">
        <v>3334</v>
      </c>
      <c r="C1346" s="138" t="s">
        <v>3335</v>
      </c>
      <c r="D1346" s="134" t="s">
        <v>1387</v>
      </c>
      <c r="E1346" s="135" t="s">
        <v>1460</v>
      </c>
      <c r="F1346" s="135" t="s">
        <v>1460</v>
      </c>
      <c r="G1346" s="135" t="s">
        <v>1460</v>
      </c>
      <c r="H1346" s="22" t="s">
        <v>1460</v>
      </c>
      <c r="I1346" s="22" t="s">
        <v>1460</v>
      </c>
    </row>
    <row r="1347" spans="2:9">
      <c r="B1347" s="138" t="s">
        <v>3336</v>
      </c>
      <c r="C1347" s="138" t="s">
        <v>3337</v>
      </c>
      <c r="D1347" s="134" t="s">
        <v>1388</v>
      </c>
      <c r="E1347" s="135" t="s">
        <v>1460</v>
      </c>
      <c r="F1347" s="135"/>
      <c r="G1347" s="135" t="s">
        <v>1460</v>
      </c>
      <c r="H1347" s="22" t="s">
        <v>1460</v>
      </c>
      <c r="I1347" s="22" t="s">
        <v>1460</v>
      </c>
    </row>
    <row r="1348" spans="2:9">
      <c r="B1348" s="138" t="s">
        <v>2744</v>
      </c>
      <c r="C1348" s="138" t="s">
        <v>3338</v>
      </c>
      <c r="D1348" s="134" t="s">
        <v>1389</v>
      </c>
      <c r="E1348" s="135" t="s">
        <v>9</v>
      </c>
      <c r="F1348" s="135" t="s">
        <v>1460</v>
      </c>
      <c r="G1348" s="135" t="s">
        <v>1460</v>
      </c>
      <c r="H1348" s="22" t="s">
        <v>1460</v>
      </c>
      <c r="I1348" s="22" t="s">
        <v>1460</v>
      </c>
    </row>
    <row r="1349" spans="2:9">
      <c r="B1349" s="138" t="s">
        <v>2746</v>
      </c>
      <c r="C1349" s="138" t="s">
        <v>2747</v>
      </c>
      <c r="D1349" s="134" t="s">
        <v>1390</v>
      </c>
      <c r="E1349" s="135" t="s">
        <v>1460</v>
      </c>
      <c r="F1349" s="135" t="s">
        <v>1460</v>
      </c>
      <c r="G1349" s="135" t="s">
        <v>1460</v>
      </c>
      <c r="H1349" s="22" t="s">
        <v>1460</v>
      </c>
      <c r="I1349" s="22" t="s">
        <v>1460</v>
      </c>
    </row>
    <row r="1350" spans="2:9">
      <c r="B1350" s="138" t="s">
        <v>2748</v>
      </c>
      <c r="C1350" s="138" t="s">
        <v>2749</v>
      </c>
      <c r="D1350" s="134" t="s">
        <v>1391</v>
      </c>
      <c r="E1350" s="135" t="s">
        <v>1460</v>
      </c>
      <c r="F1350" s="135" t="s">
        <v>1460</v>
      </c>
      <c r="G1350" s="135" t="s">
        <v>1460</v>
      </c>
      <c r="H1350" s="22" t="s">
        <v>1460</v>
      </c>
      <c r="I1350" s="22" t="s">
        <v>1460</v>
      </c>
    </row>
    <row r="1351" spans="2:9">
      <c r="B1351" s="138" t="s">
        <v>2750</v>
      </c>
      <c r="C1351" s="138" t="s">
        <v>3339</v>
      </c>
      <c r="D1351" s="134" t="s">
        <v>1392</v>
      </c>
      <c r="E1351" s="135" t="s">
        <v>1460</v>
      </c>
      <c r="F1351" s="135" t="s">
        <v>1460</v>
      </c>
      <c r="G1351" s="135" t="s">
        <v>1460</v>
      </c>
      <c r="H1351" s="22" t="s">
        <v>1460</v>
      </c>
      <c r="I1351" s="22" t="s">
        <v>1460</v>
      </c>
    </row>
    <row r="1352" spans="2:9">
      <c r="B1352" s="138" t="s">
        <v>2752</v>
      </c>
      <c r="C1352" s="138" t="s">
        <v>3340</v>
      </c>
      <c r="D1352" s="134" t="s">
        <v>1393</v>
      </c>
      <c r="E1352" s="135" t="s">
        <v>1460</v>
      </c>
      <c r="F1352" s="135" t="s">
        <v>1460</v>
      </c>
      <c r="G1352" s="135" t="s">
        <v>1460</v>
      </c>
      <c r="H1352" s="22" t="s">
        <v>1460</v>
      </c>
      <c r="I1352" s="22" t="s">
        <v>1460</v>
      </c>
    </row>
    <row r="1353" spans="2:9">
      <c r="B1353" s="138" t="s">
        <v>2754</v>
      </c>
      <c r="C1353" s="138" t="s">
        <v>2755</v>
      </c>
      <c r="D1353" s="134" t="s">
        <v>1394</v>
      </c>
      <c r="E1353" s="135" t="s">
        <v>1460</v>
      </c>
      <c r="F1353" s="135" t="s">
        <v>1460</v>
      </c>
      <c r="G1353" s="135" t="s">
        <v>1460</v>
      </c>
      <c r="H1353" s="22" t="s">
        <v>1460</v>
      </c>
      <c r="I1353" s="22" t="s">
        <v>1460</v>
      </c>
    </row>
    <row r="1354" spans="2:9">
      <c r="B1354" s="138" t="s">
        <v>2804</v>
      </c>
      <c r="C1354" s="138" t="s">
        <v>2805</v>
      </c>
      <c r="D1354" s="134" t="s">
        <v>1395</v>
      </c>
      <c r="E1354" s="135" t="s">
        <v>1460</v>
      </c>
      <c r="F1354" s="135" t="s">
        <v>1460</v>
      </c>
      <c r="G1354" s="135" t="s">
        <v>1460</v>
      </c>
      <c r="H1354" s="22" t="s">
        <v>1460</v>
      </c>
      <c r="I1354" s="22" t="s">
        <v>1460</v>
      </c>
    </row>
    <row r="1355" spans="2:9">
      <c r="B1355" s="138" t="s">
        <v>2806</v>
      </c>
      <c r="C1355" s="138" t="s">
        <v>2807</v>
      </c>
      <c r="D1355" s="134" t="s">
        <v>1396</v>
      </c>
      <c r="E1355" s="135" t="s">
        <v>1460</v>
      </c>
      <c r="F1355" s="135" t="s">
        <v>1460</v>
      </c>
      <c r="G1355" s="135" t="s">
        <v>1460</v>
      </c>
      <c r="H1355" s="22" t="s">
        <v>1460</v>
      </c>
      <c r="I1355" s="22"/>
    </row>
    <row r="1356" spans="2:9">
      <c r="B1356" s="138" t="s">
        <v>2758</v>
      </c>
      <c r="C1356" s="138" t="s">
        <v>2759</v>
      </c>
      <c r="D1356" s="134" t="s">
        <v>1397</v>
      </c>
      <c r="E1356" s="135" t="s">
        <v>1460</v>
      </c>
      <c r="F1356" s="135" t="s">
        <v>1460</v>
      </c>
      <c r="G1356" s="135" t="s">
        <v>1460</v>
      </c>
      <c r="H1356" s="22" t="s">
        <v>1460</v>
      </c>
      <c r="I1356" s="22" t="s">
        <v>1460</v>
      </c>
    </row>
    <row r="1357" spans="2:9">
      <c r="B1357" s="138" t="s">
        <v>2760</v>
      </c>
      <c r="C1357" s="138" t="s">
        <v>3341</v>
      </c>
      <c r="D1357" s="134" t="s">
        <v>1398</v>
      </c>
      <c r="E1357" s="135" t="s">
        <v>1460</v>
      </c>
      <c r="F1357" s="135" t="s">
        <v>1460</v>
      </c>
      <c r="G1357" s="135" t="s">
        <v>1460</v>
      </c>
      <c r="H1357" s="22" t="s">
        <v>1460</v>
      </c>
      <c r="I1357" s="22" t="s">
        <v>1460</v>
      </c>
    </row>
    <row r="1358" spans="2:9">
      <c r="B1358" s="138" t="s">
        <v>2762</v>
      </c>
      <c r="C1358" s="138" t="s">
        <v>2763</v>
      </c>
      <c r="D1358" s="134" t="s">
        <v>1399</v>
      </c>
      <c r="E1358" s="135" t="s">
        <v>1460</v>
      </c>
      <c r="F1358" s="135" t="s">
        <v>1460</v>
      </c>
      <c r="G1358" s="135" t="s">
        <v>1460</v>
      </c>
      <c r="H1358" s="22" t="s">
        <v>1460</v>
      </c>
      <c r="I1358" s="22" t="s">
        <v>1460</v>
      </c>
    </row>
    <row r="1359" spans="2:9">
      <c r="B1359" s="138" t="s">
        <v>2764</v>
      </c>
      <c r="C1359" s="138" t="s">
        <v>2765</v>
      </c>
      <c r="D1359" s="134" t="s">
        <v>1400</v>
      </c>
      <c r="E1359" s="135" t="s">
        <v>1460</v>
      </c>
      <c r="F1359" s="135" t="s">
        <v>1460</v>
      </c>
      <c r="G1359" s="135" t="s">
        <v>1460</v>
      </c>
      <c r="H1359" s="22" t="s">
        <v>1460</v>
      </c>
      <c r="I1359" s="22" t="s">
        <v>1460</v>
      </c>
    </row>
    <row r="1360" spans="2:9">
      <c r="B1360" s="138" t="s">
        <v>2766</v>
      </c>
      <c r="C1360" s="138" t="s">
        <v>2767</v>
      </c>
      <c r="D1360" s="134" t="s">
        <v>1401</v>
      </c>
      <c r="E1360" s="135" t="s">
        <v>1460</v>
      </c>
      <c r="F1360" s="135" t="s">
        <v>1460</v>
      </c>
      <c r="G1360" s="135" t="s">
        <v>1460</v>
      </c>
      <c r="H1360" s="22" t="s">
        <v>1460</v>
      </c>
      <c r="I1360" s="22" t="s">
        <v>1460</v>
      </c>
    </row>
    <row r="1361" spans="2:9">
      <c r="B1361" s="138" t="s">
        <v>2768</v>
      </c>
      <c r="C1361" s="138" t="s">
        <v>2769</v>
      </c>
      <c r="D1361" s="134" t="s">
        <v>1402</v>
      </c>
      <c r="E1361" s="135" t="s">
        <v>1460</v>
      </c>
      <c r="F1361" s="135" t="s">
        <v>1460</v>
      </c>
      <c r="G1361" s="135" t="s">
        <v>1460</v>
      </c>
      <c r="H1361" s="22" t="s">
        <v>1460</v>
      </c>
      <c r="I1361" s="22" t="s">
        <v>1460</v>
      </c>
    </row>
    <row r="1362" spans="2:9">
      <c r="B1362" s="138" t="s">
        <v>3342</v>
      </c>
      <c r="C1362" s="138" t="s">
        <v>3343</v>
      </c>
      <c r="D1362" s="134" t="s">
        <v>1403</v>
      </c>
      <c r="E1362" s="135" t="s">
        <v>1460</v>
      </c>
      <c r="F1362" s="135" t="s">
        <v>1460</v>
      </c>
      <c r="G1362" s="135" t="s">
        <v>1460</v>
      </c>
      <c r="H1362" s="22" t="s">
        <v>1460</v>
      </c>
      <c r="I1362" s="22" t="s">
        <v>1460</v>
      </c>
    </row>
    <row r="1363" spans="2:9">
      <c r="B1363" s="138" t="s">
        <v>2774</v>
      </c>
      <c r="C1363" s="138" t="s">
        <v>2775</v>
      </c>
      <c r="D1363" s="134" t="s">
        <v>1404</v>
      </c>
      <c r="E1363" s="135" t="s">
        <v>1460</v>
      </c>
      <c r="F1363" s="135" t="s">
        <v>1460</v>
      </c>
      <c r="G1363" s="135" t="s">
        <v>1460</v>
      </c>
      <c r="H1363" s="22" t="s">
        <v>1460</v>
      </c>
      <c r="I1363" s="22" t="s">
        <v>1460</v>
      </c>
    </row>
    <row r="1364" spans="2:9">
      <c r="B1364" s="138" t="s">
        <v>2776</v>
      </c>
      <c r="C1364" s="138" t="s">
        <v>3344</v>
      </c>
      <c r="D1364" s="134" t="s">
        <v>1405</v>
      </c>
      <c r="E1364" s="135" t="s">
        <v>1460</v>
      </c>
      <c r="F1364" s="135" t="s">
        <v>1460</v>
      </c>
      <c r="G1364" s="135" t="s">
        <v>1460</v>
      </c>
      <c r="H1364" s="22" t="s">
        <v>1460</v>
      </c>
      <c r="I1364" s="22" t="s">
        <v>1460</v>
      </c>
    </row>
    <row r="1365" spans="2:9">
      <c r="B1365" s="138" t="s">
        <v>2778</v>
      </c>
      <c r="C1365" s="138" t="s">
        <v>3345</v>
      </c>
      <c r="D1365" s="134" t="s">
        <v>1406</v>
      </c>
      <c r="E1365" s="135" t="s">
        <v>1460</v>
      </c>
      <c r="F1365" s="135" t="s">
        <v>1460</v>
      </c>
      <c r="G1365" s="135" t="s">
        <v>1460</v>
      </c>
      <c r="H1365" s="22" t="s">
        <v>1460</v>
      </c>
      <c r="I1365" s="22" t="s">
        <v>1460</v>
      </c>
    </row>
    <row r="1366" spans="2:9">
      <c r="B1366" s="138" t="s">
        <v>2780</v>
      </c>
      <c r="C1366" s="138" t="s">
        <v>2781</v>
      </c>
      <c r="D1366" s="134" t="s">
        <v>1407</v>
      </c>
      <c r="E1366" s="135" t="s">
        <v>1460</v>
      </c>
      <c r="F1366" s="135" t="s">
        <v>1460</v>
      </c>
      <c r="G1366" s="135" t="s">
        <v>1460</v>
      </c>
      <c r="H1366" s="22" t="s">
        <v>1460</v>
      </c>
      <c r="I1366" s="22" t="s">
        <v>1460</v>
      </c>
    </row>
    <row r="1367" spans="2:9">
      <c r="B1367" s="138" t="s">
        <v>2782</v>
      </c>
      <c r="C1367" s="138" t="s">
        <v>3346</v>
      </c>
      <c r="D1367" s="134" t="s">
        <v>1408</v>
      </c>
      <c r="E1367" s="135" t="s">
        <v>1460</v>
      </c>
      <c r="F1367" s="135" t="s">
        <v>1460</v>
      </c>
      <c r="G1367" s="135" t="s">
        <v>1460</v>
      </c>
      <c r="H1367" s="22" t="s">
        <v>1460</v>
      </c>
      <c r="I1367" s="22" t="s">
        <v>1460</v>
      </c>
    </row>
    <row r="1368" spans="2:9">
      <c r="B1368" s="138" t="s">
        <v>2784</v>
      </c>
      <c r="C1368" s="138" t="s">
        <v>3347</v>
      </c>
      <c r="D1368" s="134" t="s">
        <v>1409</v>
      </c>
      <c r="E1368" s="135" t="s">
        <v>1460</v>
      </c>
      <c r="F1368" s="135" t="s">
        <v>1460</v>
      </c>
      <c r="G1368" s="135" t="s">
        <v>1460</v>
      </c>
      <c r="H1368" s="22" t="s">
        <v>1460</v>
      </c>
      <c r="I1368" s="22" t="s">
        <v>1460</v>
      </c>
    </row>
    <row r="1369" spans="2:9">
      <c r="B1369" s="138" t="s">
        <v>3348</v>
      </c>
      <c r="C1369" s="138" t="s">
        <v>3349</v>
      </c>
      <c r="D1369" s="134" t="s">
        <v>1410</v>
      </c>
      <c r="E1369" s="135" t="s">
        <v>1460</v>
      </c>
      <c r="F1369" s="135" t="s">
        <v>9</v>
      </c>
      <c r="G1369" s="135" t="s">
        <v>1460</v>
      </c>
      <c r="H1369" s="22" t="s">
        <v>1460</v>
      </c>
      <c r="I1369" s="22" t="s">
        <v>1460</v>
      </c>
    </row>
    <row r="1370" spans="2:9">
      <c r="B1370" s="138" t="s">
        <v>3350</v>
      </c>
      <c r="C1370" s="138" t="s">
        <v>3351</v>
      </c>
      <c r="D1370" s="134" t="s">
        <v>1411</v>
      </c>
      <c r="E1370" s="135" t="s">
        <v>1460</v>
      </c>
      <c r="F1370" s="135" t="s">
        <v>9</v>
      </c>
      <c r="G1370" s="135" t="s">
        <v>1460</v>
      </c>
      <c r="H1370" s="22" t="s">
        <v>1460</v>
      </c>
      <c r="I1370" s="22" t="s">
        <v>1460</v>
      </c>
    </row>
    <row r="1371" spans="2:9">
      <c r="B1371" s="138" t="s">
        <v>3352</v>
      </c>
      <c r="C1371" s="138" t="s">
        <v>3353</v>
      </c>
      <c r="D1371" s="134" t="s">
        <v>1412</v>
      </c>
      <c r="E1371" s="135" t="s">
        <v>1460</v>
      </c>
      <c r="F1371" s="135" t="s">
        <v>9</v>
      </c>
      <c r="G1371" s="135" t="s">
        <v>1460</v>
      </c>
      <c r="H1371" s="22" t="s">
        <v>1460</v>
      </c>
      <c r="I1371" s="22" t="s">
        <v>1460</v>
      </c>
    </row>
    <row r="1372" spans="2:9">
      <c r="B1372" s="138" t="s">
        <v>3354</v>
      </c>
      <c r="C1372" s="138" t="s">
        <v>3355</v>
      </c>
      <c r="D1372" s="134" t="s">
        <v>1413</v>
      </c>
      <c r="E1372" s="135" t="s">
        <v>1460</v>
      </c>
      <c r="F1372" s="135" t="s">
        <v>9</v>
      </c>
      <c r="G1372" s="135" t="s">
        <v>1460</v>
      </c>
      <c r="H1372" s="22" t="s">
        <v>1460</v>
      </c>
      <c r="I1372" s="22" t="s">
        <v>1460</v>
      </c>
    </row>
    <row r="1373" spans="2:9">
      <c r="B1373" s="138" t="s">
        <v>3356</v>
      </c>
      <c r="C1373" s="138" t="s">
        <v>3357</v>
      </c>
      <c r="D1373" s="134" t="s">
        <v>1414</v>
      </c>
      <c r="E1373" s="135" t="s">
        <v>1460</v>
      </c>
      <c r="F1373" s="135" t="s">
        <v>1460</v>
      </c>
      <c r="G1373" s="135" t="s">
        <v>1460</v>
      </c>
      <c r="H1373" s="22" t="s">
        <v>1460</v>
      </c>
      <c r="I1373" s="22" t="s">
        <v>1460</v>
      </c>
    </row>
    <row r="1374" spans="2:9">
      <c r="B1374" s="138" t="s">
        <v>3358</v>
      </c>
      <c r="C1374" s="138" t="s">
        <v>3359</v>
      </c>
      <c r="D1374" s="134" t="s">
        <v>1415</v>
      </c>
      <c r="E1374" s="135" t="s">
        <v>1460</v>
      </c>
      <c r="F1374" s="135" t="s">
        <v>9</v>
      </c>
      <c r="G1374" s="135" t="s">
        <v>9</v>
      </c>
      <c r="H1374" s="22" t="s">
        <v>1460</v>
      </c>
      <c r="I1374" s="22" t="s">
        <v>1460</v>
      </c>
    </row>
    <row r="1375" spans="2:9">
      <c r="B1375" s="138" t="s">
        <v>3360</v>
      </c>
      <c r="C1375" s="138" t="s">
        <v>3361</v>
      </c>
      <c r="D1375" s="134" t="s">
        <v>1416</v>
      </c>
      <c r="E1375" s="135" t="s">
        <v>1460</v>
      </c>
      <c r="F1375" s="135" t="s">
        <v>1460</v>
      </c>
      <c r="G1375" s="135" t="s">
        <v>1460</v>
      </c>
      <c r="H1375" s="22" t="s">
        <v>1460</v>
      </c>
      <c r="I1375" s="22" t="s">
        <v>1460</v>
      </c>
    </row>
    <row r="1376" spans="2:9">
      <c r="B1376" s="138" t="s">
        <v>3362</v>
      </c>
      <c r="C1376" s="138" t="s">
        <v>3363</v>
      </c>
      <c r="D1376" s="134" t="s">
        <v>1417</v>
      </c>
      <c r="E1376" s="135" t="s">
        <v>1460</v>
      </c>
      <c r="F1376" s="135" t="s">
        <v>1460</v>
      </c>
      <c r="G1376" s="135" t="s">
        <v>1460</v>
      </c>
      <c r="H1376" s="22" t="s">
        <v>1460</v>
      </c>
      <c r="I1376" s="22" t="s">
        <v>1460</v>
      </c>
    </row>
    <row r="1377" spans="2:9">
      <c r="B1377" s="138" t="s">
        <v>3364</v>
      </c>
      <c r="C1377" s="138" t="s">
        <v>3365</v>
      </c>
      <c r="D1377" s="134" t="s">
        <v>1418</v>
      </c>
      <c r="E1377" s="135" t="s">
        <v>1460</v>
      </c>
      <c r="F1377" s="135" t="s">
        <v>1460</v>
      </c>
      <c r="G1377" s="135" t="s">
        <v>1460</v>
      </c>
      <c r="H1377" s="22" t="s">
        <v>1460</v>
      </c>
      <c r="I1377" s="22" t="s">
        <v>1460</v>
      </c>
    </row>
    <row r="1378" spans="2:9">
      <c r="B1378" s="138" t="s">
        <v>3366</v>
      </c>
      <c r="C1378" s="138" t="s">
        <v>2791</v>
      </c>
      <c r="D1378" s="134" t="s">
        <v>1419</v>
      </c>
      <c r="E1378" s="135" t="s">
        <v>1460</v>
      </c>
      <c r="F1378" s="135" t="s">
        <v>1460</v>
      </c>
      <c r="G1378" s="135" t="s">
        <v>1460</v>
      </c>
      <c r="H1378" s="22" t="s">
        <v>1460</v>
      </c>
      <c r="I1378" s="22" t="s">
        <v>1460</v>
      </c>
    </row>
    <row r="1379" spans="2:9">
      <c r="B1379" s="138" t="s">
        <v>3367</v>
      </c>
      <c r="C1379" s="138" t="s">
        <v>3368</v>
      </c>
      <c r="D1379" s="134" t="s">
        <v>1420</v>
      </c>
      <c r="E1379" s="135" t="s">
        <v>1460</v>
      </c>
      <c r="F1379" s="135" t="s">
        <v>1460</v>
      </c>
      <c r="G1379" s="135" t="s">
        <v>1460</v>
      </c>
      <c r="H1379" s="22" t="s">
        <v>1460</v>
      </c>
      <c r="I1379" s="22" t="s">
        <v>1460</v>
      </c>
    </row>
    <row r="1380" spans="2:9">
      <c r="B1380" s="138" t="s">
        <v>3369</v>
      </c>
      <c r="C1380" s="138" t="s">
        <v>3370</v>
      </c>
      <c r="D1380" s="134" t="s">
        <v>1421</v>
      </c>
      <c r="E1380" s="135" t="s">
        <v>1460</v>
      </c>
      <c r="F1380" s="135" t="s">
        <v>1460</v>
      </c>
      <c r="G1380" s="135" t="s">
        <v>1460</v>
      </c>
      <c r="H1380" s="22" t="s">
        <v>1460</v>
      </c>
      <c r="I1380" s="22" t="s">
        <v>1460</v>
      </c>
    </row>
    <row r="1381" spans="2:9">
      <c r="B1381" s="138" t="s">
        <v>3371</v>
      </c>
      <c r="C1381" s="138" t="s">
        <v>2795</v>
      </c>
      <c r="D1381" s="134" t="s">
        <v>1422</v>
      </c>
      <c r="E1381" s="135" t="s">
        <v>1460</v>
      </c>
      <c r="F1381" s="135" t="s">
        <v>1460</v>
      </c>
      <c r="G1381" s="135" t="s">
        <v>1460</v>
      </c>
      <c r="H1381" s="22" t="s">
        <v>1460</v>
      </c>
      <c r="I1381" s="22" t="s">
        <v>1460</v>
      </c>
    </row>
    <row r="1382" spans="2:9">
      <c r="B1382" s="138" t="s">
        <v>2796</v>
      </c>
      <c r="C1382" s="138" t="s">
        <v>3372</v>
      </c>
      <c r="D1382" s="134" t="s">
        <v>1423</v>
      </c>
      <c r="E1382" s="135" t="s">
        <v>1460</v>
      </c>
      <c r="F1382" s="135" t="s">
        <v>1460</v>
      </c>
      <c r="G1382" s="135" t="s">
        <v>1460</v>
      </c>
      <c r="H1382" s="22" t="s">
        <v>1460</v>
      </c>
      <c r="I1382" s="22" t="s">
        <v>1460</v>
      </c>
    </row>
    <row r="1383" spans="2:9">
      <c r="B1383" s="138" t="s">
        <v>2798</v>
      </c>
      <c r="C1383" s="138" t="s">
        <v>2799</v>
      </c>
      <c r="D1383" s="134" t="s">
        <v>1424</v>
      </c>
      <c r="E1383" s="135" t="s">
        <v>1460</v>
      </c>
      <c r="F1383" s="135" t="s">
        <v>1460</v>
      </c>
      <c r="G1383" s="135" t="s">
        <v>1460</v>
      </c>
      <c r="H1383" s="22" t="s">
        <v>1460</v>
      </c>
      <c r="I1383" s="22" t="s">
        <v>1460</v>
      </c>
    </row>
    <row r="1384" spans="2:9">
      <c r="B1384" s="138" t="s">
        <v>2800</v>
      </c>
      <c r="C1384" s="138" t="s">
        <v>2801</v>
      </c>
      <c r="D1384" s="134" t="s">
        <v>1425</v>
      </c>
      <c r="E1384" s="135" t="s">
        <v>1460</v>
      </c>
      <c r="F1384" s="135" t="s">
        <v>1460</v>
      </c>
      <c r="G1384" s="135" t="s">
        <v>1460</v>
      </c>
      <c r="H1384" s="22" t="s">
        <v>1460</v>
      </c>
      <c r="I1384" s="22" t="s">
        <v>1460</v>
      </c>
    </row>
    <row r="1385" spans="2:9">
      <c r="B1385" s="138" t="s">
        <v>2802</v>
      </c>
      <c r="C1385" s="138" t="s">
        <v>3373</v>
      </c>
      <c r="D1385" s="134" t="s">
        <v>1426</v>
      </c>
      <c r="E1385" s="135" t="s">
        <v>1460</v>
      </c>
      <c r="F1385" s="135" t="s">
        <v>1460</v>
      </c>
      <c r="G1385" s="135" t="s">
        <v>1460</v>
      </c>
      <c r="H1385" s="22" t="s">
        <v>1460</v>
      </c>
      <c r="I1385" s="22" t="s">
        <v>1460</v>
      </c>
    </row>
  </sheetData>
  <autoFilter ref="B3:I1385" xr:uid="{09C34D38-C134-4323-AC72-4FD8FF393F0C}"/>
  <conditionalFormatting sqref="B4:I1354">
    <cfRule type="expression" dxfId="10" priority="1">
      <formula>$D4=$D$2</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56087-2401-4191-9072-DD6FFA3338F3}">
  <sheetPr codeName="Arkusz6"/>
  <dimension ref="B1:F2345"/>
  <sheetViews>
    <sheetView showGridLines="0" zoomScale="70" zoomScaleNormal="70" workbookViewId="0">
      <pane ySplit="11" topLeftCell="A12" activePane="bottomLeft" state="frozen"/>
      <selection activeCell="N26" sqref="N26"/>
      <selection pane="bottomLeft" activeCell="N26" sqref="N26"/>
    </sheetView>
  </sheetViews>
  <sheetFormatPr defaultRowHeight="14.4"/>
  <cols>
    <col min="2" max="2" width="10.6640625" customWidth="1"/>
    <col min="3" max="3" width="60.6640625" customWidth="1"/>
    <col min="4" max="6" width="30.6640625" customWidth="1"/>
  </cols>
  <sheetData>
    <row r="1" spans="2:6" s="1" customFormat="1">
      <c r="B1" s="131"/>
    </row>
    <row r="2" spans="2:6" s="1" customFormat="1" ht="15.6">
      <c r="B2" s="131"/>
      <c r="C2" s="140" t="str">
        <f>IF('ankieta ESG'!G180&lt;&gt;"",'ankieta ESG'!G180,"")</f>
        <v/>
      </c>
      <c r="D2" s="132" t="str">
        <f t="shared" ref="D2:D10" si="0">IFERROR(IF(VLOOKUP($C2,$C$12:$F$2345,2,FALSE)&gt;0,"TAK","NIE"),"")</f>
        <v/>
      </c>
      <c r="E2" s="132" t="str">
        <f t="shared" ref="E2:E10" si="1">IFERROR(IF(VLOOKUP($C2,$C$12:$F$2345,3,FALSE)&gt;0,"TAK","NIE"),"")</f>
        <v/>
      </c>
      <c r="F2" s="132" t="str">
        <f t="shared" ref="F2:F10" si="2">IFERROR(IF(VLOOKUP($C2,$C$12:$F$2345,4,FALSE)="TAK","TAK","NIE"),"")</f>
        <v/>
      </c>
    </row>
    <row r="3" spans="2:6" s="1" customFormat="1" ht="15.6">
      <c r="B3" s="131"/>
      <c r="C3" s="140" t="str">
        <f>IF('ankieta ESG'!G181&lt;&gt;"",'ankieta ESG'!G181,"")</f>
        <v/>
      </c>
      <c r="D3" s="132" t="str">
        <f t="shared" si="0"/>
        <v/>
      </c>
      <c r="E3" s="132" t="str">
        <f t="shared" si="1"/>
        <v/>
      </c>
      <c r="F3" s="132" t="str">
        <f t="shared" si="2"/>
        <v/>
      </c>
    </row>
    <row r="4" spans="2:6" s="1" customFormat="1" ht="15.6">
      <c r="B4" s="131"/>
      <c r="C4" s="140" t="str">
        <f>IF('ankieta ESG'!G182&lt;&gt;"",'ankieta ESG'!G182,"")</f>
        <v/>
      </c>
      <c r="D4" s="132" t="str">
        <f t="shared" si="0"/>
        <v/>
      </c>
      <c r="E4" s="132" t="str">
        <f t="shared" si="1"/>
        <v/>
      </c>
      <c r="F4" s="132" t="str">
        <f t="shared" si="2"/>
        <v/>
      </c>
    </row>
    <row r="5" spans="2:6" s="1" customFormat="1" ht="15.6">
      <c r="B5" s="131"/>
      <c r="C5" s="140" t="str">
        <f>IF('ankieta ESG'!G183&lt;&gt;"",'ankieta ESG'!G183,"")</f>
        <v/>
      </c>
      <c r="D5" s="132" t="str">
        <f t="shared" si="0"/>
        <v/>
      </c>
      <c r="E5" s="132" t="str">
        <f t="shared" si="1"/>
        <v/>
      </c>
      <c r="F5" s="132" t="str">
        <f t="shared" si="2"/>
        <v/>
      </c>
    </row>
    <row r="6" spans="2:6" s="1" customFormat="1" ht="15.6">
      <c r="B6" s="131"/>
      <c r="C6" s="140" t="str">
        <f>IF('ankieta ESG'!G184&lt;&gt;"",'ankieta ESG'!G184,"")</f>
        <v/>
      </c>
      <c r="D6" s="132" t="str">
        <f t="shared" si="0"/>
        <v/>
      </c>
      <c r="E6" s="132" t="str">
        <f t="shared" si="1"/>
        <v/>
      </c>
      <c r="F6" s="132" t="str">
        <f t="shared" si="2"/>
        <v/>
      </c>
    </row>
    <row r="7" spans="2:6" s="1" customFormat="1" ht="15.6">
      <c r="B7" s="131"/>
      <c r="C7" s="140" t="str">
        <f>IF('ankieta ESG'!G185&lt;&gt;"",'ankieta ESG'!G185,"")</f>
        <v/>
      </c>
      <c r="D7" s="132" t="str">
        <f t="shared" si="0"/>
        <v/>
      </c>
      <c r="E7" s="132" t="str">
        <f t="shared" si="1"/>
        <v/>
      </c>
      <c r="F7" s="132" t="str">
        <f t="shared" si="2"/>
        <v/>
      </c>
    </row>
    <row r="8" spans="2:6" s="1" customFormat="1" ht="15.6">
      <c r="B8" s="131"/>
      <c r="C8" s="140" t="str">
        <f>IF('ankieta ESG'!G186&lt;&gt;"",'ankieta ESG'!G186,"")</f>
        <v/>
      </c>
      <c r="D8" s="132" t="str">
        <f t="shared" si="0"/>
        <v/>
      </c>
      <c r="E8" s="132" t="str">
        <f t="shared" si="1"/>
        <v/>
      </c>
      <c r="F8" s="132" t="str">
        <f t="shared" si="2"/>
        <v/>
      </c>
    </row>
    <row r="9" spans="2:6" s="1" customFormat="1" ht="15.6">
      <c r="B9" s="131"/>
      <c r="C9" s="140" t="str">
        <f>IF('ankieta ESG'!G187&lt;&gt;"",'ankieta ESG'!G187,"")</f>
        <v/>
      </c>
      <c r="D9" s="132" t="str">
        <f t="shared" si="0"/>
        <v/>
      </c>
      <c r="E9" s="132" t="str">
        <f t="shared" si="1"/>
        <v/>
      </c>
      <c r="F9" s="132" t="str">
        <f t="shared" si="2"/>
        <v/>
      </c>
    </row>
    <row r="10" spans="2:6" s="1" customFormat="1" ht="15.6">
      <c r="B10" s="131"/>
      <c r="C10" s="140" t="str">
        <f>IF('ankieta ESG'!G188&lt;&gt;"",'ankieta ESG'!G188,"")</f>
        <v/>
      </c>
      <c r="D10" s="132" t="str">
        <f t="shared" si="0"/>
        <v/>
      </c>
      <c r="E10" s="132" t="str">
        <f t="shared" si="1"/>
        <v/>
      </c>
      <c r="F10" s="132" t="str">
        <f t="shared" si="2"/>
        <v/>
      </c>
    </row>
    <row r="11" spans="2:6" s="1" customFormat="1">
      <c r="B11" s="21" t="s">
        <v>3829</v>
      </c>
      <c r="C11" s="20" t="s">
        <v>3825</v>
      </c>
      <c r="D11" s="21" t="s">
        <v>3826</v>
      </c>
      <c r="E11" s="21" t="s">
        <v>3827</v>
      </c>
      <c r="F11" s="21" t="s">
        <v>3828</v>
      </c>
    </row>
    <row r="12" spans="2:6" s="1" customFormat="1">
      <c r="B12" s="133">
        <v>1</v>
      </c>
      <c r="C12" s="134" t="s">
        <v>4004</v>
      </c>
      <c r="D12" s="135">
        <v>0</v>
      </c>
      <c r="E12" s="135">
        <v>4</v>
      </c>
      <c r="F12" s="135" t="s">
        <v>9</v>
      </c>
    </row>
    <row r="13" spans="2:6" s="1" customFormat="1">
      <c r="B13" s="133">
        <v>2</v>
      </c>
      <c r="C13" s="134" t="s">
        <v>4005</v>
      </c>
      <c r="D13" s="135">
        <v>0</v>
      </c>
      <c r="E13" s="135">
        <v>4</v>
      </c>
      <c r="F13" s="135" t="s">
        <v>9</v>
      </c>
    </row>
    <row r="14" spans="2:6" s="1" customFormat="1">
      <c r="B14" s="133">
        <v>3</v>
      </c>
      <c r="C14" s="134" t="s">
        <v>4006</v>
      </c>
      <c r="D14" s="135">
        <v>4</v>
      </c>
      <c r="E14" s="135">
        <v>1</v>
      </c>
      <c r="F14" s="135" t="s">
        <v>9</v>
      </c>
    </row>
    <row r="15" spans="2:6" s="1" customFormat="1">
      <c r="B15" s="133">
        <v>4</v>
      </c>
      <c r="C15" s="134" t="s">
        <v>4007</v>
      </c>
      <c r="D15" s="135">
        <v>0</v>
      </c>
      <c r="E15" s="135">
        <v>1</v>
      </c>
      <c r="F15" s="135" t="s">
        <v>3779</v>
      </c>
    </row>
    <row r="16" spans="2:6" s="1" customFormat="1">
      <c r="B16" s="133">
        <v>5</v>
      </c>
      <c r="C16" s="134" t="s">
        <v>4008</v>
      </c>
      <c r="D16" s="135">
        <v>0</v>
      </c>
      <c r="E16" s="135">
        <v>1</v>
      </c>
      <c r="F16" s="135" t="s">
        <v>3779</v>
      </c>
    </row>
    <row r="17" spans="2:6" s="1" customFormat="1">
      <c r="B17" s="133">
        <v>6</v>
      </c>
      <c r="C17" s="134" t="s">
        <v>4009</v>
      </c>
      <c r="D17" s="135">
        <v>0</v>
      </c>
      <c r="E17" s="135">
        <v>4</v>
      </c>
      <c r="F17" s="135" t="s">
        <v>9</v>
      </c>
    </row>
    <row r="18" spans="2:6" s="1" customFormat="1">
      <c r="B18" s="133">
        <v>7</v>
      </c>
      <c r="C18" s="134" t="s">
        <v>4010</v>
      </c>
      <c r="D18" s="135">
        <v>0</v>
      </c>
      <c r="E18" s="135">
        <v>4</v>
      </c>
      <c r="F18" s="135" t="s">
        <v>9</v>
      </c>
    </row>
    <row r="19" spans="2:6" s="1" customFormat="1">
      <c r="B19" s="133">
        <v>8</v>
      </c>
      <c r="C19" s="134" t="s">
        <v>4011</v>
      </c>
      <c r="D19" s="135">
        <v>0</v>
      </c>
      <c r="E19" s="135">
        <v>4</v>
      </c>
      <c r="F19" s="135" t="s">
        <v>9</v>
      </c>
    </row>
    <row r="20" spans="2:6" s="1" customFormat="1">
      <c r="B20" s="133">
        <v>9</v>
      </c>
      <c r="C20" s="134" t="s">
        <v>4012</v>
      </c>
      <c r="D20" s="135">
        <v>0</v>
      </c>
      <c r="E20" s="135">
        <v>1</v>
      </c>
      <c r="F20" s="135" t="s">
        <v>3779</v>
      </c>
    </row>
    <row r="21" spans="2:6" s="1" customFormat="1">
      <c r="B21" s="133">
        <v>10</v>
      </c>
      <c r="C21" s="134" t="s">
        <v>4013</v>
      </c>
      <c r="D21" s="135">
        <v>0</v>
      </c>
      <c r="E21" s="135">
        <v>4</v>
      </c>
      <c r="F21" s="135" t="s">
        <v>9</v>
      </c>
    </row>
    <row r="22" spans="2:6" s="1" customFormat="1">
      <c r="B22" s="133">
        <v>11</v>
      </c>
      <c r="C22" s="134" t="s">
        <v>4014</v>
      </c>
      <c r="D22" s="135">
        <v>0</v>
      </c>
      <c r="E22" s="135">
        <v>1</v>
      </c>
      <c r="F22" s="135" t="s">
        <v>3779</v>
      </c>
    </row>
    <row r="23" spans="2:6" s="1" customFormat="1">
      <c r="B23" s="133">
        <v>12</v>
      </c>
      <c r="C23" s="134" t="s">
        <v>4015</v>
      </c>
      <c r="D23" s="135">
        <v>0</v>
      </c>
      <c r="E23" s="135">
        <v>4</v>
      </c>
      <c r="F23" s="135" t="s">
        <v>9</v>
      </c>
    </row>
    <row r="24" spans="2:6" s="1" customFormat="1">
      <c r="B24" s="133">
        <v>13</v>
      </c>
      <c r="C24" s="134" t="s">
        <v>4016</v>
      </c>
      <c r="D24" s="135">
        <v>3</v>
      </c>
      <c r="E24" s="135">
        <v>4</v>
      </c>
      <c r="F24" s="135" t="s">
        <v>9</v>
      </c>
    </row>
    <row r="25" spans="2:6" s="1" customFormat="1">
      <c r="B25" s="133">
        <v>14</v>
      </c>
      <c r="C25" s="134" t="s">
        <v>4017</v>
      </c>
      <c r="D25" s="135">
        <v>0</v>
      </c>
      <c r="E25" s="135">
        <v>4</v>
      </c>
      <c r="F25" s="135" t="s">
        <v>9</v>
      </c>
    </row>
    <row r="26" spans="2:6" s="1" customFormat="1">
      <c r="B26" s="133">
        <v>15</v>
      </c>
      <c r="C26" s="134" t="s">
        <v>4018</v>
      </c>
      <c r="D26" s="135">
        <v>0</v>
      </c>
      <c r="E26" s="135">
        <v>4</v>
      </c>
      <c r="F26" s="135" t="s">
        <v>9</v>
      </c>
    </row>
    <row r="27" spans="2:6" s="1" customFormat="1">
      <c r="B27" s="133">
        <v>16</v>
      </c>
      <c r="C27" s="134" t="s">
        <v>4019</v>
      </c>
      <c r="D27" s="135">
        <v>2</v>
      </c>
      <c r="E27" s="135">
        <v>1</v>
      </c>
      <c r="F27" s="135" t="s">
        <v>3779</v>
      </c>
    </row>
    <row r="28" spans="2:6" s="1" customFormat="1">
      <c r="B28" s="133">
        <v>17</v>
      </c>
      <c r="C28" s="134" t="s">
        <v>4020</v>
      </c>
      <c r="D28" s="135">
        <v>0</v>
      </c>
      <c r="E28" s="135">
        <v>4</v>
      </c>
      <c r="F28" s="135" t="s">
        <v>9</v>
      </c>
    </row>
    <row r="29" spans="2:6" s="1" customFormat="1">
      <c r="B29" s="133">
        <v>18</v>
      </c>
      <c r="C29" s="134" t="s">
        <v>4021</v>
      </c>
      <c r="D29" s="135">
        <v>0</v>
      </c>
      <c r="E29" s="135">
        <v>4</v>
      </c>
      <c r="F29" s="135" t="s">
        <v>9</v>
      </c>
    </row>
    <row r="30" spans="2:6" s="1" customFormat="1">
      <c r="B30" s="133">
        <v>19</v>
      </c>
      <c r="C30" s="134" t="s">
        <v>4022</v>
      </c>
      <c r="D30" s="135">
        <v>0</v>
      </c>
      <c r="E30" s="135">
        <v>4</v>
      </c>
      <c r="F30" s="135" t="s">
        <v>9</v>
      </c>
    </row>
    <row r="31" spans="2:6" s="1" customFormat="1">
      <c r="B31" s="133">
        <v>20</v>
      </c>
      <c r="C31" s="134" t="s">
        <v>4023</v>
      </c>
      <c r="D31" s="135">
        <v>0</v>
      </c>
      <c r="E31" s="135">
        <v>4</v>
      </c>
      <c r="F31" s="135" t="s">
        <v>9</v>
      </c>
    </row>
    <row r="32" spans="2:6" s="1" customFormat="1">
      <c r="B32" s="133">
        <v>21</v>
      </c>
      <c r="C32" s="134" t="s">
        <v>4024</v>
      </c>
      <c r="D32" s="135">
        <v>0</v>
      </c>
      <c r="E32" s="135">
        <v>4</v>
      </c>
      <c r="F32" s="135" t="s">
        <v>9</v>
      </c>
    </row>
    <row r="33" spans="2:6" s="1" customFormat="1">
      <c r="B33" s="133">
        <v>22</v>
      </c>
      <c r="C33" s="134" t="s">
        <v>4025</v>
      </c>
      <c r="D33" s="135">
        <v>0</v>
      </c>
      <c r="E33" s="135">
        <v>1</v>
      </c>
      <c r="F33" s="135" t="s">
        <v>3779</v>
      </c>
    </row>
    <row r="34" spans="2:6" s="1" customFormat="1">
      <c r="B34" s="133">
        <v>23</v>
      </c>
      <c r="C34" s="134" t="s">
        <v>4026</v>
      </c>
      <c r="D34" s="135">
        <v>2</v>
      </c>
      <c r="E34" s="135">
        <v>4</v>
      </c>
      <c r="F34" s="135" t="s">
        <v>9</v>
      </c>
    </row>
    <row r="35" spans="2:6" s="1" customFormat="1">
      <c r="B35" s="133">
        <v>24</v>
      </c>
      <c r="C35" s="134" t="s">
        <v>4027</v>
      </c>
      <c r="D35" s="135">
        <v>0</v>
      </c>
      <c r="E35" s="135">
        <v>4</v>
      </c>
      <c r="F35" s="135" t="s">
        <v>9</v>
      </c>
    </row>
    <row r="36" spans="2:6" s="1" customFormat="1">
      <c r="B36" s="133">
        <v>25</v>
      </c>
      <c r="C36" s="134" t="s">
        <v>4028</v>
      </c>
      <c r="D36" s="135">
        <v>0</v>
      </c>
      <c r="E36" s="135">
        <v>4</v>
      </c>
      <c r="F36" s="135" t="s">
        <v>9</v>
      </c>
    </row>
    <row r="37" spans="2:6" s="1" customFormat="1">
      <c r="B37" s="133">
        <v>26</v>
      </c>
      <c r="C37" s="134" t="s">
        <v>4029</v>
      </c>
      <c r="D37" s="135">
        <v>0</v>
      </c>
      <c r="E37" s="135">
        <v>4</v>
      </c>
      <c r="F37" s="135" t="s">
        <v>9</v>
      </c>
    </row>
    <row r="38" spans="2:6" s="1" customFormat="1">
      <c r="B38" s="133">
        <v>27</v>
      </c>
      <c r="C38" s="134" t="s">
        <v>4030</v>
      </c>
      <c r="D38" s="135">
        <v>0</v>
      </c>
      <c r="E38" s="135">
        <v>4</v>
      </c>
      <c r="F38" s="135" t="s">
        <v>9</v>
      </c>
    </row>
    <row r="39" spans="2:6" s="1" customFormat="1">
      <c r="B39" s="133">
        <v>28</v>
      </c>
      <c r="C39" s="134" t="s">
        <v>4031</v>
      </c>
      <c r="D39" s="135">
        <v>0</v>
      </c>
      <c r="E39" s="135">
        <v>4</v>
      </c>
      <c r="F39" s="135" t="s">
        <v>9</v>
      </c>
    </row>
    <row r="40" spans="2:6" s="1" customFormat="1">
      <c r="B40" s="133">
        <v>29</v>
      </c>
      <c r="C40" s="134" t="s">
        <v>4032</v>
      </c>
      <c r="D40" s="135">
        <v>0</v>
      </c>
      <c r="E40" s="135">
        <v>4</v>
      </c>
      <c r="F40" s="135" t="s">
        <v>9</v>
      </c>
    </row>
    <row r="41" spans="2:6" s="1" customFormat="1">
      <c r="B41" s="133">
        <v>30</v>
      </c>
      <c r="C41" s="134" t="s">
        <v>4033</v>
      </c>
      <c r="D41" s="135">
        <v>3</v>
      </c>
      <c r="E41" s="135">
        <v>4</v>
      </c>
      <c r="F41" s="135" t="s">
        <v>9</v>
      </c>
    </row>
    <row r="42" spans="2:6" s="1" customFormat="1">
      <c r="B42" s="133">
        <v>31</v>
      </c>
      <c r="C42" s="134" t="s">
        <v>4034</v>
      </c>
      <c r="D42" s="135">
        <v>0</v>
      </c>
      <c r="E42" s="135">
        <v>4</v>
      </c>
      <c r="F42" s="135" t="s">
        <v>9</v>
      </c>
    </row>
    <row r="43" spans="2:6" s="1" customFormat="1">
      <c r="B43" s="133">
        <v>32</v>
      </c>
      <c r="C43" s="134" t="s">
        <v>4035</v>
      </c>
      <c r="D43" s="135">
        <v>0</v>
      </c>
      <c r="E43" s="135">
        <v>4</v>
      </c>
      <c r="F43" s="135" t="s">
        <v>9</v>
      </c>
    </row>
    <row r="44" spans="2:6" s="1" customFormat="1">
      <c r="B44" s="133">
        <v>33</v>
      </c>
      <c r="C44" s="134" t="s">
        <v>4036</v>
      </c>
      <c r="D44" s="135">
        <v>0</v>
      </c>
      <c r="E44" s="135">
        <v>4</v>
      </c>
      <c r="F44" s="135" t="s">
        <v>9</v>
      </c>
    </row>
    <row r="45" spans="2:6" s="1" customFormat="1">
      <c r="B45" s="133">
        <v>34</v>
      </c>
      <c r="C45" s="134" t="s">
        <v>4037</v>
      </c>
      <c r="D45" s="135">
        <v>3</v>
      </c>
      <c r="E45" s="135">
        <v>1</v>
      </c>
      <c r="F45" s="135" t="s">
        <v>9</v>
      </c>
    </row>
    <row r="46" spans="2:6" s="1" customFormat="1">
      <c r="B46" s="133">
        <v>35</v>
      </c>
      <c r="C46" s="134" t="s">
        <v>4038</v>
      </c>
      <c r="D46" s="135">
        <v>0</v>
      </c>
      <c r="E46" s="135">
        <v>4</v>
      </c>
      <c r="F46" s="135" t="s">
        <v>9</v>
      </c>
    </row>
    <row r="47" spans="2:6" s="1" customFormat="1">
      <c r="B47" s="133">
        <v>36</v>
      </c>
      <c r="C47" s="134" t="s">
        <v>4039</v>
      </c>
      <c r="D47" s="135">
        <v>0</v>
      </c>
      <c r="E47" s="135">
        <v>4</v>
      </c>
      <c r="F47" s="135" t="s">
        <v>9</v>
      </c>
    </row>
    <row r="48" spans="2:6" s="1" customFormat="1">
      <c r="B48" s="133">
        <v>37</v>
      </c>
      <c r="C48" s="134" t="s">
        <v>4040</v>
      </c>
      <c r="D48" s="135">
        <v>0</v>
      </c>
      <c r="E48" s="135">
        <v>4</v>
      </c>
      <c r="F48" s="135" t="s">
        <v>9</v>
      </c>
    </row>
    <row r="49" spans="2:6" s="1" customFormat="1">
      <c r="B49" s="133">
        <v>38</v>
      </c>
      <c r="C49" s="134" t="s">
        <v>4041</v>
      </c>
      <c r="D49" s="135">
        <v>0</v>
      </c>
      <c r="E49" s="135">
        <v>4</v>
      </c>
      <c r="F49" s="135" t="s">
        <v>9</v>
      </c>
    </row>
    <row r="50" spans="2:6" s="1" customFormat="1">
      <c r="B50" s="133">
        <v>39</v>
      </c>
      <c r="C50" s="134" t="s">
        <v>4042</v>
      </c>
      <c r="D50" s="135">
        <v>3</v>
      </c>
      <c r="E50" s="135">
        <v>4</v>
      </c>
      <c r="F50" s="135" t="s">
        <v>9</v>
      </c>
    </row>
    <row r="51" spans="2:6" s="1" customFormat="1">
      <c r="B51" s="133">
        <v>40</v>
      </c>
      <c r="C51" s="134" t="s">
        <v>4043</v>
      </c>
      <c r="D51" s="135">
        <v>0</v>
      </c>
      <c r="E51" s="135">
        <v>4</v>
      </c>
      <c r="F51" s="135" t="s">
        <v>9</v>
      </c>
    </row>
    <row r="52" spans="2:6" s="1" customFormat="1">
      <c r="B52" s="133">
        <v>41</v>
      </c>
      <c r="C52" s="134" t="s">
        <v>4044</v>
      </c>
      <c r="D52" s="135">
        <v>0</v>
      </c>
      <c r="E52" s="135">
        <v>3</v>
      </c>
      <c r="F52" s="135" t="s">
        <v>9</v>
      </c>
    </row>
    <row r="53" spans="2:6" s="1" customFormat="1">
      <c r="B53" s="133">
        <v>42</v>
      </c>
      <c r="C53" s="134" t="s">
        <v>4045</v>
      </c>
      <c r="D53" s="135">
        <v>0</v>
      </c>
      <c r="E53" s="135">
        <v>4</v>
      </c>
      <c r="F53" s="135" t="s">
        <v>9</v>
      </c>
    </row>
    <row r="54" spans="2:6" s="1" customFormat="1">
      <c r="B54" s="133">
        <v>43</v>
      </c>
      <c r="C54" s="134" t="s">
        <v>4046</v>
      </c>
      <c r="D54" s="135">
        <v>0</v>
      </c>
      <c r="E54" s="135">
        <v>4</v>
      </c>
      <c r="F54" s="135" t="s">
        <v>9</v>
      </c>
    </row>
    <row r="55" spans="2:6" s="1" customFormat="1">
      <c r="B55" s="133">
        <v>44</v>
      </c>
      <c r="C55" s="134" t="s">
        <v>4047</v>
      </c>
      <c r="D55" s="135">
        <v>3</v>
      </c>
      <c r="E55" s="135">
        <v>3</v>
      </c>
      <c r="F55" s="135" t="s">
        <v>9</v>
      </c>
    </row>
    <row r="56" spans="2:6" s="1" customFormat="1">
      <c r="B56" s="133">
        <v>45</v>
      </c>
      <c r="C56" s="134" t="s">
        <v>4048</v>
      </c>
      <c r="D56" s="135">
        <v>0</v>
      </c>
      <c r="E56" s="135">
        <v>4</v>
      </c>
      <c r="F56" s="135" t="s">
        <v>9</v>
      </c>
    </row>
    <row r="57" spans="2:6" s="1" customFormat="1">
      <c r="B57" s="133">
        <v>46</v>
      </c>
      <c r="C57" s="134" t="s">
        <v>4049</v>
      </c>
      <c r="D57" s="135">
        <v>0</v>
      </c>
      <c r="E57" s="135">
        <v>4</v>
      </c>
      <c r="F57" s="135" t="s">
        <v>9</v>
      </c>
    </row>
    <row r="58" spans="2:6" s="1" customFormat="1">
      <c r="B58" s="133">
        <v>47</v>
      </c>
      <c r="C58" s="134" t="s">
        <v>4050</v>
      </c>
      <c r="D58" s="135">
        <v>0</v>
      </c>
      <c r="E58" s="135">
        <v>1</v>
      </c>
      <c r="F58" s="135" t="s">
        <v>3779</v>
      </c>
    </row>
    <row r="59" spans="2:6" s="1" customFormat="1">
      <c r="B59" s="133">
        <v>48</v>
      </c>
      <c r="C59" s="134" t="s">
        <v>4051</v>
      </c>
      <c r="D59" s="135">
        <v>0</v>
      </c>
      <c r="E59" s="135">
        <v>4</v>
      </c>
      <c r="F59" s="135" t="s">
        <v>9</v>
      </c>
    </row>
    <row r="60" spans="2:6" s="1" customFormat="1">
      <c r="B60" s="133">
        <v>49</v>
      </c>
      <c r="C60" s="134" t="s">
        <v>4052</v>
      </c>
      <c r="D60" s="135">
        <v>2</v>
      </c>
      <c r="E60" s="135">
        <v>1</v>
      </c>
      <c r="F60" s="135" t="s">
        <v>3779</v>
      </c>
    </row>
    <row r="61" spans="2:6" s="1" customFormat="1">
      <c r="B61" s="133">
        <v>50</v>
      </c>
      <c r="C61" s="134" t="s">
        <v>4053</v>
      </c>
      <c r="D61" s="135">
        <v>0</v>
      </c>
      <c r="E61" s="135">
        <v>1</v>
      </c>
      <c r="F61" s="135" t="s">
        <v>3779</v>
      </c>
    </row>
    <row r="62" spans="2:6" s="1" customFormat="1">
      <c r="B62" s="133">
        <v>51</v>
      </c>
      <c r="C62" s="134" t="s">
        <v>4054</v>
      </c>
      <c r="D62" s="135">
        <v>0</v>
      </c>
      <c r="E62" s="135">
        <v>4</v>
      </c>
      <c r="F62" s="135" t="s">
        <v>9</v>
      </c>
    </row>
    <row r="63" spans="2:6" s="1" customFormat="1">
      <c r="B63" s="133">
        <v>52</v>
      </c>
      <c r="C63" s="134" t="s">
        <v>4055</v>
      </c>
      <c r="D63" s="135">
        <v>0</v>
      </c>
      <c r="E63" s="135">
        <v>3</v>
      </c>
      <c r="F63" s="135" t="s">
        <v>9</v>
      </c>
    </row>
    <row r="64" spans="2:6" s="1" customFormat="1">
      <c r="B64" s="133">
        <v>53</v>
      </c>
      <c r="C64" s="134" t="s">
        <v>4056</v>
      </c>
      <c r="D64" s="135">
        <v>4</v>
      </c>
      <c r="E64" s="135">
        <v>1</v>
      </c>
      <c r="F64" s="135" t="s">
        <v>9</v>
      </c>
    </row>
    <row r="65" spans="2:6" s="1" customFormat="1">
      <c r="B65" s="133">
        <v>54</v>
      </c>
      <c r="C65" s="134" t="s">
        <v>4057</v>
      </c>
      <c r="D65" s="135">
        <v>0</v>
      </c>
      <c r="E65" s="135">
        <v>4</v>
      </c>
      <c r="F65" s="135" t="s">
        <v>9</v>
      </c>
    </row>
    <row r="66" spans="2:6" s="1" customFormat="1">
      <c r="B66" s="133">
        <v>55</v>
      </c>
      <c r="C66" s="134" t="s">
        <v>4058</v>
      </c>
      <c r="D66" s="135">
        <v>0</v>
      </c>
      <c r="E66" s="135">
        <v>4</v>
      </c>
      <c r="F66" s="135" t="s">
        <v>9</v>
      </c>
    </row>
    <row r="67" spans="2:6" s="1" customFormat="1">
      <c r="B67" s="133">
        <v>56</v>
      </c>
      <c r="C67" s="134" t="s">
        <v>4059</v>
      </c>
      <c r="D67" s="135">
        <v>0</v>
      </c>
      <c r="E67" s="135">
        <v>4</v>
      </c>
      <c r="F67" s="135" t="s">
        <v>9</v>
      </c>
    </row>
    <row r="68" spans="2:6" s="1" customFormat="1">
      <c r="B68" s="133">
        <v>57</v>
      </c>
      <c r="C68" s="134" t="s">
        <v>4060</v>
      </c>
      <c r="D68" s="135">
        <v>0</v>
      </c>
      <c r="E68" s="135">
        <v>4</v>
      </c>
      <c r="F68" s="135" t="s">
        <v>9</v>
      </c>
    </row>
    <row r="69" spans="2:6" s="1" customFormat="1">
      <c r="B69" s="133">
        <v>58</v>
      </c>
      <c r="C69" s="134" t="s">
        <v>4061</v>
      </c>
      <c r="D69" s="135">
        <v>0</v>
      </c>
      <c r="E69" s="135">
        <v>4</v>
      </c>
      <c r="F69" s="135" t="s">
        <v>9</v>
      </c>
    </row>
    <row r="70" spans="2:6" s="1" customFormat="1">
      <c r="B70" s="133">
        <v>59</v>
      </c>
      <c r="C70" s="134" t="s">
        <v>4062</v>
      </c>
      <c r="D70" s="135">
        <v>0</v>
      </c>
      <c r="E70" s="135">
        <v>4</v>
      </c>
      <c r="F70" s="135" t="s">
        <v>9</v>
      </c>
    </row>
    <row r="71" spans="2:6" s="1" customFormat="1">
      <c r="B71" s="133">
        <v>60</v>
      </c>
      <c r="C71" s="134" t="s">
        <v>4063</v>
      </c>
      <c r="D71" s="135">
        <v>0</v>
      </c>
      <c r="E71" s="135">
        <v>4</v>
      </c>
      <c r="F71" s="135" t="s">
        <v>9</v>
      </c>
    </row>
    <row r="72" spans="2:6" s="1" customFormat="1">
      <c r="B72" s="133">
        <v>61</v>
      </c>
      <c r="C72" s="134" t="s">
        <v>4064</v>
      </c>
      <c r="D72" s="135">
        <v>0</v>
      </c>
      <c r="E72" s="135">
        <v>4</v>
      </c>
      <c r="F72" s="135" t="s">
        <v>9</v>
      </c>
    </row>
    <row r="73" spans="2:6" s="1" customFormat="1">
      <c r="B73" s="133">
        <v>62</v>
      </c>
      <c r="C73" s="134" t="s">
        <v>4065</v>
      </c>
      <c r="D73" s="135">
        <v>4</v>
      </c>
      <c r="E73" s="135">
        <v>4</v>
      </c>
      <c r="F73" s="135" t="s">
        <v>9</v>
      </c>
    </row>
    <row r="74" spans="2:6" s="1" customFormat="1">
      <c r="B74" s="133">
        <v>63</v>
      </c>
      <c r="C74" s="134" t="s">
        <v>4066</v>
      </c>
      <c r="D74" s="135">
        <v>2</v>
      </c>
      <c r="E74" s="135">
        <v>1</v>
      </c>
      <c r="F74" s="135" t="s">
        <v>3779</v>
      </c>
    </row>
    <row r="75" spans="2:6" s="1" customFormat="1">
      <c r="B75" s="133">
        <v>64</v>
      </c>
      <c r="C75" s="134" t="s">
        <v>4067</v>
      </c>
      <c r="D75" s="135">
        <v>0</v>
      </c>
      <c r="E75" s="135">
        <v>4</v>
      </c>
      <c r="F75" s="135" t="s">
        <v>9</v>
      </c>
    </row>
    <row r="76" spans="2:6" s="1" customFormat="1">
      <c r="B76" s="133">
        <v>65</v>
      </c>
      <c r="C76" s="134" t="s">
        <v>4068</v>
      </c>
      <c r="D76" s="135">
        <v>0</v>
      </c>
      <c r="E76" s="135">
        <v>4</v>
      </c>
      <c r="F76" s="135" t="s">
        <v>9</v>
      </c>
    </row>
    <row r="77" spans="2:6" s="1" customFormat="1">
      <c r="B77" s="133">
        <v>66</v>
      </c>
      <c r="C77" s="134" t="s">
        <v>4069</v>
      </c>
      <c r="D77" s="135">
        <v>0</v>
      </c>
      <c r="E77" s="135">
        <v>4</v>
      </c>
      <c r="F77" s="135" t="s">
        <v>9</v>
      </c>
    </row>
    <row r="78" spans="2:6" s="1" customFormat="1">
      <c r="B78" s="133">
        <v>67</v>
      </c>
      <c r="C78" s="134" t="s">
        <v>4070</v>
      </c>
      <c r="D78" s="135">
        <v>0</v>
      </c>
      <c r="E78" s="135">
        <v>1</v>
      </c>
      <c r="F78" s="135" t="s">
        <v>3779</v>
      </c>
    </row>
    <row r="79" spans="2:6" s="1" customFormat="1">
      <c r="B79" s="133">
        <v>68</v>
      </c>
      <c r="C79" s="134" t="s">
        <v>4071</v>
      </c>
      <c r="D79" s="135">
        <v>0</v>
      </c>
      <c r="E79" s="135">
        <v>4</v>
      </c>
      <c r="F79" s="135" t="s">
        <v>9</v>
      </c>
    </row>
    <row r="80" spans="2:6" s="1" customFormat="1">
      <c r="B80" s="133">
        <v>69</v>
      </c>
      <c r="C80" s="134" t="s">
        <v>4072</v>
      </c>
      <c r="D80" s="135">
        <v>2</v>
      </c>
      <c r="E80" s="135">
        <v>1</v>
      </c>
      <c r="F80" s="135" t="s">
        <v>3779</v>
      </c>
    </row>
    <row r="81" spans="2:6" s="1" customFormat="1">
      <c r="B81" s="133">
        <v>70</v>
      </c>
      <c r="C81" s="134" t="s">
        <v>4073</v>
      </c>
      <c r="D81" s="135">
        <v>0</v>
      </c>
      <c r="E81" s="135">
        <v>4</v>
      </c>
      <c r="F81" s="135" t="s">
        <v>9</v>
      </c>
    </row>
    <row r="82" spans="2:6" s="1" customFormat="1">
      <c r="B82" s="133">
        <v>71</v>
      </c>
      <c r="C82" s="134" t="s">
        <v>4074</v>
      </c>
      <c r="D82" s="135">
        <v>0</v>
      </c>
      <c r="E82" s="135">
        <v>1</v>
      </c>
      <c r="F82" s="135" t="s">
        <v>3779</v>
      </c>
    </row>
    <row r="83" spans="2:6" s="1" customFormat="1">
      <c r="B83" s="133">
        <v>72</v>
      </c>
      <c r="C83" s="134" t="s">
        <v>4075</v>
      </c>
      <c r="D83" s="135">
        <v>0</v>
      </c>
      <c r="E83" s="135">
        <v>4</v>
      </c>
      <c r="F83" s="135" t="s">
        <v>9</v>
      </c>
    </row>
    <row r="84" spans="2:6" s="1" customFormat="1">
      <c r="B84" s="133">
        <v>73</v>
      </c>
      <c r="C84" s="134" t="s">
        <v>4076</v>
      </c>
      <c r="D84" s="135">
        <v>0</v>
      </c>
      <c r="E84" s="135">
        <v>1</v>
      </c>
      <c r="F84" s="135" t="s">
        <v>3779</v>
      </c>
    </row>
    <row r="85" spans="2:6" s="1" customFormat="1">
      <c r="B85" s="133">
        <v>74</v>
      </c>
      <c r="C85" s="134" t="s">
        <v>4077</v>
      </c>
      <c r="D85" s="135">
        <v>0</v>
      </c>
      <c r="E85" s="135">
        <v>4</v>
      </c>
      <c r="F85" s="135" t="s">
        <v>9</v>
      </c>
    </row>
    <row r="86" spans="2:6" s="1" customFormat="1">
      <c r="B86" s="133">
        <v>75</v>
      </c>
      <c r="C86" s="134" t="s">
        <v>4078</v>
      </c>
      <c r="D86" s="135">
        <v>0</v>
      </c>
      <c r="E86" s="135">
        <v>4</v>
      </c>
      <c r="F86" s="135" t="s">
        <v>9</v>
      </c>
    </row>
    <row r="87" spans="2:6" s="1" customFormat="1">
      <c r="B87" s="133">
        <v>76</v>
      </c>
      <c r="C87" s="134" t="s">
        <v>4079</v>
      </c>
      <c r="D87" s="135">
        <v>0</v>
      </c>
      <c r="E87" s="135">
        <v>3</v>
      </c>
      <c r="F87" s="135" t="s">
        <v>9</v>
      </c>
    </row>
    <row r="88" spans="2:6" s="1" customFormat="1">
      <c r="B88" s="133">
        <v>77</v>
      </c>
      <c r="C88" s="134" t="s">
        <v>4080</v>
      </c>
      <c r="D88" s="135">
        <v>0</v>
      </c>
      <c r="E88" s="135">
        <v>4</v>
      </c>
      <c r="F88" s="135" t="s">
        <v>9</v>
      </c>
    </row>
    <row r="89" spans="2:6" s="1" customFormat="1">
      <c r="B89" s="133">
        <v>78</v>
      </c>
      <c r="C89" s="134" t="s">
        <v>4081</v>
      </c>
      <c r="D89" s="135">
        <v>2</v>
      </c>
      <c r="E89" s="135">
        <v>4</v>
      </c>
      <c r="F89" s="135" t="s">
        <v>9</v>
      </c>
    </row>
    <row r="90" spans="2:6" s="1" customFormat="1">
      <c r="B90" s="133">
        <v>79</v>
      </c>
      <c r="C90" s="134" t="s">
        <v>4082</v>
      </c>
      <c r="D90" s="135">
        <v>3</v>
      </c>
      <c r="E90" s="135">
        <v>2</v>
      </c>
      <c r="F90" s="135" t="s">
        <v>9</v>
      </c>
    </row>
    <row r="91" spans="2:6" s="1" customFormat="1">
      <c r="B91" s="133">
        <v>80</v>
      </c>
      <c r="C91" s="134" t="s">
        <v>4083</v>
      </c>
      <c r="D91" s="135">
        <v>4</v>
      </c>
      <c r="E91" s="135">
        <v>4</v>
      </c>
      <c r="F91" s="135" t="s">
        <v>9</v>
      </c>
    </row>
    <row r="92" spans="2:6" s="1" customFormat="1">
      <c r="B92" s="133">
        <v>81</v>
      </c>
      <c r="C92" s="134" t="s">
        <v>4084</v>
      </c>
      <c r="D92" s="135">
        <v>3</v>
      </c>
      <c r="E92" s="135">
        <v>1</v>
      </c>
      <c r="F92" s="135" t="s">
        <v>9</v>
      </c>
    </row>
    <row r="93" spans="2:6" s="1" customFormat="1">
      <c r="B93" s="133">
        <v>82</v>
      </c>
      <c r="C93" s="134" t="s">
        <v>4085</v>
      </c>
      <c r="D93" s="135">
        <v>0</v>
      </c>
      <c r="E93" s="135">
        <v>4</v>
      </c>
      <c r="F93" s="135" t="s">
        <v>9</v>
      </c>
    </row>
    <row r="94" spans="2:6" s="1" customFormat="1">
      <c r="B94" s="133">
        <v>83</v>
      </c>
      <c r="C94" s="134" t="s">
        <v>4086</v>
      </c>
      <c r="D94" s="135">
        <v>0</v>
      </c>
      <c r="E94" s="135">
        <v>4</v>
      </c>
      <c r="F94" s="135" t="s">
        <v>9</v>
      </c>
    </row>
    <row r="95" spans="2:6" s="1" customFormat="1">
      <c r="B95" s="133">
        <v>84</v>
      </c>
      <c r="C95" s="134" t="s">
        <v>4087</v>
      </c>
      <c r="D95" s="135">
        <v>0</v>
      </c>
      <c r="E95" s="135">
        <v>1</v>
      </c>
      <c r="F95" s="135" t="s">
        <v>3779</v>
      </c>
    </row>
    <row r="96" spans="2:6" s="1" customFormat="1">
      <c r="B96" s="133">
        <v>85</v>
      </c>
      <c r="C96" s="134" t="s">
        <v>4088</v>
      </c>
      <c r="D96" s="135">
        <v>2</v>
      </c>
      <c r="E96" s="135">
        <v>4</v>
      </c>
      <c r="F96" s="135" t="s">
        <v>9</v>
      </c>
    </row>
    <row r="97" spans="2:6" s="1" customFormat="1">
      <c r="B97" s="133">
        <v>86</v>
      </c>
      <c r="C97" s="134" t="s">
        <v>4089</v>
      </c>
      <c r="D97" s="135">
        <v>0</v>
      </c>
      <c r="E97" s="135">
        <v>1</v>
      </c>
      <c r="F97" s="135" t="s">
        <v>3779</v>
      </c>
    </row>
    <row r="98" spans="2:6" s="1" customFormat="1">
      <c r="B98" s="133">
        <v>87</v>
      </c>
      <c r="C98" s="134" t="s">
        <v>4090</v>
      </c>
      <c r="D98" s="135">
        <v>0</v>
      </c>
      <c r="E98" s="135">
        <v>1</v>
      </c>
      <c r="F98" s="135" t="s">
        <v>3779</v>
      </c>
    </row>
    <row r="99" spans="2:6" s="1" customFormat="1">
      <c r="B99" s="133">
        <v>88</v>
      </c>
      <c r="C99" s="134" t="s">
        <v>4091</v>
      </c>
      <c r="D99" s="135">
        <v>0</v>
      </c>
      <c r="E99" s="135">
        <v>1</v>
      </c>
      <c r="F99" s="135" t="s">
        <v>3779</v>
      </c>
    </row>
    <row r="100" spans="2:6" s="1" customFormat="1">
      <c r="B100" s="133">
        <v>89</v>
      </c>
      <c r="C100" s="134" t="s">
        <v>4092</v>
      </c>
      <c r="D100" s="135">
        <v>0</v>
      </c>
      <c r="E100" s="135">
        <v>4</v>
      </c>
      <c r="F100" s="135" t="s">
        <v>9</v>
      </c>
    </row>
    <row r="101" spans="2:6" s="1" customFormat="1">
      <c r="B101" s="133">
        <v>90</v>
      </c>
      <c r="C101" s="134" t="s">
        <v>4093</v>
      </c>
      <c r="D101" s="135">
        <v>0</v>
      </c>
      <c r="E101" s="135">
        <v>4</v>
      </c>
      <c r="F101" s="135" t="s">
        <v>9</v>
      </c>
    </row>
    <row r="102" spans="2:6" s="1" customFormat="1">
      <c r="B102" s="133">
        <v>91</v>
      </c>
      <c r="C102" s="134" t="s">
        <v>4094</v>
      </c>
      <c r="D102" s="135">
        <v>0</v>
      </c>
      <c r="E102" s="135">
        <v>1</v>
      </c>
      <c r="F102" s="135" t="s">
        <v>3779</v>
      </c>
    </row>
    <row r="103" spans="2:6" s="1" customFormat="1">
      <c r="B103" s="133">
        <v>92</v>
      </c>
      <c r="C103" s="134" t="s">
        <v>4095</v>
      </c>
      <c r="D103" s="135">
        <v>0</v>
      </c>
      <c r="E103" s="135">
        <v>4</v>
      </c>
      <c r="F103" s="135" t="s">
        <v>9</v>
      </c>
    </row>
    <row r="104" spans="2:6" s="1" customFormat="1">
      <c r="B104" s="133">
        <v>93</v>
      </c>
      <c r="C104" s="134" t="s">
        <v>4096</v>
      </c>
      <c r="D104" s="135">
        <v>0</v>
      </c>
      <c r="E104" s="135">
        <v>4</v>
      </c>
      <c r="F104" s="135" t="s">
        <v>9</v>
      </c>
    </row>
    <row r="105" spans="2:6" s="1" customFormat="1">
      <c r="B105" s="133">
        <v>94</v>
      </c>
      <c r="C105" s="134" t="s">
        <v>4097</v>
      </c>
      <c r="D105" s="135">
        <v>0</v>
      </c>
      <c r="E105" s="135">
        <v>4</v>
      </c>
      <c r="F105" s="135" t="s">
        <v>9</v>
      </c>
    </row>
    <row r="106" spans="2:6" s="1" customFormat="1">
      <c r="B106" s="133">
        <v>95</v>
      </c>
      <c r="C106" s="134" t="s">
        <v>4098</v>
      </c>
      <c r="D106" s="135">
        <v>0</v>
      </c>
      <c r="E106" s="135">
        <v>4</v>
      </c>
      <c r="F106" s="135" t="s">
        <v>9</v>
      </c>
    </row>
    <row r="107" spans="2:6" s="1" customFormat="1">
      <c r="B107" s="133">
        <v>96</v>
      </c>
      <c r="C107" s="134" t="s">
        <v>4099</v>
      </c>
      <c r="D107" s="135">
        <v>0</v>
      </c>
      <c r="E107" s="135">
        <v>1</v>
      </c>
      <c r="F107" s="135" t="s">
        <v>3779</v>
      </c>
    </row>
    <row r="108" spans="2:6" s="1" customFormat="1">
      <c r="B108" s="133">
        <v>97</v>
      </c>
      <c r="C108" s="134" t="s">
        <v>4100</v>
      </c>
      <c r="D108" s="135">
        <v>0</v>
      </c>
      <c r="E108" s="135">
        <v>4</v>
      </c>
      <c r="F108" s="135" t="s">
        <v>9</v>
      </c>
    </row>
    <row r="109" spans="2:6" s="1" customFormat="1">
      <c r="B109" s="133">
        <v>98</v>
      </c>
      <c r="C109" s="134" t="s">
        <v>4101</v>
      </c>
      <c r="D109" s="135">
        <v>0</v>
      </c>
      <c r="E109" s="135">
        <v>1</v>
      </c>
      <c r="F109" s="135" t="s">
        <v>3779</v>
      </c>
    </row>
    <row r="110" spans="2:6" s="1" customFormat="1">
      <c r="B110" s="133">
        <v>99</v>
      </c>
      <c r="C110" s="134" t="s">
        <v>4102</v>
      </c>
      <c r="D110" s="135">
        <v>0</v>
      </c>
      <c r="E110" s="135">
        <v>4</v>
      </c>
      <c r="F110" s="135" t="s">
        <v>9</v>
      </c>
    </row>
    <row r="111" spans="2:6" s="1" customFormat="1">
      <c r="B111" s="133">
        <v>100</v>
      </c>
      <c r="C111" s="134" t="s">
        <v>4103</v>
      </c>
      <c r="D111" s="135">
        <v>3</v>
      </c>
      <c r="E111" s="135">
        <v>4</v>
      </c>
      <c r="F111" s="135" t="s">
        <v>9</v>
      </c>
    </row>
    <row r="112" spans="2:6" s="1" customFormat="1">
      <c r="B112" s="133">
        <v>101</v>
      </c>
      <c r="C112" s="134" t="s">
        <v>4104</v>
      </c>
      <c r="D112" s="135">
        <v>0</v>
      </c>
      <c r="E112" s="135">
        <v>1</v>
      </c>
      <c r="F112" s="135" t="s">
        <v>3779</v>
      </c>
    </row>
    <row r="113" spans="2:6" s="1" customFormat="1">
      <c r="B113" s="133">
        <v>102</v>
      </c>
      <c r="C113" s="134" t="s">
        <v>4105</v>
      </c>
      <c r="D113" s="135">
        <v>3</v>
      </c>
      <c r="E113" s="135">
        <v>1</v>
      </c>
      <c r="F113" s="135" t="s">
        <v>9</v>
      </c>
    </row>
    <row r="114" spans="2:6" s="1" customFormat="1">
      <c r="B114" s="133">
        <v>103</v>
      </c>
      <c r="C114" s="134" t="s">
        <v>4106</v>
      </c>
      <c r="D114" s="135">
        <v>0</v>
      </c>
      <c r="E114" s="135">
        <v>4</v>
      </c>
      <c r="F114" s="135" t="s">
        <v>9</v>
      </c>
    </row>
    <row r="115" spans="2:6" s="1" customFormat="1">
      <c r="B115" s="133">
        <v>104</v>
      </c>
      <c r="C115" s="134" t="s">
        <v>4107</v>
      </c>
      <c r="D115" s="135">
        <v>2</v>
      </c>
      <c r="E115" s="135">
        <v>4</v>
      </c>
      <c r="F115" s="135" t="s">
        <v>9</v>
      </c>
    </row>
    <row r="116" spans="2:6" s="1" customFormat="1">
      <c r="B116" s="133">
        <v>105</v>
      </c>
      <c r="C116" s="134" t="s">
        <v>4108</v>
      </c>
      <c r="D116" s="135">
        <v>0</v>
      </c>
      <c r="E116" s="135">
        <v>4</v>
      </c>
      <c r="F116" s="135" t="s">
        <v>9</v>
      </c>
    </row>
    <row r="117" spans="2:6" s="1" customFormat="1">
      <c r="B117" s="133">
        <v>106</v>
      </c>
      <c r="C117" s="134" t="s">
        <v>4109</v>
      </c>
      <c r="D117" s="135">
        <v>0</v>
      </c>
      <c r="E117" s="135">
        <v>4</v>
      </c>
      <c r="F117" s="135" t="s">
        <v>9</v>
      </c>
    </row>
    <row r="118" spans="2:6" s="1" customFormat="1">
      <c r="B118" s="133">
        <v>107</v>
      </c>
      <c r="C118" s="134" t="s">
        <v>4110</v>
      </c>
      <c r="D118" s="135">
        <v>0</v>
      </c>
      <c r="E118" s="135">
        <v>4</v>
      </c>
      <c r="F118" s="135" t="s">
        <v>9</v>
      </c>
    </row>
    <row r="119" spans="2:6" s="1" customFormat="1">
      <c r="B119" s="133">
        <v>108</v>
      </c>
      <c r="C119" s="134" t="s">
        <v>4111</v>
      </c>
      <c r="D119" s="135">
        <v>3</v>
      </c>
      <c r="E119" s="135">
        <v>1</v>
      </c>
      <c r="F119" s="135" t="s">
        <v>9</v>
      </c>
    </row>
    <row r="120" spans="2:6" s="1" customFormat="1">
      <c r="B120" s="133">
        <v>109</v>
      </c>
      <c r="C120" s="134" t="s">
        <v>4112</v>
      </c>
      <c r="D120" s="135">
        <v>0</v>
      </c>
      <c r="E120" s="135">
        <v>4</v>
      </c>
      <c r="F120" s="135" t="s">
        <v>9</v>
      </c>
    </row>
    <row r="121" spans="2:6" s="1" customFormat="1">
      <c r="B121" s="133">
        <v>110</v>
      </c>
      <c r="C121" s="134" t="s">
        <v>4113</v>
      </c>
      <c r="D121" s="135">
        <v>0</v>
      </c>
      <c r="E121" s="135">
        <v>4</v>
      </c>
      <c r="F121" s="135" t="s">
        <v>9</v>
      </c>
    </row>
    <row r="122" spans="2:6" s="1" customFormat="1">
      <c r="B122" s="133">
        <v>111</v>
      </c>
      <c r="C122" s="134" t="s">
        <v>4114</v>
      </c>
      <c r="D122" s="135">
        <v>2</v>
      </c>
      <c r="E122" s="135">
        <v>4</v>
      </c>
      <c r="F122" s="135" t="s">
        <v>9</v>
      </c>
    </row>
    <row r="123" spans="2:6" s="1" customFormat="1">
      <c r="B123" s="133">
        <v>112</v>
      </c>
      <c r="C123" s="134" t="s">
        <v>4115</v>
      </c>
      <c r="D123" s="135">
        <v>0</v>
      </c>
      <c r="E123" s="135">
        <v>4</v>
      </c>
      <c r="F123" s="135" t="s">
        <v>9</v>
      </c>
    </row>
    <row r="124" spans="2:6" s="1" customFormat="1">
      <c r="B124" s="133">
        <v>113</v>
      </c>
      <c r="C124" s="134" t="s">
        <v>4116</v>
      </c>
      <c r="D124" s="135">
        <v>0</v>
      </c>
      <c r="E124" s="135">
        <v>3</v>
      </c>
      <c r="F124" s="135" t="s">
        <v>9</v>
      </c>
    </row>
    <row r="125" spans="2:6" s="1" customFormat="1">
      <c r="B125" s="133">
        <v>114</v>
      </c>
      <c r="C125" s="134" t="s">
        <v>4117</v>
      </c>
      <c r="D125" s="135">
        <v>0</v>
      </c>
      <c r="E125" s="135">
        <v>4</v>
      </c>
      <c r="F125" s="135" t="s">
        <v>9</v>
      </c>
    </row>
    <row r="126" spans="2:6" s="1" customFormat="1">
      <c r="B126" s="133">
        <v>115</v>
      </c>
      <c r="C126" s="134" t="s">
        <v>4118</v>
      </c>
      <c r="D126" s="135">
        <v>0</v>
      </c>
      <c r="E126" s="135">
        <v>4</v>
      </c>
      <c r="F126" s="135" t="s">
        <v>9</v>
      </c>
    </row>
    <row r="127" spans="2:6" s="1" customFormat="1">
      <c r="B127" s="133">
        <v>116</v>
      </c>
      <c r="C127" s="134" t="s">
        <v>4119</v>
      </c>
      <c r="D127" s="135">
        <v>0</v>
      </c>
      <c r="E127" s="135">
        <v>1</v>
      </c>
      <c r="F127" s="135" t="s">
        <v>3779</v>
      </c>
    </row>
    <row r="128" spans="2:6" s="1" customFormat="1">
      <c r="B128" s="133">
        <v>117</v>
      </c>
      <c r="C128" s="134" t="s">
        <v>4120</v>
      </c>
      <c r="D128" s="135">
        <v>0</v>
      </c>
      <c r="E128" s="135">
        <v>1</v>
      </c>
      <c r="F128" s="135" t="s">
        <v>3779</v>
      </c>
    </row>
    <row r="129" spans="2:6" s="1" customFormat="1">
      <c r="B129" s="133">
        <v>118</v>
      </c>
      <c r="C129" s="134" t="s">
        <v>4121</v>
      </c>
      <c r="D129" s="135">
        <v>0</v>
      </c>
      <c r="E129" s="135">
        <v>4</v>
      </c>
      <c r="F129" s="135" t="s">
        <v>9</v>
      </c>
    </row>
    <row r="130" spans="2:6" s="1" customFormat="1">
      <c r="B130" s="133">
        <v>119</v>
      </c>
      <c r="C130" s="134" t="s">
        <v>4122</v>
      </c>
      <c r="D130" s="135">
        <v>0</v>
      </c>
      <c r="E130" s="135">
        <v>4</v>
      </c>
      <c r="F130" s="135" t="s">
        <v>9</v>
      </c>
    </row>
    <row r="131" spans="2:6" s="1" customFormat="1">
      <c r="B131" s="133">
        <v>120</v>
      </c>
      <c r="C131" s="134" t="s">
        <v>4123</v>
      </c>
      <c r="D131" s="135">
        <v>0</v>
      </c>
      <c r="E131" s="135">
        <v>4</v>
      </c>
      <c r="F131" s="135" t="s">
        <v>9</v>
      </c>
    </row>
    <row r="132" spans="2:6" s="1" customFormat="1">
      <c r="B132" s="133">
        <v>121</v>
      </c>
      <c r="C132" s="134" t="s">
        <v>4124</v>
      </c>
      <c r="D132" s="135">
        <v>0</v>
      </c>
      <c r="E132" s="135">
        <v>1</v>
      </c>
      <c r="F132" s="135" t="s">
        <v>3779</v>
      </c>
    </row>
    <row r="133" spans="2:6" s="1" customFormat="1">
      <c r="B133" s="133">
        <v>122</v>
      </c>
      <c r="C133" s="134" t="s">
        <v>4125</v>
      </c>
      <c r="D133" s="135">
        <v>3</v>
      </c>
      <c r="E133" s="135">
        <v>1</v>
      </c>
      <c r="F133" s="135" t="s">
        <v>9</v>
      </c>
    </row>
    <row r="134" spans="2:6" s="1" customFormat="1">
      <c r="B134" s="133">
        <v>123</v>
      </c>
      <c r="C134" s="134" t="s">
        <v>4126</v>
      </c>
      <c r="D134" s="135">
        <v>2</v>
      </c>
      <c r="E134" s="135">
        <v>4</v>
      </c>
      <c r="F134" s="135" t="s">
        <v>9</v>
      </c>
    </row>
    <row r="135" spans="2:6" s="1" customFormat="1">
      <c r="B135" s="133">
        <v>124</v>
      </c>
      <c r="C135" s="134" t="s">
        <v>4127</v>
      </c>
      <c r="D135" s="135">
        <v>0</v>
      </c>
      <c r="E135" s="135">
        <v>1</v>
      </c>
      <c r="F135" s="135" t="s">
        <v>3779</v>
      </c>
    </row>
    <row r="136" spans="2:6" s="1" customFormat="1">
      <c r="B136" s="133">
        <v>125</v>
      </c>
      <c r="C136" s="134" t="s">
        <v>4128</v>
      </c>
      <c r="D136" s="135">
        <v>3</v>
      </c>
      <c r="E136" s="135">
        <v>4</v>
      </c>
      <c r="F136" s="135" t="s">
        <v>9</v>
      </c>
    </row>
    <row r="137" spans="2:6" s="1" customFormat="1">
      <c r="B137" s="133">
        <v>126</v>
      </c>
      <c r="C137" s="134" t="s">
        <v>4129</v>
      </c>
      <c r="D137" s="135">
        <v>2</v>
      </c>
      <c r="E137" s="135">
        <v>4</v>
      </c>
      <c r="F137" s="135" t="s">
        <v>9</v>
      </c>
    </row>
    <row r="138" spans="2:6" s="1" customFormat="1">
      <c r="B138" s="133">
        <v>127</v>
      </c>
      <c r="C138" s="134" t="s">
        <v>4130</v>
      </c>
      <c r="D138" s="135">
        <v>0</v>
      </c>
      <c r="E138" s="135">
        <v>4</v>
      </c>
      <c r="F138" s="135" t="s">
        <v>9</v>
      </c>
    </row>
    <row r="139" spans="2:6" s="1" customFormat="1">
      <c r="B139" s="133">
        <v>128</v>
      </c>
      <c r="C139" s="134" t="s">
        <v>4131</v>
      </c>
      <c r="D139" s="135">
        <v>0</v>
      </c>
      <c r="E139" s="135">
        <v>4</v>
      </c>
      <c r="F139" s="135" t="s">
        <v>9</v>
      </c>
    </row>
    <row r="140" spans="2:6" s="1" customFormat="1">
      <c r="B140" s="133">
        <v>129</v>
      </c>
      <c r="C140" s="134" t="s">
        <v>4132</v>
      </c>
      <c r="D140" s="135">
        <v>3</v>
      </c>
      <c r="E140" s="135">
        <v>1</v>
      </c>
      <c r="F140" s="135" t="s">
        <v>9</v>
      </c>
    </row>
    <row r="141" spans="2:6" s="1" customFormat="1">
      <c r="B141" s="133">
        <v>130</v>
      </c>
      <c r="C141" s="134" t="s">
        <v>4133</v>
      </c>
      <c r="D141" s="135">
        <v>0</v>
      </c>
      <c r="E141" s="135">
        <v>4</v>
      </c>
      <c r="F141" s="135" t="s">
        <v>9</v>
      </c>
    </row>
    <row r="142" spans="2:6" s="1" customFormat="1">
      <c r="B142" s="133">
        <v>131</v>
      </c>
      <c r="C142" s="134" t="s">
        <v>4134</v>
      </c>
      <c r="D142" s="135">
        <v>0</v>
      </c>
      <c r="E142" s="135">
        <v>4</v>
      </c>
      <c r="F142" s="135" t="s">
        <v>9</v>
      </c>
    </row>
    <row r="143" spans="2:6" s="1" customFormat="1">
      <c r="B143" s="133">
        <v>132</v>
      </c>
      <c r="C143" s="134" t="s">
        <v>4135</v>
      </c>
      <c r="D143" s="135">
        <v>0</v>
      </c>
      <c r="E143" s="135">
        <v>4</v>
      </c>
      <c r="F143" s="135" t="s">
        <v>9</v>
      </c>
    </row>
    <row r="144" spans="2:6" s="1" customFormat="1">
      <c r="B144" s="133">
        <v>133</v>
      </c>
      <c r="C144" s="134" t="s">
        <v>4136</v>
      </c>
      <c r="D144" s="135">
        <v>0</v>
      </c>
      <c r="E144" s="135">
        <v>4</v>
      </c>
      <c r="F144" s="135" t="s">
        <v>9</v>
      </c>
    </row>
    <row r="145" spans="2:6" s="1" customFormat="1">
      <c r="B145" s="133">
        <v>134</v>
      </c>
      <c r="C145" s="134" t="s">
        <v>4137</v>
      </c>
      <c r="D145" s="135">
        <v>0</v>
      </c>
      <c r="E145" s="135">
        <v>4</v>
      </c>
      <c r="F145" s="135" t="s">
        <v>9</v>
      </c>
    </row>
    <row r="146" spans="2:6" s="1" customFormat="1">
      <c r="B146" s="133">
        <v>135</v>
      </c>
      <c r="C146" s="134" t="s">
        <v>4138</v>
      </c>
      <c r="D146" s="135">
        <v>0</v>
      </c>
      <c r="E146" s="135">
        <v>1</v>
      </c>
      <c r="F146" s="135" t="s">
        <v>3779</v>
      </c>
    </row>
    <row r="147" spans="2:6" s="1" customFormat="1">
      <c r="B147" s="133">
        <v>136</v>
      </c>
      <c r="C147" s="134" t="s">
        <v>4139</v>
      </c>
      <c r="D147" s="135">
        <v>3</v>
      </c>
      <c r="E147" s="135">
        <v>4</v>
      </c>
      <c r="F147" s="135" t="s">
        <v>9</v>
      </c>
    </row>
    <row r="148" spans="2:6" s="1" customFormat="1">
      <c r="B148" s="133">
        <v>137</v>
      </c>
      <c r="C148" s="134" t="s">
        <v>4140</v>
      </c>
      <c r="D148" s="135">
        <v>0</v>
      </c>
      <c r="E148" s="135">
        <v>4</v>
      </c>
      <c r="F148" s="135" t="s">
        <v>9</v>
      </c>
    </row>
    <row r="149" spans="2:6" s="1" customFormat="1">
      <c r="B149" s="133">
        <v>138</v>
      </c>
      <c r="C149" s="134" t="s">
        <v>4141</v>
      </c>
      <c r="D149" s="135">
        <v>0</v>
      </c>
      <c r="E149" s="135">
        <v>4</v>
      </c>
      <c r="F149" s="135" t="s">
        <v>9</v>
      </c>
    </row>
    <row r="150" spans="2:6" s="1" customFormat="1">
      <c r="B150" s="133">
        <v>139</v>
      </c>
      <c r="C150" s="134" t="s">
        <v>4142</v>
      </c>
      <c r="D150" s="135">
        <v>0</v>
      </c>
      <c r="E150" s="135">
        <v>4</v>
      </c>
      <c r="F150" s="135" t="s">
        <v>9</v>
      </c>
    </row>
    <row r="151" spans="2:6" s="1" customFormat="1">
      <c r="B151" s="133">
        <v>140</v>
      </c>
      <c r="C151" s="134" t="s">
        <v>4143</v>
      </c>
      <c r="D151" s="135">
        <v>3</v>
      </c>
      <c r="E151" s="135">
        <v>1</v>
      </c>
      <c r="F151" s="135" t="s">
        <v>9</v>
      </c>
    </row>
    <row r="152" spans="2:6" s="1" customFormat="1">
      <c r="B152" s="133">
        <v>141</v>
      </c>
      <c r="C152" s="134" t="s">
        <v>4144</v>
      </c>
      <c r="D152" s="135">
        <v>0</v>
      </c>
      <c r="E152" s="135">
        <v>1</v>
      </c>
      <c r="F152" s="135" t="s">
        <v>3779</v>
      </c>
    </row>
    <row r="153" spans="2:6" s="1" customFormat="1">
      <c r="B153" s="133">
        <v>142</v>
      </c>
      <c r="C153" s="134" t="s">
        <v>4145</v>
      </c>
      <c r="D153" s="135">
        <v>0</v>
      </c>
      <c r="E153" s="135">
        <v>4</v>
      </c>
      <c r="F153" s="135" t="s">
        <v>9</v>
      </c>
    </row>
    <row r="154" spans="2:6" s="1" customFormat="1">
      <c r="B154" s="133">
        <v>143</v>
      </c>
      <c r="C154" s="134" t="s">
        <v>4146</v>
      </c>
      <c r="D154" s="135">
        <v>0</v>
      </c>
      <c r="E154" s="135">
        <v>4</v>
      </c>
      <c r="F154" s="135" t="s">
        <v>9</v>
      </c>
    </row>
    <row r="155" spans="2:6" s="1" customFormat="1">
      <c r="B155" s="133">
        <v>144</v>
      </c>
      <c r="C155" s="134" t="s">
        <v>4147</v>
      </c>
      <c r="D155" s="135">
        <v>0</v>
      </c>
      <c r="E155" s="135">
        <v>4</v>
      </c>
      <c r="F155" s="135" t="s">
        <v>9</v>
      </c>
    </row>
    <row r="156" spans="2:6" s="1" customFormat="1">
      <c r="B156" s="133">
        <v>145</v>
      </c>
      <c r="C156" s="134" t="s">
        <v>4148</v>
      </c>
      <c r="D156" s="135">
        <v>0</v>
      </c>
      <c r="E156" s="135">
        <v>4</v>
      </c>
      <c r="F156" s="135" t="s">
        <v>9</v>
      </c>
    </row>
    <row r="157" spans="2:6" s="1" customFormat="1">
      <c r="B157" s="133">
        <v>146</v>
      </c>
      <c r="C157" s="134" t="s">
        <v>4149</v>
      </c>
      <c r="D157" s="135">
        <v>2</v>
      </c>
      <c r="E157" s="135">
        <v>4</v>
      </c>
      <c r="F157" s="135" t="s">
        <v>9</v>
      </c>
    </row>
    <row r="158" spans="2:6" s="1" customFormat="1">
      <c r="B158" s="133">
        <v>147</v>
      </c>
      <c r="C158" s="134" t="s">
        <v>4150</v>
      </c>
      <c r="D158" s="135">
        <v>0</v>
      </c>
      <c r="E158" s="135">
        <v>4</v>
      </c>
      <c r="F158" s="135" t="s">
        <v>9</v>
      </c>
    </row>
    <row r="159" spans="2:6" s="1" customFormat="1">
      <c r="B159" s="133">
        <v>148</v>
      </c>
      <c r="C159" s="134" t="s">
        <v>4151</v>
      </c>
      <c r="D159" s="135">
        <v>2</v>
      </c>
      <c r="E159" s="135">
        <v>1</v>
      </c>
      <c r="F159" s="135" t="s">
        <v>3779</v>
      </c>
    </row>
    <row r="160" spans="2:6" s="1" customFormat="1">
      <c r="B160" s="133">
        <v>149</v>
      </c>
      <c r="C160" s="134" t="s">
        <v>4152</v>
      </c>
      <c r="D160" s="135">
        <v>2</v>
      </c>
      <c r="E160" s="135">
        <v>4</v>
      </c>
      <c r="F160" s="135" t="s">
        <v>9</v>
      </c>
    </row>
    <row r="161" spans="2:6" s="1" customFormat="1">
      <c r="B161" s="133">
        <v>150</v>
      </c>
      <c r="C161" s="134" t="s">
        <v>4153</v>
      </c>
      <c r="D161" s="135">
        <v>0</v>
      </c>
      <c r="E161" s="135">
        <v>4</v>
      </c>
      <c r="F161" s="135" t="s">
        <v>9</v>
      </c>
    </row>
    <row r="162" spans="2:6" s="1" customFormat="1">
      <c r="B162" s="133">
        <v>151</v>
      </c>
      <c r="C162" s="134" t="s">
        <v>4154</v>
      </c>
      <c r="D162" s="135">
        <v>0</v>
      </c>
      <c r="E162" s="135">
        <v>4</v>
      </c>
      <c r="F162" s="135" t="s">
        <v>9</v>
      </c>
    </row>
    <row r="163" spans="2:6" s="1" customFormat="1">
      <c r="B163" s="133">
        <v>152</v>
      </c>
      <c r="C163" s="134" t="s">
        <v>4155</v>
      </c>
      <c r="D163" s="135">
        <v>0</v>
      </c>
      <c r="E163" s="135">
        <v>4</v>
      </c>
      <c r="F163" s="135" t="s">
        <v>9</v>
      </c>
    </row>
    <row r="164" spans="2:6" s="1" customFormat="1">
      <c r="B164" s="133">
        <v>153</v>
      </c>
      <c r="C164" s="134" t="s">
        <v>4156</v>
      </c>
      <c r="D164" s="135">
        <v>2</v>
      </c>
      <c r="E164" s="135">
        <v>4</v>
      </c>
      <c r="F164" s="135" t="s">
        <v>9</v>
      </c>
    </row>
    <row r="165" spans="2:6" s="1" customFormat="1">
      <c r="B165" s="133">
        <v>154</v>
      </c>
      <c r="C165" s="134" t="s">
        <v>4157</v>
      </c>
      <c r="D165" s="135">
        <v>0</v>
      </c>
      <c r="E165" s="135">
        <v>4</v>
      </c>
      <c r="F165" s="135" t="s">
        <v>9</v>
      </c>
    </row>
    <row r="166" spans="2:6" s="1" customFormat="1">
      <c r="B166" s="133">
        <v>155</v>
      </c>
      <c r="C166" s="134" t="s">
        <v>4158</v>
      </c>
      <c r="D166" s="135">
        <v>3</v>
      </c>
      <c r="E166" s="135">
        <v>4</v>
      </c>
      <c r="F166" s="135" t="s">
        <v>9</v>
      </c>
    </row>
    <row r="167" spans="2:6" s="1" customFormat="1">
      <c r="B167" s="133">
        <v>156</v>
      </c>
      <c r="C167" s="134" t="s">
        <v>4159</v>
      </c>
      <c r="D167" s="135">
        <v>0</v>
      </c>
      <c r="E167" s="135">
        <v>4</v>
      </c>
      <c r="F167" s="135" t="s">
        <v>9</v>
      </c>
    </row>
    <row r="168" spans="2:6" s="1" customFormat="1">
      <c r="B168" s="133">
        <v>157</v>
      </c>
      <c r="C168" s="134" t="s">
        <v>4160</v>
      </c>
      <c r="D168" s="135">
        <v>4</v>
      </c>
      <c r="E168" s="135">
        <v>4</v>
      </c>
      <c r="F168" s="135" t="s">
        <v>9</v>
      </c>
    </row>
    <row r="169" spans="2:6" s="1" customFormat="1">
      <c r="B169" s="133">
        <v>158</v>
      </c>
      <c r="C169" s="134" t="s">
        <v>4161</v>
      </c>
      <c r="D169" s="135">
        <v>0</v>
      </c>
      <c r="E169" s="135">
        <v>4</v>
      </c>
      <c r="F169" s="135" t="s">
        <v>9</v>
      </c>
    </row>
    <row r="170" spans="2:6" s="1" customFormat="1">
      <c r="B170" s="133">
        <v>159</v>
      </c>
      <c r="C170" s="134" t="s">
        <v>4162</v>
      </c>
      <c r="D170" s="135">
        <v>0</v>
      </c>
      <c r="E170" s="135">
        <v>4</v>
      </c>
      <c r="F170" s="135" t="s">
        <v>9</v>
      </c>
    </row>
    <row r="171" spans="2:6" s="1" customFormat="1">
      <c r="B171" s="133">
        <v>160</v>
      </c>
      <c r="C171" s="134" t="s">
        <v>4163</v>
      </c>
      <c r="D171" s="135">
        <v>2</v>
      </c>
      <c r="E171" s="135">
        <v>4</v>
      </c>
      <c r="F171" s="135" t="s">
        <v>9</v>
      </c>
    </row>
    <row r="172" spans="2:6" s="1" customFormat="1">
      <c r="B172" s="133">
        <v>161</v>
      </c>
      <c r="C172" s="134" t="s">
        <v>4164</v>
      </c>
      <c r="D172" s="135">
        <v>0</v>
      </c>
      <c r="E172" s="135">
        <v>4</v>
      </c>
      <c r="F172" s="135" t="s">
        <v>9</v>
      </c>
    </row>
    <row r="173" spans="2:6" s="1" customFormat="1">
      <c r="B173" s="133">
        <v>162</v>
      </c>
      <c r="C173" s="134" t="s">
        <v>4165</v>
      </c>
      <c r="D173" s="135">
        <v>2</v>
      </c>
      <c r="E173" s="135">
        <v>4</v>
      </c>
      <c r="F173" s="135" t="s">
        <v>9</v>
      </c>
    </row>
    <row r="174" spans="2:6" s="1" customFormat="1">
      <c r="B174" s="133">
        <v>163</v>
      </c>
      <c r="C174" s="134" t="s">
        <v>4166</v>
      </c>
      <c r="D174" s="135">
        <v>0</v>
      </c>
      <c r="E174" s="135">
        <v>1</v>
      </c>
      <c r="F174" s="135" t="s">
        <v>3779</v>
      </c>
    </row>
    <row r="175" spans="2:6" s="1" customFormat="1">
      <c r="B175" s="133">
        <v>164</v>
      </c>
      <c r="C175" s="134" t="s">
        <v>4167</v>
      </c>
      <c r="D175" s="135">
        <v>0</v>
      </c>
      <c r="E175" s="135">
        <v>1</v>
      </c>
      <c r="F175" s="135" t="s">
        <v>3779</v>
      </c>
    </row>
    <row r="176" spans="2:6" s="1" customFormat="1">
      <c r="B176" s="133">
        <v>165</v>
      </c>
      <c r="C176" s="134" t="s">
        <v>4168</v>
      </c>
      <c r="D176" s="135">
        <v>0</v>
      </c>
      <c r="E176" s="135">
        <v>4</v>
      </c>
      <c r="F176" s="135" t="s">
        <v>9</v>
      </c>
    </row>
    <row r="177" spans="2:6" s="1" customFormat="1">
      <c r="B177" s="133">
        <v>166</v>
      </c>
      <c r="C177" s="134" t="s">
        <v>4169</v>
      </c>
      <c r="D177" s="135">
        <v>0</v>
      </c>
      <c r="E177" s="135">
        <v>4</v>
      </c>
      <c r="F177" s="135" t="s">
        <v>9</v>
      </c>
    </row>
    <row r="178" spans="2:6" s="1" customFormat="1">
      <c r="B178" s="133">
        <v>167</v>
      </c>
      <c r="C178" s="134" t="s">
        <v>4170</v>
      </c>
      <c r="D178" s="135">
        <v>0</v>
      </c>
      <c r="E178" s="135">
        <v>4</v>
      </c>
      <c r="F178" s="135" t="s">
        <v>9</v>
      </c>
    </row>
    <row r="179" spans="2:6" s="1" customFormat="1">
      <c r="B179" s="133">
        <v>168</v>
      </c>
      <c r="C179" s="134" t="s">
        <v>4171</v>
      </c>
      <c r="D179" s="135">
        <v>2</v>
      </c>
      <c r="E179" s="135">
        <v>1</v>
      </c>
      <c r="F179" s="135" t="s">
        <v>3779</v>
      </c>
    </row>
    <row r="180" spans="2:6" s="1" customFormat="1">
      <c r="B180" s="133">
        <v>169</v>
      </c>
      <c r="C180" s="134" t="s">
        <v>4172</v>
      </c>
      <c r="D180" s="135">
        <v>0</v>
      </c>
      <c r="E180" s="135">
        <v>4</v>
      </c>
      <c r="F180" s="135" t="s">
        <v>9</v>
      </c>
    </row>
    <row r="181" spans="2:6" s="1" customFormat="1">
      <c r="B181" s="133">
        <v>170</v>
      </c>
      <c r="C181" s="134" t="s">
        <v>4173</v>
      </c>
      <c r="D181" s="135">
        <v>0</v>
      </c>
      <c r="E181" s="135">
        <v>4</v>
      </c>
      <c r="F181" s="135" t="s">
        <v>9</v>
      </c>
    </row>
    <row r="182" spans="2:6" s="1" customFormat="1">
      <c r="B182" s="133">
        <v>171</v>
      </c>
      <c r="C182" s="134" t="s">
        <v>4174</v>
      </c>
      <c r="D182" s="135">
        <v>0</v>
      </c>
      <c r="E182" s="135">
        <v>4</v>
      </c>
      <c r="F182" s="135" t="s">
        <v>9</v>
      </c>
    </row>
    <row r="183" spans="2:6" s="1" customFormat="1">
      <c r="B183" s="133">
        <v>172</v>
      </c>
      <c r="C183" s="134" t="s">
        <v>4175</v>
      </c>
      <c r="D183" s="135">
        <v>3</v>
      </c>
      <c r="E183" s="135">
        <v>1</v>
      </c>
      <c r="F183" s="135" t="s">
        <v>9</v>
      </c>
    </row>
    <row r="184" spans="2:6" s="1" customFormat="1">
      <c r="B184" s="133">
        <v>173</v>
      </c>
      <c r="C184" s="134" t="s">
        <v>4176</v>
      </c>
      <c r="D184" s="135">
        <v>0</v>
      </c>
      <c r="E184" s="135">
        <v>4</v>
      </c>
      <c r="F184" s="135" t="s">
        <v>9</v>
      </c>
    </row>
    <row r="185" spans="2:6" s="1" customFormat="1">
      <c r="B185" s="133">
        <v>174</v>
      </c>
      <c r="C185" s="134" t="s">
        <v>4177</v>
      </c>
      <c r="D185" s="135">
        <v>3</v>
      </c>
      <c r="E185" s="135">
        <v>2</v>
      </c>
      <c r="F185" s="135" t="s">
        <v>9</v>
      </c>
    </row>
    <row r="186" spans="2:6" s="1" customFormat="1">
      <c r="B186" s="133">
        <v>175</v>
      </c>
      <c r="C186" s="134" t="s">
        <v>4178</v>
      </c>
      <c r="D186" s="135">
        <v>0</v>
      </c>
      <c r="E186" s="135">
        <v>4</v>
      </c>
      <c r="F186" s="135" t="s">
        <v>9</v>
      </c>
    </row>
    <row r="187" spans="2:6" s="1" customFormat="1">
      <c r="B187" s="133">
        <v>176</v>
      </c>
      <c r="C187" s="134" t="s">
        <v>4179</v>
      </c>
      <c r="D187" s="135">
        <v>0</v>
      </c>
      <c r="E187" s="135">
        <v>1</v>
      </c>
      <c r="F187" s="135" t="s">
        <v>3779</v>
      </c>
    </row>
    <row r="188" spans="2:6" s="1" customFormat="1">
      <c r="B188" s="133">
        <v>177</v>
      </c>
      <c r="C188" s="134" t="s">
        <v>4180</v>
      </c>
      <c r="D188" s="135">
        <v>0</v>
      </c>
      <c r="E188" s="135">
        <v>4</v>
      </c>
      <c r="F188" s="135" t="s">
        <v>9</v>
      </c>
    </row>
    <row r="189" spans="2:6" s="1" customFormat="1">
      <c r="B189" s="133">
        <v>178</v>
      </c>
      <c r="C189" s="134" t="s">
        <v>4181</v>
      </c>
      <c r="D189" s="135">
        <v>0</v>
      </c>
      <c r="E189" s="135">
        <v>1</v>
      </c>
      <c r="F189" s="135" t="s">
        <v>3779</v>
      </c>
    </row>
    <row r="190" spans="2:6" s="1" customFormat="1">
      <c r="B190" s="133">
        <v>179</v>
      </c>
      <c r="C190" s="134" t="s">
        <v>4182</v>
      </c>
      <c r="D190" s="135">
        <v>0</v>
      </c>
      <c r="E190" s="135">
        <v>4</v>
      </c>
      <c r="F190" s="135" t="s">
        <v>9</v>
      </c>
    </row>
    <row r="191" spans="2:6" s="1" customFormat="1">
      <c r="B191" s="133">
        <v>180</v>
      </c>
      <c r="C191" s="134" t="s">
        <v>4183</v>
      </c>
      <c r="D191" s="135">
        <v>0</v>
      </c>
      <c r="E191" s="135">
        <v>4</v>
      </c>
      <c r="F191" s="135" t="s">
        <v>9</v>
      </c>
    </row>
    <row r="192" spans="2:6" s="1" customFormat="1">
      <c r="B192" s="133">
        <v>181</v>
      </c>
      <c r="C192" s="134" t="s">
        <v>4184</v>
      </c>
      <c r="D192" s="135">
        <v>2</v>
      </c>
      <c r="E192" s="135">
        <v>1</v>
      </c>
      <c r="F192" s="135" t="s">
        <v>3779</v>
      </c>
    </row>
    <row r="193" spans="2:6" s="1" customFormat="1">
      <c r="B193" s="133">
        <v>182</v>
      </c>
      <c r="C193" s="134" t="s">
        <v>4185</v>
      </c>
      <c r="D193" s="135">
        <v>0</v>
      </c>
      <c r="E193" s="135">
        <v>4</v>
      </c>
      <c r="F193" s="135" t="s">
        <v>9</v>
      </c>
    </row>
    <row r="194" spans="2:6" s="1" customFormat="1">
      <c r="B194" s="133">
        <v>183</v>
      </c>
      <c r="C194" s="134" t="s">
        <v>4186</v>
      </c>
      <c r="D194" s="135">
        <v>0</v>
      </c>
      <c r="E194" s="135">
        <v>4</v>
      </c>
      <c r="F194" s="135" t="s">
        <v>9</v>
      </c>
    </row>
    <row r="195" spans="2:6" s="1" customFormat="1">
      <c r="B195" s="133">
        <v>184</v>
      </c>
      <c r="C195" s="134" t="s">
        <v>4187</v>
      </c>
      <c r="D195" s="135">
        <v>0</v>
      </c>
      <c r="E195" s="135">
        <v>4</v>
      </c>
      <c r="F195" s="135" t="s">
        <v>9</v>
      </c>
    </row>
    <row r="196" spans="2:6" s="1" customFormat="1">
      <c r="B196" s="133">
        <v>185</v>
      </c>
      <c r="C196" s="134" t="s">
        <v>4188</v>
      </c>
      <c r="D196" s="135">
        <v>0</v>
      </c>
      <c r="E196" s="135">
        <v>2</v>
      </c>
      <c r="F196" s="135" t="s">
        <v>3779</v>
      </c>
    </row>
    <row r="197" spans="2:6" s="1" customFormat="1">
      <c r="B197" s="133">
        <v>186</v>
      </c>
      <c r="C197" s="134" t="s">
        <v>4189</v>
      </c>
      <c r="D197" s="135">
        <v>0</v>
      </c>
      <c r="E197" s="135">
        <v>1</v>
      </c>
      <c r="F197" s="135" t="s">
        <v>3779</v>
      </c>
    </row>
    <row r="198" spans="2:6" s="1" customFormat="1">
      <c r="B198" s="133">
        <v>187</v>
      </c>
      <c r="C198" s="134" t="s">
        <v>4190</v>
      </c>
      <c r="D198" s="135">
        <v>0</v>
      </c>
      <c r="E198" s="135">
        <v>1</v>
      </c>
      <c r="F198" s="135" t="s">
        <v>3779</v>
      </c>
    </row>
    <row r="199" spans="2:6" s="1" customFormat="1">
      <c r="B199" s="133">
        <v>188</v>
      </c>
      <c r="C199" s="134" t="s">
        <v>4191</v>
      </c>
      <c r="D199" s="135">
        <v>0</v>
      </c>
      <c r="E199" s="135">
        <v>4</v>
      </c>
      <c r="F199" s="135" t="s">
        <v>9</v>
      </c>
    </row>
    <row r="200" spans="2:6" s="1" customFormat="1">
      <c r="B200" s="133">
        <v>189</v>
      </c>
      <c r="C200" s="134" t="s">
        <v>4192</v>
      </c>
      <c r="D200" s="135">
        <v>0</v>
      </c>
      <c r="E200" s="135">
        <v>4</v>
      </c>
      <c r="F200" s="135" t="s">
        <v>9</v>
      </c>
    </row>
    <row r="201" spans="2:6" s="1" customFormat="1">
      <c r="B201" s="133">
        <v>190</v>
      </c>
      <c r="C201" s="134" t="s">
        <v>4193</v>
      </c>
      <c r="D201" s="135">
        <v>0</v>
      </c>
      <c r="E201" s="135">
        <v>4</v>
      </c>
      <c r="F201" s="135" t="s">
        <v>9</v>
      </c>
    </row>
    <row r="202" spans="2:6" s="1" customFormat="1">
      <c r="B202" s="133">
        <v>191</v>
      </c>
      <c r="C202" s="134" t="s">
        <v>4194</v>
      </c>
      <c r="D202" s="135">
        <v>0</v>
      </c>
      <c r="E202" s="135">
        <v>4</v>
      </c>
      <c r="F202" s="135" t="s">
        <v>9</v>
      </c>
    </row>
    <row r="203" spans="2:6" s="1" customFormat="1">
      <c r="B203" s="133">
        <v>192</v>
      </c>
      <c r="C203" s="134" t="s">
        <v>4195</v>
      </c>
      <c r="D203" s="135">
        <v>0</v>
      </c>
      <c r="E203" s="135">
        <v>4</v>
      </c>
      <c r="F203" s="135" t="s">
        <v>9</v>
      </c>
    </row>
    <row r="204" spans="2:6" s="1" customFormat="1">
      <c r="B204" s="133">
        <v>193</v>
      </c>
      <c r="C204" s="134" t="s">
        <v>4196</v>
      </c>
      <c r="D204" s="135">
        <v>0</v>
      </c>
      <c r="E204" s="135">
        <v>4</v>
      </c>
      <c r="F204" s="135" t="s">
        <v>9</v>
      </c>
    </row>
    <row r="205" spans="2:6" s="1" customFormat="1">
      <c r="B205" s="133">
        <v>194</v>
      </c>
      <c r="C205" s="134" t="s">
        <v>4197</v>
      </c>
      <c r="D205" s="135">
        <v>2</v>
      </c>
      <c r="E205" s="135">
        <v>1</v>
      </c>
      <c r="F205" s="135" t="s">
        <v>3779</v>
      </c>
    </row>
    <row r="206" spans="2:6" s="1" customFormat="1">
      <c r="B206" s="133">
        <v>195</v>
      </c>
      <c r="C206" s="134" t="s">
        <v>4198</v>
      </c>
      <c r="D206" s="135">
        <v>2</v>
      </c>
      <c r="E206" s="135">
        <v>2</v>
      </c>
      <c r="F206" s="135" t="s">
        <v>3779</v>
      </c>
    </row>
    <row r="207" spans="2:6" s="1" customFormat="1">
      <c r="B207" s="133">
        <v>196</v>
      </c>
      <c r="C207" s="134" t="s">
        <v>4199</v>
      </c>
      <c r="D207" s="135">
        <v>0</v>
      </c>
      <c r="E207" s="135">
        <v>4</v>
      </c>
      <c r="F207" s="135" t="s">
        <v>9</v>
      </c>
    </row>
    <row r="208" spans="2:6" s="1" customFormat="1">
      <c r="B208" s="133">
        <v>197</v>
      </c>
      <c r="C208" s="134" t="s">
        <v>4200</v>
      </c>
      <c r="D208" s="135">
        <v>0</v>
      </c>
      <c r="E208" s="135">
        <v>4</v>
      </c>
      <c r="F208" s="135" t="s">
        <v>9</v>
      </c>
    </row>
    <row r="209" spans="2:6" s="1" customFormat="1">
      <c r="B209" s="133">
        <v>198</v>
      </c>
      <c r="C209" s="134" t="s">
        <v>4201</v>
      </c>
      <c r="D209" s="135">
        <v>4</v>
      </c>
      <c r="E209" s="135">
        <v>4</v>
      </c>
      <c r="F209" s="135" t="s">
        <v>9</v>
      </c>
    </row>
    <row r="210" spans="2:6" s="1" customFormat="1">
      <c r="B210" s="133">
        <v>199</v>
      </c>
      <c r="C210" s="134" t="s">
        <v>4202</v>
      </c>
      <c r="D210" s="135">
        <v>0</v>
      </c>
      <c r="E210" s="135">
        <v>4</v>
      </c>
      <c r="F210" s="135" t="s">
        <v>9</v>
      </c>
    </row>
    <row r="211" spans="2:6" s="1" customFormat="1">
      <c r="B211" s="133">
        <v>200</v>
      </c>
      <c r="C211" s="134" t="s">
        <v>4203</v>
      </c>
      <c r="D211" s="135">
        <v>0</v>
      </c>
      <c r="E211" s="135">
        <v>1</v>
      </c>
      <c r="F211" s="135" t="s">
        <v>3779</v>
      </c>
    </row>
    <row r="212" spans="2:6" s="1" customFormat="1">
      <c r="B212" s="133">
        <v>201</v>
      </c>
      <c r="C212" s="134" t="s">
        <v>4204</v>
      </c>
      <c r="D212" s="135">
        <v>0</v>
      </c>
      <c r="E212" s="135">
        <v>4</v>
      </c>
      <c r="F212" s="135" t="s">
        <v>9</v>
      </c>
    </row>
    <row r="213" spans="2:6" s="1" customFormat="1">
      <c r="B213" s="133">
        <v>202</v>
      </c>
      <c r="C213" s="134" t="s">
        <v>4205</v>
      </c>
      <c r="D213" s="135">
        <v>3</v>
      </c>
      <c r="E213" s="135">
        <v>4</v>
      </c>
      <c r="F213" s="135" t="s">
        <v>9</v>
      </c>
    </row>
    <row r="214" spans="2:6" s="1" customFormat="1">
      <c r="B214" s="133">
        <v>203</v>
      </c>
      <c r="C214" s="134" t="s">
        <v>4206</v>
      </c>
      <c r="D214" s="135">
        <v>0</v>
      </c>
      <c r="E214" s="135">
        <v>4</v>
      </c>
      <c r="F214" s="135" t="s">
        <v>9</v>
      </c>
    </row>
    <row r="215" spans="2:6" s="1" customFormat="1">
      <c r="B215" s="133">
        <v>204</v>
      </c>
      <c r="C215" s="134" t="s">
        <v>4207</v>
      </c>
      <c r="D215" s="135">
        <v>0</v>
      </c>
      <c r="E215" s="135">
        <v>4</v>
      </c>
      <c r="F215" s="135" t="s">
        <v>9</v>
      </c>
    </row>
    <row r="216" spans="2:6" s="1" customFormat="1">
      <c r="B216" s="133">
        <v>205</v>
      </c>
      <c r="C216" s="134" t="s">
        <v>4208</v>
      </c>
      <c r="D216" s="135">
        <v>0</v>
      </c>
      <c r="E216" s="135">
        <v>4</v>
      </c>
      <c r="F216" s="135" t="s">
        <v>9</v>
      </c>
    </row>
    <row r="217" spans="2:6" s="1" customFormat="1">
      <c r="B217" s="133">
        <v>206</v>
      </c>
      <c r="C217" s="134" t="s">
        <v>4209</v>
      </c>
      <c r="D217" s="135">
        <v>0</v>
      </c>
      <c r="E217" s="135">
        <v>4</v>
      </c>
      <c r="F217" s="135" t="s">
        <v>9</v>
      </c>
    </row>
    <row r="218" spans="2:6" s="1" customFormat="1">
      <c r="B218" s="133">
        <v>207</v>
      </c>
      <c r="C218" s="134" t="s">
        <v>4210</v>
      </c>
      <c r="D218" s="135">
        <v>4</v>
      </c>
      <c r="E218" s="135">
        <v>4</v>
      </c>
      <c r="F218" s="135" t="s">
        <v>9</v>
      </c>
    </row>
    <row r="219" spans="2:6" s="1" customFormat="1">
      <c r="B219" s="133">
        <v>208</v>
      </c>
      <c r="C219" s="134" t="s">
        <v>4211</v>
      </c>
      <c r="D219" s="135">
        <v>0</v>
      </c>
      <c r="E219" s="135">
        <v>1</v>
      </c>
      <c r="F219" s="135" t="s">
        <v>3779</v>
      </c>
    </row>
    <row r="220" spans="2:6" s="1" customFormat="1">
      <c r="B220" s="133">
        <v>209</v>
      </c>
      <c r="C220" s="134" t="s">
        <v>4212</v>
      </c>
      <c r="D220" s="135">
        <v>0</v>
      </c>
      <c r="E220" s="135">
        <v>3</v>
      </c>
      <c r="F220" s="135" t="s">
        <v>9</v>
      </c>
    </row>
    <row r="221" spans="2:6" s="1" customFormat="1">
      <c r="B221" s="133">
        <v>210</v>
      </c>
      <c r="C221" s="134" t="s">
        <v>4213</v>
      </c>
      <c r="D221" s="135">
        <v>0</v>
      </c>
      <c r="E221" s="135">
        <v>4</v>
      </c>
      <c r="F221" s="135" t="s">
        <v>9</v>
      </c>
    </row>
    <row r="222" spans="2:6" s="1" customFormat="1">
      <c r="B222" s="133">
        <v>211</v>
      </c>
      <c r="C222" s="134" t="s">
        <v>4214</v>
      </c>
      <c r="D222" s="135">
        <v>0</v>
      </c>
      <c r="E222" s="135">
        <v>4</v>
      </c>
      <c r="F222" s="135" t="s">
        <v>9</v>
      </c>
    </row>
    <row r="223" spans="2:6" s="1" customFormat="1">
      <c r="B223" s="133">
        <v>212</v>
      </c>
      <c r="C223" s="134" t="s">
        <v>4215</v>
      </c>
      <c r="D223" s="135">
        <v>0</v>
      </c>
      <c r="E223" s="135">
        <v>4</v>
      </c>
      <c r="F223" s="135" t="s">
        <v>9</v>
      </c>
    </row>
    <row r="224" spans="2:6" s="1" customFormat="1">
      <c r="B224" s="133">
        <v>213</v>
      </c>
      <c r="C224" s="134" t="s">
        <v>4216</v>
      </c>
      <c r="D224" s="135">
        <v>0</v>
      </c>
      <c r="E224" s="135">
        <v>1</v>
      </c>
      <c r="F224" s="135" t="s">
        <v>3779</v>
      </c>
    </row>
    <row r="225" spans="2:6" s="1" customFormat="1">
      <c r="B225" s="133">
        <v>214</v>
      </c>
      <c r="C225" s="134" t="s">
        <v>4217</v>
      </c>
      <c r="D225" s="135">
        <v>0</v>
      </c>
      <c r="E225" s="135">
        <v>1</v>
      </c>
      <c r="F225" s="135" t="s">
        <v>3779</v>
      </c>
    </row>
    <row r="226" spans="2:6" s="1" customFormat="1">
      <c r="B226" s="133">
        <v>215</v>
      </c>
      <c r="C226" s="134" t="s">
        <v>4218</v>
      </c>
      <c r="D226" s="135">
        <v>4</v>
      </c>
      <c r="E226" s="135">
        <v>1</v>
      </c>
      <c r="F226" s="135" t="s">
        <v>9</v>
      </c>
    </row>
    <row r="227" spans="2:6" s="1" customFormat="1">
      <c r="B227" s="133">
        <v>216</v>
      </c>
      <c r="C227" s="134" t="s">
        <v>4219</v>
      </c>
      <c r="D227" s="135">
        <v>0</v>
      </c>
      <c r="E227" s="135">
        <v>4</v>
      </c>
      <c r="F227" s="135" t="s">
        <v>9</v>
      </c>
    </row>
    <row r="228" spans="2:6" s="1" customFormat="1">
      <c r="B228" s="133">
        <v>217</v>
      </c>
      <c r="C228" s="134" t="s">
        <v>4220</v>
      </c>
      <c r="D228" s="135">
        <v>0</v>
      </c>
      <c r="E228" s="135">
        <v>4</v>
      </c>
      <c r="F228" s="135" t="s">
        <v>9</v>
      </c>
    </row>
    <row r="229" spans="2:6" s="1" customFormat="1">
      <c r="B229" s="133">
        <v>218</v>
      </c>
      <c r="C229" s="134" t="s">
        <v>4221</v>
      </c>
      <c r="D229" s="135">
        <v>3</v>
      </c>
      <c r="E229" s="135">
        <v>4</v>
      </c>
      <c r="F229" s="135" t="s">
        <v>9</v>
      </c>
    </row>
    <row r="230" spans="2:6" s="1" customFormat="1">
      <c r="B230" s="133">
        <v>219</v>
      </c>
      <c r="C230" s="134" t="s">
        <v>4222</v>
      </c>
      <c r="D230" s="135">
        <v>0</v>
      </c>
      <c r="E230" s="135">
        <v>4</v>
      </c>
      <c r="F230" s="135" t="s">
        <v>9</v>
      </c>
    </row>
    <row r="231" spans="2:6" s="1" customFormat="1">
      <c r="B231" s="133">
        <v>220</v>
      </c>
      <c r="C231" s="134" t="s">
        <v>4223</v>
      </c>
      <c r="D231" s="135">
        <v>3</v>
      </c>
      <c r="E231" s="135">
        <v>3</v>
      </c>
      <c r="F231" s="135" t="s">
        <v>9</v>
      </c>
    </row>
    <row r="232" spans="2:6" s="1" customFormat="1">
      <c r="B232" s="133">
        <v>221</v>
      </c>
      <c r="C232" s="134" t="s">
        <v>4224</v>
      </c>
      <c r="D232" s="135">
        <v>0</v>
      </c>
      <c r="E232" s="135">
        <v>4</v>
      </c>
      <c r="F232" s="135" t="s">
        <v>9</v>
      </c>
    </row>
    <row r="233" spans="2:6" s="1" customFormat="1">
      <c r="B233" s="133">
        <v>222</v>
      </c>
      <c r="C233" s="134" t="s">
        <v>4225</v>
      </c>
      <c r="D233" s="135">
        <v>0</v>
      </c>
      <c r="E233" s="135">
        <v>1</v>
      </c>
      <c r="F233" s="135" t="s">
        <v>3779</v>
      </c>
    </row>
    <row r="234" spans="2:6" s="1" customFormat="1">
      <c r="B234" s="133">
        <v>223</v>
      </c>
      <c r="C234" s="134" t="s">
        <v>4226</v>
      </c>
      <c r="D234" s="135">
        <v>0</v>
      </c>
      <c r="E234" s="135">
        <v>1</v>
      </c>
      <c r="F234" s="135" t="s">
        <v>3779</v>
      </c>
    </row>
    <row r="235" spans="2:6" s="1" customFormat="1">
      <c r="B235" s="133">
        <v>224</v>
      </c>
      <c r="C235" s="134" t="s">
        <v>4227</v>
      </c>
      <c r="D235" s="135">
        <v>0</v>
      </c>
      <c r="E235" s="135">
        <v>4</v>
      </c>
      <c r="F235" s="135" t="s">
        <v>9</v>
      </c>
    </row>
    <row r="236" spans="2:6" s="1" customFormat="1">
      <c r="B236" s="133">
        <v>225</v>
      </c>
      <c r="C236" s="134" t="s">
        <v>4228</v>
      </c>
      <c r="D236" s="135">
        <v>0</v>
      </c>
      <c r="E236" s="135">
        <v>4</v>
      </c>
      <c r="F236" s="135" t="s">
        <v>9</v>
      </c>
    </row>
    <row r="237" spans="2:6" s="1" customFormat="1">
      <c r="B237" s="133">
        <v>226</v>
      </c>
      <c r="C237" s="134" t="s">
        <v>4229</v>
      </c>
      <c r="D237" s="135">
        <v>0</v>
      </c>
      <c r="E237" s="135">
        <v>4</v>
      </c>
      <c r="F237" s="135" t="s">
        <v>9</v>
      </c>
    </row>
    <row r="238" spans="2:6" s="1" customFormat="1">
      <c r="B238" s="133">
        <v>227</v>
      </c>
      <c r="C238" s="134" t="s">
        <v>4230</v>
      </c>
      <c r="D238" s="135">
        <v>0</v>
      </c>
      <c r="E238" s="135">
        <v>4</v>
      </c>
      <c r="F238" s="135" t="s">
        <v>9</v>
      </c>
    </row>
    <row r="239" spans="2:6" s="1" customFormat="1">
      <c r="B239" s="133">
        <v>228</v>
      </c>
      <c r="C239" s="134" t="s">
        <v>4231</v>
      </c>
      <c r="D239" s="135">
        <v>0</v>
      </c>
      <c r="E239" s="135">
        <v>1</v>
      </c>
      <c r="F239" s="135" t="s">
        <v>3779</v>
      </c>
    </row>
    <row r="240" spans="2:6" s="1" customFormat="1">
      <c r="B240" s="133">
        <v>229</v>
      </c>
      <c r="C240" s="134" t="s">
        <v>4232</v>
      </c>
      <c r="D240" s="135">
        <v>0</v>
      </c>
      <c r="E240" s="135">
        <v>4</v>
      </c>
      <c r="F240" s="135" t="s">
        <v>9</v>
      </c>
    </row>
    <row r="241" spans="2:6" s="1" customFormat="1">
      <c r="B241" s="133">
        <v>230</v>
      </c>
      <c r="C241" s="134" t="s">
        <v>4233</v>
      </c>
      <c r="D241" s="135">
        <v>0</v>
      </c>
      <c r="E241" s="135">
        <v>4</v>
      </c>
      <c r="F241" s="135" t="s">
        <v>9</v>
      </c>
    </row>
    <row r="242" spans="2:6" s="1" customFormat="1">
      <c r="B242" s="133">
        <v>231</v>
      </c>
      <c r="C242" s="134" t="s">
        <v>4234</v>
      </c>
      <c r="D242" s="135">
        <v>0</v>
      </c>
      <c r="E242" s="135">
        <v>4</v>
      </c>
      <c r="F242" s="135" t="s">
        <v>9</v>
      </c>
    </row>
    <row r="243" spans="2:6" s="1" customFormat="1">
      <c r="B243" s="133">
        <v>232</v>
      </c>
      <c r="C243" s="134" t="s">
        <v>4235</v>
      </c>
      <c r="D243" s="135">
        <v>0</v>
      </c>
      <c r="E243" s="135">
        <v>4</v>
      </c>
      <c r="F243" s="135" t="s">
        <v>9</v>
      </c>
    </row>
    <row r="244" spans="2:6" s="1" customFormat="1">
      <c r="B244" s="133">
        <v>233</v>
      </c>
      <c r="C244" s="134" t="s">
        <v>4236</v>
      </c>
      <c r="D244" s="135">
        <v>0</v>
      </c>
      <c r="E244" s="135">
        <v>4</v>
      </c>
      <c r="F244" s="135" t="s">
        <v>9</v>
      </c>
    </row>
    <row r="245" spans="2:6" s="1" customFormat="1">
      <c r="B245" s="133">
        <v>234</v>
      </c>
      <c r="C245" s="134" t="s">
        <v>4237</v>
      </c>
      <c r="D245" s="135">
        <v>3</v>
      </c>
      <c r="E245" s="135">
        <v>4</v>
      </c>
      <c r="F245" s="135" t="s">
        <v>9</v>
      </c>
    </row>
    <row r="246" spans="2:6" s="1" customFormat="1">
      <c r="B246" s="133">
        <v>235</v>
      </c>
      <c r="C246" s="134" t="s">
        <v>4238</v>
      </c>
      <c r="D246" s="135">
        <v>3</v>
      </c>
      <c r="E246" s="135">
        <v>4</v>
      </c>
      <c r="F246" s="135" t="s">
        <v>9</v>
      </c>
    </row>
    <row r="247" spans="2:6" s="1" customFormat="1">
      <c r="B247" s="133">
        <v>236</v>
      </c>
      <c r="C247" s="134" t="s">
        <v>4239</v>
      </c>
      <c r="D247" s="135">
        <v>2</v>
      </c>
      <c r="E247" s="135">
        <v>1</v>
      </c>
      <c r="F247" s="135" t="s">
        <v>3779</v>
      </c>
    </row>
    <row r="248" spans="2:6" s="1" customFormat="1">
      <c r="B248" s="133">
        <v>237</v>
      </c>
      <c r="C248" s="134" t="s">
        <v>4240</v>
      </c>
      <c r="D248" s="135">
        <v>4</v>
      </c>
      <c r="E248" s="135">
        <v>4</v>
      </c>
      <c r="F248" s="135" t="s">
        <v>9</v>
      </c>
    </row>
    <row r="249" spans="2:6" s="1" customFormat="1">
      <c r="B249" s="133">
        <v>238</v>
      </c>
      <c r="C249" s="134" t="s">
        <v>4241</v>
      </c>
      <c r="D249" s="135">
        <v>0</v>
      </c>
      <c r="E249" s="135">
        <v>4</v>
      </c>
      <c r="F249" s="135" t="s">
        <v>9</v>
      </c>
    </row>
    <row r="250" spans="2:6" s="1" customFormat="1">
      <c r="B250" s="133">
        <v>239</v>
      </c>
      <c r="C250" s="134" t="s">
        <v>4242</v>
      </c>
      <c r="D250" s="135">
        <v>0</v>
      </c>
      <c r="E250" s="135">
        <v>2</v>
      </c>
      <c r="F250" s="135" t="s">
        <v>3779</v>
      </c>
    </row>
    <row r="251" spans="2:6" s="1" customFormat="1">
      <c r="B251" s="133">
        <v>240</v>
      </c>
      <c r="C251" s="134" t="s">
        <v>4243</v>
      </c>
      <c r="D251" s="135">
        <v>0</v>
      </c>
      <c r="E251" s="135">
        <v>4</v>
      </c>
      <c r="F251" s="135" t="s">
        <v>9</v>
      </c>
    </row>
    <row r="252" spans="2:6" s="1" customFormat="1">
      <c r="B252" s="133">
        <v>241</v>
      </c>
      <c r="C252" s="134" t="s">
        <v>4244</v>
      </c>
      <c r="D252" s="135">
        <v>4</v>
      </c>
      <c r="E252" s="135">
        <v>4</v>
      </c>
      <c r="F252" s="135" t="s">
        <v>9</v>
      </c>
    </row>
    <row r="253" spans="2:6" s="1" customFormat="1">
      <c r="B253" s="133">
        <v>242</v>
      </c>
      <c r="C253" s="134" t="s">
        <v>4245</v>
      </c>
      <c r="D253" s="135">
        <v>0</v>
      </c>
      <c r="E253" s="135">
        <v>4</v>
      </c>
      <c r="F253" s="135" t="s">
        <v>9</v>
      </c>
    </row>
    <row r="254" spans="2:6" s="1" customFormat="1">
      <c r="B254" s="133">
        <v>243</v>
      </c>
      <c r="C254" s="134" t="s">
        <v>4246</v>
      </c>
      <c r="D254" s="135">
        <v>0</v>
      </c>
      <c r="E254" s="135">
        <v>2</v>
      </c>
      <c r="F254" s="135" t="s">
        <v>3779</v>
      </c>
    </row>
    <row r="255" spans="2:6" s="1" customFormat="1">
      <c r="B255" s="133">
        <v>244</v>
      </c>
      <c r="C255" s="134" t="s">
        <v>4247</v>
      </c>
      <c r="D255" s="135">
        <v>2</v>
      </c>
      <c r="E255" s="135">
        <v>3</v>
      </c>
      <c r="F255" s="135" t="s">
        <v>9</v>
      </c>
    </row>
    <row r="256" spans="2:6" s="1" customFormat="1">
      <c r="B256" s="133">
        <v>245</v>
      </c>
      <c r="C256" s="134" t="s">
        <v>4248</v>
      </c>
      <c r="D256" s="135">
        <v>0</v>
      </c>
      <c r="E256" s="135">
        <v>4</v>
      </c>
      <c r="F256" s="135" t="s">
        <v>9</v>
      </c>
    </row>
    <row r="257" spans="2:6" s="1" customFormat="1">
      <c r="B257" s="133">
        <v>246</v>
      </c>
      <c r="C257" s="134" t="s">
        <v>4249</v>
      </c>
      <c r="D257" s="135">
        <v>0</v>
      </c>
      <c r="E257" s="135">
        <v>4</v>
      </c>
      <c r="F257" s="135" t="s">
        <v>9</v>
      </c>
    </row>
    <row r="258" spans="2:6" s="1" customFormat="1">
      <c r="B258" s="133">
        <v>247</v>
      </c>
      <c r="C258" s="134" t="s">
        <v>4250</v>
      </c>
      <c r="D258" s="135">
        <v>0</v>
      </c>
      <c r="E258" s="135">
        <v>1</v>
      </c>
      <c r="F258" s="135" t="s">
        <v>3779</v>
      </c>
    </row>
    <row r="259" spans="2:6" s="1" customFormat="1">
      <c r="B259" s="133">
        <v>248</v>
      </c>
      <c r="C259" s="134" t="s">
        <v>4251</v>
      </c>
      <c r="D259" s="135">
        <v>0</v>
      </c>
      <c r="E259" s="135">
        <v>4</v>
      </c>
      <c r="F259" s="135" t="s">
        <v>9</v>
      </c>
    </row>
    <row r="260" spans="2:6" s="1" customFormat="1">
      <c r="B260" s="133">
        <v>249</v>
      </c>
      <c r="C260" s="134" t="s">
        <v>4252</v>
      </c>
      <c r="D260" s="135">
        <v>0</v>
      </c>
      <c r="E260" s="135">
        <v>3</v>
      </c>
      <c r="F260" s="135" t="s">
        <v>9</v>
      </c>
    </row>
    <row r="261" spans="2:6" s="1" customFormat="1">
      <c r="B261" s="133">
        <v>250</v>
      </c>
      <c r="C261" s="134" t="s">
        <v>4253</v>
      </c>
      <c r="D261" s="135">
        <v>2</v>
      </c>
      <c r="E261" s="135">
        <v>4</v>
      </c>
      <c r="F261" s="135" t="s">
        <v>9</v>
      </c>
    </row>
    <row r="262" spans="2:6" s="1" customFormat="1">
      <c r="B262" s="133">
        <v>251</v>
      </c>
      <c r="C262" s="134" t="s">
        <v>4254</v>
      </c>
      <c r="D262" s="135">
        <v>2</v>
      </c>
      <c r="E262" s="135">
        <v>4</v>
      </c>
      <c r="F262" s="135" t="s">
        <v>9</v>
      </c>
    </row>
    <row r="263" spans="2:6" s="1" customFormat="1">
      <c r="B263" s="133">
        <v>252</v>
      </c>
      <c r="C263" s="134" t="s">
        <v>4255</v>
      </c>
      <c r="D263" s="135">
        <v>0</v>
      </c>
      <c r="E263" s="135">
        <v>4</v>
      </c>
      <c r="F263" s="135" t="s">
        <v>9</v>
      </c>
    </row>
    <row r="264" spans="2:6" s="1" customFormat="1">
      <c r="B264" s="133">
        <v>253</v>
      </c>
      <c r="C264" s="134" t="s">
        <v>4256</v>
      </c>
      <c r="D264" s="135">
        <v>3</v>
      </c>
      <c r="E264" s="135">
        <v>4</v>
      </c>
      <c r="F264" s="135" t="s">
        <v>9</v>
      </c>
    </row>
    <row r="265" spans="2:6" s="1" customFormat="1">
      <c r="B265" s="133">
        <v>254</v>
      </c>
      <c r="C265" s="134" t="s">
        <v>4257</v>
      </c>
      <c r="D265" s="135">
        <v>0</v>
      </c>
      <c r="E265" s="135">
        <v>4</v>
      </c>
      <c r="F265" s="135" t="s">
        <v>9</v>
      </c>
    </row>
    <row r="266" spans="2:6" s="1" customFormat="1">
      <c r="B266" s="133">
        <v>255</v>
      </c>
      <c r="C266" s="134" t="s">
        <v>4258</v>
      </c>
      <c r="D266" s="135">
        <v>0</v>
      </c>
      <c r="E266" s="135">
        <v>4</v>
      </c>
      <c r="F266" s="135" t="s">
        <v>9</v>
      </c>
    </row>
    <row r="267" spans="2:6" s="1" customFormat="1">
      <c r="B267" s="133">
        <v>256</v>
      </c>
      <c r="C267" s="134" t="s">
        <v>4259</v>
      </c>
      <c r="D267" s="135">
        <v>0</v>
      </c>
      <c r="E267" s="135">
        <v>4</v>
      </c>
      <c r="F267" s="135" t="s">
        <v>9</v>
      </c>
    </row>
    <row r="268" spans="2:6" s="1" customFormat="1">
      <c r="B268" s="133">
        <v>257</v>
      </c>
      <c r="C268" s="134" t="s">
        <v>4260</v>
      </c>
      <c r="D268" s="135">
        <v>0</v>
      </c>
      <c r="E268" s="135">
        <v>1</v>
      </c>
      <c r="F268" s="135" t="s">
        <v>3779</v>
      </c>
    </row>
    <row r="269" spans="2:6" s="1" customFormat="1">
      <c r="B269" s="133">
        <v>258</v>
      </c>
      <c r="C269" s="134" t="s">
        <v>4261</v>
      </c>
      <c r="D269" s="135">
        <v>0</v>
      </c>
      <c r="E269" s="135">
        <v>4</v>
      </c>
      <c r="F269" s="135" t="s">
        <v>9</v>
      </c>
    </row>
    <row r="270" spans="2:6" s="1" customFormat="1">
      <c r="B270" s="133">
        <v>259</v>
      </c>
      <c r="C270" s="134" t="s">
        <v>4262</v>
      </c>
      <c r="D270" s="135">
        <v>0</v>
      </c>
      <c r="E270" s="135">
        <v>2</v>
      </c>
      <c r="F270" s="135" t="s">
        <v>3779</v>
      </c>
    </row>
    <row r="271" spans="2:6" s="1" customFormat="1">
      <c r="B271" s="133">
        <v>260</v>
      </c>
      <c r="C271" s="134" t="s">
        <v>4263</v>
      </c>
      <c r="D271" s="135">
        <v>2</v>
      </c>
      <c r="E271" s="135">
        <v>1</v>
      </c>
      <c r="F271" s="135" t="s">
        <v>3779</v>
      </c>
    </row>
    <row r="272" spans="2:6" s="1" customFormat="1">
      <c r="B272" s="133">
        <v>261</v>
      </c>
      <c r="C272" s="134" t="s">
        <v>4264</v>
      </c>
      <c r="D272" s="135">
        <v>2</v>
      </c>
      <c r="E272" s="135">
        <v>4</v>
      </c>
      <c r="F272" s="135" t="s">
        <v>9</v>
      </c>
    </row>
    <row r="273" spans="2:6" s="1" customFormat="1">
      <c r="B273" s="133">
        <v>262</v>
      </c>
      <c r="C273" s="134" t="s">
        <v>4265</v>
      </c>
      <c r="D273" s="135">
        <v>0</v>
      </c>
      <c r="E273" s="135">
        <v>1</v>
      </c>
      <c r="F273" s="135" t="s">
        <v>3779</v>
      </c>
    </row>
    <row r="274" spans="2:6" s="1" customFormat="1">
      <c r="B274" s="133">
        <v>263</v>
      </c>
      <c r="C274" s="134" t="s">
        <v>4266</v>
      </c>
      <c r="D274" s="135">
        <v>0</v>
      </c>
      <c r="E274" s="135">
        <v>1</v>
      </c>
      <c r="F274" s="135" t="s">
        <v>3779</v>
      </c>
    </row>
    <row r="275" spans="2:6" s="1" customFormat="1">
      <c r="B275" s="133">
        <v>264</v>
      </c>
      <c r="C275" s="134" t="s">
        <v>4267</v>
      </c>
      <c r="D275" s="135">
        <v>0</v>
      </c>
      <c r="E275" s="135">
        <v>4</v>
      </c>
      <c r="F275" s="135" t="s">
        <v>9</v>
      </c>
    </row>
    <row r="276" spans="2:6" s="1" customFormat="1">
      <c r="B276" s="133">
        <v>265</v>
      </c>
      <c r="C276" s="134" t="s">
        <v>4268</v>
      </c>
      <c r="D276" s="135">
        <v>0</v>
      </c>
      <c r="E276" s="135">
        <v>4</v>
      </c>
      <c r="F276" s="135" t="s">
        <v>9</v>
      </c>
    </row>
    <row r="277" spans="2:6" s="1" customFormat="1">
      <c r="B277" s="133">
        <v>266</v>
      </c>
      <c r="C277" s="134" t="s">
        <v>4269</v>
      </c>
      <c r="D277" s="135">
        <v>0</v>
      </c>
      <c r="E277" s="135">
        <v>4</v>
      </c>
      <c r="F277" s="135" t="s">
        <v>9</v>
      </c>
    </row>
    <row r="278" spans="2:6" s="1" customFormat="1">
      <c r="B278" s="133">
        <v>267</v>
      </c>
      <c r="C278" s="134" t="s">
        <v>4270</v>
      </c>
      <c r="D278" s="135">
        <v>0</v>
      </c>
      <c r="E278" s="135">
        <v>4</v>
      </c>
      <c r="F278" s="135" t="s">
        <v>9</v>
      </c>
    </row>
    <row r="279" spans="2:6" s="1" customFormat="1">
      <c r="B279" s="133">
        <v>268</v>
      </c>
      <c r="C279" s="134" t="s">
        <v>4271</v>
      </c>
      <c r="D279" s="135">
        <v>0</v>
      </c>
      <c r="E279" s="135">
        <v>1</v>
      </c>
      <c r="F279" s="135" t="s">
        <v>3779</v>
      </c>
    </row>
    <row r="280" spans="2:6" s="1" customFormat="1">
      <c r="B280" s="133">
        <v>269</v>
      </c>
      <c r="C280" s="134" t="s">
        <v>4272</v>
      </c>
      <c r="D280" s="135">
        <v>2</v>
      </c>
      <c r="E280" s="135">
        <v>1</v>
      </c>
      <c r="F280" s="135" t="s">
        <v>3779</v>
      </c>
    </row>
    <row r="281" spans="2:6" s="1" customFormat="1">
      <c r="B281" s="133">
        <v>270</v>
      </c>
      <c r="C281" s="134" t="s">
        <v>4273</v>
      </c>
      <c r="D281" s="135">
        <v>2</v>
      </c>
      <c r="E281" s="135">
        <v>1</v>
      </c>
      <c r="F281" s="135" t="s">
        <v>3779</v>
      </c>
    </row>
    <row r="282" spans="2:6" s="1" customFormat="1">
      <c r="B282" s="133">
        <v>271</v>
      </c>
      <c r="C282" s="134" t="s">
        <v>4274</v>
      </c>
      <c r="D282" s="135">
        <v>0</v>
      </c>
      <c r="E282" s="135">
        <v>4</v>
      </c>
      <c r="F282" s="135" t="s">
        <v>9</v>
      </c>
    </row>
    <row r="283" spans="2:6" s="1" customFormat="1">
      <c r="B283" s="133">
        <v>272</v>
      </c>
      <c r="C283" s="134" t="s">
        <v>4275</v>
      </c>
      <c r="D283" s="135">
        <v>0</v>
      </c>
      <c r="E283" s="135">
        <v>1</v>
      </c>
      <c r="F283" s="135" t="s">
        <v>3779</v>
      </c>
    </row>
    <row r="284" spans="2:6" s="1" customFormat="1">
      <c r="B284" s="133">
        <v>273</v>
      </c>
      <c r="C284" s="134" t="s">
        <v>4276</v>
      </c>
      <c r="D284" s="135">
        <v>0</v>
      </c>
      <c r="E284" s="135">
        <v>1</v>
      </c>
      <c r="F284" s="135" t="s">
        <v>3779</v>
      </c>
    </row>
    <row r="285" spans="2:6" s="1" customFormat="1">
      <c r="B285" s="133">
        <v>274</v>
      </c>
      <c r="C285" s="134" t="s">
        <v>4277</v>
      </c>
      <c r="D285" s="135">
        <v>0</v>
      </c>
      <c r="E285" s="135">
        <v>4</v>
      </c>
      <c r="F285" s="135" t="s">
        <v>9</v>
      </c>
    </row>
    <row r="286" spans="2:6" s="1" customFormat="1">
      <c r="B286" s="133">
        <v>275</v>
      </c>
      <c r="C286" s="134" t="s">
        <v>4278</v>
      </c>
      <c r="D286" s="135">
        <v>0</v>
      </c>
      <c r="E286" s="135">
        <v>4</v>
      </c>
      <c r="F286" s="135" t="s">
        <v>9</v>
      </c>
    </row>
    <row r="287" spans="2:6" s="1" customFormat="1">
      <c r="B287" s="133">
        <v>276</v>
      </c>
      <c r="C287" s="134" t="s">
        <v>4279</v>
      </c>
      <c r="D287" s="135">
        <v>0</v>
      </c>
      <c r="E287" s="135">
        <v>4</v>
      </c>
      <c r="F287" s="135" t="s">
        <v>9</v>
      </c>
    </row>
    <row r="288" spans="2:6" s="1" customFormat="1">
      <c r="B288" s="133">
        <v>277</v>
      </c>
      <c r="C288" s="134" t="s">
        <v>4280</v>
      </c>
      <c r="D288" s="135">
        <v>0</v>
      </c>
      <c r="E288" s="135">
        <v>4</v>
      </c>
      <c r="F288" s="135" t="s">
        <v>9</v>
      </c>
    </row>
    <row r="289" spans="2:6" s="1" customFormat="1">
      <c r="B289" s="133">
        <v>278</v>
      </c>
      <c r="C289" s="134" t="s">
        <v>4281</v>
      </c>
      <c r="D289" s="135">
        <v>0</v>
      </c>
      <c r="E289" s="135">
        <v>4</v>
      </c>
      <c r="F289" s="135" t="s">
        <v>9</v>
      </c>
    </row>
    <row r="290" spans="2:6" s="1" customFormat="1">
      <c r="B290" s="133">
        <v>279</v>
      </c>
      <c r="C290" s="134" t="s">
        <v>4282</v>
      </c>
      <c r="D290" s="135">
        <v>0</v>
      </c>
      <c r="E290" s="135">
        <v>4</v>
      </c>
      <c r="F290" s="135" t="s">
        <v>9</v>
      </c>
    </row>
    <row r="291" spans="2:6" s="1" customFormat="1">
      <c r="B291" s="133">
        <v>280</v>
      </c>
      <c r="C291" s="134" t="s">
        <v>4283</v>
      </c>
      <c r="D291" s="135">
        <v>3</v>
      </c>
      <c r="E291" s="135">
        <v>1</v>
      </c>
      <c r="F291" s="135" t="s">
        <v>9</v>
      </c>
    </row>
    <row r="292" spans="2:6" s="1" customFormat="1">
      <c r="B292" s="133">
        <v>281</v>
      </c>
      <c r="C292" s="134" t="s">
        <v>4284</v>
      </c>
      <c r="D292" s="135">
        <v>2</v>
      </c>
      <c r="E292" s="135">
        <v>1</v>
      </c>
      <c r="F292" s="135" t="s">
        <v>3779</v>
      </c>
    </row>
    <row r="293" spans="2:6" s="1" customFormat="1">
      <c r="B293" s="133">
        <v>282</v>
      </c>
      <c r="C293" s="134" t="s">
        <v>4285</v>
      </c>
      <c r="D293" s="135">
        <v>0</v>
      </c>
      <c r="E293" s="135">
        <v>4</v>
      </c>
      <c r="F293" s="135" t="s">
        <v>9</v>
      </c>
    </row>
    <row r="294" spans="2:6" s="1" customFormat="1">
      <c r="B294" s="133">
        <v>283</v>
      </c>
      <c r="C294" s="134" t="s">
        <v>4286</v>
      </c>
      <c r="D294" s="135">
        <v>3</v>
      </c>
      <c r="E294" s="135">
        <v>1</v>
      </c>
      <c r="F294" s="135" t="s">
        <v>9</v>
      </c>
    </row>
    <row r="295" spans="2:6" s="1" customFormat="1">
      <c r="B295" s="133">
        <v>284</v>
      </c>
      <c r="C295" s="134" t="s">
        <v>4287</v>
      </c>
      <c r="D295" s="135">
        <v>3</v>
      </c>
      <c r="E295" s="135">
        <v>1</v>
      </c>
      <c r="F295" s="135" t="s">
        <v>9</v>
      </c>
    </row>
    <row r="296" spans="2:6" s="1" customFormat="1">
      <c r="B296" s="133">
        <v>285</v>
      </c>
      <c r="C296" s="134" t="s">
        <v>4288</v>
      </c>
      <c r="D296" s="135">
        <v>0</v>
      </c>
      <c r="E296" s="135">
        <v>2</v>
      </c>
      <c r="F296" s="135" t="s">
        <v>3779</v>
      </c>
    </row>
    <row r="297" spans="2:6" s="1" customFormat="1">
      <c r="B297" s="133">
        <v>286</v>
      </c>
      <c r="C297" s="134" t="s">
        <v>4289</v>
      </c>
      <c r="D297" s="135">
        <v>0</v>
      </c>
      <c r="E297" s="135">
        <v>4</v>
      </c>
      <c r="F297" s="135" t="s">
        <v>9</v>
      </c>
    </row>
    <row r="298" spans="2:6" s="1" customFormat="1">
      <c r="B298" s="133">
        <v>287</v>
      </c>
      <c r="C298" s="134" t="s">
        <v>4290</v>
      </c>
      <c r="D298" s="135">
        <v>0</v>
      </c>
      <c r="E298" s="135">
        <v>4</v>
      </c>
      <c r="F298" s="135" t="s">
        <v>9</v>
      </c>
    </row>
    <row r="299" spans="2:6" s="1" customFormat="1">
      <c r="B299" s="133">
        <v>288</v>
      </c>
      <c r="C299" s="134" t="s">
        <v>4291</v>
      </c>
      <c r="D299" s="135">
        <v>0</v>
      </c>
      <c r="E299" s="135">
        <v>4</v>
      </c>
      <c r="F299" s="135" t="s">
        <v>9</v>
      </c>
    </row>
    <row r="300" spans="2:6" s="1" customFormat="1">
      <c r="B300" s="133">
        <v>289</v>
      </c>
      <c r="C300" s="134" t="s">
        <v>4292</v>
      </c>
      <c r="D300" s="135">
        <v>3</v>
      </c>
      <c r="E300" s="135">
        <v>4</v>
      </c>
      <c r="F300" s="135" t="s">
        <v>9</v>
      </c>
    </row>
    <row r="301" spans="2:6" s="1" customFormat="1">
      <c r="B301" s="133">
        <v>290</v>
      </c>
      <c r="C301" s="134" t="s">
        <v>4293</v>
      </c>
      <c r="D301" s="135">
        <v>0</v>
      </c>
      <c r="E301" s="135">
        <v>4</v>
      </c>
      <c r="F301" s="135" t="s">
        <v>9</v>
      </c>
    </row>
    <row r="302" spans="2:6" s="1" customFormat="1">
      <c r="B302" s="133">
        <v>291</v>
      </c>
      <c r="C302" s="134" t="s">
        <v>4294</v>
      </c>
      <c r="D302" s="135">
        <v>0</v>
      </c>
      <c r="E302" s="135">
        <v>4</v>
      </c>
      <c r="F302" s="135" t="s">
        <v>9</v>
      </c>
    </row>
    <row r="303" spans="2:6" s="1" customFormat="1">
      <c r="B303" s="133">
        <v>292</v>
      </c>
      <c r="C303" s="134" t="s">
        <v>4295</v>
      </c>
      <c r="D303" s="135">
        <v>0</v>
      </c>
      <c r="E303" s="135">
        <v>4</v>
      </c>
      <c r="F303" s="135" t="s">
        <v>9</v>
      </c>
    </row>
    <row r="304" spans="2:6" s="1" customFormat="1">
      <c r="B304" s="133">
        <v>293</v>
      </c>
      <c r="C304" s="134" t="s">
        <v>4296</v>
      </c>
      <c r="D304" s="135">
        <v>2</v>
      </c>
      <c r="E304" s="135">
        <v>1</v>
      </c>
      <c r="F304" s="135" t="s">
        <v>3779</v>
      </c>
    </row>
    <row r="305" spans="2:6" s="1" customFormat="1">
      <c r="B305" s="133">
        <v>294</v>
      </c>
      <c r="C305" s="134" t="s">
        <v>4297</v>
      </c>
      <c r="D305" s="135">
        <v>0</v>
      </c>
      <c r="E305" s="135">
        <v>1</v>
      </c>
      <c r="F305" s="135" t="s">
        <v>3779</v>
      </c>
    </row>
    <row r="306" spans="2:6" s="1" customFormat="1">
      <c r="B306" s="133">
        <v>295</v>
      </c>
      <c r="C306" s="134" t="s">
        <v>4298</v>
      </c>
      <c r="D306" s="135">
        <v>0</v>
      </c>
      <c r="E306" s="135">
        <v>4</v>
      </c>
      <c r="F306" s="135" t="s">
        <v>9</v>
      </c>
    </row>
    <row r="307" spans="2:6" s="1" customFormat="1">
      <c r="B307" s="133">
        <v>296</v>
      </c>
      <c r="C307" s="134" t="s">
        <v>4299</v>
      </c>
      <c r="D307" s="135">
        <v>0</v>
      </c>
      <c r="E307" s="135">
        <v>4</v>
      </c>
      <c r="F307" s="135" t="s">
        <v>9</v>
      </c>
    </row>
    <row r="308" spans="2:6" s="1" customFormat="1">
      <c r="B308" s="133">
        <v>297</v>
      </c>
      <c r="C308" s="134" t="s">
        <v>4300</v>
      </c>
      <c r="D308" s="135">
        <v>2</v>
      </c>
      <c r="E308" s="135">
        <v>4</v>
      </c>
      <c r="F308" s="135" t="s">
        <v>9</v>
      </c>
    </row>
    <row r="309" spans="2:6" s="1" customFormat="1">
      <c r="B309" s="133">
        <v>298</v>
      </c>
      <c r="C309" s="134" t="s">
        <v>4301</v>
      </c>
      <c r="D309" s="135">
        <v>0</v>
      </c>
      <c r="E309" s="135">
        <v>4</v>
      </c>
      <c r="F309" s="135" t="s">
        <v>9</v>
      </c>
    </row>
    <row r="310" spans="2:6" s="1" customFormat="1">
      <c r="B310" s="133">
        <v>299</v>
      </c>
      <c r="C310" s="134" t="s">
        <v>4302</v>
      </c>
      <c r="D310" s="135">
        <v>2</v>
      </c>
      <c r="E310" s="135">
        <v>4</v>
      </c>
      <c r="F310" s="135" t="s">
        <v>9</v>
      </c>
    </row>
    <row r="311" spans="2:6" s="1" customFormat="1">
      <c r="B311" s="133">
        <v>300</v>
      </c>
      <c r="C311" s="134" t="s">
        <v>4303</v>
      </c>
      <c r="D311" s="135">
        <v>0</v>
      </c>
      <c r="E311" s="135">
        <v>4</v>
      </c>
      <c r="F311" s="135" t="s">
        <v>9</v>
      </c>
    </row>
    <row r="312" spans="2:6" s="1" customFormat="1">
      <c r="B312" s="133">
        <v>301</v>
      </c>
      <c r="C312" s="134" t="s">
        <v>4304</v>
      </c>
      <c r="D312" s="135">
        <v>0</v>
      </c>
      <c r="E312" s="135">
        <v>4</v>
      </c>
      <c r="F312" s="135" t="s">
        <v>9</v>
      </c>
    </row>
    <row r="313" spans="2:6" s="1" customFormat="1">
      <c r="B313" s="133">
        <v>302</v>
      </c>
      <c r="C313" s="134" t="s">
        <v>4305</v>
      </c>
      <c r="D313" s="135">
        <v>0</v>
      </c>
      <c r="E313" s="135">
        <v>1</v>
      </c>
      <c r="F313" s="135" t="s">
        <v>3779</v>
      </c>
    </row>
    <row r="314" spans="2:6" s="1" customFormat="1">
      <c r="B314" s="133">
        <v>303</v>
      </c>
      <c r="C314" s="134" t="s">
        <v>4306</v>
      </c>
      <c r="D314" s="135">
        <v>0</v>
      </c>
      <c r="E314" s="135">
        <v>4</v>
      </c>
      <c r="F314" s="135" t="s">
        <v>9</v>
      </c>
    </row>
    <row r="315" spans="2:6" s="1" customFormat="1">
      <c r="B315" s="133">
        <v>304</v>
      </c>
      <c r="C315" s="134" t="s">
        <v>4307</v>
      </c>
      <c r="D315" s="135">
        <v>0</v>
      </c>
      <c r="E315" s="135">
        <v>4</v>
      </c>
      <c r="F315" s="135" t="s">
        <v>9</v>
      </c>
    </row>
    <row r="316" spans="2:6" s="1" customFormat="1">
      <c r="B316" s="133">
        <v>305</v>
      </c>
      <c r="C316" s="134" t="s">
        <v>4308</v>
      </c>
      <c r="D316" s="135">
        <v>0</v>
      </c>
      <c r="E316" s="135">
        <v>3</v>
      </c>
      <c r="F316" s="135" t="s">
        <v>9</v>
      </c>
    </row>
    <row r="317" spans="2:6" s="1" customFormat="1">
      <c r="B317" s="133">
        <v>306</v>
      </c>
      <c r="C317" s="134" t="s">
        <v>4309</v>
      </c>
      <c r="D317" s="135">
        <v>0</v>
      </c>
      <c r="E317" s="135">
        <v>4</v>
      </c>
      <c r="F317" s="135" t="s">
        <v>9</v>
      </c>
    </row>
    <row r="318" spans="2:6" s="1" customFormat="1">
      <c r="B318" s="133">
        <v>307</v>
      </c>
      <c r="C318" s="134" t="s">
        <v>4310</v>
      </c>
      <c r="D318" s="135">
        <v>0</v>
      </c>
      <c r="E318" s="135">
        <v>4</v>
      </c>
      <c r="F318" s="135" t="s">
        <v>9</v>
      </c>
    </row>
    <row r="319" spans="2:6" s="1" customFormat="1">
      <c r="B319" s="133">
        <v>308</v>
      </c>
      <c r="C319" s="134" t="s">
        <v>4311</v>
      </c>
      <c r="D319" s="135">
        <v>3</v>
      </c>
      <c r="E319" s="135">
        <v>1</v>
      </c>
      <c r="F319" s="135" t="s">
        <v>9</v>
      </c>
    </row>
    <row r="320" spans="2:6" s="1" customFormat="1">
      <c r="B320" s="133">
        <v>309</v>
      </c>
      <c r="C320" s="134" t="s">
        <v>4312</v>
      </c>
      <c r="D320" s="135">
        <v>0</v>
      </c>
      <c r="E320" s="135">
        <v>4</v>
      </c>
      <c r="F320" s="135" t="s">
        <v>9</v>
      </c>
    </row>
    <row r="321" spans="2:6" s="1" customFormat="1">
      <c r="B321" s="133">
        <v>310</v>
      </c>
      <c r="C321" s="134" t="s">
        <v>4313</v>
      </c>
      <c r="D321" s="135">
        <v>0</v>
      </c>
      <c r="E321" s="135">
        <v>1</v>
      </c>
      <c r="F321" s="135" t="s">
        <v>3779</v>
      </c>
    </row>
    <row r="322" spans="2:6" s="1" customFormat="1">
      <c r="B322" s="133">
        <v>311</v>
      </c>
      <c r="C322" s="134" t="s">
        <v>4314</v>
      </c>
      <c r="D322" s="135">
        <v>0</v>
      </c>
      <c r="E322" s="135">
        <v>4</v>
      </c>
      <c r="F322" s="135" t="s">
        <v>9</v>
      </c>
    </row>
    <row r="323" spans="2:6" s="1" customFormat="1">
      <c r="B323" s="133">
        <v>312</v>
      </c>
      <c r="C323" s="134" t="s">
        <v>4315</v>
      </c>
      <c r="D323" s="135">
        <v>0</v>
      </c>
      <c r="E323" s="135">
        <v>4</v>
      </c>
      <c r="F323" s="135" t="s">
        <v>9</v>
      </c>
    </row>
    <row r="324" spans="2:6" s="1" customFormat="1">
      <c r="B324" s="133">
        <v>313</v>
      </c>
      <c r="C324" s="134" t="s">
        <v>4316</v>
      </c>
      <c r="D324" s="135">
        <v>0</v>
      </c>
      <c r="E324" s="135">
        <v>4</v>
      </c>
      <c r="F324" s="135" t="s">
        <v>9</v>
      </c>
    </row>
    <row r="325" spans="2:6" s="1" customFormat="1">
      <c r="B325" s="133">
        <v>314</v>
      </c>
      <c r="C325" s="134" t="s">
        <v>4317</v>
      </c>
      <c r="D325" s="135">
        <v>0</v>
      </c>
      <c r="E325" s="135">
        <v>3</v>
      </c>
      <c r="F325" s="135" t="s">
        <v>9</v>
      </c>
    </row>
    <row r="326" spans="2:6" s="1" customFormat="1">
      <c r="B326" s="133">
        <v>315</v>
      </c>
      <c r="C326" s="134" t="s">
        <v>4318</v>
      </c>
      <c r="D326" s="135">
        <v>0</v>
      </c>
      <c r="E326" s="135">
        <v>4</v>
      </c>
      <c r="F326" s="135" t="s">
        <v>9</v>
      </c>
    </row>
    <row r="327" spans="2:6" s="1" customFormat="1">
      <c r="B327" s="133">
        <v>316</v>
      </c>
      <c r="C327" s="134" t="s">
        <v>4319</v>
      </c>
      <c r="D327" s="135">
        <v>0</v>
      </c>
      <c r="E327" s="135">
        <v>4</v>
      </c>
      <c r="F327" s="135" t="s">
        <v>9</v>
      </c>
    </row>
    <row r="328" spans="2:6" s="1" customFormat="1">
      <c r="B328" s="133">
        <v>317</v>
      </c>
      <c r="C328" s="134" t="s">
        <v>4320</v>
      </c>
      <c r="D328" s="135">
        <v>0</v>
      </c>
      <c r="E328" s="135">
        <v>1</v>
      </c>
      <c r="F328" s="135" t="s">
        <v>3779</v>
      </c>
    </row>
    <row r="329" spans="2:6" s="1" customFormat="1">
      <c r="B329" s="133">
        <v>318</v>
      </c>
      <c r="C329" s="134" t="s">
        <v>4321</v>
      </c>
      <c r="D329" s="135">
        <v>0</v>
      </c>
      <c r="E329" s="135">
        <v>4</v>
      </c>
      <c r="F329" s="135" t="s">
        <v>9</v>
      </c>
    </row>
    <row r="330" spans="2:6" s="1" customFormat="1">
      <c r="B330" s="133">
        <v>319</v>
      </c>
      <c r="C330" s="134" t="s">
        <v>4322</v>
      </c>
      <c r="D330" s="135">
        <v>0</v>
      </c>
      <c r="E330" s="135">
        <v>4</v>
      </c>
      <c r="F330" s="135" t="s">
        <v>9</v>
      </c>
    </row>
    <row r="331" spans="2:6" s="1" customFormat="1">
      <c r="B331" s="133">
        <v>320</v>
      </c>
      <c r="C331" s="134" t="s">
        <v>4323</v>
      </c>
      <c r="D331" s="135">
        <v>2</v>
      </c>
      <c r="E331" s="135">
        <v>4</v>
      </c>
      <c r="F331" s="135" t="s">
        <v>9</v>
      </c>
    </row>
    <row r="332" spans="2:6" s="1" customFormat="1">
      <c r="B332" s="133">
        <v>321</v>
      </c>
      <c r="C332" s="134" t="s">
        <v>4324</v>
      </c>
      <c r="D332" s="135">
        <v>4</v>
      </c>
      <c r="E332" s="135">
        <v>4</v>
      </c>
      <c r="F332" s="135" t="s">
        <v>9</v>
      </c>
    </row>
    <row r="333" spans="2:6" s="1" customFormat="1">
      <c r="B333" s="133">
        <v>322</v>
      </c>
      <c r="C333" s="134" t="s">
        <v>4325</v>
      </c>
      <c r="D333" s="135">
        <v>0</v>
      </c>
      <c r="E333" s="135">
        <v>4</v>
      </c>
      <c r="F333" s="135" t="s">
        <v>9</v>
      </c>
    </row>
    <row r="334" spans="2:6" s="1" customFormat="1">
      <c r="B334" s="133">
        <v>323</v>
      </c>
      <c r="C334" s="134" t="s">
        <v>4326</v>
      </c>
      <c r="D334" s="135">
        <v>4</v>
      </c>
      <c r="E334" s="135">
        <v>4</v>
      </c>
      <c r="F334" s="135" t="s">
        <v>9</v>
      </c>
    </row>
    <row r="335" spans="2:6" s="1" customFormat="1">
      <c r="B335" s="133">
        <v>324</v>
      </c>
      <c r="C335" s="134" t="s">
        <v>4327</v>
      </c>
      <c r="D335" s="135">
        <v>0</v>
      </c>
      <c r="E335" s="135">
        <v>4</v>
      </c>
      <c r="F335" s="135" t="s">
        <v>9</v>
      </c>
    </row>
    <row r="336" spans="2:6" s="1" customFormat="1">
      <c r="B336" s="133">
        <v>325</v>
      </c>
      <c r="C336" s="134" t="s">
        <v>4328</v>
      </c>
      <c r="D336" s="135">
        <v>0</v>
      </c>
      <c r="E336" s="135">
        <v>4</v>
      </c>
      <c r="F336" s="135" t="s">
        <v>9</v>
      </c>
    </row>
    <row r="337" spans="2:6" s="1" customFormat="1">
      <c r="B337" s="133">
        <v>326</v>
      </c>
      <c r="C337" s="134" t="s">
        <v>4329</v>
      </c>
      <c r="D337" s="135">
        <v>4</v>
      </c>
      <c r="E337" s="135">
        <v>4</v>
      </c>
      <c r="F337" s="135" t="s">
        <v>9</v>
      </c>
    </row>
    <row r="338" spans="2:6" s="1" customFormat="1">
      <c r="B338" s="133">
        <v>327</v>
      </c>
      <c r="C338" s="134" t="s">
        <v>4330</v>
      </c>
      <c r="D338" s="135">
        <v>0</v>
      </c>
      <c r="E338" s="135">
        <v>2</v>
      </c>
      <c r="F338" s="135" t="s">
        <v>3779</v>
      </c>
    </row>
    <row r="339" spans="2:6" s="1" customFormat="1">
      <c r="B339" s="133">
        <v>328</v>
      </c>
      <c r="C339" s="134" t="s">
        <v>4331</v>
      </c>
      <c r="D339" s="135">
        <v>0</v>
      </c>
      <c r="E339" s="135">
        <v>4</v>
      </c>
      <c r="F339" s="135" t="s">
        <v>9</v>
      </c>
    </row>
    <row r="340" spans="2:6" s="1" customFormat="1">
      <c r="B340" s="133">
        <v>329</v>
      </c>
      <c r="C340" s="134" t="s">
        <v>4332</v>
      </c>
      <c r="D340" s="135">
        <v>0</v>
      </c>
      <c r="E340" s="135">
        <v>4</v>
      </c>
      <c r="F340" s="135" t="s">
        <v>9</v>
      </c>
    </row>
    <row r="341" spans="2:6" s="1" customFormat="1">
      <c r="B341" s="133">
        <v>330</v>
      </c>
      <c r="C341" s="134" t="s">
        <v>4333</v>
      </c>
      <c r="D341" s="135">
        <v>0</v>
      </c>
      <c r="E341" s="135">
        <v>4</v>
      </c>
      <c r="F341" s="135" t="s">
        <v>9</v>
      </c>
    </row>
    <row r="342" spans="2:6" s="1" customFormat="1">
      <c r="B342" s="133">
        <v>331</v>
      </c>
      <c r="C342" s="134" t="s">
        <v>4334</v>
      </c>
      <c r="D342" s="135">
        <v>3</v>
      </c>
      <c r="E342" s="135">
        <v>4</v>
      </c>
      <c r="F342" s="135" t="s">
        <v>9</v>
      </c>
    </row>
    <row r="343" spans="2:6" s="1" customFormat="1">
      <c r="B343" s="133">
        <v>332</v>
      </c>
      <c r="C343" s="134" t="s">
        <v>4335</v>
      </c>
      <c r="D343" s="135">
        <v>0</v>
      </c>
      <c r="E343" s="135">
        <v>4</v>
      </c>
      <c r="F343" s="135" t="s">
        <v>9</v>
      </c>
    </row>
    <row r="344" spans="2:6" s="1" customFormat="1">
      <c r="B344" s="133">
        <v>333</v>
      </c>
      <c r="C344" s="134" t="s">
        <v>4336</v>
      </c>
      <c r="D344" s="135">
        <v>0</v>
      </c>
      <c r="E344" s="135">
        <v>4</v>
      </c>
      <c r="F344" s="135" t="s">
        <v>9</v>
      </c>
    </row>
    <row r="345" spans="2:6" s="1" customFormat="1">
      <c r="B345" s="133">
        <v>334</v>
      </c>
      <c r="C345" s="134" t="s">
        <v>4337</v>
      </c>
      <c r="D345" s="135">
        <v>0</v>
      </c>
      <c r="E345" s="135">
        <v>4</v>
      </c>
      <c r="F345" s="135" t="s">
        <v>9</v>
      </c>
    </row>
    <row r="346" spans="2:6" s="1" customFormat="1">
      <c r="B346" s="133">
        <v>335</v>
      </c>
      <c r="C346" s="134" t="s">
        <v>4338</v>
      </c>
      <c r="D346" s="135">
        <v>0</v>
      </c>
      <c r="E346" s="135">
        <v>4</v>
      </c>
      <c r="F346" s="135" t="s">
        <v>9</v>
      </c>
    </row>
    <row r="347" spans="2:6" s="1" customFormat="1">
      <c r="B347" s="133">
        <v>336</v>
      </c>
      <c r="C347" s="134" t="s">
        <v>4339</v>
      </c>
      <c r="D347" s="135">
        <v>2</v>
      </c>
      <c r="E347" s="135">
        <v>2</v>
      </c>
      <c r="F347" s="135" t="s">
        <v>3779</v>
      </c>
    </row>
    <row r="348" spans="2:6" s="1" customFormat="1">
      <c r="B348" s="133">
        <v>337</v>
      </c>
      <c r="C348" s="134" t="s">
        <v>4340</v>
      </c>
      <c r="D348" s="135">
        <v>3</v>
      </c>
      <c r="E348" s="135">
        <v>4</v>
      </c>
      <c r="F348" s="135" t="s">
        <v>9</v>
      </c>
    </row>
    <row r="349" spans="2:6" s="1" customFormat="1">
      <c r="B349" s="133">
        <v>338</v>
      </c>
      <c r="C349" s="134" t="s">
        <v>4341</v>
      </c>
      <c r="D349" s="135">
        <v>0</v>
      </c>
      <c r="E349" s="135">
        <v>1</v>
      </c>
      <c r="F349" s="135" t="s">
        <v>3779</v>
      </c>
    </row>
    <row r="350" spans="2:6" s="1" customFormat="1">
      <c r="B350" s="133">
        <v>339</v>
      </c>
      <c r="C350" s="134" t="s">
        <v>4342</v>
      </c>
      <c r="D350" s="135">
        <v>0</v>
      </c>
      <c r="E350" s="135">
        <v>1</v>
      </c>
      <c r="F350" s="135" t="s">
        <v>3779</v>
      </c>
    </row>
    <row r="351" spans="2:6" s="1" customFormat="1">
      <c r="B351" s="133">
        <v>340</v>
      </c>
      <c r="C351" s="134" t="s">
        <v>4343</v>
      </c>
      <c r="D351" s="135">
        <v>0</v>
      </c>
      <c r="E351" s="135">
        <v>4</v>
      </c>
      <c r="F351" s="135" t="s">
        <v>9</v>
      </c>
    </row>
    <row r="352" spans="2:6" s="1" customFormat="1">
      <c r="B352" s="133">
        <v>341</v>
      </c>
      <c r="C352" s="134" t="s">
        <v>4344</v>
      </c>
      <c r="D352" s="135">
        <v>0</v>
      </c>
      <c r="E352" s="135">
        <v>4</v>
      </c>
      <c r="F352" s="135" t="s">
        <v>9</v>
      </c>
    </row>
    <row r="353" spans="2:6" s="1" customFormat="1">
      <c r="B353" s="133">
        <v>342</v>
      </c>
      <c r="C353" s="134" t="s">
        <v>4345</v>
      </c>
      <c r="D353" s="135">
        <v>0</v>
      </c>
      <c r="E353" s="135">
        <v>4</v>
      </c>
      <c r="F353" s="135" t="s">
        <v>9</v>
      </c>
    </row>
    <row r="354" spans="2:6" s="1" customFormat="1">
      <c r="B354" s="133">
        <v>343</v>
      </c>
      <c r="C354" s="134" t="s">
        <v>4346</v>
      </c>
      <c r="D354" s="135">
        <v>0</v>
      </c>
      <c r="E354" s="135">
        <v>1</v>
      </c>
      <c r="F354" s="135" t="s">
        <v>3779</v>
      </c>
    </row>
    <row r="355" spans="2:6" s="1" customFormat="1">
      <c r="B355" s="133">
        <v>344</v>
      </c>
      <c r="C355" s="134" t="s">
        <v>4347</v>
      </c>
      <c r="D355" s="135">
        <v>0</v>
      </c>
      <c r="E355" s="135">
        <v>1</v>
      </c>
      <c r="F355" s="135" t="s">
        <v>3779</v>
      </c>
    </row>
    <row r="356" spans="2:6" s="1" customFormat="1">
      <c r="B356" s="133">
        <v>345</v>
      </c>
      <c r="C356" s="134" t="s">
        <v>4348</v>
      </c>
      <c r="D356" s="135">
        <v>0</v>
      </c>
      <c r="E356" s="135">
        <v>4</v>
      </c>
      <c r="F356" s="135" t="s">
        <v>9</v>
      </c>
    </row>
    <row r="357" spans="2:6" s="1" customFormat="1">
      <c r="B357" s="133">
        <v>346</v>
      </c>
      <c r="C357" s="134" t="s">
        <v>4349</v>
      </c>
      <c r="D357" s="135">
        <v>3</v>
      </c>
      <c r="E357" s="135">
        <v>4</v>
      </c>
      <c r="F357" s="135" t="s">
        <v>9</v>
      </c>
    </row>
    <row r="358" spans="2:6" s="1" customFormat="1">
      <c r="B358" s="133">
        <v>347</v>
      </c>
      <c r="C358" s="134" t="s">
        <v>4350</v>
      </c>
      <c r="D358" s="135">
        <v>0</v>
      </c>
      <c r="E358" s="135">
        <v>4</v>
      </c>
      <c r="F358" s="135" t="s">
        <v>9</v>
      </c>
    </row>
    <row r="359" spans="2:6" s="1" customFormat="1">
      <c r="B359" s="133">
        <v>348</v>
      </c>
      <c r="C359" s="134" t="s">
        <v>4351</v>
      </c>
      <c r="D359" s="135">
        <v>0</v>
      </c>
      <c r="E359" s="135">
        <v>4</v>
      </c>
      <c r="F359" s="135" t="s">
        <v>9</v>
      </c>
    </row>
    <row r="360" spans="2:6" s="1" customFormat="1">
      <c r="B360" s="133">
        <v>349</v>
      </c>
      <c r="C360" s="134" t="s">
        <v>4352</v>
      </c>
      <c r="D360" s="135">
        <v>0</v>
      </c>
      <c r="E360" s="135">
        <v>1</v>
      </c>
      <c r="F360" s="135" t="s">
        <v>3779</v>
      </c>
    </row>
    <row r="361" spans="2:6" s="1" customFormat="1">
      <c r="B361" s="133">
        <v>350</v>
      </c>
      <c r="C361" s="134" t="s">
        <v>4353</v>
      </c>
      <c r="D361" s="135">
        <v>0</v>
      </c>
      <c r="E361" s="135">
        <v>4</v>
      </c>
      <c r="F361" s="135" t="s">
        <v>9</v>
      </c>
    </row>
    <row r="362" spans="2:6" s="1" customFormat="1">
      <c r="B362" s="133">
        <v>351</v>
      </c>
      <c r="C362" s="134" t="s">
        <v>4354</v>
      </c>
      <c r="D362" s="135">
        <v>0</v>
      </c>
      <c r="E362" s="135">
        <v>1</v>
      </c>
      <c r="F362" s="135" t="s">
        <v>3779</v>
      </c>
    </row>
    <row r="363" spans="2:6" s="1" customFormat="1">
      <c r="B363" s="133">
        <v>352</v>
      </c>
      <c r="C363" s="134" t="s">
        <v>4355</v>
      </c>
      <c r="D363" s="135">
        <v>0</v>
      </c>
      <c r="E363" s="135">
        <v>4</v>
      </c>
      <c r="F363" s="135" t="s">
        <v>9</v>
      </c>
    </row>
    <row r="364" spans="2:6" s="1" customFormat="1">
      <c r="B364" s="133">
        <v>353</v>
      </c>
      <c r="C364" s="134" t="s">
        <v>4356</v>
      </c>
      <c r="D364" s="135">
        <v>0</v>
      </c>
      <c r="E364" s="135">
        <v>4</v>
      </c>
      <c r="F364" s="135" t="s">
        <v>9</v>
      </c>
    </row>
    <row r="365" spans="2:6" s="1" customFormat="1">
      <c r="B365" s="133">
        <v>354</v>
      </c>
      <c r="C365" s="134" t="s">
        <v>4357</v>
      </c>
      <c r="D365" s="135">
        <v>0</v>
      </c>
      <c r="E365" s="135">
        <v>4</v>
      </c>
      <c r="F365" s="135" t="s">
        <v>9</v>
      </c>
    </row>
    <row r="366" spans="2:6" s="1" customFormat="1">
      <c r="B366" s="133">
        <v>355</v>
      </c>
      <c r="C366" s="134" t="s">
        <v>4358</v>
      </c>
      <c r="D366" s="135">
        <v>0</v>
      </c>
      <c r="E366" s="135">
        <v>4</v>
      </c>
      <c r="F366" s="135" t="s">
        <v>9</v>
      </c>
    </row>
    <row r="367" spans="2:6" s="1" customFormat="1">
      <c r="B367" s="133">
        <v>356</v>
      </c>
      <c r="C367" s="134" t="s">
        <v>4359</v>
      </c>
      <c r="D367" s="135">
        <v>0</v>
      </c>
      <c r="E367" s="135">
        <v>4</v>
      </c>
      <c r="F367" s="135" t="s">
        <v>9</v>
      </c>
    </row>
    <row r="368" spans="2:6" s="1" customFormat="1">
      <c r="B368" s="133">
        <v>357</v>
      </c>
      <c r="C368" s="134" t="s">
        <v>4360</v>
      </c>
      <c r="D368" s="135">
        <v>0</v>
      </c>
      <c r="E368" s="135">
        <v>4</v>
      </c>
      <c r="F368" s="135" t="s">
        <v>9</v>
      </c>
    </row>
    <row r="369" spans="2:6" s="1" customFormat="1">
      <c r="B369" s="133">
        <v>358</v>
      </c>
      <c r="C369" s="134" t="s">
        <v>4361</v>
      </c>
      <c r="D369" s="135">
        <v>0</v>
      </c>
      <c r="E369" s="135">
        <v>4</v>
      </c>
      <c r="F369" s="135" t="s">
        <v>9</v>
      </c>
    </row>
    <row r="370" spans="2:6" s="1" customFormat="1">
      <c r="B370" s="133">
        <v>359</v>
      </c>
      <c r="C370" s="134" t="s">
        <v>4362</v>
      </c>
      <c r="D370" s="135">
        <v>0</v>
      </c>
      <c r="E370" s="135">
        <v>4</v>
      </c>
      <c r="F370" s="135" t="s">
        <v>9</v>
      </c>
    </row>
    <row r="371" spans="2:6" s="1" customFormat="1">
      <c r="B371" s="133">
        <v>360</v>
      </c>
      <c r="C371" s="134" t="s">
        <v>4363</v>
      </c>
      <c r="D371" s="135">
        <v>3</v>
      </c>
      <c r="E371" s="135">
        <v>4</v>
      </c>
      <c r="F371" s="135" t="s">
        <v>9</v>
      </c>
    </row>
    <row r="372" spans="2:6" s="1" customFormat="1">
      <c r="B372" s="133">
        <v>361</v>
      </c>
      <c r="C372" s="134" t="s">
        <v>4364</v>
      </c>
      <c r="D372" s="135">
        <v>0</v>
      </c>
      <c r="E372" s="135">
        <v>4</v>
      </c>
      <c r="F372" s="135" t="s">
        <v>9</v>
      </c>
    </row>
    <row r="373" spans="2:6" s="1" customFormat="1">
      <c r="B373" s="133">
        <v>362</v>
      </c>
      <c r="C373" s="134" t="s">
        <v>4365</v>
      </c>
      <c r="D373" s="135">
        <v>0</v>
      </c>
      <c r="E373" s="135">
        <v>4</v>
      </c>
      <c r="F373" s="135" t="s">
        <v>9</v>
      </c>
    </row>
    <row r="374" spans="2:6" s="1" customFormat="1">
      <c r="B374" s="133">
        <v>363</v>
      </c>
      <c r="C374" s="134" t="s">
        <v>4366</v>
      </c>
      <c r="D374" s="135">
        <v>0</v>
      </c>
      <c r="E374" s="135">
        <v>3</v>
      </c>
      <c r="F374" s="135" t="s">
        <v>9</v>
      </c>
    </row>
    <row r="375" spans="2:6" s="1" customFormat="1">
      <c r="B375" s="133">
        <v>364</v>
      </c>
      <c r="C375" s="134" t="s">
        <v>4367</v>
      </c>
      <c r="D375" s="135">
        <v>0</v>
      </c>
      <c r="E375" s="135">
        <v>4</v>
      </c>
      <c r="F375" s="135" t="s">
        <v>9</v>
      </c>
    </row>
    <row r="376" spans="2:6" s="1" customFormat="1">
      <c r="B376" s="133">
        <v>365</v>
      </c>
      <c r="C376" s="134" t="s">
        <v>4368</v>
      </c>
      <c r="D376" s="135">
        <v>4</v>
      </c>
      <c r="E376" s="135">
        <v>4</v>
      </c>
      <c r="F376" s="135" t="s">
        <v>9</v>
      </c>
    </row>
    <row r="377" spans="2:6" s="1" customFormat="1">
      <c r="B377" s="133">
        <v>366</v>
      </c>
      <c r="C377" s="134" t="s">
        <v>4369</v>
      </c>
      <c r="D377" s="135">
        <v>0</v>
      </c>
      <c r="E377" s="135">
        <v>4</v>
      </c>
      <c r="F377" s="135" t="s">
        <v>9</v>
      </c>
    </row>
    <row r="378" spans="2:6" s="1" customFormat="1">
      <c r="B378" s="133">
        <v>367</v>
      </c>
      <c r="C378" s="134" t="s">
        <v>4370</v>
      </c>
      <c r="D378" s="135">
        <v>0</v>
      </c>
      <c r="E378" s="135">
        <v>4</v>
      </c>
      <c r="F378" s="135" t="s">
        <v>9</v>
      </c>
    </row>
    <row r="379" spans="2:6" s="1" customFormat="1">
      <c r="B379" s="133">
        <v>368</v>
      </c>
      <c r="C379" s="134" t="s">
        <v>4371</v>
      </c>
      <c r="D379" s="135">
        <v>0</v>
      </c>
      <c r="E379" s="135">
        <v>4</v>
      </c>
      <c r="F379" s="135" t="s">
        <v>9</v>
      </c>
    </row>
    <row r="380" spans="2:6" s="1" customFormat="1">
      <c r="B380" s="133">
        <v>369</v>
      </c>
      <c r="C380" s="134" t="s">
        <v>4372</v>
      </c>
      <c r="D380" s="135">
        <v>0</v>
      </c>
      <c r="E380" s="135">
        <v>4</v>
      </c>
      <c r="F380" s="135" t="s">
        <v>9</v>
      </c>
    </row>
    <row r="381" spans="2:6" s="1" customFormat="1">
      <c r="B381" s="133">
        <v>370</v>
      </c>
      <c r="C381" s="134" t="s">
        <v>4373</v>
      </c>
      <c r="D381" s="135">
        <v>0</v>
      </c>
      <c r="E381" s="135">
        <v>4</v>
      </c>
      <c r="F381" s="135" t="s">
        <v>9</v>
      </c>
    </row>
    <row r="382" spans="2:6" s="1" customFormat="1">
      <c r="B382" s="133">
        <v>371</v>
      </c>
      <c r="C382" s="134" t="s">
        <v>4374</v>
      </c>
      <c r="D382" s="135">
        <v>0</v>
      </c>
      <c r="E382" s="135">
        <v>4</v>
      </c>
      <c r="F382" s="135" t="s">
        <v>9</v>
      </c>
    </row>
    <row r="383" spans="2:6" s="1" customFormat="1">
      <c r="B383" s="133">
        <v>372</v>
      </c>
      <c r="C383" s="134" t="s">
        <v>4375</v>
      </c>
      <c r="D383" s="135">
        <v>0</v>
      </c>
      <c r="E383" s="135">
        <v>4</v>
      </c>
      <c r="F383" s="135" t="s">
        <v>9</v>
      </c>
    </row>
    <row r="384" spans="2:6" s="1" customFormat="1">
      <c r="B384" s="133">
        <v>373</v>
      </c>
      <c r="C384" s="134" t="s">
        <v>4376</v>
      </c>
      <c r="D384" s="135">
        <v>0</v>
      </c>
      <c r="E384" s="135">
        <v>4</v>
      </c>
      <c r="F384" s="135" t="s">
        <v>9</v>
      </c>
    </row>
    <row r="385" spans="2:6" s="1" customFormat="1">
      <c r="B385" s="133">
        <v>374</v>
      </c>
      <c r="C385" s="134" t="s">
        <v>4377</v>
      </c>
      <c r="D385" s="135">
        <v>0</v>
      </c>
      <c r="E385" s="135">
        <v>4</v>
      </c>
      <c r="F385" s="135" t="s">
        <v>9</v>
      </c>
    </row>
    <row r="386" spans="2:6" s="1" customFormat="1">
      <c r="B386" s="133">
        <v>375</v>
      </c>
      <c r="C386" s="134" t="s">
        <v>4378</v>
      </c>
      <c r="D386" s="135">
        <v>0</v>
      </c>
      <c r="E386" s="135">
        <v>1</v>
      </c>
      <c r="F386" s="135" t="s">
        <v>3779</v>
      </c>
    </row>
    <row r="387" spans="2:6" s="1" customFormat="1">
      <c r="B387" s="133">
        <v>376</v>
      </c>
      <c r="C387" s="134" t="s">
        <v>4379</v>
      </c>
      <c r="D387" s="135">
        <v>0</v>
      </c>
      <c r="E387" s="135">
        <v>4</v>
      </c>
      <c r="F387" s="135" t="s">
        <v>9</v>
      </c>
    </row>
    <row r="388" spans="2:6" s="1" customFormat="1">
      <c r="B388" s="133">
        <v>377</v>
      </c>
      <c r="C388" s="134" t="s">
        <v>4380</v>
      </c>
      <c r="D388" s="135">
        <v>0</v>
      </c>
      <c r="E388" s="135">
        <v>4</v>
      </c>
      <c r="F388" s="135" t="s">
        <v>9</v>
      </c>
    </row>
    <row r="389" spans="2:6" s="1" customFormat="1">
      <c r="B389" s="133">
        <v>378</v>
      </c>
      <c r="C389" s="134" t="s">
        <v>4381</v>
      </c>
      <c r="D389" s="135">
        <v>0</v>
      </c>
      <c r="E389" s="135">
        <v>4</v>
      </c>
      <c r="F389" s="135" t="s">
        <v>9</v>
      </c>
    </row>
    <row r="390" spans="2:6" s="1" customFormat="1">
      <c r="B390" s="133">
        <v>379</v>
      </c>
      <c r="C390" s="134" t="s">
        <v>4382</v>
      </c>
      <c r="D390" s="135">
        <v>0</v>
      </c>
      <c r="E390" s="135">
        <v>4</v>
      </c>
      <c r="F390" s="135" t="s">
        <v>9</v>
      </c>
    </row>
    <row r="391" spans="2:6" s="1" customFormat="1">
      <c r="B391" s="133">
        <v>380</v>
      </c>
      <c r="C391" s="134" t="s">
        <v>4383</v>
      </c>
      <c r="D391" s="135">
        <v>0</v>
      </c>
      <c r="E391" s="135">
        <v>4</v>
      </c>
      <c r="F391" s="135" t="s">
        <v>9</v>
      </c>
    </row>
    <row r="392" spans="2:6" s="1" customFormat="1">
      <c r="B392" s="133">
        <v>381</v>
      </c>
      <c r="C392" s="134" t="s">
        <v>4384</v>
      </c>
      <c r="D392" s="135">
        <v>0</v>
      </c>
      <c r="E392" s="135">
        <v>4</v>
      </c>
      <c r="F392" s="135" t="s">
        <v>9</v>
      </c>
    </row>
    <row r="393" spans="2:6" s="1" customFormat="1">
      <c r="B393" s="133">
        <v>382</v>
      </c>
      <c r="C393" s="134" t="s">
        <v>4385</v>
      </c>
      <c r="D393" s="135">
        <v>0</v>
      </c>
      <c r="E393" s="135">
        <v>4</v>
      </c>
      <c r="F393" s="135" t="s">
        <v>9</v>
      </c>
    </row>
    <row r="394" spans="2:6" s="1" customFormat="1">
      <c r="B394" s="133">
        <v>383</v>
      </c>
      <c r="C394" s="134" t="s">
        <v>4386</v>
      </c>
      <c r="D394" s="135">
        <v>0</v>
      </c>
      <c r="E394" s="135">
        <v>4</v>
      </c>
      <c r="F394" s="135" t="s">
        <v>9</v>
      </c>
    </row>
    <row r="395" spans="2:6" s="1" customFormat="1">
      <c r="B395" s="133">
        <v>384</v>
      </c>
      <c r="C395" s="134" t="s">
        <v>4387</v>
      </c>
      <c r="D395" s="135">
        <v>0</v>
      </c>
      <c r="E395" s="135">
        <v>4</v>
      </c>
      <c r="F395" s="135" t="s">
        <v>9</v>
      </c>
    </row>
    <row r="396" spans="2:6" s="1" customFormat="1">
      <c r="B396" s="133">
        <v>385</v>
      </c>
      <c r="C396" s="134" t="s">
        <v>4388</v>
      </c>
      <c r="D396" s="135">
        <v>0</v>
      </c>
      <c r="E396" s="135">
        <v>4</v>
      </c>
      <c r="F396" s="135" t="s">
        <v>9</v>
      </c>
    </row>
    <row r="397" spans="2:6" s="1" customFormat="1">
      <c r="B397" s="133">
        <v>386</v>
      </c>
      <c r="C397" s="134" t="s">
        <v>4389</v>
      </c>
      <c r="D397" s="135">
        <v>4</v>
      </c>
      <c r="E397" s="135">
        <v>4</v>
      </c>
      <c r="F397" s="135" t="s">
        <v>9</v>
      </c>
    </row>
    <row r="398" spans="2:6" s="1" customFormat="1">
      <c r="B398" s="133">
        <v>387</v>
      </c>
      <c r="C398" s="134" t="s">
        <v>4390</v>
      </c>
      <c r="D398" s="135">
        <v>0</v>
      </c>
      <c r="E398" s="135">
        <v>4</v>
      </c>
      <c r="F398" s="135" t="s">
        <v>9</v>
      </c>
    </row>
    <row r="399" spans="2:6" s="1" customFormat="1">
      <c r="B399" s="133">
        <v>388</v>
      </c>
      <c r="C399" s="134" t="s">
        <v>4391</v>
      </c>
      <c r="D399" s="135">
        <v>3</v>
      </c>
      <c r="E399" s="135">
        <v>4</v>
      </c>
      <c r="F399" s="135" t="s">
        <v>9</v>
      </c>
    </row>
    <row r="400" spans="2:6" s="1" customFormat="1">
      <c r="B400" s="133">
        <v>389</v>
      </c>
      <c r="C400" s="134" t="s">
        <v>4392</v>
      </c>
      <c r="D400" s="135">
        <v>0</v>
      </c>
      <c r="E400" s="135">
        <v>4</v>
      </c>
      <c r="F400" s="135" t="s">
        <v>9</v>
      </c>
    </row>
    <row r="401" spans="2:6" s="1" customFormat="1">
      <c r="B401" s="133">
        <v>390</v>
      </c>
      <c r="C401" s="134" t="s">
        <v>4393</v>
      </c>
      <c r="D401" s="135">
        <v>2</v>
      </c>
      <c r="E401" s="135">
        <v>1</v>
      </c>
      <c r="F401" s="135" t="s">
        <v>3779</v>
      </c>
    </row>
    <row r="402" spans="2:6" s="1" customFormat="1">
      <c r="B402" s="133">
        <v>391</v>
      </c>
      <c r="C402" s="134" t="s">
        <v>4394</v>
      </c>
      <c r="D402" s="135">
        <v>0</v>
      </c>
      <c r="E402" s="135">
        <v>4</v>
      </c>
      <c r="F402" s="135" t="s">
        <v>9</v>
      </c>
    </row>
    <row r="403" spans="2:6" s="1" customFormat="1">
      <c r="B403" s="133">
        <v>392</v>
      </c>
      <c r="C403" s="134" t="s">
        <v>4395</v>
      </c>
      <c r="D403" s="135">
        <v>0</v>
      </c>
      <c r="E403" s="135">
        <v>4</v>
      </c>
      <c r="F403" s="135" t="s">
        <v>9</v>
      </c>
    </row>
    <row r="404" spans="2:6" s="1" customFormat="1">
      <c r="B404" s="133">
        <v>393</v>
      </c>
      <c r="C404" s="134" t="s">
        <v>4396</v>
      </c>
      <c r="D404" s="135">
        <v>0</v>
      </c>
      <c r="E404" s="135">
        <v>4</v>
      </c>
      <c r="F404" s="135" t="s">
        <v>9</v>
      </c>
    </row>
    <row r="405" spans="2:6" s="1" customFormat="1">
      <c r="B405" s="133">
        <v>394</v>
      </c>
      <c r="C405" s="134" t="s">
        <v>4397</v>
      </c>
      <c r="D405" s="135">
        <v>0</v>
      </c>
      <c r="E405" s="135">
        <v>4</v>
      </c>
      <c r="F405" s="135" t="s">
        <v>9</v>
      </c>
    </row>
    <row r="406" spans="2:6" s="1" customFormat="1">
      <c r="B406" s="133">
        <v>395</v>
      </c>
      <c r="C406" s="134" t="s">
        <v>4398</v>
      </c>
      <c r="D406" s="135">
        <v>2</v>
      </c>
      <c r="E406" s="135">
        <v>1</v>
      </c>
      <c r="F406" s="135" t="s">
        <v>3779</v>
      </c>
    </row>
    <row r="407" spans="2:6" s="1" customFormat="1">
      <c r="B407" s="133">
        <v>396</v>
      </c>
      <c r="C407" s="134" t="s">
        <v>4399</v>
      </c>
      <c r="D407" s="135">
        <v>0</v>
      </c>
      <c r="E407" s="135">
        <v>4</v>
      </c>
      <c r="F407" s="135" t="s">
        <v>9</v>
      </c>
    </row>
    <row r="408" spans="2:6" s="1" customFormat="1">
      <c r="B408" s="133">
        <v>397</v>
      </c>
      <c r="C408" s="134" t="s">
        <v>4400</v>
      </c>
      <c r="D408" s="135">
        <v>0</v>
      </c>
      <c r="E408" s="135">
        <v>1</v>
      </c>
      <c r="F408" s="135" t="s">
        <v>3779</v>
      </c>
    </row>
    <row r="409" spans="2:6" s="1" customFormat="1">
      <c r="B409" s="133">
        <v>398</v>
      </c>
      <c r="C409" s="134" t="s">
        <v>4401</v>
      </c>
      <c r="D409" s="135">
        <v>0</v>
      </c>
      <c r="E409" s="135">
        <v>1</v>
      </c>
      <c r="F409" s="135" t="s">
        <v>3779</v>
      </c>
    </row>
    <row r="410" spans="2:6" s="1" customFormat="1">
      <c r="B410" s="133">
        <v>399</v>
      </c>
      <c r="C410" s="134" t="s">
        <v>4402</v>
      </c>
      <c r="D410" s="135">
        <v>0</v>
      </c>
      <c r="E410" s="135">
        <v>4</v>
      </c>
      <c r="F410" s="135" t="s">
        <v>9</v>
      </c>
    </row>
    <row r="411" spans="2:6" s="1" customFormat="1">
      <c r="B411" s="133">
        <v>400</v>
      </c>
      <c r="C411" s="134" t="s">
        <v>4403</v>
      </c>
      <c r="D411" s="135">
        <v>4</v>
      </c>
      <c r="E411" s="135">
        <v>4</v>
      </c>
      <c r="F411" s="135" t="s">
        <v>9</v>
      </c>
    </row>
    <row r="412" spans="2:6" s="1" customFormat="1">
      <c r="B412" s="133">
        <v>401</v>
      </c>
      <c r="C412" s="134" t="s">
        <v>4404</v>
      </c>
      <c r="D412" s="135">
        <v>2</v>
      </c>
      <c r="E412" s="135">
        <v>1</v>
      </c>
      <c r="F412" s="135" t="s">
        <v>3779</v>
      </c>
    </row>
    <row r="413" spans="2:6" s="1" customFormat="1">
      <c r="B413" s="133">
        <v>402</v>
      </c>
      <c r="C413" s="134" t="s">
        <v>4405</v>
      </c>
      <c r="D413" s="135">
        <v>0</v>
      </c>
      <c r="E413" s="135">
        <v>1</v>
      </c>
      <c r="F413" s="135" t="s">
        <v>3779</v>
      </c>
    </row>
    <row r="414" spans="2:6" s="1" customFormat="1">
      <c r="B414" s="133">
        <v>403</v>
      </c>
      <c r="C414" s="134" t="s">
        <v>4406</v>
      </c>
      <c r="D414" s="135">
        <v>4</v>
      </c>
      <c r="E414" s="135">
        <v>1</v>
      </c>
      <c r="F414" s="135" t="s">
        <v>9</v>
      </c>
    </row>
    <row r="415" spans="2:6" s="1" customFormat="1">
      <c r="B415" s="133">
        <v>404</v>
      </c>
      <c r="C415" s="134" t="s">
        <v>4407</v>
      </c>
      <c r="D415" s="135">
        <v>0</v>
      </c>
      <c r="E415" s="135">
        <v>4</v>
      </c>
      <c r="F415" s="135" t="s">
        <v>9</v>
      </c>
    </row>
    <row r="416" spans="2:6" s="1" customFormat="1">
      <c r="B416" s="133">
        <v>405</v>
      </c>
      <c r="C416" s="134" t="s">
        <v>4408</v>
      </c>
      <c r="D416" s="135">
        <v>0</v>
      </c>
      <c r="E416" s="135">
        <v>4</v>
      </c>
      <c r="F416" s="135" t="s">
        <v>9</v>
      </c>
    </row>
    <row r="417" spans="2:6" s="1" customFormat="1">
      <c r="B417" s="133">
        <v>406</v>
      </c>
      <c r="C417" s="134" t="s">
        <v>4409</v>
      </c>
      <c r="D417" s="135">
        <v>0</v>
      </c>
      <c r="E417" s="135">
        <v>4</v>
      </c>
      <c r="F417" s="135" t="s">
        <v>9</v>
      </c>
    </row>
    <row r="418" spans="2:6" s="1" customFormat="1">
      <c r="B418" s="133">
        <v>407</v>
      </c>
      <c r="C418" s="134" t="s">
        <v>4410</v>
      </c>
      <c r="D418" s="135">
        <v>0</v>
      </c>
      <c r="E418" s="135">
        <v>4</v>
      </c>
      <c r="F418" s="135" t="s">
        <v>9</v>
      </c>
    </row>
    <row r="419" spans="2:6" s="1" customFormat="1">
      <c r="B419" s="133">
        <v>408</v>
      </c>
      <c r="C419" s="134" t="s">
        <v>4411</v>
      </c>
      <c r="D419" s="135">
        <v>0</v>
      </c>
      <c r="E419" s="135">
        <v>4</v>
      </c>
      <c r="F419" s="135" t="s">
        <v>9</v>
      </c>
    </row>
    <row r="420" spans="2:6" s="1" customFormat="1">
      <c r="B420" s="133">
        <v>409</v>
      </c>
      <c r="C420" s="134" t="s">
        <v>4412</v>
      </c>
      <c r="D420" s="135">
        <v>2</v>
      </c>
      <c r="E420" s="135">
        <v>4</v>
      </c>
      <c r="F420" s="135" t="s">
        <v>9</v>
      </c>
    </row>
    <row r="421" spans="2:6" s="1" customFormat="1">
      <c r="B421" s="133">
        <v>410</v>
      </c>
      <c r="C421" s="134" t="s">
        <v>4413</v>
      </c>
      <c r="D421" s="135">
        <v>0</v>
      </c>
      <c r="E421" s="135">
        <v>4</v>
      </c>
      <c r="F421" s="135" t="s">
        <v>9</v>
      </c>
    </row>
    <row r="422" spans="2:6" s="1" customFormat="1">
      <c r="B422" s="133">
        <v>411</v>
      </c>
      <c r="C422" s="134" t="s">
        <v>4414</v>
      </c>
      <c r="D422" s="135">
        <v>0</v>
      </c>
      <c r="E422" s="135">
        <v>4</v>
      </c>
      <c r="F422" s="135" t="s">
        <v>9</v>
      </c>
    </row>
    <row r="423" spans="2:6" s="1" customFormat="1">
      <c r="B423" s="133">
        <v>412</v>
      </c>
      <c r="C423" s="134" t="s">
        <v>4415</v>
      </c>
      <c r="D423" s="135">
        <v>0</v>
      </c>
      <c r="E423" s="135">
        <v>4</v>
      </c>
      <c r="F423" s="135" t="s">
        <v>9</v>
      </c>
    </row>
    <row r="424" spans="2:6" s="1" customFormat="1">
      <c r="B424" s="133">
        <v>413</v>
      </c>
      <c r="C424" s="134" t="s">
        <v>4416</v>
      </c>
      <c r="D424" s="135">
        <v>0</v>
      </c>
      <c r="E424" s="135">
        <v>4</v>
      </c>
      <c r="F424" s="135" t="s">
        <v>9</v>
      </c>
    </row>
    <row r="425" spans="2:6" s="1" customFormat="1">
      <c r="B425" s="133">
        <v>414</v>
      </c>
      <c r="C425" s="134" t="s">
        <v>4417</v>
      </c>
      <c r="D425" s="135">
        <v>0</v>
      </c>
      <c r="E425" s="135">
        <v>4</v>
      </c>
      <c r="F425" s="135" t="s">
        <v>9</v>
      </c>
    </row>
    <row r="426" spans="2:6" s="1" customFormat="1">
      <c r="B426" s="133">
        <v>415</v>
      </c>
      <c r="C426" s="134" t="s">
        <v>4418</v>
      </c>
      <c r="D426" s="135">
        <v>4</v>
      </c>
      <c r="E426" s="135">
        <v>1</v>
      </c>
      <c r="F426" s="135" t="s">
        <v>9</v>
      </c>
    </row>
    <row r="427" spans="2:6" s="1" customFormat="1">
      <c r="B427" s="133">
        <v>416</v>
      </c>
      <c r="C427" s="134" t="s">
        <v>4419</v>
      </c>
      <c r="D427" s="135">
        <v>0</v>
      </c>
      <c r="E427" s="135">
        <v>1</v>
      </c>
      <c r="F427" s="135" t="s">
        <v>3779</v>
      </c>
    </row>
    <row r="428" spans="2:6" s="1" customFormat="1">
      <c r="B428" s="133">
        <v>417</v>
      </c>
      <c r="C428" s="134" t="s">
        <v>4420</v>
      </c>
      <c r="D428" s="135">
        <v>0</v>
      </c>
      <c r="E428" s="135">
        <v>4</v>
      </c>
      <c r="F428" s="135" t="s">
        <v>9</v>
      </c>
    </row>
    <row r="429" spans="2:6" s="1" customFormat="1">
      <c r="B429" s="133">
        <v>418</v>
      </c>
      <c r="C429" s="134" t="s">
        <v>4421</v>
      </c>
      <c r="D429" s="135">
        <v>0</v>
      </c>
      <c r="E429" s="135">
        <v>1</v>
      </c>
      <c r="F429" s="135" t="s">
        <v>3779</v>
      </c>
    </row>
    <row r="430" spans="2:6" s="1" customFormat="1">
      <c r="B430" s="133">
        <v>419</v>
      </c>
      <c r="C430" s="134" t="s">
        <v>4422</v>
      </c>
      <c r="D430" s="135">
        <v>0</v>
      </c>
      <c r="E430" s="135">
        <v>4</v>
      </c>
      <c r="F430" s="135" t="s">
        <v>9</v>
      </c>
    </row>
    <row r="431" spans="2:6" s="1" customFormat="1">
      <c r="B431" s="133">
        <v>420</v>
      </c>
      <c r="C431" s="134" t="s">
        <v>4423</v>
      </c>
      <c r="D431" s="135">
        <v>0</v>
      </c>
      <c r="E431" s="135">
        <v>3</v>
      </c>
      <c r="F431" s="135" t="s">
        <v>9</v>
      </c>
    </row>
    <row r="432" spans="2:6" s="1" customFormat="1">
      <c r="B432" s="133">
        <v>421</v>
      </c>
      <c r="C432" s="134" t="s">
        <v>4424</v>
      </c>
      <c r="D432" s="135">
        <v>0</v>
      </c>
      <c r="E432" s="135">
        <v>4</v>
      </c>
      <c r="F432" s="135" t="s">
        <v>9</v>
      </c>
    </row>
    <row r="433" spans="2:6" s="1" customFormat="1">
      <c r="B433" s="133">
        <v>422</v>
      </c>
      <c r="C433" s="134" t="s">
        <v>4425</v>
      </c>
      <c r="D433" s="135">
        <v>0</v>
      </c>
      <c r="E433" s="135">
        <v>4</v>
      </c>
      <c r="F433" s="135" t="s">
        <v>9</v>
      </c>
    </row>
    <row r="434" spans="2:6" s="1" customFormat="1">
      <c r="B434" s="133">
        <v>423</v>
      </c>
      <c r="C434" s="134" t="s">
        <v>4426</v>
      </c>
      <c r="D434" s="135">
        <v>0</v>
      </c>
      <c r="E434" s="135">
        <v>4</v>
      </c>
      <c r="F434" s="135" t="s">
        <v>9</v>
      </c>
    </row>
    <row r="435" spans="2:6" s="1" customFormat="1">
      <c r="B435" s="133">
        <v>424</v>
      </c>
      <c r="C435" s="134" t="s">
        <v>4427</v>
      </c>
      <c r="D435" s="135">
        <v>0</v>
      </c>
      <c r="E435" s="135">
        <v>4</v>
      </c>
      <c r="F435" s="135" t="s">
        <v>9</v>
      </c>
    </row>
    <row r="436" spans="2:6" s="1" customFormat="1">
      <c r="B436" s="133">
        <v>425</v>
      </c>
      <c r="C436" s="134" t="s">
        <v>4428</v>
      </c>
      <c r="D436" s="135">
        <v>0</v>
      </c>
      <c r="E436" s="135">
        <v>4</v>
      </c>
      <c r="F436" s="135" t="s">
        <v>9</v>
      </c>
    </row>
    <row r="437" spans="2:6" s="1" customFormat="1">
      <c r="B437" s="133">
        <v>426</v>
      </c>
      <c r="C437" s="134" t="s">
        <v>4429</v>
      </c>
      <c r="D437" s="135">
        <v>0</v>
      </c>
      <c r="E437" s="135">
        <v>4</v>
      </c>
      <c r="F437" s="135" t="s">
        <v>9</v>
      </c>
    </row>
    <row r="438" spans="2:6" s="1" customFormat="1">
      <c r="B438" s="133">
        <v>427</v>
      </c>
      <c r="C438" s="134" t="s">
        <v>4430</v>
      </c>
      <c r="D438" s="135">
        <v>4</v>
      </c>
      <c r="E438" s="135">
        <v>4</v>
      </c>
      <c r="F438" s="135" t="s">
        <v>9</v>
      </c>
    </row>
    <row r="439" spans="2:6" s="1" customFormat="1">
      <c r="B439" s="133">
        <v>428</v>
      </c>
      <c r="C439" s="134" t="s">
        <v>4431</v>
      </c>
      <c r="D439" s="135">
        <v>0</v>
      </c>
      <c r="E439" s="135">
        <v>1</v>
      </c>
      <c r="F439" s="135" t="s">
        <v>3779</v>
      </c>
    </row>
    <row r="440" spans="2:6" s="1" customFormat="1">
      <c r="B440" s="133">
        <v>429</v>
      </c>
      <c r="C440" s="134" t="s">
        <v>4432</v>
      </c>
      <c r="D440" s="135">
        <v>0</v>
      </c>
      <c r="E440" s="135">
        <v>1</v>
      </c>
      <c r="F440" s="135" t="s">
        <v>3779</v>
      </c>
    </row>
    <row r="441" spans="2:6" s="1" customFormat="1">
      <c r="B441" s="133">
        <v>430</v>
      </c>
      <c r="C441" s="134" t="s">
        <v>4433</v>
      </c>
      <c r="D441" s="135">
        <v>0</v>
      </c>
      <c r="E441" s="135">
        <v>3</v>
      </c>
      <c r="F441" s="135" t="s">
        <v>9</v>
      </c>
    </row>
    <row r="442" spans="2:6" s="1" customFormat="1">
      <c r="B442" s="133">
        <v>431</v>
      </c>
      <c r="C442" s="134" t="s">
        <v>4434</v>
      </c>
      <c r="D442" s="135">
        <v>0</v>
      </c>
      <c r="E442" s="135">
        <v>1</v>
      </c>
      <c r="F442" s="135" t="s">
        <v>3779</v>
      </c>
    </row>
    <row r="443" spans="2:6" s="1" customFormat="1">
      <c r="B443" s="133">
        <v>432</v>
      </c>
      <c r="C443" s="134" t="s">
        <v>4435</v>
      </c>
      <c r="D443" s="135">
        <v>0</v>
      </c>
      <c r="E443" s="135">
        <v>1</v>
      </c>
      <c r="F443" s="135" t="s">
        <v>3779</v>
      </c>
    </row>
    <row r="444" spans="2:6" s="1" customFormat="1">
      <c r="B444" s="133">
        <v>433</v>
      </c>
      <c r="C444" s="134" t="s">
        <v>4436</v>
      </c>
      <c r="D444" s="135">
        <v>0</v>
      </c>
      <c r="E444" s="135">
        <v>4</v>
      </c>
      <c r="F444" s="135" t="s">
        <v>9</v>
      </c>
    </row>
    <row r="445" spans="2:6" s="1" customFormat="1">
      <c r="B445" s="133">
        <v>434</v>
      </c>
      <c r="C445" s="134" t="s">
        <v>4437</v>
      </c>
      <c r="D445" s="135">
        <v>0</v>
      </c>
      <c r="E445" s="135">
        <v>4</v>
      </c>
      <c r="F445" s="135" t="s">
        <v>9</v>
      </c>
    </row>
    <row r="446" spans="2:6" s="1" customFormat="1">
      <c r="B446" s="133">
        <v>435</v>
      </c>
      <c r="C446" s="134" t="s">
        <v>4438</v>
      </c>
      <c r="D446" s="135">
        <v>0</v>
      </c>
      <c r="E446" s="135">
        <v>4</v>
      </c>
      <c r="F446" s="135" t="s">
        <v>9</v>
      </c>
    </row>
    <row r="447" spans="2:6" s="1" customFormat="1">
      <c r="B447" s="133">
        <v>436</v>
      </c>
      <c r="C447" s="134" t="s">
        <v>4439</v>
      </c>
      <c r="D447" s="135">
        <v>0</v>
      </c>
      <c r="E447" s="135">
        <v>4</v>
      </c>
      <c r="F447" s="135" t="s">
        <v>9</v>
      </c>
    </row>
    <row r="448" spans="2:6" s="1" customFormat="1">
      <c r="B448" s="133">
        <v>437</v>
      </c>
      <c r="C448" s="134" t="s">
        <v>4440</v>
      </c>
      <c r="D448" s="135">
        <v>0</v>
      </c>
      <c r="E448" s="135">
        <v>4</v>
      </c>
      <c r="F448" s="135" t="s">
        <v>9</v>
      </c>
    </row>
    <row r="449" spans="2:6" s="1" customFormat="1">
      <c r="B449" s="133">
        <v>438</v>
      </c>
      <c r="C449" s="134" t="s">
        <v>4441</v>
      </c>
      <c r="D449" s="135">
        <v>0</v>
      </c>
      <c r="E449" s="135">
        <v>1</v>
      </c>
      <c r="F449" s="135" t="s">
        <v>3779</v>
      </c>
    </row>
    <row r="450" spans="2:6" s="1" customFormat="1">
      <c r="B450" s="133">
        <v>439</v>
      </c>
      <c r="C450" s="134" t="s">
        <v>4442</v>
      </c>
      <c r="D450" s="135">
        <v>2</v>
      </c>
      <c r="E450" s="135">
        <v>4</v>
      </c>
      <c r="F450" s="135" t="s">
        <v>9</v>
      </c>
    </row>
    <row r="451" spans="2:6" s="1" customFormat="1">
      <c r="B451" s="133">
        <v>440</v>
      </c>
      <c r="C451" s="134" t="s">
        <v>4443</v>
      </c>
      <c r="D451" s="135">
        <v>0</v>
      </c>
      <c r="E451" s="135">
        <v>4</v>
      </c>
      <c r="F451" s="135" t="s">
        <v>9</v>
      </c>
    </row>
    <row r="452" spans="2:6" s="1" customFormat="1">
      <c r="B452" s="133">
        <v>441</v>
      </c>
      <c r="C452" s="134" t="s">
        <v>4444</v>
      </c>
      <c r="D452" s="135">
        <v>0</v>
      </c>
      <c r="E452" s="135">
        <v>4</v>
      </c>
      <c r="F452" s="135" t="s">
        <v>9</v>
      </c>
    </row>
    <row r="453" spans="2:6" s="1" customFormat="1">
      <c r="B453" s="133">
        <v>442</v>
      </c>
      <c r="C453" s="134" t="s">
        <v>4445</v>
      </c>
      <c r="D453" s="135">
        <v>0</v>
      </c>
      <c r="E453" s="135">
        <v>4</v>
      </c>
      <c r="F453" s="135" t="s">
        <v>9</v>
      </c>
    </row>
    <row r="454" spans="2:6" s="1" customFormat="1">
      <c r="B454" s="133">
        <v>443</v>
      </c>
      <c r="C454" s="134" t="s">
        <v>4446</v>
      </c>
      <c r="D454" s="135">
        <v>3</v>
      </c>
      <c r="E454" s="135">
        <v>4</v>
      </c>
      <c r="F454" s="135" t="s">
        <v>9</v>
      </c>
    </row>
    <row r="455" spans="2:6" s="1" customFormat="1">
      <c r="B455" s="133">
        <v>444</v>
      </c>
      <c r="C455" s="134" t="s">
        <v>4447</v>
      </c>
      <c r="D455" s="135">
        <v>2</v>
      </c>
      <c r="E455" s="135">
        <v>1</v>
      </c>
      <c r="F455" s="135" t="s">
        <v>3779</v>
      </c>
    </row>
    <row r="456" spans="2:6" s="1" customFormat="1">
      <c r="B456" s="133">
        <v>445</v>
      </c>
      <c r="C456" s="134" t="s">
        <v>4448</v>
      </c>
      <c r="D456" s="135">
        <v>0</v>
      </c>
      <c r="E456" s="135">
        <v>4</v>
      </c>
      <c r="F456" s="135" t="s">
        <v>9</v>
      </c>
    </row>
    <row r="457" spans="2:6" s="1" customFormat="1">
      <c r="B457" s="133">
        <v>446</v>
      </c>
      <c r="C457" s="134" t="s">
        <v>4449</v>
      </c>
      <c r="D457" s="135">
        <v>0</v>
      </c>
      <c r="E457" s="135">
        <v>4</v>
      </c>
      <c r="F457" s="135" t="s">
        <v>9</v>
      </c>
    </row>
    <row r="458" spans="2:6" s="1" customFormat="1">
      <c r="B458" s="133">
        <v>447</v>
      </c>
      <c r="C458" s="134" t="s">
        <v>4450</v>
      </c>
      <c r="D458" s="135">
        <v>2</v>
      </c>
      <c r="E458" s="135">
        <v>4</v>
      </c>
      <c r="F458" s="135" t="s">
        <v>9</v>
      </c>
    </row>
    <row r="459" spans="2:6" s="1" customFormat="1">
      <c r="B459" s="133">
        <v>448</v>
      </c>
      <c r="C459" s="134" t="s">
        <v>4451</v>
      </c>
      <c r="D459" s="135">
        <v>0</v>
      </c>
      <c r="E459" s="135">
        <v>4</v>
      </c>
      <c r="F459" s="135" t="s">
        <v>9</v>
      </c>
    </row>
    <row r="460" spans="2:6" s="1" customFormat="1">
      <c r="B460" s="133">
        <v>449</v>
      </c>
      <c r="C460" s="134" t="s">
        <v>4452</v>
      </c>
      <c r="D460" s="135">
        <v>0</v>
      </c>
      <c r="E460" s="135">
        <v>1</v>
      </c>
      <c r="F460" s="135" t="s">
        <v>3779</v>
      </c>
    </row>
    <row r="461" spans="2:6" s="1" customFormat="1">
      <c r="B461" s="133">
        <v>450</v>
      </c>
      <c r="C461" s="134" t="s">
        <v>4453</v>
      </c>
      <c r="D461" s="135">
        <v>0</v>
      </c>
      <c r="E461" s="135">
        <v>4</v>
      </c>
      <c r="F461" s="135" t="s">
        <v>9</v>
      </c>
    </row>
    <row r="462" spans="2:6" s="1" customFormat="1">
      <c r="B462" s="133">
        <v>451</v>
      </c>
      <c r="C462" s="134" t="s">
        <v>4454</v>
      </c>
      <c r="D462" s="135">
        <v>4</v>
      </c>
      <c r="E462" s="135">
        <v>1</v>
      </c>
      <c r="F462" s="135" t="s">
        <v>9</v>
      </c>
    </row>
    <row r="463" spans="2:6" s="1" customFormat="1">
      <c r="B463" s="133">
        <v>452</v>
      </c>
      <c r="C463" s="134" t="s">
        <v>4455</v>
      </c>
      <c r="D463" s="135">
        <v>0</v>
      </c>
      <c r="E463" s="135">
        <v>4</v>
      </c>
      <c r="F463" s="135" t="s">
        <v>9</v>
      </c>
    </row>
    <row r="464" spans="2:6" s="1" customFormat="1">
      <c r="B464" s="133">
        <v>453</v>
      </c>
      <c r="C464" s="134" t="s">
        <v>4456</v>
      </c>
      <c r="D464" s="135">
        <v>0</v>
      </c>
      <c r="E464" s="135">
        <v>4</v>
      </c>
      <c r="F464" s="135" t="s">
        <v>9</v>
      </c>
    </row>
    <row r="465" spans="2:6" s="1" customFormat="1">
      <c r="B465" s="133">
        <v>454</v>
      </c>
      <c r="C465" s="134" t="s">
        <v>4457</v>
      </c>
      <c r="D465" s="135">
        <v>4</v>
      </c>
      <c r="E465" s="135">
        <v>4</v>
      </c>
      <c r="F465" s="135" t="s">
        <v>9</v>
      </c>
    </row>
    <row r="466" spans="2:6" s="1" customFormat="1">
      <c r="B466" s="133">
        <v>455</v>
      </c>
      <c r="C466" s="134" t="s">
        <v>4458</v>
      </c>
      <c r="D466" s="135">
        <v>0</v>
      </c>
      <c r="E466" s="135">
        <v>3</v>
      </c>
      <c r="F466" s="135" t="s">
        <v>9</v>
      </c>
    </row>
    <row r="467" spans="2:6" s="1" customFormat="1">
      <c r="B467" s="133">
        <v>456</v>
      </c>
      <c r="C467" s="134" t="s">
        <v>4459</v>
      </c>
      <c r="D467" s="135">
        <v>3</v>
      </c>
      <c r="E467" s="135">
        <v>4</v>
      </c>
      <c r="F467" s="135" t="s">
        <v>9</v>
      </c>
    </row>
    <row r="468" spans="2:6" s="1" customFormat="1">
      <c r="B468" s="133">
        <v>457</v>
      </c>
      <c r="C468" s="134" t="s">
        <v>4460</v>
      </c>
      <c r="D468" s="135">
        <v>0</v>
      </c>
      <c r="E468" s="135">
        <v>1</v>
      </c>
      <c r="F468" s="135" t="s">
        <v>3779</v>
      </c>
    </row>
    <row r="469" spans="2:6" s="1" customFormat="1">
      <c r="B469" s="133">
        <v>458</v>
      </c>
      <c r="C469" s="134" t="s">
        <v>4461</v>
      </c>
      <c r="D469" s="135">
        <v>0</v>
      </c>
      <c r="E469" s="135">
        <v>4</v>
      </c>
      <c r="F469" s="135" t="s">
        <v>9</v>
      </c>
    </row>
    <row r="470" spans="2:6" s="1" customFormat="1">
      <c r="B470" s="133">
        <v>459</v>
      </c>
      <c r="C470" s="134" t="s">
        <v>4462</v>
      </c>
      <c r="D470" s="135">
        <v>0</v>
      </c>
      <c r="E470" s="135">
        <v>4</v>
      </c>
      <c r="F470" s="135" t="s">
        <v>9</v>
      </c>
    </row>
    <row r="471" spans="2:6" s="1" customFormat="1">
      <c r="B471" s="133">
        <v>460</v>
      </c>
      <c r="C471" s="134" t="s">
        <v>4463</v>
      </c>
      <c r="D471" s="135">
        <v>0</v>
      </c>
      <c r="E471" s="135">
        <v>4</v>
      </c>
      <c r="F471" s="135" t="s">
        <v>9</v>
      </c>
    </row>
    <row r="472" spans="2:6" s="1" customFormat="1">
      <c r="B472" s="133">
        <v>461</v>
      </c>
      <c r="C472" s="134" t="s">
        <v>4464</v>
      </c>
      <c r="D472" s="135">
        <v>0</v>
      </c>
      <c r="E472" s="135">
        <v>3</v>
      </c>
      <c r="F472" s="135" t="s">
        <v>9</v>
      </c>
    </row>
    <row r="473" spans="2:6" s="1" customFormat="1">
      <c r="B473" s="133">
        <v>462</v>
      </c>
      <c r="C473" s="134" t="s">
        <v>4465</v>
      </c>
      <c r="D473" s="135">
        <v>2</v>
      </c>
      <c r="E473" s="135">
        <v>4</v>
      </c>
      <c r="F473" s="135" t="s">
        <v>9</v>
      </c>
    </row>
    <row r="474" spans="2:6" s="1" customFormat="1">
      <c r="B474" s="133">
        <v>463</v>
      </c>
      <c r="C474" s="134" t="s">
        <v>4466</v>
      </c>
      <c r="D474" s="135">
        <v>2</v>
      </c>
      <c r="E474" s="135">
        <v>2</v>
      </c>
      <c r="F474" s="135" t="s">
        <v>3779</v>
      </c>
    </row>
    <row r="475" spans="2:6" s="1" customFormat="1">
      <c r="B475" s="133">
        <v>464</v>
      </c>
      <c r="C475" s="134" t="s">
        <v>4467</v>
      </c>
      <c r="D475" s="135">
        <v>0</v>
      </c>
      <c r="E475" s="135">
        <v>4</v>
      </c>
      <c r="F475" s="135" t="s">
        <v>9</v>
      </c>
    </row>
    <row r="476" spans="2:6" s="1" customFormat="1">
      <c r="B476" s="133">
        <v>465</v>
      </c>
      <c r="C476" s="134" t="s">
        <v>4468</v>
      </c>
      <c r="D476" s="135">
        <v>0</v>
      </c>
      <c r="E476" s="135">
        <v>4</v>
      </c>
      <c r="F476" s="135" t="s">
        <v>9</v>
      </c>
    </row>
    <row r="477" spans="2:6" s="1" customFormat="1">
      <c r="B477" s="133">
        <v>466</v>
      </c>
      <c r="C477" s="134" t="s">
        <v>4469</v>
      </c>
      <c r="D477" s="135">
        <v>0</v>
      </c>
      <c r="E477" s="135">
        <v>1</v>
      </c>
      <c r="F477" s="135" t="s">
        <v>3779</v>
      </c>
    </row>
    <row r="478" spans="2:6" s="1" customFormat="1">
      <c r="B478" s="133">
        <v>467</v>
      </c>
      <c r="C478" s="134" t="s">
        <v>4470</v>
      </c>
      <c r="D478" s="135">
        <v>2</v>
      </c>
      <c r="E478" s="135">
        <v>4</v>
      </c>
      <c r="F478" s="135" t="s">
        <v>9</v>
      </c>
    </row>
    <row r="479" spans="2:6" s="1" customFormat="1">
      <c r="B479" s="133">
        <v>468</v>
      </c>
      <c r="C479" s="134" t="s">
        <v>4471</v>
      </c>
      <c r="D479" s="135">
        <v>0</v>
      </c>
      <c r="E479" s="135">
        <v>1</v>
      </c>
      <c r="F479" s="135" t="s">
        <v>3779</v>
      </c>
    </row>
    <row r="480" spans="2:6" s="1" customFormat="1">
      <c r="B480" s="133">
        <v>469</v>
      </c>
      <c r="C480" s="134" t="s">
        <v>4472</v>
      </c>
      <c r="D480" s="135">
        <v>0</v>
      </c>
      <c r="E480" s="135">
        <v>4</v>
      </c>
      <c r="F480" s="135" t="s">
        <v>9</v>
      </c>
    </row>
    <row r="481" spans="2:6" s="1" customFormat="1">
      <c r="B481" s="133">
        <v>470</v>
      </c>
      <c r="C481" s="134" t="s">
        <v>4473</v>
      </c>
      <c r="D481" s="135">
        <v>4</v>
      </c>
      <c r="E481" s="135">
        <v>4</v>
      </c>
      <c r="F481" s="135" t="s">
        <v>9</v>
      </c>
    </row>
    <row r="482" spans="2:6" s="1" customFormat="1">
      <c r="B482" s="133">
        <v>471</v>
      </c>
      <c r="C482" s="134" t="s">
        <v>4474</v>
      </c>
      <c r="D482" s="135">
        <v>0</v>
      </c>
      <c r="E482" s="135">
        <v>4</v>
      </c>
      <c r="F482" s="135" t="s">
        <v>9</v>
      </c>
    </row>
    <row r="483" spans="2:6" s="1" customFormat="1">
      <c r="B483" s="133">
        <v>472</v>
      </c>
      <c r="C483" s="134" t="s">
        <v>4475</v>
      </c>
      <c r="D483" s="135">
        <v>0</v>
      </c>
      <c r="E483" s="135">
        <v>1</v>
      </c>
      <c r="F483" s="135" t="s">
        <v>3779</v>
      </c>
    </row>
    <row r="484" spans="2:6" s="1" customFormat="1">
      <c r="B484" s="133">
        <v>473</v>
      </c>
      <c r="C484" s="134" t="s">
        <v>4476</v>
      </c>
      <c r="D484" s="135">
        <v>0</v>
      </c>
      <c r="E484" s="135">
        <v>4</v>
      </c>
      <c r="F484" s="135" t="s">
        <v>9</v>
      </c>
    </row>
    <row r="485" spans="2:6" s="1" customFormat="1">
      <c r="B485" s="133">
        <v>474</v>
      </c>
      <c r="C485" s="134" t="s">
        <v>4477</v>
      </c>
      <c r="D485" s="135">
        <v>0</v>
      </c>
      <c r="E485" s="135">
        <v>1</v>
      </c>
      <c r="F485" s="135" t="s">
        <v>3779</v>
      </c>
    </row>
    <row r="486" spans="2:6" s="1" customFormat="1">
      <c r="B486" s="133">
        <v>475</v>
      </c>
      <c r="C486" s="134" t="s">
        <v>4478</v>
      </c>
      <c r="D486" s="135">
        <v>0</v>
      </c>
      <c r="E486" s="135">
        <v>4</v>
      </c>
      <c r="F486" s="135" t="s">
        <v>9</v>
      </c>
    </row>
    <row r="487" spans="2:6" s="1" customFormat="1">
      <c r="B487" s="133">
        <v>476</v>
      </c>
      <c r="C487" s="134" t="s">
        <v>4479</v>
      </c>
      <c r="D487" s="135">
        <v>3</v>
      </c>
      <c r="E487" s="135">
        <v>2</v>
      </c>
      <c r="F487" s="135" t="s">
        <v>9</v>
      </c>
    </row>
    <row r="488" spans="2:6" s="1" customFormat="1">
      <c r="B488" s="133">
        <v>477</v>
      </c>
      <c r="C488" s="134" t="s">
        <v>4480</v>
      </c>
      <c r="D488" s="135">
        <v>0</v>
      </c>
      <c r="E488" s="135">
        <v>4</v>
      </c>
      <c r="F488" s="135" t="s">
        <v>9</v>
      </c>
    </row>
    <row r="489" spans="2:6" s="1" customFormat="1">
      <c r="B489" s="133">
        <v>478</v>
      </c>
      <c r="C489" s="134" t="s">
        <v>4481</v>
      </c>
      <c r="D489" s="135">
        <v>0</v>
      </c>
      <c r="E489" s="135">
        <v>4</v>
      </c>
      <c r="F489" s="135" t="s">
        <v>9</v>
      </c>
    </row>
    <row r="490" spans="2:6" s="1" customFormat="1">
      <c r="B490" s="133">
        <v>479</v>
      </c>
      <c r="C490" s="134" t="s">
        <v>4482</v>
      </c>
      <c r="D490" s="135">
        <v>0</v>
      </c>
      <c r="E490" s="135">
        <v>1</v>
      </c>
      <c r="F490" s="135" t="s">
        <v>3779</v>
      </c>
    </row>
    <row r="491" spans="2:6" s="1" customFormat="1">
      <c r="B491" s="133">
        <v>480</v>
      </c>
      <c r="C491" s="134" t="s">
        <v>4483</v>
      </c>
      <c r="D491" s="135">
        <v>2</v>
      </c>
      <c r="E491" s="135">
        <v>4</v>
      </c>
      <c r="F491" s="135" t="s">
        <v>9</v>
      </c>
    </row>
    <row r="492" spans="2:6" s="1" customFormat="1">
      <c r="B492" s="133">
        <v>481</v>
      </c>
      <c r="C492" s="134" t="s">
        <v>4484</v>
      </c>
      <c r="D492" s="135">
        <v>0</v>
      </c>
      <c r="E492" s="135">
        <v>4</v>
      </c>
      <c r="F492" s="135" t="s">
        <v>9</v>
      </c>
    </row>
    <row r="493" spans="2:6" s="1" customFormat="1">
      <c r="B493" s="133">
        <v>482</v>
      </c>
      <c r="C493" s="134" t="s">
        <v>4485</v>
      </c>
      <c r="D493" s="135">
        <v>0</v>
      </c>
      <c r="E493" s="135">
        <v>4</v>
      </c>
      <c r="F493" s="135" t="s">
        <v>9</v>
      </c>
    </row>
    <row r="494" spans="2:6" s="1" customFormat="1">
      <c r="B494" s="133">
        <v>483</v>
      </c>
      <c r="C494" s="134" t="s">
        <v>4486</v>
      </c>
      <c r="D494" s="135">
        <v>4</v>
      </c>
      <c r="E494" s="135">
        <v>1</v>
      </c>
      <c r="F494" s="135" t="s">
        <v>9</v>
      </c>
    </row>
    <row r="495" spans="2:6" s="1" customFormat="1">
      <c r="B495" s="133">
        <v>484</v>
      </c>
      <c r="C495" s="134" t="s">
        <v>4487</v>
      </c>
      <c r="D495" s="135">
        <v>4</v>
      </c>
      <c r="E495" s="135">
        <v>4</v>
      </c>
      <c r="F495" s="135" t="s">
        <v>9</v>
      </c>
    </row>
    <row r="496" spans="2:6" s="1" customFormat="1">
      <c r="B496" s="133">
        <v>485</v>
      </c>
      <c r="C496" s="134" t="s">
        <v>4488</v>
      </c>
      <c r="D496" s="135">
        <v>0</v>
      </c>
      <c r="E496" s="135">
        <v>4</v>
      </c>
      <c r="F496" s="135" t="s">
        <v>9</v>
      </c>
    </row>
    <row r="497" spans="2:6" s="1" customFormat="1">
      <c r="B497" s="133">
        <v>486</v>
      </c>
      <c r="C497" s="134" t="s">
        <v>4489</v>
      </c>
      <c r="D497" s="135">
        <v>0</v>
      </c>
      <c r="E497" s="135">
        <v>4</v>
      </c>
      <c r="F497" s="135" t="s">
        <v>9</v>
      </c>
    </row>
    <row r="498" spans="2:6" s="1" customFormat="1">
      <c r="B498" s="133">
        <v>487</v>
      </c>
      <c r="C498" s="134" t="s">
        <v>4490</v>
      </c>
      <c r="D498" s="135">
        <v>0</v>
      </c>
      <c r="E498" s="135">
        <v>4</v>
      </c>
      <c r="F498" s="135" t="s">
        <v>9</v>
      </c>
    </row>
    <row r="499" spans="2:6" s="1" customFormat="1">
      <c r="B499" s="133">
        <v>488</v>
      </c>
      <c r="C499" s="134" t="s">
        <v>4491</v>
      </c>
      <c r="D499" s="135">
        <v>0</v>
      </c>
      <c r="E499" s="135">
        <v>4</v>
      </c>
      <c r="F499" s="135" t="s">
        <v>9</v>
      </c>
    </row>
    <row r="500" spans="2:6" s="1" customFormat="1">
      <c r="B500" s="133">
        <v>489</v>
      </c>
      <c r="C500" s="134" t="s">
        <v>4492</v>
      </c>
      <c r="D500" s="135">
        <v>0</v>
      </c>
      <c r="E500" s="135">
        <v>4</v>
      </c>
      <c r="F500" s="135" t="s">
        <v>9</v>
      </c>
    </row>
    <row r="501" spans="2:6" s="1" customFormat="1">
      <c r="B501" s="133">
        <v>490</v>
      </c>
      <c r="C501" s="134" t="s">
        <v>4493</v>
      </c>
      <c r="D501" s="135">
        <v>0</v>
      </c>
      <c r="E501" s="135">
        <v>4</v>
      </c>
      <c r="F501" s="135" t="s">
        <v>9</v>
      </c>
    </row>
    <row r="502" spans="2:6" s="1" customFormat="1">
      <c r="B502" s="133">
        <v>491</v>
      </c>
      <c r="C502" s="134" t="s">
        <v>4494</v>
      </c>
      <c r="D502" s="135">
        <v>0</v>
      </c>
      <c r="E502" s="135">
        <v>4</v>
      </c>
      <c r="F502" s="135" t="s">
        <v>9</v>
      </c>
    </row>
    <row r="503" spans="2:6" s="1" customFormat="1">
      <c r="B503" s="133">
        <v>492</v>
      </c>
      <c r="C503" s="134" t="s">
        <v>4495</v>
      </c>
      <c r="D503" s="135">
        <v>0</v>
      </c>
      <c r="E503" s="135">
        <v>4</v>
      </c>
      <c r="F503" s="135" t="s">
        <v>9</v>
      </c>
    </row>
    <row r="504" spans="2:6" s="1" customFormat="1">
      <c r="B504" s="133">
        <v>493</v>
      </c>
      <c r="C504" s="134" t="s">
        <v>4496</v>
      </c>
      <c r="D504" s="135">
        <v>0</v>
      </c>
      <c r="E504" s="135">
        <v>4</v>
      </c>
      <c r="F504" s="135" t="s">
        <v>9</v>
      </c>
    </row>
    <row r="505" spans="2:6" s="1" customFormat="1">
      <c r="B505" s="133">
        <v>494</v>
      </c>
      <c r="C505" s="134" t="s">
        <v>4497</v>
      </c>
      <c r="D505" s="135">
        <v>4</v>
      </c>
      <c r="E505" s="135">
        <v>1</v>
      </c>
      <c r="F505" s="135" t="s">
        <v>9</v>
      </c>
    </row>
    <row r="506" spans="2:6" s="1" customFormat="1">
      <c r="B506" s="133">
        <v>495</v>
      </c>
      <c r="C506" s="134" t="s">
        <v>4498</v>
      </c>
      <c r="D506" s="135">
        <v>0</v>
      </c>
      <c r="E506" s="135">
        <v>4</v>
      </c>
      <c r="F506" s="135" t="s">
        <v>9</v>
      </c>
    </row>
    <row r="507" spans="2:6" s="1" customFormat="1">
      <c r="B507" s="133">
        <v>496</v>
      </c>
      <c r="C507" s="134" t="s">
        <v>4499</v>
      </c>
      <c r="D507" s="135">
        <v>0</v>
      </c>
      <c r="E507" s="135">
        <v>4</v>
      </c>
      <c r="F507" s="135" t="s">
        <v>9</v>
      </c>
    </row>
    <row r="508" spans="2:6" s="1" customFormat="1">
      <c r="B508" s="133">
        <v>497</v>
      </c>
      <c r="C508" s="134" t="s">
        <v>4500</v>
      </c>
      <c r="D508" s="135">
        <v>0</v>
      </c>
      <c r="E508" s="135">
        <v>4</v>
      </c>
      <c r="F508" s="135" t="s">
        <v>9</v>
      </c>
    </row>
    <row r="509" spans="2:6" s="1" customFormat="1">
      <c r="B509" s="133">
        <v>498</v>
      </c>
      <c r="C509" s="134" t="s">
        <v>4501</v>
      </c>
      <c r="D509" s="135">
        <v>0</v>
      </c>
      <c r="E509" s="135">
        <v>4</v>
      </c>
      <c r="F509" s="135" t="s">
        <v>9</v>
      </c>
    </row>
    <row r="510" spans="2:6" s="1" customFormat="1">
      <c r="B510" s="133">
        <v>499</v>
      </c>
      <c r="C510" s="134" t="s">
        <v>4502</v>
      </c>
      <c r="D510" s="135">
        <v>2</v>
      </c>
      <c r="E510" s="135">
        <v>4</v>
      </c>
      <c r="F510" s="135" t="s">
        <v>9</v>
      </c>
    </row>
    <row r="511" spans="2:6" s="1" customFormat="1">
      <c r="B511" s="133">
        <v>500</v>
      </c>
      <c r="C511" s="134" t="s">
        <v>4503</v>
      </c>
      <c r="D511" s="135">
        <v>3</v>
      </c>
      <c r="E511" s="135">
        <v>1</v>
      </c>
      <c r="F511" s="135" t="s">
        <v>9</v>
      </c>
    </row>
    <row r="512" spans="2:6" s="1" customFormat="1">
      <c r="B512" s="133">
        <v>501</v>
      </c>
      <c r="C512" s="134" t="s">
        <v>4504</v>
      </c>
      <c r="D512" s="135">
        <v>0</v>
      </c>
      <c r="E512" s="135">
        <v>4</v>
      </c>
      <c r="F512" s="135" t="s">
        <v>9</v>
      </c>
    </row>
    <row r="513" spans="2:6" s="1" customFormat="1">
      <c r="B513" s="133">
        <v>502</v>
      </c>
      <c r="C513" s="134" t="s">
        <v>4505</v>
      </c>
      <c r="D513" s="135">
        <v>0</v>
      </c>
      <c r="E513" s="135">
        <v>4</v>
      </c>
      <c r="F513" s="135" t="s">
        <v>9</v>
      </c>
    </row>
    <row r="514" spans="2:6" s="1" customFormat="1">
      <c r="B514" s="133">
        <v>503</v>
      </c>
      <c r="C514" s="134" t="s">
        <v>4506</v>
      </c>
      <c r="D514" s="135">
        <v>0</v>
      </c>
      <c r="E514" s="135">
        <v>4</v>
      </c>
      <c r="F514" s="135" t="s">
        <v>9</v>
      </c>
    </row>
    <row r="515" spans="2:6" s="1" customFormat="1">
      <c r="B515" s="133">
        <v>504</v>
      </c>
      <c r="C515" s="134" t="s">
        <v>4507</v>
      </c>
      <c r="D515" s="135">
        <v>0</v>
      </c>
      <c r="E515" s="135">
        <v>4</v>
      </c>
      <c r="F515" s="135" t="s">
        <v>9</v>
      </c>
    </row>
    <row r="516" spans="2:6" s="1" customFormat="1">
      <c r="B516" s="133">
        <v>505</v>
      </c>
      <c r="C516" s="134" t="s">
        <v>4508</v>
      </c>
      <c r="D516" s="135">
        <v>0</v>
      </c>
      <c r="E516" s="135">
        <v>4</v>
      </c>
      <c r="F516" s="135" t="s">
        <v>9</v>
      </c>
    </row>
    <row r="517" spans="2:6" s="1" customFormat="1">
      <c r="B517" s="133">
        <v>506</v>
      </c>
      <c r="C517" s="134" t="s">
        <v>4509</v>
      </c>
      <c r="D517" s="135">
        <v>0</v>
      </c>
      <c r="E517" s="135">
        <v>4</v>
      </c>
      <c r="F517" s="135" t="s">
        <v>9</v>
      </c>
    </row>
    <row r="518" spans="2:6" s="1" customFormat="1">
      <c r="B518" s="133">
        <v>507</v>
      </c>
      <c r="C518" s="134" t="s">
        <v>4510</v>
      </c>
      <c r="D518" s="135">
        <v>0</v>
      </c>
      <c r="E518" s="135">
        <v>1</v>
      </c>
      <c r="F518" s="135" t="s">
        <v>3779</v>
      </c>
    </row>
    <row r="519" spans="2:6" s="1" customFormat="1">
      <c r="B519" s="133">
        <v>508</v>
      </c>
      <c r="C519" s="134" t="s">
        <v>4511</v>
      </c>
      <c r="D519" s="135">
        <v>0</v>
      </c>
      <c r="E519" s="135">
        <v>4</v>
      </c>
      <c r="F519" s="135" t="s">
        <v>9</v>
      </c>
    </row>
    <row r="520" spans="2:6" s="1" customFormat="1">
      <c r="B520" s="133">
        <v>509</v>
      </c>
      <c r="C520" s="134" t="s">
        <v>4512</v>
      </c>
      <c r="D520" s="135">
        <v>4</v>
      </c>
      <c r="E520" s="135">
        <v>4</v>
      </c>
      <c r="F520" s="135" t="s">
        <v>9</v>
      </c>
    </row>
    <row r="521" spans="2:6" s="1" customFormat="1">
      <c r="B521" s="133">
        <v>510</v>
      </c>
      <c r="C521" s="134" t="s">
        <v>4513</v>
      </c>
      <c r="D521" s="135">
        <v>0</v>
      </c>
      <c r="E521" s="135">
        <v>1</v>
      </c>
      <c r="F521" s="135" t="s">
        <v>3779</v>
      </c>
    </row>
    <row r="522" spans="2:6" s="1" customFormat="1">
      <c r="B522" s="133">
        <v>511</v>
      </c>
      <c r="C522" s="134" t="s">
        <v>4514</v>
      </c>
      <c r="D522" s="135">
        <v>0</v>
      </c>
      <c r="E522" s="135">
        <v>4</v>
      </c>
      <c r="F522" s="135" t="s">
        <v>9</v>
      </c>
    </row>
    <row r="523" spans="2:6" s="1" customFormat="1">
      <c r="B523" s="133">
        <v>512</v>
      </c>
      <c r="C523" s="134" t="s">
        <v>4515</v>
      </c>
      <c r="D523" s="135">
        <v>3</v>
      </c>
      <c r="E523" s="135">
        <v>4</v>
      </c>
      <c r="F523" s="135" t="s">
        <v>9</v>
      </c>
    </row>
    <row r="524" spans="2:6" s="1" customFormat="1">
      <c r="B524" s="133">
        <v>513</v>
      </c>
      <c r="C524" s="134" t="s">
        <v>4516</v>
      </c>
      <c r="D524" s="135">
        <v>2</v>
      </c>
      <c r="E524" s="135">
        <v>4</v>
      </c>
      <c r="F524" s="135" t="s">
        <v>9</v>
      </c>
    </row>
    <row r="525" spans="2:6" s="1" customFormat="1">
      <c r="B525" s="133">
        <v>514</v>
      </c>
      <c r="C525" s="134" t="s">
        <v>4517</v>
      </c>
      <c r="D525" s="135">
        <v>3</v>
      </c>
      <c r="E525" s="135">
        <v>4</v>
      </c>
      <c r="F525" s="135" t="s">
        <v>9</v>
      </c>
    </row>
    <row r="526" spans="2:6" s="1" customFormat="1">
      <c r="B526" s="133">
        <v>515</v>
      </c>
      <c r="C526" s="134" t="s">
        <v>4518</v>
      </c>
      <c r="D526" s="135">
        <v>0</v>
      </c>
      <c r="E526" s="135">
        <v>4</v>
      </c>
      <c r="F526" s="135" t="s">
        <v>9</v>
      </c>
    </row>
    <row r="527" spans="2:6" s="1" customFormat="1">
      <c r="B527" s="133">
        <v>516</v>
      </c>
      <c r="C527" s="134" t="s">
        <v>4519</v>
      </c>
      <c r="D527" s="135">
        <v>0</v>
      </c>
      <c r="E527" s="135">
        <v>4</v>
      </c>
      <c r="F527" s="135" t="s">
        <v>9</v>
      </c>
    </row>
    <row r="528" spans="2:6" s="1" customFormat="1">
      <c r="B528" s="133">
        <v>517</v>
      </c>
      <c r="C528" s="134" t="s">
        <v>4520</v>
      </c>
      <c r="D528" s="135">
        <v>0</v>
      </c>
      <c r="E528" s="135">
        <v>4</v>
      </c>
      <c r="F528" s="135" t="s">
        <v>9</v>
      </c>
    </row>
    <row r="529" spans="2:6" s="1" customFormat="1">
      <c r="B529" s="133">
        <v>518</v>
      </c>
      <c r="C529" s="134" t="s">
        <v>4521</v>
      </c>
      <c r="D529" s="135">
        <v>0</v>
      </c>
      <c r="E529" s="135">
        <v>4</v>
      </c>
      <c r="F529" s="135" t="s">
        <v>9</v>
      </c>
    </row>
    <row r="530" spans="2:6" s="1" customFormat="1">
      <c r="B530" s="133">
        <v>519</v>
      </c>
      <c r="C530" s="134" t="s">
        <v>4522</v>
      </c>
      <c r="D530" s="135">
        <v>0</v>
      </c>
      <c r="E530" s="135">
        <v>4</v>
      </c>
      <c r="F530" s="135" t="s">
        <v>9</v>
      </c>
    </row>
    <row r="531" spans="2:6" s="1" customFormat="1">
      <c r="B531" s="133">
        <v>520</v>
      </c>
      <c r="C531" s="134" t="s">
        <v>4523</v>
      </c>
      <c r="D531" s="135">
        <v>0</v>
      </c>
      <c r="E531" s="135">
        <v>4</v>
      </c>
      <c r="F531" s="135" t="s">
        <v>9</v>
      </c>
    </row>
    <row r="532" spans="2:6" s="1" customFormat="1">
      <c r="B532" s="133">
        <v>521</v>
      </c>
      <c r="C532" s="134" t="s">
        <v>4524</v>
      </c>
      <c r="D532" s="135">
        <v>0</v>
      </c>
      <c r="E532" s="135">
        <v>4</v>
      </c>
      <c r="F532" s="135" t="s">
        <v>9</v>
      </c>
    </row>
    <row r="533" spans="2:6" s="1" customFormat="1">
      <c r="B533" s="133">
        <v>522</v>
      </c>
      <c r="C533" s="134" t="s">
        <v>4525</v>
      </c>
      <c r="D533" s="135">
        <v>0</v>
      </c>
      <c r="E533" s="135">
        <v>4</v>
      </c>
      <c r="F533" s="135" t="s">
        <v>9</v>
      </c>
    </row>
    <row r="534" spans="2:6" s="1" customFormat="1">
      <c r="B534" s="133">
        <v>523</v>
      </c>
      <c r="C534" s="134" t="s">
        <v>4526</v>
      </c>
      <c r="D534" s="135">
        <v>0</v>
      </c>
      <c r="E534" s="135">
        <v>4</v>
      </c>
      <c r="F534" s="135" t="s">
        <v>9</v>
      </c>
    </row>
    <row r="535" spans="2:6" s="1" customFormat="1">
      <c r="B535" s="133">
        <v>524</v>
      </c>
      <c r="C535" s="134" t="s">
        <v>4527</v>
      </c>
      <c r="D535" s="135">
        <v>0</v>
      </c>
      <c r="E535" s="135">
        <v>4</v>
      </c>
      <c r="F535" s="135" t="s">
        <v>9</v>
      </c>
    </row>
    <row r="536" spans="2:6" s="1" customFormat="1">
      <c r="B536" s="133">
        <v>525</v>
      </c>
      <c r="C536" s="134" t="s">
        <v>4528</v>
      </c>
      <c r="D536" s="135">
        <v>0</v>
      </c>
      <c r="E536" s="135">
        <v>4</v>
      </c>
      <c r="F536" s="135" t="s">
        <v>9</v>
      </c>
    </row>
    <row r="537" spans="2:6" s="1" customFormat="1">
      <c r="B537" s="133">
        <v>526</v>
      </c>
      <c r="C537" s="134" t="s">
        <v>4529</v>
      </c>
      <c r="D537" s="135">
        <v>0</v>
      </c>
      <c r="E537" s="135">
        <v>4</v>
      </c>
      <c r="F537" s="135" t="s">
        <v>9</v>
      </c>
    </row>
    <row r="538" spans="2:6" s="1" customFormat="1">
      <c r="B538" s="133">
        <v>527</v>
      </c>
      <c r="C538" s="134" t="s">
        <v>4530</v>
      </c>
      <c r="D538" s="135">
        <v>0</v>
      </c>
      <c r="E538" s="135">
        <v>4</v>
      </c>
      <c r="F538" s="135" t="s">
        <v>9</v>
      </c>
    </row>
    <row r="539" spans="2:6" s="1" customFormat="1">
      <c r="B539" s="133">
        <v>528</v>
      </c>
      <c r="C539" s="134" t="s">
        <v>4531</v>
      </c>
      <c r="D539" s="135">
        <v>0</v>
      </c>
      <c r="E539" s="135">
        <v>4</v>
      </c>
      <c r="F539" s="135" t="s">
        <v>9</v>
      </c>
    </row>
    <row r="540" spans="2:6" s="1" customFormat="1">
      <c r="B540" s="133">
        <v>529</v>
      </c>
      <c r="C540" s="134" t="s">
        <v>4532</v>
      </c>
      <c r="D540" s="135">
        <v>0</v>
      </c>
      <c r="E540" s="135">
        <v>4</v>
      </c>
      <c r="F540" s="135" t="s">
        <v>9</v>
      </c>
    </row>
    <row r="541" spans="2:6" s="1" customFormat="1">
      <c r="B541" s="133">
        <v>530</v>
      </c>
      <c r="C541" s="134" t="s">
        <v>4533</v>
      </c>
      <c r="D541" s="135">
        <v>0</v>
      </c>
      <c r="E541" s="135">
        <v>4</v>
      </c>
      <c r="F541" s="135" t="s">
        <v>9</v>
      </c>
    </row>
    <row r="542" spans="2:6" s="1" customFormat="1">
      <c r="B542" s="133">
        <v>531</v>
      </c>
      <c r="C542" s="134" t="s">
        <v>4534</v>
      </c>
      <c r="D542" s="135">
        <v>2</v>
      </c>
      <c r="E542" s="135">
        <v>4</v>
      </c>
      <c r="F542" s="135" t="s">
        <v>9</v>
      </c>
    </row>
    <row r="543" spans="2:6" s="1" customFormat="1">
      <c r="B543" s="133">
        <v>532</v>
      </c>
      <c r="C543" s="134" t="s">
        <v>4535</v>
      </c>
      <c r="D543" s="135">
        <v>3</v>
      </c>
      <c r="E543" s="135">
        <v>4</v>
      </c>
      <c r="F543" s="135" t="s">
        <v>9</v>
      </c>
    </row>
    <row r="544" spans="2:6" s="1" customFormat="1">
      <c r="B544" s="133">
        <v>533</v>
      </c>
      <c r="C544" s="134" t="s">
        <v>4536</v>
      </c>
      <c r="D544" s="135">
        <v>2</v>
      </c>
      <c r="E544" s="135">
        <v>4</v>
      </c>
      <c r="F544" s="135" t="s">
        <v>9</v>
      </c>
    </row>
    <row r="545" spans="2:6" s="1" customFormat="1">
      <c r="B545" s="133">
        <v>534</v>
      </c>
      <c r="C545" s="134" t="s">
        <v>4537</v>
      </c>
      <c r="D545" s="135">
        <v>0</v>
      </c>
      <c r="E545" s="135">
        <v>4</v>
      </c>
      <c r="F545" s="135" t="s">
        <v>9</v>
      </c>
    </row>
    <row r="546" spans="2:6" s="1" customFormat="1">
      <c r="B546" s="133">
        <v>535</v>
      </c>
      <c r="C546" s="134" t="s">
        <v>4538</v>
      </c>
      <c r="D546" s="135">
        <v>0</v>
      </c>
      <c r="E546" s="135">
        <v>4</v>
      </c>
      <c r="F546" s="135" t="s">
        <v>9</v>
      </c>
    </row>
    <row r="547" spans="2:6" s="1" customFormat="1">
      <c r="B547" s="133">
        <v>536</v>
      </c>
      <c r="C547" s="134" t="s">
        <v>4539</v>
      </c>
      <c r="D547" s="135">
        <v>0</v>
      </c>
      <c r="E547" s="135">
        <v>4</v>
      </c>
      <c r="F547" s="135" t="s">
        <v>9</v>
      </c>
    </row>
    <row r="548" spans="2:6" s="1" customFormat="1">
      <c r="B548" s="133">
        <v>537</v>
      </c>
      <c r="C548" s="134" t="s">
        <v>4540</v>
      </c>
      <c r="D548" s="135">
        <v>0</v>
      </c>
      <c r="E548" s="135">
        <v>4</v>
      </c>
      <c r="F548" s="135" t="s">
        <v>9</v>
      </c>
    </row>
    <row r="549" spans="2:6" s="1" customFormat="1">
      <c r="B549" s="133">
        <v>538</v>
      </c>
      <c r="C549" s="134" t="s">
        <v>4541</v>
      </c>
      <c r="D549" s="135">
        <v>0</v>
      </c>
      <c r="E549" s="135">
        <v>4</v>
      </c>
      <c r="F549" s="135" t="s">
        <v>9</v>
      </c>
    </row>
    <row r="550" spans="2:6" s="1" customFormat="1">
      <c r="B550" s="133">
        <v>539</v>
      </c>
      <c r="C550" s="134" t="s">
        <v>4542</v>
      </c>
      <c r="D550" s="135">
        <v>0</v>
      </c>
      <c r="E550" s="135">
        <v>1</v>
      </c>
      <c r="F550" s="135" t="s">
        <v>3779</v>
      </c>
    </row>
    <row r="551" spans="2:6" s="1" customFormat="1">
      <c r="B551" s="133">
        <v>540</v>
      </c>
      <c r="C551" s="134" t="s">
        <v>4543</v>
      </c>
      <c r="D551" s="135">
        <v>0</v>
      </c>
      <c r="E551" s="135">
        <v>4</v>
      </c>
      <c r="F551" s="135" t="s">
        <v>9</v>
      </c>
    </row>
    <row r="552" spans="2:6" s="1" customFormat="1">
      <c r="B552" s="133">
        <v>541</v>
      </c>
      <c r="C552" s="134" t="s">
        <v>4544</v>
      </c>
      <c r="D552" s="135">
        <v>0</v>
      </c>
      <c r="E552" s="135">
        <v>1</v>
      </c>
      <c r="F552" s="135" t="s">
        <v>3779</v>
      </c>
    </row>
    <row r="553" spans="2:6" s="1" customFormat="1">
      <c r="B553" s="133">
        <v>542</v>
      </c>
      <c r="C553" s="134" t="s">
        <v>4545</v>
      </c>
      <c r="D553" s="135">
        <v>0</v>
      </c>
      <c r="E553" s="135">
        <v>4</v>
      </c>
      <c r="F553" s="135" t="s">
        <v>9</v>
      </c>
    </row>
    <row r="554" spans="2:6" s="1" customFormat="1">
      <c r="B554" s="133">
        <v>543</v>
      </c>
      <c r="C554" s="134" t="s">
        <v>4546</v>
      </c>
      <c r="D554" s="135">
        <v>0</v>
      </c>
      <c r="E554" s="135">
        <v>4</v>
      </c>
      <c r="F554" s="135" t="s">
        <v>9</v>
      </c>
    </row>
    <row r="555" spans="2:6" s="1" customFormat="1">
      <c r="B555" s="133">
        <v>544</v>
      </c>
      <c r="C555" s="134" t="s">
        <v>4547</v>
      </c>
      <c r="D555" s="135">
        <v>3</v>
      </c>
      <c r="E555" s="135">
        <v>2</v>
      </c>
      <c r="F555" s="135" t="s">
        <v>9</v>
      </c>
    </row>
    <row r="556" spans="2:6" s="1" customFormat="1">
      <c r="B556" s="133">
        <v>545</v>
      </c>
      <c r="C556" s="134" t="s">
        <v>4548</v>
      </c>
      <c r="D556" s="135">
        <v>0</v>
      </c>
      <c r="E556" s="135">
        <v>4</v>
      </c>
      <c r="F556" s="135" t="s">
        <v>9</v>
      </c>
    </row>
    <row r="557" spans="2:6" s="1" customFormat="1">
      <c r="B557" s="133">
        <v>546</v>
      </c>
      <c r="C557" s="134" t="s">
        <v>4549</v>
      </c>
      <c r="D557" s="135">
        <v>0</v>
      </c>
      <c r="E557" s="135">
        <v>4</v>
      </c>
      <c r="F557" s="135" t="s">
        <v>9</v>
      </c>
    </row>
    <row r="558" spans="2:6" s="1" customFormat="1">
      <c r="B558" s="133">
        <v>547</v>
      </c>
      <c r="C558" s="134" t="s">
        <v>4550</v>
      </c>
      <c r="D558" s="135">
        <v>0</v>
      </c>
      <c r="E558" s="135">
        <v>4</v>
      </c>
      <c r="F558" s="135" t="s">
        <v>9</v>
      </c>
    </row>
    <row r="559" spans="2:6" s="1" customFormat="1">
      <c r="B559" s="133">
        <v>548</v>
      </c>
      <c r="C559" s="134" t="s">
        <v>4551</v>
      </c>
      <c r="D559" s="135">
        <v>2</v>
      </c>
      <c r="E559" s="135">
        <v>4</v>
      </c>
      <c r="F559" s="135" t="s">
        <v>9</v>
      </c>
    </row>
    <row r="560" spans="2:6" s="1" customFormat="1">
      <c r="B560" s="133">
        <v>549</v>
      </c>
      <c r="C560" s="134" t="s">
        <v>4552</v>
      </c>
      <c r="D560" s="135">
        <v>0</v>
      </c>
      <c r="E560" s="135">
        <v>4</v>
      </c>
      <c r="F560" s="135" t="s">
        <v>9</v>
      </c>
    </row>
    <row r="561" spans="2:6" s="1" customFormat="1">
      <c r="B561" s="133">
        <v>550</v>
      </c>
      <c r="C561" s="134" t="s">
        <v>4553</v>
      </c>
      <c r="D561" s="135">
        <v>0</v>
      </c>
      <c r="E561" s="135">
        <v>4</v>
      </c>
      <c r="F561" s="135" t="s">
        <v>9</v>
      </c>
    </row>
    <row r="562" spans="2:6" s="1" customFormat="1">
      <c r="B562" s="133">
        <v>551</v>
      </c>
      <c r="C562" s="134" t="s">
        <v>4554</v>
      </c>
      <c r="D562" s="135">
        <v>3</v>
      </c>
      <c r="E562" s="135">
        <v>1</v>
      </c>
      <c r="F562" s="135" t="s">
        <v>9</v>
      </c>
    </row>
    <row r="563" spans="2:6" s="1" customFormat="1">
      <c r="B563" s="133">
        <v>552</v>
      </c>
      <c r="C563" s="134" t="s">
        <v>4555</v>
      </c>
      <c r="D563" s="135">
        <v>0</v>
      </c>
      <c r="E563" s="135">
        <v>4</v>
      </c>
      <c r="F563" s="135" t="s">
        <v>9</v>
      </c>
    </row>
    <row r="564" spans="2:6" s="1" customFormat="1">
      <c r="B564" s="133">
        <v>553</v>
      </c>
      <c r="C564" s="134" t="s">
        <v>4556</v>
      </c>
      <c r="D564" s="135">
        <v>3</v>
      </c>
      <c r="E564" s="135">
        <v>4</v>
      </c>
      <c r="F564" s="135" t="s">
        <v>9</v>
      </c>
    </row>
    <row r="565" spans="2:6" s="1" customFormat="1">
      <c r="B565" s="133">
        <v>554</v>
      </c>
      <c r="C565" s="134" t="s">
        <v>4557</v>
      </c>
      <c r="D565" s="135">
        <v>0</v>
      </c>
      <c r="E565" s="135">
        <v>1</v>
      </c>
      <c r="F565" s="135" t="s">
        <v>3779</v>
      </c>
    </row>
    <row r="566" spans="2:6" s="1" customFormat="1">
      <c r="B566" s="133">
        <v>555</v>
      </c>
      <c r="C566" s="134" t="s">
        <v>4558</v>
      </c>
      <c r="D566" s="135">
        <v>0</v>
      </c>
      <c r="E566" s="135">
        <v>4</v>
      </c>
      <c r="F566" s="135" t="s">
        <v>9</v>
      </c>
    </row>
    <row r="567" spans="2:6" s="1" customFormat="1">
      <c r="B567" s="133">
        <v>556</v>
      </c>
      <c r="C567" s="134" t="s">
        <v>4559</v>
      </c>
      <c r="D567" s="135">
        <v>0</v>
      </c>
      <c r="E567" s="135">
        <v>4</v>
      </c>
      <c r="F567" s="135" t="s">
        <v>9</v>
      </c>
    </row>
    <row r="568" spans="2:6" s="1" customFormat="1">
      <c r="B568" s="133">
        <v>557</v>
      </c>
      <c r="C568" s="134" t="s">
        <v>4560</v>
      </c>
      <c r="D568" s="135">
        <v>2</v>
      </c>
      <c r="E568" s="135">
        <v>4</v>
      </c>
      <c r="F568" s="135" t="s">
        <v>9</v>
      </c>
    </row>
    <row r="569" spans="2:6" s="1" customFormat="1">
      <c r="B569" s="133">
        <v>558</v>
      </c>
      <c r="C569" s="134" t="s">
        <v>4561</v>
      </c>
      <c r="D569" s="135">
        <v>0</v>
      </c>
      <c r="E569" s="135">
        <v>4</v>
      </c>
      <c r="F569" s="135" t="s">
        <v>9</v>
      </c>
    </row>
    <row r="570" spans="2:6" s="1" customFormat="1">
      <c r="B570" s="133">
        <v>559</v>
      </c>
      <c r="C570" s="134" t="s">
        <v>4562</v>
      </c>
      <c r="D570" s="135">
        <v>3</v>
      </c>
      <c r="E570" s="135">
        <v>1</v>
      </c>
      <c r="F570" s="135" t="s">
        <v>9</v>
      </c>
    </row>
    <row r="571" spans="2:6" s="1" customFormat="1">
      <c r="B571" s="133">
        <v>560</v>
      </c>
      <c r="C571" s="134" t="s">
        <v>4563</v>
      </c>
      <c r="D571" s="135">
        <v>0</v>
      </c>
      <c r="E571" s="135">
        <v>4</v>
      </c>
      <c r="F571" s="135" t="s">
        <v>9</v>
      </c>
    </row>
    <row r="572" spans="2:6" s="1" customFormat="1">
      <c r="B572" s="133">
        <v>561</v>
      </c>
      <c r="C572" s="134" t="s">
        <v>4564</v>
      </c>
      <c r="D572" s="135">
        <v>0</v>
      </c>
      <c r="E572" s="135">
        <v>4</v>
      </c>
      <c r="F572" s="135" t="s">
        <v>9</v>
      </c>
    </row>
    <row r="573" spans="2:6" s="1" customFormat="1">
      <c r="B573" s="133">
        <v>562</v>
      </c>
      <c r="C573" s="134" t="s">
        <v>4565</v>
      </c>
      <c r="D573" s="135">
        <v>3</v>
      </c>
      <c r="E573" s="135">
        <v>4</v>
      </c>
      <c r="F573" s="135" t="s">
        <v>9</v>
      </c>
    </row>
    <row r="574" spans="2:6" s="1" customFormat="1">
      <c r="B574" s="133">
        <v>563</v>
      </c>
      <c r="C574" s="134" t="s">
        <v>4566</v>
      </c>
      <c r="D574" s="135">
        <v>0</v>
      </c>
      <c r="E574" s="135">
        <v>4</v>
      </c>
      <c r="F574" s="135" t="s">
        <v>9</v>
      </c>
    </row>
    <row r="575" spans="2:6" s="1" customFormat="1">
      <c r="B575" s="133">
        <v>564</v>
      </c>
      <c r="C575" s="134" t="s">
        <v>4567</v>
      </c>
      <c r="D575" s="135">
        <v>0</v>
      </c>
      <c r="E575" s="135">
        <v>1</v>
      </c>
      <c r="F575" s="135" t="s">
        <v>3779</v>
      </c>
    </row>
    <row r="576" spans="2:6" s="1" customFormat="1">
      <c r="B576" s="133">
        <v>565</v>
      </c>
      <c r="C576" s="134" t="s">
        <v>4568</v>
      </c>
      <c r="D576" s="135">
        <v>0</v>
      </c>
      <c r="E576" s="135">
        <v>1</v>
      </c>
      <c r="F576" s="135" t="s">
        <v>3779</v>
      </c>
    </row>
    <row r="577" spans="2:6" s="1" customFormat="1">
      <c r="B577" s="133">
        <v>566</v>
      </c>
      <c r="C577" s="134" t="s">
        <v>4569</v>
      </c>
      <c r="D577" s="135">
        <v>0</v>
      </c>
      <c r="E577" s="135">
        <v>1</v>
      </c>
      <c r="F577" s="135" t="s">
        <v>3779</v>
      </c>
    </row>
    <row r="578" spans="2:6" s="1" customFormat="1">
      <c r="B578" s="133">
        <v>567</v>
      </c>
      <c r="C578" s="134" t="s">
        <v>4570</v>
      </c>
      <c r="D578" s="135">
        <v>0</v>
      </c>
      <c r="E578" s="135">
        <v>2</v>
      </c>
      <c r="F578" s="135" t="s">
        <v>3779</v>
      </c>
    </row>
    <row r="579" spans="2:6" s="1" customFormat="1">
      <c r="B579" s="133">
        <v>568</v>
      </c>
      <c r="C579" s="134" t="s">
        <v>4571</v>
      </c>
      <c r="D579" s="135">
        <v>0</v>
      </c>
      <c r="E579" s="135">
        <v>3</v>
      </c>
      <c r="F579" s="135" t="s">
        <v>9</v>
      </c>
    </row>
    <row r="580" spans="2:6" s="1" customFormat="1">
      <c r="B580" s="133">
        <v>569</v>
      </c>
      <c r="C580" s="134" t="s">
        <v>4572</v>
      </c>
      <c r="D580" s="135">
        <v>0</v>
      </c>
      <c r="E580" s="135">
        <v>1</v>
      </c>
      <c r="F580" s="135" t="s">
        <v>3779</v>
      </c>
    </row>
    <row r="581" spans="2:6" s="1" customFormat="1">
      <c r="B581" s="133">
        <v>570</v>
      </c>
      <c r="C581" s="134" t="s">
        <v>4573</v>
      </c>
      <c r="D581" s="135">
        <v>0</v>
      </c>
      <c r="E581" s="135">
        <v>4</v>
      </c>
      <c r="F581" s="135" t="s">
        <v>9</v>
      </c>
    </row>
    <row r="582" spans="2:6" s="1" customFormat="1">
      <c r="B582" s="133">
        <v>571</v>
      </c>
      <c r="C582" s="134" t="s">
        <v>4574</v>
      </c>
      <c r="D582" s="135">
        <v>0</v>
      </c>
      <c r="E582" s="135">
        <v>4</v>
      </c>
      <c r="F582" s="135" t="s">
        <v>9</v>
      </c>
    </row>
    <row r="583" spans="2:6" s="1" customFormat="1">
      <c r="B583" s="133">
        <v>572</v>
      </c>
      <c r="C583" s="134" t="s">
        <v>4575</v>
      </c>
      <c r="D583" s="135">
        <v>0</v>
      </c>
      <c r="E583" s="135">
        <v>1</v>
      </c>
      <c r="F583" s="135" t="s">
        <v>3779</v>
      </c>
    </row>
    <row r="584" spans="2:6" s="1" customFormat="1">
      <c r="B584" s="133">
        <v>573</v>
      </c>
      <c r="C584" s="134" t="s">
        <v>4576</v>
      </c>
      <c r="D584" s="135">
        <v>2</v>
      </c>
      <c r="E584" s="135">
        <v>3</v>
      </c>
      <c r="F584" s="135" t="s">
        <v>9</v>
      </c>
    </row>
    <row r="585" spans="2:6" s="1" customFormat="1">
      <c r="B585" s="133">
        <v>574</v>
      </c>
      <c r="C585" s="134" t="s">
        <v>4577</v>
      </c>
      <c r="D585" s="135">
        <v>0</v>
      </c>
      <c r="E585" s="135">
        <v>4</v>
      </c>
      <c r="F585" s="135" t="s">
        <v>9</v>
      </c>
    </row>
    <row r="586" spans="2:6" s="1" customFormat="1">
      <c r="B586" s="133">
        <v>575</v>
      </c>
      <c r="C586" s="134" t="s">
        <v>4578</v>
      </c>
      <c r="D586" s="135">
        <v>0</v>
      </c>
      <c r="E586" s="135">
        <v>4</v>
      </c>
      <c r="F586" s="135" t="s">
        <v>9</v>
      </c>
    </row>
    <row r="587" spans="2:6" s="1" customFormat="1">
      <c r="B587" s="133">
        <v>576</v>
      </c>
      <c r="C587" s="134" t="s">
        <v>4579</v>
      </c>
      <c r="D587" s="135">
        <v>0</v>
      </c>
      <c r="E587" s="135">
        <v>4</v>
      </c>
      <c r="F587" s="135" t="s">
        <v>9</v>
      </c>
    </row>
    <row r="588" spans="2:6" s="1" customFormat="1">
      <c r="B588" s="133">
        <v>577</v>
      </c>
      <c r="C588" s="134" t="s">
        <v>4580</v>
      </c>
      <c r="D588" s="135">
        <v>4</v>
      </c>
      <c r="E588" s="135">
        <v>4</v>
      </c>
      <c r="F588" s="135" t="s">
        <v>9</v>
      </c>
    </row>
    <row r="589" spans="2:6" s="1" customFormat="1">
      <c r="B589" s="133">
        <v>578</v>
      </c>
      <c r="C589" s="134" t="s">
        <v>4581</v>
      </c>
      <c r="D589" s="135">
        <v>0</v>
      </c>
      <c r="E589" s="135">
        <v>4</v>
      </c>
      <c r="F589" s="135" t="s">
        <v>9</v>
      </c>
    </row>
    <row r="590" spans="2:6" s="1" customFormat="1">
      <c r="B590" s="133">
        <v>579</v>
      </c>
      <c r="C590" s="134" t="s">
        <v>4582</v>
      </c>
      <c r="D590" s="135">
        <v>0</v>
      </c>
      <c r="E590" s="135">
        <v>1</v>
      </c>
      <c r="F590" s="135" t="s">
        <v>3779</v>
      </c>
    </row>
    <row r="591" spans="2:6" s="1" customFormat="1">
      <c r="B591" s="133">
        <v>580</v>
      </c>
      <c r="C591" s="134" t="s">
        <v>4583</v>
      </c>
      <c r="D591" s="135">
        <v>4</v>
      </c>
      <c r="E591" s="135">
        <v>4</v>
      </c>
      <c r="F591" s="135" t="s">
        <v>9</v>
      </c>
    </row>
    <row r="592" spans="2:6" s="1" customFormat="1">
      <c r="B592" s="133">
        <v>581</v>
      </c>
      <c r="C592" s="134" t="s">
        <v>4584</v>
      </c>
      <c r="D592" s="135">
        <v>0</v>
      </c>
      <c r="E592" s="135">
        <v>4</v>
      </c>
      <c r="F592" s="135" t="s">
        <v>9</v>
      </c>
    </row>
    <row r="593" spans="2:6" s="1" customFormat="1">
      <c r="B593" s="133">
        <v>582</v>
      </c>
      <c r="C593" s="134" t="s">
        <v>4585</v>
      </c>
      <c r="D593" s="135">
        <v>0</v>
      </c>
      <c r="E593" s="135">
        <v>4</v>
      </c>
      <c r="F593" s="135" t="s">
        <v>9</v>
      </c>
    </row>
    <row r="594" spans="2:6" s="1" customFormat="1">
      <c r="B594" s="133">
        <v>583</v>
      </c>
      <c r="C594" s="134" t="s">
        <v>4586</v>
      </c>
      <c r="D594" s="135">
        <v>0</v>
      </c>
      <c r="E594" s="135">
        <v>4</v>
      </c>
      <c r="F594" s="135" t="s">
        <v>9</v>
      </c>
    </row>
    <row r="595" spans="2:6" s="1" customFormat="1">
      <c r="B595" s="133">
        <v>584</v>
      </c>
      <c r="C595" s="134" t="s">
        <v>4587</v>
      </c>
      <c r="D595" s="135">
        <v>0</v>
      </c>
      <c r="E595" s="135">
        <v>3</v>
      </c>
      <c r="F595" s="135" t="s">
        <v>9</v>
      </c>
    </row>
    <row r="596" spans="2:6" s="1" customFormat="1">
      <c r="B596" s="133">
        <v>585</v>
      </c>
      <c r="C596" s="134" t="s">
        <v>4588</v>
      </c>
      <c r="D596" s="135">
        <v>4</v>
      </c>
      <c r="E596" s="135">
        <v>2</v>
      </c>
      <c r="F596" s="135" t="s">
        <v>9</v>
      </c>
    </row>
    <row r="597" spans="2:6" s="1" customFormat="1">
      <c r="B597" s="133">
        <v>586</v>
      </c>
      <c r="C597" s="134" t="s">
        <v>4589</v>
      </c>
      <c r="D597" s="135">
        <v>0</v>
      </c>
      <c r="E597" s="135">
        <v>4</v>
      </c>
      <c r="F597" s="135" t="s">
        <v>9</v>
      </c>
    </row>
    <row r="598" spans="2:6" s="1" customFormat="1">
      <c r="B598" s="133">
        <v>587</v>
      </c>
      <c r="C598" s="134" t="s">
        <v>4590</v>
      </c>
      <c r="D598" s="135">
        <v>0</v>
      </c>
      <c r="E598" s="135">
        <v>1</v>
      </c>
      <c r="F598" s="135" t="s">
        <v>3779</v>
      </c>
    </row>
    <row r="599" spans="2:6" s="1" customFormat="1">
      <c r="B599" s="133">
        <v>588</v>
      </c>
      <c r="C599" s="134" t="s">
        <v>4591</v>
      </c>
      <c r="D599" s="135">
        <v>0</v>
      </c>
      <c r="E599" s="135">
        <v>1</v>
      </c>
      <c r="F599" s="135" t="s">
        <v>3779</v>
      </c>
    </row>
    <row r="600" spans="2:6" s="1" customFormat="1">
      <c r="B600" s="133">
        <v>589</v>
      </c>
      <c r="C600" s="134" t="s">
        <v>4592</v>
      </c>
      <c r="D600" s="135">
        <v>0</v>
      </c>
      <c r="E600" s="135">
        <v>1</v>
      </c>
      <c r="F600" s="135" t="s">
        <v>3779</v>
      </c>
    </row>
    <row r="601" spans="2:6" s="1" customFormat="1">
      <c r="B601" s="133">
        <v>590</v>
      </c>
      <c r="C601" s="134" t="s">
        <v>4593</v>
      </c>
      <c r="D601" s="135">
        <v>0</v>
      </c>
      <c r="E601" s="135">
        <v>1</v>
      </c>
      <c r="F601" s="135" t="s">
        <v>3779</v>
      </c>
    </row>
    <row r="602" spans="2:6" s="1" customFormat="1">
      <c r="B602" s="133">
        <v>591</v>
      </c>
      <c r="C602" s="134" t="s">
        <v>4594</v>
      </c>
      <c r="D602" s="135">
        <v>0</v>
      </c>
      <c r="E602" s="135">
        <v>4</v>
      </c>
      <c r="F602" s="135" t="s">
        <v>9</v>
      </c>
    </row>
    <row r="603" spans="2:6" s="1" customFormat="1">
      <c r="B603" s="133">
        <v>592</v>
      </c>
      <c r="C603" s="134" t="s">
        <v>4595</v>
      </c>
      <c r="D603" s="135">
        <v>0</v>
      </c>
      <c r="E603" s="135">
        <v>4</v>
      </c>
      <c r="F603" s="135" t="s">
        <v>9</v>
      </c>
    </row>
    <row r="604" spans="2:6" s="1" customFormat="1">
      <c r="B604" s="133">
        <v>593</v>
      </c>
      <c r="C604" s="134" t="s">
        <v>4596</v>
      </c>
      <c r="D604" s="135">
        <v>0</v>
      </c>
      <c r="E604" s="135">
        <v>4</v>
      </c>
      <c r="F604" s="135" t="s">
        <v>9</v>
      </c>
    </row>
    <row r="605" spans="2:6" s="1" customFormat="1">
      <c r="B605" s="133">
        <v>594</v>
      </c>
      <c r="C605" s="134" t="s">
        <v>4597</v>
      </c>
      <c r="D605" s="135">
        <v>0</v>
      </c>
      <c r="E605" s="135">
        <v>4</v>
      </c>
      <c r="F605" s="135" t="s">
        <v>9</v>
      </c>
    </row>
    <row r="606" spans="2:6" s="1" customFormat="1">
      <c r="B606" s="133">
        <v>595</v>
      </c>
      <c r="C606" s="134" t="s">
        <v>4598</v>
      </c>
      <c r="D606" s="135">
        <v>0</v>
      </c>
      <c r="E606" s="135">
        <v>1</v>
      </c>
      <c r="F606" s="135" t="s">
        <v>3779</v>
      </c>
    </row>
    <row r="607" spans="2:6" s="1" customFormat="1">
      <c r="B607" s="133">
        <v>596</v>
      </c>
      <c r="C607" s="134" t="s">
        <v>4599</v>
      </c>
      <c r="D607" s="135">
        <v>2</v>
      </c>
      <c r="E607" s="135">
        <v>4</v>
      </c>
      <c r="F607" s="135" t="s">
        <v>9</v>
      </c>
    </row>
    <row r="608" spans="2:6" s="1" customFormat="1">
      <c r="B608" s="133">
        <v>597</v>
      </c>
      <c r="C608" s="134" t="s">
        <v>4600</v>
      </c>
      <c r="D608" s="135">
        <v>0</v>
      </c>
      <c r="E608" s="135">
        <v>4</v>
      </c>
      <c r="F608" s="135" t="s">
        <v>9</v>
      </c>
    </row>
    <row r="609" spans="2:6" s="1" customFormat="1">
      <c r="B609" s="133">
        <v>598</v>
      </c>
      <c r="C609" s="134" t="s">
        <v>4601</v>
      </c>
      <c r="D609" s="135">
        <v>0</v>
      </c>
      <c r="E609" s="135">
        <v>4</v>
      </c>
      <c r="F609" s="135" t="s">
        <v>9</v>
      </c>
    </row>
    <row r="610" spans="2:6" s="1" customFormat="1">
      <c r="B610" s="133">
        <v>599</v>
      </c>
      <c r="C610" s="134" t="s">
        <v>4602</v>
      </c>
      <c r="D610" s="135">
        <v>0</v>
      </c>
      <c r="E610" s="135">
        <v>4</v>
      </c>
      <c r="F610" s="135" t="s">
        <v>9</v>
      </c>
    </row>
    <row r="611" spans="2:6" s="1" customFormat="1">
      <c r="B611" s="133">
        <v>600</v>
      </c>
      <c r="C611" s="134" t="s">
        <v>4603</v>
      </c>
      <c r="D611" s="135">
        <v>0</v>
      </c>
      <c r="E611" s="135">
        <v>4</v>
      </c>
      <c r="F611" s="135" t="s">
        <v>9</v>
      </c>
    </row>
    <row r="612" spans="2:6" s="1" customFormat="1">
      <c r="B612" s="133">
        <v>601</v>
      </c>
      <c r="C612" s="134" t="s">
        <v>4604</v>
      </c>
      <c r="D612" s="135">
        <v>3</v>
      </c>
      <c r="E612" s="135">
        <v>4</v>
      </c>
      <c r="F612" s="135" t="s">
        <v>9</v>
      </c>
    </row>
    <row r="613" spans="2:6" s="1" customFormat="1">
      <c r="B613" s="133">
        <v>602</v>
      </c>
      <c r="C613" s="134" t="s">
        <v>4605</v>
      </c>
      <c r="D613" s="135">
        <v>0</v>
      </c>
      <c r="E613" s="135">
        <v>4</v>
      </c>
      <c r="F613" s="135" t="s">
        <v>9</v>
      </c>
    </row>
    <row r="614" spans="2:6" s="1" customFormat="1">
      <c r="B614" s="133">
        <v>603</v>
      </c>
      <c r="C614" s="134" t="s">
        <v>4606</v>
      </c>
      <c r="D614" s="135">
        <v>0</v>
      </c>
      <c r="E614" s="135">
        <v>4</v>
      </c>
      <c r="F614" s="135" t="s">
        <v>9</v>
      </c>
    </row>
    <row r="615" spans="2:6" s="1" customFormat="1">
      <c r="B615" s="133">
        <v>604</v>
      </c>
      <c r="C615" s="134" t="s">
        <v>4607</v>
      </c>
      <c r="D615" s="135">
        <v>0</v>
      </c>
      <c r="E615" s="135">
        <v>4</v>
      </c>
      <c r="F615" s="135" t="s">
        <v>9</v>
      </c>
    </row>
    <row r="616" spans="2:6" s="1" customFormat="1">
      <c r="B616" s="133">
        <v>605</v>
      </c>
      <c r="C616" s="134" t="s">
        <v>4608</v>
      </c>
      <c r="D616" s="135">
        <v>0</v>
      </c>
      <c r="E616" s="135">
        <v>1</v>
      </c>
      <c r="F616" s="135" t="s">
        <v>3779</v>
      </c>
    </row>
    <row r="617" spans="2:6" s="1" customFormat="1">
      <c r="B617" s="133">
        <v>606</v>
      </c>
      <c r="C617" s="134" t="s">
        <v>4609</v>
      </c>
      <c r="D617" s="135">
        <v>2</v>
      </c>
      <c r="E617" s="135">
        <v>4</v>
      </c>
      <c r="F617" s="135" t="s">
        <v>9</v>
      </c>
    </row>
    <row r="618" spans="2:6" s="1" customFormat="1">
      <c r="B618" s="133">
        <v>607</v>
      </c>
      <c r="C618" s="134" t="s">
        <v>4610</v>
      </c>
      <c r="D618" s="135">
        <v>0</v>
      </c>
      <c r="E618" s="135">
        <v>4</v>
      </c>
      <c r="F618" s="135" t="s">
        <v>9</v>
      </c>
    </row>
    <row r="619" spans="2:6" s="1" customFormat="1">
      <c r="B619" s="133">
        <v>608</v>
      </c>
      <c r="C619" s="134" t="s">
        <v>4611</v>
      </c>
      <c r="D619" s="135">
        <v>0</v>
      </c>
      <c r="E619" s="135">
        <v>4</v>
      </c>
      <c r="F619" s="135" t="s">
        <v>9</v>
      </c>
    </row>
    <row r="620" spans="2:6" s="1" customFormat="1">
      <c r="B620" s="133">
        <v>609</v>
      </c>
      <c r="C620" s="134" t="s">
        <v>4612</v>
      </c>
      <c r="D620" s="135">
        <v>0</v>
      </c>
      <c r="E620" s="135">
        <v>4</v>
      </c>
      <c r="F620" s="135" t="s">
        <v>9</v>
      </c>
    </row>
    <row r="621" spans="2:6" s="1" customFormat="1">
      <c r="B621" s="133">
        <v>610</v>
      </c>
      <c r="C621" s="134" t="s">
        <v>4613</v>
      </c>
      <c r="D621" s="135">
        <v>0</v>
      </c>
      <c r="E621" s="135">
        <v>4</v>
      </c>
      <c r="F621" s="135" t="s">
        <v>9</v>
      </c>
    </row>
    <row r="622" spans="2:6" s="1" customFormat="1">
      <c r="B622" s="133">
        <v>611</v>
      </c>
      <c r="C622" s="134" t="s">
        <v>4614</v>
      </c>
      <c r="D622" s="135">
        <v>0</v>
      </c>
      <c r="E622" s="135">
        <v>4</v>
      </c>
      <c r="F622" s="135" t="s">
        <v>9</v>
      </c>
    </row>
    <row r="623" spans="2:6" s="1" customFormat="1">
      <c r="B623" s="133">
        <v>612</v>
      </c>
      <c r="C623" s="134" t="s">
        <v>4615</v>
      </c>
      <c r="D623" s="135">
        <v>3</v>
      </c>
      <c r="E623" s="135">
        <v>1</v>
      </c>
      <c r="F623" s="135" t="s">
        <v>9</v>
      </c>
    </row>
    <row r="624" spans="2:6" s="1" customFormat="1">
      <c r="B624" s="133">
        <v>613</v>
      </c>
      <c r="C624" s="134" t="s">
        <v>4616</v>
      </c>
      <c r="D624" s="135">
        <v>2</v>
      </c>
      <c r="E624" s="135">
        <v>4</v>
      </c>
      <c r="F624" s="135" t="s">
        <v>9</v>
      </c>
    </row>
    <row r="625" spans="2:6" s="1" customFormat="1">
      <c r="B625" s="133">
        <v>614</v>
      </c>
      <c r="C625" s="134" t="s">
        <v>4617</v>
      </c>
      <c r="D625" s="135">
        <v>0</v>
      </c>
      <c r="E625" s="135">
        <v>4</v>
      </c>
      <c r="F625" s="135" t="s">
        <v>9</v>
      </c>
    </row>
    <row r="626" spans="2:6" s="1" customFormat="1">
      <c r="B626" s="133">
        <v>615</v>
      </c>
      <c r="C626" s="134" t="s">
        <v>4618</v>
      </c>
      <c r="D626" s="135">
        <v>0</v>
      </c>
      <c r="E626" s="135">
        <v>4</v>
      </c>
      <c r="F626" s="135" t="s">
        <v>9</v>
      </c>
    </row>
    <row r="627" spans="2:6" s="1" customFormat="1">
      <c r="B627" s="133">
        <v>616</v>
      </c>
      <c r="C627" s="134" t="s">
        <v>4619</v>
      </c>
      <c r="D627" s="135">
        <v>0</v>
      </c>
      <c r="E627" s="135">
        <v>4</v>
      </c>
      <c r="F627" s="135" t="s">
        <v>9</v>
      </c>
    </row>
    <row r="628" spans="2:6" s="1" customFormat="1">
      <c r="B628" s="133">
        <v>617</v>
      </c>
      <c r="C628" s="134" t="s">
        <v>4620</v>
      </c>
      <c r="D628" s="135">
        <v>2</v>
      </c>
      <c r="E628" s="135">
        <v>1</v>
      </c>
      <c r="F628" s="135" t="s">
        <v>3779</v>
      </c>
    </row>
    <row r="629" spans="2:6" s="1" customFormat="1">
      <c r="B629" s="133">
        <v>618</v>
      </c>
      <c r="C629" s="134" t="s">
        <v>4621</v>
      </c>
      <c r="D629" s="135">
        <v>3</v>
      </c>
      <c r="E629" s="135">
        <v>4</v>
      </c>
      <c r="F629" s="135" t="s">
        <v>9</v>
      </c>
    </row>
    <row r="630" spans="2:6" s="1" customFormat="1">
      <c r="B630" s="133">
        <v>619</v>
      </c>
      <c r="C630" s="134" t="s">
        <v>4622</v>
      </c>
      <c r="D630" s="135">
        <v>3</v>
      </c>
      <c r="E630" s="135">
        <v>1</v>
      </c>
      <c r="F630" s="135" t="s">
        <v>9</v>
      </c>
    </row>
    <row r="631" spans="2:6" s="1" customFormat="1">
      <c r="B631" s="133">
        <v>620</v>
      </c>
      <c r="C631" s="134" t="s">
        <v>4623</v>
      </c>
      <c r="D631" s="135">
        <v>0</v>
      </c>
      <c r="E631" s="135">
        <v>1</v>
      </c>
      <c r="F631" s="135" t="s">
        <v>3779</v>
      </c>
    </row>
    <row r="632" spans="2:6" s="1" customFormat="1">
      <c r="B632" s="133">
        <v>621</v>
      </c>
      <c r="C632" s="134" t="s">
        <v>4624</v>
      </c>
      <c r="D632" s="135">
        <v>0</v>
      </c>
      <c r="E632" s="135">
        <v>4</v>
      </c>
      <c r="F632" s="135" t="s">
        <v>9</v>
      </c>
    </row>
    <row r="633" spans="2:6" s="1" customFormat="1">
      <c r="B633" s="133">
        <v>622</v>
      </c>
      <c r="C633" s="134" t="s">
        <v>4625</v>
      </c>
      <c r="D633" s="135">
        <v>0</v>
      </c>
      <c r="E633" s="135">
        <v>4</v>
      </c>
      <c r="F633" s="135" t="s">
        <v>9</v>
      </c>
    </row>
    <row r="634" spans="2:6" s="1" customFormat="1">
      <c r="B634" s="133">
        <v>623</v>
      </c>
      <c r="C634" s="134" t="s">
        <v>4626</v>
      </c>
      <c r="D634" s="135">
        <v>0</v>
      </c>
      <c r="E634" s="135">
        <v>4</v>
      </c>
      <c r="F634" s="135" t="s">
        <v>9</v>
      </c>
    </row>
    <row r="635" spans="2:6" s="1" customFormat="1">
      <c r="B635" s="133">
        <v>624</v>
      </c>
      <c r="C635" s="134" t="s">
        <v>4627</v>
      </c>
      <c r="D635" s="135">
        <v>3</v>
      </c>
      <c r="E635" s="135">
        <v>1</v>
      </c>
      <c r="F635" s="135" t="s">
        <v>9</v>
      </c>
    </row>
    <row r="636" spans="2:6" s="1" customFormat="1">
      <c r="B636" s="133">
        <v>625</v>
      </c>
      <c r="C636" s="134" t="s">
        <v>4628</v>
      </c>
      <c r="D636" s="135">
        <v>0</v>
      </c>
      <c r="E636" s="135">
        <v>3</v>
      </c>
      <c r="F636" s="135" t="s">
        <v>9</v>
      </c>
    </row>
    <row r="637" spans="2:6" s="1" customFormat="1">
      <c r="B637" s="133">
        <v>626</v>
      </c>
      <c r="C637" s="134" t="s">
        <v>4629</v>
      </c>
      <c r="D637" s="135">
        <v>0</v>
      </c>
      <c r="E637" s="135">
        <v>4</v>
      </c>
      <c r="F637" s="135" t="s">
        <v>9</v>
      </c>
    </row>
    <row r="638" spans="2:6" s="1" customFormat="1">
      <c r="B638" s="133">
        <v>627</v>
      </c>
      <c r="C638" s="134" t="s">
        <v>4630</v>
      </c>
      <c r="D638" s="135">
        <v>0</v>
      </c>
      <c r="E638" s="135">
        <v>4</v>
      </c>
      <c r="F638" s="135" t="s">
        <v>9</v>
      </c>
    </row>
    <row r="639" spans="2:6" s="1" customFormat="1">
      <c r="B639" s="133">
        <v>628</v>
      </c>
      <c r="C639" s="134" t="s">
        <v>4631</v>
      </c>
      <c r="D639" s="135">
        <v>0</v>
      </c>
      <c r="E639" s="135">
        <v>4</v>
      </c>
      <c r="F639" s="135" t="s">
        <v>9</v>
      </c>
    </row>
    <row r="640" spans="2:6" s="1" customFormat="1">
      <c r="B640" s="133">
        <v>629</v>
      </c>
      <c r="C640" s="134" t="s">
        <v>4632</v>
      </c>
      <c r="D640" s="135">
        <v>0</v>
      </c>
      <c r="E640" s="135">
        <v>4</v>
      </c>
      <c r="F640" s="135" t="s">
        <v>9</v>
      </c>
    </row>
    <row r="641" spans="2:6" s="1" customFormat="1">
      <c r="B641" s="133">
        <v>630</v>
      </c>
      <c r="C641" s="134" t="s">
        <v>4633</v>
      </c>
      <c r="D641" s="135">
        <v>0</v>
      </c>
      <c r="E641" s="135">
        <v>2</v>
      </c>
      <c r="F641" s="135" t="s">
        <v>3779</v>
      </c>
    </row>
    <row r="642" spans="2:6" s="1" customFormat="1">
      <c r="B642" s="133">
        <v>631</v>
      </c>
      <c r="C642" s="134" t="s">
        <v>4634</v>
      </c>
      <c r="D642" s="135">
        <v>0</v>
      </c>
      <c r="E642" s="135">
        <v>1</v>
      </c>
      <c r="F642" s="135" t="s">
        <v>3779</v>
      </c>
    </row>
    <row r="643" spans="2:6" s="1" customFormat="1">
      <c r="B643" s="133">
        <v>632</v>
      </c>
      <c r="C643" s="134" t="s">
        <v>4635</v>
      </c>
      <c r="D643" s="135">
        <v>0</v>
      </c>
      <c r="E643" s="135">
        <v>4</v>
      </c>
      <c r="F643" s="135" t="s">
        <v>9</v>
      </c>
    </row>
    <row r="644" spans="2:6" s="1" customFormat="1">
      <c r="B644" s="133">
        <v>633</v>
      </c>
      <c r="C644" s="134" t="s">
        <v>4636</v>
      </c>
      <c r="D644" s="135">
        <v>0</v>
      </c>
      <c r="E644" s="135">
        <v>4</v>
      </c>
      <c r="F644" s="135" t="s">
        <v>9</v>
      </c>
    </row>
    <row r="645" spans="2:6" s="1" customFormat="1">
      <c r="B645" s="133">
        <v>634</v>
      </c>
      <c r="C645" s="134" t="s">
        <v>4637</v>
      </c>
      <c r="D645" s="135">
        <v>0</v>
      </c>
      <c r="E645" s="135">
        <v>1</v>
      </c>
      <c r="F645" s="135" t="s">
        <v>3779</v>
      </c>
    </row>
    <row r="646" spans="2:6" s="1" customFormat="1">
      <c r="B646" s="133">
        <v>635</v>
      </c>
      <c r="C646" s="134" t="s">
        <v>4638</v>
      </c>
      <c r="D646" s="135">
        <v>0</v>
      </c>
      <c r="E646" s="135">
        <v>1</v>
      </c>
      <c r="F646" s="135" t="s">
        <v>3779</v>
      </c>
    </row>
    <row r="647" spans="2:6" s="1" customFormat="1">
      <c r="B647" s="133">
        <v>636</v>
      </c>
      <c r="C647" s="134" t="s">
        <v>4639</v>
      </c>
      <c r="D647" s="135">
        <v>0</v>
      </c>
      <c r="E647" s="135">
        <v>1</v>
      </c>
      <c r="F647" s="135" t="s">
        <v>3779</v>
      </c>
    </row>
    <row r="648" spans="2:6" s="1" customFormat="1">
      <c r="B648" s="133">
        <v>637</v>
      </c>
      <c r="C648" s="134" t="s">
        <v>4640</v>
      </c>
      <c r="D648" s="135">
        <v>0</v>
      </c>
      <c r="E648" s="135">
        <v>4</v>
      </c>
      <c r="F648" s="135" t="s">
        <v>9</v>
      </c>
    </row>
    <row r="649" spans="2:6" s="1" customFormat="1">
      <c r="B649" s="133">
        <v>638</v>
      </c>
      <c r="C649" s="134" t="s">
        <v>4641</v>
      </c>
      <c r="D649" s="135">
        <v>2</v>
      </c>
      <c r="E649" s="135">
        <v>1</v>
      </c>
      <c r="F649" s="135" t="s">
        <v>3779</v>
      </c>
    </row>
    <row r="650" spans="2:6" s="1" customFormat="1">
      <c r="B650" s="133">
        <v>639</v>
      </c>
      <c r="C650" s="134" t="s">
        <v>4642</v>
      </c>
      <c r="D650" s="135">
        <v>0</v>
      </c>
      <c r="E650" s="135">
        <v>1</v>
      </c>
      <c r="F650" s="135" t="s">
        <v>3779</v>
      </c>
    </row>
    <row r="651" spans="2:6" s="1" customFormat="1">
      <c r="B651" s="133">
        <v>640</v>
      </c>
      <c r="C651" s="134" t="s">
        <v>4643</v>
      </c>
      <c r="D651" s="135">
        <v>3</v>
      </c>
      <c r="E651" s="135">
        <v>4</v>
      </c>
      <c r="F651" s="135" t="s">
        <v>9</v>
      </c>
    </row>
    <row r="652" spans="2:6" s="1" customFormat="1">
      <c r="B652" s="133">
        <v>641</v>
      </c>
      <c r="C652" s="134" t="s">
        <v>4644</v>
      </c>
      <c r="D652" s="135">
        <v>0</v>
      </c>
      <c r="E652" s="135">
        <v>4</v>
      </c>
      <c r="F652" s="135" t="s">
        <v>9</v>
      </c>
    </row>
    <row r="653" spans="2:6" s="1" customFormat="1">
      <c r="B653" s="133">
        <v>642</v>
      </c>
      <c r="C653" s="134" t="s">
        <v>4645</v>
      </c>
      <c r="D653" s="135">
        <v>0</v>
      </c>
      <c r="E653" s="135">
        <v>4</v>
      </c>
      <c r="F653" s="135" t="s">
        <v>9</v>
      </c>
    </row>
    <row r="654" spans="2:6" s="1" customFormat="1">
      <c r="B654" s="133">
        <v>643</v>
      </c>
      <c r="C654" s="134" t="s">
        <v>4646</v>
      </c>
      <c r="D654" s="135">
        <v>0</v>
      </c>
      <c r="E654" s="135">
        <v>4</v>
      </c>
      <c r="F654" s="135" t="s">
        <v>9</v>
      </c>
    </row>
    <row r="655" spans="2:6" s="1" customFormat="1">
      <c r="B655" s="133">
        <v>644</v>
      </c>
      <c r="C655" s="134" t="s">
        <v>4647</v>
      </c>
      <c r="D655" s="135">
        <v>0</v>
      </c>
      <c r="E655" s="135">
        <v>4</v>
      </c>
      <c r="F655" s="135" t="s">
        <v>9</v>
      </c>
    </row>
    <row r="656" spans="2:6" s="1" customFormat="1">
      <c r="B656" s="133">
        <v>645</v>
      </c>
      <c r="C656" s="134" t="s">
        <v>4648</v>
      </c>
      <c r="D656" s="135">
        <v>0</v>
      </c>
      <c r="E656" s="135">
        <v>1</v>
      </c>
      <c r="F656" s="135" t="s">
        <v>3779</v>
      </c>
    </row>
    <row r="657" spans="2:6" s="1" customFormat="1">
      <c r="B657" s="133">
        <v>646</v>
      </c>
      <c r="C657" s="134" t="s">
        <v>4649</v>
      </c>
      <c r="D657" s="135">
        <v>3</v>
      </c>
      <c r="E657" s="135">
        <v>4</v>
      </c>
      <c r="F657" s="135" t="s">
        <v>9</v>
      </c>
    </row>
    <row r="658" spans="2:6" s="1" customFormat="1">
      <c r="B658" s="133">
        <v>647</v>
      </c>
      <c r="C658" s="134" t="s">
        <v>4650</v>
      </c>
      <c r="D658" s="135">
        <v>0</v>
      </c>
      <c r="E658" s="135">
        <v>2</v>
      </c>
      <c r="F658" s="135" t="s">
        <v>3779</v>
      </c>
    </row>
    <row r="659" spans="2:6" s="1" customFormat="1">
      <c r="B659" s="133">
        <v>648</v>
      </c>
      <c r="C659" s="134" t="s">
        <v>4651</v>
      </c>
      <c r="D659" s="135">
        <v>0</v>
      </c>
      <c r="E659" s="135">
        <v>4</v>
      </c>
      <c r="F659" s="135" t="s">
        <v>9</v>
      </c>
    </row>
    <row r="660" spans="2:6" s="1" customFormat="1">
      <c r="B660" s="133">
        <v>649</v>
      </c>
      <c r="C660" s="134" t="s">
        <v>4652</v>
      </c>
      <c r="D660" s="135">
        <v>2</v>
      </c>
      <c r="E660" s="135">
        <v>1</v>
      </c>
      <c r="F660" s="135" t="s">
        <v>3779</v>
      </c>
    </row>
    <row r="661" spans="2:6" s="1" customFormat="1">
      <c r="B661" s="133">
        <v>650</v>
      </c>
      <c r="C661" s="134" t="s">
        <v>4653</v>
      </c>
      <c r="D661" s="135">
        <v>0</v>
      </c>
      <c r="E661" s="135">
        <v>3</v>
      </c>
      <c r="F661" s="135" t="s">
        <v>9</v>
      </c>
    </row>
    <row r="662" spans="2:6" s="1" customFormat="1">
      <c r="B662" s="133">
        <v>651</v>
      </c>
      <c r="C662" s="134" t="s">
        <v>4654</v>
      </c>
      <c r="D662" s="135">
        <v>2</v>
      </c>
      <c r="E662" s="135">
        <v>4</v>
      </c>
      <c r="F662" s="135" t="s">
        <v>9</v>
      </c>
    </row>
    <row r="663" spans="2:6" s="1" customFormat="1">
      <c r="B663" s="133">
        <v>652</v>
      </c>
      <c r="C663" s="134" t="s">
        <v>4655</v>
      </c>
      <c r="D663" s="135">
        <v>0</v>
      </c>
      <c r="E663" s="135">
        <v>4</v>
      </c>
      <c r="F663" s="135" t="s">
        <v>9</v>
      </c>
    </row>
    <row r="664" spans="2:6" s="1" customFormat="1">
      <c r="B664" s="133">
        <v>653</v>
      </c>
      <c r="C664" s="134" t="s">
        <v>4656</v>
      </c>
      <c r="D664" s="135">
        <v>0</v>
      </c>
      <c r="E664" s="135">
        <v>1</v>
      </c>
      <c r="F664" s="135" t="s">
        <v>3779</v>
      </c>
    </row>
    <row r="665" spans="2:6" s="1" customFormat="1">
      <c r="B665" s="133">
        <v>654</v>
      </c>
      <c r="C665" s="134" t="s">
        <v>4657</v>
      </c>
      <c r="D665" s="135">
        <v>2</v>
      </c>
      <c r="E665" s="135">
        <v>4</v>
      </c>
      <c r="F665" s="135" t="s">
        <v>9</v>
      </c>
    </row>
    <row r="666" spans="2:6" s="1" customFormat="1">
      <c r="B666" s="133">
        <v>655</v>
      </c>
      <c r="C666" s="134" t="s">
        <v>4658</v>
      </c>
      <c r="D666" s="135">
        <v>0</v>
      </c>
      <c r="E666" s="135">
        <v>4</v>
      </c>
      <c r="F666" s="135" t="s">
        <v>9</v>
      </c>
    </row>
    <row r="667" spans="2:6" s="1" customFormat="1">
      <c r="B667" s="133">
        <v>656</v>
      </c>
      <c r="C667" s="134" t="s">
        <v>4659</v>
      </c>
      <c r="D667" s="135">
        <v>0</v>
      </c>
      <c r="E667" s="135">
        <v>4</v>
      </c>
      <c r="F667" s="135" t="s">
        <v>9</v>
      </c>
    </row>
    <row r="668" spans="2:6" s="1" customFormat="1">
      <c r="B668" s="133">
        <v>657</v>
      </c>
      <c r="C668" s="134" t="s">
        <v>4660</v>
      </c>
      <c r="D668" s="135">
        <v>0</v>
      </c>
      <c r="E668" s="135">
        <v>4</v>
      </c>
      <c r="F668" s="135" t="s">
        <v>9</v>
      </c>
    </row>
    <row r="669" spans="2:6" s="1" customFormat="1">
      <c r="B669" s="133">
        <v>658</v>
      </c>
      <c r="C669" s="134" t="s">
        <v>4661</v>
      </c>
      <c r="D669" s="135">
        <v>0</v>
      </c>
      <c r="E669" s="135">
        <v>1</v>
      </c>
      <c r="F669" s="135" t="s">
        <v>3779</v>
      </c>
    </row>
    <row r="670" spans="2:6" s="1" customFormat="1">
      <c r="B670" s="133">
        <v>659</v>
      </c>
      <c r="C670" s="134" t="s">
        <v>4662</v>
      </c>
      <c r="D670" s="135">
        <v>0</v>
      </c>
      <c r="E670" s="135">
        <v>4</v>
      </c>
      <c r="F670" s="135" t="s">
        <v>9</v>
      </c>
    </row>
    <row r="671" spans="2:6" s="1" customFormat="1">
      <c r="B671" s="133">
        <v>660</v>
      </c>
      <c r="C671" s="134" t="s">
        <v>4663</v>
      </c>
      <c r="D671" s="135">
        <v>0</v>
      </c>
      <c r="E671" s="135">
        <v>1</v>
      </c>
      <c r="F671" s="135" t="s">
        <v>3779</v>
      </c>
    </row>
    <row r="672" spans="2:6" s="1" customFormat="1">
      <c r="B672" s="133">
        <v>661</v>
      </c>
      <c r="C672" s="134" t="s">
        <v>4664</v>
      </c>
      <c r="D672" s="135">
        <v>0</v>
      </c>
      <c r="E672" s="135">
        <v>4</v>
      </c>
      <c r="F672" s="135" t="s">
        <v>9</v>
      </c>
    </row>
    <row r="673" spans="2:6" s="1" customFormat="1">
      <c r="B673" s="133">
        <v>662</v>
      </c>
      <c r="C673" s="134" t="s">
        <v>4665</v>
      </c>
      <c r="D673" s="135">
        <v>0</v>
      </c>
      <c r="E673" s="135">
        <v>1</v>
      </c>
      <c r="F673" s="135" t="s">
        <v>3779</v>
      </c>
    </row>
    <row r="674" spans="2:6" s="1" customFormat="1">
      <c r="B674" s="133">
        <v>663</v>
      </c>
      <c r="C674" s="134" t="s">
        <v>4666</v>
      </c>
      <c r="D674" s="135">
        <v>0</v>
      </c>
      <c r="E674" s="135">
        <v>1</v>
      </c>
      <c r="F674" s="135" t="s">
        <v>3779</v>
      </c>
    </row>
    <row r="675" spans="2:6" s="1" customFormat="1">
      <c r="B675" s="133">
        <v>664</v>
      </c>
      <c r="C675" s="134" t="s">
        <v>4667</v>
      </c>
      <c r="D675" s="135">
        <v>0</v>
      </c>
      <c r="E675" s="135">
        <v>4</v>
      </c>
      <c r="F675" s="135" t="s">
        <v>9</v>
      </c>
    </row>
    <row r="676" spans="2:6" s="1" customFormat="1">
      <c r="B676" s="133">
        <v>665</v>
      </c>
      <c r="C676" s="134" t="s">
        <v>4668</v>
      </c>
      <c r="D676" s="135">
        <v>0</v>
      </c>
      <c r="E676" s="135">
        <v>4</v>
      </c>
      <c r="F676" s="135" t="s">
        <v>9</v>
      </c>
    </row>
    <row r="677" spans="2:6" s="1" customFormat="1">
      <c r="B677" s="133">
        <v>666</v>
      </c>
      <c r="C677" s="134" t="s">
        <v>4669</v>
      </c>
      <c r="D677" s="135">
        <v>3</v>
      </c>
      <c r="E677" s="135">
        <v>1</v>
      </c>
      <c r="F677" s="135" t="s">
        <v>9</v>
      </c>
    </row>
    <row r="678" spans="2:6" s="1" customFormat="1">
      <c r="B678" s="133">
        <v>667</v>
      </c>
      <c r="C678" s="134" t="s">
        <v>4670</v>
      </c>
      <c r="D678" s="135">
        <v>0</v>
      </c>
      <c r="E678" s="135">
        <v>4</v>
      </c>
      <c r="F678" s="135" t="s">
        <v>9</v>
      </c>
    </row>
    <row r="679" spans="2:6" s="1" customFormat="1">
      <c r="B679" s="133">
        <v>668</v>
      </c>
      <c r="C679" s="134" t="s">
        <v>4671</v>
      </c>
      <c r="D679" s="135">
        <v>0</v>
      </c>
      <c r="E679" s="135">
        <v>1</v>
      </c>
      <c r="F679" s="135" t="s">
        <v>3779</v>
      </c>
    </row>
    <row r="680" spans="2:6" s="1" customFormat="1">
      <c r="B680" s="133">
        <v>669</v>
      </c>
      <c r="C680" s="134" t="s">
        <v>4672</v>
      </c>
      <c r="D680" s="135">
        <v>0</v>
      </c>
      <c r="E680" s="135">
        <v>4</v>
      </c>
      <c r="F680" s="135" t="s">
        <v>9</v>
      </c>
    </row>
    <row r="681" spans="2:6" s="1" customFormat="1">
      <c r="B681" s="133">
        <v>670</v>
      </c>
      <c r="C681" s="134" t="s">
        <v>4673</v>
      </c>
      <c r="D681" s="135">
        <v>2</v>
      </c>
      <c r="E681" s="135">
        <v>3</v>
      </c>
      <c r="F681" s="135" t="s">
        <v>9</v>
      </c>
    </row>
    <row r="682" spans="2:6" s="1" customFormat="1">
      <c r="B682" s="133">
        <v>671</v>
      </c>
      <c r="C682" s="134" t="s">
        <v>4674</v>
      </c>
      <c r="D682" s="135">
        <v>0</v>
      </c>
      <c r="E682" s="135">
        <v>4</v>
      </c>
      <c r="F682" s="135" t="s">
        <v>9</v>
      </c>
    </row>
    <row r="683" spans="2:6" s="1" customFormat="1">
      <c r="B683" s="133">
        <v>672</v>
      </c>
      <c r="C683" s="134" t="s">
        <v>4675</v>
      </c>
      <c r="D683" s="135">
        <v>0</v>
      </c>
      <c r="E683" s="135">
        <v>4</v>
      </c>
      <c r="F683" s="135" t="s">
        <v>9</v>
      </c>
    </row>
    <row r="684" spans="2:6" s="1" customFormat="1">
      <c r="B684" s="133">
        <v>673</v>
      </c>
      <c r="C684" s="134" t="s">
        <v>4676</v>
      </c>
      <c r="D684" s="135">
        <v>0</v>
      </c>
      <c r="E684" s="135">
        <v>4</v>
      </c>
      <c r="F684" s="135" t="s">
        <v>9</v>
      </c>
    </row>
    <row r="685" spans="2:6" s="1" customFormat="1">
      <c r="B685" s="133">
        <v>674</v>
      </c>
      <c r="C685" s="134" t="s">
        <v>4677</v>
      </c>
      <c r="D685" s="135">
        <v>0</v>
      </c>
      <c r="E685" s="135">
        <v>4</v>
      </c>
      <c r="F685" s="135" t="s">
        <v>9</v>
      </c>
    </row>
    <row r="686" spans="2:6" s="1" customFormat="1">
      <c r="B686" s="133">
        <v>675</v>
      </c>
      <c r="C686" s="134" t="s">
        <v>4678</v>
      </c>
      <c r="D686" s="135">
        <v>0</v>
      </c>
      <c r="E686" s="135">
        <v>1</v>
      </c>
      <c r="F686" s="135" t="s">
        <v>3779</v>
      </c>
    </row>
    <row r="687" spans="2:6" s="1" customFormat="1">
      <c r="B687" s="133">
        <v>676</v>
      </c>
      <c r="C687" s="134" t="s">
        <v>4679</v>
      </c>
      <c r="D687" s="135">
        <v>0</v>
      </c>
      <c r="E687" s="135">
        <v>4</v>
      </c>
      <c r="F687" s="135" t="s">
        <v>9</v>
      </c>
    </row>
    <row r="688" spans="2:6" s="1" customFormat="1">
      <c r="B688" s="133">
        <v>677</v>
      </c>
      <c r="C688" s="134" t="s">
        <v>4680</v>
      </c>
      <c r="D688" s="135">
        <v>0</v>
      </c>
      <c r="E688" s="135">
        <v>4</v>
      </c>
      <c r="F688" s="135" t="s">
        <v>9</v>
      </c>
    </row>
    <row r="689" spans="2:6" s="1" customFormat="1">
      <c r="B689" s="133">
        <v>678</v>
      </c>
      <c r="C689" s="134" t="s">
        <v>4681</v>
      </c>
      <c r="D689" s="135">
        <v>4</v>
      </c>
      <c r="E689" s="135">
        <v>4</v>
      </c>
      <c r="F689" s="135" t="s">
        <v>9</v>
      </c>
    </row>
    <row r="690" spans="2:6" s="1" customFormat="1">
      <c r="B690" s="133">
        <v>679</v>
      </c>
      <c r="C690" s="134" t="s">
        <v>4682</v>
      </c>
      <c r="D690" s="135">
        <v>0</v>
      </c>
      <c r="E690" s="135">
        <v>4</v>
      </c>
      <c r="F690" s="135" t="s">
        <v>9</v>
      </c>
    </row>
    <row r="691" spans="2:6" s="1" customFormat="1">
      <c r="B691" s="133">
        <v>680</v>
      </c>
      <c r="C691" s="134" t="s">
        <v>4683</v>
      </c>
      <c r="D691" s="135">
        <v>0</v>
      </c>
      <c r="E691" s="135">
        <v>1</v>
      </c>
      <c r="F691" s="135" t="s">
        <v>3779</v>
      </c>
    </row>
    <row r="692" spans="2:6" s="1" customFormat="1">
      <c r="B692" s="133">
        <v>681</v>
      </c>
      <c r="C692" s="134" t="s">
        <v>4684</v>
      </c>
      <c r="D692" s="135">
        <v>0</v>
      </c>
      <c r="E692" s="135">
        <v>4</v>
      </c>
      <c r="F692" s="135" t="s">
        <v>9</v>
      </c>
    </row>
    <row r="693" spans="2:6" s="1" customFormat="1">
      <c r="B693" s="133">
        <v>682</v>
      </c>
      <c r="C693" s="134" t="s">
        <v>4685</v>
      </c>
      <c r="D693" s="135">
        <v>0</v>
      </c>
      <c r="E693" s="135">
        <v>1</v>
      </c>
      <c r="F693" s="135" t="s">
        <v>3779</v>
      </c>
    </row>
    <row r="694" spans="2:6" s="1" customFormat="1">
      <c r="B694" s="133">
        <v>683</v>
      </c>
      <c r="C694" s="134" t="s">
        <v>4686</v>
      </c>
      <c r="D694" s="135">
        <v>0</v>
      </c>
      <c r="E694" s="135">
        <v>4</v>
      </c>
      <c r="F694" s="135" t="s">
        <v>9</v>
      </c>
    </row>
    <row r="695" spans="2:6" s="1" customFormat="1">
      <c r="B695" s="133">
        <v>684</v>
      </c>
      <c r="C695" s="134" t="s">
        <v>4687</v>
      </c>
      <c r="D695" s="135">
        <v>0</v>
      </c>
      <c r="E695" s="135">
        <v>4</v>
      </c>
      <c r="F695" s="135" t="s">
        <v>9</v>
      </c>
    </row>
    <row r="696" spans="2:6" s="1" customFormat="1">
      <c r="B696" s="133">
        <v>685</v>
      </c>
      <c r="C696" s="134" t="s">
        <v>4688</v>
      </c>
      <c r="D696" s="135">
        <v>3</v>
      </c>
      <c r="E696" s="135">
        <v>2</v>
      </c>
      <c r="F696" s="135" t="s">
        <v>9</v>
      </c>
    </row>
    <row r="697" spans="2:6" s="1" customFormat="1">
      <c r="B697" s="133">
        <v>686</v>
      </c>
      <c r="C697" s="134" t="s">
        <v>4689</v>
      </c>
      <c r="D697" s="135">
        <v>4</v>
      </c>
      <c r="E697" s="135">
        <v>1</v>
      </c>
      <c r="F697" s="135" t="s">
        <v>9</v>
      </c>
    </row>
    <row r="698" spans="2:6" s="1" customFormat="1">
      <c r="B698" s="133">
        <v>687</v>
      </c>
      <c r="C698" s="134" t="s">
        <v>4690</v>
      </c>
      <c r="D698" s="135">
        <v>0</v>
      </c>
      <c r="E698" s="135">
        <v>3</v>
      </c>
      <c r="F698" s="135" t="s">
        <v>9</v>
      </c>
    </row>
    <row r="699" spans="2:6" s="1" customFormat="1">
      <c r="B699" s="133">
        <v>688</v>
      </c>
      <c r="C699" s="134" t="s">
        <v>4691</v>
      </c>
      <c r="D699" s="135">
        <v>0</v>
      </c>
      <c r="E699" s="135">
        <v>4</v>
      </c>
      <c r="F699" s="135" t="s">
        <v>9</v>
      </c>
    </row>
    <row r="700" spans="2:6" s="1" customFormat="1">
      <c r="B700" s="133">
        <v>689</v>
      </c>
      <c r="C700" s="134" t="s">
        <v>4692</v>
      </c>
      <c r="D700" s="135">
        <v>0</v>
      </c>
      <c r="E700" s="135">
        <v>1</v>
      </c>
      <c r="F700" s="135" t="s">
        <v>3779</v>
      </c>
    </row>
    <row r="701" spans="2:6" s="1" customFormat="1">
      <c r="B701" s="133">
        <v>690</v>
      </c>
      <c r="C701" s="134" t="s">
        <v>4693</v>
      </c>
      <c r="D701" s="135">
        <v>0</v>
      </c>
      <c r="E701" s="135">
        <v>4</v>
      </c>
      <c r="F701" s="135" t="s">
        <v>9</v>
      </c>
    </row>
    <row r="702" spans="2:6" s="1" customFormat="1">
      <c r="B702" s="133">
        <v>691</v>
      </c>
      <c r="C702" s="134" t="s">
        <v>4694</v>
      </c>
      <c r="D702" s="135">
        <v>0</v>
      </c>
      <c r="E702" s="135">
        <v>4</v>
      </c>
      <c r="F702" s="135" t="s">
        <v>9</v>
      </c>
    </row>
    <row r="703" spans="2:6" s="1" customFormat="1">
      <c r="B703" s="133">
        <v>692</v>
      </c>
      <c r="C703" s="134" t="s">
        <v>4695</v>
      </c>
      <c r="D703" s="135">
        <v>0</v>
      </c>
      <c r="E703" s="135">
        <v>4</v>
      </c>
      <c r="F703" s="135" t="s">
        <v>9</v>
      </c>
    </row>
    <row r="704" spans="2:6" s="1" customFormat="1">
      <c r="B704" s="133">
        <v>693</v>
      </c>
      <c r="C704" s="134" t="s">
        <v>4696</v>
      </c>
      <c r="D704" s="135">
        <v>0</v>
      </c>
      <c r="E704" s="135">
        <v>4</v>
      </c>
      <c r="F704" s="135" t="s">
        <v>9</v>
      </c>
    </row>
    <row r="705" spans="2:6" s="1" customFormat="1">
      <c r="B705" s="133">
        <v>694</v>
      </c>
      <c r="C705" s="134" t="s">
        <v>4697</v>
      </c>
      <c r="D705" s="135">
        <v>0</v>
      </c>
      <c r="E705" s="135">
        <v>1</v>
      </c>
      <c r="F705" s="135" t="s">
        <v>3779</v>
      </c>
    </row>
    <row r="706" spans="2:6" s="1" customFormat="1">
      <c r="B706" s="133">
        <v>695</v>
      </c>
      <c r="C706" s="134" t="s">
        <v>4698</v>
      </c>
      <c r="D706" s="135">
        <v>0</v>
      </c>
      <c r="E706" s="135">
        <v>4</v>
      </c>
      <c r="F706" s="135" t="s">
        <v>9</v>
      </c>
    </row>
    <row r="707" spans="2:6" s="1" customFormat="1">
      <c r="B707" s="133">
        <v>696</v>
      </c>
      <c r="C707" s="134" t="s">
        <v>4699</v>
      </c>
      <c r="D707" s="135">
        <v>0</v>
      </c>
      <c r="E707" s="135">
        <v>1</v>
      </c>
      <c r="F707" s="135" t="s">
        <v>3779</v>
      </c>
    </row>
    <row r="708" spans="2:6" s="1" customFormat="1">
      <c r="B708" s="133">
        <v>697</v>
      </c>
      <c r="C708" s="134" t="s">
        <v>4700</v>
      </c>
      <c r="D708" s="135">
        <v>2</v>
      </c>
      <c r="E708" s="135">
        <v>4</v>
      </c>
      <c r="F708" s="135" t="s">
        <v>9</v>
      </c>
    </row>
    <row r="709" spans="2:6" s="1" customFormat="1">
      <c r="B709" s="133">
        <v>698</v>
      </c>
      <c r="C709" s="134" t="s">
        <v>4701</v>
      </c>
      <c r="D709" s="135">
        <v>4</v>
      </c>
      <c r="E709" s="135">
        <v>4</v>
      </c>
      <c r="F709" s="135" t="s">
        <v>9</v>
      </c>
    </row>
    <row r="710" spans="2:6" s="1" customFormat="1">
      <c r="B710" s="133">
        <v>699</v>
      </c>
      <c r="C710" s="134" t="s">
        <v>4702</v>
      </c>
      <c r="D710" s="135">
        <v>0</v>
      </c>
      <c r="E710" s="135">
        <v>4</v>
      </c>
      <c r="F710" s="135" t="s">
        <v>9</v>
      </c>
    </row>
    <row r="711" spans="2:6" s="1" customFormat="1">
      <c r="B711" s="133">
        <v>700</v>
      </c>
      <c r="C711" s="134" t="s">
        <v>4703</v>
      </c>
      <c r="D711" s="135">
        <v>0</v>
      </c>
      <c r="E711" s="135">
        <v>1</v>
      </c>
      <c r="F711" s="135" t="s">
        <v>3779</v>
      </c>
    </row>
    <row r="712" spans="2:6" s="1" customFormat="1">
      <c r="B712" s="133">
        <v>701</v>
      </c>
      <c r="C712" s="134" t="s">
        <v>4704</v>
      </c>
      <c r="D712" s="135">
        <v>0</v>
      </c>
      <c r="E712" s="135">
        <v>4</v>
      </c>
      <c r="F712" s="135" t="s">
        <v>9</v>
      </c>
    </row>
    <row r="713" spans="2:6" s="1" customFormat="1">
      <c r="B713" s="133">
        <v>702</v>
      </c>
      <c r="C713" s="134" t="s">
        <v>4705</v>
      </c>
      <c r="D713" s="135">
        <v>0</v>
      </c>
      <c r="E713" s="135">
        <v>4</v>
      </c>
      <c r="F713" s="135" t="s">
        <v>9</v>
      </c>
    </row>
    <row r="714" spans="2:6" s="1" customFormat="1">
      <c r="B714" s="133">
        <v>703</v>
      </c>
      <c r="C714" s="134" t="s">
        <v>4706</v>
      </c>
      <c r="D714" s="135">
        <v>0</v>
      </c>
      <c r="E714" s="135">
        <v>1</v>
      </c>
      <c r="F714" s="135" t="s">
        <v>3779</v>
      </c>
    </row>
    <row r="715" spans="2:6" s="1" customFormat="1">
      <c r="B715" s="133">
        <v>704</v>
      </c>
      <c r="C715" s="134" t="s">
        <v>4707</v>
      </c>
      <c r="D715" s="135">
        <v>0</v>
      </c>
      <c r="E715" s="135">
        <v>4</v>
      </c>
      <c r="F715" s="135" t="s">
        <v>9</v>
      </c>
    </row>
    <row r="716" spans="2:6" s="1" customFormat="1">
      <c r="B716" s="133">
        <v>705</v>
      </c>
      <c r="C716" s="134" t="s">
        <v>4708</v>
      </c>
      <c r="D716" s="135">
        <v>0</v>
      </c>
      <c r="E716" s="135">
        <v>2</v>
      </c>
      <c r="F716" s="135" t="s">
        <v>3779</v>
      </c>
    </row>
    <row r="717" spans="2:6" s="1" customFormat="1">
      <c r="B717" s="133">
        <v>706</v>
      </c>
      <c r="C717" s="134" t="s">
        <v>4709</v>
      </c>
      <c r="D717" s="135">
        <v>0</v>
      </c>
      <c r="E717" s="135">
        <v>2</v>
      </c>
      <c r="F717" s="135" t="s">
        <v>3779</v>
      </c>
    </row>
    <row r="718" spans="2:6" s="1" customFormat="1">
      <c r="B718" s="133">
        <v>707</v>
      </c>
      <c r="C718" s="134" t="s">
        <v>4710</v>
      </c>
      <c r="D718" s="135">
        <v>0</v>
      </c>
      <c r="E718" s="135">
        <v>4</v>
      </c>
      <c r="F718" s="135" t="s">
        <v>9</v>
      </c>
    </row>
    <row r="719" spans="2:6" s="1" customFormat="1">
      <c r="B719" s="133">
        <v>708</v>
      </c>
      <c r="C719" s="134" t="s">
        <v>4711</v>
      </c>
      <c r="D719" s="135">
        <v>0</v>
      </c>
      <c r="E719" s="135">
        <v>4</v>
      </c>
      <c r="F719" s="135" t="s">
        <v>9</v>
      </c>
    </row>
    <row r="720" spans="2:6" s="1" customFormat="1">
      <c r="B720" s="133">
        <v>709</v>
      </c>
      <c r="C720" s="134" t="s">
        <v>4712</v>
      </c>
      <c r="D720" s="135">
        <v>0</v>
      </c>
      <c r="E720" s="135">
        <v>4</v>
      </c>
      <c r="F720" s="135" t="s">
        <v>9</v>
      </c>
    </row>
    <row r="721" spans="2:6" s="1" customFormat="1">
      <c r="B721" s="133">
        <v>710</v>
      </c>
      <c r="C721" s="134" t="s">
        <v>4713</v>
      </c>
      <c r="D721" s="135">
        <v>2</v>
      </c>
      <c r="E721" s="135">
        <v>4</v>
      </c>
      <c r="F721" s="135" t="s">
        <v>9</v>
      </c>
    </row>
    <row r="722" spans="2:6" s="1" customFormat="1">
      <c r="B722" s="133">
        <v>711</v>
      </c>
      <c r="C722" s="134" t="s">
        <v>4714</v>
      </c>
      <c r="D722" s="135">
        <v>0</v>
      </c>
      <c r="E722" s="135">
        <v>4</v>
      </c>
      <c r="F722" s="135" t="s">
        <v>9</v>
      </c>
    </row>
    <row r="723" spans="2:6" s="1" customFormat="1">
      <c r="B723" s="133">
        <v>712</v>
      </c>
      <c r="C723" s="134" t="s">
        <v>4715</v>
      </c>
      <c r="D723" s="135">
        <v>0</v>
      </c>
      <c r="E723" s="135">
        <v>4</v>
      </c>
      <c r="F723" s="135" t="s">
        <v>9</v>
      </c>
    </row>
    <row r="724" spans="2:6" s="1" customFormat="1">
      <c r="B724" s="133">
        <v>713</v>
      </c>
      <c r="C724" s="134" t="s">
        <v>4716</v>
      </c>
      <c r="D724" s="135">
        <v>0</v>
      </c>
      <c r="E724" s="135">
        <v>4</v>
      </c>
      <c r="F724" s="135" t="s">
        <v>9</v>
      </c>
    </row>
    <row r="725" spans="2:6" s="1" customFormat="1">
      <c r="B725" s="133">
        <v>714</v>
      </c>
      <c r="C725" s="134" t="s">
        <v>4717</v>
      </c>
      <c r="D725" s="135">
        <v>3</v>
      </c>
      <c r="E725" s="135">
        <v>4</v>
      </c>
      <c r="F725" s="135" t="s">
        <v>9</v>
      </c>
    </row>
    <row r="726" spans="2:6" s="1" customFormat="1">
      <c r="B726" s="133">
        <v>715</v>
      </c>
      <c r="C726" s="134" t="s">
        <v>4718</v>
      </c>
      <c r="D726" s="135">
        <v>0</v>
      </c>
      <c r="E726" s="135">
        <v>4</v>
      </c>
      <c r="F726" s="135" t="s">
        <v>9</v>
      </c>
    </row>
    <row r="727" spans="2:6" s="1" customFormat="1">
      <c r="B727" s="133">
        <v>716</v>
      </c>
      <c r="C727" s="134" t="s">
        <v>4719</v>
      </c>
      <c r="D727" s="135">
        <v>3</v>
      </c>
      <c r="E727" s="135">
        <v>4</v>
      </c>
      <c r="F727" s="135" t="s">
        <v>9</v>
      </c>
    </row>
    <row r="728" spans="2:6" s="1" customFormat="1">
      <c r="B728" s="133">
        <v>717</v>
      </c>
      <c r="C728" s="134" t="s">
        <v>4720</v>
      </c>
      <c r="D728" s="135">
        <v>0</v>
      </c>
      <c r="E728" s="135">
        <v>1</v>
      </c>
      <c r="F728" s="135" t="s">
        <v>3779</v>
      </c>
    </row>
    <row r="729" spans="2:6" s="1" customFormat="1">
      <c r="B729" s="133">
        <v>718</v>
      </c>
      <c r="C729" s="134" t="s">
        <v>4721</v>
      </c>
      <c r="D729" s="135">
        <v>0</v>
      </c>
      <c r="E729" s="135">
        <v>4</v>
      </c>
      <c r="F729" s="135" t="s">
        <v>9</v>
      </c>
    </row>
    <row r="730" spans="2:6" s="1" customFormat="1">
      <c r="B730" s="133">
        <v>719</v>
      </c>
      <c r="C730" s="134" t="s">
        <v>4722</v>
      </c>
      <c r="D730" s="135">
        <v>0</v>
      </c>
      <c r="E730" s="135">
        <v>4</v>
      </c>
      <c r="F730" s="135" t="s">
        <v>9</v>
      </c>
    </row>
    <row r="731" spans="2:6" s="1" customFormat="1">
      <c r="B731" s="133">
        <v>720</v>
      </c>
      <c r="C731" s="134" t="s">
        <v>4723</v>
      </c>
      <c r="D731" s="135">
        <v>0</v>
      </c>
      <c r="E731" s="135">
        <v>4</v>
      </c>
      <c r="F731" s="135" t="s">
        <v>9</v>
      </c>
    </row>
    <row r="732" spans="2:6" s="1" customFormat="1">
      <c r="B732" s="133">
        <v>721</v>
      </c>
      <c r="C732" s="134" t="s">
        <v>4724</v>
      </c>
      <c r="D732" s="135">
        <v>3</v>
      </c>
      <c r="E732" s="135">
        <v>1</v>
      </c>
      <c r="F732" s="135" t="s">
        <v>9</v>
      </c>
    </row>
    <row r="733" spans="2:6" s="1" customFormat="1">
      <c r="B733" s="133">
        <v>722</v>
      </c>
      <c r="C733" s="134" t="s">
        <v>4725</v>
      </c>
      <c r="D733" s="135">
        <v>0</v>
      </c>
      <c r="E733" s="135">
        <v>3</v>
      </c>
      <c r="F733" s="135" t="s">
        <v>9</v>
      </c>
    </row>
    <row r="734" spans="2:6" s="1" customFormat="1">
      <c r="B734" s="133">
        <v>723</v>
      </c>
      <c r="C734" s="134" t="s">
        <v>4726</v>
      </c>
      <c r="D734" s="135">
        <v>0</v>
      </c>
      <c r="E734" s="135">
        <v>4</v>
      </c>
      <c r="F734" s="135" t="s">
        <v>9</v>
      </c>
    </row>
    <row r="735" spans="2:6" s="1" customFormat="1">
      <c r="B735" s="133">
        <v>724</v>
      </c>
      <c r="C735" s="134" t="s">
        <v>4727</v>
      </c>
      <c r="D735" s="135">
        <v>0</v>
      </c>
      <c r="E735" s="135">
        <v>4</v>
      </c>
      <c r="F735" s="135" t="s">
        <v>9</v>
      </c>
    </row>
    <row r="736" spans="2:6" s="1" customFormat="1">
      <c r="B736" s="133">
        <v>725</v>
      </c>
      <c r="C736" s="134" t="s">
        <v>4728</v>
      </c>
      <c r="D736" s="135">
        <v>0</v>
      </c>
      <c r="E736" s="135">
        <v>4</v>
      </c>
      <c r="F736" s="135" t="s">
        <v>9</v>
      </c>
    </row>
    <row r="737" spans="2:6" s="1" customFormat="1">
      <c r="B737" s="133">
        <v>726</v>
      </c>
      <c r="C737" s="134" t="s">
        <v>4729</v>
      </c>
      <c r="D737" s="135">
        <v>3</v>
      </c>
      <c r="E737" s="135">
        <v>4</v>
      </c>
      <c r="F737" s="135" t="s">
        <v>9</v>
      </c>
    </row>
    <row r="738" spans="2:6" s="1" customFormat="1">
      <c r="B738" s="133">
        <v>727</v>
      </c>
      <c r="C738" s="134" t="s">
        <v>4730</v>
      </c>
      <c r="D738" s="135">
        <v>0</v>
      </c>
      <c r="E738" s="135">
        <v>4</v>
      </c>
      <c r="F738" s="135" t="s">
        <v>9</v>
      </c>
    </row>
    <row r="739" spans="2:6" s="1" customFormat="1">
      <c r="B739" s="133">
        <v>728</v>
      </c>
      <c r="C739" s="134" t="s">
        <v>4731</v>
      </c>
      <c r="D739" s="135">
        <v>0</v>
      </c>
      <c r="E739" s="135">
        <v>4</v>
      </c>
      <c r="F739" s="135" t="s">
        <v>9</v>
      </c>
    </row>
    <row r="740" spans="2:6" s="1" customFormat="1">
      <c r="B740" s="133">
        <v>729</v>
      </c>
      <c r="C740" s="134" t="s">
        <v>4732</v>
      </c>
      <c r="D740" s="135">
        <v>0</v>
      </c>
      <c r="E740" s="135">
        <v>4</v>
      </c>
      <c r="F740" s="135" t="s">
        <v>9</v>
      </c>
    </row>
    <row r="741" spans="2:6" s="1" customFormat="1">
      <c r="B741" s="133">
        <v>730</v>
      </c>
      <c r="C741" s="134" t="s">
        <v>4733</v>
      </c>
      <c r="D741" s="135">
        <v>0</v>
      </c>
      <c r="E741" s="135">
        <v>4</v>
      </c>
      <c r="F741" s="135" t="s">
        <v>9</v>
      </c>
    </row>
    <row r="742" spans="2:6" s="1" customFormat="1">
      <c r="B742" s="133">
        <v>731</v>
      </c>
      <c r="C742" s="134" t="s">
        <v>4734</v>
      </c>
      <c r="D742" s="135">
        <v>0</v>
      </c>
      <c r="E742" s="135">
        <v>4</v>
      </c>
      <c r="F742" s="135" t="s">
        <v>9</v>
      </c>
    </row>
    <row r="743" spans="2:6" s="1" customFormat="1">
      <c r="B743" s="133">
        <v>732</v>
      </c>
      <c r="C743" s="134" t="s">
        <v>4735</v>
      </c>
      <c r="D743" s="135">
        <v>0</v>
      </c>
      <c r="E743" s="135">
        <v>4</v>
      </c>
      <c r="F743" s="135" t="s">
        <v>9</v>
      </c>
    </row>
    <row r="744" spans="2:6" s="1" customFormat="1">
      <c r="B744" s="133">
        <v>733</v>
      </c>
      <c r="C744" s="134" t="s">
        <v>4736</v>
      </c>
      <c r="D744" s="135">
        <v>0</v>
      </c>
      <c r="E744" s="135">
        <v>4</v>
      </c>
      <c r="F744" s="135" t="s">
        <v>9</v>
      </c>
    </row>
    <row r="745" spans="2:6" s="1" customFormat="1">
      <c r="B745" s="133">
        <v>734</v>
      </c>
      <c r="C745" s="134" t="s">
        <v>4737</v>
      </c>
      <c r="D745" s="135">
        <v>0</v>
      </c>
      <c r="E745" s="135">
        <v>4</v>
      </c>
      <c r="F745" s="135" t="s">
        <v>9</v>
      </c>
    </row>
    <row r="746" spans="2:6" s="1" customFormat="1">
      <c r="B746" s="133">
        <v>735</v>
      </c>
      <c r="C746" s="134" t="s">
        <v>4738</v>
      </c>
      <c r="D746" s="135">
        <v>0</v>
      </c>
      <c r="E746" s="135">
        <v>4</v>
      </c>
      <c r="F746" s="135" t="s">
        <v>9</v>
      </c>
    </row>
    <row r="747" spans="2:6" s="1" customFormat="1">
      <c r="B747" s="133">
        <v>736</v>
      </c>
      <c r="C747" s="134" t="s">
        <v>4739</v>
      </c>
      <c r="D747" s="135">
        <v>0</v>
      </c>
      <c r="E747" s="135">
        <v>4</v>
      </c>
      <c r="F747" s="135" t="s">
        <v>9</v>
      </c>
    </row>
    <row r="748" spans="2:6" s="1" customFormat="1">
      <c r="B748" s="133">
        <v>737</v>
      </c>
      <c r="C748" s="134" t="s">
        <v>4740</v>
      </c>
      <c r="D748" s="135">
        <v>0</v>
      </c>
      <c r="E748" s="135">
        <v>4</v>
      </c>
      <c r="F748" s="135" t="s">
        <v>9</v>
      </c>
    </row>
    <row r="749" spans="2:6" s="1" customFormat="1">
      <c r="B749" s="133">
        <v>738</v>
      </c>
      <c r="C749" s="134" t="s">
        <v>4741</v>
      </c>
      <c r="D749" s="135">
        <v>0</v>
      </c>
      <c r="E749" s="135">
        <v>4</v>
      </c>
      <c r="F749" s="135" t="s">
        <v>9</v>
      </c>
    </row>
    <row r="750" spans="2:6" s="1" customFormat="1">
      <c r="B750" s="133">
        <v>739</v>
      </c>
      <c r="C750" s="134" t="s">
        <v>4742</v>
      </c>
      <c r="D750" s="135">
        <v>0</v>
      </c>
      <c r="E750" s="135">
        <v>4</v>
      </c>
      <c r="F750" s="135" t="s">
        <v>9</v>
      </c>
    </row>
    <row r="751" spans="2:6" s="1" customFormat="1">
      <c r="B751" s="133">
        <v>740</v>
      </c>
      <c r="C751" s="134" t="s">
        <v>4743</v>
      </c>
      <c r="D751" s="135">
        <v>2</v>
      </c>
      <c r="E751" s="135">
        <v>1</v>
      </c>
      <c r="F751" s="135" t="s">
        <v>3779</v>
      </c>
    </row>
    <row r="752" spans="2:6" s="1" customFormat="1">
      <c r="B752" s="133">
        <v>741</v>
      </c>
      <c r="C752" s="134" t="s">
        <v>4744</v>
      </c>
      <c r="D752" s="135">
        <v>3</v>
      </c>
      <c r="E752" s="135">
        <v>4</v>
      </c>
      <c r="F752" s="135" t="s">
        <v>9</v>
      </c>
    </row>
    <row r="753" spans="2:6" s="1" customFormat="1">
      <c r="B753" s="133">
        <v>742</v>
      </c>
      <c r="C753" s="134" t="s">
        <v>4745</v>
      </c>
      <c r="D753" s="135">
        <v>0</v>
      </c>
      <c r="E753" s="135">
        <v>4</v>
      </c>
      <c r="F753" s="135" t="s">
        <v>9</v>
      </c>
    </row>
    <row r="754" spans="2:6" s="1" customFormat="1">
      <c r="B754" s="133">
        <v>743</v>
      </c>
      <c r="C754" s="134" t="s">
        <v>4746</v>
      </c>
      <c r="D754" s="135">
        <v>0</v>
      </c>
      <c r="E754" s="135">
        <v>4</v>
      </c>
      <c r="F754" s="135" t="s">
        <v>9</v>
      </c>
    </row>
    <row r="755" spans="2:6" s="1" customFormat="1">
      <c r="B755" s="133">
        <v>744</v>
      </c>
      <c r="C755" s="134" t="s">
        <v>4747</v>
      </c>
      <c r="D755" s="135">
        <v>0</v>
      </c>
      <c r="E755" s="135">
        <v>4</v>
      </c>
      <c r="F755" s="135" t="s">
        <v>9</v>
      </c>
    </row>
    <row r="756" spans="2:6" s="1" customFormat="1">
      <c r="B756" s="133">
        <v>745</v>
      </c>
      <c r="C756" s="134" t="s">
        <v>4748</v>
      </c>
      <c r="D756" s="135">
        <v>0</v>
      </c>
      <c r="E756" s="135">
        <v>1</v>
      </c>
      <c r="F756" s="135" t="s">
        <v>3779</v>
      </c>
    </row>
    <row r="757" spans="2:6" s="1" customFormat="1">
      <c r="B757" s="133">
        <v>746</v>
      </c>
      <c r="C757" s="134" t="s">
        <v>4749</v>
      </c>
      <c r="D757" s="135">
        <v>0</v>
      </c>
      <c r="E757" s="135">
        <v>4</v>
      </c>
      <c r="F757" s="135" t="s">
        <v>9</v>
      </c>
    </row>
    <row r="758" spans="2:6" s="1" customFormat="1">
      <c r="B758" s="133">
        <v>747</v>
      </c>
      <c r="C758" s="134" t="s">
        <v>4750</v>
      </c>
      <c r="D758" s="135">
        <v>0</v>
      </c>
      <c r="E758" s="135">
        <v>4</v>
      </c>
      <c r="F758" s="135" t="s">
        <v>9</v>
      </c>
    </row>
    <row r="759" spans="2:6" s="1" customFormat="1">
      <c r="B759" s="133">
        <v>748</v>
      </c>
      <c r="C759" s="134" t="s">
        <v>4751</v>
      </c>
      <c r="D759" s="135">
        <v>0</v>
      </c>
      <c r="E759" s="135">
        <v>4</v>
      </c>
      <c r="F759" s="135" t="s">
        <v>9</v>
      </c>
    </row>
    <row r="760" spans="2:6" s="1" customFormat="1">
      <c r="B760" s="133">
        <v>749</v>
      </c>
      <c r="C760" s="134" t="s">
        <v>4752</v>
      </c>
      <c r="D760" s="135">
        <v>0</v>
      </c>
      <c r="E760" s="135">
        <v>4</v>
      </c>
      <c r="F760" s="135" t="s">
        <v>9</v>
      </c>
    </row>
    <row r="761" spans="2:6" s="1" customFormat="1">
      <c r="B761" s="133">
        <v>750</v>
      </c>
      <c r="C761" s="134" t="s">
        <v>4753</v>
      </c>
      <c r="D761" s="135">
        <v>0</v>
      </c>
      <c r="E761" s="135">
        <v>4</v>
      </c>
      <c r="F761" s="135" t="s">
        <v>9</v>
      </c>
    </row>
    <row r="762" spans="2:6" s="1" customFormat="1">
      <c r="B762" s="133">
        <v>751</v>
      </c>
      <c r="C762" s="134" t="s">
        <v>4754</v>
      </c>
      <c r="D762" s="135">
        <v>3</v>
      </c>
      <c r="E762" s="135">
        <v>1</v>
      </c>
      <c r="F762" s="135" t="s">
        <v>9</v>
      </c>
    </row>
    <row r="763" spans="2:6" s="1" customFormat="1">
      <c r="B763" s="133">
        <v>752</v>
      </c>
      <c r="C763" s="134" t="s">
        <v>4755</v>
      </c>
      <c r="D763" s="135">
        <v>3</v>
      </c>
      <c r="E763" s="135">
        <v>4</v>
      </c>
      <c r="F763" s="135" t="s">
        <v>9</v>
      </c>
    </row>
    <row r="764" spans="2:6" s="1" customFormat="1">
      <c r="B764" s="133">
        <v>753</v>
      </c>
      <c r="C764" s="134" t="s">
        <v>4756</v>
      </c>
      <c r="D764" s="135">
        <v>0</v>
      </c>
      <c r="E764" s="135">
        <v>1</v>
      </c>
      <c r="F764" s="135" t="s">
        <v>3779</v>
      </c>
    </row>
    <row r="765" spans="2:6" s="1" customFormat="1">
      <c r="B765" s="133">
        <v>754</v>
      </c>
      <c r="C765" s="134" t="s">
        <v>4757</v>
      </c>
      <c r="D765" s="135">
        <v>0</v>
      </c>
      <c r="E765" s="135">
        <v>4</v>
      </c>
      <c r="F765" s="135" t="s">
        <v>9</v>
      </c>
    </row>
    <row r="766" spans="2:6" s="1" customFormat="1">
      <c r="B766" s="133">
        <v>755</v>
      </c>
      <c r="C766" s="134" t="s">
        <v>4758</v>
      </c>
      <c r="D766" s="135">
        <v>0</v>
      </c>
      <c r="E766" s="135">
        <v>4</v>
      </c>
      <c r="F766" s="135" t="s">
        <v>9</v>
      </c>
    </row>
    <row r="767" spans="2:6" s="1" customFormat="1">
      <c r="B767" s="133">
        <v>756</v>
      </c>
      <c r="C767" s="134" t="s">
        <v>4759</v>
      </c>
      <c r="D767" s="135">
        <v>0</v>
      </c>
      <c r="E767" s="135">
        <v>4</v>
      </c>
      <c r="F767" s="135" t="s">
        <v>9</v>
      </c>
    </row>
    <row r="768" spans="2:6" s="1" customFormat="1">
      <c r="B768" s="133">
        <v>757</v>
      </c>
      <c r="C768" s="134" t="s">
        <v>4760</v>
      </c>
      <c r="D768" s="135">
        <v>0</v>
      </c>
      <c r="E768" s="135">
        <v>1</v>
      </c>
      <c r="F768" s="135" t="s">
        <v>3779</v>
      </c>
    </row>
    <row r="769" spans="2:6" s="1" customFormat="1">
      <c r="B769" s="133">
        <v>758</v>
      </c>
      <c r="C769" s="134" t="s">
        <v>4761</v>
      </c>
      <c r="D769" s="135">
        <v>0</v>
      </c>
      <c r="E769" s="135">
        <v>4</v>
      </c>
      <c r="F769" s="135" t="s">
        <v>9</v>
      </c>
    </row>
    <row r="770" spans="2:6" s="1" customFormat="1">
      <c r="B770" s="133">
        <v>759</v>
      </c>
      <c r="C770" s="134" t="s">
        <v>4762</v>
      </c>
      <c r="D770" s="135">
        <v>0</v>
      </c>
      <c r="E770" s="135">
        <v>4</v>
      </c>
      <c r="F770" s="135" t="s">
        <v>9</v>
      </c>
    </row>
    <row r="771" spans="2:6" s="1" customFormat="1">
      <c r="B771" s="133">
        <v>760</v>
      </c>
      <c r="C771" s="134" t="s">
        <v>4763</v>
      </c>
      <c r="D771" s="135">
        <v>0</v>
      </c>
      <c r="E771" s="135">
        <v>4</v>
      </c>
      <c r="F771" s="135" t="s">
        <v>9</v>
      </c>
    </row>
    <row r="772" spans="2:6" s="1" customFormat="1">
      <c r="B772" s="133">
        <v>761</v>
      </c>
      <c r="C772" s="134" t="s">
        <v>4764</v>
      </c>
      <c r="D772" s="135">
        <v>0</v>
      </c>
      <c r="E772" s="135">
        <v>4</v>
      </c>
      <c r="F772" s="135" t="s">
        <v>9</v>
      </c>
    </row>
    <row r="773" spans="2:6" s="1" customFormat="1">
      <c r="B773" s="133">
        <v>762</v>
      </c>
      <c r="C773" s="134" t="s">
        <v>4765</v>
      </c>
      <c r="D773" s="135">
        <v>0</v>
      </c>
      <c r="E773" s="135">
        <v>1</v>
      </c>
      <c r="F773" s="135" t="s">
        <v>3779</v>
      </c>
    </row>
    <row r="774" spans="2:6" s="1" customFormat="1">
      <c r="B774" s="133">
        <v>763</v>
      </c>
      <c r="C774" s="134" t="s">
        <v>4766</v>
      </c>
      <c r="D774" s="135">
        <v>0</v>
      </c>
      <c r="E774" s="135">
        <v>4</v>
      </c>
      <c r="F774" s="135" t="s">
        <v>9</v>
      </c>
    </row>
    <row r="775" spans="2:6" s="1" customFormat="1">
      <c r="B775" s="133">
        <v>764</v>
      </c>
      <c r="C775" s="134" t="s">
        <v>4767</v>
      </c>
      <c r="D775" s="135">
        <v>0</v>
      </c>
      <c r="E775" s="135">
        <v>4</v>
      </c>
      <c r="F775" s="135" t="s">
        <v>9</v>
      </c>
    </row>
    <row r="776" spans="2:6" s="1" customFormat="1">
      <c r="B776" s="133">
        <v>765</v>
      </c>
      <c r="C776" s="134" t="s">
        <v>4768</v>
      </c>
      <c r="D776" s="135">
        <v>0</v>
      </c>
      <c r="E776" s="135">
        <v>4</v>
      </c>
      <c r="F776" s="135" t="s">
        <v>9</v>
      </c>
    </row>
    <row r="777" spans="2:6" s="1" customFormat="1">
      <c r="B777" s="133">
        <v>766</v>
      </c>
      <c r="C777" s="134" t="s">
        <v>4769</v>
      </c>
      <c r="D777" s="135">
        <v>0</v>
      </c>
      <c r="E777" s="135">
        <v>4</v>
      </c>
      <c r="F777" s="135" t="s">
        <v>9</v>
      </c>
    </row>
    <row r="778" spans="2:6" s="1" customFormat="1">
      <c r="B778" s="133">
        <v>767</v>
      </c>
      <c r="C778" s="134" t="s">
        <v>4770</v>
      </c>
      <c r="D778" s="135">
        <v>0</v>
      </c>
      <c r="E778" s="135">
        <v>1</v>
      </c>
      <c r="F778" s="135" t="s">
        <v>3779</v>
      </c>
    </row>
    <row r="779" spans="2:6" s="1" customFormat="1">
      <c r="B779" s="133">
        <v>768</v>
      </c>
      <c r="C779" s="134" t="s">
        <v>4771</v>
      </c>
      <c r="D779" s="135">
        <v>0</v>
      </c>
      <c r="E779" s="135">
        <v>1</v>
      </c>
      <c r="F779" s="135" t="s">
        <v>3779</v>
      </c>
    </row>
    <row r="780" spans="2:6" s="1" customFormat="1">
      <c r="B780" s="133">
        <v>769</v>
      </c>
      <c r="C780" s="134" t="s">
        <v>4772</v>
      </c>
      <c r="D780" s="135">
        <v>4</v>
      </c>
      <c r="E780" s="135">
        <v>4</v>
      </c>
      <c r="F780" s="135" t="s">
        <v>9</v>
      </c>
    </row>
    <row r="781" spans="2:6" s="1" customFormat="1">
      <c r="B781" s="133">
        <v>770</v>
      </c>
      <c r="C781" s="134" t="s">
        <v>4773</v>
      </c>
      <c r="D781" s="135">
        <v>0</v>
      </c>
      <c r="E781" s="135">
        <v>4</v>
      </c>
      <c r="F781" s="135" t="s">
        <v>9</v>
      </c>
    </row>
    <row r="782" spans="2:6" s="1" customFormat="1">
      <c r="B782" s="133">
        <v>771</v>
      </c>
      <c r="C782" s="134" t="s">
        <v>4774</v>
      </c>
      <c r="D782" s="135">
        <v>0</v>
      </c>
      <c r="E782" s="135">
        <v>4</v>
      </c>
      <c r="F782" s="135" t="s">
        <v>9</v>
      </c>
    </row>
    <row r="783" spans="2:6" s="1" customFormat="1">
      <c r="B783" s="133">
        <v>772</v>
      </c>
      <c r="C783" s="134" t="s">
        <v>4775</v>
      </c>
      <c r="D783" s="135">
        <v>0</v>
      </c>
      <c r="E783" s="135">
        <v>1</v>
      </c>
      <c r="F783" s="135" t="s">
        <v>3779</v>
      </c>
    </row>
    <row r="784" spans="2:6" s="1" customFormat="1">
      <c r="B784" s="133">
        <v>773</v>
      </c>
      <c r="C784" s="134" t="s">
        <v>4776</v>
      </c>
      <c r="D784" s="135">
        <v>0</v>
      </c>
      <c r="E784" s="135">
        <v>4</v>
      </c>
      <c r="F784" s="135" t="s">
        <v>9</v>
      </c>
    </row>
    <row r="785" spans="2:6" s="1" customFormat="1">
      <c r="B785" s="133">
        <v>774</v>
      </c>
      <c r="C785" s="134" t="s">
        <v>4777</v>
      </c>
      <c r="D785" s="135">
        <v>0</v>
      </c>
      <c r="E785" s="135">
        <v>4</v>
      </c>
      <c r="F785" s="135" t="s">
        <v>9</v>
      </c>
    </row>
    <row r="786" spans="2:6" s="1" customFormat="1">
      <c r="B786" s="133">
        <v>775</v>
      </c>
      <c r="C786" s="134" t="s">
        <v>4778</v>
      </c>
      <c r="D786" s="135">
        <v>0</v>
      </c>
      <c r="E786" s="135">
        <v>3</v>
      </c>
      <c r="F786" s="135" t="s">
        <v>9</v>
      </c>
    </row>
    <row r="787" spans="2:6" s="1" customFormat="1">
      <c r="B787" s="133">
        <v>776</v>
      </c>
      <c r="C787" s="134" t="s">
        <v>4779</v>
      </c>
      <c r="D787" s="135">
        <v>0</v>
      </c>
      <c r="E787" s="135">
        <v>4</v>
      </c>
      <c r="F787" s="135" t="s">
        <v>9</v>
      </c>
    </row>
    <row r="788" spans="2:6" s="1" customFormat="1">
      <c r="B788" s="133">
        <v>777</v>
      </c>
      <c r="C788" s="134" t="s">
        <v>4780</v>
      </c>
      <c r="D788" s="135">
        <v>0</v>
      </c>
      <c r="E788" s="135">
        <v>4</v>
      </c>
      <c r="F788" s="135" t="s">
        <v>9</v>
      </c>
    </row>
    <row r="789" spans="2:6" s="1" customFormat="1">
      <c r="B789" s="133">
        <v>778</v>
      </c>
      <c r="C789" s="134" t="s">
        <v>4781</v>
      </c>
      <c r="D789" s="135">
        <v>0</v>
      </c>
      <c r="E789" s="135">
        <v>4</v>
      </c>
      <c r="F789" s="135" t="s">
        <v>9</v>
      </c>
    </row>
    <row r="790" spans="2:6" s="1" customFormat="1">
      <c r="B790" s="133">
        <v>779</v>
      </c>
      <c r="C790" s="134" t="s">
        <v>4782</v>
      </c>
      <c r="D790" s="135">
        <v>3</v>
      </c>
      <c r="E790" s="135">
        <v>1</v>
      </c>
      <c r="F790" s="135" t="s">
        <v>9</v>
      </c>
    </row>
    <row r="791" spans="2:6" s="1" customFormat="1">
      <c r="B791" s="133">
        <v>780</v>
      </c>
      <c r="C791" s="134" t="s">
        <v>4783</v>
      </c>
      <c r="D791" s="135">
        <v>0</v>
      </c>
      <c r="E791" s="135">
        <v>4</v>
      </c>
      <c r="F791" s="135" t="s">
        <v>9</v>
      </c>
    </row>
    <row r="792" spans="2:6" s="1" customFormat="1">
      <c r="B792" s="133">
        <v>781</v>
      </c>
      <c r="C792" s="134" t="s">
        <v>4784</v>
      </c>
      <c r="D792" s="135">
        <v>0</v>
      </c>
      <c r="E792" s="135">
        <v>4</v>
      </c>
      <c r="F792" s="135" t="s">
        <v>9</v>
      </c>
    </row>
    <row r="793" spans="2:6" s="1" customFormat="1">
      <c r="B793" s="133">
        <v>782</v>
      </c>
      <c r="C793" s="134" t="s">
        <v>4785</v>
      </c>
      <c r="D793" s="135">
        <v>0</v>
      </c>
      <c r="E793" s="135">
        <v>4</v>
      </c>
      <c r="F793" s="135" t="s">
        <v>9</v>
      </c>
    </row>
    <row r="794" spans="2:6" s="1" customFormat="1">
      <c r="B794" s="133">
        <v>783</v>
      </c>
      <c r="C794" s="134" t="s">
        <v>4786</v>
      </c>
      <c r="D794" s="135">
        <v>0</v>
      </c>
      <c r="E794" s="135">
        <v>1</v>
      </c>
      <c r="F794" s="135" t="s">
        <v>3779</v>
      </c>
    </row>
    <row r="795" spans="2:6" s="1" customFormat="1">
      <c r="B795" s="133">
        <v>784</v>
      </c>
      <c r="C795" s="134" t="s">
        <v>4787</v>
      </c>
      <c r="D795" s="135">
        <v>3</v>
      </c>
      <c r="E795" s="135">
        <v>4</v>
      </c>
      <c r="F795" s="135" t="s">
        <v>9</v>
      </c>
    </row>
    <row r="796" spans="2:6" s="1" customFormat="1">
      <c r="B796" s="133">
        <v>785</v>
      </c>
      <c r="C796" s="134" t="s">
        <v>4788</v>
      </c>
      <c r="D796" s="135">
        <v>0</v>
      </c>
      <c r="E796" s="135">
        <v>4</v>
      </c>
      <c r="F796" s="135" t="s">
        <v>9</v>
      </c>
    </row>
    <row r="797" spans="2:6" s="1" customFormat="1">
      <c r="B797" s="133">
        <v>786</v>
      </c>
      <c r="C797" s="134" t="s">
        <v>4789</v>
      </c>
      <c r="D797" s="135">
        <v>0</v>
      </c>
      <c r="E797" s="135">
        <v>1</v>
      </c>
      <c r="F797" s="135" t="s">
        <v>3779</v>
      </c>
    </row>
    <row r="798" spans="2:6" s="1" customFormat="1">
      <c r="B798" s="133">
        <v>787</v>
      </c>
      <c r="C798" s="134" t="s">
        <v>4790</v>
      </c>
      <c r="D798" s="135">
        <v>0</v>
      </c>
      <c r="E798" s="135">
        <v>3</v>
      </c>
      <c r="F798" s="135" t="s">
        <v>9</v>
      </c>
    </row>
    <row r="799" spans="2:6" s="1" customFormat="1">
      <c r="B799" s="133">
        <v>788</v>
      </c>
      <c r="C799" s="134" t="s">
        <v>4791</v>
      </c>
      <c r="D799" s="135">
        <v>0</v>
      </c>
      <c r="E799" s="135">
        <v>4</v>
      </c>
      <c r="F799" s="135" t="s">
        <v>9</v>
      </c>
    </row>
    <row r="800" spans="2:6" s="1" customFormat="1">
      <c r="B800" s="133">
        <v>789</v>
      </c>
      <c r="C800" s="134" t="s">
        <v>4792</v>
      </c>
      <c r="D800" s="135">
        <v>0</v>
      </c>
      <c r="E800" s="135">
        <v>4</v>
      </c>
      <c r="F800" s="135" t="s">
        <v>9</v>
      </c>
    </row>
    <row r="801" spans="2:6" s="1" customFormat="1">
      <c r="B801" s="133">
        <v>790</v>
      </c>
      <c r="C801" s="134" t="s">
        <v>4793</v>
      </c>
      <c r="D801" s="135">
        <v>0</v>
      </c>
      <c r="E801" s="135">
        <v>4</v>
      </c>
      <c r="F801" s="135" t="s">
        <v>9</v>
      </c>
    </row>
    <row r="802" spans="2:6" s="1" customFormat="1">
      <c r="B802" s="133">
        <v>791</v>
      </c>
      <c r="C802" s="134" t="s">
        <v>4794</v>
      </c>
      <c r="D802" s="135">
        <v>0</v>
      </c>
      <c r="E802" s="135">
        <v>4</v>
      </c>
      <c r="F802" s="135" t="s">
        <v>9</v>
      </c>
    </row>
    <row r="803" spans="2:6" s="1" customFormat="1">
      <c r="B803" s="133">
        <v>792</v>
      </c>
      <c r="C803" s="134" t="s">
        <v>4795</v>
      </c>
      <c r="D803" s="135">
        <v>0</v>
      </c>
      <c r="E803" s="135">
        <v>4</v>
      </c>
      <c r="F803" s="135" t="s">
        <v>9</v>
      </c>
    </row>
    <row r="804" spans="2:6" s="1" customFormat="1">
      <c r="B804" s="133">
        <v>793</v>
      </c>
      <c r="C804" s="134" t="s">
        <v>4796</v>
      </c>
      <c r="D804" s="135">
        <v>0</v>
      </c>
      <c r="E804" s="135">
        <v>4</v>
      </c>
      <c r="F804" s="135" t="s">
        <v>9</v>
      </c>
    </row>
    <row r="805" spans="2:6" s="1" customFormat="1">
      <c r="B805" s="133">
        <v>794</v>
      </c>
      <c r="C805" s="134" t="s">
        <v>4797</v>
      </c>
      <c r="D805" s="135">
        <v>0</v>
      </c>
      <c r="E805" s="135">
        <v>4</v>
      </c>
      <c r="F805" s="135" t="s">
        <v>9</v>
      </c>
    </row>
    <row r="806" spans="2:6" s="1" customFormat="1">
      <c r="B806" s="133">
        <v>795</v>
      </c>
      <c r="C806" s="134" t="s">
        <v>4798</v>
      </c>
      <c r="D806" s="135">
        <v>0</v>
      </c>
      <c r="E806" s="135">
        <v>4</v>
      </c>
      <c r="F806" s="135" t="s">
        <v>9</v>
      </c>
    </row>
    <row r="807" spans="2:6" s="1" customFormat="1">
      <c r="B807" s="133">
        <v>796</v>
      </c>
      <c r="C807" s="134" t="s">
        <v>4799</v>
      </c>
      <c r="D807" s="135">
        <v>0</v>
      </c>
      <c r="E807" s="135">
        <v>3</v>
      </c>
      <c r="F807" s="135" t="s">
        <v>9</v>
      </c>
    </row>
    <row r="808" spans="2:6" s="1" customFormat="1">
      <c r="B808" s="133">
        <v>797</v>
      </c>
      <c r="C808" s="134" t="s">
        <v>4800</v>
      </c>
      <c r="D808" s="135">
        <v>0</v>
      </c>
      <c r="E808" s="135">
        <v>3</v>
      </c>
      <c r="F808" s="135" t="s">
        <v>9</v>
      </c>
    </row>
    <row r="809" spans="2:6" s="1" customFormat="1">
      <c r="B809" s="133">
        <v>798</v>
      </c>
      <c r="C809" s="134" t="s">
        <v>4801</v>
      </c>
      <c r="D809" s="135">
        <v>0</v>
      </c>
      <c r="E809" s="135">
        <v>4</v>
      </c>
      <c r="F809" s="135" t="s">
        <v>9</v>
      </c>
    </row>
    <row r="810" spans="2:6" s="1" customFormat="1">
      <c r="B810" s="133">
        <v>799</v>
      </c>
      <c r="C810" s="134" t="s">
        <v>4802</v>
      </c>
      <c r="D810" s="135">
        <v>0</v>
      </c>
      <c r="E810" s="135">
        <v>4</v>
      </c>
      <c r="F810" s="135" t="s">
        <v>9</v>
      </c>
    </row>
    <row r="811" spans="2:6" s="1" customFormat="1">
      <c r="B811" s="133">
        <v>800</v>
      </c>
      <c r="C811" s="134" t="s">
        <v>4803</v>
      </c>
      <c r="D811" s="135">
        <v>2</v>
      </c>
      <c r="E811" s="135">
        <v>4</v>
      </c>
      <c r="F811" s="135" t="s">
        <v>9</v>
      </c>
    </row>
    <row r="812" spans="2:6" s="1" customFormat="1">
      <c r="B812" s="133">
        <v>801</v>
      </c>
      <c r="C812" s="134" t="s">
        <v>4804</v>
      </c>
      <c r="D812" s="135">
        <v>0</v>
      </c>
      <c r="E812" s="135">
        <v>4</v>
      </c>
      <c r="F812" s="135" t="s">
        <v>9</v>
      </c>
    </row>
    <row r="813" spans="2:6" s="1" customFormat="1">
      <c r="B813" s="133">
        <v>802</v>
      </c>
      <c r="C813" s="134" t="s">
        <v>4805</v>
      </c>
      <c r="D813" s="135">
        <v>0</v>
      </c>
      <c r="E813" s="135">
        <v>4</v>
      </c>
      <c r="F813" s="135" t="s">
        <v>9</v>
      </c>
    </row>
    <row r="814" spans="2:6" s="1" customFormat="1">
      <c r="B814" s="133">
        <v>803</v>
      </c>
      <c r="C814" s="134" t="s">
        <v>4806</v>
      </c>
      <c r="D814" s="135">
        <v>0</v>
      </c>
      <c r="E814" s="135">
        <v>4</v>
      </c>
      <c r="F814" s="135" t="s">
        <v>9</v>
      </c>
    </row>
    <row r="815" spans="2:6" s="1" customFormat="1">
      <c r="B815" s="133">
        <v>804</v>
      </c>
      <c r="C815" s="134" t="s">
        <v>4807</v>
      </c>
      <c r="D815" s="135">
        <v>0</v>
      </c>
      <c r="E815" s="135">
        <v>4</v>
      </c>
      <c r="F815" s="135" t="s">
        <v>9</v>
      </c>
    </row>
    <row r="816" spans="2:6" s="1" customFormat="1">
      <c r="B816" s="133">
        <v>805</v>
      </c>
      <c r="C816" s="134" t="s">
        <v>4808</v>
      </c>
      <c r="D816" s="135">
        <v>2</v>
      </c>
      <c r="E816" s="135">
        <v>3</v>
      </c>
      <c r="F816" s="135" t="s">
        <v>9</v>
      </c>
    </row>
    <row r="817" spans="2:6" s="1" customFormat="1">
      <c r="B817" s="133">
        <v>806</v>
      </c>
      <c r="C817" s="134" t="s">
        <v>4809</v>
      </c>
      <c r="D817" s="135">
        <v>2</v>
      </c>
      <c r="E817" s="135">
        <v>4</v>
      </c>
      <c r="F817" s="135" t="s">
        <v>9</v>
      </c>
    </row>
    <row r="818" spans="2:6" s="1" customFormat="1">
      <c r="B818" s="133">
        <v>807</v>
      </c>
      <c r="C818" s="134" t="s">
        <v>4810</v>
      </c>
      <c r="D818" s="135">
        <v>0</v>
      </c>
      <c r="E818" s="135">
        <v>1</v>
      </c>
      <c r="F818" s="135" t="s">
        <v>3779</v>
      </c>
    </row>
    <row r="819" spans="2:6" s="1" customFormat="1">
      <c r="B819" s="133">
        <v>808</v>
      </c>
      <c r="C819" s="134" t="s">
        <v>4811</v>
      </c>
      <c r="D819" s="135">
        <v>0</v>
      </c>
      <c r="E819" s="135">
        <v>4</v>
      </c>
      <c r="F819" s="135" t="s">
        <v>9</v>
      </c>
    </row>
    <row r="820" spans="2:6" s="1" customFormat="1">
      <c r="B820" s="133">
        <v>809</v>
      </c>
      <c r="C820" s="134" t="s">
        <v>4812</v>
      </c>
      <c r="D820" s="135">
        <v>0</v>
      </c>
      <c r="E820" s="135">
        <v>1</v>
      </c>
      <c r="F820" s="135" t="s">
        <v>3779</v>
      </c>
    </row>
    <row r="821" spans="2:6" s="1" customFormat="1">
      <c r="B821" s="133">
        <v>810</v>
      </c>
      <c r="C821" s="134" t="s">
        <v>4813</v>
      </c>
      <c r="D821" s="135">
        <v>0</v>
      </c>
      <c r="E821" s="135">
        <v>4</v>
      </c>
      <c r="F821" s="135" t="s">
        <v>9</v>
      </c>
    </row>
    <row r="822" spans="2:6" s="1" customFormat="1">
      <c r="B822" s="133">
        <v>811</v>
      </c>
      <c r="C822" s="134" t="s">
        <v>4814</v>
      </c>
      <c r="D822" s="135">
        <v>3</v>
      </c>
      <c r="E822" s="135">
        <v>4</v>
      </c>
      <c r="F822" s="135" t="s">
        <v>9</v>
      </c>
    </row>
    <row r="823" spans="2:6" s="1" customFormat="1">
      <c r="B823" s="133">
        <v>812</v>
      </c>
      <c r="C823" s="134" t="s">
        <v>4815</v>
      </c>
      <c r="D823" s="135">
        <v>0</v>
      </c>
      <c r="E823" s="135">
        <v>4</v>
      </c>
      <c r="F823" s="135" t="s">
        <v>9</v>
      </c>
    </row>
    <row r="824" spans="2:6" s="1" customFormat="1">
      <c r="B824" s="133">
        <v>813</v>
      </c>
      <c r="C824" s="134" t="s">
        <v>4816</v>
      </c>
      <c r="D824" s="135">
        <v>0</v>
      </c>
      <c r="E824" s="135">
        <v>4</v>
      </c>
      <c r="F824" s="135" t="s">
        <v>9</v>
      </c>
    </row>
    <row r="825" spans="2:6" s="1" customFormat="1">
      <c r="B825" s="133">
        <v>814</v>
      </c>
      <c r="C825" s="134" t="s">
        <v>4817</v>
      </c>
      <c r="D825" s="135">
        <v>0</v>
      </c>
      <c r="E825" s="135">
        <v>1</v>
      </c>
      <c r="F825" s="135" t="s">
        <v>3779</v>
      </c>
    </row>
    <row r="826" spans="2:6" s="1" customFormat="1">
      <c r="B826" s="133">
        <v>815</v>
      </c>
      <c r="C826" s="134" t="s">
        <v>4818</v>
      </c>
      <c r="D826" s="135">
        <v>0</v>
      </c>
      <c r="E826" s="135">
        <v>4</v>
      </c>
      <c r="F826" s="135" t="s">
        <v>9</v>
      </c>
    </row>
    <row r="827" spans="2:6" s="1" customFormat="1">
      <c r="B827" s="133">
        <v>816</v>
      </c>
      <c r="C827" s="134" t="s">
        <v>4819</v>
      </c>
      <c r="D827" s="135">
        <v>2</v>
      </c>
      <c r="E827" s="135">
        <v>4</v>
      </c>
      <c r="F827" s="135" t="s">
        <v>9</v>
      </c>
    </row>
    <row r="828" spans="2:6" s="1" customFormat="1">
      <c r="B828" s="133">
        <v>817</v>
      </c>
      <c r="C828" s="134" t="s">
        <v>4820</v>
      </c>
      <c r="D828" s="135">
        <v>0</v>
      </c>
      <c r="E828" s="135">
        <v>4</v>
      </c>
      <c r="F828" s="135" t="s">
        <v>9</v>
      </c>
    </row>
    <row r="829" spans="2:6" s="1" customFormat="1">
      <c r="B829" s="133">
        <v>818</v>
      </c>
      <c r="C829" s="134" t="s">
        <v>4821</v>
      </c>
      <c r="D829" s="135">
        <v>0</v>
      </c>
      <c r="E829" s="135">
        <v>4</v>
      </c>
      <c r="F829" s="135" t="s">
        <v>9</v>
      </c>
    </row>
    <row r="830" spans="2:6" s="1" customFormat="1">
      <c r="B830" s="133">
        <v>819</v>
      </c>
      <c r="C830" s="134" t="s">
        <v>4822</v>
      </c>
      <c r="D830" s="135">
        <v>2</v>
      </c>
      <c r="E830" s="135">
        <v>4</v>
      </c>
      <c r="F830" s="135" t="s">
        <v>9</v>
      </c>
    </row>
    <row r="831" spans="2:6" s="1" customFormat="1">
      <c r="B831" s="133">
        <v>820</v>
      </c>
      <c r="C831" s="134" t="s">
        <v>4823</v>
      </c>
      <c r="D831" s="135">
        <v>0</v>
      </c>
      <c r="E831" s="135">
        <v>2</v>
      </c>
      <c r="F831" s="135" t="s">
        <v>3779</v>
      </c>
    </row>
    <row r="832" spans="2:6" s="1" customFormat="1">
      <c r="B832" s="133">
        <v>821</v>
      </c>
      <c r="C832" s="134" t="s">
        <v>4824</v>
      </c>
      <c r="D832" s="135">
        <v>3</v>
      </c>
      <c r="E832" s="135">
        <v>1</v>
      </c>
      <c r="F832" s="135" t="s">
        <v>9</v>
      </c>
    </row>
    <row r="833" spans="2:6" s="1" customFormat="1">
      <c r="B833" s="133">
        <v>822</v>
      </c>
      <c r="C833" s="134" t="s">
        <v>4825</v>
      </c>
      <c r="D833" s="135">
        <v>0</v>
      </c>
      <c r="E833" s="135">
        <v>3</v>
      </c>
      <c r="F833" s="135" t="s">
        <v>9</v>
      </c>
    </row>
    <row r="834" spans="2:6" s="1" customFormat="1">
      <c r="B834" s="133">
        <v>823</v>
      </c>
      <c r="C834" s="134" t="s">
        <v>4826</v>
      </c>
      <c r="D834" s="135">
        <v>3</v>
      </c>
      <c r="E834" s="135">
        <v>3</v>
      </c>
      <c r="F834" s="135" t="s">
        <v>9</v>
      </c>
    </row>
    <row r="835" spans="2:6" s="1" customFormat="1">
      <c r="B835" s="133">
        <v>824</v>
      </c>
      <c r="C835" s="134" t="s">
        <v>4827</v>
      </c>
      <c r="D835" s="135">
        <v>0</v>
      </c>
      <c r="E835" s="135">
        <v>4</v>
      </c>
      <c r="F835" s="135" t="s">
        <v>9</v>
      </c>
    </row>
    <row r="836" spans="2:6" s="1" customFormat="1">
      <c r="B836" s="133">
        <v>825</v>
      </c>
      <c r="C836" s="134" t="s">
        <v>4828</v>
      </c>
      <c r="D836" s="135">
        <v>0</v>
      </c>
      <c r="E836" s="135">
        <v>4</v>
      </c>
      <c r="F836" s="135" t="s">
        <v>9</v>
      </c>
    </row>
    <row r="837" spans="2:6" s="1" customFormat="1">
      <c r="B837" s="133">
        <v>826</v>
      </c>
      <c r="C837" s="134" t="s">
        <v>4829</v>
      </c>
      <c r="D837" s="135">
        <v>0</v>
      </c>
      <c r="E837" s="135">
        <v>1</v>
      </c>
      <c r="F837" s="135" t="s">
        <v>3779</v>
      </c>
    </row>
    <row r="838" spans="2:6" s="1" customFormat="1">
      <c r="B838" s="133">
        <v>827</v>
      </c>
      <c r="C838" s="134" t="s">
        <v>4830</v>
      </c>
      <c r="D838" s="135">
        <v>0</v>
      </c>
      <c r="E838" s="135">
        <v>3</v>
      </c>
      <c r="F838" s="135" t="s">
        <v>9</v>
      </c>
    </row>
    <row r="839" spans="2:6" s="1" customFormat="1">
      <c r="B839" s="133">
        <v>828</v>
      </c>
      <c r="C839" s="134" t="s">
        <v>4831</v>
      </c>
      <c r="D839" s="135">
        <v>0</v>
      </c>
      <c r="E839" s="135">
        <v>4</v>
      </c>
      <c r="F839" s="135" t="s">
        <v>9</v>
      </c>
    </row>
    <row r="840" spans="2:6" s="1" customFormat="1">
      <c r="B840" s="133">
        <v>829</v>
      </c>
      <c r="C840" s="134" t="s">
        <v>4832</v>
      </c>
      <c r="D840" s="135">
        <v>0</v>
      </c>
      <c r="E840" s="135">
        <v>4</v>
      </c>
      <c r="F840" s="135" t="s">
        <v>9</v>
      </c>
    </row>
    <row r="841" spans="2:6" s="1" customFormat="1">
      <c r="B841" s="133">
        <v>830</v>
      </c>
      <c r="C841" s="134" t="s">
        <v>4833</v>
      </c>
      <c r="D841" s="135">
        <v>0</v>
      </c>
      <c r="E841" s="135">
        <v>4</v>
      </c>
      <c r="F841" s="135" t="s">
        <v>9</v>
      </c>
    </row>
    <row r="842" spans="2:6" s="1" customFormat="1">
      <c r="B842" s="133">
        <v>831</v>
      </c>
      <c r="C842" s="134" t="s">
        <v>4834</v>
      </c>
      <c r="D842" s="135">
        <v>0</v>
      </c>
      <c r="E842" s="135">
        <v>4</v>
      </c>
      <c r="F842" s="135" t="s">
        <v>9</v>
      </c>
    </row>
    <row r="843" spans="2:6" s="1" customFormat="1">
      <c r="B843" s="133">
        <v>832</v>
      </c>
      <c r="C843" s="134" t="s">
        <v>4835</v>
      </c>
      <c r="D843" s="135">
        <v>0</v>
      </c>
      <c r="E843" s="135">
        <v>4</v>
      </c>
      <c r="F843" s="135" t="s">
        <v>9</v>
      </c>
    </row>
    <row r="844" spans="2:6" s="1" customFormat="1">
      <c r="B844" s="133">
        <v>833</v>
      </c>
      <c r="C844" s="134" t="s">
        <v>4836</v>
      </c>
      <c r="D844" s="135">
        <v>0</v>
      </c>
      <c r="E844" s="135">
        <v>4</v>
      </c>
      <c r="F844" s="135" t="s">
        <v>9</v>
      </c>
    </row>
    <row r="845" spans="2:6" s="1" customFormat="1">
      <c r="B845" s="133">
        <v>834</v>
      </c>
      <c r="C845" s="134" t="s">
        <v>4837</v>
      </c>
      <c r="D845" s="135">
        <v>0</v>
      </c>
      <c r="E845" s="135">
        <v>4</v>
      </c>
      <c r="F845" s="135" t="s">
        <v>9</v>
      </c>
    </row>
    <row r="846" spans="2:6" s="1" customFormat="1">
      <c r="B846" s="133">
        <v>835</v>
      </c>
      <c r="C846" s="134" t="s">
        <v>4838</v>
      </c>
      <c r="D846" s="135">
        <v>0</v>
      </c>
      <c r="E846" s="135">
        <v>1</v>
      </c>
      <c r="F846" s="135" t="s">
        <v>3779</v>
      </c>
    </row>
    <row r="847" spans="2:6" s="1" customFormat="1">
      <c r="B847" s="133">
        <v>836</v>
      </c>
      <c r="C847" s="134" t="s">
        <v>4839</v>
      </c>
      <c r="D847" s="135">
        <v>0</v>
      </c>
      <c r="E847" s="135">
        <v>4</v>
      </c>
      <c r="F847" s="135" t="s">
        <v>9</v>
      </c>
    </row>
    <row r="848" spans="2:6" s="1" customFormat="1">
      <c r="B848" s="133">
        <v>837</v>
      </c>
      <c r="C848" s="134" t="s">
        <v>4840</v>
      </c>
      <c r="D848" s="135">
        <v>0</v>
      </c>
      <c r="E848" s="135">
        <v>3</v>
      </c>
      <c r="F848" s="135" t="s">
        <v>9</v>
      </c>
    </row>
    <row r="849" spans="2:6" s="1" customFormat="1">
      <c r="B849" s="133">
        <v>838</v>
      </c>
      <c r="C849" s="134" t="s">
        <v>4841</v>
      </c>
      <c r="D849" s="135">
        <v>0</v>
      </c>
      <c r="E849" s="135">
        <v>4</v>
      </c>
      <c r="F849" s="135" t="s">
        <v>9</v>
      </c>
    </row>
    <row r="850" spans="2:6" s="1" customFormat="1">
      <c r="B850" s="133">
        <v>839</v>
      </c>
      <c r="C850" s="134" t="s">
        <v>4842</v>
      </c>
      <c r="D850" s="135">
        <v>3</v>
      </c>
      <c r="E850" s="135">
        <v>4</v>
      </c>
      <c r="F850" s="135" t="s">
        <v>9</v>
      </c>
    </row>
    <row r="851" spans="2:6" s="1" customFormat="1">
      <c r="B851" s="133">
        <v>840</v>
      </c>
      <c r="C851" s="134" t="s">
        <v>4843</v>
      </c>
      <c r="D851" s="135">
        <v>0</v>
      </c>
      <c r="E851" s="135">
        <v>4</v>
      </c>
      <c r="F851" s="135" t="s">
        <v>9</v>
      </c>
    </row>
    <row r="852" spans="2:6" s="1" customFormat="1">
      <c r="B852" s="133">
        <v>841</v>
      </c>
      <c r="C852" s="134" t="s">
        <v>4844</v>
      </c>
      <c r="D852" s="135">
        <v>0</v>
      </c>
      <c r="E852" s="135">
        <v>4</v>
      </c>
      <c r="F852" s="135" t="s">
        <v>9</v>
      </c>
    </row>
    <row r="853" spans="2:6" s="1" customFormat="1">
      <c r="B853" s="133">
        <v>842</v>
      </c>
      <c r="C853" s="134" t="s">
        <v>4845</v>
      </c>
      <c r="D853" s="135">
        <v>0</v>
      </c>
      <c r="E853" s="135">
        <v>1</v>
      </c>
      <c r="F853" s="135" t="s">
        <v>3779</v>
      </c>
    </row>
    <row r="854" spans="2:6" s="1" customFormat="1">
      <c r="B854" s="133">
        <v>843</v>
      </c>
      <c r="C854" s="134" t="s">
        <v>4846</v>
      </c>
      <c r="D854" s="135">
        <v>0</v>
      </c>
      <c r="E854" s="135">
        <v>4</v>
      </c>
      <c r="F854" s="135" t="s">
        <v>9</v>
      </c>
    </row>
    <row r="855" spans="2:6" s="1" customFormat="1">
      <c r="B855" s="133">
        <v>844</v>
      </c>
      <c r="C855" s="134" t="s">
        <v>4847</v>
      </c>
      <c r="D855" s="135">
        <v>0</v>
      </c>
      <c r="E855" s="135">
        <v>4</v>
      </c>
      <c r="F855" s="135" t="s">
        <v>9</v>
      </c>
    </row>
    <row r="856" spans="2:6" s="1" customFormat="1">
      <c r="B856" s="133">
        <v>845</v>
      </c>
      <c r="C856" s="134" t="s">
        <v>4848</v>
      </c>
      <c r="D856" s="135">
        <v>0</v>
      </c>
      <c r="E856" s="135">
        <v>4</v>
      </c>
      <c r="F856" s="135" t="s">
        <v>9</v>
      </c>
    </row>
    <row r="857" spans="2:6" s="1" customFormat="1">
      <c r="B857" s="133">
        <v>846</v>
      </c>
      <c r="C857" s="134" t="s">
        <v>4849</v>
      </c>
      <c r="D857" s="135">
        <v>0</v>
      </c>
      <c r="E857" s="135">
        <v>4</v>
      </c>
      <c r="F857" s="135" t="s">
        <v>9</v>
      </c>
    </row>
    <row r="858" spans="2:6" s="1" customFormat="1">
      <c r="B858" s="133">
        <v>847</v>
      </c>
      <c r="C858" s="134" t="s">
        <v>4850</v>
      </c>
      <c r="D858" s="135">
        <v>0</v>
      </c>
      <c r="E858" s="135">
        <v>4</v>
      </c>
      <c r="F858" s="135" t="s">
        <v>9</v>
      </c>
    </row>
    <row r="859" spans="2:6" s="1" customFormat="1">
      <c r="B859" s="133">
        <v>848</v>
      </c>
      <c r="C859" s="134" t="s">
        <v>4851</v>
      </c>
      <c r="D859" s="135">
        <v>3</v>
      </c>
      <c r="E859" s="135">
        <v>2</v>
      </c>
      <c r="F859" s="135" t="s">
        <v>9</v>
      </c>
    </row>
    <row r="860" spans="2:6" s="1" customFormat="1">
      <c r="B860" s="133">
        <v>849</v>
      </c>
      <c r="C860" s="134" t="s">
        <v>4852</v>
      </c>
      <c r="D860" s="135">
        <v>0</v>
      </c>
      <c r="E860" s="135">
        <v>4</v>
      </c>
      <c r="F860" s="135" t="s">
        <v>9</v>
      </c>
    </row>
    <row r="861" spans="2:6" s="1" customFormat="1">
      <c r="B861" s="133">
        <v>850</v>
      </c>
      <c r="C861" s="134" t="s">
        <v>4853</v>
      </c>
      <c r="D861" s="135">
        <v>4</v>
      </c>
      <c r="E861" s="135">
        <v>4</v>
      </c>
      <c r="F861" s="135" t="s">
        <v>9</v>
      </c>
    </row>
    <row r="862" spans="2:6" s="1" customFormat="1">
      <c r="B862" s="133">
        <v>851</v>
      </c>
      <c r="C862" s="134" t="s">
        <v>4854</v>
      </c>
      <c r="D862" s="135">
        <v>2</v>
      </c>
      <c r="E862" s="135">
        <v>3</v>
      </c>
      <c r="F862" s="135" t="s">
        <v>9</v>
      </c>
    </row>
    <row r="863" spans="2:6" s="1" customFormat="1">
      <c r="B863" s="133">
        <v>852</v>
      </c>
      <c r="C863" s="134" t="s">
        <v>4855</v>
      </c>
      <c r="D863" s="135">
        <v>0</v>
      </c>
      <c r="E863" s="135">
        <v>4</v>
      </c>
      <c r="F863" s="135" t="s">
        <v>9</v>
      </c>
    </row>
    <row r="864" spans="2:6" s="1" customFormat="1">
      <c r="B864" s="133">
        <v>853</v>
      </c>
      <c r="C864" s="134" t="s">
        <v>4856</v>
      </c>
      <c r="D864" s="135">
        <v>0</v>
      </c>
      <c r="E864" s="135">
        <v>1</v>
      </c>
      <c r="F864" s="135" t="s">
        <v>3779</v>
      </c>
    </row>
    <row r="865" spans="2:6" s="1" customFormat="1">
      <c r="B865" s="133">
        <v>854</v>
      </c>
      <c r="C865" s="134" t="s">
        <v>4857</v>
      </c>
      <c r="D865" s="135">
        <v>3</v>
      </c>
      <c r="E865" s="135">
        <v>1</v>
      </c>
      <c r="F865" s="135" t="s">
        <v>9</v>
      </c>
    </row>
    <row r="866" spans="2:6" s="1" customFormat="1">
      <c r="B866" s="133">
        <v>855</v>
      </c>
      <c r="C866" s="134" t="s">
        <v>4858</v>
      </c>
      <c r="D866" s="135">
        <v>0</v>
      </c>
      <c r="E866" s="135">
        <v>4</v>
      </c>
      <c r="F866" s="135" t="s">
        <v>9</v>
      </c>
    </row>
    <row r="867" spans="2:6" s="1" customFormat="1">
      <c r="B867" s="133">
        <v>856</v>
      </c>
      <c r="C867" s="134" t="s">
        <v>4859</v>
      </c>
      <c r="D867" s="135">
        <v>0</v>
      </c>
      <c r="E867" s="135">
        <v>4</v>
      </c>
      <c r="F867" s="135" t="s">
        <v>9</v>
      </c>
    </row>
    <row r="868" spans="2:6" s="1" customFormat="1">
      <c r="B868" s="133">
        <v>857</v>
      </c>
      <c r="C868" s="134" t="s">
        <v>4860</v>
      </c>
      <c r="D868" s="135">
        <v>0</v>
      </c>
      <c r="E868" s="135">
        <v>4</v>
      </c>
      <c r="F868" s="135" t="s">
        <v>9</v>
      </c>
    </row>
    <row r="869" spans="2:6" s="1" customFormat="1">
      <c r="B869" s="133">
        <v>858</v>
      </c>
      <c r="C869" s="134" t="s">
        <v>4861</v>
      </c>
      <c r="D869" s="135">
        <v>0</v>
      </c>
      <c r="E869" s="135">
        <v>4</v>
      </c>
      <c r="F869" s="135" t="s">
        <v>9</v>
      </c>
    </row>
    <row r="870" spans="2:6" s="1" customFormat="1">
      <c r="B870" s="133">
        <v>859</v>
      </c>
      <c r="C870" s="134" t="s">
        <v>4862</v>
      </c>
      <c r="D870" s="135">
        <v>0</v>
      </c>
      <c r="E870" s="135">
        <v>4</v>
      </c>
      <c r="F870" s="135" t="s">
        <v>9</v>
      </c>
    </row>
    <row r="871" spans="2:6" s="1" customFormat="1">
      <c r="B871" s="133">
        <v>860</v>
      </c>
      <c r="C871" s="134" t="s">
        <v>4863</v>
      </c>
      <c r="D871" s="135">
        <v>0</v>
      </c>
      <c r="E871" s="135">
        <v>3</v>
      </c>
      <c r="F871" s="135" t="s">
        <v>9</v>
      </c>
    </row>
    <row r="872" spans="2:6" s="1" customFormat="1">
      <c r="B872" s="133">
        <v>861</v>
      </c>
      <c r="C872" s="134" t="s">
        <v>4864</v>
      </c>
      <c r="D872" s="135">
        <v>0</v>
      </c>
      <c r="E872" s="135">
        <v>4</v>
      </c>
      <c r="F872" s="135" t="s">
        <v>9</v>
      </c>
    </row>
    <row r="873" spans="2:6" s="1" customFormat="1">
      <c r="B873" s="133">
        <v>862</v>
      </c>
      <c r="C873" s="134" t="s">
        <v>4865</v>
      </c>
      <c r="D873" s="135">
        <v>0</v>
      </c>
      <c r="E873" s="135">
        <v>1</v>
      </c>
      <c r="F873" s="135" t="s">
        <v>3779</v>
      </c>
    </row>
    <row r="874" spans="2:6" s="1" customFormat="1">
      <c r="B874" s="133">
        <v>863</v>
      </c>
      <c r="C874" s="134" t="s">
        <v>4866</v>
      </c>
      <c r="D874" s="135">
        <v>0</v>
      </c>
      <c r="E874" s="135">
        <v>4</v>
      </c>
      <c r="F874" s="135" t="s">
        <v>9</v>
      </c>
    </row>
    <row r="875" spans="2:6" s="1" customFormat="1">
      <c r="B875" s="133">
        <v>864</v>
      </c>
      <c r="C875" s="134" t="s">
        <v>4867</v>
      </c>
      <c r="D875" s="135">
        <v>0</v>
      </c>
      <c r="E875" s="135">
        <v>3</v>
      </c>
      <c r="F875" s="135" t="s">
        <v>9</v>
      </c>
    </row>
    <row r="876" spans="2:6" s="1" customFormat="1">
      <c r="B876" s="133">
        <v>865</v>
      </c>
      <c r="C876" s="134" t="s">
        <v>4868</v>
      </c>
      <c r="D876" s="135">
        <v>0</v>
      </c>
      <c r="E876" s="135">
        <v>4</v>
      </c>
      <c r="F876" s="135" t="s">
        <v>9</v>
      </c>
    </row>
    <row r="877" spans="2:6" s="1" customFormat="1">
      <c r="B877" s="133">
        <v>866</v>
      </c>
      <c r="C877" s="134" t="s">
        <v>4869</v>
      </c>
      <c r="D877" s="135">
        <v>4</v>
      </c>
      <c r="E877" s="135">
        <v>2</v>
      </c>
      <c r="F877" s="135" t="s">
        <v>9</v>
      </c>
    </row>
    <row r="878" spans="2:6" s="1" customFormat="1">
      <c r="B878" s="133">
        <v>867</v>
      </c>
      <c r="C878" s="134" t="s">
        <v>4870</v>
      </c>
      <c r="D878" s="135">
        <v>2</v>
      </c>
      <c r="E878" s="135">
        <v>4</v>
      </c>
      <c r="F878" s="135" t="s">
        <v>9</v>
      </c>
    </row>
    <row r="879" spans="2:6" s="1" customFormat="1">
      <c r="B879" s="133">
        <v>868</v>
      </c>
      <c r="C879" s="134" t="s">
        <v>4871</v>
      </c>
      <c r="D879" s="135">
        <v>2</v>
      </c>
      <c r="E879" s="135">
        <v>1</v>
      </c>
      <c r="F879" s="135" t="s">
        <v>3779</v>
      </c>
    </row>
    <row r="880" spans="2:6" s="1" customFormat="1">
      <c r="B880" s="133">
        <v>869</v>
      </c>
      <c r="C880" s="134" t="s">
        <v>4872</v>
      </c>
      <c r="D880" s="135">
        <v>2</v>
      </c>
      <c r="E880" s="135">
        <v>1</v>
      </c>
      <c r="F880" s="135" t="s">
        <v>3779</v>
      </c>
    </row>
    <row r="881" spans="2:6" s="1" customFormat="1">
      <c r="B881" s="133">
        <v>870</v>
      </c>
      <c r="C881" s="134" t="s">
        <v>4873</v>
      </c>
      <c r="D881" s="135">
        <v>0</v>
      </c>
      <c r="E881" s="135">
        <v>4</v>
      </c>
      <c r="F881" s="135" t="s">
        <v>9</v>
      </c>
    </row>
    <row r="882" spans="2:6" s="1" customFormat="1">
      <c r="B882" s="133">
        <v>871</v>
      </c>
      <c r="C882" s="134" t="s">
        <v>4874</v>
      </c>
      <c r="D882" s="135">
        <v>0</v>
      </c>
      <c r="E882" s="135">
        <v>4</v>
      </c>
      <c r="F882" s="135" t="s">
        <v>9</v>
      </c>
    </row>
    <row r="883" spans="2:6" s="1" customFormat="1">
      <c r="B883" s="133">
        <v>872</v>
      </c>
      <c r="C883" s="134" t="s">
        <v>4875</v>
      </c>
      <c r="D883" s="135">
        <v>3</v>
      </c>
      <c r="E883" s="135">
        <v>4</v>
      </c>
      <c r="F883" s="135" t="s">
        <v>9</v>
      </c>
    </row>
    <row r="884" spans="2:6" s="1" customFormat="1">
      <c r="B884" s="133">
        <v>873</v>
      </c>
      <c r="C884" s="134" t="s">
        <v>4876</v>
      </c>
      <c r="D884" s="135">
        <v>0</v>
      </c>
      <c r="E884" s="135">
        <v>4</v>
      </c>
      <c r="F884" s="135" t="s">
        <v>9</v>
      </c>
    </row>
    <row r="885" spans="2:6" s="1" customFormat="1">
      <c r="B885" s="133">
        <v>874</v>
      </c>
      <c r="C885" s="134" t="s">
        <v>4877</v>
      </c>
      <c r="D885" s="135">
        <v>0</v>
      </c>
      <c r="E885" s="135">
        <v>4</v>
      </c>
      <c r="F885" s="135" t="s">
        <v>9</v>
      </c>
    </row>
    <row r="886" spans="2:6" s="1" customFormat="1">
      <c r="B886" s="133">
        <v>875</v>
      </c>
      <c r="C886" s="134" t="s">
        <v>4878</v>
      </c>
      <c r="D886" s="135">
        <v>3</v>
      </c>
      <c r="E886" s="135">
        <v>3</v>
      </c>
      <c r="F886" s="135" t="s">
        <v>9</v>
      </c>
    </row>
    <row r="887" spans="2:6" s="1" customFormat="1">
      <c r="B887" s="133">
        <v>876</v>
      </c>
      <c r="C887" s="134" t="s">
        <v>4879</v>
      </c>
      <c r="D887" s="135">
        <v>0</v>
      </c>
      <c r="E887" s="135">
        <v>4</v>
      </c>
      <c r="F887" s="135" t="s">
        <v>9</v>
      </c>
    </row>
    <row r="888" spans="2:6" s="1" customFormat="1">
      <c r="B888" s="133">
        <v>877</v>
      </c>
      <c r="C888" s="134" t="s">
        <v>4880</v>
      </c>
      <c r="D888" s="135">
        <v>4</v>
      </c>
      <c r="E888" s="135">
        <v>4</v>
      </c>
      <c r="F888" s="135" t="s">
        <v>9</v>
      </c>
    </row>
    <row r="889" spans="2:6" s="1" customFormat="1">
      <c r="B889" s="133">
        <v>878</v>
      </c>
      <c r="C889" s="134" t="s">
        <v>4881</v>
      </c>
      <c r="D889" s="135">
        <v>0</v>
      </c>
      <c r="E889" s="135">
        <v>1</v>
      </c>
      <c r="F889" s="135" t="s">
        <v>3779</v>
      </c>
    </row>
    <row r="890" spans="2:6" s="1" customFormat="1">
      <c r="B890" s="133">
        <v>879</v>
      </c>
      <c r="C890" s="134" t="s">
        <v>4882</v>
      </c>
      <c r="D890" s="135">
        <v>0</v>
      </c>
      <c r="E890" s="135">
        <v>1</v>
      </c>
      <c r="F890" s="135" t="s">
        <v>3779</v>
      </c>
    </row>
    <row r="891" spans="2:6" s="1" customFormat="1">
      <c r="B891" s="133">
        <v>880</v>
      </c>
      <c r="C891" s="134" t="s">
        <v>4883</v>
      </c>
      <c r="D891" s="135">
        <v>0</v>
      </c>
      <c r="E891" s="135">
        <v>1</v>
      </c>
      <c r="F891" s="135" t="s">
        <v>3779</v>
      </c>
    </row>
    <row r="892" spans="2:6" s="1" customFormat="1">
      <c r="B892" s="133">
        <v>881</v>
      </c>
      <c r="C892" s="134" t="s">
        <v>4884</v>
      </c>
      <c r="D892" s="135">
        <v>0</v>
      </c>
      <c r="E892" s="135">
        <v>4</v>
      </c>
      <c r="F892" s="135" t="s">
        <v>9</v>
      </c>
    </row>
    <row r="893" spans="2:6" s="1" customFormat="1">
      <c r="B893" s="133">
        <v>882</v>
      </c>
      <c r="C893" s="134" t="s">
        <v>4885</v>
      </c>
      <c r="D893" s="135">
        <v>0</v>
      </c>
      <c r="E893" s="135">
        <v>4</v>
      </c>
      <c r="F893" s="135" t="s">
        <v>9</v>
      </c>
    </row>
    <row r="894" spans="2:6" s="1" customFormat="1">
      <c r="B894" s="133">
        <v>883</v>
      </c>
      <c r="C894" s="134" t="s">
        <v>4886</v>
      </c>
      <c r="D894" s="135">
        <v>0</v>
      </c>
      <c r="E894" s="135">
        <v>4</v>
      </c>
      <c r="F894" s="135" t="s">
        <v>9</v>
      </c>
    </row>
    <row r="895" spans="2:6" s="1" customFormat="1">
      <c r="B895" s="133">
        <v>884</v>
      </c>
      <c r="C895" s="134" t="s">
        <v>4887</v>
      </c>
      <c r="D895" s="135">
        <v>0</v>
      </c>
      <c r="E895" s="135">
        <v>4</v>
      </c>
      <c r="F895" s="135" t="s">
        <v>9</v>
      </c>
    </row>
    <row r="896" spans="2:6" s="1" customFormat="1">
      <c r="B896" s="133">
        <v>885</v>
      </c>
      <c r="C896" s="134" t="s">
        <v>4888</v>
      </c>
      <c r="D896" s="135">
        <v>0</v>
      </c>
      <c r="E896" s="135">
        <v>4</v>
      </c>
      <c r="F896" s="135" t="s">
        <v>9</v>
      </c>
    </row>
    <row r="897" spans="2:6" s="1" customFormat="1">
      <c r="B897" s="133">
        <v>886</v>
      </c>
      <c r="C897" s="134" t="s">
        <v>4889</v>
      </c>
      <c r="D897" s="135">
        <v>4</v>
      </c>
      <c r="E897" s="135">
        <v>4</v>
      </c>
      <c r="F897" s="135" t="s">
        <v>9</v>
      </c>
    </row>
    <row r="898" spans="2:6" s="1" customFormat="1">
      <c r="B898" s="133">
        <v>887</v>
      </c>
      <c r="C898" s="134" t="s">
        <v>4890</v>
      </c>
      <c r="D898" s="135">
        <v>0</v>
      </c>
      <c r="E898" s="135">
        <v>1</v>
      </c>
      <c r="F898" s="135" t="s">
        <v>3779</v>
      </c>
    </row>
    <row r="899" spans="2:6" s="1" customFormat="1">
      <c r="B899" s="133">
        <v>888</v>
      </c>
      <c r="C899" s="134" t="s">
        <v>4891</v>
      </c>
      <c r="D899" s="135">
        <v>2</v>
      </c>
      <c r="E899" s="135">
        <v>1</v>
      </c>
      <c r="F899" s="135" t="s">
        <v>3779</v>
      </c>
    </row>
    <row r="900" spans="2:6" s="1" customFormat="1">
      <c r="B900" s="133">
        <v>889</v>
      </c>
      <c r="C900" s="134" t="s">
        <v>4892</v>
      </c>
      <c r="D900" s="135">
        <v>0</v>
      </c>
      <c r="E900" s="135">
        <v>4</v>
      </c>
      <c r="F900" s="135" t="s">
        <v>9</v>
      </c>
    </row>
    <row r="901" spans="2:6" s="1" customFormat="1">
      <c r="B901" s="133">
        <v>890</v>
      </c>
      <c r="C901" s="134" t="s">
        <v>4893</v>
      </c>
      <c r="D901" s="135">
        <v>0</v>
      </c>
      <c r="E901" s="135">
        <v>4</v>
      </c>
      <c r="F901" s="135" t="s">
        <v>9</v>
      </c>
    </row>
    <row r="902" spans="2:6" s="1" customFormat="1">
      <c r="B902" s="133">
        <v>891</v>
      </c>
      <c r="C902" s="134" t="s">
        <v>4894</v>
      </c>
      <c r="D902" s="135">
        <v>2</v>
      </c>
      <c r="E902" s="135">
        <v>4</v>
      </c>
      <c r="F902" s="135" t="s">
        <v>9</v>
      </c>
    </row>
    <row r="903" spans="2:6" s="1" customFormat="1">
      <c r="B903" s="133">
        <v>892</v>
      </c>
      <c r="C903" s="134" t="s">
        <v>4895</v>
      </c>
      <c r="D903" s="135">
        <v>0</v>
      </c>
      <c r="E903" s="135">
        <v>4</v>
      </c>
      <c r="F903" s="135" t="s">
        <v>9</v>
      </c>
    </row>
    <row r="904" spans="2:6" s="1" customFormat="1">
      <c r="B904" s="133">
        <v>893</v>
      </c>
      <c r="C904" s="134" t="s">
        <v>4896</v>
      </c>
      <c r="D904" s="135">
        <v>0</v>
      </c>
      <c r="E904" s="135">
        <v>4</v>
      </c>
      <c r="F904" s="135" t="s">
        <v>9</v>
      </c>
    </row>
    <row r="905" spans="2:6" s="1" customFormat="1">
      <c r="B905" s="133">
        <v>894</v>
      </c>
      <c r="C905" s="134" t="s">
        <v>4897</v>
      </c>
      <c r="D905" s="135">
        <v>0</v>
      </c>
      <c r="E905" s="135">
        <v>1</v>
      </c>
      <c r="F905" s="135" t="s">
        <v>3779</v>
      </c>
    </row>
    <row r="906" spans="2:6" s="1" customFormat="1">
      <c r="B906" s="133">
        <v>895</v>
      </c>
      <c r="C906" s="134" t="s">
        <v>4898</v>
      </c>
      <c r="D906" s="135">
        <v>0</v>
      </c>
      <c r="E906" s="135">
        <v>4</v>
      </c>
      <c r="F906" s="135" t="s">
        <v>9</v>
      </c>
    </row>
    <row r="907" spans="2:6" s="1" customFormat="1">
      <c r="B907" s="133">
        <v>896</v>
      </c>
      <c r="C907" s="134" t="s">
        <v>4899</v>
      </c>
      <c r="D907" s="135">
        <v>0</v>
      </c>
      <c r="E907" s="135">
        <v>4</v>
      </c>
      <c r="F907" s="135" t="s">
        <v>9</v>
      </c>
    </row>
    <row r="908" spans="2:6" s="1" customFormat="1">
      <c r="B908" s="133">
        <v>897</v>
      </c>
      <c r="C908" s="134" t="s">
        <v>4900</v>
      </c>
      <c r="D908" s="135">
        <v>0</v>
      </c>
      <c r="E908" s="135">
        <v>4</v>
      </c>
      <c r="F908" s="135" t="s">
        <v>9</v>
      </c>
    </row>
    <row r="909" spans="2:6" s="1" customFormat="1">
      <c r="B909" s="133">
        <v>898</v>
      </c>
      <c r="C909" s="134" t="s">
        <v>4901</v>
      </c>
      <c r="D909" s="135">
        <v>0</v>
      </c>
      <c r="E909" s="135">
        <v>4</v>
      </c>
      <c r="F909" s="135" t="s">
        <v>9</v>
      </c>
    </row>
    <row r="910" spans="2:6" s="1" customFormat="1">
      <c r="B910" s="133">
        <v>899</v>
      </c>
      <c r="C910" s="134" t="s">
        <v>4902</v>
      </c>
      <c r="D910" s="135">
        <v>0</v>
      </c>
      <c r="E910" s="135">
        <v>4</v>
      </c>
      <c r="F910" s="135" t="s">
        <v>9</v>
      </c>
    </row>
    <row r="911" spans="2:6" s="1" customFormat="1">
      <c r="B911" s="133">
        <v>900</v>
      </c>
      <c r="C911" s="134" t="s">
        <v>4903</v>
      </c>
      <c r="D911" s="135">
        <v>0</v>
      </c>
      <c r="E911" s="135">
        <v>4</v>
      </c>
      <c r="F911" s="135" t="s">
        <v>9</v>
      </c>
    </row>
    <row r="912" spans="2:6" s="1" customFormat="1">
      <c r="B912" s="133">
        <v>901</v>
      </c>
      <c r="C912" s="134" t="s">
        <v>4904</v>
      </c>
      <c r="D912" s="135">
        <v>0</v>
      </c>
      <c r="E912" s="135">
        <v>4</v>
      </c>
      <c r="F912" s="135" t="s">
        <v>9</v>
      </c>
    </row>
    <row r="913" spans="2:6" s="1" customFormat="1">
      <c r="B913" s="133">
        <v>902</v>
      </c>
      <c r="C913" s="134" t="s">
        <v>4905</v>
      </c>
      <c r="D913" s="135">
        <v>0</v>
      </c>
      <c r="E913" s="135">
        <v>4</v>
      </c>
      <c r="F913" s="135" t="s">
        <v>9</v>
      </c>
    </row>
    <row r="914" spans="2:6" s="1" customFormat="1">
      <c r="B914" s="133">
        <v>903</v>
      </c>
      <c r="C914" s="134" t="s">
        <v>4906</v>
      </c>
      <c r="D914" s="135">
        <v>0</v>
      </c>
      <c r="E914" s="135">
        <v>4</v>
      </c>
      <c r="F914" s="135" t="s">
        <v>9</v>
      </c>
    </row>
    <row r="915" spans="2:6" s="1" customFormat="1">
      <c r="B915" s="133">
        <v>904</v>
      </c>
      <c r="C915" s="134" t="s">
        <v>4907</v>
      </c>
      <c r="D915" s="135">
        <v>3</v>
      </c>
      <c r="E915" s="135">
        <v>1</v>
      </c>
      <c r="F915" s="135" t="s">
        <v>9</v>
      </c>
    </row>
    <row r="916" spans="2:6" s="1" customFormat="1">
      <c r="B916" s="133">
        <v>905</v>
      </c>
      <c r="C916" s="134" t="s">
        <v>4908</v>
      </c>
      <c r="D916" s="135">
        <v>0</v>
      </c>
      <c r="E916" s="135">
        <v>4</v>
      </c>
      <c r="F916" s="135" t="s">
        <v>9</v>
      </c>
    </row>
    <row r="917" spans="2:6" s="1" customFormat="1">
      <c r="B917" s="133">
        <v>906</v>
      </c>
      <c r="C917" s="134" t="s">
        <v>4909</v>
      </c>
      <c r="D917" s="135">
        <v>4</v>
      </c>
      <c r="E917" s="135">
        <v>2</v>
      </c>
      <c r="F917" s="135" t="s">
        <v>9</v>
      </c>
    </row>
    <row r="918" spans="2:6" s="1" customFormat="1">
      <c r="B918" s="133">
        <v>907</v>
      </c>
      <c r="C918" s="134" t="s">
        <v>4910</v>
      </c>
      <c r="D918" s="135">
        <v>0</v>
      </c>
      <c r="E918" s="135">
        <v>4</v>
      </c>
      <c r="F918" s="135" t="s">
        <v>9</v>
      </c>
    </row>
    <row r="919" spans="2:6" s="1" customFormat="1">
      <c r="B919" s="133">
        <v>908</v>
      </c>
      <c r="C919" s="134" t="s">
        <v>4911</v>
      </c>
      <c r="D919" s="135">
        <v>0</v>
      </c>
      <c r="E919" s="135">
        <v>4</v>
      </c>
      <c r="F919" s="135" t="s">
        <v>9</v>
      </c>
    </row>
    <row r="920" spans="2:6" s="1" customFormat="1">
      <c r="B920" s="133">
        <v>909</v>
      </c>
      <c r="C920" s="134" t="s">
        <v>4912</v>
      </c>
      <c r="D920" s="135">
        <v>0</v>
      </c>
      <c r="E920" s="135">
        <v>4</v>
      </c>
      <c r="F920" s="135" t="s">
        <v>9</v>
      </c>
    </row>
    <row r="921" spans="2:6" s="1" customFormat="1">
      <c r="B921" s="133">
        <v>910</v>
      </c>
      <c r="C921" s="134" t="s">
        <v>4913</v>
      </c>
      <c r="D921" s="135">
        <v>0</v>
      </c>
      <c r="E921" s="135">
        <v>4</v>
      </c>
      <c r="F921" s="135" t="s">
        <v>9</v>
      </c>
    </row>
    <row r="922" spans="2:6" s="1" customFormat="1">
      <c r="B922" s="133">
        <v>911</v>
      </c>
      <c r="C922" s="134" t="s">
        <v>4914</v>
      </c>
      <c r="D922" s="135">
        <v>2</v>
      </c>
      <c r="E922" s="135">
        <v>1</v>
      </c>
      <c r="F922" s="135" t="s">
        <v>3779</v>
      </c>
    </row>
    <row r="923" spans="2:6" s="1" customFormat="1">
      <c r="B923" s="133">
        <v>912</v>
      </c>
      <c r="C923" s="134" t="s">
        <v>4915</v>
      </c>
      <c r="D923" s="135">
        <v>0</v>
      </c>
      <c r="E923" s="135">
        <v>4</v>
      </c>
      <c r="F923" s="135" t="s">
        <v>9</v>
      </c>
    </row>
    <row r="924" spans="2:6" s="1" customFormat="1">
      <c r="B924" s="133">
        <v>913</v>
      </c>
      <c r="C924" s="134" t="s">
        <v>4916</v>
      </c>
      <c r="D924" s="135">
        <v>0</v>
      </c>
      <c r="E924" s="135">
        <v>4</v>
      </c>
      <c r="F924" s="135" t="s">
        <v>9</v>
      </c>
    </row>
    <row r="925" spans="2:6" s="1" customFormat="1">
      <c r="B925" s="133">
        <v>914</v>
      </c>
      <c r="C925" s="134" t="s">
        <v>4917</v>
      </c>
      <c r="D925" s="135">
        <v>0</v>
      </c>
      <c r="E925" s="135">
        <v>4</v>
      </c>
      <c r="F925" s="135" t="s">
        <v>9</v>
      </c>
    </row>
    <row r="926" spans="2:6" s="1" customFormat="1">
      <c r="B926" s="133">
        <v>915</v>
      </c>
      <c r="C926" s="134" t="s">
        <v>4918</v>
      </c>
      <c r="D926" s="135">
        <v>0</v>
      </c>
      <c r="E926" s="135">
        <v>4</v>
      </c>
      <c r="F926" s="135" t="s">
        <v>9</v>
      </c>
    </row>
    <row r="927" spans="2:6" s="1" customFormat="1">
      <c r="B927" s="133">
        <v>916</v>
      </c>
      <c r="C927" s="134" t="s">
        <v>4919</v>
      </c>
      <c r="D927" s="135">
        <v>0</v>
      </c>
      <c r="E927" s="135">
        <v>4</v>
      </c>
      <c r="F927" s="135" t="s">
        <v>9</v>
      </c>
    </row>
    <row r="928" spans="2:6" s="1" customFormat="1">
      <c r="B928" s="133">
        <v>917</v>
      </c>
      <c r="C928" s="134" t="s">
        <v>4920</v>
      </c>
      <c r="D928" s="135">
        <v>0</v>
      </c>
      <c r="E928" s="135">
        <v>4</v>
      </c>
      <c r="F928" s="135" t="s">
        <v>9</v>
      </c>
    </row>
    <row r="929" spans="2:6" s="1" customFormat="1">
      <c r="B929" s="133">
        <v>918</v>
      </c>
      <c r="C929" s="134" t="s">
        <v>4921</v>
      </c>
      <c r="D929" s="135">
        <v>0</v>
      </c>
      <c r="E929" s="135">
        <v>4</v>
      </c>
      <c r="F929" s="135" t="s">
        <v>9</v>
      </c>
    </row>
    <row r="930" spans="2:6" s="1" customFormat="1">
      <c r="B930" s="133">
        <v>919</v>
      </c>
      <c r="C930" s="134" t="s">
        <v>4922</v>
      </c>
      <c r="D930" s="135">
        <v>0</v>
      </c>
      <c r="E930" s="135">
        <v>1</v>
      </c>
      <c r="F930" s="135" t="s">
        <v>3779</v>
      </c>
    </row>
    <row r="931" spans="2:6" s="1" customFormat="1">
      <c r="B931" s="133">
        <v>920</v>
      </c>
      <c r="C931" s="134" t="s">
        <v>4923</v>
      </c>
      <c r="D931" s="135">
        <v>3</v>
      </c>
      <c r="E931" s="135">
        <v>1</v>
      </c>
      <c r="F931" s="135" t="s">
        <v>9</v>
      </c>
    </row>
    <row r="932" spans="2:6" s="1" customFormat="1">
      <c r="B932" s="133">
        <v>921</v>
      </c>
      <c r="C932" s="134" t="s">
        <v>4924</v>
      </c>
      <c r="D932" s="135">
        <v>0</v>
      </c>
      <c r="E932" s="135">
        <v>4</v>
      </c>
      <c r="F932" s="135" t="s">
        <v>9</v>
      </c>
    </row>
    <row r="933" spans="2:6" s="1" customFormat="1">
      <c r="B933" s="133">
        <v>922</v>
      </c>
      <c r="C933" s="134" t="s">
        <v>4925</v>
      </c>
      <c r="D933" s="135">
        <v>4</v>
      </c>
      <c r="E933" s="135">
        <v>3</v>
      </c>
      <c r="F933" s="135" t="s">
        <v>9</v>
      </c>
    </row>
    <row r="934" spans="2:6" s="1" customFormat="1">
      <c r="B934" s="133">
        <v>923</v>
      </c>
      <c r="C934" s="134" t="s">
        <v>4926</v>
      </c>
      <c r="D934" s="135">
        <v>0</v>
      </c>
      <c r="E934" s="135">
        <v>4</v>
      </c>
      <c r="F934" s="135" t="s">
        <v>9</v>
      </c>
    </row>
    <row r="935" spans="2:6" s="1" customFormat="1">
      <c r="B935" s="133">
        <v>924</v>
      </c>
      <c r="C935" s="134" t="s">
        <v>4927</v>
      </c>
      <c r="D935" s="135">
        <v>3</v>
      </c>
      <c r="E935" s="135">
        <v>1</v>
      </c>
      <c r="F935" s="135" t="s">
        <v>9</v>
      </c>
    </row>
    <row r="936" spans="2:6" s="1" customFormat="1">
      <c r="B936" s="133">
        <v>925</v>
      </c>
      <c r="C936" s="134" t="s">
        <v>4928</v>
      </c>
      <c r="D936" s="135">
        <v>0</v>
      </c>
      <c r="E936" s="135">
        <v>4</v>
      </c>
      <c r="F936" s="135" t="s">
        <v>9</v>
      </c>
    </row>
    <row r="937" spans="2:6" s="1" customFormat="1">
      <c r="B937" s="133">
        <v>926</v>
      </c>
      <c r="C937" s="134" t="s">
        <v>4929</v>
      </c>
      <c r="D937" s="135">
        <v>0</v>
      </c>
      <c r="E937" s="135">
        <v>4</v>
      </c>
      <c r="F937" s="135" t="s">
        <v>9</v>
      </c>
    </row>
    <row r="938" spans="2:6" s="1" customFormat="1">
      <c r="B938" s="133">
        <v>927</v>
      </c>
      <c r="C938" s="134" t="s">
        <v>4930</v>
      </c>
      <c r="D938" s="135">
        <v>2</v>
      </c>
      <c r="E938" s="135">
        <v>4</v>
      </c>
      <c r="F938" s="135" t="s">
        <v>9</v>
      </c>
    </row>
    <row r="939" spans="2:6" s="1" customFormat="1">
      <c r="B939" s="133">
        <v>928</v>
      </c>
      <c r="C939" s="134" t="s">
        <v>4931</v>
      </c>
      <c r="D939" s="135">
        <v>0</v>
      </c>
      <c r="E939" s="135">
        <v>4</v>
      </c>
      <c r="F939" s="135" t="s">
        <v>9</v>
      </c>
    </row>
    <row r="940" spans="2:6" s="1" customFormat="1">
      <c r="B940" s="133">
        <v>929</v>
      </c>
      <c r="C940" s="134" t="s">
        <v>4932</v>
      </c>
      <c r="D940" s="135">
        <v>3</v>
      </c>
      <c r="E940" s="135">
        <v>4</v>
      </c>
      <c r="F940" s="135" t="s">
        <v>9</v>
      </c>
    </row>
    <row r="941" spans="2:6" s="1" customFormat="1">
      <c r="B941" s="133">
        <v>930</v>
      </c>
      <c r="C941" s="134" t="s">
        <v>4933</v>
      </c>
      <c r="D941" s="135">
        <v>0</v>
      </c>
      <c r="E941" s="135">
        <v>1</v>
      </c>
      <c r="F941" s="135" t="s">
        <v>3779</v>
      </c>
    </row>
    <row r="942" spans="2:6" s="1" customFormat="1">
      <c r="B942" s="133">
        <v>931</v>
      </c>
      <c r="C942" s="134" t="s">
        <v>4934</v>
      </c>
      <c r="D942" s="135">
        <v>0</v>
      </c>
      <c r="E942" s="135">
        <v>3</v>
      </c>
      <c r="F942" s="135" t="s">
        <v>9</v>
      </c>
    </row>
    <row r="943" spans="2:6" s="1" customFormat="1">
      <c r="B943" s="133">
        <v>932</v>
      </c>
      <c r="C943" s="134" t="s">
        <v>4935</v>
      </c>
      <c r="D943" s="135">
        <v>0</v>
      </c>
      <c r="E943" s="135">
        <v>4</v>
      </c>
      <c r="F943" s="135" t="s">
        <v>9</v>
      </c>
    </row>
    <row r="944" spans="2:6" s="1" customFormat="1">
      <c r="B944" s="133">
        <v>933</v>
      </c>
      <c r="C944" s="134" t="s">
        <v>4936</v>
      </c>
      <c r="D944" s="135">
        <v>0</v>
      </c>
      <c r="E944" s="135">
        <v>1</v>
      </c>
      <c r="F944" s="135" t="s">
        <v>3779</v>
      </c>
    </row>
    <row r="945" spans="2:6" s="1" customFormat="1">
      <c r="B945" s="133">
        <v>934</v>
      </c>
      <c r="C945" s="134" t="s">
        <v>4937</v>
      </c>
      <c r="D945" s="135">
        <v>0</v>
      </c>
      <c r="E945" s="135">
        <v>4</v>
      </c>
      <c r="F945" s="135" t="s">
        <v>9</v>
      </c>
    </row>
    <row r="946" spans="2:6" s="1" customFormat="1">
      <c r="B946" s="133">
        <v>935</v>
      </c>
      <c r="C946" s="134" t="s">
        <v>4938</v>
      </c>
      <c r="D946" s="135">
        <v>0</v>
      </c>
      <c r="E946" s="135">
        <v>4</v>
      </c>
      <c r="F946" s="135" t="s">
        <v>9</v>
      </c>
    </row>
    <row r="947" spans="2:6" s="1" customFormat="1">
      <c r="B947" s="133">
        <v>936</v>
      </c>
      <c r="C947" s="134" t="s">
        <v>4939</v>
      </c>
      <c r="D947" s="135">
        <v>0</v>
      </c>
      <c r="E947" s="135">
        <v>4</v>
      </c>
      <c r="F947" s="135" t="s">
        <v>9</v>
      </c>
    </row>
    <row r="948" spans="2:6" s="1" customFormat="1">
      <c r="B948" s="133">
        <v>937</v>
      </c>
      <c r="C948" s="134" t="s">
        <v>4940</v>
      </c>
      <c r="D948" s="135">
        <v>3</v>
      </c>
      <c r="E948" s="135">
        <v>1</v>
      </c>
      <c r="F948" s="135" t="s">
        <v>9</v>
      </c>
    </row>
    <row r="949" spans="2:6" s="1" customFormat="1">
      <c r="B949" s="133">
        <v>938</v>
      </c>
      <c r="C949" s="134" t="s">
        <v>4941</v>
      </c>
      <c r="D949" s="135">
        <v>0</v>
      </c>
      <c r="E949" s="135">
        <v>4</v>
      </c>
      <c r="F949" s="135" t="s">
        <v>9</v>
      </c>
    </row>
    <row r="950" spans="2:6" s="1" customFormat="1">
      <c r="B950" s="133">
        <v>939</v>
      </c>
      <c r="C950" s="134" t="s">
        <v>4942</v>
      </c>
      <c r="D950" s="135">
        <v>0</v>
      </c>
      <c r="E950" s="135">
        <v>4</v>
      </c>
      <c r="F950" s="135" t="s">
        <v>9</v>
      </c>
    </row>
    <row r="951" spans="2:6" s="1" customFormat="1">
      <c r="B951" s="133">
        <v>940</v>
      </c>
      <c r="C951" s="134" t="s">
        <v>4943</v>
      </c>
      <c r="D951" s="135">
        <v>0</v>
      </c>
      <c r="E951" s="135">
        <v>4</v>
      </c>
      <c r="F951" s="135" t="s">
        <v>9</v>
      </c>
    </row>
    <row r="952" spans="2:6" s="1" customFormat="1">
      <c r="B952" s="133">
        <v>941</v>
      </c>
      <c r="C952" s="134" t="s">
        <v>4944</v>
      </c>
      <c r="D952" s="135">
        <v>3</v>
      </c>
      <c r="E952" s="135">
        <v>4</v>
      </c>
      <c r="F952" s="135" t="s">
        <v>9</v>
      </c>
    </row>
    <row r="953" spans="2:6" s="1" customFormat="1">
      <c r="B953" s="133">
        <v>942</v>
      </c>
      <c r="C953" s="134" t="s">
        <v>4945</v>
      </c>
      <c r="D953" s="135">
        <v>4</v>
      </c>
      <c r="E953" s="135">
        <v>1</v>
      </c>
      <c r="F953" s="135" t="s">
        <v>9</v>
      </c>
    </row>
    <row r="954" spans="2:6" s="1" customFormat="1">
      <c r="B954" s="133">
        <v>943</v>
      </c>
      <c r="C954" s="134" t="s">
        <v>4946</v>
      </c>
      <c r="D954" s="135">
        <v>3</v>
      </c>
      <c r="E954" s="135">
        <v>1</v>
      </c>
      <c r="F954" s="135" t="s">
        <v>9</v>
      </c>
    </row>
    <row r="955" spans="2:6" s="1" customFormat="1">
      <c r="B955" s="133">
        <v>944</v>
      </c>
      <c r="C955" s="134" t="s">
        <v>4947</v>
      </c>
      <c r="D955" s="135">
        <v>0</v>
      </c>
      <c r="E955" s="135">
        <v>2</v>
      </c>
      <c r="F955" s="135" t="s">
        <v>3779</v>
      </c>
    </row>
    <row r="956" spans="2:6" s="1" customFormat="1">
      <c r="B956" s="133">
        <v>945</v>
      </c>
      <c r="C956" s="134" t="s">
        <v>4948</v>
      </c>
      <c r="D956" s="135">
        <v>0</v>
      </c>
      <c r="E956" s="135">
        <v>1</v>
      </c>
      <c r="F956" s="135" t="s">
        <v>3779</v>
      </c>
    </row>
    <row r="957" spans="2:6" s="1" customFormat="1">
      <c r="B957" s="133">
        <v>946</v>
      </c>
      <c r="C957" s="134" t="s">
        <v>4949</v>
      </c>
      <c r="D957" s="135">
        <v>0</v>
      </c>
      <c r="E957" s="135">
        <v>4</v>
      </c>
      <c r="F957" s="135" t="s">
        <v>9</v>
      </c>
    </row>
    <row r="958" spans="2:6" s="1" customFormat="1">
      <c r="B958" s="133">
        <v>947</v>
      </c>
      <c r="C958" s="134" t="s">
        <v>4950</v>
      </c>
      <c r="D958" s="135">
        <v>4</v>
      </c>
      <c r="E958" s="135">
        <v>1</v>
      </c>
      <c r="F958" s="135" t="s">
        <v>9</v>
      </c>
    </row>
    <row r="959" spans="2:6" s="1" customFormat="1">
      <c r="B959" s="133">
        <v>948</v>
      </c>
      <c r="C959" s="134" t="s">
        <v>4951</v>
      </c>
      <c r="D959" s="135">
        <v>0</v>
      </c>
      <c r="E959" s="135">
        <v>4</v>
      </c>
      <c r="F959" s="135" t="s">
        <v>9</v>
      </c>
    </row>
    <row r="960" spans="2:6" s="1" customFormat="1">
      <c r="B960" s="133">
        <v>949</v>
      </c>
      <c r="C960" s="134" t="s">
        <v>4952</v>
      </c>
      <c r="D960" s="135">
        <v>0</v>
      </c>
      <c r="E960" s="135">
        <v>4</v>
      </c>
      <c r="F960" s="135" t="s">
        <v>9</v>
      </c>
    </row>
    <row r="961" spans="2:6" s="1" customFormat="1">
      <c r="B961" s="133">
        <v>950</v>
      </c>
      <c r="C961" s="134" t="s">
        <v>4953</v>
      </c>
      <c r="D961" s="135">
        <v>0</v>
      </c>
      <c r="E961" s="135">
        <v>4</v>
      </c>
      <c r="F961" s="135" t="s">
        <v>9</v>
      </c>
    </row>
    <row r="962" spans="2:6" s="1" customFormat="1">
      <c r="B962" s="133">
        <v>951</v>
      </c>
      <c r="C962" s="134" t="s">
        <v>4954</v>
      </c>
      <c r="D962" s="135">
        <v>3</v>
      </c>
      <c r="E962" s="135">
        <v>2</v>
      </c>
      <c r="F962" s="135" t="s">
        <v>9</v>
      </c>
    </row>
    <row r="963" spans="2:6" s="1" customFormat="1">
      <c r="B963" s="133">
        <v>952</v>
      </c>
      <c r="C963" s="134" t="s">
        <v>4955</v>
      </c>
      <c r="D963" s="135">
        <v>0</v>
      </c>
      <c r="E963" s="135">
        <v>1</v>
      </c>
      <c r="F963" s="135" t="s">
        <v>3779</v>
      </c>
    </row>
    <row r="964" spans="2:6" s="1" customFormat="1">
      <c r="B964" s="133">
        <v>953</v>
      </c>
      <c r="C964" s="134" t="s">
        <v>4956</v>
      </c>
      <c r="D964" s="135">
        <v>0</v>
      </c>
      <c r="E964" s="135">
        <v>4</v>
      </c>
      <c r="F964" s="135" t="s">
        <v>9</v>
      </c>
    </row>
    <row r="965" spans="2:6" s="1" customFormat="1">
      <c r="B965" s="133">
        <v>954</v>
      </c>
      <c r="C965" s="134" t="s">
        <v>4957</v>
      </c>
      <c r="D965" s="135">
        <v>0</v>
      </c>
      <c r="E965" s="135">
        <v>4</v>
      </c>
      <c r="F965" s="135" t="s">
        <v>9</v>
      </c>
    </row>
    <row r="966" spans="2:6" s="1" customFormat="1">
      <c r="B966" s="133">
        <v>955</v>
      </c>
      <c r="C966" s="134" t="s">
        <v>4958</v>
      </c>
      <c r="D966" s="135">
        <v>0</v>
      </c>
      <c r="E966" s="135">
        <v>4</v>
      </c>
      <c r="F966" s="135" t="s">
        <v>9</v>
      </c>
    </row>
    <row r="967" spans="2:6" s="1" customFormat="1">
      <c r="B967" s="133">
        <v>956</v>
      </c>
      <c r="C967" s="134" t="s">
        <v>4959</v>
      </c>
      <c r="D967" s="135">
        <v>0</v>
      </c>
      <c r="E967" s="135">
        <v>4</v>
      </c>
      <c r="F967" s="135" t="s">
        <v>9</v>
      </c>
    </row>
    <row r="968" spans="2:6" s="1" customFormat="1">
      <c r="B968" s="133">
        <v>957</v>
      </c>
      <c r="C968" s="134" t="s">
        <v>4960</v>
      </c>
      <c r="D968" s="135">
        <v>0</v>
      </c>
      <c r="E968" s="135">
        <v>1</v>
      </c>
      <c r="F968" s="135" t="s">
        <v>3779</v>
      </c>
    </row>
    <row r="969" spans="2:6" s="1" customFormat="1">
      <c r="B969" s="133">
        <v>958</v>
      </c>
      <c r="C969" s="134" t="s">
        <v>4961</v>
      </c>
      <c r="D969" s="135">
        <v>0</v>
      </c>
      <c r="E969" s="135">
        <v>4</v>
      </c>
      <c r="F969" s="135" t="s">
        <v>9</v>
      </c>
    </row>
    <row r="970" spans="2:6" s="1" customFormat="1">
      <c r="B970" s="133">
        <v>959</v>
      </c>
      <c r="C970" s="134" t="s">
        <v>4962</v>
      </c>
      <c r="D970" s="135">
        <v>0</v>
      </c>
      <c r="E970" s="135">
        <v>4</v>
      </c>
      <c r="F970" s="135" t="s">
        <v>9</v>
      </c>
    </row>
    <row r="971" spans="2:6" s="1" customFormat="1">
      <c r="B971" s="133">
        <v>960</v>
      </c>
      <c r="C971" s="134" t="s">
        <v>4963</v>
      </c>
      <c r="D971" s="135">
        <v>0</v>
      </c>
      <c r="E971" s="135">
        <v>3</v>
      </c>
      <c r="F971" s="135" t="s">
        <v>9</v>
      </c>
    </row>
    <row r="972" spans="2:6" s="1" customFormat="1">
      <c r="B972" s="133">
        <v>961</v>
      </c>
      <c r="C972" s="134" t="s">
        <v>4964</v>
      </c>
      <c r="D972" s="135">
        <v>0</v>
      </c>
      <c r="E972" s="135">
        <v>1</v>
      </c>
      <c r="F972" s="135" t="s">
        <v>3779</v>
      </c>
    </row>
    <row r="973" spans="2:6" s="1" customFormat="1">
      <c r="B973" s="133">
        <v>962</v>
      </c>
      <c r="C973" s="134" t="s">
        <v>4965</v>
      </c>
      <c r="D973" s="135">
        <v>0</v>
      </c>
      <c r="E973" s="135">
        <v>1</v>
      </c>
      <c r="F973" s="135" t="s">
        <v>3779</v>
      </c>
    </row>
    <row r="974" spans="2:6" s="1" customFormat="1">
      <c r="B974" s="133">
        <v>963</v>
      </c>
      <c r="C974" s="134" t="s">
        <v>4966</v>
      </c>
      <c r="D974" s="135">
        <v>0</v>
      </c>
      <c r="E974" s="135">
        <v>4</v>
      </c>
      <c r="F974" s="135" t="s">
        <v>9</v>
      </c>
    </row>
    <row r="975" spans="2:6" s="1" customFormat="1">
      <c r="B975" s="133">
        <v>964</v>
      </c>
      <c r="C975" s="134" t="s">
        <v>4967</v>
      </c>
      <c r="D975" s="135">
        <v>0</v>
      </c>
      <c r="E975" s="135">
        <v>4</v>
      </c>
      <c r="F975" s="135" t="s">
        <v>9</v>
      </c>
    </row>
    <row r="976" spans="2:6" s="1" customFormat="1">
      <c r="B976" s="133">
        <v>965</v>
      </c>
      <c r="C976" s="134" t="s">
        <v>4968</v>
      </c>
      <c r="D976" s="135">
        <v>0</v>
      </c>
      <c r="E976" s="135">
        <v>4</v>
      </c>
      <c r="F976" s="135" t="s">
        <v>9</v>
      </c>
    </row>
    <row r="977" spans="2:6" s="1" customFormat="1">
      <c r="B977" s="133">
        <v>966</v>
      </c>
      <c r="C977" s="134" t="s">
        <v>4969</v>
      </c>
      <c r="D977" s="135">
        <v>0</v>
      </c>
      <c r="E977" s="135">
        <v>1</v>
      </c>
      <c r="F977" s="135" t="s">
        <v>3779</v>
      </c>
    </row>
    <row r="978" spans="2:6" s="1" customFormat="1">
      <c r="B978" s="133">
        <v>967</v>
      </c>
      <c r="C978" s="134" t="s">
        <v>4970</v>
      </c>
      <c r="D978" s="135">
        <v>0</v>
      </c>
      <c r="E978" s="135">
        <v>4</v>
      </c>
      <c r="F978" s="135" t="s">
        <v>9</v>
      </c>
    </row>
    <row r="979" spans="2:6" s="1" customFormat="1">
      <c r="B979" s="133">
        <v>968</v>
      </c>
      <c r="C979" s="134" t="s">
        <v>4971</v>
      </c>
      <c r="D979" s="135">
        <v>0</v>
      </c>
      <c r="E979" s="135">
        <v>4</v>
      </c>
      <c r="F979" s="135" t="s">
        <v>9</v>
      </c>
    </row>
    <row r="980" spans="2:6" s="1" customFormat="1">
      <c r="B980" s="133">
        <v>969</v>
      </c>
      <c r="C980" s="134" t="s">
        <v>4972</v>
      </c>
      <c r="D980" s="135">
        <v>0</v>
      </c>
      <c r="E980" s="135">
        <v>4</v>
      </c>
      <c r="F980" s="135" t="s">
        <v>9</v>
      </c>
    </row>
    <row r="981" spans="2:6" s="1" customFormat="1">
      <c r="B981" s="133">
        <v>970</v>
      </c>
      <c r="C981" s="134" t="s">
        <v>4973</v>
      </c>
      <c r="D981" s="135">
        <v>0</v>
      </c>
      <c r="E981" s="135">
        <v>1</v>
      </c>
      <c r="F981" s="135" t="s">
        <v>3779</v>
      </c>
    </row>
    <row r="982" spans="2:6" s="1" customFormat="1">
      <c r="B982" s="133">
        <v>971</v>
      </c>
      <c r="C982" s="134" t="s">
        <v>4974</v>
      </c>
      <c r="D982" s="135">
        <v>0</v>
      </c>
      <c r="E982" s="135">
        <v>4</v>
      </c>
      <c r="F982" s="135" t="s">
        <v>9</v>
      </c>
    </row>
    <row r="983" spans="2:6" s="1" customFormat="1">
      <c r="B983" s="133">
        <v>972</v>
      </c>
      <c r="C983" s="134" t="s">
        <v>4975</v>
      </c>
      <c r="D983" s="135">
        <v>2</v>
      </c>
      <c r="E983" s="135">
        <v>1</v>
      </c>
      <c r="F983" s="135" t="s">
        <v>3779</v>
      </c>
    </row>
    <row r="984" spans="2:6" s="1" customFormat="1">
      <c r="B984" s="133">
        <v>973</v>
      </c>
      <c r="C984" s="134" t="s">
        <v>4976</v>
      </c>
      <c r="D984" s="135">
        <v>0</v>
      </c>
      <c r="E984" s="135">
        <v>4</v>
      </c>
      <c r="F984" s="135" t="s">
        <v>9</v>
      </c>
    </row>
    <row r="985" spans="2:6" s="1" customFormat="1">
      <c r="B985" s="133">
        <v>974</v>
      </c>
      <c r="C985" s="134" t="s">
        <v>4977</v>
      </c>
      <c r="D985" s="135">
        <v>0</v>
      </c>
      <c r="E985" s="135">
        <v>1</v>
      </c>
      <c r="F985" s="135" t="s">
        <v>3779</v>
      </c>
    </row>
    <row r="986" spans="2:6" s="1" customFormat="1">
      <c r="B986" s="133">
        <v>975</v>
      </c>
      <c r="C986" s="134" t="s">
        <v>4978</v>
      </c>
      <c r="D986" s="135">
        <v>0</v>
      </c>
      <c r="E986" s="135">
        <v>4</v>
      </c>
      <c r="F986" s="135" t="s">
        <v>9</v>
      </c>
    </row>
    <row r="987" spans="2:6" s="1" customFormat="1">
      <c r="B987" s="133">
        <v>976</v>
      </c>
      <c r="C987" s="134" t="s">
        <v>4979</v>
      </c>
      <c r="D987" s="135">
        <v>0</v>
      </c>
      <c r="E987" s="135">
        <v>4</v>
      </c>
      <c r="F987" s="135" t="s">
        <v>9</v>
      </c>
    </row>
    <row r="988" spans="2:6" s="1" customFormat="1">
      <c r="B988" s="133">
        <v>977</v>
      </c>
      <c r="C988" s="134" t="s">
        <v>4980</v>
      </c>
      <c r="D988" s="135">
        <v>0</v>
      </c>
      <c r="E988" s="135">
        <v>1</v>
      </c>
      <c r="F988" s="135" t="s">
        <v>3779</v>
      </c>
    </row>
    <row r="989" spans="2:6" s="1" customFormat="1">
      <c r="B989" s="133">
        <v>978</v>
      </c>
      <c r="C989" s="134" t="s">
        <v>4981</v>
      </c>
      <c r="D989" s="135">
        <v>0</v>
      </c>
      <c r="E989" s="135">
        <v>4</v>
      </c>
      <c r="F989" s="135" t="s">
        <v>9</v>
      </c>
    </row>
    <row r="990" spans="2:6" s="1" customFormat="1">
      <c r="B990" s="133">
        <v>979</v>
      </c>
      <c r="C990" s="134" t="s">
        <v>4982</v>
      </c>
      <c r="D990" s="135">
        <v>0</v>
      </c>
      <c r="E990" s="135">
        <v>3</v>
      </c>
      <c r="F990" s="135" t="s">
        <v>9</v>
      </c>
    </row>
    <row r="991" spans="2:6" s="1" customFormat="1">
      <c r="B991" s="133">
        <v>980</v>
      </c>
      <c r="C991" s="134" t="s">
        <v>4983</v>
      </c>
      <c r="D991" s="135">
        <v>4</v>
      </c>
      <c r="E991" s="135">
        <v>4</v>
      </c>
      <c r="F991" s="135" t="s">
        <v>9</v>
      </c>
    </row>
    <row r="992" spans="2:6" s="1" customFormat="1">
      <c r="B992" s="133">
        <v>981</v>
      </c>
      <c r="C992" s="134" t="s">
        <v>4984</v>
      </c>
      <c r="D992" s="135">
        <v>0</v>
      </c>
      <c r="E992" s="135">
        <v>4</v>
      </c>
      <c r="F992" s="135" t="s">
        <v>9</v>
      </c>
    </row>
    <row r="993" spans="2:6" s="1" customFormat="1">
      <c r="B993" s="133">
        <v>982</v>
      </c>
      <c r="C993" s="134" t="s">
        <v>4985</v>
      </c>
      <c r="D993" s="135">
        <v>0</v>
      </c>
      <c r="E993" s="135">
        <v>4</v>
      </c>
      <c r="F993" s="135" t="s">
        <v>9</v>
      </c>
    </row>
    <row r="994" spans="2:6" s="1" customFormat="1">
      <c r="B994" s="133">
        <v>983</v>
      </c>
      <c r="C994" s="134" t="s">
        <v>4986</v>
      </c>
      <c r="D994" s="135">
        <v>2</v>
      </c>
      <c r="E994" s="135">
        <v>1</v>
      </c>
      <c r="F994" s="135" t="s">
        <v>3779</v>
      </c>
    </row>
    <row r="995" spans="2:6" s="1" customFormat="1">
      <c r="B995" s="133">
        <v>984</v>
      </c>
      <c r="C995" s="134" t="s">
        <v>4987</v>
      </c>
      <c r="D995" s="135">
        <v>0</v>
      </c>
      <c r="E995" s="135">
        <v>1</v>
      </c>
      <c r="F995" s="135" t="s">
        <v>3779</v>
      </c>
    </row>
    <row r="996" spans="2:6" s="1" customFormat="1">
      <c r="B996" s="133">
        <v>985</v>
      </c>
      <c r="C996" s="134" t="s">
        <v>4988</v>
      </c>
      <c r="D996" s="135">
        <v>0</v>
      </c>
      <c r="E996" s="135">
        <v>4</v>
      </c>
      <c r="F996" s="135" t="s">
        <v>9</v>
      </c>
    </row>
    <row r="997" spans="2:6" s="1" customFormat="1">
      <c r="B997" s="133">
        <v>986</v>
      </c>
      <c r="C997" s="134" t="s">
        <v>4989</v>
      </c>
      <c r="D997" s="135">
        <v>4</v>
      </c>
      <c r="E997" s="135">
        <v>4</v>
      </c>
      <c r="F997" s="135" t="s">
        <v>9</v>
      </c>
    </row>
    <row r="998" spans="2:6" s="1" customFormat="1">
      <c r="B998" s="133">
        <v>987</v>
      </c>
      <c r="C998" s="134" t="s">
        <v>4990</v>
      </c>
      <c r="D998" s="135">
        <v>3</v>
      </c>
      <c r="E998" s="135">
        <v>1</v>
      </c>
      <c r="F998" s="135" t="s">
        <v>9</v>
      </c>
    </row>
    <row r="999" spans="2:6" s="1" customFormat="1">
      <c r="B999" s="133">
        <v>988</v>
      </c>
      <c r="C999" s="134" t="s">
        <v>4991</v>
      </c>
      <c r="D999" s="135">
        <v>0</v>
      </c>
      <c r="E999" s="135">
        <v>4</v>
      </c>
      <c r="F999" s="135" t="s">
        <v>9</v>
      </c>
    </row>
    <row r="1000" spans="2:6" s="1" customFormat="1">
      <c r="B1000" s="133">
        <v>989</v>
      </c>
      <c r="C1000" s="134" t="s">
        <v>4992</v>
      </c>
      <c r="D1000" s="135">
        <v>0</v>
      </c>
      <c r="E1000" s="135">
        <v>4</v>
      </c>
      <c r="F1000" s="135" t="s">
        <v>9</v>
      </c>
    </row>
    <row r="1001" spans="2:6" s="1" customFormat="1">
      <c r="B1001" s="133">
        <v>990</v>
      </c>
      <c r="C1001" s="134" t="s">
        <v>4993</v>
      </c>
      <c r="D1001" s="135">
        <v>0</v>
      </c>
      <c r="E1001" s="135">
        <v>4</v>
      </c>
      <c r="F1001" s="135" t="s">
        <v>9</v>
      </c>
    </row>
    <row r="1002" spans="2:6" s="1" customFormat="1">
      <c r="B1002" s="133">
        <v>991</v>
      </c>
      <c r="C1002" s="134" t="s">
        <v>4994</v>
      </c>
      <c r="D1002" s="135">
        <v>0</v>
      </c>
      <c r="E1002" s="135">
        <v>4</v>
      </c>
      <c r="F1002" s="135" t="s">
        <v>9</v>
      </c>
    </row>
    <row r="1003" spans="2:6" s="1" customFormat="1">
      <c r="B1003" s="133">
        <v>992</v>
      </c>
      <c r="C1003" s="134" t="s">
        <v>4995</v>
      </c>
      <c r="D1003" s="135">
        <v>4</v>
      </c>
      <c r="E1003" s="135">
        <v>4</v>
      </c>
      <c r="F1003" s="135" t="s">
        <v>9</v>
      </c>
    </row>
    <row r="1004" spans="2:6" s="1" customFormat="1">
      <c r="B1004" s="133">
        <v>993</v>
      </c>
      <c r="C1004" s="134" t="s">
        <v>4996</v>
      </c>
      <c r="D1004" s="135">
        <v>2</v>
      </c>
      <c r="E1004" s="135">
        <v>3</v>
      </c>
      <c r="F1004" s="135" t="s">
        <v>9</v>
      </c>
    </row>
    <row r="1005" spans="2:6" s="1" customFormat="1">
      <c r="B1005" s="133">
        <v>994</v>
      </c>
      <c r="C1005" s="134" t="s">
        <v>4997</v>
      </c>
      <c r="D1005" s="135">
        <v>0</v>
      </c>
      <c r="E1005" s="135">
        <v>4</v>
      </c>
      <c r="F1005" s="135" t="s">
        <v>9</v>
      </c>
    </row>
    <row r="1006" spans="2:6" s="1" customFormat="1">
      <c r="B1006" s="133">
        <v>995</v>
      </c>
      <c r="C1006" s="134" t="s">
        <v>4998</v>
      </c>
      <c r="D1006" s="135">
        <v>0</v>
      </c>
      <c r="E1006" s="135">
        <v>4</v>
      </c>
      <c r="F1006" s="135" t="s">
        <v>9</v>
      </c>
    </row>
    <row r="1007" spans="2:6" s="1" customFormat="1">
      <c r="B1007" s="133">
        <v>996</v>
      </c>
      <c r="C1007" s="134" t="s">
        <v>4999</v>
      </c>
      <c r="D1007" s="135">
        <v>0</v>
      </c>
      <c r="E1007" s="135">
        <v>3</v>
      </c>
      <c r="F1007" s="135" t="s">
        <v>9</v>
      </c>
    </row>
    <row r="1008" spans="2:6" s="1" customFormat="1">
      <c r="B1008" s="133">
        <v>997</v>
      </c>
      <c r="C1008" s="134" t="s">
        <v>5000</v>
      </c>
      <c r="D1008" s="135">
        <v>0</v>
      </c>
      <c r="E1008" s="135">
        <v>1</v>
      </c>
      <c r="F1008" s="135" t="s">
        <v>3779</v>
      </c>
    </row>
    <row r="1009" spans="2:6" s="1" customFormat="1">
      <c r="B1009" s="133">
        <v>998</v>
      </c>
      <c r="C1009" s="134" t="s">
        <v>5001</v>
      </c>
      <c r="D1009" s="135">
        <v>0</v>
      </c>
      <c r="E1009" s="135">
        <v>3</v>
      </c>
      <c r="F1009" s="135" t="s">
        <v>9</v>
      </c>
    </row>
    <row r="1010" spans="2:6" s="1" customFormat="1">
      <c r="B1010" s="133">
        <v>999</v>
      </c>
      <c r="C1010" s="134" t="s">
        <v>5002</v>
      </c>
      <c r="D1010" s="135">
        <v>0</v>
      </c>
      <c r="E1010" s="135">
        <v>4</v>
      </c>
      <c r="F1010" s="135" t="s">
        <v>9</v>
      </c>
    </row>
    <row r="1011" spans="2:6" s="1" customFormat="1">
      <c r="B1011" s="133">
        <v>1000</v>
      </c>
      <c r="C1011" s="134" t="s">
        <v>5003</v>
      </c>
      <c r="D1011" s="135">
        <v>0</v>
      </c>
      <c r="E1011" s="135">
        <v>4</v>
      </c>
      <c r="F1011" s="135" t="s">
        <v>9</v>
      </c>
    </row>
    <row r="1012" spans="2:6" s="1" customFormat="1">
      <c r="B1012" s="133">
        <v>1001</v>
      </c>
      <c r="C1012" s="134" t="s">
        <v>5004</v>
      </c>
      <c r="D1012" s="135">
        <v>0</v>
      </c>
      <c r="E1012" s="135">
        <v>4</v>
      </c>
      <c r="F1012" s="135" t="s">
        <v>9</v>
      </c>
    </row>
    <row r="1013" spans="2:6" s="1" customFormat="1">
      <c r="B1013" s="133">
        <v>1002</v>
      </c>
      <c r="C1013" s="134" t="s">
        <v>5005</v>
      </c>
      <c r="D1013" s="135">
        <v>0</v>
      </c>
      <c r="E1013" s="135">
        <v>3</v>
      </c>
      <c r="F1013" s="135" t="s">
        <v>9</v>
      </c>
    </row>
    <row r="1014" spans="2:6" s="1" customFormat="1">
      <c r="B1014" s="133">
        <v>1003</v>
      </c>
      <c r="C1014" s="134" t="s">
        <v>5006</v>
      </c>
      <c r="D1014" s="135">
        <v>0</v>
      </c>
      <c r="E1014" s="135">
        <v>4</v>
      </c>
      <c r="F1014" s="135" t="s">
        <v>9</v>
      </c>
    </row>
    <row r="1015" spans="2:6" s="1" customFormat="1">
      <c r="B1015" s="133">
        <v>1004</v>
      </c>
      <c r="C1015" s="134" t="s">
        <v>5007</v>
      </c>
      <c r="D1015" s="135">
        <v>0</v>
      </c>
      <c r="E1015" s="135">
        <v>4</v>
      </c>
      <c r="F1015" s="135" t="s">
        <v>9</v>
      </c>
    </row>
    <row r="1016" spans="2:6" s="1" customFormat="1">
      <c r="B1016" s="133">
        <v>1005</v>
      </c>
      <c r="C1016" s="134" t="s">
        <v>5008</v>
      </c>
      <c r="D1016" s="135">
        <v>0</v>
      </c>
      <c r="E1016" s="135">
        <v>4</v>
      </c>
      <c r="F1016" s="135" t="s">
        <v>9</v>
      </c>
    </row>
    <row r="1017" spans="2:6" s="1" customFormat="1">
      <c r="B1017" s="133">
        <v>1006</v>
      </c>
      <c r="C1017" s="134" t="s">
        <v>5009</v>
      </c>
      <c r="D1017" s="135">
        <v>0</v>
      </c>
      <c r="E1017" s="135">
        <v>4</v>
      </c>
      <c r="F1017" s="135" t="s">
        <v>9</v>
      </c>
    </row>
    <row r="1018" spans="2:6" s="1" customFormat="1">
      <c r="B1018" s="133">
        <v>1007</v>
      </c>
      <c r="C1018" s="134" t="s">
        <v>5010</v>
      </c>
      <c r="D1018" s="135">
        <v>0</v>
      </c>
      <c r="E1018" s="135">
        <v>4</v>
      </c>
      <c r="F1018" s="135" t="s">
        <v>9</v>
      </c>
    </row>
    <row r="1019" spans="2:6" s="1" customFormat="1">
      <c r="B1019" s="133">
        <v>1008</v>
      </c>
      <c r="C1019" s="134" t="s">
        <v>5011</v>
      </c>
      <c r="D1019" s="135">
        <v>0</v>
      </c>
      <c r="E1019" s="135">
        <v>4</v>
      </c>
      <c r="F1019" s="135" t="s">
        <v>9</v>
      </c>
    </row>
    <row r="1020" spans="2:6" s="1" customFormat="1">
      <c r="B1020" s="133">
        <v>1009</v>
      </c>
      <c r="C1020" s="134" t="s">
        <v>5012</v>
      </c>
      <c r="D1020" s="135">
        <v>0</v>
      </c>
      <c r="E1020" s="135">
        <v>4</v>
      </c>
      <c r="F1020" s="135" t="s">
        <v>9</v>
      </c>
    </row>
    <row r="1021" spans="2:6" s="1" customFormat="1">
      <c r="B1021" s="133">
        <v>1010</v>
      </c>
      <c r="C1021" s="134" t="s">
        <v>5013</v>
      </c>
      <c r="D1021" s="135">
        <v>0</v>
      </c>
      <c r="E1021" s="135">
        <v>1</v>
      </c>
      <c r="F1021" s="135" t="s">
        <v>3779</v>
      </c>
    </row>
    <row r="1022" spans="2:6" s="1" customFormat="1">
      <c r="B1022" s="133">
        <v>1011</v>
      </c>
      <c r="C1022" s="134" t="s">
        <v>5014</v>
      </c>
      <c r="D1022" s="135">
        <v>0</v>
      </c>
      <c r="E1022" s="135">
        <v>4</v>
      </c>
      <c r="F1022" s="135" t="s">
        <v>9</v>
      </c>
    </row>
    <row r="1023" spans="2:6" s="1" customFormat="1">
      <c r="B1023" s="133">
        <v>1012</v>
      </c>
      <c r="C1023" s="134" t="s">
        <v>5015</v>
      </c>
      <c r="D1023" s="135">
        <v>0</v>
      </c>
      <c r="E1023" s="135">
        <v>1</v>
      </c>
      <c r="F1023" s="135" t="s">
        <v>3779</v>
      </c>
    </row>
    <row r="1024" spans="2:6" s="1" customFormat="1">
      <c r="B1024" s="133">
        <v>1013</v>
      </c>
      <c r="C1024" s="134" t="s">
        <v>5016</v>
      </c>
      <c r="D1024" s="135">
        <v>0</v>
      </c>
      <c r="E1024" s="135">
        <v>4</v>
      </c>
      <c r="F1024" s="135" t="s">
        <v>9</v>
      </c>
    </row>
    <row r="1025" spans="2:6" s="1" customFormat="1">
      <c r="B1025" s="133">
        <v>1014</v>
      </c>
      <c r="C1025" s="134" t="s">
        <v>5017</v>
      </c>
      <c r="D1025" s="135">
        <v>0</v>
      </c>
      <c r="E1025" s="135">
        <v>3</v>
      </c>
      <c r="F1025" s="135" t="s">
        <v>9</v>
      </c>
    </row>
    <row r="1026" spans="2:6" s="1" customFormat="1">
      <c r="B1026" s="133">
        <v>1015</v>
      </c>
      <c r="C1026" s="134" t="s">
        <v>5018</v>
      </c>
      <c r="D1026" s="135">
        <v>0</v>
      </c>
      <c r="E1026" s="135">
        <v>1</v>
      </c>
      <c r="F1026" s="135" t="s">
        <v>3779</v>
      </c>
    </row>
    <row r="1027" spans="2:6" s="1" customFormat="1">
      <c r="B1027" s="133">
        <v>1016</v>
      </c>
      <c r="C1027" s="134" t="s">
        <v>5019</v>
      </c>
      <c r="D1027" s="135">
        <v>0</v>
      </c>
      <c r="E1027" s="135">
        <v>4</v>
      </c>
      <c r="F1027" s="135" t="s">
        <v>9</v>
      </c>
    </row>
    <row r="1028" spans="2:6" s="1" customFormat="1">
      <c r="B1028" s="133">
        <v>1017</v>
      </c>
      <c r="C1028" s="134" t="s">
        <v>5020</v>
      </c>
      <c r="D1028" s="135">
        <v>0</v>
      </c>
      <c r="E1028" s="135">
        <v>1</v>
      </c>
      <c r="F1028" s="135" t="s">
        <v>3779</v>
      </c>
    </row>
    <row r="1029" spans="2:6" s="1" customFormat="1">
      <c r="B1029" s="133">
        <v>1018</v>
      </c>
      <c r="C1029" s="134" t="s">
        <v>5021</v>
      </c>
      <c r="D1029" s="135">
        <v>0</v>
      </c>
      <c r="E1029" s="135">
        <v>3</v>
      </c>
      <c r="F1029" s="135" t="s">
        <v>9</v>
      </c>
    </row>
    <row r="1030" spans="2:6" s="1" customFormat="1">
      <c r="B1030" s="133">
        <v>1019</v>
      </c>
      <c r="C1030" s="134" t="s">
        <v>5022</v>
      </c>
      <c r="D1030" s="135">
        <v>0</v>
      </c>
      <c r="E1030" s="135">
        <v>4</v>
      </c>
      <c r="F1030" s="135" t="s">
        <v>9</v>
      </c>
    </row>
    <row r="1031" spans="2:6" s="1" customFormat="1">
      <c r="B1031" s="133">
        <v>1020</v>
      </c>
      <c r="C1031" s="134" t="s">
        <v>5023</v>
      </c>
      <c r="D1031" s="135">
        <v>0</v>
      </c>
      <c r="E1031" s="135">
        <v>4</v>
      </c>
      <c r="F1031" s="135" t="s">
        <v>9</v>
      </c>
    </row>
    <row r="1032" spans="2:6" s="1" customFormat="1">
      <c r="B1032" s="133">
        <v>1021</v>
      </c>
      <c r="C1032" s="134" t="s">
        <v>5024</v>
      </c>
      <c r="D1032" s="135">
        <v>0</v>
      </c>
      <c r="E1032" s="135">
        <v>4</v>
      </c>
      <c r="F1032" s="135" t="s">
        <v>9</v>
      </c>
    </row>
    <row r="1033" spans="2:6" s="1" customFormat="1">
      <c r="B1033" s="133">
        <v>1022</v>
      </c>
      <c r="C1033" s="134" t="s">
        <v>5025</v>
      </c>
      <c r="D1033" s="135">
        <v>0</v>
      </c>
      <c r="E1033" s="135">
        <v>4</v>
      </c>
      <c r="F1033" s="135" t="s">
        <v>9</v>
      </c>
    </row>
    <row r="1034" spans="2:6" s="1" customFormat="1">
      <c r="B1034" s="133">
        <v>1023</v>
      </c>
      <c r="C1034" s="134" t="s">
        <v>5026</v>
      </c>
      <c r="D1034" s="135">
        <v>0</v>
      </c>
      <c r="E1034" s="135">
        <v>4</v>
      </c>
      <c r="F1034" s="135" t="s">
        <v>9</v>
      </c>
    </row>
    <row r="1035" spans="2:6" s="1" customFormat="1">
      <c r="B1035" s="133">
        <v>1024</v>
      </c>
      <c r="C1035" s="134" t="s">
        <v>5027</v>
      </c>
      <c r="D1035" s="135">
        <v>0</v>
      </c>
      <c r="E1035" s="135">
        <v>4</v>
      </c>
      <c r="F1035" s="135" t="s">
        <v>9</v>
      </c>
    </row>
    <row r="1036" spans="2:6" s="1" customFormat="1">
      <c r="B1036" s="133">
        <v>1025</v>
      </c>
      <c r="C1036" s="134" t="s">
        <v>5028</v>
      </c>
      <c r="D1036" s="135">
        <v>3</v>
      </c>
      <c r="E1036" s="135">
        <v>1</v>
      </c>
      <c r="F1036" s="135" t="s">
        <v>9</v>
      </c>
    </row>
    <row r="1037" spans="2:6" s="1" customFormat="1">
      <c r="B1037" s="133">
        <v>1026</v>
      </c>
      <c r="C1037" s="134" t="s">
        <v>5029</v>
      </c>
      <c r="D1037" s="135">
        <v>2</v>
      </c>
      <c r="E1037" s="135">
        <v>1</v>
      </c>
      <c r="F1037" s="135" t="s">
        <v>3779</v>
      </c>
    </row>
    <row r="1038" spans="2:6" s="1" customFormat="1">
      <c r="B1038" s="133">
        <v>1027</v>
      </c>
      <c r="C1038" s="134" t="s">
        <v>5030</v>
      </c>
      <c r="D1038" s="135">
        <v>0</v>
      </c>
      <c r="E1038" s="135">
        <v>1</v>
      </c>
      <c r="F1038" s="135" t="s">
        <v>3779</v>
      </c>
    </row>
    <row r="1039" spans="2:6" s="1" customFormat="1">
      <c r="B1039" s="133">
        <v>1028</v>
      </c>
      <c r="C1039" s="134" t="s">
        <v>5031</v>
      </c>
      <c r="D1039" s="135">
        <v>0</v>
      </c>
      <c r="E1039" s="135">
        <v>4</v>
      </c>
      <c r="F1039" s="135" t="s">
        <v>9</v>
      </c>
    </row>
    <row r="1040" spans="2:6" s="1" customFormat="1">
      <c r="B1040" s="133">
        <v>1029</v>
      </c>
      <c r="C1040" s="134" t="s">
        <v>5032</v>
      </c>
      <c r="D1040" s="135">
        <v>0</v>
      </c>
      <c r="E1040" s="135">
        <v>4</v>
      </c>
      <c r="F1040" s="135" t="s">
        <v>9</v>
      </c>
    </row>
    <row r="1041" spans="2:6" s="1" customFormat="1">
      <c r="B1041" s="133">
        <v>1030</v>
      </c>
      <c r="C1041" s="134" t="s">
        <v>5033</v>
      </c>
      <c r="D1041" s="135">
        <v>4</v>
      </c>
      <c r="E1041" s="135">
        <v>4</v>
      </c>
      <c r="F1041" s="135" t="s">
        <v>9</v>
      </c>
    </row>
    <row r="1042" spans="2:6" s="1" customFormat="1">
      <c r="B1042" s="133">
        <v>1031</v>
      </c>
      <c r="C1042" s="134" t="s">
        <v>5034</v>
      </c>
      <c r="D1042" s="135">
        <v>0</v>
      </c>
      <c r="E1042" s="135">
        <v>4</v>
      </c>
      <c r="F1042" s="135" t="s">
        <v>9</v>
      </c>
    </row>
    <row r="1043" spans="2:6" s="1" customFormat="1">
      <c r="B1043" s="133">
        <v>1032</v>
      </c>
      <c r="C1043" s="134" t="s">
        <v>5035</v>
      </c>
      <c r="D1043" s="135">
        <v>4</v>
      </c>
      <c r="E1043" s="135">
        <v>4</v>
      </c>
      <c r="F1043" s="135" t="s">
        <v>9</v>
      </c>
    </row>
    <row r="1044" spans="2:6" s="1" customFormat="1">
      <c r="B1044" s="133">
        <v>1033</v>
      </c>
      <c r="C1044" s="134" t="s">
        <v>5036</v>
      </c>
      <c r="D1044" s="135">
        <v>0</v>
      </c>
      <c r="E1044" s="135">
        <v>4</v>
      </c>
      <c r="F1044" s="135" t="s">
        <v>9</v>
      </c>
    </row>
    <row r="1045" spans="2:6" s="1" customFormat="1">
      <c r="B1045" s="133">
        <v>1034</v>
      </c>
      <c r="C1045" s="134" t="s">
        <v>5037</v>
      </c>
      <c r="D1045" s="135">
        <v>0</v>
      </c>
      <c r="E1045" s="135">
        <v>1</v>
      </c>
      <c r="F1045" s="135" t="s">
        <v>3779</v>
      </c>
    </row>
    <row r="1046" spans="2:6" s="1" customFormat="1">
      <c r="B1046" s="133">
        <v>1035</v>
      </c>
      <c r="C1046" s="134" t="s">
        <v>5038</v>
      </c>
      <c r="D1046" s="135">
        <v>0</v>
      </c>
      <c r="E1046" s="135">
        <v>1</v>
      </c>
      <c r="F1046" s="135" t="s">
        <v>3779</v>
      </c>
    </row>
    <row r="1047" spans="2:6" s="1" customFormat="1">
      <c r="B1047" s="133">
        <v>1036</v>
      </c>
      <c r="C1047" s="134" t="s">
        <v>5039</v>
      </c>
      <c r="D1047" s="135">
        <v>0</v>
      </c>
      <c r="E1047" s="135">
        <v>4</v>
      </c>
      <c r="F1047" s="135" t="s">
        <v>9</v>
      </c>
    </row>
    <row r="1048" spans="2:6" s="1" customFormat="1">
      <c r="B1048" s="133">
        <v>1037</v>
      </c>
      <c r="C1048" s="134" t="s">
        <v>5040</v>
      </c>
      <c r="D1048" s="135">
        <v>4</v>
      </c>
      <c r="E1048" s="135">
        <v>1</v>
      </c>
      <c r="F1048" s="135" t="s">
        <v>9</v>
      </c>
    </row>
    <row r="1049" spans="2:6" s="1" customFormat="1">
      <c r="B1049" s="133">
        <v>1038</v>
      </c>
      <c r="C1049" s="134" t="s">
        <v>5041</v>
      </c>
      <c r="D1049" s="135">
        <v>0</v>
      </c>
      <c r="E1049" s="135">
        <v>4</v>
      </c>
      <c r="F1049" s="135" t="s">
        <v>9</v>
      </c>
    </row>
    <row r="1050" spans="2:6" s="1" customFormat="1">
      <c r="B1050" s="133">
        <v>1039</v>
      </c>
      <c r="C1050" s="134" t="s">
        <v>5042</v>
      </c>
      <c r="D1050" s="135">
        <v>0</v>
      </c>
      <c r="E1050" s="135">
        <v>1</v>
      </c>
      <c r="F1050" s="135" t="s">
        <v>3779</v>
      </c>
    </row>
    <row r="1051" spans="2:6" s="1" customFormat="1">
      <c r="B1051" s="133">
        <v>1040</v>
      </c>
      <c r="C1051" s="134" t="s">
        <v>5043</v>
      </c>
      <c r="D1051" s="135">
        <v>0</v>
      </c>
      <c r="E1051" s="135">
        <v>4</v>
      </c>
      <c r="F1051" s="135" t="s">
        <v>9</v>
      </c>
    </row>
    <row r="1052" spans="2:6" s="1" customFormat="1">
      <c r="B1052" s="133">
        <v>1041</v>
      </c>
      <c r="C1052" s="134" t="s">
        <v>5044</v>
      </c>
      <c r="D1052" s="135">
        <v>0</v>
      </c>
      <c r="E1052" s="135">
        <v>4</v>
      </c>
      <c r="F1052" s="135" t="s">
        <v>9</v>
      </c>
    </row>
    <row r="1053" spans="2:6" s="1" customFormat="1">
      <c r="B1053" s="133">
        <v>1042</v>
      </c>
      <c r="C1053" s="134" t="s">
        <v>5045</v>
      </c>
      <c r="D1053" s="135">
        <v>0</v>
      </c>
      <c r="E1053" s="135">
        <v>1</v>
      </c>
      <c r="F1053" s="135" t="s">
        <v>3779</v>
      </c>
    </row>
    <row r="1054" spans="2:6" s="1" customFormat="1">
      <c r="B1054" s="133">
        <v>1043</v>
      </c>
      <c r="C1054" s="134" t="s">
        <v>5046</v>
      </c>
      <c r="D1054" s="135">
        <v>0</v>
      </c>
      <c r="E1054" s="135">
        <v>4</v>
      </c>
      <c r="F1054" s="135" t="s">
        <v>9</v>
      </c>
    </row>
    <row r="1055" spans="2:6" s="1" customFormat="1">
      <c r="B1055" s="133">
        <v>1044</v>
      </c>
      <c r="C1055" s="134" t="s">
        <v>5047</v>
      </c>
      <c r="D1055" s="135">
        <v>2</v>
      </c>
      <c r="E1055" s="135">
        <v>1</v>
      </c>
      <c r="F1055" s="135" t="s">
        <v>3779</v>
      </c>
    </row>
    <row r="1056" spans="2:6" s="1" customFormat="1">
      <c r="B1056" s="133">
        <v>1045</v>
      </c>
      <c r="C1056" s="134" t="s">
        <v>5048</v>
      </c>
      <c r="D1056" s="135">
        <v>0</v>
      </c>
      <c r="E1056" s="135">
        <v>4</v>
      </c>
      <c r="F1056" s="135" t="s">
        <v>9</v>
      </c>
    </row>
    <row r="1057" spans="2:6" s="1" customFormat="1">
      <c r="B1057" s="133">
        <v>1046</v>
      </c>
      <c r="C1057" s="134" t="s">
        <v>5049</v>
      </c>
      <c r="D1057" s="135">
        <v>0</v>
      </c>
      <c r="E1057" s="135">
        <v>2</v>
      </c>
      <c r="F1057" s="135" t="s">
        <v>3779</v>
      </c>
    </row>
    <row r="1058" spans="2:6" s="1" customFormat="1">
      <c r="B1058" s="133">
        <v>1047</v>
      </c>
      <c r="C1058" s="134" t="s">
        <v>5050</v>
      </c>
      <c r="D1058" s="135">
        <v>0</v>
      </c>
      <c r="E1058" s="135">
        <v>4</v>
      </c>
      <c r="F1058" s="135" t="s">
        <v>9</v>
      </c>
    </row>
    <row r="1059" spans="2:6" s="1" customFormat="1">
      <c r="B1059" s="133">
        <v>1048</v>
      </c>
      <c r="C1059" s="134" t="s">
        <v>5051</v>
      </c>
      <c r="D1059" s="135">
        <v>0</v>
      </c>
      <c r="E1059" s="135">
        <v>4</v>
      </c>
      <c r="F1059" s="135" t="s">
        <v>9</v>
      </c>
    </row>
    <row r="1060" spans="2:6" s="1" customFormat="1">
      <c r="B1060" s="133">
        <v>1049</v>
      </c>
      <c r="C1060" s="134" t="s">
        <v>5052</v>
      </c>
      <c r="D1060" s="135">
        <v>2</v>
      </c>
      <c r="E1060" s="135">
        <v>4</v>
      </c>
      <c r="F1060" s="135" t="s">
        <v>9</v>
      </c>
    </row>
    <row r="1061" spans="2:6" s="1" customFormat="1">
      <c r="B1061" s="133">
        <v>1050</v>
      </c>
      <c r="C1061" s="134" t="s">
        <v>5053</v>
      </c>
      <c r="D1061" s="135">
        <v>0</v>
      </c>
      <c r="E1061" s="135">
        <v>1</v>
      </c>
      <c r="F1061" s="135" t="s">
        <v>3779</v>
      </c>
    </row>
    <row r="1062" spans="2:6" s="1" customFormat="1">
      <c r="B1062" s="133">
        <v>1051</v>
      </c>
      <c r="C1062" s="134" t="s">
        <v>5054</v>
      </c>
      <c r="D1062" s="135">
        <v>0</v>
      </c>
      <c r="E1062" s="135">
        <v>4</v>
      </c>
      <c r="F1062" s="135" t="s">
        <v>9</v>
      </c>
    </row>
    <row r="1063" spans="2:6" s="1" customFormat="1">
      <c r="B1063" s="133">
        <v>1052</v>
      </c>
      <c r="C1063" s="134" t="s">
        <v>5055</v>
      </c>
      <c r="D1063" s="135">
        <v>0</v>
      </c>
      <c r="E1063" s="135">
        <v>4</v>
      </c>
      <c r="F1063" s="135" t="s">
        <v>9</v>
      </c>
    </row>
    <row r="1064" spans="2:6" s="1" customFormat="1">
      <c r="B1064" s="133">
        <v>1053</v>
      </c>
      <c r="C1064" s="134" t="s">
        <v>5056</v>
      </c>
      <c r="D1064" s="135">
        <v>0</v>
      </c>
      <c r="E1064" s="135">
        <v>4</v>
      </c>
      <c r="F1064" s="135" t="s">
        <v>9</v>
      </c>
    </row>
    <row r="1065" spans="2:6" s="1" customFormat="1">
      <c r="B1065" s="133">
        <v>1054</v>
      </c>
      <c r="C1065" s="134" t="s">
        <v>5057</v>
      </c>
      <c r="D1065" s="135">
        <v>2</v>
      </c>
      <c r="E1065" s="135">
        <v>4</v>
      </c>
      <c r="F1065" s="135" t="s">
        <v>9</v>
      </c>
    </row>
    <row r="1066" spans="2:6" s="1" customFormat="1">
      <c r="B1066" s="133">
        <v>1055</v>
      </c>
      <c r="C1066" s="134" t="s">
        <v>5058</v>
      </c>
      <c r="D1066" s="135">
        <v>3</v>
      </c>
      <c r="E1066" s="135">
        <v>4</v>
      </c>
      <c r="F1066" s="135" t="s">
        <v>9</v>
      </c>
    </row>
    <row r="1067" spans="2:6" s="1" customFormat="1">
      <c r="B1067" s="133">
        <v>1056</v>
      </c>
      <c r="C1067" s="134" t="s">
        <v>5059</v>
      </c>
      <c r="D1067" s="135">
        <v>0</v>
      </c>
      <c r="E1067" s="135">
        <v>4</v>
      </c>
      <c r="F1067" s="135" t="s">
        <v>9</v>
      </c>
    </row>
    <row r="1068" spans="2:6" s="1" customFormat="1">
      <c r="B1068" s="133">
        <v>1057</v>
      </c>
      <c r="C1068" s="134" t="s">
        <v>5060</v>
      </c>
      <c r="D1068" s="135">
        <v>0</v>
      </c>
      <c r="E1068" s="135">
        <v>4</v>
      </c>
      <c r="F1068" s="135" t="s">
        <v>9</v>
      </c>
    </row>
    <row r="1069" spans="2:6" s="1" customFormat="1">
      <c r="B1069" s="133">
        <v>1058</v>
      </c>
      <c r="C1069" s="134" t="s">
        <v>5061</v>
      </c>
      <c r="D1069" s="135">
        <v>0</v>
      </c>
      <c r="E1069" s="135">
        <v>4</v>
      </c>
      <c r="F1069" s="135" t="s">
        <v>9</v>
      </c>
    </row>
    <row r="1070" spans="2:6" s="1" customFormat="1">
      <c r="B1070" s="133">
        <v>1059</v>
      </c>
      <c r="C1070" s="134" t="s">
        <v>5062</v>
      </c>
      <c r="D1070" s="135">
        <v>3</v>
      </c>
      <c r="E1070" s="135">
        <v>2</v>
      </c>
      <c r="F1070" s="135" t="s">
        <v>9</v>
      </c>
    </row>
    <row r="1071" spans="2:6" s="1" customFormat="1">
      <c r="B1071" s="133">
        <v>1060</v>
      </c>
      <c r="C1071" s="134" t="s">
        <v>5063</v>
      </c>
      <c r="D1071" s="135">
        <v>2</v>
      </c>
      <c r="E1071" s="135">
        <v>4</v>
      </c>
      <c r="F1071" s="135" t="s">
        <v>9</v>
      </c>
    </row>
    <row r="1072" spans="2:6" s="1" customFormat="1">
      <c r="B1072" s="133">
        <v>1061</v>
      </c>
      <c r="C1072" s="134" t="s">
        <v>5064</v>
      </c>
      <c r="D1072" s="135">
        <v>0</v>
      </c>
      <c r="E1072" s="135">
        <v>4</v>
      </c>
      <c r="F1072" s="135" t="s">
        <v>9</v>
      </c>
    </row>
    <row r="1073" spans="2:6" s="1" customFormat="1">
      <c r="B1073" s="133">
        <v>1062</v>
      </c>
      <c r="C1073" s="134" t="s">
        <v>5065</v>
      </c>
      <c r="D1073" s="135">
        <v>0</v>
      </c>
      <c r="E1073" s="135">
        <v>4</v>
      </c>
      <c r="F1073" s="135" t="s">
        <v>9</v>
      </c>
    </row>
    <row r="1074" spans="2:6" s="1" customFormat="1">
      <c r="B1074" s="133">
        <v>1063</v>
      </c>
      <c r="C1074" s="134" t="s">
        <v>5066</v>
      </c>
      <c r="D1074" s="135">
        <v>0</v>
      </c>
      <c r="E1074" s="135">
        <v>4</v>
      </c>
      <c r="F1074" s="135" t="s">
        <v>9</v>
      </c>
    </row>
    <row r="1075" spans="2:6" s="1" customFormat="1">
      <c r="B1075" s="133">
        <v>1064</v>
      </c>
      <c r="C1075" s="134" t="s">
        <v>5067</v>
      </c>
      <c r="D1075" s="135">
        <v>3</v>
      </c>
      <c r="E1075" s="135">
        <v>4</v>
      </c>
      <c r="F1075" s="135" t="s">
        <v>9</v>
      </c>
    </row>
    <row r="1076" spans="2:6" s="1" customFormat="1">
      <c r="B1076" s="133">
        <v>1065</v>
      </c>
      <c r="C1076" s="134" t="s">
        <v>5068</v>
      </c>
      <c r="D1076" s="135">
        <v>0</v>
      </c>
      <c r="E1076" s="135">
        <v>4</v>
      </c>
      <c r="F1076" s="135" t="s">
        <v>9</v>
      </c>
    </row>
    <row r="1077" spans="2:6" s="1" customFormat="1">
      <c r="B1077" s="133">
        <v>1066</v>
      </c>
      <c r="C1077" s="134" t="s">
        <v>5069</v>
      </c>
      <c r="D1077" s="135">
        <v>0</v>
      </c>
      <c r="E1077" s="135">
        <v>4</v>
      </c>
      <c r="F1077" s="135" t="s">
        <v>9</v>
      </c>
    </row>
    <row r="1078" spans="2:6" s="1" customFormat="1">
      <c r="B1078" s="133">
        <v>1067</v>
      </c>
      <c r="C1078" s="134" t="s">
        <v>5070</v>
      </c>
      <c r="D1078" s="135">
        <v>0</v>
      </c>
      <c r="E1078" s="135">
        <v>1</v>
      </c>
      <c r="F1078" s="135" t="s">
        <v>3779</v>
      </c>
    </row>
    <row r="1079" spans="2:6" s="1" customFormat="1">
      <c r="B1079" s="133">
        <v>1068</v>
      </c>
      <c r="C1079" s="134" t="s">
        <v>5071</v>
      </c>
      <c r="D1079" s="135">
        <v>0</v>
      </c>
      <c r="E1079" s="135">
        <v>1</v>
      </c>
      <c r="F1079" s="135" t="s">
        <v>3779</v>
      </c>
    </row>
    <row r="1080" spans="2:6" s="1" customFormat="1">
      <c r="B1080" s="133">
        <v>1069</v>
      </c>
      <c r="C1080" s="134" t="s">
        <v>5072</v>
      </c>
      <c r="D1080" s="135">
        <v>0</v>
      </c>
      <c r="E1080" s="135">
        <v>4</v>
      </c>
      <c r="F1080" s="135" t="s">
        <v>9</v>
      </c>
    </row>
    <row r="1081" spans="2:6" s="1" customFormat="1">
      <c r="B1081" s="133">
        <v>1070</v>
      </c>
      <c r="C1081" s="134" t="s">
        <v>5073</v>
      </c>
      <c r="D1081" s="135">
        <v>0</v>
      </c>
      <c r="E1081" s="135">
        <v>4</v>
      </c>
      <c r="F1081" s="135" t="s">
        <v>9</v>
      </c>
    </row>
    <row r="1082" spans="2:6" s="1" customFormat="1">
      <c r="B1082" s="133">
        <v>1071</v>
      </c>
      <c r="C1082" s="134" t="s">
        <v>5074</v>
      </c>
      <c r="D1082" s="135">
        <v>0</v>
      </c>
      <c r="E1082" s="135">
        <v>1</v>
      </c>
      <c r="F1082" s="135" t="s">
        <v>3779</v>
      </c>
    </row>
    <row r="1083" spans="2:6" s="1" customFormat="1">
      <c r="B1083" s="133">
        <v>1072</v>
      </c>
      <c r="C1083" s="134" t="s">
        <v>5075</v>
      </c>
      <c r="D1083" s="135">
        <v>0</v>
      </c>
      <c r="E1083" s="135">
        <v>4</v>
      </c>
      <c r="F1083" s="135" t="s">
        <v>9</v>
      </c>
    </row>
    <row r="1084" spans="2:6" s="1" customFormat="1">
      <c r="B1084" s="133">
        <v>1073</v>
      </c>
      <c r="C1084" s="134" t="s">
        <v>5076</v>
      </c>
      <c r="D1084" s="135">
        <v>0</v>
      </c>
      <c r="E1084" s="135">
        <v>4</v>
      </c>
      <c r="F1084" s="135" t="s">
        <v>9</v>
      </c>
    </row>
    <row r="1085" spans="2:6" s="1" customFormat="1">
      <c r="B1085" s="133">
        <v>1074</v>
      </c>
      <c r="C1085" s="134" t="s">
        <v>5077</v>
      </c>
      <c r="D1085" s="135">
        <v>0</v>
      </c>
      <c r="E1085" s="135">
        <v>4</v>
      </c>
      <c r="F1085" s="135" t="s">
        <v>9</v>
      </c>
    </row>
    <row r="1086" spans="2:6" s="1" customFormat="1">
      <c r="B1086" s="133">
        <v>1075</v>
      </c>
      <c r="C1086" s="134" t="s">
        <v>5078</v>
      </c>
      <c r="D1086" s="135">
        <v>3</v>
      </c>
      <c r="E1086" s="135">
        <v>4</v>
      </c>
      <c r="F1086" s="135" t="s">
        <v>9</v>
      </c>
    </row>
    <row r="1087" spans="2:6" s="1" customFormat="1">
      <c r="B1087" s="133">
        <v>1076</v>
      </c>
      <c r="C1087" s="134" t="s">
        <v>5079</v>
      </c>
      <c r="D1087" s="135">
        <v>2</v>
      </c>
      <c r="E1087" s="135">
        <v>4</v>
      </c>
      <c r="F1087" s="135" t="s">
        <v>9</v>
      </c>
    </row>
    <row r="1088" spans="2:6" s="1" customFormat="1">
      <c r="B1088" s="133">
        <v>1077</v>
      </c>
      <c r="C1088" s="134" t="s">
        <v>5080</v>
      </c>
      <c r="D1088" s="135">
        <v>0</v>
      </c>
      <c r="E1088" s="135">
        <v>3</v>
      </c>
      <c r="F1088" s="135" t="s">
        <v>9</v>
      </c>
    </row>
    <row r="1089" spans="2:6" s="1" customFormat="1">
      <c r="B1089" s="133">
        <v>1078</v>
      </c>
      <c r="C1089" s="134" t="s">
        <v>5081</v>
      </c>
      <c r="D1089" s="135">
        <v>0</v>
      </c>
      <c r="E1089" s="135">
        <v>4</v>
      </c>
      <c r="F1089" s="135" t="s">
        <v>9</v>
      </c>
    </row>
    <row r="1090" spans="2:6" s="1" customFormat="1">
      <c r="B1090" s="133">
        <v>1079</v>
      </c>
      <c r="C1090" s="134" t="s">
        <v>5082</v>
      </c>
      <c r="D1090" s="135">
        <v>0</v>
      </c>
      <c r="E1090" s="135">
        <v>4</v>
      </c>
      <c r="F1090" s="135" t="s">
        <v>9</v>
      </c>
    </row>
    <row r="1091" spans="2:6" s="1" customFormat="1">
      <c r="B1091" s="133">
        <v>1080</v>
      </c>
      <c r="C1091" s="134" t="s">
        <v>5083</v>
      </c>
      <c r="D1091" s="135">
        <v>2</v>
      </c>
      <c r="E1091" s="135">
        <v>1</v>
      </c>
      <c r="F1091" s="135" t="s">
        <v>3779</v>
      </c>
    </row>
    <row r="1092" spans="2:6" s="1" customFormat="1">
      <c r="B1092" s="133">
        <v>1081</v>
      </c>
      <c r="C1092" s="134" t="s">
        <v>5084</v>
      </c>
      <c r="D1092" s="135">
        <v>0</v>
      </c>
      <c r="E1092" s="135">
        <v>4</v>
      </c>
      <c r="F1092" s="135" t="s">
        <v>9</v>
      </c>
    </row>
    <row r="1093" spans="2:6" s="1" customFormat="1">
      <c r="B1093" s="133">
        <v>1082</v>
      </c>
      <c r="C1093" s="134" t="s">
        <v>5085</v>
      </c>
      <c r="D1093" s="135">
        <v>0</v>
      </c>
      <c r="E1093" s="135">
        <v>4</v>
      </c>
      <c r="F1093" s="135" t="s">
        <v>9</v>
      </c>
    </row>
    <row r="1094" spans="2:6" s="1" customFormat="1">
      <c r="B1094" s="133">
        <v>1083</v>
      </c>
      <c r="C1094" s="134" t="s">
        <v>5086</v>
      </c>
      <c r="D1094" s="135">
        <v>0</v>
      </c>
      <c r="E1094" s="135">
        <v>4</v>
      </c>
      <c r="F1094" s="135" t="s">
        <v>9</v>
      </c>
    </row>
    <row r="1095" spans="2:6" s="1" customFormat="1">
      <c r="B1095" s="133">
        <v>1084</v>
      </c>
      <c r="C1095" s="134" t="s">
        <v>5087</v>
      </c>
      <c r="D1095" s="135">
        <v>0</v>
      </c>
      <c r="E1095" s="135">
        <v>1</v>
      </c>
      <c r="F1095" s="135" t="s">
        <v>3779</v>
      </c>
    </row>
    <row r="1096" spans="2:6" s="1" customFormat="1">
      <c r="B1096" s="133">
        <v>1085</v>
      </c>
      <c r="C1096" s="134" t="s">
        <v>5088</v>
      </c>
      <c r="D1096" s="135">
        <v>0</v>
      </c>
      <c r="E1096" s="135">
        <v>4</v>
      </c>
      <c r="F1096" s="135" t="s">
        <v>9</v>
      </c>
    </row>
    <row r="1097" spans="2:6" s="1" customFormat="1">
      <c r="B1097" s="133">
        <v>1086</v>
      </c>
      <c r="C1097" s="134" t="s">
        <v>5089</v>
      </c>
      <c r="D1097" s="135">
        <v>0</v>
      </c>
      <c r="E1097" s="135">
        <v>4</v>
      </c>
      <c r="F1097" s="135" t="s">
        <v>9</v>
      </c>
    </row>
    <row r="1098" spans="2:6" s="1" customFormat="1">
      <c r="B1098" s="133">
        <v>1087</v>
      </c>
      <c r="C1098" s="134" t="s">
        <v>5090</v>
      </c>
      <c r="D1098" s="135">
        <v>3</v>
      </c>
      <c r="E1098" s="135">
        <v>4</v>
      </c>
      <c r="F1098" s="135" t="s">
        <v>9</v>
      </c>
    </row>
    <row r="1099" spans="2:6" s="1" customFormat="1">
      <c r="B1099" s="133">
        <v>1088</v>
      </c>
      <c r="C1099" s="134" t="s">
        <v>5091</v>
      </c>
      <c r="D1099" s="135">
        <v>3</v>
      </c>
      <c r="E1099" s="135">
        <v>4</v>
      </c>
      <c r="F1099" s="135" t="s">
        <v>9</v>
      </c>
    </row>
    <row r="1100" spans="2:6" s="1" customFormat="1">
      <c r="B1100" s="133">
        <v>1089</v>
      </c>
      <c r="C1100" s="134" t="s">
        <v>5092</v>
      </c>
      <c r="D1100" s="135">
        <v>0</v>
      </c>
      <c r="E1100" s="135">
        <v>4</v>
      </c>
      <c r="F1100" s="135" t="s">
        <v>9</v>
      </c>
    </row>
    <row r="1101" spans="2:6" s="1" customFormat="1">
      <c r="B1101" s="133">
        <v>1090</v>
      </c>
      <c r="C1101" s="134" t="s">
        <v>5093</v>
      </c>
      <c r="D1101" s="135">
        <v>0</v>
      </c>
      <c r="E1101" s="135">
        <v>4</v>
      </c>
      <c r="F1101" s="135" t="s">
        <v>9</v>
      </c>
    </row>
    <row r="1102" spans="2:6" s="1" customFormat="1">
      <c r="B1102" s="133">
        <v>1091</v>
      </c>
      <c r="C1102" s="134" t="s">
        <v>5094</v>
      </c>
      <c r="D1102" s="135">
        <v>4</v>
      </c>
      <c r="E1102" s="135">
        <v>1</v>
      </c>
      <c r="F1102" s="135" t="s">
        <v>9</v>
      </c>
    </row>
    <row r="1103" spans="2:6" s="1" customFormat="1">
      <c r="B1103" s="133">
        <v>1092</v>
      </c>
      <c r="C1103" s="134" t="s">
        <v>5095</v>
      </c>
      <c r="D1103" s="135">
        <v>0</v>
      </c>
      <c r="E1103" s="135">
        <v>4</v>
      </c>
      <c r="F1103" s="135" t="s">
        <v>9</v>
      </c>
    </row>
    <row r="1104" spans="2:6" s="1" customFormat="1">
      <c r="B1104" s="133">
        <v>1093</v>
      </c>
      <c r="C1104" s="134" t="s">
        <v>5096</v>
      </c>
      <c r="D1104" s="135">
        <v>0</v>
      </c>
      <c r="E1104" s="135">
        <v>1</v>
      </c>
      <c r="F1104" s="135" t="s">
        <v>3779</v>
      </c>
    </row>
    <row r="1105" spans="2:6" s="1" customFormat="1">
      <c r="B1105" s="133">
        <v>1094</v>
      </c>
      <c r="C1105" s="134" t="s">
        <v>5097</v>
      </c>
      <c r="D1105" s="135">
        <v>0</v>
      </c>
      <c r="E1105" s="135">
        <v>4</v>
      </c>
      <c r="F1105" s="135" t="s">
        <v>9</v>
      </c>
    </row>
    <row r="1106" spans="2:6" s="1" customFormat="1">
      <c r="B1106" s="133">
        <v>1095</v>
      </c>
      <c r="C1106" s="134" t="s">
        <v>5098</v>
      </c>
      <c r="D1106" s="135">
        <v>0</v>
      </c>
      <c r="E1106" s="135">
        <v>4</v>
      </c>
      <c r="F1106" s="135" t="s">
        <v>9</v>
      </c>
    </row>
    <row r="1107" spans="2:6" s="1" customFormat="1">
      <c r="B1107" s="133">
        <v>1096</v>
      </c>
      <c r="C1107" s="134" t="s">
        <v>5099</v>
      </c>
      <c r="D1107" s="135">
        <v>0</v>
      </c>
      <c r="E1107" s="135">
        <v>4</v>
      </c>
      <c r="F1107" s="135" t="s">
        <v>9</v>
      </c>
    </row>
    <row r="1108" spans="2:6" s="1" customFormat="1">
      <c r="B1108" s="133">
        <v>1097</v>
      </c>
      <c r="C1108" s="134" t="s">
        <v>5100</v>
      </c>
      <c r="D1108" s="135">
        <v>0</v>
      </c>
      <c r="E1108" s="135">
        <v>1</v>
      </c>
      <c r="F1108" s="135" t="s">
        <v>3779</v>
      </c>
    </row>
    <row r="1109" spans="2:6" s="1" customFormat="1">
      <c r="B1109" s="133">
        <v>1098</v>
      </c>
      <c r="C1109" s="134" t="s">
        <v>5101</v>
      </c>
      <c r="D1109" s="135">
        <v>0</v>
      </c>
      <c r="E1109" s="135">
        <v>1</v>
      </c>
      <c r="F1109" s="135" t="s">
        <v>3779</v>
      </c>
    </row>
    <row r="1110" spans="2:6" s="1" customFormat="1">
      <c r="B1110" s="133">
        <v>1099</v>
      </c>
      <c r="C1110" s="134" t="s">
        <v>5102</v>
      </c>
      <c r="D1110" s="135">
        <v>0</v>
      </c>
      <c r="E1110" s="135">
        <v>4</v>
      </c>
      <c r="F1110" s="135" t="s">
        <v>9</v>
      </c>
    </row>
    <row r="1111" spans="2:6" s="1" customFormat="1">
      <c r="B1111" s="133">
        <v>1100</v>
      </c>
      <c r="C1111" s="134" t="s">
        <v>5103</v>
      </c>
      <c r="D1111" s="135">
        <v>0</v>
      </c>
      <c r="E1111" s="135">
        <v>4</v>
      </c>
      <c r="F1111" s="135" t="s">
        <v>9</v>
      </c>
    </row>
    <row r="1112" spans="2:6" s="1" customFormat="1">
      <c r="B1112" s="133">
        <v>1101</v>
      </c>
      <c r="C1112" s="134" t="s">
        <v>5104</v>
      </c>
      <c r="D1112" s="135">
        <v>2</v>
      </c>
      <c r="E1112" s="135">
        <v>4</v>
      </c>
      <c r="F1112" s="135" t="s">
        <v>9</v>
      </c>
    </row>
    <row r="1113" spans="2:6" s="1" customFormat="1">
      <c r="B1113" s="133">
        <v>1102</v>
      </c>
      <c r="C1113" s="134" t="s">
        <v>5105</v>
      </c>
      <c r="D1113" s="135">
        <v>0</v>
      </c>
      <c r="E1113" s="135">
        <v>4</v>
      </c>
      <c r="F1113" s="135" t="s">
        <v>9</v>
      </c>
    </row>
    <row r="1114" spans="2:6" s="1" customFormat="1">
      <c r="B1114" s="133">
        <v>1103</v>
      </c>
      <c r="C1114" s="134" t="s">
        <v>5106</v>
      </c>
      <c r="D1114" s="135">
        <v>0</v>
      </c>
      <c r="E1114" s="135">
        <v>4</v>
      </c>
      <c r="F1114" s="135" t="s">
        <v>9</v>
      </c>
    </row>
    <row r="1115" spans="2:6" s="1" customFormat="1">
      <c r="B1115" s="133">
        <v>1104</v>
      </c>
      <c r="C1115" s="134" t="s">
        <v>5107</v>
      </c>
      <c r="D1115" s="135">
        <v>2</v>
      </c>
      <c r="E1115" s="135">
        <v>4</v>
      </c>
      <c r="F1115" s="135" t="s">
        <v>9</v>
      </c>
    </row>
    <row r="1116" spans="2:6" s="1" customFormat="1">
      <c r="B1116" s="133">
        <v>1105</v>
      </c>
      <c r="C1116" s="134" t="s">
        <v>5108</v>
      </c>
      <c r="D1116" s="135">
        <v>2</v>
      </c>
      <c r="E1116" s="135">
        <v>3</v>
      </c>
      <c r="F1116" s="135" t="s">
        <v>9</v>
      </c>
    </row>
    <row r="1117" spans="2:6" s="1" customFormat="1">
      <c r="B1117" s="133">
        <v>1106</v>
      </c>
      <c r="C1117" s="134" t="s">
        <v>5109</v>
      </c>
      <c r="D1117" s="135">
        <v>0</v>
      </c>
      <c r="E1117" s="135">
        <v>4</v>
      </c>
      <c r="F1117" s="135" t="s">
        <v>9</v>
      </c>
    </row>
    <row r="1118" spans="2:6" s="1" customFormat="1">
      <c r="B1118" s="133">
        <v>1107</v>
      </c>
      <c r="C1118" s="134" t="s">
        <v>5110</v>
      </c>
      <c r="D1118" s="135">
        <v>0</v>
      </c>
      <c r="E1118" s="135">
        <v>4</v>
      </c>
      <c r="F1118" s="135" t="s">
        <v>9</v>
      </c>
    </row>
    <row r="1119" spans="2:6" s="1" customFormat="1">
      <c r="B1119" s="133">
        <v>1108</v>
      </c>
      <c r="C1119" s="134" t="s">
        <v>5111</v>
      </c>
      <c r="D1119" s="135">
        <v>2</v>
      </c>
      <c r="E1119" s="135">
        <v>3</v>
      </c>
      <c r="F1119" s="135" t="s">
        <v>9</v>
      </c>
    </row>
    <row r="1120" spans="2:6" s="1" customFormat="1">
      <c r="B1120" s="133">
        <v>1109</v>
      </c>
      <c r="C1120" s="134" t="s">
        <v>5112</v>
      </c>
      <c r="D1120" s="135">
        <v>0</v>
      </c>
      <c r="E1120" s="135">
        <v>4</v>
      </c>
      <c r="F1120" s="135" t="s">
        <v>9</v>
      </c>
    </row>
    <row r="1121" spans="2:6" s="1" customFormat="1">
      <c r="B1121" s="133">
        <v>1110</v>
      </c>
      <c r="C1121" s="134" t="s">
        <v>5113</v>
      </c>
      <c r="D1121" s="135">
        <v>0</v>
      </c>
      <c r="E1121" s="135">
        <v>3</v>
      </c>
      <c r="F1121" s="135" t="s">
        <v>9</v>
      </c>
    </row>
    <row r="1122" spans="2:6" s="1" customFormat="1">
      <c r="B1122" s="133">
        <v>1111</v>
      </c>
      <c r="C1122" s="134" t="s">
        <v>5114</v>
      </c>
      <c r="D1122" s="135">
        <v>0</v>
      </c>
      <c r="E1122" s="135">
        <v>1</v>
      </c>
      <c r="F1122" s="135" t="s">
        <v>3779</v>
      </c>
    </row>
    <row r="1123" spans="2:6" s="1" customFormat="1">
      <c r="B1123" s="133">
        <v>1112</v>
      </c>
      <c r="C1123" s="134" t="s">
        <v>5115</v>
      </c>
      <c r="D1123" s="135">
        <v>3</v>
      </c>
      <c r="E1123" s="135">
        <v>4</v>
      </c>
      <c r="F1123" s="135" t="s">
        <v>9</v>
      </c>
    </row>
    <row r="1124" spans="2:6" s="1" customFormat="1">
      <c r="B1124" s="133">
        <v>1113</v>
      </c>
      <c r="C1124" s="134" t="s">
        <v>5116</v>
      </c>
      <c r="D1124" s="135">
        <v>0</v>
      </c>
      <c r="E1124" s="135">
        <v>4</v>
      </c>
      <c r="F1124" s="135" t="s">
        <v>9</v>
      </c>
    </row>
    <row r="1125" spans="2:6" s="1" customFormat="1">
      <c r="B1125" s="133">
        <v>1114</v>
      </c>
      <c r="C1125" s="134" t="s">
        <v>5117</v>
      </c>
      <c r="D1125" s="135">
        <v>0</v>
      </c>
      <c r="E1125" s="135">
        <v>3</v>
      </c>
      <c r="F1125" s="135" t="s">
        <v>9</v>
      </c>
    </row>
    <row r="1126" spans="2:6" s="1" customFormat="1">
      <c r="B1126" s="133">
        <v>1115</v>
      </c>
      <c r="C1126" s="134" t="s">
        <v>5118</v>
      </c>
      <c r="D1126" s="135">
        <v>0</v>
      </c>
      <c r="E1126" s="135">
        <v>1</v>
      </c>
      <c r="F1126" s="135" t="s">
        <v>3779</v>
      </c>
    </row>
    <row r="1127" spans="2:6" s="1" customFormat="1">
      <c r="B1127" s="133">
        <v>1116</v>
      </c>
      <c r="C1127" s="134" t="s">
        <v>5119</v>
      </c>
      <c r="D1127" s="135">
        <v>0</v>
      </c>
      <c r="E1127" s="135">
        <v>4</v>
      </c>
      <c r="F1127" s="135" t="s">
        <v>9</v>
      </c>
    </row>
    <row r="1128" spans="2:6" s="1" customFormat="1">
      <c r="B1128" s="133">
        <v>1117</v>
      </c>
      <c r="C1128" s="134" t="s">
        <v>5120</v>
      </c>
      <c r="D1128" s="135">
        <v>0</v>
      </c>
      <c r="E1128" s="135">
        <v>4</v>
      </c>
      <c r="F1128" s="135" t="s">
        <v>9</v>
      </c>
    </row>
    <row r="1129" spans="2:6" s="1" customFormat="1">
      <c r="B1129" s="133">
        <v>1118</v>
      </c>
      <c r="C1129" s="134" t="s">
        <v>5121</v>
      </c>
      <c r="D1129" s="135">
        <v>2</v>
      </c>
      <c r="E1129" s="135">
        <v>4</v>
      </c>
      <c r="F1129" s="135" t="s">
        <v>9</v>
      </c>
    </row>
    <row r="1130" spans="2:6" s="1" customFormat="1">
      <c r="B1130" s="133">
        <v>1119</v>
      </c>
      <c r="C1130" s="134" t="s">
        <v>5122</v>
      </c>
      <c r="D1130" s="135">
        <v>0</v>
      </c>
      <c r="E1130" s="135">
        <v>4</v>
      </c>
      <c r="F1130" s="135" t="s">
        <v>9</v>
      </c>
    </row>
    <row r="1131" spans="2:6" s="1" customFormat="1">
      <c r="B1131" s="133">
        <v>1120</v>
      </c>
      <c r="C1131" s="134" t="s">
        <v>5123</v>
      </c>
      <c r="D1131" s="135">
        <v>0</v>
      </c>
      <c r="E1131" s="135">
        <v>4</v>
      </c>
      <c r="F1131" s="135" t="s">
        <v>9</v>
      </c>
    </row>
    <row r="1132" spans="2:6" s="1" customFormat="1">
      <c r="B1132" s="133">
        <v>1121</v>
      </c>
      <c r="C1132" s="134" t="s">
        <v>5124</v>
      </c>
      <c r="D1132" s="135">
        <v>0</v>
      </c>
      <c r="E1132" s="135">
        <v>3</v>
      </c>
      <c r="F1132" s="135" t="s">
        <v>9</v>
      </c>
    </row>
    <row r="1133" spans="2:6" s="1" customFormat="1">
      <c r="B1133" s="133">
        <v>1122</v>
      </c>
      <c r="C1133" s="134" t="s">
        <v>5125</v>
      </c>
      <c r="D1133" s="135">
        <v>0</v>
      </c>
      <c r="E1133" s="135">
        <v>4</v>
      </c>
      <c r="F1133" s="135" t="s">
        <v>9</v>
      </c>
    </row>
    <row r="1134" spans="2:6" s="1" customFormat="1">
      <c r="B1134" s="133">
        <v>1123</v>
      </c>
      <c r="C1134" s="134" t="s">
        <v>5126</v>
      </c>
      <c r="D1134" s="135">
        <v>0</v>
      </c>
      <c r="E1134" s="135">
        <v>4</v>
      </c>
      <c r="F1134" s="135" t="s">
        <v>9</v>
      </c>
    </row>
    <row r="1135" spans="2:6" s="1" customFormat="1">
      <c r="B1135" s="133">
        <v>1124</v>
      </c>
      <c r="C1135" s="134" t="s">
        <v>5127</v>
      </c>
      <c r="D1135" s="135">
        <v>0</v>
      </c>
      <c r="E1135" s="135">
        <v>1</v>
      </c>
      <c r="F1135" s="135" t="s">
        <v>3779</v>
      </c>
    </row>
    <row r="1136" spans="2:6" s="1" customFormat="1">
      <c r="B1136" s="133">
        <v>1125</v>
      </c>
      <c r="C1136" s="134" t="s">
        <v>5128</v>
      </c>
      <c r="D1136" s="135">
        <v>0</v>
      </c>
      <c r="E1136" s="135">
        <v>4</v>
      </c>
      <c r="F1136" s="135" t="s">
        <v>9</v>
      </c>
    </row>
    <row r="1137" spans="2:6" s="1" customFormat="1">
      <c r="B1137" s="133">
        <v>1126</v>
      </c>
      <c r="C1137" s="134" t="s">
        <v>5129</v>
      </c>
      <c r="D1137" s="135">
        <v>2</v>
      </c>
      <c r="E1137" s="135">
        <v>1</v>
      </c>
      <c r="F1137" s="135" t="s">
        <v>3779</v>
      </c>
    </row>
    <row r="1138" spans="2:6" s="1" customFormat="1">
      <c r="B1138" s="133">
        <v>1127</v>
      </c>
      <c r="C1138" s="134" t="s">
        <v>5130</v>
      </c>
      <c r="D1138" s="135">
        <v>0</v>
      </c>
      <c r="E1138" s="135">
        <v>4</v>
      </c>
      <c r="F1138" s="135" t="s">
        <v>9</v>
      </c>
    </row>
    <row r="1139" spans="2:6" s="1" customFormat="1">
      <c r="B1139" s="133">
        <v>1128</v>
      </c>
      <c r="C1139" s="134" t="s">
        <v>5131</v>
      </c>
      <c r="D1139" s="135">
        <v>4</v>
      </c>
      <c r="E1139" s="135">
        <v>4</v>
      </c>
      <c r="F1139" s="135" t="s">
        <v>9</v>
      </c>
    </row>
    <row r="1140" spans="2:6" s="1" customFormat="1">
      <c r="B1140" s="133">
        <v>1129</v>
      </c>
      <c r="C1140" s="134" t="s">
        <v>5132</v>
      </c>
      <c r="D1140" s="135">
        <v>0</v>
      </c>
      <c r="E1140" s="135">
        <v>4</v>
      </c>
      <c r="F1140" s="135" t="s">
        <v>9</v>
      </c>
    </row>
    <row r="1141" spans="2:6" s="1" customFormat="1">
      <c r="B1141" s="133">
        <v>1130</v>
      </c>
      <c r="C1141" s="134" t="s">
        <v>5133</v>
      </c>
      <c r="D1141" s="135">
        <v>2</v>
      </c>
      <c r="E1141" s="135">
        <v>4</v>
      </c>
      <c r="F1141" s="135" t="s">
        <v>9</v>
      </c>
    </row>
    <row r="1142" spans="2:6" s="1" customFormat="1">
      <c r="B1142" s="133">
        <v>1131</v>
      </c>
      <c r="C1142" s="134" t="s">
        <v>5134</v>
      </c>
      <c r="D1142" s="135">
        <v>0</v>
      </c>
      <c r="E1142" s="135">
        <v>2</v>
      </c>
      <c r="F1142" s="135" t="s">
        <v>3779</v>
      </c>
    </row>
    <row r="1143" spans="2:6" s="1" customFormat="1">
      <c r="B1143" s="133">
        <v>1132</v>
      </c>
      <c r="C1143" s="134" t="s">
        <v>5135</v>
      </c>
      <c r="D1143" s="135">
        <v>0</v>
      </c>
      <c r="E1143" s="135">
        <v>1</v>
      </c>
      <c r="F1143" s="135" t="s">
        <v>3779</v>
      </c>
    </row>
    <row r="1144" spans="2:6" s="1" customFormat="1">
      <c r="B1144" s="133">
        <v>1133</v>
      </c>
      <c r="C1144" s="134" t="s">
        <v>5136</v>
      </c>
      <c r="D1144" s="135">
        <v>0</v>
      </c>
      <c r="E1144" s="135">
        <v>4</v>
      </c>
      <c r="F1144" s="135" t="s">
        <v>9</v>
      </c>
    </row>
    <row r="1145" spans="2:6" s="1" customFormat="1">
      <c r="B1145" s="133">
        <v>1134</v>
      </c>
      <c r="C1145" s="134" t="s">
        <v>5137</v>
      </c>
      <c r="D1145" s="135">
        <v>0</v>
      </c>
      <c r="E1145" s="135">
        <v>4</v>
      </c>
      <c r="F1145" s="135" t="s">
        <v>9</v>
      </c>
    </row>
    <row r="1146" spans="2:6" s="1" customFormat="1">
      <c r="B1146" s="133">
        <v>1135</v>
      </c>
      <c r="C1146" s="134" t="s">
        <v>5138</v>
      </c>
      <c r="D1146" s="135">
        <v>0</v>
      </c>
      <c r="E1146" s="135">
        <v>4</v>
      </c>
      <c r="F1146" s="135" t="s">
        <v>9</v>
      </c>
    </row>
    <row r="1147" spans="2:6" s="1" customFormat="1">
      <c r="B1147" s="133">
        <v>1136</v>
      </c>
      <c r="C1147" s="134" t="s">
        <v>5139</v>
      </c>
      <c r="D1147" s="135">
        <v>3</v>
      </c>
      <c r="E1147" s="135">
        <v>4</v>
      </c>
      <c r="F1147" s="135" t="s">
        <v>9</v>
      </c>
    </row>
    <row r="1148" spans="2:6" s="1" customFormat="1">
      <c r="B1148" s="133">
        <v>1137</v>
      </c>
      <c r="C1148" s="134" t="s">
        <v>5140</v>
      </c>
      <c r="D1148" s="135">
        <v>0</v>
      </c>
      <c r="E1148" s="135">
        <v>4</v>
      </c>
      <c r="F1148" s="135" t="s">
        <v>9</v>
      </c>
    </row>
    <row r="1149" spans="2:6" s="1" customFormat="1">
      <c r="B1149" s="133">
        <v>1138</v>
      </c>
      <c r="C1149" s="134" t="s">
        <v>5141</v>
      </c>
      <c r="D1149" s="135">
        <v>3</v>
      </c>
      <c r="E1149" s="135">
        <v>4</v>
      </c>
      <c r="F1149" s="135" t="s">
        <v>9</v>
      </c>
    </row>
    <row r="1150" spans="2:6" s="1" customFormat="1">
      <c r="B1150" s="133">
        <v>1139</v>
      </c>
      <c r="C1150" s="134" t="s">
        <v>5142</v>
      </c>
      <c r="D1150" s="135">
        <v>0</v>
      </c>
      <c r="E1150" s="135">
        <v>2</v>
      </c>
      <c r="F1150" s="135" t="s">
        <v>3779</v>
      </c>
    </row>
    <row r="1151" spans="2:6" s="1" customFormat="1">
      <c r="B1151" s="133">
        <v>1140</v>
      </c>
      <c r="C1151" s="134" t="s">
        <v>5143</v>
      </c>
      <c r="D1151" s="135">
        <v>0</v>
      </c>
      <c r="E1151" s="135">
        <v>4</v>
      </c>
      <c r="F1151" s="135" t="s">
        <v>9</v>
      </c>
    </row>
    <row r="1152" spans="2:6" s="1" customFormat="1">
      <c r="B1152" s="133">
        <v>1141</v>
      </c>
      <c r="C1152" s="134" t="s">
        <v>5144</v>
      </c>
      <c r="D1152" s="135">
        <v>0</v>
      </c>
      <c r="E1152" s="135">
        <v>4</v>
      </c>
      <c r="F1152" s="135" t="s">
        <v>9</v>
      </c>
    </row>
    <row r="1153" spans="2:6" s="1" customFormat="1">
      <c r="B1153" s="133">
        <v>1142</v>
      </c>
      <c r="C1153" s="134" t="s">
        <v>5145</v>
      </c>
      <c r="D1153" s="135">
        <v>0</v>
      </c>
      <c r="E1153" s="135">
        <v>2</v>
      </c>
      <c r="F1153" s="135" t="s">
        <v>3779</v>
      </c>
    </row>
    <row r="1154" spans="2:6" s="1" customFormat="1">
      <c r="B1154" s="133">
        <v>1143</v>
      </c>
      <c r="C1154" s="134" t="s">
        <v>5146</v>
      </c>
      <c r="D1154" s="135">
        <v>2</v>
      </c>
      <c r="E1154" s="135">
        <v>4</v>
      </c>
      <c r="F1154" s="135" t="s">
        <v>9</v>
      </c>
    </row>
    <row r="1155" spans="2:6" s="1" customFormat="1">
      <c r="B1155" s="133">
        <v>1144</v>
      </c>
      <c r="C1155" s="134" t="s">
        <v>5147</v>
      </c>
      <c r="D1155" s="135">
        <v>0</v>
      </c>
      <c r="E1155" s="135">
        <v>4</v>
      </c>
      <c r="F1155" s="135" t="s">
        <v>9</v>
      </c>
    </row>
    <row r="1156" spans="2:6" s="1" customFormat="1">
      <c r="B1156" s="133">
        <v>1145</v>
      </c>
      <c r="C1156" s="134" t="s">
        <v>5148</v>
      </c>
      <c r="D1156" s="135">
        <v>0</v>
      </c>
      <c r="E1156" s="135">
        <v>4</v>
      </c>
      <c r="F1156" s="135" t="s">
        <v>9</v>
      </c>
    </row>
    <row r="1157" spans="2:6" s="1" customFormat="1">
      <c r="B1157" s="133">
        <v>1146</v>
      </c>
      <c r="C1157" s="134" t="s">
        <v>5149</v>
      </c>
      <c r="D1157" s="135">
        <v>0</v>
      </c>
      <c r="E1157" s="135">
        <v>2</v>
      </c>
      <c r="F1157" s="135" t="s">
        <v>3779</v>
      </c>
    </row>
    <row r="1158" spans="2:6" s="1" customFormat="1">
      <c r="B1158" s="133">
        <v>1147</v>
      </c>
      <c r="C1158" s="134" t="s">
        <v>5150</v>
      </c>
      <c r="D1158" s="135">
        <v>0</v>
      </c>
      <c r="E1158" s="135">
        <v>4</v>
      </c>
      <c r="F1158" s="135" t="s">
        <v>9</v>
      </c>
    </row>
    <row r="1159" spans="2:6" s="1" customFormat="1">
      <c r="B1159" s="133">
        <v>1148</v>
      </c>
      <c r="C1159" s="134" t="s">
        <v>5151</v>
      </c>
      <c r="D1159" s="135">
        <v>0</v>
      </c>
      <c r="E1159" s="135">
        <v>4</v>
      </c>
      <c r="F1159" s="135" t="s">
        <v>9</v>
      </c>
    </row>
    <row r="1160" spans="2:6" s="1" customFormat="1">
      <c r="B1160" s="133">
        <v>1149</v>
      </c>
      <c r="C1160" s="134" t="s">
        <v>5152</v>
      </c>
      <c r="D1160" s="135">
        <v>0</v>
      </c>
      <c r="E1160" s="135">
        <v>4</v>
      </c>
      <c r="F1160" s="135" t="s">
        <v>9</v>
      </c>
    </row>
    <row r="1161" spans="2:6" s="1" customFormat="1">
      <c r="B1161" s="133">
        <v>1150</v>
      </c>
      <c r="C1161" s="134" t="s">
        <v>5153</v>
      </c>
      <c r="D1161" s="135">
        <v>0</v>
      </c>
      <c r="E1161" s="135">
        <v>4</v>
      </c>
      <c r="F1161" s="135" t="s">
        <v>9</v>
      </c>
    </row>
    <row r="1162" spans="2:6" s="1" customFormat="1">
      <c r="B1162" s="133">
        <v>1151</v>
      </c>
      <c r="C1162" s="134" t="s">
        <v>5154</v>
      </c>
      <c r="D1162" s="135">
        <v>0</v>
      </c>
      <c r="E1162" s="135">
        <v>3</v>
      </c>
      <c r="F1162" s="135" t="s">
        <v>9</v>
      </c>
    </row>
    <row r="1163" spans="2:6" s="1" customFormat="1">
      <c r="B1163" s="133">
        <v>1152</v>
      </c>
      <c r="C1163" s="134" t="s">
        <v>5155</v>
      </c>
      <c r="D1163" s="135">
        <v>0</v>
      </c>
      <c r="E1163" s="135">
        <v>4</v>
      </c>
      <c r="F1163" s="135" t="s">
        <v>9</v>
      </c>
    </row>
    <row r="1164" spans="2:6" s="1" customFormat="1">
      <c r="B1164" s="133">
        <v>1153</v>
      </c>
      <c r="C1164" s="134" t="s">
        <v>5156</v>
      </c>
      <c r="D1164" s="135">
        <v>2</v>
      </c>
      <c r="E1164" s="135">
        <v>4</v>
      </c>
      <c r="F1164" s="135" t="s">
        <v>9</v>
      </c>
    </row>
    <row r="1165" spans="2:6" s="1" customFormat="1">
      <c r="B1165" s="133">
        <v>1154</v>
      </c>
      <c r="C1165" s="134" t="s">
        <v>5157</v>
      </c>
      <c r="D1165" s="135">
        <v>0</v>
      </c>
      <c r="E1165" s="135">
        <v>1</v>
      </c>
      <c r="F1165" s="135" t="s">
        <v>3779</v>
      </c>
    </row>
    <row r="1166" spans="2:6" s="1" customFormat="1">
      <c r="B1166" s="133">
        <v>1155</v>
      </c>
      <c r="C1166" s="134" t="s">
        <v>5158</v>
      </c>
      <c r="D1166" s="135">
        <v>0</v>
      </c>
      <c r="E1166" s="135">
        <v>3</v>
      </c>
      <c r="F1166" s="135" t="s">
        <v>9</v>
      </c>
    </row>
    <row r="1167" spans="2:6" s="1" customFormat="1">
      <c r="B1167" s="133">
        <v>1156</v>
      </c>
      <c r="C1167" s="134" t="s">
        <v>5159</v>
      </c>
      <c r="D1167" s="135">
        <v>0</v>
      </c>
      <c r="E1167" s="135">
        <v>4</v>
      </c>
      <c r="F1167" s="135" t="s">
        <v>9</v>
      </c>
    </row>
    <row r="1168" spans="2:6" s="1" customFormat="1">
      <c r="B1168" s="133">
        <v>1157</v>
      </c>
      <c r="C1168" s="134" t="s">
        <v>5160</v>
      </c>
      <c r="D1168" s="135">
        <v>0</v>
      </c>
      <c r="E1168" s="135">
        <v>4</v>
      </c>
      <c r="F1168" s="135" t="s">
        <v>9</v>
      </c>
    </row>
    <row r="1169" spans="2:6" s="1" customFormat="1">
      <c r="B1169" s="133">
        <v>1158</v>
      </c>
      <c r="C1169" s="134" t="s">
        <v>5161</v>
      </c>
      <c r="D1169" s="135">
        <v>0</v>
      </c>
      <c r="E1169" s="135">
        <v>4</v>
      </c>
      <c r="F1169" s="135" t="s">
        <v>9</v>
      </c>
    </row>
    <row r="1170" spans="2:6" s="1" customFormat="1">
      <c r="B1170" s="133">
        <v>1159</v>
      </c>
      <c r="C1170" s="134" t="s">
        <v>5162</v>
      </c>
      <c r="D1170" s="135">
        <v>0</v>
      </c>
      <c r="E1170" s="135">
        <v>4</v>
      </c>
      <c r="F1170" s="135" t="s">
        <v>9</v>
      </c>
    </row>
    <row r="1171" spans="2:6" s="1" customFormat="1">
      <c r="B1171" s="133">
        <v>1160</v>
      </c>
      <c r="C1171" s="134" t="s">
        <v>5163</v>
      </c>
      <c r="D1171" s="135">
        <v>2</v>
      </c>
      <c r="E1171" s="135">
        <v>4</v>
      </c>
      <c r="F1171" s="135" t="s">
        <v>9</v>
      </c>
    </row>
    <row r="1172" spans="2:6" s="1" customFormat="1">
      <c r="B1172" s="133">
        <v>1161</v>
      </c>
      <c r="C1172" s="134" t="s">
        <v>5164</v>
      </c>
      <c r="D1172" s="135">
        <v>0</v>
      </c>
      <c r="E1172" s="135">
        <v>4</v>
      </c>
      <c r="F1172" s="135" t="s">
        <v>9</v>
      </c>
    </row>
    <row r="1173" spans="2:6" s="1" customFormat="1">
      <c r="B1173" s="133">
        <v>1162</v>
      </c>
      <c r="C1173" s="134" t="s">
        <v>5165</v>
      </c>
      <c r="D1173" s="135">
        <v>0</v>
      </c>
      <c r="E1173" s="135">
        <v>4</v>
      </c>
      <c r="F1173" s="135" t="s">
        <v>9</v>
      </c>
    </row>
    <row r="1174" spans="2:6" s="1" customFormat="1">
      <c r="B1174" s="133">
        <v>1163</v>
      </c>
      <c r="C1174" s="134" t="s">
        <v>5166</v>
      </c>
      <c r="D1174" s="135">
        <v>0</v>
      </c>
      <c r="E1174" s="135">
        <v>4</v>
      </c>
      <c r="F1174" s="135" t="s">
        <v>9</v>
      </c>
    </row>
    <row r="1175" spans="2:6" s="1" customFormat="1">
      <c r="B1175" s="133">
        <v>1164</v>
      </c>
      <c r="C1175" s="134" t="s">
        <v>5167</v>
      </c>
      <c r="D1175" s="135">
        <v>0</v>
      </c>
      <c r="E1175" s="135">
        <v>4</v>
      </c>
      <c r="F1175" s="135" t="s">
        <v>9</v>
      </c>
    </row>
    <row r="1176" spans="2:6" s="1" customFormat="1">
      <c r="B1176" s="133">
        <v>1165</v>
      </c>
      <c r="C1176" s="134" t="s">
        <v>5168</v>
      </c>
      <c r="D1176" s="135">
        <v>2</v>
      </c>
      <c r="E1176" s="135">
        <v>1</v>
      </c>
      <c r="F1176" s="135" t="s">
        <v>3779</v>
      </c>
    </row>
    <row r="1177" spans="2:6" s="1" customFormat="1">
      <c r="B1177" s="133">
        <v>1166</v>
      </c>
      <c r="C1177" s="134" t="s">
        <v>5169</v>
      </c>
      <c r="D1177" s="135">
        <v>0</v>
      </c>
      <c r="E1177" s="135">
        <v>4</v>
      </c>
      <c r="F1177" s="135" t="s">
        <v>9</v>
      </c>
    </row>
    <row r="1178" spans="2:6" s="1" customFormat="1">
      <c r="B1178" s="133">
        <v>1167</v>
      </c>
      <c r="C1178" s="134" t="s">
        <v>5170</v>
      </c>
      <c r="D1178" s="135">
        <v>0</v>
      </c>
      <c r="E1178" s="135">
        <v>4</v>
      </c>
      <c r="F1178" s="135" t="s">
        <v>9</v>
      </c>
    </row>
    <row r="1179" spans="2:6" s="1" customFormat="1">
      <c r="B1179" s="133">
        <v>1168</v>
      </c>
      <c r="C1179" s="134" t="s">
        <v>5171</v>
      </c>
      <c r="D1179" s="135">
        <v>4</v>
      </c>
      <c r="E1179" s="135">
        <v>4</v>
      </c>
      <c r="F1179" s="135" t="s">
        <v>9</v>
      </c>
    </row>
    <row r="1180" spans="2:6" s="1" customFormat="1">
      <c r="B1180" s="133">
        <v>1169</v>
      </c>
      <c r="C1180" s="134" t="s">
        <v>5172</v>
      </c>
      <c r="D1180" s="135">
        <v>2</v>
      </c>
      <c r="E1180" s="135">
        <v>3</v>
      </c>
      <c r="F1180" s="135" t="s">
        <v>9</v>
      </c>
    </row>
    <row r="1181" spans="2:6" s="1" customFormat="1">
      <c r="B1181" s="133">
        <v>1170</v>
      </c>
      <c r="C1181" s="134" t="s">
        <v>5173</v>
      </c>
      <c r="D1181" s="135">
        <v>0</v>
      </c>
      <c r="E1181" s="135">
        <v>4</v>
      </c>
      <c r="F1181" s="135" t="s">
        <v>9</v>
      </c>
    </row>
    <row r="1182" spans="2:6" s="1" customFormat="1">
      <c r="B1182" s="133">
        <v>1171</v>
      </c>
      <c r="C1182" s="134" t="s">
        <v>5174</v>
      </c>
      <c r="D1182" s="135">
        <v>0</v>
      </c>
      <c r="E1182" s="135">
        <v>3</v>
      </c>
      <c r="F1182" s="135" t="s">
        <v>9</v>
      </c>
    </row>
    <row r="1183" spans="2:6" s="1" customFormat="1">
      <c r="B1183" s="133">
        <v>1172</v>
      </c>
      <c r="C1183" s="134" t="s">
        <v>5175</v>
      </c>
      <c r="D1183" s="135">
        <v>0</v>
      </c>
      <c r="E1183" s="135">
        <v>4</v>
      </c>
      <c r="F1183" s="135" t="s">
        <v>9</v>
      </c>
    </row>
    <row r="1184" spans="2:6" s="1" customFormat="1">
      <c r="B1184" s="133">
        <v>1173</v>
      </c>
      <c r="C1184" s="134" t="s">
        <v>5176</v>
      </c>
      <c r="D1184" s="135">
        <v>0</v>
      </c>
      <c r="E1184" s="135">
        <v>4</v>
      </c>
      <c r="F1184" s="135" t="s">
        <v>9</v>
      </c>
    </row>
    <row r="1185" spans="2:6" s="1" customFormat="1">
      <c r="B1185" s="133">
        <v>1174</v>
      </c>
      <c r="C1185" s="134" t="s">
        <v>5177</v>
      </c>
      <c r="D1185" s="135">
        <v>0</v>
      </c>
      <c r="E1185" s="135">
        <v>1</v>
      </c>
      <c r="F1185" s="135" t="s">
        <v>3779</v>
      </c>
    </row>
    <row r="1186" spans="2:6" s="1" customFormat="1">
      <c r="B1186" s="133">
        <v>1175</v>
      </c>
      <c r="C1186" s="134" t="s">
        <v>5178</v>
      </c>
      <c r="D1186" s="135">
        <v>3</v>
      </c>
      <c r="E1186" s="135">
        <v>4</v>
      </c>
      <c r="F1186" s="135" t="s">
        <v>9</v>
      </c>
    </row>
    <row r="1187" spans="2:6" s="1" customFormat="1">
      <c r="B1187" s="133">
        <v>1176</v>
      </c>
      <c r="C1187" s="134" t="s">
        <v>5179</v>
      </c>
      <c r="D1187" s="135">
        <v>0</v>
      </c>
      <c r="E1187" s="135">
        <v>1</v>
      </c>
      <c r="F1187" s="135" t="s">
        <v>3779</v>
      </c>
    </row>
    <row r="1188" spans="2:6" s="1" customFormat="1">
      <c r="B1188" s="133">
        <v>1177</v>
      </c>
      <c r="C1188" s="134" t="s">
        <v>5180</v>
      </c>
      <c r="D1188" s="135">
        <v>0</v>
      </c>
      <c r="E1188" s="135">
        <v>4</v>
      </c>
      <c r="F1188" s="135" t="s">
        <v>9</v>
      </c>
    </row>
    <row r="1189" spans="2:6" s="1" customFormat="1">
      <c r="B1189" s="133">
        <v>1178</v>
      </c>
      <c r="C1189" s="134" t="s">
        <v>5181</v>
      </c>
      <c r="D1189" s="135">
        <v>0</v>
      </c>
      <c r="E1189" s="135">
        <v>4</v>
      </c>
      <c r="F1189" s="135" t="s">
        <v>9</v>
      </c>
    </row>
    <row r="1190" spans="2:6" s="1" customFormat="1">
      <c r="B1190" s="133">
        <v>1179</v>
      </c>
      <c r="C1190" s="134" t="s">
        <v>5182</v>
      </c>
      <c r="D1190" s="135">
        <v>0</v>
      </c>
      <c r="E1190" s="135">
        <v>4</v>
      </c>
      <c r="F1190" s="135" t="s">
        <v>9</v>
      </c>
    </row>
    <row r="1191" spans="2:6" s="1" customFormat="1">
      <c r="B1191" s="133">
        <v>1180</v>
      </c>
      <c r="C1191" s="134" t="s">
        <v>5183</v>
      </c>
      <c r="D1191" s="135">
        <v>0</v>
      </c>
      <c r="E1191" s="135">
        <v>4</v>
      </c>
      <c r="F1191" s="135" t="s">
        <v>9</v>
      </c>
    </row>
    <row r="1192" spans="2:6" s="1" customFormat="1">
      <c r="B1192" s="133">
        <v>1181</v>
      </c>
      <c r="C1192" s="134" t="s">
        <v>5184</v>
      </c>
      <c r="D1192" s="135">
        <v>3</v>
      </c>
      <c r="E1192" s="135">
        <v>4</v>
      </c>
      <c r="F1192" s="135" t="s">
        <v>9</v>
      </c>
    </row>
    <row r="1193" spans="2:6" s="1" customFormat="1">
      <c r="B1193" s="133">
        <v>1182</v>
      </c>
      <c r="C1193" s="134" t="s">
        <v>5185</v>
      </c>
      <c r="D1193" s="135">
        <v>0</v>
      </c>
      <c r="E1193" s="135">
        <v>4</v>
      </c>
      <c r="F1193" s="135" t="s">
        <v>9</v>
      </c>
    </row>
    <row r="1194" spans="2:6" s="1" customFormat="1">
      <c r="B1194" s="133">
        <v>1183</v>
      </c>
      <c r="C1194" s="134" t="s">
        <v>5186</v>
      </c>
      <c r="D1194" s="135">
        <v>0</v>
      </c>
      <c r="E1194" s="135">
        <v>4</v>
      </c>
      <c r="F1194" s="135" t="s">
        <v>9</v>
      </c>
    </row>
    <row r="1195" spans="2:6" s="1" customFormat="1">
      <c r="B1195" s="133">
        <v>1184</v>
      </c>
      <c r="C1195" s="134" t="s">
        <v>5187</v>
      </c>
      <c r="D1195" s="135">
        <v>0</v>
      </c>
      <c r="E1195" s="135">
        <v>4</v>
      </c>
      <c r="F1195" s="135" t="s">
        <v>9</v>
      </c>
    </row>
    <row r="1196" spans="2:6" s="1" customFormat="1">
      <c r="B1196" s="133">
        <v>1185</v>
      </c>
      <c r="C1196" s="134" t="s">
        <v>5188</v>
      </c>
      <c r="D1196" s="135">
        <v>0</v>
      </c>
      <c r="E1196" s="135">
        <v>4</v>
      </c>
      <c r="F1196" s="135" t="s">
        <v>9</v>
      </c>
    </row>
    <row r="1197" spans="2:6" s="1" customFormat="1">
      <c r="B1197" s="133">
        <v>1186</v>
      </c>
      <c r="C1197" s="134" t="s">
        <v>5189</v>
      </c>
      <c r="D1197" s="135">
        <v>4</v>
      </c>
      <c r="E1197" s="135">
        <v>4</v>
      </c>
      <c r="F1197" s="135" t="s">
        <v>9</v>
      </c>
    </row>
    <row r="1198" spans="2:6" s="1" customFormat="1">
      <c r="B1198" s="133">
        <v>1187</v>
      </c>
      <c r="C1198" s="134" t="s">
        <v>5190</v>
      </c>
      <c r="D1198" s="135">
        <v>0</v>
      </c>
      <c r="E1198" s="135">
        <v>4</v>
      </c>
      <c r="F1198" s="135" t="s">
        <v>9</v>
      </c>
    </row>
    <row r="1199" spans="2:6" s="1" customFormat="1">
      <c r="B1199" s="133">
        <v>1188</v>
      </c>
      <c r="C1199" s="134" t="s">
        <v>5191</v>
      </c>
      <c r="D1199" s="135">
        <v>0</v>
      </c>
      <c r="E1199" s="135">
        <v>1</v>
      </c>
      <c r="F1199" s="135" t="s">
        <v>3779</v>
      </c>
    </row>
    <row r="1200" spans="2:6" s="1" customFormat="1">
      <c r="B1200" s="133">
        <v>1189</v>
      </c>
      <c r="C1200" s="134" t="s">
        <v>5192</v>
      </c>
      <c r="D1200" s="135">
        <v>0</v>
      </c>
      <c r="E1200" s="135">
        <v>4</v>
      </c>
      <c r="F1200" s="135" t="s">
        <v>9</v>
      </c>
    </row>
    <row r="1201" spans="2:6" s="1" customFormat="1">
      <c r="B1201" s="133">
        <v>1190</v>
      </c>
      <c r="C1201" s="134" t="s">
        <v>5193</v>
      </c>
      <c r="D1201" s="135">
        <v>0</v>
      </c>
      <c r="E1201" s="135">
        <v>4</v>
      </c>
      <c r="F1201" s="135" t="s">
        <v>9</v>
      </c>
    </row>
    <row r="1202" spans="2:6" s="1" customFormat="1">
      <c r="B1202" s="133">
        <v>1191</v>
      </c>
      <c r="C1202" s="134" t="s">
        <v>5194</v>
      </c>
      <c r="D1202" s="135">
        <v>0</v>
      </c>
      <c r="E1202" s="135">
        <v>4</v>
      </c>
      <c r="F1202" s="135" t="s">
        <v>9</v>
      </c>
    </row>
    <row r="1203" spans="2:6" s="1" customFormat="1">
      <c r="B1203" s="133">
        <v>1192</v>
      </c>
      <c r="C1203" s="134" t="s">
        <v>5195</v>
      </c>
      <c r="D1203" s="135">
        <v>0</v>
      </c>
      <c r="E1203" s="135">
        <v>4</v>
      </c>
      <c r="F1203" s="135" t="s">
        <v>9</v>
      </c>
    </row>
    <row r="1204" spans="2:6" s="1" customFormat="1">
      <c r="B1204" s="133">
        <v>1193</v>
      </c>
      <c r="C1204" s="134" t="s">
        <v>5196</v>
      </c>
      <c r="D1204" s="135">
        <v>0</v>
      </c>
      <c r="E1204" s="135">
        <v>4</v>
      </c>
      <c r="F1204" s="135" t="s">
        <v>9</v>
      </c>
    </row>
    <row r="1205" spans="2:6" s="1" customFormat="1">
      <c r="B1205" s="133">
        <v>1194</v>
      </c>
      <c r="C1205" s="134" t="s">
        <v>5197</v>
      </c>
      <c r="D1205" s="135">
        <v>0</v>
      </c>
      <c r="E1205" s="135">
        <v>2</v>
      </c>
      <c r="F1205" s="135" t="s">
        <v>3779</v>
      </c>
    </row>
    <row r="1206" spans="2:6" s="1" customFormat="1">
      <c r="B1206" s="133">
        <v>1195</v>
      </c>
      <c r="C1206" s="134" t="s">
        <v>5198</v>
      </c>
      <c r="D1206" s="135">
        <v>3</v>
      </c>
      <c r="E1206" s="135">
        <v>1</v>
      </c>
      <c r="F1206" s="135" t="s">
        <v>9</v>
      </c>
    </row>
    <row r="1207" spans="2:6" s="1" customFormat="1">
      <c r="B1207" s="133">
        <v>1196</v>
      </c>
      <c r="C1207" s="134" t="s">
        <v>5199</v>
      </c>
      <c r="D1207" s="135">
        <v>0</v>
      </c>
      <c r="E1207" s="135">
        <v>4</v>
      </c>
      <c r="F1207" s="135" t="s">
        <v>9</v>
      </c>
    </row>
    <row r="1208" spans="2:6" s="1" customFormat="1">
      <c r="B1208" s="133">
        <v>1197</v>
      </c>
      <c r="C1208" s="134" t="s">
        <v>5200</v>
      </c>
      <c r="D1208" s="135">
        <v>0</v>
      </c>
      <c r="E1208" s="135">
        <v>4</v>
      </c>
      <c r="F1208" s="135" t="s">
        <v>9</v>
      </c>
    </row>
    <row r="1209" spans="2:6" s="1" customFormat="1">
      <c r="B1209" s="133">
        <v>1198</v>
      </c>
      <c r="C1209" s="134" t="s">
        <v>5201</v>
      </c>
      <c r="D1209" s="135">
        <v>0</v>
      </c>
      <c r="E1209" s="135">
        <v>1</v>
      </c>
      <c r="F1209" s="135" t="s">
        <v>3779</v>
      </c>
    </row>
    <row r="1210" spans="2:6" s="1" customFormat="1">
      <c r="B1210" s="133">
        <v>1199</v>
      </c>
      <c r="C1210" s="134" t="s">
        <v>5202</v>
      </c>
      <c r="D1210" s="135">
        <v>0</v>
      </c>
      <c r="E1210" s="135">
        <v>4</v>
      </c>
      <c r="F1210" s="135" t="s">
        <v>9</v>
      </c>
    </row>
    <row r="1211" spans="2:6" s="1" customFormat="1">
      <c r="B1211" s="133">
        <v>1200</v>
      </c>
      <c r="C1211" s="134" t="s">
        <v>5203</v>
      </c>
      <c r="D1211" s="135">
        <v>0</v>
      </c>
      <c r="E1211" s="135">
        <v>4</v>
      </c>
      <c r="F1211" s="135" t="s">
        <v>9</v>
      </c>
    </row>
    <row r="1212" spans="2:6" s="1" customFormat="1">
      <c r="B1212" s="133">
        <v>1201</v>
      </c>
      <c r="C1212" s="134" t="s">
        <v>5204</v>
      </c>
      <c r="D1212" s="135">
        <v>3</v>
      </c>
      <c r="E1212" s="135">
        <v>2</v>
      </c>
      <c r="F1212" s="135" t="s">
        <v>9</v>
      </c>
    </row>
    <row r="1213" spans="2:6" s="1" customFormat="1">
      <c r="B1213" s="133">
        <v>1202</v>
      </c>
      <c r="C1213" s="134" t="s">
        <v>5205</v>
      </c>
      <c r="D1213" s="135">
        <v>0</v>
      </c>
      <c r="E1213" s="135">
        <v>4</v>
      </c>
      <c r="F1213" s="135" t="s">
        <v>9</v>
      </c>
    </row>
    <row r="1214" spans="2:6" s="1" customFormat="1">
      <c r="B1214" s="133">
        <v>1203</v>
      </c>
      <c r="C1214" s="134" t="s">
        <v>5206</v>
      </c>
      <c r="D1214" s="135">
        <v>0</v>
      </c>
      <c r="E1214" s="135">
        <v>4</v>
      </c>
      <c r="F1214" s="135" t="s">
        <v>9</v>
      </c>
    </row>
    <row r="1215" spans="2:6" s="1" customFormat="1">
      <c r="B1215" s="133">
        <v>1204</v>
      </c>
      <c r="C1215" s="134" t="s">
        <v>5207</v>
      </c>
      <c r="D1215" s="135">
        <v>4</v>
      </c>
      <c r="E1215" s="135">
        <v>1</v>
      </c>
      <c r="F1215" s="135" t="s">
        <v>9</v>
      </c>
    </row>
    <row r="1216" spans="2:6" s="1" customFormat="1">
      <c r="B1216" s="133">
        <v>1205</v>
      </c>
      <c r="C1216" s="134" t="s">
        <v>5208</v>
      </c>
      <c r="D1216" s="135">
        <v>0</v>
      </c>
      <c r="E1216" s="135">
        <v>2</v>
      </c>
      <c r="F1216" s="135" t="s">
        <v>3779</v>
      </c>
    </row>
    <row r="1217" spans="2:6" s="1" customFormat="1">
      <c r="B1217" s="133">
        <v>1206</v>
      </c>
      <c r="C1217" s="134" t="s">
        <v>5209</v>
      </c>
      <c r="D1217" s="135">
        <v>0</v>
      </c>
      <c r="E1217" s="135">
        <v>1</v>
      </c>
      <c r="F1217" s="135" t="s">
        <v>3779</v>
      </c>
    </row>
    <row r="1218" spans="2:6" s="1" customFormat="1">
      <c r="B1218" s="133">
        <v>1207</v>
      </c>
      <c r="C1218" s="134" t="s">
        <v>5210</v>
      </c>
      <c r="D1218" s="135">
        <v>0</v>
      </c>
      <c r="E1218" s="135">
        <v>4</v>
      </c>
      <c r="F1218" s="135" t="s">
        <v>9</v>
      </c>
    </row>
    <row r="1219" spans="2:6" s="1" customFormat="1">
      <c r="B1219" s="133">
        <v>1208</v>
      </c>
      <c r="C1219" s="134" t="s">
        <v>5211</v>
      </c>
      <c r="D1219" s="135">
        <v>2</v>
      </c>
      <c r="E1219" s="135">
        <v>1</v>
      </c>
      <c r="F1219" s="135" t="s">
        <v>3779</v>
      </c>
    </row>
    <row r="1220" spans="2:6" s="1" customFormat="1">
      <c r="B1220" s="133">
        <v>1209</v>
      </c>
      <c r="C1220" s="134" t="s">
        <v>5212</v>
      </c>
      <c r="D1220" s="135">
        <v>0</v>
      </c>
      <c r="E1220" s="135">
        <v>4</v>
      </c>
      <c r="F1220" s="135" t="s">
        <v>9</v>
      </c>
    </row>
    <row r="1221" spans="2:6" s="1" customFormat="1">
      <c r="B1221" s="133">
        <v>1210</v>
      </c>
      <c r="C1221" s="134" t="s">
        <v>5213</v>
      </c>
      <c r="D1221" s="135">
        <v>0</v>
      </c>
      <c r="E1221" s="135">
        <v>4</v>
      </c>
      <c r="F1221" s="135" t="s">
        <v>9</v>
      </c>
    </row>
    <row r="1222" spans="2:6" s="1" customFormat="1">
      <c r="B1222" s="133">
        <v>1211</v>
      </c>
      <c r="C1222" s="134" t="s">
        <v>5214</v>
      </c>
      <c r="D1222" s="135">
        <v>0</v>
      </c>
      <c r="E1222" s="135">
        <v>4</v>
      </c>
      <c r="F1222" s="135" t="s">
        <v>9</v>
      </c>
    </row>
    <row r="1223" spans="2:6" s="1" customFormat="1">
      <c r="B1223" s="133">
        <v>1212</v>
      </c>
      <c r="C1223" s="134" t="s">
        <v>5215</v>
      </c>
      <c r="D1223" s="135">
        <v>0</v>
      </c>
      <c r="E1223" s="135">
        <v>4</v>
      </c>
      <c r="F1223" s="135" t="s">
        <v>9</v>
      </c>
    </row>
    <row r="1224" spans="2:6" s="1" customFormat="1">
      <c r="B1224" s="133">
        <v>1213</v>
      </c>
      <c r="C1224" s="134" t="s">
        <v>5216</v>
      </c>
      <c r="D1224" s="135">
        <v>0</v>
      </c>
      <c r="E1224" s="135">
        <v>4</v>
      </c>
      <c r="F1224" s="135" t="s">
        <v>9</v>
      </c>
    </row>
    <row r="1225" spans="2:6" s="1" customFormat="1">
      <c r="B1225" s="133">
        <v>1214</v>
      </c>
      <c r="C1225" s="134" t="s">
        <v>5217</v>
      </c>
      <c r="D1225" s="135">
        <v>0</v>
      </c>
      <c r="E1225" s="135">
        <v>4</v>
      </c>
      <c r="F1225" s="135" t="s">
        <v>9</v>
      </c>
    </row>
    <row r="1226" spans="2:6" s="1" customFormat="1">
      <c r="B1226" s="133">
        <v>1215</v>
      </c>
      <c r="C1226" s="134" t="s">
        <v>5218</v>
      </c>
      <c r="D1226" s="135">
        <v>0</v>
      </c>
      <c r="E1226" s="135">
        <v>4</v>
      </c>
      <c r="F1226" s="135" t="s">
        <v>9</v>
      </c>
    </row>
    <row r="1227" spans="2:6" s="1" customFormat="1">
      <c r="B1227" s="133">
        <v>1216</v>
      </c>
      <c r="C1227" s="134" t="s">
        <v>5219</v>
      </c>
      <c r="D1227" s="135">
        <v>0</v>
      </c>
      <c r="E1227" s="135">
        <v>4</v>
      </c>
      <c r="F1227" s="135" t="s">
        <v>9</v>
      </c>
    </row>
    <row r="1228" spans="2:6" s="1" customFormat="1">
      <c r="B1228" s="133">
        <v>1217</v>
      </c>
      <c r="C1228" s="134" t="s">
        <v>5220</v>
      </c>
      <c r="D1228" s="135">
        <v>0</v>
      </c>
      <c r="E1228" s="135">
        <v>1</v>
      </c>
      <c r="F1228" s="135" t="s">
        <v>3779</v>
      </c>
    </row>
    <row r="1229" spans="2:6" s="1" customFormat="1">
      <c r="B1229" s="133">
        <v>1218</v>
      </c>
      <c r="C1229" s="134" t="s">
        <v>5221</v>
      </c>
      <c r="D1229" s="135">
        <v>0</v>
      </c>
      <c r="E1229" s="135">
        <v>4</v>
      </c>
      <c r="F1229" s="135" t="s">
        <v>9</v>
      </c>
    </row>
    <row r="1230" spans="2:6" s="1" customFormat="1">
      <c r="B1230" s="133">
        <v>1219</v>
      </c>
      <c r="C1230" s="134" t="s">
        <v>5222</v>
      </c>
      <c r="D1230" s="135">
        <v>0</v>
      </c>
      <c r="E1230" s="135">
        <v>4</v>
      </c>
      <c r="F1230" s="135" t="s">
        <v>9</v>
      </c>
    </row>
    <row r="1231" spans="2:6" s="1" customFormat="1">
      <c r="B1231" s="133">
        <v>1220</v>
      </c>
      <c r="C1231" s="134" t="s">
        <v>5223</v>
      </c>
      <c r="D1231" s="135">
        <v>2</v>
      </c>
      <c r="E1231" s="135">
        <v>1</v>
      </c>
      <c r="F1231" s="135" t="s">
        <v>3779</v>
      </c>
    </row>
    <row r="1232" spans="2:6" s="1" customFormat="1">
      <c r="B1232" s="133">
        <v>1221</v>
      </c>
      <c r="C1232" s="134" t="s">
        <v>5224</v>
      </c>
      <c r="D1232" s="135">
        <v>0</v>
      </c>
      <c r="E1232" s="135">
        <v>4</v>
      </c>
      <c r="F1232" s="135" t="s">
        <v>9</v>
      </c>
    </row>
    <row r="1233" spans="2:6" s="1" customFormat="1">
      <c r="B1233" s="133">
        <v>1222</v>
      </c>
      <c r="C1233" s="134" t="s">
        <v>5225</v>
      </c>
      <c r="D1233" s="135">
        <v>0</v>
      </c>
      <c r="E1233" s="135">
        <v>3</v>
      </c>
      <c r="F1233" s="135" t="s">
        <v>9</v>
      </c>
    </row>
    <row r="1234" spans="2:6" s="1" customFormat="1">
      <c r="B1234" s="133">
        <v>1223</v>
      </c>
      <c r="C1234" s="134" t="s">
        <v>5226</v>
      </c>
      <c r="D1234" s="135">
        <v>0</v>
      </c>
      <c r="E1234" s="135">
        <v>4</v>
      </c>
      <c r="F1234" s="135" t="s">
        <v>9</v>
      </c>
    </row>
    <row r="1235" spans="2:6" s="1" customFormat="1">
      <c r="B1235" s="133">
        <v>1224</v>
      </c>
      <c r="C1235" s="134" t="s">
        <v>5227</v>
      </c>
      <c r="D1235" s="135">
        <v>3</v>
      </c>
      <c r="E1235" s="135">
        <v>4</v>
      </c>
      <c r="F1235" s="135" t="s">
        <v>9</v>
      </c>
    </row>
    <row r="1236" spans="2:6" s="1" customFormat="1">
      <c r="B1236" s="133">
        <v>1225</v>
      </c>
      <c r="C1236" s="134" t="s">
        <v>5228</v>
      </c>
      <c r="D1236" s="135">
        <v>4</v>
      </c>
      <c r="E1236" s="135">
        <v>1</v>
      </c>
      <c r="F1236" s="135" t="s">
        <v>9</v>
      </c>
    </row>
    <row r="1237" spans="2:6" s="1" customFormat="1">
      <c r="B1237" s="133">
        <v>1226</v>
      </c>
      <c r="C1237" s="134" t="s">
        <v>5229</v>
      </c>
      <c r="D1237" s="135">
        <v>0</v>
      </c>
      <c r="E1237" s="135">
        <v>4</v>
      </c>
      <c r="F1237" s="135" t="s">
        <v>9</v>
      </c>
    </row>
    <row r="1238" spans="2:6" s="1" customFormat="1">
      <c r="B1238" s="133">
        <v>1227</v>
      </c>
      <c r="C1238" s="134" t="s">
        <v>5230</v>
      </c>
      <c r="D1238" s="135">
        <v>3</v>
      </c>
      <c r="E1238" s="135">
        <v>4</v>
      </c>
      <c r="F1238" s="135" t="s">
        <v>9</v>
      </c>
    </row>
    <row r="1239" spans="2:6" s="1" customFormat="1">
      <c r="B1239" s="133">
        <v>1228</v>
      </c>
      <c r="C1239" s="134" t="s">
        <v>5231</v>
      </c>
      <c r="D1239" s="135">
        <v>0</v>
      </c>
      <c r="E1239" s="135">
        <v>4</v>
      </c>
      <c r="F1239" s="135" t="s">
        <v>9</v>
      </c>
    </row>
    <row r="1240" spans="2:6" s="1" customFormat="1">
      <c r="B1240" s="133">
        <v>1229</v>
      </c>
      <c r="C1240" s="134" t="s">
        <v>5232</v>
      </c>
      <c r="D1240" s="135">
        <v>0</v>
      </c>
      <c r="E1240" s="135">
        <v>4</v>
      </c>
      <c r="F1240" s="135" t="s">
        <v>9</v>
      </c>
    </row>
    <row r="1241" spans="2:6" s="1" customFormat="1">
      <c r="B1241" s="133">
        <v>1230</v>
      </c>
      <c r="C1241" s="134" t="s">
        <v>5233</v>
      </c>
      <c r="D1241" s="135">
        <v>0</v>
      </c>
      <c r="E1241" s="135">
        <v>1</v>
      </c>
      <c r="F1241" s="135" t="s">
        <v>3779</v>
      </c>
    </row>
    <row r="1242" spans="2:6" s="1" customFormat="1">
      <c r="B1242" s="133">
        <v>1231</v>
      </c>
      <c r="C1242" s="134" t="s">
        <v>5234</v>
      </c>
      <c r="D1242" s="135">
        <v>0</v>
      </c>
      <c r="E1242" s="135">
        <v>4</v>
      </c>
      <c r="F1242" s="135" t="s">
        <v>9</v>
      </c>
    </row>
    <row r="1243" spans="2:6" s="1" customFormat="1">
      <c r="B1243" s="133">
        <v>1232</v>
      </c>
      <c r="C1243" s="134" t="s">
        <v>5235</v>
      </c>
      <c r="D1243" s="135">
        <v>0</v>
      </c>
      <c r="E1243" s="135">
        <v>3</v>
      </c>
      <c r="F1243" s="135" t="s">
        <v>9</v>
      </c>
    </row>
    <row r="1244" spans="2:6" s="1" customFormat="1">
      <c r="B1244" s="133">
        <v>1233</v>
      </c>
      <c r="C1244" s="134" t="s">
        <v>5236</v>
      </c>
      <c r="D1244" s="135">
        <v>0</v>
      </c>
      <c r="E1244" s="135">
        <v>4</v>
      </c>
      <c r="F1244" s="135" t="s">
        <v>9</v>
      </c>
    </row>
    <row r="1245" spans="2:6" s="1" customFormat="1">
      <c r="B1245" s="133">
        <v>1234</v>
      </c>
      <c r="C1245" s="134" t="s">
        <v>5237</v>
      </c>
      <c r="D1245" s="135">
        <v>0</v>
      </c>
      <c r="E1245" s="135">
        <v>4</v>
      </c>
      <c r="F1245" s="135" t="s">
        <v>9</v>
      </c>
    </row>
    <row r="1246" spans="2:6" s="1" customFormat="1">
      <c r="B1246" s="133">
        <v>1235</v>
      </c>
      <c r="C1246" s="134" t="s">
        <v>5238</v>
      </c>
      <c r="D1246" s="135">
        <v>0</v>
      </c>
      <c r="E1246" s="135">
        <v>4</v>
      </c>
      <c r="F1246" s="135" t="s">
        <v>9</v>
      </c>
    </row>
    <row r="1247" spans="2:6" s="1" customFormat="1">
      <c r="B1247" s="133">
        <v>1236</v>
      </c>
      <c r="C1247" s="134" t="s">
        <v>5239</v>
      </c>
      <c r="D1247" s="135">
        <v>0</v>
      </c>
      <c r="E1247" s="135">
        <v>4</v>
      </c>
      <c r="F1247" s="135" t="s">
        <v>9</v>
      </c>
    </row>
    <row r="1248" spans="2:6" s="1" customFormat="1">
      <c r="B1248" s="133">
        <v>1237</v>
      </c>
      <c r="C1248" s="134" t="s">
        <v>5240</v>
      </c>
      <c r="D1248" s="135">
        <v>0</v>
      </c>
      <c r="E1248" s="135">
        <v>3</v>
      </c>
      <c r="F1248" s="135" t="s">
        <v>9</v>
      </c>
    </row>
    <row r="1249" spans="2:6" s="1" customFormat="1">
      <c r="B1249" s="133">
        <v>1238</v>
      </c>
      <c r="C1249" s="134" t="s">
        <v>5241</v>
      </c>
      <c r="D1249" s="135">
        <v>2</v>
      </c>
      <c r="E1249" s="135">
        <v>4</v>
      </c>
      <c r="F1249" s="135" t="s">
        <v>9</v>
      </c>
    </row>
    <row r="1250" spans="2:6" s="1" customFormat="1">
      <c r="B1250" s="133">
        <v>1239</v>
      </c>
      <c r="C1250" s="134" t="s">
        <v>5242</v>
      </c>
      <c r="D1250" s="135">
        <v>0</v>
      </c>
      <c r="E1250" s="135">
        <v>4</v>
      </c>
      <c r="F1250" s="135" t="s">
        <v>9</v>
      </c>
    </row>
    <row r="1251" spans="2:6" s="1" customFormat="1">
      <c r="B1251" s="133">
        <v>1240</v>
      </c>
      <c r="C1251" s="134" t="s">
        <v>5243</v>
      </c>
      <c r="D1251" s="135">
        <v>4</v>
      </c>
      <c r="E1251" s="135">
        <v>1</v>
      </c>
      <c r="F1251" s="135" t="s">
        <v>9</v>
      </c>
    </row>
    <row r="1252" spans="2:6" s="1" customFormat="1">
      <c r="B1252" s="133">
        <v>1241</v>
      </c>
      <c r="C1252" s="134" t="s">
        <v>5244</v>
      </c>
      <c r="D1252" s="135">
        <v>0</v>
      </c>
      <c r="E1252" s="135">
        <v>1</v>
      </c>
      <c r="F1252" s="135" t="s">
        <v>3779</v>
      </c>
    </row>
    <row r="1253" spans="2:6" s="1" customFormat="1">
      <c r="B1253" s="133">
        <v>1242</v>
      </c>
      <c r="C1253" s="134" t="s">
        <v>5245</v>
      </c>
      <c r="D1253" s="135">
        <v>0</v>
      </c>
      <c r="E1253" s="135">
        <v>3</v>
      </c>
      <c r="F1253" s="135" t="s">
        <v>9</v>
      </c>
    </row>
    <row r="1254" spans="2:6" s="1" customFormat="1">
      <c r="B1254" s="133">
        <v>1243</v>
      </c>
      <c r="C1254" s="134" t="s">
        <v>5246</v>
      </c>
      <c r="D1254" s="135">
        <v>0</v>
      </c>
      <c r="E1254" s="135">
        <v>4</v>
      </c>
      <c r="F1254" s="135" t="s">
        <v>9</v>
      </c>
    </row>
    <row r="1255" spans="2:6" s="1" customFormat="1">
      <c r="B1255" s="133">
        <v>1244</v>
      </c>
      <c r="C1255" s="134" t="s">
        <v>5247</v>
      </c>
      <c r="D1255" s="135">
        <v>0</v>
      </c>
      <c r="E1255" s="135">
        <v>4</v>
      </c>
      <c r="F1255" s="135" t="s">
        <v>9</v>
      </c>
    </row>
    <row r="1256" spans="2:6" s="1" customFormat="1">
      <c r="B1256" s="133">
        <v>1245</v>
      </c>
      <c r="C1256" s="134" t="s">
        <v>5248</v>
      </c>
      <c r="D1256" s="135">
        <v>0</v>
      </c>
      <c r="E1256" s="135">
        <v>2</v>
      </c>
      <c r="F1256" s="135" t="s">
        <v>3779</v>
      </c>
    </row>
    <row r="1257" spans="2:6" s="1" customFormat="1">
      <c r="B1257" s="133">
        <v>1246</v>
      </c>
      <c r="C1257" s="134" t="s">
        <v>5249</v>
      </c>
      <c r="D1257" s="135">
        <v>3</v>
      </c>
      <c r="E1257" s="135">
        <v>1</v>
      </c>
      <c r="F1257" s="135" t="s">
        <v>9</v>
      </c>
    </row>
    <row r="1258" spans="2:6" s="1" customFormat="1">
      <c r="B1258" s="133">
        <v>1247</v>
      </c>
      <c r="C1258" s="134" t="s">
        <v>5250</v>
      </c>
      <c r="D1258" s="135">
        <v>0</v>
      </c>
      <c r="E1258" s="135">
        <v>4</v>
      </c>
      <c r="F1258" s="135" t="s">
        <v>9</v>
      </c>
    </row>
    <row r="1259" spans="2:6" s="1" customFormat="1">
      <c r="B1259" s="133">
        <v>1248</v>
      </c>
      <c r="C1259" s="134" t="s">
        <v>5251</v>
      </c>
      <c r="D1259" s="135">
        <v>3</v>
      </c>
      <c r="E1259" s="135">
        <v>4</v>
      </c>
      <c r="F1259" s="135" t="s">
        <v>9</v>
      </c>
    </row>
    <row r="1260" spans="2:6" s="1" customFormat="1">
      <c r="B1260" s="133">
        <v>1249</v>
      </c>
      <c r="C1260" s="134" t="s">
        <v>5252</v>
      </c>
      <c r="D1260" s="135">
        <v>2</v>
      </c>
      <c r="E1260" s="135">
        <v>4</v>
      </c>
      <c r="F1260" s="135" t="s">
        <v>9</v>
      </c>
    </row>
    <row r="1261" spans="2:6" s="1" customFormat="1">
      <c r="B1261" s="133">
        <v>1250</v>
      </c>
      <c r="C1261" s="134" t="s">
        <v>5253</v>
      </c>
      <c r="D1261" s="135">
        <v>0</v>
      </c>
      <c r="E1261" s="135">
        <v>1</v>
      </c>
      <c r="F1261" s="135" t="s">
        <v>3779</v>
      </c>
    </row>
    <row r="1262" spans="2:6" s="1" customFormat="1">
      <c r="B1262" s="133">
        <v>1251</v>
      </c>
      <c r="C1262" s="134" t="s">
        <v>5254</v>
      </c>
      <c r="D1262" s="135">
        <v>0</v>
      </c>
      <c r="E1262" s="135">
        <v>4</v>
      </c>
      <c r="F1262" s="135" t="s">
        <v>9</v>
      </c>
    </row>
    <row r="1263" spans="2:6" s="1" customFormat="1">
      <c r="B1263" s="133">
        <v>1252</v>
      </c>
      <c r="C1263" s="134" t="s">
        <v>5255</v>
      </c>
      <c r="D1263" s="135">
        <v>3</v>
      </c>
      <c r="E1263" s="135">
        <v>4</v>
      </c>
      <c r="F1263" s="135" t="s">
        <v>9</v>
      </c>
    </row>
    <row r="1264" spans="2:6" s="1" customFormat="1">
      <c r="B1264" s="133">
        <v>1253</v>
      </c>
      <c r="C1264" s="134" t="s">
        <v>5256</v>
      </c>
      <c r="D1264" s="135">
        <v>0</v>
      </c>
      <c r="E1264" s="135">
        <v>3</v>
      </c>
      <c r="F1264" s="135" t="s">
        <v>9</v>
      </c>
    </row>
    <row r="1265" spans="2:6" s="1" customFormat="1">
      <c r="B1265" s="133">
        <v>1254</v>
      </c>
      <c r="C1265" s="134" t="s">
        <v>5257</v>
      </c>
      <c r="D1265" s="135">
        <v>0</v>
      </c>
      <c r="E1265" s="135">
        <v>4</v>
      </c>
      <c r="F1265" s="135" t="s">
        <v>9</v>
      </c>
    </row>
    <row r="1266" spans="2:6" s="1" customFormat="1">
      <c r="B1266" s="133">
        <v>1255</v>
      </c>
      <c r="C1266" s="134" t="s">
        <v>5258</v>
      </c>
      <c r="D1266" s="135">
        <v>3</v>
      </c>
      <c r="E1266" s="135">
        <v>4</v>
      </c>
      <c r="F1266" s="135" t="s">
        <v>9</v>
      </c>
    </row>
    <row r="1267" spans="2:6" s="1" customFormat="1">
      <c r="B1267" s="133">
        <v>1256</v>
      </c>
      <c r="C1267" s="134" t="s">
        <v>5259</v>
      </c>
      <c r="D1267" s="135">
        <v>3</v>
      </c>
      <c r="E1267" s="135">
        <v>4</v>
      </c>
      <c r="F1267" s="135" t="s">
        <v>9</v>
      </c>
    </row>
    <row r="1268" spans="2:6" s="1" customFormat="1">
      <c r="B1268" s="133">
        <v>1257</v>
      </c>
      <c r="C1268" s="134" t="s">
        <v>5260</v>
      </c>
      <c r="D1268" s="135">
        <v>2</v>
      </c>
      <c r="E1268" s="135">
        <v>4</v>
      </c>
      <c r="F1268" s="135" t="s">
        <v>9</v>
      </c>
    </row>
    <row r="1269" spans="2:6" s="1" customFormat="1">
      <c r="B1269" s="133">
        <v>1258</v>
      </c>
      <c r="C1269" s="134" t="s">
        <v>5261</v>
      </c>
      <c r="D1269" s="135">
        <v>3</v>
      </c>
      <c r="E1269" s="135">
        <v>4</v>
      </c>
      <c r="F1269" s="135" t="s">
        <v>9</v>
      </c>
    </row>
    <row r="1270" spans="2:6" s="1" customFormat="1">
      <c r="B1270" s="133">
        <v>1259</v>
      </c>
      <c r="C1270" s="134" t="s">
        <v>5262</v>
      </c>
      <c r="D1270" s="135">
        <v>0</v>
      </c>
      <c r="E1270" s="135">
        <v>4</v>
      </c>
      <c r="F1270" s="135" t="s">
        <v>9</v>
      </c>
    </row>
    <row r="1271" spans="2:6" s="1" customFormat="1">
      <c r="B1271" s="133">
        <v>1260</v>
      </c>
      <c r="C1271" s="134" t="s">
        <v>5263</v>
      </c>
      <c r="D1271" s="135">
        <v>0</v>
      </c>
      <c r="E1271" s="135">
        <v>4</v>
      </c>
      <c r="F1271" s="135" t="s">
        <v>9</v>
      </c>
    </row>
    <row r="1272" spans="2:6" s="1" customFormat="1">
      <c r="B1272" s="133">
        <v>1261</v>
      </c>
      <c r="C1272" s="134" t="s">
        <v>5264</v>
      </c>
      <c r="D1272" s="135">
        <v>0</v>
      </c>
      <c r="E1272" s="135">
        <v>4</v>
      </c>
      <c r="F1272" s="135" t="s">
        <v>9</v>
      </c>
    </row>
    <row r="1273" spans="2:6" s="1" customFormat="1">
      <c r="B1273" s="133">
        <v>1262</v>
      </c>
      <c r="C1273" s="134" t="s">
        <v>5265</v>
      </c>
      <c r="D1273" s="135">
        <v>0</v>
      </c>
      <c r="E1273" s="135">
        <v>4</v>
      </c>
      <c r="F1273" s="135" t="s">
        <v>9</v>
      </c>
    </row>
    <row r="1274" spans="2:6" s="1" customFormat="1">
      <c r="B1274" s="133">
        <v>1263</v>
      </c>
      <c r="C1274" s="134" t="s">
        <v>5266</v>
      </c>
      <c r="D1274" s="135">
        <v>0</v>
      </c>
      <c r="E1274" s="135">
        <v>4</v>
      </c>
      <c r="F1274" s="135" t="s">
        <v>9</v>
      </c>
    </row>
    <row r="1275" spans="2:6" s="1" customFormat="1">
      <c r="B1275" s="133">
        <v>1264</v>
      </c>
      <c r="C1275" s="134" t="s">
        <v>5267</v>
      </c>
      <c r="D1275" s="135">
        <v>4</v>
      </c>
      <c r="E1275" s="135">
        <v>3</v>
      </c>
      <c r="F1275" s="135" t="s">
        <v>9</v>
      </c>
    </row>
    <row r="1276" spans="2:6" s="1" customFormat="1">
      <c r="B1276" s="133">
        <v>1265</v>
      </c>
      <c r="C1276" s="134" t="s">
        <v>5268</v>
      </c>
      <c r="D1276" s="135">
        <v>0</v>
      </c>
      <c r="E1276" s="135">
        <v>4</v>
      </c>
      <c r="F1276" s="135" t="s">
        <v>9</v>
      </c>
    </row>
    <row r="1277" spans="2:6" s="1" customFormat="1">
      <c r="B1277" s="133">
        <v>1266</v>
      </c>
      <c r="C1277" s="134" t="s">
        <v>5269</v>
      </c>
      <c r="D1277" s="135">
        <v>0</v>
      </c>
      <c r="E1277" s="135">
        <v>4</v>
      </c>
      <c r="F1277" s="135" t="s">
        <v>9</v>
      </c>
    </row>
    <row r="1278" spans="2:6" s="1" customFormat="1">
      <c r="B1278" s="133">
        <v>1267</v>
      </c>
      <c r="C1278" s="134" t="s">
        <v>5270</v>
      </c>
      <c r="D1278" s="135">
        <v>0</v>
      </c>
      <c r="E1278" s="135">
        <v>4</v>
      </c>
      <c r="F1278" s="135" t="s">
        <v>9</v>
      </c>
    </row>
    <row r="1279" spans="2:6" s="1" customFormat="1">
      <c r="B1279" s="133">
        <v>1268</v>
      </c>
      <c r="C1279" s="134" t="s">
        <v>5271</v>
      </c>
      <c r="D1279" s="135">
        <v>3</v>
      </c>
      <c r="E1279" s="135">
        <v>4</v>
      </c>
      <c r="F1279" s="135" t="s">
        <v>9</v>
      </c>
    </row>
    <row r="1280" spans="2:6" s="1" customFormat="1">
      <c r="B1280" s="133">
        <v>1269</v>
      </c>
      <c r="C1280" s="134" t="s">
        <v>5272</v>
      </c>
      <c r="D1280" s="135">
        <v>3</v>
      </c>
      <c r="E1280" s="135">
        <v>4</v>
      </c>
      <c r="F1280" s="135" t="s">
        <v>9</v>
      </c>
    </row>
    <row r="1281" spans="2:6" s="1" customFormat="1">
      <c r="B1281" s="133">
        <v>1270</v>
      </c>
      <c r="C1281" s="134" t="s">
        <v>5273</v>
      </c>
      <c r="D1281" s="135">
        <v>0</v>
      </c>
      <c r="E1281" s="135">
        <v>4</v>
      </c>
      <c r="F1281" s="135" t="s">
        <v>9</v>
      </c>
    </row>
    <row r="1282" spans="2:6" s="1" customFormat="1">
      <c r="B1282" s="133">
        <v>1271</v>
      </c>
      <c r="C1282" s="134" t="s">
        <v>5274</v>
      </c>
      <c r="D1282" s="135">
        <v>0</v>
      </c>
      <c r="E1282" s="135">
        <v>4</v>
      </c>
      <c r="F1282" s="135" t="s">
        <v>9</v>
      </c>
    </row>
    <row r="1283" spans="2:6" s="1" customFormat="1">
      <c r="B1283" s="133">
        <v>1272</v>
      </c>
      <c r="C1283" s="134" t="s">
        <v>5275</v>
      </c>
      <c r="D1283" s="135">
        <v>2</v>
      </c>
      <c r="E1283" s="135">
        <v>4</v>
      </c>
      <c r="F1283" s="135" t="s">
        <v>9</v>
      </c>
    </row>
    <row r="1284" spans="2:6" s="1" customFormat="1">
      <c r="B1284" s="133">
        <v>1273</v>
      </c>
      <c r="C1284" s="134" t="s">
        <v>5276</v>
      </c>
      <c r="D1284" s="135">
        <v>0</v>
      </c>
      <c r="E1284" s="135">
        <v>4</v>
      </c>
      <c r="F1284" s="135" t="s">
        <v>9</v>
      </c>
    </row>
    <row r="1285" spans="2:6" s="1" customFormat="1">
      <c r="B1285" s="133">
        <v>1274</v>
      </c>
      <c r="C1285" s="134" t="s">
        <v>5277</v>
      </c>
      <c r="D1285" s="135">
        <v>0</v>
      </c>
      <c r="E1285" s="135">
        <v>4</v>
      </c>
      <c r="F1285" s="135" t="s">
        <v>9</v>
      </c>
    </row>
    <row r="1286" spans="2:6" s="1" customFormat="1">
      <c r="B1286" s="133">
        <v>1275</v>
      </c>
      <c r="C1286" s="134" t="s">
        <v>5278</v>
      </c>
      <c r="D1286" s="135">
        <v>2</v>
      </c>
      <c r="E1286" s="135">
        <v>4</v>
      </c>
      <c r="F1286" s="135" t="s">
        <v>9</v>
      </c>
    </row>
    <row r="1287" spans="2:6" s="1" customFormat="1">
      <c r="B1287" s="133">
        <v>1276</v>
      </c>
      <c r="C1287" s="134" t="s">
        <v>5279</v>
      </c>
      <c r="D1287" s="135">
        <v>0</v>
      </c>
      <c r="E1287" s="135">
        <v>4</v>
      </c>
      <c r="F1287" s="135" t="s">
        <v>9</v>
      </c>
    </row>
    <row r="1288" spans="2:6" s="1" customFormat="1">
      <c r="B1288" s="133">
        <v>1277</v>
      </c>
      <c r="C1288" s="134" t="s">
        <v>5280</v>
      </c>
      <c r="D1288" s="135">
        <v>3</v>
      </c>
      <c r="E1288" s="135">
        <v>4</v>
      </c>
      <c r="F1288" s="135" t="s">
        <v>9</v>
      </c>
    </row>
    <row r="1289" spans="2:6" s="1" customFormat="1">
      <c r="B1289" s="133">
        <v>1278</v>
      </c>
      <c r="C1289" s="134" t="s">
        <v>5281</v>
      </c>
      <c r="D1289" s="135">
        <v>3</v>
      </c>
      <c r="E1289" s="135">
        <v>2</v>
      </c>
      <c r="F1289" s="135" t="s">
        <v>9</v>
      </c>
    </row>
    <row r="1290" spans="2:6" s="1" customFormat="1">
      <c r="B1290" s="133">
        <v>1279</v>
      </c>
      <c r="C1290" s="134" t="s">
        <v>5282</v>
      </c>
      <c r="D1290" s="135">
        <v>0</v>
      </c>
      <c r="E1290" s="135">
        <v>4</v>
      </c>
      <c r="F1290" s="135" t="s">
        <v>9</v>
      </c>
    </row>
    <row r="1291" spans="2:6" s="1" customFormat="1">
      <c r="B1291" s="133">
        <v>1280</v>
      </c>
      <c r="C1291" s="134" t="s">
        <v>5283</v>
      </c>
      <c r="D1291" s="135">
        <v>4</v>
      </c>
      <c r="E1291" s="135">
        <v>1</v>
      </c>
      <c r="F1291" s="135" t="s">
        <v>9</v>
      </c>
    </row>
    <row r="1292" spans="2:6" s="1" customFormat="1">
      <c r="B1292" s="133">
        <v>1281</v>
      </c>
      <c r="C1292" s="134" t="s">
        <v>5284</v>
      </c>
      <c r="D1292" s="135">
        <v>0</v>
      </c>
      <c r="E1292" s="135">
        <v>4</v>
      </c>
      <c r="F1292" s="135" t="s">
        <v>9</v>
      </c>
    </row>
    <row r="1293" spans="2:6" s="1" customFormat="1">
      <c r="B1293" s="133">
        <v>1282</v>
      </c>
      <c r="C1293" s="134" t="s">
        <v>5285</v>
      </c>
      <c r="D1293" s="135">
        <v>0</v>
      </c>
      <c r="E1293" s="135">
        <v>1</v>
      </c>
      <c r="F1293" s="135" t="s">
        <v>3779</v>
      </c>
    </row>
    <row r="1294" spans="2:6" s="1" customFormat="1">
      <c r="B1294" s="133">
        <v>1283</v>
      </c>
      <c r="C1294" s="134" t="s">
        <v>5286</v>
      </c>
      <c r="D1294" s="135">
        <v>0</v>
      </c>
      <c r="E1294" s="135">
        <v>1</v>
      </c>
      <c r="F1294" s="135" t="s">
        <v>3779</v>
      </c>
    </row>
    <row r="1295" spans="2:6" s="1" customFormat="1">
      <c r="B1295" s="133">
        <v>1284</v>
      </c>
      <c r="C1295" s="134" t="s">
        <v>5287</v>
      </c>
      <c r="D1295" s="135">
        <v>3</v>
      </c>
      <c r="E1295" s="135">
        <v>1</v>
      </c>
      <c r="F1295" s="135" t="s">
        <v>9</v>
      </c>
    </row>
    <row r="1296" spans="2:6" s="1" customFormat="1">
      <c r="B1296" s="133">
        <v>1285</v>
      </c>
      <c r="C1296" s="134" t="s">
        <v>5288</v>
      </c>
      <c r="D1296" s="135">
        <v>2</v>
      </c>
      <c r="E1296" s="135">
        <v>4</v>
      </c>
      <c r="F1296" s="135" t="s">
        <v>9</v>
      </c>
    </row>
    <row r="1297" spans="2:6" s="1" customFormat="1">
      <c r="B1297" s="133">
        <v>1286</v>
      </c>
      <c r="C1297" s="134" t="s">
        <v>5289</v>
      </c>
      <c r="D1297" s="135">
        <v>0</v>
      </c>
      <c r="E1297" s="135">
        <v>4</v>
      </c>
      <c r="F1297" s="135" t="s">
        <v>9</v>
      </c>
    </row>
    <row r="1298" spans="2:6" s="1" customFormat="1">
      <c r="B1298" s="133">
        <v>1287</v>
      </c>
      <c r="C1298" s="134" t="s">
        <v>5290</v>
      </c>
      <c r="D1298" s="135">
        <v>0</v>
      </c>
      <c r="E1298" s="135">
        <v>4</v>
      </c>
      <c r="F1298" s="135" t="s">
        <v>9</v>
      </c>
    </row>
    <row r="1299" spans="2:6" s="1" customFormat="1">
      <c r="B1299" s="133">
        <v>1288</v>
      </c>
      <c r="C1299" s="134" t="s">
        <v>5291</v>
      </c>
      <c r="D1299" s="135">
        <v>0</v>
      </c>
      <c r="E1299" s="135">
        <v>4</v>
      </c>
      <c r="F1299" s="135" t="s">
        <v>9</v>
      </c>
    </row>
    <row r="1300" spans="2:6" s="1" customFormat="1">
      <c r="B1300" s="133">
        <v>1289</v>
      </c>
      <c r="C1300" s="134" t="s">
        <v>5292</v>
      </c>
      <c r="D1300" s="135">
        <v>0</v>
      </c>
      <c r="E1300" s="135">
        <v>4</v>
      </c>
      <c r="F1300" s="135" t="s">
        <v>9</v>
      </c>
    </row>
    <row r="1301" spans="2:6" s="1" customFormat="1">
      <c r="B1301" s="133">
        <v>1290</v>
      </c>
      <c r="C1301" s="134" t="s">
        <v>5293</v>
      </c>
      <c r="D1301" s="135">
        <v>0</v>
      </c>
      <c r="E1301" s="135">
        <v>4</v>
      </c>
      <c r="F1301" s="135" t="s">
        <v>9</v>
      </c>
    </row>
    <row r="1302" spans="2:6" s="1" customFormat="1">
      <c r="B1302" s="133">
        <v>1291</v>
      </c>
      <c r="C1302" s="134" t="s">
        <v>5294</v>
      </c>
      <c r="D1302" s="135">
        <v>0</v>
      </c>
      <c r="E1302" s="135">
        <v>4</v>
      </c>
      <c r="F1302" s="135" t="s">
        <v>9</v>
      </c>
    </row>
    <row r="1303" spans="2:6" s="1" customFormat="1">
      <c r="B1303" s="133">
        <v>1292</v>
      </c>
      <c r="C1303" s="134" t="s">
        <v>5295</v>
      </c>
      <c r="D1303" s="135">
        <v>4</v>
      </c>
      <c r="E1303" s="135">
        <v>4</v>
      </c>
      <c r="F1303" s="135" t="s">
        <v>9</v>
      </c>
    </row>
    <row r="1304" spans="2:6" s="1" customFormat="1">
      <c r="B1304" s="133">
        <v>1293</v>
      </c>
      <c r="C1304" s="134" t="s">
        <v>5296</v>
      </c>
      <c r="D1304" s="135">
        <v>0</v>
      </c>
      <c r="E1304" s="135">
        <v>4</v>
      </c>
      <c r="F1304" s="135" t="s">
        <v>9</v>
      </c>
    </row>
    <row r="1305" spans="2:6" s="1" customFormat="1">
      <c r="B1305" s="133">
        <v>1294</v>
      </c>
      <c r="C1305" s="134" t="s">
        <v>5297</v>
      </c>
      <c r="D1305" s="135">
        <v>0</v>
      </c>
      <c r="E1305" s="135">
        <v>1</v>
      </c>
      <c r="F1305" s="135" t="s">
        <v>3779</v>
      </c>
    </row>
    <row r="1306" spans="2:6" s="1" customFormat="1">
      <c r="B1306" s="133">
        <v>1295</v>
      </c>
      <c r="C1306" s="134" t="s">
        <v>5298</v>
      </c>
      <c r="D1306" s="135">
        <v>3</v>
      </c>
      <c r="E1306" s="135">
        <v>1</v>
      </c>
      <c r="F1306" s="135" t="s">
        <v>9</v>
      </c>
    </row>
    <row r="1307" spans="2:6" s="1" customFormat="1">
      <c r="B1307" s="133">
        <v>1296</v>
      </c>
      <c r="C1307" s="134" t="s">
        <v>5299</v>
      </c>
      <c r="D1307" s="135">
        <v>0</v>
      </c>
      <c r="E1307" s="135">
        <v>4</v>
      </c>
      <c r="F1307" s="135" t="s">
        <v>9</v>
      </c>
    </row>
    <row r="1308" spans="2:6" s="1" customFormat="1">
      <c r="B1308" s="133">
        <v>1297</v>
      </c>
      <c r="C1308" s="134" t="s">
        <v>5300</v>
      </c>
      <c r="D1308" s="135">
        <v>3</v>
      </c>
      <c r="E1308" s="135">
        <v>4</v>
      </c>
      <c r="F1308" s="135" t="s">
        <v>9</v>
      </c>
    </row>
    <row r="1309" spans="2:6" s="1" customFormat="1">
      <c r="B1309" s="133">
        <v>1298</v>
      </c>
      <c r="C1309" s="134" t="s">
        <v>5301</v>
      </c>
      <c r="D1309" s="135">
        <v>0</v>
      </c>
      <c r="E1309" s="135">
        <v>1</v>
      </c>
      <c r="F1309" s="135" t="s">
        <v>3779</v>
      </c>
    </row>
    <row r="1310" spans="2:6" s="1" customFormat="1">
      <c r="B1310" s="133">
        <v>1299</v>
      </c>
      <c r="C1310" s="134" t="s">
        <v>5302</v>
      </c>
      <c r="D1310" s="135">
        <v>0</v>
      </c>
      <c r="E1310" s="135">
        <v>4</v>
      </c>
      <c r="F1310" s="135" t="s">
        <v>9</v>
      </c>
    </row>
    <row r="1311" spans="2:6" s="1" customFormat="1">
      <c r="B1311" s="133">
        <v>1300</v>
      </c>
      <c r="C1311" s="134" t="s">
        <v>5303</v>
      </c>
      <c r="D1311" s="135">
        <v>0</v>
      </c>
      <c r="E1311" s="135">
        <v>4</v>
      </c>
      <c r="F1311" s="135" t="s">
        <v>9</v>
      </c>
    </row>
    <row r="1312" spans="2:6" s="1" customFormat="1">
      <c r="B1312" s="133">
        <v>1301</v>
      </c>
      <c r="C1312" s="134" t="s">
        <v>5304</v>
      </c>
      <c r="D1312" s="135">
        <v>0</v>
      </c>
      <c r="E1312" s="135">
        <v>4</v>
      </c>
      <c r="F1312" s="135" t="s">
        <v>9</v>
      </c>
    </row>
    <row r="1313" spans="2:6" s="1" customFormat="1">
      <c r="B1313" s="133">
        <v>1302</v>
      </c>
      <c r="C1313" s="134" t="s">
        <v>5305</v>
      </c>
      <c r="D1313" s="135">
        <v>0</v>
      </c>
      <c r="E1313" s="135">
        <v>4</v>
      </c>
      <c r="F1313" s="135" t="s">
        <v>9</v>
      </c>
    </row>
    <row r="1314" spans="2:6" s="1" customFormat="1">
      <c r="B1314" s="133">
        <v>1303</v>
      </c>
      <c r="C1314" s="134" t="s">
        <v>5306</v>
      </c>
      <c r="D1314" s="135">
        <v>2</v>
      </c>
      <c r="E1314" s="135">
        <v>4</v>
      </c>
      <c r="F1314" s="135" t="s">
        <v>9</v>
      </c>
    </row>
    <row r="1315" spans="2:6" s="1" customFormat="1">
      <c r="B1315" s="133">
        <v>1304</v>
      </c>
      <c r="C1315" s="134" t="s">
        <v>5307</v>
      </c>
      <c r="D1315" s="135">
        <v>0</v>
      </c>
      <c r="E1315" s="135">
        <v>4</v>
      </c>
      <c r="F1315" s="135" t="s">
        <v>9</v>
      </c>
    </row>
    <row r="1316" spans="2:6" s="1" customFormat="1">
      <c r="B1316" s="133">
        <v>1305</v>
      </c>
      <c r="C1316" s="134" t="s">
        <v>5308</v>
      </c>
      <c r="D1316" s="135">
        <v>0</v>
      </c>
      <c r="E1316" s="135">
        <v>1</v>
      </c>
      <c r="F1316" s="135" t="s">
        <v>3779</v>
      </c>
    </row>
    <row r="1317" spans="2:6" s="1" customFormat="1">
      <c r="B1317" s="133">
        <v>1306</v>
      </c>
      <c r="C1317" s="134" t="s">
        <v>5309</v>
      </c>
      <c r="D1317" s="135">
        <v>0</v>
      </c>
      <c r="E1317" s="135">
        <v>4</v>
      </c>
      <c r="F1317" s="135" t="s">
        <v>9</v>
      </c>
    </row>
    <row r="1318" spans="2:6" s="1" customFormat="1">
      <c r="B1318" s="133">
        <v>1307</v>
      </c>
      <c r="C1318" s="134" t="s">
        <v>5310</v>
      </c>
      <c r="D1318" s="135">
        <v>0</v>
      </c>
      <c r="E1318" s="135">
        <v>4</v>
      </c>
      <c r="F1318" s="135" t="s">
        <v>9</v>
      </c>
    </row>
    <row r="1319" spans="2:6" s="1" customFormat="1">
      <c r="B1319" s="133">
        <v>1308</v>
      </c>
      <c r="C1319" s="134" t="s">
        <v>5311</v>
      </c>
      <c r="D1319" s="135">
        <v>0</v>
      </c>
      <c r="E1319" s="135">
        <v>1</v>
      </c>
      <c r="F1319" s="135" t="s">
        <v>3779</v>
      </c>
    </row>
    <row r="1320" spans="2:6" s="1" customFormat="1">
      <c r="B1320" s="133">
        <v>1309</v>
      </c>
      <c r="C1320" s="134" t="s">
        <v>5312</v>
      </c>
      <c r="D1320" s="135">
        <v>0</v>
      </c>
      <c r="E1320" s="135">
        <v>1</v>
      </c>
      <c r="F1320" s="135" t="s">
        <v>3779</v>
      </c>
    </row>
    <row r="1321" spans="2:6" s="1" customFormat="1">
      <c r="B1321" s="133">
        <v>1310</v>
      </c>
      <c r="C1321" s="134" t="s">
        <v>5313</v>
      </c>
      <c r="D1321" s="135">
        <v>0</v>
      </c>
      <c r="E1321" s="135">
        <v>4</v>
      </c>
      <c r="F1321" s="135" t="s">
        <v>9</v>
      </c>
    </row>
    <row r="1322" spans="2:6" s="1" customFormat="1">
      <c r="B1322" s="133">
        <v>1311</v>
      </c>
      <c r="C1322" s="134" t="s">
        <v>5314</v>
      </c>
      <c r="D1322" s="135">
        <v>0</v>
      </c>
      <c r="E1322" s="135">
        <v>4</v>
      </c>
      <c r="F1322" s="135" t="s">
        <v>9</v>
      </c>
    </row>
    <row r="1323" spans="2:6" s="1" customFormat="1">
      <c r="B1323" s="133">
        <v>1312</v>
      </c>
      <c r="C1323" s="134" t="s">
        <v>5315</v>
      </c>
      <c r="D1323" s="135">
        <v>3</v>
      </c>
      <c r="E1323" s="135">
        <v>4</v>
      </c>
      <c r="F1323" s="135" t="s">
        <v>9</v>
      </c>
    </row>
    <row r="1324" spans="2:6" s="1" customFormat="1">
      <c r="B1324" s="133">
        <v>1313</v>
      </c>
      <c r="C1324" s="134" t="s">
        <v>5316</v>
      </c>
      <c r="D1324" s="135">
        <v>0</v>
      </c>
      <c r="E1324" s="135">
        <v>4</v>
      </c>
      <c r="F1324" s="135" t="s">
        <v>9</v>
      </c>
    </row>
    <row r="1325" spans="2:6" s="1" customFormat="1">
      <c r="B1325" s="133">
        <v>1314</v>
      </c>
      <c r="C1325" s="134" t="s">
        <v>5317</v>
      </c>
      <c r="D1325" s="135">
        <v>0</v>
      </c>
      <c r="E1325" s="135">
        <v>4</v>
      </c>
      <c r="F1325" s="135" t="s">
        <v>9</v>
      </c>
    </row>
    <row r="1326" spans="2:6" s="1" customFormat="1">
      <c r="B1326" s="133">
        <v>1315</v>
      </c>
      <c r="C1326" s="134" t="s">
        <v>5318</v>
      </c>
      <c r="D1326" s="135">
        <v>0</v>
      </c>
      <c r="E1326" s="135">
        <v>2</v>
      </c>
      <c r="F1326" s="135" t="s">
        <v>3779</v>
      </c>
    </row>
    <row r="1327" spans="2:6" s="1" customFormat="1">
      <c r="B1327" s="133">
        <v>1316</v>
      </c>
      <c r="C1327" s="134" t="s">
        <v>5319</v>
      </c>
      <c r="D1327" s="135">
        <v>0</v>
      </c>
      <c r="E1327" s="135">
        <v>4</v>
      </c>
      <c r="F1327" s="135" t="s">
        <v>9</v>
      </c>
    </row>
    <row r="1328" spans="2:6" s="1" customFormat="1">
      <c r="B1328" s="133">
        <v>1317</v>
      </c>
      <c r="C1328" s="134" t="s">
        <v>5320</v>
      </c>
      <c r="D1328" s="135">
        <v>4</v>
      </c>
      <c r="E1328" s="135">
        <v>1</v>
      </c>
      <c r="F1328" s="135" t="s">
        <v>9</v>
      </c>
    </row>
    <row r="1329" spans="2:6" s="1" customFormat="1">
      <c r="B1329" s="133">
        <v>1318</v>
      </c>
      <c r="C1329" s="134" t="s">
        <v>5321</v>
      </c>
      <c r="D1329" s="135">
        <v>3</v>
      </c>
      <c r="E1329" s="135">
        <v>4</v>
      </c>
      <c r="F1329" s="135" t="s">
        <v>9</v>
      </c>
    </row>
    <row r="1330" spans="2:6" s="1" customFormat="1">
      <c r="B1330" s="133">
        <v>1319</v>
      </c>
      <c r="C1330" s="134" t="s">
        <v>5322</v>
      </c>
      <c r="D1330" s="135">
        <v>0</v>
      </c>
      <c r="E1330" s="135">
        <v>4</v>
      </c>
      <c r="F1330" s="135" t="s">
        <v>9</v>
      </c>
    </row>
    <row r="1331" spans="2:6" s="1" customFormat="1">
      <c r="B1331" s="133">
        <v>1320</v>
      </c>
      <c r="C1331" s="134" t="s">
        <v>5323</v>
      </c>
      <c r="D1331" s="135">
        <v>2</v>
      </c>
      <c r="E1331" s="135">
        <v>4</v>
      </c>
      <c r="F1331" s="135" t="s">
        <v>9</v>
      </c>
    </row>
    <row r="1332" spans="2:6" s="1" customFormat="1">
      <c r="B1332" s="133">
        <v>1321</v>
      </c>
      <c r="C1332" s="134" t="s">
        <v>5324</v>
      </c>
      <c r="D1332" s="135">
        <v>0</v>
      </c>
      <c r="E1332" s="135">
        <v>4</v>
      </c>
      <c r="F1332" s="135" t="s">
        <v>9</v>
      </c>
    </row>
    <row r="1333" spans="2:6" s="1" customFormat="1">
      <c r="B1333" s="133">
        <v>1322</v>
      </c>
      <c r="C1333" s="134" t="s">
        <v>5325</v>
      </c>
      <c r="D1333" s="135">
        <v>0</v>
      </c>
      <c r="E1333" s="135">
        <v>4</v>
      </c>
      <c r="F1333" s="135" t="s">
        <v>9</v>
      </c>
    </row>
    <row r="1334" spans="2:6" s="1" customFormat="1">
      <c r="B1334" s="133">
        <v>1323</v>
      </c>
      <c r="C1334" s="134" t="s">
        <v>5326</v>
      </c>
      <c r="D1334" s="135">
        <v>0</v>
      </c>
      <c r="E1334" s="135">
        <v>4</v>
      </c>
      <c r="F1334" s="135" t="s">
        <v>9</v>
      </c>
    </row>
    <row r="1335" spans="2:6" s="1" customFormat="1">
      <c r="B1335" s="133">
        <v>1324</v>
      </c>
      <c r="C1335" s="134" t="s">
        <v>5327</v>
      </c>
      <c r="D1335" s="135">
        <v>0</v>
      </c>
      <c r="E1335" s="135">
        <v>4</v>
      </c>
      <c r="F1335" s="135" t="s">
        <v>9</v>
      </c>
    </row>
    <row r="1336" spans="2:6" s="1" customFormat="1">
      <c r="B1336" s="133">
        <v>1325</v>
      </c>
      <c r="C1336" s="134" t="s">
        <v>5328</v>
      </c>
      <c r="D1336" s="135">
        <v>3</v>
      </c>
      <c r="E1336" s="135">
        <v>4</v>
      </c>
      <c r="F1336" s="135" t="s">
        <v>9</v>
      </c>
    </row>
    <row r="1337" spans="2:6" s="1" customFormat="1">
      <c r="B1337" s="133">
        <v>1326</v>
      </c>
      <c r="C1337" s="134" t="s">
        <v>5329</v>
      </c>
      <c r="D1337" s="135">
        <v>2</v>
      </c>
      <c r="E1337" s="135">
        <v>4</v>
      </c>
      <c r="F1337" s="135" t="s">
        <v>9</v>
      </c>
    </row>
    <row r="1338" spans="2:6" s="1" customFormat="1">
      <c r="B1338" s="133">
        <v>1327</v>
      </c>
      <c r="C1338" s="134" t="s">
        <v>5330</v>
      </c>
      <c r="D1338" s="135">
        <v>0</v>
      </c>
      <c r="E1338" s="135">
        <v>4</v>
      </c>
      <c r="F1338" s="135" t="s">
        <v>9</v>
      </c>
    </row>
    <row r="1339" spans="2:6" s="1" customFormat="1">
      <c r="B1339" s="133">
        <v>1328</v>
      </c>
      <c r="C1339" s="134" t="s">
        <v>5331</v>
      </c>
      <c r="D1339" s="135">
        <v>0</v>
      </c>
      <c r="E1339" s="135">
        <v>4</v>
      </c>
      <c r="F1339" s="135" t="s">
        <v>9</v>
      </c>
    </row>
    <row r="1340" spans="2:6" s="1" customFormat="1">
      <c r="B1340" s="133">
        <v>1329</v>
      </c>
      <c r="C1340" s="134" t="s">
        <v>5332</v>
      </c>
      <c r="D1340" s="135">
        <v>0</v>
      </c>
      <c r="E1340" s="135">
        <v>4</v>
      </c>
      <c r="F1340" s="135" t="s">
        <v>9</v>
      </c>
    </row>
    <row r="1341" spans="2:6" s="1" customFormat="1">
      <c r="B1341" s="133">
        <v>1330</v>
      </c>
      <c r="C1341" s="134" t="s">
        <v>5333</v>
      </c>
      <c r="D1341" s="135">
        <v>0</v>
      </c>
      <c r="E1341" s="135">
        <v>4</v>
      </c>
      <c r="F1341" s="135" t="s">
        <v>9</v>
      </c>
    </row>
    <row r="1342" spans="2:6" s="1" customFormat="1">
      <c r="B1342" s="133">
        <v>1331</v>
      </c>
      <c r="C1342" s="134" t="s">
        <v>5334</v>
      </c>
      <c r="D1342" s="135">
        <v>0</v>
      </c>
      <c r="E1342" s="135">
        <v>3</v>
      </c>
      <c r="F1342" s="135" t="s">
        <v>9</v>
      </c>
    </row>
    <row r="1343" spans="2:6" s="1" customFormat="1">
      <c r="B1343" s="133">
        <v>1332</v>
      </c>
      <c r="C1343" s="134" t="s">
        <v>5335</v>
      </c>
      <c r="D1343" s="135">
        <v>2</v>
      </c>
      <c r="E1343" s="135">
        <v>4</v>
      </c>
      <c r="F1343" s="135" t="s">
        <v>9</v>
      </c>
    </row>
    <row r="1344" spans="2:6" s="1" customFormat="1">
      <c r="B1344" s="133">
        <v>1333</v>
      </c>
      <c r="C1344" s="134" t="s">
        <v>5336</v>
      </c>
      <c r="D1344" s="135">
        <v>0</v>
      </c>
      <c r="E1344" s="135">
        <v>1</v>
      </c>
      <c r="F1344" s="135" t="s">
        <v>3779</v>
      </c>
    </row>
    <row r="1345" spans="2:6" s="1" customFormat="1">
      <c r="B1345" s="133">
        <v>1334</v>
      </c>
      <c r="C1345" s="134" t="s">
        <v>5337</v>
      </c>
      <c r="D1345" s="135">
        <v>0</v>
      </c>
      <c r="E1345" s="135">
        <v>4</v>
      </c>
      <c r="F1345" s="135" t="s">
        <v>9</v>
      </c>
    </row>
    <row r="1346" spans="2:6" s="1" customFormat="1">
      <c r="B1346" s="133">
        <v>1335</v>
      </c>
      <c r="C1346" s="134" t="s">
        <v>5338</v>
      </c>
      <c r="D1346" s="135">
        <v>0</v>
      </c>
      <c r="E1346" s="135">
        <v>1</v>
      </c>
      <c r="F1346" s="135" t="s">
        <v>3779</v>
      </c>
    </row>
    <row r="1347" spans="2:6" s="1" customFormat="1">
      <c r="B1347" s="133">
        <v>1336</v>
      </c>
      <c r="C1347" s="134" t="s">
        <v>5339</v>
      </c>
      <c r="D1347" s="135">
        <v>0</v>
      </c>
      <c r="E1347" s="135">
        <v>4</v>
      </c>
      <c r="F1347" s="135" t="s">
        <v>9</v>
      </c>
    </row>
    <row r="1348" spans="2:6" s="1" customFormat="1">
      <c r="B1348" s="133">
        <v>1337</v>
      </c>
      <c r="C1348" s="134" t="s">
        <v>5340</v>
      </c>
      <c r="D1348" s="135">
        <v>0</v>
      </c>
      <c r="E1348" s="135">
        <v>4</v>
      </c>
      <c r="F1348" s="135" t="s">
        <v>9</v>
      </c>
    </row>
    <row r="1349" spans="2:6" s="1" customFormat="1">
      <c r="B1349" s="133">
        <v>1338</v>
      </c>
      <c r="C1349" s="134" t="s">
        <v>5341</v>
      </c>
      <c r="D1349" s="135">
        <v>0</v>
      </c>
      <c r="E1349" s="135">
        <v>4</v>
      </c>
      <c r="F1349" s="135" t="s">
        <v>9</v>
      </c>
    </row>
    <row r="1350" spans="2:6" s="1" customFormat="1">
      <c r="B1350" s="133">
        <v>1339</v>
      </c>
      <c r="C1350" s="134" t="s">
        <v>5342</v>
      </c>
      <c r="D1350" s="135">
        <v>0</v>
      </c>
      <c r="E1350" s="135">
        <v>4</v>
      </c>
      <c r="F1350" s="135" t="s">
        <v>9</v>
      </c>
    </row>
    <row r="1351" spans="2:6" s="1" customFormat="1">
      <c r="B1351" s="133">
        <v>1340</v>
      </c>
      <c r="C1351" s="134" t="s">
        <v>5343</v>
      </c>
      <c r="D1351" s="135">
        <v>0</v>
      </c>
      <c r="E1351" s="135">
        <v>4</v>
      </c>
      <c r="F1351" s="135" t="s">
        <v>9</v>
      </c>
    </row>
    <row r="1352" spans="2:6" s="1" customFormat="1">
      <c r="B1352" s="133">
        <v>1341</v>
      </c>
      <c r="C1352" s="134" t="s">
        <v>5344</v>
      </c>
      <c r="D1352" s="135">
        <v>0</v>
      </c>
      <c r="E1352" s="135">
        <v>4</v>
      </c>
      <c r="F1352" s="135" t="s">
        <v>9</v>
      </c>
    </row>
    <row r="1353" spans="2:6" s="1" customFormat="1">
      <c r="B1353" s="133">
        <v>1342</v>
      </c>
      <c r="C1353" s="134" t="s">
        <v>5345</v>
      </c>
      <c r="D1353" s="135">
        <v>0</v>
      </c>
      <c r="E1353" s="135">
        <v>4</v>
      </c>
      <c r="F1353" s="135" t="s">
        <v>9</v>
      </c>
    </row>
    <row r="1354" spans="2:6" s="1" customFormat="1">
      <c r="B1354" s="133">
        <v>1343</v>
      </c>
      <c r="C1354" s="134" t="s">
        <v>5346</v>
      </c>
      <c r="D1354" s="135">
        <v>2</v>
      </c>
      <c r="E1354" s="135">
        <v>1</v>
      </c>
      <c r="F1354" s="135" t="s">
        <v>3779</v>
      </c>
    </row>
    <row r="1355" spans="2:6" s="1" customFormat="1">
      <c r="B1355" s="133">
        <v>1344</v>
      </c>
      <c r="C1355" s="134" t="s">
        <v>5347</v>
      </c>
      <c r="D1355" s="135">
        <v>0</v>
      </c>
      <c r="E1355" s="135">
        <v>4</v>
      </c>
      <c r="F1355" s="135" t="s">
        <v>9</v>
      </c>
    </row>
    <row r="1356" spans="2:6" s="1" customFormat="1">
      <c r="B1356" s="133">
        <v>1345</v>
      </c>
      <c r="C1356" s="134" t="s">
        <v>5348</v>
      </c>
      <c r="D1356" s="135">
        <v>3</v>
      </c>
      <c r="E1356" s="135">
        <v>4</v>
      </c>
      <c r="F1356" s="135" t="s">
        <v>9</v>
      </c>
    </row>
    <row r="1357" spans="2:6" s="1" customFormat="1">
      <c r="B1357" s="133">
        <v>1346</v>
      </c>
      <c r="C1357" s="134" t="s">
        <v>5349</v>
      </c>
      <c r="D1357" s="135">
        <v>0</v>
      </c>
      <c r="E1357" s="135">
        <v>1</v>
      </c>
      <c r="F1357" s="135" t="s">
        <v>3779</v>
      </c>
    </row>
    <row r="1358" spans="2:6" s="1" customFormat="1">
      <c r="B1358" s="133">
        <v>1347</v>
      </c>
      <c r="C1358" s="134" t="s">
        <v>5350</v>
      </c>
      <c r="D1358" s="135">
        <v>0</v>
      </c>
      <c r="E1358" s="135">
        <v>4</v>
      </c>
      <c r="F1358" s="135" t="s">
        <v>9</v>
      </c>
    </row>
    <row r="1359" spans="2:6" s="1" customFormat="1">
      <c r="B1359" s="133">
        <v>1348</v>
      </c>
      <c r="C1359" s="134" t="s">
        <v>5351</v>
      </c>
      <c r="D1359" s="135">
        <v>0</v>
      </c>
      <c r="E1359" s="135">
        <v>4</v>
      </c>
      <c r="F1359" s="135" t="s">
        <v>9</v>
      </c>
    </row>
    <row r="1360" spans="2:6" s="1" customFormat="1">
      <c r="B1360" s="133">
        <v>1349</v>
      </c>
      <c r="C1360" s="134" t="s">
        <v>5352</v>
      </c>
      <c r="D1360" s="135">
        <v>0</v>
      </c>
      <c r="E1360" s="135">
        <v>4</v>
      </c>
      <c r="F1360" s="135" t="s">
        <v>9</v>
      </c>
    </row>
    <row r="1361" spans="2:6" s="1" customFormat="1">
      <c r="B1361" s="133">
        <v>1350</v>
      </c>
      <c r="C1361" s="134" t="s">
        <v>5353</v>
      </c>
      <c r="D1361" s="135">
        <v>0</v>
      </c>
      <c r="E1361" s="135">
        <v>4</v>
      </c>
      <c r="F1361" s="135" t="s">
        <v>9</v>
      </c>
    </row>
    <row r="1362" spans="2:6" s="1" customFormat="1">
      <c r="B1362" s="133">
        <v>1351</v>
      </c>
      <c r="C1362" s="134" t="s">
        <v>5354</v>
      </c>
      <c r="D1362" s="135">
        <v>0</v>
      </c>
      <c r="E1362" s="135">
        <v>4</v>
      </c>
      <c r="F1362" s="135" t="s">
        <v>9</v>
      </c>
    </row>
    <row r="1363" spans="2:6" s="1" customFormat="1">
      <c r="B1363" s="133">
        <v>1352</v>
      </c>
      <c r="C1363" s="134" t="s">
        <v>5355</v>
      </c>
      <c r="D1363" s="135">
        <v>0</v>
      </c>
      <c r="E1363" s="135">
        <v>4</v>
      </c>
      <c r="F1363" s="135" t="s">
        <v>9</v>
      </c>
    </row>
    <row r="1364" spans="2:6" s="1" customFormat="1">
      <c r="B1364" s="133">
        <v>1353</v>
      </c>
      <c r="C1364" s="134" t="s">
        <v>5356</v>
      </c>
      <c r="D1364" s="135">
        <v>3</v>
      </c>
      <c r="E1364" s="135">
        <v>4</v>
      </c>
      <c r="F1364" s="135" t="s">
        <v>9</v>
      </c>
    </row>
    <row r="1365" spans="2:6" s="1" customFormat="1">
      <c r="B1365" s="133">
        <v>1354</v>
      </c>
      <c r="C1365" s="134" t="s">
        <v>5357</v>
      </c>
      <c r="D1365" s="135">
        <v>0</v>
      </c>
      <c r="E1365" s="135">
        <v>4</v>
      </c>
      <c r="F1365" s="135" t="s">
        <v>9</v>
      </c>
    </row>
    <row r="1366" spans="2:6" s="1" customFormat="1">
      <c r="B1366" s="133">
        <v>1355</v>
      </c>
      <c r="C1366" s="134" t="s">
        <v>5358</v>
      </c>
      <c r="D1366" s="135">
        <v>0</v>
      </c>
      <c r="E1366" s="135">
        <v>4</v>
      </c>
      <c r="F1366" s="135" t="s">
        <v>9</v>
      </c>
    </row>
    <row r="1367" spans="2:6" s="1" customFormat="1">
      <c r="B1367" s="133">
        <v>1356</v>
      </c>
      <c r="C1367" s="134" t="s">
        <v>5359</v>
      </c>
      <c r="D1367" s="135">
        <v>0</v>
      </c>
      <c r="E1367" s="135">
        <v>4</v>
      </c>
      <c r="F1367" s="135" t="s">
        <v>9</v>
      </c>
    </row>
    <row r="1368" spans="2:6" s="1" customFormat="1">
      <c r="B1368" s="133">
        <v>1357</v>
      </c>
      <c r="C1368" s="134" t="s">
        <v>5360</v>
      </c>
      <c r="D1368" s="135">
        <v>0</v>
      </c>
      <c r="E1368" s="135">
        <v>4</v>
      </c>
      <c r="F1368" s="135" t="s">
        <v>9</v>
      </c>
    </row>
    <row r="1369" spans="2:6" s="1" customFormat="1">
      <c r="B1369" s="133">
        <v>1358</v>
      </c>
      <c r="C1369" s="134" t="s">
        <v>5361</v>
      </c>
      <c r="D1369" s="135">
        <v>3</v>
      </c>
      <c r="E1369" s="135">
        <v>1</v>
      </c>
      <c r="F1369" s="135" t="s">
        <v>9</v>
      </c>
    </row>
    <row r="1370" spans="2:6" s="1" customFormat="1">
      <c r="B1370" s="133">
        <v>1359</v>
      </c>
      <c r="C1370" s="134" t="s">
        <v>5362</v>
      </c>
      <c r="D1370" s="135">
        <v>0</v>
      </c>
      <c r="E1370" s="135">
        <v>4</v>
      </c>
      <c r="F1370" s="135" t="s">
        <v>9</v>
      </c>
    </row>
    <row r="1371" spans="2:6" s="1" customFormat="1">
      <c r="B1371" s="133">
        <v>1360</v>
      </c>
      <c r="C1371" s="134" t="s">
        <v>5363</v>
      </c>
      <c r="D1371" s="135">
        <v>0</v>
      </c>
      <c r="E1371" s="135">
        <v>4</v>
      </c>
      <c r="F1371" s="135" t="s">
        <v>9</v>
      </c>
    </row>
    <row r="1372" spans="2:6" s="1" customFormat="1">
      <c r="B1372" s="133">
        <v>1361</v>
      </c>
      <c r="C1372" s="134" t="s">
        <v>5364</v>
      </c>
      <c r="D1372" s="135">
        <v>0</v>
      </c>
      <c r="E1372" s="135">
        <v>4</v>
      </c>
      <c r="F1372" s="135" t="s">
        <v>9</v>
      </c>
    </row>
    <row r="1373" spans="2:6" s="1" customFormat="1">
      <c r="B1373" s="133">
        <v>1362</v>
      </c>
      <c r="C1373" s="134" t="s">
        <v>5365</v>
      </c>
      <c r="D1373" s="135">
        <v>0</v>
      </c>
      <c r="E1373" s="135">
        <v>4</v>
      </c>
      <c r="F1373" s="135" t="s">
        <v>9</v>
      </c>
    </row>
    <row r="1374" spans="2:6" s="1" customFormat="1">
      <c r="B1374" s="133">
        <v>1363</v>
      </c>
      <c r="C1374" s="134" t="s">
        <v>5366</v>
      </c>
      <c r="D1374" s="135">
        <v>0</v>
      </c>
      <c r="E1374" s="135">
        <v>4</v>
      </c>
      <c r="F1374" s="135" t="s">
        <v>9</v>
      </c>
    </row>
    <row r="1375" spans="2:6" s="1" customFormat="1">
      <c r="B1375" s="133">
        <v>1364</v>
      </c>
      <c r="C1375" s="134" t="s">
        <v>5367</v>
      </c>
      <c r="D1375" s="135">
        <v>0</v>
      </c>
      <c r="E1375" s="135">
        <v>4</v>
      </c>
      <c r="F1375" s="135" t="s">
        <v>9</v>
      </c>
    </row>
    <row r="1376" spans="2:6" s="1" customFormat="1">
      <c r="B1376" s="133">
        <v>1365</v>
      </c>
      <c r="C1376" s="134" t="s">
        <v>5368</v>
      </c>
      <c r="D1376" s="135">
        <v>0</v>
      </c>
      <c r="E1376" s="135">
        <v>4</v>
      </c>
      <c r="F1376" s="135" t="s">
        <v>9</v>
      </c>
    </row>
    <row r="1377" spans="2:6" s="1" customFormat="1">
      <c r="B1377" s="133">
        <v>1366</v>
      </c>
      <c r="C1377" s="134" t="s">
        <v>5369</v>
      </c>
      <c r="D1377" s="135">
        <v>4</v>
      </c>
      <c r="E1377" s="135">
        <v>2</v>
      </c>
      <c r="F1377" s="135" t="s">
        <v>9</v>
      </c>
    </row>
    <row r="1378" spans="2:6" s="1" customFormat="1">
      <c r="B1378" s="133">
        <v>1367</v>
      </c>
      <c r="C1378" s="134" t="s">
        <v>5370</v>
      </c>
      <c r="D1378" s="135">
        <v>0</v>
      </c>
      <c r="E1378" s="135">
        <v>2</v>
      </c>
      <c r="F1378" s="135" t="s">
        <v>3779</v>
      </c>
    </row>
    <row r="1379" spans="2:6" s="1" customFormat="1">
      <c r="B1379" s="133">
        <v>1368</v>
      </c>
      <c r="C1379" s="134" t="s">
        <v>5371</v>
      </c>
      <c r="D1379" s="135">
        <v>2</v>
      </c>
      <c r="E1379" s="135">
        <v>3</v>
      </c>
      <c r="F1379" s="135" t="s">
        <v>9</v>
      </c>
    </row>
    <row r="1380" spans="2:6" s="1" customFormat="1">
      <c r="B1380" s="133">
        <v>1369</v>
      </c>
      <c r="C1380" s="134" t="s">
        <v>5372</v>
      </c>
      <c r="D1380" s="135">
        <v>2</v>
      </c>
      <c r="E1380" s="135">
        <v>4</v>
      </c>
      <c r="F1380" s="135" t="s">
        <v>9</v>
      </c>
    </row>
    <row r="1381" spans="2:6" s="1" customFormat="1">
      <c r="B1381" s="133">
        <v>1370</v>
      </c>
      <c r="C1381" s="134" t="s">
        <v>5373</v>
      </c>
      <c r="D1381" s="135">
        <v>0</v>
      </c>
      <c r="E1381" s="135">
        <v>4</v>
      </c>
      <c r="F1381" s="135" t="s">
        <v>9</v>
      </c>
    </row>
    <row r="1382" spans="2:6" s="1" customFormat="1">
      <c r="B1382" s="133">
        <v>1371</v>
      </c>
      <c r="C1382" s="134" t="s">
        <v>5374</v>
      </c>
      <c r="D1382" s="135">
        <v>0</v>
      </c>
      <c r="E1382" s="135">
        <v>4</v>
      </c>
      <c r="F1382" s="135" t="s">
        <v>9</v>
      </c>
    </row>
    <row r="1383" spans="2:6" s="1" customFormat="1">
      <c r="B1383" s="133">
        <v>1372</v>
      </c>
      <c r="C1383" s="134" t="s">
        <v>5375</v>
      </c>
      <c r="D1383" s="135">
        <v>0</v>
      </c>
      <c r="E1383" s="135">
        <v>4</v>
      </c>
      <c r="F1383" s="135" t="s">
        <v>9</v>
      </c>
    </row>
    <row r="1384" spans="2:6" s="1" customFormat="1">
      <c r="B1384" s="133">
        <v>1373</v>
      </c>
      <c r="C1384" s="134" t="s">
        <v>5376</v>
      </c>
      <c r="D1384" s="135">
        <v>3</v>
      </c>
      <c r="E1384" s="135">
        <v>4</v>
      </c>
      <c r="F1384" s="135" t="s">
        <v>9</v>
      </c>
    </row>
    <row r="1385" spans="2:6" s="1" customFormat="1">
      <c r="B1385" s="133">
        <v>1374</v>
      </c>
      <c r="C1385" s="134" t="s">
        <v>5377</v>
      </c>
      <c r="D1385" s="135">
        <v>0</v>
      </c>
      <c r="E1385" s="135">
        <v>4</v>
      </c>
      <c r="F1385" s="135" t="s">
        <v>9</v>
      </c>
    </row>
    <row r="1386" spans="2:6" s="1" customFormat="1">
      <c r="B1386" s="133">
        <v>1375</v>
      </c>
      <c r="C1386" s="134" t="s">
        <v>5378</v>
      </c>
      <c r="D1386" s="135">
        <v>0</v>
      </c>
      <c r="E1386" s="135">
        <v>4</v>
      </c>
      <c r="F1386" s="135" t="s">
        <v>9</v>
      </c>
    </row>
    <row r="1387" spans="2:6" s="1" customFormat="1">
      <c r="B1387" s="133">
        <v>1376</v>
      </c>
      <c r="C1387" s="134" t="s">
        <v>5379</v>
      </c>
      <c r="D1387" s="135">
        <v>3</v>
      </c>
      <c r="E1387" s="135">
        <v>4</v>
      </c>
      <c r="F1387" s="135" t="s">
        <v>9</v>
      </c>
    </row>
    <row r="1388" spans="2:6" s="1" customFormat="1">
      <c r="B1388" s="133">
        <v>1377</v>
      </c>
      <c r="C1388" s="134" t="s">
        <v>5380</v>
      </c>
      <c r="D1388" s="135">
        <v>0</v>
      </c>
      <c r="E1388" s="135">
        <v>4</v>
      </c>
      <c r="F1388" s="135" t="s">
        <v>9</v>
      </c>
    </row>
    <row r="1389" spans="2:6" s="1" customFormat="1">
      <c r="B1389" s="133">
        <v>1378</v>
      </c>
      <c r="C1389" s="134" t="s">
        <v>5381</v>
      </c>
      <c r="D1389" s="135">
        <v>0</v>
      </c>
      <c r="E1389" s="135">
        <v>1</v>
      </c>
      <c r="F1389" s="135" t="s">
        <v>3779</v>
      </c>
    </row>
    <row r="1390" spans="2:6" s="1" customFormat="1">
      <c r="B1390" s="133">
        <v>1379</v>
      </c>
      <c r="C1390" s="134" t="s">
        <v>5382</v>
      </c>
      <c r="D1390" s="135">
        <v>2</v>
      </c>
      <c r="E1390" s="135">
        <v>4</v>
      </c>
      <c r="F1390" s="135" t="s">
        <v>9</v>
      </c>
    </row>
    <row r="1391" spans="2:6" s="1" customFormat="1">
      <c r="B1391" s="133">
        <v>1380</v>
      </c>
      <c r="C1391" s="134" t="s">
        <v>5383</v>
      </c>
      <c r="D1391" s="135">
        <v>0</v>
      </c>
      <c r="E1391" s="135">
        <v>4</v>
      </c>
      <c r="F1391" s="135" t="s">
        <v>9</v>
      </c>
    </row>
    <row r="1392" spans="2:6" s="1" customFormat="1">
      <c r="B1392" s="133">
        <v>1381</v>
      </c>
      <c r="C1392" s="134" t="s">
        <v>5384</v>
      </c>
      <c r="D1392" s="135">
        <v>0</v>
      </c>
      <c r="E1392" s="135">
        <v>4</v>
      </c>
      <c r="F1392" s="135" t="s">
        <v>9</v>
      </c>
    </row>
    <row r="1393" spans="2:6" s="1" customFormat="1">
      <c r="B1393" s="133">
        <v>1382</v>
      </c>
      <c r="C1393" s="134" t="s">
        <v>5385</v>
      </c>
      <c r="D1393" s="135">
        <v>0</v>
      </c>
      <c r="E1393" s="135">
        <v>4</v>
      </c>
      <c r="F1393" s="135" t="s">
        <v>9</v>
      </c>
    </row>
    <row r="1394" spans="2:6" s="1" customFormat="1">
      <c r="B1394" s="133">
        <v>1383</v>
      </c>
      <c r="C1394" s="134" t="s">
        <v>5386</v>
      </c>
      <c r="D1394" s="135">
        <v>3</v>
      </c>
      <c r="E1394" s="135">
        <v>4</v>
      </c>
      <c r="F1394" s="135" t="s">
        <v>9</v>
      </c>
    </row>
    <row r="1395" spans="2:6" s="1" customFormat="1">
      <c r="B1395" s="133">
        <v>1384</v>
      </c>
      <c r="C1395" s="134" t="s">
        <v>5387</v>
      </c>
      <c r="D1395" s="135">
        <v>0</v>
      </c>
      <c r="E1395" s="135">
        <v>3</v>
      </c>
      <c r="F1395" s="135" t="s">
        <v>9</v>
      </c>
    </row>
    <row r="1396" spans="2:6" s="1" customFormat="1">
      <c r="B1396" s="133">
        <v>1385</v>
      </c>
      <c r="C1396" s="134" t="s">
        <v>5388</v>
      </c>
      <c r="D1396" s="135">
        <v>0</v>
      </c>
      <c r="E1396" s="135">
        <v>3</v>
      </c>
      <c r="F1396" s="135" t="s">
        <v>9</v>
      </c>
    </row>
    <row r="1397" spans="2:6" s="1" customFormat="1">
      <c r="B1397" s="133">
        <v>1386</v>
      </c>
      <c r="C1397" s="134" t="s">
        <v>5389</v>
      </c>
      <c r="D1397" s="135">
        <v>0</v>
      </c>
      <c r="E1397" s="135">
        <v>4</v>
      </c>
      <c r="F1397" s="135" t="s">
        <v>9</v>
      </c>
    </row>
    <row r="1398" spans="2:6" s="1" customFormat="1">
      <c r="B1398" s="133">
        <v>1387</v>
      </c>
      <c r="C1398" s="134" t="s">
        <v>5390</v>
      </c>
      <c r="D1398" s="135">
        <v>0</v>
      </c>
      <c r="E1398" s="135">
        <v>4</v>
      </c>
      <c r="F1398" s="135" t="s">
        <v>9</v>
      </c>
    </row>
    <row r="1399" spans="2:6" s="1" customFormat="1">
      <c r="B1399" s="133">
        <v>1388</v>
      </c>
      <c r="C1399" s="134" t="s">
        <v>5391</v>
      </c>
      <c r="D1399" s="135">
        <v>0</v>
      </c>
      <c r="E1399" s="135">
        <v>4</v>
      </c>
      <c r="F1399" s="135" t="s">
        <v>9</v>
      </c>
    </row>
    <row r="1400" spans="2:6" s="1" customFormat="1">
      <c r="B1400" s="133">
        <v>1389</v>
      </c>
      <c r="C1400" s="134" t="s">
        <v>5392</v>
      </c>
      <c r="D1400" s="135">
        <v>0</v>
      </c>
      <c r="E1400" s="135">
        <v>1</v>
      </c>
      <c r="F1400" s="135" t="s">
        <v>3779</v>
      </c>
    </row>
    <row r="1401" spans="2:6" s="1" customFormat="1">
      <c r="B1401" s="133">
        <v>1390</v>
      </c>
      <c r="C1401" s="134" t="s">
        <v>5393</v>
      </c>
      <c r="D1401" s="135">
        <v>0</v>
      </c>
      <c r="E1401" s="135">
        <v>4</v>
      </c>
      <c r="F1401" s="135" t="s">
        <v>9</v>
      </c>
    </row>
    <row r="1402" spans="2:6" s="1" customFormat="1">
      <c r="B1402" s="133">
        <v>1391</v>
      </c>
      <c r="C1402" s="134" t="s">
        <v>5394</v>
      </c>
      <c r="D1402" s="135">
        <v>0</v>
      </c>
      <c r="E1402" s="135">
        <v>4</v>
      </c>
      <c r="F1402" s="135" t="s">
        <v>9</v>
      </c>
    </row>
    <row r="1403" spans="2:6" s="1" customFormat="1">
      <c r="B1403" s="133">
        <v>1392</v>
      </c>
      <c r="C1403" s="134" t="s">
        <v>5395</v>
      </c>
      <c r="D1403" s="135">
        <v>0</v>
      </c>
      <c r="E1403" s="135">
        <v>4</v>
      </c>
      <c r="F1403" s="135" t="s">
        <v>9</v>
      </c>
    </row>
    <row r="1404" spans="2:6" s="1" customFormat="1">
      <c r="B1404" s="133">
        <v>1393</v>
      </c>
      <c r="C1404" s="134" t="s">
        <v>5396</v>
      </c>
      <c r="D1404" s="135">
        <v>0</v>
      </c>
      <c r="E1404" s="135">
        <v>4</v>
      </c>
      <c r="F1404" s="135" t="s">
        <v>9</v>
      </c>
    </row>
    <row r="1405" spans="2:6" s="1" customFormat="1">
      <c r="B1405" s="133">
        <v>1394</v>
      </c>
      <c r="C1405" s="134" t="s">
        <v>5397</v>
      </c>
      <c r="D1405" s="135">
        <v>0</v>
      </c>
      <c r="E1405" s="135">
        <v>4</v>
      </c>
      <c r="F1405" s="135" t="s">
        <v>9</v>
      </c>
    </row>
    <row r="1406" spans="2:6" s="1" customFormat="1">
      <c r="B1406" s="133">
        <v>1395</v>
      </c>
      <c r="C1406" s="134" t="s">
        <v>5398</v>
      </c>
      <c r="D1406" s="135">
        <v>0</v>
      </c>
      <c r="E1406" s="135">
        <v>4</v>
      </c>
      <c r="F1406" s="135" t="s">
        <v>9</v>
      </c>
    </row>
    <row r="1407" spans="2:6" s="1" customFormat="1">
      <c r="B1407" s="133">
        <v>1396</v>
      </c>
      <c r="C1407" s="134" t="s">
        <v>5399</v>
      </c>
      <c r="D1407" s="135">
        <v>0</v>
      </c>
      <c r="E1407" s="135">
        <v>1</v>
      </c>
      <c r="F1407" s="135" t="s">
        <v>3779</v>
      </c>
    </row>
    <row r="1408" spans="2:6" s="1" customFormat="1">
      <c r="B1408" s="133">
        <v>1397</v>
      </c>
      <c r="C1408" s="134" t="s">
        <v>5400</v>
      </c>
      <c r="D1408" s="135">
        <v>0</v>
      </c>
      <c r="E1408" s="135">
        <v>1</v>
      </c>
      <c r="F1408" s="135" t="s">
        <v>3779</v>
      </c>
    </row>
    <row r="1409" spans="2:6" s="1" customFormat="1">
      <c r="B1409" s="133">
        <v>1398</v>
      </c>
      <c r="C1409" s="134" t="s">
        <v>5401</v>
      </c>
      <c r="D1409" s="135">
        <v>0</v>
      </c>
      <c r="E1409" s="135">
        <v>4</v>
      </c>
      <c r="F1409" s="135" t="s">
        <v>9</v>
      </c>
    </row>
    <row r="1410" spans="2:6" s="1" customFormat="1">
      <c r="B1410" s="133">
        <v>1399</v>
      </c>
      <c r="C1410" s="134" t="s">
        <v>5402</v>
      </c>
      <c r="D1410" s="135">
        <v>0</v>
      </c>
      <c r="E1410" s="135">
        <v>4</v>
      </c>
      <c r="F1410" s="135" t="s">
        <v>9</v>
      </c>
    </row>
    <row r="1411" spans="2:6" s="1" customFormat="1">
      <c r="B1411" s="133">
        <v>1400</v>
      </c>
      <c r="C1411" s="134" t="s">
        <v>5403</v>
      </c>
      <c r="D1411" s="135">
        <v>0</v>
      </c>
      <c r="E1411" s="135">
        <v>4</v>
      </c>
      <c r="F1411" s="135" t="s">
        <v>9</v>
      </c>
    </row>
    <row r="1412" spans="2:6" s="1" customFormat="1">
      <c r="B1412" s="133">
        <v>1401</v>
      </c>
      <c r="C1412" s="134" t="s">
        <v>5404</v>
      </c>
      <c r="D1412" s="135">
        <v>3</v>
      </c>
      <c r="E1412" s="135">
        <v>4</v>
      </c>
      <c r="F1412" s="135" t="s">
        <v>9</v>
      </c>
    </row>
    <row r="1413" spans="2:6" s="1" customFormat="1">
      <c r="B1413" s="133">
        <v>1402</v>
      </c>
      <c r="C1413" s="134" t="s">
        <v>5405</v>
      </c>
      <c r="D1413" s="135">
        <v>3</v>
      </c>
      <c r="E1413" s="135">
        <v>1</v>
      </c>
      <c r="F1413" s="135" t="s">
        <v>9</v>
      </c>
    </row>
    <row r="1414" spans="2:6" s="1" customFormat="1">
      <c r="B1414" s="133">
        <v>1403</v>
      </c>
      <c r="C1414" s="134" t="s">
        <v>5406</v>
      </c>
      <c r="D1414" s="135">
        <v>0</v>
      </c>
      <c r="E1414" s="135">
        <v>4</v>
      </c>
      <c r="F1414" s="135" t="s">
        <v>9</v>
      </c>
    </row>
    <row r="1415" spans="2:6" s="1" customFormat="1">
      <c r="B1415" s="133">
        <v>1404</v>
      </c>
      <c r="C1415" s="134" t="s">
        <v>5407</v>
      </c>
      <c r="D1415" s="135">
        <v>0</v>
      </c>
      <c r="E1415" s="135">
        <v>4</v>
      </c>
      <c r="F1415" s="135" t="s">
        <v>9</v>
      </c>
    </row>
    <row r="1416" spans="2:6" s="1" customFormat="1">
      <c r="B1416" s="133">
        <v>1405</v>
      </c>
      <c r="C1416" s="134" t="s">
        <v>5408</v>
      </c>
      <c r="D1416" s="135">
        <v>0</v>
      </c>
      <c r="E1416" s="135">
        <v>4</v>
      </c>
      <c r="F1416" s="135" t="s">
        <v>9</v>
      </c>
    </row>
    <row r="1417" spans="2:6" s="1" customFormat="1">
      <c r="B1417" s="133">
        <v>1406</v>
      </c>
      <c r="C1417" s="134" t="s">
        <v>5409</v>
      </c>
      <c r="D1417" s="135">
        <v>0</v>
      </c>
      <c r="E1417" s="135">
        <v>4</v>
      </c>
      <c r="F1417" s="135" t="s">
        <v>9</v>
      </c>
    </row>
    <row r="1418" spans="2:6" s="1" customFormat="1">
      <c r="B1418" s="133">
        <v>1407</v>
      </c>
      <c r="C1418" s="134" t="s">
        <v>5410</v>
      </c>
      <c r="D1418" s="135">
        <v>0</v>
      </c>
      <c r="E1418" s="135">
        <v>4</v>
      </c>
      <c r="F1418" s="135" t="s">
        <v>9</v>
      </c>
    </row>
    <row r="1419" spans="2:6" s="1" customFormat="1">
      <c r="B1419" s="133">
        <v>1408</v>
      </c>
      <c r="C1419" s="134" t="s">
        <v>5411</v>
      </c>
      <c r="D1419" s="135">
        <v>3</v>
      </c>
      <c r="E1419" s="135">
        <v>4</v>
      </c>
      <c r="F1419" s="135" t="s">
        <v>9</v>
      </c>
    </row>
    <row r="1420" spans="2:6" s="1" customFormat="1">
      <c r="B1420" s="133">
        <v>1409</v>
      </c>
      <c r="C1420" s="134" t="s">
        <v>5412</v>
      </c>
      <c r="D1420" s="135">
        <v>0</v>
      </c>
      <c r="E1420" s="135">
        <v>4</v>
      </c>
      <c r="F1420" s="135" t="s">
        <v>9</v>
      </c>
    </row>
    <row r="1421" spans="2:6" s="1" customFormat="1">
      <c r="B1421" s="133">
        <v>1410</v>
      </c>
      <c r="C1421" s="134" t="s">
        <v>5413</v>
      </c>
      <c r="D1421" s="135">
        <v>0</v>
      </c>
      <c r="E1421" s="135">
        <v>4</v>
      </c>
      <c r="F1421" s="135" t="s">
        <v>9</v>
      </c>
    </row>
    <row r="1422" spans="2:6" s="1" customFormat="1">
      <c r="B1422" s="133">
        <v>1411</v>
      </c>
      <c r="C1422" s="134" t="s">
        <v>5414</v>
      </c>
      <c r="D1422" s="135">
        <v>0</v>
      </c>
      <c r="E1422" s="135">
        <v>4</v>
      </c>
      <c r="F1422" s="135" t="s">
        <v>9</v>
      </c>
    </row>
    <row r="1423" spans="2:6" s="1" customFormat="1">
      <c r="B1423" s="133">
        <v>1412</v>
      </c>
      <c r="C1423" s="134" t="s">
        <v>5415</v>
      </c>
      <c r="D1423" s="135">
        <v>0</v>
      </c>
      <c r="E1423" s="135">
        <v>4</v>
      </c>
      <c r="F1423" s="135" t="s">
        <v>9</v>
      </c>
    </row>
    <row r="1424" spans="2:6" s="1" customFormat="1">
      <c r="B1424" s="133">
        <v>1413</v>
      </c>
      <c r="C1424" s="134" t="s">
        <v>5416</v>
      </c>
      <c r="D1424" s="135">
        <v>0</v>
      </c>
      <c r="E1424" s="135">
        <v>4</v>
      </c>
      <c r="F1424" s="135" t="s">
        <v>9</v>
      </c>
    </row>
    <row r="1425" spans="2:6" s="1" customFormat="1">
      <c r="B1425" s="133">
        <v>1414</v>
      </c>
      <c r="C1425" s="134" t="s">
        <v>5417</v>
      </c>
      <c r="D1425" s="135">
        <v>0</v>
      </c>
      <c r="E1425" s="135">
        <v>4</v>
      </c>
      <c r="F1425" s="135" t="s">
        <v>9</v>
      </c>
    </row>
    <row r="1426" spans="2:6" s="1" customFormat="1">
      <c r="B1426" s="133">
        <v>1415</v>
      </c>
      <c r="C1426" s="134" t="s">
        <v>5418</v>
      </c>
      <c r="D1426" s="135">
        <v>0</v>
      </c>
      <c r="E1426" s="135">
        <v>4</v>
      </c>
      <c r="F1426" s="135" t="s">
        <v>9</v>
      </c>
    </row>
    <row r="1427" spans="2:6" s="1" customFormat="1">
      <c r="B1427" s="133">
        <v>1416</v>
      </c>
      <c r="C1427" s="134" t="s">
        <v>5419</v>
      </c>
      <c r="D1427" s="135">
        <v>0</v>
      </c>
      <c r="E1427" s="135">
        <v>1</v>
      </c>
      <c r="F1427" s="135" t="s">
        <v>3779</v>
      </c>
    </row>
    <row r="1428" spans="2:6" s="1" customFormat="1">
      <c r="B1428" s="133">
        <v>1417</v>
      </c>
      <c r="C1428" s="134" t="s">
        <v>5420</v>
      </c>
      <c r="D1428" s="135">
        <v>0</v>
      </c>
      <c r="E1428" s="135">
        <v>4</v>
      </c>
      <c r="F1428" s="135" t="s">
        <v>9</v>
      </c>
    </row>
    <row r="1429" spans="2:6" s="1" customFormat="1">
      <c r="B1429" s="133">
        <v>1418</v>
      </c>
      <c r="C1429" s="134" t="s">
        <v>5421</v>
      </c>
      <c r="D1429" s="135">
        <v>0</v>
      </c>
      <c r="E1429" s="135">
        <v>4</v>
      </c>
      <c r="F1429" s="135" t="s">
        <v>9</v>
      </c>
    </row>
    <row r="1430" spans="2:6" s="1" customFormat="1">
      <c r="B1430" s="133">
        <v>1419</v>
      </c>
      <c r="C1430" s="134" t="s">
        <v>5422</v>
      </c>
      <c r="D1430" s="135">
        <v>0</v>
      </c>
      <c r="E1430" s="135">
        <v>3</v>
      </c>
      <c r="F1430" s="135" t="s">
        <v>9</v>
      </c>
    </row>
    <row r="1431" spans="2:6" s="1" customFormat="1">
      <c r="B1431" s="133">
        <v>1420</v>
      </c>
      <c r="C1431" s="134" t="s">
        <v>5423</v>
      </c>
      <c r="D1431" s="135">
        <v>4</v>
      </c>
      <c r="E1431" s="135">
        <v>3</v>
      </c>
      <c r="F1431" s="135" t="s">
        <v>9</v>
      </c>
    </row>
    <row r="1432" spans="2:6" s="1" customFormat="1">
      <c r="B1432" s="133">
        <v>1421</v>
      </c>
      <c r="C1432" s="134" t="s">
        <v>5424</v>
      </c>
      <c r="D1432" s="135">
        <v>0</v>
      </c>
      <c r="E1432" s="135">
        <v>3</v>
      </c>
      <c r="F1432" s="135" t="s">
        <v>9</v>
      </c>
    </row>
    <row r="1433" spans="2:6" s="1" customFormat="1">
      <c r="B1433" s="133">
        <v>1422</v>
      </c>
      <c r="C1433" s="134" t="s">
        <v>5425</v>
      </c>
      <c r="D1433" s="135">
        <v>2</v>
      </c>
      <c r="E1433" s="135">
        <v>4</v>
      </c>
      <c r="F1433" s="135" t="s">
        <v>9</v>
      </c>
    </row>
    <row r="1434" spans="2:6" s="1" customFormat="1">
      <c r="B1434" s="133">
        <v>1423</v>
      </c>
      <c r="C1434" s="134" t="s">
        <v>5426</v>
      </c>
      <c r="D1434" s="135">
        <v>0</v>
      </c>
      <c r="E1434" s="135">
        <v>3</v>
      </c>
      <c r="F1434" s="135" t="s">
        <v>9</v>
      </c>
    </row>
    <row r="1435" spans="2:6" s="1" customFormat="1">
      <c r="B1435" s="133">
        <v>1424</v>
      </c>
      <c r="C1435" s="134" t="s">
        <v>5427</v>
      </c>
      <c r="D1435" s="135">
        <v>0</v>
      </c>
      <c r="E1435" s="135">
        <v>1</v>
      </c>
      <c r="F1435" s="135" t="s">
        <v>3779</v>
      </c>
    </row>
    <row r="1436" spans="2:6" s="1" customFormat="1">
      <c r="B1436" s="133">
        <v>1425</v>
      </c>
      <c r="C1436" s="134" t="s">
        <v>5428</v>
      </c>
      <c r="D1436" s="135">
        <v>0</v>
      </c>
      <c r="E1436" s="135">
        <v>4</v>
      </c>
      <c r="F1436" s="135" t="s">
        <v>9</v>
      </c>
    </row>
    <row r="1437" spans="2:6" s="1" customFormat="1">
      <c r="B1437" s="133">
        <v>1426</v>
      </c>
      <c r="C1437" s="134" t="s">
        <v>5429</v>
      </c>
      <c r="D1437" s="135">
        <v>0</v>
      </c>
      <c r="E1437" s="135">
        <v>4</v>
      </c>
      <c r="F1437" s="135" t="s">
        <v>9</v>
      </c>
    </row>
    <row r="1438" spans="2:6" s="1" customFormat="1">
      <c r="B1438" s="133">
        <v>1427</v>
      </c>
      <c r="C1438" s="134" t="s">
        <v>5430</v>
      </c>
      <c r="D1438" s="135">
        <v>0</v>
      </c>
      <c r="E1438" s="135">
        <v>1</v>
      </c>
      <c r="F1438" s="135" t="s">
        <v>3779</v>
      </c>
    </row>
    <row r="1439" spans="2:6" s="1" customFormat="1">
      <c r="B1439" s="133">
        <v>1428</v>
      </c>
      <c r="C1439" s="134" t="s">
        <v>5431</v>
      </c>
      <c r="D1439" s="135">
        <v>0</v>
      </c>
      <c r="E1439" s="135">
        <v>1</v>
      </c>
      <c r="F1439" s="135" t="s">
        <v>3779</v>
      </c>
    </row>
    <row r="1440" spans="2:6" s="1" customFormat="1">
      <c r="B1440" s="133">
        <v>1429</v>
      </c>
      <c r="C1440" s="134" t="s">
        <v>5432</v>
      </c>
      <c r="D1440" s="135">
        <v>3</v>
      </c>
      <c r="E1440" s="135">
        <v>1</v>
      </c>
      <c r="F1440" s="135" t="s">
        <v>9</v>
      </c>
    </row>
    <row r="1441" spans="2:6" s="1" customFormat="1">
      <c r="B1441" s="133">
        <v>1430</v>
      </c>
      <c r="C1441" s="134" t="s">
        <v>5433</v>
      </c>
      <c r="D1441" s="135">
        <v>0</v>
      </c>
      <c r="E1441" s="135">
        <v>4</v>
      </c>
      <c r="F1441" s="135" t="s">
        <v>9</v>
      </c>
    </row>
    <row r="1442" spans="2:6" s="1" customFormat="1">
      <c r="B1442" s="133">
        <v>1431</v>
      </c>
      <c r="C1442" s="134" t="s">
        <v>5434</v>
      </c>
      <c r="D1442" s="135">
        <v>0</v>
      </c>
      <c r="E1442" s="135">
        <v>1</v>
      </c>
      <c r="F1442" s="135" t="s">
        <v>3779</v>
      </c>
    </row>
    <row r="1443" spans="2:6" s="1" customFormat="1">
      <c r="B1443" s="133">
        <v>1432</v>
      </c>
      <c r="C1443" s="134" t="s">
        <v>5435</v>
      </c>
      <c r="D1443" s="135">
        <v>2</v>
      </c>
      <c r="E1443" s="135">
        <v>4</v>
      </c>
      <c r="F1443" s="135" t="s">
        <v>9</v>
      </c>
    </row>
    <row r="1444" spans="2:6" s="1" customFormat="1">
      <c r="B1444" s="133">
        <v>1433</v>
      </c>
      <c r="C1444" s="134" t="s">
        <v>5436</v>
      </c>
      <c r="D1444" s="135">
        <v>0</v>
      </c>
      <c r="E1444" s="135">
        <v>4</v>
      </c>
      <c r="F1444" s="135" t="s">
        <v>9</v>
      </c>
    </row>
    <row r="1445" spans="2:6" s="1" customFormat="1">
      <c r="B1445" s="133">
        <v>1434</v>
      </c>
      <c r="C1445" s="134" t="s">
        <v>5437</v>
      </c>
      <c r="D1445" s="135">
        <v>0</v>
      </c>
      <c r="E1445" s="135">
        <v>4</v>
      </c>
      <c r="F1445" s="135" t="s">
        <v>9</v>
      </c>
    </row>
    <row r="1446" spans="2:6" s="1" customFormat="1">
      <c r="B1446" s="133">
        <v>1435</v>
      </c>
      <c r="C1446" s="134" t="s">
        <v>5438</v>
      </c>
      <c r="D1446" s="135">
        <v>0</v>
      </c>
      <c r="E1446" s="135">
        <v>4</v>
      </c>
      <c r="F1446" s="135" t="s">
        <v>9</v>
      </c>
    </row>
    <row r="1447" spans="2:6" s="1" customFormat="1">
      <c r="B1447" s="133">
        <v>1436</v>
      </c>
      <c r="C1447" s="134" t="s">
        <v>5439</v>
      </c>
      <c r="D1447" s="135">
        <v>0</v>
      </c>
      <c r="E1447" s="135">
        <v>4</v>
      </c>
      <c r="F1447" s="135" t="s">
        <v>9</v>
      </c>
    </row>
    <row r="1448" spans="2:6" s="1" customFormat="1">
      <c r="B1448" s="133">
        <v>1437</v>
      </c>
      <c r="C1448" s="134" t="s">
        <v>5440</v>
      </c>
      <c r="D1448" s="135">
        <v>0</v>
      </c>
      <c r="E1448" s="135">
        <v>4</v>
      </c>
      <c r="F1448" s="135" t="s">
        <v>9</v>
      </c>
    </row>
    <row r="1449" spans="2:6" s="1" customFormat="1">
      <c r="B1449" s="133">
        <v>1438</v>
      </c>
      <c r="C1449" s="134" t="s">
        <v>5441</v>
      </c>
      <c r="D1449" s="135">
        <v>0</v>
      </c>
      <c r="E1449" s="135">
        <v>2</v>
      </c>
      <c r="F1449" s="135" t="s">
        <v>3779</v>
      </c>
    </row>
    <row r="1450" spans="2:6" s="1" customFormat="1">
      <c r="B1450" s="133">
        <v>1439</v>
      </c>
      <c r="C1450" s="134" t="s">
        <v>5442</v>
      </c>
      <c r="D1450" s="135">
        <v>0</v>
      </c>
      <c r="E1450" s="135">
        <v>4</v>
      </c>
      <c r="F1450" s="135" t="s">
        <v>9</v>
      </c>
    </row>
    <row r="1451" spans="2:6" s="1" customFormat="1">
      <c r="B1451" s="133">
        <v>1440</v>
      </c>
      <c r="C1451" s="134" t="s">
        <v>5443</v>
      </c>
      <c r="D1451" s="135">
        <v>0</v>
      </c>
      <c r="E1451" s="135">
        <v>1</v>
      </c>
      <c r="F1451" s="135" t="s">
        <v>3779</v>
      </c>
    </row>
    <row r="1452" spans="2:6" s="1" customFormat="1">
      <c r="B1452" s="133">
        <v>1441</v>
      </c>
      <c r="C1452" s="134" t="s">
        <v>5444</v>
      </c>
      <c r="D1452" s="135">
        <v>0</v>
      </c>
      <c r="E1452" s="135">
        <v>4</v>
      </c>
      <c r="F1452" s="135" t="s">
        <v>9</v>
      </c>
    </row>
    <row r="1453" spans="2:6" s="1" customFormat="1">
      <c r="B1453" s="133">
        <v>1442</v>
      </c>
      <c r="C1453" s="134" t="s">
        <v>5445</v>
      </c>
      <c r="D1453" s="135">
        <v>3</v>
      </c>
      <c r="E1453" s="135">
        <v>1</v>
      </c>
      <c r="F1453" s="135" t="s">
        <v>9</v>
      </c>
    </row>
    <row r="1454" spans="2:6" s="1" customFormat="1">
      <c r="B1454" s="133">
        <v>1443</v>
      </c>
      <c r="C1454" s="134" t="s">
        <v>5446</v>
      </c>
      <c r="D1454" s="135">
        <v>0</v>
      </c>
      <c r="E1454" s="135">
        <v>4</v>
      </c>
      <c r="F1454" s="135" t="s">
        <v>9</v>
      </c>
    </row>
    <row r="1455" spans="2:6" s="1" customFormat="1">
      <c r="B1455" s="133">
        <v>1444</v>
      </c>
      <c r="C1455" s="134" t="s">
        <v>5447</v>
      </c>
      <c r="D1455" s="135">
        <v>0</v>
      </c>
      <c r="E1455" s="135">
        <v>4</v>
      </c>
      <c r="F1455" s="135" t="s">
        <v>9</v>
      </c>
    </row>
    <row r="1456" spans="2:6" s="1" customFormat="1">
      <c r="B1456" s="133">
        <v>1445</v>
      </c>
      <c r="C1456" s="134" t="s">
        <v>5448</v>
      </c>
      <c r="D1456" s="135">
        <v>0</v>
      </c>
      <c r="E1456" s="135">
        <v>4</v>
      </c>
      <c r="F1456" s="135" t="s">
        <v>9</v>
      </c>
    </row>
    <row r="1457" spans="2:6" s="1" customFormat="1">
      <c r="B1457" s="133">
        <v>1446</v>
      </c>
      <c r="C1457" s="134" t="s">
        <v>5449</v>
      </c>
      <c r="D1457" s="135">
        <v>0</v>
      </c>
      <c r="E1457" s="135">
        <v>4</v>
      </c>
      <c r="F1457" s="135" t="s">
        <v>9</v>
      </c>
    </row>
    <row r="1458" spans="2:6" s="1" customFormat="1">
      <c r="B1458" s="133">
        <v>1447</v>
      </c>
      <c r="C1458" s="134" t="s">
        <v>5450</v>
      </c>
      <c r="D1458" s="135">
        <v>0</v>
      </c>
      <c r="E1458" s="135">
        <v>4</v>
      </c>
      <c r="F1458" s="135" t="s">
        <v>9</v>
      </c>
    </row>
    <row r="1459" spans="2:6" s="1" customFormat="1">
      <c r="B1459" s="133">
        <v>1448</v>
      </c>
      <c r="C1459" s="134" t="s">
        <v>5451</v>
      </c>
      <c r="D1459" s="135">
        <v>0</v>
      </c>
      <c r="E1459" s="135">
        <v>4</v>
      </c>
      <c r="F1459" s="135" t="s">
        <v>9</v>
      </c>
    </row>
    <row r="1460" spans="2:6" s="1" customFormat="1">
      <c r="B1460" s="133">
        <v>1449</v>
      </c>
      <c r="C1460" s="134" t="s">
        <v>5452</v>
      </c>
      <c r="D1460" s="135">
        <v>0</v>
      </c>
      <c r="E1460" s="135">
        <v>4</v>
      </c>
      <c r="F1460" s="135" t="s">
        <v>9</v>
      </c>
    </row>
    <row r="1461" spans="2:6" s="1" customFormat="1">
      <c r="B1461" s="133">
        <v>1450</v>
      </c>
      <c r="C1461" s="134" t="s">
        <v>5453</v>
      </c>
      <c r="D1461" s="135">
        <v>0</v>
      </c>
      <c r="E1461" s="135">
        <v>4</v>
      </c>
      <c r="F1461" s="135" t="s">
        <v>9</v>
      </c>
    </row>
    <row r="1462" spans="2:6" s="1" customFormat="1">
      <c r="B1462" s="133">
        <v>1451</v>
      </c>
      <c r="C1462" s="134" t="s">
        <v>5454</v>
      </c>
      <c r="D1462" s="135">
        <v>0</v>
      </c>
      <c r="E1462" s="135">
        <v>4</v>
      </c>
      <c r="F1462" s="135" t="s">
        <v>9</v>
      </c>
    </row>
    <row r="1463" spans="2:6" s="1" customFormat="1">
      <c r="B1463" s="133">
        <v>1452</v>
      </c>
      <c r="C1463" s="134" t="s">
        <v>5455</v>
      </c>
      <c r="D1463" s="135">
        <v>0</v>
      </c>
      <c r="E1463" s="135">
        <v>4</v>
      </c>
      <c r="F1463" s="135" t="s">
        <v>9</v>
      </c>
    </row>
    <row r="1464" spans="2:6" s="1" customFormat="1">
      <c r="B1464" s="133">
        <v>1453</v>
      </c>
      <c r="C1464" s="134" t="s">
        <v>5456</v>
      </c>
      <c r="D1464" s="135">
        <v>4</v>
      </c>
      <c r="E1464" s="135">
        <v>4</v>
      </c>
      <c r="F1464" s="135" t="s">
        <v>9</v>
      </c>
    </row>
    <row r="1465" spans="2:6" s="1" customFormat="1">
      <c r="B1465" s="133">
        <v>1454</v>
      </c>
      <c r="C1465" s="134" t="s">
        <v>5457</v>
      </c>
      <c r="D1465" s="135">
        <v>0</v>
      </c>
      <c r="E1465" s="135">
        <v>4</v>
      </c>
      <c r="F1465" s="135" t="s">
        <v>9</v>
      </c>
    </row>
    <row r="1466" spans="2:6" s="1" customFormat="1">
      <c r="B1466" s="133">
        <v>1455</v>
      </c>
      <c r="C1466" s="134" t="s">
        <v>5458</v>
      </c>
      <c r="D1466" s="135">
        <v>2</v>
      </c>
      <c r="E1466" s="135">
        <v>4</v>
      </c>
      <c r="F1466" s="135" t="s">
        <v>9</v>
      </c>
    </row>
    <row r="1467" spans="2:6" s="1" customFormat="1">
      <c r="B1467" s="133">
        <v>1456</v>
      </c>
      <c r="C1467" s="134" t="s">
        <v>5459</v>
      </c>
      <c r="D1467" s="135">
        <v>0</v>
      </c>
      <c r="E1467" s="135">
        <v>4</v>
      </c>
      <c r="F1467" s="135" t="s">
        <v>9</v>
      </c>
    </row>
    <row r="1468" spans="2:6" s="1" customFormat="1">
      <c r="B1468" s="133">
        <v>1457</v>
      </c>
      <c r="C1468" s="134" t="s">
        <v>5460</v>
      </c>
      <c r="D1468" s="135">
        <v>0</v>
      </c>
      <c r="E1468" s="135">
        <v>1</v>
      </c>
      <c r="F1468" s="135" t="s">
        <v>3779</v>
      </c>
    </row>
    <row r="1469" spans="2:6" s="1" customFormat="1">
      <c r="B1469" s="133">
        <v>1458</v>
      </c>
      <c r="C1469" s="134" t="s">
        <v>5461</v>
      </c>
      <c r="D1469" s="135">
        <v>0</v>
      </c>
      <c r="E1469" s="135">
        <v>1</v>
      </c>
      <c r="F1469" s="135" t="s">
        <v>3779</v>
      </c>
    </row>
    <row r="1470" spans="2:6" s="1" customFormat="1">
      <c r="B1470" s="133">
        <v>1459</v>
      </c>
      <c r="C1470" s="134" t="s">
        <v>5462</v>
      </c>
      <c r="D1470" s="135">
        <v>0</v>
      </c>
      <c r="E1470" s="135">
        <v>4</v>
      </c>
      <c r="F1470" s="135" t="s">
        <v>9</v>
      </c>
    </row>
    <row r="1471" spans="2:6" s="1" customFormat="1">
      <c r="B1471" s="133">
        <v>1460</v>
      </c>
      <c r="C1471" s="134" t="s">
        <v>5463</v>
      </c>
      <c r="D1471" s="135">
        <v>0</v>
      </c>
      <c r="E1471" s="135">
        <v>4</v>
      </c>
      <c r="F1471" s="135" t="s">
        <v>9</v>
      </c>
    </row>
    <row r="1472" spans="2:6" s="1" customFormat="1">
      <c r="B1472" s="133">
        <v>1461</v>
      </c>
      <c r="C1472" s="134" t="s">
        <v>5464</v>
      </c>
      <c r="D1472" s="135">
        <v>0</v>
      </c>
      <c r="E1472" s="135">
        <v>4</v>
      </c>
      <c r="F1472" s="135" t="s">
        <v>9</v>
      </c>
    </row>
    <row r="1473" spans="2:6" s="1" customFormat="1">
      <c r="B1473" s="133">
        <v>1462</v>
      </c>
      <c r="C1473" s="134" t="s">
        <v>5465</v>
      </c>
      <c r="D1473" s="135">
        <v>0</v>
      </c>
      <c r="E1473" s="135">
        <v>4</v>
      </c>
      <c r="F1473" s="135" t="s">
        <v>9</v>
      </c>
    </row>
    <row r="1474" spans="2:6" s="1" customFormat="1">
      <c r="B1474" s="133">
        <v>1463</v>
      </c>
      <c r="C1474" s="134" t="s">
        <v>5466</v>
      </c>
      <c r="D1474" s="135">
        <v>0</v>
      </c>
      <c r="E1474" s="135">
        <v>1</v>
      </c>
      <c r="F1474" s="135" t="s">
        <v>3779</v>
      </c>
    </row>
    <row r="1475" spans="2:6" s="1" customFormat="1">
      <c r="B1475" s="133">
        <v>1464</v>
      </c>
      <c r="C1475" s="134" t="s">
        <v>5467</v>
      </c>
      <c r="D1475" s="135">
        <v>0</v>
      </c>
      <c r="E1475" s="135">
        <v>1</v>
      </c>
      <c r="F1475" s="135" t="s">
        <v>3779</v>
      </c>
    </row>
    <row r="1476" spans="2:6" s="1" customFormat="1">
      <c r="B1476" s="133">
        <v>1465</v>
      </c>
      <c r="C1476" s="134" t="s">
        <v>5468</v>
      </c>
      <c r="D1476" s="135">
        <v>0</v>
      </c>
      <c r="E1476" s="135">
        <v>1</v>
      </c>
      <c r="F1476" s="135" t="s">
        <v>3779</v>
      </c>
    </row>
    <row r="1477" spans="2:6" s="1" customFormat="1">
      <c r="B1477" s="133">
        <v>1466</v>
      </c>
      <c r="C1477" s="134" t="s">
        <v>5469</v>
      </c>
      <c r="D1477" s="135">
        <v>0</v>
      </c>
      <c r="E1477" s="135">
        <v>4</v>
      </c>
      <c r="F1477" s="135" t="s">
        <v>9</v>
      </c>
    </row>
    <row r="1478" spans="2:6" s="1" customFormat="1">
      <c r="B1478" s="133">
        <v>1467</v>
      </c>
      <c r="C1478" s="134" t="s">
        <v>5470</v>
      </c>
      <c r="D1478" s="135">
        <v>0</v>
      </c>
      <c r="E1478" s="135">
        <v>4</v>
      </c>
      <c r="F1478" s="135" t="s">
        <v>9</v>
      </c>
    </row>
    <row r="1479" spans="2:6" s="1" customFormat="1">
      <c r="B1479" s="133">
        <v>1468</v>
      </c>
      <c r="C1479" s="134" t="s">
        <v>5471</v>
      </c>
      <c r="D1479" s="135">
        <v>0</v>
      </c>
      <c r="E1479" s="135">
        <v>4</v>
      </c>
      <c r="F1479" s="135" t="s">
        <v>9</v>
      </c>
    </row>
    <row r="1480" spans="2:6" s="1" customFormat="1">
      <c r="B1480" s="133">
        <v>1469</v>
      </c>
      <c r="C1480" s="134" t="s">
        <v>5472</v>
      </c>
      <c r="D1480" s="135">
        <v>0</v>
      </c>
      <c r="E1480" s="135">
        <v>4</v>
      </c>
      <c r="F1480" s="135" t="s">
        <v>9</v>
      </c>
    </row>
    <row r="1481" spans="2:6" s="1" customFormat="1">
      <c r="B1481" s="133">
        <v>1470</v>
      </c>
      <c r="C1481" s="134" t="s">
        <v>5473</v>
      </c>
      <c r="D1481" s="135">
        <v>0</v>
      </c>
      <c r="E1481" s="135">
        <v>4</v>
      </c>
      <c r="F1481" s="135" t="s">
        <v>9</v>
      </c>
    </row>
    <row r="1482" spans="2:6" s="1" customFormat="1">
      <c r="B1482" s="133">
        <v>1471</v>
      </c>
      <c r="C1482" s="134" t="s">
        <v>5474</v>
      </c>
      <c r="D1482" s="135">
        <v>3</v>
      </c>
      <c r="E1482" s="135">
        <v>3</v>
      </c>
      <c r="F1482" s="135" t="s">
        <v>9</v>
      </c>
    </row>
    <row r="1483" spans="2:6" s="1" customFormat="1">
      <c r="B1483" s="133">
        <v>1472</v>
      </c>
      <c r="C1483" s="134" t="s">
        <v>5475</v>
      </c>
      <c r="D1483" s="135">
        <v>0</v>
      </c>
      <c r="E1483" s="135">
        <v>4</v>
      </c>
      <c r="F1483" s="135" t="s">
        <v>9</v>
      </c>
    </row>
    <row r="1484" spans="2:6" s="1" customFormat="1">
      <c r="B1484" s="133">
        <v>1473</v>
      </c>
      <c r="C1484" s="134" t="s">
        <v>5476</v>
      </c>
      <c r="D1484" s="135">
        <v>4</v>
      </c>
      <c r="E1484" s="135">
        <v>4</v>
      </c>
      <c r="F1484" s="135" t="s">
        <v>9</v>
      </c>
    </row>
    <row r="1485" spans="2:6" s="1" customFormat="1">
      <c r="B1485" s="133">
        <v>1474</v>
      </c>
      <c r="C1485" s="134" t="s">
        <v>5477</v>
      </c>
      <c r="D1485" s="135">
        <v>0</v>
      </c>
      <c r="E1485" s="135">
        <v>4</v>
      </c>
      <c r="F1485" s="135" t="s">
        <v>9</v>
      </c>
    </row>
    <row r="1486" spans="2:6" s="1" customFormat="1">
      <c r="B1486" s="133">
        <v>1475</v>
      </c>
      <c r="C1486" s="134" t="s">
        <v>5478</v>
      </c>
      <c r="D1486" s="135">
        <v>0</v>
      </c>
      <c r="E1486" s="135">
        <v>4</v>
      </c>
      <c r="F1486" s="135" t="s">
        <v>9</v>
      </c>
    </row>
    <row r="1487" spans="2:6" s="1" customFormat="1">
      <c r="B1487" s="133">
        <v>1476</v>
      </c>
      <c r="C1487" s="134" t="s">
        <v>5479</v>
      </c>
      <c r="D1487" s="135">
        <v>2</v>
      </c>
      <c r="E1487" s="135">
        <v>4</v>
      </c>
      <c r="F1487" s="135" t="s">
        <v>9</v>
      </c>
    </row>
    <row r="1488" spans="2:6" s="1" customFormat="1">
      <c r="B1488" s="133">
        <v>1477</v>
      </c>
      <c r="C1488" s="134" t="s">
        <v>5480</v>
      </c>
      <c r="D1488" s="135">
        <v>0</v>
      </c>
      <c r="E1488" s="135">
        <v>4</v>
      </c>
      <c r="F1488" s="135" t="s">
        <v>9</v>
      </c>
    </row>
    <row r="1489" spans="2:6" s="1" customFormat="1">
      <c r="B1489" s="133">
        <v>1478</v>
      </c>
      <c r="C1489" s="134" t="s">
        <v>5481</v>
      </c>
      <c r="D1489" s="135">
        <v>0</v>
      </c>
      <c r="E1489" s="135">
        <v>4</v>
      </c>
      <c r="F1489" s="135" t="s">
        <v>9</v>
      </c>
    </row>
    <row r="1490" spans="2:6" s="1" customFormat="1">
      <c r="B1490" s="133">
        <v>1479</v>
      </c>
      <c r="C1490" s="134" t="s">
        <v>5482</v>
      </c>
      <c r="D1490" s="135">
        <v>0</v>
      </c>
      <c r="E1490" s="135">
        <v>1</v>
      </c>
      <c r="F1490" s="135" t="s">
        <v>3779</v>
      </c>
    </row>
    <row r="1491" spans="2:6" s="1" customFormat="1">
      <c r="B1491" s="133">
        <v>1480</v>
      </c>
      <c r="C1491" s="134" t="s">
        <v>5483</v>
      </c>
      <c r="D1491" s="135">
        <v>0</v>
      </c>
      <c r="E1491" s="135">
        <v>1</v>
      </c>
      <c r="F1491" s="135" t="s">
        <v>3779</v>
      </c>
    </row>
    <row r="1492" spans="2:6" s="1" customFormat="1">
      <c r="B1492" s="133">
        <v>1481</v>
      </c>
      <c r="C1492" s="134" t="s">
        <v>5484</v>
      </c>
      <c r="D1492" s="135">
        <v>0</v>
      </c>
      <c r="E1492" s="135">
        <v>1</v>
      </c>
      <c r="F1492" s="135" t="s">
        <v>3779</v>
      </c>
    </row>
    <row r="1493" spans="2:6" s="1" customFormat="1">
      <c r="B1493" s="133">
        <v>1482</v>
      </c>
      <c r="C1493" s="134" t="s">
        <v>5485</v>
      </c>
      <c r="D1493" s="135">
        <v>0</v>
      </c>
      <c r="E1493" s="135">
        <v>4</v>
      </c>
      <c r="F1493" s="135" t="s">
        <v>9</v>
      </c>
    </row>
    <row r="1494" spans="2:6" s="1" customFormat="1">
      <c r="B1494" s="133">
        <v>1483</v>
      </c>
      <c r="C1494" s="134" t="s">
        <v>5486</v>
      </c>
      <c r="D1494" s="135">
        <v>0</v>
      </c>
      <c r="E1494" s="135">
        <v>4</v>
      </c>
      <c r="F1494" s="135" t="s">
        <v>9</v>
      </c>
    </row>
    <row r="1495" spans="2:6" s="1" customFormat="1">
      <c r="B1495" s="133">
        <v>1484</v>
      </c>
      <c r="C1495" s="134" t="s">
        <v>5487</v>
      </c>
      <c r="D1495" s="135">
        <v>2</v>
      </c>
      <c r="E1495" s="135">
        <v>4</v>
      </c>
      <c r="F1495" s="135" t="s">
        <v>9</v>
      </c>
    </row>
    <row r="1496" spans="2:6" s="1" customFormat="1">
      <c r="B1496" s="133">
        <v>1485</v>
      </c>
      <c r="C1496" s="134" t="s">
        <v>5488</v>
      </c>
      <c r="D1496" s="135">
        <v>0</v>
      </c>
      <c r="E1496" s="135">
        <v>4</v>
      </c>
      <c r="F1496" s="135" t="s">
        <v>9</v>
      </c>
    </row>
    <row r="1497" spans="2:6" s="1" customFormat="1">
      <c r="B1497" s="133">
        <v>1486</v>
      </c>
      <c r="C1497" s="134" t="s">
        <v>5489</v>
      </c>
      <c r="D1497" s="135">
        <v>0</v>
      </c>
      <c r="E1497" s="135">
        <v>1</v>
      </c>
      <c r="F1497" s="135" t="s">
        <v>3779</v>
      </c>
    </row>
    <row r="1498" spans="2:6" s="1" customFormat="1">
      <c r="B1498" s="133">
        <v>1487</v>
      </c>
      <c r="C1498" s="134" t="s">
        <v>5490</v>
      </c>
      <c r="D1498" s="135">
        <v>0</v>
      </c>
      <c r="E1498" s="135">
        <v>1</v>
      </c>
      <c r="F1498" s="135" t="s">
        <v>3779</v>
      </c>
    </row>
    <row r="1499" spans="2:6" s="1" customFormat="1">
      <c r="B1499" s="133">
        <v>1488</v>
      </c>
      <c r="C1499" s="134" t="s">
        <v>5491</v>
      </c>
      <c r="D1499" s="135">
        <v>0</v>
      </c>
      <c r="E1499" s="135">
        <v>3</v>
      </c>
      <c r="F1499" s="135" t="s">
        <v>9</v>
      </c>
    </row>
    <row r="1500" spans="2:6" s="1" customFormat="1">
      <c r="B1500" s="133">
        <v>1489</v>
      </c>
      <c r="C1500" s="134" t="s">
        <v>5492</v>
      </c>
      <c r="D1500" s="135">
        <v>0</v>
      </c>
      <c r="E1500" s="135">
        <v>4</v>
      </c>
      <c r="F1500" s="135" t="s">
        <v>9</v>
      </c>
    </row>
    <row r="1501" spans="2:6" s="1" customFormat="1">
      <c r="B1501" s="133">
        <v>1490</v>
      </c>
      <c r="C1501" s="134" t="s">
        <v>5493</v>
      </c>
      <c r="D1501" s="135">
        <v>0</v>
      </c>
      <c r="E1501" s="135">
        <v>4</v>
      </c>
      <c r="F1501" s="135" t="s">
        <v>9</v>
      </c>
    </row>
    <row r="1502" spans="2:6" s="1" customFormat="1">
      <c r="B1502" s="133">
        <v>1491</v>
      </c>
      <c r="C1502" s="134" t="s">
        <v>5494</v>
      </c>
      <c r="D1502" s="135">
        <v>0</v>
      </c>
      <c r="E1502" s="135">
        <v>4</v>
      </c>
      <c r="F1502" s="135" t="s">
        <v>9</v>
      </c>
    </row>
    <row r="1503" spans="2:6" s="1" customFormat="1">
      <c r="B1503" s="133">
        <v>1492</v>
      </c>
      <c r="C1503" s="134" t="s">
        <v>5495</v>
      </c>
      <c r="D1503" s="135">
        <v>0</v>
      </c>
      <c r="E1503" s="135">
        <v>4</v>
      </c>
      <c r="F1503" s="135" t="s">
        <v>9</v>
      </c>
    </row>
    <row r="1504" spans="2:6" s="1" customFormat="1">
      <c r="B1504" s="133">
        <v>1493</v>
      </c>
      <c r="C1504" s="134" t="s">
        <v>5496</v>
      </c>
      <c r="D1504" s="135">
        <v>0</v>
      </c>
      <c r="E1504" s="135">
        <v>4</v>
      </c>
      <c r="F1504" s="135" t="s">
        <v>9</v>
      </c>
    </row>
    <row r="1505" spans="2:6" s="1" customFormat="1">
      <c r="B1505" s="133">
        <v>1494</v>
      </c>
      <c r="C1505" s="134" t="s">
        <v>5497</v>
      </c>
      <c r="D1505" s="135">
        <v>0</v>
      </c>
      <c r="E1505" s="135">
        <v>4</v>
      </c>
      <c r="F1505" s="135" t="s">
        <v>9</v>
      </c>
    </row>
    <row r="1506" spans="2:6" s="1" customFormat="1">
      <c r="B1506" s="133">
        <v>1495</v>
      </c>
      <c r="C1506" s="134" t="s">
        <v>5498</v>
      </c>
      <c r="D1506" s="135">
        <v>0</v>
      </c>
      <c r="E1506" s="135">
        <v>4</v>
      </c>
      <c r="F1506" s="135" t="s">
        <v>9</v>
      </c>
    </row>
    <row r="1507" spans="2:6" s="1" customFormat="1">
      <c r="B1507" s="133">
        <v>1496</v>
      </c>
      <c r="C1507" s="134" t="s">
        <v>5499</v>
      </c>
      <c r="D1507" s="135">
        <v>2</v>
      </c>
      <c r="E1507" s="135">
        <v>4</v>
      </c>
      <c r="F1507" s="135" t="s">
        <v>9</v>
      </c>
    </row>
    <row r="1508" spans="2:6" s="1" customFormat="1">
      <c r="B1508" s="133">
        <v>1497</v>
      </c>
      <c r="C1508" s="134" t="s">
        <v>5500</v>
      </c>
      <c r="D1508" s="135">
        <v>4</v>
      </c>
      <c r="E1508" s="135">
        <v>4</v>
      </c>
      <c r="F1508" s="135" t="s">
        <v>9</v>
      </c>
    </row>
    <row r="1509" spans="2:6" s="1" customFormat="1">
      <c r="B1509" s="133">
        <v>1498</v>
      </c>
      <c r="C1509" s="134" t="s">
        <v>5501</v>
      </c>
      <c r="D1509" s="135">
        <v>0</v>
      </c>
      <c r="E1509" s="135">
        <v>4</v>
      </c>
      <c r="F1509" s="135" t="s">
        <v>9</v>
      </c>
    </row>
    <row r="1510" spans="2:6" s="1" customFormat="1">
      <c r="B1510" s="133">
        <v>1499</v>
      </c>
      <c r="C1510" s="134" t="s">
        <v>5502</v>
      </c>
      <c r="D1510" s="135">
        <v>0</v>
      </c>
      <c r="E1510" s="135">
        <v>3</v>
      </c>
      <c r="F1510" s="135" t="s">
        <v>9</v>
      </c>
    </row>
    <row r="1511" spans="2:6" s="1" customFormat="1">
      <c r="B1511" s="133">
        <v>1500</v>
      </c>
      <c r="C1511" s="134" t="s">
        <v>5503</v>
      </c>
      <c r="D1511" s="135">
        <v>2</v>
      </c>
      <c r="E1511" s="135">
        <v>4</v>
      </c>
      <c r="F1511" s="135" t="s">
        <v>9</v>
      </c>
    </row>
    <row r="1512" spans="2:6" s="1" customFormat="1">
      <c r="B1512" s="133">
        <v>1501</v>
      </c>
      <c r="C1512" s="134" t="s">
        <v>5504</v>
      </c>
      <c r="D1512" s="135">
        <v>0</v>
      </c>
      <c r="E1512" s="135">
        <v>1</v>
      </c>
      <c r="F1512" s="135" t="s">
        <v>3779</v>
      </c>
    </row>
    <row r="1513" spans="2:6" s="1" customFormat="1">
      <c r="B1513" s="133">
        <v>1502</v>
      </c>
      <c r="C1513" s="134" t="s">
        <v>5505</v>
      </c>
      <c r="D1513" s="135">
        <v>3</v>
      </c>
      <c r="E1513" s="135">
        <v>1</v>
      </c>
      <c r="F1513" s="135" t="s">
        <v>9</v>
      </c>
    </row>
    <row r="1514" spans="2:6" s="1" customFormat="1">
      <c r="B1514" s="133">
        <v>1503</v>
      </c>
      <c r="C1514" s="134" t="s">
        <v>5506</v>
      </c>
      <c r="D1514" s="135">
        <v>0</v>
      </c>
      <c r="E1514" s="135">
        <v>4</v>
      </c>
      <c r="F1514" s="135" t="s">
        <v>9</v>
      </c>
    </row>
    <row r="1515" spans="2:6" s="1" customFormat="1">
      <c r="B1515" s="133">
        <v>1504</v>
      </c>
      <c r="C1515" s="134" t="s">
        <v>5507</v>
      </c>
      <c r="D1515" s="135">
        <v>0</v>
      </c>
      <c r="E1515" s="135">
        <v>4</v>
      </c>
      <c r="F1515" s="135" t="s">
        <v>9</v>
      </c>
    </row>
    <row r="1516" spans="2:6" s="1" customFormat="1">
      <c r="B1516" s="133">
        <v>1505</v>
      </c>
      <c r="C1516" s="134" t="s">
        <v>5508</v>
      </c>
      <c r="D1516" s="135">
        <v>0</v>
      </c>
      <c r="E1516" s="135">
        <v>4</v>
      </c>
      <c r="F1516" s="135" t="s">
        <v>9</v>
      </c>
    </row>
    <row r="1517" spans="2:6" s="1" customFormat="1">
      <c r="B1517" s="133">
        <v>1506</v>
      </c>
      <c r="C1517" s="134" t="s">
        <v>5509</v>
      </c>
      <c r="D1517" s="135">
        <v>0</v>
      </c>
      <c r="E1517" s="135">
        <v>4</v>
      </c>
      <c r="F1517" s="135" t="s">
        <v>9</v>
      </c>
    </row>
    <row r="1518" spans="2:6" s="1" customFormat="1">
      <c r="B1518" s="133">
        <v>1507</v>
      </c>
      <c r="C1518" s="134" t="s">
        <v>5510</v>
      </c>
      <c r="D1518" s="135">
        <v>0</v>
      </c>
      <c r="E1518" s="135">
        <v>4</v>
      </c>
      <c r="F1518" s="135" t="s">
        <v>9</v>
      </c>
    </row>
    <row r="1519" spans="2:6" s="1" customFormat="1">
      <c r="B1519" s="133">
        <v>1508</v>
      </c>
      <c r="C1519" s="134" t="s">
        <v>5511</v>
      </c>
      <c r="D1519" s="135">
        <v>0</v>
      </c>
      <c r="E1519" s="135">
        <v>4</v>
      </c>
      <c r="F1519" s="135" t="s">
        <v>9</v>
      </c>
    </row>
    <row r="1520" spans="2:6" s="1" customFormat="1">
      <c r="B1520" s="133">
        <v>1509</v>
      </c>
      <c r="C1520" s="134" t="s">
        <v>5512</v>
      </c>
      <c r="D1520" s="135">
        <v>0</v>
      </c>
      <c r="E1520" s="135">
        <v>1</v>
      </c>
      <c r="F1520" s="135" t="s">
        <v>3779</v>
      </c>
    </row>
    <row r="1521" spans="2:6" s="1" customFormat="1">
      <c r="B1521" s="133">
        <v>1510</v>
      </c>
      <c r="C1521" s="134" t="s">
        <v>5513</v>
      </c>
      <c r="D1521" s="135">
        <v>3</v>
      </c>
      <c r="E1521" s="135">
        <v>1</v>
      </c>
      <c r="F1521" s="135" t="s">
        <v>9</v>
      </c>
    </row>
    <row r="1522" spans="2:6" s="1" customFormat="1">
      <c r="B1522" s="133">
        <v>1511</v>
      </c>
      <c r="C1522" s="134" t="s">
        <v>5514</v>
      </c>
      <c r="D1522" s="135">
        <v>3</v>
      </c>
      <c r="E1522" s="135">
        <v>4</v>
      </c>
      <c r="F1522" s="135" t="s">
        <v>9</v>
      </c>
    </row>
    <row r="1523" spans="2:6" s="1" customFormat="1">
      <c r="B1523" s="133">
        <v>1512</v>
      </c>
      <c r="C1523" s="134" t="s">
        <v>5515</v>
      </c>
      <c r="D1523" s="135">
        <v>0</v>
      </c>
      <c r="E1523" s="135">
        <v>4</v>
      </c>
      <c r="F1523" s="135" t="s">
        <v>9</v>
      </c>
    </row>
    <row r="1524" spans="2:6" s="1" customFormat="1">
      <c r="B1524" s="133">
        <v>1513</v>
      </c>
      <c r="C1524" s="134" t="s">
        <v>5516</v>
      </c>
      <c r="D1524" s="135">
        <v>0</v>
      </c>
      <c r="E1524" s="135">
        <v>4</v>
      </c>
      <c r="F1524" s="135" t="s">
        <v>9</v>
      </c>
    </row>
    <row r="1525" spans="2:6" s="1" customFormat="1">
      <c r="B1525" s="133">
        <v>1514</v>
      </c>
      <c r="C1525" s="134" t="s">
        <v>5517</v>
      </c>
      <c r="D1525" s="135">
        <v>0</v>
      </c>
      <c r="E1525" s="135">
        <v>4</v>
      </c>
      <c r="F1525" s="135" t="s">
        <v>9</v>
      </c>
    </row>
    <row r="1526" spans="2:6" s="1" customFormat="1">
      <c r="B1526" s="133">
        <v>1515</v>
      </c>
      <c r="C1526" s="134" t="s">
        <v>5518</v>
      </c>
      <c r="D1526" s="135">
        <v>0</v>
      </c>
      <c r="E1526" s="135">
        <v>4</v>
      </c>
      <c r="F1526" s="135" t="s">
        <v>9</v>
      </c>
    </row>
    <row r="1527" spans="2:6" s="1" customFormat="1">
      <c r="B1527" s="133">
        <v>1516</v>
      </c>
      <c r="C1527" s="134" t="s">
        <v>5519</v>
      </c>
      <c r="D1527" s="135">
        <v>2</v>
      </c>
      <c r="E1527" s="135">
        <v>3</v>
      </c>
      <c r="F1527" s="135" t="s">
        <v>9</v>
      </c>
    </row>
    <row r="1528" spans="2:6" s="1" customFormat="1">
      <c r="B1528" s="133">
        <v>1517</v>
      </c>
      <c r="C1528" s="134" t="s">
        <v>5520</v>
      </c>
      <c r="D1528" s="135">
        <v>3</v>
      </c>
      <c r="E1528" s="135">
        <v>3</v>
      </c>
      <c r="F1528" s="135" t="s">
        <v>9</v>
      </c>
    </row>
    <row r="1529" spans="2:6" s="1" customFormat="1">
      <c r="B1529" s="133">
        <v>1518</v>
      </c>
      <c r="C1529" s="134" t="s">
        <v>5521</v>
      </c>
      <c r="D1529" s="135">
        <v>0</v>
      </c>
      <c r="E1529" s="135">
        <v>4</v>
      </c>
      <c r="F1529" s="135" t="s">
        <v>9</v>
      </c>
    </row>
    <row r="1530" spans="2:6" s="1" customFormat="1">
      <c r="B1530" s="133">
        <v>1519</v>
      </c>
      <c r="C1530" s="134" t="s">
        <v>5522</v>
      </c>
      <c r="D1530" s="135">
        <v>0</v>
      </c>
      <c r="E1530" s="135">
        <v>4</v>
      </c>
      <c r="F1530" s="135" t="s">
        <v>9</v>
      </c>
    </row>
    <row r="1531" spans="2:6" s="1" customFormat="1">
      <c r="B1531" s="133">
        <v>1520</v>
      </c>
      <c r="C1531" s="134" t="s">
        <v>5523</v>
      </c>
      <c r="D1531" s="135">
        <v>0</v>
      </c>
      <c r="E1531" s="135">
        <v>4</v>
      </c>
      <c r="F1531" s="135" t="s">
        <v>9</v>
      </c>
    </row>
    <row r="1532" spans="2:6" s="1" customFormat="1">
      <c r="B1532" s="133">
        <v>1521</v>
      </c>
      <c r="C1532" s="134" t="s">
        <v>5524</v>
      </c>
      <c r="D1532" s="135">
        <v>3</v>
      </c>
      <c r="E1532" s="135">
        <v>1</v>
      </c>
      <c r="F1532" s="135" t="s">
        <v>9</v>
      </c>
    </row>
    <row r="1533" spans="2:6" s="1" customFormat="1">
      <c r="B1533" s="133">
        <v>1522</v>
      </c>
      <c r="C1533" s="134" t="s">
        <v>5525</v>
      </c>
      <c r="D1533" s="135">
        <v>3</v>
      </c>
      <c r="E1533" s="135">
        <v>4</v>
      </c>
      <c r="F1533" s="135" t="s">
        <v>9</v>
      </c>
    </row>
    <row r="1534" spans="2:6" s="1" customFormat="1">
      <c r="B1534" s="133">
        <v>1523</v>
      </c>
      <c r="C1534" s="134" t="s">
        <v>5526</v>
      </c>
      <c r="D1534" s="135">
        <v>0</v>
      </c>
      <c r="E1534" s="135">
        <v>1</v>
      </c>
      <c r="F1534" s="135" t="s">
        <v>3779</v>
      </c>
    </row>
    <row r="1535" spans="2:6" s="1" customFormat="1">
      <c r="B1535" s="133">
        <v>1524</v>
      </c>
      <c r="C1535" s="134" t="s">
        <v>5527</v>
      </c>
      <c r="D1535" s="135">
        <v>0</v>
      </c>
      <c r="E1535" s="135">
        <v>4</v>
      </c>
      <c r="F1535" s="135" t="s">
        <v>9</v>
      </c>
    </row>
    <row r="1536" spans="2:6" s="1" customFormat="1">
      <c r="B1536" s="133">
        <v>1525</v>
      </c>
      <c r="C1536" s="134" t="s">
        <v>5528</v>
      </c>
      <c r="D1536" s="135">
        <v>0</v>
      </c>
      <c r="E1536" s="135">
        <v>4</v>
      </c>
      <c r="F1536" s="135" t="s">
        <v>9</v>
      </c>
    </row>
    <row r="1537" spans="2:6" s="1" customFormat="1">
      <c r="B1537" s="133">
        <v>1526</v>
      </c>
      <c r="C1537" s="134" t="s">
        <v>5529</v>
      </c>
      <c r="D1537" s="135">
        <v>0</v>
      </c>
      <c r="E1537" s="135">
        <v>4</v>
      </c>
      <c r="F1537" s="135" t="s">
        <v>9</v>
      </c>
    </row>
    <row r="1538" spans="2:6" s="1" customFormat="1">
      <c r="B1538" s="133">
        <v>1527</v>
      </c>
      <c r="C1538" s="134" t="s">
        <v>5530</v>
      </c>
      <c r="D1538" s="135">
        <v>4</v>
      </c>
      <c r="E1538" s="135">
        <v>4</v>
      </c>
      <c r="F1538" s="135" t="s">
        <v>9</v>
      </c>
    </row>
    <row r="1539" spans="2:6" s="1" customFormat="1">
      <c r="B1539" s="133">
        <v>1528</v>
      </c>
      <c r="C1539" s="134" t="s">
        <v>5531</v>
      </c>
      <c r="D1539" s="135">
        <v>0</v>
      </c>
      <c r="E1539" s="135">
        <v>4</v>
      </c>
      <c r="F1539" s="135" t="s">
        <v>9</v>
      </c>
    </row>
    <row r="1540" spans="2:6" s="1" customFormat="1">
      <c r="B1540" s="133">
        <v>1529</v>
      </c>
      <c r="C1540" s="134" t="s">
        <v>5532</v>
      </c>
      <c r="D1540" s="135">
        <v>0</v>
      </c>
      <c r="E1540" s="135">
        <v>3</v>
      </c>
      <c r="F1540" s="135" t="s">
        <v>9</v>
      </c>
    </row>
    <row r="1541" spans="2:6" s="1" customFormat="1">
      <c r="B1541" s="133">
        <v>1530</v>
      </c>
      <c r="C1541" s="134" t="s">
        <v>5533</v>
      </c>
      <c r="D1541" s="135">
        <v>0</v>
      </c>
      <c r="E1541" s="135">
        <v>4</v>
      </c>
      <c r="F1541" s="135" t="s">
        <v>9</v>
      </c>
    </row>
    <row r="1542" spans="2:6" s="1" customFormat="1">
      <c r="B1542" s="133">
        <v>1531</v>
      </c>
      <c r="C1542" s="134" t="s">
        <v>5534</v>
      </c>
      <c r="D1542" s="135">
        <v>0</v>
      </c>
      <c r="E1542" s="135">
        <v>4</v>
      </c>
      <c r="F1542" s="135" t="s">
        <v>9</v>
      </c>
    </row>
    <row r="1543" spans="2:6" s="1" customFormat="1">
      <c r="B1543" s="133">
        <v>1532</v>
      </c>
      <c r="C1543" s="134" t="s">
        <v>5535</v>
      </c>
      <c r="D1543" s="135">
        <v>0</v>
      </c>
      <c r="E1543" s="135">
        <v>4</v>
      </c>
      <c r="F1543" s="135" t="s">
        <v>9</v>
      </c>
    </row>
    <row r="1544" spans="2:6" s="1" customFormat="1">
      <c r="B1544" s="133">
        <v>1533</v>
      </c>
      <c r="C1544" s="134" t="s">
        <v>5536</v>
      </c>
      <c r="D1544" s="135">
        <v>2</v>
      </c>
      <c r="E1544" s="135">
        <v>4</v>
      </c>
      <c r="F1544" s="135" t="s">
        <v>9</v>
      </c>
    </row>
    <row r="1545" spans="2:6" s="1" customFormat="1">
      <c r="B1545" s="133">
        <v>1534</v>
      </c>
      <c r="C1545" s="134" t="s">
        <v>5537</v>
      </c>
      <c r="D1545" s="135">
        <v>0</v>
      </c>
      <c r="E1545" s="135">
        <v>4</v>
      </c>
      <c r="F1545" s="135" t="s">
        <v>9</v>
      </c>
    </row>
    <row r="1546" spans="2:6" s="1" customFormat="1">
      <c r="B1546" s="133">
        <v>1535</v>
      </c>
      <c r="C1546" s="134" t="s">
        <v>5538</v>
      </c>
      <c r="D1546" s="135">
        <v>4</v>
      </c>
      <c r="E1546" s="135">
        <v>4</v>
      </c>
      <c r="F1546" s="135" t="s">
        <v>9</v>
      </c>
    </row>
    <row r="1547" spans="2:6" s="1" customFormat="1">
      <c r="B1547" s="133">
        <v>1536</v>
      </c>
      <c r="C1547" s="134" t="s">
        <v>5539</v>
      </c>
      <c r="D1547" s="135">
        <v>0</v>
      </c>
      <c r="E1547" s="135">
        <v>4</v>
      </c>
      <c r="F1547" s="135" t="s">
        <v>9</v>
      </c>
    </row>
    <row r="1548" spans="2:6" s="1" customFormat="1">
      <c r="B1548" s="133">
        <v>1537</v>
      </c>
      <c r="C1548" s="134" t="s">
        <v>5540</v>
      </c>
      <c r="D1548" s="135">
        <v>0</v>
      </c>
      <c r="E1548" s="135">
        <v>4</v>
      </c>
      <c r="F1548" s="135" t="s">
        <v>9</v>
      </c>
    </row>
    <row r="1549" spans="2:6" s="1" customFormat="1">
      <c r="B1549" s="133">
        <v>1538</v>
      </c>
      <c r="C1549" s="134" t="s">
        <v>5541</v>
      </c>
      <c r="D1549" s="135">
        <v>0</v>
      </c>
      <c r="E1549" s="135">
        <v>2</v>
      </c>
      <c r="F1549" s="135" t="s">
        <v>3779</v>
      </c>
    </row>
    <row r="1550" spans="2:6" s="1" customFormat="1">
      <c r="B1550" s="133">
        <v>1539</v>
      </c>
      <c r="C1550" s="134" t="s">
        <v>5542</v>
      </c>
      <c r="D1550" s="135">
        <v>0</v>
      </c>
      <c r="E1550" s="135">
        <v>1</v>
      </c>
      <c r="F1550" s="135" t="s">
        <v>3779</v>
      </c>
    </row>
    <row r="1551" spans="2:6" s="1" customFormat="1">
      <c r="B1551" s="133">
        <v>1540</v>
      </c>
      <c r="C1551" s="134" t="s">
        <v>5543</v>
      </c>
      <c r="D1551" s="135">
        <v>0</v>
      </c>
      <c r="E1551" s="135">
        <v>4</v>
      </c>
      <c r="F1551" s="135" t="s">
        <v>9</v>
      </c>
    </row>
    <row r="1552" spans="2:6" s="1" customFormat="1">
      <c r="B1552" s="133">
        <v>1541</v>
      </c>
      <c r="C1552" s="134" t="s">
        <v>5544</v>
      </c>
      <c r="D1552" s="135">
        <v>0</v>
      </c>
      <c r="E1552" s="135">
        <v>4</v>
      </c>
      <c r="F1552" s="135" t="s">
        <v>9</v>
      </c>
    </row>
    <row r="1553" spans="2:6" s="1" customFormat="1">
      <c r="B1553" s="133">
        <v>1542</v>
      </c>
      <c r="C1553" s="134" t="s">
        <v>5545</v>
      </c>
      <c r="D1553" s="135">
        <v>3</v>
      </c>
      <c r="E1553" s="135">
        <v>4</v>
      </c>
      <c r="F1553" s="135" t="s">
        <v>9</v>
      </c>
    </row>
    <row r="1554" spans="2:6" s="1" customFormat="1">
      <c r="B1554" s="133">
        <v>1543</v>
      </c>
      <c r="C1554" s="134" t="s">
        <v>5546</v>
      </c>
      <c r="D1554" s="135">
        <v>4</v>
      </c>
      <c r="E1554" s="135">
        <v>4</v>
      </c>
      <c r="F1554" s="135" t="s">
        <v>9</v>
      </c>
    </row>
    <row r="1555" spans="2:6" s="1" customFormat="1">
      <c r="B1555" s="133">
        <v>1544</v>
      </c>
      <c r="C1555" s="134" t="s">
        <v>5547</v>
      </c>
      <c r="D1555" s="135">
        <v>0</v>
      </c>
      <c r="E1555" s="135">
        <v>4</v>
      </c>
      <c r="F1555" s="135" t="s">
        <v>9</v>
      </c>
    </row>
    <row r="1556" spans="2:6" s="1" customFormat="1">
      <c r="B1556" s="133">
        <v>1545</v>
      </c>
      <c r="C1556" s="134" t="s">
        <v>5548</v>
      </c>
      <c r="D1556" s="135">
        <v>0</v>
      </c>
      <c r="E1556" s="135">
        <v>4</v>
      </c>
      <c r="F1556" s="135" t="s">
        <v>9</v>
      </c>
    </row>
    <row r="1557" spans="2:6" s="1" customFormat="1">
      <c r="B1557" s="133">
        <v>1546</v>
      </c>
      <c r="C1557" s="134" t="s">
        <v>5549</v>
      </c>
      <c r="D1557" s="135">
        <v>0</v>
      </c>
      <c r="E1557" s="135">
        <v>4</v>
      </c>
      <c r="F1557" s="135" t="s">
        <v>9</v>
      </c>
    </row>
    <row r="1558" spans="2:6" s="1" customFormat="1">
      <c r="B1558" s="133">
        <v>1547</v>
      </c>
      <c r="C1558" s="134" t="s">
        <v>5550</v>
      </c>
      <c r="D1558" s="135">
        <v>0</v>
      </c>
      <c r="E1558" s="135">
        <v>4</v>
      </c>
      <c r="F1558" s="135" t="s">
        <v>9</v>
      </c>
    </row>
    <row r="1559" spans="2:6" s="1" customFormat="1">
      <c r="B1559" s="133">
        <v>1548</v>
      </c>
      <c r="C1559" s="134" t="s">
        <v>5551</v>
      </c>
      <c r="D1559" s="135">
        <v>0</v>
      </c>
      <c r="E1559" s="135">
        <v>4</v>
      </c>
      <c r="F1559" s="135" t="s">
        <v>9</v>
      </c>
    </row>
    <row r="1560" spans="2:6" s="1" customFormat="1">
      <c r="B1560" s="133">
        <v>1549</v>
      </c>
      <c r="C1560" s="134" t="s">
        <v>5552</v>
      </c>
      <c r="D1560" s="135">
        <v>0</v>
      </c>
      <c r="E1560" s="135">
        <v>3</v>
      </c>
      <c r="F1560" s="135" t="s">
        <v>9</v>
      </c>
    </row>
    <row r="1561" spans="2:6" s="1" customFormat="1">
      <c r="B1561" s="133">
        <v>1550</v>
      </c>
      <c r="C1561" s="134" t="s">
        <v>5553</v>
      </c>
      <c r="D1561" s="135">
        <v>4</v>
      </c>
      <c r="E1561" s="135">
        <v>1</v>
      </c>
      <c r="F1561" s="135" t="s">
        <v>9</v>
      </c>
    </row>
    <row r="1562" spans="2:6" s="1" customFormat="1">
      <c r="B1562" s="133">
        <v>1551</v>
      </c>
      <c r="C1562" s="134" t="s">
        <v>5554</v>
      </c>
      <c r="D1562" s="135">
        <v>4</v>
      </c>
      <c r="E1562" s="135">
        <v>4</v>
      </c>
      <c r="F1562" s="135" t="s">
        <v>9</v>
      </c>
    </row>
    <row r="1563" spans="2:6" s="1" customFormat="1">
      <c r="B1563" s="133">
        <v>1552</v>
      </c>
      <c r="C1563" s="134" t="s">
        <v>5555</v>
      </c>
      <c r="D1563" s="135">
        <v>0</v>
      </c>
      <c r="E1563" s="135">
        <v>1</v>
      </c>
      <c r="F1563" s="135" t="s">
        <v>3779</v>
      </c>
    </row>
    <row r="1564" spans="2:6" s="1" customFormat="1">
      <c r="B1564" s="133">
        <v>1553</v>
      </c>
      <c r="C1564" s="134" t="s">
        <v>5556</v>
      </c>
      <c r="D1564" s="135">
        <v>4</v>
      </c>
      <c r="E1564" s="135">
        <v>1</v>
      </c>
      <c r="F1564" s="135" t="s">
        <v>9</v>
      </c>
    </row>
    <row r="1565" spans="2:6" s="1" customFormat="1">
      <c r="B1565" s="133">
        <v>1554</v>
      </c>
      <c r="C1565" s="134" t="s">
        <v>5557</v>
      </c>
      <c r="D1565" s="135">
        <v>0</v>
      </c>
      <c r="E1565" s="135">
        <v>3</v>
      </c>
      <c r="F1565" s="135" t="s">
        <v>9</v>
      </c>
    </row>
    <row r="1566" spans="2:6" s="1" customFormat="1">
      <c r="B1566" s="133">
        <v>1555</v>
      </c>
      <c r="C1566" s="134" t="s">
        <v>5558</v>
      </c>
      <c r="D1566" s="135">
        <v>0</v>
      </c>
      <c r="E1566" s="135">
        <v>4</v>
      </c>
      <c r="F1566" s="135" t="s">
        <v>9</v>
      </c>
    </row>
    <row r="1567" spans="2:6" s="1" customFormat="1">
      <c r="B1567" s="133">
        <v>1556</v>
      </c>
      <c r="C1567" s="134" t="s">
        <v>5559</v>
      </c>
      <c r="D1567" s="135">
        <v>0</v>
      </c>
      <c r="E1567" s="135">
        <v>4</v>
      </c>
      <c r="F1567" s="135" t="s">
        <v>9</v>
      </c>
    </row>
    <row r="1568" spans="2:6" s="1" customFormat="1">
      <c r="B1568" s="133">
        <v>1557</v>
      </c>
      <c r="C1568" s="134" t="s">
        <v>5560</v>
      </c>
      <c r="D1568" s="135">
        <v>0</v>
      </c>
      <c r="E1568" s="135">
        <v>4</v>
      </c>
      <c r="F1568" s="135" t="s">
        <v>9</v>
      </c>
    </row>
    <row r="1569" spans="2:6" s="1" customFormat="1">
      <c r="B1569" s="133">
        <v>1558</v>
      </c>
      <c r="C1569" s="134" t="s">
        <v>5561</v>
      </c>
      <c r="D1569" s="135">
        <v>0</v>
      </c>
      <c r="E1569" s="135">
        <v>1</v>
      </c>
      <c r="F1569" s="135" t="s">
        <v>3779</v>
      </c>
    </row>
    <row r="1570" spans="2:6" s="1" customFormat="1">
      <c r="B1570" s="133">
        <v>1559</v>
      </c>
      <c r="C1570" s="134" t="s">
        <v>5562</v>
      </c>
      <c r="D1570" s="135">
        <v>0</v>
      </c>
      <c r="E1570" s="135">
        <v>4</v>
      </c>
      <c r="F1570" s="135" t="s">
        <v>9</v>
      </c>
    </row>
    <row r="1571" spans="2:6" s="1" customFormat="1">
      <c r="B1571" s="133">
        <v>1560</v>
      </c>
      <c r="C1571" s="134" t="s">
        <v>5563</v>
      </c>
      <c r="D1571" s="135">
        <v>0</v>
      </c>
      <c r="E1571" s="135">
        <v>4</v>
      </c>
      <c r="F1571" s="135" t="s">
        <v>9</v>
      </c>
    </row>
    <row r="1572" spans="2:6" s="1" customFormat="1">
      <c r="B1572" s="133">
        <v>1561</v>
      </c>
      <c r="C1572" s="134" t="s">
        <v>5564</v>
      </c>
      <c r="D1572" s="135">
        <v>0</v>
      </c>
      <c r="E1572" s="135">
        <v>4</v>
      </c>
      <c r="F1572" s="135" t="s">
        <v>9</v>
      </c>
    </row>
    <row r="1573" spans="2:6" s="1" customFormat="1">
      <c r="B1573" s="133">
        <v>1562</v>
      </c>
      <c r="C1573" s="134" t="s">
        <v>5565</v>
      </c>
      <c r="D1573" s="135">
        <v>0</v>
      </c>
      <c r="E1573" s="135">
        <v>4</v>
      </c>
      <c r="F1573" s="135" t="s">
        <v>9</v>
      </c>
    </row>
    <row r="1574" spans="2:6" s="1" customFormat="1">
      <c r="B1574" s="133">
        <v>1563</v>
      </c>
      <c r="C1574" s="134" t="s">
        <v>5566</v>
      </c>
      <c r="D1574" s="135">
        <v>0</v>
      </c>
      <c r="E1574" s="135">
        <v>1</v>
      </c>
      <c r="F1574" s="135" t="s">
        <v>3779</v>
      </c>
    </row>
    <row r="1575" spans="2:6" s="1" customFormat="1">
      <c r="B1575" s="133">
        <v>1564</v>
      </c>
      <c r="C1575" s="134" t="s">
        <v>5567</v>
      </c>
      <c r="D1575" s="135">
        <v>0</v>
      </c>
      <c r="E1575" s="135">
        <v>3</v>
      </c>
      <c r="F1575" s="135" t="s">
        <v>9</v>
      </c>
    </row>
    <row r="1576" spans="2:6" s="1" customFormat="1">
      <c r="B1576" s="133">
        <v>1565</v>
      </c>
      <c r="C1576" s="134" t="s">
        <v>5568</v>
      </c>
      <c r="D1576" s="135">
        <v>0</v>
      </c>
      <c r="E1576" s="135">
        <v>1</v>
      </c>
      <c r="F1576" s="135" t="s">
        <v>3779</v>
      </c>
    </row>
    <row r="1577" spans="2:6" s="1" customFormat="1">
      <c r="B1577" s="133">
        <v>1566</v>
      </c>
      <c r="C1577" s="134" t="s">
        <v>5569</v>
      </c>
      <c r="D1577" s="135">
        <v>0</v>
      </c>
      <c r="E1577" s="135">
        <v>4</v>
      </c>
      <c r="F1577" s="135" t="s">
        <v>9</v>
      </c>
    </row>
    <row r="1578" spans="2:6" s="1" customFormat="1">
      <c r="B1578" s="133">
        <v>1567</v>
      </c>
      <c r="C1578" s="134" t="s">
        <v>5570</v>
      </c>
      <c r="D1578" s="135">
        <v>0</v>
      </c>
      <c r="E1578" s="135">
        <v>4</v>
      </c>
      <c r="F1578" s="135" t="s">
        <v>9</v>
      </c>
    </row>
    <row r="1579" spans="2:6" s="1" customFormat="1">
      <c r="B1579" s="133">
        <v>1568</v>
      </c>
      <c r="C1579" s="134" t="s">
        <v>5571</v>
      </c>
      <c r="D1579" s="135">
        <v>0</v>
      </c>
      <c r="E1579" s="135">
        <v>4</v>
      </c>
      <c r="F1579" s="135" t="s">
        <v>9</v>
      </c>
    </row>
    <row r="1580" spans="2:6" s="1" customFormat="1">
      <c r="B1580" s="133">
        <v>1569</v>
      </c>
      <c r="C1580" s="134" t="s">
        <v>5572</v>
      </c>
      <c r="D1580" s="135">
        <v>0</v>
      </c>
      <c r="E1580" s="135">
        <v>4</v>
      </c>
      <c r="F1580" s="135" t="s">
        <v>9</v>
      </c>
    </row>
    <row r="1581" spans="2:6" s="1" customFormat="1">
      <c r="B1581" s="133">
        <v>1570</v>
      </c>
      <c r="C1581" s="134" t="s">
        <v>5573</v>
      </c>
      <c r="D1581" s="135">
        <v>2</v>
      </c>
      <c r="E1581" s="135">
        <v>4</v>
      </c>
      <c r="F1581" s="135" t="s">
        <v>9</v>
      </c>
    </row>
    <row r="1582" spans="2:6" s="1" customFormat="1">
      <c r="B1582" s="133">
        <v>1571</v>
      </c>
      <c r="C1582" s="134" t="s">
        <v>5574</v>
      </c>
      <c r="D1582" s="135">
        <v>3</v>
      </c>
      <c r="E1582" s="135">
        <v>4</v>
      </c>
      <c r="F1582" s="135" t="s">
        <v>9</v>
      </c>
    </row>
    <row r="1583" spans="2:6" s="1" customFormat="1">
      <c r="B1583" s="133">
        <v>1572</v>
      </c>
      <c r="C1583" s="134" t="s">
        <v>5575</v>
      </c>
      <c r="D1583" s="135">
        <v>0</v>
      </c>
      <c r="E1583" s="135">
        <v>1</v>
      </c>
      <c r="F1583" s="135" t="s">
        <v>3779</v>
      </c>
    </row>
    <row r="1584" spans="2:6" s="1" customFormat="1">
      <c r="B1584" s="133">
        <v>1573</v>
      </c>
      <c r="C1584" s="134" t="s">
        <v>5576</v>
      </c>
      <c r="D1584" s="135">
        <v>0</v>
      </c>
      <c r="E1584" s="135">
        <v>4</v>
      </c>
      <c r="F1584" s="135" t="s">
        <v>9</v>
      </c>
    </row>
    <row r="1585" spans="2:6" s="1" customFormat="1">
      <c r="B1585" s="133">
        <v>1574</v>
      </c>
      <c r="C1585" s="134" t="s">
        <v>5577</v>
      </c>
      <c r="D1585" s="135">
        <v>0</v>
      </c>
      <c r="E1585" s="135">
        <v>4</v>
      </c>
      <c r="F1585" s="135" t="s">
        <v>9</v>
      </c>
    </row>
    <row r="1586" spans="2:6" s="1" customFormat="1">
      <c r="B1586" s="133">
        <v>1575</v>
      </c>
      <c r="C1586" s="134" t="s">
        <v>5578</v>
      </c>
      <c r="D1586" s="135">
        <v>0</v>
      </c>
      <c r="E1586" s="135">
        <v>4</v>
      </c>
      <c r="F1586" s="135" t="s">
        <v>9</v>
      </c>
    </row>
    <row r="1587" spans="2:6" s="1" customFormat="1">
      <c r="B1587" s="133">
        <v>1576</v>
      </c>
      <c r="C1587" s="134" t="s">
        <v>5579</v>
      </c>
      <c r="D1587" s="135">
        <v>4</v>
      </c>
      <c r="E1587" s="135">
        <v>4</v>
      </c>
      <c r="F1587" s="135" t="s">
        <v>9</v>
      </c>
    </row>
    <row r="1588" spans="2:6" s="1" customFormat="1">
      <c r="B1588" s="133">
        <v>1577</v>
      </c>
      <c r="C1588" s="134" t="s">
        <v>5580</v>
      </c>
      <c r="D1588" s="135">
        <v>0</v>
      </c>
      <c r="E1588" s="135">
        <v>4</v>
      </c>
      <c r="F1588" s="135" t="s">
        <v>9</v>
      </c>
    </row>
    <row r="1589" spans="2:6" s="1" customFormat="1">
      <c r="B1589" s="133">
        <v>1578</v>
      </c>
      <c r="C1589" s="134" t="s">
        <v>5581</v>
      </c>
      <c r="D1589" s="135">
        <v>0</v>
      </c>
      <c r="E1589" s="135">
        <v>4</v>
      </c>
      <c r="F1589" s="135" t="s">
        <v>9</v>
      </c>
    </row>
    <row r="1590" spans="2:6" s="1" customFormat="1">
      <c r="B1590" s="133">
        <v>1579</v>
      </c>
      <c r="C1590" s="134" t="s">
        <v>5582</v>
      </c>
      <c r="D1590" s="135">
        <v>0</v>
      </c>
      <c r="E1590" s="135">
        <v>4</v>
      </c>
      <c r="F1590" s="135" t="s">
        <v>9</v>
      </c>
    </row>
    <row r="1591" spans="2:6" s="1" customFormat="1">
      <c r="B1591" s="133">
        <v>1580</v>
      </c>
      <c r="C1591" s="134" t="s">
        <v>5583</v>
      </c>
      <c r="D1591" s="135">
        <v>3</v>
      </c>
      <c r="E1591" s="135">
        <v>1</v>
      </c>
      <c r="F1591" s="135" t="s">
        <v>9</v>
      </c>
    </row>
    <row r="1592" spans="2:6" s="1" customFormat="1">
      <c r="B1592" s="133">
        <v>1581</v>
      </c>
      <c r="C1592" s="134" t="s">
        <v>5584</v>
      </c>
      <c r="D1592" s="135">
        <v>0</v>
      </c>
      <c r="E1592" s="135">
        <v>4</v>
      </c>
      <c r="F1592" s="135" t="s">
        <v>9</v>
      </c>
    </row>
    <row r="1593" spans="2:6" s="1" customFormat="1">
      <c r="B1593" s="133">
        <v>1582</v>
      </c>
      <c r="C1593" s="134" t="s">
        <v>5585</v>
      </c>
      <c r="D1593" s="135">
        <v>0</v>
      </c>
      <c r="E1593" s="135">
        <v>4</v>
      </c>
      <c r="F1593" s="135" t="s">
        <v>9</v>
      </c>
    </row>
    <row r="1594" spans="2:6" s="1" customFormat="1">
      <c r="B1594" s="133">
        <v>1583</v>
      </c>
      <c r="C1594" s="134" t="s">
        <v>5586</v>
      </c>
      <c r="D1594" s="135">
        <v>0</v>
      </c>
      <c r="E1594" s="135">
        <v>3</v>
      </c>
      <c r="F1594" s="135" t="s">
        <v>9</v>
      </c>
    </row>
    <row r="1595" spans="2:6" s="1" customFormat="1">
      <c r="B1595" s="133">
        <v>1584</v>
      </c>
      <c r="C1595" s="134" t="s">
        <v>5587</v>
      </c>
      <c r="D1595" s="135">
        <v>4</v>
      </c>
      <c r="E1595" s="135">
        <v>4</v>
      </c>
      <c r="F1595" s="135" t="s">
        <v>9</v>
      </c>
    </row>
    <row r="1596" spans="2:6" s="1" customFormat="1">
      <c r="B1596" s="133">
        <v>1585</v>
      </c>
      <c r="C1596" s="134" t="s">
        <v>5588</v>
      </c>
      <c r="D1596" s="135">
        <v>0</v>
      </c>
      <c r="E1596" s="135">
        <v>2</v>
      </c>
      <c r="F1596" s="135" t="s">
        <v>3779</v>
      </c>
    </row>
    <row r="1597" spans="2:6" s="1" customFormat="1">
      <c r="B1597" s="133">
        <v>1586</v>
      </c>
      <c r="C1597" s="134" t="s">
        <v>5589</v>
      </c>
      <c r="D1597" s="135">
        <v>2</v>
      </c>
      <c r="E1597" s="135">
        <v>4</v>
      </c>
      <c r="F1597" s="135" t="s">
        <v>9</v>
      </c>
    </row>
    <row r="1598" spans="2:6" s="1" customFormat="1">
      <c r="B1598" s="133">
        <v>1587</v>
      </c>
      <c r="C1598" s="134" t="s">
        <v>5590</v>
      </c>
      <c r="D1598" s="135">
        <v>0</v>
      </c>
      <c r="E1598" s="135">
        <v>4</v>
      </c>
      <c r="F1598" s="135" t="s">
        <v>9</v>
      </c>
    </row>
    <row r="1599" spans="2:6" s="1" customFormat="1">
      <c r="B1599" s="133">
        <v>1588</v>
      </c>
      <c r="C1599" s="134" t="s">
        <v>5591</v>
      </c>
      <c r="D1599" s="135">
        <v>0</v>
      </c>
      <c r="E1599" s="135">
        <v>4</v>
      </c>
      <c r="F1599" s="135" t="s">
        <v>9</v>
      </c>
    </row>
    <row r="1600" spans="2:6" s="1" customFormat="1">
      <c r="B1600" s="133">
        <v>1589</v>
      </c>
      <c r="C1600" s="134" t="s">
        <v>5592</v>
      </c>
      <c r="D1600" s="135">
        <v>4</v>
      </c>
      <c r="E1600" s="135">
        <v>2</v>
      </c>
      <c r="F1600" s="135" t="s">
        <v>9</v>
      </c>
    </row>
    <row r="1601" spans="2:6" s="1" customFormat="1">
      <c r="B1601" s="133">
        <v>1590</v>
      </c>
      <c r="C1601" s="134" t="s">
        <v>5593</v>
      </c>
      <c r="D1601" s="135">
        <v>0</v>
      </c>
      <c r="E1601" s="135">
        <v>4</v>
      </c>
      <c r="F1601" s="135" t="s">
        <v>9</v>
      </c>
    </row>
    <row r="1602" spans="2:6" s="1" customFormat="1">
      <c r="B1602" s="133">
        <v>1591</v>
      </c>
      <c r="C1602" s="134" t="s">
        <v>5594</v>
      </c>
      <c r="D1602" s="135">
        <v>0</v>
      </c>
      <c r="E1602" s="135">
        <v>4</v>
      </c>
      <c r="F1602" s="135" t="s">
        <v>9</v>
      </c>
    </row>
    <row r="1603" spans="2:6" s="1" customFormat="1">
      <c r="B1603" s="133">
        <v>1592</v>
      </c>
      <c r="C1603" s="134" t="s">
        <v>5595</v>
      </c>
      <c r="D1603" s="135">
        <v>3</v>
      </c>
      <c r="E1603" s="135">
        <v>3</v>
      </c>
      <c r="F1603" s="135" t="s">
        <v>9</v>
      </c>
    </row>
    <row r="1604" spans="2:6" s="1" customFormat="1">
      <c r="B1604" s="133">
        <v>1593</v>
      </c>
      <c r="C1604" s="134" t="s">
        <v>5596</v>
      </c>
      <c r="D1604" s="135">
        <v>0</v>
      </c>
      <c r="E1604" s="135">
        <v>1</v>
      </c>
      <c r="F1604" s="135" t="s">
        <v>3779</v>
      </c>
    </row>
    <row r="1605" spans="2:6" s="1" customFormat="1">
      <c r="B1605" s="133">
        <v>1594</v>
      </c>
      <c r="C1605" s="134" t="s">
        <v>5597</v>
      </c>
      <c r="D1605" s="135">
        <v>0</v>
      </c>
      <c r="E1605" s="135">
        <v>1</v>
      </c>
      <c r="F1605" s="135" t="s">
        <v>3779</v>
      </c>
    </row>
    <row r="1606" spans="2:6" s="1" customFormat="1">
      <c r="B1606" s="133">
        <v>1595</v>
      </c>
      <c r="C1606" s="134" t="s">
        <v>5598</v>
      </c>
      <c r="D1606" s="135">
        <v>0</v>
      </c>
      <c r="E1606" s="135">
        <v>4</v>
      </c>
      <c r="F1606" s="135" t="s">
        <v>9</v>
      </c>
    </row>
    <row r="1607" spans="2:6" s="1" customFormat="1">
      <c r="B1607" s="133">
        <v>1596</v>
      </c>
      <c r="C1607" s="134" t="s">
        <v>5599</v>
      </c>
      <c r="D1607" s="135">
        <v>0</v>
      </c>
      <c r="E1607" s="135">
        <v>4</v>
      </c>
      <c r="F1607" s="135" t="s">
        <v>9</v>
      </c>
    </row>
    <row r="1608" spans="2:6" s="1" customFormat="1">
      <c r="B1608" s="133">
        <v>1597</v>
      </c>
      <c r="C1608" s="134" t="s">
        <v>5600</v>
      </c>
      <c r="D1608" s="135">
        <v>0</v>
      </c>
      <c r="E1608" s="135">
        <v>4</v>
      </c>
      <c r="F1608" s="135" t="s">
        <v>9</v>
      </c>
    </row>
    <row r="1609" spans="2:6" s="1" customFormat="1">
      <c r="B1609" s="133">
        <v>1598</v>
      </c>
      <c r="C1609" s="134" t="s">
        <v>5601</v>
      </c>
      <c r="D1609" s="135">
        <v>0</v>
      </c>
      <c r="E1609" s="135">
        <v>4</v>
      </c>
      <c r="F1609" s="135" t="s">
        <v>9</v>
      </c>
    </row>
    <row r="1610" spans="2:6" s="1" customFormat="1">
      <c r="B1610" s="133">
        <v>1599</v>
      </c>
      <c r="C1610" s="134" t="s">
        <v>5602</v>
      </c>
      <c r="D1610" s="135">
        <v>0</v>
      </c>
      <c r="E1610" s="135">
        <v>4</v>
      </c>
      <c r="F1610" s="135" t="s">
        <v>9</v>
      </c>
    </row>
    <row r="1611" spans="2:6" s="1" customFormat="1">
      <c r="B1611" s="133">
        <v>1600</v>
      </c>
      <c r="C1611" s="134" t="s">
        <v>5603</v>
      </c>
      <c r="D1611" s="135">
        <v>0</v>
      </c>
      <c r="E1611" s="135">
        <v>4</v>
      </c>
      <c r="F1611" s="135" t="s">
        <v>9</v>
      </c>
    </row>
    <row r="1612" spans="2:6" s="1" customFormat="1">
      <c r="B1612" s="133">
        <v>1601</v>
      </c>
      <c r="C1612" s="134" t="s">
        <v>5604</v>
      </c>
      <c r="D1612" s="135">
        <v>0</v>
      </c>
      <c r="E1612" s="135">
        <v>3</v>
      </c>
      <c r="F1612" s="135" t="s">
        <v>9</v>
      </c>
    </row>
    <row r="1613" spans="2:6" s="1" customFormat="1">
      <c r="B1613" s="133">
        <v>1602</v>
      </c>
      <c r="C1613" s="134" t="s">
        <v>5605</v>
      </c>
      <c r="D1613" s="135">
        <v>0</v>
      </c>
      <c r="E1613" s="135">
        <v>1</v>
      </c>
      <c r="F1613" s="135" t="s">
        <v>3779</v>
      </c>
    </row>
    <row r="1614" spans="2:6" s="1" customFormat="1">
      <c r="B1614" s="133">
        <v>1603</v>
      </c>
      <c r="C1614" s="134" t="s">
        <v>5606</v>
      </c>
      <c r="D1614" s="135">
        <v>0</v>
      </c>
      <c r="E1614" s="135">
        <v>4</v>
      </c>
      <c r="F1614" s="135" t="s">
        <v>9</v>
      </c>
    </row>
    <row r="1615" spans="2:6" s="1" customFormat="1">
      <c r="B1615" s="133">
        <v>1604</v>
      </c>
      <c r="C1615" s="134" t="s">
        <v>5607</v>
      </c>
      <c r="D1615" s="135">
        <v>0</v>
      </c>
      <c r="E1615" s="135">
        <v>4</v>
      </c>
      <c r="F1615" s="135" t="s">
        <v>9</v>
      </c>
    </row>
    <row r="1616" spans="2:6" s="1" customFormat="1">
      <c r="B1616" s="133">
        <v>1605</v>
      </c>
      <c r="C1616" s="134" t="s">
        <v>5608</v>
      </c>
      <c r="D1616" s="135">
        <v>0</v>
      </c>
      <c r="E1616" s="135">
        <v>4</v>
      </c>
      <c r="F1616" s="135" t="s">
        <v>9</v>
      </c>
    </row>
    <row r="1617" spans="2:6" s="1" customFormat="1">
      <c r="B1617" s="133">
        <v>1606</v>
      </c>
      <c r="C1617" s="134" t="s">
        <v>5609</v>
      </c>
      <c r="D1617" s="135">
        <v>0</v>
      </c>
      <c r="E1617" s="135">
        <v>4</v>
      </c>
      <c r="F1617" s="135" t="s">
        <v>9</v>
      </c>
    </row>
    <row r="1618" spans="2:6" s="1" customFormat="1">
      <c r="B1618" s="133">
        <v>1607</v>
      </c>
      <c r="C1618" s="134" t="s">
        <v>5610</v>
      </c>
      <c r="D1618" s="135">
        <v>3</v>
      </c>
      <c r="E1618" s="135">
        <v>4</v>
      </c>
      <c r="F1618" s="135" t="s">
        <v>9</v>
      </c>
    </row>
    <row r="1619" spans="2:6" s="1" customFormat="1">
      <c r="B1619" s="133">
        <v>1608</v>
      </c>
      <c r="C1619" s="134" t="s">
        <v>5611</v>
      </c>
      <c r="D1619" s="135">
        <v>0</v>
      </c>
      <c r="E1619" s="135">
        <v>4</v>
      </c>
      <c r="F1619" s="135" t="s">
        <v>9</v>
      </c>
    </row>
    <row r="1620" spans="2:6" s="1" customFormat="1">
      <c r="B1620" s="133">
        <v>1609</v>
      </c>
      <c r="C1620" s="134" t="s">
        <v>5612</v>
      </c>
      <c r="D1620" s="135">
        <v>0</v>
      </c>
      <c r="E1620" s="135">
        <v>4</v>
      </c>
      <c r="F1620" s="135" t="s">
        <v>9</v>
      </c>
    </row>
    <row r="1621" spans="2:6" s="1" customFormat="1">
      <c r="B1621" s="133">
        <v>1610</v>
      </c>
      <c r="C1621" s="134" t="s">
        <v>5613</v>
      </c>
      <c r="D1621" s="135">
        <v>0</v>
      </c>
      <c r="E1621" s="135">
        <v>4</v>
      </c>
      <c r="F1621" s="135" t="s">
        <v>9</v>
      </c>
    </row>
    <row r="1622" spans="2:6" s="1" customFormat="1">
      <c r="B1622" s="133">
        <v>1611</v>
      </c>
      <c r="C1622" s="134" t="s">
        <v>5614</v>
      </c>
      <c r="D1622" s="135">
        <v>0</v>
      </c>
      <c r="E1622" s="135">
        <v>4</v>
      </c>
      <c r="F1622" s="135" t="s">
        <v>9</v>
      </c>
    </row>
    <row r="1623" spans="2:6" s="1" customFormat="1">
      <c r="B1623" s="133">
        <v>1612</v>
      </c>
      <c r="C1623" s="134" t="s">
        <v>5615</v>
      </c>
      <c r="D1623" s="135">
        <v>0</v>
      </c>
      <c r="E1623" s="135">
        <v>4</v>
      </c>
      <c r="F1623" s="135" t="s">
        <v>9</v>
      </c>
    </row>
    <row r="1624" spans="2:6" s="1" customFormat="1">
      <c r="B1624" s="133">
        <v>1613</v>
      </c>
      <c r="C1624" s="134" t="s">
        <v>5616</v>
      </c>
      <c r="D1624" s="135">
        <v>0</v>
      </c>
      <c r="E1624" s="135">
        <v>4</v>
      </c>
      <c r="F1624" s="135" t="s">
        <v>9</v>
      </c>
    </row>
    <row r="1625" spans="2:6" s="1" customFormat="1">
      <c r="B1625" s="133">
        <v>1614</v>
      </c>
      <c r="C1625" s="134" t="s">
        <v>5617</v>
      </c>
      <c r="D1625" s="135">
        <v>0</v>
      </c>
      <c r="E1625" s="135">
        <v>4</v>
      </c>
      <c r="F1625" s="135" t="s">
        <v>9</v>
      </c>
    </row>
    <row r="1626" spans="2:6" s="1" customFormat="1">
      <c r="B1626" s="133">
        <v>1615</v>
      </c>
      <c r="C1626" s="134" t="s">
        <v>5618</v>
      </c>
      <c r="D1626" s="135">
        <v>0</v>
      </c>
      <c r="E1626" s="135">
        <v>4</v>
      </c>
      <c r="F1626" s="135" t="s">
        <v>9</v>
      </c>
    </row>
    <row r="1627" spans="2:6" s="1" customFormat="1">
      <c r="B1627" s="133">
        <v>1616</v>
      </c>
      <c r="C1627" s="134" t="s">
        <v>5619</v>
      </c>
      <c r="D1627" s="135">
        <v>2</v>
      </c>
      <c r="E1627" s="135">
        <v>4</v>
      </c>
      <c r="F1627" s="135" t="s">
        <v>9</v>
      </c>
    </row>
    <row r="1628" spans="2:6" s="1" customFormat="1">
      <c r="B1628" s="133">
        <v>1617</v>
      </c>
      <c r="C1628" s="134" t="s">
        <v>5620</v>
      </c>
      <c r="D1628" s="135">
        <v>0</v>
      </c>
      <c r="E1628" s="135">
        <v>4</v>
      </c>
      <c r="F1628" s="135" t="s">
        <v>9</v>
      </c>
    </row>
    <row r="1629" spans="2:6" s="1" customFormat="1">
      <c r="B1629" s="133">
        <v>1618</v>
      </c>
      <c r="C1629" s="134" t="s">
        <v>5621</v>
      </c>
      <c r="D1629" s="135">
        <v>0</v>
      </c>
      <c r="E1629" s="135">
        <v>4</v>
      </c>
      <c r="F1629" s="135" t="s">
        <v>9</v>
      </c>
    </row>
    <row r="1630" spans="2:6" s="1" customFormat="1">
      <c r="B1630" s="133">
        <v>1619</v>
      </c>
      <c r="C1630" s="134" t="s">
        <v>5622</v>
      </c>
      <c r="D1630" s="135">
        <v>0</v>
      </c>
      <c r="E1630" s="135">
        <v>4</v>
      </c>
      <c r="F1630" s="135" t="s">
        <v>9</v>
      </c>
    </row>
    <row r="1631" spans="2:6" s="1" customFormat="1">
      <c r="B1631" s="133">
        <v>1620</v>
      </c>
      <c r="C1631" s="134" t="s">
        <v>5623</v>
      </c>
      <c r="D1631" s="135">
        <v>0</v>
      </c>
      <c r="E1631" s="135">
        <v>4</v>
      </c>
      <c r="F1631" s="135" t="s">
        <v>9</v>
      </c>
    </row>
    <row r="1632" spans="2:6" s="1" customFormat="1">
      <c r="B1632" s="133">
        <v>1621</v>
      </c>
      <c r="C1632" s="134" t="s">
        <v>5624</v>
      </c>
      <c r="D1632" s="135">
        <v>0</v>
      </c>
      <c r="E1632" s="135">
        <v>1</v>
      </c>
      <c r="F1632" s="135" t="s">
        <v>3779</v>
      </c>
    </row>
    <row r="1633" spans="2:6" s="1" customFormat="1">
      <c r="B1633" s="133">
        <v>1622</v>
      </c>
      <c r="C1633" s="134" t="s">
        <v>5625</v>
      </c>
      <c r="D1633" s="135">
        <v>0</v>
      </c>
      <c r="E1633" s="135">
        <v>4</v>
      </c>
      <c r="F1633" s="135" t="s">
        <v>9</v>
      </c>
    </row>
    <row r="1634" spans="2:6" s="1" customFormat="1">
      <c r="B1634" s="133">
        <v>1623</v>
      </c>
      <c r="C1634" s="134" t="s">
        <v>5626</v>
      </c>
      <c r="D1634" s="135">
        <v>3</v>
      </c>
      <c r="E1634" s="135">
        <v>4</v>
      </c>
      <c r="F1634" s="135" t="s">
        <v>9</v>
      </c>
    </row>
    <row r="1635" spans="2:6" s="1" customFormat="1">
      <c r="B1635" s="133">
        <v>1624</v>
      </c>
      <c r="C1635" s="134" t="s">
        <v>5627</v>
      </c>
      <c r="D1635" s="135">
        <v>0</v>
      </c>
      <c r="E1635" s="135">
        <v>1</v>
      </c>
      <c r="F1635" s="135" t="s">
        <v>3779</v>
      </c>
    </row>
    <row r="1636" spans="2:6" s="1" customFormat="1">
      <c r="B1636" s="133">
        <v>1625</v>
      </c>
      <c r="C1636" s="134" t="s">
        <v>5628</v>
      </c>
      <c r="D1636" s="135">
        <v>2</v>
      </c>
      <c r="E1636" s="135">
        <v>1</v>
      </c>
      <c r="F1636" s="135" t="s">
        <v>3779</v>
      </c>
    </row>
    <row r="1637" spans="2:6" s="1" customFormat="1">
      <c r="B1637" s="133">
        <v>1626</v>
      </c>
      <c r="C1637" s="134" t="s">
        <v>5629</v>
      </c>
      <c r="D1637" s="135">
        <v>0</v>
      </c>
      <c r="E1637" s="135">
        <v>4</v>
      </c>
      <c r="F1637" s="135" t="s">
        <v>9</v>
      </c>
    </row>
    <row r="1638" spans="2:6" s="1" customFormat="1">
      <c r="B1638" s="133">
        <v>1627</v>
      </c>
      <c r="C1638" s="134" t="s">
        <v>5630</v>
      </c>
      <c r="D1638" s="135">
        <v>0</v>
      </c>
      <c r="E1638" s="135">
        <v>4</v>
      </c>
      <c r="F1638" s="135" t="s">
        <v>9</v>
      </c>
    </row>
    <row r="1639" spans="2:6" s="1" customFormat="1">
      <c r="B1639" s="133">
        <v>1628</v>
      </c>
      <c r="C1639" s="134" t="s">
        <v>5631</v>
      </c>
      <c r="D1639" s="135">
        <v>0</v>
      </c>
      <c r="E1639" s="135">
        <v>4</v>
      </c>
      <c r="F1639" s="135" t="s">
        <v>9</v>
      </c>
    </row>
    <row r="1640" spans="2:6" s="1" customFormat="1">
      <c r="B1640" s="133">
        <v>1629</v>
      </c>
      <c r="C1640" s="134" t="s">
        <v>5632</v>
      </c>
      <c r="D1640" s="135">
        <v>0</v>
      </c>
      <c r="E1640" s="135">
        <v>4</v>
      </c>
      <c r="F1640" s="135" t="s">
        <v>9</v>
      </c>
    </row>
    <row r="1641" spans="2:6" s="1" customFormat="1">
      <c r="B1641" s="133">
        <v>1630</v>
      </c>
      <c r="C1641" s="134" t="s">
        <v>5633</v>
      </c>
      <c r="D1641" s="135">
        <v>0</v>
      </c>
      <c r="E1641" s="135">
        <v>4</v>
      </c>
      <c r="F1641" s="135" t="s">
        <v>9</v>
      </c>
    </row>
    <row r="1642" spans="2:6" s="1" customFormat="1">
      <c r="B1642" s="133">
        <v>1631</v>
      </c>
      <c r="C1642" s="134" t="s">
        <v>5634</v>
      </c>
      <c r="D1642" s="135">
        <v>0</v>
      </c>
      <c r="E1642" s="135">
        <v>1</v>
      </c>
      <c r="F1642" s="135" t="s">
        <v>3779</v>
      </c>
    </row>
    <row r="1643" spans="2:6" s="1" customFormat="1">
      <c r="B1643" s="133">
        <v>1632</v>
      </c>
      <c r="C1643" s="134" t="s">
        <v>5635</v>
      </c>
      <c r="D1643" s="135">
        <v>4</v>
      </c>
      <c r="E1643" s="135">
        <v>4</v>
      </c>
      <c r="F1643" s="135" t="s">
        <v>9</v>
      </c>
    </row>
    <row r="1644" spans="2:6" s="1" customFormat="1">
      <c r="B1644" s="133">
        <v>1633</v>
      </c>
      <c r="C1644" s="134" t="s">
        <v>5636</v>
      </c>
      <c r="D1644" s="135">
        <v>0</v>
      </c>
      <c r="E1644" s="135">
        <v>4</v>
      </c>
      <c r="F1644" s="135" t="s">
        <v>9</v>
      </c>
    </row>
    <row r="1645" spans="2:6" s="1" customFormat="1">
      <c r="B1645" s="133">
        <v>1634</v>
      </c>
      <c r="C1645" s="134" t="s">
        <v>5637</v>
      </c>
      <c r="D1645" s="135">
        <v>0</v>
      </c>
      <c r="E1645" s="135">
        <v>4</v>
      </c>
      <c r="F1645" s="135" t="s">
        <v>9</v>
      </c>
    </row>
    <row r="1646" spans="2:6" s="1" customFormat="1">
      <c r="B1646" s="133">
        <v>1635</v>
      </c>
      <c r="C1646" s="134" t="s">
        <v>5638</v>
      </c>
      <c r="D1646" s="135">
        <v>4</v>
      </c>
      <c r="E1646" s="135">
        <v>4</v>
      </c>
      <c r="F1646" s="135" t="s">
        <v>9</v>
      </c>
    </row>
    <row r="1647" spans="2:6" s="1" customFormat="1">
      <c r="B1647" s="133">
        <v>1636</v>
      </c>
      <c r="C1647" s="134" t="s">
        <v>5639</v>
      </c>
      <c r="D1647" s="135">
        <v>0</v>
      </c>
      <c r="E1647" s="135">
        <v>2</v>
      </c>
      <c r="F1647" s="135" t="s">
        <v>3779</v>
      </c>
    </row>
    <row r="1648" spans="2:6" s="1" customFormat="1">
      <c r="B1648" s="133">
        <v>1637</v>
      </c>
      <c r="C1648" s="134" t="s">
        <v>5640</v>
      </c>
      <c r="D1648" s="135">
        <v>0</v>
      </c>
      <c r="E1648" s="135">
        <v>4</v>
      </c>
      <c r="F1648" s="135" t="s">
        <v>9</v>
      </c>
    </row>
    <row r="1649" spans="2:6" s="1" customFormat="1">
      <c r="B1649" s="133">
        <v>1638</v>
      </c>
      <c r="C1649" s="134" t="s">
        <v>5641</v>
      </c>
      <c r="D1649" s="135">
        <v>0</v>
      </c>
      <c r="E1649" s="135">
        <v>4</v>
      </c>
      <c r="F1649" s="135" t="s">
        <v>9</v>
      </c>
    </row>
    <row r="1650" spans="2:6" s="1" customFormat="1">
      <c r="B1650" s="133">
        <v>1639</v>
      </c>
      <c r="C1650" s="134" t="s">
        <v>5642</v>
      </c>
      <c r="D1650" s="135">
        <v>0</v>
      </c>
      <c r="E1650" s="135">
        <v>4</v>
      </c>
      <c r="F1650" s="135" t="s">
        <v>9</v>
      </c>
    </row>
    <row r="1651" spans="2:6" s="1" customFormat="1">
      <c r="B1651" s="133">
        <v>1640</v>
      </c>
      <c r="C1651" s="134" t="s">
        <v>5643</v>
      </c>
      <c r="D1651" s="135">
        <v>0</v>
      </c>
      <c r="E1651" s="135">
        <v>1</v>
      </c>
      <c r="F1651" s="135" t="s">
        <v>3779</v>
      </c>
    </row>
    <row r="1652" spans="2:6" s="1" customFormat="1">
      <c r="B1652" s="133">
        <v>1641</v>
      </c>
      <c r="C1652" s="134" t="s">
        <v>5644</v>
      </c>
      <c r="D1652" s="135">
        <v>2</v>
      </c>
      <c r="E1652" s="135">
        <v>1</v>
      </c>
      <c r="F1652" s="135" t="s">
        <v>3779</v>
      </c>
    </row>
    <row r="1653" spans="2:6" s="1" customFormat="1">
      <c r="B1653" s="133">
        <v>1642</v>
      </c>
      <c r="C1653" s="134" t="s">
        <v>5645</v>
      </c>
      <c r="D1653" s="135">
        <v>0</v>
      </c>
      <c r="E1653" s="135">
        <v>4</v>
      </c>
      <c r="F1653" s="135" t="s">
        <v>9</v>
      </c>
    </row>
    <row r="1654" spans="2:6" s="1" customFormat="1">
      <c r="B1654" s="133">
        <v>1643</v>
      </c>
      <c r="C1654" s="134" t="s">
        <v>5646</v>
      </c>
      <c r="D1654" s="135">
        <v>0</v>
      </c>
      <c r="E1654" s="135">
        <v>4</v>
      </c>
      <c r="F1654" s="135" t="s">
        <v>9</v>
      </c>
    </row>
    <row r="1655" spans="2:6" s="1" customFormat="1">
      <c r="B1655" s="133">
        <v>1644</v>
      </c>
      <c r="C1655" s="134" t="s">
        <v>5647</v>
      </c>
      <c r="D1655" s="135">
        <v>0</v>
      </c>
      <c r="E1655" s="135">
        <v>4</v>
      </c>
      <c r="F1655" s="135" t="s">
        <v>9</v>
      </c>
    </row>
    <row r="1656" spans="2:6" s="1" customFormat="1">
      <c r="B1656" s="133">
        <v>1645</v>
      </c>
      <c r="C1656" s="134" t="s">
        <v>5648</v>
      </c>
      <c r="D1656" s="135">
        <v>0</v>
      </c>
      <c r="E1656" s="135">
        <v>3</v>
      </c>
      <c r="F1656" s="135" t="s">
        <v>9</v>
      </c>
    </row>
    <row r="1657" spans="2:6" s="1" customFormat="1">
      <c r="B1657" s="133">
        <v>1646</v>
      </c>
      <c r="C1657" s="134" t="s">
        <v>5649</v>
      </c>
      <c r="D1657" s="135">
        <v>0</v>
      </c>
      <c r="E1657" s="135">
        <v>4</v>
      </c>
      <c r="F1657" s="135" t="s">
        <v>9</v>
      </c>
    </row>
    <row r="1658" spans="2:6" s="1" customFormat="1">
      <c r="B1658" s="133">
        <v>1647</v>
      </c>
      <c r="C1658" s="134" t="s">
        <v>5650</v>
      </c>
      <c r="D1658" s="135">
        <v>0</v>
      </c>
      <c r="E1658" s="135">
        <v>4</v>
      </c>
      <c r="F1658" s="135" t="s">
        <v>9</v>
      </c>
    </row>
    <row r="1659" spans="2:6" s="1" customFormat="1">
      <c r="B1659" s="133">
        <v>1648</v>
      </c>
      <c r="C1659" s="134" t="s">
        <v>5651</v>
      </c>
      <c r="D1659" s="135">
        <v>0</v>
      </c>
      <c r="E1659" s="135">
        <v>4</v>
      </c>
      <c r="F1659" s="135" t="s">
        <v>9</v>
      </c>
    </row>
    <row r="1660" spans="2:6" s="1" customFormat="1">
      <c r="B1660" s="133">
        <v>1649</v>
      </c>
      <c r="C1660" s="134" t="s">
        <v>5652</v>
      </c>
      <c r="D1660" s="135">
        <v>0</v>
      </c>
      <c r="E1660" s="135">
        <v>4</v>
      </c>
      <c r="F1660" s="135" t="s">
        <v>9</v>
      </c>
    </row>
    <row r="1661" spans="2:6" s="1" customFormat="1">
      <c r="B1661" s="133">
        <v>1650</v>
      </c>
      <c r="C1661" s="134" t="s">
        <v>5653</v>
      </c>
      <c r="D1661" s="135">
        <v>0</v>
      </c>
      <c r="E1661" s="135">
        <v>4</v>
      </c>
      <c r="F1661" s="135" t="s">
        <v>9</v>
      </c>
    </row>
    <row r="1662" spans="2:6" s="1" customFormat="1">
      <c r="B1662" s="133">
        <v>1651</v>
      </c>
      <c r="C1662" s="134" t="s">
        <v>5654</v>
      </c>
      <c r="D1662" s="135">
        <v>0</v>
      </c>
      <c r="E1662" s="135">
        <v>2</v>
      </c>
      <c r="F1662" s="135" t="s">
        <v>3779</v>
      </c>
    </row>
    <row r="1663" spans="2:6" s="1" customFormat="1">
      <c r="B1663" s="133">
        <v>1652</v>
      </c>
      <c r="C1663" s="134" t="s">
        <v>5655</v>
      </c>
      <c r="D1663" s="135">
        <v>0</v>
      </c>
      <c r="E1663" s="135">
        <v>4</v>
      </c>
      <c r="F1663" s="135" t="s">
        <v>9</v>
      </c>
    </row>
    <row r="1664" spans="2:6" s="1" customFormat="1">
      <c r="B1664" s="133">
        <v>1653</v>
      </c>
      <c r="C1664" s="134" t="s">
        <v>5656</v>
      </c>
      <c r="D1664" s="135">
        <v>0</v>
      </c>
      <c r="E1664" s="135">
        <v>4</v>
      </c>
      <c r="F1664" s="135" t="s">
        <v>9</v>
      </c>
    </row>
    <row r="1665" spans="2:6" s="1" customFormat="1">
      <c r="B1665" s="133">
        <v>1654</v>
      </c>
      <c r="C1665" s="134" t="s">
        <v>5657</v>
      </c>
      <c r="D1665" s="135">
        <v>0</v>
      </c>
      <c r="E1665" s="135">
        <v>4</v>
      </c>
      <c r="F1665" s="135" t="s">
        <v>9</v>
      </c>
    </row>
    <row r="1666" spans="2:6" s="1" customFormat="1">
      <c r="B1666" s="133">
        <v>1655</v>
      </c>
      <c r="C1666" s="134" t="s">
        <v>5658</v>
      </c>
      <c r="D1666" s="135">
        <v>0</v>
      </c>
      <c r="E1666" s="135">
        <v>4</v>
      </c>
      <c r="F1666" s="135" t="s">
        <v>9</v>
      </c>
    </row>
    <row r="1667" spans="2:6" s="1" customFormat="1">
      <c r="B1667" s="133">
        <v>1656</v>
      </c>
      <c r="C1667" s="134" t="s">
        <v>5659</v>
      </c>
      <c r="D1667" s="135">
        <v>0</v>
      </c>
      <c r="E1667" s="135">
        <v>4</v>
      </c>
      <c r="F1667" s="135" t="s">
        <v>9</v>
      </c>
    </row>
    <row r="1668" spans="2:6" s="1" customFormat="1">
      <c r="B1668" s="133">
        <v>1657</v>
      </c>
      <c r="C1668" s="134" t="s">
        <v>5660</v>
      </c>
      <c r="D1668" s="135">
        <v>0</v>
      </c>
      <c r="E1668" s="135">
        <v>4</v>
      </c>
      <c r="F1668" s="135" t="s">
        <v>9</v>
      </c>
    </row>
    <row r="1669" spans="2:6" s="1" customFormat="1">
      <c r="B1669" s="133">
        <v>1658</v>
      </c>
      <c r="C1669" s="134" t="s">
        <v>5661</v>
      </c>
      <c r="D1669" s="135">
        <v>0</v>
      </c>
      <c r="E1669" s="135">
        <v>1</v>
      </c>
      <c r="F1669" s="135" t="s">
        <v>3779</v>
      </c>
    </row>
    <row r="1670" spans="2:6" s="1" customFormat="1">
      <c r="B1670" s="133">
        <v>1659</v>
      </c>
      <c r="C1670" s="134" t="s">
        <v>5662</v>
      </c>
      <c r="D1670" s="135">
        <v>0</v>
      </c>
      <c r="E1670" s="135">
        <v>4</v>
      </c>
      <c r="F1670" s="135" t="s">
        <v>9</v>
      </c>
    </row>
    <row r="1671" spans="2:6" s="1" customFormat="1">
      <c r="B1671" s="133">
        <v>1660</v>
      </c>
      <c r="C1671" s="134" t="s">
        <v>5663</v>
      </c>
      <c r="D1671" s="135">
        <v>0</v>
      </c>
      <c r="E1671" s="135">
        <v>1</v>
      </c>
      <c r="F1671" s="135" t="s">
        <v>3779</v>
      </c>
    </row>
    <row r="1672" spans="2:6" s="1" customFormat="1">
      <c r="B1672" s="133">
        <v>1661</v>
      </c>
      <c r="C1672" s="134" t="s">
        <v>5664</v>
      </c>
      <c r="D1672" s="135">
        <v>0</v>
      </c>
      <c r="E1672" s="135">
        <v>4</v>
      </c>
      <c r="F1672" s="135" t="s">
        <v>9</v>
      </c>
    </row>
    <row r="1673" spans="2:6" s="1" customFormat="1">
      <c r="B1673" s="133">
        <v>1662</v>
      </c>
      <c r="C1673" s="134" t="s">
        <v>5665</v>
      </c>
      <c r="D1673" s="135">
        <v>3</v>
      </c>
      <c r="E1673" s="135">
        <v>4</v>
      </c>
      <c r="F1673" s="135" t="s">
        <v>9</v>
      </c>
    </row>
    <row r="1674" spans="2:6" s="1" customFormat="1">
      <c r="B1674" s="133">
        <v>1663</v>
      </c>
      <c r="C1674" s="134" t="s">
        <v>5666</v>
      </c>
      <c r="D1674" s="135">
        <v>3</v>
      </c>
      <c r="E1674" s="135">
        <v>1</v>
      </c>
      <c r="F1674" s="135" t="s">
        <v>9</v>
      </c>
    </row>
    <row r="1675" spans="2:6" s="1" customFormat="1">
      <c r="B1675" s="133">
        <v>1664</v>
      </c>
      <c r="C1675" s="134" t="s">
        <v>5667</v>
      </c>
      <c r="D1675" s="135">
        <v>0</v>
      </c>
      <c r="E1675" s="135">
        <v>1</v>
      </c>
      <c r="F1675" s="135" t="s">
        <v>3779</v>
      </c>
    </row>
    <row r="1676" spans="2:6" s="1" customFormat="1">
      <c r="B1676" s="133">
        <v>1665</v>
      </c>
      <c r="C1676" s="134" t="s">
        <v>5668</v>
      </c>
      <c r="D1676" s="135">
        <v>0</v>
      </c>
      <c r="E1676" s="135">
        <v>4</v>
      </c>
      <c r="F1676" s="135" t="s">
        <v>9</v>
      </c>
    </row>
    <row r="1677" spans="2:6" s="1" customFormat="1">
      <c r="B1677" s="133">
        <v>1666</v>
      </c>
      <c r="C1677" s="134" t="s">
        <v>5669</v>
      </c>
      <c r="D1677" s="135">
        <v>0</v>
      </c>
      <c r="E1677" s="135">
        <v>4</v>
      </c>
      <c r="F1677" s="135" t="s">
        <v>9</v>
      </c>
    </row>
    <row r="1678" spans="2:6" s="1" customFormat="1">
      <c r="B1678" s="133">
        <v>1667</v>
      </c>
      <c r="C1678" s="134" t="s">
        <v>5670</v>
      </c>
      <c r="D1678" s="135">
        <v>0</v>
      </c>
      <c r="E1678" s="135">
        <v>4</v>
      </c>
      <c r="F1678" s="135" t="s">
        <v>9</v>
      </c>
    </row>
    <row r="1679" spans="2:6" s="1" customFormat="1">
      <c r="B1679" s="133">
        <v>1668</v>
      </c>
      <c r="C1679" s="134" t="s">
        <v>5671</v>
      </c>
      <c r="D1679" s="135">
        <v>3</v>
      </c>
      <c r="E1679" s="135">
        <v>1</v>
      </c>
      <c r="F1679" s="135" t="s">
        <v>9</v>
      </c>
    </row>
    <row r="1680" spans="2:6" s="1" customFormat="1">
      <c r="B1680" s="133">
        <v>1669</v>
      </c>
      <c r="C1680" s="134" t="s">
        <v>5672</v>
      </c>
      <c r="D1680" s="135">
        <v>4</v>
      </c>
      <c r="E1680" s="135">
        <v>4</v>
      </c>
      <c r="F1680" s="135" t="s">
        <v>9</v>
      </c>
    </row>
    <row r="1681" spans="2:6" s="1" customFormat="1">
      <c r="B1681" s="133">
        <v>1670</v>
      </c>
      <c r="C1681" s="134" t="s">
        <v>5673</v>
      </c>
      <c r="D1681" s="135">
        <v>0</v>
      </c>
      <c r="E1681" s="135">
        <v>4</v>
      </c>
      <c r="F1681" s="135" t="s">
        <v>9</v>
      </c>
    </row>
    <row r="1682" spans="2:6" s="1" customFormat="1">
      <c r="B1682" s="133">
        <v>1671</v>
      </c>
      <c r="C1682" s="134" t="s">
        <v>5674</v>
      </c>
      <c r="D1682" s="135">
        <v>3</v>
      </c>
      <c r="E1682" s="135">
        <v>4</v>
      </c>
      <c r="F1682" s="135" t="s">
        <v>9</v>
      </c>
    </row>
    <row r="1683" spans="2:6" s="1" customFormat="1">
      <c r="B1683" s="133">
        <v>1672</v>
      </c>
      <c r="C1683" s="134" t="s">
        <v>5675</v>
      </c>
      <c r="D1683" s="135">
        <v>0</v>
      </c>
      <c r="E1683" s="135">
        <v>4</v>
      </c>
      <c r="F1683" s="135" t="s">
        <v>9</v>
      </c>
    </row>
    <row r="1684" spans="2:6" s="1" customFormat="1">
      <c r="B1684" s="133">
        <v>1673</v>
      </c>
      <c r="C1684" s="134" t="s">
        <v>5676</v>
      </c>
      <c r="D1684" s="135">
        <v>0</v>
      </c>
      <c r="E1684" s="135">
        <v>4</v>
      </c>
      <c r="F1684" s="135" t="s">
        <v>9</v>
      </c>
    </row>
    <row r="1685" spans="2:6" s="1" customFormat="1">
      <c r="B1685" s="133">
        <v>1674</v>
      </c>
      <c r="C1685" s="134" t="s">
        <v>5677</v>
      </c>
      <c r="D1685" s="135">
        <v>0</v>
      </c>
      <c r="E1685" s="135">
        <v>4</v>
      </c>
      <c r="F1685" s="135" t="s">
        <v>9</v>
      </c>
    </row>
    <row r="1686" spans="2:6" s="1" customFormat="1">
      <c r="B1686" s="133">
        <v>1675</v>
      </c>
      <c r="C1686" s="134" t="s">
        <v>5678</v>
      </c>
      <c r="D1686" s="135">
        <v>0</v>
      </c>
      <c r="E1686" s="135">
        <v>4</v>
      </c>
      <c r="F1686" s="135" t="s">
        <v>9</v>
      </c>
    </row>
    <row r="1687" spans="2:6" s="1" customFormat="1">
      <c r="B1687" s="133">
        <v>1676</v>
      </c>
      <c r="C1687" s="134" t="s">
        <v>5679</v>
      </c>
      <c r="D1687" s="135">
        <v>0</v>
      </c>
      <c r="E1687" s="135">
        <v>1</v>
      </c>
      <c r="F1687" s="135" t="s">
        <v>3779</v>
      </c>
    </row>
    <row r="1688" spans="2:6" s="1" customFormat="1">
      <c r="B1688" s="133">
        <v>1677</v>
      </c>
      <c r="C1688" s="134" t="s">
        <v>5680</v>
      </c>
      <c r="D1688" s="135">
        <v>0</v>
      </c>
      <c r="E1688" s="135">
        <v>4</v>
      </c>
      <c r="F1688" s="135" t="s">
        <v>9</v>
      </c>
    </row>
    <row r="1689" spans="2:6" s="1" customFormat="1">
      <c r="B1689" s="133">
        <v>1678</v>
      </c>
      <c r="C1689" s="134" t="s">
        <v>5681</v>
      </c>
      <c r="D1689" s="135">
        <v>0</v>
      </c>
      <c r="E1689" s="135">
        <v>2</v>
      </c>
      <c r="F1689" s="135" t="s">
        <v>3779</v>
      </c>
    </row>
    <row r="1690" spans="2:6" s="1" customFormat="1">
      <c r="B1690" s="133">
        <v>1679</v>
      </c>
      <c r="C1690" s="134" t="s">
        <v>5682</v>
      </c>
      <c r="D1690" s="135">
        <v>3</v>
      </c>
      <c r="E1690" s="135">
        <v>4</v>
      </c>
      <c r="F1690" s="135" t="s">
        <v>9</v>
      </c>
    </row>
    <row r="1691" spans="2:6" s="1" customFormat="1">
      <c r="B1691" s="133">
        <v>1680</v>
      </c>
      <c r="C1691" s="134" t="s">
        <v>5683</v>
      </c>
      <c r="D1691" s="135">
        <v>0</v>
      </c>
      <c r="E1691" s="135">
        <v>1</v>
      </c>
      <c r="F1691" s="135" t="s">
        <v>3779</v>
      </c>
    </row>
    <row r="1692" spans="2:6" s="1" customFormat="1">
      <c r="B1692" s="133">
        <v>1681</v>
      </c>
      <c r="C1692" s="134" t="s">
        <v>5684</v>
      </c>
      <c r="D1692" s="135">
        <v>2</v>
      </c>
      <c r="E1692" s="135">
        <v>4</v>
      </c>
      <c r="F1692" s="135" t="s">
        <v>9</v>
      </c>
    </row>
    <row r="1693" spans="2:6" s="1" customFormat="1">
      <c r="B1693" s="133">
        <v>1682</v>
      </c>
      <c r="C1693" s="134" t="s">
        <v>5685</v>
      </c>
      <c r="D1693" s="135">
        <v>0</v>
      </c>
      <c r="E1693" s="135">
        <v>4</v>
      </c>
      <c r="F1693" s="135" t="s">
        <v>9</v>
      </c>
    </row>
    <row r="1694" spans="2:6" s="1" customFormat="1">
      <c r="B1694" s="133">
        <v>1683</v>
      </c>
      <c r="C1694" s="134" t="s">
        <v>5686</v>
      </c>
      <c r="D1694" s="135">
        <v>0</v>
      </c>
      <c r="E1694" s="135">
        <v>4</v>
      </c>
      <c r="F1694" s="135" t="s">
        <v>9</v>
      </c>
    </row>
    <row r="1695" spans="2:6" s="1" customFormat="1">
      <c r="B1695" s="133">
        <v>1684</v>
      </c>
      <c r="C1695" s="134" t="s">
        <v>5687</v>
      </c>
      <c r="D1695" s="135">
        <v>0</v>
      </c>
      <c r="E1695" s="135">
        <v>4</v>
      </c>
      <c r="F1695" s="135" t="s">
        <v>9</v>
      </c>
    </row>
    <row r="1696" spans="2:6" s="1" customFormat="1">
      <c r="B1696" s="133">
        <v>1685</v>
      </c>
      <c r="C1696" s="134" t="s">
        <v>5688</v>
      </c>
      <c r="D1696" s="135">
        <v>0</v>
      </c>
      <c r="E1696" s="135">
        <v>4</v>
      </c>
      <c r="F1696" s="135" t="s">
        <v>9</v>
      </c>
    </row>
    <row r="1697" spans="2:6" s="1" customFormat="1">
      <c r="B1697" s="133">
        <v>1686</v>
      </c>
      <c r="C1697" s="134" t="s">
        <v>5689</v>
      </c>
      <c r="D1697" s="135">
        <v>0</v>
      </c>
      <c r="E1697" s="135">
        <v>4</v>
      </c>
      <c r="F1697" s="135" t="s">
        <v>9</v>
      </c>
    </row>
    <row r="1698" spans="2:6" s="1" customFormat="1">
      <c r="B1698" s="133">
        <v>1687</v>
      </c>
      <c r="C1698" s="134" t="s">
        <v>5690</v>
      </c>
      <c r="D1698" s="135">
        <v>0</v>
      </c>
      <c r="E1698" s="135">
        <v>4</v>
      </c>
      <c r="F1698" s="135" t="s">
        <v>9</v>
      </c>
    </row>
    <row r="1699" spans="2:6" s="1" customFormat="1">
      <c r="B1699" s="133">
        <v>1688</v>
      </c>
      <c r="C1699" s="134" t="s">
        <v>5691</v>
      </c>
      <c r="D1699" s="135">
        <v>3</v>
      </c>
      <c r="E1699" s="135">
        <v>4</v>
      </c>
      <c r="F1699" s="135" t="s">
        <v>9</v>
      </c>
    </row>
    <row r="1700" spans="2:6" s="1" customFormat="1">
      <c r="B1700" s="133">
        <v>1689</v>
      </c>
      <c r="C1700" s="134" t="s">
        <v>5692</v>
      </c>
      <c r="D1700" s="135">
        <v>2</v>
      </c>
      <c r="E1700" s="135">
        <v>4</v>
      </c>
      <c r="F1700" s="135" t="s">
        <v>9</v>
      </c>
    </row>
    <row r="1701" spans="2:6" s="1" customFormat="1">
      <c r="B1701" s="133">
        <v>1690</v>
      </c>
      <c r="C1701" s="134" t="s">
        <v>5693</v>
      </c>
      <c r="D1701" s="135">
        <v>3</v>
      </c>
      <c r="E1701" s="135">
        <v>4</v>
      </c>
      <c r="F1701" s="135" t="s">
        <v>9</v>
      </c>
    </row>
    <row r="1702" spans="2:6" s="1" customFormat="1">
      <c r="B1702" s="133">
        <v>1691</v>
      </c>
      <c r="C1702" s="134" t="s">
        <v>5694</v>
      </c>
      <c r="D1702" s="135">
        <v>0</v>
      </c>
      <c r="E1702" s="135">
        <v>4</v>
      </c>
      <c r="F1702" s="135" t="s">
        <v>9</v>
      </c>
    </row>
    <row r="1703" spans="2:6" s="1" customFormat="1">
      <c r="B1703" s="133">
        <v>1692</v>
      </c>
      <c r="C1703" s="134" t="s">
        <v>5695</v>
      </c>
      <c r="D1703" s="135">
        <v>3</v>
      </c>
      <c r="E1703" s="135">
        <v>2</v>
      </c>
      <c r="F1703" s="135" t="s">
        <v>9</v>
      </c>
    </row>
    <row r="1704" spans="2:6" s="1" customFormat="1">
      <c r="B1704" s="133">
        <v>1693</v>
      </c>
      <c r="C1704" s="134" t="s">
        <v>5696</v>
      </c>
      <c r="D1704" s="135">
        <v>0</v>
      </c>
      <c r="E1704" s="135">
        <v>4</v>
      </c>
      <c r="F1704" s="135" t="s">
        <v>9</v>
      </c>
    </row>
    <row r="1705" spans="2:6" s="1" customFormat="1">
      <c r="B1705" s="133">
        <v>1694</v>
      </c>
      <c r="C1705" s="134" t="s">
        <v>5697</v>
      </c>
      <c r="D1705" s="135">
        <v>0</v>
      </c>
      <c r="E1705" s="135">
        <v>4</v>
      </c>
      <c r="F1705" s="135" t="s">
        <v>9</v>
      </c>
    </row>
    <row r="1706" spans="2:6" s="1" customFormat="1">
      <c r="B1706" s="133">
        <v>1695</v>
      </c>
      <c r="C1706" s="134" t="s">
        <v>5698</v>
      </c>
      <c r="D1706" s="135">
        <v>0</v>
      </c>
      <c r="E1706" s="135">
        <v>4</v>
      </c>
      <c r="F1706" s="135" t="s">
        <v>9</v>
      </c>
    </row>
    <row r="1707" spans="2:6" s="1" customFormat="1">
      <c r="B1707" s="133">
        <v>1696</v>
      </c>
      <c r="C1707" s="134" t="s">
        <v>5699</v>
      </c>
      <c r="D1707" s="135">
        <v>0</v>
      </c>
      <c r="E1707" s="135">
        <v>3</v>
      </c>
      <c r="F1707" s="135" t="s">
        <v>9</v>
      </c>
    </row>
    <row r="1708" spans="2:6" s="1" customFormat="1">
      <c r="B1708" s="133">
        <v>1697</v>
      </c>
      <c r="C1708" s="134" t="s">
        <v>5700</v>
      </c>
      <c r="D1708" s="135">
        <v>0</v>
      </c>
      <c r="E1708" s="135">
        <v>4</v>
      </c>
      <c r="F1708" s="135" t="s">
        <v>9</v>
      </c>
    </row>
    <row r="1709" spans="2:6" s="1" customFormat="1">
      <c r="B1709" s="133">
        <v>1698</v>
      </c>
      <c r="C1709" s="134" t="s">
        <v>5701</v>
      </c>
      <c r="D1709" s="135">
        <v>0</v>
      </c>
      <c r="E1709" s="135">
        <v>4</v>
      </c>
      <c r="F1709" s="135" t="s">
        <v>9</v>
      </c>
    </row>
    <row r="1710" spans="2:6" s="1" customFormat="1">
      <c r="B1710" s="133">
        <v>1699</v>
      </c>
      <c r="C1710" s="134" t="s">
        <v>5702</v>
      </c>
      <c r="D1710" s="135">
        <v>2</v>
      </c>
      <c r="E1710" s="135">
        <v>4</v>
      </c>
      <c r="F1710" s="135" t="s">
        <v>9</v>
      </c>
    </row>
    <row r="1711" spans="2:6" s="1" customFormat="1">
      <c r="B1711" s="133">
        <v>1700</v>
      </c>
      <c r="C1711" s="134" t="s">
        <v>5703</v>
      </c>
      <c r="D1711" s="135">
        <v>0</v>
      </c>
      <c r="E1711" s="135">
        <v>4</v>
      </c>
      <c r="F1711" s="135" t="s">
        <v>9</v>
      </c>
    </row>
    <row r="1712" spans="2:6" s="1" customFormat="1">
      <c r="B1712" s="133">
        <v>1701</v>
      </c>
      <c r="C1712" s="134" t="s">
        <v>5704</v>
      </c>
      <c r="D1712" s="135">
        <v>0</v>
      </c>
      <c r="E1712" s="135">
        <v>4</v>
      </c>
      <c r="F1712" s="135" t="s">
        <v>9</v>
      </c>
    </row>
    <row r="1713" spans="2:6" s="1" customFormat="1">
      <c r="B1713" s="133">
        <v>1702</v>
      </c>
      <c r="C1713" s="134" t="s">
        <v>5705</v>
      </c>
      <c r="D1713" s="135">
        <v>0</v>
      </c>
      <c r="E1713" s="135">
        <v>4</v>
      </c>
      <c r="F1713" s="135" t="s">
        <v>9</v>
      </c>
    </row>
    <row r="1714" spans="2:6" s="1" customFormat="1">
      <c r="B1714" s="133">
        <v>1703</v>
      </c>
      <c r="C1714" s="134" t="s">
        <v>5706</v>
      </c>
      <c r="D1714" s="135">
        <v>0</v>
      </c>
      <c r="E1714" s="135">
        <v>1</v>
      </c>
      <c r="F1714" s="135" t="s">
        <v>3779</v>
      </c>
    </row>
    <row r="1715" spans="2:6" s="1" customFormat="1">
      <c r="B1715" s="133">
        <v>1704</v>
      </c>
      <c r="C1715" s="134" t="s">
        <v>5707</v>
      </c>
      <c r="D1715" s="135">
        <v>0</v>
      </c>
      <c r="E1715" s="135">
        <v>1</v>
      </c>
      <c r="F1715" s="135" t="s">
        <v>3779</v>
      </c>
    </row>
    <row r="1716" spans="2:6" s="1" customFormat="1">
      <c r="B1716" s="133">
        <v>1705</v>
      </c>
      <c r="C1716" s="134" t="s">
        <v>5708</v>
      </c>
      <c r="D1716" s="135">
        <v>0</v>
      </c>
      <c r="E1716" s="135">
        <v>4</v>
      </c>
      <c r="F1716" s="135" t="s">
        <v>9</v>
      </c>
    </row>
    <row r="1717" spans="2:6" s="1" customFormat="1">
      <c r="B1717" s="133">
        <v>1706</v>
      </c>
      <c r="C1717" s="134" t="s">
        <v>5709</v>
      </c>
      <c r="D1717" s="135">
        <v>0</v>
      </c>
      <c r="E1717" s="135">
        <v>4</v>
      </c>
      <c r="F1717" s="135" t="s">
        <v>9</v>
      </c>
    </row>
    <row r="1718" spans="2:6" s="1" customFormat="1">
      <c r="B1718" s="133">
        <v>1707</v>
      </c>
      <c r="C1718" s="134" t="s">
        <v>5710</v>
      </c>
      <c r="D1718" s="135">
        <v>0</v>
      </c>
      <c r="E1718" s="135">
        <v>1</v>
      </c>
      <c r="F1718" s="135" t="s">
        <v>3779</v>
      </c>
    </row>
    <row r="1719" spans="2:6" s="1" customFormat="1">
      <c r="B1719" s="133">
        <v>1708</v>
      </c>
      <c r="C1719" s="134" t="s">
        <v>5711</v>
      </c>
      <c r="D1719" s="135">
        <v>0</v>
      </c>
      <c r="E1719" s="135">
        <v>4</v>
      </c>
      <c r="F1719" s="135" t="s">
        <v>9</v>
      </c>
    </row>
    <row r="1720" spans="2:6" s="1" customFormat="1">
      <c r="B1720" s="133">
        <v>1709</v>
      </c>
      <c r="C1720" s="134" t="s">
        <v>5712</v>
      </c>
      <c r="D1720" s="135">
        <v>0</v>
      </c>
      <c r="E1720" s="135">
        <v>4</v>
      </c>
      <c r="F1720" s="135" t="s">
        <v>9</v>
      </c>
    </row>
    <row r="1721" spans="2:6" s="1" customFormat="1">
      <c r="B1721" s="133">
        <v>1710</v>
      </c>
      <c r="C1721" s="134" t="s">
        <v>5713</v>
      </c>
      <c r="D1721" s="135">
        <v>2</v>
      </c>
      <c r="E1721" s="135">
        <v>4</v>
      </c>
      <c r="F1721" s="135" t="s">
        <v>9</v>
      </c>
    </row>
    <row r="1722" spans="2:6" s="1" customFormat="1">
      <c r="B1722" s="133">
        <v>1711</v>
      </c>
      <c r="C1722" s="134" t="s">
        <v>5714</v>
      </c>
      <c r="D1722" s="135">
        <v>2</v>
      </c>
      <c r="E1722" s="135">
        <v>4</v>
      </c>
      <c r="F1722" s="135" t="s">
        <v>9</v>
      </c>
    </row>
    <row r="1723" spans="2:6" s="1" customFormat="1">
      <c r="B1723" s="133">
        <v>1712</v>
      </c>
      <c r="C1723" s="134" t="s">
        <v>5715</v>
      </c>
      <c r="D1723" s="135">
        <v>0</v>
      </c>
      <c r="E1723" s="135">
        <v>4</v>
      </c>
      <c r="F1723" s="135" t="s">
        <v>9</v>
      </c>
    </row>
    <row r="1724" spans="2:6" s="1" customFormat="1">
      <c r="B1724" s="133">
        <v>1713</v>
      </c>
      <c r="C1724" s="134" t="s">
        <v>5716</v>
      </c>
      <c r="D1724" s="135">
        <v>0</v>
      </c>
      <c r="E1724" s="135">
        <v>4</v>
      </c>
      <c r="F1724" s="135" t="s">
        <v>9</v>
      </c>
    </row>
    <row r="1725" spans="2:6" s="1" customFormat="1">
      <c r="B1725" s="133">
        <v>1714</v>
      </c>
      <c r="C1725" s="134" t="s">
        <v>5717</v>
      </c>
      <c r="D1725" s="135">
        <v>0</v>
      </c>
      <c r="E1725" s="135">
        <v>4</v>
      </c>
      <c r="F1725" s="135" t="s">
        <v>9</v>
      </c>
    </row>
    <row r="1726" spans="2:6" s="1" customFormat="1">
      <c r="B1726" s="133">
        <v>1715</v>
      </c>
      <c r="C1726" s="134" t="s">
        <v>5718</v>
      </c>
      <c r="D1726" s="135">
        <v>0</v>
      </c>
      <c r="E1726" s="135">
        <v>4</v>
      </c>
      <c r="F1726" s="135" t="s">
        <v>9</v>
      </c>
    </row>
    <row r="1727" spans="2:6" s="1" customFormat="1">
      <c r="B1727" s="133">
        <v>1716</v>
      </c>
      <c r="C1727" s="134" t="s">
        <v>5719</v>
      </c>
      <c r="D1727" s="135">
        <v>0</v>
      </c>
      <c r="E1727" s="135">
        <v>4</v>
      </c>
      <c r="F1727" s="135" t="s">
        <v>9</v>
      </c>
    </row>
    <row r="1728" spans="2:6" s="1" customFormat="1">
      <c r="B1728" s="133">
        <v>1717</v>
      </c>
      <c r="C1728" s="134" t="s">
        <v>5720</v>
      </c>
      <c r="D1728" s="135">
        <v>0</v>
      </c>
      <c r="E1728" s="135">
        <v>1</v>
      </c>
      <c r="F1728" s="135" t="s">
        <v>3779</v>
      </c>
    </row>
    <row r="1729" spans="2:6" s="1" customFormat="1">
      <c r="B1729" s="133">
        <v>1718</v>
      </c>
      <c r="C1729" s="134" t="s">
        <v>5721</v>
      </c>
      <c r="D1729" s="135">
        <v>0</v>
      </c>
      <c r="E1729" s="135">
        <v>2</v>
      </c>
      <c r="F1729" s="135" t="s">
        <v>3779</v>
      </c>
    </row>
    <row r="1730" spans="2:6" s="1" customFormat="1">
      <c r="B1730" s="133">
        <v>1719</v>
      </c>
      <c r="C1730" s="134" t="s">
        <v>5722</v>
      </c>
      <c r="D1730" s="135">
        <v>3</v>
      </c>
      <c r="E1730" s="135">
        <v>4</v>
      </c>
      <c r="F1730" s="135" t="s">
        <v>9</v>
      </c>
    </row>
    <row r="1731" spans="2:6" s="1" customFormat="1">
      <c r="B1731" s="133">
        <v>1720</v>
      </c>
      <c r="C1731" s="134" t="s">
        <v>5723</v>
      </c>
      <c r="D1731" s="135">
        <v>0</v>
      </c>
      <c r="E1731" s="135">
        <v>4</v>
      </c>
      <c r="F1731" s="135" t="s">
        <v>9</v>
      </c>
    </row>
    <row r="1732" spans="2:6" s="1" customFormat="1">
      <c r="B1732" s="133">
        <v>1721</v>
      </c>
      <c r="C1732" s="134" t="s">
        <v>5724</v>
      </c>
      <c r="D1732" s="135">
        <v>0</v>
      </c>
      <c r="E1732" s="135">
        <v>4</v>
      </c>
      <c r="F1732" s="135" t="s">
        <v>9</v>
      </c>
    </row>
    <row r="1733" spans="2:6" s="1" customFormat="1">
      <c r="B1733" s="133">
        <v>1722</v>
      </c>
      <c r="C1733" s="134" t="s">
        <v>5725</v>
      </c>
      <c r="D1733" s="135">
        <v>0</v>
      </c>
      <c r="E1733" s="135">
        <v>4</v>
      </c>
      <c r="F1733" s="135" t="s">
        <v>9</v>
      </c>
    </row>
    <row r="1734" spans="2:6" s="1" customFormat="1">
      <c r="B1734" s="133">
        <v>1723</v>
      </c>
      <c r="C1734" s="134" t="s">
        <v>5726</v>
      </c>
      <c r="D1734" s="135">
        <v>0</v>
      </c>
      <c r="E1734" s="135">
        <v>3</v>
      </c>
      <c r="F1734" s="135" t="s">
        <v>9</v>
      </c>
    </row>
    <row r="1735" spans="2:6" s="1" customFormat="1">
      <c r="B1735" s="133">
        <v>1724</v>
      </c>
      <c r="C1735" s="134" t="s">
        <v>5727</v>
      </c>
      <c r="D1735" s="135">
        <v>3</v>
      </c>
      <c r="E1735" s="135">
        <v>1</v>
      </c>
      <c r="F1735" s="135" t="s">
        <v>9</v>
      </c>
    </row>
    <row r="1736" spans="2:6" s="1" customFormat="1">
      <c r="B1736" s="133">
        <v>1725</v>
      </c>
      <c r="C1736" s="134" t="s">
        <v>5728</v>
      </c>
      <c r="D1736" s="135">
        <v>0</v>
      </c>
      <c r="E1736" s="135">
        <v>4</v>
      </c>
      <c r="F1736" s="135" t="s">
        <v>9</v>
      </c>
    </row>
    <row r="1737" spans="2:6" s="1" customFormat="1">
      <c r="B1737" s="133">
        <v>1726</v>
      </c>
      <c r="C1737" s="134" t="s">
        <v>5729</v>
      </c>
      <c r="D1737" s="135">
        <v>0</v>
      </c>
      <c r="E1737" s="135">
        <v>3</v>
      </c>
      <c r="F1737" s="135" t="s">
        <v>9</v>
      </c>
    </row>
    <row r="1738" spans="2:6" s="1" customFormat="1">
      <c r="B1738" s="133">
        <v>1727</v>
      </c>
      <c r="C1738" s="134" t="s">
        <v>5730</v>
      </c>
      <c r="D1738" s="135">
        <v>0</v>
      </c>
      <c r="E1738" s="135">
        <v>4</v>
      </c>
      <c r="F1738" s="135" t="s">
        <v>9</v>
      </c>
    </row>
    <row r="1739" spans="2:6" s="1" customFormat="1">
      <c r="B1739" s="133">
        <v>1728</v>
      </c>
      <c r="C1739" s="134" t="s">
        <v>5731</v>
      </c>
      <c r="D1739" s="135">
        <v>0</v>
      </c>
      <c r="E1739" s="135">
        <v>1</v>
      </c>
      <c r="F1739" s="135" t="s">
        <v>3779</v>
      </c>
    </row>
    <row r="1740" spans="2:6" s="1" customFormat="1">
      <c r="B1740" s="133">
        <v>1729</v>
      </c>
      <c r="C1740" s="134" t="s">
        <v>5732</v>
      </c>
      <c r="D1740" s="135">
        <v>2</v>
      </c>
      <c r="E1740" s="135">
        <v>4</v>
      </c>
      <c r="F1740" s="135" t="s">
        <v>9</v>
      </c>
    </row>
    <row r="1741" spans="2:6" s="1" customFormat="1">
      <c r="B1741" s="133">
        <v>1730</v>
      </c>
      <c r="C1741" s="134" t="s">
        <v>5733</v>
      </c>
      <c r="D1741" s="135">
        <v>0</v>
      </c>
      <c r="E1741" s="135">
        <v>1</v>
      </c>
      <c r="F1741" s="135" t="s">
        <v>3779</v>
      </c>
    </row>
    <row r="1742" spans="2:6" s="1" customFormat="1">
      <c r="B1742" s="133">
        <v>1731</v>
      </c>
      <c r="C1742" s="134" t="s">
        <v>5734</v>
      </c>
      <c r="D1742" s="135">
        <v>0</v>
      </c>
      <c r="E1742" s="135">
        <v>4</v>
      </c>
      <c r="F1742" s="135" t="s">
        <v>9</v>
      </c>
    </row>
    <row r="1743" spans="2:6" s="1" customFormat="1">
      <c r="B1743" s="133">
        <v>1732</v>
      </c>
      <c r="C1743" s="134" t="s">
        <v>5735</v>
      </c>
      <c r="D1743" s="135">
        <v>0</v>
      </c>
      <c r="E1743" s="135">
        <v>4</v>
      </c>
      <c r="F1743" s="135" t="s">
        <v>9</v>
      </c>
    </row>
    <row r="1744" spans="2:6" s="1" customFormat="1">
      <c r="B1744" s="133">
        <v>1733</v>
      </c>
      <c r="C1744" s="134" t="s">
        <v>5736</v>
      </c>
      <c r="D1744" s="135">
        <v>2</v>
      </c>
      <c r="E1744" s="135">
        <v>4</v>
      </c>
      <c r="F1744" s="135" t="s">
        <v>9</v>
      </c>
    </row>
    <row r="1745" spans="2:6" s="1" customFormat="1">
      <c r="B1745" s="133">
        <v>1734</v>
      </c>
      <c r="C1745" s="134" t="s">
        <v>5737</v>
      </c>
      <c r="D1745" s="135">
        <v>2</v>
      </c>
      <c r="E1745" s="135">
        <v>4</v>
      </c>
      <c r="F1745" s="135" t="s">
        <v>9</v>
      </c>
    </row>
    <row r="1746" spans="2:6" s="1" customFormat="1">
      <c r="B1746" s="133">
        <v>1735</v>
      </c>
      <c r="C1746" s="134" t="s">
        <v>5738</v>
      </c>
      <c r="D1746" s="135">
        <v>0</v>
      </c>
      <c r="E1746" s="135">
        <v>3</v>
      </c>
      <c r="F1746" s="135" t="s">
        <v>9</v>
      </c>
    </row>
    <row r="1747" spans="2:6" s="1" customFormat="1">
      <c r="B1747" s="133">
        <v>1736</v>
      </c>
      <c r="C1747" s="134" t="s">
        <v>5739</v>
      </c>
      <c r="D1747" s="135">
        <v>0</v>
      </c>
      <c r="E1747" s="135">
        <v>4</v>
      </c>
      <c r="F1747" s="135" t="s">
        <v>9</v>
      </c>
    </row>
    <row r="1748" spans="2:6" s="1" customFormat="1">
      <c r="B1748" s="133">
        <v>1737</v>
      </c>
      <c r="C1748" s="134" t="s">
        <v>5740</v>
      </c>
      <c r="D1748" s="135">
        <v>0</v>
      </c>
      <c r="E1748" s="135">
        <v>1</v>
      </c>
      <c r="F1748" s="135" t="s">
        <v>3779</v>
      </c>
    </row>
    <row r="1749" spans="2:6" s="1" customFormat="1">
      <c r="B1749" s="133">
        <v>1738</v>
      </c>
      <c r="C1749" s="134" t="s">
        <v>5741</v>
      </c>
      <c r="D1749" s="135">
        <v>0</v>
      </c>
      <c r="E1749" s="135">
        <v>4</v>
      </c>
      <c r="F1749" s="135" t="s">
        <v>9</v>
      </c>
    </row>
    <row r="1750" spans="2:6" s="1" customFormat="1">
      <c r="B1750" s="133">
        <v>1739</v>
      </c>
      <c r="C1750" s="134" t="s">
        <v>5742</v>
      </c>
      <c r="D1750" s="135">
        <v>0</v>
      </c>
      <c r="E1750" s="135">
        <v>4</v>
      </c>
      <c r="F1750" s="135" t="s">
        <v>9</v>
      </c>
    </row>
    <row r="1751" spans="2:6" s="1" customFormat="1">
      <c r="B1751" s="133">
        <v>1740</v>
      </c>
      <c r="C1751" s="134" t="s">
        <v>5743</v>
      </c>
      <c r="D1751" s="135">
        <v>0</v>
      </c>
      <c r="E1751" s="135">
        <v>4</v>
      </c>
      <c r="F1751" s="135" t="s">
        <v>9</v>
      </c>
    </row>
    <row r="1752" spans="2:6" s="1" customFormat="1">
      <c r="B1752" s="133">
        <v>1741</v>
      </c>
      <c r="C1752" s="134" t="s">
        <v>5744</v>
      </c>
      <c r="D1752" s="135">
        <v>0</v>
      </c>
      <c r="E1752" s="135">
        <v>4</v>
      </c>
      <c r="F1752" s="135" t="s">
        <v>9</v>
      </c>
    </row>
    <row r="1753" spans="2:6" s="1" customFormat="1">
      <c r="B1753" s="133">
        <v>1742</v>
      </c>
      <c r="C1753" s="134" t="s">
        <v>5745</v>
      </c>
      <c r="D1753" s="135">
        <v>3</v>
      </c>
      <c r="E1753" s="135">
        <v>4</v>
      </c>
      <c r="F1753" s="135" t="s">
        <v>9</v>
      </c>
    </row>
    <row r="1754" spans="2:6" s="1" customFormat="1">
      <c r="B1754" s="133">
        <v>1743</v>
      </c>
      <c r="C1754" s="134" t="s">
        <v>5746</v>
      </c>
      <c r="D1754" s="135">
        <v>2</v>
      </c>
      <c r="E1754" s="135">
        <v>2</v>
      </c>
      <c r="F1754" s="135" t="s">
        <v>3779</v>
      </c>
    </row>
    <row r="1755" spans="2:6" s="1" customFormat="1">
      <c r="B1755" s="133">
        <v>1744</v>
      </c>
      <c r="C1755" s="134" t="s">
        <v>5747</v>
      </c>
      <c r="D1755" s="135">
        <v>0</v>
      </c>
      <c r="E1755" s="135">
        <v>4</v>
      </c>
      <c r="F1755" s="135" t="s">
        <v>9</v>
      </c>
    </row>
    <row r="1756" spans="2:6" s="1" customFormat="1">
      <c r="B1756" s="133">
        <v>1745</v>
      </c>
      <c r="C1756" s="134" t="s">
        <v>5748</v>
      </c>
      <c r="D1756" s="135">
        <v>0</v>
      </c>
      <c r="E1756" s="135">
        <v>4</v>
      </c>
      <c r="F1756" s="135" t="s">
        <v>9</v>
      </c>
    </row>
    <row r="1757" spans="2:6" s="1" customFormat="1">
      <c r="B1757" s="133">
        <v>1746</v>
      </c>
      <c r="C1757" s="134" t="s">
        <v>5749</v>
      </c>
      <c r="D1757" s="135">
        <v>0</v>
      </c>
      <c r="E1757" s="135">
        <v>3</v>
      </c>
      <c r="F1757" s="135" t="s">
        <v>9</v>
      </c>
    </row>
    <row r="1758" spans="2:6" s="1" customFormat="1">
      <c r="B1758" s="133">
        <v>1747</v>
      </c>
      <c r="C1758" s="134" t="s">
        <v>5750</v>
      </c>
      <c r="D1758" s="135">
        <v>0</v>
      </c>
      <c r="E1758" s="135">
        <v>4</v>
      </c>
      <c r="F1758" s="135" t="s">
        <v>9</v>
      </c>
    </row>
    <row r="1759" spans="2:6" s="1" customFormat="1">
      <c r="B1759" s="133">
        <v>1748</v>
      </c>
      <c r="C1759" s="134" t="s">
        <v>5751</v>
      </c>
      <c r="D1759" s="135">
        <v>0</v>
      </c>
      <c r="E1759" s="135">
        <v>4</v>
      </c>
      <c r="F1759" s="135" t="s">
        <v>9</v>
      </c>
    </row>
    <row r="1760" spans="2:6" s="1" customFormat="1">
      <c r="B1760" s="133">
        <v>1749</v>
      </c>
      <c r="C1760" s="134" t="s">
        <v>5752</v>
      </c>
      <c r="D1760" s="135">
        <v>3</v>
      </c>
      <c r="E1760" s="135">
        <v>2</v>
      </c>
      <c r="F1760" s="135" t="s">
        <v>9</v>
      </c>
    </row>
    <row r="1761" spans="2:6" s="1" customFormat="1">
      <c r="B1761" s="133">
        <v>1750</v>
      </c>
      <c r="C1761" s="134" t="s">
        <v>5753</v>
      </c>
      <c r="D1761" s="135">
        <v>0</v>
      </c>
      <c r="E1761" s="135">
        <v>4</v>
      </c>
      <c r="F1761" s="135" t="s">
        <v>9</v>
      </c>
    </row>
    <row r="1762" spans="2:6" s="1" customFormat="1">
      <c r="B1762" s="133">
        <v>1751</v>
      </c>
      <c r="C1762" s="134" t="s">
        <v>5754</v>
      </c>
      <c r="D1762" s="135">
        <v>2</v>
      </c>
      <c r="E1762" s="135">
        <v>1</v>
      </c>
      <c r="F1762" s="135" t="s">
        <v>3779</v>
      </c>
    </row>
    <row r="1763" spans="2:6" s="1" customFormat="1">
      <c r="B1763" s="133">
        <v>1752</v>
      </c>
      <c r="C1763" s="134" t="s">
        <v>5755</v>
      </c>
      <c r="D1763" s="135">
        <v>0</v>
      </c>
      <c r="E1763" s="135">
        <v>4</v>
      </c>
      <c r="F1763" s="135" t="s">
        <v>9</v>
      </c>
    </row>
    <row r="1764" spans="2:6" s="1" customFormat="1">
      <c r="B1764" s="133">
        <v>1753</v>
      </c>
      <c r="C1764" s="134" t="s">
        <v>5756</v>
      </c>
      <c r="D1764" s="135">
        <v>0</v>
      </c>
      <c r="E1764" s="135">
        <v>4</v>
      </c>
      <c r="F1764" s="135" t="s">
        <v>9</v>
      </c>
    </row>
    <row r="1765" spans="2:6" s="1" customFormat="1">
      <c r="B1765" s="133">
        <v>1754</v>
      </c>
      <c r="C1765" s="134" t="s">
        <v>5757</v>
      </c>
      <c r="D1765" s="135">
        <v>0</v>
      </c>
      <c r="E1765" s="135">
        <v>4</v>
      </c>
      <c r="F1765" s="135" t="s">
        <v>9</v>
      </c>
    </row>
    <row r="1766" spans="2:6" s="1" customFormat="1">
      <c r="B1766" s="133">
        <v>1755</v>
      </c>
      <c r="C1766" s="134" t="s">
        <v>5758</v>
      </c>
      <c r="D1766" s="135">
        <v>0</v>
      </c>
      <c r="E1766" s="135">
        <v>4</v>
      </c>
      <c r="F1766" s="135" t="s">
        <v>9</v>
      </c>
    </row>
    <row r="1767" spans="2:6" s="1" customFormat="1">
      <c r="B1767" s="133">
        <v>1756</v>
      </c>
      <c r="C1767" s="134" t="s">
        <v>5759</v>
      </c>
      <c r="D1767" s="135">
        <v>0</v>
      </c>
      <c r="E1767" s="135">
        <v>4</v>
      </c>
      <c r="F1767" s="135" t="s">
        <v>9</v>
      </c>
    </row>
    <row r="1768" spans="2:6" s="1" customFormat="1">
      <c r="B1768" s="133">
        <v>1757</v>
      </c>
      <c r="C1768" s="134" t="s">
        <v>5760</v>
      </c>
      <c r="D1768" s="135">
        <v>0</v>
      </c>
      <c r="E1768" s="135">
        <v>1</v>
      </c>
      <c r="F1768" s="135" t="s">
        <v>3779</v>
      </c>
    </row>
    <row r="1769" spans="2:6" s="1" customFormat="1">
      <c r="B1769" s="133">
        <v>1758</v>
      </c>
      <c r="C1769" s="134" t="s">
        <v>5761</v>
      </c>
      <c r="D1769" s="135">
        <v>0</v>
      </c>
      <c r="E1769" s="135">
        <v>4</v>
      </c>
      <c r="F1769" s="135" t="s">
        <v>9</v>
      </c>
    </row>
    <row r="1770" spans="2:6" s="1" customFormat="1">
      <c r="B1770" s="133">
        <v>1759</v>
      </c>
      <c r="C1770" s="134" t="s">
        <v>5762</v>
      </c>
      <c r="D1770" s="135">
        <v>0</v>
      </c>
      <c r="E1770" s="135">
        <v>4</v>
      </c>
      <c r="F1770" s="135" t="s">
        <v>9</v>
      </c>
    </row>
    <row r="1771" spans="2:6" s="1" customFormat="1">
      <c r="B1771" s="133">
        <v>1760</v>
      </c>
      <c r="C1771" s="134" t="s">
        <v>5763</v>
      </c>
      <c r="D1771" s="135">
        <v>0</v>
      </c>
      <c r="E1771" s="135">
        <v>4</v>
      </c>
      <c r="F1771" s="135" t="s">
        <v>9</v>
      </c>
    </row>
    <row r="1772" spans="2:6" s="1" customFormat="1">
      <c r="B1772" s="133">
        <v>1761</v>
      </c>
      <c r="C1772" s="134" t="s">
        <v>5764</v>
      </c>
      <c r="D1772" s="135">
        <v>0</v>
      </c>
      <c r="E1772" s="135">
        <v>4</v>
      </c>
      <c r="F1772" s="135" t="s">
        <v>9</v>
      </c>
    </row>
    <row r="1773" spans="2:6" s="1" customFormat="1">
      <c r="B1773" s="133">
        <v>1762</v>
      </c>
      <c r="C1773" s="134" t="s">
        <v>5765</v>
      </c>
      <c r="D1773" s="135">
        <v>4</v>
      </c>
      <c r="E1773" s="135">
        <v>4</v>
      </c>
      <c r="F1773" s="135" t="s">
        <v>9</v>
      </c>
    </row>
    <row r="1774" spans="2:6" s="1" customFormat="1">
      <c r="B1774" s="133">
        <v>1763</v>
      </c>
      <c r="C1774" s="134" t="s">
        <v>5766</v>
      </c>
      <c r="D1774" s="135">
        <v>0</v>
      </c>
      <c r="E1774" s="135">
        <v>1</v>
      </c>
      <c r="F1774" s="135" t="s">
        <v>3779</v>
      </c>
    </row>
    <row r="1775" spans="2:6" s="1" customFormat="1">
      <c r="B1775" s="133">
        <v>1764</v>
      </c>
      <c r="C1775" s="134" t="s">
        <v>5767</v>
      </c>
      <c r="D1775" s="135">
        <v>0</v>
      </c>
      <c r="E1775" s="135">
        <v>4</v>
      </c>
      <c r="F1775" s="135" t="s">
        <v>9</v>
      </c>
    </row>
    <row r="1776" spans="2:6" s="1" customFormat="1">
      <c r="B1776" s="133">
        <v>1765</v>
      </c>
      <c r="C1776" s="134" t="s">
        <v>5768</v>
      </c>
      <c r="D1776" s="135">
        <v>0</v>
      </c>
      <c r="E1776" s="135">
        <v>3</v>
      </c>
      <c r="F1776" s="135" t="s">
        <v>9</v>
      </c>
    </row>
    <row r="1777" spans="2:6" s="1" customFormat="1">
      <c r="B1777" s="133">
        <v>1766</v>
      </c>
      <c r="C1777" s="134" t="s">
        <v>5769</v>
      </c>
      <c r="D1777" s="135">
        <v>0</v>
      </c>
      <c r="E1777" s="135">
        <v>1</v>
      </c>
      <c r="F1777" s="135" t="s">
        <v>3779</v>
      </c>
    </row>
    <row r="1778" spans="2:6" s="1" customFormat="1">
      <c r="B1778" s="133">
        <v>1767</v>
      </c>
      <c r="C1778" s="134" t="s">
        <v>5770</v>
      </c>
      <c r="D1778" s="135">
        <v>0</v>
      </c>
      <c r="E1778" s="135">
        <v>3</v>
      </c>
      <c r="F1778" s="135" t="s">
        <v>9</v>
      </c>
    </row>
    <row r="1779" spans="2:6" s="1" customFormat="1">
      <c r="B1779" s="133">
        <v>1768</v>
      </c>
      <c r="C1779" s="134" t="s">
        <v>5771</v>
      </c>
      <c r="D1779" s="135">
        <v>0</v>
      </c>
      <c r="E1779" s="135">
        <v>4</v>
      </c>
      <c r="F1779" s="135" t="s">
        <v>9</v>
      </c>
    </row>
    <row r="1780" spans="2:6" s="1" customFormat="1">
      <c r="B1780" s="133">
        <v>1769</v>
      </c>
      <c r="C1780" s="134" t="s">
        <v>5772</v>
      </c>
      <c r="D1780" s="135">
        <v>0</v>
      </c>
      <c r="E1780" s="135">
        <v>1</v>
      </c>
      <c r="F1780" s="135" t="s">
        <v>3779</v>
      </c>
    </row>
    <row r="1781" spans="2:6" s="1" customFormat="1">
      <c r="B1781" s="133">
        <v>1770</v>
      </c>
      <c r="C1781" s="134" t="s">
        <v>5773</v>
      </c>
      <c r="D1781" s="135">
        <v>4</v>
      </c>
      <c r="E1781" s="135">
        <v>4</v>
      </c>
      <c r="F1781" s="135" t="s">
        <v>9</v>
      </c>
    </row>
    <row r="1782" spans="2:6" s="1" customFormat="1">
      <c r="B1782" s="133">
        <v>1771</v>
      </c>
      <c r="C1782" s="134" t="s">
        <v>5774</v>
      </c>
      <c r="D1782" s="135">
        <v>0</v>
      </c>
      <c r="E1782" s="135">
        <v>4</v>
      </c>
      <c r="F1782" s="135" t="s">
        <v>9</v>
      </c>
    </row>
    <row r="1783" spans="2:6" s="1" customFormat="1">
      <c r="B1783" s="133">
        <v>1772</v>
      </c>
      <c r="C1783" s="134" t="s">
        <v>5775</v>
      </c>
      <c r="D1783" s="135">
        <v>0</v>
      </c>
      <c r="E1783" s="135">
        <v>4</v>
      </c>
      <c r="F1783" s="135" t="s">
        <v>9</v>
      </c>
    </row>
    <row r="1784" spans="2:6" s="1" customFormat="1">
      <c r="B1784" s="133">
        <v>1773</v>
      </c>
      <c r="C1784" s="134" t="s">
        <v>5776</v>
      </c>
      <c r="D1784" s="135">
        <v>0</v>
      </c>
      <c r="E1784" s="135">
        <v>4</v>
      </c>
      <c r="F1784" s="135" t="s">
        <v>9</v>
      </c>
    </row>
    <row r="1785" spans="2:6" s="1" customFormat="1">
      <c r="B1785" s="133">
        <v>1774</v>
      </c>
      <c r="C1785" s="134" t="s">
        <v>5777</v>
      </c>
      <c r="D1785" s="135">
        <v>0</v>
      </c>
      <c r="E1785" s="135">
        <v>4</v>
      </c>
      <c r="F1785" s="135" t="s">
        <v>9</v>
      </c>
    </row>
    <row r="1786" spans="2:6" s="1" customFormat="1">
      <c r="B1786" s="133">
        <v>1775</v>
      </c>
      <c r="C1786" s="134" t="s">
        <v>5778</v>
      </c>
      <c r="D1786" s="135">
        <v>0</v>
      </c>
      <c r="E1786" s="135">
        <v>4</v>
      </c>
      <c r="F1786" s="135" t="s">
        <v>9</v>
      </c>
    </row>
    <row r="1787" spans="2:6" s="1" customFormat="1">
      <c r="B1787" s="133">
        <v>1776</v>
      </c>
      <c r="C1787" s="134" t="s">
        <v>5779</v>
      </c>
      <c r="D1787" s="135">
        <v>2</v>
      </c>
      <c r="E1787" s="135">
        <v>4</v>
      </c>
      <c r="F1787" s="135" t="s">
        <v>9</v>
      </c>
    </row>
    <row r="1788" spans="2:6" s="1" customFormat="1">
      <c r="B1788" s="133">
        <v>1777</v>
      </c>
      <c r="C1788" s="134" t="s">
        <v>5780</v>
      </c>
      <c r="D1788" s="135">
        <v>0</v>
      </c>
      <c r="E1788" s="135">
        <v>1</v>
      </c>
      <c r="F1788" s="135" t="s">
        <v>3779</v>
      </c>
    </row>
    <row r="1789" spans="2:6" s="1" customFormat="1">
      <c r="B1789" s="133">
        <v>1778</v>
      </c>
      <c r="C1789" s="134" t="s">
        <v>5781</v>
      </c>
      <c r="D1789" s="135">
        <v>0</v>
      </c>
      <c r="E1789" s="135">
        <v>4</v>
      </c>
      <c r="F1789" s="135" t="s">
        <v>9</v>
      </c>
    </row>
    <row r="1790" spans="2:6" s="1" customFormat="1">
      <c r="B1790" s="133">
        <v>1779</v>
      </c>
      <c r="C1790" s="134" t="s">
        <v>5782</v>
      </c>
      <c r="D1790" s="135">
        <v>0</v>
      </c>
      <c r="E1790" s="135">
        <v>3</v>
      </c>
      <c r="F1790" s="135" t="s">
        <v>9</v>
      </c>
    </row>
    <row r="1791" spans="2:6" s="1" customFormat="1">
      <c r="B1791" s="133">
        <v>1780</v>
      </c>
      <c r="C1791" s="134" t="s">
        <v>5783</v>
      </c>
      <c r="D1791" s="135">
        <v>0</v>
      </c>
      <c r="E1791" s="135">
        <v>3</v>
      </c>
      <c r="F1791" s="135" t="s">
        <v>9</v>
      </c>
    </row>
    <row r="1792" spans="2:6" s="1" customFormat="1">
      <c r="B1792" s="133">
        <v>1781</v>
      </c>
      <c r="C1792" s="134" t="s">
        <v>5784</v>
      </c>
      <c r="D1792" s="135">
        <v>2</v>
      </c>
      <c r="E1792" s="135">
        <v>4</v>
      </c>
      <c r="F1792" s="135" t="s">
        <v>9</v>
      </c>
    </row>
    <row r="1793" spans="2:6" s="1" customFormat="1">
      <c r="B1793" s="133">
        <v>1782</v>
      </c>
      <c r="C1793" s="134" t="s">
        <v>5785</v>
      </c>
      <c r="D1793" s="135">
        <v>4</v>
      </c>
      <c r="E1793" s="135">
        <v>4</v>
      </c>
      <c r="F1793" s="135" t="s">
        <v>9</v>
      </c>
    </row>
    <row r="1794" spans="2:6" s="1" customFormat="1">
      <c r="B1794" s="133">
        <v>1783</v>
      </c>
      <c r="C1794" s="134" t="s">
        <v>5786</v>
      </c>
      <c r="D1794" s="135">
        <v>0</v>
      </c>
      <c r="E1794" s="135">
        <v>4</v>
      </c>
      <c r="F1794" s="135" t="s">
        <v>9</v>
      </c>
    </row>
    <row r="1795" spans="2:6" s="1" customFormat="1">
      <c r="B1795" s="133">
        <v>1784</v>
      </c>
      <c r="C1795" s="134" t="s">
        <v>5787</v>
      </c>
      <c r="D1795" s="135">
        <v>0</v>
      </c>
      <c r="E1795" s="135">
        <v>4</v>
      </c>
      <c r="F1795" s="135" t="s">
        <v>9</v>
      </c>
    </row>
    <row r="1796" spans="2:6" s="1" customFormat="1">
      <c r="B1796" s="133">
        <v>1785</v>
      </c>
      <c r="C1796" s="134" t="s">
        <v>5788</v>
      </c>
      <c r="D1796" s="135">
        <v>2</v>
      </c>
      <c r="E1796" s="135">
        <v>4</v>
      </c>
      <c r="F1796" s="135" t="s">
        <v>9</v>
      </c>
    </row>
    <row r="1797" spans="2:6" s="1" customFormat="1">
      <c r="B1797" s="133">
        <v>1786</v>
      </c>
      <c r="C1797" s="134" t="s">
        <v>5789</v>
      </c>
      <c r="D1797" s="135">
        <v>3</v>
      </c>
      <c r="E1797" s="135">
        <v>4</v>
      </c>
      <c r="F1797" s="135" t="s">
        <v>9</v>
      </c>
    </row>
    <row r="1798" spans="2:6" s="1" customFormat="1">
      <c r="B1798" s="133">
        <v>1787</v>
      </c>
      <c r="C1798" s="134" t="s">
        <v>5790</v>
      </c>
      <c r="D1798" s="135">
        <v>0</v>
      </c>
      <c r="E1798" s="135">
        <v>4</v>
      </c>
      <c r="F1798" s="135" t="s">
        <v>9</v>
      </c>
    </row>
    <row r="1799" spans="2:6" s="1" customFormat="1">
      <c r="B1799" s="133">
        <v>1788</v>
      </c>
      <c r="C1799" s="134" t="s">
        <v>5791</v>
      </c>
      <c r="D1799" s="135">
        <v>2</v>
      </c>
      <c r="E1799" s="135">
        <v>1</v>
      </c>
      <c r="F1799" s="135" t="s">
        <v>3779</v>
      </c>
    </row>
    <row r="1800" spans="2:6" s="1" customFormat="1">
      <c r="B1800" s="133">
        <v>1789</v>
      </c>
      <c r="C1800" s="134" t="s">
        <v>5792</v>
      </c>
      <c r="D1800" s="135">
        <v>0</v>
      </c>
      <c r="E1800" s="135">
        <v>4</v>
      </c>
      <c r="F1800" s="135" t="s">
        <v>9</v>
      </c>
    </row>
    <row r="1801" spans="2:6" s="1" customFormat="1">
      <c r="B1801" s="133">
        <v>1790</v>
      </c>
      <c r="C1801" s="134" t="s">
        <v>5793</v>
      </c>
      <c r="D1801" s="135">
        <v>0</v>
      </c>
      <c r="E1801" s="135">
        <v>4</v>
      </c>
      <c r="F1801" s="135" t="s">
        <v>9</v>
      </c>
    </row>
    <row r="1802" spans="2:6" s="1" customFormat="1">
      <c r="B1802" s="133">
        <v>1791</v>
      </c>
      <c r="C1802" s="134" t="s">
        <v>5794</v>
      </c>
      <c r="D1802" s="135">
        <v>0</v>
      </c>
      <c r="E1802" s="135">
        <v>4</v>
      </c>
      <c r="F1802" s="135" t="s">
        <v>9</v>
      </c>
    </row>
    <row r="1803" spans="2:6" s="1" customFormat="1">
      <c r="B1803" s="133">
        <v>1792</v>
      </c>
      <c r="C1803" s="134" t="s">
        <v>5795</v>
      </c>
      <c r="D1803" s="135">
        <v>3</v>
      </c>
      <c r="E1803" s="135">
        <v>3</v>
      </c>
      <c r="F1803" s="135" t="s">
        <v>9</v>
      </c>
    </row>
    <row r="1804" spans="2:6" s="1" customFormat="1">
      <c r="B1804" s="133">
        <v>1793</v>
      </c>
      <c r="C1804" s="134" t="s">
        <v>5796</v>
      </c>
      <c r="D1804" s="135">
        <v>0</v>
      </c>
      <c r="E1804" s="135">
        <v>4</v>
      </c>
      <c r="F1804" s="135" t="s">
        <v>9</v>
      </c>
    </row>
    <row r="1805" spans="2:6" s="1" customFormat="1">
      <c r="B1805" s="133">
        <v>1794</v>
      </c>
      <c r="C1805" s="134" t="s">
        <v>5797</v>
      </c>
      <c r="D1805" s="135">
        <v>3</v>
      </c>
      <c r="E1805" s="135">
        <v>4</v>
      </c>
      <c r="F1805" s="135" t="s">
        <v>9</v>
      </c>
    </row>
    <row r="1806" spans="2:6" s="1" customFormat="1">
      <c r="B1806" s="133">
        <v>1795</v>
      </c>
      <c r="C1806" s="134" t="s">
        <v>5798</v>
      </c>
      <c r="D1806" s="135">
        <v>0</v>
      </c>
      <c r="E1806" s="135">
        <v>1</v>
      </c>
      <c r="F1806" s="135" t="s">
        <v>3779</v>
      </c>
    </row>
    <row r="1807" spans="2:6" s="1" customFormat="1">
      <c r="B1807" s="133">
        <v>1796</v>
      </c>
      <c r="C1807" s="134" t="s">
        <v>5799</v>
      </c>
      <c r="D1807" s="135">
        <v>3</v>
      </c>
      <c r="E1807" s="135">
        <v>4</v>
      </c>
      <c r="F1807" s="135" t="s">
        <v>9</v>
      </c>
    </row>
    <row r="1808" spans="2:6" s="1" customFormat="1">
      <c r="B1808" s="133">
        <v>1797</v>
      </c>
      <c r="C1808" s="134" t="s">
        <v>5800</v>
      </c>
      <c r="D1808" s="135">
        <v>0</v>
      </c>
      <c r="E1808" s="135">
        <v>1</v>
      </c>
      <c r="F1808" s="135" t="s">
        <v>3779</v>
      </c>
    </row>
    <row r="1809" spans="2:6" s="1" customFormat="1">
      <c r="B1809" s="133">
        <v>1798</v>
      </c>
      <c r="C1809" s="134" t="s">
        <v>5801</v>
      </c>
      <c r="D1809" s="135">
        <v>0</v>
      </c>
      <c r="E1809" s="135">
        <v>4</v>
      </c>
      <c r="F1809" s="135" t="s">
        <v>9</v>
      </c>
    </row>
    <row r="1810" spans="2:6" s="1" customFormat="1">
      <c r="B1810" s="133">
        <v>1799</v>
      </c>
      <c r="C1810" s="134" t="s">
        <v>5802</v>
      </c>
      <c r="D1810" s="135">
        <v>0</v>
      </c>
      <c r="E1810" s="135">
        <v>4</v>
      </c>
      <c r="F1810" s="135" t="s">
        <v>9</v>
      </c>
    </row>
    <row r="1811" spans="2:6" s="1" customFormat="1">
      <c r="B1811" s="133">
        <v>1800</v>
      </c>
      <c r="C1811" s="134" t="s">
        <v>5803</v>
      </c>
      <c r="D1811" s="135">
        <v>0</v>
      </c>
      <c r="E1811" s="135">
        <v>1</v>
      </c>
      <c r="F1811" s="135" t="s">
        <v>3779</v>
      </c>
    </row>
    <row r="1812" spans="2:6" s="1" customFormat="1">
      <c r="B1812" s="133">
        <v>1801</v>
      </c>
      <c r="C1812" s="134" t="s">
        <v>5804</v>
      </c>
      <c r="D1812" s="135">
        <v>0</v>
      </c>
      <c r="E1812" s="135">
        <v>4</v>
      </c>
      <c r="F1812" s="135" t="s">
        <v>9</v>
      </c>
    </row>
    <row r="1813" spans="2:6" s="1" customFormat="1">
      <c r="B1813" s="133">
        <v>1802</v>
      </c>
      <c r="C1813" s="134" t="s">
        <v>5805</v>
      </c>
      <c r="D1813" s="135">
        <v>0</v>
      </c>
      <c r="E1813" s="135">
        <v>4</v>
      </c>
      <c r="F1813" s="135" t="s">
        <v>9</v>
      </c>
    </row>
    <row r="1814" spans="2:6" s="1" customFormat="1">
      <c r="B1814" s="133">
        <v>1803</v>
      </c>
      <c r="C1814" s="134" t="s">
        <v>5806</v>
      </c>
      <c r="D1814" s="135">
        <v>0</v>
      </c>
      <c r="E1814" s="135">
        <v>2</v>
      </c>
      <c r="F1814" s="135" t="s">
        <v>3779</v>
      </c>
    </row>
    <row r="1815" spans="2:6" s="1" customFormat="1">
      <c r="B1815" s="133">
        <v>1804</v>
      </c>
      <c r="C1815" s="134" t="s">
        <v>5807</v>
      </c>
      <c r="D1815" s="135">
        <v>0</v>
      </c>
      <c r="E1815" s="135">
        <v>4</v>
      </c>
      <c r="F1815" s="135" t="s">
        <v>9</v>
      </c>
    </row>
    <row r="1816" spans="2:6" s="1" customFormat="1">
      <c r="B1816" s="133">
        <v>1805</v>
      </c>
      <c r="C1816" s="134" t="s">
        <v>5808</v>
      </c>
      <c r="D1816" s="135">
        <v>0</v>
      </c>
      <c r="E1816" s="135">
        <v>3</v>
      </c>
      <c r="F1816" s="135" t="s">
        <v>9</v>
      </c>
    </row>
    <row r="1817" spans="2:6" s="1" customFormat="1">
      <c r="B1817" s="133">
        <v>1806</v>
      </c>
      <c r="C1817" s="134" t="s">
        <v>5809</v>
      </c>
      <c r="D1817" s="135">
        <v>0</v>
      </c>
      <c r="E1817" s="135">
        <v>4</v>
      </c>
      <c r="F1817" s="135" t="s">
        <v>9</v>
      </c>
    </row>
    <row r="1818" spans="2:6" s="1" customFormat="1">
      <c r="B1818" s="133">
        <v>1807</v>
      </c>
      <c r="C1818" s="134" t="s">
        <v>5810</v>
      </c>
      <c r="D1818" s="135">
        <v>0</v>
      </c>
      <c r="E1818" s="135">
        <v>4</v>
      </c>
      <c r="F1818" s="135" t="s">
        <v>9</v>
      </c>
    </row>
    <row r="1819" spans="2:6" s="1" customFormat="1">
      <c r="B1819" s="133">
        <v>1808</v>
      </c>
      <c r="C1819" s="134" t="s">
        <v>5811</v>
      </c>
      <c r="D1819" s="135">
        <v>0</v>
      </c>
      <c r="E1819" s="135">
        <v>4</v>
      </c>
      <c r="F1819" s="135" t="s">
        <v>9</v>
      </c>
    </row>
    <row r="1820" spans="2:6" s="1" customFormat="1">
      <c r="B1820" s="133">
        <v>1809</v>
      </c>
      <c r="C1820" s="134" t="s">
        <v>5812</v>
      </c>
      <c r="D1820" s="135">
        <v>2</v>
      </c>
      <c r="E1820" s="135">
        <v>1</v>
      </c>
      <c r="F1820" s="135" t="s">
        <v>3779</v>
      </c>
    </row>
    <row r="1821" spans="2:6" s="1" customFormat="1">
      <c r="B1821" s="133">
        <v>1810</v>
      </c>
      <c r="C1821" s="134" t="s">
        <v>5813</v>
      </c>
      <c r="D1821" s="135">
        <v>2</v>
      </c>
      <c r="E1821" s="135">
        <v>1</v>
      </c>
      <c r="F1821" s="135" t="s">
        <v>3779</v>
      </c>
    </row>
    <row r="1822" spans="2:6" s="1" customFormat="1">
      <c r="B1822" s="133">
        <v>1811</v>
      </c>
      <c r="C1822" s="134" t="s">
        <v>5814</v>
      </c>
      <c r="D1822" s="135">
        <v>0</v>
      </c>
      <c r="E1822" s="135">
        <v>4</v>
      </c>
      <c r="F1822" s="135" t="s">
        <v>9</v>
      </c>
    </row>
    <row r="1823" spans="2:6" s="1" customFormat="1">
      <c r="B1823" s="133">
        <v>1812</v>
      </c>
      <c r="C1823" s="134" t="s">
        <v>5815</v>
      </c>
      <c r="D1823" s="135">
        <v>2</v>
      </c>
      <c r="E1823" s="135">
        <v>3</v>
      </c>
      <c r="F1823" s="135" t="s">
        <v>9</v>
      </c>
    </row>
    <row r="1824" spans="2:6" s="1" customFormat="1">
      <c r="B1824" s="133">
        <v>1813</v>
      </c>
      <c r="C1824" s="134" t="s">
        <v>5816</v>
      </c>
      <c r="D1824" s="135">
        <v>0</v>
      </c>
      <c r="E1824" s="135">
        <v>4</v>
      </c>
      <c r="F1824" s="135" t="s">
        <v>9</v>
      </c>
    </row>
    <row r="1825" spans="2:6" s="1" customFormat="1">
      <c r="B1825" s="133">
        <v>1814</v>
      </c>
      <c r="C1825" s="134" t="s">
        <v>5817</v>
      </c>
      <c r="D1825" s="135">
        <v>0</v>
      </c>
      <c r="E1825" s="135">
        <v>4</v>
      </c>
      <c r="F1825" s="135" t="s">
        <v>9</v>
      </c>
    </row>
    <row r="1826" spans="2:6" s="1" customFormat="1">
      <c r="B1826" s="133">
        <v>1815</v>
      </c>
      <c r="C1826" s="134" t="s">
        <v>5818</v>
      </c>
      <c r="D1826" s="135">
        <v>0</v>
      </c>
      <c r="E1826" s="135">
        <v>4</v>
      </c>
      <c r="F1826" s="135" t="s">
        <v>9</v>
      </c>
    </row>
    <row r="1827" spans="2:6" s="1" customFormat="1">
      <c r="B1827" s="133">
        <v>1816</v>
      </c>
      <c r="C1827" s="134" t="s">
        <v>5819</v>
      </c>
      <c r="D1827" s="135">
        <v>0</v>
      </c>
      <c r="E1827" s="135">
        <v>4</v>
      </c>
      <c r="F1827" s="135" t="s">
        <v>9</v>
      </c>
    </row>
    <row r="1828" spans="2:6" s="1" customFormat="1">
      <c r="B1828" s="133">
        <v>1817</v>
      </c>
      <c r="C1828" s="134" t="s">
        <v>5820</v>
      </c>
      <c r="D1828" s="135">
        <v>0</v>
      </c>
      <c r="E1828" s="135">
        <v>4</v>
      </c>
      <c r="F1828" s="135" t="s">
        <v>9</v>
      </c>
    </row>
    <row r="1829" spans="2:6" s="1" customFormat="1">
      <c r="B1829" s="133">
        <v>1818</v>
      </c>
      <c r="C1829" s="134" t="s">
        <v>5821</v>
      </c>
      <c r="D1829" s="135">
        <v>0</v>
      </c>
      <c r="E1829" s="135">
        <v>1</v>
      </c>
      <c r="F1829" s="135" t="s">
        <v>3779</v>
      </c>
    </row>
    <row r="1830" spans="2:6" s="1" customFormat="1">
      <c r="B1830" s="133">
        <v>1819</v>
      </c>
      <c r="C1830" s="134" t="s">
        <v>5822</v>
      </c>
      <c r="D1830" s="135">
        <v>0</v>
      </c>
      <c r="E1830" s="135">
        <v>4</v>
      </c>
      <c r="F1830" s="135" t="s">
        <v>9</v>
      </c>
    </row>
    <row r="1831" spans="2:6" s="1" customFormat="1">
      <c r="B1831" s="133">
        <v>1820</v>
      </c>
      <c r="C1831" s="134" t="s">
        <v>5823</v>
      </c>
      <c r="D1831" s="135">
        <v>0</v>
      </c>
      <c r="E1831" s="135">
        <v>4</v>
      </c>
      <c r="F1831" s="135" t="s">
        <v>9</v>
      </c>
    </row>
    <row r="1832" spans="2:6" s="1" customFormat="1">
      <c r="B1832" s="133">
        <v>1821</v>
      </c>
      <c r="C1832" s="134" t="s">
        <v>5824</v>
      </c>
      <c r="D1832" s="135">
        <v>0</v>
      </c>
      <c r="E1832" s="135">
        <v>4</v>
      </c>
      <c r="F1832" s="135" t="s">
        <v>9</v>
      </c>
    </row>
    <row r="1833" spans="2:6" s="1" customFormat="1">
      <c r="B1833" s="133">
        <v>1822</v>
      </c>
      <c r="C1833" s="134" t="s">
        <v>5825</v>
      </c>
      <c r="D1833" s="135">
        <v>0</v>
      </c>
      <c r="E1833" s="135">
        <v>1</v>
      </c>
      <c r="F1833" s="135" t="s">
        <v>3779</v>
      </c>
    </row>
    <row r="1834" spans="2:6" s="1" customFormat="1">
      <c r="B1834" s="133">
        <v>1823</v>
      </c>
      <c r="C1834" s="134" t="s">
        <v>5826</v>
      </c>
      <c r="D1834" s="135">
        <v>0</v>
      </c>
      <c r="E1834" s="135">
        <v>4</v>
      </c>
      <c r="F1834" s="135" t="s">
        <v>9</v>
      </c>
    </row>
    <row r="1835" spans="2:6" s="1" customFormat="1">
      <c r="B1835" s="133">
        <v>1824</v>
      </c>
      <c r="C1835" s="134" t="s">
        <v>5827</v>
      </c>
      <c r="D1835" s="135">
        <v>0</v>
      </c>
      <c r="E1835" s="135">
        <v>1</v>
      </c>
      <c r="F1835" s="135" t="s">
        <v>3779</v>
      </c>
    </row>
    <row r="1836" spans="2:6" s="1" customFormat="1">
      <c r="B1836" s="133">
        <v>1825</v>
      </c>
      <c r="C1836" s="134" t="s">
        <v>5828</v>
      </c>
      <c r="D1836" s="135">
        <v>0</v>
      </c>
      <c r="E1836" s="135">
        <v>4</v>
      </c>
      <c r="F1836" s="135" t="s">
        <v>9</v>
      </c>
    </row>
    <row r="1837" spans="2:6" s="1" customFormat="1">
      <c r="B1837" s="133">
        <v>1826</v>
      </c>
      <c r="C1837" s="134" t="s">
        <v>5829</v>
      </c>
      <c r="D1837" s="135">
        <v>0</v>
      </c>
      <c r="E1837" s="135">
        <v>4</v>
      </c>
      <c r="F1837" s="135" t="s">
        <v>9</v>
      </c>
    </row>
    <row r="1838" spans="2:6" s="1" customFormat="1">
      <c r="B1838" s="133">
        <v>1827</v>
      </c>
      <c r="C1838" s="134" t="s">
        <v>5830</v>
      </c>
      <c r="D1838" s="135">
        <v>0</v>
      </c>
      <c r="E1838" s="135">
        <v>4</v>
      </c>
      <c r="F1838" s="135" t="s">
        <v>9</v>
      </c>
    </row>
    <row r="1839" spans="2:6" s="1" customFormat="1">
      <c r="B1839" s="133">
        <v>1828</v>
      </c>
      <c r="C1839" s="134" t="s">
        <v>5831</v>
      </c>
      <c r="D1839" s="135">
        <v>2</v>
      </c>
      <c r="E1839" s="135">
        <v>4</v>
      </c>
      <c r="F1839" s="135" t="s">
        <v>9</v>
      </c>
    </row>
    <row r="1840" spans="2:6" s="1" customFormat="1">
      <c r="B1840" s="133">
        <v>1829</v>
      </c>
      <c r="C1840" s="134" t="s">
        <v>5832</v>
      </c>
      <c r="D1840" s="135">
        <v>0</v>
      </c>
      <c r="E1840" s="135">
        <v>4</v>
      </c>
      <c r="F1840" s="135" t="s">
        <v>9</v>
      </c>
    </row>
    <row r="1841" spans="2:6" s="1" customFormat="1">
      <c r="B1841" s="133">
        <v>1830</v>
      </c>
      <c r="C1841" s="134" t="s">
        <v>5833</v>
      </c>
      <c r="D1841" s="135">
        <v>2</v>
      </c>
      <c r="E1841" s="135">
        <v>4</v>
      </c>
      <c r="F1841" s="135" t="s">
        <v>9</v>
      </c>
    </row>
    <row r="1842" spans="2:6" s="1" customFormat="1">
      <c r="B1842" s="133">
        <v>1831</v>
      </c>
      <c r="C1842" s="134" t="s">
        <v>5834</v>
      </c>
      <c r="D1842" s="135">
        <v>0</v>
      </c>
      <c r="E1842" s="135">
        <v>4</v>
      </c>
      <c r="F1842" s="135" t="s">
        <v>9</v>
      </c>
    </row>
    <row r="1843" spans="2:6" s="1" customFormat="1">
      <c r="B1843" s="133">
        <v>1832</v>
      </c>
      <c r="C1843" s="134" t="s">
        <v>5835</v>
      </c>
      <c r="D1843" s="135">
        <v>0</v>
      </c>
      <c r="E1843" s="135">
        <v>4</v>
      </c>
      <c r="F1843" s="135" t="s">
        <v>9</v>
      </c>
    </row>
    <row r="1844" spans="2:6" s="1" customFormat="1">
      <c r="B1844" s="133">
        <v>1833</v>
      </c>
      <c r="C1844" s="134" t="s">
        <v>5836</v>
      </c>
      <c r="D1844" s="135">
        <v>0</v>
      </c>
      <c r="E1844" s="135">
        <v>4</v>
      </c>
      <c r="F1844" s="135" t="s">
        <v>9</v>
      </c>
    </row>
    <row r="1845" spans="2:6" s="1" customFormat="1">
      <c r="B1845" s="133">
        <v>1834</v>
      </c>
      <c r="C1845" s="134" t="s">
        <v>5837</v>
      </c>
      <c r="D1845" s="135">
        <v>0</v>
      </c>
      <c r="E1845" s="135">
        <v>4</v>
      </c>
      <c r="F1845" s="135" t="s">
        <v>9</v>
      </c>
    </row>
    <row r="1846" spans="2:6" s="1" customFormat="1">
      <c r="B1846" s="133">
        <v>1835</v>
      </c>
      <c r="C1846" s="134" t="s">
        <v>5838</v>
      </c>
      <c r="D1846" s="135">
        <v>0</v>
      </c>
      <c r="E1846" s="135">
        <v>1</v>
      </c>
      <c r="F1846" s="135" t="s">
        <v>3779</v>
      </c>
    </row>
    <row r="1847" spans="2:6" s="1" customFormat="1">
      <c r="B1847" s="133">
        <v>1836</v>
      </c>
      <c r="C1847" s="134" t="s">
        <v>5839</v>
      </c>
      <c r="D1847" s="135">
        <v>0</v>
      </c>
      <c r="E1847" s="135">
        <v>4</v>
      </c>
      <c r="F1847" s="135" t="s">
        <v>9</v>
      </c>
    </row>
    <row r="1848" spans="2:6" s="1" customFormat="1">
      <c r="B1848" s="133">
        <v>1837</v>
      </c>
      <c r="C1848" s="134" t="s">
        <v>5840</v>
      </c>
      <c r="D1848" s="135">
        <v>3</v>
      </c>
      <c r="E1848" s="135">
        <v>1</v>
      </c>
      <c r="F1848" s="135" t="s">
        <v>9</v>
      </c>
    </row>
    <row r="1849" spans="2:6" s="1" customFormat="1">
      <c r="B1849" s="133">
        <v>1838</v>
      </c>
      <c r="C1849" s="134" t="s">
        <v>5841</v>
      </c>
      <c r="D1849" s="135">
        <v>0</v>
      </c>
      <c r="E1849" s="135">
        <v>4</v>
      </c>
      <c r="F1849" s="135" t="s">
        <v>9</v>
      </c>
    </row>
    <row r="1850" spans="2:6" s="1" customFormat="1">
      <c r="B1850" s="133">
        <v>1839</v>
      </c>
      <c r="C1850" s="134" t="s">
        <v>5842</v>
      </c>
      <c r="D1850" s="135">
        <v>0</v>
      </c>
      <c r="E1850" s="135">
        <v>4</v>
      </c>
      <c r="F1850" s="135" t="s">
        <v>9</v>
      </c>
    </row>
    <row r="1851" spans="2:6" s="1" customFormat="1">
      <c r="B1851" s="133">
        <v>1840</v>
      </c>
      <c r="C1851" s="134" t="s">
        <v>5843</v>
      </c>
      <c r="D1851" s="135">
        <v>3</v>
      </c>
      <c r="E1851" s="135">
        <v>4</v>
      </c>
      <c r="F1851" s="135" t="s">
        <v>9</v>
      </c>
    </row>
    <row r="1852" spans="2:6" s="1" customFormat="1">
      <c r="B1852" s="133">
        <v>1841</v>
      </c>
      <c r="C1852" s="134" t="s">
        <v>5844</v>
      </c>
      <c r="D1852" s="135">
        <v>0</v>
      </c>
      <c r="E1852" s="135">
        <v>4</v>
      </c>
      <c r="F1852" s="135" t="s">
        <v>9</v>
      </c>
    </row>
    <row r="1853" spans="2:6" s="1" customFormat="1">
      <c r="B1853" s="133">
        <v>1842</v>
      </c>
      <c r="C1853" s="134" t="s">
        <v>5845</v>
      </c>
      <c r="D1853" s="135">
        <v>0</v>
      </c>
      <c r="E1853" s="135">
        <v>4</v>
      </c>
      <c r="F1853" s="135" t="s">
        <v>9</v>
      </c>
    </row>
    <row r="1854" spans="2:6" s="1" customFormat="1">
      <c r="B1854" s="133">
        <v>1843</v>
      </c>
      <c r="C1854" s="134" t="s">
        <v>5846</v>
      </c>
      <c r="D1854" s="135">
        <v>0</v>
      </c>
      <c r="E1854" s="135">
        <v>4</v>
      </c>
      <c r="F1854" s="135" t="s">
        <v>9</v>
      </c>
    </row>
    <row r="1855" spans="2:6" s="1" customFormat="1">
      <c r="B1855" s="133">
        <v>1844</v>
      </c>
      <c r="C1855" s="134" t="s">
        <v>5847</v>
      </c>
      <c r="D1855" s="135">
        <v>0</v>
      </c>
      <c r="E1855" s="135">
        <v>1</v>
      </c>
      <c r="F1855" s="135" t="s">
        <v>3779</v>
      </c>
    </row>
    <row r="1856" spans="2:6" s="1" customFormat="1">
      <c r="B1856" s="133">
        <v>1845</v>
      </c>
      <c r="C1856" s="134" t="s">
        <v>5848</v>
      </c>
      <c r="D1856" s="135">
        <v>0</v>
      </c>
      <c r="E1856" s="135">
        <v>4</v>
      </c>
      <c r="F1856" s="135" t="s">
        <v>9</v>
      </c>
    </row>
    <row r="1857" spans="2:6" s="1" customFormat="1">
      <c r="B1857" s="133">
        <v>1846</v>
      </c>
      <c r="C1857" s="134" t="s">
        <v>5849</v>
      </c>
      <c r="D1857" s="135">
        <v>0</v>
      </c>
      <c r="E1857" s="135">
        <v>4</v>
      </c>
      <c r="F1857" s="135" t="s">
        <v>9</v>
      </c>
    </row>
    <row r="1858" spans="2:6" s="1" customFormat="1">
      <c r="B1858" s="133">
        <v>1847</v>
      </c>
      <c r="C1858" s="134" t="s">
        <v>5850</v>
      </c>
      <c r="D1858" s="135">
        <v>3</v>
      </c>
      <c r="E1858" s="135">
        <v>4</v>
      </c>
      <c r="F1858" s="135" t="s">
        <v>9</v>
      </c>
    </row>
    <row r="1859" spans="2:6" s="1" customFormat="1">
      <c r="B1859" s="133">
        <v>1848</v>
      </c>
      <c r="C1859" s="134" t="s">
        <v>5851</v>
      </c>
      <c r="D1859" s="135">
        <v>0</v>
      </c>
      <c r="E1859" s="135">
        <v>4</v>
      </c>
      <c r="F1859" s="135" t="s">
        <v>9</v>
      </c>
    </row>
    <row r="1860" spans="2:6" s="1" customFormat="1">
      <c r="B1860" s="133">
        <v>1849</v>
      </c>
      <c r="C1860" s="134" t="s">
        <v>5852</v>
      </c>
      <c r="D1860" s="135">
        <v>0</v>
      </c>
      <c r="E1860" s="135">
        <v>1</v>
      </c>
      <c r="F1860" s="135" t="s">
        <v>3779</v>
      </c>
    </row>
    <row r="1861" spans="2:6" s="1" customFormat="1">
      <c r="B1861" s="133">
        <v>1850</v>
      </c>
      <c r="C1861" s="134" t="s">
        <v>5853</v>
      </c>
      <c r="D1861" s="135">
        <v>2</v>
      </c>
      <c r="E1861" s="135">
        <v>4</v>
      </c>
      <c r="F1861" s="135" t="s">
        <v>9</v>
      </c>
    </row>
    <row r="1862" spans="2:6" s="1" customFormat="1">
      <c r="B1862" s="133">
        <v>1851</v>
      </c>
      <c r="C1862" s="134" t="s">
        <v>5854</v>
      </c>
      <c r="D1862" s="135">
        <v>0</v>
      </c>
      <c r="E1862" s="135">
        <v>4</v>
      </c>
      <c r="F1862" s="135" t="s">
        <v>9</v>
      </c>
    </row>
    <row r="1863" spans="2:6" s="1" customFormat="1">
      <c r="B1863" s="133">
        <v>1852</v>
      </c>
      <c r="C1863" s="134" t="s">
        <v>5855</v>
      </c>
      <c r="D1863" s="135">
        <v>0</v>
      </c>
      <c r="E1863" s="135">
        <v>4</v>
      </c>
      <c r="F1863" s="135" t="s">
        <v>9</v>
      </c>
    </row>
    <row r="1864" spans="2:6" s="1" customFormat="1">
      <c r="B1864" s="133">
        <v>1853</v>
      </c>
      <c r="C1864" s="134" t="s">
        <v>5856</v>
      </c>
      <c r="D1864" s="135">
        <v>0</v>
      </c>
      <c r="E1864" s="135">
        <v>4</v>
      </c>
      <c r="F1864" s="135" t="s">
        <v>9</v>
      </c>
    </row>
    <row r="1865" spans="2:6" s="1" customFormat="1">
      <c r="B1865" s="133">
        <v>1854</v>
      </c>
      <c r="C1865" s="134" t="s">
        <v>5857</v>
      </c>
      <c r="D1865" s="135">
        <v>0</v>
      </c>
      <c r="E1865" s="135">
        <v>4</v>
      </c>
      <c r="F1865" s="135" t="s">
        <v>9</v>
      </c>
    </row>
    <row r="1866" spans="2:6" s="1" customFormat="1">
      <c r="B1866" s="133">
        <v>1855</v>
      </c>
      <c r="C1866" s="134" t="s">
        <v>5858</v>
      </c>
      <c r="D1866" s="135">
        <v>0</v>
      </c>
      <c r="E1866" s="135">
        <v>1</v>
      </c>
      <c r="F1866" s="135" t="s">
        <v>3779</v>
      </c>
    </row>
    <row r="1867" spans="2:6" s="1" customFormat="1">
      <c r="B1867" s="133">
        <v>1856</v>
      </c>
      <c r="C1867" s="134" t="s">
        <v>5859</v>
      </c>
      <c r="D1867" s="135">
        <v>0</v>
      </c>
      <c r="E1867" s="135">
        <v>4</v>
      </c>
      <c r="F1867" s="135" t="s">
        <v>9</v>
      </c>
    </row>
    <row r="1868" spans="2:6" s="1" customFormat="1">
      <c r="B1868" s="133">
        <v>1857</v>
      </c>
      <c r="C1868" s="134" t="s">
        <v>5860</v>
      </c>
      <c r="D1868" s="135">
        <v>0</v>
      </c>
      <c r="E1868" s="135">
        <v>3</v>
      </c>
      <c r="F1868" s="135" t="s">
        <v>9</v>
      </c>
    </row>
    <row r="1869" spans="2:6" s="1" customFormat="1">
      <c r="B1869" s="133">
        <v>1858</v>
      </c>
      <c r="C1869" s="134" t="s">
        <v>5861</v>
      </c>
      <c r="D1869" s="135">
        <v>0</v>
      </c>
      <c r="E1869" s="135">
        <v>4</v>
      </c>
      <c r="F1869" s="135" t="s">
        <v>9</v>
      </c>
    </row>
    <row r="1870" spans="2:6" s="1" customFormat="1">
      <c r="B1870" s="133">
        <v>1859</v>
      </c>
      <c r="C1870" s="134" t="s">
        <v>5862</v>
      </c>
      <c r="D1870" s="135">
        <v>2</v>
      </c>
      <c r="E1870" s="135">
        <v>1</v>
      </c>
      <c r="F1870" s="135" t="s">
        <v>3779</v>
      </c>
    </row>
    <row r="1871" spans="2:6" s="1" customFormat="1">
      <c r="B1871" s="133">
        <v>1860</v>
      </c>
      <c r="C1871" s="134" t="s">
        <v>5863</v>
      </c>
      <c r="D1871" s="135">
        <v>4</v>
      </c>
      <c r="E1871" s="135">
        <v>1</v>
      </c>
      <c r="F1871" s="135" t="s">
        <v>9</v>
      </c>
    </row>
    <row r="1872" spans="2:6" s="1" customFormat="1">
      <c r="B1872" s="133">
        <v>1861</v>
      </c>
      <c r="C1872" s="134" t="s">
        <v>5864</v>
      </c>
      <c r="D1872" s="135">
        <v>0</v>
      </c>
      <c r="E1872" s="135">
        <v>4</v>
      </c>
      <c r="F1872" s="135" t="s">
        <v>9</v>
      </c>
    </row>
    <row r="1873" spans="2:6" s="1" customFormat="1">
      <c r="B1873" s="133">
        <v>1862</v>
      </c>
      <c r="C1873" s="134" t="s">
        <v>5865</v>
      </c>
      <c r="D1873" s="135">
        <v>3</v>
      </c>
      <c r="E1873" s="135">
        <v>1</v>
      </c>
      <c r="F1873" s="135" t="s">
        <v>9</v>
      </c>
    </row>
    <row r="1874" spans="2:6" s="1" customFormat="1">
      <c r="B1874" s="133">
        <v>1863</v>
      </c>
      <c r="C1874" s="134" t="s">
        <v>5866</v>
      </c>
      <c r="D1874" s="135">
        <v>0</v>
      </c>
      <c r="E1874" s="135">
        <v>1</v>
      </c>
      <c r="F1874" s="135" t="s">
        <v>3779</v>
      </c>
    </row>
    <row r="1875" spans="2:6" s="1" customFormat="1">
      <c r="B1875" s="133">
        <v>1864</v>
      </c>
      <c r="C1875" s="134" t="s">
        <v>5867</v>
      </c>
      <c r="D1875" s="135">
        <v>0</v>
      </c>
      <c r="E1875" s="135">
        <v>4</v>
      </c>
      <c r="F1875" s="135" t="s">
        <v>9</v>
      </c>
    </row>
    <row r="1876" spans="2:6" s="1" customFormat="1">
      <c r="B1876" s="133">
        <v>1865</v>
      </c>
      <c r="C1876" s="134" t="s">
        <v>5868</v>
      </c>
      <c r="D1876" s="135">
        <v>0</v>
      </c>
      <c r="E1876" s="135">
        <v>3</v>
      </c>
      <c r="F1876" s="135" t="s">
        <v>9</v>
      </c>
    </row>
    <row r="1877" spans="2:6" s="1" customFormat="1">
      <c r="B1877" s="133">
        <v>1866</v>
      </c>
      <c r="C1877" s="134" t="s">
        <v>5869</v>
      </c>
      <c r="D1877" s="135">
        <v>0</v>
      </c>
      <c r="E1877" s="135">
        <v>4</v>
      </c>
      <c r="F1877" s="135" t="s">
        <v>9</v>
      </c>
    </row>
    <row r="1878" spans="2:6" s="1" customFormat="1">
      <c r="B1878" s="133">
        <v>1867</v>
      </c>
      <c r="C1878" s="134" t="s">
        <v>5870</v>
      </c>
      <c r="D1878" s="135">
        <v>0</v>
      </c>
      <c r="E1878" s="135">
        <v>4</v>
      </c>
      <c r="F1878" s="135" t="s">
        <v>9</v>
      </c>
    </row>
    <row r="1879" spans="2:6" s="1" customFormat="1">
      <c r="B1879" s="133">
        <v>1868</v>
      </c>
      <c r="C1879" s="134" t="s">
        <v>5871</v>
      </c>
      <c r="D1879" s="135">
        <v>0</v>
      </c>
      <c r="E1879" s="135">
        <v>4</v>
      </c>
      <c r="F1879" s="135" t="s">
        <v>9</v>
      </c>
    </row>
    <row r="1880" spans="2:6" s="1" customFormat="1">
      <c r="B1880" s="133">
        <v>1869</v>
      </c>
      <c r="C1880" s="134" t="s">
        <v>5872</v>
      </c>
      <c r="D1880" s="135">
        <v>0</v>
      </c>
      <c r="E1880" s="135">
        <v>4</v>
      </c>
      <c r="F1880" s="135" t="s">
        <v>9</v>
      </c>
    </row>
    <row r="1881" spans="2:6" s="1" customFormat="1">
      <c r="B1881" s="133">
        <v>1870</v>
      </c>
      <c r="C1881" s="134" t="s">
        <v>5873</v>
      </c>
      <c r="D1881" s="135">
        <v>0</v>
      </c>
      <c r="E1881" s="135">
        <v>4</v>
      </c>
      <c r="F1881" s="135" t="s">
        <v>9</v>
      </c>
    </row>
    <row r="1882" spans="2:6" s="1" customFormat="1">
      <c r="B1882" s="133">
        <v>1871</v>
      </c>
      <c r="C1882" s="134" t="s">
        <v>5874</v>
      </c>
      <c r="D1882" s="135">
        <v>0</v>
      </c>
      <c r="E1882" s="135">
        <v>4</v>
      </c>
      <c r="F1882" s="135" t="s">
        <v>9</v>
      </c>
    </row>
    <row r="1883" spans="2:6" s="1" customFormat="1">
      <c r="B1883" s="133">
        <v>1872</v>
      </c>
      <c r="C1883" s="134" t="s">
        <v>5875</v>
      </c>
      <c r="D1883" s="135">
        <v>0</v>
      </c>
      <c r="E1883" s="135">
        <v>4</v>
      </c>
      <c r="F1883" s="135" t="s">
        <v>9</v>
      </c>
    </row>
    <row r="1884" spans="2:6" s="1" customFormat="1">
      <c r="B1884" s="133">
        <v>1873</v>
      </c>
      <c r="C1884" s="134" t="s">
        <v>5876</v>
      </c>
      <c r="D1884" s="135">
        <v>0</v>
      </c>
      <c r="E1884" s="135">
        <v>4</v>
      </c>
      <c r="F1884" s="135" t="s">
        <v>9</v>
      </c>
    </row>
    <row r="1885" spans="2:6" s="1" customFormat="1">
      <c r="B1885" s="133">
        <v>1874</v>
      </c>
      <c r="C1885" s="134" t="s">
        <v>5877</v>
      </c>
      <c r="D1885" s="135">
        <v>0</v>
      </c>
      <c r="E1885" s="135">
        <v>4</v>
      </c>
      <c r="F1885" s="135" t="s">
        <v>9</v>
      </c>
    </row>
    <row r="1886" spans="2:6" s="1" customFormat="1">
      <c r="B1886" s="133">
        <v>1875</v>
      </c>
      <c r="C1886" s="134" t="s">
        <v>5878</v>
      </c>
      <c r="D1886" s="135">
        <v>2</v>
      </c>
      <c r="E1886" s="135">
        <v>1</v>
      </c>
      <c r="F1886" s="135" t="s">
        <v>3779</v>
      </c>
    </row>
    <row r="1887" spans="2:6" s="1" customFormat="1">
      <c r="B1887" s="133">
        <v>1876</v>
      </c>
      <c r="C1887" s="134" t="s">
        <v>5879</v>
      </c>
      <c r="D1887" s="135">
        <v>2</v>
      </c>
      <c r="E1887" s="135">
        <v>1</v>
      </c>
      <c r="F1887" s="135" t="s">
        <v>3779</v>
      </c>
    </row>
    <row r="1888" spans="2:6" s="1" customFormat="1">
      <c r="B1888" s="133">
        <v>1877</v>
      </c>
      <c r="C1888" s="134" t="s">
        <v>5880</v>
      </c>
      <c r="D1888" s="135">
        <v>0</v>
      </c>
      <c r="E1888" s="135">
        <v>2</v>
      </c>
      <c r="F1888" s="135" t="s">
        <v>3779</v>
      </c>
    </row>
    <row r="1889" spans="2:6" s="1" customFormat="1">
      <c r="B1889" s="133">
        <v>1878</v>
      </c>
      <c r="C1889" s="134" t="s">
        <v>5881</v>
      </c>
      <c r="D1889" s="135">
        <v>0</v>
      </c>
      <c r="E1889" s="135">
        <v>4</v>
      </c>
      <c r="F1889" s="135" t="s">
        <v>9</v>
      </c>
    </row>
    <row r="1890" spans="2:6" s="1" customFormat="1">
      <c r="B1890" s="133">
        <v>1879</v>
      </c>
      <c r="C1890" s="134" t="s">
        <v>5882</v>
      </c>
      <c r="D1890" s="135">
        <v>0</v>
      </c>
      <c r="E1890" s="135">
        <v>4</v>
      </c>
      <c r="F1890" s="135" t="s">
        <v>9</v>
      </c>
    </row>
    <row r="1891" spans="2:6" s="1" customFormat="1">
      <c r="B1891" s="133">
        <v>1880</v>
      </c>
      <c r="C1891" s="134" t="s">
        <v>5883</v>
      </c>
      <c r="D1891" s="135">
        <v>3</v>
      </c>
      <c r="E1891" s="135">
        <v>1</v>
      </c>
      <c r="F1891" s="135" t="s">
        <v>9</v>
      </c>
    </row>
    <row r="1892" spans="2:6" s="1" customFormat="1">
      <c r="B1892" s="133">
        <v>1881</v>
      </c>
      <c r="C1892" s="134" t="s">
        <v>5884</v>
      </c>
      <c r="D1892" s="135">
        <v>0</v>
      </c>
      <c r="E1892" s="135">
        <v>4</v>
      </c>
      <c r="F1892" s="135" t="s">
        <v>9</v>
      </c>
    </row>
    <row r="1893" spans="2:6" s="1" customFormat="1">
      <c r="B1893" s="133">
        <v>1882</v>
      </c>
      <c r="C1893" s="134" t="s">
        <v>5885</v>
      </c>
      <c r="D1893" s="135">
        <v>0</v>
      </c>
      <c r="E1893" s="135">
        <v>1</v>
      </c>
      <c r="F1893" s="135" t="s">
        <v>3779</v>
      </c>
    </row>
    <row r="1894" spans="2:6" s="1" customFormat="1">
      <c r="B1894" s="133">
        <v>1883</v>
      </c>
      <c r="C1894" s="134" t="s">
        <v>5886</v>
      </c>
      <c r="D1894" s="135">
        <v>0</v>
      </c>
      <c r="E1894" s="135">
        <v>4</v>
      </c>
      <c r="F1894" s="135" t="s">
        <v>9</v>
      </c>
    </row>
    <row r="1895" spans="2:6" s="1" customFormat="1">
      <c r="B1895" s="133">
        <v>1884</v>
      </c>
      <c r="C1895" s="134" t="s">
        <v>5887</v>
      </c>
      <c r="D1895" s="135">
        <v>0</v>
      </c>
      <c r="E1895" s="135">
        <v>4</v>
      </c>
      <c r="F1895" s="135" t="s">
        <v>9</v>
      </c>
    </row>
    <row r="1896" spans="2:6" s="1" customFormat="1">
      <c r="B1896" s="133">
        <v>1885</v>
      </c>
      <c r="C1896" s="134" t="s">
        <v>5888</v>
      </c>
      <c r="D1896" s="135">
        <v>0</v>
      </c>
      <c r="E1896" s="135">
        <v>4</v>
      </c>
      <c r="F1896" s="135" t="s">
        <v>9</v>
      </c>
    </row>
    <row r="1897" spans="2:6" s="1" customFormat="1">
      <c r="B1897" s="133">
        <v>1886</v>
      </c>
      <c r="C1897" s="134" t="s">
        <v>5889</v>
      </c>
      <c r="D1897" s="135">
        <v>0</v>
      </c>
      <c r="E1897" s="135">
        <v>4</v>
      </c>
      <c r="F1897" s="135" t="s">
        <v>9</v>
      </c>
    </row>
    <row r="1898" spans="2:6" s="1" customFormat="1">
      <c r="B1898" s="133">
        <v>1887</v>
      </c>
      <c r="C1898" s="134" t="s">
        <v>5890</v>
      </c>
      <c r="D1898" s="135">
        <v>0</v>
      </c>
      <c r="E1898" s="135">
        <v>4</v>
      </c>
      <c r="F1898" s="135" t="s">
        <v>9</v>
      </c>
    </row>
    <row r="1899" spans="2:6" s="1" customFormat="1">
      <c r="B1899" s="133">
        <v>1888</v>
      </c>
      <c r="C1899" s="134" t="s">
        <v>5891</v>
      </c>
      <c r="D1899" s="135">
        <v>3</v>
      </c>
      <c r="E1899" s="135">
        <v>4</v>
      </c>
      <c r="F1899" s="135" t="s">
        <v>9</v>
      </c>
    </row>
    <row r="1900" spans="2:6" s="1" customFormat="1">
      <c r="B1900" s="133">
        <v>1889</v>
      </c>
      <c r="C1900" s="134" t="s">
        <v>5892</v>
      </c>
      <c r="D1900" s="135">
        <v>0</v>
      </c>
      <c r="E1900" s="135">
        <v>4</v>
      </c>
      <c r="F1900" s="135" t="s">
        <v>9</v>
      </c>
    </row>
    <row r="1901" spans="2:6" s="1" customFormat="1">
      <c r="B1901" s="133">
        <v>1890</v>
      </c>
      <c r="C1901" s="134" t="s">
        <v>5893</v>
      </c>
      <c r="D1901" s="135">
        <v>0</v>
      </c>
      <c r="E1901" s="135">
        <v>4</v>
      </c>
      <c r="F1901" s="135" t="s">
        <v>9</v>
      </c>
    </row>
    <row r="1902" spans="2:6" s="1" customFormat="1">
      <c r="B1902" s="133">
        <v>1891</v>
      </c>
      <c r="C1902" s="134" t="s">
        <v>5894</v>
      </c>
      <c r="D1902" s="135">
        <v>0</v>
      </c>
      <c r="E1902" s="135">
        <v>1</v>
      </c>
      <c r="F1902" s="135" t="s">
        <v>3779</v>
      </c>
    </row>
    <row r="1903" spans="2:6" s="1" customFormat="1">
      <c r="B1903" s="133">
        <v>1892</v>
      </c>
      <c r="C1903" s="134" t="s">
        <v>5895</v>
      </c>
      <c r="D1903" s="135">
        <v>2</v>
      </c>
      <c r="E1903" s="135">
        <v>4</v>
      </c>
      <c r="F1903" s="135" t="s">
        <v>9</v>
      </c>
    </row>
    <row r="1904" spans="2:6" s="1" customFormat="1">
      <c r="B1904" s="133">
        <v>1893</v>
      </c>
      <c r="C1904" s="134" t="s">
        <v>5896</v>
      </c>
      <c r="D1904" s="135">
        <v>0</v>
      </c>
      <c r="E1904" s="135">
        <v>4</v>
      </c>
      <c r="F1904" s="135" t="s">
        <v>9</v>
      </c>
    </row>
    <row r="1905" spans="2:6" s="1" customFormat="1">
      <c r="B1905" s="133">
        <v>1894</v>
      </c>
      <c r="C1905" s="134" t="s">
        <v>5897</v>
      </c>
      <c r="D1905" s="135">
        <v>0</v>
      </c>
      <c r="E1905" s="135">
        <v>4</v>
      </c>
      <c r="F1905" s="135" t="s">
        <v>9</v>
      </c>
    </row>
    <row r="1906" spans="2:6" s="1" customFormat="1">
      <c r="B1906" s="133">
        <v>1895</v>
      </c>
      <c r="C1906" s="134" t="s">
        <v>5898</v>
      </c>
      <c r="D1906" s="135">
        <v>0</v>
      </c>
      <c r="E1906" s="135">
        <v>1</v>
      </c>
      <c r="F1906" s="135" t="s">
        <v>3779</v>
      </c>
    </row>
    <row r="1907" spans="2:6" s="1" customFormat="1">
      <c r="B1907" s="133">
        <v>1896</v>
      </c>
      <c r="C1907" s="134" t="s">
        <v>5899</v>
      </c>
      <c r="D1907" s="135">
        <v>0</v>
      </c>
      <c r="E1907" s="135">
        <v>1</v>
      </c>
      <c r="F1907" s="135" t="s">
        <v>3779</v>
      </c>
    </row>
    <row r="1908" spans="2:6" s="1" customFormat="1">
      <c r="B1908" s="133">
        <v>1897</v>
      </c>
      <c r="C1908" s="134" t="s">
        <v>5900</v>
      </c>
      <c r="D1908" s="135">
        <v>0</v>
      </c>
      <c r="E1908" s="135">
        <v>2</v>
      </c>
      <c r="F1908" s="135" t="s">
        <v>3779</v>
      </c>
    </row>
    <row r="1909" spans="2:6" s="1" customFormat="1">
      <c r="B1909" s="133">
        <v>1898</v>
      </c>
      <c r="C1909" s="134" t="s">
        <v>5901</v>
      </c>
      <c r="D1909" s="135">
        <v>0</v>
      </c>
      <c r="E1909" s="135">
        <v>4</v>
      </c>
      <c r="F1909" s="135" t="s">
        <v>9</v>
      </c>
    </row>
    <row r="1910" spans="2:6" s="1" customFormat="1">
      <c r="B1910" s="133">
        <v>1899</v>
      </c>
      <c r="C1910" s="134" t="s">
        <v>5902</v>
      </c>
      <c r="D1910" s="135">
        <v>0</v>
      </c>
      <c r="E1910" s="135">
        <v>4</v>
      </c>
      <c r="F1910" s="135" t="s">
        <v>9</v>
      </c>
    </row>
    <row r="1911" spans="2:6" s="1" customFormat="1">
      <c r="B1911" s="133">
        <v>1900</v>
      </c>
      <c r="C1911" s="134" t="s">
        <v>5903</v>
      </c>
      <c r="D1911" s="135">
        <v>0</v>
      </c>
      <c r="E1911" s="135">
        <v>1</v>
      </c>
      <c r="F1911" s="135" t="s">
        <v>3779</v>
      </c>
    </row>
    <row r="1912" spans="2:6" s="1" customFormat="1">
      <c r="B1912" s="133">
        <v>1901</v>
      </c>
      <c r="C1912" s="134" t="s">
        <v>5904</v>
      </c>
      <c r="D1912" s="135">
        <v>0</v>
      </c>
      <c r="E1912" s="135">
        <v>4</v>
      </c>
      <c r="F1912" s="135" t="s">
        <v>9</v>
      </c>
    </row>
    <row r="1913" spans="2:6" s="1" customFormat="1">
      <c r="B1913" s="133">
        <v>1902</v>
      </c>
      <c r="C1913" s="134" t="s">
        <v>5905</v>
      </c>
      <c r="D1913" s="135">
        <v>0</v>
      </c>
      <c r="E1913" s="135">
        <v>1</v>
      </c>
      <c r="F1913" s="135" t="s">
        <v>3779</v>
      </c>
    </row>
    <row r="1914" spans="2:6" s="1" customFormat="1">
      <c r="B1914" s="133">
        <v>1903</v>
      </c>
      <c r="C1914" s="134" t="s">
        <v>5906</v>
      </c>
      <c r="D1914" s="135">
        <v>0</v>
      </c>
      <c r="E1914" s="135">
        <v>4</v>
      </c>
      <c r="F1914" s="135" t="s">
        <v>9</v>
      </c>
    </row>
    <row r="1915" spans="2:6" s="1" customFormat="1">
      <c r="B1915" s="133">
        <v>1904</v>
      </c>
      <c r="C1915" s="134" t="s">
        <v>5907</v>
      </c>
      <c r="D1915" s="135">
        <v>0</v>
      </c>
      <c r="E1915" s="135">
        <v>4</v>
      </c>
      <c r="F1915" s="135" t="s">
        <v>9</v>
      </c>
    </row>
    <row r="1916" spans="2:6" s="1" customFormat="1">
      <c r="B1916" s="133">
        <v>1905</v>
      </c>
      <c r="C1916" s="134" t="s">
        <v>5908</v>
      </c>
      <c r="D1916" s="135">
        <v>0</v>
      </c>
      <c r="E1916" s="135">
        <v>4</v>
      </c>
      <c r="F1916" s="135" t="s">
        <v>9</v>
      </c>
    </row>
    <row r="1917" spans="2:6" s="1" customFormat="1">
      <c r="B1917" s="133">
        <v>1906</v>
      </c>
      <c r="C1917" s="134" t="s">
        <v>5909</v>
      </c>
      <c r="D1917" s="135">
        <v>0</v>
      </c>
      <c r="E1917" s="135">
        <v>4</v>
      </c>
      <c r="F1917" s="135" t="s">
        <v>9</v>
      </c>
    </row>
    <row r="1918" spans="2:6" s="1" customFormat="1">
      <c r="B1918" s="133">
        <v>1907</v>
      </c>
      <c r="C1918" s="134" t="s">
        <v>5910</v>
      </c>
      <c r="D1918" s="135">
        <v>0</v>
      </c>
      <c r="E1918" s="135">
        <v>4</v>
      </c>
      <c r="F1918" s="135" t="s">
        <v>9</v>
      </c>
    </row>
    <row r="1919" spans="2:6" s="1" customFormat="1">
      <c r="B1919" s="133">
        <v>1908</v>
      </c>
      <c r="C1919" s="134" t="s">
        <v>5911</v>
      </c>
      <c r="D1919" s="135">
        <v>0</v>
      </c>
      <c r="E1919" s="135">
        <v>4</v>
      </c>
      <c r="F1919" s="135" t="s">
        <v>9</v>
      </c>
    </row>
    <row r="1920" spans="2:6" s="1" customFormat="1">
      <c r="B1920" s="133">
        <v>1909</v>
      </c>
      <c r="C1920" s="134" t="s">
        <v>5912</v>
      </c>
      <c r="D1920" s="135">
        <v>0</v>
      </c>
      <c r="E1920" s="135">
        <v>1</v>
      </c>
      <c r="F1920" s="135" t="s">
        <v>3779</v>
      </c>
    </row>
    <row r="1921" spans="2:6" s="1" customFormat="1">
      <c r="B1921" s="133">
        <v>1910</v>
      </c>
      <c r="C1921" s="134" t="s">
        <v>5913</v>
      </c>
      <c r="D1921" s="135">
        <v>2</v>
      </c>
      <c r="E1921" s="135">
        <v>4</v>
      </c>
      <c r="F1921" s="135" t="s">
        <v>9</v>
      </c>
    </row>
    <row r="1922" spans="2:6" s="1" customFormat="1">
      <c r="B1922" s="133">
        <v>1911</v>
      </c>
      <c r="C1922" s="134" t="s">
        <v>5914</v>
      </c>
      <c r="D1922" s="135">
        <v>0</v>
      </c>
      <c r="E1922" s="135">
        <v>4</v>
      </c>
      <c r="F1922" s="135" t="s">
        <v>9</v>
      </c>
    </row>
    <row r="1923" spans="2:6" s="1" customFormat="1">
      <c r="B1923" s="133">
        <v>1912</v>
      </c>
      <c r="C1923" s="134" t="s">
        <v>5915</v>
      </c>
      <c r="D1923" s="135">
        <v>0</v>
      </c>
      <c r="E1923" s="135">
        <v>3</v>
      </c>
      <c r="F1923" s="135" t="s">
        <v>9</v>
      </c>
    </row>
    <row r="1924" spans="2:6" s="1" customFormat="1">
      <c r="B1924" s="133">
        <v>1913</v>
      </c>
      <c r="C1924" s="134" t="s">
        <v>5916</v>
      </c>
      <c r="D1924" s="135">
        <v>0</v>
      </c>
      <c r="E1924" s="135">
        <v>4</v>
      </c>
      <c r="F1924" s="135" t="s">
        <v>9</v>
      </c>
    </row>
    <row r="1925" spans="2:6" s="1" customFormat="1">
      <c r="B1925" s="133">
        <v>1914</v>
      </c>
      <c r="C1925" s="134" t="s">
        <v>5917</v>
      </c>
      <c r="D1925" s="135">
        <v>0</v>
      </c>
      <c r="E1925" s="135">
        <v>4</v>
      </c>
      <c r="F1925" s="135" t="s">
        <v>9</v>
      </c>
    </row>
    <row r="1926" spans="2:6" s="1" customFormat="1">
      <c r="B1926" s="133">
        <v>1915</v>
      </c>
      <c r="C1926" s="134" t="s">
        <v>5918</v>
      </c>
      <c r="D1926" s="135">
        <v>0</v>
      </c>
      <c r="E1926" s="135">
        <v>1</v>
      </c>
      <c r="F1926" s="135" t="s">
        <v>3779</v>
      </c>
    </row>
    <row r="1927" spans="2:6" s="1" customFormat="1">
      <c r="B1927" s="133">
        <v>1916</v>
      </c>
      <c r="C1927" s="134" t="s">
        <v>5919</v>
      </c>
      <c r="D1927" s="135">
        <v>0</v>
      </c>
      <c r="E1927" s="135">
        <v>1</v>
      </c>
      <c r="F1927" s="135" t="s">
        <v>3779</v>
      </c>
    </row>
    <row r="1928" spans="2:6" s="1" customFormat="1">
      <c r="B1928" s="133">
        <v>1917</v>
      </c>
      <c r="C1928" s="134" t="s">
        <v>5920</v>
      </c>
      <c r="D1928" s="135">
        <v>0</v>
      </c>
      <c r="E1928" s="135">
        <v>4</v>
      </c>
      <c r="F1928" s="135" t="s">
        <v>9</v>
      </c>
    </row>
    <row r="1929" spans="2:6" s="1" customFormat="1">
      <c r="B1929" s="133">
        <v>1918</v>
      </c>
      <c r="C1929" s="134" t="s">
        <v>5921</v>
      </c>
      <c r="D1929" s="135">
        <v>3</v>
      </c>
      <c r="E1929" s="135">
        <v>4</v>
      </c>
      <c r="F1929" s="135" t="s">
        <v>9</v>
      </c>
    </row>
    <row r="1930" spans="2:6" s="1" customFormat="1">
      <c r="B1930" s="133">
        <v>1919</v>
      </c>
      <c r="C1930" s="134" t="s">
        <v>5922</v>
      </c>
      <c r="D1930" s="135">
        <v>0</v>
      </c>
      <c r="E1930" s="135">
        <v>4</v>
      </c>
      <c r="F1930" s="135" t="s">
        <v>9</v>
      </c>
    </row>
    <row r="1931" spans="2:6" s="1" customFormat="1">
      <c r="B1931" s="133">
        <v>1920</v>
      </c>
      <c r="C1931" s="134" t="s">
        <v>5923</v>
      </c>
      <c r="D1931" s="135">
        <v>0</v>
      </c>
      <c r="E1931" s="135">
        <v>3</v>
      </c>
      <c r="F1931" s="135" t="s">
        <v>9</v>
      </c>
    </row>
    <row r="1932" spans="2:6" s="1" customFormat="1">
      <c r="B1932" s="133">
        <v>1921</v>
      </c>
      <c r="C1932" s="134" t="s">
        <v>5924</v>
      </c>
      <c r="D1932" s="135">
        <v>0</v>
      </c>
      <c r="E1932" s="135">
        <v>4</v>
      </c>
      <c r="F1932" s="135" t="s">
        <v>9</v>
      </c>
    </row>
    <row r="1933" spans="2:6" s="1" customFormat="1">
      <c r="B1933" s="133">
        <v>1922</v>
      </c>
      <c r="C1933" s="134" t="s">
        <v>5925</v>
      </c>
      <c r="D1933" s="135">
        <v>3</v>
      </c>
      <c r="E1933" s="135">
        <v>4</v>
      </c>
      <c r="F1933" s="135" t="s">
        <v>9</v>
      </c>
    </row>
    <row r="1934" spans="2:6" s="1" customFormat="1">
      <c r="B1934" s="133">
        <v>1923</v>
      </c>
      <c r="C1934" s="134" t="s">
        <v>5926</v>
      </c>
      <c r="D1934" s="135">
        <v>0</v>
      </c>
      <c r="E1934" s="135">
        <v>4</v>
      </c>
      <c r="F1934" s="135" t="s">
        <v>9</v>
      </c>
    </row>
    <row r="1935" spans="2:6" s="1" customFormat="1">
      <c r="B1935" s="133">
        <v>1924</v>
      </c>
      <c r="C1935" s="134" t="s">
        <v>5927</v>
      </c>
      <c r="D1935" s="135">
        <v>4</v>
      </c>
      <c r="E1935" s="135">
        <v>3</v>
      </c>
      <c r="F1935" s="135" t="s">
        <v>9</v>
      </c>
    </row>
    <row r="1936" spans="2:6" s="1" customFormat="1">
      <c r="B1936" s="133">
        <v>1925</v>
      </c>
      <c r="C1936" s="134" t="s">
        <v>5928</v>
      </c>
      <c r="D1936" s="135">
        <v>0</v>
      </c>
      <c r="E1936" s="135">
        <v>4</v>
      </c>
      <c r="F1936" s="135" t="s">
        <v>9</v>
      </c>
    </row>
    <row r="1937" spans="2:6" s="1" customFormat="1">
      <c r="B1937" s="133">
        <v>1926</v>
      </c>
      <c r="C1937" s="134" t="s">
        <v>5929</v>
      </c>
      <c r="D1937" s="135">
        <v>0</v>
      </c>
      <c r="E1937" s="135">
        <v>1</v>
      </c>
      <c r="F1937" s="135" t="s">
        <v>3779</v>
      </c>
    </row>
    <row r="1938" spans="2:6" s="1" customFormat="1">
      <c r="B1938" s="133">
        <v>1927</v>
      </c>
      <c r="C1938" s="134" t="s">
        <v>5930</v>
      </c>
      <c r="D1938" s="135">
        <v>0</v>
      </c>
      <c r="E1938" s="135">
        <v>1</v>
      </c>
      <c r="F1938" s="135" t="s">
        <v>3779</v>
      </c>
    </row>
    <row r="1939" spans="2:6" s="1" customFormat="1">
      <c r="B1939" s="133">
        <v>1928</v>
      </c>
      <c r="C1939" s="134" t="s">
        <v>5931</v>
      </c>
      <c r="D1939" s="135">
        <v>0</v>
      </c>
      <c r="E1939" s="135">
        <v>4</v>
      </c>
      <c r="F1939" s="135" t="s">
        <v>9</v>
      </c>
    </row>
    <row r="1940" spans="2:6" s="1" customFormat="1">
      <c r="B1940" s="133">
        <v>1929</v>
      </c>
      <c r="C1940" s="134" t="s">
        <v>5932</v>
      </c>
      <c r="D1940" s="135">
        <v>0</v>
      </c>
      <c r="E1940" s="135">
        <v>4</v>
      </c>
      <c r="F1940" s="135" t="s">
        <v>9</v>
      </c>
    </row>
    <row r="1941" spans="2:6" s="1" customFormat="1">
      <c r="B1941" s="133">
        <v>1930</v>
      </c>
      <c r="C1941" s="134" t="s">
        <v>5933</v>
      </c>
      <c r="D1941" s="135">
        <v>3</v>
      </c>
      <c r="E1941" s="135">
        <v>4</v>
      </c>
      <c r="F1941" s="135" t="s">
        <v>9</v>
      </c>
    </row>
    <row r="1942" spans="2:6" s="1" customFormat="1">
      <c r="B1942" s="133">
        <v>1931</v>
      </c>
      <c r="C1942" s="134" t="s">
        <v>5934</v>
      </c>
      <c r="D1942" s="135">
        <v>0</v>
      </c>
      <c r="E1942" s="135">
        <v>1</v>
      </c>
      <c r="F1942" s="135" t="s">
        <v>3779</v>
      </c>
    </row>
    <row r="1943" spans="2:6" s="1" customFormat="1">
      <c r="B1943" s="133">
        <v>1932</v>
      </c>
      <c r="C1943" s="134" t="s">
        <v>5935</v>
      </c>
      <c r="D1943" s="135">
        <v>0</v>
      </c>
      <c r="E1943" s="135">
        <v>4</v>
      </c>
      <c r="F1943" s="135" t="s">
        <v>9</v>
      </c>
    </row>
    <row r="1944" spans="2:6" s="1" customFormat="1">
      <c r="B1944" s="133">
        <v>1933</v>
      </c>
      <c r="C1944" s="134" t="s">
        <v>5936</v>
      </c>
      <c r="D1944" s="135">
        <v>0</v>
      </c>
      <c r="E1944" s="135">
        <v>1</v>
      </c>
      <c r="F1944" s="135" t="s">
        <v>3779</v>
      </c>
    </row>
    <row r="1945" spans="2:6" s="1" customFormat="1">
      <c r="B1945" s="133">
        <v>1934</v>
      </c>
      <c r="C1945" s="134" t="s">
        <v>5937</v>
      </c>
      <c r="D1945" s="135">
        <v>0</v>
      </c>
      <c r="E1945" s="135">
        <v>1</v>
      </c>
      <c r="F1945" s="135" t="s">
        <v>3779</v>
      </c>
    </row>
    <row r="1946" spans="2:6" s="1" customFormat="1">
      <c r="B1946" s="133">
        <v>1935</v>
      </c>
      <c r="C1946" s="134" t="s">
        <v>5938</v>
      </c>
      <c r="D1946" s="135">
        <v>0</v>
      </c>
      <c r="E1946" s="135">
        <v>4</v>
      </c>
      <c r="F1946" s="135" t="s">
        <v>9</v>
      </c>
    </row>
    <row r="1947" spans="2:6" s="1" customFormat="1">
      <c r="B1947" s="133">
        <v>1936</v>
      </c>
      <c r="C1947" s="134" t="s">
        <v>5939</v>
      </c>
      <c r="D1947" s="135">
        <v>0</v>
      </c>
      <c r="E1947" s="135">
        <v>4</v>
      </c>
      <c r="F1947" s="135" t="s">
        <v>9</v>
      </c>
    </row>
    <row r="1948" spans="2:6" s="1" customFormat="1">
      <c r="B1948" s="133">
        <v>1937</v>
      </c>
      <c r="C1948" s="134" t="s">
        <v>5940</v>
      </c>
      <c r="D1948" s="135">
        <v>0</v>
      </c>
      <c r="E1948" s="135">
        <v>4</v>
      </c>
      <c r="F1948" s="135" t="s">
        <v>9</v>
      </c>
    </row>
    <row r="1949" spans="2:6" s="1" customFormat="1">
      <c r="B1949" s="133">
        <v>1938</v>
      </c>
      <c r="C1949" s="134" t="s">
        <v>5941</v>
      </c>
      <c r="D1949" s="135">
        <v>0</v>
      </c>
      <c r="E1949" s="135">
        <v>4</v>
      </c>
      <c r="F1949" s="135" t="s">
        <v>9</v>
      </c>
    </row>
    <row r="1950" spans="2:6" s="1" customFormat="1">
      <c r="B1950" s="133">
        <v>1939</v>
      </c>
      <c r="C1950" s="134" t="s">
        <v>5942</v>
      </c>
      <c r="D1950" s="135">
        <v>0</v>
      </c>
      <c r="E1950" s="135">
        <v>4</v>
      </c>
      <c r="F1950" s="135" t="s">
        <v>9</v>
      </c>
    </row>
    <row r="1951" spans="2:6" s="1" customFormat="1">
      <c r="B1951" s="133">
        <v>1940</v>
      </c>
      <c r="C1951" s="134" t="s">
        <v>5943</v>
      </c>
      <c r="D1951" s="135">
        <v>0</v>
      </c>
      <c r="E1951" s="135">
        <v>2</v>
      </c>
      <c r="F1951" s="135" t="s">
        <v>3779</v>
      </c>
    </row>
    <row r="1952" spans="2:6" s="1" customFormat="1">
      <c r="B1952" s="133">
        <v>1941</v>
      </c>
      <c r="C1952" s="134" t="s">
        <v>5944</v>
      </c>
      <c r="D1952" s="135">
        <v>0</v>
      </c>
      <c r="E1952" s="135">
        <v>4</v>
      </c>
      <c r="F1952" s="135" t="s">
        <v>9</v>
      </c>
    </row>
    <row r="1953" spans="2:6" s="1" customFormat="1">
      <c r="B1953" s="133">
        <v>1942</v>
      </c>
      <c r="C1953" s="134" t="s">
        <v>5945</v>
      </c>
      <c r="D1953" s="135">
        <v>0</v>
      </c>
      <c r="E1953" s="135">
        <v>4</v>
      </c>
      <c r="F1953" s="135" t="s">
        <v>9</v>
      </c>
    </row>
    <row r="1954" spans="2:6" s="1" customFormat="1">
      <c r="B1954" s="133">
        <v>1943</v>
      </c>
      <c r="C1954" s="134" t="s">
        <v>5946</v>
      </c>
      <c r="D1954" s="135">
        <v>0</v>
      </c>
      <c r="E1954" s="135">
        <v>4</v>
      </c>
      <c r="F1954" s="135" t="s">
        <v>9</v>
      </c>
    </row>
    <row r="1955" spans="2:6" s="1" customFormat="1">
      <c r="B1955" s="133">
        <v>1944</v>
      </c>
      <c r="C1955" s="134" t="s">
        <v>5947</v>
      </c>
      <c r="D1955" s="135">
        <v>0</v>
      </c>
      <c r="E1955" s="135">
        <v>4</v>
      </c>
      <c r="F1955" s="135" t="s">
        <v>9</v>
      </c>
    </row>
    <row r="1956" spans="2:6" s="1" customFormat="1">
      <c r="B1956" s="133">
        <v>1945</v>
      </c>
      <c r="C1956" s="134" t="s">
        <v>5948</v>
      </c>
      <c r="D1956" s="135">
        <v>0</v>
      </c>
      <c r="E1956" s="135">
        <v>4</v>
      </c>
      <c r="F1956" s="135" t="s">
        <v>9</v>
      </c>
    </row>
    <row r="1957" spans="2:6" s="1" customFormat="1">
      <c r="B1957" s="133">
        <v>1946</v>
      </c>
      <c r="C1957" s="134" t="s">
        <v>5949</v>
      </c>
      <c r="D1957" s="135">
        <v>0</v>
      </c>
      <c r="E1957" s="135">
        <v>4</v>
      </c>
      <c r="F1957" s="135" t="s">
        <v>9</v>
      </c>
    </row>
    <row r="1958" spans="2:6" s="1" customFormat="1">
      <c r="B1958" s="133">
        <v>1947</v>
      </c>
      <c r="C1958" s="134" t="s">
        <v>5950</v>
      </c>
      <c r="D1958" s="135">
        <v>0</v>
      </c>
      <c r="E1958" s="135">
        <v>4</v>
      </c>
      <c r="F1958" s="135" t="s">
        <v>9</v>
      </c>
    </row>
    <row r="1959" spans="2:6" s="1" customFormat="1">
      <c r="B1959" s="133">
        <v>1948</v>
      </c>
      <c r="C1959" s="134" t="s">
        <v>5951</v>
      </c>
      <c r="D1959" s="135">
        <v>0</v>
      </c>
      <c r="E1959" s="135">
        <v>4</v>
      </c>
      <c r="F1959" s="135" t="s">
        <v>9</v>
      </c>
    </row>
    <row r="1960" spans="2:6" s="1" customFormat="1">
      <c r="B1960" s="133">
        <v>1949</v>
      </c>
      <c r="C1960" s="134" t="s">
        <v>5952</v>
      </c>
      <c r="D1960" s="135">
        <v>0</v>
      </c>
      <c r="E1960" s="135">
        <v>4</v>
      </c>
      <c r="F1960" s="135" t="s">
        <v>9</v>
      </c>
    </row>
    <row r="1961" spans="2:6" s="1" customFormat="1">
      <c r="B1961" s="133">
        <v>1950</v>
      </c>
      <c r="C1961" s="134" t="s">
        <v>5953</v>
      </c>
      <c r="D1961" s="135">
        <v>2</v>
      </c>
      <c r="E1961" s="135">
        <v>4</v>
      </c>
      <c r="F1961" s="135" t="s">
        <v>9</v>
      </c>
    </row>
    <row r="1962" spans="2:6" s="1" customFormat="1">
      <c r="B1962" s="133">
        <v>1951</v>
      </c>
      <c r="C1962" s="134" t="s">
        <v>5954</v>
      </c>
      <c r="D1962" s="135">
        <v>0</v>
      </c>
      <c r="E1962" s="135">
        <v>1</v>
      </c>
      <c r="F1962" s="135" t="s">
        <v>3779</v>
      </c>
    </row>
    <row r="1963" spans="2:6" s="1" customFormat="1">
      <c r="B1963" s="133">
        <v>1952</v>
      </c>
      <c r="C1963" s="134" t="s">
        <v>5955</v>
      </c>
      <c r="D1963" s="135">
        <v>0</v>
      </c>
      <c r="E1963" s="135">
        <v>4</v>
      </c>
      <c r="F1963" s="135" t="s">
        <v>9</v>
      </c>
    </row>
    <row r="1964" spans="2:6" s="1" customFormat="1">
      <c r="B1964" s="133">
        <v>1953</v>
      </c>
      <c r="C1964" s="134" t="s">
        <v>5956</v>
      </c>
      <c r="D1964" s="135">
        <v>0</v>
      </c>
      <c r="E1964" s="135">
        <v>4</v>
      </c>
      <c r="F1964" s="135" t="s">
        <v>9</v>
      </c>
    </row>
    <row r="1965" spans="2:6" s="1" customFormat="1">
      <c r="B1965" s="133">
        <v>1954</v>
      </c>
      <c r="C1965" s="134" t="s">
        <v>5957</v>
      </c>
      <c r="D1965" s="135">
        <v>0</v>
      </c>
      <c r="E1965" s="135">
        <v>4</v>
      </c>
      <c r="F1965" s="135" t="s">
        <v>9</v>
      </c>
    </row>
    <row r="1966" spans="2:6" s="1" customFormat="1">
      <c r="B1966" s="133">
        <v>1955</v>
      </c>
      <c r="C1966" s="134" t="s">
        <v>5958</v>
      </c>
      <c r="D1966" s="135">
        <v>0</v>
      </c>
      <c r="E1966" s="135">
        <v>4</v>
      </c>
      <c r="F1966" s="135" t="s">
        <v>9</v>
      </c>
    </row>
    <row r="1967" spans="2:6" s="1" customFormat="1">
      <c r="B1967" s="133">
        <v>1956</v>
      </c>
      <c r="C1967" s="134" t="s">
        <v>5959</v>
      </c>
      <c r="D1967" s="135">
        <v>0</v>
      </c>
      <c r="E1967" s="135">
        <v>4</v>
      </c>
      <c r="F1967" s="135" t="s">
        <v>9</v>
      </c>
    </row>
    <row r="1968" spans="2:6" s="1" customFormat="1">
      <c r="B1968" s="133">
        <v>1957</v>
      </c>
      <c r="C1968" s="134" t="s">
        <v>5960</v>
      </c>
      <c r="D1968" s="135">
        <v>2</v>
      </c>
      <c r="E1968" s="135">
        <v>4</v>
      </c>
      <c r="F1968" s="135" t="s">
        <v>9</v>
      </c>
    </row>
    <row r="1969" spans="2:6" s="1" customFormat="1">
      <c r="B1969" s="133">
        <v>1958</v>
      </c>
      <c r="C1969" s="134" t="s">
        <v>5961</v>
      </c>
      <c r="D1969" s="135">
        <v>0</v>
      </c>
      <c r="E1969" s="135">
        <v>4</v>
      </c>
      <c r="F1969" s="135" t="s">
        <v>9</v>
      </c>
    </row>
    <row r="1970" spans="2:6" s="1" customFormat="1">
      <c r="B1970" s="133">
        <v>1959</v>
      </c>
      <c r="C1970" s="134" t="s">
        <v>5962</v>
      </c>
      <c r="D1970" s="135">
        <v>0</v>
      </c>
      <c r="E1970" s="135">
        <v>4</v>
      </c>
      <c r="F1970" s="135" t="s">
        <v>9</v>
      </c>
    </row>
    <row r="1971" spans="2:6" s="1" customFormat="1">
      <c r="B1971" s="133">
        <v>1960</v>
      </c>
      <c r="C1971" s="134" t="s">
        <v>5963</v>
      </c>
      <c r="D1971" s="135">
        <v>0</v>
      </c>
      <c r="E1971" s="135">
        <v>2</v>
      </c>
      <c r="F1971" s="135" t="s">
        <v>3779</v>
      </c>
    </row>
    <row r="1972" spans="2:6" s="1" customFormat="1">
      <c r="B1972" s="133">
        <v>1961</v>
      </c>
      <c r="C1972" s="134" t="s">
        <v>5964</v>
      </c>
      <c r="D1972" s="135">
        <v>3</v>
      </c>
      <c r="E1972" s="135">
        <v>3</v>
      </c>
      <c r="F1972" s="135" t="s">
        <v>9</v>
      </c>
    </row>
    <row r="1973" spans="2:6" s="1" customFormat="1">
      <c r="B1973" s="133">
        <v>1962</v>
      </c>
      <c r="C1973" s="134" t="s">
        <v>5965</v>
      </c>
      <c r="D1973" s="135">
        <v>0</v>
      </c>
      <c r="E1973" s="135">
        <v>4</v>
      </c>
      <c r="F1973" s="135" t="s">
        <v>9</v>
      </c>
    </row>
    <row r="1974" spans="2:6" s="1" customFormat="1">
      <c r="B1974" s="133">
        <v>1963</v>
      </c>
      <c r="C1974" s="134" t="s">
        <v>5966</v>
      </c>
      <c r="D1974" s="135">
        <v>0</v>
      </c>
      <c r="E1974" s="135">
        <v>4</v>
      </c>
      <c r="F1974" s="135" t="s">
        <v>9</v>
      </c>
    </row>
    <row r="1975" spans="2:6" s="1" customFormat="1">
      <c r="B1975" s="133">
        <v>1964</v>
      </c>
      <c r="C1975" s="134" t="s">
        <v>5967</v>
      </c>
      <c r="D1975" s="135">
        <v>0</v>
      </c>
      <c r="E1975" s="135">
        <v>4</v>
      </c>
      <c r="F1975" s="135" t="s">
        <v>9</v>
      </c>
    </row>
    <row r="1976" spans="2:6" s="1" customFormat="1">
      <c r="B1976" s="133">
        <v>1965</v>
      </c>
      <c r="C1976" s="134" t="s">
        <v>5968</v>
      </c>
      <c r="D1976" s="135">
        <v>0</v>
      </c>
      <c r="E1976" s="135">
        <v>1</v>
      </c>
      <c r="F1976" s="135" t="s">
        <v>3779</v>
      </c>
    </row>
    <row r="1977" spans="2:6" s="1" customFormat="1">
      <c r="B1977" s="133">
        <v>1966</v>
      </c>
      <c r="C1977" s="134" t="s">
        <v>5969</v>
      </c>
      <c r="D1977" s="135">
        <v>0</v>
      </c>
      <c r="E1977" s="135">
        <v>4</v>
      </c>
      <c r="F1977" s="135" t="s">
        <v>9</v>
      </c>
    </row>
    <row r="1978" spans="2:6" s="1" customFormat="1">
      <c r="B1978" s="133">
        <v>1967</v>
      </c>
      <c r="C1978" s="134" t="s">
        <v>5970</v>
      </c>
      <c r="D1978" s="135">
        <v>0</v>
      </c>
      <c r="E1978" s="135">
        <v>4</v>
      </c>
      <c r="F1978" s="135" t="s">
        <v>9</v>
      </c>
    </row>
    <row r="1979" spans="2:6" s="1" customFormat="1">
      <c r="B1979" s="133">
        <v>1968</v>
      </c>
      <c r="C1979" s="134" t="s">
        <v>5971</v>
      </c>
      <c r="D1979" s="135">
        <v>0</v>
      </c>
      <c r="E1979" s="135">
        <v>4</v>
      </c>
      <c r="F1979" s="135" t="s">
        <v>9</v>
      </c>
    </row>
    <row r="1980" spans="2:6" s="1" customFormat="1">
      <c r="B1980" s="133">
        <v>1969</v>
      </c>
      <c r="C1980" s="134" t="s">
        <v>5972</v>
      </c>
      <c r="D1980" s="135">
        <v>0</v>
      </c>
      <c r="E1980" s="135">
        <v>4</v>
      </c>
      <c r="F1980" s="135" t="s">
        <v>9</v>
      </c>
    </row>
    <row r="1981" spans="2:6" s="1" customFormat="1">
      <c r="B1981" s="133">
        <v>1970</v>
      </c>
      <c r="C1981" s="134" t="s">
        <v>5973</v>
      </c>
      <c r="D1981" s="135">
        <v>0</v>
      </c>
      <c r="E1981" s="135">
        <v>4</v>
      </c>
      <c r="F1981" s="135" t="s">
        <v>9</v>
      </c>
    </row>
    <row r="1982" spans="2:6" s="1" customFormat="1">
      <c r="B1982" s="133">
        <v>1971</v>
      </c>
      <c r="C1982" s="134" t="s">
        <v>5974</v>
      </c>
      <c r="D1982" s="135">
        <v>0</v>
      </c>
      <c r="E1982" s="135">
        <v>1</v>
      </c>
      <c r="F1982" s="135" t="s">
        <v>3779</v>
      </c>
    </row>
    <row r="1983" spans="2:6" s="1" customFormat="1">
      <c r="B1983" s="133">
        <v>1972</v>
      </c>
      <c r="C1983" s="134" t="s">
        <v>5975</v>
      </c>
      <c r="D1983" s="135">
        <v>0</v>
      </c>
      <c r="E1983" s="135">
        <v>4</v>
      </c>
      <c r="F1983" s="135" t="s">
        <v>9</v>
      </c>
    </row>
    <row r="1984" spans="2:6" s="1" customFormat="1">
      <c r="B1984" s="133">
        <v>1973</v>
      </c>
      <c r="C1984" s="134" t="s">
        <v>5976</v>
      </c>
      <c r="D1984" s="135">
        <v>0</v>
      </c>
      <c r="E1984" s="135">
        <v>4</v>
      </c>
      <c r="F1984" s="135" t="s">
        <v>9</v>
      </c>
    </row>
    <row r="1985" spans="2:6" s="1" customFormat="1">
      <c r="B1985" s="133">
        <v>1974</v>
      </c>
      <c r="C1985" s="134" t="s">
        <v>5977</v>
      </c>
      <c r="D1985" s="135">
        <v>0</v>
      </c>
      <c r="E1985" s="135">
        <v>3</v>
      </c>
      <c r="F1985" s="135" t="s">
        <v>9</v>
      </c>
    </row>
    <row r="1986" spans="2:6" s="1" customFormat="1">
      <c r="B1986" s="133">
        <v>1975</v>
      </c>
      <c r="C1986" s="134" t="s">
        <v>5978</v>
      </c>
      <c r="D1986" s="135">
        <v>0</v>
      </c>
      <c r="E1986" s="135">
        <v>2</v>
      </c>
      <c r="F1986" s="135" t="s">
        <v>3779</v>
      </c>
    </row>
    <row r="1987" spans="2:6" s="1" customFormat="1">
      <c r="B1987" s="133">
        <v>1976</v>
      </c>
      <c r="C1987" s="134" t="s">
        <v>5979</v>
      </c>
      <c r="D1987" s="135">
        <v>3</v>
      </c>
      <c r="E1987" s="135">
        <v>1</v>
      </c>
      <c r="F1987" s="135" t="s">
        <v>9</v>
      </c>
    </row>
    <row r="1988" spans="2:6" s="1" customFormat="1">
      <c r="B1988" s="133">
        <v>1977</v>
      </c>
      <c r="C1988" s="134" t="s">
        <v>5980</v>
      </c>
      <c r="D1988" s="135">
        <v>0</v>
      </c>
      <c r="E1988" s="135">
        <v>4</v>
      </c>
      <c r="F1988" s="135" t="s">
        <v>9</v>
      </c>
    </row>
    <row r="1989" spans="2:6" s="1" customFormat="1">
      <c r="B1989" s="133">
        <v>1978</v>
      </c>
      <c r="C1989" s="134" t="s">
        <v>5981</v>
      </c>
      <c r="D1989" s="135">
        <v>0</v>
      </c>
      <c r="E1989" s="135">
        <v>1</v>
      </c>
      <c r="F1989" s="135" t="s">
        <v>3779</v>
      </c>
    </row>
    <row r="1990" spans="2:6" s="1" customFormat="1">
      <c r="B1990" s="133">
        <v>1979</v>
      </c>
      <c r="C1990" s="134" t="s">
        <v>5982</v>
      </c>
      <c r="D1990" s="135">
        <v>0</v>
      </c>
      <c r="E1990" s="135">
        <v>4</v>
      </c>
      <c r="F1990" s="135" t="s">
        <v>9</v>
      </c>
    </row>
    <row r="1991" spans="2:6" s="1" customFormat="1">
      <c r="B1991" s="133">
        <v>1980</v>
      </c>
      <c r="C1991" s="134" t="s">
        <v>5983</v>
      </c>
      <c r="D1991" s="135">
        <v>0</v>
      </c>
      <c r="E1991" s="135">
        <v>4</v>
      </c>
      <c r="F1991" s="135" t="s">
        <v>9</v>
      </c>
    </row>
    <row r="1992" spans="2:6" s="1" customFormat="1">
      <c r="B1992" s="133">
        <v>1981</v>
      </c>
      <c r="C1992" s="134" t="s">
        <v>5984</v>
      </c>
      <c r="D1992" s="135">
        <v>0</v>
      </c>
      <c r="E1992" s="135">
        <v>4</v>
      </c>
      <c r="F1992" s="135" t="s">
        <v>9</v>
      </c>
    </row>
    <row r="1993" spans="2:6" s="1" customFormat="1">
      <c r="B1993" s="133">
        <v>1982</v>
      </c>
      <c r="C1993" s="134" t="s">
        <v>5985</v>
      </c>
      <c r="D1993" s="135">
        <v>0</v>
      </c>
      <c r="E1993" s="135">
        <v>2</v>
      </c>
      <c r="F1993" s="135" t="s">
        <v>3779</v>
      </c>
    </row>
    <row r="1994" spans="2:6" s="1" customFormat="1">
      <c r="B1994" s="133">
        <v>1983</v>
      </c>
      <c r="C1994" s="134" t="s">
        <v>5986</v>
      </c>
      <c r="D1994" s="135">
        <v>0</v>
      </c>
      <c r="E1994" s="135">
        <v>1</v>
      </c>
      <c r="F1994" s="135" t="s">
        <v>3779</v>
      </c>
    </row>
    <row r="1995" spans="2:6" s="1" customFormat="1">
      <c r="B1995" s="133">
        <v>1984</v>
      </c>
      <c r="C1995" s="134" t="s">
        <v>5987</v>
      </c>
      <c r="D1995" s="135">
        <v>0</v>
      </c>
      <c r="E1995" s="135">
        <v>4</v>
      </c>
      <c r="F1995" s="135" t="s">
        <v>9</v>
      </c>
    </row>
    <row r="1996" spans="2:6" s="1" customFormat="1">
      <c r="B1996" s="133">
        <v>1985</v>
      </c>
      <c r="C1996" s="134" t="s">
        <v>5988</v>
      </c>
      <c r="D1996" s="135">
        <v>0</v>
      </c>
      <c r="E1996" s="135">
        <v>1</v>
      </c>
      <c r="F1996" s="135" t="s">
        <v>3779</v>
      </c>
    </row>
    <row r="1997" spans="2:6" s="1" customFormat="1">
      <c r="B1997" s="133">
        <v>1986</v>
      </c>
      <c r="C1997" s="134" t="s">
        <v>5989</v>
      </c>
      <c r="D1997" s="135">
        <v>0</v>
      </c>
      <c r="E1997" s="135">
        <v>4</v>
      </c>
      <c r="F1997" s="135" t="s">
        <v>9</v>
      </c>
    </row>
    <row r="1998" spans="2:6" s="1" customFormat="1">
      <c r="B1998" s="133">
        <v>1987</v>
      </c>
      <c r="C1998" s="134" t="s">
        <v>5990</v>
      </c>
      <c r="D1998" s="135">
        <v>0</v>
      </c>
      <c r="E1998" s="135">
        <v>4</v>
      </c>
      <c r="F1998" s="135" t="s">
        <v>9</v>
      </c>
    </row>
    <row r="1999" spans="2:6" s="1" customFormat="1">
      <c r="B1999" s="133">
        <v>1988</v>
      </c>
      <c r="C1999" s="134" t="s">
        <v>5991</v>
      </c>
      <c r="D1999" s="135">
        <v>3</v>
      </c>
      <c r="E1999" s="135">
        <v>4</v>
      </c>
      <c r="F1999" s="135" t="s">
        <v>9</v>
      </c>
    </row>
    <row r="2000" spans="2:6" s="1" customFormat="1">
      <c r="B2000" s="133">
        <v>1989</v>
      </c>
      <c r="C2000" s="134" t="s">
        <v>5992</v>
      </c>
      <c r="D2000" s="135">
        <v>0</v>
      </c>
      <c r="E2000" s="135">
        <v>1</v>
      </c>
      <c r="F2000" s="135" t="s">
        <v>3779</v>
      </c>
    </row>
    <row r="2001" spans="2:6" s="1" customFormat="1">
      <c r="B2001" s="133">
        <v>1990</v>
      </c>
      <c r="C2001" s="134" t="s">
        <v>5993</v>
      </c>
      <c r="D2001" s="135">
        <v>2</v>
      </c>
      <c r="E2001" s="135">
        <v>4</v>
      </c>
      <c r="F2001" s="135" t="s">
        <v>9</v>
      </c>
    </row>
    <row r="2002" spans="2:6" s="1" customFormat="1">
      <c r="B2002" s="133">
        <v>1991</v>
      </c>
      <c r="C2002" s="134" t="s">
        <v>5994</v>
      </c>
      <c r="D2002" s="135">
        <v>0</v>
      </c>
      <c r="E2002" s="135">
        <v>1</v>
      </c>
      <c r="F2002" s="135" t="s">
        <v>3779</v>
      </c>
    </row>
    <row r="2003" spans="2:6" s="1" customFormat="1">
      <c r="B2003" s="133">
        <v>1992</v>
      </c>
      <c r="C2003" s="134" t="s">
        <v>5995</v>
      </c>
      <c r="D2003" s="135">
        <v>3</v>
      </c>
      <c r="E2003" s="135">
        <v>1</v>
      </c>
      <c r="F2003" s="135" t="s">
        <v>9</v>
      </c>
    </row>
    <row r="2004" spans="2:6" s="1" customFormat="1">
      <c r="B2004" s="133">
        <v>1993</v>
      </c>
      <c r="C2004" s="134" t="s">
        <v>5996</v>
      </c>
      <c r="D2004" s="135">
        <v>0</v>
      </c>
      <c r="E2004" s="135">
        <v>4</v>
      </c>
      <c r="F2004" s="135" t="s">
        <v>9</v>
      </c>
    </row>
    <row r="2005" spans="2:6" s="1" customFormat="1">
      <c r="B2005" s="133">
        <v>1994</v>
      </c>
      <c r="C2005" s="134" t="s">
        <v>5997</v>
      </c>
      <c r="D2005" s="135">
        <v>0</v>
      </c>
      <c r="E2005" s="135">
        <v>3</v>
      </c>
      <c r="F2005" s="135" t="s">
        <v>9</v>
      </c>
    </row>
    <row r="2006" spans="2:6" s="1" customFormat="1">
      <c r="B2006" s="133">
        <v>1995</v>
      </c>
      <c r="C2006" s="134" t="s">
        <v>5998</v>
      </c>
      <c r="D2006" s="135">
        <v>3</v>
      </c>
      <c r="E2006" s="135">
        <v>2</v>
      </c>
      <c r="F2006" s="135" t="s">
        <v>9</v>
      </c>
    </row>
    <row r="2007" spans="2:6" s="1" customFormat="1">
      <c r="B2007" s="133">
        <v>1996</v>
      </c>
      <c r="C2007" s="134" t="s">
        <v>5999</v>
      </c>
      <c r="D2007" s="135">
        <v>0</v>
      </c>
      <c r="E2007" s="135">
        <v>2</v>
      </c>
      <c r="F2007" s="135" t="s">
        <v>3779</v>
      </c>
    </row>
    <row r="2008" spans="2:6" s="1" customFormat="1">
      <c r="B2008" s="133">
        <v>1997</v>
      </c>
      <c r="C2008" s="134" t="s">
        <v>6000</v>
      </c>
      <c r="D2008" s="135">
        <v>2</v>
      </c>
      <c r="E2008" s="135">
        <v>4</v>
      </c>
      <c r="F2008" s="135" t="s">
        <v>9</v>
      </c>
    </row>
    <row r="2009" spans="2:6" s="1" customFormat="1">
      <c r="B2009" s="133">
        <v>1998</v>
      </c>
      <c r="C2009" s="134" t="s">
        <v>6001</v>
      </c>
      <c r="D2009" s="135">
        <v>0</v>
      </c>
      <c r="E2009" s="135">
        <v>4</v>
      </c>
      <c r="F2009" s="135" t="s">
        <v>9</v>
      </c>
    </row>
    <row r="2010" spans="2:6" s="1" customFormat="1">
      <c r="B2010" s="133">
        <v>1999</v>
      </c>
      <c r="C2010" s="134" t="s">
        <v>6002</v>
      </c>
      <c r="D2010" s="135">
        <v>0</v>
      </c>
      <c r="E2010" s="135">
        <v>4</v>
      </c>
      <c r="F2010" s="135" t="s">
        <v>9</v>
      </c>
    </row>
    <row r="2011" spans="2:6" s="1" customFormat="1">
      <c r="B2011" s="133">
        <v>2000</v>
      </c>
      <c r="C2011" s="134" t="s">
        <v>6003</v>
      </c>
      <c r="D2011" s="135">
        <v>0</v>
      </c>
      <c r="E2011" s="135">
        <v>4</v>
      </c>
      <c r="F2011" s="135" t="s">
        <v>9</v>
      </c>
    </row>
    <row r="2012" spans="2:6" s="1" customFormat="1">
      <c r="B2012" s="133">
        <v>2001</v>
      </c>
      <c r="C2012" s="134" t="s">
        <v>6004</v>
      </c>
      <c r="D2012" s="135">
        <v>0</v>
      </c>
      <c r="E2012" s="135">
        <v>4</v>
      </c>
      <c r="F2012" s="135" t="s">
        <v>9</v>
      </c>
    </row>
    <row r="2013" spans="2:6" s="1" customFormat="1">
      <c r="B2013" s="133">
        <v>2002</v>
      </c>
      <c r="C2013" s="134" t="s">
        <v>6005</v>
      </c>
      <c r="D2013" s="135">
        <v>0</v>
      </c>
      <c r="E2013" s="135">
        <v>4</v>
      </c>
      <c r="F2013" s="135" t="s">
        <v>9</v>
      </c>
    </row>
    <row r="2014" spans="2:6" s="1" customFormat="1">
      <c r="B2014" s="133">
        <v>2003</v>
      </c>
      <c r="C2014" s="134" t="s">
        <v>6006</v>
      </c>
      <c r="D2014" s="135">
        <v>4</v>
      </c>
      <c r="E2014" s="135">
        <v>4</v>
      </c>
      <c r="F2014" s="135" t="s">
        <v>9</v>
      </c>
    </row>
    <row r="2015" spans="2:6" s="1" customFormat="1">
      <c r="B2015" s="133">
        <v>2004</v>
      </c>
      <c r="C2015" s="134" t="s">
        <v>6007</v>
      </c>
      <c r="D2015" s="135">
        <v>0</v>
      </c>
      <c r="E2015" s="135">
        <v>1</v>
      </c>
      <c r="F2015" s="135" t="s">
        <v>3779</v>
      </c>
    </row>
    <row r="2016" spans="2:6" s="1" customFormat="1">
      <c r="B2016" s="133">
        <v>2005</v>
      </c>
      <c r="C2016" s="134" t="s">
        <v>6008</v>
      </c>
      <c r="D2016" s="135">
        <v>0</v>
      </c>
      <c r="E2016" s="135">
        <v>4</v>
      </c>
      <c r="F2016" s="135" t="s">
        <v>9</v>
      </c>
    </row>
    <row r="2017" spans="2:6" s="1" customFormat="1">
      <c r="B2017" s="133">
        <v>2006</v>
      </c>
      <c r="C2017" s="134" t="s">
        <v>6009</v>
      </c>
      <c r="D2017" s="135">
        <v>0</v>
      </c>
      <c r="E2017" s="135">
        <v>4</v>
      </c>
      <c r="F2017" s="135" t="s">
        <v>9</v>
      </c>
    </row>
    <row r="2018" spans="2:6" s="1" customFormat="1">
      <c r="B2018" s="133">
        <v>2007</v>
      </c>
      <c r="C2018" s="134" t="s">
        <v>6010</v>
      </c>
      <c r="D2018" s="135">
        <v>3</v>
      </c>
      <c r="E2018" s="135">
        <v>1</v>
      </c>
      <c r="F2018" s="135" t="s">
        <v>9</v>
      </c>
    </row>
    <row r="2019" spans="2:6" s="1" customFormat="1">
      <c r="B2019" s="133">
        <v>2008</v>
      </c>
      <c r="C2019" s="134" t="s">
        <v>6011</v>
      </c>
      <c r="D2019" s="135">
        <v>0</v>
      </c>
      <c r="E2019" s="135">
        <v>3</v>
      </c>
      <c r="F2019" s="135" t="s">
        <v>9</v>
      </c>
    </row>
    <row r="2020" spans="2:6" s="1" customFormat="1">
      <c r="B2020" s="133">
        <v>2009</v>
      </c>
      <c r="C2020" s="134" t="s">
        <v>6012</v>
      </c>
      <c r="D2020" s="135">
        <v>0</v>
      </c>
      <c r="E2020" s="135">
        <v>3</v>
      </c>
      <c r="F2020" s="135" t="s">
        <v>9</v>
      </c>
    </row>
    <row r="2021" spans="2:6" s="1" customFormat="1">
      <c r="B2021" s="133">
        <v>2010</v>
      </c>
      <c r="C2021" s="134" t="s">
        <v>6013</v>
      </c>
      <c r="D2021" s="135">
        <v>2</v>
      </c>
      <c r="E2021" s="135">
        <v>4</v>
      </c>
      <c r="F2021" s="135" t="s">
        <v>9</v>
      </c>
    </row>
    <row r="2022" spans="2:6" s="1" customFormat="1">
      <c r="B2022" s="133">
        <v>2011</v>
      </c>
      <c r="C2022" s="134" t="s">
        <v>6014</v>
      </c>
      <c r="D2022" s="135">
        <v>0</v>
      </c>
      <c r="E2022" s="135">
        <v>1</v>
      </c>
      <c r="F2022" s="135" t="s">
        <v>3779</v>
      </c>
    </row>
    <row r="2023" spans="2:6" s="1" customFormat="1">
      <c r="B2023" s="133">
        <v>2012</v>
      </c>
      <c r="C2023" s="134" t="s">
        <v>6015</v>
      </c>
      <c r="D2023" s="135">
        <v>0</v>
      </c>
      <c r="E2023" s="135">
        <v>4</v>
      </c>
      <c r="F2023" s="135" t="s">
        <v>9</v>
      </c>
    </row>
    <row r="2024" spans="2:6" s="1" customFormat="1">
      <c r="B2024" s="133">
        <v>2013</v>
      </c>
      <c r="C2024" s="134" t="s">
        <v>6016</v>
      </c>
      <c r="D2024" s="135">
        <v>2</v>
      </c>
      <c r="E2024" s="135">
        <v>4</v>
      </c>
      <c r="F2024" s="135" t="s">
        <v>9</v>
      </c>
    </row>
    <row r="2025" spans="2:6" s="1" customFormat="1">
      <c r="B2025" s="133">
        <v>2014</v>
      </c>
      <c r="C2025" s="134" t="s">
        <v>6017</v>
      </c>
      <c r="D2025" s="135">
        <v>0</v>
      </c>
      <c r="E2025" s="135">
        <v>4</v>
      </c>
      <c r="F2025" s="135" t="s">
        <v>9</v>
      </c>
    </row>
    <row r="2026" spans="2:6" s="1" customFormat="1">
      <c r="B2026" s="133">
        <v>2015</v>
      </c>
      <c r="C2026" s="134" t="s">
        <v>6018</v>
      </c>
      <c r="D2026" s="135">
        <v>0</v>
      </c>
      <c r="E2026" s="135">
        <v>4</v>
      </c>
      <c r="F2026" s="135" t="s">
        <v>9</v>
      </c>
    </row>
    <row r="2027" spans="2:6" s="1" customFormat="1">
      <c r="B2027" s="133">
        <v>2016</v>
      </c>
      <c r="C2027" s="134" t="s">
        <v>6019</v>
      </c>
      <c r="D2027" s="135">
        <v>0</v>
      </c>
      <c r="E2027" s="135">
        <v>4</v>
      </c>
      <c r="F2027" s="135" t="s">
        <v>9</v>
      </c>
    </row>
    <row r="2028" spans="2:6" s="1" customFormat="1">
      <c r="B2028" s="133">
        <v>2017</v>
      </c>
      <c r="C2028" s="134" t="s">
        <v>6020</v>
      </c>
      <c r="D2028" s="135">
        <v>0</v>
      </c>
      <c r="E2028" s="135">
        <v>4</v>
      </c>
      <c r="F2028" s="135" t="s">
        <v>9</v>
      </c>
    </row>
    <row r="2029" spans="2:6" s="1" customFormat="1">
      <c r="B2029" s="133">
        <v>2018</v>
      </c>
      <c r="C2029" s="134" t="s">
        <v>6021</v>
      </c>
      <c r="D2029" s="135">
        <v>0</v>
      </c>
      <c r="E2029" s="135">
        <v>4</v>
      </c>
      <c r="F2029" s="135" t="s">
        <v>9</v>
      </c>
    </row>
    <row r="2030" spans="2:6" s="1" customFormat="1">
      <c r="B2030" s="133">
        <v>2019</v>
      </c>
      <c r="C2030" s="134" t="s">
        <v>6022</v>
      </c>
      <c r="D2030" s="135">
        <v>0</v>
      </c>
      <c r="E2030" s="135">
        <v>4</v>
      </c>
      <c r="F2030" s="135" t="s">
        <v>9</v>
      </c>
    </row>
    <row r="2031" spans="2:6" s="1" customFormat="1">
      <c r="B2031" s="133">
        <v>2020</v>
      </c>
      <c r="C2031" s="134" t="s">
        <v>6023</v>
      </c>
      <c r="D2031" s="135">
        <v>4</v>
      </c>
      <c r="E2031" s="135">
        <v>1</v>
      </c>
      <c r="F2031" s="135" t="s">
        <v>9</v>
      </c>
    </row>
    <row r="2032" spans="2:6" s="1" customFormat="1">
      <c r="B2032" s="133">
        <v>2021</v>
      </c>
      <c r="C2032" s="134" t="s">
        <v>6024</v>
      </c>
      <c r="D2032" s="135">
        <v>0</v>
      </c>
      <c r="E2032" s="135">
        <v>1</v>
      </c>
      <c r="F2032" s="135" t="s">
        <v>3779</v>
      </c>
    </row>
    <row r="2033" spans="2:6" s="1" customFormat="1">
      <c r="B2033" s="133">
        <v>2022</v>
      </c>
      <c r="C2033" s="134" t="s">
        <v>6025</v>
      </c>
      <c r="D2033" s="135">
        <v>0</v>
      </c>
      <c r="E2033" s="135">
        <v>4</v>
      </c>
      <c r="F2033" s="135" t="s">
        <v>9</v>
      </c>
    </row>
    <row r="2034" spans="2:6" s="1" customFormat="1">
      <c r="B2034" s="133">
        <v>2023</v>
      </c>
      <c r="C2034" s="134" t="s">
        <v>6026</v>
      </c>
      <c r="D2034" s="135">
        <v>3</v>
      </c>
      <c r="E2034" s="135">
        <v>4</v>
      </c>
      <c r="F2034" s="135" t="s">
        <v>9</v>
      </c>
    </row>
    <row r="2035" spans="2:6" s="1" customFormat="1">
      <c r="B2035" s="133">
        <v>2024</v>
      </c>
      <c r="C2035" s="134" t="s">
        <v>6027</v>
      </c>
      <c r="D2035" s="135">
        <v>0</v>
      </c>
      <c r="E2035" s="135">
        <v>4</v>
      </c>
      <c r="F2035" s="135" t="s">
        <v>9</v>
      </c>
    </row>
    <row r="2036" spans="2:6" s="1" customFormat="1">
      <c r="B2036" s="133">
        <v>2025</v>
      </c>
      <c r="C2036" s="134" t="s">
        <v>6028</v>
      </c>
      <c r="D2036" s="135">
        <v>0</v>
      </c>
      <c r="E2036" s="135">
        <v>4</v>
      </c>
      <c r="F2036" s="135" t="s">
        <v>9</v>
      </c>
    </row>
    <row r="2037" spans="2:6" s="1" customFormat="1">
      <c r="B2037" s="133">
        <v>2026</v>
      </c>
      <c r="C2037" s="134" t="s">
        <v>6029</v>
      </c>
      <c r="D2037" s="135">
        <v>0</v>
      </c>
      <c r="E2037" s="135">
        <v>4</v>
      </c>
      <c r="F2037" s="135" t="s">
        <v>9</v>
      </c>
    </row>
    <row r="2038" spans="2:6" s="1" customFormat="1">
      <c r="B2038" s="133">
        <v>2027</v>
      </c>
      <c r="C2038" s="134" t="s">
        <v>6030</v>
      </c>
      <c r="D2038" s="135">
        <v>0</v>
      </c>
      <c r="E2038" s="135">
        <v>4</v>
      </c>
      <c r="F2038" s="135" t="s">
        <v>9</v>
      </c>
    </row>
    <row r="2039" spans="2:6" s="1" customFormat="1">
      <c r="B2039" s="133">
        <v>2028</v>
      </c>
      <c r="C2039" s="134" t="s">
        <v>6031</v>
      </c>
      <c r="D2039" s="135">
        <v>0</v>
      </c>
      <c r="E2039" s="135">
        <v>4</v>
      </c>
      <c r="F2039" s="135" t="s">
        <v>9</v>
      </c>
    </row>
    <row r="2040" spans="2:6" s="1" customFormat="1">
      <c r="B2040" s="133">
        <v>2029</v>
      </c>
      <c r="C2040" s="134" t="s">
        <v>6032</v>
      </c>
      <c r="D2040" s="135">
        <v>2</v>
      </c>
      <c r="E2040" s="135">
        <v>4</v>
      </c>
      <c r="F2040" s="135" t="s">
        <v>9</v>
      </c>
    </row>
    <row r="2041" spans="2:6" s="1" customFormat="1">
      <c r="B2041" s="133">
        <v>2030</v>
      </c>
      <c r="C2041" s="134" t="s">
        <v>6033</v>
      </c>
      <c r="D2041" s="135">
        <v>0</v>
      </c>
      <c r="E2041" s="135">
        <v>1</v>
      </c>
      <c r="F2041" s="135" t="s">
        <v>3779</v>
      </c>
    </row>
    <row r="2042" spans="2:6" s="1" customFormat="1">
      <c r="B2042" s="133">
        <v>2031</v>
      </c>
      <c r="C2042" s="134" t="s">
        <v>6034</v>
      </c>
      <c r="D2042" s="135">
        <v>0</v>
      </c>
      <c r="E2042" s="135">
        <v>4</v>
      </c>
      <c r="F2042" s="135" t="s">
        <v>9</v>
      </c>
    </row>
    <row r="2043" spans="2:6" s="1" customFormat="1">
      <c r="B2043" s="133">
        <v>2032</v>
      </c>
      <c r="C2043" s="134" t="s">
        <v>6035</v>
      </c>
      <c r="D2043" s="135">
        <v>0</v>
      </c>
      <c r="E2043" s="135">
        <v>2</v>
      </c>
      <c r="F2043" s="135" t="s">
        <v>3779</v>
      </c>
    </row>
    <row r="2044" spans="2:6" s="1" customFormat="1">
      <c r="B2044" s="133">
        <v>2033</v>
      </c>
      <c r="C2044" s="134" t="s">
        <v>6036</v>
      </c>
      <c r="D2044" s="135">
        <v>0</v>
      </c>
      <c r="E2044" s="135">
        <v>4</v>
      </c>
      <c r="F2044" s="135" t="s">
        <v>9</v>
      </c>
    </row>
    <row r="2045" spans="2:6" s="1" customFormat="1">
      <c r="B2045" s="133">
        <v>2034</v>
      </c>
      <c r="C2045" s="134" t="s">
        <v>6037</v>
      </c>
      <c r="D2045" s="135">
        <v>2</v>
      </c>
      <c r="E2045" s="135">
        <v>1</v>
      </c>
      <c r="F2045" s="135" t="s">
        <v>3779</v>
      </c>
    </row>
    <row r="2046" spans="2:6" s="1" customFormat="1">
      <c r="B2046" s="133">
        <v>2035</v>
      </c>
      <c r="C2046" s="134" t="s">
        <v>6038</v>
      </c>
      <c r="D2046" s="135">
        <v>0</v>
      </c>
      <c r="E2046" s="135">
        <v>4</v>
      </c>
      <c r="F2046" s="135" t="s">
        <v>9</v>
      </c>
    </row>
    <row r="2047" spans="2:6" s="1" customFormat="1">
      <c r="B2047" s="133">
        <v>2036</v>
      </c>
      <c r="C2047" s="134" t="s">
        <v>6039</v>
      </c>
      <c r="D2047" s="135">
        <v>0</v>
      </c>
      <c r="E2047" s="135">
        <v>3</v>
      </c>
      <c r="F2047" s="135" t="s">
        <v>9</v>
      </c>
    </row>
    <row r="2048" spans="2:6" s="1" customFormat="1">
      <c r="B2048" s="133">
        <v>2037</v>
      </c>
      <c r="C2048" s="134" t="s">
        <v>6040</v>
      </c>
      <c r="D2048" s="135">
        <v>0</v>
      </c>
      <c r="E2048" s="135">
        <v>1</v>
      </c>
      <c r="F2048" s="135" t="s">
        <v>3779</v>
      </c>
    </row>
    <row r="2049" spans="2:6" s="1" customFormat="1">
      <c r="B2049" s="133">
        <v>2038</v>
      </c>
      <c r="C2049" s="134" t="s">
        <v>6041</v>
      </c>
      <c r="D2049" s="135">
        <v>0</v>
      </c>
      <c r="E2049" s="135">
        <v>4</v>
      </c>
      <c r="F2049" s="135" t="s">
        <v>9</v>
      </c>
    </row>
    <row r="2050" spans="2:6" s="1" customFormat="1">
      <c r="B2050" s="133">
        <v>2039</v>
      </c>
      <c r="C2050" s="134" t="s">
        <v>6042</v>
      </c>
      <c r="D2050" s="135">
        <v>0</v>
      </c>
      <c r="E2050" s="135">
        <v>4</v>
      </c>
      <c r="F2050" s="135" t="s">
        <v>9</v>
      </c>
    </row>
    <row r="2051" spans="2:6" s="1" customFormat="1">
      <c r="B2051" s="133">
        <v>2040</v>
      </c>
      <c r="C2051" s="134" t="s">
        <v>6043</v>
      </c>
      <c r="D2051" s="135">
        <v>0</v>
      </c>
      <c r="E2051" s="135">
        <v>1</v>
      </c>
      <c r="F2051" s="135" t="s">
        <v>3779</v>
      </c>
    </row>
    <row r="2052" spans="2:6" s="1" customFormat="1">
      <c r="B2052" s="133">
        <v>2041</v>
      </c>
      <c r="C2052" s="134" t="s">
        <v>6044</v>
      </c>
      <c r="D2052" s="135">
        <v>2</v>
      </c>
      <c r="E2052" s="135">
        <v>1</v>
      </c>
      <c r="F2052" s="135" t="s">
        <v>3779</v>
      </c>
    </row>
    <row r="2053" spans="2:6" s="1" customFormat="1">
      <c r="B2053" s="133">
        <v>2042</v>
      </c>
      <c r="C2053" s="134" t="s">
        <v>6045</v>
      </c>
      <c r="D2053" s="135">
        <v>0</v>
      </c>
      <c r="E2053" s="135">
        <v>4</v>
      </c>
      <c r="F2053" s="135" t="s">
        <v>9</v>
      </c>
    </row>
    <row r="2054" spans="2:6" s="1" customFormat="1">
      <c r="B2054" s="133">
        <v>2043</v>
      </c>
      <c r="C2054" s="134" t="s">
        <v>6046</v>
      </c>
      <c r="D2054" s="135">
        <v>0</v>
      </c>
      <c r="E2054" s="135">
        <v>4</v>
      </c>
      <c r="F2054" s="135" t="s">
        <v>9</v>
      </c>
    </row>
    <row r="2055" spans="2:6" s="1" customFormat="1">
      <c r="B2055" s="133">
        <v>2044</v>
      </c>
      <c r="C2055" s="134" t="s">
        <v>6047</v>
      </c>
      <c r="D2055" s="135">
        <v>0</v>
      </c>
      <c r="E2055" s="135">
        <v>4</v>
      </c>
      <c r="F2055" s="135" t="s">
        <v>9</v>
      </c>
    </row>
    <row r="2056" spans="2:6" s="1" customFormat="1">
      <c r="B2056" s="133">
        <v>2045</v>
      </c>
      <c r="C2056" s="134" t="s">
        <v>6048</v>
      </c>
      <c r="D2056" s="135">
        <v>0</v>
      </c>
      <c r="E2056" s="135">
        <v>4</v>
      </c>
      <c r="F2056" s="135" t="s">
        <v>9</v>
      </c>
    </row>
    <row r="2057" spans="2:6" s="1" customFormat="1">
      <c r="B2057" s="133">
        <v>2046</v>
      </c>
      <c r="C2057" s="134" t="s">
        <v>6049</v>
      </c>
      <c r="D2057" s="135">
        <v>0</v>
      </c>
      <c r="E2057" s="135">
        <v>4</v>
      </c>
      <c r="F2057" s="135" t="s">
        <v>9</v>
      </c>
    </row>
    <row r="2058" spans="2:6" s="1" customFormat="1">
      <c r="B2058" s="133">
        <v>2047</v>
      </c>
      <c r="C2058" s="134" t="s">
        <v>6050</v>
      </c>
      <c r="D2058" s="135">
        <v>0</v>
      </c>
      <c r="E2058" s="135">
        <v>4</v>
      </c>
      <c r="F2058" s="135" t="s">
        <v>9</v>
      </c>
    </row>
    <row r="2059" spans="2:6" s="1" customFormat="1">
      <c r="B2059" s="133">
        <v>2048</v>
      </c>
      <c r="C2059" s="134" t="s">
        <v>6051</v>
      </c>
      <c r="D2059" s="135">
        <v>0</v>
      </c>
      <c r="E2059" s="135">
        <v>4</v>
      </c>
      <c r="F2059" s="135" t="s">
        <v>9</v>
      </c>
    </row>
    <row r="2060" spans="2:6" s="1" customFormat="1">
      <c r="B2060" s="133">
        <v>2049</v>
      </c>
      <c r="C2060" s="134" t="s">
        <v>6052</v>
      </c>
      <c r="D2060" s="135">
        <v>0</v>
      </c>
      <c r="E2060" s="135">
        <v>4</v>
      </c>
      <c r="F2060" s="135" t="s">
        <v>9</v>
      </c>
    </row>
    <row r="2061" spans="2:6" s="1" customFormat="1">
      <c r="B2061" s="133">
        <v>2050</v>
      </c>
      <c r="C2061" s="134" t="s">
        <v>6053</v>
      </c>
      <c r="D2061" s="135">
        <v>0</v>
      </c>
      <c r="E2061" s="135">
        <v>4</v>
      </c>
      <c r="F2061" s="135" t="s">
        <v>9</v>
      </c>
    </row>
    <row r="2062" spans="2:6" s="1" customFormat="1">
      <c r="B2062" s="133">
        <v>2051</v>
      </c>
      <c r="C2062" s="134" t="s">
        <v>6054</v>
      </c>
      <c r="D2062" s="135">
        <v>0</v>
      </c>
      <c r="E2062" s="135">
        <v>4</v>
      </c>
      <c r="F2062" s="135" t="s">
        <v>9</v>
      </c>
    </row>
    <row r="2063" spans="2:6" s="1" customFormat="1">
      <c r="B2063" s="133">
        <v>2052</v>
      </c>
      <c r="C2063" s="134" t="s">
        <v>6055</v>
      </c>
      <c r="D2063" s="135">
        <v>0</v>
      </c>
      <c r="E2063" s="135">
        <v>4</v>
      </c>
      <c r="F2063" s="135" t="s">
        <v>9</v>
      </c>
    </row>
    <row r="2064" spans="2:6" s="1" customFormat="1">
      <c r="B2064" s="133">
        <v>2053</v>
      </c>
      <c r="C2064" s="134" t="s">
        <v>6056</v>
      </c>
      <c r="D2064" s="135">
        <v>0</v>
      </c>
      <c r="E2064" s="135">
        <v>4</v>
      </c>
      <c r="F2064" s="135" t="s">
        <v>9</v>
      </c>
    </row>
    <row r="2065" spans="2:6" s="1" customFormat="1">
      <c r="B2065" s="133">
        <v>2054</v>
      </c>
      <c r="C2065" s="134" t="s">
        <v>6057</v>
      </c>
      <c r="D2065" s="135">
        <v>0</v>
      </c>
      <c r="E2065" s="135">
        <v>4</v>
      </c>
      <c r="F2065" s="135" t="s">
        <v>9</v>
      </c>
    </row>
    <row r="2066" spans="2:6" s="1" customFormat="1">
      <c r="B2066" s="133">
        <v>2055</v>
      </c>
      <c r="C2066" s="134" t="s">
        <v>6058</v>
      </c>
      <c r="D2066" s="135">
        <v>0</v>
      </c>
      <c r="E2066" s="135">
        <v>4</v>
      </c>
      <c r="F2066" s="135" t="s">
        <v>9</v>
      </c>
    </row>
    <row r="2067" spans="2:6" s="1" customFormat="1">
      <c r="B2067" s="133">
        <v>2056</v>
      </c>
      <c r="C2067" s="134" t="s">
        <v>6059</v>
      </c>
      <c r="D2067" s="135">
        <v>0</v>
      </c>
      <c r="E2067" s="135">
        <v>4</v>
      </c>
      <c r="F2067" s="135" t="s">
        <v>9</v>
      </c>
    </row>
    <row r="2068" spans="2:6" s="1" customFormat="1">
      <c r="B2068" s="133">
        <v>2057</v>
      </c>
      <c r="C2068" s="134" t="s">
        <v>6060</v>
      </c>
      <c r="D2068" s="135">
        <v>0</v>
      </c>
      <c r="E2068" s="135">
        <v>4</v>
      </c>
      <c r="F2068" s="135" t="s">
        <v>9</v>
      </c>
    </row>
    <row r="2069" spans="2:6" s="1" customFormat="1">
      <c r="B2069" s="133">
        <v>2058</v>
      </c>
      <c r="C2069" s="134" t="s">
        <v>6061</v>
      </c>
      <c r="D2069" s="135">
        <v>0</v>
      </c>
      <c r="E2069" s="135">
        <v>1</v>
      </c>
      <c r="F2069" s="135" t="s">
        <v>3779</v>
      </c>
    </row>
    <row r="2070" spans="2:6" s="1" customFormat="1">
      <c r="B2070" s="133">
        <v>2059</v>
      </c>
      <c r="C2070" s="134" t="s">
        <v>6062</v>
      </c>
      <c r="D2070" s="135">
        <v>0</v>
      </c>
      <c r="E2070" s="135">
        <v>1</v>
      </c>
      <c r="F2070" s="135" t="s">
        <v>3779</v>
      </c>
    </row>
    <row r="2071" spans="2:6" s="1" customFormat="1">
      <c r="B2071" s="133">
        <v>2060</v>
      </c>
      <c r="C2071" s="134" t="s">
        <v>6063</v>
      </c>
      <c r="D2071" s="135">
        <v>0</v>
      </c>
      <c r="E2071" s="135">
        <v>4</v>
      </c>
      <c r="F2071" s="135" t="s">
        <v>9</v>
      </c>
    </row>
    <row r="2072" spans="2:6" s="1" customFormat="1">
      <c r="B2072" s="133">
        <v>2061</v>
      </c>
      <c r="C2072" s="134" t="s">
        <v>6064</v>
      </c>
      <c r="D2072" s="135">
        <v>3</v>
      </c>
      <c r="E2072" s="135">
        <v>1</v>
      </c>
      <c r="F2072" s="135" t="s">
        <v>9</v>
      </c>
    </row>
    <row r="2073" spans="2:6" s="1" customFormat="1">
      <c r="B2073" s="133">
        <v>2062</v>
      </c>
      <c r="C2073" s="134" t="s">
        <v>6065</v>
      </c>
      <c r="D2073" s="135">
        <v>0</v>
      </c>
      <c r="E2073" s="135">
        <v>1</v>
      </c>
      <c r="F2073" s="135" t="s">
        <v>3779</v>
      </c>
    </row>
    <row r="2074" spans="2:6" s="1" customFormat="1">
      <c r="B2074" s="133">
        <v>2063</v>
      </c>
      <c r="C2074" s="134" t="s">
        <v>6066</v>
      </c>
      <c r="D2074" s="135">
        <v>0</v>
      </c>
      <c r="E2074" s="135">
        <v>4</v>
      </c>
      <c r="F2074" s="135" t="s">
        <v>9</v>
      </c>
    </row>
    <row r="2075" spans="2:6" s="1" customFormat="1">
      <c r="B2075" s="133">
        <v>2064</v>
      </c>
      <c r="C2075" s="134" t="s">
        <v>6067</v>
      </c>
      <c r="D2075" s="135">
        <v>0</v>
      </c>
      <c r="E2075" s="135">
        <v>4</v>
      </c>
      <c r="F2075" s="135" t="s">
        <v>9</v>
      </c>
    </row>
    <row r="2076" spans="2:6" s="1" customFormat="1">
      <c r="B2076" s="133">
        <v>2065</v>
      </c>
      <c r="C2076" s="134" t="s">
        <v>6068</v>
      </c>
      <c r="D2076" s="135">
        <v>0</v>
      </c>
      <c r="E2076" s="135">
        <v>4</v>
      </c>
      <c r="F2076" s="135" t="s">
        <v>9</v>
      </c>
    </row>
    <row r="2077" spans="2:6" s="1" customFormat="1">
      <c r="B2077" s="133">
        <v>2066</v>
      </c>
      <c r="C2077" s="134" t="s">
        <v>6069</v>
      </c>
      <c r="D2077" s="135">
        <v>0</v>
      </c>
      <c r="E2077" s="135">
        <v>4</v>
      </c>
      <c r="F2077" s="135" t="s">
        <v>9</v>
      </c>
    </row>
    <row r="2078" spans="2:6" s="1" customFormat="1">
      <c r="B2078" s="133">
        <v>2067</v>
      </c>
      <c r="C2078" s="134" t="s">
        <v>6070</v>
      </c>
      <c r="D2078" s="135">
        <v>3</v>
      </c>
      <c r="E2078" s="135">
        <v>4</v>
      </c>
      <c r="F2078" s="135" t="s">
        <v>9</v>
      </c>
    </row>
    <row r="2079" spans="2:6" s="1" customFormat="1">
      <c r="B2079" s="133">
        <v>2068</v>
      </c>
      <c r="C2079" s="134" t="s">
        <v>6071</v>
      </c>
      <c r="D2079" s="135">
        <v>0</v>
      </c>
      <c r="E2079" s="135">
        <v>1</v>
      </c>
      <c r="F2079" s="135" t="s">
        <v>3779</v>
      </c>
    </row>
    <row r="2080" spans="2:6" s="1" customFormat="1">
      <c r="B2080" s="133">
        <v>2069</v>
      </c>
      <c r="C2080" s="134" t="s">
        <v>6072</v>
      </c>
      <c r="D2080" s="135">
        <v>0</v>
      </c>
      <c r="E2080" s="135">
        <v>4</v>
      </c>
      <c r="F2080" s="135" t="s">
        <v>9</v>
      </c>
    </row>
    <row r="2081" spans="2:6" s="1" customFormat="1">
      <c r="B2081" s="133">
        <v>2070</v>
      </c>
      <c r="C2081" s="134" t="s">
        <v>6073</v>
      </c>
      <c r="D2081" s="135">
        <v>0</v>
      </c>
      <c r="E2081" s="135">
        <v>4</v>
      </c>
      <c r="F2081" s="135" t="s">
        <v>9</v>
      </c>
    </row>
    <row r="2082" spans="2:6" s="1" customFormat="1">
      <c r="B2082" s="133">
        <v>2071</v>
      </c>
      <c r="C2082" s="134" t="s">
        <v>6074</v>
      </c>
      <c r="D2082" s="135">
        <v>2</v>
      </c>
      <c r="E2082" s="135">
        <v>1</v>
      </c>
      <c r="F2082" s="135" t="s">
        <v>3779</v>
      </c>
    </row>
    <row r="2083" spans="2:6" s="1" customFormat="1">
      <c r="B2083" s="133">
        <v>2072</v>
      </c>
      <c r="C2083" s="134" t="s">
        <v>6075</v>
      </c>
      <c r="D2083" s="135">
        <v>0</v>
      </c>
      <c r="E2083" s="135">
        <v>4</v>
      </c>
      <c r="F2083" s="135" t="s">
        <v>9</v>
      </c>
    </row>
    <row r="2084" spans="2:6" s="1" customFormat="1">
      <c r="B2084" s="133">
        <v>2073</v>
      </c>
      <c r="C2084" s="134" t="s">
        <v>6076</v>
      </c>
      <c r="D2084" s="135">
        <v>2</v>
      </c>
      <c r="E2084" s="135">
        <v>4</v>
      </c>
      <c r="F2084" s="135" t="s">
        <v>9</v>
      </c>
    </row>
    <row r="2085" spans="2:6" s="1" customFormat="1">
      <c r="B2085" s="133">
        <v>2074</v>
      </c>
      <c r="C2085" s="134" t="s">
        <v>6077</v>
      </c>
      <c r="D2085" s="135">
        <v>0</v>
      </c>
      <c r="E2085" s="135">
        <v>4</v>
      </c>
      <c r="F2085" s="135" t="s">
        <v>9</v>
      </c>
    </row>
    <row r="2086" spans="2:6" s="1" customFormat="1">
      <c r="B2086" s="133">
        <v>2075</v>
      </c>
      <c r="C2086" s="134" t="s">
        <v>6078</v>
      </c>
      <c r="D2086" s="135">
        <v>0</v>
      </c>
      <c r="E2086" s="135">
        <v>4</v>
      </c>
      <c r="F2086" s="135" t="s">
        <v>9</v>
      </c>
    </row>
    <row r="2087" spans="2:6" s="1" customFormat="1">
      <c r="B2087" s="133">
        <v>2076</v>
      </c>
      <c r="C2087" s="134" t="s">
        <v>6079</v>
      </c>
      <c r="D2087" s="135">
        <v>0</v>
      </c>
      <c r="E2087" s="135">
        <v>4</v>
      </c>
      <c r="F2087" s="135" t="s">
        <v>9</v>
      </c>
    </row>
    <row r="2088" spans="2:6" s="1" customFormat="1">
      <c r="B2088" s="133">
        <v>2077</v>
      </c>
      <c r="C2088" s="134" t="s">
        <v>6080</v>
      </c>
      <c r="D2088" s="135">
        <v>0</v>
      </c>
      <c r="E2088" s="135">
        <v>4</v>
      </c>
      <c r="F2088" s="135" t="s">
        <v>9</v>
      </c>
    </row>
    <row r="2089" spans="2:6" s="1" customFormat="1">
      <c r="B2089" s="133">
        <v>2078</v>
      </c>
      <c r="C2089" s="134" t="s">
        <v>6081</v>
      </c>
      <c r="D2089" s="135">
        <v>0</v>
      </c>
      <c r="E2089" s="135">
        <v>4</v>
      </c>
      <c r="F2089" s="135" t="s">
        <v>9</v>
      </c>
    </row>
    <row r="2090" spans="2:6" s="1" customFormat="1">
      <c r="B2090" s="133">
        <v>2079</v>
      </c>
      <c r="C2090" s="134" t="s">
        <v>6082</v>
      </c>
      <c r="D2090" s="135">
        <v>0</v>
      </c>
      <c r="E2090" s="135">
        <v>1</v>
      </c>
      <c r="F2090" s="135" t="s">
        <v>3779</v>
      </c>
    </row>
    <row r="2091" spans="2:6" s="1" customFormat="1">
      <c r="B2091" s="133">
        <v>2080</v>
      </c>
      <c r="C2091" s="134" t="s">
        <v>6083</v>
      </c>
      <c r="D2091" s="135">
        <v>0</v>
      </c>
      <c r="E2091" s="135">
        <v>1</v>
      </c>
      <c r="F2091" s="135" t="s">
        <v>3779</v>
      </c>
    </row>
    <row r="2092" spans="2:6" s="1" customFormat="1">
      <c r="B2092" s="133">
        <v>2081</v>
      </c>
      <c r="C2092" s="134" t="s">
        <v>6084</v>
      </c>
      <c r="D2092" s="135">
        <v>0</v>
      </c>
      <c r="E2092" s="135">
        <v>1</v>
      </c>
      <c r="F2092" s="135" t="s">
        <v>3779</v>
      </c>
    </row>
    <row r="2093" spans="2:6" s="1" customFormat="1">
      <c r="B2093" s="133">
        <v>2082</v>
      </c>
      <c r="C2093" s="134" t="s">
        <v>6085</v>
      </c>
      <c r="D2093" s="135">
        <v>0</v>
      </c>
      <c r="E2093" s="135">
        <v>1</v>
      </c>
      <c r="F2093" s="135" t="s">
        <v>3779</v>
      </c>
    </row>
    <row r="2094" spans="2:6" s="1" customFormat="1">
      <c r="B2094" s="133">
        <v>2083</v>
      </c>
      <c r="C2094" s="134" t="s">
        <v>6086</v>
      </c>
      <c r="D2094" s="135">
        <v>0</v>
      </c>
      <c r="E2094" s="135">
        <v>4</v>
      </c>
      <c r="F2094" s="135" t="s">
        <v>9</v>
      </c>
    </row>
    <row r="2095" spans="2:6" s="1" customFormat="1">
      <c r="B2095" s="133">
        <v>2084</v>
      </c>
      <c r="C2095" s="134" t="s">
        <v>6087</v>
      </c>
      <c r="D2095" s="135">
        <v>0</v>
      </c>
      <c r="E2095" s="135">
        <v>1</v>
      </c>
      <c r="F2095" s="135" t="s">
        <v>3779</v>
      </c>
    </row>
    <row r="2096" spans="2:6" s="1" customFormat="1">
      <c r="B2096" s="133">
        <v>2085</v>
      </c>
      <c r="C2096" s="134" t="s">
        <v>6088</v>
      </c>
      <c r="D2096" s="135">
        <v>2</v>
      </c>
      <c r="E2096" s="135">
        <v>4</v>
      </c>
      <c r="F2096" s="135" t="s">
        <v>9</v>
      </c>
    </row>
    <row r="2097" spans="2:6" s="1" customFormat="1">
      <c r="B2097" s="133">
        <v>2086</v>
      </c>
      <c r="C2097" s="134" t="s">
        <v>6089</v>
      </c>
      <c r="D2097" s="135">
        <v>2</v>
      </c>
      <c r="E2097" s="135">
        <v>4</v>
      </c>
      <c r="F2097" s="135" t="s">
        <v>9</v>
      </c>
    </row>
    <row r="2098" spans="2:6" s="1" customFormat="1">
      <c r="B2098" s="133">
        <v>2087</v>
      </c>
      <c r="C2098" s="134" t="s">
        <v>6090</v>
      </c>
      <c r="D2098" s="135">
        <v>3</v>
      </c>
      <c r="E2098" s="135">
        <v>4</v>
      </c>
      <c r="F2098" s="135" t="s">
        <v>9</v>
      </c>
    </row>
    <row r="2099" spans="2:6" s="1" customFormat="1">
      <c r="B2099" s="133">
        <v>2088</v>
      </c>
      <c r="C2099" s="134" t="s">
        <v>6091</v>
      </c>
      <c r="D2099" s="135">
        <v>0</v>
      </c>
      <c r="E2099" s="135">
        <v>1</v>
      </c>
      <c r="F2099" s="135" t="s">
        <v>3779</v>
      </c>
    </row>
    <row r="2100" spans="2:6" s="1" customFormat="1">
      <c r="B2100" s="133">
        <v>2089</v>
      </c>
      <c r="C2100" s="134" t="s">
        <v>6092</v>
      </c>
      <c r="D2100" s="135">
        <v>0</v>
      </c>
      <c r="E2100" s="135">
        <v>1</v>
      </c>
      <c r="F2100" s="135" t="s">
        <v>3779</v>
      </c>
    </row>
    <row r="2101" spans="2:6" s="1" customFormat="1">
      <c r="B2101" s="133">
        <v>2090</v>
      </c>
      <c r="C2101" s="134" t="s">
        <v>6093</v>
      </c>
      <c r="D2101" s="135">
        <v>0</v>
      </c>
      <c r="E2101" s="135">
        <v>4</v>
      </c>
      <c r="F2101" s="135" t="s">
        <v>9</v>
      </c>
    </row>
    <row r="2102" spans="2:6" s="1" customFormat="1">
      <c r="B2102" s="133">
        <v>2091</v>
      </c>
      <c r="C2102" s="134" t="s">
        <v>6094</v>
      </c>
      <c r="D2102" s="135">
        <v>0</v>
      </c>
      <c r="E2102" s="135">
        <v>4</v>
      </c>
      <c r="F2102" s="135" t="s">
        <v>9</v>
      </c>
    </row>
    <row r="2103" spans="2:6" s="1" customFormat="1">
      <c r="B2103" s="133">
        <v>2092</v>
      </c>
      <c r="C2103" s="134" t="s">
        <v>6095</v>
      </c>
      <c r="D2103" s="135">
        <v>4</v>
      </c>
      <c r="E2103" s="135">
        <v>4</v>
      </c>
      <c r="F2103" s="135" t="s">
        <v>9</v>
      </c>
    </row>
    <row r="2104" spans="2:6" s="1" customFormat="1">
      <c r="B2104" s="133">
        <v>2093</v>
      </c>
      <c r="C2104" s="134" t="s">
        <v>6096</v>
      </c>
      <c r="D2104" s="135">
        <v>0</v>
      </c>
      <c r="E2104" s="135">
        <v>4</v>
      </c>
      <c r="F2104" s="135" t="s">
        <v>9</v>
      </c>
    </row>
    <row r="2105" spans="2:6" s="1" customFormat="1">
      <c r="B2105" s="133">
        <v>2094</v>
      </c>
      <c r="C2105" s="134" t="s">
        <v>6097</v>
      </c>
      <c r="D2105" s="135">
        <v>0</v>
      </c>
      <c r="E2105" s="135">
        <v>4</v>
      </c>
      <c r="F2105" s="135" t="s">
        <v>9</v>
      </c>
    </row>
    <row r="2106" spans="2:6" s="1" customFormat="1">
      <c r="B2106" s="133">
        <v>2095</v>
      </c>
      <c r="C2106" s="134" t="s">
        <v>6098</v>
      </c>
      <c r="D2106" s="135">
        <v>2</v>
      </c>
      <c r="E2106" s="135">
        <v>4</v>
      </c>
      <c r="F2106" s="135" t="s">
        <v>9</v>
      </c>
    </row>
    <row r="2107" spans="2:6" s="1" customFormat="1">
      <c r="B2107" s="133">
        <v>2096</v>
      </c>
      <c r="C2107" s="134" t="s">
        <v>6099</v>
      </c>
      <c r="D2107" s="135">
        <v>0</v>
      </c>
      <c r="E2107" s="135">
        <v>4</v>
      </c>
      <c r="F2107" s="135" t="s">
        <v>9</v>
      </c>
    </row>
    <row r="2108" spans="2:6" s="1" customFormat="1">
      <c r="B2108" s="133">
        <v>2097</v>
      </c>
      <c r="C2108" s="134" t="s">
        <v>6100</v>
      </c>
      <c r="D2108" s="135">
        <v>0</v>
      </c>
      <c r="E2108" s="135">
        <v>4</v>
      </c>
      <c r="F2108" s="135" t="s">
        <v>9</v>
      </c>
    </row>
    <row r="2109" spans="2:6" s="1" customFormat="1">
      <c r="B2109" s="133">
        <v>2098</v>
      </c>
      <c r="C2109" s="134" t="s">
        <v>6101</v>
      </c>
      <c r="D2109" s="135">
        <v>0</v>
      </c>
      <c r="E2109" s="135">
        <v>4</v>
      </c>
      <c r="F2109" s="135" t="s">
        <v>9</v>
      </c>
    </row>
    <row r="2110" spans="2:6" s="1" customFormat="1">
      <c r="B2110" s="133">
        <v>2099</v>
      </c>
      <c r="C2110" s="134" t="s">
        <v>6102</v>
      </c>
      <c r="D2110" s="135">
        <v>0</v>
      </c>
      <c r="E2110" s="135">
        <v>4</v>
      </c>
      <c r="F2110" s="135" t="s">
        <v>9</v>
      </c>
    </row>
    <row r="2111" spans="2:6" s="1" customFormat="1">
      <c r="B2111" s="133">
        <v>2100</v>
      </c>
      <c r="C2111" s="134" t="s">
        <v>6103</v>
      </c>
      <c r="D2111" s="135">
        <v>0</v>
      </c>
      <c r="E2111" s="135">
        <v>4</v>
      </c>
      <c r="F2111" s="135" t="s">
        <v>9</v>
      </c>
    </row>
    <row r="2112" spans="2:6" s="1" customFormat="1">
      <c r="B2112" s="133">
        <v>2101</v>
      </c>
      <c r="C2112" s="134" t="s">
        <v>6104</v>
      </c>
      <c r="D2112" s="135">
        <v>0</v>
      </c>
      <c r="E2112" s="135">
        <v>4</v>
      </c>
      <c r="F2112" s="135" t="s">
        <v>9</v>
      </c>
    </row>
    <row r="2113" spans="2:6" s="1" customFormat="1">
      <c r="B2113" s="133">
        <v>2102</v>
      </c>
      <c r="C2113" s="134" t="s">
        <v>6105</v>
      </c>
      <c r="D2113" s="135">
        <v>0</v>
      </c>
      <c r="E2113" s="135">
        <v>3</v>
      </c>
      <c r="F2113" s="135" t="s">
        <v>9</v>
      </c>
    </row>
    <row r="2114" spans="2:6" s="1" customFormat="1">
      <c r="B2114" s="133">
        <v>2103</v>
      </c>
      <c r="C2114" s="134" t="s">
        <v>6106</v>
      </c>
      <c r="D2114" s="135">
        <v>2</v>
      </c>
      <c r="E2114" s="135">
        <v>4</v>
      </c>
      <c r="F2114" s="135" t="s">
        <v>9</v>
      </c>
    </row>
    <row r="2115" spans="2:6" s="1" customFormat="1">
      <c r="B2115" s="133">
        <v>2104</v>
      </c>
      <c r="C2115" s="134" t="s">
        <v>6107</v>
      </c>
      <c r="D2115" s="135">
        <v>0</v>
      </c>
      <c r="E2115" s="135">
        <v>4</v>
      </c>
      <c r="F2115" s="135" t="s">
        <v>9</v>
      </c>
    </row>
    <row r="2116" spans="2:6" s="1" customFormat="1">
      <c r="B2116" s="133">
        <v>2105</v>
      </c>
      <c r="C2116" s="134" t="s">
        <v>6108</v>
      </c>
      <c r="D2116" s="135">
        <v>0</v>
      </c>
      <c r="E2116" s="135">
        <v>4</v>
      </c>
      <c r="F2116" s="135" t="s">
        <v>9</v>
      </c>
    </row>
    <row r="2117" spans="2:6" s="1" customFormat="1">
      <c r="B2117" s="133">
        <v>2106</v>
      </c>
      <c r="C2117" s="134" t="s">
        <v>6109</v>
      </c>
      <c r="D2117" s="135">
        <v>0</v>
      </c>
      <c r="E2117" s="135">
        <v>4</v>
      </c>
      <c r="F2117" s="135" t="s">
        <v>9</v>
      </c>
    </row>
    <row r="2118" spans="2:6" s="1" customFormat="1">
      <c r="B2118" s="133">
        <v>2107</v>
      </c>
      <c r="C2118" s="134" t="s">
        <v>6110</v>
      </c>
      <c r="D2118" s="135">
        <v>3</v>
      </c>
      <c r="E2118" s="135">
        <v>4</v>
      </c>
      <c r="F2118" s="135" t="s">
        <v>9</v>
      </c>
    </row>
    <row r="2119" spans="2:6" s="1" customFormat="1">
      <c r="B2119" s="133">
        <v>2108</v>
      </c>
      <c r="C2119" s="134" t="s">
        <v>6111</v>
      </c>
      <c r="D2119" s="135">
        <v>0</v>
      </c>
      <c r="E2119" s="135">
        <v>4</v>
      </c>
      <c r="F2119" s="135" t="s">
        <v>9</v>
      </c>
    </row>
    <row r="2120" spans="2:6" s="1" customFormat="1">
      <c r="B2120" s="133">
        <v>2109</v>
      </c>
      <c r="C2120" s="134" t="s">
        <v>6112</v>
      </c>
      <c r="D2120" s="135">
        <v>0</v>
      </c>
      <c r="E2120" s="135">
        <v>4</v>
      </c>
      <c r="F2120" s="135" t="s">
        <v>9</v>
      </c>
    </row>
    <row r="2121" spans="2:6" s="1" customFormat="1">
      <c r="B2121" s="133">
        <v>2110</v>
      </c>
      <c r="C2121" s="134" t="s">
        <v>6113</v>
      </c>
      <c r="D2121" s="135">
        <v>0</v>
      </c>
      <c r="E2121" s="135">
        <v>1</v>
      </c>
      <c r="F2121" s="135" t="s">
        <v>3779</v>
      </c>
    </row>
    <row r="2122" spans="2:6" s="1" customFormat="1">
      <c r="B2122" s="133">
        <v>2111</v>
      </c>
      <c r="C2122" s="134" t="s">
        <v>6114</v>
      </c>
      <c r="D2122" s="135">
        <v>0</v>
      </c>
      <c r="E2122" s="135">
        <v>4</v>
      </c>
      <c r="F2122" s="135" t="s">
        <v>9</v>
      </c>
    </row>
    <row r="2123" spans="2:6" s="1" customFormat="1">
      <c r="B2123" s="133">
        <v>2112</v>
      </c>
      <c r="C2123" s="134" t="s">
        <v>6115</v>
      </c>
      <c r="D2123" s="135">
        <v>3</v>
      </c>
      <c r="E2123" s="135">
        <v>1</v>
      </c>
      <c r="F2123" s="135" t="s">
        <v>9</v>
      </c>
    </row>
    <row r="2124" spans="2:6" s="1" customFormat="1">
      <c r="B2124" s="133">
        <v>2113</v>
      </c>
      <c r="C2124" s="134" t="s">
        <v>6116</v>
      </c>
      <c r="D2124" s="135">
        <v>0</v>
      </c>
      <c r="E2124" s="135">
        <v>3</v>
      </c>
      <c r="F2124" s="135" t="s">
        <v>9</v>
      </c>
    </row>
    <row r="2125" spans="2:6" s="1" customFormat="1">
      <c r="B2125" s="133">
        <v>2114</v>
      </c>
      <c r="C2125" s="134" t="s">
        <v>6117</v>
      </c>
      <c r="D2125" s="135">
        <v>0</v>
      </c>
      <c r="E2125" s="135">
        <v>4</v>
      </c>
      <c r="F2125" s="135" t="s">
        <v>9</v>
      </c>
    </row>
    <row r="2126" spans="2:6" s="1" customFormat="1">
      <c r="B2126" s="133">
        <v>2115</v>
      </c>
      <c r="C2126" s="134" t="s">
        <v>6118</v>
      </c>
      <c r="D2126" s="135">
        <v>0</v>
      </c>
      <c r="E2126" s="135">
        <v>4</v>
      </c>
      <c r="F2126" s="135" t="s">
        <v>9</v>
      </c>
    </row>
    <row r="2127" spans="2:6" s="1" customFormat="1">
      <c r="B2127" s="133">
        <v>2116</v>
      </c>
      <c r="C2127" s="134" t="s">
        <v>6119</v>
      </c>
      <c r="D2127" s="135">
        <v>0</v>
      </c>
      <c r="E2127" s="135">
        <v>4</v>
      </c>
      <c r="F2127" s="135" t="s">
        <v>9</v>
      </c>
    </row>
    <row r="2128" spans="2:6" s="1" customFormat="1">
      <c r="B2128" s="133">
        <v>2117</v>
      </c>
      <c r="C2128" s="134" t="s">
        <v>6120</v>
      </c>
      <c r="D2128" s="135">
        <v>3</v>
      </c>
      <c r="E2128" s="135">
        <v>4</v>
      </c>
      <c r="F2128" s="135" t="s">
        <v>9</v>
      </c>
    </row>
    <row r="2129" spans="2:6" s="1" customFormat="1">
      <c r="B2129" s="133">
        <v>2118</v>
      </c>
      <c r="C2129" s="134" t="s">
        <v>6121</v>
      </c>
      <c r="D2129" s="135">
        <v>3</v>
      </c>
      <c r="E2129" s="135">
        <v>3</v>
      </c>
      <c r="F2129" s="135" t="s">
        <v>9</v>
      </c>
    </row>
    <row r="2130" spans="2:6" s="1" customFormat="1">
      <c r="B2130" s="133">
        <v>2119</v>
      </c>
      <c r="C2130" s="134" t="s">
        <v>6122</v>
      </c>
      <c r="D2130" s="135">
        <v>0</v>
      </c>
      <c r="E2130" s="135">
        <v>4</v>
      </c>
      <c r="F2130" s="135" t="s">
        <v>9</v>
      </c>
    </row>
    <row r="2131" spans="2:6" s="1" customFormat="1">
      <c r="B2131" s="133">
        <v>2120</v>
      </c>
      <c r="C2131" s="134" t="s">
        <v>6123</v>
      </c>
      <c r="D2131" s="135">
        <v>0</v>
      </c>
      <c r="E2131" s="135">
        <v>4</v>
      </c>
      <c r="F2131" s="135" t="s">
        <v>9</v>
      </c>
    </row>
    <row r="2132" spans="2:6" s="1" customFormat="1">
      <c r="B2132" s="133">
        <v>2121</v>
      </c>
      <c r="C2132" s="134" t="s">
        <v>6124</v>
      </c>
      <c r="D2132" s="135">
        <v>0</v>
      </c>
      <c r="E2132" s="135">
        <v>4</v>
      </c>
      <c r="F2132" s="135" t="s">
        <v>9</v>
      </c>
    </row>
    <row r="2133" spans="2:6" s="1" customFormat="1">
      <c r="B2133" s="133">
        <v>2122</v>
      </c>
      <c r="C2133" s="134" t="s">
        <v>6125</v>
      </c>
      <c r="D2133" s="135">
        <v>0</v>
      </c>
      <c r="E2133" s="135">
        <v>4</v>
      </c>
      <c r="F2133" s="135" t="s">
        <v>9</v>
      </c>
    </row>
    <row r="2134" spans="2:6" s="1" customFormat="1">
      <c r="B2134" s="133">
        <v>2123</v>
      </c>
      <c r="C2134" s="134" t="s">
        <v>6126</v>
      </c>
      <c r="D2134" s="135">
        <v>0</v>
      </c>
      <c r="E2134" s="135">
        <v>4</v>
      </c>
      <c r="F2134" s="135" t="s">
        <v>9</v>
      </c>
    </row>
    <row r="2135" spans="2:6" s="1" customFormat="1">
      <c r="B2135" s="133">
        <v>2124</v>
      </c>
      <c r="C2135" s="134" t="s">
        <v>6127</v>
      </c>
      <c r="D2135" s="135">
        <v>0</v>
      </c>
      <c r="E2135" s="135">
        <v>4</v>
      </c>
      <c r="F2135" s="135" t="s">
        <v>9</v>
      </c>
    </row>
    <row r="2136" spans="2:6" s="1" customFormat="1">
      <c r="B2136" s="133">
        <v>2125</v>
      </c>
      <c r="C2136" s="134" t="s">
        <v>6128</v>
      </c>
      <c r="D2136" s="135">
        <v>0</v>
      </c>
      <c r="E2136" s="135">
        <v>4</v>
      </c>
      <c r="F2136" s="135" t="s">
        <v>9</v>
      </c>
    </row>
    <row r="2137" spans="2:6" s="1" customFormat="1">
      <c r="B2137" s="133">
        <v>2126</v>
      </c>
      <c r="C2137" s="134" t="s">
        <v>6129</v>
      </c>
      <c r="D2137" s="135">
        <v>0</v>
      </c>
      <c r="E2137" s="135">
        <v>4</v>
      </c>
      <c r="F2137" s="135" t="s">
        <v>9</v>
      </c>
    </row>
    <row r="2138" spans="2:6" s="1" customFormat="1">
      <c r="B2138" s="133">
        <v>2127</v>
      </c>
      <c r="C2138" s="134" t="s">
        <v>6130</v>
      </c>
      <c r="D2138" s="135">
        <v>0</v>
      </c>
      <c r="E2138" s="135">
        <v>4</v>
      </c>
      <c r="F2138" s="135" t="s">
        <v>9</v>
      </c>
    </row>
    <row r="2139" spans="2:6" s="1" customFormat="1">
      <c r="B2139" s="133">
        <v>2128</v>
      </c>
      <c r="C2139" s="134" t="s">
        <v>6131</v>
      </c>
      <c r="D2139" s="135">
        <v>0</v>
      </c>
      <c r="E2139" s="135">
        <v>4</v>
      </c>
      <c r="F2139" s="135" t="s">
        <v>9</v>
      </c>
    </row>
    <row r="2140" spans="2:6" s="1" customFormat="1">
      <c r="B2140" s="133">
        <v>2129</v>
      </c>
      <c r="C2140" s="134" t="s">
        <v>6132</v>
      </c>
      <c r="D2140" s="135">
        <v>2</v>
      </c>
      <c r="E2140" s="135">
        <v>2</v>
      </c>
      <c r="F2140" s="135" t="s">
        <v>3779</v>
      </c>
    </row>
    <row r="2141" spans="2:6" s="1" customFormat="1">
      <c r="B2141" s="133">
        <v>2130</v>
      </c>
      <c r="C2141" s="134" t="s">
        <v>6133</v>
      </c>
      <c r="D2141" s="135">
        <v>0</v>
      </c>
      <c r="E2141" s="135">
        <v>4</v>
      </c>
      <c r="F2141" s="135" t="s">
        <v>9</v>
      </c>
    </row>
    <row r="2142" spans="2:6" s="1" customFormat="1">
      <c r="B2142" s="133">
        <v>2131</v>
      </c>
      <c r="C2142" s="134" t="s">
        <v>6134</v>
      </c>
      <c r="D2142" s="135">
        <v>2</v>
      </c>
      <c r="E2142" s="135">
        <v>4</v>
      </c>
      <c r="F2142" s="135" t="s">
        <v>9</v>
      </c>
    </row>
    <row r="2143" spans="2:6" s="1" customFormat="1">
      <c r="B2143" s="133">
        <v>2132</v>
      </c>
      <c r="C2143" s="134" t="s">
        <v>6135</v>
      </c>
      <c r="D2143" s="135">
        <v>3</v>
      </c>
      <c r="E2143" s="135">
        <v>4</v>
      </c>
      <c r="F2143" s="135" t="s">
        <v>9</v>
      </c>
    </row>
    <row r="2144" spans="2:6" s="1" customFormat="1">
      <c r="B2144" s="133">
        <v>2133</v>
      </c>
      <c r="C2144" s="134" t="s">
        <v>6136</v>
      </c>
      <c r="D2144" s="135">
        <v>0</v>
      </c>
      <c r="E2144" s="135">
        <v>1</v>
      </c>
      <c r="F2144" s="135" t="s">
        <v>3779</v>
      </c>
    </row>
    <row r="2145" spans="2:6" s="1" customFormat="1">
      <c r="B2145" s="133">
        <v>2134</v>
      </c>
      <c r="C2145" s="134" t="s">
        <v>6137</v>
      </c>
      <c r="D2145" s="135">
        <v>0</v>
      </c>
      <c r="E2145" s="135">
        <v>1</v>
      </c>
      <c r="F2145" s="135" t="s">
        <v>3779</v>
      </c>
    </row>
    <row r="2146" spans="2:6" s="1" customFormat="1">
      <c r="B2146" s="133">
        <v>2135</v>
      </c>
      <c r="C2146" s="134" t="s">
        <v>6138</v>
      </c>
      <c r="D2146" s="135">
        <v>0</v>
      </c>
      <c r="E2146" s="135">
        <v>1</v>
      </c>
      <c r="F2146" s="135" t="s">
        <v>3779</v>
      </c>
    </row>
    <row r="2147" spans="2:6" s="1" customFormat="1">
      <c r="B2147" s="133">
        <v>2136</v>
      </c>
      <c r="C2147" s="134" t="s">
        <v>6139</v>
      </c>
      <c r="D2147" s="135">
        <v>0</v>
      </c>
      <c r="E2147" s="135">
        <v>3</v>
      </c>
      <c r="F2147" s="135" t="s">
        <v>9</v>
      </c>
    </row>
    <row r="2148" spans="2:6" s="1" customFormat="1">
      <c r="B2148" s="133">
        <v>2137</v>
      </c>
      <c r="C2148" s="134" t="s">
        <v>6140</v>
      </c>
      <c r="D2148" s="135">
        <v>0</v>
      </c>
      <c r="E2148" s="135">
        <v>4</v>
      </c>
      <c r="F2148" s="135" t="s">
        <v>9</v>
      </c>
    </row>
    <row r="2149" spans="2:6" s="1" customFormat="1">
      <c r="B2149" s="133">
        <v>2138</v>
      </c>
      <c r="C2149" s="134" t="s">
        <v>6141</v>
      </c>
      <c r="D2149" s="135">
        <v>0</v>
      </c>
      <c r="E2149" s="135">
        <v>4</v>
      </c>
      <c r="F2149" s="135" t="s">
        <v>9</v>
      </c>
    </row>
    <row r="2150" spans="2:6" s="1" customFormat="1">
      <c r="B2150" s="133">
        <v>2139</v>
      </c>
      <c r="C2150" s="134" t="s">
        <v>6142</v>
      </c>
      <c r="D2150" s="135">
        <v>0</v>
      </c>
      <c r="E2150" s="135">
        <v>1</v>
      </c>
      <c r="F2150" s="135" t="s">
        <v>3779</v>
      </c>
    </row>
    <row r="2151" spans="2:6" s="1" customFormat="1">
      <c r="B2151" s="133">
        <v>2140</v>
      </c>
      <c r="C2151" s="134" t="s">
        <v>6143</v>
      </c>
      <c r="D2151" s="135">
        <v>0</v>
      </c>
      <c r="E2151" s="135">
        <v>4</v>
      </c>
      <c r="F2151" s="135" t="s">
        <v>9</v>
      </c>
    </row>
    <row r="2152" spans="2:6" s="1" customFormat="1">
      <c r="B2152" s="133">
        <v>2141</v>
      </c>
      <c r="C2152" s="134" t="s">
        <v>6144</v>
      </c>
      <c r="D2152" s="135">
        <v>3</v>
      </c>
      <c r="E2152" s="135">
        <v>4</v>
      </c>
      <c r="F2152" s="135" t="s">
        <v>9</v>
      </c>
    </row>
    <row r="2153" spans="2:6" s="1" customFormat="1">
      <c r="B2153" s="133">
        <v>2142</v>
      </c>
      <c r="C2153" s="134" t="s">
        <v>6145</v>
      </c>
      <c r="D2153" s="135">
        <v>0</v>
      </c>
      <c r="E2153" s="135">
        <v>4</v>
      </c>
      <c r="F2153" s="135" t="s">
        <v>9</v>
      </c>
    </row>
    <row r="2154" spans="2:6" s="1" customFormat="1">
      <c r="B2154" s="133">
        <v>2143</v>
      </c>
      <c r="C2154" s="134" t="s">
        <v>6146</v>
      </c>
      <c r="D2154" s="135">
        <v>0</v>
      </c>
      <c r="E2154" s="135">
        <v>4</v>
      </c>
      <c r="F2154" s="135" t="s">
        <v>9</v>
      </c>
    </row>
    <row r="2155" spans="2:6" s="1" customFormat="1">
      <c r="B2155" s="133">
        <v>2144</v>
      </c>
      <c r="C2155" s="134" t="s">
        <v>6147</v>
      </c>
      <c r="D2155" s="135">
        <v>0</v>
      </c>
      <c r="E2155" s="135">
        <v>4</v>
      </c>
      <c r="F2155" s="135" t="s">
        <v>9</v>
      </c>
    </row>
    <row r="2156" spans="2:6" s="1" customFormat="1">
      <c r="B2156" s="133">
        <v>2145</v>
      </c>
      <c r="C2156" s="134" t="s">
        <v>6148</v>
      </c>
      <c r="D2156" s="135">
        <v>3</v>
      </c>
      <c r="E2156" s="135">
        <v>4</v>
      </c>
      <c r="F2156" s="135" t="s">
        <v>9</v>
      </c>
    </row>
    <row r="2157" spans="2:6" s="1" customFormat="1">
      <c r="B2157" s="133">
        <v>2146</v>
      </c>
      <c r="C2157" s="134" t="s">
        <v>6149</v>
      </c>
      <c r="D2157" s="135">
        <v>0</v>
      </c>
      <c r="E2157" s="135">
        <v>1</v>
      </c>
      <c r="F2157" s="135" t="s">
        <v>3779</v>
      </c>
    </row>
    <row r="2158" spans="2:6" s="1" customFormat="1">
      <c r="B2158" s="133">
        <v>2147</v>
      </c>
      <c r="C2158" s="134" t="s">
        <v>6150</v>
      </c>
      <c r="D2158" s="135">
        <v>0</v>
      </c>
      <c r="E2158" s="135">
        <v>4</v>
      </c>
      <c r="F2158" s="135" t="s">
        <v>9</v>
      </c>
    </row>
    <row r="2159" spans="2:6" s="1" customFormat="1">
      <c r="B2159" s="133">
        <v>2148</v>
      </c>
      <c r="C2159" s="134" t="s">
        <v>6151</v>
      </c>
      <c r="D2159" s="135">
        <v>2</v>
      </c>
      <c r="E2159" s="135">
        <v>4</v>
      </c>
      <c r="F2159" s="135" t="s">
        <v>9</v>
      </c>
    </row>
    <row r="2160" spans="2:6" s="1" customFormat="1">
      <c r="B2160" s="133">
        <v>2149</v>
      </c>
      <c r="C2160" s="134" t="s">
        <v>6152</v>
      </c>
      <c r="D2160" s="135">
        <v>0</v>
      </c>
      <c r="E2160" s="135">
        <v>4</v>
      </c>
      <c r="F2160" s="135" t="s">
        <v>9</v>
      </c>
    </row>
    <row r="2161" spans="2:6" s="1" customFormat="1">
      <c r="B2161" s="133">
        <v>2150</v>
      </c>
      <c r="C2161" s="134" t="s">
        <v>6153</v>
      </c>
      <c r="D2161" s="135">
        <v>0</v>
      </c>
      <c r="E2161" s="135">
        <v>4</v>
      </c>
      <c r="F2161" s="135" t="s">
        <v>9</v>
      </c>
    </row>
    <row r="2162" spans="2:6" s="1" customFormat="1">
      <c r="B2162" s="133">
        <v>2151</v>
      </c>
      <c r="C2162" s="134" t="s">
        <v>6154</v>
      </c>
      <c r="D2162" s="135">
        <v>0</v>
      </c>
      <c r="E2162" s="135">
        <v>1</v>
      </c>
      <c r="F2162" s="135" t="s">
        <v>3779</v>
      </c>
    </row>
    <row r="2163" spans="2:6" s="1" customFormat="1">
      <c r="B2163" s="133">
        <v>2152</v>
      </c>
      <c r="C2163" s="134" t="s">
        <v>6155</v>
      </c>
      <c r="D2163" s="135">
        <v>0</v>
      </c>
      <c r="E2163" s="135">
        <v>3</v>
      </c>
      <c r="F2163" s="135" t="s">
        <v>9</v>
      </c>
    </row>
    <row r="2164" spans="2:6" s="1" customFormat="1">
      <c r="B2164" s="133">
        <v>2153</v>
      </c>
      <c r="C2164" s="134" t="s">
        <v>6156</v>
      </c>
      <c r="D2164" s="135">
        <v>3</v>
      </c>
      <c r="E2164" s="135">
        <v>4</v>
      </c>
      <c r="F2164" s="135" t="s">
        <v>9</v>
      </c>
    </row>
    <row r="2165" spans="2:6" s="1" customFormat="1">
      <c r="B2165" s="133">
        <v>2154</v>
      </c>
      <c r="C2165" s="134" t="s">
        <v>6157</v>
      </c>
      <c r="D2165" s="135">
        <v>0</v>
      </c>
      <c r="E2165" s="135">
        <v>4</v>
      </c>
      <c r="F2165" s="135" t="s">
        <v>9</v>
      </c>
    </row>
    <row r="2166" spans="2:6" s="1" customFormat="1">
      <c r="B2166" s="133">
        <v>2155</v>
      </c>
      <c r="C2166" s="134" t="s">
        <v>6158</v>
      </c>
      <c r="D2166" s="135">
        <v>4</v>
      </c>
      <c r="E2166" s="135">
        <v>4</v>
      </c>
      <c r="F2166" s="135" t="s">
        <v>9</v>
      </c>
    </row>
    <row r="2167" spans="2:6" s="1" customFormat="1">
      <c r="B2167" s="133">
        <v>2156</v>
      </c>
      <c r="C2167" s="134" t="s">
        <v>6159</v>
      </c>
      <c r="D2167" s="135">
        <v>0</v>
      </c>
      <c r="E2167" s="135">
        <v>4</v>
      </c>
      <c r="F2167" s="135" t="s">
        <v>9</v>
      </c>
    </row>
    <row r="2168" spans="2:6" s="1" customFormat="1">
      <c r="B2168" s="133">
        <v>2157</v>
      </c>
      <c r="C2168" s="134" t="s">
        <v>6160</v>
      </c>
      <c r="D2168" s="135">
        <v>0</v>
      </c>
      <c r="E2168" s="135">
        <v>1</v>
      </c>
      <c r="F2168" s="135" t="s">
        <v>3779</v>
      </c>
    </row>
    <row r="2169" spans="2:6" s="1" customFormat="1">
      <c r="B2169" s="133">
        <v>2158</v>
      </c>
      <c r="C2169" s="134" t="s">
        <v>6161</v>
      </c>
      <c r="D2169" s="135">
        <v>0</v>
      </c>
      <c r="E2169" s="135">
        <v>4</v>
      </c>
      <c r="F2169" s="135" t="s">
        <v>9</v>
      </c>
    </row>
    <row r="2170" spans="2:6" s="1" customFormat="1">
      <c r="B2170" s="133">
        <v>2159</v>
      </c>
      <c r="C2170" s="134" t="s">
        <v>6162</v>
      </c>
      <c r="D2170" s="135">
        <v>3</v>
      </c>
      <c r="E2170" s="135">
        <v>4</v>
      </c>
      <c r="F2170" s="135" t="s">
        <v>9</v>
      </c>
    </row>
    <row r="2171" spans="2:6" s="1" customFormat="1">
      <c r="B2171" s="133">
        <v>2160</v>
      </c>
      <c r="C2171" s="134" t="s">
        <v>6163</v>
      </c>
      <c r="D2171" s="135">
        <v>0</v>
      </c>
      <c r="E2171" s="135">
        <v>4</v>
      </c>
      <c r="F2171" s="135" t="s">
        <v>9</v>
      </c>
    </row>
    <row r="2172" spans="2:6" s="1" customFormat="1">
      <c r="B2172" s="133">
        <v>2161</v>
      </c>
      <c r="C2172" s="134" t="s">
        <v>6164</v>
      </c>
      <c r="D2172" s="135">
        <v>0</v>
      </c>
      <c r="E2172" s="135">
        <v>4</v>
      </c>
      <c r="F2172" s="135" t="s">
        <v>9</v>
      </c>
    </row>
    <row r="2173" spans="2:6" s="1" customFormat="1">
      <c r="B2173" s="133">
        <v>2162</v>
      </c>
      <c r="C2173" s="134" t="s">
        <v>6165</v>
      </c>
      <c r="D2173" s="135">
        <v>0</v>
      </c>
      <c r="E2173" s="135">
        <v>4</v>
      </c>
      <c r="F2173" s="135" t="s">
        <v>9</v>
      </c>
    </row>
    <row r="2174" spans="2:6" s="1" customFormat="1">
      <c r="B2174" s="133">
        <v>2163</v>
      </c>
      <c r="C2174" s="134" t="s">
        <v>6166</v>
      </c>
      <c r="D2174" s="135">
        <v>0</v>
      </c>
      <c r="E2174" s="135">
        <v>1</v>
      </c>
      <c r="F2174" s="135" t="s">
        <v>3779</v>
      </c>
    </row>
    <row r="2175" spans="2:6" s="1" customFormat="1">
      <c r="B2175" s="133">
        <v>2164</v>
      </c>
      <c r="C2175" s="134" t="s">
        <v>6167</v>
      </c>
      <c r="D2175" s="135">
        <v>0</v>
      </c>
      <c r="E2175" s="135">
        <v>4</v>
      </c>
      <c r="F2175" s="135" t="s">
        <v>9</v>
      </c>
    </row>
    <row r="2176" spans="2:6" s="1" customFormat="1">
      <c r="B2176" s="133">
        <v>2165</v>
      </c>
      <c r="C2176" s="134" t="s">
        <v>6168</v>
      </c>
      <c r="D2176" s="135">
        <v>0</v>
      </c>
      <c r="E2176" s="135">
        <v>4</v>
      </c>
      <c r="F2176" s="135" t="s">
        <v>9</v>
      </c>
    </row>
    <row r="2177" spans="2:6" s="1" customFormat="1">
      <c r="B2177" s="133">
        <v>2166</v>
      </c>
      <c r="C2177" s="134" t="s">
        <v>6169</v>
      </c>
      <c r="D2177" s="135">
        <v>0</v>
      </c>
      <c r="E2177" s="135">
        <v>4</v>
      </c>
      <c r="F2177" s="135" t="s">
        <v>9</v>
      </c>
    </row>
    <row r="2178" spans="2:6" s="1" customFormat="1">
      <c r="B2178" s="133">
        <v>2167</v>
      </c>
      <c r="C2178" s="134" t="s">
        <v>6170</v>
      </c>
      <c r="D2178" s="135">
        <v>0</v>
      </c>
      <c r="E2178" s="135">
        <v>4</v>
      </c>
      <c r="F2178" s="135" t="s">
        <v>9</v>
      </c>
    </row>
    <row r="2179" spans="2:6" s="1" customFormat="1">
      <c r="B2179" s="133">
        <v>2168</v>
      </c>
      <c r="C2179" s="134" t="s">
        <v>6171</v>
      </c>
      <c r="D2179" s="135">
        <v>0</v>
      </c>
      <c r="E2179" s="135">
        <v>4</v>
      </c>
      <c r="F2179" s="135" t="s">
        <v>9</v>
      </c>
    </row>
    <row r="2180" spans="2:6" s="1" customFormat="1">
      <c r="B2180" s="133">
        <v>2169</v>
      </c>
      <c r="C2180" s="134" t="s">
        <v>6172</v>
      </c>
      <c r="D2180" s="135">
        <v>0</v>
      </c>
      <c r="E2180" s="135">
        <v>1</v>
      </c>
      <c r="F2180" s="135" t="s">
        <v>3779</v>
      </c>
    </row>
    <row r="2181" spans="2:6" s="1" customFormat="1">
      <c r="B2181" s="133">
        <v>2170</v>
      </c>
      <c r="C2181" s="134" t="s">
        <v>6173</v>
      </c>
      <c r="D2181" s="135">
        <v>0</v>
      </c>
      <c r="E2181" s="135">
        <v>1</v>
      </c>
      <c r="F2181" s="135" t="s">
        <v>3779</v>
      </c>
    </row>
    <row r="2182" spans="2:6" s="1" customFormat="1">
      <c r="B2182" s="133">
        <v>2171</v>
      </c>
      <c r="C2182" s="134" t="s">
        <v>6174</v>
      </c>
      <c r="D2182" s="135">
        <v>0</v>
      </c>
      <c r="E2182" s="135">
        <v>4</v>
      </c>
      <c r="F2182" s="135" t="s">
        <v>9</v>
      </c>
    </row>
    <row r="2183" spans="2:6" s="1" customFormat="1">
      <c r="B2183" s="133">
        <v>2172</v>
      </c>
      <c r="C2183" s="134" t="s">
        <v>6175</v>
      </c>
      <c r="D2183" s="135">
        <v>0</v>
      </c>
      <c r="E2183" s="135">
        <v>4</v>
      </c>
      <c r="F2183" s="135" t="s">
        <v>9</v>
      </c>
    </row>
    <row r="2184" spans="2:6" s="1" customFormat="1">
      <c r="B2184" s="133">
        <v>2173</v>
      </c>
      <c r="C2184" s="134" t="s">
        <v>6176</v>
      </c>
      <c r="D2184" s="135">
        <v>0</v>
      </c>
      <c r="E2184" s="135">
        <v>4</v>
      </c>
      <c r="F2184" s="135" t="s">
        <v>9</v>
      </c>
    </row>
    <row r="2185" spans="2:6" s="1" customFormat="1">
      <c r="B2185" s="133">
        <v>2174</v>
      </c>
      <c r="C2185" s="134" t="s">
        <v>6177</v>
      </c>
      <c r="D2185" s="135">
        <v>4</v>
      </c>
      <c r="E2185" s="135">
        <v>4</v>
      </c>
      <c r="F2185" s="135" t="s">
        <v>9</v>
      </c>
    </row>
    <row r="2186" spans="2:6" s="1" customFormat="1">
      <c r="B2186" s="133">
        <v>2175</v>
      </c>
      <c r="C2186" s="134" t="s">
        <v>6178</v>
      </c>
      <c r="D2186" s="135">
        <v>0</v>
      </c>
      <c r="E2186" s="135">
        <v>4</v>
      </c>
      <c r="F2186" s="135" t="s">
        <v>9</v>
      </c>
    </row>
    <row r="2187" spans="2:6" s="1" customFormat="1">
      <c r="B2187" s="133">
        <v>2176</v>
      </c>
      <c r="C2187" s="134" t="s">
        <v>6179</v>
      </c>
      <c r="D2187" s="135">
        <v>2</v>
      </c>
      <c r="E2187" s="135">
        <v>1</v>
      </c>
      <c r="F2187" s="135" t="s">
        <v>3779</v>
      </c>
    </row>
    <row r="2188" spans="2:6" s="1" customFormat="1">
      <c r="B2188" s="133">
        <v>2177</v>
      </c>
      <c r="C2188" s="134" t="s">
        <v>6180</v>
      </c>
      <c r="D2188" s="135">
        <v>0</v>
      </c>
      <c r="E2188" s="135">
        <v>4</v>
      </c>
      <c r="F2188" s="135" t="s">
        <v>9</v>
      </c>
    </row>
    <row r="2189" spans="2:6" s="1" customFormat="1">
      <c r="B2189" s="133">
        <v>2178</v>
      </c>
      <c r="C2189" s="134" t="s">
        <v>6181</v>
      </c>
      <c r="D2189" s="135">
        <v>0</v>
      </c>
      <c r="E2189" s="135">
        <v>4</v>
      </c>
      <c r="F2189" s="135" t="s">
        <v>9</v>
      </c>
    </row>
    <row r="2190" spans="2:6" s="1" customFormat="1">
      <c r="B2190" s="133">
        <v>2179</v>
      </c>
      <c r="C2190" s="134" t="s">
        <v>6182</v>
      </c>
      <c r="D2190" s="135">
        <v>3</v>
      </c>
      <c r="E2190" s="135">
        <v>4</v>
      </c>
      <c r="F2190" s="135" t="s">
        <v>9</v>
      </c>
    </row>
    <row r="2191" spans="2:6" s="1" customFormat="1">
      <c r="B2191" s="133">
        <v>2180</v>
      </c>
      <c r="C2191" s="134" t="s">
        <v>6183</v>
      </c>
      <c r="D2191" s="135">
        <v>0</v>
      </c>
      <c r="E2191" s="135">
        <v>4</v>
      </c>
      <c r="F2191" s="135" t="s">
        <v>9</v>
      </c>
    </row>
    <row r="2192" spans="2:6" s="1" customFormat="1">
      <c r="B2192" s="133">
        <v>2181</v>
      </c>
      <c r="C2192" s="134" t="s">
        <v>6184</v>
      </c>
      <c r="D2192" s="135">
        <v>3</v>
      </c>
      <c r="E2192" s="135">
        <v>4</v>
      </c>
      <c r="F2192" s="135" t="s">
        <v>9</v>
      </c>
    </row>
    <row r="2193" spans="2:6" s="1" customFormat="1">
      <c r="B2193" s="133">
        <v>2182</v>
      </c>
      <c r="C2193" s="134" t="s">
        <v>6185</v>
      </c>
      <c r="D2193" s="135">
        <v>0</v>
      </c>
      <c r="E2193" s="135">
        <v>1</v>
      </c>
      <c r="F2193" s="135" t="s">
        <v>3779</v>
      </c>
    </row>
    <row r="2194" spans="2:6" s="1" customFormat="1">
      <c r="B2194" s="133">
        <v>2183</v>
      </c>
      <c r="C2194" s="134" t="s">
        <v>6186</v>
      </c>
      <c r="D2194" s="135">
        <v>0</v>
      </c>
      <c r="E2194" s="135">
        <v>4</v>
      </c>
      <c r="F2194" s="135" t="s">
        <v>9</v>
      </c>
    </row>
    <row r="2195" spans="2:6" s="1" customFormat="1">
      <c r="B2195" s="133">
        <v>2184</v>
      </c>
      <c r="C2195" s="134" t="s">
        <v>6187</v>
      </c>
      <c r="D2195" s="135">
        <v>0</v>
      </c>
      <c r="E2195" s="135">
        <v>4</v>
      </c>
      <c r="F2195" s="135" t="s">
        <v>9</v>
      </c>
    </row>
    <row r="2196" spans="2:6" s="1" customFormat="1">
      <c r="B2196" s="133">
        <v>2185</v>
      </c>
      <c r="C2196" s="134" t="s">
        <v>6188</v>
      </c>
      <c r="D2196" s="135">
        <v>0</v>
      </c>
      <c r="E2196" s="135">
        <v>4</v>
      </c>
      <c r="F2196" s="135" t="s">
        <v>9</v>
      </c>
    </row>
    <row r="2197" spans="2:6" s="1" customFormat="1">
      <c r="B2197" s="133">
        <v>2186</v>
      </c>
      <c r="C2197" s="134" t="s">
        <v>6189</v>
      </c>
      <c r="D2197" s="135">
        <v>0</v>
      </c>
      <c r="E2197" s="135">
        <v>4</v>
      </c>
      <c r="F2197" s="135" t="s">
        <v>9</v>
      </c>
    </row>
    <row r="2198" spans="2:6" s="1" customFormat="1">
      <c r="B2198" s="133">
        <v>2187</v>
      </c>
      <c r="C2198" s="134" t="s">
        <v>6190</v>
      </c>
      <c r="D2198" s="135">
        <v>0</v>
      </c>
      <c r="E2198" s="135">
        <v>4</v>
      </c>
      <c r="F2198" s="135" t="s">
        <v>9</v>
      </c>
    </row>
    <row r="2199" spans="2:6" s="1" customFormat="1">
      <c r="B2199" s="133">
        <v>2188</v>
      </c>
      <c r="C2199" s="134" t="s">
        <v>6191</v>
      </c>
      <c r="D2199" s="135">
        <v>0</v>
      </c>
      <c r="E2199" s="135">
        <v>2</v>
      </c>
      <c r="F2199" s="135" t="s">
        <v>3779</v>
      </c>
    </row>
    <row r="2200" spans="2:6" s="1" customFormat="1">
      <c r="B2200" s="133">
        <v>2189</v>
      </c>
      <c r="C2200" s="134" t="s">
        <v>6192</v>
      </c>
      <c r="D2200" s="135">
        <v>0</v>
      </c>
      <c r="E2200" s="135">
        <v>4</v>
      </c>
      <c r="F2200" s="135" t="s">
        <v>9</v>
      </c>
    </row>
    <row r="2201" spans="2:6" s="1" customFormat="1">
      <c r="B2201" s="133">
        <v>2190</v>
      </c>
      <c r="C2201" s="134" t="s">
        <v>6193</v>
      </c>
      <c r="D2201" s="135">
        <v>0</v>
      </c>
      <c r="E2201" s="135">
        <v>1</v>
      </c>
      <c r="F2201" s="135" t="s">
        <v>3779</v>
      </c>
    </row>
    <row r="2202" spans="2:6" s="1" customFormat="1">
      <c r="B2202" s="133">
        <v>2191</v>
      </c>
      <c r="C2202" s="134" t="s">
        <v>6194</v>
      </c>
      <c r="D2202" s="135">
        <v>0</v>
      </c>
      <c r="E2202" s="135">
        <v>4</v>
      </c>
      <c r="F2202" s="135" t="s">
        <v>9</v>
      </c>
    </row>
    <row r="2203" spans="2:6" s="1" customFormat="1">
      <c r="B2203" s="133">
        <v>2192</v>
      </c>
      <c r="C2203" s="134" t="s">
        <v>6195</v>
      </c>
      <c r="D2203" s="135">
        <v>0</v>
      </c>
      <c r="E2203" s="135">
        <v>4</v>
      </c>
      <c r="F2203" s="135" t="s">
        <v>9</v>
      </c>
    </row>
    <row r="2204" spans="2:6" s="1" customFormat="1">
      <c r="B2204" s="133">
        <v>2193</v>
      </c>
      <c r="C2204" s="134" t="s">
        <v>6196</v>
      </c>
      <c r="D2204" s="135">
        <v>0</v>
      </c>
      <c r="E2204" s="135">
        <v>4</v>
      </c>
      <c r="F2204" s="135" t="s">
        <v>9</v>
      </c>
    </row>
    <row r="2205" spans="2:6" s="1" customFormat="1">
      <c r="B2205" s="133">
        <v>2194</v>
      </c>
      <c r="C2205" s="134" t="s">
        <v>6197</v>
      </c>
      <c r="D2205" s="135">
        <v>0</v>
      </c>
      <c r="E2205" s="135">
        <v>1</v>
      </c>
      <c r="F2205" s="135" t="s">
        <v>3779</v>
      </c>
    </row>
    <row r="2206" spans="2:6" s="1" customFormat="1">
      <c r="B2206" s="133">
        <v>2195</v>
      </c>
      <c r="C2206" s="134" t="s">
        <v>6198</v>
      </c>
      <c r="D2206" s="135">
        <v>0</v>
      </c>
      <c r="E2206" s="135">
        <v>4</v>
      </c>
      <c r="F2206" s="135" t="s">
        <v>9</v>
      </c>
    </row>
    <row r="2207" spans="2:6" s="1" customFormat="1">
      <c r="B2207" s="133">
        <v>2196</v>
      </c>
      <c r="C2207" s="134" t="s">
        <v>6199</v>
      </c>
      <c r="D2207" s="135">
        <v>0</v>
      </c>
      <c r="E2207" s="135">
        <v>1</v>
      </c>
      <c r="F2207" s="135" t="s">
        <v>3779</v>
      </c>
    </row>
    <row r="2208" spans="2:6" s="1" customFormat="1">
      <c r="B2208" s="133">
        <v>2197</v>
      </c>
      <c r="C2208" s="134" t="s">
        <v>6200</v>
      </c>
      <c r="D2208" s="135">
        <v>0</v>
      </c>
      <c r="E2208" s="135">
        <v>4</v>
      </c>
      <c r="F2208" s="135" t="s">
        <v>9</v>
      </c>
    </row>
    <row r="2209" spans="2:6" s="1" customFormat="1">
      <c r="B2209" s="133">
        <v>2198</v>
      </c>
      <c r="C2209" s="134" t="s">
        <v>6201</v>
      </c>
      <c r="D2209" s="135">
        <v>0</v>
      </c>
      <c r="E2209" s="135">
        <v>4</v>
      </c>
      <c r="F2209" s="135" t="s">
        <v>9</v>
      </c>
    </row>
    <row r="2210" spans="2:6" s="1" customFormat="1">
      <c r="B2210" s="133">
        <v>2199</v>
      </c>
      <c r="C2210" s="134" t="s">
        <v>6202</v>
      </c>
      <c r="D2210" s="135">
        <v>0</v>
      </c>
      <c r="E2210" s="135">
        <v>4</v>
      </c>
      <c r="F2210" s="135" t="s">
        <v>9</v>
      </c>
    </row>
    <row r="2211" spans="2:6" s="1" customFormat="1">
      <c r="B2211" s="133">
        <v>2200</v>
      </c>
      <c r="C2211" s="134" t="s">
        <v>6203</v>
      </c>
      <c r="D2211" s="135">
        <v>0</v>
      </c>
      <c r="E2211" s="135">
        <v>4</v>
      </c>
      <c r="F2211" s="135" t="s">
        <v>9</v>
      </c>
    </row>
    <row r="2212" spans="2:6" s="1" customFormat="1">
      <c r="B2212" s="133">
        <v>2201</v>
      </c>
      <c r="C2212" s="134" t="s">
        <v>6204</v>
      </c>
      <c r="D2212" s="135">
        <v>0</v>
      </c>
      <c r="E2212" s="135">
        <v>4</v>
      </c>
      <c r="F2212" s="135" t="s">
        <v>9</v>
      </c>
    </row>
    <row r="2213" spans="2:6" s="1" customFormat="1">
      <c r="B2213" s="133">
        <v>2202</v>
      </c>
      <c r="C2213" s="134" t="s">
        <v>6205</v>
      </c>
      <c r="D2213" s="135">
        <v>0</v>
      </c>
      <c r="E2213" s="135">
        <v>4</v>
      </c>
      <c r="F2213" s="135" t="s">
        <v>9</v>
      </c>
    </row>
    <row r="2214" spans="2:6" s="1" customFormat="1">
      <c r="B2214" s="133">
        <v>2203</v>
      </c>
      <c r="C2214" s="134" t="s">
        <v>6206</v>
      </c>
      <c r="D2214" s="135">
        <v>0</v>
      </c>
      <c r="E2214" s="135">
        <v>1</v>
      </c>
      <c r="F2214" s="135" t="s">
        <v>3779</v>
      </c>
    </row>
    <row r="2215" spans="2:6" s="1" customFormat="1">
      <c r="B2215" s="133">
        <v>2204</v>
      </c>
      <c r="C2215" s="134" t="s">
        <v>6207</v>
      </c>
      <c r="D2215" s="135">
        <v>0</v>
      </c>
      <c r="E2215" s="135">
        <v>4</v>
      </c>
      <c r="F2215" s="135" t="s">
        <v>9</v>
      </c>
    </row>
    <row r="2216" spans="2:6" s="1" customFormat="1">
      <c r="B2216" s="133">
        <v>2205</v>
      </c>
      <c r="C2216" s="134" t="s">
        <v>6208</v>
      </c>
      <c r="D2216" s="135">
        <v>0</v>
      </c>
      <c r="E2216" s="135">
        <v>4</v>
      </c>
      <c r="F2216" s="135" t="s">
        <v>9</v>
      </c>
    </row>
    <row r="2217" spans="2:6" s="1" customFormat="1">
      <c r="B2217" s="133">
        <v>2206</v>
      </c>
      <c r="C2217" s="134" t="s">
        <v>6209</v>
      </c>
      <c r="D2217" s="135">
        <v>0</v>
      </c>
      <c r="E2217" s="135">
        <v>4</v>
      </c>
      <c r="F2217" s="135" t="s">
        <v>9</v>
      </c>
    </row>
    <row r="2218" spans="2:6" s="1" customFormat="1">
      <c r="B2218" s="133">
        <v>2207</v>
      </c>
      <c r="C2218" s="134" t="s">
        <v>6210</v>
      </c>
      <c r="D2218" s="135">
        <v>0</v>
      </c>
      <c r="E2218" s="135">
        <v>4</v>
      </c>
      <c r="F2218" s="135" t="s">
        <v>9</v>
      </c>
    </row>
    <row r="2219" spans="2:6" s="1" customFormat="1">
      <c r="B2219" s="133">
        <v>2208</v>
      </c>
      <c r="C2219" s="134" t="s">
        <v>6211</v>
      </c>
      <c r="D2219" s="135">
        <v>0</v>
      </c>
      <c r="E2219" s="135">
        <v>4</v>
      </c>
      <c r="F2219" s="135" t="s">
        <v>9</v>
      </c>
    </row>
    <row r="2220" spans="2:6" s="1" customFormat="1">
      <c r="B2220" s="133">
        <v>2209</v>
      </c>
      <c r="C2220" s="134" t="s">
        <v>6212</v>
      </c>
      <c r="D2220" s="135">
        <v>0</v>
      </c>
      <c r="E2220" s="135">
        <v>1</v>
      </c>
      <c r="F2220" s="135" t="s">
        <v>3779</v>
      </c>
    </row>
    <row r="2221" spans="2:6" s="1" customFormat="1">
      <c r="B2221" s="133">
        <v>2210</v>
      </c>
      <c r="C2221" s="134" t="s">
        <v>6213</v>
      </c>
      <c r="D2221" s="135">
        <v>0</v>
      </c>
      <c r="E2221" s="135">
        <v>4</v>
      </c>
      <c r="F2221" s="135" t="s">
        <v>9</v>
      </c>
    </row>
    <row r="2222" spans="2:6" s="1" customFormat="1">
      <c r="B2222" s="133">
        <v>2211</v>
      </c>
      <c r="C2222" s="134" t="s">
        <v>6214</v>
      </c>
      <c r="D2222" s="135">
        <v>0</v>
      </c>
      <c r="E2222" s="135">
        <v>4</v>
      </c>
      <c r="F2222" s="135" t="s">
        <v>9</v>
      </c>
    </row>
    <row r="2223" spans="2:6" s="1" customFormat="1">
      <c r="B2223" s="133">
        <v>2212</v>
      </c>
      <c r="C2223" s="134" t="s">
        <v>6215</v>
      </c>
      <c r="D2223" s="135">
        <v>2</v>
      </c>
      <c r="E2223" s="135">
        <v>4</v>
      </c>
      <c r="F2223" s="135" t="s">
        <v>9</v>
      </c>
    </row>
    <row r="2224" spans="2:6" s="1" customFormat="1">
      <c r="B2224" s="133">
        <v>2213</v>
      </c>
      <c r="C2224" s="134" t="s">
        <v>6216</v>
      </c>
      <c r="D2224" s="135">
        <v>0</v>
      </c>
      <c r="E2224" s="135">
        <v>4</v>
      </c>
      <c r="F2224" s="135" t="s">
        <v>9</v>
      </c>
    </row>
    <row r="2225" spans="2:6" s="1" customFormat="1">
      <c r="B2225" s="133">
        <v>2214</v>
      </c>
      <c r="C2225" s="134" t="s">
        <v>6217</v>
      </c>
      <c r="D2225" s="135">
        <v>4</v>
      </c>
      <c r="E2225" s="135">
        <v>4</v>
      </c>
      <c r="F2225" s="135" t="s">
        <v>9</v>
      </c>
    </row>
    <row r="2226" spans="2:6" s="1" customFormat="1">
      <c r="B2226" s="133">
        <v>2215</v>
      </c>
      <c r="C2226" s="134" t="s">
        <v>6218</v>
      </c>
      <c r="D2226" s="135">
        <v>0</v>
      </c>
      <c r="E2226" s="135">
        <v>4</v>
      </c>
      <c r="F2226" s="135" t="s">
        <v>9</v>
      </c>
    </row>
    <row r="2227" spans="2:6" s="1" customFormat="1">
      <c r="B2227" s="133">
        <v>2216</v>
      </c>
      <c r="C2227" s="134" t="s">
        <v>6219</v>
      </c>
      <c r="D2227" s="135">
        <v>3</v>
      </c>
      <c r="E2227" s="135">
        <v>4</v>
      </c>
      <c r="F2227" s="135" t="s">
        <v>9</v>
      </c>
    </row>
    <row r="2228" spans="2:6" s="1" customFormat="1">
      <c r="B2228" s="133">
        <v>2217</v>
      </c>
      <c r="C2228" s="134" t="s">
        <v>6220</v>
      </c>
      <c r="D2228" s="135">
        <v>0</v>
      </c>
      <c r="E2228" s="135">
        <v>4</v>
      </c>
      <c r="F2228" s="135" t="s">
        <v>9</v>
      </c>
    </row>
    <row r="2229" spans="2:6" s="1" customFormat="1">
      <c r="B2229" s="133">
        <v>2218</v>
      </c>
      <c r="C2229" s="134" t="s">
        <v>6221</v>
      </c>
      <c r="D2229" s="135">
        <v>0</v>
      </c>
      <c r="E2229" s="135">
        <v>4</v>
      </c>
      <c r="F2229" s="135" t="s">
        <v>9</v>
      </c>
    </row>
    <row r="2230" spans="2:6" s="1" customFormat="1">
      <c r="B2230" s="133">
        <v>2219</v>
      </c>
      <c r="C2230" s="134" t="s">
        <v>6222</v>
      </c>
      <c r="D2230" s="135">
        <v>0</v>
      </c>
      <c r="E2230" s="135">
        <v>1</v>
      </c>
      <c r="F2230" s="135" t="s">
        <v>3779</v>
      </c>
    </row>
    <row r="2231" spans="2:6" s="1" customFormat="1">
      <c r="B2231" s="133">
        <v>2220</v>
      </c>
      <c r="C2231" s="134" t="s">
        <v>6223</v>
      </c>
      <c r="D2231" s="135">
        <v>0</v>
      </c>
      <c r="E2231" s="135">
        <v>4</v>
      </c>
      <c r="F2231" s="135" t="s">
        <v>9</v>
      </c>
    </row>
    <row r="2232" spans="2:6" s="1" customFormat="1">
      <c r="B2232" s="133">
        <v>2221</v>
      </c>
      <c r="C2232" s="134" t="s">
        <v>6224</v>
      </c>
      <c r="D2232" s="135">
        <v>0</v>
      </c>
      <c r="E2232" s="135">
        <v>4</v>
      </c>
      <c r="F2232" s="135" t="s">
        <v>9</v>
      </c>
    </row>
    <row r="2233" spans="2:6" s="1" customFormat="1">
      <c r="B2233" s="133">
        <v>2222</v>
      </c>
      <c r="C2233" s="134" t="s">
        <v>6225</v>
      </c>
      <c r="D2233" s="135">
        <v>0</v>
      </c>
      <c r="E2233" s="135">
        <v>4</v>
      </c>
      <c r="F2233" s="135" t="s">
        <v>9</v>
      </c>
    </row>
    <row r="2234" spans="2:6" s="1" customFormat="1">
      <c r="B2234" s="133">
        <v>2223</v>
      </c>
      <c r="C2234" s="134" t="s">
        <v>6226</v>
      </c>
      <c r="D2234" s="135">
        <v>4</v>
      </c>
      <c r="E2234" s="135">
        <v>3</v>
      </c>
      <c r="F2234" s="135" t="s">
        <v>9</v>
      </c>
    </row>
    <row r="2235" spans="2:6" s="1" customFormat="1">
      <c r="B2235" s="133">
        <v>2224</v>
      </c>
      <c r="C2235" s="134" t="s">
        <v>6227</v>
      </c>
      <c r="D2235" s="135">
        <v>0</v>
      </c>
      <c r="E2235" s="135">
        <v>4</v>
      </c>
      <c r="F2235" s="135" t="s">
        <v>9</v>
      </c>
    </row>
    <row r="2236" spans="2:6" s="1" customFormat="1">
      <c r="B2236" s="133">
        <v>2225</v>
      </c>
      <c r="C2236" s="134" t="s">
        <v>6228</v>
      </c>
      <c r="D2236" s="135">
        <v>0</v>
      </c>
      <c r="E2236" s="135">
        <v>4</v>
      </c>
      <c r="F2236" s="135" t="s">
        <v>9</v>
      </c>
    </row>
    <row r="2237" spans="2:6" s="1" customFormat="1">
      <c r="B2237" s="133">
        <v>2226</v>
      </c>
      <c r="C2237" s="134" t="s">
        <v>6229</v>
      </c>
      <c r="D2237" s="135">
        <v>4</v>
      </c>
      <c r="E2237" s="135">
        <v>4</v>
      </c>
      <c r="F2237" s="135" t="s">
        <v>9</v>
      </c>
    </row>
    <row r="2238" spans="2:6" s="1" customFormat="1">
      <c r="B2238" s="133">
        <v>2227</v>
      </c>
      <c r="C2238" s="134" t="s">
        <v>6230</v>
      </c>
      <c r="D2238" s="135">
        <v>3</v>
      </c>
      <c r="E2238" s="135">
        <v>4</v>
      </c>
      <c r="F2238" s="135" t="s">
        <v>9</v>
      </c>
    </row>
    <row r="2239" spans="2:6" s="1" customFormat="1">
      <c r="B2239" s="133">
        <v>2228</v>
      </c>
      <c r="C2239" s="134" t="s">
        <v>6231</v>
      </c>
      <c r="D2239" s="135">
        <v>3</v>
      </c>
      <c r="E2239" s="135">
        <v>4</v>
      </c>
      <c r="F2239" s="135" t="s">
        <v>9</v>
      </c>
    </row>
    <row r="2240" spans="2:6" s="1" customFormat="1">
      <c r="B2240" s="133">
        <v>2229</v>
      </c>
      <c r="C2240" s="134" t="s">
        <v>6232</v>
      </c>
      <c r="D2240" s="135">
        <v>0</v>
      </c>
      <c r="E2240" s="135">
        <v>1</v>
      </c>
      <c r="F2240" s="135" t="s">
        <v>3779</v>
      </c>
    </row>
    <row r="2241" spans="2:6" s="1" customFormat="1">
      <c r="B2241" s="133">
        <v>2230</v>
      </c>
      <c r="C2241" s="134" t="s">
        <v>6233</v>
      </c>
      <c r="D2241" s="135">
        <v>0</v>
      </c>
      <c r="E2241" s="135">
        <v>4</v>
      </c>
      <c r="F2241" s="135" t="s">
        <v>9</v>
      </c>
    </row>
    <row r="2242" spans="2:6" s="1" customFormat="1">
      <c r="B2242" s="133">
        <v>2231</v>
      </c>
      <c r="C2242" s="134" t="s">
        <v>6234</v>
      </c>
      <c r="D2242" s="135">
        <v>3</v>
      </c>
      <c r="E2242" s="135">
        <v>4</v>
      </c>
      <c r="F2242" s="135" t="s">
        <v>9</v>
      </c>
    </row>
    <row r="2243" spans="2:6" s="1" customFormat="1">
      <c r="B2243" s="133">
        <v>2232</v>
      </c>
      <c r="C2243" s="134" t="s">
        <v>6235</v>
      </c>
      <c r="D2243" s="135">
        <v>0</v>
      </c>
      <c r="E2243" s="135">
        <v>4</v>
      </c>
      <c r="F2243" s="135" t="s">
        <v>9</v>
      </c>
    </row>
    <row r="2244" spans="2:6" s="1" customFormat="1">
      <c r="B2244" s="133">
        <v>2233</v>
      </c>
      <c r="C2244" s="134" t="s">
        <v>6236</v>
      </c>
      <c r="D2244" s="135">
        <v>0</v>
      </c>
      <c r="E2244" s="135">
        <v>2</v>
      </c>
      <c r="F2244" s="135" t="s">
        <v>3779</v>
      </c>
    </row>
    <row r="2245" spans="2:6" s="1" customFormat="1">
      <c r="B2245" s="133">
        <v>2234</v>
      </c>
      <c r="C2245" s="134" t="s">
        <v>6237</v>
      </c>
      <c r="D2245" s="135">
        <v>0</v>
      </c>
      <c r="E2245" s="135">
        <v>4</v>
      </c>
      <c r="F2245" s="135" t="s">
        <v>9</v>
      </c>
    </row>
    <row r="2246" spans="2:6" s="1" customFormat="1">
      <c r="B2246" s="133">
        <v>2235</v>
      </c>
      <c r="C2246" s="134" t="s">
        <v>6238</v>
      </c>
      <c r="D2246" s="135">
        <v>0</v>
      </c>
      <c r="E2246" s="135">
        <v>1</v>
      </c>
      <c r="F2246" s="135" t="s">
        <v>3779</v>
      </c>
    </row>
    <row r="2247" spans="2:6" s="1" customFormat="1">
      <c r="B2247" s="133">
        <v>2236</v>
      </c>
      <c r="C2247" s="134" t="s">
        <v>6239</v>
      </c>
      <c r="D2247" s="135">
        <v>4</v>
      </c>
      <c r="E2247" s="135">
        <v>4</v>
      </c>
      <c r="F2247" s="135" t="s">
        <v>9</v>
      </c>
    </row>
    <row r="2248" spans="2:6" s="1" customFormat="1">
      <c r="B2248" s="133">
        <v>2237</v>
      </c>
      <c r="C2248" s="134" t="s">
        <v>6240</v>
      </c>
      <c r="D2248" s="135">
        <v>4</v>
      </c>
      <c r="E2248" s="135">
        <v>1</v>
      </c>
      <c r="F2248" s="135" t="s">
        <v>9</v>
      </c>
    </row>
    <row r="2249" spans="2:6" s="1" customFormat="1">
      <c r="B2249" s="133">
        <v>2238</v>
      </c>
      <c r="C2249" s="134" t="s">
        <v>6241</v>
      </c>
      <c r="D2249" s="135">
        <v>0</v>
      </c>
      <c r="E2249" s="135">
        <v>4</v>
      </c>
      <c r="F2249" s="135" t="s">
        <v>9</v>
      </c>
    </row>
    <row r="2250" spans="2:6" s="1" customFormat="1">
      <c r="B2250" s="133">
        <v>2239</v>
      </c>
      <c r="C2250" s="134" t="s">
        <v>6242</v>
      </c>
      <c r="D2250" s="135">
        <v>3</v>
      </c>
      <c r="E2250" s="135">
        <v>1</v>
      </c>
      <c r="F2250" s="135" t="s">
        <v>9</v>
      </c>
    </row>
    <row r="2251" spans="2:6" s="1" customFormat="1">
      <c r="B2251" s="133">
        <v>2240</v>
      </c>
      <c r="C2251" s="134" t="s">
        <v>6243</v>
      </c>
      <c r="D2251" s="135">
        <v>0</v>
      </c>
      <c r="E2251" s="135">
        <v>3</v>
      </c>
      <c r="F2251" s="135" t="s">
        <v>9</v>
      </c>
    </row>
    <row r="2252" spans="2:6" s="1" customFormat="1">
      <c r="B2252" s="133">
        <v>2241</v>
      </c>
      <c r="C2252" s="134" t="s">
        <v>6244</v>
      </c>
      <c r="D2252" s="135">
        <v>2</v>
      </c>
      <c r="E2252" s="135">
        <v>1</v>
      </c>
      <c r="F2252" s="135" t="s">
        <v>3779</v>
      </c>
    </row>
    <row r="2253" spans="2:6" s="1" customFormat="1">
      <c r="B2253" s="133">
        <v>2242</v>
      </c>
      <c r="C2253" s="134" t="s">
        <v>6245</v>
      </c>
      <c r="D2253" s="135">
        <v>0</v>
      </c>
      <c r="E2253" s="135">
        <v>4</v>
      </c>
      <c r="F2253" s="135" t="s">
        <v>9</v>
      </c>
    </row>
    <row r="2254" spans="2:6" s="1" customFormat="1">
      <c r="B2254" s="133">
        <v>2243</v>
      </c>
      <c r="C2254" s="134" t="s">
        <v>6246</v>
      </c>
      <c r="D2254" s="135">
        <v>3</v>
      </c>
      <c r="E2254" s="135">
        <v>3</v>
      </c>
      <c r="F2254" s="135" t="s">
        <v>9</v>
      </c>
    </row>
    <row r="2255" spans="2:6" s="1" customFormat="1">
      <c r="B2255" s="133">
        <v>2244</v>
      </c>
      <c r="C2255" s="134" t="s">
        <v>6247</v>
      </c>
      <c r="D2255" s="135">
        <v>4</v>
      </c>
      <c r="E2255" s="135">
        <v>4</v>
      </c>
      <c r="F2255" s="135" t="s">
        <v>9</v>
      </c>
    </row>
    <row r="2256" spans="2:6" s="1" customFormat="1">
      <c r="B2256" s="133">
        <v>2245</v>
      </c>
      <c r="C2256" s="134" t="s">
        <v>6248</v>
      </c>
      <c r="D2256" s="135">
        <v>0</v>
      </c>
      <c r="E2256" s="135">
        <v>4</v>
      </c>
      <c r="F2256" s="135" t="s">
        <v>9</v>
      </c>
    </row>
    <row r="2257" spans="2:6" s="1" customFormat="1">
      <c r="B2257" s="133">
        <v>2246</v>
      </c>
      <c r="C2257" s="134" t="s">
        <v>6249</v>
      </c>
      <c r="D2257" s="135">
        <v>0</v>
      </c>
      <c r="E2257" s="135">
        <v>4</v>
      </c>
      <c r="F2257" s="135" t="s">
        <v>9</v>
      </c>
    </row>
    <row r="2258" spans="2:6" s="1" customFormat="1">
      <c r="B2258" s="133">
        <v>2247</v>
      </c>
      <c r="C2258" s="134" t="s">
        <v>6250</v>
      </c>
      <c r="D2258" s="135">
        <v>0</v>
      </c>
      <c r="E2258" s="135">
        <v>3</v>
      </c>
      <c r="F2258" s="135" t="s">
        <v>9</v>
      </c>
    </row>
    <row r="2259" spans="2:6" s="1" customFormat="1">
      <c r="B2259" s="133">
        <v>2248</v>
      </c>
      <c r="C2259" s="134" t="s">
        <v>6251</v>
      </c>
      <c r="D2259" s="135">
        <v>0</v>
      </c>
      <c r="E2259" s="135">
        <v>4</v>
      </c>
      <c r="F2259" s="135" t="s">
        <v>9</v>
      </c>
    </row>
    <row r="2260" spans="2:6" s="1" customFormat="1">
      <c r="B2260" s="133">
        <v>2249</v>
      </c>
      <c r="C2260" s="134" t="s">
        <v>6252</v>
      </c>
      <c r="D2260" s="135">
        <v>4</v>
      </c>
      <c r="E2260" s="135">
        <v>4</v>
      </c>
      <c r="F2260" s="135" t="s">
        <v>9</v>
      </c>
    </row>
    <row r="2261" spans="2:6" s="1" customFormat="1">
      <c r="B2261" s="133">
        <v>2250</v>
      </c>
      <c r="C2261" s="134" t="s">
        <v>6253</v>
      </c>
      <c r="D2261" s="135">
        <v>0</v>
      </c>
      <c r="E2261" s="135">
        <v>4</v>
      </c>
      <c r="F2261" s="135" t="s">
        <v>9</v>
      </c>
    </row>
    <row r="2262" spans="2:6" s="1" customFormat="1">
      <c r="B2262" s="133">
        <v>2251</v>
      </c>
      <c r="C2262" s="134" t="s">
        <v>6254</v>
      </c>
      <c r="D2262" s="135">
        <v>0</v>
      </c>
      <c r="E2262" s="135">
        <v>4</v>
      </c>
      <c r="F2262" s="135" t="s">
        <v>9</v>
      </c>
    </row>
    <row r="2263" spans="2:6" s="1" customFormat="1">
      <c r="B2263" s="133">
        <v>2252</v>
      </c>
      <c r="C2263" s="134" t="s">
        <v>6255</v>
      </c>
      <c r="D2263" s="135">
        <v>0</v>
      </c>
      <c r="E2263" s="135">
        <v>4</v>
      </c>
      <c r="F2263" s="135" t="s">
        <v>9</v>
      </c>
    </row>
    <row r="2264" spans="2:6" s="1" customFormat="1">
      <c r="B2264" s="133">
        <v>2253</v>
      </c>
      <c r="C2264" s="134" t="s">
        <v>6256</v>
      </c>
      <c r="D2264" s="135">
        <v>0</v>
      </c>
      <c r="E2264" s="135">
        <v>4</v>
      </c>
      <c r="F2264" s="135" t="s">
        <v>9</v>
      </c>
    </row>
    <row r="2265" spans="2:6" s="1" customFormat="1">
      <c r="B2265" s="133">
        <v>2254</v>
      </c>
      <c r="C2265" s="134" t="s">
        <v>6257</v>
      </c>
      <c r="D2265" s="135">
        <v>0</v>
      </c>
      <c r="E2265" s="135">
        <v>4</v>
      </c>
      <c r="F2265" s="135" t="s">
        <v>9</v>
      </c>
    </row>
    <row r="2266" spans="2:6" s="1" customFormat="1">
      <c r="B2266" s="133">
        <v>2255</v>
      </c>
      <c r="C2266" s="134" t="s">
        <v>6258</v>
      </c>
      <c r="D2266" s="135">
        <v>2</v>
      </c>
      <c r="E2266" s="135">
        <v>4</v>
      </c>
      <c r="F2266" s="135" t="s">
        <v>9</v>
      </c>
    </row>
    <row r="2267" spans="2:6" s="1" customFormat="1">
      <c r="B2267" s="133">
        <v>2256</v>
      </c>
      <c r="C2267" s="134" t="s">
        <v>6259</v>
      </c>
      <c r="D2267" s="135">
        <v>0</v>
      </c>
      <c r="E2267" s="135">
        <v>4</v>
      </c>
      <c r="F2267" s="135" t="s">
        <v>9</v>
      </c>
    </row>
    <row r="2268" spans="2:6" s="1" customFormat="1">
      <c r="B2268" s="133">
        <v>2257</v>
      </c>
      <c r="C2268" s="134" t="s">
        <v>6260</v>
      </c>
      <c r="D2268" s="135">
        <v>0</v>
      </c>
      <c r="E2268" s="135">
        <v>4</v>
      </c>
      <c r="F2268" s="135" t="s">
        <v>9</v>
      </c>
    </row>
    <row r="2269" spans="2:6" s="1" customFormat="1">
      <c r="B2269" s="133">
        <v>2258</v>
      </c>
      <c r="C2269" s="134" t="s">
        <v>6261</v>
      </c>
      <c r="D2269" s="135">
        <v>3</v>
      </c>
      <c r="E2269" s="135">
        <v>1</v>
      </c>
      <c r="F2269" s="135" t="s">
        <v>9</v>
      </c>
    </row>
    <row r="2270" spans="2:6" s="1" customFormat="1">
      <c r="B2270" s="133">
        <v>2259</v>
      </c>
      <c r="C2270" s="134" t="s">
        <v>6262</v>
      </c>
      <c r="D2270" s="135">
        <v>0</v>
      </c>
      <c r="E2270" s="135">
        <v>1</v>
      </c>
      <c r="F2270" s="135" t="s">
        <v>3779</v>
      </c>
    </row>
    <row r="2271" spans="2:6" s="1" customFormat="1">
      <c r="B2271" s="133">
        <v>2260</v>
      </c>
      <c r="C2271" s="134" t="s">
        <v>6263</v>
      </c>
      <c r="D2271" s="135">
        <v>3</v>
      </c>
      <c r="E2271" s="135">
        <v>1</v>
      </c>
      <c r="F2271" s="135" t="s">
        <v>9</v>
      </c>
    </row>
    <row r="2272" spans="2:6" s="1" customFormat="1">
      <c r="B2272" s="133">
        <v>2261</v>
      </c>
      <c r="C2272" s="134" t="s">
        <v>6264</v>
      </c>
      <c r="D2272" s="135">
        <v>2</v>
      </c>
      <c r="E2272" s="135">
        <v>4</v>
      </c>
      <c r="F2272" s="135" t="s">
        <v>9</v>
      </c>
    </row>
    <row r="2273" spans="2:6" s="1" customFormat="1">
      <c r="B2273" s="133">
        <v>2262</v>
      </c>
      <c r="C2273" s="134" t="s">
        <v>6265</v>
      </c>
      <c r="D2273" s="135">
        <v>0</v>
      </c>
      <c r="E2273" s="135">
        <v>4</v>
      </c>
      <c r="F2273" s="135" t="s">
        <v>9</v>
      </c>
    </row>
    <row r="2274" spans="2:6" s="1" customFormat="1">
      <c r="B2274" s="133">
        <v>2263</v>
      </c>
      <c r="C2274" s="134" t="s">
        <v>6266</v>
      </c>
      <c r="D2274" s="135">
        <v>3</v>
      </c>
      <c r="E2274" s="135">
        <v>3</v>
      </c>
      <c r="F2274" s="135" t="s">
        <v>9</v>
      </c>
    </row>
    <row r="2275" spans="2:6" s="1" customFormat="1">
      <c r="B2275" s="133">
        <v>2264</v>
      </c>
      <c r="C2275" s="134" t="s">
        <v>6267</v>
      </c>
      <c r="D2275" s="135">
        <v>3</v>
      </c>
      <c r="E2275" s="135">
        <v>4</v>
      </c>
      <c r="F2275" s="135" t="s">
        <v>9</v>
      </c>
    </row>
    <row r="2276" spans="2:6" s="1" customFormat="1">
      <c r="B2276" s="133">
        <v>2265</v>
      </c>
      <c r="C2276" s="134" t="s">
        <v>6268</v>
      </c>
      <c r="D2276" s="135">
        <v>0</v>
      </c>
      <c r="E2276" s="135">
        <v>1</v>
      </c>
      <c r="F2276" s="135" t="s">
        <v>3779</v>
      </c>
    </row>
    <row r="2277" spans="2:6" s="1" customFormat="1">
      <c r="B2277" s="133">
        <v>2266</v>
      </c>
      <c r="C2277" s="134" t="s">
        <v>6269</v>
      </c>
      <c r="D2277" s="135">
        <v>0</v>
      </c>
      <c r="E2277" s="135">
        <v>4</v>
      </c>
      <c r="F2277" s="135" t="s">
        <v>9</v>
      </c>
    </row>
    <row r="2278" spans="2:6" s="1" customFormat="1">
      <c r="B2278" s="133">
        <v>2267</v>
      </c>
      <c r="C2278" s="134" t="s">
        <v>6270</v>
      </c>
      <c r="D2278" s="135">
        <v>0</v>
      </c>
      <c r="E2278" s="135">
        <v>2</v>
      </c>
      <c r="F2278" s="135" t="s">
        <v>3779</v>
      </c>
    </row>
    <row r="2279" spans="2:6" s="1" customFormat="1">
      <c r="B2279" s="133">
        <v>2268</v>
      </c>
      <c r="C2279" s="134" t="s">
        <v>6271</v>
      </c>
      <c r="D2279" s="135">
        <v>0</v>
      </c>
      <c r="E2279" s="135">
        <v>1</v>
      </c>
      <c r="F2279" s="135" t="s">
        <v>3779</v>
      </c>
    </row>
    <row r="2280" spans="2:6" s="1" customFormat="1">
      <c r="B2280" s="133">
        <v>2269</v>
      </c>
      <c r="C2280" s="134" t="s">
        <v>6272</v>
      </c>
      <c r="D2280" s="135">
        <v>0</v>
      </c>
      <c r="E2280" s="135">
        <v>4</v>
      </c>
      <c r="F2280" s="135" t="s">
        <v>9</v>
      </c>
    </row>
    <row r="2281" spans="2:6" s="1" customFormat="1">
      <c r="B2281" s="133">
        <v>2270</v>
      </c>
      <c r="C2281" s="134" t="s">
        <v>6273</v>
      </c>
      <c r="D2281" s="135">
        <v>0</v>
      </c>
      <c r="E2281" s="135">
        <v>1</v>
      </c>
      <c r="F2281" s="135" t="s">
        <v>3779</v>
      </c>
    </row>
    <row r="2282" spans="2:6" s="1" customFormat="1">
      <c r="B2282" s="133">
        <v>2271</v>
      </c>
      <c r="C2282" s="134" t="s">
        <v>6274</v>
      </c>
      <c r="D2282" s="135">
        <v>0</v>
      </c>
      <c r="E2282" s="135">
        <v>1</v>
      </c>
      <c r="F2282" s="135" t="s">
        <v>3779</v>
      </c>
    </row>
    <row r="2283" spans="2:6" s="1" customFormat="1">
      <c r="B2283" s="133">
        <v>2272</v>
      </c>
      <c r="C2283" s="134" t="s">
        <v>6275</v>
      </c>
      <c r="D2283" s="135">
        <v>0</v>
      </c>
      <c r="E2283" s="135">
        <v>4</v>
      </c>
      <c r="F2283" s="135" t="s">
        <v>9</v>
      </c>
    </row>
    <row r="2284" spans="2:6" s="1" customFormat="1">
      <c r="B2284" s="133">
        <v>2273</v>
      </c>
      <c r="C2284" s="134" t="s">
        <v>6276</v>
      </c>
      <c r="D2284" s="135">
        <v>0</v>
      </c>
      <c r="E2284" s="135">
        <v>4</v>
      </c>
      <c r="F2284" s="135" t="s">
        <v>9</v>
      </c>
    </row>
    <row r="2285" spans="2:6" s="1" customFormat="1">
      <c r="B2285" s="133">
        <v>2274</v>
      </c>
      <c r="C2285" s="134" t="s">
        <v>6277</v>
      </c>
      <c r="D2285" s="135">
        <v>0</v>
      </c>
      <c r="E2285" s="135">
        <v>4</v>
      </c>
      <c r="F2285" s="135" t="s">
        <v>9</v>
      </c>
    </row>
    <row r="2286" spans="2:6" s="1" customFormat="1">
      <c r="B2286" s="133">
        <v>2275</v>
      </c>
      <c r="C2286" s="134" t="s">
        <v>6278</v>
      </c>
      <c r="D2286" s="135">
        <v>0</v>
      </c>
      <c r="E2286" s="135">
        <v>4</v>
      </c>
      <c r="F2286" s="135" t="s">
        <v>9</v>
      </c>
    </row>
    <row r="2287" spans="2:6" s="1" customFormat="1">
      <c r="B2287" s="133">
        <v>2276</v>
      </c>
      <c r="C2287" s="134" t="s">
        <v>6279</v>
      </c>
      <c r="D2287" s="135">
        <v>3</v>
      </c>
      <c r="E2287" s="135">
        <v>4</v>
      </c>
      <c r="F2287" s="135" t="s">
        <v>9</v>
      </c>
    </row>
    <row r="2288" spans="2:6" s="1" customFormat="1">
      <c r="B2288" s="133">
        <v>2277</v>
      </c>
      <c r="C2288" s="134" t="s">
        <v>6280</v>
      </c>
      <c r="D2288" s="135">
        <v>4</v>
      </c>
      <c r="E2288" s="135">
        <v>4</v>
      </c>
      <c r="F2288" s="135" t="s">
        <v>9</v>
      </c>
    </row>
    <row r="2289" spans="2:6" s="1" customFormat="1">
      <c r="B2289" s="133">
        <v>2278</v>
      </c>
      <c r="C2289" s="134" t="s">
        <v>6281</v>
      </c>
      <c r="D2289" s="135">
        <v>0</v>
      </c>
      <c r="E2289" s="135">
        <v>4</v>
      </c>
      <c r="F2289" s="135" t="s">
        <v>9</v>
      </c>
    </row>
    <row r="2290" spans="2:6" s="1" customFormat="1">
      <c r="B2290" s="133">
        <v>2279</v>
      </c>
      <c r="C2290" s="134" t="s">
        <v>6282</v>
      </c>
      <c r="D2290" s="135">
        <v>0</v>
      </c>
      <c r="E2290" s="135">
        <v>4</v>
      </c>
      <c r="F2290" s="135" t="s">
        <v>9</v>
      </c>
    </row>
    <row r="2291" spans="2:6" s="1" customFormat="1">
      <c r="B2291" s="133">
        <v>2280</v>
      </c>
      <c r="C2291" s="134" t="s">
        <v>6283</v>
      </c>
      <c r="D2291" s="135">
        <v>0</v>
      </c>
      <c r="E2291" s="135">
        <v>4</v>
      </c>
      <c r="F2291" s="135" t="s">
        <v>9</v>
      </c>
    </row>
    <row r="2292" spans="2:6" s="1" customFormat="1">
      <c r="B2292" s="133">
        <v>2281</v>
      </c>
      <c r="C2292" s="134" t="s">
        <v>6284</v>
      </c>
      <c r="D2292" s="135">
        <v>0</v>
      </c>
      <c r="E2292" s="135">
        <v>4</v>
      </c>
      <c r="F2292" s="135" t="s">
        <v>9</v>
      </c>
    </row>
    <row r="2293" spans="2:6" s="1" customFormat="1">
      <c r="B2293" s="133">
        <v>2282</v>
      </c>
      <c r="C2293" s="134" t="s">
        <v>6285</v>
      </c>
      <c r="D2293" s="135">
        <v>0</v>
      </c>
      <c r="E2293" s="135">
        <v>4</v>
      </c>
      <c r="F2293" s="135" t="s">
        <v>9</v>
      </c>
    </row>
    <row r="2294" spans="2:6" s="1" customFormat="1">
      <c r="B2294" s="133">
        <v>2283</v>
      </c>
      <c r="C2294" s="134" t="s">
        <v>6286</v>
      </c>
      <c r="D2294" s="135">
        <v>4</v>
      </c>
      <c r="E2294" s="135">
        <v>4</v>
      </c>
      <c r="F2294" s="135" t="s">
        <v>9</v>
      </c>
    </row>
    <row r="2295" spans="2:6" s="1" customFormat="1">
      <c r="B2295" s="133">
        <v>2284</v>
      </c>
      <c r="C2295" s="134" t="s">
        <v>6287</v>
      </c>
      <c r="D2295" s="135">
        <v>0</v>
      </c>
      <c r="E2295" s="135">
        <v>1</v>
      </c>
      <c r="F2295" s="135" t="s">
        <v>3779</v>
      </c>
    </row>
    <row r="2296" spans="2:6" s="1" customFormat="1">
      <c r="B2296" s="133">
        <v>2285</v>
      </c>
      <c r="C2296" s="134" t="s">
        <v>6288</v>
      </c>
      <c r="D2296" s="135">
        <v>0</v>
      </c>
      <c r="E2296" s="135">
        <v>4</v>
      </c>
      <c r="F2296" s="135" t="s">
        <v>9</v>
      </c>
    </row>
    <row r="2297" spans="2:6" s="1" customFormat="1">
      <c r="B2297" s="133">
        <v>2286</v>
      </c>
      <c r="C2297" s="134" t="s">
        <v>6289</v>
      </c>
      <c r="D2297" s="135">
        <v>0</v>
      </c>
      <c r="E2297" s="135">
        <v>1</v>
      </c>
      <c r="F2297" s="135" t="s">
        <v>3779</v>
      </c>
    </row>
    <row r="2298" spans="2:6" s="1" customFormat="1">
      <c r="B2298" s="133">
        <v>2287</v>
      </c>
      <c r="C2298" s="134" t="s">
        <v>6290</v>
      </c>
      <c r="D2298" s="135">
        <v>0</v>
      </c>
      <c r="E2298" s="135">
        <v>4</v>
      </c>
      <c r="F2298" s="135" t="s">
        <v>9</v>
      </c>
    </row>
    <row r="2299" spans="2:6" s="1" customFormat="1">
      <c r="B2299" s="133">
        <v>2288</v>
      </c>
      <c r="C2299" s="134" t="s">
        <v>6291</v>
      </c>
      <c r="D2299" s="135">
        <v>0</v>
      </c>
      <c r="E2299" s="135">
        <v>4</v>
      </c>
      <c r="F2299" s="135" t="s">
        <v>9</v>
      </c>
    </row>
    <row r="2300" spans="2:6" s="1" customFormat="1">
      <c r="B2300" s="133">
        <v>2289</v>
      </c>
      <c r="C2300" s="134" t="s">
        <v>6292</v>
      </c>
      <c r="D2300" s="135">
        <v>2</v>
      </c>
      <c r="E2300" s="135">
        <v>4</v>
      </c>
      <c r="F2300" s="135" t="s">
        <v>9</v>
      </c>
    </row>
    <row r="2301" spans="2:6" s="1" customFormat="1">
      <c r="B2301" s="133">
        <v>2290</v>
      </c>
      <c r="C2301" s="134" t="s">
        <v>6293</v>
      </c>
      <c r="D2301" s="135">
        <v>0</v>
      </c>
      <c r="E2301" s="135">
        <v>4</v>
      </c>
      <c r="F2301" s="135" t="s">
        <v>9</v>
      </c>
    </row>
    <row r="2302" spans="2:6" s="1" customFormat="1">
      <c r="B2302" s="133">
        <v>2291</v>
      </c>
      <c r="C2302" s="134" t="s">
        <v>6294</v>
      </c>
      <c r="D2302" s="135">
        <v>0</v>
      </c>
      <c r="E2302" s="135">
        <v>1</v>
      </c>
      <c r="F2302" s="135" t="s">
        <v>3779</v>
      </c>
    </row>
    <row r="2303" spans="2:6" s="1" customFormat="1">
      <c r="B2303" s="133">
        <v>2292</v>
      </c>
      <c r="C2303" s="134" t="s">
        <v>6295</v>
      </c>
      <c r="D2303" s="135">
        <v>2</v>
      </c>
      <c r="E2303" s="135">
        <v>1</v>
      </c>
      <c r="F2303" s="135" t="s">
        <v>3779</v>
      </c>
    </row>
    <row r="2304" spans="2:6" s="1" customFormat="1">
      <c r="B2304" s="133">
        <v>2293</v>
      </c>
      <c r="C2304" s="134" t="s">
        <v>6296</v>
      </c>
      <c r="D2304" s="135">
        <v>0</v>
      </c>
      <c r="E2304" s="135">
        <v>4</v>
      </c>
      <c r="F2304" s="135" t="s">
        <v>9</v>
      </c>
    </row>
    <row r="2305" spans="2:6" s="1" customFormat="1">
      <c r="B2305" s="133">
        <v>2294</v>
      </c>
      <c r="C2305" s="134" t="s">
        <v>6297</v>
      </c>
      <c r="D2305" s="135">
        <v>0</v>
      </c>
      <c r="E2305" s="135">
        <v>4</v>
      </c>
      <c r="F2305" s="135" t="s">
        <v>9</v>
      </c>
    </row>
    <row r="2306" spans="2:6" s="1" customFormat="1">
      <c r="B2306" s="133">
        <v>2295</v>
      </c>
      <c r="C2306" s="134" t="s">
        <v>6298</v>
      </c>
      <c r="D2306" s="135">
        <v>0</v>
      </c>
      <c r="E2306" s="135">
        <v>4</v>
      </c>
      <c r="F2306" s="135" t="s">
        <v>9</v>
      </c>
    </row>
    <row r="2307" spans="2:6" s="1" customFormat="1">
      <c r="B2307" s="133">
        <v>2296</v>
      </c>
      <c r="C2307" s="134" t="s">
        <v>6299</v>
      </c>
      <c r="D2307" s="135">
        <v>0</v>
      </c>
      <c r="E2307" s="135">
        <v>4</v>
      </c>
      <c r="F2307" s="135" t="s">
        <v>9</v>
      </c>
    </row>
    <row r="2308" spans="2:6" s="1" customFormat="1">
      <c r="B2308" s="133">
        <v>2297</v>
      </c>
      <c r="C2308" s="134" t="s">
        <v>6300</v>
      </c>
      <c r="D2308" s="135">
        <v>0</v>
      </c>
      <c r="E2308" s="135">
        <v>4</v>
      </c>
      <c r="F2308" s="135" t="s">
        <v>9</v>
      </c>
    </row>
    <row r="2309" spans="2:6" s="1" customFormat="1">
      <c r="B2309" s="133">
        <v>2298</v>
      </c>
      <c r="C2309" s="134" t="s">
        <v>6301</v>
      </c>
      <c r="D2309" s="135">
        <v>0</v>
      </c>
      <c r="E2309" s="135">
        <v>4</v>
      </c>
      <c r="F2309" s="135" t="s">
        <v>9</v>
      </c>
    </row>
    <row r="2310" spans="2:6" s="1" customFormat="1">
      <c r="B2310" s="133">
        <v>2299</v>
      </c>
      <c r="C2310" s="134" t="s">
        <v>6302</v>
      </c>
      <c r="D2310" s="135">
        <v>0</v>
      </c>
      <c r="E2310" s="135">
        <v>4</v>
      </c>
      <c r="F2310" s="135" t="s">
        <v>9</v>
      </c>
    </row>
    <row r="2311" spans="2:6" s="1" customFormat="1">
      <c r="B2311" s="133">
        <v>2300</v>
      </c>
      <c r="C2311" s="134" t="s">
        <v>6303</v>
      </c>
      <c r="D2311" s="135">
        <v>0</v>
      </c>
      <c r="E2311" s="135">
        <v>4</v>
      </c>
      <c r="F2311" s="135" t="s">
        <v>9</v>
      </c>
    </row>
    <row r="2312" spans="2:6" s="1" customFormat="1">
      <c r="B2312" s="133">
        <v>2301</v>
      </c>
      <c r="C2312" s="134" t="s">
        <v>6304</v>
      </c>
      <c r="D2312" s="135">
        <v>0</v>
      </c>
      <c r="E2312" s="135">
        <v>1</v>
      </c>
      <c r="F2312" s="135" t="s">
        <v>3779</v>
      </c>
    </row>
    <row r="2313" spans="2:6" s="1" customFormat="1">
      <c r="B2313" s="133">
        <v>2302</v>
      </c>
      <c r="C2313" s="134" t="s">
        <v>6305</v>
      </c>
      <c r="D2313" s="135">
        <v>0</v>
      </c>
      <c r="E2313" s="135">
        <v>4</v>
      </c>
      <c r="F2313" s="135" t="s">
        <v>9</v>
      </c>
    </row>
    <row r="2314" spans="2:6" s="1" customFormat="1">
      <c r="B2314" s="133">
        <v>2303</v>
      </c>
      <c r="C2314" s="134" t="s">
        <v>6306</v>
      </c>
      <c r="D2314" s="135">
        <v>0</v>
      </c>
      <c r="E2314" s="135">
        <v>1</v>
      </c>
      <c r="F2314" s="135" t="s">
        <v>3779</v>
      </c>
    </row>
    <row r="2315" spans="2:6" s="1" customFormat="1">
      <c r="B2315" s="133">
        <v>2304</v>
      </c>
      <c r="C2315" s="134" t="s">
        <v>6307</v>
      </c>
      <c r="D2315" s="135">
        <v>0</v>
      </c>
      <c r="E2315" s="135">
        <v>4</v>
      </c>
      <c r="F2315" s="135" t="s">
        <v>9</v>
      </c>
    </row>
    <row r="2316" spans="2:6" s="1" customFormat="1">
      <c r="B2316" s="133">
        <v>2305</v>
      </c>
      <c r="C2316" s="134" t="s">
        <v>6308</v>
      </c>
      <c r="D2316" s="135">
        <v>0</v>
      </c>
      <c r="E2316" s="135">
        <v>4</v>
      </c>
      <c r="F2316" s="135" t="s">
        <v>9</v>
      </c>
    </row>
    <row r="2317" spans="2:6" s="1" customFormat="1">
      <c r="B2317" s="133">
        <v>2306</v>
      </c>
      <c r="C2317" s="134" t="s">
        <v>6309</v>
      </c>
      <c r="D2317" s="135">
        <v>2</v>
      </c>
      <c r="E2317" s="135">
        <v>4</v>
      </c>
      <c r="F2317" s="135" t="s">
        <v>9</v>
      </c>
    </row>
    <row r="2318" spans="2:6" s="1" customFormat="1">
      <c r="B2318" s="133">
        <v>2307</v>
      </c>
      <c r="C2318" s="134" t="s">
        <v>6310</v>
      </c>
      <c r="D2318" s="135">
        <v>3</v>
      </c>
      <c r="E2318" s="135">
        <v>4</v>
      </c>
      <c r="F2318" s="135" t="s">
        <v>9</v>
      </c>
    </row>
    <row r="2319" spans="2:6" s="1" customFormat="1">
      <c r="B2319" s="133">
        <v>2308</v>
      </c>
      <c r="C2319" s="134" t="s">
        <v>6311</v>
      </c>
      <c r="D2319" s="135">
        <v>0</v>
      </c>
      <c r="E2319" s="135">
        <v>1</v>
      </c>
      <c r="F2319" s="135" t="s">
        <v>3779</v>
      </c>
    </row>
    <row r="2320" spans="2:6" s="1" customFormat="1">
      <c r="B2320" s="133">
        <v>2309</v>
      </c>
      <c r="C2320" s="134" t="s">
        <v>6312</v>
      </c>
      <c r="D2320" s="135">
        <v>0</v>
      </c>
      <c r="E2320" s="135">
        <v>3</v>
      </c>
      <c r="F2320" s="135" t="s">
        <v>9</v>
      </c>
    </row>
    <row r="2321" spans="2:6" s="1" customFormat="1">
      <c r="B2321" s="133">
        <v>2310</v>
      </c>
      <c r="C2321" s="134" t="s">
        <v>6313</v>
      </c>
      <c r="D2321" s="135">
        <v>2</v>
      </c>
      <c r="E2321" s="135">
        <v>4</v>
      </c>
      <c r="F2321" s="135" t="s">
        <v>9</v>
      </c>
    </row>
    <row r="2322" spans="2:6" s="1" customFormat="1">
      <c r="B2322" s="133">
        <v>2311</v>
      </c>
      <c r="C2322" s="134" t="s">
        <v>6314</v>
      </c>
      <c r="D2322" s="135">
        <v>0</v>
      </c>
      <c r="E2322" s="135">
        <v>4</v>
      </c>
      <c r="F2322" s="135" t="s">
        <v>9</v>
      </c>
    </row>
    <row r="2323" spans="2:6" s="1" customFormat="1">
      <c r="B2323" s="133">
        <v>2312</v>
      </c>
      <c r="C2323" s="134" t="s">
        <v>6315</v>
      </c>
      <c r="D2323" s="135">
        <v>0</v>
      </c>
      <c r="E2323" s="135">
        <v>4</v>
      </c>
      <c r="F2323" s="135" t="s">
        <v>9</v>
      </c>
    </row>
    <row r="2324" spans="2:6" s="1" customFormat="1">
      <c r="B2324" s="133">
        <v>2313</v>
      </c>
      <c r="C2324" s="134" t="s">
        <v>6316</v>
      </c>
      <c r="D2324" s="135">
        <v>0</v>
      </c>
      <c r="E2324" s="135">
        <v>1</v>
      </c>
      <c r="F2324" s="135" t="s">
        <v>3779</v>
      </c>
    </row>
    <row r="2325" spans="2:6" s="1" customFormat="1">
      <c r="B2325" s="133">
        <v>2314</v>
      </c>
      <c r="C2325" s="134" t="s">
        <v>6317</v>
      </c>
      <c r="D2325" s="135">
        <v>0</v>
      </c>
      <c r="E2325" s="135">
        <v>4</v>
      </c>
      <c r="F2325" s="135" t="s">
        <v>9</v>
      </c>
    </row>
    <row r="2326" spans="2:6" s="1" customFormat="1">
      <c r="B2326" s="133">
        <v>2315</v>
      </c>
      <c r="C2326" s="134" t="s">
        <v>6318</v>
      </c>
      <c r="D2326" s="135">
        <v>0</v>
      </c>
      <c r="E2326" s="135">
        <v>4</v>
      </c>
      <c r="F2326" s="135" t="s">
        <v>9</v>
      </c>
    </row>
    <row r="2327" spans="2:6" s="1" customFormat="1">
      <c r="B2327" s="133">
        <v>2316</v>
      </c>
      <c r="C2327" s="134" t="s">
        <v>6319</v>
      </c>
      <c r="D2327" s="135">
        <v>0</v>
      </c>
      <c r="E2327" s="135">
        <v>4</v>
      </c>
      <c r="F2327" s="135" t="s">
        <v>9</v>
      </c>
    </row>
    <row r="2328" spans="2:6" s="1" customFormat="1">
      <c r="B2328" s="133">
        <v>2317</v>
      </c>
      <c r="C2328" s="134" t="s">
        <v>6320</v>
      </c>
      <c r="D2328" s="135">
        <v>0</v>
      </c>
      <c r="E2328" s="135">
        <v>4</v>
      </c>
      <c r="F2328" s="135" t="s">
        <v>9</v>
      </c>
    </row>
    <row r="2329" spans="2:6" s="1" customFormat="1">
      <c r="B2329" s="133">
        <v>2318</v>
      </c>
      <c r="C2329" s="134" t="s">
        <v>6321</v>
      </c>
      <c r="D2329" s="135">
        <v>3</v>
      </c>
      <c r="E2329" s="135">
        <v>4</v>
      </c>
      <c r="F2329" s="135" t="s">
        <v>9</v>
      </c>
    </row>
    <row r="2330" spans="2:6" s="1" customFormat="1">
      <c r="B2330" s="133">
        <v>2319</v>
      </c>
      <c r="C2330" s="134" t="s">
        <v>6322</v>
      </c>
      <c r="D2330" s="135">
        <v>0</v>
      </c>
      <c r="E2330" s="135">
        <v>4</v>
      </c>
      <c r="F2330" s="135" t="s">
        <v>9</v>
      </c>
    </row>
    <row r="2331" spans="2:6" s="1" customFormat="1">
      <c r="B2331" s="133">
        <v>2320</v>
      </c>
      <c r="C2331" s="134" t="s">
        <v>6323</v>
      </c>
      <c r="D2331" s="135">
        <v>0</v>
      </c>
      <c r="E2331" s="135">
        <v>4</v>
      </c>
      <c r="F2331" s="135" t="s">
        <v>9</v>
      </c>
    </row>
    <row r="2332" spans="2:6" s="1" customFormat="1">
      <c r="B2332" s="133">
        <v>2321</v>
      </c>
      <c r="C2332" s="134" t="s">
        <v>6324</v>
      </c>
      <c r="D2332" s="135">
        <v>0</v>
      </c>
      <c r="E2332" s="135">
        <v>1</v>
      </c>
      <c r="F2332" s="135" t="s">
        <v>3779</v>
      </c>
    </row>
    <row r="2333" spans="2:6" s="1" customFormat="1">
      <c r="B2333" s="133">
        <v>2322</v>
      </c>
      <c r="C2333" s="134" t="s">
        <v>6325</v>
      </c>
      <c r="D2333" s="135">
        <v>0</v>
      </c>
      <c r="E2333" s="135">
        <v>1</v>
      </c>
      <c r="F2333" s="135" t="s">
        <v>3779</v>
      </c>
    </row>
    <row r="2334" spans="2:6" s="1" customFormat="1">
      <c r="B2334" s="133">
        <v>2323</v>
      </c>
      <c r="C2334" s="134" t="s">
        <v>6326</v>
      </c>
      <c r="D2334" s="135">
        <v>0</v>
      </c>
      <c r="E2334" s="135">
        <v>4</v>
      </c>
      <c r="F2334" s="135" t="s">
        <v>9</v>
      </c>
    </row>
    <row r="2335" spans="2:6" s="1" customFormat="1">
      <c r="B2335" s="133">
        <v>2324</v>
      </c>
      <c r="C2335" s="134" t="s">
        <v>6327</v>
      </c>
      <c r="D2335" s="135">
        <v>0</v>
      </c>
      <c r="E2335" s="135">
        <v>4</v>
      </c>
      <c r="F2335" s="135" t="s">
        <v>9</v>
      </c>
    </row>
    <row r="2336" spans="2:6" s="1" customFormat="1">
      <c r="B2336" s="133">
        <v>2325</v>
      </c>
      <c r="C2336" s="134" t="s">
        <v>6328</v>
      </c>
      <c r="D2336" s="135">
        <v>2</v>
      </c>
      <c r="E2336" s="135">
        <v>4</v>
      </c>
      <c r="F2336" s="135" t="s">
        <v>9</v>
      </c>
    </row>
    <row r="2337" spans="2:6" s="1" customFormat="1">
      <c r="B2337" s="133">
        <v>2326</v>
      </c>
      <c r="C2337" s="134" t="s">
        <v>6329</v>
      </c>
      <c r="D2337" s="135">
        <v>0</v>
      </c>
      <c r="E2337" s="135">
        <v>4</v>
      </c>
      <c r="F2337" s="135" t="s">
        <v>9</v>
      </c>
    </row>
    <row r="2338" spans="2:6" s="1" customFormat="1">
      <c r="B2338" s="133">
        <v>2327</v>
      </c>
      <c r="C2338" s="134" t="s">
        <v>6330</v>
      </c>
      <c r="D2338" s="135">
        <v>0</v>
      </c>
      <c r="E2338" s="135">
        <v>3</v>
      </c>
      <c r="F2338" s="135" t="s">
        <v>9</v>
      </c>
    </row>
    <row r="2339" spans="2:6" s="1" customFormat="1">
      <c r="B2339" s="133">
        <v>2328</v>
      </c>
      <c r="C2339" s="134" t="s">
        <v>6331</v>
      </c>
      <c r="D2339" s="135">
        <v>0</v>
      </c>
      <c r="E2339" s="135">
        <v>4</v>
      </c>
      <c r="F2339" s="135" t="s">
        <v>9</v>
      </c>
    </row>
    <row r="2340" spans="2:6" s="1" customFormat="1">
      <c r="B2340" s="133">
        <v>2329</v>
      </c>
      <c r="C2340" s="134" t="s">
        <v>6332</v>
      </c>
      <c r="D2340" s="135">
        <v>0</v>
      </c>
      <c r="E2340" s="135">
        <v>4</v>
      </c>
      <c r="F2340" s="135" t="s">
        <v>9</v>
      </c>
    </row>
    <row r="2341" spans="2:6" s="1" customFormat="1">
      <c r="B2341" s="133">
        <v>2330</v>
      </c>
      <c r="C2341" s="134" t="s">
        <v>6333</v>
      </c>
      <c r="D2341" s="135">
        <v>3</v>
      </c>
      <c r="E2341" s="135">
        <v>1</v>
      </c>
      <c r="F2341" s="135" t="s">
        <v>9</v>
      </c>
    </row>
    <row r="2342" spans="2:6" s="1" customFormat="1">
      <c r="B2342" s="133">
        <v>2331</v>
      </c>
      <c r="C2342" s="134" t="s">
        <v>6334</v>
      </c>
      <c r="D2342" s="135">
        <v>0</v>
      </c>
      <c r="E2342" s="135">
        <v>4</v>
      </c>
      <c r="F2342" s="135" t="s">
        <v>9</v>
      </c>
    </row>
    <row r="2343" spans="2:6" s="1" customFormat="1">
      <c r="B2343" s="133">
        <v>2332</v>
      </c>
      <c r="C2343" s="134" t="s">
        <v>6335</v>
      </c>
      <c r="D2343" s="135">
        <v>4</v>
      </c>
      <c r="E2343" s="135">
        <v>4</v>
      </c>
      <c r="F2343" s="135" t="s">
        <v>9</v>
      </c>
    </row>
    <row r="2344" spans="2:6" s="1" customFormat="1">
      <c r="B2344" s="133">
        <v>2333</v>
      </c>
      <c r="C2344" s="134" t="s">
        <v>6336</v>
      </c>
      <c r="D2344" s="135">
        <v>0</v>
      </c>
      <c r="E2344" s="135">
        <v>4</v>
      </c>
      <c r="F2344" s="135" t="s">
        <v>9</v>
      </c>
    </row>
    <row r="2345" spans="2:6" s="1" customFormat="1">
      <c r="B2345" s="133">
        <v>2334</v>
      </c>
      <c r="C2345" s="134" t="s">
        <v>6337</v>
      </c>
      <c r="D2345" s="135">
        <v>3</v>
      </c>
      <c r="E2345" s="135">
        <v>1</v>
      </c>
      <c r="F2345" s="135" t="s">
        <v>9</v>
      </c>
    </row>
  </sheetData>
  <autoFilter ref="B11:F2345" xr:uid="{95856087-2401-4191-9072-DD6FFA3338F3}">
    <sortState xmlns:xlrd2="http://schemas.microsoft.com/office/spreadsheetml/2017/richdata2" ref="B12:F2345">
      <sortCondition ref="C11:C2345"/>
    </sortState>
  </autoFilter>
  <conditionalFormatting sqref="B12:F2345">
    <cfRule type="expression" dxfId="9" priority="1">
      <formula>OR($C12=$C$2,$C12=$C$3,$C12=$C$4,$C12=$C$5,$C12=$C$6,$C12=$C$7,$C12=$C$8,$C12=$C$9,$C12=$C$10)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CA7F1-6075-4D75-95F6-BD931E11AD77}">
  <sheetPr codeName="Arkusz3"/>
  <dimension ref="B2:I91"/>
  <sheetViews>
    <sheetView showGridLines="0" zoomScale="70" zoomScaleNormal="70" workbookViewId="0">
      <pane ySplit="3" topLeftCell="A4" activePane="bottomLeft" state="frozen"/>
      <selection activeCell="N26" sqref="N26"/>
      <selection pane="bottomLeft" activeCell="I2" sqref="I2"/>
    </sheetView>
  </sheetViews>
  <sheetFormatPr defaultRowHeight="14.4"/>
  <cols>
    <col min="2" max="9" width="20.6640625" customWidth="1"/>
  </cols>
  <sheetData>
    <row r="2" spans="2:9">
      <c r="G2" s="171" t="str">
        <f>MID('ankieta ESG'!$E$11,1,2)</f>
        <v/>
      </c>
      <c r="H2" s="172" t="str">
        <f>IF(OR('ankieta ESG'!E11="",'ankieta ESG'!E14=""),"",IFERROR(VLOOKUP(G2,$C$4:$I$91,6,FALSE)*('ankieta ESG'!$E$14/1000000),""))</f>
        <v/>
      </c>
      <c r="I2" s="172" t="str">
        <f>IF(OR('ankieta ESG'!E11="",'ankieta ESG'!E14=""),"",IFERROR(VLOOKUP(G2,$C$4:$I$91,7,FALSE)*('ankieta ESG'!$E$14/1000000),""))</f>
        <v/>
      </c>
    </row>
    <row r="3" spans="2:9" ht="60" customHeight="1">
      <c r="B3" s="170" t="s">
        <v>3877</v>
      </c>
      <c r="C3" s="170" t="s">
        <v>3878</v>
      </c>
      <c r="D3" s="170" t="s">
        <v>3879</v>
      </c>
      <c r="E3" s="170" t="s">
        <v>3880</v>
      </c>
      <c r="F3" s="170" t="s">
        <v>3881</v>
      </c>
      <c r="G3" s="170" t="s">
        <v>3882</v>
      </c>
      <c r="H3" s="170" t="s">
        <v>3883</v>
      </c>
      <c r="I3" s="170" t="s">
        <v>3884</v>
      </c>
    </row>
    <row r="4" spans="2:9">
      <c r="B4" s="98" t="s">
        <v>0</v>
      </c>
      <c r="C4" s="176" t="s">
        <v>3885</v>
      </c>
      <c r="D4" s="169">
        <v>707.13018801897283</v>
      </c>
      <c r="E4" s="169">
        <v>19.65171975006011</v>
      </c>
      <c r="F4" s="169">
        <v>1.3574469855916271</v>
      </c>
      <c r="G4" s="169">
        <v>7.9632646484660201</v>
      </c>
      <c r="H4" s="177">
        <v>715.0934526674389</v>
      </c>
      <c r="I4" s="177">
        <v>21.009166735651736</v>
      </c>
    </row>
    <row r="5" spans="2:9">
      <c r="B5" s="98" t="s">
        <v>0</v>
      </c>
      <c r="C5" s="176" t="s">
        <v>3886</v>
      </c>
      <c r="D5" s="169">
        <v>707.13018801897283</v>
      </c>
      <c r="E5" s="169">
        <v>19.65171975006011</v>
      </c>
      <c r="F5" s="169">
        <v>1.3574469855916271</v>
      </c>
      <c r="G5" s="169">
        <v>6.1831295204954895</v>
      </c>
      <c r="H5" s="177">
        <v>713.31331753946836</v>
      </c>
      <c r="I5" s="177">
        <v>21.009166735651736</v>
      </c>
    </row>
    <row r="6" spans="2:9">
      <c r="B6" s="98" t="s">
        <v>0</v>
      </c>
      <c r="C6" s="176" t="s">
        <v>3887</v>
      </c>
      <c r="D6" s="169">
        <v>707.13018801897283</v>
      </c>
      <c r="E6" s="169">
        <v>19.65171975006011</v>
      </c>
      <c r="F6" s="169">
        <v>1.3574469855916271</v>
      </c>
      <c r="G6" s="169">
        <v>6.1831295204954895</v>
      </c>
      <c r="H6" s="177">
        <v>713.31331753946836</v>
      </c>
      <c r="I6" s="177">
        <v>21.009166735651736</v>
      </c>
    </row>
    <row r="7" spans="2:9">
      <c r="B7" s="98" t="s">
        <v>1</v>
      </c>
      <c r="C7" s="176" t="s">
        <v>3888</v>
      </c>
      <c r="D7" s="169">
        <v>256.24325269597159</v>
      </c>
      <c r="E7" s="169">
        <v>46.047647443098136</v>
      </c>
      <c r="F7" s="169">
        <v>0</v>
      </c>
      <c r="G7" s="169">
        <v>2.3032355164985883</v>
      </c>
      <c r="H7" s="177">
        <v>258.54648821247019</v>
      </c>
      <c r="I7" s="177">
        <v>46.047647443098136</v>
      </c>
    </row>
    <row r="8" spans="2:9">
      <c r="B8" s="98" t="s">
        <v>1</v>
      </c>
      <c r="C8" s="176" t="s">
        <v>3889</v>
      </c>
      <c r="D8" s="169">
        <v>256.24325269597159</v>
      </c>
      <c r="E8" s="169">
        <v>46.047647443098136</v>
      </c>
      <c r="F8" s="169">
        <v>0</v>
      </c>
      <c r="G8" s="169">
        <v>2.3032355164985883</v>
      </c>
      <c r="H8" s="177">
        <v>258.54648821247019</v>
      </c>
      <c r="I8" s="177">
        <v>46.047647443098136</v>
      </c>
    </row>
    <row r="9" spans="2:9">
      <c r="B9" s="98" t="s">
        <v>1</v>
      </c>
      <c r="C9" s="176" t="s">
        <v>3890</v>
      </c>
      <c r="D9" s="169">
        <v>256.24325269597159</v>
      </c>
      <c r="E9" s="169">
        <v>46.047647443098136</v>
      </c>
      <c r="F9" s="169">
        <v>0</v>
      </c>
      <c r="G9" s="169">
        <v>2.3032355164985883</v>
      </c>
      <c r="H9" s="177">
        <v>258.54648821247019</v>
      </c>
      <c r="I9" s="177">
        <v>46.047647443098136</v>
      </c>
    </row>
    <row r="10" spans="2:9">
      <c r="B10" s="98" t="s">
        <v>1</v>
      </c>
      <c r="C10" s="176" t="s">
        <v>3891</v>
      </c>
      <c r="D10" s="169">
        <v>256.24325269597159</v>
      </c>
      <c r="E10" s="169">
        <v>46.047647443098136</v>
      </c>
      <c r="F10" s="169">
        <v>0</v>
      </c>
      <c r="G10" s="169">
        <v>2.3032355164985883</v>
      </c>
      <c r="H10" s="177">
        <v>258.54648821247019</v>
      </c>
      <c r="I10" s="177">
        <v>46.047647443098136</v>
      </c>
    </row>
    <row r="11" spans="2:9">
      <c r="B11" s="98" t="s">
        <v>1</v>
      </c>
      <c r="C11" s="176" t="s">
        <v>3892</v>
      </c>
      <c r="D11" s="169">
        <v>256.24325269597159</v>
      </c>
      <c r="E11" s="169">
        <v>46.047647443098136</v>
      </c>
      <c r="F11" s="169">
        <v>0</v>
      </c>
      <c r="G11" s="169">
        <v>2.3032355164985883</v>
      </c>
      <c r="H11" s="177">
        <v>258.54648821247019</v>
      </c>
      <c r="I11" s="177">
        <v>46.047647443098136</v>
      </c>
    </row>
    <row r="12" spans="2:9">
      <c r="B12" s="98" t="s">
        <v>2</v>
      </c>
      <c r="C12" s="176" t="s">
        <v>3893</v>
      </c>
      <c r="D12" s="169">
        <v>13.424741194092057</v>
      </c>
      <c r="E12" s="169">
        <v>13.749378254515403</v>
      </c>
      <c r="F12" s="169">
        <v>1.2380880086224821</v>
      </c>
      <c r="G12" s="169">
        <v>1.3357960833824634</v>
      </c>
      <c r="H12" s="177">
        <v>14.760537277474521</v>
      </c>
      <c r="I12" s="177">
        <v>14.987466263137884</v>
      </c>
    </row>
    <row r="13" spans="2:9">
      <c r="B13" s="98" t="s">
        <v>2</v>
      </c>
      <c r="C13" s="176" t="s">
        <v>3894</v>
      </c>
      <c r="D13" s="169">
        <v>185.06286830165263</v>
      </c>
      <c r="E13" s="169">
        <v>13.749378254515403</v>
      </c>
      <c r="F13" s="169">
        <v>1.2380880086224821</v>
      </c>
      <c r="G13" s="169">
        <v>0.41525359407340751</v>
      </c>
      <c r="H13" s="177">
        <v>185.47812189572605</v>
      </c>
      <c r="I13" s="177">
        <v>14.987466263137884</v>
      </c>
    </row>
    <row r="14" spans="2:9">
      <c r="B14" s="98" t="s">
        <v>2</v>
      </c>
      <c r="C14" s="176" t="s">
        <v>3895</v>
      </c>
      <c r="D14" s="169">
        <v>364.04287294602602</v>
      </c>
      <c r="E14" s="169">
        <v>13.749378254515403</v>
      </c>
      <c r="F14" s="169">
        <v>1.2380880086224821</v>
      </c>
      <c r="G14" s="169">
        <v>0.76506971145052238</v>
      </c>
      <c r="H14" s="177">
        <v>364.80794265747653</v>
      </c>
      <c r="I14" s="177">
        <v>14.987466263137884</v>
      </c>
    </row>
    <row r="15" spans="2:9">
      <c r="B15" s="98" t="s">
        <v>2</v>
      </c>
      <c r="C15" s="176" t="s">
        <v>3896</v>
      </c>
      <c r="D15" s="169">
        <v>8.8333218297402283</v>
      </c>
      <c r="E15" s="169">
        <v>13.749378254515403</v>
      </c>
      <c r="F15" s="169">
        <v>1.2380880086224821</v>
      </c>
      <c r="G15" s="169">
        <v>0.57117368601611829</v>
      </c>
      <c r="H15" s="177">
        <v>9.4044955157563468</v>
      </c>
      <c r="I15" s="177">
        <v>14.987466263137884</v>
      </c>
    </row>
    <row r="16" spans="2:9">
      <c r="B16" s="98" t="s">
        <v>2</v>
      </c>
      <c r="C16" s="176" t="s">
        <v>3897</v>
      </c>
      <c r="D16" s="169">
        <v>15.231966359943019</v>
      </c>
      <c r="E16" s="169">
        <v>13.749378254515403</v>
      </c>
      <c r="F16" s="169">
        <v>1.2380880086224821</v>
      </c>
      <c r="G16" s="169">
        <v>0.76506971145052238</v>
      </c>
      <c r="H16" s="177">
        <v>15.997036071393541</v>
      </c>
      <c r="I16" s="177">
        <v>14.987466263137884</v>
      </c>
    </row>
    <row r="17" spans="2:9">
      <c r="B17" s="98" t="s">
        <v>2</v>
      </c>
      <c r="C17" s="176" t="s">
        <v>3898</v>
      </c>
      <c r="D17" s="169">
        <v>25.188580525423077</v>
      </c>
      <c r="E17" s="169">
        <v>13.749378254515403</v>
      </c>
      <c r="F17" s="169">
        <v>1.2380880086224821</v>
      </c>
      <c r="G17" s="169">
        <v>0.76506971145052238</v>
      </c>
      <c r="H17" s="177">
        <v>25.9536502368736</v>
      </c>
      <c r="I17" s="177">
        <v>14.987466263137884</v>
      </c>
    </row>
    <row r="18" spans="2:9">
      <c r="B18" s="98" t="s">
        <v>2</v>
      </c>
      <c r="C18" s="176" t="s">
        <v>3899</v>
      </c>
      <c r="D18" s="169">
        <v>7.4161424408990895</v>
      </c>
      <c r="E18" s="169">
        <v>13.749378254515403</v>
      </c>
      <c r="F18" s="169">
        <v>1.2380880086224821</v>
      </c>
      <c r="G18" s="169">
        <v>4.2710198135199438</v>
      </c>
      <c r="H18" s="177">
        <v>11.687162254419032</v>
      </c>
      <c r="I18" s="177">
        <v>14.987466263137884</v>
      </c>
    </row>
    <row r="19" spans="2:9">
      <c r="B19" s="98" t="s">
        <v>2</v>
      </c>
      <c r="C19" s="176" t="s">
        <v>3900</v>
      </c>
      <c r="D19" s="169">
        <v>29.096448296548786</v>
      </c>
      <c r="E19" s="169">
        <v>13.749378254515403</v>
      </c>
      <c r="F19" s="169">
        <v>1.2380880086224821</v>
      </c>
      <c r="G19" s="169">
        <v>0.61772928421951911</v>
      </c>
      <c r="H19" s="177">
        <v>29.714177580768304</v>
      </c>
      <c r="I19" s="177">
        <v>14.987466263137884</v>
      </c>
    </row>
    <row r="20" spans="2:9">
      <c r="B20" s="98" t="s">
        <v>2</v>
      </c>
      <c r="C20" s="176" t="s">
        <v>3901</v>
      </c>
      <c r="D20" s="169">
        <v>1.5117354639645979</v>
      </c>
      <c r="E20" s="169">
        <v>13.749378254515403</v>
      </c>
      <c r="F20" s="169">
        <v>1.2380880086224821</v>
      </c>
      <c r="G20" s="169">
        <v>0.14419495602021656</v>
      </c>
      <c r="H20" s="177">
        <v>1.6559304199848144</v>
      </c>
      <c r="I20" s="177">
        <v>14.987466263137884</v>
      </c>
    </row>
    <row r="21" spans="2:9">
      <c r="B21" s="98" t="s">
        <v>2</v>
      </c>
      <c r="C21" s="176" t="s">
        <v>3902</v>
      </c>
      <c r="D21" s="169">
        <v>25.188580525423077</v>
      </c>
      <c r="E21" s="169">
        <v>13.749378254515403</v>
      </c>
      <c r="F21" s="169">
        <v>1.2380880086224821</v>
      </c>
      <c r="G21" s="169">
        <v>0.76506971145052238</v>
      </c>
      <c r="H21" s="177">
        <v>25.9536502368736</v>
      </c>
      <c r="I21" s="177">
        <v>14.987466263137884</v>
      </c>
    </row>
    <row r="22" spans="2:9">
      <c r="B22" s="98" t="s">
        <v>2</v>
      </c>
      <c r="C22" s="176" t="s">
        <v>3903</v>
      </c>
      <c r="D22" s="169">
        <v>102.19718478718023</v>
      </c>
      <c r="E22" s="169">
        <v>13.749378254515403</v>
      </c>
      <c r="F22" s="169">
        <v>1.2380880086224821</v>
      </c>
      <c r="G22" s="169">
        <v>0.41470166639916195</v>
      </c>
      <c r="H22" s="177">
        <v>102.6118864535794</v>
      </c>
      <c r="I22" s="177">
        <v>14.987466263137884</v>
      </c>
    </row>
    <row r="23" spans="2:9">
      <c r="B23" s="98" t="s">
        <v>2</v>
      </c>
      <c r="C23" s="176" t="s">
        <v>3904</v>
      </c>
      <c r="D23" s="169">
        <v>4.8843075454433933</v>
      </c>
      <c r="E23" s="169">
        <v>13.749378254515403</v>
      </c>
      <c r="F23" s="169">
        <v>1.2380880086224821</v>
      </c>
      <c r="G23" s="169">
        <v>0.76506971145052238</v>
      </c>
      <c r="H23" s="177">
        <v>5.6493772568939153</v>
      </c>
      <c r="I23" s="177">
        <v>14.987466263137884</v>
      </c>
    </row>
    <row r="24" spans="2:9">
      <c r="B24" s="98" t="s">
        <v>2</v>
      </c>
      <c r="C24" s="176" t="s">
        <v>3905</v>
      </c>
      <c r="D24" s="169">
        <v>5.3947156509854226</v>
      </c>
      <c r="E24" s="169">
        <v>13.749378254515403</v>
      </c>
      <c r="F24" s="169">
        <v>1.2380880086224821</v>
      </c>
      <c r="G24" s="169">
        <v>0.89898270334839636</v>
      </c>
      <c r="H24" s="177">
        <v>6.2936983543338192</v>
      </c>
      <c r="I24" s="177">
        <v>14.987466263137884</v>
      </c>
    </row>
    <row r="25" spans="2:9">
      <c r="B25" s="98" t="s">
        <v>2</v>
      </c>
      <c r="C25" s="176" t="s">
        <v>3906</v>
      </c>
      <c r="D25" s="169">
        <v>185.6191332924939</v>
      </c>
      <c r="E25" s="169">
        <v>13.749378254515403</v>
      </c>
      <c r="F25" s="169">
        <v>1.2380880086224821</v>
      </c>
      <c r="G25" s="169">
        <v>3.7843555509843863</v>
      </c>
      <c r="H25" s="177">
        <v>189.40348884347827</v>
      </c>
      <c r="I25" s="177">
        <v>14.987466263137884</v>
      </c>
    </row>
    <row r="26" spans="2:9">
      <c r="B26" s="98" t="s">
        <v>2</v>
      </c>
      <c r="C26" s="176" t="s">
        <v>3907</v>
      </c>
      <c r="D26" s="169">
        <v>75.813609631315174</v>
      </c>
      <c r="E26" s="169">
        <v>13.749378254515403</v>
      </c>
      <c r="F26" s="169">
        <v>1.2380880086224821</v>
      </c>
      <c r="G26" s="169">
        <v>0.42330966970592776</v>
      </c>
      <c r="H26" s="177">
        <v>76.236919301021103</v>
      </c>
      <c r="I26" s="177">
        <v>14.987466263137884</v>
      </c>
    </row>
    <row r="27" spans="2:9">
      <c r="B27" s="98" t="s">
        <v>2</v>
      </c>
      <c r="C27" s="176" t="s">
        <v>3908</v>
      </c>
      <c r="D27" s="169">
        <v>2.6318501467129738</v>
      </c>
      <c r="E27" s="169">
        <v>13.749378254515403</v>
      </c>
      <c r="F27" s="169">
        <v>1.2380880086224821</v>
      </c>
      <c r="G27" s="169">
        <v>0.48559010189095858</v>
      </c>
      <c r="H27" s="177">
        <v>3.1174402486039323</v>
      </c>
      <c r="I27" s="177">
        <v>14.987466263137884</v>
      </c>
    </row>
    <row r="28" spans="2:9">
      <c r="B28" s="98" t="s">
        <v>2</v>
      </c>
      <c r="C28" s="176" t="s">
        <v>3909</v>
      </c>
      <c r="D28" s="169">
        <v>0.71731951731841126</v>
      </c>
      <c r="E28" s="169">
        <v>13.749378254515403</v>
      </c>
      <c r="F28" s="169">
        <v>1.2380880086224821</v>
      </c>
      <c r="G28" s="169">
        <v>0.76506971145052238</v>
      </c>
      <c r="H28" s="177">
        <v>1.4823892287689335</v>
      </c>
      <c r="I28" s="177">
        <v>14.987466263137884</v>
      </c>
    </row>
    <row r="29" spans="2:9">
      <c r="B29" s="98" t="s">
        <v>2</v>
      </c>
      <c r="C29" s="176" t="s">
        <v>3910</v>
      </c>
      <c r="D29" s="169">
        <v>1.3640226167030327</v>
      </c>
      <c r="E29" s="169">
        <v>13.749378254515403</v>
      </c>
      <c r="F29" s="169">
        <v>1.2380880086224821</v>
      </c>
      <c r="G29" s="169">
        <v>3.8869680161946453E-2</v>
      </c>
      <c r="H29" s="177">
        <v>1.4028922968649791</v>
      </c>
      <c r="I29" s="177">
        <v>14.987466263137884</v>
      </c>
    </row>
    <row r="30" spans="2:9">
      <c r="B30" s="98" t="s">
        <v>2</v>
      </c>
      <c r="C30" s="176" t="s">
        <v>3911</v>
      </c>
      <c r="D30" s="169">
        <v>2.668484489986819</v>
      </c>
      <c r="E30" s="169">
        <v>13.749378254515403</v>
      </c>
      <c r="F30" s="169">
        <v>1.2380880086224821</v>
      </c>
      <c r="G30" s="169">
        <v>0.17778248237097971</v>
      </c>
      <c r="H30" s="177">
        <v>2.8462669723577987</v>
      </c>
      <c r="I30" s="177">
        <v>14.987466263137884</v>
      </c>
    </row>
    <row r="31" spans="2:9">
      <c r="B31" s="98" t="s">
        <v>2</v>
      </c>
      <c r="C31" s="176" t="s">
        <v>3912</v>
      </c>
      <c r="D31" s="169">
        <v>1.1212435503979647</v>
      </c>
      <c r="E31" s="169">
        <v>13.749378254515403</v>
      </c>
      <c r="F31" s="169">
        <v>1.2380880086224821</v>
      </c>
      <c r="G31" s="169">
        <v>3.1450604404396142E-2</v>
      </c>
      <c r="H31" s="177">
        <v>1.1526941548023608</v>
      </c>
      <c r="I31" s="177">
        <v>14.987466263137884</v>
      </c>
    </row>
    <row r="32" spans="2:9">
      <c r="B32" s="98" t="s">
        <v>2</v>
      </c>
      <c r="C32" s="176" t="s">
        <v>3913</v>
      </c>
      <c r="D32" s="169">
        <v>2.9413480542516464</v>
      </c>
      <c r="E32" s="169">
        <v>13.749378254515403</v>
      </c>
      <c r="F32" s="169">
        <v>1.2380880086224821</v>
      </c>
      <c r="G32" s="169">
        <v>2.3301806752169054E-2</v>
      </c>
      <c r="H32" s="177">
        <v>2.9646498610038154</v>
      </c>
      <c r="I32" s="177">
        <v>14.987466263137884</v>
      </c>
    </row>
    <row r="33" spans="2:9">
      <c r="B33" s="98" t="s">
        <v>2</v>
      </c>
      <c r="C33" s="176" t="s">
        <v>3914</v>
      </c>
      <c r="D33" s="169">
        <v>2.5300741073198401</v>
      </c>
      <c r="E33" s="169">
        <v>13.749378254515403</v>
      </c>
      <c r="F33" s="169">
        <v>1.2380880086224821</v>
      </c>
      <c r="G33" s="169">
        <v>1.5319634500628425</v>
      </c>
      <c r="H33" s="177">
        <v>4.0620375573826824</v>
      </c>
      <c r="I33" s="177">
        <v>14.987466263137884</v>
      </c>
    </row>
    <row r="34" spans="2:9">
      <c r="B34" s="98" t="s">
        <v>2</v>
      </c>
      <c r="C34" s="176" t="s">
        <v>3915</v>
      </c>
      <c r="D34" s="169">
        <v>6.5565804077064413</v>
      </c>
      <c r="E34" s="169">
        <v>13.749378254515403</v>
      </c>
      <c r="F34" s="169">
        <v>1.2380880086224821</v>
      </c>
      <c r="G34" s="169">
        <v>0.28824543666988867</v>
      </c>
      <c r="H34" s="177">
        <v>6.8448258443763299</v>
      </c>
      <c r="I34" s="177">
        <v>14.987466263137884</v>
      </c>
    </row>
    <row r="35" spans="2:9">
      <c r="B35" s="98" t="s">
        <v>2</v>
      </c>
      <c r="C35" s="176" t="s">
        <v>3916</v>
      </c>
      <c r="D35" s="169">
        <v>0.85528147260976906</v>
      </c>
      <c r="E35" s="169">
        <v>13.749378254515403</v>
      </c>
      <c r="F35" s="169">
        <v>1.2380880086224821</v>
      </c>
      <c r="G35" s="169">
        <v>0.59637859820666916</v>
      </c>
      <c r="H35" s="177">
        <v>1.4516600708164382</v>
      </c>
      <c r="I35" s="177">
        <v>14.987466263137884</v>
      </c>
    </row>
    <row r="36" spans="2:9">
      <c r="B36" s="98" t="s">
        <v>3917</v>
      </c>
      <c r="C36" s="176" t="s">
        <v>3918</v>
      </c>
      <c r="D36" s="169">
        <v>205.2626179495698</v>
      </c>
      <c r="E36" s="169">
        <v>11.371043699600891</v>
      </c>
      <c r="F36" s="169">
        <v>0</v>
      </c>
      <c r="G36" s="169">
        <v>3.6935830448862984E-2</v>
      </c>
      <c r="H36" s="177">
        <v>205.29955378001867</v>
      </c>
      <c r="I36" s="177">
        <v>11.371043699600891</v>
      </c>
    </row>
    <row r="37" spans="2:9">
      <c r="B37" s="98" t="s">
        <v>3919</v>
      </c>
      <c r="C37" s="176" t="s">
        <v>3920</v>
      </c>
      <c r="D37" s="169">
        <v>347.91037249086139</v>
      </c>
      <c r="E37" s="169">
        <v>33.632276874805655</v>
      </c>
      <c r="F37" s="169">
        <v>0</v>
      </c>
      <c r="G37" s="169">
        <v>4.298154172045634</v>
      </c>
      <c r="H37" s="177">
        <v>352.20852666290705</v>
      </c>
      <c r="I37" s="177">
        <v>33.632276874805655</v>
      </c>
    </row>
    <row r="38" spans="2:9">
      <c r="B38" s="98" t="s">
        <v>3919</v>
      </c>
      <c r="C38" s="176" t="s">
        <v>3921</v>
      </c>
      <c r="D38" s="169">
        <v>190.23611183108071</v>
      </c>
      <c r="E38" s="169">
        <v>33.632276874805655</v>
      </c>
      <c r="F38" s="169">
        <v>0</v>
      </c>
      <c r="G38" s="169">
        <v>3.1120557675708409</v>
      </c>
      <c r="H38" s="177">
        <v>193.34816759865154</v>
      </c>
      <c r="I38" s="177">
        <v>33.632276874805655</v>
      </c>
    </row>
    <row r="39" spans="2:9">
      <c r="B39" s="98" t="s">
        <v>3919</v>
      </c>
      <c r="C39" s="176" t="s">
        <v>3922</v>
      </c>
      <c r="D39" s="169">
        <v>61.594184971543207</v>
      </c>
      <c r="E39" s="169">
        <v>33.632276874805655</v>
      </c>
      <c r="F39" s="169">
        <v>0</v>
      </c>
      <c r="G39" s="169">
        <v>10.882991821462875</v>
      </c>
      <c r="H39" s="177">
        <v>72.47717679300608</v>
      </c>
      <c r="I39" s="177">
        <v>33.632276874805655</v>
      </c>
    </row>
    <row r="40" spans="2:9">
      <c r="B40" s="98" t="s">
        <v>3919</v>
      </c>
      <c r="C40" s="176" t="s">
        <v>3923</v>
      </c>
      <c r="D40" s="169">
        <v>1472.7742422860572</v>
      </c>
      <c r="E40" s="169">
        <v>33.632276874805655</v>
      </c>
      <c r="F40" s="169">
        <v>0</v>
      </c>
      <c r="G40" s="169">
        <v>14.461866740376381</v>
      </c>
      <c r="H40" s="177">
        <v>1487.2361090264335</v>
      </c>
      <c r="I40" s="177">
        <v>33.632276874805655</v>
      </c>
    </row>
    <row r="41" spans="2:9">
      <c r="B41" s="98" t="s">
        <v>3924</v>
      </c>
      <c r="C41" s="176" t="s">
        <v>3925</v>
      </c>
      <c r="D41" s="169">
        <v>1.4464412683422216</v>
      </c>
      <c r="E41" s="169">
        <v>13.749378254515403</v>
      </c>
      <c r="F41" s="169">
        <v>1.2380880086224821</v>
      </c>
      <c r="G41" s="169">
        <v>2.0745012310009687</v>
      </c>
      <c r="H41" s="177">
        <v>3.5209424993431906</v>
      </c>
      <c r="I41" s="177">
        <v>14.987466263137884</v>
      </c>
    </row>
    <row r="42" spans="2:9">
      <c r="B42" s="98" t="s">
        <v>3924</v>
      </c>
      <c r="C42" s="176" t="s">
        <v>3926</v>
      </c>
      <c r="D42" s="169">
        <v>1.4464412683422216</v>
      </c>
      <c r="E42" s="169">
        <v>13.749378254515403</v>
      </c>
      <c r="F42" s="169">
        <v>1.2380880086224821</v>
      </c>
      <c r="G42" s="169">
        <v>2.0745012310009687</v>
      </c>
      <c r="H42" s="177">
        <v>3.5209424993431906</v>
      </c>
      <c r="I42" s="177">
        <v>14.987466263137884</v>
      </c>
    </row>
    <row r="43" spans="2:9">
      <c r="B43" s="98" t="s">
        <v>3924</v>
      </c>
      <c r="C43" s="176" t="s">
        <v>3927</v>
      </c>
      <c r="D43" s="169">
        <v>1.4464412683422216</v>
      </c>
      <c r="E43" s="169">
        <v>13.749378254515403</v>
      </c>
      <c r="F43" s="169">
        <v>1.2380880086224821</v>
      </c>
      <c r="G43" s="169">
        <v>2.0745012310009687</v>
      </c>
      <c r="H43" s="177">
        <v>3.5209424993431906</v>
      </c>
      <c r="I43" s="177">
        <v>14.987466263137884</v>
      </c>
    </row>
    <row r="44" spans="2:9">
      <c r="B44" s="98" t="s">
        <v>3928</v>
      </c>
      <c r="C44" s="176" t="s">
        <v>3929</v>
      </c>
      <c r="D44" s="169">
        <v>3.084635160248312</v>
      </c>
      <c r="E44" s="169">
        <v>0</v>
      </c>
      <c r="F44" s="169">
        <v>0</v>
      </c>
      <c r="G44" s="169">
        <v>1.1061116012294103</v>
      </c>
      <c r="H44" s="177">
        <v>4.1907467614777225</v>
      </c>
      <c r="I44" s="177">
        <v>0</v>
      </c>
    </row>
    <row r="45" spans="2:9">
      <c r="B45" s="98" t="s">
        <v>3928</v>
      </c>
      <c r="C45" s="176" t="s">
        <v>3930</v>
      </c>
      <c r="D45" s="169">
        <v>4.9370701346944417</v>
      </c>
      <c r="E45" s="169">
        <v>0</v>
      </c>
      <c r="F45" s="169">
        <v>0</v>
      </c>
      <c r="G45" s="169">
        <v>1.6230314287518395</v>
      </c>
      <c r="H45" s="177">
        <v>6.5601015634462811</v>
      </c>
      <c r="I45" s="177">
        <v>0</v>
      </c>
    </row>
    <row r="46" spans="2:9">
      <c r="B46" s="98" t="s">
        <v>3928</v>
      </c>
      <c r="C46" s="176" t="s">
        <v>3931</v>
      </c>
      <c r="D46" s="169">
        <v>3.0576556400834436</v>
      </c>
      <c r="E46" s="169">
        <v>0</v>
      </c>
      <c r="F46" s="169">
        <v>0</v>
      </c>
      <c r="G46" s="169">
        <v>0.52312816919671234</v>
      </c>
      <c r="H46" s="177">
        <v>3.580783809280156</v>
      </c>
      <c r="I46" s="177">
        <v>0</v>
      </c>
    </row>
    <row r="47" spans="2:9">
      <c r="B47" s="98" t="s">
        <v>3932</v>
      </c>
      <c r="C47" s="176" t="s">
        <v>3933</v>
      </c>
      <c r="D47" s="169">
        <v>152.67757621024927</v>
      </c>
      <c r="E47" s="169">
        <v>13.728508081540312</v>
      </c>
      <c r="F47" s="169">
        <v>0.78257174991442502</v>
      </c>
      <c r="G47" s="169">
        <v>66.889370016194533</v>
      </c>
      <c r="H47" s="177">
        <v>219.5669462264438</v>
      </c>
      <c r="I47" s="177">
        <v>14.511079831454737</v>
      </c>
    </row>
    <row r="48" spans="2:9">
      <c r="B48" s="98" t="s">
        <v>3932</v>
      </c>
      <c r="C48" s="176" t="s">
        <v>3934</v>
      </c>
      <c r="D48" s="169">
        <v>5.885939773393595</v>
      </c>
      <c r="E48" s="169">
        <v>13.728508081540312</v>
      </c>
      <c r="F48" s="169">
        <v>0.78257174991442502</v>
      </c>
      <c r="G48" s="169">
        <v>44.06360445347417</v>
      </c>
      <c r="H48" s="177">
        <v>49.949544226867765</v>
      </c>
      <c r="I48" s="177">
        <v>14.511079831454737</v>
      </c>
    </row>
    <row r="49" spans="2:9">
      <c r="B49" s="98" t="s">
        <v>3932</v>
      </c>
      <c r="C49" s="176" t="s">
        <v>3935</v>
      </c>
      <c r="D49" s="169">
        <v>190.53526315566231</v>
      </c>
      <c r="E49" s="169">
        <v>13.728508081540312</v>
      </c>
      <c r="F49" s="169">
        <v>0.78257174991442502</v>
      </c>
      <c r="G49" s="169">
        <v>44.06360445347417</v>
      </c>
      <c r="H49" s="177">
        <v>234.59886760913648</v>
      </c>
      <c r="I49" s="177">
        <v>14.511079831454737</v>
      </c>
    </row>
    <row r="50" spans="2:9">
      <c r="B50" s="98" t="s">
        <v>3932</v>
      </c>
      <c r="C50" s="176" t="s">
        <v>3936</v>
      </c>
      <c r="D50" s="169">
        <v>16.851251733972916</v>
      </c>
      <c r="E50" s="169">
        <v>13.728508081540312</v>
      </c>
      <c r="F50" s="169">
        <v>0.78257174991442502</v>
      </c>
      <c r="G50" s="169">
        <v>6.7038672397482033</v>
      </c>
      <c r="H50" s="177">
        <v>23.555118973721118</v>
      </c>
      <c r="I50" s="177">
        <v>14.511079831454737</v>
      </c>
    </row>
    <row r="51" spans="2:9">
      <c r="B51" s="98" t="s">
        <v>3932</v>
      </c>
      <c r="C51" s="176" t="s">
        <v>3937</v>
      </c>
      <c r="D51" s="169">
        <v>38.937376708544448</v>
      </c>
      <c r="E51" s="169">
        <v>13.728508081540312</v>
      </c>
      <c r="F51" s="169">
        <v>0.78257174991442502</v>
      </c>
      <c r="G51" s="169">
        <v>2.7102096689279276</v>
      </c>
      <c r="H51" s="177">
        <v>41.647586377472379</v>
      </c>
      <c r="I51" s="177">
        <v>14.511079831454737</v>
      </c>
    </row>
    <row r="52" spans="2:9">
      <c r="B52" s="98" t="s">
        <v>3938</v>
      </c>
      <c r="C52" s="176" t="s">
        <v>3939</v>
      </c>
      <c r="D52" s="169">
        <v>3.2713919759981254</v>
      </c>
      <c r="E52" s="169">
        <v>0</v>
      </c>
      <c r="F52" s="169">
        <v>0</v>
      </c>
      <c r="G52" s="169">
        <v>0.19834886831034138</v>
      </c>
      <c r="H52" s="177">
        <v>3.4697408443084665</v>
      </c>
      <c r="I52" s="177">
        <v>0</v>
      </c>
    </row>
    <row r="53" spans="2:9">
      <c r="B53" s="98" t="s">
        <v>3938</v>
      </c>
      <c r="C53" s="176" t="s">
        <v>3940</v>
      </c>
      <c r="D53" s="169">
        <v>3.2713919759981254</v>
      </c>
      <c r="E53" s="169">
        <v>0</v>
      </c>
      <c r="F53" s="169">
        <v>0</v>
      </c>
      <c r="G53" s="169">
        <v>0.19834886831034138</v>
      </c>
      <c r="H53" s="177">
        <v>3.4697408443084665</v>
      </c>
      <c r="I53" s="177">
        <v>0</v>
      </c>
    </row>
    <row r="54" spans="2:9">
      <c r="B54" s="98" t="s">
        <v>3941</v>
      </c>
      <c r="C54" s="176" t="s">
        <v>3942</v>
      </c>
      <c r="D54" s="169">
        <v>3.5531083533546748</v>
      </c>
      <c r="E54" s="169">
        <v>0</v>
      </c>
      <c r="F54" s="169">
        <v>0</v>
      </c>
      <c r="G54" s="169">
        <v>0.10046133886946819</v>
      </c>
      <c r="H54" s="177">
        <v>3.653569692224143</v>
      </c>
      <c r="I54" s="177">
        <v>0</v>
      </c>
    </row>
    <row r="55" spans="2:9">
      <c r="B55" s="98" t="s">
        <v>3941</v>
      </c>
      <c r="C55" s="176" t="s">
        <v>3943</v>
      </c>
      <c r="D55" s="169">
        <v>11.079489888990901</v>
      </c>
      <c r="E55" s="169">
        <v>0</v>
      </c>
      <c r="F55" s="169">
        <v>0</v>
      </c>
      <c r="G55" s="169">
        <v>5.6375824355908634E-2</v>
      </c>
      <c r="H55" s="177">
        <v>11.13586571334681</v>
      </c>
      <c r="I55" s="177">
        <v>0</v>
      </c>
    </row>
    <row r="56" spans="2:9">
      <c r="B56" s="98" t="s">
        <v>3941</v>
      </c>
      <c r="C56" s="176" t="s">
        <v>3944</v>
      </c>
      <c r="D56" s="169">
        <v>14.071595992209703</v>
      </c>
      <c r="E56" s="169">
        <v>0</v>
      </c>
      <c r="F56" s="169">
        <v>0</v>
      </c>
      <c r="G56" s="169">
        <v>8.9544344217789701E-3</v>
      </c>
      <c r="H56" s="177">
        <v>14.080550426631483</v>
      </c>
      <c r="I56" s="177">
        <v>0</v>
      </c>
    </row>
    <row r="57" spans="2:9">
      <c r="B57" s="98" t="s">
        <v>3941</v>
      </c>
      <c r="C57" s="176" t="s">
        <v>3945</v>
      </c>
      <c r="D57" s="169">
        <v>5.9784954908366883</v>
      </c>
      <c r="E57" s="169">
        <v>0</v>
      </c>
      <c r="F57" s="169">
        <v>0</v>
      </c>
      <c r="G57" s="169">
        <v>8.9544344217789701E-3</v>
      </c>
      <c r="H57" s="177">
        <v>5.987449925258467</v>
      </c>
      <c r="I57" s="177">
        <v>0</v>
      </c>
    </row>
    <row r="58" spans="2:9">
      <c r="B58" s="98" t="s">
        <v>3941</v>
      </c>
      <c r="C58" s="176" t="s">
        <v>3946</v>
      </c>
      <c r="D58" s="169">
        <v>3.386859735008716</v>
      </c>
      <c r="E58" s="169">
        <v>0</v>
      </c>
      <c r="F58" s="169">
        <v>0</v>
      </c>
      <c r="G58" s="169">
        <v>8.9544344217789701E-3</v>
      </c>
      <c r="H58" s="177">
        <v>3.3958141694304951</v>
      </c>
      <c r="I58" s="177">
        <v>0</v>
      </c>
    </row>
    <row r="59" spans="2:9">
      <c r="B59" s="98" t="s">
        <v>3941</v>
      </c>
      <c r="C59" s="176" t="s">
        <v>3947</v>
      </c>
      <c r="D59" s="169">
        <v>16.494072680076947</v>
      </c>
      <c r="E59" s="169">
        <v>0</v>
      </c>
      <c r="F59" s="169">
        <v>0</v>
      </c>
      <c r="G59" s="169">
        <v>8.9544344217789701E-3</v>
      </c>
      <c r="H59" s="177">
        <v>16.503027114498725</v>
      </c>
      <c r="I59" s="177">
        <v>0</v>
      </c>
    </row>
    <row r="60" spans="2:9">
      <c r="B60" s="98" t="s">
        <v>3948</v>
      </c>
      <c r="C60" s="176" t="s">
        <v>3949</v>
      </c>
      <c r="D60" s="169">
        <v>3.581733256983048</v>
      </c>
      <c r="E60" s="169">
        <v>0</v>
      </c>
      <c r="F60" s="169">
        <v>0</v>
      </c>
      <c r="G60" s="169">
        <v>1.8219107305494895E-2</v>
      </c>
      <c r="H60" s="177">
        <v>3.5999523642885429</v>
      </c>
      <c r="I60" s="177">
        <v>0</v>
      </c>
    </row>
    <row r="61" spans="2:9">
      <c r="B61" s="98" t="s">
        <v>3948</v>
      </c>
      <c r="C61" s="176" t="s">
        <v>3950</v>
      </c>
      <c r="D61" s="169">
        <v>0.25996619918856456</v>
      </c>
      <c r="E61" s="169">
        <v>0</v>
      </c>
      <c r="F61" s="169">
        <v>0</v>
      </c>
      <c r="G61" s="169">
        <v>1.8219107305494895E-2</v>
      </c>
      <c r="H61" s="177">
        <v>0.27818530649405948</v>
      </c>
      <c r="I61" s="177">
        <v>0</v>
      </c>
    </row>
    <row r="62" spans="2:9">
      <c r="B62" s="98" t="s">
        <v>3948</v>
      </c>
      <c r="C62" s="176" t="s">
        <v>3951</v>
      </c>
      <c r="D62" s="169">
        <v>2.0601138016694485</v>
      </c>
      <c r="E62" s="169">
        <v>0</v>
      </c>
      <c r="F62" s="169">
        <v>0</v>
      </c>
      <c r="G62" s="169">
        <v>6.6003268260429918E-2</v>
      </c>
      <c r="H62" s="177">
        <v>2.1261170699298786</v>
      </c>
      <c r="I62" s="177">
        <v>0</v>
      </c>
    </row>
    <row r="63" spans="2:9">
      <c r="B63" s="98" t="s">
        <v>3952</v>
      </c>
      <c r="C63" s="176" t="s">
        <v>3953</v>
      </c>
      <c r="D63" s="169">
        <v>3.4622078221902153</v>
      </c>
      <c r="E63" s="169">
        <v>0</v>
      </c>
      <c r="F63" s="169">
        <v>0</v>
      </c>
      <c r="G63" s="169">
        <v>0.33423534935210109</v>
      </c>
      <c r="H63" s="177">
        <v>3.7964431715423164</v>
      </c>
      <c r="I63" s="177">
        <v>0</v>
      </c>
    </row>
    <row r="64" spans="2:9">
      <c r="B64" s="98" t="s">
        <v>3954</v>
      </c>
      <c r="C64" s="176" t="s">
        <v>3955</v>
      </c>
      <c r="D64" s="169">
        <v>8.4430922355729692</v>
      </c>
      <c r="E64" s="169">
        <v>0</v>
      </c>
      <c r="F64" s="169">
        <v>0</v>
      </c>
      <c r="G64" s="169">
        <v>0.18030691532443843</v>
      </c>
      <c r="H64" s="177">
        <v>8.6233991508974075</v>
      </c>
      <c r="I64" s="177">
        <v>0</v>
      </c>
    </row>
    <row r="65" spans="2:9">
      <c r="B65" s="98" t="s">
        <v>3954</v>
      </c>
      <c r="C65" s="176" t="s">
        <v>3956</v>
      </c>
      <c r="D65" s="169">
        <v>7.2506575354111504</v>
      </c>
      <c r="E65" s="169">
        <v>0</v>
      </c>
      <c r="F65" s="169">
        <v>0</v>
      </c>
      <c r="G65" s="169">
        <v>0.88215591893444623</v>
      </c>
      <c r="H65" s="177">
        <v>8.1328134543455963</v>
      </c>
      <c r="I65" s="177">
        <v>0</v>
      </c>
    </row>
    <row r="66" spans="2:9">
      <c r="B66" s="98" t="s">
        <v>3954</v>
      </c>
      <c r="C66" s="176" t="s">
        <v>3957</v>
      </c>
      <c r="D66" s="169">
        <v>6.0468573383582473</v>
      </c>
      <c r="E66" s="169">
        <v>0</v>
      </c>
      <c r="F66" s="169">
        <v>0</v>
      </c>
      <c r="G66" s="169">
        <v>0.39217672872521908</v>
      </c>
      <c r="H66" s="177">
        <v>6.4390340670834663</v>
      </c>
      <c r="I66" s="177">
        <v>0</v>
      </c>
    </row>
    <row r="67" spans="2:9">
      <c r="B67" s="98" t="s">
        <v>3954</v>
      </c>
      <c r="C67" s="176" t="s">
        <v>3958</v>
      </c>
      <c r="D67" s="169">
        <v>14.142046616936472</v>
      </c>
      <c r="E67" s="169">
        <v>0</v>
      </c>
      <c r="F67" s="169">
        <v>0</v>
      </c>
      <c r="G67" s="169">
        <v>0.44242295114732338</v>
      </c>
      <c r="H67" s="177">
        <v>14.584469568083795</v>
      </c>
      <c r="I67" s="177">
        <v>0</v>
      </c>
    </row>
    <row r="68" spans="2:9">
      <c r="B68" s="98" t="s">
        <v>3954</v>
      </c>
      <c r="C68" s="176" t="s">
        <v>3959</v>
      </c>
      <c r="D68" s="169">
        <v>5.8137839333895585</v>
      </c>
      <c r="E68" s="169">
        <v>0</v>
      </c>
      <c r="F68" s="169">
        <v>0</v>
      </c>
      <c r="G68" s="169">
        <v>7.8969102967300447E-2</v>
      </c>
      <c r="H68" s="177">
        <v>5.8927530363568588</v>
      </c>
      <c r="I68" s="177">
        <v>0</v>
      </c>
    </row>
    <row r="69" spans="2:9">
      <c r="B69" s="98" t="s">
        <v>3954</v>
      </c>
      <c r="C69" s="176" t="s">
        <v>3960</v>
      </c>
      <c r="D69" s="169">
        <v>4.1422875805214261</v>
      </c>
      <c r="E69" s="169">
        <v>0</v>
      </c>
      <c r="F69" s="169">
        <v>0</v>
      </c>
      <c r="G69" s="169">
        <v>1.1200420026389515</v>
      </c>
      <c r="H69" s="177">
        <v>5.262329583160378</v>
      </c>
      <c r="I69" s="177">
        <v>0</v>
      </c>
    </row>
    <row r="70" spans="2:9">
      <c r="B70" s="98" t="s">
        <v>3954</v>
      </c>
      <c r="C70" s="176" t="s">
        <v>3961</v>
      </c>
      <c r="D70" s="169">
        <v>14.663978350892052</v>
      </c>
      <c r="E70" s="169">
        <v>0</v>
      </c>
      <c r="F70" s="169">
        <v>0</v>
      </c>
      <c r="G70" s="169">
        <v>0.44242295114732338</v>
      </c>
      <c r="H70" s="177">
        <v>15.106401302039375</v>
      </c>
      <c r="I70" s="177">
        <v>0</v>
      </c>
    </row>
    <row r="71" spans="2:9">
      <c r="B71" s="98" t="s">
        <v>3962</v>
      </c>
      <c r="C71" s="176" t="s">
        <v>3963</v>
      </c>
      <c r="D71" s="169">
        <v>20.668130382629297</v>
      </c>
      <c r="E71" s="169">
        <v>0</v>
      </c>
      <c r="F71" s="169">
        <v>0</v>
      </c>
      <c r="G71" s="169">
        <v>7.2403614416912134</v>
      </c>
      <c r="H71" s="177">
        <v>27.90849182432051</v>
      </c>
      <c r="I71" s="177">
        <v>0</v>
      </c>
    </row>
    <row r="72" spans="2:9">
      <c r="B72" s="98" t="s">
        <v>3962</v>
      </c>
      <c r="C72" s="176" t="s">
        <v>3964</v>
      </c>
      <c r="D72" s="169">
        <v>6.4734507634436405</v>
      </c>
      <c r="E72" s="169">
        <v>0</v>
      </c>
      <c r="F72" s="169">
        <v>0</v>
      </c>
      <c r="G72" s="169">
        <v>0.74145481352527087</v>
      </c>
      <c r="H72" s="177">
        <v>7.2149055769689117</v>
      </c>
      <c r="I72" s="177">
        <v>0</v>
      </c>
    </row>
    <row r="73" spans="2:9">
      <c r="B73" s="98" t="s">
        <v>3962</v>
      </c>
      <c r="C73" s="176" t="s">
        <v>3965</v>
      </c>
      <c r="D73" s="169">
        <v>1.2137049419020172</v>
      </c>
      <c r="E73" s="169">
        <v>0</v>
      </c>
      <c r="F73" s="169">
        <v>0</v>
      </c>
      <c r="G73" s="169">
        <v>1.7185709149994548</v>
      </c>
      <c r="H73" s="177">
        <v>2.9322758569014722</v>
      </c>
      <c r="I73" s="177">
        <v>0</v>
      </c>
    </row>
    <row r="74" spans="2:9">
      <c r="B74" s="98" t="s">
        <v>3962</v>
      </c>
      <c r="C74" s="176" t="s">
        <v>3966</v>
      </c>
      <c r="D74" s="169">
        <v>51.255499468213614</v>
      </c>
      <c r="E74" s="169">
        <v>0</v>
      </c>
      <c r="F74" s="169">
        <v>0</v>
      </c>
      <c r="G74" s="169">
        <v>1.7185709149994548</v>
      </c>
      <c r="H74" s="177">
        <v>52.974070383213068</v>
      </c>
      <c r="I74" s="177">
        <v>0</v>
      </c>
    </row>
    <row r="75" spans="2:9">
      <c r="B75" s="98" t="s">
        <v>3962</v>
      </c>
      <c r="C75" s="176" t="s">
        <v>3967</v>
      </c>
      <c r="D75" s="169">
        <v>38.617133743692229</v>
      </c>
      <c r="E75" s="169">
        <v>0</v>
      </c>
      <c r="F75" s="169">
        <v>0</v>
      </c>
      <c r="G75" s="169">
        <v>1.0987866289634534</v>
      </c>
      <c r="H75" s="177">
        <v>39.715920372655681</v>
      </c>
      <c r="I75" s="177">
        <v>0</v>
      </c>
    </row>
    <row r="76" spans="2:9">
      <c r="B76" s="98" t="s">
        <v>3962</v>
      </c>
      <c r="C76" s="176" t="s">
        <v>3968</v>
      </c>
      <c r="D76" s="169">
        <v>29.878344508961796</v>
      </c>
      <c r="E76" s="169">
        <v>0</v>
      </c>
      <c r="F76" s="169">
        <v>0</v>
      </c>
      <c r="G76" s="169">
        <v>0.41278417862171968</v>
      </c>
      <c r="H76" s="177">
        <v>30.291128687583516</v>
      </c>
      <c r="I76" s="177">
        <v>0</v>
      </c>
    </row>
    <row r="77" spans="2:9">
      <c r="B77" s="98" t="s">
        <v>3969</v>
      </c>
      <c r="C77" s="176" t="s">
        <v>3970</v>
      </c>
      <c r="D77" s="169">
        <v>0</v>
      </c>
      <c r="E77" s="169">
        <v>0</v>
      </c>
      <c r="F77" s="169">
        <v>0</v>
      </c>
      <c r="G77" s="169">
        <v>0</v>
      </c>
      <c r="H77" s="177">
        <v>0</v>
      </c>
      <c r="I77" s="177">
        <v>0</v>
      </c>
    </row>
    <row r="78" spans="2:9">
      <c r="B78" s="98" t="s">
        <v>3971</v>
      </c>
      <c r="C78" s="176" t="s">
        <v>3972</v>
      </c>
      <c r="D78" s="169">
        <v>41.304685341941898</v>
      </c>
      <c r="E78" s="169">
        <v>0</v>
      </c>
      <c r="F78" s="169">
        <v>0</v>
      </c>
      <c r="G78" s="169">
        <v>0</v>
      </c>
      <c r="H78" s="177">
        <v>41.304685341941898</v>
      </c>
      <c r="I78" s="177">
        <v>0</v>
      </c>
    </row>
    <row r="79" spans="2:9">
      <c r="B79" s="98" t="s">
        <v>3973</v>
      </c>
      <c r="C79" s="176" t="s">
        <v>3974</v>
      </c>
      <c r="D79" s="169">
        <v>13.048762430661311</v>
      </c>
      <c r="E79" s="169">
        <v>0</v>
      </c>
      <c r="F79" s="169">
        <v>0</v>
      </c>
      <c r="G79" s="169">
        <v>0</v>
      </c>
      <c r="H79" s="177">
        <v>13.048762430661311</v>
      </c>
      <c r="I79" s="177">
        <v>0</v>
      </c>
    </row>
    <row r="80" spans="2:9">
      <c r="B80" s="98" t="s">
        <v>3973</v>
      </c>
      <c r="C80" s="176" t="s">
        <v>3975</v>
      </c>
      <c r="D80" s="169">
        <v>116.8763796368157</v>
      </c>
      <c r="E80" s="169">
        <v>0</v>
      </c>
      <c r="F80" s="169">
        <v>0</v>
      </c>
      <c r="G80" s="169">
        <v>0</v>
      </c>
      <c r="H80" s="177">
        <v>116.8763796368157</v>
      </c>
      <c r="I80" s="177">
        <v>0</v>
      </c>
    </row>
    <row r="81" spans="2:9">
      <c r="B81" s="98" t="s">
        <v>3973</v>
      </c>
      <c r="C81" s="176" t="s">
        <v>3976</v>
      </c>
      <c r="D81" s="169">
        <v>32.770937103339129</v>
      </c>
      <c r="E81" s="169">
        <v>0</v>
      </c>
      <c r="F81" s="169">
        <v>0</v>
      </c>
      <c r="G81" s="169">
        <v>0</v>
      </c>
      <c r="H81" s="177">
        <v>32.770937103339129</v>
      </c>
      <c r="I81" s="177">
        <v>0</v>
      </c>
    </row>
    <row r="82" spans="2:9">
      <c r="B82" s="98" t="s">
        <v>3977</v>
      </c>
      <c r="C82" s="176" t="s">
        <v>3978</v>
      </c>
      <c r="D82" s="169">
        <v>30.313755153876812</v>
      </c>
      <c r="E82" s="169">
        <v>0</v>
      </c>
      <c r="F82" s="169">
        <v>0</v>
      </c>
      <c r="G82" s="169">
        <v>1.5426211636980667E-2</v>
      </c>
      <c r="H82" s="177">
        <v>30.329181365513794</v>
      </c>
      <c r="I82" s="177">
        <v>0</v>
      </c>
    </row>
    <row r="83" spans="2:9">
      <c r="B83" s="98" t="s">
        <v>3977</v>
      </c>
      <c r="C83" s="176" t="s">
        <v>3979</v>
      </c>
      <c r="D83" s="169">
        <v>159.62570244743461</v>
      </c>
      <c r="E83" s="169">
        <v>0</v>
      </c>
      <c r="F83" s="169">
        <v>0</v>
      </c>
      <c r="G83" s="169">
        <v>1.5426211636980667E-2</v>
      </c>
      <c r="H83" s="177">
        <v>159.6411286590716</v>
      </c>
      <c r="I83" s="177">
        <v>0</v>
      </c>
    </row>
    <row r="84" spans="2:9">
      <c r="B84" s="98" t="s">
        <v>3977</v>
      </c>
      <c r="C84" s="176" t="s">
        <v>3980</v>
      </c>
      <c r="D84" s="169">
        <v>2.6215007824696652</v>
      </c>
      <c r="E84" s="169">
        <v>0</v>
      </c>
      <c r="F84" s="169">
        <v>0</v>
      </c>
      <c r="G84" s="169">
        <v>1.5426211636980667E-2</v>
      </c>
      <c r="H84" s="177">
        <v>2.6369269941066458</v>
      </c>
      <c r="I84" s="177">
        <v>0</v>
      </c>
    </row>
    <row r="85" spans="2:9">
      <c r="B85" s="98" t="s">
        <v>3977</v>
      </c>
      <c r="C85" s="176" t="s">
        <v>3981</v>
      </c>
      <c r="D85" s="169">
        <v>8.0837771247920767</v>
      </c>
      <c r="E85" s="169">
        <v>0</v>
      </c>
      <c r="F85" s="169">
        <v>0</v>
      </c>
      <c r="G85" s="169">
        <v>9.6649774424973842E-2</v>
      </c>
      <c r="H85" s="177">
        <v>8.1804268992170499</v>
      </c>
      <c r="I85" s="177">
        <v>0</v>
      </c>
    </row>
    <row r="86" spans="2:9">
      <c r="B86" s="98" t="s">
        <v>3982</v>
      </c>
      <c r="C86" s="176" t="s">
        <v>3983</v>
      </c>
      <c r="D86" s="169">
        <v>0</v>
      </c>
      <c r="E86" s="169">
        <v>0</v>
      </c>
      <c r="F86" s="169">
        <v>0</v>
      </c>
      <c r="G86" s="169">
        <v>0</v>
      </c>
      <c r="H86" s="177">
        <v>0</v>
      </c>
      <c r="I86" s="177">
        <v>0</v>
      </c>
    </row>
    <row r="87" spans="2:9">
      <c r="B87" s="98" t="s">
        <v>3982</v>
      </c>
      <c r="C87" s="176" t="s">
        <v>3984</v>
      </c>
      <c r="D87" s="169">
        <v>13.820185076884572</v>
      </c>
      <c r="E87" s="169">
        <v>0</v>
      </c>
      <c r="F87" s="169">
        <v>0</v>
      </c>
      <c r="G87" s="169">
        <v>0</v>
      </c>
      <c r="H87" s="177">
        <v>13.820185076884572</v>
      </c>
      <c r="I87" s="177">
        <v>0</v>
      </c>
    </row>
    <row r="88" spans="2:9">
      <c r="B88" s="98" t="s">
        <v>3982</v>
      </c>
      <c r="C88" s="176" t="s">
        <v>3985</v>
      </c>
      <c r="D88" s="169">
        <v>14.939185989980038</v>
      </c>
      <c r="E88" s="169">
        <v>0</v>
      </c>
      <c r="F88" s="169">
        <v>0</v>
      </c>
      <c r="G88" s="169">
        <v>1.0212976962691906</v>
      </c>
      <c r="H88" s="177">
        <v>15.960483686249228</v>
      </c>
      <c r="I88" s="177">
        <v>0</v>
      </c>
    </row>
    <row r="89" spans="2:9">
      <c r="B89" s="98" t="s">
        <v>3986</v>
      </c>
      <c r="C89" s="176" t="s">
        <v>3987</v>
      </c>
      <c r="D89" s="169">
        <v>0</v>
      </c>
      <c r="E89" s="169">
        <v>0</v>
      </c>
      <c r="F89" s="169">
        <v>0</v>
      </c>
      <c r="G89" s="169">
        <v>0</v>
      </c>
      <c r="H89" s="177">
        <v>0</v>
      </c>
      <c r="I89" s="177">
        <v>0</v>
      </c>
    </row>
    <row r="90" spans="2:9">
      <c r="B90" s="98" t="s">
        <v>3986</v>
      </c>
      <c r="C90" s="176" t="s">
        <v>3988</v>
      </c>
      <c r="D90" s="169">
        <v>0</v>
      </c>
      <c r="E90" s="169">
        <v>0</v>
      </c>
      <c r="F90" s="169">
        <v>0</v>
      </c>
      <c r="G90" s="169">
        <v>0</v>
      </c>
      <c r="H90" s="177">
        <v>0</v>
      </c>
      <c r="I90" s="177">
        <v>0</v>
      </c>
    </row>
    <row r="91" spans="2:9">
      <c r="B91" s="98" t="s">
        <v>3989</v>
      </c>
      <c r="C91" s="176" t="s">
        <v>3990</v>
      </c>
      <c r="D91" s="169">
        <v>0</v>
      </c>
      <c r="E91" s="169">
        <v>0</v>
      </c>
      <c r="F91" s="169">
        <v>0</v>
      </c>
      <c r="G91" s="169">
        <v>0</v>
      </c>
      <c r="H91" s="177">
        <v>0</v>
      </c>
      <c r="I91" s="177">
        <v>0</v>
      </c>
    </row>
  </sheetData>
  <autoFilter ref="B3:I3" xr:uid="{ADCCA7F1-6075-4D75-95F6-BD931E11AD77}"/>
  <conditionalFormatting sqref="B4:I91">
    <cfRule type="expression" dxfId="8" priority="1">
      <formula>$C4=$G$2</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2D1A8-A145-4F2F-AFC9-6FC11705B0F3}">
  <sheetPr codeName="Arkusz7"/>
  <dimension ref="A1:T71"/>
  <sheetViews>
    <sheetView showGridLines="0" zoomScale="70" zoomScaleNormal="70" workbookViewId="0">
      <selection activeCell="O16" sqref="O16"/>
    </sheetView>
  </sheetViews>
  <sheetFormatPr defaultColWidth="0" defaultRowHeight="14.4" zeroHeight="1"/>
  <cols>
    <col min="1" max="1" width="9.21875" style="1" customWidth="1"/>
    <col min="2" max="2" width="10.6640625" style="1" customWidth="1"/>
    <col min="3" max="8" width="22.6640625" style="1" customWidth="1"/>
    <col min="9" max="10" width="10.6640625" style="1" customWidth="1"/>
    <col min="11" max="12" width="40.6640625" style="1" customWidth="1"/>
    <col min="13" max="13" width="9.21875" style="1" customWidth="1"/>
    <col min="14" max="15" width="15.6640625" style="1" customWidth="1"/>
    <col min="16" max="16" width="10.6640625" style="1" customWidth="1"/>
    <col min="17" max="18" width="9.21875" style="1" customWidth="1"/>
    <col min="19" max="20" width="0" style="1" hidden="1" customWidth="1"/>
    <col min="21" max="16384" width="9.21875" style="1" hidden="1"/>
  </cols>
  <sheetData>
    <row r="1" spans="1:18" ht="19.95" customHeight="1">
      <c r="A1" s="101"/>
      <c r="B1" s="109" t="s">
        <v>3428</v>
      </c>
      <c r="C1" s="101"/>
      <c r="D1" s="101"/>
      <c r="E1" s="101"/>
      <c r="F1" s="110"/>
      <c r="G1" s="110"/>
      <c r="H1" s="101"/>
      <c r="I1" s="101"/>
      <c r="J1" s="101"/>
      <c r="K1" s="101"/>
      <c r="L1" s="101"/>
      <c r="M1" s="101"/>
      <c r="N1" s="101"/>
      <c r="O1" s="101"/>
      <c r="P1" s="101"/>
      <c r="Q1" s="101"/>
      <c r="R1" s="101"/>
    </row>
    <row r="2" spans="1:18" ht="30" customHeight="1">
      <c r="A2" s="101"/>
      <c r="B2" s="573" t="s">
        <v>3772</v>
      </c>
      <c r="C2" s="573"/>
      <c r="D2" s="573"/>
      <c r="E2" s="573"/>
      <c r="F2" s="573"/>
      <c r="G2" s="573"/>
      <c r="H2" s="573"/>
      <c r="I2" s="573"/>
      <c r="J2" s="573"/>
      <c r="K2" s="573"/>
      <c r="L2" s="573"/>
      <c r="M2" s="101"/>
      <c r="N2" s="101"/>
      <c r="O2" s="178"/>
      <c r="P2" s="101"/>
      <c r="Q2" s="101"/>
      <c r="R2" s="101"/>
    </row>
    <row r="3" spans="1:18" ht="19.95" customHeight="1">
      <c r="A3" s="101"/>
      <c r="B3" s="101"/>
      <c r="C3" s="101"/>
      <c r="D3" s="101"/>
      <c r="E3" s="101"/>
      <c r="F3" s="101"/>
      <c r="G3" s="101"/>
      <c r="H3" s="101"/>
      <c r="I3" s="101"/>
      <c r="J3" s="101"/>
      <c r="K3" s="101"/>
      <c r="L3" s="101"/>
      <c r="M3" s="101"/>
      <c r="N3" s="101"/>
      <c r="O3" s="101"/>
      <c r="P3" s="101"/>
      <c r="Q3" s="101"/>
      <c r="R3" s="101"/>
    </row>
    <row r="4" spans="1:18" ht="19.95" customHeight="1">
      <c r="A4" s="101"/>
      <c r="B4" s="572" t="s">
        <v>3777</v>
      </c>
      <c r="C4" s="572"/>
      <c r="D4" s="572"/>
      <c r="E4" s="572"/>
      <c r="F4" s="572"/>
      <c r="G4" s="572"/>
      <c r="H4" s="572"/>
      <c r="I4" s="572"/>
      <c r="J4" s="101"/>
      <c r="K4" s="188" t="s">
        <v>6342</v>
      </c>
      <c r="L4" s="102">
        <f>L7+L16+L40+L50</f>
        <v>0</v>
      </c>
      <c r="M4" s="101"/>
      <c r="N4" s="101"/>
      <c r="O4" s="178"/>
      <c r="P4" s="101"/>
      <c r="Q4" s="101"/>
      <c r="R4" s="101"/>
    </row>
    <row r="5" spans="1:18" ht="19.95" customHeight="1">
      <c r="A5" s="101"/>
      <c r="B5" s="101"/>
      <c r="C5" s="101"/>
      <c r="D5" s="101"/>
      <c r="E5" s="101"/>
      <c r="F5" s="101"/>
      <c r="G5" s="101"/>
      <c r="H5" s="101"/>
      <c r="I5" s="101"/>
      <c r="J5" s="101"/>
      <c r="K5" s="188" t="s">
        <v>6341</v>
      </c>
      <c r="L5" s="102">
        <f>L57+L62</f>
        <v>0</v>
      </c>
      <c r="M5" s="101"/>
      <c r="N5" s="101"/>
      <c r="O5" s="178"/>
      <c r="P5" s="101"/>
      <c r="Q5" s="101"/>
      <c r="R5" s="101"/>
    </row>
    <row r="6" spans="1:18" ht="19.95" customHeight="1">
      <c r="A6" s="101"/>
      <c r="B6" s="101"/>
      <c r="C6" s="101"/>
      <c r="D6" s="101"/>
      <c r="E6" s="101"/>
      <c r="F6" s="101"/>
      <c r="G6" s="101"/>
      <c r="H6" s="101"/>
      <c r="I6" s="101"/>
      <c r="J6" s="101"/>
      <c r="K6" s="101"/>
      <c r="L6" s="101"/>
      <c r="M6" s="101"/>
      <c r="P6" s="101"/>
      <c r="Q6" s="101"/>
      <c r="R6" s="101"/>
    </row>
    <row r="7" spans="1:18" ht="19.95" customHeight="1">
      <c r="A7" s="101"/>
      <c r="B7" s="7">
        <v>8</v>
      </c>
      <c r="C7" s="451" t="s">
        <v>1492</v>
      </c>
      <c r="D7" s="451"/>
      <c r="E7" s="451"/>
      <c r="F7" s="451"/>
      <c r="G7" s="451"/>
      <c r="H7" s="451"/>
      <c r="I7" s="452"/>
      <c r="J7" s="101"/>
      <c r="K7" s="175" t="s">
        <v>3778</v>
      </c>
      <c r="L7" s="103">
        <f>SUM(L10:L14)</f>
        <v>0</v>
      </c>
      <c r="O7" s="187"/>
      <c r="R7" s="101"/>
    </row>
    <row r="8" spans="1:18" ht="4.95" customHeight="1">
      <c r="A8" s="101"/>
      <c r="B8" s="101"/>
      <c r="C8" s="101"/>
      <c r="D8" s="101"/>
      <c r="E8" s="101"/>
      <c r="F8" s="101"/>
      <c r="G8" s="101"/>
      <c r="H8" s="101"/>
      <c r="I8" s="101"/>
      <c r="J8" s="101"/>
      <c r="K8" s="101"/>
      <c r="L8" s="101"/>
      <c r="R8" s="101"/>
    </row>
    <row r="9" spans="1:18" ht="40.049999999999997" customHeight="1">
      <c r="A9" s="101"/>
      <c r="B9" s="101"/>
      <c r="C9" s="220" t="s">
        <v>3396</v>
      </c>
      <c r="D9" s="447" t="s">
        <v>1485</v>
      </c>
      <c r="E9" s="448"/>
      <c r="F9" s="447" t="s">
        <v>1486</v>
      </c>
      <c r="G9" s="448"/>
      <c r="H9" s="215" t="s">
        <v>1484</v>
      </c>
      <c r="I9" s="101"/>
      <c r="J9" s="101"/>
      <c r="K9" s="105" t="s">
        <v>6516</v>
      </c>
      <c r="L9" s="104" t="s">
        <v>3427</v>
      </c>
      <c r="R9" s="101"/>
    </row>
    <row r="10" spans="1:18" ht="15" customHeight="1">
      <c r="A10" s="101"/>
      <c r="B10" s="101"/>
      <c r="C10" s="174" t="s">
        <v>1487</v>
      </c>
      <c r="D10" s="586">
        <f>'ankieta ESG'!E53</f>
        <v>0</v>
      </c>
      <c r="E10" s="587"/>
      <c r="F10" s="574">
        <f>'ankieta ESG'!G53</f>
        <v>0</v>
      </c>
      <c r="G10" s="576"/>
      <c r="H10" s="111">
        <f>'ankieta ESG'!I53</f>
        <v>0</v>
      </c>
      <c r="I10" s="101"/>
      <c r="K10" s="388">
        <f>IFERROR(VLOOKUP(D10,'Zakres 1 Piece i pojazdy'!$D$5:$F$10,3,0),0)/1000</f>
        <v>0</v>
      </c>
      <c r="L10" s="106">
        <f>IF(H10="t",F10*K10,IF(H10="kg",F10/1000*K10,IF(AND(D10="węgiel",H10="m3"),F10*K10*$P$10,IF(AND(D10="drewno",H10="m3"),F10*K10*$P$11,IF(AND(D10="olej opałowy",H10="m3"),F10*K10*$P$12,IF(AND(D10="olej opałowy",H10="l"),F10*$P$13,IF(D10="gaz",F10*$P$14,0)))))))</f>
        <v>0</v>
      </c>
      <c r="N10" s="179" t="s">
        <v>3446</v>
      </c>
      <c r="O10" s="179" t="s">
        <v>3998</v>
      </c>
      <c r="P10" s="401">
        <v>1.45</v>
      </c>
      <c r="R10" s="101"/>
    </row>
    <row r="11" spans="1:18" ht="15" customHeight="1">
      <c r="A11" s="101"/>
      <c r="B11" s="101"/>
      <c r="C11" s="174" t="s">
        <v>1488</v>
      </c>
      <c r="D11" s="586">
        <f>'ankieta ESG'!E54</f>
        <v>0</v>
      </c>
      <c r="E11" s="587"/>
      <c r="F11" s="574">
        <f>'ankieta ESG'!G54</f>
        <v>0</v>
      </c>
      <c r="G11" s="576"/>
      <c r="H11" s="111">
        <f>'ankieta ESG'!I54</f>
        <v>0</v>
      </c>
      <c r="I11" s="101"/>
      <c r="K11" s="388">
        <f>IFERROR(VLOOKUP(D11,'Zakres 1 Piece i pojazdy'!$D$5:$F$10,3,0),0)/1000</f>
        <v>0</v>
      </c>
      <c r="L11" s="106">
        <f t="shared" ref="L11:L14" si="0">IF(H11="t",F11*K11,IF(H11="kg",F11/1000*K11,IF(AND(D11="węgiel",H11="m3"),F11*K11*$P$10,IF(AND(D11="drewno",H11="m3"),F11*K11*$P$11,IF(AND(D11="olej opałowy",H11="m3"),F11*K11*$P$12,IF(AND(D11="olej opałowy",H11="l"),F11*$P$13,IF(D11="gaz",F11*$P$14,0)))))))</f>
        <v>0</v>
      </c>
      <c r="N11" s="179" t="s">
        <v>3444</v>
      </c>
      <c r="O11" s="179" t="s">
        <v>3998</v>
      </c>
      <c r="P11" s="180">
        <v>0.71499999999999997</v>
      </c>
      <c r="R11" s="101"/>
    </row>
    <row r="12" spans="1:18" ht="15" customHeight="1">
      <c r="A12" s="101"/>
      <c r="B12" s="101"/>
      <c r="C12" s="174" t="s">
        <v>1489</v>
      </c>
      <c r="D12" s="586">
        <f>'ankieta ESG'!E55</f>
        <v>0</v>
      </c>
      <c r="E12" s="587"/>
      <c r="F12" s="574">
        <f>'ankieta ESG'!G55</f>
        <v>0</v>
      </c>
      <c r="G12" s="576"/>
      <c r="H12" s="111">
        <f>'ankieta ESG'!I55</f>
        <v>0</v>
      </c>
      <c r="I12" s="101"/>
      <c r="K12" s="388">
        <f>IFERROR(VLOOKUP(D12,'Zakres 1 Piece i pojazdy'!$D$5:$F$10,3,0),0)/1000</f>
        <v>0</v>
      </c>
      <c r="L12" s="106">
        <f t="shared" si="0"/>
        <v>0</v>
      </c>
      <c r="N12" s="179" t="s">
        <v>3442</v>
      </c>
      <c r="O12" s="179" t="s">
        <v>3998</v>
      </c>
      <c r="P12" s="400">
        <f>P13*1000</f>
        <v>2.5402</v>
      </c>
      <c r="R12" s="101"/>
    </row>
    <row r="13" spans="1:18" ht="15" customHeight="1">
      <c r="A13" s="101"/>
      <c r="B13" s="101"/>
      <c r="C13" s="174" t="s">
        <v>1490</v>
      </c>
      <c r="D13" s="586">
        <f>'ankieta ESG'!E56</f>
        <v>0</v>
      </c>
      <c r="E13" s="587"/>
      <c r="F13" s="574">
        <f>'ankieta ESG'!G56</f>
        <v>0</v>
      </c>
      <c r="G13" s="576"/>
      <c r="H13" s="111">
        <f>'ankieta ESG'!I56</f>
        <v>0</v>
      </c>
      <c r="I13" s="101"/>
      <c r="K13" s="388">
        <f>IFERROR(VLOOKUP(D13,'Zakres 1 Piece i pojazdy'!$D$5:$F$10,3,0),0)/1000</f>
        <v>0</v>
      </c>
      <c r="L13" s="106">
        <f t="shared" si="0"/>
        <v>0</v>
      </c>
      <c r="N13" s="181" t="s">
        <v>3442</v>
      </c>
      <c r="O13" s="181" t="s">
        <v>4000</v>
      </c>
      <c r="P13" s="399">
        <v>2.5401999999999998E-3</v>
      </c>
      <c r="R13" s="101"/>
    </row>
    <row r="14" spans="1:18" ht="15" customHeight="1">
      <c r="A14" s="101"/>
      <c r="B14" s="101"/>
      <c r="C14" s="174" t="s">
        <v>1491</v>
      </c>
      <c r="D14" s="586">
        <f>'ankieta ESG'!E57</f>
        <v>0</v>
      </c>
      <c r="E14" s="587"/>
      <c r="F14" s="574">
        <f>'ankieta ESG'!G57</f>
        <v>0</v>
      </c>
      <c r="G14" s="576"/>
      <c r="H14" s="111">
        <f>'ankieta ESG'!I57</f>
        <v>0</v>
      </c>
      <c r="I14" s="101"/>
      <c r="K14" s="388">
        <f>IFERROR(VLOOKUP(D14,'Zakres 1 Piece i pojazdy'!$D$5:$F$10,3,0),0)/1000</f>
        <v>0</v>
      </c>
      <c r="L14" s="106">
        <f t="shared" si="0"/>
        <v>0</v>
      </c>
      <c r="N14" s="181" t="s">
        <v>3440</v>
      </c>
      <c r="O14" s="181" t="s">
        <v>3999</v>
      </c>
      <c r="P14" s="399">
        <v>2.0666999999999999E-3</v>
      </c>
      <c r="R14" s="101"/>
    </row>
    <row r="15" spans="1:18" ht="19.95" customHeight="1">
      <c r="A15" s="101"/>
      <c r="B15" s="101"/>
      <c r="C15" s="101"/>
      <c r="D15" s="101"/>
      <c r="E15" s="101"/>
      <c r="F15" s="101"/>
      <c r="G15" s="101"/>
      <c r="H15" s="101"/>
      <c r="I15" s="101"/>
      <c r="J15" s="101"/>
      <c r="K15" s="101"/>
      <c r="L15" s="101"/>
      <c r="M15" s="101"/>
      <c r="N15" s="101"/>
      <c r="O15" s="101"/>
      <c r="P15" s="101"/>
      <c r="Q15" s="101"/>
      <c r="R15" s="101"/>
    </row>
    <row r="16" spans="1:18" ht="19.95" customHeight="1">
      <c r="A16" s="101"/>
      <c r="B16" s="7">
        <v>10</v>
      </c>
      <c r="C16" s="451" t="s">
        <v>43</v>
      </c>
      <c r="D16" s="451"/>
      <c r="E16" s="451"/>
      <c r="F16" s="451"/>
      <c r="G16" s="451"/>
      <c r="H16" s="451"/>
      <c r="I16" s="452"/>
      <c r="J16" s="101"/>
      <c r="K16" s="175" t="s">
        <v>3774</v>
      </c>
      <c r="L16" s="103">
        <f>SUM(L19:L38)</f>
        <v>0</v>
      </c>
      <c r="R16" s="101"/>
    </row>
    <row r="17" spans="1:18" ht="4.95" customHeight="1">
      <c r="A17" s="101"/>
      <c r="B17" s="101"/>
      <c r="C17" s="101"/>
      <c r="D17" s="101"/>
      <c r="E17" s="101"/>
      <c r="F17" s="101"/>
      <c r="G17" s="101"/>
      <c r="H17" s="101"/>
      <c r="I17" s="101"/>
      <c r="J17" s="101"/>
      <c r="K17" s="108"/>
      <c r="L17" s="108"/>
      <c r="M17" s="101"/>
      <c r="N17" s="101"/>
      <c r="O17" s="101"/>
      <c r="P17" s="101"/>
      <c r="Q17" s="101"/>
      <c r="R17" s="101"/>
    </row>
    <row r="18" spans="1:18" ht="79.95" customHeight="1">
      <c r="A18" s="101"/>
      <c r="B18" s="101"/>
      <c r="C18" s="482" t="s">
        <v>3810</v>
      </c>
      <c r="D18" s="484"/>
      <c r="E18" s="219" t="s">
        <v>3811</v>
      </c>
      <c r="F18" s="215" t="s">
        <v>3397</v>
      </c>
      <c r="G18" s="215" t="s">
        <v>3814</v>
      </c>
      <c r="H18" s="215" t="s">
        <v>1484</v>
      </c>
      <c r="I18" s="101"/>
      <c r="J18" s="101"/>
      <c r="K18" s="105" t="s">
        <v>6515</v>
      </c>
      <c r="L18" s="104" t="s">
        <v>3427</v>
      </c>
      <c r="M18" s="101"/>
    </row>
    <row r="19" spans="1:18" ht="15" customHeight="1">
      <c r="A19" s="101"/>
      <c r="B19" s="101"/>
      <c r="C19" s="570">
        <f>'ankieta ESG'!D64</f>
        <v>0</v>
      </c>
      <c r="D19" s="571"/>
      <c r="E19" s="174">
        <f>'ankieta ESG'!F64</f>
        <v>0</v>
      </c>
      <c r="F19" s="112">
        <f>'ankieta ESG'!G64</f>
        <v>0</v>
      </c>
      <c r="G19" s="113">
        <f>'ankieta ESG'!H64</f>
        <v>0</v>
      </c>
      <c r="H19" s="111">
        <f>'ankieta ESG'!I64</f>
        <v>0</v>
      </c>
      <c r="I19" s="101"/>
      <c r="J19" s="101"/>
      <c r="K19" s="388">
        <f>IFERROR(VLOOKUP(C19&amp;" "&amp;E19,'Zakres 1 Piece i pojazdy'!$D$11:$F$25,3,0),0)/1000</f>
        <v>0</v>
      </c>
      <c r="L19" s="106">
        <f>IF(H19="km",G19*K19,IF(AND(C19="Samochód ciężarowy pow. 3,5 tony",H19="motogodziny"),G19*K19*$P$20,IF(AND(C19="Maszyna rolnicza",H19="motogodziny"),G19*K19*$P$21,0)))</f>
        <v>0</v>
      </c>
      <c r="M19" s="101"/>
      <c r="N19" s="189" t="s">
        <v>3773</v>
      </c>
      <c r="O19" s="190"/>
      <c r="P19" s="180" t="s">
        <v>4002</v>
      </c>
    </row>
    <row r="20" spans="1:18" ht="15" customHeight="1">
      <c r="A20" s="101"/>
      <c r="B20" s="101"/>
      <c r="C20" s="570">
        <f>'ankieta ESG'!D65</f>
        <v>0</v>
      </c>
      <c r="D20" s="571"/>
      <c r="E20" s="174">
        <f>'ankieta ESG'!F65</f>
        <v>0</v>
      </c>
      <c r="F20" s="112">
        <f>'ankieta ESG'!G65</f>
        <v>0</v>
      </c>
      <c r="G20" s="113">
        <f>'ankieta ESG'!H65</f>
        <v>0</v>
      </c>
      <c r="H20" s="111">
        <f>'ankieta ESG'!I65</f>
        <v>0</v>
      </c>
      <c r="I20" s="101"/>
      <c r="J20" s="101"/>
      <c r="K20" s="388">
        <f>IFERROR(VLOOKUP(C20&amp;" "&amp;E20,'Zakres 1 Piece i pojazdy'!$D$11:$F$25,3,0),0)/1000</f>
        <v>0</v>
      </c>
      <c r="L20" s="106">
        <f t="shared" ref="L20:L38" si="1">IF(H20="km",G20*K20,IF(AND(C20="Samochód ciężarowy pow. 3,5 tony",H20="motogodziny"),G20*K20*$P$20,IF(AND(C20="Maszyna rolnicza",H20="motogodziny"),G20*K20*$P$21,0)))</f>
        <v>0</v>
      </c>
      <c r="M20" s="101"/>
      <c r="N20" s="189" t="s">
        <v>13</v>
      </c>
      <c r="O20" s="190"/>
      <c r="P20" s="107">
        <v>0.1</v>
      </c>
    </row>
    <row r="21" spans="1:18" ht="15" customHeight="1">
      <c r="A21" s="101"/>
      <c r="B21" s="101"/>
      <c r="C21" s="570">
        <f>'ankieta ESG'!D66</f>
        <v>0</v>
      </c>
      <c r="D21" s="571"/>
      <c r="E21" s="174">
        <f>'ankieta ESG'!F66</f>
        <v>0</v>
      </c>
      <c r="F21" s="112">
        <f>'ankieta ESG'!G66</f>
        <v>0</v>
      </c>
      <c r="G21" s="113">
        <f>'ankieta ESG'!H66</f>
        <v>0</v>
      </c>
      <c r="H21" s="111">
        <f>'ankieta ESG'!I66</f>
        <v>0</v>
      </c>
      <c r="I21" s="101"/>
      <c r="J21" s="101"/>
      <c r="K21" s="388">
        <f>IFERROR(VLOOKUP(C21&amp;" "&amp;E21,'Zakres 1 Piece i pojazdy'!$D$11:$F$25,3,0),0)/1000</f>
        <v>0</v>
      </c>
      <c r="L21" s="106">
        <f t="shared" si="1"/>
        <v>0</v>
      </c>
      <c r="M21" s="101"/>
      <c r="N21" s="189" t="s">
        <v>14</v>
      </c>
      <c r="O21" s="190"/>
      <c r="P21" s="107">
        <v>0.02</v>
      </c>
    </row>
    <row r="22" spans="1:18" ht="15" customHeight="1">
      <c r="A22" s="101"/>
      <c r="B22" s="101"/>
      <c r="C22" s="570">
        <f>'ankieta ESG'!D67</f>
        <v>0</v>
      </c>
      <c r="D22" s="571"/>
      <c r="E22" s="174">
        <f>'ankieta ESG'!F67</f>
        <v>0</v>
      </c>
      <c r="F22" s="112">
        <f>'ankieta ESG'!G67</f>
        <v>0</v>
      </c>
      <c r="G22" s="113">
        <f>'ankieta ESG'!H67</f>
        <v>0</v>
      </c>
      <c r="H22" s="111">
        <f>'ankieta ESG'!I67</f>
        <v>0</v>
      </c>
      <c r="I22" s="101"/>
      <c r="J22" s="101"/>
      <c r="K22" s="388">
        <f>IFERROR(VLOOKUP(C22&amp;" "&amp;E22,'Zakres 1 Piece i pojazdy'!$D$11:$F$25,3,0),0)/1000</f>
        <v>0</v>
      </c>
      <c r="L22" s="106">
        <f t="shared" si="1"/>
        <v>0</v>
      </c>
      <c r="N22"/>
      <c r="O22"/>
      <c r="P22"/>
    </row>
    <row r="23" spans="1:18" ht="15" customHeight="1">
      <c r="A23" s="101"/>
      <c r="B23" s="101"/>
      <c r="C23" s="570">
        <f>'ankieta ESG'!D68</f>
        <v>0</v>
      </c>
      <c r="D23" s="571"/>
      <c r="E23" s="174">
        <f>'ankieta ESG'!F68</f>
        <v>0</v>
      </c>
      <c r="F23" s="112">
        <f>'ankieta ESG'!G68</f>
        <v>0</v>
      </c>
      <c r="G23" s="113">
        <f>'ankieta ESG'!H68</f>
        <v>0</v>
      </c>
      <c r="H23" s="111">
        <f>'ankieta ESG'!I68</f>
        <v>0</v>
      </c>
      <c r="I23" s="101"/>
      <c r="J23" s="101"/>
      <c r="K23" s="388">
        <f>IFERROR(VLOOKUP(C23&amp;" "&amp;E23,'Zakres 1 Piece i pojazdy'!$D$11:$F$25,3,0),0)/1000</f>
        <v>0</v>
      </c>
      <c r="L23" s="106">
        <f t="shared" si="1"/>
        <v>0</v>
      </c>
      <c r="N23"/>
      <c r="O23"/>
      <c r="P23"/>
    </row>
    <row r="24" spans="1:18" ht="15" customHeight="1">
      <c r="A24" s="101"/>
      <c r="B24" s="101"/>
      <c r="C24" s="570">
        <f>'ankieta ESG'!D69</f>
        <v>0</v>
      </c>
      <c r="D24" s="571"/>
      <c r="E24" s="174">
        <f>'ankieta ESG'!F69</f>
        <v>0</v>
      </c>
      <c r="F24" s="112">
        <f>'ankieta ESG'!G69</f>
        <v>0</v>
      </c>
      <c r="G24" s="113">
        <f>'ankieta ESG'!H69</f>
        <v>0</v>
      </c>
      <c r="H24" s="111">
        <f>'ankieta ESG'!I69</f>
        <v>0</v>
      </c>
      <c r="I24" s="101"/>
      <c r="J24" s="101"/>
      <c r="K24" s="388">
        <f>IFERROR(VLOOKUP(C24&amp;" "&amp;E24,'Zakres 1 Piece i pojazdy'!$D$11:$F$25,3,0),0)/1000</f>
        <v>0</v>
      </c>
      <c r="L24" s="106">
        <f t="shared" si="1"/>
        <v>0</v>
      </c>
      <c r="N24"/>
      <c r="O24"/>
      <c r="P24"/>
    </row>
    <row r="25" spans="1:18" ht="15" customHeight="1">
      <c r="A25" s="101"/>
      <c r="B25" s="101"/>
      <c r="C25" s="570">
        <f>'ankieta ESG'!D70</f>
        <v>0</v>
      </c>
      <c r="D25" s="571"/>
      <c r="E25" s="174">
        <f>'ankieta ESG'!F70</f>
        <v>0</v>
      </c>
      <c r="F25" s="112">
        <f>'ankieta ESG'!G70</f>
        <v>0</v>
      </c>
      <c r="G25" s="113">
        <f>'ankieta ESG'!H70</f>
        <v>0</v>
      </c>
      <c r="H25" s="111">
        <f>'ankieta ESG'!I70</f>
        <v>0</v>
      </c>
      <c r="I25" s="101"/>
      <c r="J25" s="101"/>
      <c r="K25" s="388">
        <f>IFERROR(VLOOKUP(C25&amp;" "&amp;E25,'Zakres 1 Piece i pojazdy'!$D$11:$F$25,3,0),0)/1000</f>
        <v>0</v>
      </c>
      <c r="L25" s="106">
        <f t="shared" si="1"/>
        <v>0</v>
      </c>
      <c r="N25"/>
      <c r="O25"/>
      <c r="P25"/>
    </row>
    <row r="26" spans="1:18" ht="15" customHeight="1">
      <c r="A26" s="101"/>
      <c r="B26" s="101"/>
      <c r="C26" s="570">
        <f>'ankieta ESG'!D71</f>
        <v>0</v>
      </c>
      <c r="D26" s="571"/>
      <c r="E26" s="174">
        <f>'ankieta ESG'!F71</f>
        <v>0</v>
      </c>
      <c r="F26" s="112">
        <f>'ankieta ESG'!G71</f>
        <v>0</v>
      </c>
      <c r="G26" s="113">
        <f>'ankieta ESG'!H71</f>
        <v>0</v>
      </c>
      <c r="H26" s="111">
        <f>'ankieta ESG'!I71</f>
        <v>0</v>
      </c>
      <c r="I26" s="101"/>
      <c r="J26" s="101"/>
      <c r="K26" s="388">
        <f>IFERROR(VLOOKUP(C26&amp;" "&amp;E26,'Zakres 1 Piece i pojazdy'!$D$11:$F$25,3,0),0)/1000</f>
        <v>0</v>
      </c>
      <c r="L26" s="106">
        <f t="shared" si="1"/>
        <v>0</v>
      </c>
      <c r="N26"/>
      <c r="O26"/>
      <c r="P26"/>
    </row>
    <row r="27" spans="1:18" ht="15" customHeight="1">
      <c r="A27" s="101"/>
      <c r="B27" s="101"/>
      <c r="C27" s="570">
        <f>'ankieta ESG'!D72</f>
        <v>0</v>
      </c>
      <c r="D27" s="571"/>
      <c r="E27" s="174">
        <f>'ankieta ESG'!F72</f>
        <v>0</v>
      </c>
      <c r="F27" s="112">
        <f>'ankieta ESG'!G72</f>
        <v>0</v>
      </c>
      <c r="G27" s="113">
        <f>'ankieta ESG'!H72</f>
        <v>0</v>
      </c>
      <c r="H27" s="111">
        <f>'ankieta ESG'!I72</f>
        <v>0</v>
      </c>
      <c r="I27" s="101"/>
      <c r="J27" s="101"/>
      <c r="K27" s="388">
        <f>IFERROR(VLOOKUP(C27&amp;" "&amp;E27,'Zakres 1 Piece i pojazdy'!$D$11:$F$25,3,0),0)/1000</f>
        <v>0</v>
      </c>
      <c r="L27" s="106">
        <f t="shared" si="1"/>
        <v>0</v>
      </c>
      <c r="N27"/>
      <c r="O27"/>
      <c r="P27"/>
    </row>
    <row r="28" spans="1:18" ht="15" customHeight="1">
      <c r="A28" s="101"/>
      <c r="B28" s="101"/>
      <c r="C28" s="570">
        <f>'ankieta ESG'!D73</f>
        <v>0</v>
      </c>
      <c r="D28" s="571"/>
      <c r="E28" s="174">
        <f>'ankieta ESG'!F73</f>
        <v>0</v>
      </c>
      <c r="F28" s="112">
        <f>'ankieta ESG'!G73</f>
        <v>0</v>
      </c>
      <c r="G28" s="113">
        <f>'ankieta ESG'!H73</f>
        <v>0</v>
      </c>
      <c r="H28" s="111">
        <f>'ankieta ESG'!I73</f>
        <v>0</v>
      </c>
      <c r="I28" s="101"/>
      <c r="J28" s="101"/>
      <c r="K28" s="388">
        <f>IFERROR(VLOOKUP(C28&amp;" "&amp;E28,'Zakres 1 Piece i pojazdy'!$D$11:$F$25,3,0),0)/1000</f>
        <v>0</v>
      </c>
      <c r="L28" s="106">
        <f t="shared" si="1"/>
        <v>0</v>
      </c>
    </row>
    <row r="29" spans="1:18" ht="15" customHeight="1">
      <c r="A29" s="101"/>
      <c r="B29" s="101"/>
      <c r="C29" s="570">
        <f>'ankieta ESG'!D74</f>
        <v>0</v>
      </c>
      <c r="D29" s="571"/>
      <c r="E29" s="174">
        <f>'ankieta ESG'!F74</f>
        <v>0</v>
      </c>
      <c r="F29" s="112">
        <f>'ankieta ESG'!G74</f>
        <v>0</v>
      </c>
      <c r="G29" s="113">
        <f>'ankieta ESG'!H74</f>
        <v>0</v>
      </c>
      <c r="H29" s="111">
        <f>'ankieta ESG'!I74</f>
        <v>0</v>
      </c>
      <c r="I29" s="101"/>
      <c r="J29" s="101"/>
      <c r="K29" s="388">
        <f>IFERROR(VLOOKUP(C29&amp;" "&amp;E29,'Zakres 1 Piece i pojazdy'!$D$11:$F$25,3,0),0)/1000</f>
        <v>0</v>
      </c>
      <c r="L29" s="106">
        <f t="shared" si="1"/>
        <v>0</v>
      </c>
      <c r="M29" s="101"/>
      <c r="N29" s="101"/>
      <c r="O29" s="101"/>
      <c r="P29" s="101"/>
      <c r="Q29" s="101"/>
      <c r="R29" s="101"/>
    </row>
    <row r="30" spans="1:18" ht="15" customHeight="1">
      <c r="A30" s="101"/>
      <c r="B30" s="101"/>
      <c r="C30" s="570">
        <f>'ankieta ESG'!D75</f>
        <v>0</v>
      </c>
      <c r="D30" s="571"/>
      <c r="E30" s="174">
        <f>'ankieta ESG'!F75</f>
        <v>0</v>
      </c>
      <c r="F30" s="112">
        <f>'ankieta ESG'!G75</f>
        <v>0</v>
      </c>
      <c r="G30" s="113">
        <f>'ankieta ESG'!H75</f>
        <v>0</v>
      </c>
      <c r="H30" s="111">
        <f>'ankieta ESG'!I75</f>
        <v>0</v>
      </c>
      <c r="I30" s="101"/>
      <c r="J30" s="101"/>
      <c r="K30" s="388">
        <f>IFERROR(VLOOKUP(C30&amp;" "&amp;E30,'Zakres 1 Piece i pojazdy'!$D$11:$F$25,3,0),0)/1000</f>
        <v>0</v>
      </c>
      <c r="L30" s="106">
        <f t="shared" si="1"/>
        <v>0</v>
      </c>
      <c r="M30" s="101"/>
      <c r="N30" s="101"/>
      <c r="O30" s="101"/>
      <c r="P30" s="101"/>
      <c r="Q30" s="101"/>
      <c r="R30" s="101"/>
    </row>
    <row r="31" spans="1:18" ht="15" customHeight="1">
      <c r="A31" s="101"/>
      <c r="B31" s="101"/>
      <c r="C31" s="570">
        <f>'ankieta ESG'!D76</f>
        <v>0</v>
      </c>
      <c r="D31" s="571"/>
      <c r="E31" s="174">
        <f>'ankieta ESG'!F76</f>
        <v>0</v>
      </c>
      <c r="F31" s="112">
        <f>'ankieta ESG'!G76</f>
        <v>0</v>
      </c>
      <c r="G31" s="113">
        <f>'ankieta ESG'!H76</f>
        <v>0</v>
      </c>
      <c r="H31" s="111">
        <f>'ankieta ESG'!I76</f>
        <v>0</v>
      </c>
      <c r="I31" s="101"/>
      <c r="J31" s="101"/>
      <c r="K31" s="388">
        <f>IFERROR(VLOOKUP(C31&amp;" "&amp;E31,'Zakres 1 Piece i pojazdy'!$D$11:$F$25,3,0),0)/1000</f>
        <v>0</v>
      </c>
      <c r="L31" s="106">
        <f t="shared" si="1"/>
        <v>0</v>
      </c>
      <c r="M31" s="101"/>
      <c r="N31" s="101"/>
      <c r="O31" s="101"/>
      <c r="P31" s="101"/>
      <c r="Q31" s="101"/>
      <c r="R31" s="101"/>
    </row>
    <row r="32" spans="1:18" ht="15" customHeight="1">
      <c r="A32" s="101"/>
      <c r="B32" s="101"/>
      <c r="C32" s="570">
        <f>'ankieta ESG'!D77</f>
        <v>0</v>
      </c>
      <c r="D32" s="571"/>
      <c r="E32" s="174">
        <f>'ankieta ESG'!F77</f>
        <v>0</v>
      </c>
      <c r="F32" s="112">
        <f>'ankieta ESG'!G77</f>
        <v>0</v>
      </c>
      <c r="G32" s="113">
        <f>'ankieta ESG'!H77</f>
        <v>0</v>
      </c>
      <c r="H32" s="111">
        <f>'ankieta ESG'!I77</f>
        <v>0</v>
      </c>
      <c r="I32" s="101"/>
      <c r="J32" s="101"/>
      <c r="K32" s="388">
        <f>IFERROR(VLOOKUP(C32&amp;" "&amp;E32,'Zakres 1 Piece i pojazdy'!$D$11:$F$25,3,0),0)/1000</f>
        <v>0</v>
      </c>
      <c r="L32" s="106">
        <f t="shared" si="1"/>
        <v>0</v>
      </c>
      <c r="M32" s="101"/>
      <c r="N32" s="101"/>
      <c r="O32" s="101"/>
      <c r="P32" s="101"/>
      <c r="Q32" s="101"/>
      <c r="R32" s="101"/>
    </row>
    <row r="33" spans="1:18" ht="15" customHeight="1">
      <c r="A33" s="101"/>
      <c r="B33" s="101"/>
      <c r="C33" s="570">
        <f>'ankieta ESG'!D78</f>
        <v>0</v>
      </c>
      <c r="D33" s="571"/>
      <c r="E33" s="174">
        <f>'ankieta ESG'!F78</f>
        <v>0</v>
      </c>
      <c r="F33" s="112">
        <f>'ankieta ESG'!G78</f>
        <v>0</v>
      </c>
      <c r="G33" s="113">
        <f>'ankieta ESG'!H78</f>
        <v>0</v>
      </c>
      <c r="H33" s="111">
        <f>'ankieta ESG'!I78</f>
        <v>0</v>
      </c>
      <c r="I33" s="101"/>
      <c r="J33" s="101"/>
      <c r="K33" s="388">
        <f>IFERROR(VLOOKUP(C33&amp;" "&amp;E33,'Zakres 1 Piece i pojazdy'!$D$11:$F$25,3,0),0)/1000</f>
        <v>0</v>
      </c>
      <c r="L33" s="106">
        <f t="shared" si="1"/>
        <v>0</v>
      </c>
      <c r="M33" s="101"/>
      <c r="N33" s="101"/>
      <c r="O33" s="101"/>
      <c r="P33" s="101"/>
      <c r="Q33" s="101"/>
      <c r="R33" s="101"/>
    </row>
    <row r="34" spans="1:18" ht="15" customHeight="1">
      <c r="A34" s="101"/>
      <c r="B34" s="101"/>
      <c r="C34" s="570">
        <f>'ankieta ESG'!D79</f>
        <v>0</v>
      </c>
      <c r="D34" s="571"/>
      <c r="E34" s="174">
        <f>'ankieta ESG'!F79</f>
        <v>0</v>
      </c>
      <c r="F34" s="112">
        <f>'ankieta ESG'!G79</f>
        <v>0</v>
      </c>
      <c r="G34" s="113">
        <f>'ankieta ESG'!H79</f>
        <v>0</v>
      </c>
      <c r="H34" s="111">
        <f>'ankieta ESG'!I79</f>
        <v>0</v>
      </c>
      <c r="I34" s="101"/>
      <c r="J34" s="101"/>
      <c r="K34" s="388">
        <f>IFERROR(VLOOKUP(C34&amp;" "&amp;E34,'Zakres 1 Piece i pojazdy'!$D$11:$F$25,3,0),0)/1000</f>
        <v>0</v>
      </c>
      <c r="L34" s="106">
        <f t="shared" si="1"/>
        <v>0</v>
      </c>
      <c r="M34" s="101"/>
      <c r="N34" s="101"/>
      <c r="O34" s="101"/>
      <c r="P34" s="101"/>
      <c r="Q34" s="101"/>
      <c r="R34" s="101"/>
    </row>
    <row r="35" spans="1:18" ht="15" customHeight="1">
      <c r="A35" s="101"/>
      <c r="B35" s="101"/>
      <c r="C35" s="570">
        <f>'ankieta ESG'!D80</f>
        <v>0</v>
      </c>
      <c r="D35" s="571"/>
      <c r="E35" s="174">
        <f>'ankieta ESG'!F80</f>
        <v>0</v>
      </c>
      <c r="F35" s="112">
        <f>'ankieta ESG'!G80</f>
        <v>0</v>
      </c>
      <c r="G35" s="113">
        <f>'ankieta ESG'!H80</f>
        <v>0</v>
      </c>
      <c r="H35" s="111">
        <f>'ankieta ESG'!I80</f>
        <v>0</v>
      </c>
      <c r="I35" s="101"/>
      <c r="J35" s="101"/>
      <c r="K35" s="388">
        <f>IFERROR(VLOOKUP(C35&amp;" "&amp;E35,'Zakres 1 Piece i pojazdy'!$D$11:$F$25,3,0),0)/1000</f>
        <v>0</v>
      </c>
      <c r="L35" s="106">
        <f t="shared" si="1"/>
        <v>0</v>
      </c>
      <c r="M35" s="101"/>
      <c r="N35" s="101"/>
      <c r="O35" s="101"/>
      <c r="P35" s="101"/>
      <c r="Q35" s="101"/>
      <c r="R35" s="101"/>
    </row>
    <row r="36" spans="1:18" ht="15" customHeight="1">
      <c r="A36" s="101"/>
      <c r="B36" s="101"/>
      <c r="C36" s="570">
        <f>'ankieta ESG'!D81</f>
        <v>0</v>
      </c>
      <c r="D36" s="571"/>
      <c r="E36" s="174">
        <f>'ankieta ESG'!F81</f>
        <v>0</v>
      </c>
      <c r="F36" s="112">
        <f>'ankieta ESG'!G81</f>
        <v>0</v>
      </c>
      <c r="G36" s="113">
        <f>'ankieta ESG'!H81</f>
        <v>0</v>
      </c>
      <c r="H36" s="111">
        <f>'ankieta ESG'!I81</f>
        <v>0</v>
      </c>
      <c r="I36" s="101"/>
      <c r="J36" s="101"/>
      <c r="K36" s="388">
        <f>IFERROR(VLOOKUP(C36&amp;" "&amp;E36,'Zakres 1 Piece i pojazdy'!$D$11:$F$25,3,0),0)/1000</f>
        <v>0</v>
      </c>
      <c r="L36" s="106">
        <f t="shared" si="1"/>
        <v>0</v>
      </c>
      <c r="M36" s="101"/>
      <c r="N36" s="101"/>
      <c r="O36" s="101"/>
      <c r="P36" s="101"/>
      <c r="Q36" s="101"/>
      <c r="R36" s="101"/>
    </row>
    <row r="37" spans="1:18" ht="15" customHeight="1">
      <c r="A37" s="101"/>
      <c r="B37" s="101"/>
      <c r="C37" s="570">
        <f>'ankieta ESG'!D82</f>
        <v>0</v>
      </c>
      <c r="D37" s="571"/>
      <c r="E37" s="174">
        <f>'ankieta ESG'!F82</f>
        <v>0</v>
      </c>
      <c r="F37" s="112">
        <f>'ankieta ESG'!G82</f>
        <v>0</v>
      </c>
      <c r="G37" s="113">
        <f>'ankieta ESG'!H82</f>
        <v>0</v>
      </c>
      <c r="H37" s="111">
        <f>'ankieta ESG'!I82</f>
        <v>0</v>
      </c>
      <c r="I37" s="101"/>
      <c r="J37" s="101"/>
      <c r="K37" s="388">
        <f>IFERROR(VLOOKUP(C37&amp;" "&amp;E37,'Zakres 1 Piece i pojazdy'!$D$11:$F$25,3,0),0)/1000</f>
        <v>0</v>
      </c>
      <c r="L37" s="106">
        <f t="shared" si="1"/>
        <v>0</v>
      </c>
      <c r="M37" s="101"/>
      <c r="N37" s="101"/>
      <c r="O37" s="101"/>
      <c r="P37" s="101"/>
      <c r="Q37" s="101"/>
      <c r="R37" s="101"/>
    </row>
    <row r="38" spans="1:18" ht="15" customHeight="1">
      <c r="A38" s="101"/>
      <c r="B38" s="101"/>
      <c r="C38" s="570">
        <f>'ankieta ESG'!D83</f>
        <v>0</v>
      </c>
      <c r="D38" s="571"/>
      <c r="E38" s="174">
        <f>'ankieta ESG'!F83</f>
        <v>0</v>
      </c>
      <c r="F38" s="112">
        <f>'ankieta ESG'!G83</f>
        <v>0</v>
      </c>
      <c r="G38" s="113">
        <f>'ankieta ESG'!H83</f>
        <v>0</v>
      </c>
      <c r="H38" s="111">
        <f>'ankieta ESG'!I83</f>
        <v>0</v>
      </c>
      <c r="I38" s="101"/>
      <c r="J38" s="101"/>
      <c r="K38" s="388">
        <f>IFERROR(VLOOKUP(C38&amp;" "&amp;E38,'Zakres 1 Piece i pojazdy'!$D$11:$F$25,3,0),0)/1000</f>
        <v>0</v>
      </c>
      <c r="L38" s="106">
        <f t="shared" si="1"/>
        <v>0</v>
      </c>
      <c r="M38" s="101"/>
      <c r="N38" s="101"/>
      <c r="O38" s="101"/>
      <c r="P38" s="101"/>
      <c r="Q38" s="101"/>
      <c r="R38" s="101"/>
    </row>
    <row r="39" spans="1:18" ht="19.95" customHeight="1">
      <c r="A39" s="101"/>
      <c r="B39" s="101"/>
      <c r="C39" s="101"/>
      <c r="D39" s="101"/>
      <c r="E39" s="101"/>
      <c r="F39" s="101"/>
      <c r="G39" s="101"/>
      <c r="H39" s="101"/>
      <c r="I39" s="101"/>
      <c r="J39"/>
      <c r="K39" s="101"/>
      <c r="L39" s="101"/>
      <c r="M39" s="101"/>
      <c r="N39" s="101"/>
      <c r="O39" s="101"/>
      <c r="P39" s="101"/>
      <c r="Q39" s="101"/>
      <c r="R39" s="101"/>
    </row>
    <row r="40" spans="1:18" ht="19.95" customHeight="1">
      <c r="A40" s="101"/>
      <c r="B40" s="7">
        <v>12</v>
      </c>
      <c r="C40" s="451" t="s">
        <v>1466</v>
      </c>
      <c r="D40" s="451"/>
      <c r="E40" s="451"/>
      <c r="F40" s="451"/>
      <c r="G40" s="451"/>
      <c r="H40" s="451"/>
      <c r="I40" s="452"/>
      <c r="J40"/>
      <c r="K40" s="175" t="s">
        <v>3774</v>
      </c>
      <c r="L40" s="103">
        <f>SUM(L43:L48)</f>
        <v>0</v>
      </c>
      <c r="M40" s="101"/>
      <c r="N40" s="101"/>
      <c r="O40" s="101"/>
      <c r="P40" s="101"/>
      <c r="Q40" s="101"/>
      <c r="R40" s="101"/>
    </row>
    <row r="41" spans="1:18" ht="4.95" customHeight="1">
      <c r="A41" s="101"/>
      <c r="B41" s="101"/>
      <c r="C41" s="101"/>
      <c r="D41" s="101"/>
      <c r="E41" s="101"/>
      <c r="F41" s="101"/>
      <c r="G41" s="101"/>
      <c r="H41" s="101"/>
      <c r="I41" s="101"/>
      <c r="J41"/>
      <c r="K41" s="108"/>
      <c r="L41" s="108"/>
      <c r="M41" s="101"/>
      <c r="N41" s="101"/>
      <c r="O41" s="101"/>
      <c r="P41" s="101"/>
      <c r="Q41" s="101"/>
      <c r="R41" s="101"/>
    </row>
    <row r="42" spans="1:18" ht="40.049999999999997" customHeight="1">
      <c r="A42" s="101"/>
      <c r="B42" s="101"/>
      <c r="C42" s="482" t="s">
        <v>3398</v>
      </c>
      <c r="D42" s="483"/>
      <c r="E42" s="484"/>
      <c r="F42" s="447" t="s">
        <v>3399</v>
      </c>
      <c r="G42" s="487"/>
      <c r="H42" s="448"/>
      <c r="I42" s="4"/>
      <c r="J42"/>
      <c r="K42" s="105" t="s">
        <v>6511</v>
      </c>
      <c r="L42" s="104" t="s">
        <v>3427</v>
      </c>
      <c r="M42" s="101"/>
      <c r="N42" s="101"/>
      <c r="O42" s="101"/>
      <c r="P42" s="101"/>
      <c r="Q42" s="101"/>
      <c r="R42" s="101"/>
    </row>
    <row r="43" spans="1:18" ht="15" customHeight="1">
      <c r="A43" s="101"/>
      <c r="B43" s="101"/>
      <c r="C43" s="570" t="s">
        <v>17</v>
      </c>
      <c r="D43" s="582"/>
      <c r="E43" s="571"/>
      <c r="F43" s="583">
        <f>'ankieta ESG'!G90</f>
        <v>0</v>
      </c>
      <c r="G43" s="584"/>
      <c r="H43" s="585"/>
      <c r="I43" s="4"/>
      <c r="J43"/>
      <c r="K43" s="107">
        <f>VLOOKUP(C43,'Zakres 1 Zwierzęta'!$L$3:$M$8,2,0)</f>
        <v>2.2372887559130046</v>
      </c>
      <c r="L43" s="106">
        <f t="shared" ref="L43:L48" si="2">F43*K43</f>
        <v>0</v>
      </c>
      <c r="M43" s="101"/>
      <c r="N43" s="101"/>
      <c r="O43" s="101"/>
      <c r="P43" s="101"/>
      <c r="Q43" s="101"/>
      <c r="R43" s="101"/>
    </row>
    <row r="44" spans="1:18" ht="15" customHeight="1">
      <c r="A44" s="101"/>
      <c r="B44" s="101"/>
      <c r="C44" s="570" t="s">
        <v>18</v>
      </c>
      <c r="D44" s="582"/>
      <c r="E44" s="571"/>
      <c r="F44" s="583">
        <f>'ankieta ESG'!G91</f>
        <v>0</v>
      </c>
      <c r="G44" s="584"/>
      <c r="H44" s="585"/>
      <c r="I44" s="4"/>
      <c r="J44"/>
      <c r="K44" s="107">
        <f>VLOOKUP(C44,'Zakres 1 Zwierzęta'!$L$3:$M$8,2,0)</f>
        <v>1.5661021291391033</v>
      </c>
      <c r="L44" s="106">
        <f t="shared" si="2"/>
        <v>0</v>
      </c>
      <c r="M44" s="101"/>
      <c r="N44" s="101"/>
      <c r="O44" s="101"/>
      <c r="P44" s="101"/>
      <c r="Q44" s="101"/>
      <c r="R44" s="101"/>
    </row>
    <row r="45" spans="1:18" ht="15" customHeight="1">
      <c r="A45" s="101"/>
      <c r="B45" s="101"/>
      <c r="C45" s="570" t="s">
        <v>19</v>
      </c>
      <c r="D45" s="582"/>
      <c r="E45" s="571"/>
      <c r="F45" s="583">
        <f>'ankieta ESG'!G92</f>
        <v>0</v>
      </c>
      <c r="G45" s="584"/>
      <c r="H45" s="585"/>
      <c r="I45" s="4"/>
      <c r="J45"/>
      <c r="K45" s="107">
        <f>VLOOKUP(C45,'Zakres 1 Zwierzęta'!$L$3:$M$8,2,0)</f>
        <v>8.9491550236520181E-3</v>
      </c>
      <c r="L45" s="106">
        <f t="shared" si="2"/>
        <v>0</v>
      </c>
      <c r="M45" s="101"/>
      <c r="N45" s="101"/>
      <c r="O45" s="101"/>
      <c r="P45" s="101"/>
      <c r="Q45" s="101"/>
      <c r="R45" s="101"/>
    </row>
    <row r="46" spans="1:18" ht="15" customHeight="1">
      <c r="A46" s="101"/>
      <c r="B46" s="101"/>
      <c r="C46" s="570" t="s">
        <v>20</v>
      </c>
      <c r="D46" s="582"/>
      <c r="E46" s="571"/>
      <c r="F46" s="583">
        <f>'ankieta ESG'!G93</f>
        <v>0</v>
      </c>
      <c r="G46" s="584"/>
      <c r="H46" s="585"/>
      <c r="I46" s="4"/>
      <c r="J46"/>
      <c r="K46" s="107">
        <f>VLOOKUP(C46,'Zakres 1 Zwierzęta'!$L$3:$M$8,2,0)</f>
        <v>0.25728820692999549</v>
      </c>
      <c r="L46" s="106">
        <f t="shared" si="2"/>
        <v>0</v>
      </c>
      <c r="M46" s="101"/>
      <c r="N46" s="101"/>
      <c r="O46" s="101"/>
      <c r="P46" s="101"/>
      <c r="Q46" s="101"/>
      <c r="R46" s="101"/>
    </row>
    <row r="47" spans="1:18" ht="15" customHeight="1">
      <c r="A47" s="101"/>
      <c r="B47" s="101"/>
      <c r="C47" s="570" t="s">
        <v>21</v>
      </c>
      <c r="D47" s="582"/>
      <c r="E47" s="571"/>
      <c r="F47" s="583">
        <f>'ankieta ESG'!G94</f>
        <v>0</v>
      </c>
      <c r="G47" s="584"/>
      <c r="H47" s="585"/>
      <c r="I47" s="4"/>
      <c r="J47"/>
      <c r="K47" s="107">
        <f>VLOOKUP(C47,'Zakres 1 Zwierzęta'!$L$3:$M$8,2,0)</f>
        <v>2.6847465070956056</v>
      </c>
      <c r="L47" s="106">
        <f t="shared" si="2"/>
        <v>0</v>
      </c>
      <c r="M47" s="101"/>
      <c r="N47" s="101"/>
      <c r="O47" s="101"/>
      <c r="P47" s="101"/>
      <c r="Q47" s="101"/>
      <c r="R47" s="101"/>
    </row>
    <row r="48" spans="1:18" ht="15" customHeight="1">
      <c r="A48" s="101"/>
      <c r="B48" s="101"/>
      <c r="C48" s="570" t="s">
        <v>22</v>
      </c>
      <c r="D48" s="582"/>
      <c r="E48" s="571"/>
      <c r="F48" s="583">
        <f>'ankieta ESG'!G95</f>
        <v>0</v>
      </c>
      <c r="G48" s="584"/>
      <c r="H48" s="585"/>
      <c r="I48" s="4"/>
      <c r="J48"/>
      <c r="K48" s="107">
        <f>VLOOKUP(C48,'Zakres 1 Zwierzęta'!$L$3:$M$8,2,0)</f>
        <v>0.44745775118260095</v>
      </c>
      <c r="L48" s="106">
        <f t="shared" si="2"/>
        <v>0</v>
      </c>
      <c r="M48" s="101"/>
      <c r="N48" s="101"/>
      <c r="O48" s="101"/>
      <c r="P48" s="101"/>
      <c r="Q48" s="101"/>
      <c r="R48" s="101"/>
    </row>
    <row r="49" spans="1:18" ht="19.95" customHeight="1">
      <c r="A49" s="101"/>
      <c r="B49" s="101"/>
      <c r="C49" s="101"/>
      <c r="D49" s="101"/>
      <c r="E49" s="101"/>
      <c r="F49" s="101"/>
      <c r="G49" s="101"/>
      <c r="H49" s="101"/>
      <c r="I49" s="101"/>
      <c r="J49"/>
      <c r="K49" s="100"/>
      <c r="L49" s="101"/>
      <c r="M49" s="101"/>
      <c r="N49" s="101"/>
      <c r="O49" s="101"/>
      <c r="P49" s="101"/>
      <c r="Q49" s="101"/>
      <c r="R49" s="101"/>
    </row>
    <row r="50" spans="1:18" ht="19.95" customHeight="1">
      <c r="A50" s="101"/>
      <c r="B50" s="7">
        <v>14</v>
      </c>
      <c r="C50" s="451" t="s">
        <v>1467</v>
      </c>
      <c r="D50" s="451"/>
      <c r="E50" s="451"/>
      <c r="F50" s="451"/>
      <c r="G50" s="451"/>
      <c r="H50" s="451"/>
      <c r="I50" s="452"/>
      <c r="J50"/>
      <c r="K50" s="175" t="s">
        <v>3774</v>
      </c>
      <c r="L50" s="103">
        <f>SUM(L53:L55)</f>
        <v>0</v>
      </c>
      <c r="M50" s="101"/>
      <c r="N50" s="101"/>
      <c r="O50" s="101"/>
      <c r="P50" s="101"/>
      <c r="Q50" s="101"/>
      <c r="R50" s="101"/>
    </row>
    <row r="51" spans="1:18" ht="4.95" customHeight="1">
      <c r="A51" s="101"/>
      <c r="B51" s="101"/>
      <c r="C51" s="101"/>
      <c r="D51" s="101"/>
      <c r="E51" s="101"/>
      <c r="F51" s="101"/>
      <c r="G51" s="101"/>
      <c r="H51" s="101"/>
      <c r="I51" s="101"/>
      <c r="J51"/>
      <c r="K51" s="108"/>
      <c r="L51" s="108"/>
      <c r="M51" s="101"/>
      <c r="N51" s="101"/>
      <c r="O51" s="101"/>
      <c r="P51" s="101"/>
      <c r="Q51" s="101"/>
      <c r="R51" s="101"/>
    </row>
    <row r="52" spans="1:18" ht="40.049999999999997" customHeight="1">
      <c r="A52" s="101"/>
      <c r="B52" s="101"/>
      <c r="C52" s="446" t="s">
        <v>1468</v>
      </c>
      <c r="D52" s="446"/>
      <c r="E52" s="447" t="s">
        <v>3400</v>
      </c>
      <c r="F52" s="448"/>
      <c r="G52" s="527" t="s">
        <v>1433</v>
      </c>
      <c r="H52" s="527"/>
      <c r="I52" s="101"/>
      <c r="J52"/>
      <c r="K52" s="105" t="s">
        <v>6512</v>
      </c>
      <c r="L52" s="104" t="s">
        <v>3427</v>
      </c>
      <c r="M52" s="101"/>
      <c r="N52" s="101"/>
      <c r="O52" s="101"/>
      <c r="P52" s="101"/>
      <c r="Q52" s="101"/>
      <c r="R52" s="101"/>
    </row>
    <row r="53" spans="1:18" ht="15" customHeight="1">
      <c r="A53" s="101"/>
      <c r="B53" s="101"/>
      <c r="C53" s="580" t="s">
        <v>1469</v>
      </c>
      <c r="D53" s="580"/>
      <c r="E53" s="577">
        <f>'ankieta ESG'!F102</f>
        <v>0</v>
      </c>
      <c r="F53" s="579"/>
      <c r="G53" s="581">
        <f>'ankieta ESG'!H102</f>
        <v>0</v>
      </c>
      <c r="H53" s="581"/>
      <c r="I53" s="101"/>
      <c r="J53"/>
      <c r="K53" s="388">
        <f>VLOOKUP(C53,'Zakres 1 Nawozy'!$C$2:$D$4,2,0)/1000</f>
        <v>2.2966666666666669E-3</v>
      </c>
      <c r="L53" s="106">
        <f>E53*G53*K53</f>
        <v>0</v>
      </c>
      <c r="M53" s="101"/>
      <c r="N53" s="101"/>
      <c r="O53" s="101"/>
      <c r="P53" s="101"/>
      <c r="Q53" s="101"/>
      <c r="R53" s="101"/>
    </row>
    <row r="54" spans="1:18" ht="15" customHeight="1">
      <c r="A54" s="101"/>
      <c r="B54" s="101"/>
      <c r="C54" s="580" t="s">
        <v>23</v>
      </c>
      <c r="D54" s="580"/>
      <c r="E54" s="577">
        <f>'ankieta ESG'!F103</f>
        <v>0</v>
      </c>
      <c r="F54" s="579"/>
      <c r="G54" s="581">
        <f>'ankieta ESG'!H103</f>
        <v>0</v>
      </c>
      <c r="H54" s="581"/>
      <c r="I54" s="101"/>
      <c r="J54"/>
      <c r="K54" s="388">
        <f>VLOOKUP(C54,'Zakres 1 Nawozy'!$C$2:$D$4,2,0)/1000</f>
        <v>4.3636666666666667E-3</v>
      </c>
      <c r="L54" s="106">
        <f t="shared" ref="L54:L55" si="3">E54*G54*K54</f>
        <v>0</v>
      </c>
      <c r="M54" s="101"/>
      <c r="N54" s="101"/>
      <c r="O54" s="101"/>
      <c r="P54" s="101"/>
      <c r="Q54" s="101"/>
      <c r="R54" s="101"/>
    </row>
    <row r="55" spans="1:18" ht="15" customHeight="1">
      <c r="A55" s="101"/>
      <c r="B55" s="101"/>
      <c r="C55" s="580" t="s">
        <v>24</v>
      </c>
      <c r="D55" s="580"/>
      <c r="E55" s="577">
        <f>'ankieta ESG'!F104</f>
        <v>0</v>
      </c>
      <c r="F55" s="579"/>
      <c r="G55" s="581">
        <f>'ankieta ESG'!H104</f>
        <v>0</v>
      </c>
      <c r="H55" s="581"/>
      <c r="I55" s="101"/>
      <c r="J55"/>
      <c r="K55" s="388">
        <f>VLOOKUP(C55,'Zakres 1 Nawozy'!$C$2:$D$4,2,0)/1000</f>
        <v>2.2966666666666669E-3</v>
      </c>
      <c r="L55" s="106">
        <f t="shared" si="3"/>
        <v>0</v>
      </c>
      <c r="M55" s="101"/>
      <c r="N55" s="101"/>
      <c r="O55" s="101"/>
      <c r="P55" s="101"/>
      <c r="Q55" s="101"/>
      <c r="R55" s="101"/>
    </row>
    <row r="56" spans="1:18" ht="19.95" customHeight="1">
      <c r="A56" s="101"/>
      <c r="B56" s="101"/>
      <c r="C56" s="101"/>
      <c r="D56" s="101"/>
      <c r="E56" s="101"/>
      <c r="F56" s="101"/>
      <c r="G56" s="101"/>
      <c r="H56" s="101"/>
      <c r="I56" s="101"/>
      <c r="J56"/>
      <c r="K56" s="101"/>
      <c r="L56" s="101"/>
      <c r="M56" s="101"/>
      <c r="N56" s="101"/>
      <c r="O56" s="101"/>
      <c r="P56" s="101"/>
      <c r="Q56" s="101"/>
      <c r="R56" s="101"/>
    </row>
    <row r="57" spans="1:18" ht="40.049999999999997" customHeight="1">
      <c r="A57" s="101"/>
      <c r="B57" s="7">
        <v>18</v>
      </c>
      <c r="C57" s="451" t="s">
        <v>3424</v>
      </c>
      <c r="D57" s="451"/>
      <c r="E57" s="451"/>
      <c r="F57" s="451"/>
      <c r="G57" s="451"/>
      <c r="H57" s="451"/>
      <c r="I57" s="452"/>
      <c r="J57"/>
      <c r="K57" s="175" t="s">
        <v>3775</v>
      </c>
      <c r="L57" s="103">
        <f>L60</f>
        <v>0</v>
      </c>
      <c r="M57" s="101"/>
      <c r="N57" s="101"/>
      <c r="O57" s="101"/>
      <c r="P57" s="101"/>
      <c r="Q57" s="101"/>
      <c r="R57" s="101"/>
    </row>
    <row r="58" spans="1:18" ht="4.95" customHeight="1">
      <c r="A58" s="101"/>
      <c r="B58" s="101"/>
      <c r="C58" s="101"/>
      <c r="D58" s="101"/>
      <c r="E58" s="101"/>
      <c r="F58" s="101"/>
      <c r="G58" s="101"/>
      <c r="H58" s="101"/>
      <c r="I58" s="101"/>
      <c r="J58"/>
      <c r="K58" s="108"/>
      <c r="L58" s="108"/>
      <c r="M58" s="101"/>
      <c r="N58" s="101"/>
      <c r="O58" s="101"/>
      <c r="P58" s="101"/>
      <c r="Q58" s="101"/>
      <c r="R58" s="101"/>
    </row>
    <row r="59" spans="1:18" ht="55.05" customHeight="1">
      <c r="A59" s="101"/>
      <c r="B59" s="101"/>
      <c r="C59" s="441" t="s">
        <v>1483</v>
      </c>
      <c r="D59" s="442"/>
      <c r="E59" s="443"/>
      <c r="F59" s="441" t="s">
        <v>1484</v>
      </c>
      <c r="G59" s="442"/>
      <c r="H59" s="443"/>
      <c r="I59" s="101"/>
      <c r="J59"/>
      <c r="K59" s="105" t="s">
        <v>6514</v>
      </c>
      <c r="L59" s="104" t="s">
        <v>3427</v>
      </c>
      <c r="M59" s="101"/>
      <c r="N59" s="101"/>
      <c r="O59" s="101"/>
      <c r="P59" s="101"/>
      <c r="Q59" s="101"/>
      <c r="R59" s="101"/>
    </row>
    <row r="60" spans="1:18" ht="15" customHeight="1">
      <c r="A60" s="101"/>
      <c r="B60" s="101"/>
      <c r="C60" s="574">
        <f>'ankieta ESG'!D119</f>
        <v>0</v>
      </c>
      <c r="D60" s="575"/>
      <c r="E60" s="576"/>
      <c r="F60" s="577">
        <f>'ankieta ESG'!G119</f>
        <v>0</v>
      </c>
      <c r="G60" s="578"/>
      <c r="H60" s="579"/>
      <c r="I60" s="101"/>
      <c r="J60"/>
      <c r="K60" s="389">
        <f>KOBiZE!C9/1000</f>
        <v>5.9699999999999998E-4</v>
      </c>
      <c r="L60" s="106">
        <f>IF(F60="kWh",C60,IF(F60="MWh",C60*1000,0))*K60</f>
        <v>0</v>
      </c>
      <c r="M60" s="101"/>
      <c r="N60" s="101"/>
      <c r="O60" s="101"/>
      <c r="P60" s="101"/>
      <c r="Q60" s="101"/>
      <c r="R60" s="101"/>
    </row>
    <row r="61" spans="1:18" ht="19.95" customHeight="1">
      <c r="A61" s="101"/>
      <c r="B61" s="101"/>
      <c r="C61" s="101"/>
      <c r="D61" s="101"/>
      <c r="E61" s="101"/>
      <c r="F61" s="101"/>
      <c r="G61" s="101"/>
      <c r="H61" s="101"/>
      <c r="I61" s="101"/>
      <c r="J61"/>
      <c r="K61" s="100"/>
      <c r="L61" s="101"/>
      <c r="M61" s="101"/>
      <c r="N61" s="101"/>
      <c r="O61" s="101"/>
      <c r="P61" s="101"/>
      <c r="Q61" s="101"/>
      <c r="R61" s="101"/>
    </row>
    <row r="62" spans="1:18" ht="40.049999999999997" customHeight="1">
      <c r="A62" s="101"/>
      <c r="B62" s="7">
        <v>19</v>
      </c>
      <c r="C62" s="451" t="s">
        <v>3425</v>
      </c>
      <c r="D62" s="451"/>
      <c r="E62" s="451"/>
      <c r="F62" s="451"/>
      <c r="G62" s="451"/>
      <c r="H62" s="451"/>
      <c r="I62" s="452"/>
      <c r="J62"/>
      <c r="K62" s="175" t="s">
        <v>3776</v>
      </c>
      <c r="L62" s="103">
        <f>L65</f>
        <v>0</v>
      </c>
      <c r="M62" s="108"/>
      <c r="N62" s="108"/>
      <c r="O62" s="108"/>
      <c r="P62" s="101"/>
      <c r="Q62" s="101"/>
      <c r="R62" s="101"/>
    </row>
    <row r="63" spans="1:18" ht="4.95" customHeight="1">
      <c r="A63" s="101"/>
      <c r="B63" s="101"/>
      <c r="C63" s="101"/>
      <c r="D63" s="101"/>
      <c r="E63" s="101"/>
      <c r="F63" s="101"/>
      <c r="G63" s="101"/>
      <c r="H63" s="101"/>
      <c r="I63" s="101"/>
      <c r="J63"/>
      <c r="K63" s="108"/>
      <c r="L63" s="108"/>
      <c r="M63" s="108"/>
      <c r="N63" s="108"/>
      <c r="O63" s="108"/>
      <c r="P63" s="101"/>
      <c r="Q63" s="101"/>
      <c r="R63" s="101"/>
    </row>
    <row r="64" spans="1:18" ht="55.05" customHeight="1">
      <c r="A64" s="101"/>
      <c r="B64" s="101"/>
      <c r="C64" s="441" t="s">
        <v>1483</v>
      </c>
      <c r="D64" s="442"/>
      <c r="E64" s="443"/>
      <c r="F64" s="441" t="s">
        <v>1484</v>
      </c>
      <c r="G64" s="442"/>
      <c r="H64" s="443"/>
      <c r="I64" s="101"/>
      <c r="J64"/>
      <c r="K64" s="105" t="s">
        <v>6513</v>
      </c>
      <c r="L64" s="104" t="s">
        <v>3427</v>
      </c>
      <c r="M64" s="108"/>
      <c r="N64" s="108"/>
      <c r="O64" s="108"/>
      <c r="P64" s="101"/>
      <c r="Q64" s="101"/>
      <c r="R64" s="101"/>
    </row>
    <row r="65" spans="1:18" ht="15" customHeight="1">
      <c r="A65" s="101"/>
      <c r="B65" s="101"/>
      <c r="C65" s="574">
        <f>'ankieta ESG'!D124</f>
        <v>0</v>
      </c>
      <c r="D65" s="575"/>
      <c r="E65" s="576"/>
      <c r="F65" s="577">
        <f>'ankieta ESG'!G124</f>
        <v>0</v>
      </c>
      <c r="G65" s="578"/>
      <c r="H65" s="579"/>
      <c r="I65" s="101"/>
      <c r="J65"/>
      <c r="K65" s="107">
        <f>URE!M4</f>
        <v>9.8185500000000009E-2</v>
      </c>
      <c r="L65" s="106">
        <f>IF(F65="GJ",C65,IF(F65="kWh",C65*0.0036,IF(F65="MWh",C65*3.6,0)))*K65</f>
        <v>0</v>
      </c>
      <c r="M65" s="108"/>
      <c r="N65" s="108"/>
      <c r="O65" s="108"/>
      <c r="P65" s="101"/>
      <c r="Q65" s="101"/>
      <c r="R65" s="101"/>
    </row>
    <row r="66" spans="1:18">
      <c r="J66"/>
    </row>
    <row r="67" spans="1:18">
      <c r="J67"/>
    </row>
    <row r="68" spans="1:18" hidden="1">
      <c r="J68"/>
    </row>
    <row r="69" spans="1:18" hidden="1">
      <c r="J69"/>
    </row>
    <row r="70" spans="1:18" hidden="1">
      <c r="J70"/>
    </row>
    <row r="71" spans="1:18"/>
  </sheetData>
  <mergeCells count="75">
    <mergeCell ref="C16:I16"/>
    <mergeCell ref="F14:G14"/>
    <mergeCell ref="C7:I7"/>
    <mergeCell ref="D9:E9"/>
    <mergeCell ref="F9:G9"/>
    <mergeCell ref="D10:E10"/>
    <mergeCell ref="F10:G10"/>
    <mergeCell ref="D11:E11"/>
    <mergeCell ref="F11:G11"/>
    <mergeCell ref="D12:E12"/>
    <mergeCell ref="F12:G12"/>
    <mergeCell ref="D13:E13"/>
    <mergeCell ref="F13:G13"/>
    <mergeCell ref="D14:E14"/>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8:D38"/>
    <mergeCell ref="C40:I40"/>
    <mergeCell ref="C42:E42"/>
    <mergeCell ref="F42:H42"/>
    <mergeCell ref="C43:E43"/>
    <mergeCell ref="F43:H43"/>
    <mergeCell ref="C44:E44"/>
    <mergeCell ref="F44:H44"/>
    <mergeCell ref="C45:E45"/>
    <mergeCell ref="F45:H45"/>
    <mergeCell ref="C46:E46"/>
    <mergeCell ref="F46:H46"/>
    <mergeCell ref="E53:F53"/>
    <mergeCell ref="C47:E47"/>
    <mergeCell ref="F47:H47"/>
    <mergeCell ref="G53:H53"/>
    <mergeCell ref="C54:D54"/>
    <mergeCell ref="E54:F54"/>
    <mergeCell ref="G54:H54"/>
    <mergeCell ref="C48:E48"/>
    <mergeCell ref="F48:H48"/>
    <mergeCell ref="C50:I50"/>
    <mergeCell ref="C52:D52"/>
    <mergeCell ref="E52:F52"/>
    <mergeCell ref="G52:H52"/>
    <mergeCell ref="B4:I4"/>
    <mergeCell ref="B2:L2"/>
    <mergeCell ref="C65:E65"/>
    <mergeCell ref="F65:H65"/>
    <mergeCell ref="C60:E60"/>
    <mergeCell ref="F60:H60"/>
    <mergeCell ref="C62:I62"/>
    <mergeCell ref="C64:E64"/>
    <mergeCell ref="F64:H64"/>
    <mergeCell ref="C55:D55"/>
    <mergeCell ref="E55:F55"/>
    <mergeCell ref="G55:H55"/>
    <mergeCell ref="C57:I57"/>
    <mergeCell ref="C59:E59"/>
    <mergeCell ref="F59:H59"/>
    <mergeCell ref="C53:D53"/>
    <mergeCell ref="C33:D33"/>
    <mergeCell ref="C34:D34"/>
    <mergeCell ref="C35:D35"/>
    <mergeCell ref="C36:D36"/>
    <mergeCell ref="C37:D37"/>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B9419-830C-4DEF-BDDB-0C2170076931}">
  <sheetPr codeName="Arkusz8">
    <tabColor theme="0"/>
  </sheetPr>
  <dimension ref="A1"/>
  <sheetViews>
    <sheetView showGridLines="0" workbookViewId="0">
      <selection activeCell="G37" sqref="G37"/>
    </sheetView>
  </sheetViews>
  <sheetFormatPr defaultRowHeight="14.4"/>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1889E-C0C5-4023-AE97-4B88FB45F83E}">
  <sheetPr codeName="Arkusz9">
    <tabColor theme="9" tint="0.59999389629810485"/>
  </sheetPr>
  <dimension ref="C3:O25"/>
  <sheetViews>
    <sheetView showGridLines="0" zoomScale="80" zoomScaleNormal="80" workbookViewId="0">
      <selection activeCell="E29" sqref="E29"/>
    </sheetView>
  </sheetViews>
  <sheetFormatPr defaultColWidth="9.21875" defaultRowHeight="14.4"/>
  <cols>
    <col min="1" max="2" width="9.21875" style="26"/>
    <col min="3" max="3" width="19.44140625" style="28" customWidth="1"/>
    <col min="4" max="4" width="46.44140625" style="29" customWidth="1"/>
    <col min="5" max="5" width="45.21875" style="28" bestFit="1" customWidth="1"/>
    <col min="6" max="6" width="30.77734375" style="27" customWidth="1"/>
    <col min="7" max="7" width="40.21875" style="26" customWidth="1"/>
    <col min="8" max="8" width="9.21875" style="26"/>
    <col min="9" max="9" width="7.77734375" style="26" bestFit="1" customWidth="1"/>
    <col min="10" max="10" width="28.21875" style="26" customWidth="1"/>
    <col min="11" max="11" width="15" style="26" bestFit="1" customWidth="1"/>
    <col min="12" max="12" width="33" style="26" bestFit="1" customWidth="1"/>
    <col min="13" max="13" width="33.21875" style="26" bestFit="1" customWidth="1"/>
    <col min="14" max="14" width="33" style="26" customWidth="1"/>
    <col min="15" max="16384" width="9.21875" style="26"/>
  </cols>
  <sheetData>
    <row r="3" spans="3:14">
      <c r="J3" s="376" t="s">
        <v>6475</v>
      </c>
    </row>
    <row r="4" spans="3:14">
      <c r="C4" s="114" t="s">
        <v>3451</v>
      </c>
      <c r="D4" s="114" t="s">
        <v>3450</v>
      </c>
      <c r="E4" s="114" t="s">
        <v>3449</v>
      </c>
      <c r="F4" s="115" t="s">
        <v>3448</v>
      </c>
      <c r="G4" s="114" t="s">
        <v>3447</v>
      </c>
      <c r="I4" s="368" t="s">
        <v>3451</v>
      </c>
      <c r="J4" s="369" t="s">
        <v>3450</v>
      </c>
      <c r="K4" s="368" t="s">
        <v>3447</v>
      </c>
      <c r="L4" s="370" t="s">
        <v>3448</v>
      </c>
      <c r="M4" s="368" t="s">
        <v>3447</v>
      </c>
    </row>
    <row r="5" spans="3:14">
      <c r="C5" s="116">
        <v>8</v>
      </c>
      <c r="D5" s="117" t="s">
        <v>3446</v>
      </c>
      <c r="E5" s="117" t="s">
        <v>3445</v>
      </c>
      <c r="F5" s="265">
        <f>'DEFRA - Paliwa'!D137</f>
        <v>2904.9523399999998</v>
      </c>
      <c r="G5" s="117" t="s">
        <v>3435</v>
      </c>
      <c r="I5" s="28">
        <v>4</v>
      </c>
      <c r="J5" s="29" t="s">
        <v>3440</v>
      </c>
      <c r="K5" s="28" t="s">
        <v>3997</v>
      </c>
      <c r="L5" s="377">
        <f>'DEFRA - Paliwa'!D40</f>
        <v>2.0667200000000001</v>
      </c>
      <c r="M5" s="26" t="s">
        <v>3435</v>
      </c>
    </row>
    <row r="6" spans="3:14">
      <c r="C6" s="116">
        <v>8</v>
      </c>
      <c r="D6" s="117" t="s">
        <v>3444</v>
      </c>
      <c r="E6" s="117" t="s">
        <v>3443</v>
      </c>
      <c r="F6" s="265">
        <f>'DEFRA - Bioenergia'!$D$63</f>
        <v>46.985080000000004</v>
      </c>
      <c r="G6" s="117" t="s">
        <v>3435</v>
      </c>
      <c r="I6" s="28">
        <v>4</v>
      </c>
      <c r="J6" s="29" t="s">
        <v>6476</v>
      </c>
      <c r="K6" s="28" t="s">
        <v>3996</v>
      </c>
      <c r="L6" s="377">
        <f>'DEFRA - Paliwa'!D68</f>
        <v>2.5401600000000002</v>
      </c>
      <c r="M6" s="26" t="s">
        <v>3435</v>
      </c>
    </row>
    <row r="7" spans="3:14">
      <c r="C7" s="116">
        <v>8</v>
      </c>
      <c r="D7" s="117" t="s">
        <v>3442</v>
      </c>
      <c r="E7" s="117" t="s">
        <v>3441</v>
      </c>
      <c r="F7" s="265">
        <f>'DEFRA - Paliwa'!$D$67</f>
        <v>3165.0418100000002</v>
      </c>
      <c r="G7" s="117" t="s">
        <v>3435</v>
      </c>
      <c r="I7" s="28"/>
      <c r="J7" s="29"/>
      <c r="K7" s="28"/>
      <c r="L7" s="371"/>
    </row>
    <row r="8" spans="3:14">
      <c r="C8" s="116">
        <v>8</v>
      </c>
      <c r="D8" s="117" t="s">
        <v>3440</v>
      </c>
      <c r="E8" s="117" t="s">
        <v>3439</v>
      </c>
      <c r="F8" s="265">
        <f>'DEFRA - Paliwa'!$D$39</f>
        <v>2575.46441</v>
      </c>
      <c r="G8" s="117" t="s">
        <v>3435</v>
      </c>
      <c r="I8" s="28"/>
      <c r="J8" s="29"/>
      <c r="K8" s="28"/>
      <c r="L8" s="372"/>
    </row>
    <row r="9" spans="3:14">
      <c r="C9" s="116">
        <v>8</v>
      </c>
      <c r="D9" s="117" t="s">
        <v>3438</v>
      </c>
      <c r="E9" s="117" t="s">
        <v>3436</v>
      </c>
      <c r="F9" s="265">
        <f>'DEFRA - Bioenergia'!$D$67</f>
        <v>55.193890000000003</v>
      </c>
      <c r="G9" s="117" t="s">
        <v>3435</v>
      </c>
      <c r="I9" s="28"/>
      <c r="J9" s="29"/>
      <c r="K9" s="28"/>
      <c r="L9" s="372"/>
    </row>
    <row r="10" spans="3:14">
      <c r="C10" s="116">
        <v>8</v>
      </c>
      <c r="D10" s="117" t="s">
        <v>3437</v>
      </c>
      <c r="E10" s="117" t="s">
        <v>3436</v>
      </c>
      <c r="F10" s="265">
        <f>'DEFRA - Bioenergia'!$D$67</f>
        <v>55.193890000000003</v>
      </c>
      <c r="G10" s="117" t="s">
        <v>3435</v>
      </c>
      <c r="I10" s="28"/>
      <c r="J10" s="29"/>
      <c r="K10" s="28"/>
      <c r="L10" s="372"/>
    </row>
    <row r="11" spans="3:14">
      <c r="C11" s="116">
        <v>10</v>
      </c>
      <c r="D11" s="117" t="s">
        <v>3797</v>
      </c>
      <c r="E11" s="117" t="s">
        <v>3433</v>
      </c>
      <c r="F11" s="265">
        <f>'Delivery vehicles'!D32</f>
        <v>0.25561</v>
      </c>
      <c r="G11" s="117" t="s">
        <v>3429</v>
      </c>
      <c r="I11" s="28"/>
      <c r="J11" s="29"/>
      <c r="K11" s="28"/>
      <c r="L11" s="372"/>
    </row>
    <row r="12" spans="3:14">
      <c r="C12" s="116">
        <v>10</v>
      </c>
      <c r="D12" s="117" t="s">
        <v>3798</v>
      </c>
      <c r="E12" s="117" t="s">
        <v>3433</v>
      </c>
      <c r="F12" s="265">
        <f>'Delivery vehicles'!H32</f>
        <v>0.21335000000000001</v>
      </c>
      <c r="G12" s="117" t="s">
        <v>3429</v>
      </c>
      <c r="J12" s="376" t="s">
        <v>6477</v>
      </c>
    </row>
    <row r="13" spans="3:14">
      <c r="C13" s="116">
        <v>10</v>
      </c>
      <c r="D13" s="117" t="s">
        <v>3799</v>
      </c>
      <c r="E13" s="117" t="s">
        <v>3433</v>
      </c>
      <c r="F13" s="265">
        <f>'Delivery vehicles'!P32</f>
        <v>0.27610000000000001</v>
      </c>
      <c r="G13" s="117" t="s">
        <v>3429</v>
      </c>
      <c r="I13" s="368" t="s">
        <v>3451</v>
      </c>
      <c r="J13" s="369" t="s">
        <v>3450</v>
      </c>
      <c r="K13" s="368" t="s">
        <v>3447</v>
      </c>
      <c r="L13" s="370" t="s">
        <v>3448</v>
      </c>
      <c r="N13" s="372" t="s">
        <v>6478</v>
      </c>
    </row>
    <row r="14" spans="3:14">
      <c r="C14" s="116">
        <v>10</v>
      </c>
      <c r="D14" s="117" t="s">
        <v>3800</v>
      </c>
      <c r="E14" s="117" t="s">
        <v>3434</v>
      </c>
      <c r="F14" s="265">
        <f>'Passenger vehicles'!L54</f>
        <v>0.12825</v>
      </c>
      <c r="G14" s="117" t="s">
        <v>3429</v>
      </c>
      <c r="I14" s="28">
        <v>4</v>
      </c>
      <c r="J14" s="29" t="s">
        <v>3446</v>
      </c>
      <c r="K14" s="28" t="s">
        <v>3997</v>
      </c>
      <c r="L14" s="373" t="s">
        <v>6479</v>
      </c>
      <c r="N14" s="30" t="s">
        <v>6480</v>
      </c>
    </row>
    <row r="15" spans="3:14">
      <c r="C15" s="116">
        <v>10</v>
      </c>
      <c r="D15" s="117" t="s">
        <v>3801</v>
      </c>
      <c r="E15" s="117" t="s">
        <v>3433</v>
      </c>
      <c r="F15" s="265">
        <f>'SECR kWh UK electricity for EVs'!E68*KOBiZE!C9</f>
        <v>0.21384539999999999</v>
      </c>
      <c r="G15" s="117" t="s">
        <v>3429</v>
      </c>
      <c r="I15" s="28">
        <v>4</v>
      </c>
      <c r="J15" s="29" t="s">
        <v>3444</v>
      </c>
      <c r="K15" s="28" t="s">
        <v>3997</v>
      </c>
      <c r="L15" s="374" t="s">
        <v>6481</v>
      </c>
      <c r="N15" s="369" t="s">
        <v>6482</v>
      </c>
    </row>
    <row r="16" spans="3:14">
      <c r="C16" s="116">
        <v>10</v>
      </c>
      <c r="D16" s="117" t="s">
        <v>3787</v>
      </c>
      <c r="E16" s="117" t="s">
        <v>3432</v>
      </c>
      <c r="F16" s="265">
        <f>'Delivery vehicles'!P52</f>
        <v>0.89120999999999995</v>
      </c>
      <c r="G16" s="117" t="s">
        <v>3429</v>
      </c>
      <c r="I16" s="28">
        <v>4</v>
      </c>
      <c r="J16" s="29" t="s">
        <v>6476</v>
      </c>
      <c r="K16" s="28" t="s">
        <v>3997</v>
      </c>
      <c r="L16" s="374" t="s">
        <v>6483</v>
      </c>
      <c r="N16" s="29" t="s">
        <v>6484</v>
      </c>
    </row>
    <row r="17" spans="3:15">
      <c r="C17" s="116">
        <v>10</v>
      </c>
      <c r="D17" s="117" t="s">
        <v>3788</v>
      </c>
      <c r="E17" s="117" t="s">
        <v>3431</v>
      </c>
      <c r="F17" s="265">
        <f>$F$16*(F12/$F$11)</f>
        <v>0.74386625523258088</v>
      </c>
      <c r="G17" s="117" t="s">
        <v>3429</v>
      </c>
      <c r="I17" s="375">
        <v>6</v>
      </c>
      <c r="J17" s="29" t="s">
        <v>13</v>
      </c>
      <c r="K17" s="375" t="s">
        <v>6485</v>
      </c>
      <c r="L17" s="26" t="s">
        <v>6486</v>
      </c>
      <c r="N17" s="29" t="s">
        <v>6487</v>
      </c>
    </row>
    <row r="18" spans="3:15">
      <c r="C18" s="116">
        <v>10</v>
      </c>
      <c r="D18" s="117" t="s">
        <v>3789</v>
      </c>
      <c r="E18" s="117" t="s">
        <v>3431</v>
      </c>
      <c r="F18" s="265">
        <f>$F$16*(F13/$F$11)</f>
        <v>0.96265044794804588</v>
      </c>
      <c r="G18" s="117" t="s">
        <v>3429</v>
      </c>
      <c r="I18" s="375">
        <v>6</v>
      </c>
      <c r="J18" s="29" t="s">
        <v>14</v>
      </c>
      <c r="K18" s="375" t="s">
        <v>6485</v>
      </c>
      <c r="L18" s="26" t="s">
        <v>6488</v>
      </c>
      <c r="N18" s="29" t="s">
        <v>6489</v>
      </c>
    </row>
    <row r="19" spans="3:15">
      <c r="C19" s="116">
        <v>10</v>
      </c>
      <c r="D19" s="117" t="s">
        <v>3790</v>
      </c>
      <c r="E19" s="117" t="s">
        <v>3431</v>
      </c>
      <c r="F19" s="265">
        <f>$F$16*(F14/$F$11)</f>
        <v>0.44715653730292237</v>
      </c>
      <c r="G19" s="117" t="s">
        <v>3429</v>
      </c>
    </row>
    <row r="20" spans="3:15">
      <c r="C20" s="116">
        <v>10</v>
      </c>
      <c r="D20" s="117" t="s">
        <v>3791</v>
      </c>
      <c r="E20" s="117" t="s">
        <v>3431</v>
      </c>
      <c r="F20" s="265">
        <f>F15*(F19/F14)</f>
        <v>0.74559351720981171</v>
      </c>
      <c r="G20" s="117" t="s">
        <v>3429</v>
      </c>
      <c r="N20" s="29" t="s">
        <v>13</v>
      </c>
      <c r="O20" s="26" t="s">
        <v>6490</v>
      </c>
    </row>
    <row r="21" spans="3:15">
      <c r="C21" s="116">
        <v>10</v>
      </c>
      <c r="D21" s="117" t="s">
        <v>3792</v>
      </c>
      <c r="E21" s="117" t="s">
        <v>3430</v>
      </c>
      <c r="F21" s="265">
        <f>F16</f>
        <v>0.89120999999999995</v>
      </c>
      <c r="G21" s="117" t="s">
        <v>3429</v>
      </c>
      <c r="N21" s="29" t="s">
        <v>14</v>
      </c>
      <c r="O21" s="26" t="s">
        <v>6491</v>
      </c>
    </row>
    <row r="22" spans="3:15">
      <c r="C22" s="116">
        <v>10</v>
      </c>
      <c r="D22" s="117" t="s">
        <v>3793</v>
      </c>
      <c r="E22" s="117" t="s">
        <v>3430</v>
      </c>
      <c r="F22" s="265">
        <f>F17</f>
        <v>0.74386625523258088</v>
      </c>
      <c r="G22" s="117" t="s">
        <v>3429</v>
      </c>
    </row>
    <row r="23" spans="3:15">
      <c r="C23" s="116">
        <v>10</v>
      </c>
      <c r="D23" s="117" t="s">
        <v>3794</v>
      </c>
      <c r="E23" s="117" t="s">
        <v>3430</v>
      </c>
      <c r="F23" s="265">
        <f>F18</f>
        <v>0.96265044794804588</v>
      </c>
      <c r="G23" s="117" t="s">
        <v>3429</v>
      </c>
    </row>
    <row r="24" spans="3:15">
      <c r="C24" s="116">
        <v>10</v>
      </c>
      <c r="D24" s="117" t="s">
        <v>3795</v>
      </c>
      <c r="E24" s="117" t="s">
        <v>3430</v>
      </c>
      <c r="F24" s="265">
        <f>F19</f>
        <v>0.44715653730292237</v>
      </c>
      <c r="G24" s="117" t="s">
        <v>3429</v>
      </c>
    </row>
    <row r="25" spans="3:15">
      <c r="C25" s="116">
        <v>10</v>
      </c>
      <c r="D25" s="117" t="s">
        <v>3796</v>
      </c>
      <c r="E25" s="117" t="s">
        <v>3430</v>
      </c>
      <c r="F25" s="265">
        <f>F20</f>
        <v>0.74559351720981171</v>
      </c>
      <c r="G25" s="117" t="s">
        <v>3429</v>
      </c>
    </row>
  </sheetData>
  <hyperlinks>
    <hyperlink ref="N14" r:id="rId1" display="https://olejeklimowicz.pl/2025/07/30/motogodzina-co-to-jest-i-jak-ja-obliczyc/" xr:uid="{F92BEE55-E7D1-4749-923D-05506C2880A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3333B-B927-4543-B4E6-F00F333C47A8}">
  <sheetPr codeName="Arkusz10">
    <tabColor theme="9" tint="0.59999389629810485"/>
  </sheetPr>
  <dimension ref="B2:Q10"/>
  <sheetViews>
    <sheetView showGridLines="0" zoomScale="80" zoomScaleNormal="80" workbookViewId="0">
      <selection activeCell="Q34" sqref="Q34"/>
    </sheetView>
  </sheetViews>
  <sheetFormatPr defaultRowHeight="14.4"/>
  <cols>
    <col min="3" max="3" width="29" customWidth="1"/>
  </cols>
  <sheetData>
    <row r="2" spans="2:17">
      <c r="C2" s="364" t="s">
        <v>1469</v>
      </c>
      <c r="D2" s="365">
        <f>AVERAGE(D5:D8)</f>
        <v>2.2966666666666669</v>
      </c>
    </row>
    <row r="3" spans="2:17">
      <c r="C3" s="364" t="s">
        <v>23</v>
      </c>
      <c r="D3" s="365">
        <f>1.9*D2</f>
        <v>4.363666666666667</v>
      </c>
    </row>
    <row r="4" spans="2:17">
      <c r="C4" s="364" t="s">
        <v>24</v>
      </c>
      <c r="D4" s="365">
        <f>D2</f>
        <v>2.2966666666666669</v>
      </c>
    </row>
    <row r="6" spans="2:17">
      <c r="D6">
        <v>4.96</v>
      </c>
    </row>
    <row r="7" spans="2:17">
      <c r="D7">
        <v>1.35</v>
      </c>
    </row>
    <row r="8" spans="2:17">
      <c r="D8">
        <v>0.57999999999999996</v>
      </c>
    </row>
    <row r="10" spans="2:17">
      <c r="B10" s="30" t="s">
        <v>3453</v>
      </c>
      <c r="Q10" s="30" t="s">
        <v>3452</v>
      </c>
    </row>
  </sheetData>
  <hyperlinks>
    <hyperlink ref="B10" r:id="rId1" location=":~:text=GHG%20emissions%20were%20calculated%20by,2%20kg%E2%88%921%2C%20respectively." display="https://www.mdpi.com/2073-4395/11/1/138 - :~:text=GHG%20emissions%20were%20calculated%20by,2%20kg%E2%88%921%2C%20respectively." xr:uid="{999811FF-8FD6-4B74-B0D0-AD79CB6A6133}"/>
    <hyperlink ref="Q10" r:id="rId2" location=":~:text=On%20average%2C%2023%20t%20CO,in%20Supplementary%20Discussion%20Section%203." display="https://www.nature.com/articles/s43016-023-00698-w - :~:text=On%20average%2C%2023%20t%20CO,in%20Supplementary%20Discussion%20Section%203." xr:uid="{602A523A-98F0-4D49-B001-2D2DCA7277D9}"/>
  </hyperlinks>
  <pageMargins left="0.7" right="0.7" top="0.75" bottom="0.75" header="0.3" footer="0.3"/>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6225E-E266-4FF1-A380-3F425490EDC6}">
  <sheetPr codeName="Arkusz11">
    <tabColor theme="9" tint="0.59999389629810485"/>
  </sheetPr>
  <dimension ref="B2:T46"/>
  <sheetViews>
    <sheetView showGridLines="0" zoomScale="80" zoomScaleNormal="80" workbookViewId="0">
      <selection activeCell="S27" sqref="S27"/>
    </sheetView>
  </sheetViews>
  <sheetFormatPr defaultRowHeight="14.4"/>
  <cols>
    <col min="2" max="2" width="29" customWidth="1"/>
    <col min="12" max="13" width="40.77734375" customWidth="1"/>
    <col min="14" max="14" width="13.77734375" customWidth="1"/>
  </cols>
  <sheetData>
    <row r="2" spans="2:15">
      <c r="O2" t="s">
        <v>3510</v>
      </c>
    </row>
    <row r="3" spans="2:15">
      <c r="L3" s="364" t="s">
        <v>17</v>
      </c>
      <c r="M3" s="366">
        <f>M28*1000/C25</f>
        <v>2.2372887559130046</v>
      </c>
      <c r="N3" s="367" t="s">
        <v>3509</v>
      </c>
      <c r="O3" s="365">
        <f>S20</f>
        <v>500</v>
      </c>
    </row>
    <row r="4" spans="2:15">
      <c r="L4" s="364" t="s">
        <v>18</v>
      </c>
      <c r="M4" s="366">
        <f>$M$3*O4/$O$3</f>
        <v>1.5661021291391033</v>
      </c>
      <c r="N4" s="367" t="s">
        <v>3509</v>
      </c>
      <c r="O4" s="365">
        <f>S24</f>
        <v>350</v>
      </c>
    </row>
    <row r="5" spans="2:15">
      <c r="L5" s="364" t="s">
        <v>19</v>
      </c>
      <c r="M5" s="366">
        <f>$M$3*O5/$O$3</f>
        <v>8.9491550236520181E-3</v>
      </c>
      <c r="N5" s="367" t="s">
        <v>3509</v>
      </c>
      <c r="O5" s="365">
        <f>S23</f>
        <v>2</v>
      </c>
    </row>
    <row r="6" spans="2:15">
      <c r="L6" s="364" t="s">
        <v>20</v>
      </c>
      <c r="M6" s="366">
        <f>$M$3*O6/$O$3</f>
        <v>0.25728820692999549</v>
      </c>
      <c r="N6" s="367" t="s">
        <v>3509</v>
      </c>
      <c r="O6" s="365">
        <f>SUM(S21:S22)/2</f>
        <v>57.5</v>
      </c>
    </row>
    <row r="7" spans="2:15">
      <c r="L7" s="364" t="s">
        <v>21</v>
      </c>
      <c r="M7" s="366">
        <f>$M$3*O7/$O$3</f>
        <v>2.6847465070956056</v>
      </c>
      <c r="N7" s="367" t="s">
        <v>3509</v>
      </c>
      <c r="O7" s="365">
        <f>S25</f>
        <v>600</v>
      </c>
    </row>
    <row r="8" spans="2:15">
      <c r="L8" s="364" t="s">
        <v>22</v>
      </c>
      <c r="M8" s="366">
        <f>$M$3*O8/$O$3</f>
        <v>0.44745775118260095</v>
      </c>
      <c r="N8" s="367" t="s">
        <v>3509</v>
      </c>
      <c r="O8" s="365">
        <v>100</v>
      </c>
    </row>
    <row r="14" spans="2:15" s="32" customFormat="1" ht="13.2">
      <c r="B14" s="608" t="s">
        <v>3508</v>
      </c>
      <c r="C14" s="608"/>
      <c r="D14" s="608"/>
      <c r="E14" s="608"/>
      <c r="F14" s="608"/>
      <c r="G14" s="608"/>
      <c r="H14" s="608"/>
      <c r="I14" s="608"/>
    </row>
    <row r="15" spans="2:15" s="32" customFormat="1" ht="12">
      <c r="B15" s="609"/>
      <c r="C15" s="610"/>
      <c r="D15" s="610"/>
      <c r="E15" s="610"/>
      <c r="F15" s="610"/>
      <c r="G15" s="610"/>
      <c r="H15" s="610"/>
      <c r="I15" s="610"/>
    </row>
    <row r="16" spans="2:15" s="32" customFormat="1" ht="12">
      <c r="B16" s="611" t="s">
        <v>3507</v>
      </c>
      <c r="C16" s="612"/>
      <c r="D16" s="612"/>
      <c r="E16" s="612"/>
      <c r="F16" s="612"/>
      <c r="G16" s="612"/>
      <c r="H16" s="612"/>
      <c r="I16" s="612"/>
    </row>
    <row r="17" spans="2:20" s="32" customFormat="1" ht="12">
      <c r="B17" s="613" t="s">
        <v>3506</v>
      </c>
      <c r="C17" s="616" t="s">
        <v>3505</v>
      </c>
      <c r="D17" s="602"/>
      <c r="E17" s="602" t="s">
        <v>3504</v>
      </c>
      <c r="F17" s="602" t="s">
        <v>3503</v>
      </c>
      <c r="G17" s="602" t="s">
        <v>3502</v>
      </c>
      <c r="H17" s="602"/>
      <c r="I17" s="604"/>
    </row>
    <row r="18" spans="2:20" s="32" customFormat="1" ht="12">
      <c r="B18" s="614"/>
      <c r="C18" s="616"/>
      <c r="D18" s="602"/>
      <c r="E18" s="602"/>
      <c r="F18" s="602"/>
      <c r="G18" s="602"/>
      <c r="H18" s="602"/>
      <c r="I18" s="604"/>
    </row>
    <row r="19" spans="2:20" s="32" customFormat="1">
      <c r="B19" s="614"/>
      <c r="C19" s="616"/>
      <c r="D19" s="602"/>
      <c r="E19" s="602"/>
      <c r="F19" s="602"/>
      <c r="G19" s="602"/>
      <c r="H19" s="602"/>
      <c r="I19" s="604"/>
      <c r="L19" s="30" t="s">
        <v>3501</v>
      </c>
      <c r="M19"/>
      <c r="N19"/>
    </row>
    <row r="20" spans="2:20" s="32" customFormat="1" ht="15" thickBot="1">
      <c r="B20" s="614"/>
      <c r="C20" s="616" t="s">
        <v>3488</v>
      </c>
      <c r="D20" s="602" t="s">
        <v>3500</v>
      </c>
      <c r="E20" s="602"/>
      <c r="F20" s="602"/>
      <c r="G20" s="601" t="s">
        <v>3499</v>
      </c>
      <c r="H20" s="603" t="s">
        <v>3498</v>
      </c>
      <c r="I20" s="63" t="s">
        <v>3497</v>
      </c>
      <c r="L20"/>
      <c r="M20"/>
      <c r="N20"/>
      <c r="Q20" s="32" t="s">
        <v>3496</v>
      </c>
      <c r="S20" s="32">
        <v>500</v>
      </c>
      <c r="T20" s="32" t="s">
        <v>3481</v>
      </c>
    </row>
    <row r="21" spans="2:20" s="32" customFormat="1" thickBot="1">
      <c r="B21" s="614"/>
      <c r="C21" s="616"/>
      <c r="D21" s="602"/>
      <c r="E21" s="602"/>
      <c r="F21" s="602"/>
      <c r="G21" s="602"/>
      <c r="H21" s="602"/>
      <c r="I21" s="603" t="s">
        <v>3495</v>
      </c>
      <c r="L21" s="589" t="s">
        <v>3494</v>
      </c>
      <c r="M21" s="590"/>
      <c r="N21" s="591"/>
      <c r="Q21" s="32" t="s">
        <v>3493</v>
      </c>
      <c r="S21" s="32">
        <v>35</v>
      </c>
      <c r="T21" s="32" t="s">
        <v>3481</v>
      </c>
    </row>
    <row r="22" spans="2:20" s="32" customFormat="1" ht="27.6">
      <c r="B22" s="614"/>
      <c r="C22" s="616"/>
      <c r="D22" s="602"/>
      <c r="E22" s="602"/>
      <c r="F22" s="602"/>
      <c r="G22" s="602"/>
      <c r="H22" s="602"/>
      <c r="I22" s="604"/>
      <c r="L22" s="592" t="s">
        <v>3492</v>
      </c>
      <c r="M22" s="592" t="s">
        <v>3491</v>
      </c>
      <c r="N22" s="61" t="s">
        <v>3490</v>
      </c>
      <c r="Q22" s="32" t="s">
        <v>3489</v>
      </c>
      <c r="S22" s="32">
        <v>80</v>
      </c>
      <c r="T22" s="32" t="s">
        <v>3481</v>
      </c>
    </row>
    <row r="23" spans="2:20" s="32" customFormat="1">
      <c r="B23" s="615"/>
      <c r="C23" s="616"/>
      <c r="D23" s="602"/>
      <c r="E23" s="602" t="s">
        <v>3488</v>
      </c>
      <c r="F23" s="602"/>
      <c r="G23" s="602"/>
      <c r="H23" s="602"/>
      <c r="I23" s="604"/>
      <c r="L23" s="593"/>
      <c r="M23" s="593"/>
      <c r="N23" s="53"/>
      <c r="Q23" s="32" t="s">
        <v>3487</v>
      </c>
      <c r="S23" s="32">
        <v>2</v>
      </c>
      <c r="T23" s="32" t="s">
        <v>3481</v>
      </c>
    </row>
    <row r="24" spans="2:20" s="32" customFormat="1" ht="13.8">
      <c r="B24" s="62"/>
      <c r="C24" s="606" t="s">
        <v>3486</v>
      </c>
      <c r="D24" s="607"/>
      <c r="E24" s="607"/>
      <c r="F24" s="607"/>
      <c r="G24" s="607"/>
      <c r="H24" s="607"/>
      <c r="I24" s="607"/>
      <c r="L24" s="593"/>
      <c r="M24" s="593"/>
      <c r="N24" s="61" t="s">
        <v>3485</v>
      </c>
      <c r="Q24" s="32" t="s">
        <v>3484</v>
      </c>
      <c r="S24" s="32">
        <v>350</v>
      </c>
      <c r="T24" s="32" t="s">
        <v>3481</v>
      </c>
    </row>
    <row r="25" spans="2:20" s="32" customFormat="1">
      <c r="B25" s="60" t="s">
        <v>3483</v>
      </c>
      <c r="C25" s="59">
        <v>6448287</v>
      </c>
      <c r="D25" s="58">
        <v>101.09026199836896</v>
      </c>
      <c r="E25" s="57">
        <v>1928551</v>
      </c>
      <c r="F25" s="56">
        <v>1698564</v>
      </c>
      <c r="G25" s="55">
        <v>2821172</v>
      </c>
      <c r="H25" s="55">
        <v>2171861</v>
      </c>
      <c r="I25" s="54">
        <v>2037279</v>
      </c>
      <c r="L25" s="593"/>
      <c r="M25" s="593"/>
      <c r="N25" s="53"/>
      <c r="Q25" s="32" t="s">
        <v>3482</v>
      </c>
      <c r="S25" s="32">
        <v>600</v>
      </c>
      <c r="T25" s="32" t="s">
        <v>3481</v>
      </c>
    </row>
    <row r="26" spans="2:20" s="32" customFormat="1" ht="28.2" thickBot="1">
      <c r="B26" s="52"/>
      <c r="C26" s="605"/>
      <c r="D26" s="605"/>
      <c r="E26" s="605"/>
      <c r="F26" s="605"/>
      <c r="G26" s="605"/>
      <c r="H26" s="605"/>
      <c r="I26" s="605"/>
      <c r="L26" s="594"/>
      <c r="M26" s="594"/>
      <c r="N26" s="51" t="s">
        <v>3480</v>
      </c>
    </row>
    <row r="27" spans="2:20" s="32" customFormat="1" thickBot="1">
      <c r="B27" s="35" t="s">
        <v>3479</v>
      </c>
      <c r="C27" s="50">
        <v>108766</v>
      </c>
      <c r="D27" s="40">
        <v>111.77153661970384</v>
      </c>
      <c r="E27" s="49">
        <v>32614</v>
      </c>
      <c r="F27" s="49">
        <v>24591</v>
      </c>
      <c r="G27" s="34">
        <v>51561</v>
      </c>
      <c r="H27" s="39">
        <v>41843</v>
      </c>
      <c r="I27" s="34">
        <v>33565</v>
      </c>
      <c r="L27" s="46" t="s">
        <v>3478</v>
      </c>
      <c r="M27" s="45">
        <v>33296.980000000003</v>
      </c>
      <c r="N27" s="44">
        <v>100</v>
      </c>
    </row>
    <row r="28" spans="2:20" s="32" customFormat="1" thickBot="1">
      <c r="B28" s="35" t="s">
        <v>3477</v>
      </c>
      <c r="C28" s="41">
        <v>510034</v>
      </c>
      <c r="D28" s="40">
        <v>101.49829354931792</v>
      </c>
      <c r="E28" s="39">
        <v>172203</v>
      </c>
      <c r="F28" s="39">
        <v>159500</v>
      </c>
      <c r="G28" s="34">
        <v>178331</v>
      </c>
      <c r="H28" s="39">
        <v>139364</v>
      </c>
      <c r="I28" s="34">
        <v>133907</v>
      </c>
      <c r="L28" s="46" t="s">
        <v>3476</v>
      </c>
      <c r="M28" s="45">
        <v>14426.68</v>
      </c>
      <c r="N28" s="44">
        <v>43.33</v>
      </c>
    </row>
    <row r="29" spans="2:20" s="32" customFormat="1" ht="13.8">
      <c r="B29" s="43" t="s">
        <v>3475</v>
      </c>
      <c r="C29" s="41">
        <v>360182</v>
      </c>
      <c r="D29" s="40">
        <v>99.119929550332984</v>
      </c>
      <c r="E29" s="39">
        <v>108934</v>
      </c>
      <c r="F29" s="39">
        <v>100790</v>
      </c>
      <c r="G29" s="34">
        <v>150458</v>
      </c>
      <c r="H29" s="39">
        <v>118071</v>
      </c>
      <c r="I29" s="34">
        <v>106526</v>
      </c>
      <c r="L29" s="48" t="s">
        <v>3474</v>
      </c>
      <c r="M29" s="595">
        <v>13456.22</v>
      </c>
      <c r="N29" s="598">
        <v>40.409999999999997</v>
      </c>
    </row>
    <row r="30" spans="2:20" s="32" customFormat="1">
      <c r="B30" s="43" t="s">
        <v>3473</v>
      </c>
      <c r="C30" s="41">
        <v>90784</v>
      </c>
      <c r="D30" s="40">
        <v>111.7204036426286</v>
      </c>
      <c r="E30" s="39">
        <v>27271</v>
      </c>
      <c r="F30" s="39">
        <v>20061</v>
      </c>
      <c r="G30" s="34">
        <v>43452</v>
      </c>
      <c r="H30" s="39">
        <v>34922</v>
      </c>
      <c r="I30" s="34">
        <v>22348</v>
      </c>
      <c r="L30" s="47"/>
      <c r="M30" s="596"/>
      <c r="N30" s="599"/>
    </row>
    <row r="31" spans="2:20" s="32" customFormat="1" thickBot="1">
      <c r="B31" s="43" t="s">
        <v>3472</v>
      </c>
      <c r="C31" s="41">
        <v>449097</v>
      </c>
      <c r="D31" s="40">
        <v>100.66730924414955</v>
      </c>
      <c r="E31" s="39">
        <v>134306</v>
      </c>
      <c r="F31" s="39">
        <v>124626</v>
      </c>
      <c r="G31" s="34">
        <v>190165</v>
      </c>
      <c r="H31" s="39">
        <v>148659</v>
      </c>
      <c r="I31" s="34">
        <v>145042</v>
      </c>
      <c r="L31" s="46" t="s">
        <v>3471</v>
      </c>
      <c r="M31" s="597"/>
      <c r="N31" s="600"/>
    </row>
    <row r="32" spans="2:20" s="32" customFormat="1" thickBot="1">
      <c r="B32" s="43" t="s">
        <v>3470</v>
      </c>
      <c r="C32" s="41">
        <v>157819</v>
      </c>
      <c r="D32" s="40">
        <v>95.086579825755848</v>
      </c>
      <c r="E32" s="39">
        <v>43265</v>
      </c>
      <c r="F32" s="39">
        <v>34154</v>
      </c>
      <c r="G32" s="34">
        <v>80400</v>
      </c>
      <c r="H32" s="39">
        <v>63891</v>
      </c>
      <c r="I32" s="34">
        <v>56321</v>
      </c>
      <c r="L32" s="46" t="s">
        <v>3469</v>
      </c>
      <c r="M32" s="45">
        <v>4014.38</v>
      </c>
      <c r="N32" s="44">
        <v>12.06</v>
      </c>
    </row>
    <row r="33" spans="2:14" s="32" customFormat="1" thickBot="1">
      <c r="B33" s="43" t="s">
        <v>3468</v>
      </c>
      <c r="C33" s="41">
        <v>1206169</v>
      </c>
      <c r="D33" s="40">
        <v>103.55915395611802</v>
      </c>
      <c r="E33" s="39">
        <v>314326</v>
      </c>
      <c r="F33" s="39">
        <v>282946</v>
      </c>
      <c r="G33" s="34">
        <v>608897</v>
      </c>
      <c r="H33" s="39">
        <v>446759</v>
      </c>
      <c r="I33" s="34">
        <v>437716</v>
      </c>
      <c r="L33" s="46" t="s">
        <v>3467</v>
      </c>
      <c r="M33" s="45">
        <v>871.08</v>
      </c>
      <c r="N33" s="44">
        <v>2.62</v>
      </c>
    </row>
    <row r="34" spans="2:14" s="32" customFormat="1" thickBot="1">
      <c r="B34" s="43" t="s">
        <v>3466</v>
      </c>
      <c r="C34" s="41">
        <v>138909</v>
      </c>
      <c r="D34" s="40">
        <v>103.16224907353083</v>
      </c>
      <c r="E34" s="39">
        <v>45259</v>
      </c>
      <c r="F34" s="39">
        <v>38891</v>
      </c>
      <c r="G34" s="34">
        <v>54759</v>
      </c>
      <c r="H34" s="39">
        <v>42805</v>
      </c>
      <c r="I34" s="34">
        <v>40211</v>
      </c>
      <c r="L34" s="46" t="s">
        <v>3465</v>
      </c>
      <c r="M34" s="45">
        <v>357.19</v>
      </c>
      <c r="N34" s="44">
        <v>1.07</v>
      </c>
    </row>
    <row r="35" spans="2:14" s="32" customFormat="1" thickBot="1">
      <c r="B35" s="43" t="s">
        <v>3464</v>
      </c>
      <c r="C35" s="41">
        <v>74322</v>
      </c>
      <c r="D35" s="40">
        <v>104.2589007659288</v>
      </c>
      <c r="E35" s="39">
        <v>17890</v>
      </c>
      <c r="F35" s="39">
        <v>14114</v>
      </c>
      <c r="G35" s="34">
        <v>42318</v>
      </c>
      <c r="H35" s="39">
        <v>34832</v>
      </c>
      <c r="I35" s="34">
        <v>32087</v>
      </c>
      <c r="L35" s="46" t="s">
        <v>3463</v>
      </c>
      <c r="M35" s="45">
        <v>44.79</v>
      </c>
      <c r="N35" s="44">
        <v>0.13</v>
      </c>
    </row>
    <row r="36" spans="2:14" s="32" customFormat="1" ht="12">
      <c r="B36" s="43" t="s">
        <v>3462</v>
      </c>
      <c r="C36" s="41">
        <v>1058730</v>
      </c>
      <c r="D36" s="40">
        <v>96.648658714929681</v>
      </c>
      <c r="E36" s="39">
        <v>283273</v>
      </c>
      <c r="F36" s="39">
        <v>243136</v>
      </c>
      <c r="G36" s="34">
        <v>532321</v>
      </c>
      <c r="H36" s="39">
        <v>412308</v>
      </c>
      <c r="I36" s="34">
        <v>398243</v>
      </c>
    </row>
    <row r="37" spans="2:14" s="32" customFormat="1" ht="12">
      <c r="B37" s="43" t="s">
        <v>3461</v>
      </c>
      <c r="C37" s="41">
        <v>236514</v>
      </c>
      <c r="D37" s="40">
        <v>105.66585653525858</v>
      </c>
      <c r="E37" s="39">
        <v>74697</v>
      </c>
      <c r="F37" s="39">
        <v>69903</v>
      </c>
      <c r="G37" s="34">
        <v>91914</v>
      </c>
      <c r="H37" s="39">
        <v>70746</v>
      </c>
      <c r="I37" s="34">
        <v>63371</v>
      </c>
    </row>
    <row r="38" spans="2:14" s="32" customFormat="1" ht="12">
      <c r="B38" s="43" t="s">
        <v>3460</v>
      </c>
      <c r="C38" s="41">
        <v>134009</v>
      </c>
      <c r="D38" s="40">
        <v>99.674962438451132</v>
      </c>
      <c r="E38" s="39">
        <v>40188</v>
      </c>
      <c r="F38" s="39">
        <v>36386</v>
      </c>
      <c r="G38" s="34">
        <v>57435</v>
      </c>
      <c r="H38" s="39">
        <v>44771</v>
      </c>
      <c r="I38" s="34">
        <v>42419</v>
      </c>
    </row>
    <row r="39" spans="2:14" s="32" customFormat="1" ht="12">
      <c r="B39" s="43" t="s">
        <v>3459</v>
      </c>
      <c r="C39" s="41">
        <v>144526</v>
      </c>
      <c r="D39" s="40">
        <v>99.96541611332448</v>
      </c>
      <c r="E39" s="39">
        <v>44257</v>
      </c>
      <c r="F39" s="39">
        <v>41553</v>
      </c>
      <c r="G39" s="34">
        <v>58716</v>
      </c>
      <c r="H39" s="39">
        <v>44501</v>
      </c>
      <c r="I39" s="34">
        <v>42813</v>
      </c>
    </row>
    <row r="40" spans="2:14" s="32" customFormat="1" ht="12">
      <c r="B40" s="35" t="s">
        <v>3458</v>
      </c>
      <c r="C40" s="41">
        <v>479606</v>
      </c>
      <c r="D40" s="40">
        <v>99.166523653070385</v>
      </c>
      <c r="E40" s="39">
        <v>132284</v>
      </c>
      <c r="F40" s="39">
        <v>102960</v>
      </c>
      <c r="G40" s="34">
        <v>244362</v>
      </c>
      <c r="H40" s="39">
        <v>192050</v>
      </c>
      <c r="I40" s="34">
        <v>171619</v>
      </c>
    </row>
    <row r="41" spans="2:14" s="32" customFormat="1" ht="13.2">
      <c r="B41" s="42" t="s">
        <v>3457</v>
      </c>
      <c r="C41" s="41">
        <v>1186212</v>
      </c>
      <c r="D41" s="40">
        <v>102.47963300533041</v>
      </c>
      <c r="E41" s="39">
        <v>423012</v>
      </c>
      <c r="F41" s="39">
        <v>381878</v>
      </c>
      <c r="G41" s="34">
        <v>381322</v>
      </c>
      <c r="H41" s="39">
        <v>291236</v>
      </c>
      <c r="I41" s="34">
        <v>280879</v>
      </c>
    </row>
    <row r="42" spans="2:14" s="32" customFormat="1" ht="12">
      <c r="B42" s="35" t="s">
        <v>3456</v>
      </c>
      <c r="C42" s="41">
        <v>112608</v>
      </c>
      <c r="D42" s="40">
        <v>100.45585519683846</v>
      </c>
      <c r="E42" s="39">
        <v>34772</v>
      </c>
      <c r="F42" s="39">
        <v>23075</v>
      </c>
      <c r="G42" s="37">
        <v>54761</v>
      </c>
      <c r="H42" s="39">
        <v>45103</v>
      </c>
      <c r="I42" s="37">
        <v>30212</v>
      </c>
    </row>
    <row r="43" spans="2:14" s="32" customFormat="1" ht="12">
      <c r="B43" s="38"/>
      <c r="C43" s="37"/>
      <c r="D43" s="37"/>
      <c r="E43" s="37"/>
      <c r="F43" s="37"/>
      <c r="J43" s="36"/>
    </row>
    <row r="44" spans="2:14" s="32" customFormat="1" ht="12">
      <c r="B44" s="35"/>
      <c r="C44" s="34"/>
      <c r="D44" s="34"/>
      <c r="E44" s="34"/>
      <c r="F44" s="34"/>
      <c r="G44" s="34"/>
      <c r="H44" s="34"/>
      <c r="I44" s="34"/>
      <c r="J44" s="33"/>
    </row>
    <row r="45" spans="2:14" s="31" customFormat="1" ht="9.6">
      <c r="B45" s="588" t="s">
        <v>3455</v>
      </c>
      <c r="C45" s="588"/>
      <c r="D45" s="588"/>
      <c r="E45" s="588"/>
      <c r="F45" s="588"/>
      <c r="G45" s="588"/>
      <c r="H45" s="588"/>
      <c r="I45" s="588"/>
    </row>
    <row r="46" spans="2:14" s="31" customFormat="1" ht="9.6">
      <c r="B46" s="588" t="s">
        <v>3454</v>
      </c>
      <c r="C46" s="588"/>
      <c r="D46" s="588"/>
      <c r="E46" s="588"/>
      <c r="F46" s="588"/>
      <c r="G46" s="588"/>
      <c r="H46" s="588"/>
      <c r="I46" s="588"/>
    </row>
  </sheetData>
  <mergeCells count="23">
    <mergeCell ref="B14:I14"/>
    <mergeCell ref="B15:I15"/>
    <mergeCell ref="B16:I16"/>
    <mergeCell ref="B17:B23"/>
    <mergeCell ref="C17:D19"/>
    <mergeCell ref="E17:E22"/>
    <mergeCell ref="F17:F22"/>
    <mergeCell ref="G17:I19"/>
    <mergeCell ref="C20:C23"/>
    <mergeCell ref="D20:D23"/>
    <mergeCell ref="E23:I23"/>
    <mergeCell ref="B45:I45"/>
    <mergeCell ref="B46:I46"/>
    <mergeCell ref="L21:N21"/>
    <mergeCell ref="L22:L26"/>
    <mergeCell ref="M22:M26"/>
    <mergeCell ref="M29:M31"/>
    <mergeCell ref="N29:N31"/>
    <mergeCell ref="G20:G22"/>
    <mergeCell ref="H20:H22"/>
    <mergeCell ref="I21:I22"/>
    <mergeCell ref="C26:I26"/>
    <mergeCell ref="C24:I24"/>
  </mergeCells>
  <hyperlinks>
    <hyperlink ref="L19" r:id="rId1" display="https://www.gov.pl/web/rolnictwo/emisje-gazow-cieplarnianych-ghg-z-rolnictwa" xr:uid="{1ECAB5A3-3E01-452B-961B-8CE28F01C5C7}"/>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F3681-C569-463F-BD17-E72E8669D4CB}">
  <sheetPr codeName="Arkusz12">
    <tabColor theme="0"/>
  </sheetPr>
  <dimension ref="A1"/>
  <sheetViews>
    <sheetView showGridLines="0" workbookViewId="0">
      <selection activeCell="G37" sqref="G37"/>
    </sheetView>
  </sheetViews>
  <sheetFormatPr defaultRowHeight="14.4"/>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A11F0-FD69-44E9-AEA9-D3F88F82F035}">
  <sheetPr codeName="Arkusz13">
    <tabColor theme="9" tint="0.59999389629810485"/>
  </sheetPr>
  <dimension ref="C3:D9"/>
  <sheetViews>
    <sheetView showGridLines="0" zoomScale="80" zoomScaleNormal="80" workbookViewId="0">
      <selection activeCell="O42" sqref="O42"/>
    </sheetView>
  </sheetViews>
  <sheetFormatPr defaultRowHeight="14.4"/>
  <cols>
    <col min="1" max="2" width="5.5546875" customWidth="1"/>
    <col min="3" max="3" width="17.21875" customWidth="1"/>
    <col min="4" max="4" width="15.5546875" customWidth="1"/>
  </cols>
  <sheetData>
    <row r="3" spans="3:4">
      <c r="C3" s="30" t="s">
        <v>3514</v>
      </c>
    </row>
    <row r="5" spans="3:4">
      <c r="C5" s="30" t="s">
        <v>3513</v>
      </c>
    </row>
    <row r="8" spans="3:4">
      <c r="C8" s="263">
        <v>597</v>
      </c>
      <c r="D8" s="262" t="s">
        <v>3512</v>
      </c>
    </row>
    <row r="9" spans="3:4">
      <c r="C9" s="263">
        <v>0.59699999999999998</v>
      </c>
      <c r="D9" s="262" t="s">
        <v>3511</v>
      </c>
    </row>
  </sheetData>
  <hyperlinks>
    <hyperlink ref="C3" r:id="rId1" display="https://www.kobize.pl/pl/file/wskazniki-emisyjnosci/id/198/wskazniki-emisyjnosci-dla-energii-elektrycznej-za-rok-2022-opublikowane-w-grudniu-2023-r" xr:uid="{87FF8116-7096-432C-B7C4-1C84B997B91B}"/>
    <hyperlink ref="C5" r:id="rId2" display="https://www.kobize.pl/uploads/materialy/materialy_do_pobrania/wskazniki_emisyjnosci/Wskazniki_emisyjnosci_2022.pdf" xr:uid="{34A3F2FA-7B9B-46CA-AD4B-21A31CE87DCB}"/>
  </hyperlinks>
  <pageMargins left="0.7" right="0.7" top="0.75" bottom="0.75" header="0.3" footer="0.3"/>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F8D9E-7652-4DB6-AE6F-AD2A490EBC07}">
  <sheetPr codeName="Arkusz14">
    <tabColor theme="9" tint="0.59999389629810485"/>
  </sheetPr>
  <dimension ref="B3:N5"/>
  <sheetViews>
    <sheetView showGridLines="0" zoomScale="80" zoomScaleNormal="80" workbookViewId="0">
      <selection activeCell="M4" sqref="M4"/>
    </sheetView>
  </sheetViews>
  <sheetFormatPr defaultRowHeight="14.4"/>
  <cols>
    <col min="13" max="13" width="15.5546875" customWidth="1"/>
    <col min="14" max="14" width="12.44140625" customWidth="1"/>
  </cols>
  <sheetData>
    <row r="3" spans="2:14">
      <c r="B3" s="30" t="s">
        <v>3517</v>
      </c>
      <c r="M3" s="264">
        <v>98.185500000000005</v>
      </c>
      <c r="N3" s="262" t="s">
        <v>3516</v>
      </c>
    </row>
    <row r="4" spans="2:14">
      <c r="M4" s="264">
        <v>9.8185500000000009E-2</v>
      </c>
      <c r="N4" s="262" t="s">
        <v>3516</v>
      </c>
    </row>
    <row r="5" spans="2:14">
      <c r="B5" s="30" t="s">
        <v>3515</v>
      </c>
    </row>
  </sheetData>
  <hyperlinks>
    <hyperlink ref="B5" r:id="rId1" display="C:\Users\astachyrak\AppData\Local\Temp\MicrosoftEdgeDownloads\638c8a02-336e-44fa-83f4-c2279fd6c923\Energetyka_cieplna_w_liczbach_2022.pdf" xr:uid="{628FEDD0-3EF3-4772-8784-B15D2991612B}"/>
    <hyperlink ref="B3" r:id="rId2" display="https://www.ure.gov.pl/pl/cieplo/energetyka-cieplna-w-l/11407,2022.html" xr:uid="{A64B7B73-14DB-4AAA-9F64-F9B160F3A432}"/>
  </hyperlinks>
  <pageMargins left="0.7" right="0.7" top="0.75" bottom="0.75" header="0.3" footer="0.3"/>
  <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B84F5-6F75-477D-A453-CCC4B738B892}">
  <sheetPr codeName="Arkusz15">
    <tabColor theme="9" tint="0.59999389629810485"/>
    <pageSetUpPr fitToPage="1"/>
  </sheetPr>
  <dimension ref="A1:L160"/>
  <sheetViews>
    <sheetView showGridLines="0" zoomScale="80" zoomScaleNormal="80" workbookViewId="0">
      <selection activeCell="D40" sqref="D40"/>
    </sheetView>
  </sheetViews>
  <sheetFormatPr defaultColWidth="11.21875" defaultRowHeight="14.4"/>
  <cols>
    <col min="1" max="1" width="16.5546875" customWidth="1"/>
    <col min="2" max="2" width="31.5546875" customWidth="1"/>
    <col min="3" max="3" width="14.5546875" customWidth="1"/>
    <col min="4" max="4" width="13" customWidth="1"/>
    <col min="5" max="5" width="21.77734375" bestFit="1" customWidth="1"/>
    <col min="6" max="6" width="21.5546875" bestFit="1" customWidth="1"/>
    <col min="7" max="7" width="22" bestFit="1" customWidth="1"/>
    <col min="8" max="8" width="41.5546875" customWidth="1"/>
    <col min="9" max="12" width="13.44140625" customWidth="1"/>
  </cols>
  <sheetData>
    <row r="1" spans="1:12">
      <c r="A1" s="79" t="s">
        <v>3591</v>
      </c>
      <c r="B1" s="79"/>
      <c r="C1" s="79"/>
      <c r="D1" s="79"/>
      <c r="E1" s="79"/>
      <c r="F1" s="79"/>
      <c r="G1" s="79"/>
      <c r="H1" s="79"/>
      <c r="I1" s="79"/>
      <c r="J1" s="79"/>
      <c r="K1" s="79"/>
      <c r="L1" s="79"/>
    </row>
    <row r="2" spans="1:12" ht="21">
      <c r="A2" s="311" t="s">
        <v>3588</v>
      </c>
      <c r="B2" s="311"/>
      <c r="C2" s="311"/>
      <c r="D2" s="311"/>
      <c r="E2" s="311"/>
      <c r="F2" s="311"/>
      <c r="G2" s="261"/>
      <c r="H2" s="261"/>
      <c r="I2" s="261"/>
      <c r="J2" s="261"/>
      <c r="K2" s="261"/>
      <c r="L2" s="261"/>
    </row>
    <row r="3" spans="1:12">
      <c r="A3" s="312" t="s">
        <v>3590</v>
      </c>
      <c r="B3" s="261"/>
      <c r="C3" s="261"/>
      <c r="D3" s="261"/>
      <c r="E3" s="261"/>
      <c r="F3" s="261"/>
      <c r="G3" s="261"/>
      <c r="H3" s="261"/>
      <c r="I3" s="261"/>
      <c r="J3" s="261"/>
      <c r="K3" s="261"/>
      <c r="L3" s="261"/>
    </row>
    <row r="4" spans="1:12" ht="15" thickBot="1">
      <c r="A4" s="306"/>
      <c r="B4" s="306"/>
      <c r="C4" s="306"/>
      <c r="D4" s="306"/>
      <c r="E4" s="306"/>
      <c r="F4" s="313"/>
      <c r="G4" s="313"/>
      <c r="H4" s="313"/>
      <c r="I4" s="306"/>
      <c r="J4" s="306"/>
      <c r="K4" s="306"/>
      <c r="L4" s="306"/>
    </row>
    <row r="5" spans="1:12" ht="31.35" customHeight="1" thickTop="1">
      <c r="A5" s="77" t="s">
        <v>3589</v>
      </c>
      <c r="B5" s="78" t="s">
        <v>3588</v>
      </c>
      <c r="C5" s="77" t="s">
        <v>3587</v>
      </c>
      <c r="D5" s="267" t="s">
        <v>6471</v>
      </c>
      <c r="E5" s="76" t="s">
        <v>3586</v>
      </c>
      <c r="F5" s="267" t="s">
        <v>6472</v>
      </c>
      <c r="G5" s="261"/>
      <c r="H5" s="261"/>
      <c r="I5" s="261"/>
      <c r="J5" s="261"/>
      <c r="K5" s="261"/>
      <c r="L5" s="261"/>
    </row>
    <row r="6" spans="1:12" ht="15" thickBot="1">
      <c r="A6" s="75" t="s">
        <v>3584</v>
      </c>
      <c r="B6" s="74" t="s">
        <v>3583</v>
      </c>
      <c r="C6" s="73" t="s">
        <v>3582</v>
      </c>
      <c r="D6" s="268">
        <v>1</v>
      </c>
      <c r="E6" s="73" t="s">
        <v>3581</v>
      </c>
      <c r="F6" s="269">
        <v>2025</v>
      </c>
      <c r="G6" s="261"/>
      <c r="H6" s="261"/>
      <c r="I6" s="261"/>
      <c r="J6" s="261"/>
      <c r="K6" s="261"/>
      <c r="L6" s="261"/>
    </row>
    <row r="7" spans="1:12" ht="15.6" thickTop="1" thickBot="1">
      <c r="A7" s="261"/>
      <c r="B7" s="261"/>
      <c r="C7" s="261"/>
      <c r="D7" s="261"/>
      <c r="E7" s="261"/>
      <c r="F7" s="261"/>
      <c r="G7" s="261"/>
      <c r="H7" s="261"/>
      <c r="I7" s="261"/>
      <c r="J7" s="261"/>
      <c r="K7" s="261"/>
      <c r="L7" s="261"/>
    </row>
    <row r="8" spans="1:12" ht="15.6" thickTop="1" thickBot="1">
      <c r="A8" s="642" t="s">
        <v>3580</v>
      </c>
      <c r="B8" s="643"/>
      <c r="C8" s="643"/>
      <c r="D8" s="643"/>
      <c r="E8" s="643"/>
      <c r="F8" s="643"/>
      <c r="G8" s="643"/>
      <c r="H8" s="643"/>
      <c r="I8" s="643"/>
      <c r="J8" s="643"/>
      <c r="K8" s="643"/>
      <c r="L8" s="644"/>
    </row>
    <row r="9" spans="1:12" ht="15" thickTop="1">
      <c r="A9" s="310"/>
      <c r="B9" s="310"/>
      <c r="C9" s="310"/>
      <c r="D9" s="310"/>
      <c r="E9" s="310"/>
      <c r="F9" s="310"/>
      <c r="G9" s="310"/>
      <c r="H9" s="305"/>
      <c r="I9" s="305"/>
      <c r="J9" s="305"/>
      <c r="K9" s="305"/>
      <c r="L9" s="305"/>
    </row>
    <row r="10" spans="1:12" ht="15.6">
      <c r="A10" s="645" t="s">
        <v>3579</v>
      </c>
      <c r="B10" s="645"/>
      <c r="C10" s="645"/>
      <c r="D10" s="645"/>
      <c r="E10" s="645"/>
      <c r="F10" s="645"/>
      <c r="G10" s="645"/>
      <c r="H10" s="645"/>
      <c r="I10" s="645"/>
      <c r="J10" s="645"/>
      <c r="K10" s="645"/>
      <c r="L10" s="645"/>
    </row>
    <row r="11" spans="1:12" ht="20.25" customHeight="1">
      <c r="A11" s="617" t="s">
        <v>3578</v>
      </c>
      <c r="B11" s="617"/>
      <c r="C11" s="617"/>
      <c r="D11" s="617"/>
      <c r="E11" s="617"/>
      <c r="F11" s="617"/>
      <c r="G11" s="617"/>
      <c r="H11" s="617"/>
      <c r="I11" s="617"/>
      <c r="J11" s="617"/>
      <c r="K11" s="617"/>
      <c r="L11" s="617"/>
    </row>
    <row r="12" spans="1:12" ht="96.75" customHeight="1">
      <c r="A12" s="617" t="s">
        <v>3577</v>
      </c>
      <c r="B12" s="617"/>
      <c r="C12" s="617"/>
      <c r="D12" s="617"/>
      <c r="E12" s="617"/>
      <c r="F12" s="617"/>
      <c r="G12" s="617"/>
      <c r="H12" s="617"/>
      <c r="I12" s="617"/>
      <c r="J12" s="617"/>
      <c r="K12" s="617"/>
      <c r="L12" s="617"/>
    </row>
    <row r="13" spans="1:12" ht="63.75" customHeight="1">
      <c r="A13" s="617" t="s">
        <v>3576</v>
      </c>
      <c r="B13" s="617"/>
      <c r="C13" s="617"/>
      <c r="D13" s="617"/>
      <c r="E13" s="617"/>
      <c r="F13" s="617"/>
      <c r="G13" s="617"/>
      <c r="H13" s="617"/>
      <c r="I13" s="617"/>
      <c r="J13" s="617"/>
      <c r="K13" s="617"/>
      <c r="L13" s="617"/>
    </row>
    <row r="14" spans="1:12" ht="15.6">
      <c r="A14" s="646" t="s">
        <v>3575</v>
      </c>
      <c r="B14" s="647"/>
      <c r="C14" s="647"/>
      <c r="D14" s="647"/>
      <c r="E14" s="647"/>
      <c r="F14" s="647"/>
      <c r="G14" s="647"/>
      <c r="H14" s="647"/>
      <c r="I14" s="647"/>
      <c r="J14" s="647"/>
      <c r="K14" s="647"/>
      <c r="L14" s="647"/>
    </row>
    <row r="15" spans="1:12" ht="15" customHeight="1">
      <c r="A15" s="617" t="s">
        <v>3574</v>
      </c>
      <c r="B15" s="617"/>
      <c r="C15" s="617"/>
      <c r="D15" s="617"/>
      <c r="E15" s="617"/>
      <c r="F15" s="617"/>
      <c r="G15" s="617"/>
      <c r="H15" s="617"/>
      <c r="I15" s="617"/>
      <c r="J15" s="617"/>
      <c r="K15" s="617"/>
      <c r="L15" s="617"/>
    </row>
    <row r="16" spans="1:12" ht="22.35" customHeight="1">
      <c r="A16" s="617" t="s">
        <v>3573</v>
      </c>
      <c r="B16" s="617"/>
      <c r="C16" s="617"/>
      <c r="D16" s="617"/>
      <c r="E16" s="617"/>
      <c r="F16" s="617"/>
      <c r="G16" s="617"/>
      <c r="H16" s="617"/>
      <c r="I16" s="617"/>
      <c r="J16" s="617"/>
      <c r="K16" s="617"/>
      <c r="L16" s="617"/>
    </row>
    <row r="17" spans="1:12" ht="45" customHeight="1">
      <c r="A17" s="617" t="s">
        <v>3572</v>
      </c>
      <c r="B17" s="617"/>
      <c r="C17" s="617"/>
      <c r="D17" s="617"/>
      <c r="E17" s="617"/>
      <c r="F17" s="617"/>
      <c r="G17" s="617"/>
      <c r="H17" s="617"/>
      <c r="I17" s="617"/>
      <c r="J17" s="617"/>
      <c r="K17" s="617"/>
      <c r="L17" s="617"/>
    </row>
    <row r="18" spans="1:12" ht="39" customHeight="1">
      <c r="A18" s="617" t="s">
        <v>3571</v>
      </c>
      <c r="B18" s="617"/>
      <c r="C18" s="617"/>
      <c r="D18" s="617"/>
      <c r="E18" s="617"/>
      <c r="F18" s="617"/>
      <c r="G18" s="617"/>
      <c r="H18" s="617"/>
      <c r="I18" s="617"/>
      <c r="J18" s="617"/>
      <c r="K18" s="617"/>
      <c r="L18" s="617"/>
    </row>
    <row r="19" spans="1:12" ht="51.75" customHeight="1">
      <c r="A19" s="617" t="s">
        <v>3570</v>
      </c>
      <c r="B19" s="617"/>
      <c r="C19" s="617"/>
      <c r="D19" s="617"/>
      <c r="E19" s="617"/>
      <c r="F19" s="617"/>
      <c r="G19" s="617"/>
      <c r="H19" s="617"/>
      <c r="I19" s="617"/>
      <c r="J19" s="617"/>
      <c r="K19" s="617"/>
      <c r="L19" s="617"/>
    </row>
    <row r="20" spans="1:12" ht="32.25" customHeight="1">
      <c r="A20" s="638" t="s">
        <v>3569</v>
      </c>
      <c r="B20" s="638"/>
      <c r="C20" s="638"/>
      <c r="D20" s="638"/>
      <c r="E20" s="638"/>
      <c r="F20" s="638"/>
      <c r="G20" s="638"/>
      <c r="H20" s="638"/>
      <c r="I20" s="638"/>
      <c r="J20" s="638"/>
      <c r="K20" s="638"/>
      <c r="L20" s="638"/>
    </row>
    <row r="21" spans="1:12">
      <c r="A21" s="305"/>
      <c r="B21" s="305"/>
      <c r="C21" s="305"/>
      <c r="D21" s="305"/>
      <c r="E21" s="305"/>
      <c r="F21" s="305"/>
      <c r="G21" s="305"/>
      <c r="H21" s="305"/>
      <c r="I21" s="305"/>
      <c r="J21" s="305"/>
      <c r="K21" s="305"/>
      <c r="L21" s="305"/>
    </row>
    <row r="22" spans="1:12" ht="18" customHeight="1">
      <c r="A22" s="66" t="s">
        <v>3541</v>
      </c>
      <c r="B22" s="66" t="s">
        <v>3540</v>
      </c>
      <c r="C22" s="66" t="s">
        <v>3539</v>
      </c>
      <c r="D22" s="64" t="s">
        <v>3538</v>
      </c>
      <c r="E22" s="64" t="s">
        <v>3537</v>
      </c>
      <c r="F22" s="65" t="s">
        <v>3536</v>
      </c>
      <c r="G22" s="65" t="s">
        <v>3535</v>
      </c>
      <c r="H22" s="314"/>
      <c r="I22" s="305"/>
      <c r="J22" s="305"/>
      <c r="K22" s="305"/>
      <c r="L22" s="305"/>
    </row>
    <row r="23" spans="1:12">
      <c r="A23" s="639" t="s">
        <v>3568</v>
      </c>
      <c r="B23" s="632" t="s">
        <v>3567</v>
      </c>
      <c r="C23" s="64" t="s">
        <v>3528</v>
      </c>
      <c r="D23" s="276">
        <v>3033.38067</v>
      </c>
      <c r="E23" s="276">
        <v>3029.26</v>
      </c>
      <c r="F23" s="276">
        <v>2.52</v>
      </c>
      <c r="G23" s="276">
        <v>1.60067</v>
      </c>
      <c r="H23" s="315"/>
      <c r="I23" s="305"/>
      <c r="J23" s="305"/>
      <c r="K23" s="305"/>
      <c r="L23" s="305"/>
    </row>
    <row r="24" spans="1:12">
      <c r="A24" s="640"/>
      <c r="B24" s="633" t="s">
        <v>3567</v>
      </c>
      <c r="C24" s="64" t="s">
        <v>3543</v>
      </c>
      <c r="D24" s="276">
        <v>1.74533</v>
      </c>
      <c r="E24" s="276">
        <v>1.7429600000000001</v>
      </c>
      <c r="F24" s="276">
        <v>1.4400000000000001E-3</v>
      </c>
      <c r="G24" s="276">
        <v>9.2000000000000003E-4</v>
      </c>
      <c r="H24" s="315"/>
      <c r="I24" s="316"/>
      <c r="J24" s="305"/>
      <c r="K24" s="305"/>
      <c r="L24" s="305"/>
    </row>
    <row r="25" spans="1:12">
      <c r="A25" s="640"/>
      <c r="B25" s="633" t="s">
        <v>3567</v>
      </c>
      <c r="C25" s="64" t="s">
        <v>3527</v>
      </c>
      <c r="D25" s="276">
        <v>0.24107000000000001</v>
      </c>
      <c r="E25" s="276">
        <v>0.24074000000000001</v>
      </c>
      <c r="F25" s="276">
        <v>2.0000000000000001E-4</v>
      </c>
      <c r="G25" s="276">
        <v>1.2E-4</v>
      </c>
      <c r="H25" s="315"/>
      <c r="I25" s="305"/>
      <c r="J25" s="305"/>
      <c r="K25" s="305"/>
      <c r="L25" s="305"/>
    </row>
    <row r="26" spans="1:12">
      <c r="A26" s="640"/>
      <c r="B26" s="634" t="s">
        <v>3567</v>
      </c>
      <c r="C26" s="64" t="s">
        <v>3526</v>
      </c>
      <c r="D26" s="276">
        <v>0.22241</v>
      </c>
      <c r="E26" s="276">
        <v>0.22209999999999999</v>
      </c>
      <c r="F26" s="276">
        <v>1.9000000000000001E-4</v>
      </c>
      <c r="G26" s="276">
        <v>1.2E-4</v>
      </c>
      <c r="H26" s="315"/>
      <c r="I26" s="305"/>
      <c r="J26" s="305"/>
      <c r="K26" s="305"/>
      <c r="L26" s="305"/>
    </row>
    <row r="27" spans="1:12">
      <c r="A27" s="640"/>
      <c r="B27" s="632" t="s">
        <v>3566</v>
      </c>
      <c r="C27" s="64" t="s">
        <v>3528</v>
      </c>
      <c r="D27" s="276">
        <v>2575.46441</v>
      </c>
      <c r="E27" s="276">
        <v>2570.42</v>
      </c>
      <c r="F27" s="276">
        <v>3.8527999999999998</v>
      </c>
      <c r="G27" s="276">
        <v>1.1916100000000001</v>
      </c>
      <c r="H27" s="315"/>
      <c r="I27" s="261"/>
      <c r="J27" s="261"/>
      <c r="K27" s="261"/>
      <c r="L27" s="261"/>
    </row>
    <row r="28" spans="1:12">
      <c r="A28" s="640"/>
      <c r="B28" s="633"/>
      <c r="C28" s="64" t="s">
        <v>3543</v>
      </c>
      <c r="D28" s="276">
        <v>0.45069999999999999</v>
      </c>
      <c r="E28" s="278">
        <v>0.44982</v>
      </c>
      <c r="F28" s="278">
        <v>6.7000000000000002E-4</v>
      </c>
      <c r="G28" s="278">
        <v>2.0000000000000001E-4</v>
      </c>
      <c r="H28" s="315"/>
      <c r="I28" s="261"/>
      <c r="J28" s="261"/>
      <c r="K28" s="261"/>
      <c r="L28" s="261"/>
    </row>
    <row r="29" spans="1:12">
      <c r="A29" s="640"/>
      <c r="B29" s="633"/>
      <c r="C29" s="64" t="s">
        <v>3527</v>
      </c>
      <c r="D29" s="276">
        <v>0.20269999999999999</v>
      </c>
      <c r="E29" s="278">
        <v>0.20229</v>
      </c>
      <c r="F29" s="278">
        <v>3.1E-4</v>
      </c>
      <c r="G29" s="278">
        <v>1E-4</v>
      </c>
      <c r="H29" s="315"/>
      <c r="I29" s="261"/>
      <c r="J29" s="261"/>
      <c r="K29" s="261"/>
      <c r="L29" s="261"/>
    </row>
    <row r="30" spans="1:12">
      <c r="A30" s="640"/>
      <c r="B30" s="634"/>
      <c r="C30" s="64" t="s">
        <v>3526</v>
      </c>
      <c r="D30" s="276">
        <v>0.18296000000000001</v>
      </c>
      <c r="E30" s="278">
        <v>0.18259</v>
      </c>
      <c r="F30" s="278">
        <v>2.7999999999999998E-4</v>
      </c>
      <c r="G30" s="278">
        <v>9.0000000000000006E-5</v>
      </c>
      <c r="H30" s="315"/>
      <c r="I30" s="261"/>
      <c r="J30" s="261"/>
      <c r="K30" s="261"/>
      <c r="L30" s="261"/>
    </row>
    <row r="31" spans="1:12">
      <c r="A31" s="640"/>
      <c r="B31" s="632" t="s">
        <v>3565</v>
      </c>
      <c r="C31" s="64" t="s">
        <v>3528</v>
      </c>
      <c r="D31" s="276">
        <v>2603.3044100000002</v>
      </c>
      <c r="E31" s="276">
        <v>2598.2600000000002</v>
      </c>
      <c r="F31" s="276">
        <v>3.8527999999999998</v>
      </c>
      <c r="G31" s="276">
        <v>1.1916100000000001</v>
      </c>
      <c r="H31" s="315"/>
      <c r="I31" s="261"/>
      <c r="J31" s="261"/>
      <c r="K31" s="261"/>
      <c r="L31" s="261"/>
    </row>
    <row r="32" spans="1:12">
      <c r="A32" s="640"/>
      <c r="B32" s="633"/>
      <c r="C32" s="64" t="s">
        <v>3543</v>
      </c>
      <c r="D32" s="276">
        <v>1.17797</v>
      </c>
      <c r="E32" s="278">
        <v>1.1756800000000001</v>
      </c>
      <c r="F32" s="278">
        <v>1.75E-3</v>
      </c>
      <c r="G32" s="278">
        <v>5.4000000000000001E-4</v>
      </c>
      <c r="H32" s="315"/>
      <c r="I32" s="261"/>
      <c r="J32" s="261"/>
      <c r="K32" s="261"/>
      <c r="L32" s="261"/>
    </row>
    <row r="33" spans="1:12">
      <c r="A33" s="640"/>
      <c r="B33" s="633"/>
      <c r="C33" s="64" t="s">
        <v>3527</v>
      </c>
      <c r="D33" s="276">
        <v>0.20488999999999999</v>
      </c>
      <c r="E33" s="386">
        <v>0.20448</v>
      </c>
      <c r="F33" s="278">
        <v>3.1E-4</v>
      </c>
      <c r="G33" s="278">
        <v>1E-4</v>
      </c>
      <c r="H33" s="315"/>
      <c r="I33" s="261"/>
      <c r="J33" s="261"/>
      <c r="K33" s="261"/>
      <c r="L33" s="261"/>
    </row>
    <row r="34" spans="1:12">
      <c r="A34" s="640"/>
      <c r="B34" s="634"/>
      <c r="C34" s="64" t="s">
        <v>3526</v>
      </c>
      <c r="D34" s="276">
        <v>0.18493999999999999</v>
      </c>
      <c r="E34" s="278">
        <v>0.18457000000000001</v>
      </c>
      <c r="F34" s="278">
        <v>2.7999999999999998E-4</v>
      </c>
      <c r="G34" s="278">
        <v>9.0000000000000006E-5</v>
      </c>
      <c r="H34" s="315"/>
      <c r="I34" s="261"/>
      <c r="J34" s="261"/>
      <c r="K34" s="261"/>
      <c r="L34" s="261"/>
    </row>
    <row r="35" spans="1:12">
      <c r="A35" s="640"/>
      <c r="B35" s="632" t="s">
        <v>12</v>
      </c>
      <c r="C35" s="64" t="s">
        <v>3528</v>
      </c>
      <c r="D35" s="276">
        <v>2939.3609499999998</v>
      </c>
      <c r="E35" s="276">
        <v>2935.18</v>
      </c>
      <c r="F35" s="276">
        <v>2.5535999999999999</v>
      </c>
      <c r="G35" s="276">
        <v>1.6273500000000001</v>
      </c>
      <c r="H35" s="315"/>
      <c r="I35" s="261"/>
      <c r="J35" s="261"/>
      <c r="K35" s="261"/>
      <c r="L35" s="261"/>
    </row>
    <row r="36" spans="1:12">
      <c r="A36" s="640"/>
      <c r="B36" s="633"/>
      <c r="C36" s="64" t="s">
        <v>3543</v>
      </c>
      <c r="D36" s="276">
        <v>1.5571299999999999</v>
      </c>
      <c r="E36" s="278">
        <v>1.55491</v>
      </c>
      <c r="F36" s="278">
        <v>1.3600000000000001E-3</v>
      </c>
      <c r="G36" s="278">
        <v>8.5999999999999998E-4</v>
      </c>
      <c r="H36" s="315"/>
      <c r="I36" s="261"/>
      <c r="J36" s="261"/>
      <c r="K36" s="261"/>
      <c r="L36" s="261"/>
    </row>
    <row r="37" spans="1:12">
      <c r="A37" s="640"/>
      <c r="B37" s="633"/>
      <c r="C37" s="64" t="s">
        <v>3527</v>
      </c>
      <c r="D37" s="276">
        <v>0.23032</v>
      </c>
      <c r="E37" s="278">
        <v>0.22999</v>
      </c>
      <c r="F37" s="278">
        <v>2.0000000000000001E-4</v>
      </c>
      <c r="G37" s="278">
        <v>1.2E-4</v>
      </c>
      <c r="H37" s="315"/>
      <c r="I37" s="261"/>
      <c r="J37" s="261"/>
      <c r="K37" s="261"/>
      <c r="L37" s="261"/>
    </row>
    <row r="38" spans="1:12">
      <c r="A38" s="640"/>
      <c r="B38" s="634"/>
      <c r="C38" s="64" t="s">
        <v>3526</v>
      </c>
      <c r="D38" s="276">
        <v>0.2145</v>
      </c>
      <c r="E38" s="278">
        <v>0.21418999999999999</v>
      </c>
      <c r="F38" s="278">
        <v>1.9000000000000001E-4</v>
      </c>
      <c r="G38" s="278">
        <v>1.2E-4</v>
      </c>
      <c r="H38" s="315"/>
      <c r="I38" s="261"/>
      <c r="J38" s="261"/>
      <c r="K38" s="261"/>
      <c r="L38" s="261"/>
    </row>
    <row r="39" spans="1:12">
      <c r="A39" s="640"/>
      <c r="B39" s="632" t="s">
        <v>3439</v>
      </c>
      <c r="C39" s="64" t="s">
        <v>3528</v>
      </c>
      <c r="D39" s="387">
        <v>2575.46441</v>
      </c>
      <c r="E39" s="276">
        <v>2570.42</v>
      </c>
      <c r="F39" s="276">
        <v>3.8527999999999998</v>
      </c>
      <c r="G39" s="276">
        <v>1.1916100000000001</v>
      </c>
      <c r="H39" s="315"/>
      <c r="I39" s="261"/>
      <c r="J39" s="261"/>
      <c r="K39" s="261"/>
      <c r="L39" s="261"/>
    </row>
    <row r="40" spans="1:12">
      <c r="A40" s="640"/>
      <c r="B40" s="633"/>
      <c r="C40" s="64" t="s">
        <v>3563</v>
      </c>
      <c r="D40" s="276">
        <v>2.0667200000000001</v>
      </c>
      <c r="E40" s="278">
        <v>2.0627</v>
      </c>
      <c r="F40" s="278">
        <v>3.0699999999999998E-3</v>
      </c>
      <c r="G40" s="278">
        <v>9.5E-4</v>
      </c>
      <c r="H40" s="315"/>
      <c r="I40" s="261"/>
      <c r="J40" s="261"/>
      <c r="K40" s="261"/>
      <c r="L40" s="261"/>
    </row>
    <row r="41" spans="1:12">
      <c r="A41" s="640"/>
      <c r="B41" s="633"/>
      <c r="C41" s="64" t="s">
        <v>3527</v>
      </c>
      <c r="D41" s="276">
        <v>0.20269999999999999</v>
      </c>
      <c r="E41" s="278">
        <v>0.20229</v>
      </c>
      <c r="F41" s="278">
        <v>3.1E-4</v>
      </c>
      <c r="G41" s="278">
        <v>1E-4</v>
      </c>
      <c r="H41" s="315"/>
      <c r="I41" s="261"/>
      <c r="J41" s="261"/>
      <c r="K41" s="261"/>
      <c r="L41" s="261"/>
    </row>
    <row r="42" spans="1:12">
      <c r="A42" s="640"/>
      <c r="B42" s="634"/>
      <c r="C42" s="64" t="s">
        <v>3526</v>
      </c>
      <c r="D42" s="276">
        <v>0.18296000000000001</v>
      </c>
      <c r="E42" s="278">
        <v>0.18259</v>
      </c>
      <c r="F42" s="278">
        <v>2.7999999999999998E-4</v>
      </c>
      <c r="G42" s="278">
        <v>9.0000000000000006E-5</v>
      </c>
      <c r="H42" s="315"/>
      <c r="I42" s="261"/>
      <c r="J42" s="261"/>
      <c r="K42" s="261"/>
      <c r="L42" s="261"/>
    </row>
    <row r="43" spans="1:12">
      <c r="A43" s="640"/>
      <c r="B43" s="632" t="s">
        <v>3564</v>
      </c>
      <c r="C43" s="64" t="s">
        <v>3528</v>
      </c>
      <c r="D43" s="276">
        <v>2603.3044100000002</v>
      </c>
      <c r="E43" s="276">
        <v>2598.2600000000002</v>
      </c>
      <c r="F43" s="276">
        <v>3.8527999999999998</v>
      </c>
      <c r="G43" s="276">
        <v>1.1916100000000001</v>
      </c>
      <c r="H43" s="315"/>
      <c r="I43" s="261"/>
      <c r="J43" s="261"/>
      <c r="K43" s="261"/>
      <c r="L43" s="261"/>
    </row>
    <row r="44" spans="1:12">
      <c r="A44" s="640"/>
      <c r="B44" s="633"/>
      <c r="C44" s="64" t="s">
        <v>3563</v>
      </c>
      <c r="D44" s="276">
        <v>2.0890599999999999</v>
      </c>
      <c r="E44" s="278">
        <v>2.0850399999999998</v>
      </c>
      <c r="F44" s="278">
        <v>3.0699999999999998E-3</v>
      </c>
      <c r="G44" s="278">
        <v>9.5E-4</v>
      </c>
      <c r="H44" s="315"/>
      <c r="I44" s="261"/>
      <c r="J44" s="261"/>
      <c r="K44" s="261"/>
      <c r="L44" s="261"/>
    </row>
    <row r="45" spans="1:12">
      <c r="A45" s="640"/>
      <c r="B45" s="633"/>
      <c r="C45" s="64" t="s">
        <v>3527</v>
      </c>
      <c r="D45" s="276">
        <v>0.20488999999999999</v>
      </c>
      <c r="E45" s="278">
        <v>0.20448</v>
      </c>
      <c r="F45" s="278">
        <v>3.1E-4</v>
      </c>
      <c r="G45" s="278">
        <v>1E-4</v>
      </c>
      <c r="H45" s="315"/>
      <c r="I45" s="261"/>
      <c r="J45" s="261"/>
      <c r="K45" s="261"/>
      <c r="L45" s="261"/>
    </row>
    <row r="46" spans="1:12">
      <c r="A46" s="640"/>
      <c r="B46" s="634"/>
      <c r="C46" s="64" t="s">
        <v>3526</v>
      </c>
      <c r="D46" s="276">
        <v>0.18493999999999999</v>
      </c>
      <c r="E46" s="278">
        <v>0.18457000000000001</v>
      </c>
      <c r="F46" s="278">
        <v>2.7999999999999998E-4</v>
      </c>
      <c r="G46" s="278">
        <v>9.0000000000000006E-5</v>
      </c>
      <c r="H46" s="315"/>
      <c r="I46" s="261"/>
      <c r="J46" s="261"/>
      <c r="K46" s="261"/>
      <c r="L46" s="261"/>
    </row>
    <row r="47" spans="1:12">
      <c r="A47" s="640"/>
      <c r="B47" s="632" t="s">
        <v>3562</v>
      </c>
      <c r="C47" s="64" t="s">
        <v>3528</v>
      </c>
      <c r="D47" s="276">
        <v>2578.24647</v>
      </c>
      <c r="E47" s="276">
        <v>2575.6999999999998</v>
      </c>
      <c r="F47" s="276">
        <v>1.3104</v>
      </c>
      <c r="G47" s="276">
        <v>1.23607</v>
      </c>
      <c r="H47" s="315"/>
      <c r="I47" s="261"/>
      <c r="J47" s="261"/>
      <c r="K47" s="261"/>
      <c r="L47" s="261"/>
    </row>
    <row r="48" spans="1:12">
      <c r="A48" s="640"/>
      <c r="B48" s="633"/>
      <c r="C48" s="64" t="s">
        <v>3543</v>
      </c>
      <c r="D48" s="276">
        <v>0.94442000000000004</v>
      </c>
      <c r="E48" s="278">
        <v>0.94347999999999999</v>
      </c>
      <c r="F48" s="278">
        <v>4.8000000000000001E-4</v>
      </c>
      <c r="G48" s="278">
        <v>4.4999999999999999E-4</v>
      </c>
      <c r="H48" s="315"/>
      <c r="I48" s="261"/>
      <c r="J48" s="261"/>
      <c r="K48" s="261"/>
      <c r="L48" s="261"/>
    </row>
    <row r="49" spans="1:12">
      <c r="A49" s="640"/>
      <c r="B49" s="633"/>
      <c r="C49" s="64" t="s">
        <v>3527</v>
      </c>
      <c r="D49" s="276">
        <v>0.19917000000000001</v>
      </c>
      <c r="E49" s="278">
        <v>0.19897000000000001</v>
      </c>
      <c r="F49" s="278">
        <v>1E-4</v>
      </c>
      <c r="G49" s="278">
        <v>1E-4</v>
      </c>
      <c r="H49" s="315"/>
      <c r="I49" s="261"/>
      <c r="J49" s="261"/>
      <c r="K49" s="261"/>
      <c r="L49" s="261"/>
    </row>
    <row r="50" spans="1:12">
      <c r="A50" s="640"/>
      <c r="B50" s="634"/>
      <c r="C50" s="64" t="s">
        <v>3526</v>
      </c>
      <c r="D50" s="276">
        <v>0.18323</v>
      </c>
      <c r="E50" s="278">
        <v>0.18304999999999999</v>
      </c>
      <c r="F50" s="278">
        <v>9.0000000000000006E-5</v>
      </c>
      <c r="G50" s="278">
        <v>9.0000000000000006E-5</v>
      </c>
      <c r="H50" s="315"/>
      <c r="I50" s="261"/>
      <c r="J50" s="261"/>
      <c r="K50" s="261"/>
      <c r="L50" s="261"/>
    </row>
    <row r="51" spans="1:12">
      <c r="A51" s="640"/>
      <c r="B51" s="632" t="s">
        <v>3561</v>
      </c>
      <c r="C51" s="64" t="s">
        <v>3528</v>
      </c>
      <c r="D51" s="276">
        <v>2997.6323299999999</v>
      </c>
      <c r="E51" s="278">
        <v>2993.4</v>
      </c>
      <c r="F51" s="278">
        <v>2.5872000000000002</v>
      </c>
      <c r="G51" s="278">
        <v>1.64513</v>
      </c>
      <c r="H51" s="315"/>
      <c r="I51" s="261"/>
      <c r="J51" s="261"/>
      <c r="K51" s="261"/>
      <c r="L51" s="261"/>
    </row>
    <row r="52" spans="1:12">
      <c r="A52" s="640"/>
      <c r="B52" s="633" t="s">
        <v>3561</v>
      </c>
      <c r="C52" s="64" t="s">
        <v>3543</v>
      </c>
      <c r="D52" s="276">
        <v>1.54358</v>
      </c>
      <c r="E52" s="278">
        <v>1.5414000000000001</v>
      </c>
      <c r="F52" s="278">
        <v>1.33E-3</v>
      </c>
      <c r="G52" s="278">
        <v>8.4000000000000003E-4</v>
      </c>
      <c r="H52" s="315"/>
      <c r="I52" s="261"/>
      <c r="J52" s="261"/>
      <c r="K52" s="261"/>
      <c r="L52" s="261"/>
    </row>
    <row r="53" spans="1:12">
      <c r="A53" s="640"/>
      <c r="B53" s="633" t="s">
        <v>3561</v>
      </c>
      <c r="C53" s="64" t="s">
        <v>3527</v>
      </c>
      <c r="D53" s="276">
        <v>0.23258000000000001</v>
      </c>
      <c r="E53" s="278">
        <v>0.23225000000000001</v>
      </c>
      <c r="F53" s="278">
        <v>2.0000000000000001E-4</v>
      </c>
      <c r="G53" s="278">
        <v>1.2E-4</v>
      </c>
      <c r="H53" s="315"/>
      <c r="I53" s="261"/>
      <c r="J53" s="261"/>
      <c r="K53" s="261"/>
      <c r="L53" s="261"/>
    </row>
    <row r="54" spans="1:12">
      <c r="A54" s="641"/>
      <c r="B54" s="634" t="s">
        <v>3561</v>
      </c>
      <c r="C54" s="64" t="s">
        <v>3526</v>
      </c>
      <c r="D54" s="276">
        <v>0.21410000000000001</v>
      </c>
      <c r="E54" s="278">
        <v>0.21381</v>
      </c>
      <c r="F54" s="278">
        <v>1.8000000000000001E-4</v>
      </c>
      <c r="G54" s="278">
        <v>1.2E-4</v>
      </c>
      <c r="H54" s="315"/>
      <c r="I54" s="261"/>
      <c r="J54" s="261"/>
      <c r="K54" s="261"/>
      <c r="L54" s="261"/>
    </row>
    <row r="55" spans="1:12">
      <c r="A55" s="309"/>
      <c r="B55" s="309"/>
      <c r="C55" s="309"/>
      <c r="D55" s="317"/>
      <c r="E55" s="317"/>
      <c r="F55" s="317"/>
      <c r="G55" s="317"/>
      <c r="H55" s="261" t="s">
        <v>3542</v>
      </c>
      <c r="I55" s="261"/>
      <c r="J55" s="261"/>
      <c r="K55" s="261"/>
      <c r="L55" s="261"/>
    </row>
    <row r="56" spans="1:12">
      <c r="A56" s="309"/>
      <c r="B56" s="309"/>
      <c r="C56" s="309"/>
      <c r="D56" s="317"/>
      <c r="E56" s="317"/>
      <c r="F56" s="317"/>
      <c r="G56" s="317"/>
      <c r="H56" s="261" t="s">
        <v>3542</v>
      </c>
      <c r="I56" s="261"/>
      <c r="J56" s="261"/>
      <c r="K56" s="261"/>
      <c r="L56" s="261"/>
    </row>
    <row r="57" spans="1:12">
      <c r="A57" s="309"/>
      <c r="B57" s="309"/>
      <c r="C57" s="309"/>
      <c r="D57" s="317"/>
      <c r="E57" s="317"/>
      <c r="F57" s="317"/>
      <c r="G57" s="317"/>
      <c r="H57" s="261" t="s">
        <v>3542</v>
      </c>
      <c r="I57" s="261"/>
      <c r="J57" s="261"/>
      <c r="K57" s="261"/>
      <c r="L57" s="261"/>
    </row>
    <row r="58" spans="1:12" ht="18" customHeight="1">
      <c r="A58" s="66" t="s">
        <v>3541</v>
      </c>
      <c r="B58" s="66" t="s">
        <v>3540</v>
      </c>
      <c r="C58" s="66" t="s">
        <v>3539</v>
      </c>
      <c r="D58" s="64" t="s">
        <v>3538</v>
      </c>
      <c r="E58" s="64" t="s">
        <v>3537</v>
      </c>
      <c r="F58" s="65" t="s">
        <v>3536</v>
      </c>
      <c r="G58" s="65" t="s">
        <v>3535</v>
      </c>
      <c r="H58" s="261"/>
      <c r="I58" s="261"/>
      <c r="J58" s="261"/>
      <c r="K58" s="261"/>
      <c r="L58" s="261"/>
    </row>
    <row r="59" spans="1:12">
      <c r="A59" s="623" t="s">
        <v>3560</v>
      </c>
      <c r="B59" s="632" t="s">
        <v>3559</v>
      </c>
      <c r="C59" s="64" t="s">
        <v>3528</v>
      </c>
      <c r="D59" s="276">
        <v>3193.6948000000002</v>
      </c>
      <c r="E59" s="277">
        <v>3127.67</v>
      </c>
      <c r="F59" s="277">
        <v>39.524799999999999</v>
      </c>
      <c r="G59" s="277">
        <v>26.5</v>
      </c>
      <c r="H59" s="315"/>
      <c r="I59" s="261"/>
      <c r="J59" s="261"/>
      <c r="K59" s="261"/>
      <c r="L59" s="261"/>
    </row>
    <row r="60" spans="1:12">
      <c r="A60" s="624"/>
      <c r="B60" s="633"/>
      <c r="C60" s="64" t="s">
        <v>3543</v>
      </c>
      <c r="D60" s="276">
        <v>2.3311600000000001</v>
      </c>
      <c r="E60" s="278">
        <v>2.2829700000000002</v>
      </c>
      <c r="F60" s="278">
        <v>2.8850000000000001E-2</v>
      </c>
      <c r="G60" s="278">
        <v>1.934E-2</v>
      </c>
      <c r="H60" s="315"/>
      <c r="I60" s="261"/>
      <c r="J60" s="261"/>
      <c r="K60" s="261"/>
      <c r="L60" s="261"/>
    </row>
    <row r="61" spans="1:12">
      <c r="A61" s="624"/>
      <c r="B61" s="633"/>
      <c r="C61" s="64" t="s">
        <v>3527</v>
      </c>
      <c r="D61" s="276">
        <v>0.25666</v>
      </c>
      <c r="E61" s="278">
        <v>0.25135000000000002</v>
      </c>
      <c r="F61" s="278">
        <v>3.1800000000000001E-3</v>
      </c>
      <c r="G61" s="278">
        <v>2.1299999999999999E-3</v>
      </c>
      <c r="H61" s="315"/>
      <c r="I61" s="261"/>
      <c r="J61" s="261"/>
      <c r="K61" s="261"/>
      <c r="L61" s="261"/>
    </row>
    <row r="62" spans="1:12">
      <c r="A62" s="624"/>
      <c r="B62" s="634"/>
      <c r="C62" s="64" t="s">
        <v>3526</v>
      </c>
      <c r="D62" s="276">
        <v>0.24382000000000001</v>
      </c>
      <c r="E62" s="278">
        <v>0.23877999999999999</v>
      </c>
      <c r="F62" s="278">
        <v>3.0100000000000001E-3</v>
      </c>
      <c r="G62" s="278">
        <v>2.0300000000000001E-3</v>
      </c>
      <c r="H62" s="315"/>
      <c r="I62" s="261"/>
      <c r="J62" s="261"/>
      <c r="K62" s="261"/>
      <c r="L62" s="261"/>
    </row>
    <row r="63" spans="1:12">
      <c r="A63" s="624"/>
      <c r="B63" s="632" t="s">
        <v>3558</v>
      </c>
      <c r="C63" s="64" t="s">
        <v>3528</v>
      </c>
      <c r="D63" s="276">
        <v>3178.3652000000002</v>
      </c>
      <c r="E63" s="277">
        <v>3149.67</v>
      </c>
      <c r="F63" s="277">
        <v>2.1951999999999998</v>
      </c>
      <c r="G63" s="277">
        <v>26.5</v>
      </c>
      <c r="H63" s="315"/>
      <c r="I63" s="261"/>
      <c r="J63" s="261"/>
      <c r="K63" s="261"/>
      <c r="L63" s="261"/>
    </row>
    <row r="64" spans="1:12">
      <c r="A64" s="624"/>
      <c r="B64" s="633"/>
      <c r="C64" s="64" t="s">
        <v>3543</v>
      </c>
      <c r="D64" s="276">
        <v>2.5426899999999999</v>
      </c>
      <c r="E64" s="278">
        <v>2.51973</v>
      </c>
      <c r="F64" s="278">
        <v>1.7600000000000001E-3</v>
      </c>
      <c r="G64" s="278">
        <v>2.12E-2</v>
      </c>
      <c r="H64" s="315"/>
      <c r="I64" s="261"/>
      <c r="J64" s="261"/>
      <c r="K64" s="261"/>
      <c r="L64" s="261"/>
    </row>
    <row r="65" spans="1:12">
      <c r="A65" s="624"/>
      <c r="B65" s="633"/>
      <c r="C65" s="64" t="s">
        <v>3527</v>
      </c>
      <c r="D65" s="276">
        <v>0.26061000000000001</v>
      </c>
      <c r="E65" s="278">
        <v>0.25825999999999999</v>
      </c>
      <c r="F65" s="278">
        <v>1.8000000000000001E-4</v>
      </c>
      <c r="G65" s="278">
        <v>2.1700000000000001E-3</v>
      </c>
      <c r="H65" s="315"/>
      <c r="I65" s="261"/>
      <c r="J65" s="261"/>
      <c r="K65" s="261"/>
      <c r="L65" s="261"/>
    </row>
    <row r="66" spans="1:12">
      <c r="A66" s="624"/>
      <c r="B66" s="634"/>
      <c r="C66" s="64" t="s">
        <v>3526</v>
      </c>
      <c r="D66" s="276">
        <v>0.24757999999999999</v>
      </c>
      <c r="E66" s="278">
        <v>0.24535000000000001</v>
      </c>
      <c r="F66" s="278">
        <v>1.7000000000000001E-4</v>
      </c>
      <c r="G66" s="278">
        <v>2.0600000000000002E-3</v>
      </c>
      <c r="H66" s="315"/>
      <c r="I66" s="261"/>
      <c r="J66" s="261"/>
      <c r="K66" s="261"/>
      <c r="L66" s="261"/>
    </row>
    <row r="67" spans="1:12">
      <c r="A67" s="624"/>
      <c r="B67" s="629" t="s">
        <v>3441</v>
      </c>
      <c r="C67" s="64" t="s">
        <v>3528</v>
      </c>
      <c r="D67" s="276">
        <v>3165.0418100000002</v>
      </c>
      <c r="E67" s="277">
        <v>3149.67</v>
      </c>
      <c r="F67" s="277">
        <v>8.4</v>
      </c>
      <c r="G67" s="277">
        <v>6.9718099999999996</v>
      </c>
      <c r="H67" s="315"/>
      <c r="I67" s="261"/>
      <c r="J67" s="261"/>
      <c r="K67" s="261"/>
      <c r="L67" s="261"/>
    </row>
    <row r="68" spans="1:12">
      <c r="A68" s="624"/>
      <c r="B68" s="630"/>
      <c r="C68" s="64" t="s">
        <v>3543</v>
      </c>
      <c r="D68" s="276">
        <v>2.5401600000000002</v>
      </c>
      <c r="E68" s="278">
        <v>2.5278200000000002</v>
      </c>
      <c r="F68" s="278">
        <v>6.7400000000000003E-3</v>
      </c>
      <c r="G68" s="278">
        <v>5.5900000000000004E-3</v>
      </c>
      <c r="H68" s="315"/>
      <c r="I68" s="261"/>
      <c r="J68" s="261"/>
      <c r="K68" s="261"/>
      <c r="L68" s="261"/>
    </row>
    <row r="69" spans="1:12">
      <c r="A69" s="624"/>
      <c r="B69" s="630"/>
      <c r="C69" s="64" t="s">
        <v>3527</v>
      </c>
      <c r="D69" s="276">
        <v>0.25974999999999998</v>
      </c>
      <c r="E69" s="278">
        <v>0.25849</v>
      </c>
      <c r="F69" s="278">
        <v>6.8999999999999997E-4</v>
      </c>
      <c r="G69" s="278">
        <v>5.6999999999999998E-4</v>
      </c>
      <c r="H69" s="315"/>
      <c r="I69" s="261"/>
      <c r="J69" s="261"/>
      <c r="K69" s="261"/>
      <c r="L69" s="261"/>
    </row>
    <row r="70" spans="1:12">
      <c r="A70" s="624"/>
      <c r="B70" s="631"/>
      <c r="C70" s="64" t="s">
        <v>3526</v>
      </c>
      <c r="D70" s="276">
        <v>0.24676999999999999</v>
      </c>
      <c r="E70" s="278">
        <v>0.24557000000000001</v>
      </c>
      <c r="F70" s="278">
        <v>6.6E-4</v>
      </c>
      <c r="G70" s="278">
        <v>5.4000000000000001E-4</v>
      </c>
      <c r="H70" s="315"/>
      <c r="I70" s="261"/>
      <c r="J70" s="261"/>
      <c r="K70" s="261"/>
      <c r="L70" s="261"/>
    </row>
    <row r="71" spans="1:12">
      <c r="A71" s="624"/>
      <c r="B71" s="629" t="s">
        <v>3557</v>
      </c>
      <c r="C71" s="64" t="s">
        <v>3528</v>
      </c>
      <c r="D71" s="276">
        <v>3087.9446200000002</v>
      </c>
      <c r="E71" s="277">
        <v>3048.71</v>
      </c>
      <c r="F71" s="277">
        <v>0.34720000000000001</v>
      </c>
      <c r="G71" s="277">
        <v>38.887419999999999</v>
      </c>
      <c r="H71" s="315"/>
      <c r="I71" s="261"/>
      <c r="J71" s="261"/>
      <c r="K71" s="261"/>
      <c r="L71" s="261"/>
    </row>
    <row r="72" spans="1:12">
      <c r="A72" s="624"/>
      <c r="B72" s="630"/>
      <c r="C72" s="64" t="s">
        <v>3543</v>
      </c>
      <c r="D72" s="276">
        <v>2.5708199999999999</v>
      </c>
      <c r="E72" s="278">
        <v>2.5376300000000001</v>
      </c>
      <c r="F72" s="278">
        <v>2.9E-4</v>
      </c>
      <c r="G72" s="278">
        <v>3.2899999999999999E-2</v>
      </c>
      <c r="H72" s="315"/>
      <c r="I72" s="261"/>
      <c r="J72" s="261"/>
      <c r="K72" s="261"/>
      <c r="L72" s="261"/>
    </row>
    <row r="73" spans="1:12">
      <c r="A73" s="624"/>
      <c r="B73" s="630"/>
      <c r="C73" s="64" t="s">
        <v>3527</v>
      </c>
      <c r="D73" s="276">
        <v>0.25952999999999998</v>
      </c>
      <c r="E73" s="278">
        <v>0.25619999999999998</v>
      </c>
      <c r="F73" s="278">
        <v>3.0000000000000001E-5</v>
      </c>
      <c r="G73" s="278">
        <v>3.3E-3</v>
      </c>
      <c r="H73" s="315"/>
      <c r="I73" s="261"/>
      <c r="J73" s="261"/>
      <c r="K73" s="261"/>
      <c r="L73" s="261"/>
    </row>
    <row r="74" spans="1:12">
      <c r="A74" s="624"/>
      <c r="B74" s="631"/>
      <c r="C74" s="64" t="s">
        <v>3526</v>
      </c>
      <c r="D74" s="276">
        <v>0.24410999999999999</v>
      </c>
      <c r="E74" s="278">
        <v>0.24098</v>
      </c>
      <c r="F74" s="278">
        <v>2.0000000000000002E-5</v>
      </c>
      <c r="G74" s="278">
        <v>3.0999999999999999E-3</v>
      </c>
      <c r="H74" s="315"/>
      <c r="I74" s="261"/>
      <c r="J74" s="261"/>
      <c r="K74" s="261"/>
      <c r="L74" s="261"/>
    </row>
    <row r="75" spans="1:12">
      <c r="A75" s="624"/>
      <c r="B75" s="629" t="s">
        <v>3556</v>
      </c>
      <c r="C75" s="64" t="s">
        <v>3528</v>
      </c>
      <c r="D75" s="276">
        <v>3203.9114300000001</v>
      </c>
      <c r="E75" s="277">
        <v>3164.33</v>
      </c>
      <c r="F75" s="277">
        <v>0.34720000000000001</v>
      </c>
      <c r="G75" s="277">
        <v>39.234229999999997</v>
      </c>
      <c r="H75" s="315"/>
      <c r="I75" s="261"/>
      <c r="J75" s="261"/>
      <c r="K75" s="261"/>
      <c r="L75" s="261"/>
    </row>
    <row r="76" spans="1:12">
      <c r="A76" s="624"/>
      <c r="B76" s="630"/>
      <c r="C76" s="64" t="s">
        <v>3543</v>
      </c>
      <c r="D76" s="276">
        <v>2.6615500000000001</v>
      </c>
      <c r="E76" s="278">
        <v>2.62818</v>
      </c>
      <c r="F76" s="278">
        <v>2.9E-4</v>
      </c>
      <c r="G76" s="278">
        <v>3.3079999999999998E-2</v>
      </c>
      <c r="H76" s="315"/>
      <c r="I76" s="261"/>
      <c r="J76" s="261"/>
      <c r="K76" s="261"/>
      <c r="L76" s="261"/>
    </row>
    <row r="77" spans="1:12">
      <c r="A77" s="624"/>
      <c r="B77" s="630"/>
      <c r="C77" s="64" t="s">
        <v>3527</v>
      </c>
      <c r="D77" s="276">
        <v>0.26807999999999998</v>
      </c>
      <c r="E77" s="278">
        <v>0.26474999999999999</v>
      </c>
      <c r="F77" s="278">
        <v>3.0000000000000001E-5</v>
      </c>
      <c r="G77" s="278">
        <v>3.3E-3</v>
      </c>
      <c r="H77" s="315"/>
      <c r="I77" s="261"/>
      <c r="J77" s="261"/>
      <c r="K77" s="261"/>
      <c r="L77" s="261"/>
    </row>
    <row r="78" spans="1:12">
      <c r="A78" s="624"/>
      <c r="B78" s="631"/>
      <c r="C78" s="64" t="s">
        <v>3526</v>
      </c>
      <c r="D78" s="276">
        <v>0.25198999999999999</v>
      </c>
      <c r="E78" s="278">
        <v>0.24887000000000001</v>
      </c>
      <c r="F78" s="278">
        <v>2.0000000000000002E-5</v>
      </c>
      <c r="G78" s="278">
        <v>3.0899999999999999E-3</v>
      </c>
      <c r="H78" s="315"/>
      <c r="I78" s="261"/>
      <c r="J78" s="261"/>
      <c r="K78" s="261"/>
      <c r="L78" s="261"/>
    </row>
    <row r="79" spans="1:12">
      <c r="A79" s="624"/>
      <c r="B79" s="629" t="s">
        <v>3555</v>
      </c>
      <c r="C79" s="64" t="s">
        <v>3528</v>
      </c>
      <c r="D79" s="276">
        <v>3228.8901900000001</v>
      </c>
      <c r="E79" s="277">
        <v>3216.38</v>
      </c>
      <c r="F79" s="277">
        <v>5.3872</v>
      </c>
      <c r="G79" s="277">
        <v>7.1229899999999997</v>
      </c>
      <c r="H79" s="315"/>
      <c r="I79" s="261"/>
      <c r="J79" s="261"/>
      <c r="K79" s="261"/>
      <c r="L79" s="261"/>
    </row>
    <row r="80" spans="1:12">
      <c r="A80" s="624"/>
      <c r="B80" s="630"/>
      <c r="C80" s="64" t="s">
        <v>3543</v>
      </c>
      <c r="D80" s="276">
        <v>3.1749200000000002</v>
      </c>
      <c r="E80" s="278">
        <v>3.16262</v>
      </c>
      <c r="F80" s="278">
        <v>5.3E-3</v>
      </c>
      <c r="G80" s="278">
        <v>7.0099999999999997E-3</v>
      </c>
      <c r="H80" s="315"/>
      <c r="I80" s="261"/>
      <c r="J80" s="261"/>
      <c r="K80" s="261"/>
      <c r="L80" s="261"/>
    </row>
    <row r="81" spans="1:12">
      <c r="A81" s="624"/>
      <c r="B81" s="630"/>
      <c r="C81" s="64" t="s">
        <v>3527</v>
      </c>
      <c r="D81" s="276">
        <v>0.28522999999999998</v>
      </c>
      <c r="E81" s="278">
        <v>0.28412999999999999</v>
      </c>
      <c r="F81" s="278">
        <v>4.6999999999999999E-4</v>
      </c>
      <c r="G81" s="278">
        <v>6.3000000000000003E-4</v>
      </c>
      <c r="H81" s="315"/>
      <c r="I81" s="261"/>
      <c r="J81" s="261"/>
      <c r="K81" s="261"/>
      <c r="L81" s="261"/>
    </row>
    <row r="82" spans="1:12">
      <c r="A82" s="624"/>
      <c r="B82" s="631"/>
      <c r="C82" s="64" t="s">
        <v>3526</v>
      </c>
      <c r="D82" s="276">
        <v>0.26812999999999998</v>
      </c>
      <c r="E82" s="278">
        <v>0.26708999999999999</v>
      </c>
      <c r="F82" s="278">
        <v>4.4999999999999999E-4</v>
      </c>
      <c r="G82" s="278">
        <v>5.9999999999999995E-4</v>
      </c>
      <c r="H82" s="315"/>
      <c r="I82" s="261"/>
      <c r="J82" s="261"/>
      <c r="K82" s="261"/>
      <c r="L82" s="261"/>
    </row>
    <row r="83" spans="1:12">
      <c r="A83" s="624"/>
      <c r="B83" s="629" t="s">
        <v>3554</v>
      </c>
      <c r="C83" s="64" t="s">
        <v>3528</v>
      </c>
      <c r="D83" s="276">
        <v>3226.5785900000001</v>
      </c>
      <c r="E83" s="277">
        <v>3190</v>
      </c>
      <c r="F83" s="277">
        <v>3.6848000000000001</v>
      </c>
      <c r="G83" s="277">
        <v>32.893790000000003</v>
      </c>
      <c r="H83" s="315"/>
      <c r="I83" s="261"/>
      <c r="J83" s="261"/>
      <c r="K83" s="261"/>
      <c r="L83" s="261"/>
    </row>
    <row r="84" spans="1:12">
      <c r="A84" s="624"/>
      <c r="B84" s="630"/>
      <c r="C84" s="64" t="s">
        <v>3543</v>
      </c>
      <c r="D84" s="276">
        <v>2.7554099999999999</v>
      </c>
      <c r="E84" s="278">
        <v>2.72417</v>
      </c>
      <c r="F84" s="278">
        <v>3.15E-3</v>
      </c>
      <c r="G84" s="278">
        <v>2.809E-2</v>
      </c>
      <c r="H84" s="315"/>
      <c r="I84" s="261"/>
      <c r="J84" s="261"/>
      <c r="K84" s="261"/>
      <c r="L84" s="261"/>
    </row>
    <row r="85" spans="1:12">
      <c r="A85" s="624"/>
      <c r="B85" s="630"/>
      <c r="C85" s="64" t="s">
        <v>3527</v>
      </c>
      <c r="D85" s="276">
        <v>0.27288000000000001</v>
      </c>
      <c r="E85" s="278">
        <v>0.26978000000000002</v>
      </c>
      <c r="F85" s="278">
        <v>3.1E-4</v>
      </c>
      <c r="G85" s="278">
        <v>2.7799999999999999E-3</v>
      </c>
      <c r="H85" s="315"/>
      <c r="I85" s="261"/>
      <c r="J85" s="261"/>
      <c r="K85" s="261"/>
      <c r="L85" s="261"/>
    </row>
    <row r="86" spans="1:12">
      <c r="A86" s="624"/>
      <c r="B86" s="631"/>
      <c r="C86" s="64" t="s">
        <v>3526</v>
      </c>
      <c r="D86" s="276">
        <v>0.25650000000000001</v>
      </c>
      <c r="E86" s="278">
        <v>0.25358999999999998</v>
      </c>
      <c r="F86" s="278">
        <v>2.9E-4</v>
      </c>
      <c r="G86" s="278">
        <v>2.6099999999999999E-3</v>
      </c>
      <c r="H86" s="315"/>
      <c r="I86" s="261"/>
      <c r="J86" s="261"/>
      <c r="K86" s="261"/>
      <c r="L86" s="261"/>
    </row>
    <row r="87" spans="1:12">
      <c r="A87" s="624"/>
      <c r="B87" s="635" t="s">
        <v>3553</v>
      </c>
      <c r="C87" s="64" t="s">
        <v>3528</v>
      </c>
      <c r="D87" s="276">
        <v>3180.9999200000002</v>
      </c>
      <c r="E87" s="277">
        <v>3171.09</v>
      </c>
      <c r="F87" s="277">
        <v>3.4272</v>
      </c>
      <c r="G87" s="277">
        <v>6.4827199999999996</v>
      </c>
      <c r="H87" s="315"/>
      <c r="I87" s="261"/>
      <c r="J87" s="261"/>
      <c r="K87" s="261"/>
      <c r="L87" s="261"/>
    </row>
    <row r="88" spans="1:12">
      <c r="A88" s="624"/>
      <c r="B88" s="636" t="s">
        <v>3553</v>
      </c>
      <c r="C88" s="64" t="s">
        <v>3543</v>
      </c>
      <c r="D88" s="276">
        <v>2.7493400000000001</v>
      </c>
      <c r="E88" s="277">
        <v>2.74078</v>
      </c>
      <c r="F88" s="277">
        <v>2.96E-3</v>
      </c>
      <c r="G88" s="277">
        <v>5.5999999999999999E-3</v>
      </c>
      <c r="H88" s="315"/>
      <c r="I88" s="261"/>
      <c r="J88" s="261"/>
      <c r="K88" s="261"/>
      <c r="L88" s="261"/>
    </row>
    <row r="89" spans="1:12">
      <c r="A89" s="624"/>
      <c r="B89" s="636" t="s">
        <v>3553</v>
      </c>
      <c r="C89" s="64" t="s">
        <v>3527</v>
      </c>
      <c r="D89" s="276">
        <v>0.28100000000000003</v>
      </c>
      <c r="E89" s="278">
        <v>0.28012999999999999</v>
      </c>
      <c r="F89" s="278">
        <v>2.9999999999999997E-4</v>
      </c>
      <c r="G89" s="278">
        <v>5.6999999999999998E-4</v>
      </c>
      <c r="H89" s="315"/>
      <c r="I89" s="261"/>
      <c r="J89" s="261"/>
      <c r="K89" s="261"/>
      <c r="L89" s="261"/>
    </row>
    <row r="90" spans="1:12">
      <c r="A90" s="624"/>
      <c r="B90" s="637" t="s">
        <v>3553</v>
      </c>
      <c r="C90" s="64" t="s">
        <v>3526</v>
      </c>
      <c r="D90" s="276">
        <v>0.26413999999999999</v>
      </c>
      <c r="E90" s="278">
        <v>0.26332</v>
      </c>
      <c r="F90" s="278">
        <v>2.7999999999999998E-4</v>
      </c>
      <c r="G90" s="278">
        <v>5.4000000000000001E-4</v>
      </c>
      <c r="H90" s="315"/>
      <c r="I90" s="261"/>
      <c r="J90" s="261"/>
      <c r="K90" s="261"/>
      <c r="L90" s="261"/>
    </row>
    <row r="91" spans="1:12">
      <c r="A91" s="624"/>
      <c r="B91" s="635" t="s">
        <v>3552</v>
      </c>
      <c r="C91" s="64" t="s">
        <v>3528</v>
      </c>
      <c r="D91" s="276">
        <v>3142.3789000000002</v>
      </c>
      <c r="E91" s="277">
        <v>3131.33</v>
      </c>
      <c r="F91" s="277">
        <v>3.8191999999999999</v>
      </c>
      <c r="G91" s="277">
        <v>7.2297000000000002</v>
      </c>
      <c r="H91" s="315"/>
      <c r="I91" s="261"/>
      <c r="J91" s="261"/>
      <c r="K91" s="261"/>
      <c r="L91" s="261"/>
    </row>
    <row r="92" spans="1:12">
      <c r="A92" s="624"/>
      <c r="B92" s="636" t="s">
        <v>3552</v>
      </c>
      <c r="C92" s="64" t="s">
        <v>3543</v>
      </c>
      <c r="D92" s="276">
        <v>2.1189399999999998</v>
      </c>
      <c r="E92" s="277">
        <v>2.1114899999999999</v>
      </c>
      <c r="F92" s="277">
        <v>2.5799999999999998E-3</v>
      </c>
      <c r="G92" s="277">
        <v>4.8700000000000002E-3</v>
      </c>
      <c r="H92" s="315"/>
      <c r="I92" s="261"/>
      <c r="J92" s="261"/>
      <c r="K92" s="261"/>
      <c r="L92" s="261"/>
    </row>
    <row r="93" spans="1:12">
      <c r="A93" s="624"/>
      <c r="B93" s="636" t="s">
        <v>3552</v>
      </c>
      <c r="C93" s="64" t="s">
        <v>3527</v>
      </c>
      <c r="D93" s="276">
        <v>0.24890999999999999</v>
      </c>
      <c r="E93" s="278">
        <v>0.24804000000000001</v>
      </c>
      <c r="F93" s="278">
        <v>2.9999999999999997E-4</v>
      </c>
      <c r="G93" s="278">
        <v>5.6999999999999998E-4</v>
      </c>
      <c r="H93" s="315"/>
      <c r="I93" s="261"/>
      <c r="J93" s="261"/>
      <c r="K93" s="261"/>
      <c r="L93" s="261"/>
    </row>
    <row r="94" spans="1:12">
      <c r="A94" s="624"/>
      <c r="B94" s="637" t="s">
        <v>3552</v>
      </c>
      <c r="C94" s="71" t="s">
        <v>3526</v>
      </c>
      <c r="D94" s="276">
        <v>0.23647000000000001</v>
      </c>
      <c r="E94" s="279">
        <v>0.23563999999999999</v>
      </c>
      <c r="F94" s="279">
        <v>2.9E-4</v>
      </c>
      <c r="G94" s="279">
        <v>5.4000000000000001E-4</v>
      </c>
      <c r="H94" s="315"/>
      <c r="I94" s="261"/>
      <c r="J94" s="261"/>
      <c r="K94" s="261"/>
      <c r="L94" s="261"/>
    </row>
    <row r="95" spans="1:12">
      <c r="A95" s="624"/>
      <c r="B95" s="635" t="s">
        <v>3551</v>
      </c>
      <c r="C95" s="70" t="s">
        <v>3528</v>
      </c>
      <c r="D95" s="276">
        <v>2772.9793500000001</v>
      </c>
      <c r="E95" s="280">
        <v>2754.25</v>
      </c>
      <c r="F95" s="280">
        <v>10.8416</v>
      </c>
      <c r="G95" s="281">
        <v>7.8877499999999996</v>
      </c>
      <c r="H95" s="315"/>
      <c r="I95" s="261"/>
      <c r="J95" s="261"/>
      <c r="K95" s="261"/>
      <c r="L95" s="261"/>
    </row>
    <row r="96" spans="1:12">
      <c r="A96" s="624"/>
      <c r="B96" s="636"/>
      <c r="C96" s="69" t="s">
        <v>3543</v>
      </c>
      <c r="D96" s="276">
        <v>2.0691600000000001</v>
      </c>
      <c r="E96" s="278">
        <v>2.0552299999999999</v>
      </c>
      <c r="F96" s="278">
        <v>8.0599999999999995E-3</v>
      </c>
      <c r="G96" s="282">
        <v>5.8700000000000002E-3</v>
      </c>
      <c r="H96" s="315"/>
      <c r="I96" s="261"/>
      <c r="J96" s="261"/>
      <c r="K96" s="261"/>
      <c r="L96" s="261"/>
    </row>
    <row r="97" spans="1:12">
      <c r="A97" s="624"/>
      <c r="B97" s="636"/>
      <c r="C97" s="69" t="s">
        <v>3527</v>
      </c>
      <c r="D97" s="276">
        <v>0.23180999999999999</v>
      </c>
      <c r="E97" s="278">
        <v>0.23025999999999999</v>
      </c>
      <c r="F97" s="278">
        <v>8.9999999999999998E-4</v>
      </c>
      <c r="G97" s="282">
        <v>6.4999999999999997E-4</v>
      </c>
      <c r="H97" s="315"/>
      <c r="I97" s="261"/>
      <c r="J97" s="261"/>
      <c r="K97" s="261"/>
      <c r="L97" s="261"/>
    </row>
    <row r="98" spans="1:12">
      <c r="A98" s="624"/>
      <c r="B98" s="637"/>
      <c r="C98" s="68" t="s">
        <v>3526</v>
      </c>
      <c r="D98" s="276">
        <v>0.21956000000000001</v>
      </c>
      <c r="E98" s="283">
        <v>0.21811</v>
      </c>
      <c r="F98" s="283">
        <v>8.4000000000000003E-4</v>
      </c>
      <c r="G98" s="284">
        <v>6.0999999999999997E-4</v>
      </c>
      <c r="H98" s="315"/>
      <c r="I98" s="261"/>
      <c r="J98" s="261"/>
      <c r="K98" s="261"/>
      <c r="L98" s="261"/>
    </row>
    <row r="99" spans="1:12">
      <c r="A99" s="624"/>
      <c r="B99" s="629" t="s">
        <v>3550</v>
      </c>
      <c r="C99" s="67" t="s">
        <v>3528</v>
      </c>
      <c r="D99" s="276">
        <v>3154.0821299999998</v>
      </c>
      <c r="E99" s="285">
        <v>3135</v>
      </c>
      <c r="F99" s="285">
        <v>11.043200000000001</v>
      </c>
      <c r="G99" s="285">
        <v>8.0389300000000006</v>
      </c>
      <c r="H99" s="315"/>
      <c r="I99" s="261"/>
      <c r="J99" s="261"/>
      <c r="K99" s="261"/>
      <c r="L99" s="261"/>
    </row>
    <row r="100" spans="1:12">
      <c r="A100" s="624"/>
      <c r="B100" s="630"/>
      <c r="C100" s="64" t="s">
        <v>3543</v>
      </c>
      <c r="D100" s="276">
        <v>2.3398400000000001</v>
      </c>
      <c r="E100" s="278">
        <v>2.3256700000000001</v>
      </c>
      <c r="F100" s="278">
        <v>8.2000000000000007E-3</v>
      </c>
      <c r="G100" s="278">
        <v>5.9699999999999996E-3</v>
      </c>
      <c r="H100" s="315"/>
      <c r="I100" s="261"/>
      <c r="J100" s="261"/>
      <c r="K100" s="261"/>
      <c r="L100" s="261"/>
    </row>
    <row r="101" spans="1:12">
      <c r="A101" s="624"/>
      <c r="B101" s="630"/>
      <c r="C101" s="64" t="s">
        <v>3527</v>
      </c>
      <c r="D101" s="276">
        <v>0.25430999999999998</v>
      </c>
      <c r="E101" s="278">
        <v>0.25275999999999998</v>
      </c>
      <c r="F101" s="278">
        <v>8.9999999999999998E-4</v>
      </c>
      <c r="G101" s="278">
        <v>6.4999999999999997E-4</v>
      </c>
      <c r="H101" s="315"/>
      <c r="I101" s="261"/>
      <c r="J101" s="261"/>
      <c r="K101" s="261"/>
      <c r="L101" s="261"/>
    </row>
    <row r="102" spans="1:12">
      <c r="A102" s="624"/>
      <c r="B102" s="631"/>
      <c r="C102" s="64" t="s">
        <v>3526</v>
      </c>
      <c r="D102" s="276">
        <v>0.24159</v>
      </c>
      <c r="E102" s="278">
        <v>0.24013000000000001</v>
      </c>
      <c r="F102" s="278">
        <v>8.4999999999999995E-4</v>
      </c>
      <c r="G102" s="278">
        <v>6.0999999999999997E-4</v>
      </c>
      <c r="H102" s="315"/>
      <c r="I102" s="261"/>
      <c r="J102" s="261"/>
      <c r="K102" s="261"/>
      <c r="L102" s="261"/>
    </row>
    <row r="103" spans="1:12">
      <c r="A103" s="624"/>
      <c r="B103" s="629" t="s">
        <v>3549</v>
      </c>
      <c r="C103" s="64" t="s">
        <v>3528</v>
      </c>
      <c r="D103" s="276">
        <v>3228.8901900000001</v>
      </c>
      <c r="E103" s="277">
        <v>3216.38</v>
      </c>
      <c r="F103" s="277">
        <v>5.3872</v>
      </c>
      <c r="G103" s="277">
        <v>7.1229899999999997</v>
      </c>
      <c r="H103" s="315"/>
      <c r="I103" s="261"/>
      <c r="J103" s="261"/>
      <c r="K103" s="261"/>
      <c r="L103" s="261"/>
    </row>
    <row r="104" spans="1:12">
      <c r="A104" s="624"/>
      <c r="B104" s="630"/>
      <c r="C104" s="64" t="s">
        <v>3543</v>
      </c>
      <c r="D104" s="276">
        <v>3.1749200000000002</v>
      </c>
      <c r="E104" s="278">
        <v>3.16262</v>
      </c>
      <c r="F104" s="278">
        <v>5.3E-3</v>
      </c>
      <c r="G104" s="278">
        <v>7.0099999999999997E-3</v>
      </c>
      <c r="H104" s="315"/>
      <c r="I104" s="261"/>
      <c r="J104" s="261"/>
      <c r="K104" s="261"/>
      <c r="L104" s="261"/>
    </row>
    <row r="105" spans="1:12">
      <c r="A105" s="624"/>
      <c r="B105" s="630"/>
      <c r="C105" s="64" t="s">
        <v>3527</v>
      </c>
      <c r="D105" s="276">
        <v>0.28522999999999998</v>
      </c>
      <c r="E105" s="278">
        <v>0.28412999999999999</v>
      </c>
      <c r="F105" s="278">
        <v>4.6999999999999999E-4</v>
      </c>
      <c r="G105" s="278">
        <v>6.3000000000000003E-4</v>
      </c>
      <c r="H105" s="315"/>
      <c r="I105" s="261"/>
      <c r="J105" s="261"/>
      <c r="K105" s="261"/>
      <c r="L105" s="261"/>
    </row>
    <row r="106" spans="1:12">
      <c r="A106" s="624"/>
      <c r="B106" s="631"/>
      <c r="C106" s="64" t="s">
        <v>3526</v>
      </c>
      <c r="D106" s="276">
        <v>0.26812999999999998</v>
      </c>
      <c r="E106" s="278">
        <v>0.26708999999999999</v>
      </c>
      <c r="F106" s="278">
        <v>4.4999999999999999E-4</v>
      </c>
      <c r="G106" s="278">
        <v>5.9999999999999995E-4</v>
      </c>
      <c r="H106" s="315"/>
      <c r="I106" s="261"/>
      <c r="J106" s="261"/>
      <c r="K106" s="261"/>
      <c r="L106" s="261"/>
    </row>
    <row r="107" spans="1:12">
      <c r="A107" s="624"/>
      <c r="B107" s="629" t="s">
        <v>3548</v>
      </c>
      <c r="C107" s="64" t="s">
        <v>3528</v>
      </c>
      <c r="D107" s="276">
        <v>3226.5785900000001</v>
      </c>
      <c r="E107" s="277">
        <v>3190</v>
      </c>
      <c r="F107" s="277">
        <v>3.6848000000000001</v>
      </c>
      <c r="G107" s="277">
        <v>32.893790000000003</v>
      </c>
      <c r="H107" s="315"/>
      <c r="I107" s="261"/>
      <c r="J107" s="261"/>
      <c r="K107" s="261"/>
      <c r="L107" s="261"/>
    </row>
    <row r="108" spans="1:12">
      <c r="A108" s="624"/>
      <c r="B108" s="630"/>
      <c r="C108" s="64" t="s">
        <v>3543</v>
      </c>
      <c r="D108" s="276">
        <v>2.7554099999999999</v>
      </c>
      <c r="E108" s="278">
        <v>2.72417</v>
      </c>
      <c r="F108" s="278">
        <v>3.15E-3</v>
      </c>
      <c r="G108" s="278">
        <v>2.809E-2</v>
      </c>
      <c r="H108" s="315"/>
      <c r="I108" s="261"/>
      <c r="J108" s="261"/>
      <c r="K108" s="261"/>
      <c r="L108" s="261"/>
    </row>
    <row r="109" spans="1:12">
      <c r="A109" s="624"/>
      <c r="B109" s="630"/>
      <c r="C109" s="64" t="s">
        <v>3527</v>
      </c>
      <c r="D109" s="276">
        <v>0.27288000000000001</v>
      </c>
      <c r="E109" s="278">
        <v>0.26978000000000002</v>
      </c>
      <c r="F109" s="278">
        <v>3.1E-4</v>
      </c>
      <c r="G109" s="278">
        <v>2.7799999999999999E-3</v>
      </c>
      <c r="H109" s="315"/>
      <c r="I109" s="261"/>
      <c r="J109" s="261"/>
      <c r="K109" s="261"/>
      <c r="L109" s="261"/>
    </row>
    <row r="110" spans="1:12">
      <c r="A110" s="624"/>
      <c r="B110" s="631"/>
      <c r="C110" s="64" t="s">
        <v>3526</v>
      </c>
      <c r="D110" s="276">
        <v>0.25650000000000001</v>
      </c>
      <c r="E110" s="278">
        <v>0.25358999999999998</v>
      </c>
      <c r="F110" s="278">
        <v>2.9E-4</v>
      </c>
      <c r="G110" s="278">
        <v>2.6099999999999999E-3</v>
      </c>
      <c r="H110" s="315"/>
      <c r="I110" s="261"/>
      <c r="J110" s="261"/>
      <c r="K110" s="261"/>
      <c r="L110" s="261"/>
    </row>
    <row r="111" spans="1:12">
      <c r="A111" s="624"/>
      <c r="B111" s="629" t="s">
        <v>3547</v>
      </c>
      <c r="C111" s="64" t="s">
        <v>3528</v>
      </c>
      <c r="D111" s="276">
        <v>2944.3209299999999</v>
      </c>
      <c r="E111" s="277">
        <v>2933.33</v>
      </c>
      <c r="F111" s="277">
        <v>3.7968000000000002</v>
      </c>
      <c r="G111" s="277">
        <v>7.1941300000000004</v>
      </c>
      <c r="H111" s="315"/>
      <c r="I111" s="261"/>
      <c r="J111" s="261"/>
      <c r="K111" s="261"/>
      <c r="L111" s="261"/>
    </row>
    <row r="112" spans="1:12">
      <c r="A112" s="624"/>
      <c r="B112" s="630"/>
      <c r="C112" s="64" t="s">
        <v>3543</v>
      </c>
      <c r="D112" s="266"/>
      <c r="E112" s="266"/>
      <c r="F112" s="266"/>
      <c r="G112" s="266"/>
      <c r="H112" s="315"/>
      <c r="I112" s="261"/>
      <c r="J112" s="261"/>
      <c r="K112" s="261"/>
      <c r="L112" s="261"/>
    </row>
    <row r="113" spans="1:12">
      <c r="A113" s="624"/>
      <c r="B113" s="630"/>
      <c r="C113" s="64" t="s">
        <v>3527</v>
      </c>
      <c r="D113" s="276">
        <v>0.25961000000000001</v>
      </c>
      <c r="E113" s="278">
        <v>0.25863999999999998</v>
      </c>
      <c r="F113" s="278">
        <v>3.4000000000000002E-4</v>
      </c>
      <c r="G113" s="278">
        <v>6.3000000000000003E-4</v>
      </c>
      <c r="H113" s="315"/>
      <c r="I113" s="261"/>
      <c r="J113" s="261"/>
      <c r="K113" s="261"/>
      <c r="L113" s="261"/>
    </row>
    <row r="114" spans="1:12">
      <c r="A114" s="624"/>
      <c r="B114" s="631"/>
      <c r="C114" s="64" t="s">
        <v>3526</v>
      </c>
      <c r="D114" s="276">
        <v>0.24662999999999999</v>
      </c>
      <c r="E114" s="278">
        <v>0.24571000000000001</v>
      </c>
      <c r="F114" s="278">
        <v>3.1E-4</v>
      </c>
      <c r="G114" s="278">
        <v>5.9999999999999995E-4</v>
      </c>
      <c r="H114" s="315"/>
      <c r="I114" s="261"/>
      <c r="J114" s="261"/>
      <c r="K114" s="261"/>
      <c r="L114" s="261"/>
    </row>
    <row r="115" spans="1:12">
      <c r="A115" s="624"/>
      <c r="B115" s="629" t="s">
        <v>3546</v>
      </c>
      <c r="C115" s="64" t="s">
        <v>3528</v>
      </c>
      <c r="D115" s="276">
        <v>3219.37916</v>
      </c>
      <c r="E115" s="277">
        <v>3171.09</v>
      </c>
      <c r="F115" s="277">
        <v>3.5503999999999998</v>
      </c>
      <c r="G115" s="277">
        <v>44.738759999999999</v>
      </c>
      <c r="H115" s="315"/>
      <c r="I115" s="261"/>
      <c r="J115" s="261"/>
      <c r="K115" s="261"/>
      <c r="L115" s="261"/>
    </row>
    <row r="116" spans="1:12">
      <c r="A116" s="624"/>
      <c r="B116" s="630" t="s">
        <v>3546</v>
      </c>
      <c r="C116" s="64" t="s">
        <v>3543</v>
      </c>
      <c r="D116" s="276">
        <v>2.7492399999999999</v>
      </c>
      <c r="E116" s="277">
        <v>2.7080099999999998</v>
      </c>
      <c r="F116" s="277">
        <v>3.0200000000000001E-3</v>
      </c>
      <c r="G116" s="277">
        <v>3.8199999999999998E-2</v>
      </c>
      <c r="H116" s="315"/>
      <c r="I116" s="261"/>
      <c r="J116" s="261"/>
      <c r="K116" s="261"/>
      <c r="L116" s="261"/>
    </row>
    <row r="117" spans="1:12">
      <c r="A117" s="624"/>
      <c r="B117" s="630" t="s">
        <v>3546</v>
      </c>
      <c r="C117" s="64" t="s">
        <v>3527</v>
      </c>
      <c r="D117" s="276">
        <v>0.27459</v>
      </c>
      <c r="E117" s="278">
        <v>0.27046999999999999</v>
      </c>
      <c r="F117" s="278">
        <v>2.9999999999999997E-4</v>
      </c>
      <c r="G117" s="278">
        <v>3.81E-3</v>
      </c>
      <c r="H117" s="315"/>
      <c r="I117" s="261"/>
      <c r="J117" s="261"/>
      <c r="K117" s="261"/>
      <c r="L117" s="261"/>
    </row>
    <row r="118" spans="1:12">
      <c r="A118" s="624"/>
      <c r="B118" s="631" t="s">
        <v>3546</v>
      </c>
      <c r="C118" s="64" t="s">
        <v>3526</v>
      </c>
      <c r="D118" s="276">
        <v>0.25641000000000003</v>
      </c>
      <c r="E118" s="278">
        <v>0.25256000000000001</v>
      </c>
      <c r="F118" s="278">
        <v>2.7999999999999998E-4</v>
      </c>
      <c r="G118" s="278">
        <v>3.5699999999999998E-3</v>
      </c>
      <c r="H118" s="315"/>
      <c r="I118" s="261"/>
      <c r="J118" s="261"/>
      <c r="K118" s="261"/>
      <c r="L118" s="261"/>
    </row>
    <row r="119" spans="1:12">
      <c r="A119" s="624"/>
      <c r="B119" s="629" t="s">
        <v>3545</v>
      </c>
      <c r="C119" s="64" t="s">
        <v>3528</v>
      </c>
      <c r="D119" s="276">
        <v>3245.3044100000002</v>
      </c>
      <c r="E119" s="277">
        <v>3205.99</v>
      </c>
      <c r="F119" s="277">
        <v>0.90720000000000001</v>
      </c>
      <c r="G119" s="277">
        <v>38.407209999999999</v>
      </c>
      <c r="H119" s="315"/>
      <c r="I119" s="261"/>
      <c r="J119" s="261"/>
      <c r="K119" s="261"/>
      <c r="L119" s="261"/>
    </row>
    <row r="120" spans="1:12">
      <c r="A120" s="624"/>
      <c r="B120" s="630"/>
      <c r="C120" s="64" t="s">
        <v>3543</v>
      </c>
      <c r="D120" s="276">
        <v>2.7713899999999998</v>
      </c>
      <c r="E120" s="278">
        <v>2.7378200000000001</v>
      </c>
      <c r="F120" s="278">
        <v>7.6999999999999996E-4</v>
      </c>
      <c r="G120" s="278">
        <v>3.2800000000000003E-2</v>
      </c>
      <c r="H120" s="315"/>
      <c r="I120" s="261"/>
      <c r="J120" s="261"/>
      <c r="K120" s="261"/>
      <c r="L120" s="261"/>
    </row>
    <row r="121" spans="1:12">
      <c r="A121" s="624"/>
      <c r="B121" s="630"/>
      <c r="C121" s="64" t="s">
        <v>3527</v>
      </c>
      <c r="D121" s="276">
        <v>0.27445000000000003</v>
      </c>
      <c r="E121" s="278">
        <v>0.27112999999999998</v>
      </c>
      <c r="F121" s="278">
        <v>8.0000000000000007E-5</v>
      </c>
      <c r="G121" s="278">
        <v>3.2499999999999999E-3</v>
      </c>
      <c r="H121" s="315"/>
      <c r="I121" s="261"/>
      <c r="J121" s="261"/>
      <c r="K121" s="261"/>
      <c r="L121" s="261"/>
    </row>
    <row r="122" spans="1:12">
      <c r="A122" s="624"/>
      <c r="B122" s="631"/>
      <c r="C122" s="64" t="s">
        <v>3526</v>
      </c>
      <c r="D122" s="276">
        <v>0.25797999999999999</v>
      </c>
      <c r="E122" s="278">
        <v>0.25485999999999998</v>
      </c>
      <c r="F122" s="278">
        <v>6.9999999999999994E-5</v>
      </c>
      <c r="G122" s="278">
        <v>3.0500000000000002E-3</v>
      </c>
      <c r="H122" s="315"/>
      <c r="I122" s="261"/>
      <c r="J122" s="261"/>
      <c r="K122" s="261"/>
      <c r="L122" s="261"/>
    </row>
    <row r="123" spans="1:12">
      <c r="A123" s="624"/>
      <c r="B123" s="629" t="s">
        <v>3544</v>
      </c>
      <c r="C123" s="64" t="s">
        <v>3528</v>
      </c>
      <c r="D123" s="276">
        <v>3154.7533400000002</v>
      </c>
      <c r="E123" s="277">
        <v>3113.99</v>
      </c>
      <c r="F123" s="277">
        <v>1.4224000000000001</v>
      </c>
      <c r="G123" s="277">
        <v>39.340940000000003</v>
      </c>
      <c r="H123" s="315"/>
      <c r="I123" s="261"/>
      <c r="J123" s="261"/>
      <c r="K123" s="261"/>
      <c r="L123" s="261"/>
    </row>
    <row r="124" spans="1:12">
      <c r="A124" s="624"/>
      <c r="B124" s="630"/>
      <c r="C124" s="64" t="s">
        <v>3543</v>
      </c>
      <c r="D124" s="276">
        <v>3.10202</v>
      </c>
      <c r="E124" s="278">
        <v>3.0619399999999999</v>
      </c>
      <c r="F124" s="278">
        <v>1.4E-3</v>
      </c>
      <c r="G124" s="278">
        <v>3.8679999999999999E-2</v>
      </c>
      <c r="H124" s="315"/>
      <c r="I124" s="261"/>
      <c r="J124" s="261"/>
      <c r="K124" s="261"/>
      <c r="L124" s="261"/>
    </row>
    <row r="125" spans="1:12">
      <c r="A125" s="624"/>
      <c r="B125" s="630"/>
      <c r="C125" s="64" t="s">
        <v>3527</v>
      </c>
      <c r="D125" s="276">
        <v>0.27868999999999999</v>
      </c>
      <c r="E125" s="278">
        <v>0.27509</v>
      </c>
      <c r="F125" s="278">
        <v>1.2E-4</v>
      </c>
      <c r="G125" s="278">
        <v>3.48E-3</v>
      </c>
      <c r="H125" s="315"/>
      <c r="I125" s="261"/>
      <c r="J125" s="261"/>
      <c r="K125" s="261"/>
      <c r="L125" s="261"/>
    </row>
    <row r="126" spans="1:12">
      <c r="A126" s="625"/>
      <c r="B126" s="631"/>
      <c r="C126" s="64" t="s">
        <v>3526</v>
      </c>
      <c r="D126" s="276">
        <v>0.26196999999999998</v>
      </c>
      <c r="E126" s="278">
        <v>0.25857999999999998</v>
      </c>
      <c r="F126" s="278">
        <v>1.2E-4</v>
      </c>
      <c r="G126" s="278">
        <v>3.2599999999999999E-3</v>
      </c>
      <c r="H126" s="315"/>
      <c r="I126" s="261"/>
      <c r="J126" s="261"/>
      <c r="K126" s="261"/>
      <c r="L126" s="261"/>
    </row>
    <row r="127" spans="1:12">
      <c r="A127" s="309"/>
      <c r="B127" s="309"/>
      <c r="C127" s="309"/>
      <c r="D127" s="317"/>
      <c r="E127" s="317"/>
      <c r="F127" s="317"/>
      <c r="G127" s="317"/>
      <c r="H127" s="261" t="s">
        <v>3542</v>
      </c>
      <c r="I127" s="261"/>
      <c r="J127" s="261"/>
      <c r="K127" s="261"/>
      <c r="L127" s="261"/>
    </row>
    <row r="128" spans="1:12">
      <c r="A128" s="309"/>
      <c r="B128" s="309"/>
      <c r="C128" s="309"/>
      <c r="D128" s="317"/>
      <c r="E128" s="317"/>
      <c r="F128" s="317"/>
      <c r="G128" s="317"/>
      <c r="H128" s="261" t="s">
        <v>3542</v>
      </c>
      <c r="I128" s="261"/>
      <c r="J128" s="261"/>
      <c r="K128" s="261"/>
      <c r="L128" s="261"/>
    </row>
    <row r="129" spans="1:12">
      <c r="A129" s="309"/>
      <c r="B129" s="309"/>
      <c r="C129" s="309"/>
      <c r="D129" s="317"/>
      <c r="E129" s="317"/>
      <c r="F129" s="317"/>
      <c r="G129" s="317"/>
      <c r="H129" s="261" t="s">
        <v>3542</v>
      </c>
      <c r="I129" s="261"/>
      <c r="J129" s="261"/>
      <c r="K129" s="261"/>
      <c r="L129" s="261"/>
    </row>
    <row r="130" spans="1:12" ht="18" customHeight="1">
      <c r="A130" s="66" t="s">
        <v>3541</v>
      </c>
      <c r="B130" s="66" t="s">
        <v>3540</v>
      </c>
      <c r="C130" s="66" t="s">
        <v>3539</v>
      </c>
      <c r="D130" s="64" t="s">
        <v>3538</v>
      </c>
      <c r="E130" s="64" t="s">
        <v>3537</v>
      </c>
      <c r="F130" s="65" t="s">
        <v>3536</v>
      </c>
      <c r="G130" s="65" t="s">
        <v>3535</v>
      </c>
      <c r="H130" s="261"/>
      <c r="I130" s="261"/>
      <c r="J130" s="261"/>
      <c r="K130" s="261"/>
      <c r="L130" s="261"/>
    </row>
    <row r="131" spans="1:12">
      <c r="A131" s="623" t="s">
        <v>3534</v>
      </c>
      <c r="B131" s="626" t="s">
        <v>3533</v>
      </c>
      <c r="C131" s="64" t="s">
        <v>3528</v>
      </c>
      <c r="D131" s="276">
        <v>2395.2899400000001</v>
      </c>
      <c r="E131" s="277">
        <v>2370.7199999999998</v>
      </c>
      <c r="F131" s="277">
        <v>7.6383999999999999</v>
      </c>
      <c r="G131" s="277">
        <v>16.931539999999998</v>
      </c>
      <c r="H131" s="315"/>
      <c r="I131" s="261"/>
      <c r="J131" s="261"/>
      <c r="K131" s="261"/>
      <c r="L131" s="261"/>
    </row>
    <row r="132" spans="1:12">
      <c r="A132" s="624"/>
      <c r="B132" s="627"/>
      <c r="C132" s="64" t="s">
        <v>3527</v>
      </c>
      <c r="D132" s="276">
        <v>0.33944000000000002</v>
      </c>
      <c r="E132" s="278">
        <v>0.33595000000000003</v>
      </c>
      <c r="F132" s="278">
        <v>1.09E-3</v>
      </c>
      <c r="G132" s="278">
        <v>2.3999999999999998E-3</v>
      </c>
      <c r="H132" s="315"/>
      <c r="I132" s="261"/>
      <c r="J132" s="261"/>
      <c r="K132" s="261"/>
      <c r="L132" s="261"/>
    </row>
    <row r="133" spans="1:12">
      <c r="A133" s="624"/>
      <c r="B133" s="628"/>
      <c r="C133" s="64" t="s">
        <v>3526</v>
      </c>
      <c r="D133" s="276">
        <v>0.32246000000000002</v>
      </c>
      <c r="E133" s="278">
        <v>0.31914999999999999</v>
      </c>
      <c r="F133" s="278">
        <v>1.0300000000000001E-3</v>
      </c>
      <c r="G133" s="278">
        <v>2.2799999999999999E-3</v>
      </c>
      <c r="H133" s="315"/>
      <c r="I133" s="261"/>
      <c r="J133" s="261"/>
      <c r="K133" s="261"/>
      <c r="L133" s="261"/>
    </row>
    <row r="134" spans="1:12">
      <c r="A134" s="624"/>
      <c r="B134" s="626" t="s">
        <v>3532</v>
      </c>
      <c r="C134" s="64" t="s">
        <v>3528</v>
      </c>
      <c r="D134" s="276">
        <v>2225.2244799999999</v>
      </c>
      <c r="E134" s="277">
        <v>2213.33</v>
      </c>
      <c r="F134" s="277">
        <v>0.67200000000000004</v>
      </c>
      <c r="G134" s="277">
        <v>11.222479999999999</v>
      </c>
      <c r="H134" s="315"/>
      <c r="I134" s="261"/>
      <c r="J134" s="261"/>
      <c r="K134" s="261"/>
      <c r="L134" s="261"/>
    </row>
    <row r="135" spans="1:12">
      <c r="A135" s="624"/>
      <c r="B135" s="627"/>
      <c r="C135" s="64" t="s">
        <v>3527</v>
      </c>
      <c r="D135" s="276">
        <v>0.33621000000000001</v>
      </c>
      <c r="E135" s="278">
        <v>0.33443000000000001</v>
      </c>
      <c r="F135" s="278">
        <v>1E-4</v>
      </c>
      <c r="G135" s="278">
        <v>1.6800000000000001E-3</v>
      </c>
      <c r="H135" s="315"/>
      <c r="I135" s="261"/>
      <c r="J135" s="261"/>
      <c r="K135" s="261"/>
      <c r="L135" s="261"/>
    </row>
    <row r="136" spans="1:12">
      <c r="A136" s="624"/>
      <c r="B136" s="628"/>
      <c r="C136" s="64" t="s">
        <v>3526</v>
      </c>
      <c r="D136" s="276">
        <v>0.31939000000000001</v>
      </c>
      <c r="E136" s="278">
        <v>0.31769999999999998</v>
      </c>
      <c r="F136" s="278">
        <v>1E-4</v>
      </c>
      <c r="G136" s="278">
        <v>1.5900000000000001E-3</v>
      </c>
      <c r="H136" s="315"/>
      <c r="I136" s="261"/>
      <c r="J136" s="261"/>
      <c r="K136" s="261"/>
      <c r="L136" s="261"/>
    </row>
    <row r="137" spans="1:12">
      <c r="A137" s="624"/>
      <c r="B137" s="626" t="s">
        <v>3445</v>
      </c>
      <c r="C137" s="64" t="s">
        <v>3528</v>
      </c>
      <c r="D137" s="276">
        <v>2904.9523399999998</v>
      </c>
      <c r="E137" s="277">
        <v>2632</v>
      </c>
      <c r="F137" s="277">
        <v>240.352</v>
      </c>
      <c r="G137" s="277">
        <v>32.600340000000003</v>
      </c>
      <c r="H137" s="315"/>
      <c r="I137" s="261"/>
      <c r="J137" s="261"/>
      <c r="K137" s="261"/>
      <c r="L137" s="261"/>
    </row>
    <row r="138" spans="1:12">
      <c r="A138" s="624"/>
      <c r="B138" s="627"/>
      <c r="C138" s="64" t="s">
        <v>3527</v>
      </c>
      <c r="D138" s="276">
        <v>0.36548999999999998</v>
      </c>
      <c r="E138" s="278">
        <v>0.33115</v>
      </c>
      <c r="F138" s="278">
        <v>3.024E-2</v>
      </c>
      <c r="G138" s="278">
        <v>4.1000000000000003E-3</v>
      </c>
      <c r="H138" s="315"/>
      <c r="I138" s="261"/>
      <c r="J138" s="261"/>
      <c r="K138" s="261"/>
      <c r="L138" s="261"/>
    </row>
    <row r="139" spans="1:12">
      <c r="A139" s="624"/>
      <c r="B139" s="628"/>
      <c r="C139" s="64" t="s">
        <v>3526</v>
      </c>
      <c r="D139" s="276">
        <v>0.34721000000000002</v>
      </c>
      <c r="E139" s="278">
        <v>0.31458999999999998</v>
      </c>
      <c r="F139" s="278">
        <v>2.8729999999999999E-2</v>
      </c>
      <c r="G139" s="278">
        <v>3.8899999999999998E-3</v>
      </c>
      <c r="H139" s="315"/>
      <c r="I139" s="261"/>
      <c r="J139" s="261"/>
      <c r="K139" s="261"/>
      <c r="L139" s="261"/>
    </row>
    <row r="140" spans="1:12">
      <c r="A140" s="624"/>
      <c r="B140" s="626" t="s">
        <v>3531</v>
      </c>
      <c r="C140" s="64" t="s">
        <v>3528</v>
      </c>
      <c r="D140" s="276">
        <v>3164.65002</v>
      </c>
      <c r="E140" s="277">
        <v>3144.16</v>
      </c>
      <c r="F140" s="277">
        <v>8.4672000000000001</v>
      </c>
      <c r="G140" s="277">
        <v>12.022819999999999</v>
      </c>
      <c r="H140" s="315"/>
      <c r="I140" s="261"/>
      <c r="J140" s="261"/>
      <c r="K140" s="261"/>
      <c r="L140" s="261"/>
    </row>
    <row r="141" spans="1:12">
      <c r="A141" s="624"/>
      <c r="B141" s="627"/>
      <c r="C141" s="64" t="s">
        <v>3527</v>
      </c>
      <c r="D141" s="276">
        <v>0.37674999999999997</v>
      </c>
      <c r="E141" s="278">
        <v>0.37430999999999998</v>
      </c>
      <c r="F141" s="278">
        <v>1.01E-3</v>
      </c>
      <c r="G141" s="278">
        <v>1.4300000000000001E-3</v>
      </c>
      <c r="H141" s="315"/>
      <c r="I141" s="261"/>
      <c r="J141" s="261"/>
      <c r="K141" s="261"/>
      <c r="L141" s="261"/>
    </row>
    <row r="142" spans="1:12">
      <c r="A142" s="624"/>
      <c r="B142" s="628"/>
      <c r="C142" s="64" t="s">
        <v>3526</v>
      </c>
      <c r="D142" s="276">
        <v>0.3579</v>
      </c>
      <c r="E142" s="278">
        <v>0.35559000000000002</v>
      </c>
      <c r="F142" s="278">
        <v>9.5E-4</v>
      </c>
      <c r="G142" s="278">
        <v>1.3600000000000001E-3</v>
      </c>
      <c r="H142" s="315"/>
      <c r="I142" s="261"/>
      <c r="J142" s="261"/>
      <c r="K142" s="261"/>
      <c r="L142" s="261"/>
    </row>
    <row r="143" spans="1:12">
      <c r="A143" s="624"/>
      <c r="B143" s="626" t="s">
        <v>3530</v>
      </c>
      <c r="C143" s="64" t="s">
        <v>3528</v>
      </c>
      <c r="D143" s="276">
        <v>3386.57168</v>
      </c>
      <c r="E143" s="277">
        <v>3377.05</v>
      </c>
      <c r="F143" s="277">
        <v>3.8304</v>
      </c>
      <c r="G143" s="277">
        <v>5.6912799999999999</v>
      </c>
      <c r="H143" s="315"/>
      <c r="I143" s="261"/>
      <c r="J143" s="261"/>
      <c r="K143" s="261"/>
      <c r="L143" s="261"/>
    </row>
    <row r="144" spans="1:12">
      <c r="A144" s="624"/>
      <c r="B144" s="627"/>
      <c r="C144" s="64" t="s">
        <v>3527</v>
      </c>
      <c r="D144" s="276">
        <v>0.35887000000000002</v>
      </c>
      <c r="E144" s="278">
        <v>0.35786000000000001</v>
      </c>
      <c r="F144" s="278">
        <v>4.0000000000000002E-4</v>
      </c>
      <c r="G144" s="278">
        <v>5.9999999999999995E-4</v>
      </c>
      <c r="H144" s="315"/>
      <c r="I144" s="261"/>
      <c r="J144" s="261"/>
      <c r="K144" s="261"/>
      <c r="L144" s="261"/>
    </row>
    <row r="145" spans="1:12">
      <c r="A145" s="624"/>
      <c r="B145" s="628"/>
      <c r="C145" s="64" t="s">
        <v>3526</v>
      </c>
      <c r="D145" s="276">
        <v>0.34092</v>
      </c>
      <c r="E145" s="278">
        <v>0.33996999999999999</v>
      </c>
      <c r="F145" s="278">
        <v>3.8000000000000002E-4</v>
      </c>
      <c r="G145" s="278">
        <v>5.6999999999999998E-4</v>
      </c>
      <c r="H145" s="315"/>
      <c r="I145" s="261"/>
      <c r="J145" s="261"/>
      <c r="K145" s="261"/>
      <c r="L145" s="261"/>
    </row>
    <row r="146" spans="1:12">
      <c r="A146" s="624"/>
      <c r="B146" s="626" t="s">
        <v>3529</v>
      </c>
      <c r="C146" s="64" t="s">
        <v>3528</v>
      </c>
      <c r="D146" s="276">
        <v>2221.7467000000001</v>
      </c>
      <c r="E146" s="277">
        <v>2209.87</v>
      </c>
      <c r="F146" s="277">
        <v>0.67200000000000004</v>
      </c>
      <c r="G146" s="277">
        <v>11.204700000000001</v>
      </c>
      <c r="H146" s="315"/>
      <c r="I146" s="261"/>
      <c r="J146" s="261"/>
      <c r="K146" s="261"/>
      <c r="L146" s="261"/>
    </row>
    <row r="147" spans="1:12">
      <c r="A147" s="624"/>
      <c r="B147" s="627"/>
      <c r="C147" s="64" t="s">
        <v>3527</v>
      </c>
      <c r="D147" s="276">
        <v>0.33621000000000001</v>
      </c>
      <c r="E147" s="278">
        <v>0.33443000000000001</v>
      </c>
      <c r="F147" s="278">
        <v>1E-4</v>
      </c>
      <c r="G147" s="278">
        <v>1.6800000000000001E-3</v>
      </c>
      <c r="H147" s="315"/>
      <c r="I147" s="261"/>
      <c r="J147" s="261"/>
      <c r="K147" s="261"/>
      <c r="L147" s="261"/>
    </row>
    <row r="148" spans="1:12">
      <c r="A148" s="625"/>
      <c r="B148" s="628"/>
      <c r="C148" s="64" t="s">
        <v>3526</v>
      </c>
      <c r="D148" s="276">
        <v>0.31939000000000001</v>
      </c>
      <c r="E148" s="278">
        <v>0.31769999999999998</v>
      </c>
      <c r="F148" s="278">
        <v>1E-4</v>
      </c>
      <c r="G148" s="278">
        <v>1.5900000000000001E-3</v>
      </c>
      <c r="H148" s="315"/>
      <c r="I148" s="261"/>
      <c r="J148" s="261"/>
      <c r="K148" s="261"/>
      <c r="L148" s="261"/>
    </row>
    <row r="149" spans="1:12">
      <c r="A149" s="261"/>
      <c r="B149" s="261"/>
      <c r="C149" s="261"/>
      <c r="D149" s="261"/>
      <c r="E149" s="261"/>
      <c r="F149" s="261"/>
      <c r="G149" s="261"/>
      <c r="H149" s="261"/>
      <c r="I149" s="261"/>
      <c r="J149" s="261"/>
      <c r="K149" s="261"/>
      <c r="L149" s="261"/>
    </row>
    <row r="150" spans="1:12">
      <c r="A150" s="303"/>
      <c r="B150" s="303"/>
      <c r="C150" s="303"/>
      <c r="D150" s="303"/>
      <c r="E150" s="303"/>
      <c r="F150" s="303"/>
      <c r="G150" s="303"/>
      <c r="H150" s="303"/>
      <c r="I150" s="303"/>
      <c r="J150" s="303"/>
      <c r="K150" s="303"/>
      <c r="L150" s="303"/>
    </row>
    <row r="151" spans="1:12" ht="15.6">
      <c r="A151" s="619" t="s">
        <v>3525</v>
      </c>
      <c r="B151" s="619"/>
      <c r="C151" s="303"/>
      <c r="D151" s="303"/>
      <c r="E151" s="303"/>
      <c r="F151" s="303"/>
      <c r="G151" s="303"/>
      <c r="H151" s="303"/>
      <c r="I151" s="303"/>
      <c r="J151" s="303"/>
      <c r="K151" s="303"/>
      <c r="L151" s="303"/>
    </row>
    <row r="152" spans="1:12">
      <c r="A152" s="620" t="s">
        <v>3524</v>
      </c>
      <c r="B152" s="620"/>
      <c r="C152" s="620"/>
      <c r="D152" s="620"/>
      <c r="E152" s="620"/>
      <c r="F152" s="620"/>
      <c r="G152" s="620"/>
      <c r="H152" s="620"/>
      <c r="I152" s="620"/>
      <c r="J152" s="620"/>
      <c r="K152" s="620"/>
      <c r="L152" s="304"/>
    </row>
    <row r="153" spans="1:12" ht="25.5" customHeight="1">
      <c r="A153" s="621" t="s">
        <v>3523</v>
      </c>
      <c r="B153" s="622"/>
      <c r="C153" s="622"/>
      <c r="D153" s="622"/>
      <c r="E153" s="622"/>
      <c r="F153" s="622"/>
      <c r="G153" s="622"/>
      <c r="H153" s="622"/>
      <c r="I153" s="622"/>
      <c r="J153" s="622"/>
      <c r="K153" s="622"/>
      <c r="L153" s="305"/>
    </row>
    <row r="154" spans="1:12" ht="17.25" customHeight="1">
      <c r="A154" s="620" t="s">
        <v>3522</v>
      </c>
      <c r="B154" s="620"/>
      <c r="C154" s="620"/>
      <c r="D154" s="620"/>
      <c r="E154" s="620"/>
      <c r="F154" s="620"/>
      <c r="G154" s="620"/>
      <c r="H154" s="620"/>
      <c r="I154" s="620"/>
      <c r="J154" s="620"/>
      <c r="K154" s="620"/>
      <c r="L154" s="304"/>
    </row>
    <row r="155" spans="1:12" ht="115.5" customHeight="1">
      <c r="A155" s="617" t="s">
        <v>3521</v>
      </c>
      <c r="B155" s="617"/>
      <c r="C155" s="617"/>
      <c r="D155" s="617"/>
      <c r="E155" s="617"/>
      <c r="F155" s="617"/>
      <c r="G155" s="617"/>
      <c r="H155" s="617"/>
      <c r="I155" s="617"/>
      <c r="J155" s="617"/>
      <c r="K155" s="617"/>
      <c r="L155" s="304"/>
    </row>
    <row r="156" spans="1:12" ht="17.25" customHeight="1">
      <c r="A156" s="261"/>
      <c r="B156" s="261"/>
      <c r="C156" s="261"/>
      <c r="D156" s="261"/>
      <c r="E156" s="261"/>
      <c r="F156" s="261"/>
      <c r="G156" s="261"/>
      <c r="H156" s="261"/>
      <c r="I156" s="261"/>
      <c r="J156" s="261"/>
      <c r="K156" s="261"/>
      <c r="L156" s="261"/>
    </row>
    <row r="157" spans="1:12">
      <c r="A157" s="620" t="s">
        <v>3520</v>
      </c>
      <c r="B157" s="620"/>
      <c r="C157" s="620"/>
      <c r="D157" s="620"/>
      <c r="E157" s="620"/>
      <c r="F157" s="620"/>
      <c r="G157" s="620"/>
      <c r="H157" s="620"/>
      <c r="I157" s="620"/>
      <c r="J157" s="620"/>
      <c r="K157" s="620"/>
      <c r="L157" s="304"/>
    </row>
    <row r="158" spans="1:12" ht="108.75" customHeight="1">
      <c r="A158" s="617" t="s">
        <v>3519</v>
      </c>
      <c r="B158" s="617"/>
      <c r="C158" s="617"/>
      <c r="D158" s="617"/>
      <c r="E158" s="617"/>
      <c r="F158" s="617"/>
      <c r="G158" s="617"/>
      <c r="H158" s="617"/>
      <c r="I158" s="617"/>
      <c r="J158" s="617"/>
      <c r="K158" s="617"/>
      <c r="L158" s="304"/>
    </row>
    <row r="159" spans="1:12">
      <c r="A159" s="261"/>
      <c r="B159" s="261"/>
      <c r="C159" s="261"/>
      <c r="D159" s="261"/>
      <c r="E159" s="261"/>
      <c r="F159" s="261"/>
      <c r="G159" s="261"/>
      <c r="H159" s="261"/>
      <c r="I159" s="261"/>
      <c r="J159" s="261"/>
      <c r="K159" s="261"/>
      <c r="L159" s="261"/>
    </row>
    <row r="160" spans="1:12" ht="19.95" customHeight="1">
      <c r="A160" s="618" t="s">
        <v>3518</v>
      </c>
      <c r="B160" s="618"/>
      <c r="C160" s="618"/>
      <c r="D160" s="618"/>
      <c r="E160" s="618"/>
      <c r="F160" s="618"/>
      <c r="G160" s="618"/>
      <c r="H160" s="618"/>
      <c r="I160" s="618"/>
      <c r="J160" s="618"/>
      <c r="K160" s="618"/>
      <c r="L160" s="618"/>
    </row>
  </sheetData>
  <mergeCells count="54">
    <mergeCell ref="A17:L17"/>
    <mergeCell ref="A18:L18"/>
    <mergeCell ref="A13:L13"/>
    <mergeCell ref="A19:L19"/>
    <mergeCell ref="A15:L15"/>
    <mergeCell ref="A16:L16"/>
    <mergeCell ref="A8:L8"/>
    <mergeCell ref="A10:L10"/>
    <mergeCell ref="A11:L11"/>
    <mergeCell ref="A12:L12"/>
    <mergeCell ref="A14:L14"/>
    <mergeCell ref="B103:B106"/>
    <mergeCell ref="B107:B110"/>
    <mergeCell ref="A20:L20"/>
    <mergeCell ref="A23:A54"/>
    <mergeCell ref="B23:B26"/>
    <mergeCell ref="B27:B30"/>
    <mergeCell ref="B31:B34"/>
    <mergeCell ref="B35:B38"/>
    <mergeCell ref="B39:B42"/>
    <mergeCell ref="B43:B46"/>
    <mergeCell ref="B47:B50"/>
    <mergeCell ref="B51:B54"/>
    <mergeCell ref="B111:B114"/>
    <mergeCell ref="B115:B118"/>
    <mergeCell ref="A59:A126"/>
    <mergeCell ref="B59:B62"/>
    <mergeCell ref="B63:B66"/>
    <mergeCell ref="B67:B70"/>
    <mergeCell ref="B71:B74"/>
    <mergeCell ref="B75:B78"/>
    <mergeCell ref="B79:B82"/>
    <mergeCell ref="B83:B86"/>
    <mergeCell ref="B87:B90"/>
    <mergeCell ref="B119:B122"/>
    <mergeCell ref="B123:B126"/>
    <mergeCell ref="B91:B94"/>
    <mergeCell ref="B95:B98"/>
    <mergeCell ref="B99:B102"/>
    <mergeCell ref="A131:A148"/>
    <mergeCell ref="B131:B133"/>
    <mergeCell ref="B134:B136"/>
    <mergeCell ref="B137:B139"/>
    <mergeCell ref="B140:B142"/>
    <mergeCell ref="B143:B145"/>
    <mergeCell ref="B146:B148"/>
    <mergeCell ref="A158:K158"/>
    <mergeCell ref="A160:L160"/>
    <mergeCell ref="A151:B151"/>
    <mergeCell ref="A152:K152"/>
    <mergeCell ref="A153:K153"/>
    <mergeCell ref="A154:K154"/>
    <mergeCell ref="A155:K155"/>
    <mergeCell ref="A157:K157"/>
  </mergeCells>
  <hyperlinks>
    <hyperlink ref="A153:K153" location="Conversions!A1" display="Defra provide a specific conversion table at the back of these listings to allow organisations to convert the conversion factors into different units where required.   Please see the ‘conversions’ listing." xr:uid="{CA9088AB-6092-4930-BCA1-E626FFBDCDCB}"/>
    <hyperlink ref="A3" location="Index!A1" display="Index" xr:uid="{7306CD56-6212-45FD-9D64-4CBA5336C9D1}"/>
    <hyperlink ref="A20:L20" location="'Outside of scopes'!A1" display="(For more information refer to the ‘outside of scopes’ tab for guidance)." xr:uid="{B3FDA6B3-347E-4E64-8A10-97D6F2565D4B}"/>
    <hyperlink ref="A12:L12" r:id="rId1" display="●  'Diesel (average biofuel blend)'/'diesel (100% mineral oil)' - typically organisations purchasing forecourt fuel should use 'diesel (average biofuel blend)'. It should be noted that any fuel an organisation reports in Scope 1 that has biofuel content m" xr:uid="{5B4AA84E-4DF0-4C48-9978-F50F3D6A81EC}"/>
  </hyperlinks>
  <pageMargins left="0.7" right="0.7" top="0.75" bottom="0.75" header="0.3" footer="0.3"/>
  <pageSetup paperSize="9" scale="55" fitToHeight="0" orientation="landscape" r:id="rId2"/>
  <headerFooter alignWithMargins="0"/>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EBBDE-9D74-4C76-B90E-3FCAE53CC42B}">
  <sheetPr codeName="Arkusz16">
    <tabColor theme="9" tint="0.59999389629810485"/>
    <pageSetUpPr fitToPage="1"/>
  </sheetPr>
  <dimension ref="A1:L84"/>
  <sheetViews>
    <sheetView showGridLines="0" zoomScale="80" zoomScaleNormal="80" workbookViewId="0">
      <selection activeCell="O1" sqref="O1"/>
    </sheetView>
  </sheetViews>
  <sheetFormatPr defaultColWidth="11.21875" defaultRowHeight="14.4"/>
  <cols>
    <col min="1" max="1" width="16.5546875" style="261" customWidth="1"/>
    <col min="2" max="2" width="23.44140625" style="261" customWidth="1"/>
    <col min="3" max="3" width="19.21875" style="261" customWidth="1"/>
    <col min="4" max="4" width="13.44140625" style="261" customWidth="1"/>
    <col min="5" max="5" width="33.44140625" style="261" customWidth="1"/>
    <col min="6" max="6" width="17.5546875" style="261" customWidth="1"/>
    <col min="7" max="10" width="11.21875" style="261"/>
    <col min="11" max="11" width="11.21875" style="261" customWidth="1"/>
    <col min="12" max="12" width="12.5546875" style="261" customWidth="1"/>
    <col min="13" max="13" width="11.21875" customWidth="1"/>
  </cols>
  <sheetData>
    <row r="1" spans="1:12">
      <c r="A1" s="79" t="s">
        <v>3591</v>
      </c>
      <c r="B1" s="79"/>
      <c r="C1" s="79"/>
      <c r="D1" s="79"/>
      <c r="E1" s="79"/>
      <c r="F1" s="79"/>
      <c r="G1" s="79"/>
      <c r="H1" s="79"/>
      <c r="I1" s="79"/>
      <c r="J1" s="79"/>
      <c r="K1" s="79"/>
      <c r="L1" s="79"/>
    </row>
    <row r="2" spans="1:12" ht="21">
      <c r="A2" s="311" t="s">
        <v>3620</v>
      </c>
      <c r="B2" s="311"/>
      <c r="C2" s="311"/>
      <c r="D2" s="311"/>
      <c r="E2" s="311"/>
      <c r="F2" s="311"/>
    </row>
    <row r="3" spans="1:12">
      <c r="A3" s="312" t="s">
        <v>3590</v>
      </c>
    </row>
    <row r="4" spans="1:12" ht="15" thickBot="1">
      <c r="A4" s="306"/>
      <c r="B4" s="306"/>
      <c r="C4" s="306"/>
      <c r="D4" s="306"/>
      <c r="E4" s="306"/>
      <c r="F4" s="306"/>
      <c r="G4" s="306"/>
      <c r="H4" s="306"/>
      <c r="I4" s="306"/>
      <c r="J4" s="306"/>
      <c r="K4" s="306"/>
      <c r="L4" s="306"/>
    </row>
    <row r="5" spans="1:12" ht="20.7" customHeight="1" thickTop="1">
      <c r="A5" s="85" t="s">
        <v>3589</v>
      </c>
      <c r="B5" s="84" t="s">
        <v>3620</v>
      </c>
      <c r="C5" s="77" t="s">
        <v>3587</v>
      </c>
      <c r="D5" s="267" t="s">
        <v>6471</v>
      </c>
      <c r="E5" s="76" t="s">
        <v>3586</v>
      </c>
      <c r="F5" s="267" t="s">
        <v>6472</v>
      </c>
    </row>
    <row r="6" spans="1:12" ht="15" thickBot="1">
      <c r="A6" s="82" t="s">
        <v>3584</v>
      </c>
      <c r="B6" s="83" t="s">
        <v>3583</v>
      </c>
      <c r="C6" s="82" t="s">
        <v>3582</v>
      </c>
      <c r="D6" s="271">
        <v>1</v>
      </c>
      <c r="E6" s="73" t="s">
        <v>3581</v>
      </c>
      <c r="F6" s="269">
        <v>2025</v>
      </c>
    </row>
    <row r="7" spans="1:12" ht="15.6" thickTop="1" thickBot="1">
      <c r="A7" s="326"/>
      <c r="B7" s="326"/>
      <c r="C7" s="326"/>
      <c r="D7" s="326"/>
      <c r="E7" s="326"/>
      <c r="F7" s="326"/>
      <c r="G7" s="326"/>
      <c r="H7" s="326"/>
      <c r="I7" s="326"/>
      <c r="J7" s="326"/>
      <c r="K7" s="326"/>
      <c r="L7" s="326"/>
    </row>
    <row r="8" spans="1:12" ht="36.75" customHeight="1" thickTop="1" thickBot="1">
      <c r="A8" s="655" t="s">
        <v>3619</v>
      </c>
      <c r="B8" s="656"/>
      <c r="C8" s="656"/>
      <c r="D8" s="656"/>
      <c r="E8" s="656"/>
      <c r="F8" s="656"/>
      <c r="G8" s="656"/>
      <c r="H8" s="656"/>
      <c r="I8" s="656"/>
      <c r="J8" s="656"/>
      <c r="K8" s="656"/>
      <c r="L8" s="657"/>
    </row>
    <row r="9" spans="1:12" ht="15" thickTop="1">
      <c r="A9" s="321"/>
      <c r="B9" s="321"/>
      <c r="C9" s="321"/>
      <c r="D9" s="321"/>
      <c r="E9" s="321"/>
      <c r="F9" s="321"/>
      <c r="G9" s="321"/>
      <c r="H9" s="321"/>
      <c r="I9" s="321"/>
      <c r="J9" s="321"/>
      <c r="K9" s="321"/>
      <c r="L9" s="321"/>
    </row>
    <row r="10" spans="1:12" ht="19.5" customHeight="1">
      <c r="A10" s="645" t="s">
        <v>3579</v>
      </c>
      <c r="B10" s="645"/>
      <c r="C10" s="645"/>
      <c r="D10" s="645"/>
      <c r="E10" s="645"/>
      <c r="F10" s="645"/>
      <c r="G10" s="645"/>
      <c r="H10" s="645"/>
      <c r="I10" s="645"/>
      <c r="J10" s="645"/>
      <c r="K10" s="645"/>
      <c r="L10" s="645"/>
    </row>
    <row r="11" spans="1:12" ht="36" customHeight="1">
      <c r="A11" s="617" t="s">
        <v>3618</v>
      </c>
      <c r="B11" s="617"/>
      <c r="C11" s="617"/>
      <c r="D11" s="617"/>
      <c r="E11" s="617"/>
      <c r="F11" s="617"/>
      <c r="G11" s="617"/>
      <c r="H11" s="617"/>
      <c r="I11" s="617"/>
      <c r="J11" s="617"/>
      <c r="K11" s="617"/>
      <c r="L11" s="617"/>
    </row>
    <row r="12" spans="1:12" ht="80.099999999999994" customHeight="1">
      <c r="A12" s="617" t="s">
        <v>3617</v>
      </c>
      <c r="B12" s="617"/>
      <c r="C12" s="617"/>
      <c r="D12" s="617"/>
      <c r="E12" s="617"/>
      <c r="F12" s="617"/>
      <c r="G12" s="617"/>
      <c r="H12" s="617"/>
      <c r="I12" s="617"/>
      <c r="J12" s="617"/>
      <c r="K12" s="617"/>
      <c r="L12" s="617"/>
    </row>
    <row r="13" spans="1:12" ht="15.6" customHeight="1">
      <c r="A13" s="651" t="s">
        <v>3616</v>
      </c>
      <c r="B13" s="651"/>
      <c r="C13" s="651"/>
      <c r="D13" s="651"/>
      <c r="E13" s="651"/>
      <c r="F13" s="651"/>
      <c r="G13" s="651"/>
      <c r="H13" s="651"/>
      <c r="I13" s="651"/>
      <c r="J13" s="651"/>
      <c r="K13" s="651"/>
      <c r="L13" s="651"/>
    </row>
    <row r="14" spans="1:12">
      <c r="A14" s="322"/>
      <c r="B14" s="322"/>
      <c r="C14" s="322"/>
      <c r="D14" s="322"/>
      <c r="E14" s="322"/>
      <c r="F14" s="322"/>
      <c r="G14" s="322"/>
      <c r="H14" s="322"/>
      <c r="I14" s="322"/>
      <c r="J14" s="322"/>
      <c r="K14" s="322"/>
      <c r="L14" s="322"/>
    </row>
    <row r="15" spans="1:12" ht="15.6">
      <c r="A15" s="323" t="s">
        <v>3615</v>
      </c>
      <c r="B15" s="304"/>
      <c r="C15" s="304"/>
      <c r="D15" s="304"/>
      <c r="E15" s="304"/>
      <c r="F15" s="304"/>
      <c r="G15" s="304"/>
      <c r="H15" s="304"/>
      <c r="I15" s="304"/>
      <c r="J15" s="304"/>
      <c r="K15" s="304"/>
      <c r="L15" s="304"/>
    </row>
    <row r="16" spans="1:12" ht="22.95" customHeight="1">
      <c r="A16" s="617" t="s">
        <v>3614</v>
      </c>
      <c r="B16" s="617"/>
      <c r="C16" s="617"/>
      <c r="D16" s="617"/>
      <c r="E16" s="617"/>
      <c r="F16" s="617"/>
      <c r="G16" s="617"/>
      <c r="H16" s="617"/>
      <c r="I16" s="617"/>
      <c r="J16" s="617"/>
      <c r="K16" s="617"/>
      <c r="L16" s="617"/>
    </row>
    <row r="17" spans="1:12" ht="21.75" customHeight="1">
      <c r="A17" s="617" t="s">
        <v>3613</v>
      </c>
      <c r="B17" s="617"/>
      <c r="C17" s="617"/>
      <c r="D17" s="617"/>
      <c r="E17" s="617"/>
      <c r="F17" s="617"/>
      <c r="G17" s="617"/>
      <c r="H17" s="617"/>
      <c r="I17" s="617"/>
      <c r="J17" s="617"/>
      <c r="K17" s="617"/>
      <c r="L17" s="617"/>
    </row>
    <row r="18" spans="1:12" ht="16.05" customHeight="1">
      <c r="A18" s="305"/>
      <c r="B18" s="305"/>
      <c r="C18" s="305"/>
      <c r="D18" s="305"/>
      <c r="E18" s="305"/>
      <c r="F18" s="305"/>
      <c r="G18" s="305"/>
      <c r="H18" s="305"/>
      <c r="I18" s="305"/>
      <c r="J18" s="305"/>
      <c r="K18" s="305"/>
      <c r="L18" s="305"/>
    </row>
    <row r="19" spans="1:12" ht="18" customHeight="1">
      <c r="A19" s="80" t="s">
        <v>3541</v>
      </c>
      <c r="B19" s="66" t="s">
        <v>3540</v>
      </c>
      <c r="C19" s="66" t="s">
        <v>3539</v>
      </c>
      <c r="D19" s="81" t="s">
        <v>3538</v>
      </c>
      <c r="E19" s="305"/>
      <c r="F19" s="314"/>
      <c r="G19" s="305"/>
      <c r="H19" s="305"/>
      <c r="I19" s="305"/>
      <c r="J19" s="305"/>
      <c r="K19" s="305"/>
      <c r="L19" s="305"/>
    </row>
    <row r="20" spans="1:12" ht="16.350000000000001" customHeight="1">
      <c r="A20" s="652" t="s">
        <v>3612</v>
      </c>
      <c r="B20" s="649" t="s">
        <v>3611</v>
      </c>
      <c r="C20" s="64" t="s">
        <v>3543</v>
      </c>
      <c r="D20" s="286">
        <v>9.0100000000000006E-3</v>
      </c>
      <c r="E20" s="315"/>
      <c r="F20" s="305"/>
      <c r="G20" s="305"/>
      <c r="H20" s="305"/>
      <c r="I20" s="305"/>
      <c r="J20" s="305"/>
      <c r="K20" s="305"/>
      <c r="L20" s="305"/>
    </row>
    <row r="21" spans="1:12" ht="16.350000000000001" customHeight="1">
      <c r="A21" s="653"/>
      <c r="B21" s="649"/>
      <c r="C21" s="64" t="s">
        <v>3598</v>
      </c>
      <c r="D21" s="286">
        <v>0.42338999999999999</v>
      </c>
      <c r="E21" s="315"/>
      <c r="F21" s="305"/>
      <c r="G21" s="305"/>
      <c r="H21" s="305"/>
      <c r="I21" s="305"/>
      <c r="J21" s="305"/>
      <c r="K21" s="305"/>
      <c r="L21" s="305"/>
    </row>
    <row r="22" spans="1:12" ht="16.350000000000001" customHeight="1">
      <c r="A22" s="653"/>
      <c r="B22" s="649"/>
      <c r="C22" s="64" t="s">
        <v>3481</v>
      </c>
      <c r="D22" s="286">
        <v>1.1350000000000001E-2</v>
      </c>
      <c r="E22" s="315"/>
      <c r="F22" s="305"/>
      <c r="G22" s="305"/>
      <c r="H22" s="305"/>
      <c r="I22" s="305"/>
      <c r="J22" s="305"/>
      <c r="K22" s="305"/>
      <c r="L22" s="305"/>
    </row>
    <row r="23" spans="1:12" ht="16.350000000000001" customHeight="1">
      <c r="A23" s="653"/>
      <c r="B23" s="649" t="s">
        <v>3610</v>
      </c>
      <c r="C23" s="64" t="s">
        <v>3543</v>
      </c>
      <c r="D23" s="286">
        <v>0.16750999999999999</v>
      </c>
      <c r="E23" s="315"/>
      <c r="F23" s="305"/>
      <c r="G23" s="305"/>
      <c r="H23" s="305"/>
      <c r="I23" s="305"/>
      <c r="J23" s="305"/>
      <c r="K23" s="305"/>
      <c r="L23" s="305"/>
    </row>
    <row r="24" spans="1:12" ht="16.350000000000001" customHeight="1">
      <c r="A24" s="653"/>
      <c r="B24" s="649"/>
      <c r="C24" s="64" t="s">
        <v>3598</v>
      </c>
      <c r="D24" s="286">
        <v>5.0596100000000002</v>
      </c>
      <c r="E24" s="315"/>
      <c r="F24" s="305"/>
      <c r="G24" s="305"/>
      <c r="H24" s="305"/>
      <c r="I24" s="305"/>
      <c r="J24" s="305"/>
      <c r="K24" s="305"/>
      <c r="L24" s="305"/>
    </row>
    <row r="25" spans="1:12" ht="16.350000000000001" customHeight="1">
      <c r="A25" s="653"/>
      <c r="B25" s="649"/>
      <c r="C25" s="64" t="s">
        <v>3481</v>
      </c>
      <c r="D25" s="286">
        <v>0.18822</v>
      </c>
      <c r="E25" s="315"/>
      <c r="F25" s="305"/>
      <c r="G25" s="305"/>
      <c r="H25" s="305"/>
      <c r="I25" s="305"/>
      <c r="J25" s="305"/>
      <c r="K25" s="305"/>
      <c r="L25" s="305"/>
    </row>
    <row r="26" spans="1:12" ht="16.350000000000001" customHeight="1">
      <c r="A26" s="653"/>
      <c r="B26" s="650" t="s">
        <v>3609</v>
      </c>
      <c r="C26" s="64" t="s">
        <v>3543</v>
      </c>
      <c r="D26" s="270"/>
      <c r="E26" s="315"/>
      <c r="F26" s="305"/>
      <c r="G26" s="305"/>
      <c r="H26" s="305"/>
      <c r="I26" s="305"/>
      <c r="J26" s="305"/>
      <c r="K26" s="305"/>
      <c r="L26" s="305"/>
    </row>
    <row r="27" spans="1:12" ht="16.350000000000001" customHeight="1">
      <c r="A27" s="653"/>
      <c r="B27" s="650"/>
      <c r="C27" s="64" t="s">
        <v>3598</v>
      </c>
      <c r="D27" s="286">
        <v>0.10625</v>
      </c>
      <c r="E27" s="315"/>
      <c r="F27" s="305"/>
      <c r="G27" s="305"/>
      <c r="H27" s="305"/>
      <c r="I27" s="305"/>
      <c r="J27" s="305"/>
      <c r="K27" s="305"/>
      <c r="L27" s="305"/>
    </row>
    <row r="28" spans="1:12" ht="16.350000000000001" customHeight="1">
      <c r="A28" s="653"/>
      <c r="B28" s="650"/>
      <c r="C28" s="64" t="s">
        <v>3481</v>
      </c>
      <c r="D28" s="286">
        <v>5.2100000000000002E-3</v>
      </c>
      <c r="E28" s="315"/>
      <c r="F28" s="305"/>
      <c r="G28" s="305"/>
      <c r="H28" s="305"/>
      <c r="I28" s="305"/>
      <c r="J28" s="305"/>
      <c r="K28" s="305"/>
      <c r="L28" s="305"/>
    </row>
    <row r="29" spans="1:12" ht="16.350000000000001" customHeight="1">
      <c r="A29" s="653"/>
      <c r="B29" s="650" t="s">
        <v>3608</v>
      </c>
      <c r="C29" s="64" t="s">
        <v>3543</v>
      </c>
      <c r="D29" s="286">
        <v>0.16750999999999999</v>
      </c>
      <c r="E29" s="315"/>
      <c r="F29" s="305"/>
      <c r="G29" s="305"/>
      <c r="H29" s="305"/>
      <c r="I29" s="305"/>
      <c r="J29" s="305"/>
      <c r="K29" s="305"/>
      <c r="L29" s="305"/>
    </row>
    <row r="30" spans="1:12" ht="16.350000000000001" customHeight="1">
      <c r="A30" s="653"/>
      <c r="B30" s="650"/>
      <c r="C30" s="64" t="s">
        <v>3598</v>
      </c>
      <c r="D30" s="286">
        <v>5.0596100000000002</v>
      </c>
      <c r="E30" s="315"/>
      <c r="F30" s="305"/>
      <c r="G30" s="305"/>
      <c r="H30" s="305"/>
      <c r="I30" s="305"/>
      <c r="J30" s="305"/>
      <c r="K30" s="305"/>
      <c r="L30" s="305"/>
    </row>
    <row r="31" spans="1:12" ht="16.350000000000001" customHeight="1">
      <c r="A31" s="653"/>
      <c r="B31" s="650"/>
      <c r="C31" s="64" t="s">
        <v>3481</v>
      </c>
      <c r="D31" s="286">
        <v>0.18822</v>
      </c>
      <c r="E31" s="315"/>
      <c r="F31" s="305"/>
      <c r="G31" s="305"/>
      <c r="H31" s="305"/>
      <c r="I31" s="305"/>
      <c r="J31" s="305"/>
      <c r="K31" s="305"/>
      <c r="L31" s="305"/>
    </row>
    <row r="32" spans="1:12" ht="16.350000000000001" customHeight="1">
      <c r="A32" s="653"/>
      <c r="B32" s="650" t="s">
        <v>3607</v>
      </c>
      <c r="C32" s="64" t="s">
        <v>3543</v>
      </c>
      <c r="D32" s="286">
        <v>0.16750999999999999</v>
      </c>
      <c r="E32" s="315"/>
      <c r="F32" s="305"/>
      <c r="G32" s="305"/>
      <c r="H32" s="305"/>
      <c r="I32" s="305"/>
      <c r="J32" s="305"/>
      <c r="K32" s="305"/>
      <c r="L32" s="305"/>
    </row>
    <row r="33" spans="1:12" ht="16.350000000000001" customHeight="1">
      <c r="A33" s="653"/>
      <c r="B33" s="650"/>
      <c r="C33" s="64" t="s">
        <v>3598</v>
      </c>
      <c r="D33" s="286">
        <v>5.0596100000000002</v>
      </c>
      <c r="E33" s="315"/>
      <c r="F33" s="305"/>
      <c r="G33" s="305"/>
      <c r="H33" s="305"/>
      <c r="I33" s="305"/>
      <c r="J33" s="305"/>
      <c r="K33" s="305"/>
      <c r="L33" s="305"/>
    </row>
    <row r="34" spans="1:12" ht="16.350000000000001" customHeight="1">
      <c r="A34" s="653"/>
      <c r="B34" s="650"/>
      <c r="C34" s="64" t="s">
        <v>3481</v>
      </c>
      <c r="D34" s="286">
        <v>0.18822</v>
      </c>
      <c r="E34" s="315"/>
      <c r="F34" s="305"/>
      <c r="G34" s="305"/>
      <c r="H34" s="305"/>
      <c r="I34" s="305"/>
      <c r="J34" s="305"/>
      <c r="K34" s="305"/>
      <c r="L34" s="305"/>
    </row>
    <row r="35" spans="1:12" ht="16.350000000000001" customHeight="1">
      <c r="A35" s="653"/>
      <c r="B35" s="650" t="s">
        <v>3606</v>
      </c>
      <c r="C35" s="64" t="s">
        <v>3543</v>
      </c>
      <c r="D35" s="286">
        <v>3.5580000000000001E-2</v>
      </c>
      <c r="E35" s="315"/>
      <c r="F35" s="305"/>
      <c r="G35" s="305"/>
      <c r="H35" s="305"/>
      <c r="I35" s="305"/>
      <c r="J35" s="305"/>
      <c r="K35" s="305"/>
      <c r="L35" s="305"/>
    </row>
    <row r="36" spans="1:12" ht="16.350000000000001" customHeight="1">
      <c r="A36" s="653"/>
      <c r="B36" s="650"/>
      <c r="C36" s="64" t="s">
        <v>3598</v>
      </c>
      <c r="D36" s="286">
        <v>1.03677</v>
      </c>
      <c r="E36" s="315"/>
      <c r="F36" s="305"/>
      <c r="G36" s="305"/>
      <c r="H36" s="305"/>
      <c r="I36" s="305"/>
      <c r="J36" s="305"/>
      <c r="K36" s="305"/>
      <c r="L36" s="305"/>
    </row>
    <row r="37" spans="1:12" ht="16.350000000000001" customHeight="1">
      <c r="A37" s="653"/>
      <c r="B37" s="650"/>
      <c r="C37" s="64" t="s">
        <v>3481</v>
      </c>
      <c r="D37" s="286">
        <v>4.5620000000000001E-2</v>
      </c>
      <c r="E37" s="315"/>
      <c r="F37" s="305"/>
      <c r="G37" s="305"/>
      <c r="H37" s="305"/>
      <c r="I37" s="305"/>
      <c r="J37" s="305"/>
      <c r="K37" s="305"/>
      <c r="L37" s="305"/>
    </row>
    <row r="38" spans="1:12" ht="16.350000000000001" customHeight="1">
      <c r="A38" s="653"/>
      <c r="B38" s="650" t="s">
        <v>3605</v>
      </c>
      <c r="C38" s="64" t="s">
        <v>3543</v>
      </c>
      <c r="D38" s="286">
        <v>2.1299999999999999E-3</v>
      </c>
      <c r="E38" s="315"/>
      <c r="F38" s="305"/>
      <c r="G38" s="305"/>
      <c r="H38" s="305"/>
      <c r="I38" s="305"/>
      <c r="J38" s="305"/>
      <c r="K38" s="305"/>
      <c r="L38" s="305"/>
    </row>
    <row r="39" spans="1:12" ht="16.350000000000001" customHeight="1">
      <c r="A39" s="653"/>
      <c r="B39" s="650"/>
      <c r="C39" s="64" t="s">
        <v>3598</v>
      </c>
      <c r="D39" s="286">
        <v>8.9520000000000002E-2</v>
      </c>
      <c r="E39" s="315"/>
      <c r="F39" s="305"/>
      <c r="G39" s="305"/>
      <c r="H39" s="305"/>
      <c r="I39" s="305"/>
      <c r="J39" s="305"/>
      <c r="K39" s="305"/>
      <c r="L39" s="305"/>
    </row>
    <row r="40" spans="1:12" ht="16.350000000000001" customHeight="1">
      <c r="A40" s="653"/>
      <c r="B40" s="650"/>
      <c r="C40" s="64" t="s">
        <v>3481</v>
      </c>
      <c r="D40" s="286">
        <v>4.15E-3</v>
      </c>
      <c r="E40" s="315"/>
      <c r="F40" s="305"/>
      <c r="G40" s="305"/>
      <c r="H40" s="305"/>
      <c r="I40" s="305"/>
      <c r="J40" s="305"/>
      <c r="K40" s="305"/>
      <c r="L40" s="305"/>
    </row>
    <row r="41" spans="1:12" ht="16.350000000000001" customHeight="1">
      <c r="A41" s="653"/>
      <c r="B41" s="650" t="s">
        <v>3604</v>
      </c>
      <c r="C41" s="64" t="s">
        <v>3543</v>
      </c>
      <c r="D41" s="286">
        <v>3.705E-2</v>
      </c>
      <c r="E41" s="315"/>
      <c r="F41" s="305"/>
      <c r="G41" s="305"/>
      <c r="H41" s="305"/>
      <c r="I41" s="305"/>
      <c r="J41" s="305"/>
      <c r="K41" s="305"/>
      <c r="L41" s="305"/>
    </row>
    <row r="42" spans="1:12" ht="16.350000000000001" customHeight="1">
      <c r="A42" s="653"/>
      <c r="B42" s="650"/>
      <c r="C42" s="64" t="s">
        <v>3598</v>
      </c>
      <c r="D42" s="286">
        <v>1.03677</v>
      </c>
      <c r="E42" s="315"/>
      <c r="F42" s="305"/>
      <c r="G42" s="305"/>
      <c r="H42" s="305"/>
      <c r="I42" s="305"/>
      <c r="J42" s="305"/>
      <c r="K42" s="305"/>
      <c r="L42" s="305"/>
    </row>
    <row r="43" spans="1:12" ht="16.350000000000001" customHeight="1">
      <c r="A43" s="653"/>
      <c r="B43" s="650"/>
      <c r="C43" s="64" t="s">
        <v>3481</v>
      </c>
      <c r="D43" s="286">
        <v>4.4609999999999997E-2</v>
      </c>
      <c r="E43" s="315"/>
      <c r="F43" s="305"/>
      <c r="G43" s="305"/>
      <c r="H43" s="305"/>
      <c r="I43" s="305"/>
      <c r="J43" s="305"/>
      <c r="K43" s="305"/>
      <c r="L43" s="305"/>
    </row>
    <row r="44" spans="1:12" ht="16.350000000000001" customHeight="1">
      <c r="A44" s="653"/>
      <c r="B44" s="650" t="s">
        <v>3603</v>
      </c>
      <c r="C44" s="64" t="s">
        <v>3543</v>
      </c>
      <c r="D44" s="286">
        <v>1.4019999999999999E-2</v>
      </c>
      <c r="E44" s="315"/>
      <c r="F44" s="305"/>
      <c r="G44" s="305"/>
      <c r="H44" s="305"/>
      <c r="I44" s="305"/>
      <c r="J44" s="305"/>
      <c r="K44" s="305"/>
      <c r="L44" s="305"/>
    </row>
    <row r="45" spans="1:12" ht="16.350000000000001" customHeight="1">
      <c r="A45" s="653"/>
      <c r="B45" s="650"/>
      <c r="C45" s="64" t="s">
        <v>3598</v>
      </c>
      <c r="D45" s="286">
        <v>0.42338999999999999</v>
      </c>
      <c r="E45" s="315"/>
      <c r="F45" s="305"/>
      <c r="G45" s="305"/>
      <c r="H45" s="305"/>
      <c r="I45" s="305"/>
      <c r="J45" s="305"/>
      <c r="K45" s="305"/>
      <c r="L45" s="305"/>
    </row>
    <row r="46" spans="1:12" ht="16.350000000000001" customHeight="1">
      <c r="A46" s="653"/>
      <c r="B46" s="650"/>
      <c r="C46" s="64" t="s">
        <v>3481</v>
      </c>
      <c r="D46" s="286">
        <v>1.89E-2</v>
      </c>
      <c r="E46" s="315"/>
      <c r="F46" s="305"/>
      <c r="G46" s="305"/>
      <c r="H46" s="305"/>
      <c r="I46" s="305"/>
      <c r="J46" s="305"/>
      <c r="K46" s="305"/>
      <c r="L46" s="305"/>
    </row>
    <row r="47" spans="1:12" ht="16.350000000000001" customHeight="1">
      <c r="A47" s="653"/>
      <c r="B47" s="650" t="s">
        <v>3602</v>
      </c>
      <c r="C47" s="64" t="s">
        <v>3543</v>
      </c>
      <c r="D47" s="286">
        <v>0.16750999999999999</v>
      </c>
      <c r="E47" s="315"/>
      <c r="F47" s="305"/>
      <c r="G47" s="305"/>
      <c r="H47" s="305"/>
      <c r="I47" s="305"/>
      <c r="J47" s="305"/>
      <c r="K47" s="305"/>
      <c r="L47" s="305"/>
    </row>
    <row r="48" spans="1:12" ht="16.350000000000001" customHeight="1">
      <c r="A48" s="653"/>
      <c r="B48" s="650"/>
      <c r="C48" s="64" t="s">
        <v>3598</v>
      </c>
      <c r="D48" s="286">
        <v>5.0596100000000002</v>
      </c>
      <c r="E48" s="315"/>
      <c r="F48" s="305"/>
      <c r="G48" s="305"/>
      <c r="H48" s="305"/>
      <c r="I48" s="305"/>
      <c r="J48" s="305"/>
      <c r="K48" s="305"/>
      <c r="L48" s="305"/>
    </row>
    <row r="49" spans="1:12" ht="16.350000000000001" customHeight="1">
      <c r="A49" s="653"/>
      <c r="B49" s="650"/>
      <c r="C49" s="64" t="s">
        <v>3481</v>
      </c>
      <c r="D49" s="286">
        <v>0.18822</v>
      </c>
      <c r="E49" s="315"/>
      <c r="F49" s="305"/>
      <c r="G49" s="305"/>
      <c r="H49" s="305"/>
      <c r="I49" s="305"/>
      <c r="J49" s="305"/>
      <c r="K49" s="305"/>
      <c r="L49" s="305"/>
    </row>
    <row r="50" spans="1:12" ht="16.350000000000001" customHeight="1">
      <c r="A50" s="653"/>
      <c r="B50" s="650" t="s">
        <v>3601</v>
      </c>
      <c r="C50" s="64" t="s">
        <v>3543</v>
      </c>
      <c r="D50" s="270"/>
      <c r="E50" s="315"/>
      <c r="F50" s="305"/>
      <c r="G50" s="305"/>
      <c r="H50" s="305"/>
      <c r="I50" s="305"/>
      <c r="J50" s="305"/>
      <c r="K50" s="305"/>
      <c r="L50" s="305"/>
    </row>
    <row r="51" spans="1:12" ht="16.350000000000001" customHeight="1">
      <c r="A51" s="653"/>
      <c r="B51" s="650"/>
      <c r="C51" s="64" t="s">
        <v>3598</v>
      </c>
      <c r="D51" s="286">
        <v>0.10625</v>
      </c>
      <c r="E51" s="315"/>
      <c r="F51" s="305"/>
      <c r="G51" s="305"/>
      <c r="H51" s="305"/>
      <c r="I51" s="305"/>
      <c r="J51" s="305"/>
      <c r="K51" s="305"/>
      <c r="L51" s="305"/>
    </row>
    <row r="52" spans="1:12" ht="16.350000000000001" customHeight="1">
      <c r="A52" s="653"/>
      <c r="B52" s="650"/>
      <c r="C52" s="64" t="s">
        <v>3481</v>
      </c>
      <c r="D52" s="286">
        <v>5.2100000000000002E-3</v>
      </c>
      <c r="E52" s="315"/>
      <c r="F52" s="305"/>
      <c r="G52" s="305"/>
      <c r="H52" s="305"/>
      <c r="I52" s="305"/>
      <c r="J52" s="305"/>
      <c r="K52" s="305"/>
      <c r="L52" s="305"/>
    </row>
    <row r="53" spans="1:12" ht="16.350000000000001" customHeight="1">
      <c r="A53" s="653"/>
      <c r="B53" s="650" t="s">
        <v>3600</v>
      </c>
      <c r="C53" s="64" t="s">
        <v>3543</v>
      </c>
      <c r="D53" s="286">
        <v>6.6899999999999998E-3</v>
      </c>
      <c r="E53" s="315"/>
      <c r="F53" s="305"/>
      <c r="G53" s="305"/>
      <c r="H53" s="305"/>
      <c r="I53" s="305"/>
      <c r="J53" s="305"/>
      <c r="K53" s="305"/>
      <c r="L53" s="305"/>
    </row>
    <row r="54" spans="1:12" ht="16.350000000000001" customHeight="1">
      <c r="A54" s="653"/>
      <c r="B54" s="650"/>
      <c r="C54" s="64" t="s">
        <v>3598</v>
      </c>
      <c r="D54" s="286">
        <v>0.42338999999999999</v>
      </c>
      <c r="E54" s="315"/>
      <c r="F54" s="305"/>
      <c r="G54" s="305"/>
      <c r="H54" s="305"/>
      <c r="I54" s="305"/>
      <c r="J54" s="305"/>
      <c r="K54" s="305"/>
      <c r="L54" s="305"/>
    </row>
    <row r="55" spans="1:12" ht="16.350000000000001" customHeight="1">
      <c r="A55" s="653"/>
      <c r="B55" s="650"/>
      <c r="C55" s="64" t="s">
        <v>3481</v>
      </c>
      <c r="D55" s="286">
        <v>8.4399999999999996E-3</v>
      </c>
      <c r="E55" s="315"/>
      <c r="F55" s="305"/>
      <c r="G55" s="305"/>
      <c r="H55" s="305"/>
      <c r="I55" s="305"/>
      <c r="J55" s="305"/>
      <c r="K55" s="305"/>
      <c r="L55" s="305"/>
    </row>
    <row r="56" spans="1:12" ht="16.350000000000001" customHeight="1">
      <c r="A56" s="653"/>
      <c r="B56" s="650" t="s">
        <v>3599</v>
      </c>
      <c r="C56" s="64" t="s">
        <v>3543</v>
      </c>
      <c r="D56" s="286">
        <v>2.5309999999999999E-2</v>
      </c>
      <c r="E56" s="315"/>
      <c r="F56" s="305"/>
      <c r="G56" s="305"/>
      <c r="H56" s="305"/>
      <c r="I56" s="305"/>
      <c r="J56" s="305"/>
      <c r="K56" s="305"/>
      <c r="L56" s="305"/>
    </row>
    <row r="57" spans="1:12" ht="16.350000000000001" customHeight="1">
      <c r="A57" s="653"/>
      <c r="B57" s="650"/>
      <c r="C57" s="64" t="s">
        <v>3598</v>
      </c>
      <c r="D57" s="286">
        <v>0.72340000000000004</v>
      </c>
      <c r="E57" s="315"/>
      <c r="F57" s="305"/>
      <c r="G57" s="305"/>
      <c r="H57" s="305"/>
      <c r="I57" s="305"/>
      <c r="J57" s="305"/>
      <c r="K57" s="305"/>
      <c r="L57" s="305"/>
    </row>
    <row r="58" spans="1:12" ht="16.350000000000001" customHeight="1">
      <c r="A58" s="654"/>
      <c r="B58" s="650"/>
      <c r="C58" s="64" t="s">
        <v>3481</v>
      </c>
      <c r="D58" s="286">
        <v>3.1789999999999999E-2</v>
      </c>
      <c r="E58" s="315"/>
      <c r="F58" s="305"/>
      <c r="G58" s="305"/>
      <c r="H58" s="305"/>
      <c r="I58" s="305"/>
      <c r="J58" s="305"/>
      <c r="K58" s="305"/>
      <c r="L58" s="305"/>
    </row>
    <row r="59" spans="1:12">
      <c r="A59" s="325"/>
      <c r="B59" s="309"/>
      <c r="C59" s="309"/>
      <c r="D59" s="317"/>
      <c r="E59" s="324"/>
      <c r="F59" s="305"/>
      <c r="G59" s="305"/>
      <c r="H59" s="305"/>
      <c r="I59" s="305"/>
      <c r="J59" s="305"/>
      <c r="K59" s="305"/>
      <c r="L59" s="305"/>
    </row>
    <row r="60" spans="1:12">
      <c r="A60" s="325"/>
      <c r="B60" s="309"/>
      <c r="C60" s="309"/>
      <c r="D60" s="317"/>
      <c r="E60" s="324"/>
      <c r="F60" s="305"/>
      <c r="G60" s="305"/>
      <c r="H60" s="305"/>
      <c r="I60" s="305"/>
      <c r="J60" s="305"/>
      <c r="K60" s="305"/>
      <c r="L60" s="305"/>
    </row>
    <row r="61" spans="1:12">
      <c r="A61" s="325"/>
      <c r="B61" s="309"/>
      <c r="C61" s="309"/>
      <c r="D61" s="317"/>
      <c r="E61" s="324"/>
      <c r="F61" s="305"/>
      <c r="G61" s="305"/>
      <c r="H61" s="305"/>
      <c r="I61" s="305"/>
      <c r="J61" s="305"/>
      <c r="K61" s="305"/>
      <c r="L61" s="305"/>
    </row>
    <row r="62" spans="1:12" ht="18" customHeight="1">
      <c r="A62" s="80" t="s">
        <v>3541</v>
      </c>
      <c r="B62" s="66" t="s">
        <v>3540</v>
      </c>
      <c r="C62" s="66" t="s">
        <v>3539</v>
      </c>
      <c r="D62" s="65" t="s">
        <v>3538</v>
      </c>
      <c r="E62" s="324"/>
      <c r="F62" s="305"/>
      <c r="G62" s="305"/>
      <c r="H62" s="305"/>
      <c r="I62" s="305"/>
      <c r="J62" s="305"/>
      <c r="K62" s="305"/>
      <c r="L62" s="305"/>
    </row>
    <row r="63" spans="1:12" ht="14.1" customHeight="1">
      <c r="A63" s="648" t="s">
        <v>3597</v>
      </c>
      <c r="B63" s="649" t="s">
        <v>3443</v>
      </c>
      <c r="C63" s="64" t="s">
        <v>3528</v>
      </c>
      <c r="D63" s="287">
        <v>46.985080000000004</v>
      </c>
      <c r="E63" s="315"/>
      <c r="F63" s="305"/>
      <c r="G63" s="305"/>
      <c r="H63" s="305"/>
      <c r="I63" s="305"/>
      <c r="J63" s="305"/>
      <c r="K63" s="305"/>
      <c r="L63" s="305"/>
    </row>
    <row r="64" spans="1:12" ht="14.1" customHeight="1">
      <c r="A64" s="648"/>
      <c r="B64" s="649"/>
      <c r="C64" s="64" t="s">
        <v>3592</v>
      </c>
      <c r="D64" s="287">
        <v>1.15E-2</v>
      </c>
      <c r="E64" s="315"/>
      <c r="F64" s="305"/>
      <c r="G64" s="305"/>
      <c r="H64" s="305"/>
      <c r="I64" s="305"/>
      <c r="J64" s="305"/>
      <c r="K64" s="305"/>
      <c r="L64" s="305"/>
    </row>
    <row r="65" spans="1:12" ht="14.1" customHeight="1">
      <c r="A65" s="648"/>
      <c r="B65" s="649" t="s">
        <v>3596</v>
      </c>
      <c r="C65" s="64" t="s">
        <v>3528</v>
      </c>
      <c r="D65" s="287">
        <v>43.439639999999997</v>
      </c>
      <c r="E65" s="315"/>
      <c r="F65" s="305"/>
      <c r="G65" s="305"/>
      <c r="H65" s="305"/>
      <c r="I65" s="305"/>
      <c r="J65" s="305"/>
      <c r="K65" s="305"/>
      <c r="L65" s="305"/>
    </row>
    <row r="66" spans="1:12" ht="14.1" customHeight="1">
      <c r="A66" s="648"/>
      <c r="B66" s="649"/>
      <c r="C66" s="64" t="s">
        <v>3592</v>
      </c>
      <c r="D66" s="287">
        <v>1.15E-2</v>
      </c>
      <c r="E66" s="315"/>
      <c r="F66" s="305"/>
      <c r="G66" s="305"/>
      <c r="H66" s="305"/>
      <c r="I66" s="305"/>
      <c r="J66" s="305"/>
      <c r="K66" s="305"/>
      <c r="L66" s="305"/>
    </row>
    <row r="67" spans="1:12" ht="14.1" customHeight="1">
      <c r="A67" s="648"/>
      <c r="B67" s="649" t="s">
        <v>3436</v>
      </c>
      <c r="C67" s="64" t="s">
        <v>3528</v>
      </c>
      <c r="D67" s="287">
        <v>55.193890000000003</v>
      </c>
      <c r="E67" s="315"/>
      <c r="F67" s="305"/>
      <c r="G67" s="305"/>
      <c r="H67" s="305"/>
      <c r="I67" s="305"/>
      <c r="J67" s="305"/>
      <c r="K67" s="305"/>
      <c r="L67" s="305"/>
    </row>
    <row r="68" spans="1:12" ht="14.1" customHeight="1">
      <c r="A68" s="648"/>
      <c r="B68" s="649"/>
      <c r="C68" s="64" t="s">
        <v>3592</v>
      </c>
      <c r="D68" s="287">
        <v>1.15E-2</v>
      </c>
      <c r="E68" s="315"/>
      <c r="F68" s="305"/>
      <c r="G68" s="305"/>
      <c r="H68" s="305"/>
      <c r="I68" s="305"/>
      <c r="J68" s="305"/>
      <c r="K68" s="305"/>
      <c r="L68" s="305"/>
    </row>
    <row r="69" spans="1:12" ht="14.1" customHeight="1">
      <c r="A69" s="648"/>
      <c r="B69" s="649" t="s">
        <v>3595</v>
      </c>
      <c r="C69" s="64" t="s">
        <v>3528</v>
      </c>
      <c r="D69" s="287">
        <v>47.357089999999999</v>
      </c>
      <c r="E69" s="315"/>
      <c r="F69" s="305"/>
      <c r="G69" s="305"/>
      <c r="H69" s="305"/>
      <c r="I69" s="305"/>
      <c r="J69" s="305"/>
      <c r="K69" s="305"/>
      <c r="L69" s="305"/>
    </row>
    <row r="70" spans="1:12" ht="14.1" customHeight="1">
      <c r="A70" s="648"/>
      <c r="B70" s="649"/>
      <c r="C70" s="64" t="s">
        <v>3592</v>
      </c>
      <c r="D70" s="287">
        <v>1.273E-2</v>
      </c>
      <c r="E70" s="315"/>
      <c r="F70" s="305"/>
      <c r="G70" s="305"/>
      <c r="H70" s="305"/>
      <c r="I70" s="305"/>
      <c r="J70" s="305"/>
      <c r="K70" s="305"/>
      <c r="L70" s="305"/>
    </row>
    <row r="71" spans="1:12" ht="10.35" customHeight="1">
      <c r="A71" s="325"/>
      <c r="B71" s="309"/>
      <c r="C71" s="309"/>
      <c r="D71" s="309"/>
      <c r="E71" s="324"/>
      <c r="F71" s="305"/>
      <c r="G71" s="305"/>
      <c r="H71" s="305"/>
      <c r="I71" s="305"/>
      <c r="J71" s="305"/>
      <c r="K71" s="305"/>
      <c r="L71" s="305"/>
    </row>
    <row r="72" spans="1:12" ht="9.6" customHeight="1">
      <c r="A72" s="325"/>
      <c r="B72" s="309"/>
      <c r="C72" s="309"/>
      <c r="D72" s="309"/>
      <c r="E72" s="324"/>
      <c r="F72" s="305"/>
      <c r="G72" s="305"/>
      <c r="H72" s="305"/>
      <c r="I72" s="305"/>
      <c r="J72" s="305"/>
      <c r="K72" s="305"/>
      <c r="L72" s="305"/>
    </row>
    <row r="73" spans="1:12" ht="9" customHeight="1">
      <c r="A73" s="325"/>
      <c r="B73" s="309"/>
      <c r="C73" s="309"/>
      <c r="D73" s="309"/>
      <c r="E73" s="324"/>
      <c r="F73" s="305"/>
      <c r="G73" s="305"/>
      <c r="H73" s="305"/>
      <c r="I73" s="305"/>
      <c r="J73" s="305"/>
      <c r="K73" s="305"/>
      <c r="L73" s="305"/>
    </row>
    <row r="74" spans="1:12" ht="18" customHeight="1">
      <c r="A74" s="80" t="s">
        <v>3541</v>
      </c>
      <c r="B74" s="66" t="s">
        <v>3540</v>
      </c>
      <c r="C74" s="66" t="s">
        <v>3539</v>
      </c>
      <c r="D74" s="64" t="s">
        <v>6473</v>
      </c>
      <c r="E74" s="324"/>
      <c r="F74" s="305"/>
      <c r="G74" s="305"/>
      <c r="H74" s="305"/>
      <c r="I74" s="305"/>
      <c r="J74" s="305"/>
      <c r="K74" s="305"/>
      <c r="L74" s="305"/>
    </row>
    <row r="75" spans="1:12" ht="15" customHeight="1">
      <c r="A75" s="648" t="s">
        <v>3594</v>
      </c>
      <c r="B75" s="649" t="s">
        <v>3594</v>
      </c>
      <c r="C75" s="64" t="s">
        <v>3528</v>
      </c>
      <c r="D75" s="287">
        <v>1.2431399999999999</v>
      </c>
      <c r="E75" s="315"/>
      <c r="F75" s="305"/>
      <c r="G75" s="305"/>
      <c r="H75" s="305"/>
      <c r="I75" s="305"/>
      <c r="J75" s="305"/>
      <c r="K75" s="305"/>
      <c r="L75" s="305"/>
    </row>
    <row r="76" spans="1:12" ht="16.5" customHeight="1">
      <c r="A76" s="648"/>
      <c r="B76" s="649"/>
      <c r="C76" s="64" t="s">
        <v>3592</v>
      </c>
      <c r="D76" s="287">
        <v>2.2000000000000001E-4</v>
      </c>
      <c r="E76" s="315"/>
      <c r="F76" s="305"/>
      <c r="G76" s="305"/>
      <c r="H76" s="305"/>
      <c r="I76" s="305"/>
      <c r="J76" s="305"/>
      <c r="K76" s="305"/>
      <c r="L76" s="305"/>
    </row>
    <row r="77" spans="1:12" ht="16.5" customHeight="1">
      <c r="A77" s="648"/>
      <c r="B77" s="649" t="s">
        <v>3593</v>
      </c>
      <c r="C77" s="64" t="s">
        <v>3528</v>
      </c>
      <c r="D77" s="287">
        <v>0.69696000000000002</v>
      </c>
      <c r="E77" s="315"/>
      <c r="F77" s="305"/>
      <c r="G77" s="305"/>
      <c r="H77" s="305"/>
      <c r="I77" s="305"/>
      <c r="J77" s="305"/>
      <c r="K77" s="305"/>
      <c r="L77" s="305"/>
    </row>
    <row r="78" spans="1:12" ht="17.25" customHeight="1">
      <c r="A78" s="648"/>
      <c r="B78" s="649"/>
      <c r="C78" s="64" t="s">
        <v>3592</v>
      </c>
      <c r="D78" s="287">
        <v>2.0000000000000001E-4</v>
      </c>
      <c r="E78" s="315"/>
      <c r="F78" s="305"/>
      <c r="G78" s="305"/>
      <c r="H78" s="305"/>
      <c r="I78" s="305"/>
      <c r="J78" s="305"/>
      <c r="K78" s="305"/>
      <c r="L78" s="305"/>
    </row>
    <row r="79" spans="1:12" ht="21.75" customHeight="1">
      <c r="A79" s="305"/>
      <c r="B79" s="305"/>
      <c r="C79" s="305"/>
      <c r="D79" s="305"/>
      <c r="E79" s="305"/>
      <c r="F79" s="305"/>
      <c r="G79" s="305"/>
      <c r="H79" s="305"/>
      <c r="I79" s="305"/>
      <c r="J79" s="305"/>
      <c r="K79" s="305"/>
      <c r="L79" s="305"/>
    </row>
    <row r="80" spans="1:12">
      <c r="A80" s="318"/>
      <c r="B80" s="319"/>
      <c r="C80" s="319"/>
      <c r="D80" s="319"/>
      <c r="E80" s="319"/>
      <c r="F80" s="319"/>
      <c r="G80" s="319"/>
      <c r="H80" s="319"/>
      <c r="I80" s="319"/>
      <c r="J80" s="319"/>
      <c r="K80" s="319"/>
      <c r="L80" s="319"/>
    </row>
    <row r="81" spans="1:12" ht="20.25" customHeight="1">
      <c r="A81" s="320" t="s">
        <v>3525</v>
      </c>
      <c r="B81" s="303"/>
      <c r="C81" s="303"/>
      <c r="D81" s="303"/>
      <c r="E81" s="303"/>
      <c r="F81" s="303"/>
      <c r="G81" s="303"/>
      <c r="H81" s="303"/>
      <c r="I81" s="303"/>
      <c r="J81" s="303"/>
      <c r="K81" s="303"/>
      <c r="L81" s="303"/>
    </row>
    <row r="82" spans="1:12" ht="21.75" customHeight="1">
      <c r="A82" s="620" t="s">
        <v>3522</v>
      </c>
      <c r="B82" s="620"/>
      <c r="C82" s="620"/>
      <c r="D82" s="620"/>
      <c r="E82" s="620"/>
      <c r="F82" s="620"/>
      <c r="G82" s="620"/>
      <c r="H82" s="620"/>
      <c r="I82" s="620"/>
      <c r="J82" s="620"/>
      <c r="K82" s="620"/>
      <c r="L82" s="304"/>
    </row>
    <row r="83" spans="1:12" ht="118.5" customHeight="1">
      <c r="A83" s="617" t="s">
        <v>3521</v>
      </c>
      <c r="B83" s="617"/>
      <c r="C83" s="617"/>
      <c r="D83" s="617"/>
      <c r="E83" s="617"/>
      <c r="F83" s="617"/>
      <c r="G83" s="617"/>
      <c r="H83" s="617"/>
      <c r="I83" s="617"/>
      <c r="J83" s="617"/>
      <c r="K83" s="617"/>
      <c r="L83" s="304"/>
    </row>
    <row r="84" spans="1:12" ht="12.6" customHeight="1">
      <c r="A84" s="618" t="s">
        <v>3518</v>
      </c>
      <c r="B84" s="618"/>
      <c r="C84" s="618"/>
      <c r="D84" s="618"/>
      <c r="E84" s="618"/>
      <c r="F84" s="618"/>
      <c r="G84" s="618"/>
      <c r="H84" s="618"/>
      <c r="I84" s="618"/>
      <c r="J84" s="618"/>
      <c r="K84" s="618"/>
      <c r="L84" s="618"/>
    </row>
  </sheetData>
  <mergeCells count="32">
    <mergeCell ref="A8:L8"/>
    <mergeCell ref="A10:L10"/>
    <mergeCell ref="A11:L11"/>
    <mergeCell ref="A12:L12"/>
    <mergeCell ref="B26:B28"/>
    <mergeCell ref="B29:B31"/>
    <mergeCell ref="B32:B34"/>
    <mergeCell ref="B35:B37"/>
    <mergeCell ref="B38:B40"/>
    <mergeCell ref="A13:L13"/>
    <mergeCell ref="A16:L16"/>
    <mergeCell ref="A17:L17"/>
    <mergeCell ref="A20:A58"/>
    <mergeCell ref="B20:B22"/>
    <mergeCell ref="B23:B25"/>
    <mergeCell ref="B41:B43"/>
    <mergeCell ref="B44:B46"/>
    <mergeCell ref="B47:B49"/>
    <mergeCell ref="B50:B52"/>
    <mergeCell ref="B53:B55"/>
    <mergeCell ref="B56:B58"/>
    <mergeCell ref="A63:A70"/>
    <mergeCell ref="B63:B64"/>
    <mergeCell ref="B65:B66"/>
    <mergeCell ref="B67:B68"/>
    <mergeCell ref="B69:B70"/>
    <mergeCell ref="A83:K83"/>
    <mergeCell ref="A84:L84"/>
    <mergeCell ref="A75:A78"/>
    <mergeCell ref="B75:B76"/>
    <mergeCell ref="B77:B78"/>
    <mergeCell ref="A82:K82"/>
  </mergeCells>
  <hyperlinks>
    <hyperlink ref="A3" location="Index!A1" display="Index" xr:uid="{CA592D48-9143-49AB-84B2-931C40A8A948}"/>
    <hyperlink ref="A13:L13" location="'Outside of scopes'!A1" display="(For more information refer to the ‘outside of scopes’ tab for guidance)." xr:uid="{3732C91F-FD01-41EB-A9DF-3347BE858C07}"/>
  </hyperlinks>
  <pageMargins left="0.7" right="0.7" top="0.75" bottom="0.75" header="0.3" footer="0.3"/>
  <pageSetup paperSize="9" scale="68" fitToHeight="0" orientation="landscape" r:id="rId1"/>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7ADB0-5E6D-47A3-ACE3-504E3DC4AD85}">
  <sheetPr codeName="Arkusz17">
    <tabColor theme="9" tint="0.59999389629810485"/>
    <pageSetUpPr fitToPage="1"/>
  </sheetPr>
  <dimension ref="A1:AI120"/>
  <sheetViews>
    <sheetView showGridLines="0" zoomScale="80" zoomScaleNormal="80" workbookViewId="0">
      <selection activeCell="F35" sqref="F35"/>
    </sheetView>
  </sheetViews>
  <sheetFormatPr defaultColWidth="11.21875" defaultRowHeight="14.4"/>
  <cols>
    <col min="1" max="1" width="15.21875" style="261" customWidth="1"/>
    <col min="2" max="2" width="18" style="261" customWidth="1"/>
    <col min="3" max="3" width="19.21875" style="261" customWidth="1"/>
    <col min="4" max="4" width="14.5546875" style="261" customWidth="1"/>
    <col min="5" max="5" width="23.5546875" style="261" bestFit="1" customWidth="1"/>
    <col min="6" max="6" width="23.44140625" style="261" bestFit="1" customWidth="1"/>
    <col min="7" max="7" width="23.5546875" style="261" bestFit="1" customWidth="1"/>
    <col min="8" max="8" width="14.5546875" style="261" customWidth="1"/>
    <col min="9" max="9" width="23.5546875" style="261" bestFit="1" customWidth="1"/>
    <col min="10" max="10" width="23.44140625" style="261" bestFit="1" customWidth="1"/>
    <col min="11" max="11" width="23.5546875" style="261" bestFit="1" customWidth="1"/>
    <col min="12" max="12" width="14.5546875" style="261" customWidth="1"/>
    <col min="13" max="13" width="23.5546875" style="261" bestFit="1" customWidth="1"/>
    <col min="14" max="14" width="23.44140625" style="261" bestFit="1" customWidth="1"/>
    <col min="15" max="15" width="23.5546875" style="261" bestFit="1" customWidth="1"/>
    <col min="16" max="16" width="14.5546875" style="260" customWidth="1"/>
    <col min="17" max="17" width="23.5546875" style="260" bestFit="1" customWidth="1"/>
    <col min="18" max="18" width="23.44140625" style="260" bestFit="1" customWidth="1"/>
    <col min="19" max="19" width="23.5546875" style="260" bestFit="1" customWidth="1"/>
    <col min="20" max="20" width="14.5546875" style="260" customWidth="1"/>
    <col min="21" max="21" width="23.5546875" style="260" bestFit="1" customWidth="1"/>
    <col min="22" max="22" width="23.44140625" style="260" bestFit="1" customWidth="1"/>
    <col min="23" max="23" width="23.5546875" style="260" bestFit="1" customWidth="1"/>
    <col min="24" max="24" width="14.5546875" style="260" customWidth="1"/>
    <col min="25" max="25" width="23.5546875" style="260" bestFit="1" customWidth="1"/>
    <col min="26" max="26" width="23.44140625" style="260" bestFit="1" customWidth="1"/>
    <col min="27" max="27" width="23.5546875" style="260" bestFit="1" customWidth="1"/>
    <col min="28" max="28" width="14.5546875" style="261" customWidth="1"/>
    <col min="29" max="29" width="23.5546875" style="261" bestFit="1" customWidth="1"/>
    <col min="30" max="30" width="23.44140625" style="261" bestFit="1" customWidth="1"/>
    <col min="31" max="31" width="23.5546875" style="261" bestFit="1" customWidth="1"/>
    <col min="32" max="32" width="14.5546875" style="261" customWidth="1"/>
    <col min="33" max="33" width="23.5546875" style="261" bestFit="1" customWidth="1"/>
    <col min="34" max="34" width="23.44140625" style="261" bestFit="1" customWidth="1"/>
    <col min="35" max="35" width="23.5546875" style="261" bestFit="1" customWidth="1"/>
  </cols>
  <sheetData>
    <row r="1" spans="1:35">
      <c r="A1" s="79" t="s">
        <v>3591</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row>
    <row r="2" spans="1:35" ht="21">
      <c r="A2" s="311" t="s">
        <v>3649</v>
      </c>
      <c r="B2" s="311"/>
      <c r="C2" s="311"/>
      <c r="D2" s="311"/>
      <c r="E2" s="311"/>
      <c r="F2" s="311"/>
      <c r="P2" s="261"/>
      <c r="Q2" s="261"/>
      <c r="R2" s="261"/>
      <c r="S2" s="261"/>
      <c r="T2" s="261"/>
      <c r="U2" s="261"/>
      <c r="V2" s="261"/>
      <c r="W2" s="261"/>
      <c r="X2" s="261"/>
      <c r="Y2" s="261"/>
      <c r="Z2" s="261"/>
      <c r="AA2" s="261"/>
    </row>
    <row r="3" spans="1:35">
      <c r="A3" s="312" t="s">
        <v>3590</v>
      </c>
      <c r="P3" s="261"/>
      <c r="Q3" s="261"/>
      <c r="R3" s="261"/>
      <c r="S3" s="261"/>
      <c r="T3" s="261"/>
      <c r="U3" s="261"/>
      <c r="V3" s="261"/>
      <c r="W3" s="261"/>
      <c r="X3" s="261"/>
      <c r="Y3" s="261"/>
      <c r="Z3" s="261"/>
      <c r="AA3" s="261"/>
    </row>
    <row r="4" spans="1:35" ht="15" thickBot="1">
      <c r="A4" s="306"/>
      <c r="B4" s="306"/>
      <c r="C4" s="306"/>
      <c r="D4" s="306"/>
      <c r="E4" s="306"/>
      <c r="F4" s="306"/>
      <c r="G4" s="306"/>
      <c r="H4" s="306"/>
      <c r="I4" s="306"/>
      <c r="J4" s="306"/>
      <c r="K4" s="306"/>
      <c r="L4" s="306"/>
      <c r="M4" s="306"/>
      <c r="N4" s="306"/>
      <c r="O4" s="306"/>
      <c r="P4" s="306"/>
      <c r="Q4" s="306"/>
      <c r="R4" s="306"/>
      <c r="S4" s="306"/>
      <c r="T4" s="306"/>
      <c r="U4" s="306"/>
      <c r="V4" s="306"/>
      <c r="W4" s="306"/>
      <c r="X4" s="306"/>
      <c r="Y4" s="306"/>
      <c r="Z4" s="306"/>
      <c r="AA4" s="306"/>
      <c r="AB4" s="306"/>
      <c r="AC4" s="306"/>
      <c r="AD4" s="306"/>
      <c r="AE4" s="306"/>
      <c r="AF4" s="306"/>
      <c r="AG4" s="306"/>
      <c r="AH4" s="306"/>
      <c r="AI4" s="306"/>
    </row>
    <row r="5" spans="1:35" ht="15" thickTop="1">
      <c r="A5" s="85" t="s">
        <v>3589</v>
      </c>
      <c r="B5" s="84" t="s">
        <v>3649</v>
      </c>
      <c r="C5" s="77" t="s">
        <v>3587</v>
      </c>
      <c r="D5" s="267" t="s">
        <v>6471</v>
      </c>
      <c r="E5" s="76" t="s">
        <v>3586</v>
      </c>
      <c r="F5" s="267" t="s">
        <v>3585</v>
      </c>
      <c r="P5" s="261"/>
      <c r="Q5" s="261"/>
      <c r="R5" s="261"/>
      <c r="S5" s="261"/>
      <c r="T5" s="261"/>
      <c r="U5" s="261"/>
      <c r="V5" s="261"/>
      <c r="W5" s="261"/>
      <c r="X5" s="261"/>
      <c r="Y5" s="261"/>
      <c r="Z5" s="261"/>
      <c r="AA5" s="261"/>
    </row>
    <row r="6" spans="1:35" ht="15" thickBot="1">
      <c r="A6" s="82" t="s">
        <v>3584</v>
      </c>
      <c r="B6" s="83" t="s">
        <v>3583</v>
      </c>
      <c r="C6" s="82" t="s">
        <v>3582</v>
      </c>
      <c r="D6" s="271">
        <v>1</v>
      </c>
      <c r="E6" s="73" t="s">
        <v>3581</v>
      </c>
      <c r="F6" s="269">
        <v>2025</v>
      </c>
      <c r="P6" s="261"/>
      <c r="Q6" s="261"/>
      <c r="R6" s="261"/>
      <c r="S6" s="261"/>
      <c r="T6" s="261"/>
      <c r="U6" s="261"/>
      <c r="V6" s="261"/>
      <c r="W6" s="261"/>
      <c r="X6" s="261"/>
      <c r="Y6" s="261"/>
      <c r="Z6" s="261"/>
      <c r="AA6" s="261"/>
    </row>
    <row r="7" spans="1:35" ht="15.6" thickTop="1" thickBot="1">
      <c r="P7" s="261"/>
      <c r="Q7" s="261"/>
      <c r="R7" s="261"/>
      <c r="S7" s="261"/>
      <c r="T7" s="261"/>
      <c r="U7" s="261"/>
      <c r="V7" s="261"/>
      <c r="W7" s="261"/>
      <c r="X7" s="261"/>
      <c r="Y7" s="261"/>
      <c r="Z7" s="261"/>
      <c r="AA7" s="261"/>
    </row>
    <row r="8" spans="1:35" ht="35.25" customHeight="1" thickTop="1" thickBot="1">
      <c r="A8" s="682" t="s">
        <v>3716</v>
      </c>
      <c r="B8" s="683"/>
      <c r="C8" s="683"/>
      <c r="D8" s="683"/>
      <c r="E8" s="683"/>
      <c r="F8" s="683"/>
      <c r="G8" s="683"/>
      <c r="H8" s="683"/>
      <c r="I8" s="683"/>
      <c r="J8" s="683"/>
      <c r="K8" s="683"/>
      <c r="L8" s="684"/>
      <c r="M8" s="72"/>
      <c r="P8" s="261"/>
      <c r="Q8" s="261"/>
      <c r="R8" s="261"/>
      <c r="S8" s="261"/>
      <c r="T8" s="261"/>
      <c r="U8" s="261"/>
      <c r="V8" s="261"/>
      <c r="W8" s="261"/>
      <c r="X8" s="261"/>
      <c r="Y8" s="261"/>
      <c r="Z8" s="261"/>
      <c r="AA8" s="261"/>
    </row>
    <row r="9" spans="1:35" ht="15" thickTop="1">
      <c r="A9" s="310"/>
      <c r="B9" s="310"/>
      <c r="C9" s="310"/>
      <c r="D9" s="310"/>
      <c r="E9" s="310"/>
      <c r="F9" s="310"/>
      <c r="G9" s="310"/>
      <c r="H9" s="310"/>
      <c r="I9" s="310"/>
      <c r="J9" s="310"/>
      <c r="K9" s="310"/>
      <c r="L9" s="310"/>
      <c r="M9" s="333"/>
      <c r="N9" s="333"/>
      <c r="O9" s="333"/>
      <c r="P9" s="261"/>
      <c r="Q9" s="261"/>
      <c r="R9" s="261"/>
      <c r="S9" s="261"/>
      <c r="T9" s="261"/>
      <c r="U9" s="261"/>
      <c r="V9" s="261"/>
      <c r="W9" s="261"/>
      <c r="X9" s="261"/>
      <c r="Y9" s="261"/>
      <c r="Z9" s="261"/>
      <c r="AA9" s="261"/>
    </row>
    <row r="10" spans="1:35" ht="15.75" customHeight="1">
      <c r="A10" s="645" t="s">
        <v>3579</v>
      </c>
      <c r="B10" s="645"/>
      <c r="C10" s="645"/>
      <c r="D10" s="645"/>
      <c r="E10" s="645"/>
      <c r="F10" s="645"/>
      <c r="G10" s="645"/>
      <c r="H10" s="645"/>
      <c r="I10" s="645"/>
      <c r="J10" s="645"/>
      <c r="K10" s="645"/>
      <c r="L10" s="645"/>
      <c r="M10" s="307"/>
      <c r="P10" s="261"/>
      <c r="Q10" s="261"/>
      <c r="R10" s="261"/>
      <c r="S10" s="261"/>
      <c r="T10" s="261"/>
      <c r="U10" s="261"/>
      <c r="V10" s="261"/>
      <c r="W10" s="261"/>
      <c r="X10" s="261"/>
      <c r="Y10" s="261"/>
      <c r="Z10" s="261"/>
      <c r="AA10" s="261"/>
    </row>
    <row r="11" spans="1:35" ht="17.25" customHeight="1">
      <c r="A11" s="674" t="s">
        <v>3715</v>
      </c>
      <c r="B11" s="674"/>
      <c r="C11" s="674"/>
      <c r="D11" s="674"/>
      <c r="E11" s="674"/>
      <c r="F11" s="674"/>
      <c r="G11" s="674"/>
      <c r="H11" s="674"/>
      <c r="I11" s="674"/>
      <c r="J11" s="674"/>
      <c r="K11" s="674"/>
      <c r="L11" s="674"/>
      <c r="M11" s="307"/>
      <c r="P11" s="261"/>
      <c r="Q11" s="261"/>
      <c r="R11" s="261"/>
      <c r="S11" s="261"/>
      <c r="T11" s="261"/>
      <c r="U11" s="261"/>
      <c r="V11" s="261"/>
      <c r="W11" s="261"/>
      <c r="X11" s="261"/>
      <c r="Y11" s="261"/>
      <c r="Z11" s="261"/>
      <c r="AA11" s="261"/>
    </row>
    <row r="12" spans="1:35" ht="40.5" customHeight="1">
      <c r="A12" s="685" t="s">
        <v>3714</v>
      </c>
      <c r="B12" s="677"/>
      <c r="C12" s="677"/>
      <c r="D12" s="677"/>
      <c r="E12" s="677"/>
      <c r="F12" s="677"/>
      <c r="G12" s="677"/>
      <c r="H12" s="677"/>
      <c r="I12" s="677"/>
      <c r="J12" s="677"/>
      <c r="K12" s="677"/>
      <c r="L12" s="677"/>
      <c r="M12" s="308"/>
      <c r="P12" s="261"/>
      <c r="Q12" s="261"/>
      <c r="R12" s="261"/>
      <c r="S12" s="261"/>
      <c r="T12" s="261"/>
      <c r="U12" s="261"/>
      <c r="V12" s="261"/>
      <c r="W12" s="261"/>
      <c r="X12" s="261"/>
      <c r="Y12" s="261"/>
      <c r="Z12" s="261"/>
      <c r="AA12" s="261"/>
    </row>
    <row r="13" spans="1:35" ht="23.25" customHeight="1">
      <c r="A13" s="617" t="s">
        <v>3713</v>
      </c>
      <c r="B13" s="617"/>
      <c r="C13" s="617"/>
      <c r="D13" s="617"/>
      <c r="E13" s="617"/>
      <c r="F13" s="617"/>
      <c r="G13" s="617"/>
      <c r="H13" s="617"/>
      <c r="I13" s="617"/>
      <c r="J13" s="617"/>
      <c r="K13" s="617"/>
      <c r="L13" s="617"/>
      <c r="M13" s="308"/>
      <c r="N13" s="261" t="s">
        <v>3542</v>
      </c>
      <c r="P13" s="261"/>
      <c r="Q13" s="261"/>
      <c r="R13" s="261"/>
      <c r="S13" s="261"/>
      <c r="T13" s="261"/>
      <c r="U13" s="261"/>
      <c r="V13" s="261"/>
      <c r="W13" s="261"/>
      <c r="X13" s="261"/>
      <c r="Y13" s="261"/>
      <c r="Z13" s="261"/>
      <c r="AA13" s="261"/>
    </row>
    <row r="14" spans="1:35" ht="35.25" customHeight="1">
      <c r="A14" s="677" t="s">
        <v>3712</v>
      </c>
      <c r="B14" s="677"/>
      <c r="C14" s="677"/>
      <c r="D14" s="677"/>
      <c r="E14" s="677"/>
      <c r="F14" s="677"/>
      <c r="G14" s="677"/>
      <c r="H14" s="677"/>
      <c r="I14" s="677"/>
      <c r="J14" s="677"/>
      <c r="K14" s="677"/>
      <c r="L14" s="677"/>
      <c r="M14" s="308"/>
      <c r="N14" s="617"/>
      <c r="O14" s="617"/>
      <c r="P14" s="617"/>
      <c r="Q14" s="617"/>
      <c r="R14" s="617"/>
      <c r="S14" s="617"/>
      <c r="T14" s="617"/>
      <c r="U14" s="617"/>
      <c r="V14" s="617"/>
      <c r="W14" s="617"/>
      <c r="X14" s="617"/>
      <c r="Y14" s="617"/>
      <c r="Z14" s="261"/>
      <c r="AA14" s="261"/>
    </row>
    <row r="15" spans="1:35" ht="64.5" customHeight="1">
      <c r="A15" s="678" t="s">
        <v>3711</v>
      </c>
      <c r="B15" s="678"/>
      <c r="C15" s="678"/>
      <c r="D15" s="678"/>
      <c r="E15" s="678"/>
      <c r="F15" s="678"/>
      <c r="G15" s="678"/>
      <c r="H15" s="678"/>
      <c r="I15" s="678"/>
      <c r="J15" s="678"/>
      <c r="K15" s="678"/>
      <c r="L15" s="678"/>
      <c r="M15" s="308"/>
      <c r="N15" s="305"/>
      <c r="O15" s="305"/>
      <c r="P15" s="305"/>
      <c r="Q15" s="305"/>
      <c r="R15" s="305"/>
      <c r="S15" s="305"/>
      <c r="T15" s="305"/>
      <c r="U15" s="305"/>
      <c r="V15" s="305"/>
      <c r="W15" s="305"/>
      <c r="X15" s="305"/>
      <c r="Y15" s="305"/>
      <c r="Z15" s="261"/>
      <c r="AA15" s="261"/>
    </row>
    <row r="16" spans="1:35">
      <c r="A16" s="679" t="s">
        <v>3710</v>
      </c>
      <c r="B16" s="679"/>
      <c r="C16" s="679"/>
      <c r="D16" s="679"/>
      <c r="E16" s="679"/>
      <c r="F16" s="679"/>
      <c r="G16" s="679"/>
      <c r="H16" s="679"/>
      <c r="I16" s="679"/>
      <c r="J16" s="679"/>
      <c r="K16" s="679"/>
      <c r="L16" s="679"/>
      <c r="M16" s="345"/>
      <c r="N16" s="345"/>
      <c r="O16" s="345"/>
      <c r="P16" s="345"/>
      <c r="Q16" s="345"/>
      <c r="R16" s="345"/>
      <c r="S16" s="345"/>
      <c r="T16" s="345"/>
      <c r="U16" s="345"/>
      <c r="V16" s="345"/>
      <c r="W16" s="345"/>
      <c r="X16" s="345"/>
      <c r="Y16" s="345"/>
      <c r="Z16" s="345"/>
      <c r="AA16" s="345"/>
      <c r="AB16" s="345"/>
      <c r="AC16" s="345"/>
      <c r="AD16" s="345"/>
      <c r="AE16" s="345"/>
      <c r="AF16" s="345"/>
      <c r="AG16" s="345"/>
      <c r="AH16" s="345"/>
      <c r="AI16" s="345"/>
    </row>
    <row r="17" spans="1:35" ht="26.1" customHeight="1">
      <c r="A17" s="679" t="s">
        <v>3709</v>
      </c>
      <c r="B17" s="679"/>
      <c r="C17" s="679"/>
      <c r="D17" s="679"/>
      <c r="E17" s="679"/>
      <c r="F17" s="679"/>
      <c r="G17" s="679"/>
      <c r="H17" s="679"/>
      <c r="I17" s="679"/>
      <c r="J17" s="679"/>
      <c r="K17" s="679"/>
      <c r="L17" s="679"/>
      <c r="M17" s="345"/>
      <c r="N17" s="345"/>
      <c r="O17" s="345"/>
      <c r="P17" s="345"/>
      <c r="Q17" s="345"/>
      <c r="R17" s="345"/>
      <c r="S17" s="345"/>
      <c r="T17" s="345"/>
      <c r="U17" s="345"/>
      <c r="V17" s="345"/>
      <c r="W17" s="345"/>
      <c r="X17" s="345"/>
      <c r="Y17" s="345"/>
      <c r="Z17" s="345"/>
      <c r="AA17" s="345"/>
      <c r="AB17" s="345"/>
      <c r="AC17" s="345"/>
      <c r="AD17" s="345"/>
      <c r="AE17" s="345"/>
      <c r="AF17" s="345"/>
      <c r="AG17" s="345"/>
      <c r="AH17" s="345"/>
      <c r="AI17" s="345"/>
    </row>
    <row r="18" spans="1:35" ht="15.6">
      <c r="A18" s="645" t="s">
        <v>3708</v>
      </c>
      <c r="B18" s="645"/>
      <c r="C18" s="645"/>
      <c r="D18" s="645"/>
      <c r="E18" s="645"/>
      <c r="F18" s="645"/>
      <c r="G18" s="645"/>
      <c r="H18" s="680"/>
      <c r="I18" s="680"/>
      <c r="J18" s="680"/>
      <c r="K18" s="680"/>
      <c r="L18" s="680"/>
      <c r="M18" s="307"/>
      <c r="P18" s="261"/>
      <c r="Q18" s="261"/>
      <c r="R18" s="261"/>
      <c r="S18" s="261"/>
      <c r="T18" s="261"/>
      <c r="U18" s="261"/>
      <c r="V18" s="261"/>
      <c r="W18" s="261"/>
      <c r="X18" s="261"/>
      <c r="Y18" s="261"/>
      <c r="Z18" s="261"/>
      <c r="AA18" s="261"/>
    </row>
    <row r="19" spans="1:35">
      <c r="A19" s="617" t="s">
        <v>3707</v>
      </c>
      <c r="B19" s="617"/>
      <c r="C19" s="617"/>
      <c r="D19" s="617"/>
      <c r="E19" s="617"/>
      <c r="F19" s="617"/>
      <c r="G19" s="617"/>
      <c r="H19" s="681"/>
      <c r="I19" s="681"/>
      <c r="J19" s="681"/>
      <c r="K19" s="681"/>
      <c r="L19" s="681"/>
      <c r="M19" s="307"/>
      <c r="P19" s="261"/>
      <c r="Q19" s="261"/>
      <c r="R19" s="261"/>
      <c r="S19" s="261"/>
      <c r="T19" s="261"/>
      <c r="U19" s="261"/>
      <c r="V19" s="261"/>
      <c r="W19" s="261"/>
      <c r="X19" s="261"/>
      <c r="Y19" s="261"/>
      <c r="Z19" s="261"/>
      <c r="AA19" s="261"/>
    </row>
    <row r="20" spans="1:35" ht="36.75" customHeight="1">
      <c r="A20" s="617" t="s">
        <v>3706</v>
      </c>
      <c r="B20" s="617"/>
      <c r="C20" s="617"/>
      <c r="D20" s="617"/>
      <c r="E20" s="617"/>
      <c r="F20" s="617"/>
      <c r="G20" s="617"/>
      <c r="H20" s="681"/>
      <c r="I20" s="681"/>
      <c r="J20" s="681"/>
      <c r="K20" s="681"/>
      <c r="L20" s="681"/>
      <c r="M20" s="307"/>
      <c r="P20" s="261"/>
      <c r="Q20" s="261"/>
      <c r="R20" s="261"/>
      <c r="S20" s="261"/>
      <c r="T20" s="261"/>
      <c r="U20" s="261"/>
      <c r="V20" s="261"/>
      <c r="W20" s="261"/>
      <c r="X20" s="261"/>
      <c r="Y20" s="261"/>
      <c r="Z20" s="261"/>
      <c r="AA20" s="261"/>
    </row>
    <row r="21" spans="1:35" ht="18" customHeight="1">
      <c r="A21" s="617" t="s">
        <v>3705</v>
      </c>
      <c r="B21" s="617"/>
      <c r="C21" s="617"/>
      <c r="D21" s="617"/>
      <c r="E21" s="617"/>
      <c r="F21" s="617"/>
      <c r="G21" s="617"/>
      <c r="H21" s="681"/>
      <c r="I21" s="681"/>
      <c r="J21" s="681"/>
      <c r="K21" s="681"/>
      <c r="L21" s="681"/>
      <c r="M21" s="307"/>
      <c r="O21" s="346"/>
      <c r="P21" s="261"/>
      <c r="Q21" s="261"/>
      <c r="R21" s="261"/>
      <c r="S21" s="261"/>
      <c r="T21" s="261"/>
      <c r="U21" s="261"/>
      <c r="V21" s="261"/>
      <c r="W21" s="261"/>
      <c r="X21" s="261"/>
      <c r="Y21" s="261"/>
      <c r="Z21" s="261"/>
      <c r="AA21" s="261"/>
    </row>
    <row r="22" spans="1:35" ht="40.200000000000003" customHeight="1">
      <c r="A22" s="617" t="s">
        <v>3704</v>
      </c>
      <c r="B22" s="617"/>
      <c r="C22" s="617"/>
      <c r="D22" s="617"/>
      <c r="E22" s="617"/>
      <c r="F22" s="617"/>
      <c r="G22" s="617"/>
      <c r="H22" s="681"/>
      <c r="I22" s="681"/>
      <c r="J22" s="681"/>
      <c r="K22" s="681"/>
      <c r="L22" s="681"/>
      <c r="M22" s="307"/>
      <c r="N22" s="347"/>
      <c r="P22" s="261"/>
      <c r="Q22" s="261"/>
      <c r="R22" s="261"/>
      <c r="S22" s="261"/>
      <c r="T22" s="261"/>
      <c r="U22" s="261"/>
      <c r="V22" s="261"/>
      <c r="W22" s="261"/>
      <c r="X22" s="261"/>
      <c r="Y22" s="261"/>
      <c r="Z22" s="261"/>
      <c r="AA22" s="261"/>
    </row>
    <row r="23" spans="1:35" ht="21" customHeight="1">
      <c r="A23" s="305"/>
      <c r="B23" s="305"/>
      <c r="C23" s="305"/>
      <c r="D23" s="315"/>
      <c r="E23" s="315"/>
      <c r="F23" s="315"/>
      <c r="G23" s="315"/>
      <c r="H23" s="315"/>
      <c r="I23" s="315"/>
      <c r="J23" s="315"/>
      <c r="K23" s="315"/>
      <c r="L23" s="315"/>
      <c r="M23" s="315"/>
      <c r="N23" s="315"/>
      <c r="O23" s="315"/>
      <c r="P23" s="315"/>
      <c r="Q23" s="315"/>
      <c r="R23" s="315"/>
      <c r="S23" s="315"/>
      <c r="T23" s="315"/>
      <c r="U23" s="315"/>
      <c r="V23" s="315"/>
      <c r="W23" s="315"/>
      <c r="X23" s="261"/>
      <c r="Y23" s="261"/>
      <c r="Z23" s="261"/>
      <c r="AA23" s="261"/>
    </row>
    <row r="24" spans="1:35">
      <c r="A24" s="309"/>
      <c r="B24" s="309"/>
      <c r="C24" s="309"/>
      <c r="D24" s="675" t="s">
        <v>3693</v>
      </c>
      <c r="E24" s="675"/>
      <c r="F24" s="675"/>
      <c r="G24" s="675"/>
      <c r="H24" s="675" t="s">
        <v>3692</v>
      </c>
      <c r="I24" s="675"/>
      <c r="J24" s="675"/>
      <c r="K24" s="675"/>
      <c r="L24" s="675" t="s">
        <v>3690</v>
      </c>
      <c r="M24" s="675"/>
      <c r="N24" s="675"/>
      <c r="O24" s="675"/>
      <c r="P24" s="675" t="s">
        <v>3651</v>
      </c>
      <c r="Q24" s="675"/>
      <c r="R24" s="675"/>
      <c r="S24" s="675"/>
      <c r="T24" s="675" t="s">
        <v>3650</v>
      </c>
      <c r="U24" s="675"/>
      <c r="V24" s="675"/>
      <c r="W24" s="675"/>
      <c r="X24" s="309"/>
      <c r="Y24" s="309"/>
      <c r="Z24" s="309"/>
      <c r="AA24" s="309"/>
      <c r="AB24" s="309"/>
      <c r="AC24" s="309"/>
      <c r="AD24" s="309"/>
      <c r="AE24" s="309"/>
      <c r="AF24" s="309"/>
      <c r="AG24" s="309"/>
      <c r="AH24" s="309"/>
      <c r="AI24" s="309"/>
    </row>
    <row r="25" spans="1:35" ht="15.6">
      <c r="A25" s="66" t="s">
        <v>3541</v>
      </c>
      <c r="B25" s="66" t="s">
        <v>3684</v>
      </c>
      <c r="C25" s="66" t="s">
        <v>3539</v>
      </c>
      <c r="D25" s="64" t="s">
        <v>3538</v>
      </c>
      <c r="E25" s="64" t="s">
        <v>3537</v>
      </c>
      <c r="F25" s="64" t="s">
        <v>3536</v>
      </c>
      <c r="G25" s="64" t="s">
        <v>3535</v>
      </c>
      <c r="H25" s="64" t="s">
        <v>3538</v>
      </c>
      <c r="I25" s="64" t="s">
        <v>3537</v>
      </c>
      <c r="J25" s="64" t="s">
        <v>3536</v>
      </c>
      <c r="K25" s="64" t="s">
        <v>3535</v>
      </c>
      <c r="L25" s="64" t="s">
        <v>3538</v>
      </c>
      <c r="M25" s="64" t="s">
        <v>3537</v>
      </c>
      <c r="N25" s="64" t="s">
        <v>3536</v>
      </c>
      <c r="O25" s="64" t="s">
        <v>3535</v>
      </c>
      <c r="P25" s="64" t="s">
        <v>3538</v>
      </c>
      <c r="Q25" s="64" t="s">
        <v>3537</v>
      </c>
      <c r="R25" s="64" t="s">
        <v>3536</v>
      </c>
      <c r="S25" s="64" t="s">
        <v>3535</v>
      </c>
      <c r="T25" s="64" t="s">
        <v>3538</v>
      </c>
      <c r="U25" s="64" t="s">
        <v>3537</v>
      </c>
      <c r="V25" s="64" t="s">
        <v>3536</v>
      </c>
      <c r="W25" s="64" t="s">
        <v>3535</v>
      </c>
      <c r="X25" s="309"/>
      <c r="Y25" s="309"/>
      <c r="Z25" s="309"/>
      <c r="AA25" s="309"/>
      <c r="AB25" s="309"/>
      <c r="AC25" s="309"/>
      <c r="AD25" s="309"/>
      <c r="AE25" s="309"/>
      <c r="AF25" s="309"/>
      <c r="AG25" s="309"/>
      <c r="AH25" s="309"/>
      <c r="AI25" s="309"/>
    </row>
    <row r="26" spans="1:35">
      <c r="A26" s="650" t="s">
        <v>3703</v>
      </c>
      <c r="B26" s="649" t="s">
        <v>3702</v>
      </c>
      <c r="C26" s="64" t="s">
        <v>3679</v>
      </c>
      <c r="D26" s="292">
        <v>0.10996</v>
      </c>
      <c r="E26" s="292">
        <v>0.10828</v>
      </c>
      <c r="F26" s="292">
        <v>4.6368000000000002E-6</v>
      </c>
      <c r="G26" s="292">
        <v>1.67E-3</v>
      </c>
      <c r="H26" s="292">
        <v>0.13063</v>
      </c>
      <c r="I26" s="292">
        <v>0.12995000000000001</v>
      </c>
      <c r="J26" s="292">
        <v>3.6000000000000002E-4</v>
      </c>
      <c r="K26" s="292">
        <v>3.2000000000000003E-4</v>
      </c>
      <c r="L26" s="272"/>
      <c r="M26" s="272"/>
      <c r="N26" s="272"/>
      <c r="O26" s="272"/>
      <c r="P26" s="272"/>
      <c r="Q26" s="272"/>
      <c r="R26" s="272"/>
      <c r="S26" s="272"/>
      <c r="T26" s="272"/>
      <c r="U26" s="272"/>
      <c r="V26" s="272"/>
      <c r="W26" s="272"/>
      <c r="X26" s="295">
        <v>0.13050999999999999</v>
      </c>
      <c r="Y26" s="295">
        <v>0.12981999999999999</v>
      </c>
      <c r="Z26" s="295">
        <v>3.5E-4</v>
      </c>
      <c r="AA26" s="295">
        <v>3.4000000000000002E-4</v>
      </c>
      <c r="AB26" s="295"/>
      <c r="AC26" s="295"/>
      <c r="AD26" s="295"/>
      <c r="AE26" s="295"/>
      <c r="AF26" s="295">
        <v>0</v>
      </c>
      <c r="AG26" s="295">
        <v>0</v>
      </c>
      <c r="AH26" s="295">
        <v>0</v>
      </c>
      <c r="AI26" s="295">
        <v>0</v>
      </c>
    </row>
    <row r="27" spans="1:35">
      <c r="A27" s="650"/>
      <c r="B27" s="649"/>
      <c r="C27" s="64" t="s">
        <v>3678</v>
      </c>
      <c r="D27" s="292">
        <v>0.17696000000000001</v>
      </c>
      <c r="E27" s="292">
        <v>0.17424999999999999</v>
      </c>
      <c r="F27" s="292">
        <v>1.0000000000000001E-5</v>
      </c>
      <c r="G27" s="292">
        <v>2.6900000000000001E-3</v>
      </c>
      <c r="H27" s="292">
        <v>0.21021999999999999</v>
      </c>
      <c r="I27" s="292">
        <v>0.20913000000000001</v>
      </c>
      <c r="J27" s="292">
        <v>5.6999999999999998E-4</v>
      </c>
      <c r="K27" s="292">
        <v>5.1999999999999995E-4</v>
      </c>
      <c r="L27" s="272"/>
      <c r="M27" s="272"/>
      <c r="N27" s="272"/>
      <c r="O27" s="272"/>
      <c r="P27" s="272"/>
      <c r="Q27" s="272"/>
      <c r="R27" s="272"/>
      <c r="S27" s="272"/>
      <c r="T27" s="272"/>
      <c r="U27" s="272"/>
      <c r="V27" s="272"/>
      <c r="W27" s="272"/>
      <c r="X27" s="295">
        <v>0.21002000000000001</v>
      </c>
      <c r="Y27" s="295">
        <v>0.20891999999999999</v>
      </c>
      <c r="Z27" s="295">
        <v>5.5999999999999995E-4</v>
      </c>
      <c r="AA27" s="295">
        <v>5.4000000000000001E-4</v>
      </c>
      <c r="AB27" s="295"/>
      <c r="AC27" s="295"/>
      <c r="AD27" s="295"/>
      <c r="AE27" s="295"/>
      <c r="AF27" s="295">
        <v>0</v>
      </c>
      <c r="AG27" s="295">
        <v>0</v>
      </c>
      <c r="AH27" s="295">
        <v>0</v>
      </c>
      <c r="AI27" s="295">
        <v>0</v>
      </c>
    </row>
    <row r="28" spans="1:35">
      <c r="A28" s="650"/>
      <c r="B28" s="649" t="s">
        <v>3701</v>
      </c>
      <c r="C28" s="64" t="s">
        <v>3679</v>
      </c>
      <c r="D28" s="292">
        <v>0.13452</v>
      </c>
      <c r="E28" s="292">
        <v>0.13284000000000001</v>
      </c>
      <c r="F28" s="292">
        <v>4.6368000000000002E-6</v>
      </c>
      <c r="G28" s="292">
        <v>1.67E-3</v>
      </c>
      <c r="H28" s="292">
        <v>0.14276</v>
      </c>
      <c r="I28" s="292">
        <v>0.14208000000000001</v>
      </c>
      <c r="J28" s="292">
        <v>3.6000000000000002E-4</v>
      </c>
      <c r="K28" s="292">
        <v>3.2000000000000003E-4</v>
      </c>
      <c r="L28" s="272"/>
      <c r="M28" s="272"/>
      <c r="N28" s="272"/>
      <c r="O28" s="272"/>
      <c r="P28" s="272"/>
      <c r="Q28" s="272"/>
      <c r="R28" s="272"/>
      <c r="S28" s="272"/>
      <c r="T28" s="272"/>
      <c r="U28" s="272"/>
      <c r="V28" s="272"/>
      <c r="W28" s="272"/>
      <c r="X28" s="295">
        <v>0.14194000000000001</v>
      </c>
      <c r="Y28" s="295">
        <v>0.14111000000000001</v>
      </c>
      <c r="Z28" s="295">
        <v>2.9999999999999997E-4</v>
      </c>
      <c r="AA28" s="295">
        <v>5.1999999999999995E-4</v>
      </c>
      <c r="AB28" s="295">
        <v>3.0079999999999999E-2</v>
      </c>
      <c r="AC28" s="295">
        <v>2.9940000000000001E-2</v>
      </c>
      <c r="AD28" s="295">
        <v>8.0000000000000007E-5</v>
      </c>
      <c r="AE28" s="295">
        <v>6.0000000000000002E-5</v>
      </c>
      <c r="AF28" s="295">
        <v>0</v>
      </c>
      <c r="AG28" s="295">
        <v>0</v>
      </c>
      <c r="AH28" s="295">
        <v>0</v>
      </c>
      <c r="AI28" s="295">
        <v>0</v>
      </c>
    </row>
    <row r="29" spans="1:35">
      <c r="A29" s="650"/>
      <c r="B29" s="649"/>
      <c r="C29" s="64" t="s">
        <v>3678</v>
      </c>
      <c r="D29" s="292">
        <v>0.21648999999999999</v>
      </c>
      <c r="E29" s="292">
        <v>0.21378</v>
      </c>
      <c r="F29" s="292">
        <v>1.0000000000000001E-5</v>
      </c>
      <c r="G29" s="292">
        <v>2.6900000000000001E-3</v>
      </c>
      <c r="H29" s="292">
        <v>0.22974</v>
      </c>
      <c r="I29" s="292">
        <v>0.22864999999999999</v>
      </c>
      <c r="J29" s="292">
        <v>5.6999999999999998E-4</v>
      </c>
      <c r="K29" s="292">
        <v>5.1999999999999995E-4</v>
      </c>
      <c r="L29" s="272"/>
      <c r="M29" s="272"/>
      <c r="N29" s="272"/>
      <c r="O29" s="272"/>
      <c r="P29" s="272"/>
      <c r="Q29" s="272"/>
      <c r="R29" s="272"/>
      <c r="S29" s="272"/>
      <c r="T29" s="272"/>
      <c r="U29" s="272"/>
      <c r="V29" s="272"/>
      <c r="W29" s="272"/>
      <c r="X29" s="295">
        <v>0.22842999999999999</v>
      </c>
      <c r="Y29" s="295">
        <v>0.2271</v>
      </c>
      <c r="Z29" s="295">
        <v>4.8000000000000001E-4</v>
      </c>
      <c r="AA29" s="295">
        <v>8.4000000000000003E-4</v>
      </c>
      <c r="AB29" s="295">
        <v>4.8410000000000002E-2</v>
      </c>
      <c r="AC29" s="295">
        <v>4.8180000000000001E-2</v>
      </c>
      <c r="AD29" s="295">
        <v>1.2999999999999999E-4</v>
      </c>
      <c r="AE29" s="295">
        <v>1E-4</v>
      </c>
      <c r="AF29" s="295">
        <v>0</v>
      </c>
      <c r="AG29" s="295">
        <v>0</v>
      </c>
      <c r="AH29" s="295">
        <v>0</v>
      </c>
      <c r="AI29" s="295">
        <v>0</v>
      </c>
    </row>
    <row r="30" spans="1:35">
      <c r="A30" s="650"/>
      <c r="B30" s="649" t="s">
        <v>3700</v>
      </c>
      <c r="C30" s="64" t="s">
        <v>3679</v>
      </c>
      <c r="D30" s="292">
        <v>0.14516999999999999</v>
      </c>
      <c r="E30" s="292">
        <v>0.14349000000000001</v>
      </c>
      <c r="F30" s="292">
        <v>4.6368000000000002E-6</v>
      </c>
      <c r="G30" s="292">
        <v>1.67E-3</v>
      </c>
      <c r="H30" s="292">
        <v>0.16123000000000001</v>
      </c>
      <c r="I30" s="292">
        <v>0.16055</v>
      </c>
      <c r="J30" s="292">
        <v>3.6000000000000002E-4</v>
      </c>
      <c r="K30" s="292">
        <v>3.2000000000000003E-4</v>
      </c>
      <c r="L30" s="272"/>
      <c r="M30" s="272"/>
      <c r="N30" s="272"/>
      <c r="O30" s="272"/>
      <c r="P30" s="272"/>
      <c r="Q30" s="272"/>
      <c r="R30" s="272"/>
      <c r="S30" s="272"/>
      <c r="T30" s="272"/>
      <c r="U30" s="272"/>
      <c r="V30" s="272"/>
      <c r="W30" s="272"/>
      <c r="X30" s="295">
        <v>0.15473000000000001</v>
      </c>
      <c r="Y30" s="295">
        <v>0.15354999999999999</v>
      </c>
      <c r="Z30" s="295">
        <v>1.8000000000000001E-4</v>
      </c>
      <c r="AA30" s="295">
        <v>1E-3</v>
      </c>
      <c r="AB30" s="295">
        <v>7.4819999999999998E-2</v>
      </c>
      <c r="AC30" s="295">
        <v>7.4399999999999994E-2</v>
      </c>
      <c r="AD30" s="295">
        <v>2.5000000000000001E-4</v>
      </c>
      <c r="AE30" s="295">
        <v>1.8000000000000001E-4</v>
      </c>
      <c r="AF30" s="295">
        <v>0</v>
      </c>
      <c r="AG30" s="295">
        <v>0</v>
      </c>
      <c r="AH30" s="295">
        <v>0</v>
      </c>
      <c r="AI30" s="295">
        <v>0</v>
      </c>
    </row>
    <row r="31" spans="1:35">
      <c r="A31" s="650"/>
      <c r="B31" s="649"/>
      <c r="C31" s="64" t="s">
        <v>3678</v>
      </c>
      <c r="D31" s="292">
        <v>0.23363</v>
      </c>
      <c r="E31" s="292">
        <v>0.23091999999999999</v>
      </c>
      <c r="F31" s="292">
        <v>1.0000000000000001E-5</v>
      </c>
      <c r="G31" s="292">
        <v>2.6900000000000001E-3</v>
      </c>
      <c r="H31" s="292">
        <v>0.25947999999999999</v>
      </c>
      <c r="I31" s="292">
        <v>0.25839000000000001</v>
      </c>
      <c r="J31" s="292">
        <v>5.6999999999999998E-4</v>
      </c>
      <c r="K31" s="292">
        <v>5.1999999999999995E-4</v>
      </c>
      <c r="L31" s="272"/>
      <c r="M31" s="272"/>
      <c r="N31" s="272"/>
      <c r="O31" s="272"/>
      <c r="P31" s="272"/>
      <c r="Q31" s="272"/>
      <c r="R31" s="272"/>
      <c r="S31" s="272"/>
      <c r="T31" s="272"/>
      <c r="U31" s="272"/>
      <c r="V31" s="272"/>
      <c r="W31" s="272"/>
      <c r="X31" s="295">
        <v>0.249</v>
      </c>
      <c r="Y31" s="295">
        <v>0.24711</v>
      </c>
      <c r="Z31" s="295">
        <v>2.9E-4</v>
      </c>
      <c r="AA31" s="295">
        <v>1.6000000000000001E-3</v>
      </c>
      <c r="AB31" s="295">
        <v>0.12044000000000001</v>
      </c>
      <c r="AC31" s="295">
        <v>0.11974</v>
      </c>
      <c r="AD31" s="295">
        <v>4.0000000000000002E-4</v>
      </c>
      <c r="AE31" s="295">
        <v>2.9E-4</v>
      </c>
      <c r="AF31" s="295">
        <v>0</v>
      </c>
      <c r="AG31" s="295">
        <v>0</v>
      </c>
      <c r="AH31" s="295">
        <v>0</v>
      </c>
      <c r="AI31" s="295">
        <v>0</v>
      </c>
    </row>
    <row r="32" spans="1:35">
      <c r="A32" s="650"/>
      <c r="B32" s="649" t="s">
        <v>3699</v>
      </c>
      <c r="C32" s="64" t="s">
        <v>3679</v>
      </c>
      <c r="D32" s="292">
        <v>0.16194</v>
      </c>
      <c r="E32" s="292">
        <v>0.16026000000000001</v>
      </c>
      <c r="F32" s="292">
        <v>4.6368000000000002E-6</v>
      </c>
      <c r="G32" s="292">
        <v>1.67E-3</v>
      </c>
      <c r="H32" s="292">
        <v>0.18534999999999999</v>
      </c>
      <c r="I32" s="292">
        <v>0.18467</v>
      </c>
      <c r="J32" s="292">
        <v>3.6000000000000002E-4</v>
      </c>
      <c r="K32" s="292">
        <v>3.2000000000000003E-4</v>
      </c>
      <c r="L32" s="272"/>
      <c r="M32" s="272"/>
      <c r="N32" s="272"/>
      <c r="O32" s="272"/>
      <c r="P32" s="272"/>
      <c r="Q32" s="272"/>
      <c r="R32" s="272"/>
      <c r="S32" s="272"/>
      <c r="T32" s="272"/>
      <c r="U32" s="272"/>
      <c r="V32" s="272"/>
      <c r="W32" s="272"/>
      <c r="X32" s="295">
        <v>0.16752</v>
      </c>
      <c r="Y32" s="295">
        <v>0.16605</v>
      </c>
      <c r="Z32" s="295">
        <v>8.0000000000000007E-5</v>
      </c>
      <c r="AA32" s="295">
        <v>1.39E-3</v>
      </c>
      <c r="AB32" s="295">
        <v>8.1059999999999993E-2</v>
      </c>
      <c r="AC32" s="295">
        <v>8.0600000000000005E-2</v>
      </c>
      <c r="AD32" s="295">
        <v>2.5999999999999998E-4</v>
      </c>
      <c r="AE32" s="295">
        <v>2.0000000000000001E-4</v>
      </c>
      <c r="AF32" s="295">
        <v>0</v>
      </c>
      <c r="AG32" s="295">
        <v>0</v>
      </c>
      <c r="AH32" s="295">
        <v>0</v>
      </c>
      <c r="AI32" s="295">
        <v>0</v>
      </c>
    </row>
    <row r="33" spans="1:35">
      <c r="A33" s="650"/>
      <c r="B33" s="649"/>
      <c r="C33" s="64" t="s">
        <v>3678</v>
      </c>
      <c r="D33" s="292">
        <v>0.26062999999999997</v>
      </c>
      <c r="E33" s="292">
        <v>0.25791999999999998</v>
      </c>
      <c r="F33" s="292">
        <v>1.0000000000000001E-5</v>
      </c>
      <c r="G33" s="292">
        <v>2.6900000000000001E-3</v>
      </c>
      <c r="H33" s="292">
        <v>0.29827999999999999</v>
      </c>
      <c r="I33" s="292">
        <v>0.29719000000000001</v>
      </c>
      <c r="J33" s="292">
        <v>5.6999999999999998E-4</v>
      </c>
      <c r="K33" s="292">
        <v>5.1999999999999995E-4</v>
      </c>
      <c r="L33" s="272"/>
      <c r="M33" s="272"/>
      <c r="N33" s="272"/>
      <c r="O33" s="272"/>
      <c r="P33" s="272"/>
      <c r="Q33" s="272"/>
      <c r="R33" s="272"/>
      <c r="S33" s="272"/>
      <c r="T33" s="272"/>
      <c r="U33" s="272"/>
      <c r="V33" s="272"/>
      <c r="W33" s="272"/>
      <c r="X33" s="295">
        <v>0.26959</v>
      </c>
      <c r="Y33" s="295">
        <v>0.26723999999999998</v>
      </c>
      <c r="Z33" s="295">
        <v>1.2E-4</v>
      </c>
      <c r="AA33" s="295">
        <v>2.2200000000000002E-3</v>
      </c>
      <c r="AB33" s="295">
        <v>0.13047</v>
      </c>
      <c r="AC33" s="295">
        <v>0.12972</v>
      </c>
      <c r="AD33" s="295">
        <v>4.0999999999999999E-4</v>
      </c>
      <c r="AE33" s="295">
        <v>3.4000000000000002E-4</v>
      </c>
      <c r="AF33" s="295">
        <v>0</v>
      </c>
      <c r="AG33" s="295">
        <v>0</v>
      </c>
      <c r="AH33" s="295">
        <v>0</v>
      </c>
      <c r="AI33" s="295">
        <v>0</v>
      </c>
    </row>
    <row r="34" spans="1:35">
      <c r="A34" s="650"/>
      <c r="B34" s="649" t="s">
        <v>3698</v>
      </c>
      <c r="C34" s="64" t="s">
        <v>3679</v>
      </c>
      <c r="D34" s="292">
        <v>0.17088</v>
      </c>
      <c r="E34" s="292">
        <v>0.16919999999999999</v>
      </c>
      <c r="F34" s="292">
        <v>4.6368000000000002E-6</v>
      </c>
      <c r="G34" s="292">
        <v>1.67E-3</v>
      </c>
      <c r="H34" s="292">
        <v>0.20072999999999999</v>
      </c>
      <c r="I34" s="292">
        <v>0.20005000000000001</v>
      </c>
      <c r="J34" s="292">
        <v>3.6000000000000002E-4</v>
      </c>
      <c r="K34" s="292">
        <v>3.2000000000000003E-4</v>
      </c>
      <c r="L34" s="272"/>
      <c r="M34" s="272"/>
      <c r="N34" s="272"/>
      <c r="O34" s="272"/>
      <c r="P34" s="272"/>
      <c r="Q34" s="272"/>
      <c r="R34" s="272"/>
      <c r="S34" s="272"/>
      <c r="T34" s="272"/>
      <c r="U34" s="272"/>
      <c r="V34" s="272"/>
      <c r="W34" s="272"/>
      <c r="X34" s="295">
        <v>0.17846000000000001</v>
      </c>
      <c r="Y34" s="295">
        <v>0.17702000000000001</v>
      </c>
      <c r="Z34" s="295">
        <v>9.0000000000000006E-5</v>
      </c>
      <c r="AA34" s="295">
        <v>1.3500000000000001E-3</v>
      </c>
      <c r="AB34" s="295">
        <v>8.2580000000000001E-2</v>
      </c>
      <c r="AC34" s="295">
        <v>8.2089999999999996E-2</v>
      </c>
      <c r="AD34" s="295">
        <v>2.5000000000000001E-4</v>
      </c>
      <c r="AE34" s="295">
        <v>2.4000000000000001E-4</v>
      </c>
      <c r="AF34" s="295">
        <v>0</v>
      </c>
      <c r="AG34" s="295">
        <v>0</v>
      </c>
      <c r="AH34" s="295">
        <v>0</v>
      </c>
      <c r="AI34" s="295">
        <v>0</v>
      </c>
    </row>
    <row r="35" spans="1:35">
      <c r="A35" s="650"/>
      <c r="B35" s="649"/>
      <c r="C35" s="64" t="s">
        <v>3678</v>
      </c>
      <c r="D35" s="292">
        <v>0.27500999999999998</v>
      </c>
      <c r="E35" s="292">
        <v>0.27229999999999999</v>
      </c>
      <c r="F35" s="292">
        <v>1.0000000000000001E-5</v>
      </c>
      <c r="G35" s="292">
        <v>2.6900000000000001E-3</v>
      </c>
      <c r="H35" s="292">
        <v>0.32303999999999999</v>
      </c>
      <c r="I35" s="292">
        <v>0.32195000000000001</v>
      </c>
      <c r="J35" s="292">
        <v>5.6999999999999998E-4</v>
      </c>
      <c r="K35" s="292">
        <v>5.1999999999999995E-4</v>
      </c>
      <c r="L35" s="272"/>
      <c r="M35" s="272"/>
      <c r="N35" s="272"/>
      <c r="O35" s="272"/>
      <c r="P35" s="272"/>
      <c r="Q35" s="272"/>
      <c r="R35" s="272"/>
      <c r="S35" s="272"/>
      <c r="T35" s="272"/>
      <c r="U35" s="272"/>
      <c r="V35" s="272"/>
      <c r="W35" s="272"/>
      <c r="X35" s="295">
        <v>0.28720000000000001</v>
      </c>
      <c r="Y35" s="295">
        <v>0.28488000000000002</v>
      </c>
      <c r="Z35" s="295">
        <v>1.4999999999999999E-4</v>
      </c>
      <c r="AA35" s="295">
        <v>2.1800000000000001E-3</v>
      </c>
      <c r="AB35" s="295">
        <v>0.13291</v>
      </c>
      <c r="AC35" s="295">
        <v>0.13211999999999999</v>
      </c>
      <c r="AD35" s="295">
        <v>4.0000000000000002E-4</v>
      </c>
      <c r="AE35" s="295">
        <v>3.8000000000000002E-4</v>
      </c>
      <c r="AF35" s="295">
        <v>0</v>
      </c>
      <c r="AG35" s="295">
        <v>0</v>
      </c>
      <c r="AH35" s="295">
        <v>0</v>
      </c>
      <c r="AI35" s="295">
        <v>0</v>
      </c>
    </row>
    <row r="36" spans="1:35">
      <c r="A36" s="650"/>
      <c r="B36" s="649" t="s">
        <v>3697</v>
      </c>
      <c r="C36" s="64" t="s">
        <v>3679</v>
      </c>
      <c r="D36" s="292">
        <v>0.20632</v>
      </c>
      <c r="E36" s="292">
        <v>0.20463999999999999</v>
      </c>
      <c r="F36" s="292">
        <v>4.6368000000000002E-6</v>
      </c>
      <c r="G36" s="292">
        <v>1.67E-3</v>
      </c>
      <c r="H36" s="292">
        <v>0.30752000000000002</v>
      </c>
      <c r="I36" s="292">
        <v>0.30684</v>
      </c>
      <c r="J36" s="292">
        <v>3.6000000000000002E-4</v>
      </c>
      <c r="K36" s="292">
        <v>3.2000000000000003E-4</v>
      </c>
      <c r="L36" s="272"/>
      <c r="M36" s="272"/>
      <c r="N36" s="272"/>
      <c r="O36" s="272"/>
      <c r="P36" s="272"/>
      <c r="Q36" s="272"/>
      <c r="R36" s="272"/>
      <c r="S36" s="272"/>
      <c r="T36" s="272"/>
      <c r="U36" s="272"/>
      <c r="V36" s="272"/>
      <c r="W36" s="272"/>
      <c r="X36" s="295">
        <v>0.25196000000000002</v>
      </c>
      <c r="Y36" s="295">
        <v>0.25075999999999998</v>
      </c>
      <c r="Z36" s="295">
        <v>1.7000000000000001E-4</v>
      </c>
      <c r="AA36" s="295">
        <v>1.0300000000000001E-3</v>
      </c>
      <c r="AB36" s="295">
        <v>0.11489000000000001</v>
      </c>
      <c r="AC36" s="295">
        <v>0.11429</v>
      </c>
      <c r="AD36" s="295">
        <v>3.5E-4</v>
      </c>
      <c r="AE36" s="295">
        <v>2.5000000000000001E-4</v>
      </c>
      <c r="AF36" s="295">
        <v>0</v>
      </c>
      <c r="AG36" s="295">
        <v>0</v>
      </c>
      <c r="AH36" s="295">
        <v>0</v>
      </c>
      <c r="AI36" s="295">
        <v>0</v>
      </c>
    </row>
    <row r="37" spans="1:35">
      <c r="A37" s="650"/>
      <c r="B37" s="649"/>
      <c r="C37" s="64" t="s">
        <v>3678</v>
      </c>
      <c r="D37" s="292">
        <v>0.33205000000000001</v>
      </c>
      <c r="E37" s="292">
        <v>0.32934000000000002</v>
      </c>
      <c r="F37" s="292">
        <v>1.0000000000000001E-5</v>
      </c>
      <c r="G37" s="292">
        <v>2.6900000000000001E-3</v>
      </c>
      <c r="H37" s="292">
        <v>0.49490000000000001</v>
      </c>
      <c r="I37" s="292">
        <v>0.49381000000000003</v>
      </c>
      <c r="J37" s="292">
        <v>5.6999999999999998E-4</v>
      </c>
      <c r="K37" s="292">
        <v>5.1999999999999995E-4</v>
      </c>
      <c r="L37" s="272"/>
      <c r="M37" s="272"/>
      <c r="N37" s="272"/>
      <c r="O37" s="272"/>
      <c r="P37" s="272"/>
      <c r="Q37" s="272"/>
      <c r="R37" s="272"/>
      <c r="S37" s="272"/>
      <c r="T37" s="272"/>
      <c r="U37" s="272"/>
      <c r="V37" s="272"/>
      <c r="W37" s="272"/>
      <c r="X37" s="295">
        <v>0.40550000000000003</v>
      </c>
      <c r="Y37" s="295">
        <v>0.40355999999999997</v>
      </c>
      <c r="Z37" s="295">
        <v>2.7999999999999998E-4</v>
      </c>
      <c r="AA37" s="295">
        <v>1.66E-3</v>
      </c>
      <c r="AB37" s="295">
        <v>0.18487999999999999</v>
      </c>
      <c r="AC37" s="295">
        <v>0.18393000000000001</v>
      </c>
      <c r="AD37" s="295">
        <v>5.5000000000000003E-4</v>
      </c>
      <c r="AE37" s="295">
        <v>4.0000000000000002E-4</v>
      </c>
      <c r="AF37" s="295">
        <v>0</v>
      </c>
      <c r="AG37" s="295">
        <v>0</v>
      </c>
      <c r="AH37" s="295">
        <v>0</v>
      </c>
      <c r="AI37" s="295">
        <v>0</v>
      </c>
    </row>
    <row r="38" spans="1:35">
      <c r="A38" s="650"/>
      <c r="B38" s="649" t="s">
        <v>3696</v>
      </c>
      <c r="C38" s="64" t="s">
        <v>3679</v>
      </c>
      <c r="D38" s="292">
        <v>0.17323</v>
      </c>
      <c r="E38" s="292">
        <v>0.17155000000000001</v>
      </c>
      <c r="F38" s="292">
        <v>4.6368000000000002E-6</v>
      </c>
      <c r="G38" s="292">
        <v>1.67E-3</v>
      </c>
      <c r="H38" s="292">
        <v>0.23396</v>
      </c>
      <c r="I38" s="292">
        <v>0.23327999999999999</v>
      </c>
      <c r="J38" s="292">
        <v>3.6000000000000002E-4</v>
      </c>
      <c r="K38" s="292">
        <v>3.2000000000000003E-4</v>
      </c>
      <c r="L38" s="272"/>
      <c r="M38" s="272"/>
      <c r="N38" s="272"/>
      <c r="O38" s="272"/>
      <c r="P38" s="272"/>
      <c r="Q38" s="272"/>
      <c r="R38" s="272"/>
      <c r="S38" s="272"/>
      <c r="T38" s="272"/>
      <c r="U38" s="272"/>
      <c r="V38" s="272"/>
      <c r="W38" s="272"/>
      <c r="X38" s="295">
        <v>0.224</v>
      </c>
      <c r="Y38" s="295">
        <v>0.22316</v>
      </c>
      <c r="Z38" s="295">
        <v>2.9999999999999997E-4</v>
      </c>
      <c r="AA38" s="295">
        <v>5.2999999999999998E-4</v>
      </c>
      <c r="AB38" s="295">
        <v>0.14157</v>
      </c>
      <c r="AC38" s="295">
        <v>0.14108999999999999</v>
      </c>
      <c r="AD38" s="295">
        <v>2.7999999999999998E-4</v>
      </c>
      <c r="AE38" s="295">
        <v>2.0000000000000001E-4</v>
      </c>
      <c r="AF38" s="295">
        <v>0</v>
      </c>
      <c r="AG38" s="295">
        <v>0</v>
      </c>
      <c r="AH38" s="295">
        <v>0</v>
      </c>
      <c r="AI38" s="295">
        <v>0</v>
      </c>
    </row>
    <row r="39" spans="1:35">
      <c r="A39" s="650"/>
      <c r="B39" s="649"/>
      <c r="C39" s="64" t="s">
        <v>3678</v>
      </c>
      <c r="D39" s="292">
        <v>0.27878999999999998</v>
      </c>
      <c r="E39" s="292">
        <v>0.27607999999999999</v>
      </c>
      <c r="F39" s="292">
        <v>1.0000000000000001E-5</v>
      </c>
      <c r="G39" s="292">
        <v>2.6900000000000001E-3</v>
      </c>
      <c r="H39" s="292">
        <v>0.37652000000000002</v>
      </c>
      <c r="I39" s="292">
        <v>0.37542999999999999</v>
      </c>
      <c r="J39" s="292">
        <v>5.6999999999999998E-4</v>
      </c>
      <c r="K39" s="292">
        <v>5.1999999999999995E-4</v>
      </c>
      <c r="L39" s="272"/>
      <c r="M39" s="272"/>
      <c r="N39" s="272"/>
      <c r="O39" s="272"/>
      <c r="P39" s="272"/>
      <c r="Q39" s="272"/>
      <c r="R39" s="272"/>
      <c r="S39" s="272"/>
      <c r="T39" s="272"/>
      <c r="U39" s="272"/>
      <c r="V39" s="272"/>
      <c r="W39" s="272"/>
      <c r="X39" s="295">
        <v>0.36048000000000002</v>
      </c>
      <c r="Y39" s="295">
        <v>0.35914000000000001</v>
      </c>
      <c r="Z39" s="295">
        <v>4.8000000000000001E-4</v>
      </c>
      <c r="AA39" s="295">
        <v>8.5999999999999998E-4</v>
      </c>
      <c r="AB39" s="295">
        <v>0.22785</v>
      </c>
      <c r="AC39" s="295">
        <v>0.22706999999999999</v>
      </c>
      <c r="AD39" s="295">
        <v>4.4999999999999999E-4</v>
      </c>
      <c r="AE39" s="295">
        <v>3.3E-4</v>
      </c>
      <c r="AF39" s="295">
        <v>0</v>
      </c>
      <c r="AG39" s="295">
        <v>0</v>
      </c>
      <c r="AH39" s="295">
        <v>0</v>
      </c>
      <c r="AI39" s="295">
        <v>0</v>
      </c>
    </row>
    <row r="40" spans="1:35">
      <c r="A40" s="650"/>
      <c r="B40" s="649" t="s">
        <v>3695</v>
      </c>
      <c r="C40" s="64" t="s">
        <v>3679</v>
      </c>
      <c r="D40" s="292">
        <v>0.19972999999999999</v>
      </c>
      <c r="E40" s="292">
        <v>0.19805</v>
      </c>
      <c r="F40" s="292">
        <v>4.6368000000000002E-6</v>
      </c>
      <c r="G40" s="292">
        <v>1.67E-3</v>
      </c>
      <c r="H40" s="292">
        <v>0.19219</v>
      </c>
      <c r="I40" s="292">
        <v>0.19151000000000001</v>
      </c>
      <c r="J40" s="292">
        <v>3.6000000000000002E-4</v>
      </c>
      <c r="K40" s="292">
        <v>3.2000000000000003E-4</v>
      </c>
      <c r="L40" s="272"/>
      <c r="M40" s="272"/>
      <c r="N40" s="272"/>
      <c r="O40" s="272"/>
      <c r="P40" s="272"/>
      <c r="Q40" s="272"/>
      <c r="R40" s="272"/>
      <c r="S40" s="272"/>
      <c r="T40" s="272"/>
      <c r="U40" s="272"/>
      <c r="V40" s="272"/>
      <c r="W40" s="272"/>
      <c r="X40" s="295">
        <v>0.19689999999999999</v>
      </c>
      <c r="Y40" s="295">
        <v>0.19547999999999999</v>
      </c>
      <c r="Z40" s="295">
        <v>1E-4</v>
      </c>
      <c r="AA40" s="295">
        <v>1.32E-3</v>
      </c>
      <c r="AB40" s="295">
        <v>0.10205</v>
      </c>
      <c r="AC40" s="295">
        <v>0.10156</v>
      </c>
      <c r="AD40" s="295">
        <v>2.7999999999999998E-4</v>
      </c>
      <c r="AE40" s="295">
        <v>2.1000000000000001E-4</v>
      </c>
      <c r="AF40" s="295">
        <v>0</v>
      </c>
      <c r="AG40" s="295">
        <v>0</v>
      </c>
      <c r="AH40" s="295">
        <v>0</v>
      </c>
      <c r="AI40" s="295">
        <v>0</v>
      </c>
    </row>
    <row r="41" spans="1:35">
      <c r="A41" s="650"/>
      <c r="B41" s="649"/>
      <c r="C41" s="64" t="s">
        <v>3678</v>
      </c>
      <c r="D41" s="292">
        <v>0.32145000000000001</v>
      </c>
      <c r="E41" s="292">
        <v>0.31874000000000002</v>
      </c>
      <c r="F41" s="292">
        <v>1.0000000000000001E-5</v>
      </c>
      <c r="G41" s="292">
        <v>2.6900000000000001E-3</v>
      </c>
      <c r="H41" s="292">
        <v>0.30930000000000002</v>
      </c>
      <c r="I41" s="292">
        <v>0.30820999999999998</v>
      </c>
      <c r="J41" s="292">
        <v>5.6999999999999998E-4</v>
      </c>
      <c r="K41" s="292">
        <v>5.1999999999999995E-4</v>
      </c>
      <c r="L41" s="272"/>
      <c r="M41" s="272"/>
      <c r="N41" s="272"/>
      <c r="O41" s="272"/>
      <c r="P41" s="272"/>
      <c r="Q41" s="272"/>
      <c r="R41" s="272"/>
      <c r="S41" s="272"/>
      <c r="T41" s="272"/>
      <c r="U41" s="272"/>
      <c r="V41" s="272"/>
      <c r="W41" s="272"/>
      <c r="X41" s="295">
        <v>0.31686999999999999</v>
      </c>
      <c r="Y41" s="295">
        <v>0.31459999999999999</v>
      </c>
      <c r="Z41" s="295">
        <v>1.6000000000000001E-4</v>
      </c>
      <c r="AA41" s="295">
        <v>2.1199999999999999E-3</v>
      </c>
      <c r="AB41" s="295">
        <v>0.16424</v>
      </c>
      <c r="AC41" s="295">
        <v>0.16345000000000001</v>
      </c>
      <c r="AD41" s="295">
        <v>4.4999999999999999E-4</v>
      </c>
      <c r="AE41" s="295">
        <v>3.4000000000000002E-4</v>
      </c>
      <c r="AF41" s="295">
        <v>0</v>
      </c>
      <c r="AG41" s="295">
        <v>0</v>
      </c>
      <c r="AH41" s="295">
        <v>0</v>
      </c>
      <c r="AI41" s="295">
        <v>0</v>
      </c>
    </row>
    <row r="42" spans="1:35">
      <c r="A42" s="650"/>
      <c r="B42" s="649" t="s">
        <v>3694</v>
      </c>
      <c r="C42" s="64" t="s">
        <v>3679</v>
      </c>
      <c r="D42" s="292">
        <v>0.18071999999999999</v>
      </c>
      <c r="E42" s="292">
        <v>0.17904</v>
      </c>
      <c r="F42" s="292">
        <v>4.6368000000000002E-6</v>
      </c>
      <c r="G42" s="292">
        <v>1.67E-3</v>
      </c>
      <c r="H42" s="292">
        <v>0.17902999999999999</v>
      </c>
      <c r="I42" s="292">
        <v>0.17835000000000001</v>
      </c>
      <c r="J42" s="292">
        <v>3.6000000000000002E-4</v>
      </c>
      <c r="K42" s="292">
        <v>3.2000000000000003E-4</v>
      </c>
      <c r="L42" s="272"/>
      <c r="M42" s="272"/>
      <c r="N42" s="272"/>
      <c r="O42" s="272"/>
      <c r="P42" s="272"/>
      <c r="Q42" s="272"/>
      <c r="R42" s="272"/>
      <c r="S42" s="272"/>
      <c r="T42" s="272"/>
      <c r="U42" s="272"/>
      <c r="V42" s="272"/>
      <c r="W42" s="272"/>
      <c r="X42" s="295">
        <v>0.18029999999999999</v>
      </c>
      <c r="Y42" s="295">
        <v>0.17888000000000001</v>
      </c>
      <c r="Z42" s="295">
        <v>1E-4</v>
      </c>
      <c r="AA42" s="295">
        <v>1.32E-3</v>
      </c>
      <c r="AB42" s="295">
        <v>8.344E-2</v>
      </c>
      <c r="AC42" s="295">
        <v>8.3110000000000003E-2</v>
      </c>
      <c r="AD42" s="295">
        <v>1.9000000000000001E-4</v>
      </c>
      <c r="AE42" s="295">
        <v>1.3999999999999999E-4</v>
      </c>
      <c r="AF42" s="295">
        <v>0</v>
      </c>
      <c r="AG42" s="295">
        <v>0</v>
      </c>
      <c r="AH42" s="295">
        <v>0</v>
      </c>
      <c r="AI42" s="295">
        <v>0</v>
      </c>
    </row>
    <row r="43" spans="1:35">
      <c r="A43" s="650"/>
      <c r="B43" s="649"/>
      <c r="C43" s="64" t="s">
        <v>3678</v>
      </c>
      <c r="D43" s="292">
        <v>0.29085</v>
      </c>
      <c r="E43" s="292">
        <v>0.28814000000000001</v>
      </c>
      <c r="F43" s="292">
        <v>1.0000000000000001E-5</v>
      </c>
      <c r="G43" s="292">
        <v>2.6900000000000001E-3</v>
      </c>
      <c r="H43" s="292">
        <v>0.28811999999999999</v>
      </c>
      <c r="I43" s="292">
        <v>0.28703000000000001</v>
      </c>
      <c r="J43" s="292">
        <v>5.6999999999999998E-4</v>
      </c>
      <c r="K43" s="292">
        <v>5.1999999999999995E-4</v>
      </c>
      <c r="L43" s="272"/>
      <c r="M43" s="272"/>
      <c r="N43" s="272"/>
      <c r="O43" s="272"/>
      <c r="P43" s="272"/>
      <c r="Q43" s="272"/>
      <c r="R43" s="272"/>
      <c r="S43" s="272"/>
      <c r="T43" s="272"/>
      <c r="U43" s="272"/>
      <c r="V43" s="272"/>
      <c r="W43" s="272"/>
      <c r="X43" s="295">
        <v>0.29015999999999997</v>
      </c>
      <c r="Y43" s="295">
        <v>0.28788999999999998</v>
      </c>
      <c r="Z43" s="295">
        <v>1.6000000000000001E-4</v>
      </c>
      <c r="AA43" s="295">
        <v>2.1199999999999999E-3</v>
      </c>
      <c r="AB43" s="295">
        <v>0.13428999999999999</v>
      </c>
      <c r="AC43" s="295">
        <v>0.13375000000000001</v>
      </c>
      <c r="AD43" s="295">
        <v>3.1E-4</v>
      </c>
      <c r="AE43" s="295">
        <v>2.2000000000000001E-4</v>
      </c>
      <c r="AF43" s="295">
        <v>0</v>
      </c>
      <c r="AG43" s="295">
        <v>0</v>
      </c>
      <c r="AH43" s="295">
        <v>0</v>
      </c>
      <c r="AI43" s="295">
        <v>0</v>
      </c>
    </row>
    <row r="44" spans="1:35">
      <c r="A44" s="309"/>
      <c r="B44" s="309"/>
      <c r="C44" s="309"/>
      <c r="D44" s="309"/>
      <c r="E44" s="309"/>
      <c r="F44" s="309"/>
      <c r="G44" s="309"/>
      <c r="H44" s="309"/>
      <c r="I44" s="309"/>
      <c r="J44" s="309"/>
      <c r="K44" s="309"/>
      <c r="L44" s="309"/>
      <c r="M44" s="309"/>
      <c r="N44" s="309"/>
      <c r="O44" s="309"/>
      <c r="P44" s="343"/>
      <c r="Q44" s="343"/>
      <c r="R44" s="343"/>
      <c r="S44" s="343"/>
      <c r="T44" s="309"/>
      <c r="U44" s="309"/>
      <c r="V44" s="309"/>
      <c r="W44" s="309"/>
      <c r="X44" s="309"/>
      <c r="Y44" s="309"/>
      <c r="Z44" s="309"/>
      <c r="AA44" s="309"/>
      <c r="AB44" s="309"/>
      <c r="AC44" s="309"/>
      <c r="AD44" s="309"/>
      <c r="AE44" s="309"/>
      <c r="AF44" s="309"/>
      <c r="AG44" s="309"/>
      <c r="AH44" s="309"/>
      <c r="AI44" s="309"/>
    </row>
    <row r="45" spans="1:35" ht="15.6">
      <c r="A45" s="309"/>
      <c r="B45" s="309"/>
      <c r="C45" s="309"/>
      <c r="D45" s="315"/>
      <c r="E45" s="315"/>
      <c r="F45" s="315"/>
      <c r="G45" s="315"/>
      <c r="H45" s="315"/>
      <c r="I45" s="315"/>
      <c r="J45" s="315"/>
      <c r="K45" s="315"/>
      <c r="L45" s="315"/>
      <c r="M45" s="315"/>
      <c r="N45" s="315"/>
      <c r="O45" s="315"/>
      <c r="P45" s="315"/>
      <c r="Q45" s="315"/>
      <c r="R45" s="315"/>
      <c r="S45" s="315"/>
      <c r="T45" s="315"/>
      <c r="U45" s="315"/>
      <c r="V45" s="315"/>
      <c r="W45" s="315"/>
      <c r="X45" s="344" t="s">
        <v>6474</v>
      </c>
      <c r="Y45" s="344"/>
      <c r="Z45" s="344"/>
      <c r="AA45" s="344"/>
      <c r="AB45" s="344"/>
      <c r="AC45" s="344"/>
      <c r="AD45" s="344"/>
      <c r="AE45" s="344"/>
      <c r="AF45" s="344"/>
      <c r="AG45" s="344"/>
      <c r="AH45" s="344"/>
      <c r="AI45" s="344"/>
    </row>
    <row r="46" spans="1:35">
      <c r="A46" s="309"/>
      <c r="B46" s="309"/>
      <c r="C46" s="309"/>
      <c r="D46" s="675" t="s">
        <v>3693</v>
      </c>
      <c r="E46" s="675"/>
      <c r="F46" s="675"/>
      <c r="G46" s="675"/>
      <c r="H46" s="675" t="s">
        <v>3692</v>
      </c>
      <c r="I46" s="675"/>
      <c r="J46" s="675"/>
      <c r="K46" s="675"/>
      <c r="L46" s="675" t="s">
        <v>3691</v>
      </c>
      <c r="M46" s="675"/>
      <c r="N46" s="675"/>
      <c r="O46" s="675"/>
      <c r="P46" s="676" t="s">
        <v>3566</v>
      </c>
      <c r="Q46" s="676"/>
      <c r="R46" s="676"/>
      <c r="S46" s="676"/>
      <c r="T46" s="675" t="s">
        <v>12</v>
      </c>
      <c r="U46" s="675"/>
      <c r="V46" s="675"/>
      <c r="W46" s="675"/>
      <c r="X46" s="675" t="s">
        <v>3690</v>
      </c>
      <c r="Y46" s="675"/>
      <c r="Z46" s="675"/>
      <c r="AA46" s="675"/>
      <c r="AB46" s="675" t="s">
        <v>3651</v>
      </c>
      <c r="AC46" s="675"/>
      <c r="AD46" s="675"/>
      <c r="AE46" s="675"/>
      <c r="AF46" s="675" t="s">
        <v>3650</v>
      </c>
      <c r="AG46" s="675"/>
      <c r="AH46" s="675"/>
      <c r="AI46" s="675"/>
    </row>
    <row r="47" spans="1:35" ht="15.6">
      <c r="A47" s="66" t="s">
        <v>3541</v>
      </c>
      <c r="B47" s="66" t="s">
        <v>3684</v>
      </c>
      <c r="C47" s="66" t="s">
        <v>3539</v>
      </c>
      <c r="D47" s="64" t="s">
        <v>3538</v>
      </c>
      <c r="E47" s="64" t="s">
        <v>3537</v>
      </c>
      <c r="F47" s="64" t="s">
        <v>3536</v>
      </c>
      <c r="G47" s="64" t="s">
        <v>3535</v>
      </c>
      <c r="H47" s="64" t="s">
        <v>3538</v>
      </c>
      <c r="I47" s="64" t="s">
        <v>3537</v>
      </c>
      <c r="J47" s="64" t="s">
        <v>3536</v>
      </c>
      <c r="K47" s="64" t="s">
        <v>3535</v>
      </c>
      <c r="L47" s="64" t="s">
        <v>3538</v>
      </c>
      <c r="M47" s="64" t="s">
        <v>3537</v>
      </c>
      <c r="N47" s="64" t="s">
        <v>3536</v>
      </c>
      <c r="O47" s="64" t="s">
        <v>3535</v>
      </c>
      <c r="P47" s="92" t="s">
        <v>3538</v>
      </c>
      <c r="Q47" s="92" t="s">
        <v>3537</v>
      </c>
      <c r="R47" s="92" t="s">
        <v>3536</v>
      </c>
      <c r="S47" s="92" t="s">
        <v>3535</v>
      </c>
      <c r="T47" s="64" t="s">
        <v>3538</v>
      </c>
      <c r="U47" s="64" t="s">
        <v>3537</v>
      </c>
      <c r="V47" s="64" t="s">
        <v>3536</v>
      </c>
      <c r="W47" s="64" t="s">
        <v>3535</v>
      </c>
      <c r="X47" s="64" t="s">
        <v>3538</v>
      </c>
      <c r="Y47" s="64" t="s">
        <v>3537</v>
      </c>
      <c r="Z47" s="64" t="s">
        <v>3536</v>
      </c>
      <c r="AA47" s="64" t="s">
        <v>3535</v>
      </c>
      <c r="AB47" s="64" t="s">
        <v>3538</v>
      </c>
      <c r="AC47" s="64" t="s">
        <v>3537</v>
      </c>
      <c r="AD47" s="64" t="s">
        <v>3536</v>
      </c>
      <c r="AE47" s="64" t="s">
        <v>3535</v>
      </c>
      <c r="AF47" s="64" t="s">
        <v>3538</v>
      </c>
      <c r="AG47" s="64" t="s">
        <v>3537</v>
      </c>
      <c r="AH47" s="64" t="s">
        <v>3536</v>
      </c>
      <c r="AI47" s="64" t="s">
        <v>3535</v>
      </c>
    </row>
    <row r="48" spans="1:35">
      <c r="A48" s="649" t="s">
        <v>3689</v>
      </c>
      <c r="B48" s="649" t="s">
        <v>3688</v>
      </c>
      <c r="C48" s="64" t="s">
        <v>3679</v>
      </c>
      <c r="D48" s="288">
        <v>0.1434</v>
      </c>
      <c r="E48" s="292">
        <v>0.14172000000000001</v>
      </c>
      <c r="F48" s="292">
        <v>4.6368000000000002E-6</v>
      </c>
      <c r="G48" s="292">
        <v>1.67E-3</v>
      </c>
      <c r="H48" s="288">
        <v>0.14308000000000001</v>
      </c>
      <c r="I48" s="292">
        <v>0.1424</v>
      </c>
      <c r="J48" s="292">
        <v>3.6000000000000002E-4</v>
      </c>
      <c r="K48" s="292">
        <v>3.2000000000000003E-4</v>
      </c>
      <c r="L48" s="288">
        <v>0.11413</v>
      </c>
      <c r="M48" s="292">
        <v>0.11312</v>
      </c>
      <c r="N48" s="292">
        <v>2.4000000000000001E-4</v>
      </c>
      <c r="O48" s="292">
        <v>7.6999999999999996E-4</v>
      </c>
      <c r="P48" s="273"/>
      <c r="Q48" s="273"/>
      <c r="R48" s="273"/>
      <c r="S48" s="273"/>
      <c r="T48" s="274"/>
      <c r="U48" s="274"/>
      <c r="V48" s="274"/>
      <c r="W48" s="274"/>
      <c r="X48" s="293">
        <v>0.14321999999999999</v>
      </c>
      <c r="Y48" s="293">
        <v>0.14221</v>
      </c>
      <c r="Z48" s="293">
        <v>2.4000000000000001E-4</v>
      </c>
      <c r="AA48" s="293">
        <v>7.6999999999999996E-4</v>
      </c>
      <c r="AB48" s="293">
        <v>3.0079999999999999E-2</v>
      </c>
      <c r="AC48" s="293">
        <v>2.9940000000000001E-2</v>
      </c>
      <c r="AD48" s="293">
        <v>8.0000000000000007E-5</v>
      </c>
      <c r="AE48" s="293">
        <v>6.0000000000000002E-5</v>
      </c>
      <c r="AF48" s="294">
        <v>0</v>
      </c>
      <c r="AG48" s="294">
        <v>0</v>
      </c>
      <c r="AH48" s="294">
        <v>0</v>
      </c>
      <c r="AI48" s="294">
        <v>0</v>
      </c>
    </row>
    <row r="49" spans="1:35">
      <c r="A49" s="649"/>
      <c r="B49" s="649"/>
      <c r="C49" s="64" t="s">
        <v>3678</v>
      </c>
      <c r="D49" s="288">
        <v>0.23078000000000001</v>
      </c>
      <c r="E49" s="292">
        <v>0.22806999999999999</v>
      </c>
      <c r="F49" s="292">
        <v>1.0000000000000001E-5</v>
      </c>
      <c r="G49" s="292">
        <v>2.6900000000000001E-3</v>
      </c>
      <c r="H49" s="288">
        <v>0.23027</v>
      </c>
      <c r="I49" s="292">
        <v>0.22917999999999999</v>
      </c>
      <c r="J49" s="292">
        <v>5.6999999999999998E-4</v>
      </c>
      <c r="K49" s="292">
        <v>5.1999999999999995E-4</v>
      </c>
      <c r="L49" s="288">
        <v>0.18368000000000001</v>
      </c>
      <c r="M49" s="292">
        <v>0.18204999999999999</v>
      </c>
      <c r="N49" s="292">
        <v>3.8000000000000002E-4</v>
      </c>
      <c r="O49" s="292">
        <v>1.24E-3</v>
      </c>
      <c r="P49" s="273"/>
      <c r="Q49" s="273"/>
      <c r="R49" s="273"/>
      <c r="S49" s="273"/>
      <c r="T49" s="274"/>
      <c r="U49" s="274"/>
      <c r="V49" s="274"/>
      <c r="W49" s="274"/>
      <c r="X49" s="293">
        <v>0.23049</v>
      </c>
      <c r="Y49" s="293">
        <v>0.22886000000000001</v>
      </c>
      <c r="Z49" s="293">
        <v>3.8000000000000002E-4</v>
      </c>
      <c r="AA49" s="293">
        <v>1.24E-3</v>
      </c>
      <c r="AB49" s="293">
        <v>4.8410000000000002E-2</v>
      </c>
      <c r="AC49" s="293">
        <v>4.8180000000000001E-2</v>
      </c>
      <c r="AD49" s="293">
        <v>1.2999999999999999E-4</v>
      </c>
      <c r="AE49" s="293">
        <v>1E-4</v>
      </c>
      <c r="AF49" s="294">
        <v>0</v>
      </c>
      <c r="AG49" s="294">
        <v>0</v>
      </c>
      <c r="AH49" s="294">
        <v>0</v>
      </c>
      <c r="AI49" s="294">
        <v>0</v>
      </c>
    </row>
    <row r="50" spans="1:35">
      <c r="A50" s="649"/>
      <c r="B50" s="649" t="s">
        <v>3687</v>
      </c>
      <c r="C50" s="64" t="s">
        <v>3679</v>
      </c>
      <c r="D50" s="288">
        <v>0.17174</v>
      </c>
      <c r="E50" s="292">
        <v>0.17005999999999999</v>
      </c>
      <c r="F50" s="292">
        <v>4.6368000000000002E-6</v>
      </c>
      <c r="G50" s="292">
        <v>1.67E-3</v>
      </c>
      <c r="H50" s="288">
        <v>0.17474000000000001</v>
      </c>
      <c r="I50" s="292">
        <v>0.17405999999999999</v>
      </c>
      <c r="J50" s="292">
        <v>3.6000000000000002E-4</v>
      </c>
      <c r="K50" s="292">
        <v>3.2000000000000003E-4</v>
      </c>
      <c r="L50" s="288">
        <v>0.11724</v>
      </c>
      <c r="M50" s="292">
        <v>0.11602999999999999</v>
      </c>
      <c r="N50" s="292">
        <v>1.7000000000000001E-4</v>
      </c>
      <c r="O50" s="292">
        <v>1.0399999999999999E-3</v>
      </c>
      <c r="P50" s="288">
        <v>0.15504000000000001</v>
      </c>
      <c r="Q50" s="288">
        <v>0.15290999999999999</v>
      </c>
      <c r="R50" s="288">
        <v>1.7700000000000001E-3</v>
      </c>
      <c r="S50" s="288">
        <v>3.6000000000000002E-4</v>
      </c>
      <c r="T50" s="288">
        <v>0.17427000000000001</v>
      </c>
      <c r="U50" s="293">
        <v>0.17385</v>
      </c>
      <c r="V50" s="293">
        <v>6.0000000000000002E-5</v>
      </c>
      <c r="W50" s="293">
        <v>3.6000000000000002E-4</v>
      </c>
      <c r="X50" s="293">
        <v>0.17322000000000001</v>
      </c>
      <c r="Y50" s="293">
        <v>0.17201</v>
      </c>
      <c r="Z50" s="293">
        <v>1.7000000000000001E-4</v>
      </c>
      <c r="AA50" s="293">
        <v>1.0399999999999999E-3</v>
      </c>
      <c r="AB50" s="293">
        <v>7.7890000000000001E-2</v>
      </c>
      <c r="AC50" s="293">
        <v>7.7450000000000005E-2</v>
      </c>
      <c r="AD50" s="293">
        <v>2.5000000000000001E-4</v>
      </c>
      <c r="AE50" s="293">
        <v>2.0000000000000001E-4</v>
      </c>
      <c r="AF50" s="294">
        <v>0</v>
      </c>
      <c r="AG50" s="294">
        <v>0</v>
      </c>
      <c r="AH50" s="294">
        <v>0</v>
      </c>
      <c r="AI50" s="294">
        <v>0</v>
      </c>
    </row>
    <row r="51" spans="1:35">
      <c r="A51" s="649"/>
      <c r="B51" s="649"/>
      <c r="C51" s="64" t="s">
        <v>3678</v>
      </c>
      <c r="D51" s="288">
        <v>0.27639000000000002</v>
      </c>
      <c r="E51" s="292">
        <v>0.27367999999999998</v>
      </c>
      <c r="F51" s="292">
        <v>1.0000000000000001E-5</v>
      </c>
      <c r="G51" s="292">
        <v>2.6900000000000001E-3</v>
      </c>
      <c r="H51" s="288">
        <v>0.28121000000000002</v>
      </c>
      <c r="I51" s="292">
        <v>0.28011999999999998</v>
      </c>
      <c r="J51" s="292">
        <v>5.6999999999999998E-4</v>
      </c>
      <c r="K51" s="292">
        <v>5.1999999999999995E-4</v>
      </c>
      <c r="L51" s="288">
        <v>0.18869</v>
      </c>
      <c r="M51" s="292">
        <v>0.18673999999999999</v>
      </c>
      <c r="N51" s="292">
        <v>2.7E-4</v>
      </c>
      <c r="O51" s="292">
        <v>1.6800000000000001E-3</v>
      </c>
      <c r="P51" s="288">
        <v>0.24951999999999999</v>
      </c>
      <c r="Q51" s="288">
        <v>0.24609</v>
      </c>
      <c r="R51" s="288">
        <v>2.8600000000000001E-3</v>
      </c>
      <c r="S51" s="288">
        <v>5.8E-4</v>
      </c>
      <c r="T51" s="288">
        <v>0.28045999999999999</v>
      </c>
      <c r="U51" s="293">
        <v>0.27978999999999998</v>
      </c>
      <c r="V51" s="293">
        <v>9.0000000000000006E-5</v>
      </c>
      <c r="W51" s="293">
        <v>5.8E-4</v>
      </c>
      <c r="X51" s="293">
        <v>0.27877000000000002</v>
      </c>
      <c r="Y51" s="293">
        <v>0.27682000000000001</v>
      </c>
      <c r="Z51" s="293">
        <v>2.7E-4</v>
      </c>
      <c r="AA51" s="293">
        <v>1.6800000000000001E-3</v>
      </c>
      <c r="AB51" s="293">
        <v>0.12536</v>
      </c>
      <c r="AC51" s="293">
        <v>0.12465</v>
      </c>
      <c r="AD51" s="293">
        <v>4.0000000000000002E-4</v>
      </c>
      <c r="AE51" s="293">
        <v>3.1E-4</v>
      </c>
      <c r="AF51" s="294">
        <v>0</v>
      </c>
      <c r="AG51" s="294">
        <v>0</v>
      </c>
      <c r="AH51" s="294">
        <v>0</v>
      </c>
      <c r="AI51" s="294">
        <v>0</v>
      </c>
    </row>
    <row r="52" spans="1:35">
      <c r="A52" s="649"/>
      <c r="B52" s="649" t="s">
        <v>3686</v>
      </c>
      <c r="C52" s="64" t="s">
        <v>3679</v>
      </c>
      <c r="D52" s="288">
        <v>0.21007000000000001</v>
      </c>
      <c r="E52" s="292">
        <v>0.20838999999999999</v>
      </c>
      <c r="F52" s="292">
        <v>4.6368000000000002E-6</v>
      </c>
      <c r="G52" s="292">
        <v>1.67E-3</v>
      </c>
      <c r="H52" s="288">
        <v>0.26828000000000002</v>
      </c>
      <c r="I52" s="292">
        <v>0.2676</v>
      </c>
      <c r="J52" s="292">
        <v>3.6000000000000002E-4</v>
      </c>
      <c r="K52" s="292">
        <v>3.2000000000000003E-4</v>
      </c>
      <c r="L52" s="288">
        <v>0.1565</v>
      </c>
      <c r="M52" s="292">
        <v>0.15507000000000001</v>
      </c>
      <c r="N52" s="292">
        <v>1E-4</v>
      </c>
      <c r="O52" s="292">
        <v>1.33E-3</v>
      </c>
      <c r="P52" s="288">
        <v>0.23721999999999999</v>
      </c>
      <c r="Q52" s="288">
        <v>0.23508999999999999</v>
      </c>
      <c r="R52" s="288">
        <v>1.7700000000000001E-3</v>
      </c>
      <c r="S52" s="288">
        <v>3.6000000000000002E-4</v>
      </c>
      <c r="T52" s="288">
        <v>0.26771</v>
      </c>
      <c r="U52" s="293">
        <v>0.26729000000000003</v>
      </c>
      <c r="V52" s="293">
        <v>6.0000000000000002E-5</v>
      </c>
      <c r="W52" s="293">
        <v>3.6000000000000002E-4</v>
      </c>
      <c r="X52" s="293">
        <v>0.22678000000000001</v>
      </c>
      <c r="Y52" s="293">
        <v>0.22534999999999999</v>
      </c>
      <c r="Z52" s="293">
        <v>1E-4</v>
      </c>
      <c r="AA52" s="293">
        <v>1.33E-3</v>
      </c>
      <c r="AB52" s="293">
        <v>0.10033</v>
      </c>
      <c r="AC52" s="293">
        <v>9.9830000000000002E-2</v>
      </c>
      <c r="AD52" s="293">
        <v>2.7999999999999998E-4</v>
      </c>
      <c r="AE52" s="293">
        <v>2.2000000000000001E-4</v>
      </c>
      <c r="AF52" s="294">
        <v>0</v>
      </c>
      <c r="AG52" s="294">
        <v>0</v>
      </c>
      <c r="AH52" s="294">
        <v>0</v>
      </c>
      <c r="AI52" s="294">
        <v>0</v>
      </c>
    </row>
    <row r="53" spans="1:35">
      <c r="A53" s="649"/>
      <c r="B53" s="649"/>
      <c r="C53" s="64" t="s">
        <v>3678</v>
      </c>
      <c r="D53" s="288">
        <v>0.33807999999999999</v>
      </c>
      <c r="E53" s="292">
        <v>0.33537</v>
      </c>
      <c r="F53" s="292">
        <v>1.0000000000000001E-5</v>
      </c>
      <c r="G53" s="292">
        <v>2.6900000000000001E-3</v>
      </c>
      <c r="H53" s="288">
        <v>0.43175000000000002</v>
      </c>
      <c r="I53" s="292">
        <v>0.43065999999999999</v>
      </c>
      <c r="J53" s="292">
        <v>5.6999999999999998E-4</v>
      </c>
      <c r="K53" s="292">
        <v>5.1999999999999995E-4</v>
      </c>
      <c r="L53" s="288">
        <v>0.25184000000000001</v>
      </c>
      <c r="M53" s="292">
        <v>0.24956</v>
      </c>
      <c r="N53" s="292">
        <v>1.6000000000000001E-4</v>
      </c>
      <c r="O53" s="292">
        <v>2.1299999999999999E-3</v>
      </c>
      <c r="P53" s="288">
        <v>0.38177</v>
      </c>
      <c r="Q53" s="288">
        <v>0.37834000000000001</v>
      </c>
      <c r="R53" s="288">
        <v>2.8600000000000001E-3</v>
      </c>
      <c r="S53" s="288">
        <v>5.8E-4</v>
      </c>
      <c r="T53" s="288">
        <v>0.43081999999999998</v>
      </c>
      <c r="U53" s="293">
        <v>0.43014999999999998</v>
      </c>
      <c r="V53" s="293">
        <v>9.0000000000000006E-5</v>
      </c>
      <c r="W53" s="293">
        <v>5.8E-4</v>
      </c>
      <c r="X53" s="293">
        <v>0.36495</v>
      </c>
      <c r="Y53" s="293">
        <v>0.36266999999999999</v>
      </c>
      <c r="Z53" s="293">
        <v>1.6000000000000001E-4</v>
      </c>
      <c r="AA53" s="293">
        <v>2.1299999999999999E-3</v>
      </c>
      <c r="AB53" s="293">
        <v>0.16145999999999999</v>
      </c>
      <c r="AC53" s="293">
        <v>0.16066</v>
      </c>
      <c r="AD53" s="293">
        <v>4.4999999999999999E-4</v>
      </c>
      <c r="AE53" s="293">
        <v>3.6000000000000002E-4</v>
      </c>
      <c r="AF53" s="294">
        <v>0</v>
      </c>
      <c r="AG53" s="294">
        <v>0</v>
      </c>
      <c r="AH53" s="294">
        <v>0</v>
      </c>
      <c r="AI53" s="294">
        <v>0</v>
      </c>
    </row>
    <row r="54" spans="1:35">
      <c r="A54" s="649"/>
      <c r="B54" s="649" t="s">
        <v>3685</v>
      </c>
      <c r="C54" s="64" t="s">
        <v>3679</v>
      </c>
      <c r="D54" s="289">
        <v>0.17304</v>
      </c>
      <c r="E54" s="275">
        <v>0.17136000000000001</v>
      </c>
      <c r="F54" s="275">
        <v>4.6368000000000002E-6</v>
      </c>
      <c r="G54" s="275">
        <v>1.67E-3</v>
      </c>
      <c r="H54" s="289">
        <v>0.16272</v>
      </c>
      <c r="I54" s="275">
        <v>0.16203999999999999</v>
      </c>
      <c r="J54" s="275">
        <v>3.6000000000000002E-4</v>
      </c>
      <c r="K54" s="275">
        <v>3.2000000000000003E-4</v>
      </c>
      <c r="L54" s="289">
        <v>0.12825</v>
      </c>
      <c r="M54" s="275">
        <v>0.12708</v>
      </c>
      <c r="N54" s="275">
        <v>1.9000000000000001E-4</v>
      </c>
      <c r="O54" s="275">
        <v>9.7999999999999997E-4</v>
      </c>
      <c r="P54" s="289">
        <v>0.17413999999999999</v>
      </c>
      <c r="Q54" s="289">
        <v>0.17201</v>
      </c>
      <c r="R54" s="289">
        <v>1.7700000000000001E-3</v>
      </c>
      <c r="S54" s="289">
        <v>3.6000000000000002E-4</v>
      </c>
      <c r="T54" s="289">
        <v>0.19599</v>
      </c>
      <c r="U54" s="290">
        <v>0.19556999999999999</v>
      </c>
      <c r="V54" s="290">
        <v>6.0000000000000002E-5</v>
      </c>
      <c r="W54" s="290">
        <v>3.6000000000000002E-4</v>
      </c>
      <c r="X54" s="290">
        <v>0.16725000000000001</v>
      </c>
      <c r="Y54" s="290">
        <v>0.16608000000000001</v>
      </c>
      <c r="Z54" s="290">
        <v>1.9000000000000001E-4</v>
      </c>
      <c r="AA54" s="290">
        <v>9.7999999999999997E-4</v>
      </c>
      <c r="AB54" s="290">
        <v>9.1670000000000001E-2</v>
      </c>
      <c r="AC54" s="290">
        <v>9.1209999999999999E-2</v>
      </c>
      <c r="AD54" s="290">
        <v>2.5999999999999998E-4</v>
      </c>
      <c r="AE54" s="290">
        <v>2.0000000000000001E-4</v>
      </c>
      <c r="AF54" s="291">
        <v>0</v>
      </c>
      <c r="AG54" s="291">
        <v>0</v>
      </c>
      <c r="AH54" s="291">
        <v>0</v>
      </c>
      <c r="AI54" s="291">
        <v>0</v>
      </c>
    </row>
    <row r="55" spans="1:35">
      <c r="A55" s="649"/>
      <c r="B55" s="649"/>
      <c r="C55" s="64" t="s">
        <v>3678</v>
      </c>
      <c r="D55" s="288">
        <v>0.27849000000000002</v>
      </c>
      <c r="E55" s="292">
        <v>0.27578000000000003</v>
      </c>
      <c r="F55" s="292">
        <v>1.0000000000000001E-5</v>
      </c>
      <c r="G55" s="292">
        <v>2.6900000000000001E-3</v>
      </c>
      <c r="H55" s="288">
        <v>0.26186999999999999</v>
      </c>
      <c r="I55" s="292">
        <v>0.26078000000000001</v>
      </c>
      <c r="J55" s="292">
        <v>5.6999999999999998E-4</v>
      </c>
      <c r="K55" s="292">
        <v>5.1999999999999995E-4</v>
      </c>
      <c r="L55" s="288">
        <v>0.20638999999999999</v>
      </c>
      <c r="M55" s="292">
        <v>0.20452000000000001</v>
      </c>
      <c r="N55" s="292">
        <v>2.9999999999999997E-4</v>
      </c>
      <c r="O55" s="292">
        <v>1.57E-3</v>
      </c>
      <c r="P55" s="288">
        <v>0.28025</v>
      </c>
      <c r="Q55" s="288">
        <v>0.27682000000000001</v>
      </c>
      <c r="R55" s="288">
        <v>2.8600000000000001E-3</v>
      </c>
      <c r="S55" s="288">
        <v>5.8E-4</v>
      </c>
      <c r="T55" s="288">
        <v>0.31541000000000002</v>
      </c>
      <c r="U55" s="293">
        <v>0.31474000000000002</v>
      </c>
      <c r="V55" s="293">
        <v>9.0000000000000006E-5</v>
      </c>
      <c r="W55" s="293">
        <v>5.8E-4</v>
      </c>
      <c r="X55" s="293">
        <v>0.26915</v>
      </c>
      <c r="Y55" s="293">
        <v>0.26728000000000002</v>
      </c>
      <c r="Z55" s="293">
        <v>2.9999999999999997E-4</v>
      </c>
      <c r="AA55" s="293">
        <v>1.57E-3</v>
      </c>
      <c r="AB55" s="293">
        <v>0.14751</v>
      </c>
      <c r="AC55" s="293">
        <v>0.14677999999999999</v>
      </c>
      <c r="AD55" s="293">
        <v>4.0999999999999999E-4</v>
      </c>
      <c r="AE55" s="293">
        <v>3.2000000000000003E-4</v>
      </c>
      <c r="AF55" s="294">
        <v>0</v>
      </c>
      <c r="AG55" s="294">
        <v>0</v>
      </c>
      <c r="AH55" s="294">
        <v>0</v>
      </c>
      <c r="AI55" s="294">
        <v>0</v>
      </c>
    </row>
    <row r="56" spans="1:35">
      <c r="A56" s="309"/>
      <c r="B56" s="309"/>
      <c r="C56" s="309"/>
      <c r="D56" s="309"/>
      <c r="E56" s="309"/>
      <c r="F56" s="309"/>
      <c r="G56" s="309"/>
      <c r="H56" s="309"/>
      <c r="I56" s="309"/>
      <c r="J56" s="309"/>
      <c r="K56" s="309"/>
      <c r="L56" s="309"/>
      <c r="M56" s="309"/>
      <c r="N56" s="309"/>
      <c r="O56" s="309"/>
      <c r="P56" s="309"/>
      <c r="Q56" s="309"/>
      <c r="R56" s="309"/>
      <c r="S56" s="309"/>
      <c r="T56" s="309"/>
      <c r="U56" s="309"/>
      <c r="V56" s="309"/>
      <c r="W56" s="309"/>
      <c r="X56" s="309"/>
      <c r="Y56" s="309"/>
      <c r="Z56" s="309"/>
      <c r="AA56" s="309"/>
      <c r="AB56" s="309"/>
      <c r="AC56" s="309"/>
      <c r="AD56" s="309"/>
      <c r="AE56" s="309"/>
      <c r="AF56" s="309"/>
      <c r="AG56" s="309"/>
      <c r="AH56" s="309"/>
      <c r="AI56" s="309"/>
    </row>
    <row r="57" spans="1:35">
      <c r="A57" s="309"/>
      <c r="B57" s="309"/>
      <c r="C57" s="309"/>
      <c r="D57" s="309"/>
      <c r="E57" s="309"/>
      <c r="F57" s="309"/>
      <c r="G57" s="309"/>
      <c r="H57" s="309"/>
      <c r="I57" s="309"/>
      <c r="J57" s="309"/>
      <c r="K57" s="309"/>
      <c r="L57" s="309"/>
      <c r="M57" s="309"/>
      <c r="N57" s="309"/>
      <c r="O57" s="309"/>
      <c r="P57" s="309"/>
      <c r="Q57" s="309"/>
      <c r="R57" s="309"/>
      <c r="S57" s="309"/>
      <c r="T57" s="309"/>
      <c r="U57" s="309"/>
      <c r="V57" s="309"/>
      <c r="W57" s="309"/>
      <c r="X57" s="309"/>
      <c r="Y57" s="309"/>
      <c r="Z57" s="309"/>
      <c r="AA57" s="309"/>
      <c r="AB57" s="309"/>
      <c r="AC57" s="309"/>
      <c r="AD57" s="309"/>
      <c r="AE57" s="309"/>
      <c r="AF57" s="309"/>
      <c r="AG57" s="309"/>
      <c r="AH57" s="309"/>
      <c r="AI57" s="309"/>
    </row>
    <row r="58" spans="1:35">
      <c r="A58" s="309"/>
      <c r="B58" s="309"/>
      <c r="C58" s="309"/>
      <c r="D58" s="309"/>
      <c r="E58" s="309"/>
      <c r="F58" s="309"/>
      <c r="G58" s="309"/>
      <c r="H58" s="309"/>
      <c r="I58" s="309"/>
      <c r="J58" s="309"/>
      <c r="K58" s="309"/>
      <c r="L58" s="309"/>
      <c r="M58" s="309"/>
      <c r="N58" s="309"/>
      <c r="O58" s="309"/>
      <c r="P58" s="309"/>
      <c r="Q58" s="309"/>
      <c r="R58" s="309"/>
      <c r="S58" s="309"/>
      <c r="T58" s="309"/>
      <c r="U58" s="309"/>
      <c r="V58" s="309"/>
      <c r="W58" s="309"/>
      <c r="X58" s="309"/>
      <c r="Y58" s="309"/>
      <c r="Z58" s="309"/>
      <c r="AA58" s="309"/>
      <c r="AB58" s="309"/>
      <c r="AC58" s="309"/>
      <c r="AD58" s="309"/>
      <c r="AE58" s="309"/>
      <c r="AF58" s="309"/>
      <c r="AG58" s="309"/>
      <c r="AH58" s="309"/>
      <c r="AI58" s="309"/>
    </row>
    <row r="59" spans="1:35" ht="15.6">
      <c r="A59" s="66" t="s">
        <v>3541</v>
      </c>
      <c r="B59" s="66" t="s">
        <v>3684</v>
      </c>
      <c r="C59" s="66" t="s">
        <v>3539</v>
      </c>
      <c r="D59" s="64" t="s">
        <v>3538</v>
      </c>
      <c r="E59" s="64" t="s">
        <v>3537</v>
      </c>
      <c r="F59" s="64" t="s">
        <v>3536</v>
      </c>
      <c r="G59" s="64" t="s">
        <v>3535</v>
      </c>
      <c r="H59" s="309"/>
      <c r="I59" s="309"/>
      <c r="J59" s="309"/>
      <c r="K59" s="309"/>
      <c r="L59" s="309"/>
      <c r="M59" s="309"/>
      <c r="N59" s="309"/>
      <c r="O59" s="309"/>
      <c r="P59" s="309"/>
      <c r="Q59" s="309"/>
      <c r="R59" s="309"/>
      <c r="S59" s="309"/>
      <c r="T59" s="309"/>
      <c r="U59" s="309"/>
      <c r="V59" s="309"/>
      <c r="W59" s="309"/>
      <c r="X59" s="309"/>
      <c r="Y59" s="309"/>
      <c r="Z59" s="309"/>
      <c r="AA59" s="309"/>
      <c r="AB59" s="309"/>
      <c r="AC59" s="309"/>
      <c r="AD59" s="309"/>
      <c r="AE59" s="309"/>
      <c r="AF59" s="309"/>
      <c r="AG59" s="309"/>
      <c r="AH59" s="309"/>
      <c r="AI59" s="309"/>
    </row>
    <row r="60" spans="1:35">
      <c r="A60" s="649" t="s">
        <v>3683</v>
      </c>
      <c r="B60" s="649" t="s">
        <v>3682</v>
      </c>
      <c r="C60" s="64" t="s">
        <v>3679</v>
      </c>
      <c r="D60" s="288">
        <v>8.319E-2</v>
      </c>
      <c r="E60" s="278">
        <v>8.0939999999999998E-2</v>
      </c>
      <c r="F60" s="278">
        <v>1.75E-3</v>
      </c>
      <c r="G60" s="278">
        <v>5.0000000000000001E-4</v>
      </c>
      <c r="H60" s="309"/>
      <c r="I60" s="309"/>
      <c r="J60" s="309"/>
      <c r="K60" s="309"/>
      <c r="L60" s="309"/>
      <c r="M60" s="309"/>
      <c r="N60" s="309"/>
      <c r="O60" s="309"/>
      <c r="P60" s="309"/>
      <c r="Q60" s="309"/>
      <c r="R60" s="309"/>
      <c r="S60" s="309"/>
      <c r="T60" s="309"/>
      <c r="U60" s="309"/>
      <c r="V60" s="309"/>
      <c r="W60" s="309"/>
      <c r="X60" s="309"/>
      <c r="Y60" s="309"/>
      <c r="Z60" s="309"/>
      <c r="AA60" s="309"/>
      <c r="AB60" s="309"/>
      <c r="AC60" s="309"/>
      <c r="AD60" s="309"/>
      <c r="AE60" s="309"/>
      <c r="AF60" s="309"/>
      <c r="AG60" s="309"/>
      <c r="AH60" s="309"/>
      <c r="AI60" s="309"/>
    </row>
    <row r="61" spans="1:35">
      <c r="A61" s="649"/>
      <c r="B61" s="649"/>
      <c r="C61" s="64" t="s">
        <v>3678</v>
      </c>
      <c r="D61" s="288">
        <v>0.13388999999999998</v>
      </c>
      <c r="E61" s="278">
        <v>0.13027</v>
      </c>
      <c r="F61" s="278">
        <v>2.82E-3</v>
      </c>
      <c r="G61" s="278">
        <v>8.0000000000000004E-4</v>
      </c>
      <c r="H61" s="309"/>
      <c r="I61" s="309"/>
      <c r="J61" s="309"/>
      <c r="K61" s="309"/>
      <c r="L61" s="309"/>
      <c r="M61" s="309"/>
      <c r="N61" s="309"/>
      <c r="O61" s="309"/>
      <c r="P61" s="309"/>
      <c r="Q61" s="309"/>
      <c r="R61" s="309"/>
      <c r="S61" s="309"/>
      <c r="T61" s="309"/>
      <c r="U61" s="309"/>
      <c r="V61" s="309"/>
      <c r="W61" s="309"/>
      <c r="X61" s="309"/>
      <c r="Y61" s="309"/>
      <c r="Z61" s="309"/>
      <c r="AA61" s="309"/>
      <c r="AB61" s="309"/>
      <c r="AC61" s="309"/>
      <c r="AD61" s="309"/>
      <c r="AE61" s="309"/>
      <c r="AF61" s="309"/>
      <c r="AG61" s="309"/>
      <c r="AH61" s="309"/>
      <c r="AI61" s="309"/>
    </row>
    <row r="62" spans="1:35">
      <c r="A62" s="649"/>
      <c r="B62" s="649" t="s">
        <v>26</v>
      </c>
      <c r="C62" s="64" t="s">
        <v>3679</v>
      </c>
      <c r="D62" s="288">
        <v>0.10107000000000001</v>
      </c>
      <c r="E62" s="278">
        <v>9.826E-2</v>
      </c>
      <c r="F62" s="278">
        <v>2.2799999999999999E-3</v>
      </c>
      <c r="G62" s="278">
        <v>5.2999999999999998E-4</v>
      </c>
      <c r="H62" s="309"/>
      <c r="I62" s="309"/>
      <c r="J62" s="309"/>
      <c r="K62" s="309"/>
      <c r="L62" s="309"/>
      <c r="M62" s="309"/>
      <c r="N62" s="309"/>
      <c r="O62" s="309"/>
      <c r="P62" s="309"/>
      <c r="Q62" s="309"/>
      <c r="R62" s="309"/>
      <c r="S62" s="309"/>
      <c r="T62" s="309"/>
      <c r="U62" s="309"/>
      <c r="V62" s="309"/>
      <c r="W62" s="309"/>
      <c r="X62" s="309"/>
      <c r="Y62" s="309"/>
      <c r="Z62" s="309"/>
      <c r="AA62" s="309"/>
      <c r="AB62" s="309"/>
      <c r="AC62" s="309"/>
      <c r="AD62" s="309"/>
      <c r="AE62" s="309"/>
      <c r="AF62" s="309"/>
      <c r="AG62" s="309"/>
      <c r="AH62" s="309"/>
      <c r="AI62" s="309"/>
    </row>
    <row r="63" spans="1:35">
      <c r="A63" s="649"/>
      <c r="B63" s="649"/>
      <c r="C63" s="64" t="s">
        <v>3678</v>
      </c>
      <c r="D63" s="288">
        <v>0.16264999999999999</v>
      </c>
      <c r="E63" s="278">
        <v>0.15812999999999999</v>
      </c>
      <c r="F63" s="278">
        <v>3.6700000000000001E-3</v>
      </c>
      <c r="G63" s="278">
        <v>8.4999999999999995E-4</v>
      </c>
      <c r="H63" s="309"/>
      <c r="I63" s="309"/>
      <c r="J63" s="309"/>
      <c r="K63" s="309"/>
      <c r="L63" s="309"/>
      <c r="M63" s="309"/>
      <c r="N63" s="309"/>
      <c r="O63" s="309"/>
      <c r="P63" s="309"/>
      <c r="Q63" s="309"/>
      <c r="R63" s="309"/>
      <c r="S63" s="309"/>
      <c r="T63" s="309"/>
      <c r="U63" s="309"/>
      <c r="V63" s="309"/>
      <c r="W63" s="309"/>
      <c r="X63" s="309"/>
      <c r="Y63" s="309"/>
      <c r="Z63" s="309"/>
      <c r="AA63" s="309"/>
      <c r="AB63" s="309"/>
      <c r="AC63" s="309"/>
      <c r="AD63" s="309"/>
      <c r="AE63" s="309"/>
      <c r="AF63" s="309"/>
      <c r="AG63" s="309"/>
      <c r="AH63" s="309"/>
      <c r="AI63" s="309"/>
    </row>
    <row r="64" spans="1:35">
      <c r="A64" s="649"/>
      <c r="B64" s="649" t="s">
        <v>3681</v>
      </c>
      <c r="C64" s="64" t="s">
        <v>3679</v>
      </c>
      <c r="D64" s="288">
        <v>0.13252</v>
      </c>
      <c r="E64" s="278">
        <v>0.13072</v>
      </c>
      <c r="F64" s="278">
        <v>1.2700000000000001E-3</v>
      </c>
      <c r="G64" s="278">
        <v>5.2999999999999998E-4</v>
      </c>
      <c r="H64" s="309"/>
      <c r="I64" s="309"/>
      <c r="J64" s="309"/>
      <c r="K64" s="309"/>
      <c r="L64" s="309"/>
      <c r="M64" s="309"/>
      <c r="N64" s="309"/>
      <c r="O64" s="309"/>
      <c r="P64" s="309"/>
      <c r="Q64" s="309"/>
      <c r="R64" s="309"/>
      <c r="S64" s="309"/>
      <c r="T64" s="309"/>
      <c r="U64" s="309"/>
      <c r="V64" s="309"/>
      <c r="W64" s="309"/>
      <c r="X64" s="309"/>
      <c r="Y64" s="309"/>
      <c r="Z64" s="309"/>
      <c r="AA64" s="309"/>
      <c r="AB64" s="309"/>
      <c r="AC64" s="309"/>
      <c r="AD64" s="309"/>
      <c r="AE64" s="309"/>
      <c r="AF64" s="309"/>
      <c r="AG64" s="309"/>
      <c r="AH64" s="309"/>
      <c r="AI64" s="309"/>
    </row>
    <row r="65" spans="1:35">
      <c r="A65" s="649"/>
      <c r="B65" s="649"/>
      <c r="C65" s="64" t="s">
        <v>3678</v>
      </c>
      <c r="D65" s="288">
        <v>0.21325999999999998</v>
      </c>
      <c r="E65" s="278">
        <v>0.21037</v>
      </c>
      <c r="F65" s="278">
        <v>2.0400000000000001E-3</v>
      </c>
      <c r="G65" s="278">
        <v>8.4999999999999995E-4</v>
      </c>
      <c r="H65" s="309"/>
      <c r="I65" s="309"/>
      <c r="J65" s="309"/>
      <c r="K65" s="309"/>
      <c r="L65" s="309"/>
      <c r="M65" s="309"/>
      <c r="N65" s="309"/>
      <c r="O65" s="309"/>
      <c r="P65" s="309"/>
      <c r="Q65" s="309"/>
      <c r="R65" s="309"/>
      <c r="S65" s="309"/>
      <c r="T65" s="309"/>
      <c r="U65" s="309"/>
      <c r="V65" s="309"/>
      <c r="W65" s="309"/>
      <c r="X65" s="309"/>
      <c r="Y65" s="309"/>
      <c r="Z65" s="309"/>
      <c r="AA65" s="309"/>
      <c r="AB65" s="309"/>
      <c r="AC65" s="309"/>
      <c r="AD65" s="309"/>
      <c r="AE65" s="309"/>
      <c r="AF65" s="309"/>
      <c r="AG65" s="309"/>
      <c r="AH65" s="309"/>
      <c r="AI65" s="309"/>
    </row>
    <row r="66" spans="1:35">
      <c r="A66" s="649"/>
      <c r="B66" s="649" t="s">
        <v>3680</v>
      </c>
      <c r="C66" s="64" t="s">
        <v>3679</v>
      </c>
      <c r="D66" s="288">
        <v>0.11367000000000001</v>
      </c>
      <c r="E66" s="278">
        <v>0.11138000000000001</v>
      </c>
      <c r="F66" s="278">
        <v>1.7700000000000001E-3</v>
      </c>
      <c r="G66" s="278">
        <v>5.1999999999999995E-4</v>
      </c>
      <c r="H66" s="309"/>
      <c r="I66" s="309"/>
      <c r="J66" s="309"/>
      <c r="K66" s="309"/>
      <c r="L66" s="309"/>
      <c r="M66" s="309"/>
      <c r="N66" s="309"/>
      <c r="O66" s="309"/>
      <c r="P66" s="309"/>
      <c r="Q66" s="309"/>
      <c r="R66" s="309"/>
      <c r="S66" s="309"/>
      <c r="T66" s="309"/>
      <c r="U66" s="309"/>
      <c r="V66" s="309"/>
      <c r="W66" s="309"/>
      <c r="X66" s="309"/>
      <c r="Y66" s="309"/>
      <c r="Z66" s="309"/>
      <c r="AA66" s="309"/>
      <c r="AB66" s="309"/>
      <c r="AC66" s="309"/>
      <c r="AD66" s="309"/>
      <c r="AE66" s="309"/>
      <c r="AF66" s="309"/>
      <c r="AG66" s="309"/>
      <c r="AH66" s="309"/>
      <c r="AI66" s="309"/>
    </row>
    <row r="67" spans="1:35">
      <c r="A67" s="649"/>
      <c r="B67" s="649"/>
      <c r="C67" s="64" t="s">
        <v>3678</v>
      </c>
      <c r="D67" s="288">
        <v>0.18293000000000001</v>
      </c>
      <c r="E67" s="278">
        <v>0.17924999999999999</v>
      </c>
      <c r="F67" s="278">
        <v>2.8400000000000001E-3</v>
      </c>
      <c r="G67" s="278">
        <v>8.4000000000000003E-4</v>
      </c>
      <c r="H67" s="309"/>
      <c r="I67" s="309"/>
      <c r="J67" s="309"/>
      <c r="K67" s="309"/>
      <c r="L67" s="309"/>
      <c r="M67" s="309"/>
      <c r="N67" s="309"/>
      <c r="O67" s="309"/>
      <c r="P67" s="309"/>
      <c r="Q67" s="309"/>
      <c r="R67" s="309"/>
      <c r="S67" s="309"/>
      <c r="T67" s="309"/>
      <c r="U67" s="309"/>
      <c r="V67" s="309"/>
      <c r="W67" s="309"/>
      <c r="X67" s="309"/>
      <c r="Y67" s="309"/>
      <c r="Z67" s="309"/>
      <c r="AA67" s="309"/>
      <c r="AB67" s="309"/>
      <c r="AC67" s="309"/>
      <c r="AD67" s="309"/>
      <c r="AE67" s="309"/>
      <c r="AF67" s="309"/>
      <c r="AG67" s="309"/>
      <c r="AH67" s="309"/>
      <c r="AI67" s="309"/>
    </row>
    <row r="68" spans="1:35">
      <c r="A68" s="303"/>
      <c r="B68" s="303"/>
      <c r="C68" s="303"/>
      <c r="D68" s="303"/>
      <c r="E68" s="303"/>
      <c r="F68" s="303"/>
      <c r="G68" s="303"/>
      <c r="H68" s="303"/>
      <c r="I68" s="303"/>
      <c r="J68" s="303"/>
      <c r="K68" s="303"/>
      <c r="L68" s="303"/>
      <c r="M68" s="309"/>
      <c r="N68" s="309"/>
      <c r="O68" s="309"/>
      <c r="P68" s="309"/>
      <c r="Q68" s="309"/>
      <c r="R68" s="309"/>
      <c r="S68" s="309"/>
      <c r="T68" s="309"/>
      <c r="U68" s="309"/>
      <c r="V68" s="309"/>
      <c r="W68" s="309"/>
      <c r="X68" s="309"/>
      <c r="Y68" s="309"/>
      <c r="Z68" s="309"/>
      <c r="AA68" s="309"/>
      <c r="AB68" s="309"/>
      <c r="AC68" s="309"/>
      <c r="AD68" s="309"/>
      <c r="AE68" s="309"/>
      <c r="AF68" s="309"/>
      <c r="AG68" s="309"/>
      <c r="AH68" s="309"/>
      <c r="AI68" s="309"/>
    </row>
    <row r="69" spans="1:35">
      <c r="A69" s="303"/>
      <c r="B69" s="303"/>
      <c r="C69" s="303"/>
      <c r="D69" s="303"/>
      <c r="E69" s="303"/>
      <c r="F69" s="303"/>
      <c r="G69" s="303"/>
      <c r="H69" s="303"/>
      <c r="I69" s="303"/>
      <c r="J69" s="303"/>
      <c r="K69" s="303"/>
      <c r="L69" s="303"/>
      <c r="M69" s="309"/>
      <c r="N69" s="309"/>
      <c r="O69" s="309"/>
      <c r="P69" s="309"/>
      <c r="Q69" s="309"/>
      <c r="R69" s="309"/>
      <c r="S69" s="309"/>
      <c r="T69" s="309"/>
      <c r="U69" s="309"/>
      <c r="V69" s="309"/>
      <c r="W69" s="309"/>
      <c r="X69" s="309"/>
      <c r="Y69" s="309"/>
      <c r="Z69" s="309"/>
      <c r="AA69" s="309"/>
      <c r="AB69" s="309"/>
      <c r="AC69" s="309"/>
      <c r="AD69" s="309"/>
      <c r="AE69" s="309"/>
      <c r="AF69" s="309"/>
      <c r="AG69" s="309"/>
      <c r="AH69" s="309"/>
      <c r="AI69" s="309"/>
    </row>
    <row r="70" spans="1:35" ht="15.6">
      <c r="A70" s="338" t="s">
        <v>3525</v>
      </c>
      <c r="B70" s="339"/>
      <c r="C70" s="339"/>
      <c r="D70" s="339"/>
      <c r="E70" s="339"/>
      <c r="F70" s="339"/>
      <c r="G70" s="339"/>
      <c r="H70" s="339"/>
      <c r="I70" s="339"/>
      <c r="J70" s="339"/>
      <c r="K70" s="339"/>
      <c r="L70" s="339"/>
      <c r="M70" s="340"/>
      <c r="N70" s="340"/>
      <c r="O70" s="340"/>
      <c r="P70" s="261"/>
      <c r="Q70" s="261"/>
      <c r="R70" s="261"/>
      <c r="S70" s="261"/>
      <c r="T70" s="261"/>
      <c r="U70" s="261"/>
      <c r="V70" s="261"/>
      <c r="W70" s="261"/>
      <c r="X70" s="261"/>
      <c r="Y70" s="261"/>
      <c r="Z70" s="261"/>
      <c r="AA70" s="261"/>
    </row>
    <row r="71" spans="1:35" ht="21" customHeight="1">
      <c r="A71" s="620" t="s">
        <v>3677</v>
      </c>
      <c r="B71" s="620"/>
      <c r="C71" s="620"/>
      <c r="D71" s="620"/>
      <c r="E71" s="620"/>
      <c r="F71" s="620"/>
      <c r="G71" s="620"/>
      <c r="H71" s="620"/>
      <c r="I71" s="620"/>
      <c r="J71" s="620"/>
      <c r="K71" s="620"/>
      <c r="L71" s="620"/>
      <c r="M71" s="620"/>
      <c r="N71" s="340"/>
      <c r="O71" s="340"/>
      <c r="P71" s="261"/>
      <c r="Q71" s="261"/>
      <c r="R71" s="261"/>
      <c r="S71" s="261"/>
      <c r="T71" s="261"/>
      <c r="U71" s="261"/>
      <c r="V71" s="261"/>
      <c r="W71" s="261"/>
      <c r="X71" s="261"/>
      <c r="Y71" s="261"/>
      <c r="Z71" s="261"/>
      <c r="AA71" s="261"/>
    </row>
    <row r="72" spans="1:35" ht="37.5" customHeight="1">
      <c r="A72" s="617" t="s">
        <v>3676</v>
      </c>
      <c r="B72" s="617"/>
      <c r="C72" s="617"/>
      <c r="D72" s="617"/>
      <c r="E72" s="617"/>
      <c r="F72" s="617"/>
      <c r="G72" s="617"/>
      <c r="H72" s="617"/>
      <c r="I72" s="617"/>
      <c r="J72" s="617"/>
      <c r="K72" s="617"/>
      <c r="L72" s="617"/>
      <c r="M72" s="617"/>
      <c r="N72" s="340"/>
      <c r="O72" s="340"/>
      <c r="P72" s="261"/>
      <c r="Q72" s="261"/>
      <c r="R72" s="261"/>
      <c r="S72" s="261"/>
      <c r="T72" s="261"/>
      <c r="U72" s="261"/>
      <c r="V72" s="261"/>
      <c r="W72" s="261"/>
      <c r="X72" s="261"/>
      <c r="Y72" s="261"/>
      <c r="Z72" s="261"/>
      <c r="AA72" s="261"/>
    </row>
    <row r="73" spans="1:35" ht="15" customHeight="1">
      <c r="A73" s="620" t="s">
        <v>3675</v>
      </c>
      <c r="B73" s="620"/>
      <c r="C73" s="620"/>
      <c r="D73" s="620"/>
      <c r="E73" s="620"/>
      <c r="F73" s="620"/>
      <c r="G73" s="620"/>
      <c r="H73" s="620"/>
      <c r="I73" s="620"/>
      <c r="J73" s="620"/>
      <c r="K73" s="620"/>
      <c r="L73" s="620"/>
      <c r="M73" s="620"/>
      <c r="N73" s="340"/>
      <c r="O73" s="340"/>
      <c r="P73" s="261"/>
      <c r="Q73" s="261"/>
      <c r="R73" s="261"/>
      <c r="S73" s="261"/>
      <c r="T73" s="261"/>
      <c r="U73" s="261"/>
      <c r="V73" s="261"/>
      <c r="W73" s="261"/>
      <c r="X73" s="261"/>
      <c r="Y73" s="261"/>
      <c r="Z73" s="261"/>
      <c r="AA73" s="261"/>
    </row>
    <row r="74" spans="1:35" ht="57" customHeight="1">
      <c r="A74" s="674" t="s">
        <v>3674</v>
      </c>
      <c r="B74" s="674"/>
      <c r="C74" s="674"/>
      <c r="D74" s="674"/>
      <c r="E74" s="674"/>
      <c r="F74" s="674"/>
      <c r="G74" s="674"/>
      <c r="H74" s="674"/>
      <c r="I74" s="674"/>
      <c r="J74" s="674"/>
      <c r="K74" s="674"/>
      <c r="L74" s="674"/>
      <c r="M74" s="674"/>
      <c r="N74" s="340"/>
      <c r="O74" s="340"/>
      <c r="P74" s="261"/>
      <c r="Q74" s="261"/>
      <c r="R74" s="261"/>
      <c r="S74" s="261"/>
      <c r="T74" s="261"/>
      <c r="U74" s="261"/>
      <c r="V74" s="261"/>
      <c r="W74" s="261"/>
      <c r="X74" s="261"/>
      <c r="Y74" s="261"/>
      <c r="Z74" s="261"/>
      <c r="AA74" s="261"/>
    </row>
    <row r="75" spans="1:35" ht="15" customHeight="1">
      <c r="A75" s="620" t="s">
        <v>3673</v>
      </c>
      <c r="B75" s="620"/>
      <c r="C75" s="620"/>
      <c r="D75" s="620"/>
      <c r="E75" s="620"/>
      <c r="F75" s="620"/>
      <c r="G75" s="620"/>
      <c r="H75" s="620"/>
      <c r="I75" s="620"/>
      <c r="J75" s="620"/>
      <c r="K75" s="620"/>
      <c r="L75" s="620"/>
      <c r="M75" s="620"/>
      <c r="P75" s="261"/>
      <c r="Q75" s="261"/>
      <c r="R75" s="261"/>
      <c r="S75" s="261"/>
      <c r="T75" s="261"/>
      <c r="U75" s="261"/>
      <c r="V75" s="261"/>
      <c r="W75" s="261"/>
      <c r="X75" s="261"/>
      <c r="Y75" s="261"/>
      <c r="Z75" s="261"/>
      <c r="AA75" s="261"/>
    </row>
    <row r="76" spans="1:35" ht="39" customHeight="1">
      <c r="A76" s="617" t="s">
        <v>3672</v>
      </c>
      <c r="B76" s="617"/>
      <c r="C76" s="617"/>
      <c r="D76" s="617"/>
      <c r="E76" s="617"/>
      <c r="F76" s="617"/>
      <c r="G76" s="617"/>
      <c r="H76" s="617"/>
      <c r="I76" s="617"/>
      <c r="J76" s="617"/>
      <c r="K76" s="617"/>
      <c r="L76" s="617"/>
      <c r="M76" s="617"/>
      <c r="P76" s="261"/>
      <c r="Q76" s="261"/>
      <c r="R76" s="261"/>
      <c r="S76" s="261"/>
      <c r="T76" s="261"/>
      <c r="U76" s="261"/>
      <c r="V76" s="261"/>
      <c r="W76" s="261"/>
      <c r="X76" s="261"/>
      <c r="Y76" s="261"/>
      <c r="Z76" s="261"/>
      <c r="AA76" s="261"/>
    </row>
    <row r="77" spans="1:35" ht="15" customHeight="1">
      <c r="A77" s="620" t="s">
        <v>3671</v>
      </c>
      <c r="B77" s="620"/>
      <c r="C77" s="620"/>
      <c r="D77" s="620"/>
      <c r="E77" s="620"/>
      <c r="F77" s="620"/>
      <c r="G77" s="620"/>
      <c r="H77" s="620"/>
      <c r="I77" s="620"/>
      <c r="J77" s="620"/>
      <c r="K77" s="620"/>
      <c r="L77" s="620"/>
      <c r="M77" s="620"/>
      <c r="P77" s="261"/>
      <c r="Q77" s="261"/>
      <c r="R77" s="261"/>
      <c r="S77" s="261"/>
      <c r="T77" s="261"/>
      <c r="U77" s="261"/>
      <c r="V77" s="261"/>
      <c r="W77" s="261"/>
      <c r="X77" s="261"/>
      <c r="Y77" s="261"/>
      <c r="Z77" s="261"/>
      <c r="AA77" s="261"/>
    </row>
    <row r="78" spans="1:35" ht="19.5" customHeight="1">
      <c r="B78" s="341" t="s">
        <v>3670</v>
      </c>
      <c r="C78" s="305"/>
      <c r="D78" s="305"/>
      <c r="E78" s="305"/>
      <c r="F78" s="305"/>
      <c r="G78" s="305"/>
      <c r="H78" s="305"/>
      <c r="I78" s="305"/>
      <c r="J78" s="305"/>
      <c r="K78" s="305"/>
      <c r="L78" s="342"/>
      <c r="P78" s="261"/>
      <c r="Q78" s="261"/>
      <c r="R78" s="261"/>
      <c r="S78" s="261"/>
      <c r="T78" s="261"/>
      <c r="U78" s="261"/>
      <c r="V78" s="261"/>
      <c r="W78" s="261"/>
      <c r="X78" s="261"/>
      <c r="Y78" s="261"/>
      <c r="Z78" s="261"/>
      <c r="AA78" s="261"/>
    </row>
    <row r="79" spans="1:35" ht="12.75" customHeight="1">
      <c r="A79" s="332"/>
      <c r="B79" s="671" t="s">
        <v>3669</v>
      </c>
      <c r="C79" s="671"/>
      <c r="D79" s="671"/>
      <c r="E79" s="671"/>
      <c r="F79" s="671"/>
      <c r="G79" s="671"/>
      <c r="H79" s="671"/>
      <c r="I79" s="671"/>
      <c r="J79" s="671"/>
      <c r="K79" s="671"/>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332"/>
      <c r="AI79" s="332"/>
    </row>
    <row r="80" spans="1:35">
      <c r="A80" s="306"/>
      <c r="B80" s="337"/>
      <c r="C80" s="334"/>
      <c r="D80" s="334"/>
      <c r="E80" s="334"/>
      <c r="F80" s="334"/>
      <c r="G80" s="334"/>
      <c r="H80" s="334"/>
      <c r="I80" s="334"/>
      <c r="J80" s="334"/>
      <c r="K80" s="334"/>
      <c r="L80" s="306"/>
      <c r="M80" s="306"/>
      <c r="N80" s="306"/>
      <c r="O80" s="306"/>
      <c r="P80" s="306"/>
      <c r="Q80" s="306"/>
      <c r="R80" s="306"/>
      <c r="S80" s="306"/>
      <c r="T80" s="306"/>
      <c r="U80" s="306"/>
      <c r="V80" s="306"/>
      <c r="W80" s="306"/>
      <c r="X80" s="306"/>
      <c r="Y80" s="306"/>
      <c r="Z80" s="306"/>
      <c r="AA80" s="306"/>
      <c r="AB80" s="306"/>
      <c r="AC80" s="306"/>
      <c r="AD80" s="306"/>
      <c r="AE80" s="306"/>
      <c r="AF80" s="306"/>
      <c r="AG80" s="306"/>
      <c r="AH80" s="306"/>
      <c r="AI80" s="306"/>
    </row>
    <row r="81" spans="1:35">
      <c r="B81" s="86"/>
      <c r="C81" s="91" t="s">
        <v>3655</v>
      </c>
      <c r="D81" s="91" t="s">
        <v>3654</v>
      </c>
      <c r="E81" s="91" t="s">
        <v>3654</v>
      </c>
      <c r="F81" s="91" t="s">
        <v>3653</v>
      </c>
      <c r="G81" s="91" t="s">
        <v>3653</v>
      </c>
      <c r="H81" s="668" t="s">
        <v>3652</v>
      </c>
      <c r="I81" s="669"/>
      <c r="J81" s="669"/>
      <c r="K81" s="670"/>
      <c r="P81" s="261"/>
      <c r="AB81" s="260"/>
      <c r="AC81" s="260"/>
      <c r="AD81" s="260"/>
      <c r="AE81" s="260"/>
      <c r="AF81" s="260"/>
      <c r="AG81" s="260"/>
      <c r="AH81" s="260"/>
      <c r="AI81" s="260"/>
    </row>
    <row r="82" spans="1:35" ht="28.8">
      <c r="B82" s="90"/>
      <c r="C82" s="64"/>
      <c r="D82" s="90" t="s">
        <v>3651</v>
      </c>
      <c r="E82" s="90" t="s">
        <v>3650</v>
      </c>
      <c r="F82" s="90" t="s">
        <v>3651</v>
      </c>
      <c r="G82" s="90" t="s">
        <v>3650</v>
      </c>
      <c r="H82" s="659"/>
      <c r="I82" s="660"/>
      <c r="J82" s="660"/>
      <c r="K82" s="661"/>
      <c r="P82" s="261"/>
      <c r="AB82" s="260"/>
      <c r="AC82" s="260"/>
      <c r="AD82" s="260"/>
      <c r="AE82" s="260"/>
      <c r="AF82" s="260"/>
      <c r="AG82" s="260"/>
      <c r="AH82" s="260"/>
      <c r="AI82" s="260"/>
    </row>
    <row r="83" spans="1:35" ht="15" customHeight="1">
      <c r="B83" s="89" t="s">
        <v>3588</v>
      </c>
      <c r="C83" s="88" t="s">
        <v>3583</v>
      </c>
      <c r="D83" s="86" t="s">
        <v>3631</v>
      </c>
      <c r="E83" s="86" t="s">
        <v>3647</v>
      </c>
      <c r="F83" s="86" t="s">
        <v>3631</v>
      </c>
      <c r="G83" s="86" t="s">
        <v>3647</v>
      </c>
      <c r="H83" s="665" t="s">
        <v>3668</v>
      </c>
      <c r="I83" s="666"/>
      <c r="J83" s="666"/>
      <c r="K83" s="667"/>
      <c r="P83" s="261"/>
      <c r="AB83" s="260"/>
      <c r="AC83" s="260"/>
      <c r="AD83" s="260"/>
      <c r="AE83" s="260"/>
      <c r="AF83" s="260"/>
      <c r="AG83" s="260"/>
      <c r="AH83" s="260"/>
      <c r="AI83" s="260"/>
    </row>
    <row r="84" spans="1:35" ht="15" customHeight="1">
      <c r="B84" s="89" t="s">
        <v>3667</v>
      </c>
      <c r="C84" s="88" t="s">
        <v>3632</v>
      </c>
      <c r="D84" s="86" t="s">
        <v>3631</v>
      </c>
      <c r="E84" s="86" t="s">
        <v>3647</v>
      </c>
      <c r="F84" s="86" t="s">
        <v>3631</v>
      </c>
      <c r="G84" s="86" t="s">
        <v>3647</v>
      </c>
      <c r="H84" s="665" t="s">
        <v>3666</v>
      </c>
      <c r="I84" s="666"/>
      <c r="J84" s="666"/>
      <c r="K84" s="667"/>
      <c r="P84" s="261"/>
      <c r="AB84" s="260"/>
      <c r="AC84" s="260"/>
      <c r="AD84" s="260"/>
      <c r="AE84" s="260"/>
      <c r="AF84" s="260"/>
      <c r="AG84" s="260"/>
      <c r="AH84" s="260"/>
      <c r="AI84" s="260"/>
    </row>
    <row r="85" spans="1:35" ht="15" customHeight="1">
      <c r="B85" s="89" t="s">
        <v>3665</v>
      </c>
      <c r="C85" s="88" t="s">
        <v>3644</v>
      </c>
      <c r="D85" s="86" t="s">
        <v>3631</v>
      </c>
      <c r="E85" s="86" t="s">
        <v>3631</v>
      </c>
      <c r="F85" s="86" t="s">
        <v>3631</v>
      </c>
      <c r="G85" s="86" t="s">
        <v>3631</v>
      </c>
      <c r="H85" s="665" t="s">
        <v>3664</v>
      </c>
      <c r="I85" s="666"/>
      <c r="J85" s="666"/>
      <c r="K85" s="667"/>
      <c r="P85" s="261"/>
      <c r="AB85" s="260"/>
      <c r="AC85" s="260"/>
      <c r="AD85" s="260"/>
      <c r="AE85" s="260"/>
      <c r="AF85" s="260"/>
      <c r="AG85" s="260"/>
      <c r="AH85" s="260"/>
      <c r="AI85" s="260"/>
    </row>
    <row r="86" spans="1:35" ht="30" customHeight="1">
      <c r="B86" s="89" t="s">
        <v>3663</v>
      </c>
      <c r="C86" s="88" t="s">
        <v>3632</v>
      </c>
      <c r="D86" s="86" t="s">
        <v>3631</v>
      </c>
      <c r="E86" s="86" t="s">
        <v>3631</v>
      </c>
      <c r="F86" s="86" t="s">
        <v>3631</v>
      </c>
      <c r="G86" s="86" t="s">
        <v>3631</v>
      </c>
      <c r="H86" s="665" t="s">
        <v>3662</v>
      </c>
      <c r="I86" s="666"/>
      <c r="J86" s="666"/>
      <c r="K86" s="667"/>
      <c r="P86" s="261"/>
      <c r="AB86" s="260"/>
      <c r="AC86" s="260"/>
      <c r="AD86" s="260"/>
      <c r="AE86" s="260"/>
      <c r="AF86" s="260"/>
      <c r="AG86" s="260"/>
      <c r="AH86" s="260"/>
      <c r="AI86" s="260"/>
    </row>
    <row r="87" spans="1:35" ht="33" customHeight="1">
      <c r="B87" s="89" t="s">
        <v>3661</v>
      </c>
      <c r="C87" s="88" t="s">
        <v>3632</v>
      </c>
      <c r="D87" s="86" t="s">
        <v>3631</v>
      </c>
      <c r="E87" s="86" t="s">
        <v>3631</v>
      </c>
      <c r="F87" s="86" t="s">
        <v>3631</v>
      </c>
      <c r="G87" s="86" t="s">
        <v>3631</v>
      </c>
      <c r="H87" s="665" t="s">
        <v>3660</v>
      </c>
      <c r="I87" s="666"/>
      <c r="J87" s="666"/>
      <c r="K87" s="667"/>
      <c r="P87" s="261"/>
      <c r="AB87" s="260"/>
      <c r="AC87" s="260"/>
      <c r="AD87" s="260"/>
      <c r="AE87" s="260"/>
      <c r="AF87" s="260"/>
      <c r="AG87" s="260"/>
      <c r="AH87" s="260"/>
      <c r="AI87" s="260"/>
    </row>
    <row r="88" spans="1:35" ht="26.25" customHeight="1">
      <c r="A88" s="330"/>
      <c r="B88" s="330"/>
      <c r="C88" s="330"/>
      <c r="D88" s="330"/>
      <c r="E88" s="330"/>
      <c r="F88" s="330"/>
      <c r="G88" s="330"/>
      <c r="H88" s="330"/>
      <c r="I88" s="330"/>
      <c r="J88" s="330"/>
      <c r="K88" s="330"/>
      <c r="P88" s="261"/>
      <c r="Q88" s="261"/>
      <c r="R88" s="261"/>
      <c r="S88" s="261"/>
      <c r="T88" s="261"/>
      <c r="U88" s="261"/>
      <c r="V88" s="261"/>
      <c r="W88" s="261"/>
      <c r="X88" s="261"/>
      <c r="Y88" s="261"/>
      <c r="Z88" s="261"/>
      <c r="AA88" s="261"/>
    </row>
    <row r="89" spans="1:35">
      <c r="B89" s="335" t="s">
        <v>3659</v>
      </c>
      <c r="C89" s="330"/>
      <c r="D89" s="330"/>
      <c r="E89" s="330"/>
      <c r="F89" s="330"/>
      <c r="G89" s="330"/>
      <c r="H89" s="330"/>
      <c r="I89" s="330"/>
      <c r="J89" s="330"/>
      <c r="K89" s="330"/>
      <c r="L89" s="330"/>
      <c r="P89" s="261"/>
      <c r="Q89" s="261"/>
      <c r="R89" s="261"/>
      <c r="S89" s="261"/>
      <c r="T89" s="261"/>
      <c r="U89" s="261"/>
      <c r="V89" s="261"/>
      <c r="W89" s="261"/>
      <c r="X89" s="261"/>
      <c r="Y89" s="261"/>
      <c r="Z89" s="261"/>
      <c r="AA89" s="261"/>
    </row>
    <row r="90" spans="1:35" ht="19.5" customHeight="1">
      <c r="A90" s="336"/>
      <c r="B90" s="671" t="s">
        <v>3658</v>
      </c>
      <c r="C90" s="671"/>
      <c r="D90" s="671"/>
      <c r="E90" s="671"/>
      <c r="F90" s="671"/>
      <c r="G90" s="671"/>
      <c r="H90" s="671"/>
      <c r="I90" s="671"/>
      <c r="J90" s="671"/>
      <c r="K90" s="671"/>
      <c r="L90" s="331"/>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332"/>
    </row>
    <row r="91" spans="1:35" ht="33" customHeight="1">
      <c r="A91" s="336"/>
      <c r="B91" s="672" t="s">
        <v>3657</v>
      </c>
      <c r="C91" s="672"/>
      <c r="D91" s="672"/>
      <c r="E91" s="672"/>
      <c r="F91" s="672"/>
      <c r="G91" s="672"/>
      <c r="H91" s="672"/>
      <c r="I91" s="672"/>
      <c r="J91" s="672"/>
      <c r="K91" s="672"/>
      <c r="L91" s="333"/>
      <c r="M91" s="333"/>
      <c r="N91" s="332"/>
      <c r="O91" s="332"/>
      <c r="P91" s="332"/>
      <c r="Q91" s="332"/>
      <c r="R91" s="332"/>
      <c r="S91" s="332"/>
      <c r="T91" s="332"/>
      <c r="U91" s="332"/>
      <c r="V91" s="332"/>
      <c r="W91" s="332"/>
      <c r="X91" s="332"/>
      <c r="Y91" s="332"/>
      <c r="Z91" s="332"/>
      <c r="AA91" s="332"/>
      <c r="AB91" s="332"/>
      <c r="AC91" s="332"/>
      <c r="AD91" s="332"/>
      <c r="AE91" s="332"/>
      <c r="AF91" s="332"/>
      <c r="AG91" s="332"/>
      <c r="AH91" s="332"/>
      <c r="AI91" s="332"/>
    </row>
    <row r="92" spans="1:35">
      <c r="B92" s="673" t="s">
        <v>3656</v>
      </c>
      <c r="C92" s="673"/>
      <c r="D92" s="673"/>
      <c r="E92" s="673"/>
      <c r="F92" s="673"/>
      <c r="G92" s="673"/>
      <c r="H92" s="330"/>
      <c r="I92" s="330"/>
      <c r="J92" s="330"/>
      <c r="K92" s="330"/>
      <c r="L92" s="330"/>
      <c r="P92" s="261"/>
      <c r="Q92" s="261"/>
      <c r="R92" s="261"/>
      <c r="S92" s="261"/>
      <c r="T92" s="261"/>
      <c r="U92" s="261"/>
      <c r="V92" s="261"/>
      <c r="W92" s="261"/>
      <c r="X92" s="261"/>
      <c r="Y92" s="261"/>
      <c r="Z92" s="261"/>
      <c r="AA92" s="261"/>
    </row>
    <row r="93" spans="1:35">
      <c r="A93" s="306"/>
      <c r="B93" s="337"/>
      <c r="C93" s="334"/>
      <c r="D93" s="334"/>
      <c r="E93" s="334"/>
      <c r="F93" s="334"/>
      <c r="G93" s="334"/>
      <c r="H93" s="334"/>
      <c r="I93" s="334"/>
      <c r="J93" s="334"/>
      <c r="K93" s="334"/>
      <c r="L93" s="334"/>
      <c r="M93" s="306"/>
      <c r="N93" s="306"/>
      <c r="O93" s="306"/>
      <c r="P93" s="306"/>
      <c r="Q93" s="306"/>
      <c r="R93" s="306"/>
      <c r="S93" s="306"/>
      <c r="T93" s="306"/>
      <c r="U93" s="306"/>
      <c r="V93" s="306"/>
      <c r="W93" s="306"/>
      <c r="X93" s="306"/>
      <c r="Y93" s="306"/>
      <c r="Z93" s="306"/>
      <c r="AA93" s="306"/>
      <c r="AB93" s="306"/>
      <c r="AC93" s="306"/>
      <c r="AD93" s="306"/>
      <c r="AE93" s="306"/>
      <c r="AF93" s="306"/>
      <c r="AG93" s="306"/>
      <c r="AH93" s="306"/>
      <c r="AI93" s="306"/>
    </row>
    <row r="94" spans="1:35">
      <c r="B94" s="86"/>
      <c r="C94" s="91" t="s">
        <v>3655</v>
      </c>
      <c r="D94" s="91" t="s">
        <v>3654</v>
      </c>
      <c r="E94" s="91" t="s">
        <v>3654</v>
      </c>
      <c r="F94" s="91" t="s">
        <v>3653</v>
      </c>
      <c r="G94" s="91" t="s">
        <v>3653</v>
      </c>
      <c r="H94" s="668" t="s">
        <v>3652</v>
      </c>
      <c r="I94" s="669"/>
      <c r="J94" s="669"/>
      <c r="K94" s="670"/>
      <c r="L94" s="330"/>
      <c r="AB94" s="260"/>
      <c r="AC94" s="260"/>
      <c r="AD94" s="260"/>
      <c r="AE94" s="260"/>
      <c r="AF94" s="260"/>
      <c r="AG94" s="260"/>
      <c r="AH94" s="260"/>
      <c r="AI94" s="260"/>
    </row>
    <row r="95" spans="1:35" ht="28.8">
      <c r="B95" s="90"/>
      <c r="C95" s="64"/>
      <c r="D95" s="90" t="s">
        <v>3651</v>
      </c>
      <c r="E95" s="90" t="s">
        <v>3650</v>
      </c>
      <c r="F95" s="90" t="s">
        <v>3651</v>
      </c>
      <c r="G95" s="90" t="s">
        <v>3650</v>
      </c>
      <c r="H95" s="659"/>
      <c r="I95" s="660"/>
      <c r="J95" s="660"/>
      <c r="K95" s="661"/>
      <c r="L95" s="330"/>
      <c r="AB95" s="260"/>
      <c r="AC95" s="260"/>
      <c r="AD95" s="260"/>
      <c r="AE95" s="260"/>
      <c r="AF95" s="260"/>
      <c r="AG95" s="260"/>
      <c r="AH95" s="260"/>
      <c r="AI95" s="260"/>
    </row>
    <row r="96" spans="1:35">
      <c r="A96" s="329" t="s">
        <v>0</v>
      </c>
      <c r="B96" s="89" t="s">
        <v>3649</v>
      </c>
      <c r="C96" s="88" t="s">
        <v>3583</v>
      </c>
      <c r="D96" s="86" t="s">
        <v>3631</v>
      </c>
      <c r="E96" s="86" t="s">
        <v>3647</v>
      </c>
      <c r="F96" s="87"/>
      <c r="G96" s="87"/>
      <c r="H96" s="662" t="s">
        <v>3646</v>
      </c>
      <c r="I96" s="663"/>
      <c r="J96" s="663"/>
      <c r="K96" s="664"/>
      <c r="L96" s="330"/>
      <c r="AB96" s="260"/>
      <c r="AC96" s="260"/>
      <c r="AD96" s="260"/>
      <c r="AE96" s="260"/>
      <c r="AF96" s="260"/>
      <c r="AG96" s="260"/>
      <c r="AH96" s="260"/>
      <c r="AI96" s="260"/>
    </row>
    <row r="97" spans="1:35">
      <c r="A97" s="329" t="s">
        <v>0</v>
      </c>
      <c r="B97" s="89" t="s">
        <v>3648</v>
      </c>
      <c r="C97" s="88" t="s">
        <v>3583</v>
      </c>
      <c r="D97" s="87"/>
      <c r="E97" s="87"/>
      <c r="F97" s="86" t="s">
        <v>3631</v>
      </c>
      <c r="G97" s="86" t="s">
        <v>3647</v>
      </c>
      <c r="H97" s="662" t="s">
        <v>3646</v>
      </c>
      <c r="I97" s="663"/>
      <c r="J97" s="663"/>
      <c r="K97" s="664"/>
      <c r="L97" s="330"/>
      <c r="AB97" s="260"/>
      <c r="AC97" s="260"/>
      <c r="AD97" s="260"/>
      <c r="AE97" s="260"/>
      <c r="AF97" s="260"/>
      <c r="AG97" s="260"/>
      <c r="AH97" s="260"/>
      <c r="AI97" s="260"/>
    </row>
    <row r="98" spans="1:35" ht="28.8">
      <c r="A98" s="329" t="s">
        <v>0</v>
      </c>
      <c r="B98" s="89" t="s">
        <v>3645</v>
      </c>
      <c r="C98" s="88" t="s">
        <v>3644</v>
      </c>
      <c r="D98" s="86" t="s">
        <v>3631</v>
      </c>
      <c r="E98" s="86" t="s">
        <v>3631</v>
      </c>
      <c r="F98" s="86" t="s">
        <v>3631</v>
      </c>
      <c r="G98" s="86" t="s">
        <v>3631</v>
      </c>
      <c r="H98" s="662" t="s">
        <v>3643</v>
      </c>
      <c r="I98" s="663"/>
      <c r="J98" s="663"/>
      <c r="K98" s="664"/>
      <c r="L98" s="330"/>
      <c r="AB98" s="260"/>
      <c r="AC98" s="260"/>
      <c r="AD98" s="260"/>
      <c r="AE98" s="260"/>
      <c r="AF98" s="260"/>
      <c r="AG98" s="260"/>
      <c r="AH98" s="260"/>
      <c r="AI98" s="260"/>
    </row>
    <row r="99" spans="1:35" ht="17.25" customHeight="1">
      <c r="A99" s="329" t="s">
        <v>0</v>
      </c>
      <c r="B99" s="89" t="s">
        <v>3642</v>
      </c>
      <c r="C99" s="88" t="s">
        <v>3632</v>
      </c>
      <c r="D99" s="86" t="s">
        <v>3631</v>
      </c>
      <c r="E99" s="86" t="s">
        <v>3631</v>
      </c>
      <c r="F99" s="86" t="s">
        <v>3631</v>
      </c>
      <c r="G99" s="86" t="s">
        <v>3631</v>
      </c>
      <c r="H99" s="662" t="s">
        <v>3641</v>
      </c>
      <c r="I99" s="663"/>
      <c r="J99" s="663"/>
      <c r="K99" s="664"/>
      <c r="L99" s="330"/>
      <c r="AB99" s="260"/>
      <c r="AC99" s="260"/>
      <c r="AD99" s="260"/>
      <c r="AE99" s="260"/>
      <c r="AF99" s="260"/>
      <c r="AG99" s="260"/>
      <c r="AH99" s="260"/>
      <c r="AI99" s="260"/>
    </row>
    <row r="100" spans="1:35">
      <c r="A100" s="329"/>
      <c r="B100" s="348" t="s">
        <v>3640</v>
      </c>
      <c r="C100" s="319"/>
      <c r="D100" s="319"/>
      <c r="E100" s="319"/>
      <c r="F100" s="319"/>
      <c r="G100" s="319"/>
      <c r="H100" s="319"/>
      <c r="I100" s="319"/>
      <c r="J100" s="319"/>
      <c r="K100" s="319"/>
      <c r="L100" s="330"/>
      <c r="AB100" s="260"/>
      <c r="AC100" s="260"/>
      <c r="AD100" s="260"/>
      <c r="AE100" s="260"/>
      <c r="AF100" s="260"/>
      <c r="AG100" s="260"/>
      <c r="AH100" s="260"/>
      <c r="AI100" s="260"/>
    </row>
    <row r="101" spans="1:35" ht="30.75" customHeight="1">
      <c r="A101" s="329" t="s">
        <v>1</v>
      </c>
      <c r="B101" s="89" t="s">
        <v>3639</v>
      </c>
      <c r="C101" s="88" t="s">
        <v>3632</v>
      </c>
      <c r="D101" s="86" t="s">
        <v>3631</v>
      </c>
      <c r="E101" s="86" t="s">
        <v>3631</v>
      </c>
      <c r="F101" s="87"/>
      <c r="G101" s="87"/>
      <c r="H101" s="665" t="s">
        <v>3636</v>
      </c>
      <c r="I101" s="666"/>
      <c r="J101" s="666"/>
      <c r="K101" s="667"/>
      <c r="L101" s="330"/>
      <c r="AB101" s="260"/>
      <c r="AC101" s="260"/>
      <c r="AD101" s="260"/>
      <c r="AE101" s="260"/>
      <c r="AF101" s="260"/>
      <c r="AG101" s="260"/>
      <c r="AH101" s="260"/>
      <c r="AI101" s="260"/>
    </row>
    <row r="102" spans="1:35" ht="30" customHeight="1">
      <c r="A102" s="329" t="s">
        <v>1</v>
      </c>
      <c r="B102" s="89" t="s">
        <v>3638</v>
      </c>
      <c r="C102" s="88" t="s">
        <v>3632</v>
      </c>
      <c r="D102" s="87"/>
      <c r="E102" s="87"/>
      <c r="F102" s="86" t="s">
        <v>3631</v>
      </c>
      <c r="G102" s="86" t="s">
        <v>3631</v>
      </c>
      <c r="H102" s="665" t="s">
        <v>3636</v>
      </c>
      <c r="I102" s="666"/>
      <c r="J102" s="666"/>
      <c r="K102" s="667"/>
      <c r="L102" s="330"/>
      <c r="AB102" s="260"/>
      <c r="AC102" s="260"/>
      <c r="AD102" s="260"/>
      <c r="AE102" s="260"/>
      <c r="AF102" s="260"/>
      <c r="AG102" s="260"/>
      <c r="AH102" s="260"/>
      <c r="AI102" s="260"/>
    </row>
    <row r="103" spans="1:35" ht="30" customHeight="1">
      <c r="A103" s="329" t="s">
        <v>1</v>
      </c>
      <c r="B103" s="89" t="s">
        <v>3637</v>
      </c>
      <c r="C103" s="88" t="s">
        <v>3632</v>
      </c>
      <c r="D103" s="86" t="s">
        <v>3631</v>
      </c>
      <c r="E103" s="86" t="s">
        <v>3631</v>
      </c>
      <c r="F103" s="86" t="s">
        <v>3631</v>
      </c>
      <c r="G103" s="86" t="s">
        <v>3631</v>
      </c>
      <c r="H103" s="665" t="s">
        <v>3636</v>
      </c>
      <c r="I103" s="666"/>
      <c r="J103" s="666"/>
      <c r="K103" s="667"/>
      <c r="L103" s="330"/>
      <c r="AB103" s="260"/>
      <c r="AC103" s="260"/>
      <c r="AD103" s="260"/>
      <c r="AE103" s="260"/>
      <c r="AF103" s="260"/>
      <c r="AG103" s="260"/>
      <c r="AH103" s="260"/>
      <c r="AI103" s="260"/>
    </row>
    <row r="104" spans="1:35">
      <c r="A104" s="329"/>
      <c r="B104" s="348" t="s">
        <v>3635</v>
      </c>
      <c r="C104" s="319"/>
      <c r="D104" s="319"/>
      <c r="E104" s="319"/>
      <c r="F104" s="319"/>
      <c r="G104" s="319"/>
      <c r="H104" s="319"/>
      <c r="I104" s="319"/>
      <c r="J104" s="319"/>
      <c r="K104" s="319"/>
      <c r="L104" s="330"/>
      <c r="AB104" s="260"/>
      <c r="AC104" s="260"/>
      <c r="AD104" s="260"/>
      <c r="AE104" s="260"/>
      <c r="AF104" s="260"/>
      <c r="AG104" s="260"/>
      <c r="AH104" s="260"/>
      <c r="AI104" s="260"/>
    </row>
    <row r="105" spans="1:35" ht="28.8">
      <c r="A105" s="329" t="s">
        <v>2</v>
      </c>
      <c r="B105" s="89" t="s">
        <v>3634</v>
      </c>
      <c r="C105" s="88" t="s">
        <v>3632</v>
      </c>
      <c r="D105" s="86" t="s">
        <v>3631</v>
      </c>
      <c r="E105" s="86" t="s">
        <v>3631</v>
      </c>
      <c r="F105" s="87"/>
      <c r="G105" s="87"/>
      <c r="H105" s="662" t="s">
        <v>3630</v>
      </c>
      <c r="I105" s="663"/>
      <c r="J105" s="663"/>
      <c r="K105" s="664"/>
      <c r="L105" s="330"/>
      <c r="AB105" s="260"/>
      <c r="AC105" s="260"/>
      <c r="AD105" s="260"/>
      <c r="AE105" s="260"/>
      <c r="AF105" s="260"/>
      <c r="AG105" s="260"/>
      <c r="AH105" s="260"/>
      <c r="AI105" s="260"/>
    </row>
    <row r="106" spans="1:35" ht="28.8">
      <c r="A106" s="329" t="s">
        <v>2</v>
      </c>
      <c r="B106" s="89" t="s">
        <v>3633</v>
      </c>
      <c r="C106" s="88" t="s">
        <v>3632</v>
      </c>
      <c r="D106" s="87"/>
      <c r="E106" s="87"/>
      <c r="F106" s="86" t="s">
        <v>3631</v>
      </c>
      <c r="G106" s="86" t="s">
        <v>3631</v>
      </c>
      <c r="H106" s="662" t="s">
        <v>3630</v>
      </c>
      <c r="I106" s="663"/>
      <c r="J106" s="663"/>
      <c r="K106" s="664"/>
      <c r="L106" s="330"/>
      <c r="AB106" s="260"/>
      <c r="AC106" s="260"/>
      <c r="AD106" s="260"/>
      <c r="AE106" s="260"/>
      <c r="AF106" s="260"/>
      <c r="AG106" s="260"/>
      <c r="AH106" s="260"/>
      <c r="AI106" s="260"/>
    </row>
    <row r="107" spans="1:35">
      <c r="A107" s="306"/>
      <c r="B107" s="327"/>
      <c r="C107" s="327"/>
      <c r="D107" s="327"/>
      <c r="E107" s="327"/>
      <c r="F107" s="327"/>
      <c r="G107" s="327"/>
      <c r="H107" s="327"/>
      <c r="I107" s="327"/>
      <c r="J107" s="327"/>
      <c r="K107" s="327"/>
      <c r="L107" s="327"/>
      <c r="M107" s="306"/>
      <c r="N107" s="306"/>
      <c r="O107" s="306"/>
      <c r="P107" s="306"/>
      <c r="Q107" s="306"/>
      <c r="R107" s="306"/>
      <c r="S107" s="306"/>
      <c r="T107" s="306"/>
      <c r="U107" s="306"/>
      <c r="V107" s="306"/>
      <c r="W107" s="306"/>
      <c r="X107" s="306"/>
      <c r="Y107" s="306"/>
      <c r="Z107" s="306"/>
      <c r="AA107" s="306"/>
      <c r="AB107" s="306"/>
      <c r="AC107" s="306"/>
      <c r="AD107" s="306"/>
      <c r="AE107" s="306"/>
      <c r="AF107" s="306"/>
      <c r="AG107" s="306"/>
      <c r="AH107" s="306"/>
      <c r="AI107" s="306"/>
    </row>
    <row r="108" spans="1:35" ht="30.6" customHeight="1">
      <c r="A108" s="306"/>
      <c r="B108" s="617" t="s">
        <v>3629</v>
      </c>
      <c r="C108" s="617"/>
      <c r="D108" s="617"/>
      <c r="E108" s="617"/>
      <c r="F108" s="617"/>
      <c r="G108" s="617"/>
      <c r="H108" s="617"/>
      <c r="I108" s="617"/>
      <c r="J108" s="617"/>
      <c r="K108" s="617"/>
      <c r="L108" s="617"/>
      <c r="M108" s="617"/>
      <c r="N108" s="306"/>
      <c r="O108" s="306"/>
      <c r="P108" s="306"/>
      <c r="Q108" s="306"/>
      <c r="R108" s="306"/>
      <c r="S108" s="306"/>
      <c r="T108" s="306"/>
      <c r="U108" s="306"/>
      <c r="V108" s="306"/>
      <c r="W108" s="306"/>
      <c r="X108" s="306"/>
      <c r="Y108" s="306"/>
      <c r="Z108" s="306"/>
      <c r="AA108" s="306"/>
      <c r="AB108" s="306"/>
      <c r="AC108" s="306"/>
      <c r="AD108" s="306"/>
      <c r="AE108" s="306"/>
      <c r="AF108" s="306"/>
      <c r="AG108" s="306"/>
      <c r="AH108" s="306"/>
      <c r="AI108" s="306"/>
    </row>
    <row r="109" spans="1:35" ht="100.5" customHeight="1">
      <c r="A109" s="306"/>
      <c r="B109" s="617" t="s">
        <v>3628</v>
      </c>
      <c r="C109" s="617"/>
      <c r="D109" s="617"/>
      <c r="E109" s="617"/>
      <c r="F109" s="617"/>
      <c r="G109" s="617"/>
      <c r="H109" s="617"/>
      <c r="I109" s="617"/>
      <c r="J109" s="617"/>
      <c r="K109" s="617"/>
      <c r="L109" s="617"/>
      <c r="M109" s="617"/>
      <c r="N109" s="306"/>
      <c r="O109" s="306"/>
      <c r="P109" s="306"/>
      <c r="Q109" s="306"/>
      <c r="R109" s="306"/>
      <c r="S109" s="306"/>
      <c r="T109" s="306"/>
      <c r="U109" s="306"/>
      <c r="V109" s="306"/>
      <c r="W109" s="306"/>
      <c r="X109" s="306"/>
      <c r="Y109" s="306"/>
      <c r="Z109" s="306"/>
      <c r="AA109" s="306"/>
      <c r="AB109" s="306"/>
      <c r="AC109" s="306"/>
      <c r="AD109" s="306"/>
      <c r="AE109" s="306"/>
      <c r="AF109" s="306"/>
      <c r="AG109" s="306"/>
      <c r="AH109" s="306"/>
      <c r="AI109" s="306"/>
    </row>
    <row r="110" spans="1:35" ht="65.099999999999994" customHeight="1">
      <c r="A110" s="306"/>
      <c r="B110" s="617" t="s">
        <v>3627</v>
      </c>
      <c r="C110" s="617"/>
      <c r="D110" s="617"/>
      <c r="E110" s="617"/>
      <c r="F110" s="617"/>
      <c r="G110" s="617"/>
      <c r="H110" s="617"/>
      <c r="I110" s="617"/>
      <c r="J110" s="617"/>
      <c r="K110" s="617"/>
      <c r="L110" s="617"/>
      <c r="M110" s="617"/>
      <c r="N110" s="306"/>
      <c r="O110" s="306"/>
      <c r="P110" s="306"/>
      <c r="Q110" s="306"/>
      <c r="R110" s="306"/>
      <c r="S110" s="306"/>
      <c r="T110" s="306"/>
      <c r="U110" s="306"/>
      <c r="V110" s="306"/>
      <c r="W110" s="306"/>
      <c r="X110" s="306"/>
      <c r="Y110" s="306"/>
      <c r="Z110" s="306"/>
      <c r="AA110" s="306"/>
      <c r="AB110" s="306"/>
      <c r="AC110" s="306"/>
      <c r="AD110" s="306"/>
      <c r="AE110" s="306"/>
      <c r="AF110" s="306"/>
      <c r="AG110" s="306"/>
      <c r="AH110" s="306"/>
      <c r="AI110" s="306"/>
    </row>
    <row r="111" spans="1:35" ht="139.05000000000001" customHeight="1">
      <c r="A111" s="306"/>
      <c r="B111" s="617" t="s">
        <v>3626</v>
      </c>
      <c r="C111" s="617"/>
      <c r="D111" s="617"/>
      <c r="E111" s="617"/>
      <c r="F111" s="617"/>
      <c r="G111" s="617"/>
      <c r="H111" s="617"/>
      <c r="I111" s="617"/>
      <c r="J111" s="617"/>
      <c r="K111" s="617"/>
      <c r="L111" s="617"/>
      <c r="M111" s="617"/>
      <c r="N111" s="306"/>
      <c r="O111" s="306"/>
      <c r="P111" s="306"/>
      <c r="Q111" s="306"/>
      <c r="R111" s="306"/>
      <c r="S111" s="306"/>
      <c r="T111" s="306"/>
      <c r="U111" s="306"/>
      <c r="V111" s="306"/>
      <c r="W111" s="306"/>
      <c r="X111" s="306"/>
      <c r="Y111" s="306"/>
      <c r="Z111" s="306"/>
      <c r="AA111" s="306"/>
      <c r="AB111" s="306"/>
      <c r="AC111" s="306"/>
      <c r="AD111" s="306"/>
      <c r="AE111" s="306"/>
      <c r="AF111" s="306"/>
      <c r="AG111" s="306"/>
      <c r="AH111" s="306"/>
      <c r="AI111" s="306"/>
    </row>
    <row r="112" spans="1:35">
      <c r="B112" s="658" t="s">
        <v>3625</v>
      </c>
      <c r="C112" s="617"/>
      <c r="D112" s="617"/>
      <c r="E112" s="617"/>
      <c r="F112" s="617"/>
      <c r="G112" s="617"/>
      <c r="H112" s="617"/>
      <c r="I112" s="617"/>
      <c r="J112" s="617"/>
      <c r="K112" s="617"/>
      <c r="L112" s="617"/>
      <c r="M112" s="617"/>
      <c r="P112" s="261"/>
      <c r="Q112" s="261"/>
      <c r="R112" s="261"/>
      <c r="S112" s="261"/>
      <c r="T112" s="261"/>
      <c r="U112" s="261"/>
      <c r="V112" s="261"/>
      <c r="W112" s="261"/>
      <c r="X112" s="261"/>
      <c r="Y112" s="261"/>
      <c r="Z112" s="261"/>
      <c r="AA112" s="261"/>
    </row>
    <row r="113" spans="1:35">
      <c r="A113" s="306"/>
      <c r="B113" s="327"/>
      <c r="C113" s="327"/>
      <c r="D113" s="327"/>
      <c r="E113" s="327"/>
      <c r="F113" s="327"/>
      <c r="G113" s="327"/>
      <c r="H113" s="327"/>
      <c r="I113" s="327"/>
      <c r="J113" s="327"/>
      <c r="K113" s="327"/>
      <c r="L113" s="327"/>
      <c r="M113" s="306"/>
      <c r="N113" s="306"/>
      <c r="O113" s="306"/>
      <c r="P113" s="306"/>
      <c r="Q113" s="306"/>
      <c r="R113" s="306"/>
      <c r="S113" s="306"/>
      <c r="T113" s="306"/>
      <c r="U113" s="306"/>
      <c r="V113" s="306"/>
      <c r="W113" s="306"/>
      <c r="X113" s="306"/>
      <c r="Y113" s="306"/>
      <c r="Z113" s="306"/>
      <c r="AA113" s="306"/>
      <c r="AB113" s="306"/>
      <c r="AC113" s="306"/>
      <c r="AD113" s="306"/>
      <c r="AE113" s="306"/>
      <c r="AF113" s="306"/>
      <c r="AG113" s="306"/>
      <c r="AH113" s="306"/>
      <c r="AI113" s="306"/>
    </row>
    <row r="114" spans="1:35" ht="15" customHeight="1">
      <c r="A114" s="620" t="s">
        <v>3624</v>
      </c>
      <c r="B114" s="620"/>
      <c r="C114" s="620"/>
      <c r="D114" s="620"/>
      <c r="E114" s="620"/>
      <c r="F114" s="620"/>
      <c r="G114" s="620"/>
      <c r="H114" s="620"/>
      <c r="I114" s="620"/>
      <c r="J114" s="620"/>
      <c r="K114" s="620"/>
      <c r="L114" s="620"/>
      <c r="M114" s="620"/>
      <c r="P114" s="261"/>
      <c r="Q114" s="261"/>
      <c r="R114" s="261"/>
      <c r="S114" s="261"/>
      <c r="T114" s="261"/>
      <c r="U114" s="261"/>
      <c r="V114" s="261"/>
      <c r="W114" s="261"/>
      <c r="X114" s="261"/>
      <c r="Y114" s="261"/>
      <c r="Z114" s="261"/>
      <c r="AA114" s="261"/>
    </row>
    <row r="115" spans="1:35" ht="33.75" customHeight="1">
      <c r="A115" s="617" t="s">
        <v>3623</v>
      </c>
      <c r="B115" s="617"/>
      <c r="C115" s="617"/>
      <c r="D115" s="617"/>
      <c r="E115" s="617"/>
      <c r="F115" s="617"/>
      <c r="G115" s="617"/>
      <c r="H115" s="617"/>
      <c r="I115" s="617"/>
      <c r="J115" s="617"/>
      <c r="K115" s="617"/>
      <c r="L115" s="617"/>
      <c r="M115" s="617"/>
      <c r="P115" s="261"/>
      <c r="Q115" s="261"/>
      <c r="R115" s="261"/>
      <c r="S115" s="261"/>
      <c r="T115" s="261"/>
      <c r="U115" s="261"/>
      <c r="V115" s="261"/>
      <c r="W115" s="261"/>
      <c r="X115" s="261"/>
      <c r="Y115" s="261"/>
      <c r="Z115" s="261"/>
      <c r="AA115" s="261"/>
    </row>
    <row r="116" spans="1:35" ht="15" customHeight="1">
      <c r="A116" s="620" t="s">
        <v>3622</v>
      </c>
      <c r="B116" s="620"/>
      <c r="C116" s="620"/>
      <c r="D116" s="620"/>
      <c r="E116" s="620"/>
      <c r="F116" s="620"/>
      <c r="G116" s="620"/>
      <c r="H116" s="620"/>
      <c r="I116" s="620"/>
      <c r="J116" s="620"/>
      <c r="K116" s="620"/>
      <c r="L116" s="620"/>
      <c r="M116" s="620"/>
      <c r="P116" s="261"/>
      <c r="Q116" s="261"/>
      <c r="R116" s="261"/>
      <c r="S116" s="261"/>
      <c r="T116" s="261"/>
      <c r="U116" s="261"/>
      <c r="V116" s="261"/>
      <c r="W116" s="261"/>
      <c r="X116" s="261"/>
      <c r="Y116" s="261"/>
      <c r="Z116" s="261"/>
      <c r="AA116" s="261"/>
    </row>
    <row r="117" spans="1:35">
      <c r="A117" s="617" t="s">
        <v>3621</v>
      </c>
      <c r="B117" s="617"/>
      <c r="C117" s="617"/>
      <c r="D117" s="617"/>
      <c r="E117" s="617"/>
      <c r="F117" s="617"/>
      <c r="G117" s="617"/>
      <c r="H117" s="617"/>
      <c r="I117" s="617"/>
      <c r="J117" s="617"/>
      <c r="K117" s="617"/>
      <c r="L117" s="617"/>
      <c r="M117" s="617"/>
      <c r="P117" s="261"/>
      <c r="Q117" s="261"/>
      <c r="R117" s="261"/>
      <c r="S117" s="261"/>
      <c r="T117" s="261"/>
      <c r="U117" s="261"/>
      <c r="V117" s="261"/>
      <c r="W117" s="261"/>
      <c r="X117" s="261"/>
      <c r="Y117" s="261"/>
      <c r="Z117" s="261"/>
      <c r="AA117" s="261"/>
    </row>
    <row r="118" spans="1:35">
      <c r="B118" s="305"/>
      <c r="C118" s="305"/>
      <c r="D118" s="305"/>
      <c r="E118" s="305"/>
      <c r="F118" s="305"/>
      <c r="G118" s="305"/>
      <c r="H118" s="305"/>
      <c r="I118" s="328"/>
      <c r="J118" s="328"/>
      <c r="K118" s="328"/>
      <c r="L118" s="328"/>
      <c r="M118" s="328"/>
      <c r="P118" s="261"/>
      <c r="Q118" s="261"/>
      <c r="R118" s="261"/>
      <c r="S118" s="261"/>
      <c r="T118" s="261"/>
      <c r="U118" s="261"/>
      <c r="V118" s="261"/>
      <c r="W118" s="261"/>
      <c r="X118" s="261"/>
      <c r="Y118" s="261"/>
      <c r="Z118" s="261"/>
      <c r="AA118" s="261"/>
    </row>
    <row r="119" spans="1:35">
      <c r="A119" s="618" t="s">
        <v>3518</v>
      </c>
      <c r="B119" s="618"/>
      <c r="C119" s="618"/>
      <c r="D119" s="618"/>
      <c r="E119" s="618"/>
      <c r="F119" s="618"/>
      <c r="G119" s="618"/>
      <c r="H119" s="618"/>
      <c r="I119" s="618"/>
      <c r="J119" s="618"/>
      <c r="K119" s="618"/>
      <c r="L119" s="618"/>
      <c r="M119" s="618"/>
      <c r="P119" s="261"/>
      <c r="Q119" s="261"/>
      <c r="R119" s="261"/>
      <c r="S119" s="261"/>
      <c r="T119" s="261"/>
      <c r="U119" s="261"/>
      <c r="V119" s="261"/>
      <c r="W119" s="261"/>
      <c r="X119" s="261"/>
      <c r="Y119" s="261"/>
      <c r="Z119" s="261"/>
      <c r="AA119" s="261"/>
    </row>
    <row r="120" spans="1:3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row>
  </sheetData>
  <mergeCells count="87">
    <mergeCell ref="A8:L8"/>
    <mergeCell ref="A10:L10"/>
    <mergeCell ref="A11:L11"/>
    <mergeCell ref="A12:L12"/>
    <mergeCell ref="A13:L13"/>
    <mergeCell ref="A14:L14"/>
    <mergeCell ref="L24:O24"/>
    <mergeCell ref="N14:Y14"/>
    <mergeCell ref="A15:L15"/>
    <mergeCell ref="A16:L16"/>
    <mergeCell ref="A17:L17"/>
    <mergeCell ref="A18:L18"/>
    <mergeCell ref="A19:L19"/>
    <mergeCell ref="A20:L20"/>
    <mergeCell ref="A21:L21"/>
    <mergeCell ref="A22:L22"/>
    <mergeCell ref="D24:G24"/>
    <mergeCell ref="H24:K24"/>
    <mergeCell ref="P24:S24"/>
    <mergeCell ref="T24:W24"/>
    <mergeCell ref="B34:B35"/>
    <mergeCell ref="B36:B37"/>
    <mergeCell ref="B38:B39"/>
    <mergeCell ref="A26:A43"/>
    <mergeCell ref="B26:B27"/>
    <mergeCell ref="B28:B29"/>
    <mergeCell ref="B30:B31"/>
    <mergeCell ref="B32:B33"/>
    <mergeCell ref="B40:B41"/>
    <mergeCell ref="B42:B43"/>
    <mergeCell ref="AB46:AE46"/>
    <mergeCell ref="AF46:AI46"/>
    <mergeCell ref="A48:A55"/>
    <mergeCell ref="B48:B49"/>
    <mergeCell ref="B50:B51"/>
    <mergeCell ref="B52:B53"/>
    <mergeCell ref="B54:B55"/>
    <mergeCell ref="P46:S46"/>
    <mergeCell ref="D46:G46"/>
    <mergeCell ref="H46:K46"/>
    <mergeCell ref="L46:O46"/>
    <mergeCell ref="T46:W46"/>
    <mergeCell ref="X46:AA46"/>
    <mergeCell ref="A71:M71"/>
    <mergeCell ref="A72:M72"/>
    <mergeCell ref="A73:M73"/>
    <mergeCell ref="A74:M74"/>
    <mergeCell ref="A75:M75"/>
    <mergeCell ref="A76:M76"/>
    <mergeCell ref="H87:K87"/>
    <mergeCell ref="B90:K90"/>
    <mergeCell ref="B91:K91"/>
    <mergeCell ref="B92:G92"/>
    <mergeCell ref="A77:M77"/>
    <mergeCell ref="A60:A67"/>
    <mergeCell ref="B60:B61"/>
    <mergeCell ref="B62:B63"/>
    <mergeCell ref="B64:B65"/>
    <mergeCell ref="B66:B67"/>
    <mergeCell ref="H94:K94"/>
    <mergeCell ref="B79:K79"/>
    <mergeCell ref="H81:K81"/>
    <mergeCell ref="H82:K82"/>
    <mergeCell ref="H83:K83"/>
    <mergeCell ref="H84:K84"/>
    <mergeCell ref="H85:K85"/>
    <mergeCell ref="H86:K86"/>
    <mergeCell ref="B109:M109"/>
    <mergeCell ref="H95:K95"/>
    <mergeCell ref="H96:K96"/>
    <mergeCell ref="H97:K97"/>
    <mergeCell ref="H98:K98"/>
    <mergeCell ref="H99:K99"/>
    <mergeCell ref="H101:K101"/>
    <mergeCell ref="H102:K102"/>
    <mergeCell ref="H103:K103"/>
    <mergeCell ref="H105:K105"/>
    <mergeCell ref="H106:K106"/>
    <mergeCell ref="B108:M108"/>
    <mergeCell ref="A117:M117"/>
    <mergeCell ref="A119:M119"/>
    <mergeCell ref="B110:M110"/>
    <mergeCell ref="B111:M111"/>
    <mergeCell ref="B112:M112"/>
    <mergeCell ref="A114:M114"/>
    <mergeCell ref="A115:M115"/>
    <mergeCell ref="A116:M116"/>
  </mergeCells>
  <conditionalFormatting sqref="D97:E97">
    <cfRule type="expression" dxfId="7" priority="5">
      <formula>IF(D97="",TRUE,FALSE)</formula>
    </cfRule>
  </conditionalFormatting>
  <conditionalFormatting sqref="D102:E102">
    <cfRule type="expression" dxfId="6" priority="2">
      <formula>IF(D102="",TRUE,FALSE)</formula>
    </cfRule>
  </conditionalFormatting>
  <conditionalFormatting sqref="D106:E106">
    <cfRule type="expression" dxfId="5" priority="4">
      <formula>IF(D106="",TRUE,FALSE)</formula>
    </cfRule>
  </conditionalFormatting>
  <conditionalFormatting sqref="D26:W43">
    <cfRule type="expression" dxfId="4" priority="1">
      <formula>IF(D26="",TRUE,FALSE)</formula>
    </cfRule>
  </conditionalFormatting>
  <conditionalFormatting sqref="F96:G96">
    <cfRule type="expression" dxfId="3" priority="7">
      <formula>IF(F96="",TRUE,FALSE)</formula>
    </cfRule>
  </conditionalFormatting>
  <conditionalFormatting sqref="F101:G101">
    <cfRule type="expression" dxfId="2" priority="3">
      <formula>IF(F101="",TRUE,FALSE)</formula>
    </cfRule>
  </conditionalFormatting>
  <conditionalFormatting sqref="F105:G105">
    <cfRule type="expression" dxfId="1" priority="6">
      <formula>IF(F105="",TRUE,FALSE)</formula>
    </cfRule>
  </conditionalFormatting>
  <hyperlinks>
    <hyperlink ref="A3" location="Index!A1" display="Index" xr:uid="{1335CFA6-340B-4C86-881F-4A3B410D9900}"/>
    <hyperlink ref="A12:L12" location="'Outside of scopes'!A1" display="●  For vehicles run on biofuels, please refer to the ‘bioenergy’ conversion factors – note any vehicle run on biofuel should also have an ‘outside of scopes’ CO2 figure reported separately. See the &quot;Uutside of scopes&quot; tab for more detail." xr:uid="{786C67C5-A0D1-4210-9E57-EA415E11C9B1}"/>
    <hyperlink ref="A14:L14" location="'Business travel- land'!A1" display="●  Where a vehicle is used by an organisation, but it isn't owned by the organisation, then the emissions from the vehicle can be reported in Scope 3 instead of Scope 1, using the same factors.  These factors can also be found in the Scope 3 under ‘busine" xr:uid="{1456A8D9-BE2F-4765-9A3F-2AF89661502A}"/>
  </hyperlinks>
  <pageMargins left="0.7" right="0.7" top="0.75" bottom="0.75" header="0.3" footer="0.3"/>
  <pageSetup paperSize="9" scale="17" fitToHeight="0" orientation="landscape"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CEF8F-83B3-4C22-B2F8-96E6276F3428}">
  <sheetPr codeName="Arkusz18">
    <tabColor theme="9" tint="0.59999389629810485"/>
    <pageSetUpPr fitToPage="1"/>
  </sheetPr>
  <dimension ref="A1:AE93"/>
  <sheetViews>
    <sheetView showGridLines="0" zoomScale="80" zoomScaleNormal="80" workbookViewId="0">
      <selection activeCell="AO15" sqref="AO15"/>
    </sheetView>
  </sheetViews>
  <sheetFormatPr defaultColWidth="11.21875" defaultRowHeight="14.4"/>
  <cols>
    <col min="1" max="1" width="28.5546875" style="345" customWidth="1"/>
    <col min="2" max="2" width="29.44140625" style="345" customWidth="1"/>
    <col min="3" max="3" width="14.77734375" style="345" customWidth="1"/>
    <col min="4" max="4" width="14.5546875" style="345" customWidth="1"/>
    <col min="5" max="5" width="23.5546875" style="345" bestFit="1" customWidth="1"/>
    <col min="6" max="6" width="23.44140625" style="345" bestFit="1" customWidth="1"/>
    <col min="7" max="7" width="23.5546875" style="345" bestFit="1" customWidth="1"/>
    <col min="8" max="8" width="14.5546875" style="345" customWidth="1"/>
    <col min="9" max="9" width="23.5546875" style="345" bestFit="1" customWidth="1"/>
    <col min="10" max="10" width="23.44140625" style="345" bestFit="1" customWidth="1"/>
    <col min="11" max="11" width="23.5546875" style="345" bestFit="1" customWidth="1"/>
    <col min="12" max="12" width="14.5546875" style="345" customWidth="1"/>
    <col min="13" max="13" width="23.5546875" style="345" bestFit="1" customWidth="1"/>
    <col min="14" max="14" width="23.44140625" style="345" bestFit="1" customWidth="1"/>
    <col min="15" max="15" width="23.5546875" style="345" bestFit="1" customWidth="1"/>
    <col min="16" max="16" width="14.5546875" style="345" customWidth="1"/>
    <col min="17" max="17" width="23.5546875" style="345" bestFit="1" customWidth="1"/>
    <col min="18" max="18" width="23.44140625" style="345" bestFit="1" customWidth="1"/>
    <col min="19" max="19" width="23.5546875" style="345" bestFit="1" customWidth="1"/>
    <col min="20" max="20" width="14.5546875" style="345" customWidth="1"/>
    <col min="21" max="21" width="23.5546875" style="345" bestFit="1" customWidth="1"/>
    <col min="22" max="22" width="23.44140625" style="345" bestFit="1" customWidth="1"/>
    <col min="23" max="23" width="23.5546875" style="345" bestFit="1" customWidth="1"/>
    <col min="24" max="24" width="14.5546875" style="345" customWidth="1"/>
    <col min="25" max="25" width="23.5546875" style="345" bestFit="1" customWidth="1"/>
    <col min="26" max="26" width="23.44140625" style="345" bestFit="1" customWidth="1"/>
    <col min="27" max="27" width="23.5546875" style="345" bestFit="1" customWidth="1"/>
    <col min="28" max="28" width="14.5546875" style="345" customWidth="1"/>
    <col min="29" max="29" width="23.5546875" style="345" bestFit="1" customWidth="1"/>
    <col min="30" max="30" width="23.44140625" style="345" bestFit="1" customWidth="1"/>
    <col min="31" max="31" width="23.5546875" style="345" bestFit="1" customWidth="1"/>
  </cols>
  <sheetData>
    <row r="1" spans="1:31">
      <c r="A1" s="79" t="s">
        <v>3591</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row>
    <row r="2" spans="1:31" ht="21">
      <c r="A2" s="311" t="s">
        <v>3648</v>
      </c>
      <c r="B2" s="311"/>
      <c r="C2" s="311"/>
      <c r="D2" s="311"/>
      <c r="E2" s="311"/>
      <c r="F2" s="311"/>
    </row>
    <row r="3" spans="1:31">
      <c r="A3" s="312" t="s">
        <v>3590</v>
      </c>
    </row>
    <row r="4" spans="1:31" ht="15" thickBot="1">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row>
    <row r="5" spans="1:31" ht="28.2" thickTop="1">
      <c r="A5" s="77" t="s">
        <v>3589</v>
      </c>
      <c r="B5" s="78" t="s">
        <v>3648</v>
      </c>
      <c r="C5" s="77" t="s">
        <v>3587</v>
      </c>
      <c r="D5" s="267" t="s">
        <v>6471</v>
      </c>
      <c r="E5" s="76" t="s">
        <v>3586</v>
      </c>
      <c r="F5" s="267" t="s">
        <v>3585</v>
      </c>
    </row>
    <row r="6" spans="1:31" ht="15" thickBot="1">
      <c r="A6" s="75" t="s">
        <v>3584</v>
      </c>
      <c r="B6" s="74" t="s">
        <v>3583</v>
      </c>
      <c r="C6" s="73" t="s">
        <v>3582</v>
      </c>
      <c r="D6" s="268">
        <v>1</v>
      </c>
      <c r="E6" s="73" t="s">
        <v>3581</v>
      </c>
      <c r="F6" s="269">
        <v>2025</v>
      </c>
    </row>
    <row r="7" spans="1:31" ht="15.6" thickTop="1" thickBot="1"/>
    <row r="8" spans="1:31" ht="32.25" customHeight="1" thickTop="1" thickBot="1">
      <c r="A8" s="655" t="s">
        <v>3754</v>
      </c>
      <c r="B8" s="656"/>
      <c r="C8" s="656"/>
      <c r="D8" s="656"/>
      <c r="E8" s="656"/>
      <c r="F8" s="656"/>
      <c r="G8" s="656"/>
      <c r="H8" s="656"/>
      <c r="I8" s="656"/>
      <c r="J8" s="656"/>
      <c r="K8" s="656"/>
      <c r="L8" s="657"/>
    </row>
    <row r="9" spans="1:31" ht="15" thickTop="1">
      <c r="A9" s="679"/>
      <c r="B9" s="679"/>
      <c r="C9" s="679"/>
      <c r="D9" s="679"/>
      <c r="E9" s="679"/>
      <c r="F9" s="679"/>
      <c r="G9" s="679"/>
      <c r="H9" s="679"/>
      <c r="I9" s="679"/>
      <c r="J9" s="679"/>
      <c r="K9" s="679"/>
      <c r="L9" s="679"/>
    </row>
    <row r="10" spans="1:31" ht="20.25" customHeight="1">
      <c r="A10" s="645" t="s">
        <v>3579</v>
      </c>
      <c r="B10" s="645"/>
      <c r="C10" s="645"/>
      <c r="D10" s="645"/>
      <c r="E10" s="645"/>
      <c r="F10" s="645"/>
      <c r="G10" s="645"/>
      <c r="H10" s="645"/>
      <c r="I10" s="645"/>
      <c r="J10" s="645"/>
      <c r="K10" s="645"/>
      <c r="L10" s="645"/>
    </row>
    <row r="11" spans="1:31" ht="15" customHeight="1">
      <c r="A11" s="679" t="s">
        <v>3753</v>
      </c>
      <c r="B11" s="679"/>
      <c r="C11" s="679"/>
      <c r="D11" s="679"/>
      <c r="E11" s="679"/>
      <c r="F11" s="679"/>
      <c r="G11" s="679"/>
      <c r="H11" s="679"/>
      <c r="I11" s="679"/>
      <c r="J11" s="679"/>
      <c r="K11" s="679"/>
      <c r="L11" s="679"/>
    </row>
    <row r="12" spans="1:31" ht="34.35" customHeight="1">
      <c r="A12" s="677" t="s">
        <v>3752</v>
      </c>
      <c r="B12" s="677"/>
      <c r="C12" s="677"/>
      <c r="D12" s="677"/>
      <c r="E12" s="677"/>
      <c r="F12" s="677"/>
      <c r="G12" s="677"/>
      <c r="H12" s="677"/>
      <c r="I12" s="677"/>
      <c r="J12" s="677"/>
      <c r="K12" s="677"/>
      <c r="L12" s="677"/>
    </row>
    <row r="13" spans="1:31" ht="15.75" customHeight="1">
      <c r="A13" s="679" t="s">
        <v>3751</v>
      </c>
      <c r="B13" s="679"/>
      <c r="C13" s="679"/>
      <c r="D13" s="679"/>
      <c r="E13" s="679"/>
      <c r="F13" s="679"/>
      <c r="G13" s="679"/>
      <c r="H13" s="679"/>
      <c r="I13" s="679"/>
      <c r="J13" s="679"/>
      <c r="K13" s="679"/>
      <c r="L13" s="679"/>
    </row>
    <row r="14" spans="1:31" ht="39.75" customHeight="1">
      <c r="A14" s="679" t="s">
        <v>3750</v>
      </c>
      <c r="B14" s="679"/>
      <c r="C14" s="679"/>
      <c r="D14" s="679"/>
      <c r="E14" s="679"/>
      <c r="F14" s="679"/>
      <c r="G14" s="679"/>
      <c r="H14" s="679"/>
      <c r="I14" s="679"/>
      <c r="J14" s="679"/>
      <c r="K14" s="679"/>
      <c r="L14" s="679"/>
    </row>
    <row r="15" spans="1:31" ht="41.1" customHeight="1">
      <c r="A15" s="679" t="s">
        <v>3749</v>
      </c>
      <c r="B15" s="679"/>
      <c r="C15" s="679"/>
      <c r="D15" s="679"/>
      <c r="E15" s="679"/>
      <c r="F15" s="679"/>
      <c r="G15" s="679"/>
      <c r="H15" s="679"/>
      <c r="I15" s="679"/>
      <c r="J15" s="679"/>
      <c r="K15" s="679"/>
      <c r="L15" s="679"/>
    </row>
    <row r="16" spans="1:31" ht="33.6" customHeight="1">
      <c r="A16" s="679" t="s">
        <v>3748</v>
      </c>
      <c r="B16" s="679"/>
      <c r="C16" s="679"/>
      <c r="D16" s="679"/>
      <c r="E16" s="679"/>
      <c r="F16" s="679"/>
      <c r="G16" s="679"/>
      <c r="H16" s="679"/>
      <c r="I16" s="679"/>
      <c r="J16" s="679"/>
      <c r="K16" s="679"/>
      <c r="L16" s="679"/>
    </row>
    <row r="17" spans="1:31" ht="16.5" customHeight="1">
      <c r="A17" s="691" t="s">
        <v>3747</v>
      </c>
      <c r="B17" s="691"/>
      <c r="C17" s="691"/>
      <c r="D17" s="691"/>
      <c r="E17" s="691"/>
      <c r="F17" s="691"/>
      <c r="G17" s="691"/>
      <c r="H17" s="691"/>
      <c r="I17" s="691"/>
      <c r="J17" s="691"/>
      <c r="K17" s="691"/>
      <c r="L17" s="691"/>
    </row>
    <row r="18" spans="1:31" ht="18" customHeight="1">
      <c r="A18" s="679" t="s">
        <v>3746</v>
      </c>
      <c r="B18" s="679"/>
      <c r="C18" s="679"/>
      <c r="D18" s="679"/>
      <c r="E18" s="679"/>
      <c r="F18" s="679"/>
      <c r="G18" s="679"/>
      <c r="H18" s="679"/>
      <c r="I18" s="679"/>
      <c r="J18" s="679"/>
      <c r="K18" s="679"/>
      <c r="L18" s="679"/>
    </row>
    <row r="19" spans="1:31" ht="36" customHeight="1">
      <c r="A19" s="679" t="s">
        <v>3745</v>
      </c>
      <c r="B19" s="679"/>
      <c r="C19" s="679"/>
      <c r="D19" s="679"/>
      <c r="E19" s="679"/>
      <c r="F19" s="679"/>
      <c r="G19" s="679"/>
      <c r="H19" s="679"/>
      <c r="I19" s="679"/>
      <c r="J19" s="679"/>
      <c r="K19" s="679"/>
      <c r="L19" s="679"/>
    </row>
    <row r="20" spans="1:31" ht="30.75" customHeight="1">
      <c r="A20" s="679" t="s">
        <v>3744</v>
      </c>
      <c r="B20" s="679"/>
      <c r="C20" s="679"/>
      <c r="D20" s="679"/>
      <c r="E20" s="679"/>
      <c r="F20" s="679"/>
      <c r="G20" s="679"/>
      <c r="H20" s="679"/>
      <c r="I20" s="679"/>
      <c r="J20" s="679"/>
      <c r="K20" s="679"/>
      <c r="L20" s="679"/>
    </row>
    <row r="21" spans="1:31" ht="15.75" customHeight="1">
      <c r="A21" s="679" t="s">
        <v>3743</v>
      </c>
      <c r="B21" s="679"/>
      <c r="C21" s="679"/>
      <c r="D21" s="679"/>
      <c r="E21" s="679"/>
      <c r="F21" s="679"/>
      <c r="G21" s="679"/>
      <c r="H21" s="679"/>
      <c r="I21" s="679"/>
      <c r="J21" s="679"/>
      <c r="K21" s="679"/>
      <c r="L21" s="679"/>
      <c r="W21" s="346"/>
    </row>
    <row r="22" spans="1:31" ht="17.25" customHeight="1">
      <c r="A22" s="356"/>
      <c r="B22" s="356"/>
      <c r="C22" s="356"/>
      <c r="D22" s="356"/>
      <c r="E22" s="356"/>
      <c r="F22" s="356"/>
      <c r="G22" s="356"/>
      <c r="H22" s="356"/>
      <c r="I22" s="356"/>
      <c r="J22" s="356"/>
      <c r="K22" s="356"/>
      <c r="L22" s="356"/>
      <c r="W22" s="346"/>
    </row>
    <row r="23" spans="1:31" ht="15.75" customHeight="1">
      <c r="A23" s="356"/>
      <c r="B23" s="356"/>
      <c r="C23" s="356"/>
      <c r="D23" s="315"/>
      <c r="E23" s="315"/>
      <c r="F23" s="315"/>
      <c r="G23" s="315"/>
      <c r="H23" s="315"/>
      <c r="I23" s="315"/>
      <c r="J23" s="315"/>
      <c r="K23" s="315"/>
      <c r="L23" s="315"/>
      <c r="M23" s="315"/>
      <c r="N23" s="315"/>
      <c r="O23" s="315"/>
      <c r="P23" s="315"/>
      <c r="Q23" s="315"/>
      <c r="R23" s="315"/>
      <c r="S23" s="315"/>
      <c r="T23" s="315"/>
      <c r="U23" s="315"/>
      <c r="V23" s="315"/>
      <c r="W23" s="315"/>
      <c r="X23" s="315"/>
      <c r="Y23" s="315"/>
      <c r="Z23" s="315"/>
      <c r="AA23" s="315"/>
      <c r="AB23" s="315"/>
      <c r="AC23" s="315"/>
      <c r="AD23" s="315"/>
      <c r="AE23" s="315"/>
    </row>
    <row r="24" spans="1:31">
      <c r="A24" s="309"/>
      <c r="B24" s="309"/>
      <c r="C24" s="309"/>
      <c r="D24" s="675" t="s">
        <v>3693</v>
      </c>
      <c r="E24" s="675"/>
      <c r="F24" s="675"/>
      <c r="G24" s="675"/>
      <c r="H24" s="675" t="s">
        <v>3692</v>
      </c>
      <c r="I24" s="675"/>
      <c r="J24" s="675"/>
      <c r="K24" s="675"/>
      <c r="L24" s="675" t="s">
        <v>3566</v>
      </c>
      <c r="M24" s="675"/>
      <c r="N24" s="675"/>
      <c r="O24" s="675"/>
      <c r="P24" s="675" t="s">
        <v>12</v>
      </c>
      <c r="Q24" s="675"/>
      <c r="R24" s="675"/>
      <c r="S24" s="675"/>
      <c r="T24" s="675" t="s">
        <v>3690</v>
      </c>
      <c r="U24" s="675"/>
      <c r="V24" s="675"/>
      <c r="W24" s="675"/>
      <c r="X24" s="675" t="s">
        <v>3651</v>
      </c>
      <c r="Y24" s="675"/>
      <c r="Z24" s="675"/>
      <c r="AA24" s="675"/>
      <c r="AB24" s="675" t="s">
        <v>3650</v>
      </c>
      <c r="AC24" s="675"/>
      <c r="AD24" s="675"/>
      <c r="AE24" s="675"/>
    </row>
    <row r="25" spans="1:31" ht="15.6">
      <c r="A25" s="66" t="s">
        <v>3541</v>
      </c>
      <c r="B25" s="66" t="s">
        <v>3684</v>
      </c>
      <c r="C25" s="66" t="s">
        <v>3539</v>
      </c>
      <c r="D25" s="64" t="s">
        <v>3538</v>
      </c>
      <c r="E25" s="64" t="s">
        <v>3537</v>
      </c>
      <c r="F25" s="64" t="s">
        <v>3536</v>
      </c>
      <c r="G25" s="64" t="s">
        <v>3535</v>
      </c>
      <c r="H25" s="64" t="s">
        <v>3538</v>
      </c>
      <c r="I25" s="64" t="s">
        <v>3537</v>
      </c>
      <c r="J25" s="64" t="s">
        <v>3536</v>
      </c>
      <c r="K25" s="64" t="s">
        <v>3535</v>
      </c>
      <c r="L25" s="64" t="s">
        <v>3538</v>
      </c>
      <c r="M25" s="64" t="s">
        <v>3537</v>
      </c>
      <c r="N25" s="64" t="s">
        <v>3536</v>
      </c>
      <c r="O25" s="64" t="s">
        <v>3535</v>
      </c>
      <c r="P25" s="64" t="s">
        <v>3538</v>
      </c>
      <c r="Q25" s="64" t="s">
        <v>3537</v>
      </c>
      <c r="R25" s="64" t="s">
        <v>3536</v>
      </c>
      <c r="S25" s="64" t="s">
        <v>3535</v>
      </c>
      <c r="T25" s="64" t="s">
        <v>3538</v>
      </c>
      <c r="U25" s="64" t="s">
        <v>3537</v>
      </c>
      <c r="V25" s="64" t="s">
        <v>3536</v>
      </c>
      <c r="W25" s="64" t="s">
        <v>3535</v>
      </c>
      <c r="X25" s="64" t="s">
        <v>3538</v>
      </c>
      <c r="Y25" s="64" t="s">
        <v>3537</v>
      </c>
      <c r="Z25" s="64" t="s">
        <v>3536</v>
      </c>
      <c r="AA25" s="64" t="s">
        <v>3535</v>
      </c>
      <c r="AB25" s="64" t="s">
        <v>3538</v>
      </c>
      <c r="AC25" s="64" t="s">
        <v>3537</v>
      </c>
      <c r="AD25" s="64" t="s">
        <v>3536</v>
      </c>
      <c r="AE25" s="64" t="s">
        <v>3535</v>
      </c>
    </row>
    <row r="26" spans="1:31">
      <c r="A26" s="649" t="s">
        <v>3742</v>
      </c>
      <c r="B26" s="649" t="s">
        <v>3741</v>
      </c>
      <c r="C26" s="64" t="s">
        <v>3679</v>
      </c>
      <c r="D26" s="288">
        <v>0.15737999999999999</v>
      </c>
      <c r="E26" s="288">
        <v>0.15572</v>
      </c>
      <c r="F26" s="301">
        <v>4.8607767053859851E-6</v>
      </c>
      <c r="G26" s="288">
        <v>1.65E-3</v>
      </c>
      <c r="H26" s="288">
        <v>0.20188</v>
      </c>
      <c r="I26" s="300">
        <v>0.20118</v>
      </c>
      <c r="J26" s="300">
        <v>2.7E-4</v>
      </c>
      <c r="K26" s="300">
        <v>4.4000000000000002E-4</v>
      </c>
      <c r="L26" s="296"/>
      <c r="M26" s="296"/>
      <c r="N26" s="296"/>
      <c r="O26" s="296"/>
      <c r="P26" s="296"/>
      <c r="Q26" s="296"/>
      <c r="R26" s="296"/>
      <c r="S26" s="296"/>
      <c r="T26" s="296"/>
      <c r="U26" s="296"/>
      <c r="V26" s="296"/>
      <c r="W26" s="296"/>
      <c r="X26" s="296"/>
      <c r="Y26" s="296"/>
      <c r="Z26" s="296"/>
      <c r="AA26" s="296"/>
      <c r="AB26" s="297">
        <v>0</v>
      </c>
      <c r="AC26" s="297">
        <v>0</v>
      </c>
      <c r="AD26" s="297">
        <v>0</v>
      </c>
      <c r="AE26" s="297">
        <v>0</v>
      </c>
    </row>
    <row r="27" spans="1:31">
      <c r="A27" s="649"/>
      <c r="B27" s="649"/>
      <c r="C27" s="64" t="s">
        <v>3678</v>
      </c>
      <c r="D27" s="288">
        <v>0.25329000000000002</v>
      </c>
      <c r="E27" s="288">
        <v>0.25061</v>
      </c>
      <c r="F27" s="302">
        <v>1.0000000000000001E-5</v>
      </c>
      <c r="G27" s="288">
        <v>2.6700000000000001E-3</v>
      </c>
      <c r="H27" s="288">
        <v>0.32490000000000002</v>
      </c>
      <c r="I27" s="300">
        <v>0.32377</v>
      </c>
      <c r="J27" s="300">
        <v>4.2999999999999999E-4</v>
      </c>
      <c r="K27" s="300">
        <v>6.9999999999999999E-4</v>
      </c>
      <c r="L27" s="296"/>
      <c r="M27" s="296"/>
      <c r="N27" s="296"/>
      <c r="O27" s="296"/>
      <c r="P27" s="296"/>
      <c r="Q27" s="296"/>
      <c r="R27" s="296"/>
      <c r="S27" s="296"/>
      <c r="T27" s="296"/>
      <c r="U27" s="296"/>
      <c r="V27" s="296"/>
      <c r="W27" s="296"/>
      <c r="X27" s="296"/>
      <c r="Y27" s="296"/>
      <c r="Z27" s="296"/>
      <c r="AA27" s="296"/>
      <c r="AB27" s="297">
        <v>0</v>
      </c>
      <c r="AC27" s="297">
        <v>0</v>
      </c>
      <c r="AD27" s="297">
        <v>0</v>
      </c>
      <c r="AE27" s="297">
        <v>0</v>
      </c>
    </row>
    <row r="28" spans="1:31">
      <c r="A28" s="649"/>
      <c r="B28" s="649" t="s">
        <v>3740</v>
      </c>
      <c r="C28" s="64" t="s">
        <v>3679</v>
      </c>
      <c r="D28" s="288">
        <v>0.19259999999999999</v>
      </c>
      <c r="E28" s="288">
        <v>0.19094</v>
      </c>
      <c r="F28" s="302">
        <v>4.8607767053859851E-6</v>
      </c>
      <c r="G28" s="288">
        <v>1.65E-3</v>
      </c>
      <c r="H28" s="288">
        <v>0.20874000000000001</v>
      </c>
      <c r="I28" s="300">
        <v>0.20804</v>
      </c>
      <c r="J28" s="300">
        <v>2.7E-4</v>
      </c>
      <c r="K28" s="300">
        <v>4.4000000000000002E-4</v>
      </c>
      <c r="L28" s="296"/>
      <c r="M28" s="296"/>
      <c r="N28" s="296"/>
      <c r="O28" s="296"/>
      <c r="P28" s="296"/>
      <c r="Q28" s="296"/>
      <c r="R28" s="296"/>
      <c r="S28" s="296"/>
      <c r="T28" s="296"/>
      <c r="U28" s="296"/>
      <c r="V28" s="296"/>
      <c r="W28" s="296"/>
      <c r="X28" s="296"/>
      <c r="Y28" s="296"/>
      <c r="Z28" s="296"/>
      <c r="AA28" s="296"/>
      <c r="AB28" s="297">
        <v>0</v>
      </c>
      <c r="AC28" s="297">
        <v>0</v>
      </c>
      <c r="AD28" s="297">
        <v>0</v>
      </c>
      <c r="AE28" s="297">
        <v>0</v>
      </c>
    </row>
    <row r="29" spans="1:31">
      <c r="A29" s="649"/>
      <c r="B29" s="649"/>
      <c r="C29" s="64" t="s">
        <v>3678</v>
      </c>
      <c r="D29" s="288">
        <v>0.30996000000000001</v>
      </c>
      <c r="E29" s="288">
        <v>0.30728</v>
      </c>
      <c r="F29" s="302">
        <v>1.0000000000000001E-5</v>
      </c>
      <c r="G29" s="288">
        <v>2.6700000000000001E-3</v>
      </c>
      <c r="H29" s="288">
        <v>0.33594000000000002</v>
      </c>
      <c r="I29" s="300">
        <v>0.33481</v>
      </c>
      <c r="J29" s="300">
        <v>4.2999999999999999E-4</v>
      </c>
      <c r="K29" s="300">
        <v>6.9999999999999999E-4</v>
      </c>
      <c r="L29" s="296"/>
      <c r="M29" s="296"/>
      <c r="N29" s="296"/>
      <c r="O29" s="296"/>
      <c r="P29" s="296"/>
      <c r="Q29" s="296"/>
      <c r="R29" s="296"/>
      <c r="S29" s="296"/>
      <c r="T29" s="296"/>
      <c r="U29" s="296"/>
      <c r="V29" s="296"/>
      <c r="W29" s="296"/>
      <c r="X29" s="296"/>
      <c r="Y29" s="296"/>
      <c r="Z29" s="296"/>
      <c r="AA29" s="296"/>
      <c r="AB29" s="297">
        <v>0</v>
      </c>
      <c r="AC29" s="297">
        <v>0</v>
      </c>
      <c r="AD29" s="297">
        <v>0</v>
      </c>
      <c r="AE29" s="297">
        <v>0</v>
      </c>
    </row>
    <row r="30" spans="1:31">
      <c r="A30" s="649"/>
      <c r="B30" s="649" t="s">
        <v>3739</v>
      </c>
      <c r="C30" s="64" t="s">
        <v>3679</v>
      </c>
      <c r="D30" s="288">
        <v>0.27877999999999997</v>
      </c>
      <c r="E30" s="288">
        <v>0.27711999999999998</v>
      </c>
      <c r="F30" s="302">
        <v>4.8607767053859851E-6</v>
      </c>
      <c r="G30" s="288">
        <v>1.65E-3</v>
      </c>
      <c r="H30" s="288">
        <v>0.33844999999999997</v>
      </c>
      <c r="I30" s="300">
        <v>0.33774999999999999</v>
      </c>
      <c r="J30" s="300">
        <v>2.7E-4</v>
      </c>
      <c r="K30" s="300">
        <v>4.4000000000000002E-4</v>
      </c>
      <c r="L30" s="296"/>
      <c r="M30" s="296"/>
      <c r="N30" s="296"/>
      <c r="O30" s="296"/>
      <c r="P30" s="296"/>
      <c r="Q30" s="296"/>
      <c r="R30" s="296"/>
      <c r="S30" s="296"/>
      <c r="T30" s="296"/>
      <c r="U30" s="296"/>
      <c r="V30" s="296"/>
      <c r="W30" s="296"/>
      <c r="X30" s="296">
        <v>0.13055</v>
      </c>
      <c r="Y30" s="296">
        <v>0.12875</v>
      </c>
      <c r="Z30" s="296">
        <v>1.0000000000000001E-5</v>
      </c>
      <c r="AA30" s="296">
        <v>1.7899999999999999E-3</v>
      </c>
      <c r="AB30" s="297">
        <v>0</v>
      </c>
      <c r="AC30" s="297">
        <v>0</v>
      </c>
      <c r="AD30" s="297">
        <v>0</v>
      </c>
      <c r="AE30" s="297">
        <v>0</v>
      </c>
    </row>
    <row r="31" spans="1:31">
      <c r="A31" s="649"/>
      <c r="B31" s="649"/>
      <c r="C31" s="64" t="s">
        <v>3678</v>
      </c>
      <c r="D31" s="288">
        <v>0.44866</v>
      </c>
      <c r="E31" s="288">
        <v>0.44597999999999999</v>
      </c>
      <c r="F31" s="302">
        <v>1.0000000000000001E-5</v>
      </c>
      <c r="G31" s="288">
        <v>2.6700000000000001E-3</v>
      </c>
      <c r="H31" s="288">
        <v>0.54468000000000005</v>
      </c>
      <c r="I31" s="300">
        <v>0.54354999999999998</v>
      </c>
      <c r="J31" s="300">
        <v>4.2999999999999999E-4</v>
      </c>
      <c r="K31" s="300">
        <v>6.9999999999999999E-4</v>
      </c>
      <c r="L31" s="296"/>
      <c r="M31" s="296"/>
      <c r="N31" s="296"/>
      <c r="O31" s="296"/>
      <c r="P31" s="296"/>
      <c r="Q31" s="296"/>
      <c r="R31" s="296"/>
      <c r="S31" s="296"/>
      <c r="T31" s="296"/>
      <c r="U31" s="296"/>
      <c r="V31" s="296"/>
      <c r="W31" s="296"/>
      <c r="X31" s="296">
        <v>0.21010000000000001</v>
      </c>
      <c r="Y31" s="296">
        <v>0.2072</v>
      </c>
      <c r="Z31" s="296">
        <v>2.0000000000000002E-5</v>
      </c>
      <c r="AA31" s="296">
        <v>2.8800000000000002E-3</v>
      </c>
      <c r="AB31" s="297">
        <v>0</v>
      </c>
      <c r="AC31" s="297">
        <v>0</v>
      </c>
      <c r="AD31" s="297">
        <v>0</v>
      </c>
      <c r="AE31" s="297">
        <v>0</v>
      </c>
    </row>
    <row r="32" spans="1:31">
      <c r="A32" s="649"/>
      <c r="B32" s="649" t="s">
        <v>3738</v>
      </c>
      <c r="C32" s="64" t="s">
        <v>3679</v>
      </c>
      <c r="D32" s="289">
        <v>0.25561</v>
      </c>
      <c r="E32" s="289">
        <v>0.25395000000000001</v>
      </c>
      <c r="F32" s="298">
        <v>4.8607767053859851E-6</v>
      </c>
      <c r="G32" s="289">
        <v>1.65E-3</v>
      </c>
      <c r="H32" s="289">
        <v>0.21335000000000001</v>
      </c>
      <c r="I32" s="299">
        <v>0.21265000000000001</v>
      </c>
      <c r="J32" s="299">
        <v>2.7E-4</v>
      </c>
      <c r="K32" s="299">
        <v>4.4000000000000002E-4</v>
      </c>
      <c r="L32" s="289">
        <v>0.25113000000000002</v>
      </c>
      <c r="M32" s="289">
        <v>0.24931</v>
      </c>
      <c r="N32" s="289">
        <v>1.32E-3</v>
      </c>
      <c r="O32" s="289">
        <v>5.0000000000000001E-4</v>
      </c>
      <c r="P32" s="289">
        <v>0.27610000000000001</v>
      </c>
      <c r="Q32" s="289">
        <v>0.27556000000000003</v>
      </c>
      <c r="R32" s="289">
        <v>4.0000000000000003E-5</v>
      </c>
      <c r="S32" s="289">
        <v>5.0000000000000001E-4</v>
      </c>
      <c r="T32" s="289">
        <v>0.25430000000000003</v>
      </c>
      <c r="U32" s="289">
        <v>0.25267000000000001</v>
      </c>
      <c r="V32" s="289">
        <v>1.0000000000000001E-5</v>
      </c>
      <c r="W32" s="289">
        <v>1.6199999999999999E-3</v>
      </c>
      <c r="X32" s="296">
        <v>0.13055</v>
      </c>
      <c r="Y32" s="296">
        <v>0.12875</v>
      </c>
      <c r="Z32" s="296">
        <v>1.0000000000000001E-5</v>
      </c>
      <c r="AA32" s="296">
        <v>1.7899999999999999E-3</v>
      </c>
      <c r="AB32" s="297">
        <v>0</v>
      </c>
      <c r="AC32" s="297">
        <v>0</v>
      </c>
      <c r="AD32" s="297">
        <v>0</v>
      </c>
      <c r="AE32" s="297">
        <v>0</v>
      </c>
    </row>
    <row r="33" spans="1:31">
      <c r="A33" s="649"/>
      <c r="B33" s="649"/>
      <c r="C33" s="64" t="s">
        <v>3678</v>
      </c>
      <c r="D33" s="288">
        <v>0.41138000000000002</v>
      </c>
      <c r="E33" s="288">
        <v>0.40870000000000001</v>
      </c>
      <c r="F33" s="302">
        <v>1.0000000000000001E-5</v>
      </c>
      <c r="G33" s="288">
        <v>2.6700000000000001E-3</v>
      </c>
      <c r="H33" s="288">
        <v>0.34336</v>
      </c>
      <c r="I33" s="300">
        <v>0.34222999999999998</v>
      </c>
      <c r="J33" s="300">
        <v>4.2999999999999999E-4</v>
      </c>
      <c r="K33" s="300">
        <v>6.9999999999999999E-4</v>
      </c>
      <c r="L33" s="288">
        <v>0.40415000000000001</v>
      </c>
      <c r="M33" s="288">
        <v>0.40122999999999998</v>
      </c>
      <c r="N33" s="288">
        <v>2.1199999999999999E-3</v>
      </c>
      <c r="O33" s="288">
        <v>8.0000000000000004E-4</v>
      </c>
      <c r="P33" s="288">
        <v>0.44433</v>
      </c>
      <c r="Q33" s="288">
        <v>0.44346000000000002</v>
      </c>
      <c r="R33" s="288">
        <v>6.9999999999999994E-5</v>
      </c>
      <c r="S33" s="288">
        <v>8.0000000000000004E-4</v>
      </c>
      <c r="T33" s="288">
        <v>0.40926000000000001</v>
      </c>
      <c r="U33" s="288">
        <v>0.40664</v>
      </c>
      <c r="V33" s="288">
        <v>2.0000000000000002E-5</v>
      </c>
      <c r="W33" s="288">
        <v>2.5999999999999999E-3</v>
      </c>
      <c r="X33" s="296">
        <v>0.21010000000000001</v>
      </c>
      <c r="Y33" s="296">
        <v>0.2072</v>
      </c>
      <c r="Z33" s="296">
        <v>2.0000000000000002E-5</v>
      </c>
      <c r="AA33" s="296">
        <v>2.8800000000000002E-3</v>
      </c>
      <c r="AB33" s="297">
        <v>0</v>
      </c>
      <c r="AC33" s="297">
        <v>0</v>
      </c>
      <c r="AD33" s="297">
        <v>0</v>
      </c>
      <c r="AE33" s="297">
        <v>0</v>
      </c>
    </row>
    <row r="34" spans="1:31">
      <c r="A34" s="309"/>
      <c r="B34" s="309"/>
      <c r="C34" s="309"/>
      <c r="D34" s="309"/>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row>
    <row r="35" spans="1:31">
      <c r="A35" s="309"/>
      <c r="B35" s="309"/>
      <c r="C35" s="309"/>
      <c r="D35" s="315"/>
      <c r="E35" s="315"/>
      <c r="F35" s="315"/>
      <c r="G35" s="315"/>
      <c r="H35" s="315"/>
      <c r="I35" s="315"/>
      <c r="J35" s="315"/>
      <c r="K35" s="315"/>
      <c r="L35" s="315"/>
      <c r="M35" s="315"/>
      <c r="N35" s="315"/>
      <c r="O35" s="315"/>
      <c r="P35" s="315"/>
      <c r="Q35" s="315"/>
      <c r="R35" s="315"/>
      <c r="S35" s="315"/>
      <c r="T35" s="309"/>
      <c r="U35" s="309"/>
      <c r="V35" s="309"/>
      <c r="W35" s="309"/>
      <c r="X35" s="309"/>
      <c r="Y35" s="309"/>
      <c r="Z35" s="309"/>
      <c r="AA35" s="309"/>
      <c r="AB35" s="309"/>
      <c r="AC35" s="309"/>
      <c r="AD35" s="309"/>
      <c r="AE35" s="309"/>
    </row>
    <row r="36" spans="1:31">
      <c r="A36" s="309"/>
      <c r="B36" s="309"/>
      <c r="C36" s="309"/>
      <c r="D36" s="675" t="s">
        <v>3736</v>
      </c>
      <c r="E36" s="675"/>
      <c r="F36" s="675"/>
      <c r="G36" s="675"/>
      <c r="H36" s="675" t="s">
        <v>3735</v>
      </c>
      <c r="I36" s="675"/>
      <c r="J36" s="675"/>
      <c r="K36" s="675"/>
      <c r="L36" s="675" t="s">
        <v>3734</v>
      </c>
      <c r="M36" s="675"/>
      <c r="N36" s="675"/>
      <c r="O36" s="675"/>
      <c r="P36" s="690" t="s">
        <v>3733</v>
      </c>
      <c r="Q36" s="690"/>
      <c r="R36" s="690"/>
      <c r="S36" s="690"/>
      <c r="T36" s="354"/>
      <c r="U36" s="354"/>
      <c r="V36" s="354"/>
      <c r="W36" s="354"/>
      <c r="X36" s="309"/>
      <c r="Y36" s="309"/>
      <c r="Z36" s="309"/>
      <c r="AA36" s="309"/>
      <c r="AB36" s="309"/>
      <c r="AC36" s="309"/>
      <c r="AD36" s="309"/>
      <c r="AE36" s="309"/>
    </row>
    <row r="37" spans="1:31" ht="15.6">
      <c r="A37" s="66" t="s">
        <v>3541</v>
      </c>
      <c r="B37" s="66" t="s">
        <v>3684</v>
      </c>
      <c r="C37" s="66" t="s">
        <v>3539</v>
      </c>
      <c r="D37" s="64" t="s">
        <v>3538</v>
      </c>
      <c r="E37" s="64" t="s">
        <v>3537</v>
      </c>
      <c r="F37" s="64" t="s">
        <v>3536</v>
      </c>
      <c r="G37" s="64" t="s">
        <v>3535</v>
      </c>
      <c r="H37" s="64" t="s">
        <v>3538</v>
      </c>
      <c r="I37" s="64" t="s">
        <v>3537</v>
      </c>
      <c r="J37" s="64" t="s">
        <v>3536</v>
      </c>
      <c r="K37" s="64" t="s">
        <v>3535</v>
      </c>
      <c r="L37" s="64" t="s">
        <v>3538</v>
      </c>
      <c r="M37" s="64" t="s">
        <v>3537</v>
      </c>
      <c r="N37" s="64" t="s">
        <v>3536</v>
      </c>
      <c r="O37" s="64" t="s">
        <v>3535</v>
      </c>
      <c r="P37" s="64" t="s">
        <v>3538</v>
      </c>
      <c r="Q37" s="64" t="s">
        <v>3537</v>
      </c>
      <c r="R37" s="64" t="s">
        <v>3536</v>
      </c>
      <c r="S37" s="64" t="s">
        <v>3535</v>
      </c>
      <c r="T37" s="354"/>
      <c r="U37" s="354"/>
      <c r="V37" s="354"/>
      <c r="W37" s="354"/>
      <c r="X37" s="309"/>
      <c r="Y37" s="309"/>
      <c r="Z37" s="309"/>
      <c r="AA37" s="309"/>
      <c r="AB37" s="309"/>
      <c r="AC37" s="309"/>
      <c r="AD37" s="309"/>
      <c r="AE37" s="309"/>
    </row>
    <row r="38" spans="1:31">
      <c r="A38" s="649" t="s">
        <v>3737</v>
      </c>
      <c r="B38" s="649" t="s">
        <v>3731</v>
      </c>
      <c r="C38" s="64" t="s">
        <v>3679</v>
      </c>
      <c r="D38" s="288">
        <v>0.46138000000000001</v>
      </c>
      <c r="E38" s="300">
        <v>0.45595000000000002</v>
      </c>
      <c r="F38" s="300">
        <v>1.1E-4</v>
      </c>
      <c r="G38" s="300">
        <v>5.3200000000000001E-3</v>
      </c>
      <c r="H38" s="288">
        <v>0.50102999999999998</v>
      </c>
      <c r="I38" s="300">
        <v>0.49559999999999998</v>
      </c>
      <c r="J38" s="300">
        <v>1.1E-4</v>
      </c>
      <c r="K38" s="300">
        <v>5.3200000000000001E-3</v>
      </c>
      <c r="L38" s="288">
        <v>0.54068000000000005</v>
      </c>
      <c r="M38" s="300">
        <v>0.53525</v>
      </c>
      <c r="N38" s="300">
        <v>1.1E-4</v>
      </c>
      <c r="O38" s="300">
        <v>5.3200000000000001E-3</v>
      </c>
      <c r="P38" s="288">
        <v>0.49547999999999998</v>
      </c>
      <c r="Q38" s="300">
        <v>0.49004999999999999</v>
      </c>
      <c r="R38" s="300">
        <v>1.1E-4</v>
      </c>
      <c r="S38" s="300">
        <v>5.3200000000000001E-3</v>
      </c>
      <c r="T38" s="309"/>
      <c r="U38" s="355"/>
      <c r="V38" s="309"/>
      <c r="W38" s="309"/>
      <c r="X38" s="309"/>
      <c r="Y38" s="309"/>
      <c r="Z38" s="309"/>
      <c r="AA38" s="309"/>
      <c r="AB38" s="309"/>
      <c r="AC38" s="309"/>
      <c r="AD38" s="309"/>
      <c r="AE38" s="309"/>
    </row>
    <row r="39" spans="1:31">
      <c r="A39" s="649"/>
      <c r="B39" s="649"/>
      <c r="C39" s="64" t="s">
        <v>3678</v>
      </c>
      <c r="D39" s="288">
        <v>0.74251</v>
      </c>
      <c r="E39" s="300">
        <v>0.73377999999999999</v>
      </c>
      <c r="F39" s="300">
        <v>1.8000000000000001E-4</v>
      </c>
      <c r="G39" s="300">
        <v>8.5500000000000003E-3</v>
      </c>
      <c r="H39" s="288">
        <v>0.80632000000000004</v>
      </c>
      <c r="I39" s="300">
        <v>0.79759000000000002</v>
      </c>
      <c r="J39" s="300">
        <v>1.8000000000000001E-4</v>
      </c>
      <c r="K39" s="300">
        <v>8.5500000000000003E-3</v>
      </c>
      <c r="L39" s="288">
        <v>0.87012</v>
      </c>
      <c r="M39" s="300">
        <v>0.86138999999999999</v>
      </c>
      <c r="N39" s="300">
        <v>1.8000000000000001E-4</v>
      </c>
      <c r="O39" s="300">
        <v>8.5500000000000003E-3</v>
      </c>
      <c r="P39" s="288">
        <v>0.79737999999999998</v>
      </c>
      <c r="Q39" s="300">
        <v>0.78864999999999996</v>
      </c>
      <c r="R39" s="300">
        <v>1.8000000000000001E-4</v>
      </c>
      <c r="S39" s="300">
        <v>8.5500000000000003E-3</v>
      </c>
      <c r="T39" s="309"/>
      <c r="U39" s="355"/>
      <c r="V39" s="309"/>
      <c r="W39" s="309"/>
      <c r="X39" s="309"/>
      <c r="Y39" s="309"/>
      <c r="Z39" s="309"/>
      <c r="AA39" s="309"/>
      <c r="AB39" s="309"/>
      <c r="AC39" s="309"/>
      <c r="AD39" s="309"/>
      <c r="AE39" s="309"/>
    </row>
    <row r="40" spans="1:31">
      <c r="A40" s="649"/>
      <c r="B40" s="649" t="s">
        <v>3730</v>
      </c>
      <c r="C40" s="64" t="s">
        <v>3679</v>
      </c>
      <c r="D40" s="288">
        <v>0.55061000000000004</v>
      </c>
      <c r="E40" s="300">
        <v>0.54398999999999997</v>
      </c>
      <c r="F40" s="300">
        <v>1.2999999999999999E-4</v>
      </c>
      <c r="G40" s="300">
        <v>6.4799999999999996E-3</v>
      </c>
      <c r="H40" s="288">
        <v>0.62831999999999999</v>
      </c>
      <c r="I40" s="300">
        <v>0.62170000000000003</v>
      </c>
      <c r="J40" s="300">
        <v>1.2999999999999999E-4</v>
      </c>
      <c r="K40" s="300">
        <v>6.4799999999999996E-3</v>
      </c>
      <c r="L40" s="288">
        <v>0.70603000000000005</v>
      </c>
      <c r="M40" s="300">
        <v>0.69940999999999998</v>
      </c>
      <c r="N40" s="300">
        <v>1.2999999999999999E-4</v>
      </c>
      <c r="O40" s="300">
        <v>6.4799999999999996E-3</v>
      </c>
      <c r="P40" s="288">
        <v>0.60501000000000005</v>
      </c>
      <c r="Q40" s="300">
        <v>0.59838999999999998</v>
      </c>
      <c r="R40" s="300">
        <v>1.2999999999999999E-4</v>
      </c>
      <c r="S40" s="300">
        <v>6.4799999999999996E-3</v>
      </c>
      <c r="T40" s="309"/>
      <c r="U40" s="355"/>
      <c r="V40" s="309"/>
      <c r="W40" s="309"/>
      <c r="X40" s="309"/>
      <c r="Y40" s="309"/>
      <c r="Z40" s="309"/>
      <c r="AA40" s="309"/>
      <c r="AB40" s="309"/>
      <c r="AC40" s="309"/>
      <c r="AD40" s="309"/>
      <c r="AE40" s="309"/>
    </row>
    <row r="41" spans="1:31">
      <c r="A41" s="649"/>
      <c r="B41" s="649"/>
      <c r="C41" s="64" t="s">
        <v>3678</v>
      </c>
      <c r="D41" s="288">
        <v>0.88612000000000002</v>
      </c>
      <c r="E41" s="300">
        <v>0.87546000000000002</v>
      </c>
      <c r="F41" s="300">
        <v>2.2000000000000001E-4</v>
      </c>
      <c r="G41" s="300">
        <v>1.043E-2</v>
      </c>
      <c r="H41" s="288">
        <v>1.01119</v>
      </c>
      <c r="I41" s="300">
        <v>1.0005299999999999</v>
      </c>
      <c r="J41" s="300">
        <v>2.2000000000000001E-4</v>
      </c>
      <c r="K41" s="300">
        <v>1.043E-2</v>
      </c>
      <c r="L41" s="288">
        <v>1.13625</v>
      </c>
      <c r="M41" s="300">
        <v>1.1255900000000001</v>
      </c>
      <c r="N41" s="300">
        <v>2.2000000000000001E-4</v>
      </c>
      <c r="O41" s="300">
        <v>1.043E-2</v>
      </c>
      <c r="P41" s="288">
        <v>0.97367000000000004</v>
      </c>
      <c r="Q41" s="300">
        <v>0.96301000000000003</v>
      </c>
      <c r="R41" s="300">
        <v>2.2000000000000001E-4</v>
      </c>
      <c r="S41" s="300">
        <v>1.043E-2</v>
      </c>
      <c r="T41" s="309"/>
      <c r="U41" s="355"/>
      <c r="V41" s="309"/>
      <c r="W41" s="309"/>
      <c r="X41" s="309"/>
      <c r="Y41" s="309"/>
      <c r="Z41" s="309"/>
      <c r="AA41" s="309"/>
      <c r="AB41" s="309"/>
      <c r="AC41" s="309"/>
      <c r="AD41" s="309"/>
      <c r="AE41" s="309"/>
    </row>
    <row r="42" spans="1:31">
      <c r="A42" s="649"/>
      <c r="B42" s="649" t="s">
        <v>3729</v>
      </c>
      <c r="C42" s="64" t="s">
        <v>3679</v>
      </c>
      <c r="D42" s="288">
        <v>0.77400000000000002</v>
      </c>
      <c r="E42" s="300">
        <v>0.76317999999999997</v>
      </c>
      <c r="F42" s="300">
        <v>2.2000000000000001E-4</v>
      </c>
      <c r="G42" s="300">
        <v>1.059E-2</v>
      </c>
      <c r="H42" s="288">
        <v>0.94152000000000002</v>
      </c>
      <c r="I42" s="300">
        <v>0.93069999999999997</v>
      </c>
      <c r="J42" s="300">
        <v>2.2000000000000001E-4</v>
      </c>
      <c r="K42" s="300">
        <v>1.059E-2</v>
      </c>
      <c r="L42" s="288">
        <v>1.1090500000000001</v>
      </c>
      <c r="M42" s="300">
        <v>1.09823</v>
      </c>
      <c r="N42" s="300">
        <v>2.2000000000000001E-4</v>
      </c>
      <c r="O42" s="300">
        <v>1.059E-2</v>
      </c>
      <c r="P42" s="288">
        <v>0.99156</v>
      </c>
      <c r="Q42" s="300">
        <v>0.98073999999999995</v>
      </c>
      <c r="R42" s="300">
        <v>2.2000000000000001E-4</v>
      </c>
      <c r="S42" s="300">
        <v>1.059E-2</v>
      </c>
      <c r="T42" s="309"/>
      <c r="U42" s="355"/>
      <c r="V42" s="309"/>
      <c r="W42" s="309"/>
      <c r="X42" s="309"/>
      <c r="Y42" s="309"/>
      <c r="Z42" s="309"/>
      <c r="AA42" s="309"/>
      <c r="AB42" s="309"/>
      <c r="AC42" s="309"/>
      <c r="AD42" s="309"/>
      <c r="AE42" s="309"/>
    </row>
    <row r="43" spans="1:31">
      <c r="A43" s="649"/>
      <c r="B43" s="649"/>
      <c r="C43" s="64" t="s">
        <v>3678</v>
      </c>
      <c r="D43" s="288">
        <v>1.2456199999999999</v>
      </c>
      <c r="E43" s="300">
        <v>1.22821</v>
      </c>
      <c r="F43" s="300">
        <v>3.6999999999999999E-4</v>
      </c>
      <c r="G43" s="300">
        <v>1.704E-2</v>
      </c>
      <c r="H43" s="288">
        <v>1.5152300000000001</v>
      </c>
      <c r="I43" s="300">
        <v>1.4978199999999999</v>
      </c>
      <c r="J43" s="300">
        <v>3.6999999999999999E-4</v>
      </c>
      <c r="K43" s="300">
        <v>1.704E-2</v>
      </c>
      <c r="L43" s="288">
        <v>1.78484</v>
      </c>
      <c r="M43" s="300">
        <v>1.7674300000000001</v>
      </c>
      <c r="N43" s="300">
        <v>3.6999999999999999E-4</v>
      </c>
      <c r="O43" s="300">
        <v>1.704E-2</v>
      </c>
      <c r="P43" s="288">
        <v>1.59575</v>
      </c>
      <c r="Q43" s="300">
        <v>1.5783400000000001</v>
      </c>
      <c r="R43" s="300">
        <v>3.6999999999999999E-4</v>
      </c>
      <c r="S43" s="300">
        <v>1.704E-2</v>
      </c>
      <c r="T43" s="309"/>
      <c r="U43" s="355"/>
      <c r="V43" s="309"/>
      <c r="W43" s="309"/>
      <c r="X43" s="309"/>
      <c r="Y43" s="309"/>
      <c r="Z43" s="309"/>
      <c r="AA43" s="309"/>
      <c r="AB43" s="309"/>
      <c r="AC43" s="309"/>
      <c r="AD43" s="309"/>
      <c r="AE43" s="309"/>
    </row>
    <row r="44" spans="1:31">
      <c r="A44" s="649"/>
      <c r="B44" s="649" t="s">
        <v>3728</v>
      </c>
      <c r="C44" s="64" t="s">
        <v>3679</v>
      </c>
      <c r="D44" s="288">
        <v>0.67911999999999995</v>
      </c>
      <c r="E44" s="300">
        <v>0.67005000000000003</v>
      </c>
      <c r="F44" s="300">
        <v>1.9000000000000001E-4</v>
      </c>
      <c r="G44" s="300">
        <v>8.8800000000000007E-3</v>
      </c>
      <c r="H44" s="288">
        <v>0.80803000000000003</v>
      </c>
      <c r="I44" s="300">
        <v>0.79896</v>
      </c>
      <c r="J44" s="300">
        <v>1.9000000000000001E-4</v>
      </c>
      <c r="K44" s="300">
        <v>8.8800000000000007E-3</v>
      </c>
      <c r="L44" s="288">
        <v>0.93694999999999995</v>
      </c>
      <c r="M44" s="300">
        <v>0.92788000000000004</v>
      </c>
      <c r="N44" s="300">
        <v>1.9000000000000001E-4</v>
      </c>
      <c r="O44" s="300">
        <v>8.8800000000000007E-3</v>
      </c>
      <c r="P44" s="288">
        <v>0.83750999999999998</v>
      </c>
      <c r="Q44" s="300">
        <v>0.82843999999999995</v>
      </c>
      <c r="R44" s="300">
        <v>1.9000000000000001E-4</v>
      </c>
      <c r="S44" s="300">
        <v>8.8800000000000007E-3</v>
      </c>
      <c r="T44" s="309"/>
      <c r="U44" s="355"/>
      <c r="V44" s="309"/>
      <c r="W44" s="309"/>
      <c r="X44" s="309"/>
      <c r="Y44" s="309"/>
      <c r="Z44" s="309"/>
      <c r="AA44" s="309"/>
      <c r="AB44" s="309"/>
      <c r="AC44" s="309"/>
      <c r="AD44" s="309"/>
      <c r="AE44" s="309"/>
    </row>
    <row r="45" spans="1:31">
      <c r="A45" s="649"/>
      <c r="B45" s="649"/>
      <c r="C45" s="64" t="s">
        <v>3678</v>
      </c>
      <c r="D45" s="288">
        <v>1.0929199999999999</v>
      </c>
      <c r="E45" s="300">
        <v>1.07833</v>
      </c>
      <c r="F45" s="300">
        <v>2.9999999999999997E-4</v>
      </c>
      <c r="G45" s="300">
        <v>1.4290000000000001E-2</v>
      </c>
      <c r="H45" s="288">
        <v>1.3004</v>
      </c>
      <c r="I45" s="300">
        <v>1.2858099999999999</v>
      </c>
      <c r="J45" s="300">
        <v>2.9999999999999997E-4</v>
      </c>
      <c r="K45" s="300">
        <v>1.4290000000000001E-2</v>
      </c>
      <c r="L45" s="288">
        <v>1.50787</v>
      </c>
      <c r="M45" s="300">
        <v>1.4932799999999999</v>
      </c>
      <c r="N45" s="300">
        <v>2.9999999999999997E-4</v>
      </c>
      <c r="O45" s="300">
        <v>1.4290000000000001E-2</v>
      </c>
      <c r="P45" s="288">
        <v>1.3478300000000001</v>
      </c>
      <c r="Q45" s="300">
        <v>1.33324</v>
      </c>
      <c r="R45" s="300">
        <v>2.9999999999999997E-4</v>
      </c>
      <c r="S45" s="300">
        <v>1.4290000000000001E-2</v>
      </c>
      <c r="T45" s="309"/>
      <c r="U45" s="355"/>
      <c r="V45" s="309"/>
      <c r="W45" s="309"/>
      <c r="X45" s="309"/>
      <c r="Y45" s="309"/>
      <c r="Z45" s="309"/>
      <c r="AA45" s="309"/>
      <c r="AB45" s="309"/>
      <c r="AC45" s="309"/>
      <c r="AD45" s="309"/>
      <c r="AE45" s="309"/>
    </row>
    <row r="46" spans="1:31">
      <c r="A46" s="649"/>
      <c r="B46" s="649" t="s">
        <v>3727</v>
      </c>
      <c r="C46" s="64" t="s">
        <v>3679</v>
      </c>
      <c r="D46" s="288">
        <v>0.62775000000000003</v>
      </c>
      <c r="E46" s="300">
        <v>0.61553999999999998</v>
      </c>
      <c r="F46" s="300">
        <v>1.2E-4</v>
      </c>
      <c r="G46" s="300">
        <v>1.209E-2</v>
      </c>
      <c r="H46" s="288">
        <v>0.78163000000000005</v>
      </c>
      <c r="I46" s="300">
        <v>0.76941999999999999</v>
      </c>
      <c r="J46" s="300">
        <v>1.2E-4</v>
      </c>
      <c r="K46" s="300">
        <v>1.209E-2</v>
      </c>
      <c r="L46" s="288">
        <v>0.93552000000000002</v>
      </c>
      <c r="M46" s="300">
        <v>0.92330999999999996</v>
      </c>
      <c r="N46" s="300">
        <v>1.2E-4</v>
      </c>
      <c r="O46" s="300">
        <v>1.209E-2</v>
      </c>
      <c r="P46" s="288">
        <v>0.78471000000000002</v>
      </c>
      <c r="Q46" s="300">
        <v>0.77249999999999996</v>
      </c>
      <c r="R46" s="300">
        <v>1.2E-4</v>
      </c>
      <c r="S46" s="300">
        <v>1.209E-2</v>
      </c>
      <c r="T46" s="309"/>
      <c r="U46" s="355"/>
      <c r="V46" s="309"/>
      <c r="W46" s="309"/>
      <c r="X46" s="309"/>
      <c r="Y46" s="309"/>
      <c r="Z46" s="309"/>
      <c r="AA46" s="309"/>
      <c r="AB46" s="309"/>
      <c r="AC46" s="309"/>
      <c r="AD46" s="309"/>
      <c r="AE46" s="309"/>
    </row>
    <row r="47" spans="1:31">
      <c r="A47" s="649"/>
      <c r="B47" s="649"/>
      <c r="C47" s="64" t="s">
        <v>3678</v>
      </c>
      <c r="D47" s="288">
        <v>1.01024</v>
      </c>
      <c r="E47" s="300">
        <v>0.99060999999999999</v>
      </c>
      <c r="F47" s="300">
        <v>1.9000000000000001E-4</v>
      </c>
      <c r="G47" s="300">
        <v>1.9439999999999999E-2</v>
      </c>
      <c r="H47" s="288">
        <v>1.25789</v>
      </c>
      <c r="I47" s="300">
        <v>1.2382599999999999</v>
      </c>
      <c r="J47" s="300">
        <v>1.9000000000000001E-4</v>
      </c>
      <c r="K47" s="300">
        <v>1.9439999999999999E-2</v>
      </c>
      <c r="L47" s="288">
        <v>1.5055499999999999</v>
      </c>
      <c r="M47" s="300">
        <v>1.4859199999999999</v>
      </c>
      <c r="N47" s="300">
        <v>1.9000000000000001E-4</v>
      </c>
      <c r="O47" s="300">
        <v>1.9439999999999999E-2</v>
      </c>
      <c r="P47" s="288">
        <v>1.26285</v>
      </c>
      <c r="Q47" s="300">
        <v>1.24322</v>
      </c>
      <c r="R47" s="300">
        <v>1.9000000000000001E-4</v>
      </c>
      <c r="S47" s="300">
        <v>1.9439999999999999E-2</v>
      </c>
      <c r="T47" s="309"/>
      <c r="U47" s="355"/>
      <c r="V47" s="309"/>
      <c r="W47" s="309"/>
      <c r="X47" s="309"/>
      <c r="Y47" s="309"/>
      <c r="Z47" s="309"/>
      <c r="AA47" s="309"/>
      <c r="AB47" s="309"/>
      <c r="AC47" s="309"/>
      <c r="AD47" s="309"/>
      <c r="AE47" s="309"/>
    </row>
    <row r="48" spans="1:31">
      <c r="A48" s="649"/>
      <c r="B48" s="649" t="s">
        <v>3726</v>
      </c>
      <c r="C48" s="64" t="s">
        <v>3679</v>
      </c>
      <c r="D48" s="288">
        <v>0.64734000000000003</v>
      </c>
      <c r="E48" s="300">
        <v>0.63282000000000005</v>
      </c>
      <c r="F48" s="300">
        <v>1.4999999999999999E-4</v>
      </c>
      <c r="G48" s="300">
        <v>1.438E-2</v>
      </c>
      <c r="H48" s="288">
        <v>0.85826999999999998</v>
      </c>
      <c r="I48" s="300">
        <v>0.84375</v>
      </c>
      <c r="J48" s="300">
        <v>1.4999999999999999E-4</v>
      </c>
      <c r="K48" s="300">
        <v>1.438E-2</v>
      </c>
      <c r="L48" s="288">
        <v>1.06921</v>
      </c>
      <c r="M48" s="300">
        <v>1.0546899999999999</v>
      </c>
      <c r="N48" s="300">
        <v>1.4999999999999999E-4</v>
      </c>
      <c r="O48" s="300">
        <v>1.438E-2</v>
      </c>
      <c r="P48" s="288">
        <v>0.93420999999999998</v>
      </c>
      <c r="Q48" s="300">
        <v>0.91969000000000001</v>
      </c>
      <c r="R48" s="300">
        <v>1.4999999999999999E-4</v>
      </c>
      <c r="S48" s="300">
        <v>1.438E-2</v>
      </c>
      <c r="T48" s="309"/>
      <c r="U48" s="355"/>
      <c r="V48" s="309"/>
      <c r="W48" s="309"/>
      <c r="X48" s="309"/>
      <c r="Y48" s="309"/>
      <c r="Z48" s="309"/>
      <c r="AA48" s="309"/>
      <c r="AB48" s="309"/>
      <c r="AC48" s="309"/>
      <c r="AD48" s="309"/>
      <c r="AE48" s="309"/>
    </row>
    <row r="49" spans="1:31">
      <c r="A49" s="649"/>
      <c r="B49" s="649"/>
      <c r="C49" s="64" t="s">
        <v>3678</v>
      </c>
      <c r="D49" s="288">
        <v>1.0417799999999999</v>
      </c>
      <c r="E49" s="300">
        <v>1.0184200000000001</v>
      </c>
      <c r="F49" s="300">
        <v>2.2000000000000001E-4</v>
      </c>
      <c r="G49" s="300">
        <v>2.3140000000000001E-2</v>
      </c>
      <c r="H49" s="288">
        <v>1.3812500000000001</v>
      </c>
      <c r="I49" s="300">
        <v>1.35789</v>
      </c>
      <c r="J49" s="300">
        <v>2.2000000000000001E-4</v>
      </c>
      <c r="K49" s="300">
        <v>2.3140000000000001E-2</v>
      </c>
      <c r="L49" s="288">
        <v>1.72072</v>
      </c>
      <c r="M49" s="300">
        <v>1.69736</v>
      </c>
      <c r="N49" s="300">
        <v>2.2000000000000001E-4</v>
      </c>
      <c r="O49" s="300">
        <v>2.3140000000000001E-2</v>
      </c>
      <c r="P49" s="288">
        <v>1.50346</v>
      </c>
      <c r="Q49" s="300">
        <v>1.4801</v>
      </c>
      <c r="R49" s="300">
        <v>2.2000000000000001E-4</v>
      </c>
      <c r="S49" s="300">
        <v>2.3140000000000001E-2</v>
      </c>
      <c r="T49" s="309"/>
      <c r="U49" s="355"/>
      <c r="V49" s="309"/>
      <c r="W49" s="309"/>
      <c r="X49" s="309"/>
      <c r="Y49" s="309"/>
      <c r="Z49" s="309"/>
      <c r="AA49" s="309"/>
      <c r="AB49" s="309"/>
      <c r="AC49" s="309"/>
      <c r="AD49" s="309"/>
      <c r="AE49" s="309"/>
    </row>
    <row r="50" spans="1:31">
      <c r="A50" s="649"/>
      <c r="B50" s="649" t="s">
        <v>3725</v>
      </c>
      <c r="C50" s="64" t="s">
        <v>3679</v>
      </c>
      <c r="D50" s="288">
        <v>0.64659</v>
      </c>
      <c r="E50" s="300">
        <v>0.63216000000000006</v>
      </c>
      <c r="F50" s="300">
        <v>1.4999999999999999E-4</v>
      </c>
      <c r="G50" s="300">
        <v>1.4279999999999999E-2</v>
      </c>
      <c r="H50" s="288">
        <v>0.85536000000000001</v>
      </c>
      <c r="I50" s="300">
        <v>0.84092999999999996</v>
      </c>
      <c r="J50" s="300">
        <v>1.4999999999999999E-4</v>
      </c>
      <c r="K50" s="300">
        <v>1.4279999999999999E-2</v>
      </c>
      <c r="L50" s="288">
        <v>1.0641400000000001</v>
      </c>
      <c r="M50" s="300">
        <v>1.0497099999999999</v>
      </c>
      <c r="N50" s="300">
        <v>1.4999999999999999E-4</v>
      </c>
      <c r="O50" s="300">
        <v>1.4279999999999999E-2</v>
      </c>
      <c r="P50" s="288">
        <v>0.92854000000000003</v>
      </c>
      <c r="Q50" s="300">
        <v>0.91410999999999998</v>
      </c>
      <c r="R50" s="300">
        <v>1.4999999999999999E-4</v>
      </c>
      <c r="S50" s="300">
        <v>1.4279999999999999E-2</v>
      </c>
      <c r="T50" s="309"/>
      <c r="U50" s="355"/>
      <c r="V50" s="309"/>
      <c r="W50" s="309"/>
      <c r="X50" s="309"/>
      <c r="Y50" s="309"/>
      <c r="Z50" s="309"/>
      <c r="AA50" s="309"/>
      <c r="AB50" s="309"/>
      <c r="AC50" s="309"/>
      <c r="AD50" s="309"/>
      <c r="AE50" s="309"/>
    </row>
    <row r="51" spans="1:31">
      <c r="A51" s="649"/>
      <c r="B51" s="649"/>
      <c r="C51" s="64" t="s">
        <v>3678</v>
      </c>
      <c r="D51" s="288">
        <v>1.04057</v>
      </c>
      <c r="E51" s="300">
        <v>1.01736</v>
      </c>
      <c r="F51" s="300">
        <v>2.2000000000000001E-4</v>
      </c>
      <c r="G51" s="300">
        <v>2.299E-2</v>
      </c>
      <c r="H51" s="288">
        <v>1.37656</v>
      </c>
      <c r="I51" s="300">
        <v>1.3533500000000001</v>
      </c>
      <c r="J51" s="300">
        <v>2.2000000000000001E-4</v>
      </c>
      <c r="K51" s="300">
        <v>2.299E-2</v>
      </c>
      <c r="L51" s="288">
        <v>1.71255</v>
      </c>
      <c r="M51" s="300">
        <v>1.6893400000000001</v>
      </c>
      <c r="N51" s="300">
        <v>2.2000000000000001E-4</v>
      </c>
      <c r="O51" s="300">
        <v>2.299E-2</v>
      </c>
      <c r="P51" s="288">
        <v>1.4943200000000001</v>
      </c>
      <c r="Q51" s="300">
        <v>1.4711099999999999</v>
      </c>
      <c r="R51" s="300">
        <v>2.2000000000000001E-4</v>
      </c>
      <c r="S51" s="300">
        <v>2.299E-2</v>
      </c>
      <c r="T51" s="309"/>
      <c r="U51" s="355"/>
      <c r="V51" s="309"/>
      <c r="W51" s="309"/>
      <c r="X51" s="309"/>
      <c r="Y51" s="309"/>
      <c r="Z51" s="309"/>
      <c r="AA51" s="309"/>
      <c r="AB51" s="309"/>
      <c r="AC51" s="309"/>
      <c r="AD51" s="309"/>
      <c r="AE51" s="309"/>
    </row>
    <row r="52" spans="1:31">
      <c r="A52" s="649"/>
      <c r="B52" s="649" t="s">
        <v>3724</v>
      </c>
      <c r="C52" s="64" t="s">
        <v>3679</v>
      </c>
      <c r="D52" s="288">
        <v>0.65974999999999995</v>
      </c>
      <c r="E52" s="300">
        <v>0.64763999999999999</v>
      </c>
      <c r="F52" s="300">
        <v>1.6000000000000001E-4</v>
      </c>
      <c r="G52" s="300">
        <v>1.1950000000000001E-2</v>
      </c>
      <c r="H52" s="288">
        <v>0.83589000000000002</v>
      </c>
      <c r="I52" s="300">
        <v>0.82377999999999996</v>
      </c>
      <c r="J52" s="300">
        <v>1.6000000000000001E-4</v>
      </c>
      <c r="K52" s="300">
        <v>1.1950000000000001E-2</v>
      </c>
      <c r="L52" s="288">
        <v>1.01203</v>
      </c>
      <c r="M52" s="300">
        <v>0.99992000000000003</v>
      </c>
      <c r="N52" s="300">
        <v>1.6000000000000001E-4</v>
      </c>
      <c r="O52" s="300">
        <v>1.1950000000000001E-2</v>
      </c>
      <c r="P52" s="289">
        <v>0.89120999999999995</v>
      </c>
      <c r="Q52" s="300">
        <v>0.87909999999999999</v>
      </c>
      <c r="R52" s="300">
        <v>1.6000000000000001E-4</v>
      </c>
      <c r="S52" s="300">
        <v>1.1950000000000001E-2</v>
      </c>
      <c r="T52" s="309"/>
      <c r="U52" s="355"/>
      <c r="V52" s="309"/>
      <c r="W52" s="309"/>
      <c r="X52" s="309"/>
      <c r="Y52" s="309"/>
      <c r="Z52" s="309"/>
      <c r="AA52" s="309"/>
      <c r="AB52" s="309"/>
      <c r="AC52" s="309"/>
      <c r="AD52" s="309"/>
      <c r="AE52" s="309"/>
    </row>
    <row r="53" spans="1:31">
      <c r="A53" s="649"/>
      <c r="B53" s="649"/>
      <c r="C53" s="64" t="s">
        <v>3678</v>
      </c>
      <c r="D53" s="288">
        <v>1.06176</v>
      </c>
      <c r="E53" s="300">
        <v>1.0422800000000001</v>
      </c>
      <c r="F53" s="300">
        <v>2.5999999999999998E-4</v>
      </c>
      <c r="G53" s="300">
        <v>1.9230000000000001E-2</v>
      </c>
      <c r="H53" s="288">
        <v>1.3452299999999999</v>
      </c>
      <c r="I53" s="300">
        <v>1.32575</v>
      </c>
      <c r="J53" s="300">
        <v>2.5999999999999998E-4</v>
      </c>
      <c r="K53" s="300">
        <v>1.9230000000000001E-2</v>
      </c>
      <c r="L53" s="288">
        <v>1.6287</v>
      </c>
      <c r="M53" s="300">
        <v>1.6092200000000001</v>
      </c>
      <c r="N53" s="300">
        <v>2.5999999999999998E-4</v>
      </c>
      <c r="O53" s="300">
        <v>1.9230000000000001E-2</v>
      </c>
      <c r="P53" s="288">
        <v>1.43425</v>
      </c>
      <c r="Q53" s="300">
        <v>1.4147700000000001</v>
      </c>
      <c r="R53" s="300">
        <v>2.5999999999999998E-4</v>
      </c>
      <c r="S53" s="300">
        <v>1.9230000000000001E-2</v>
      </c>
      <c r="T53" s="309"/>
      <c r="U53" s="355"/>
      <c r="V53" s="309"/>
      <c r="W53" s="309"/>
      <c r="X53" s="309"/>
      <c r="Y53" s="309"/>
      <c r="Z53" s="309"/>
      <c r="AA53" s="309"/>
      <c r="AB53" s="309"/>
      <c r="AC53" s="309"/>
      <c r="AD53" s="309"/>
      <c r="AE53" s="309"/>
    </row>
    <row r="54" spans="1:31">
      <c r="A54" s="309"/>
      <c r="B54" s="309"/>
      <c r="C54" s="309"/>
      <c r="D54" s="309"/>
      <c r="E54" s="309"/>
      <c r="F54" s="309"/>
      <c r="G54" s="309"/>
      <c r="H54" s="309"/>
      <c r="I54" s="309"/>
      <c r="J54" s="309"/>
      <c r="K54" s="309"/>
      <c r="L54" s="309"/>
      <c r="M54" s="309"/>
      <c r="N54" s="309"/>
      <c r="O54" s="309"/>
      <c r="P54" s="309"/>
      <c r="Q54" s="309"/>
      <c r="R54" s="309"/>
      <c r="S54" s="309"/>
      <c r="T54" s="309"/>
      <c r="U54" s="309"/>
      <c r="V54" s="309"/>
      <c r="W54" s="309"/>
      <c r="X54" s="309"/>
      <c r="Y54" s="309"/>
      <c r="Z54" s="309"/>
      <c r="AA54" s="309"/>
      <c r="AB54" s="309"/>
      <c r="AC54" s="309"/>
      <c r="AD54" s="309"/>
      <c r="AE54" s="309"/>
    </row>
    <row r="55" spans="1:31">
      <c r="A55" s="309"/>
      <c r="B55" s="309"/>
      <c r="C55" s="309"/>
      <c r="D55" s="315"/>
      <c r="E55" s="315"/>
      <c r="F55" s="315"/>
      <c r="G55" s="315"/>
      <c r="H55" s="315"/>
      <c r="I55" s="315"/>
      <c r="J55" s="315"/>
      <c r="K55" s="315"/>
      <c r="L55" s="315"/>
      <c r="M55" s="315"/>
      <c r="N55" s="315"/>
      <c r="O55" s="315"/>
      <c r="P55" s="315"/>
      <c r="Q55" s="315"/>
      <c r="R55" s="315"/>
      <c r="S55" s="315"/>
      <c r="T55" s="309"/>
      <c r="U55" s="309"/>
      <c r="V55" s="309"/>
      <c r="W55" s="309"/>
      <c r="X55" s="309"/>
      <c r="Y55" s="309"/>
      <c r="Z55" s="309"/>
      <c r="AA55" s="309"/>
      <c r="AB55" s="309"/>
      <c r="AC55" s="309"/>
      <c r="AD55" s="309"/>
      <c r="AE55" s="309"/>
    </row>
    <row r="56" spans="1:31">
      <c r="A56" s="309"/>
      <c r="B56" s="309"/>
      <c r="C56" s="309"/>
      <c r="D56" s="675" t="s">
        <v>3736</v>
      </c>
      <c r="E56" s="675"/>
      <c r="F56" s="675"/>
      <c r="G56" s="675"/>
      <c r="H56" s="675" t="s">
        <v>3735</v>
      </c>
      <c r="I56" s="675"/>
      <c r="J56" s="675"/>
      <c r="K56" s="675"/>
      <c r="L56" s="675" t="s">
        <v>3734</v>
      </c>
      <c r="M56" s="675"/>
      <c r="N56" s="675"/>
      <c r="O56" s="675"/>
      <c r="P56" s="675" t="s">
        <v>3733</v>
      </c>
      <c r="Q56" s="675"/>
      <c r="R56" s="675"/>
      <c r="S56" s="675"/>
      <c r="T56" s="309"/>
      <c r="U56" s="309"/>
      <c r="V56" s="309"/>
      <c r="W56" s="309"/>
      <c r="X56" s="309"/>
      <c r="Y56" s="309"/>
      <c r="Z56" s="309"/>
      <c r="AA56" s="309"/>
      <c r="AB56" s="309"/>
      <c r="AC56" s="309"/>
      <c r="AD56" s="309"/>
      <c r="AE56" s="309"/>
    </row>
    <row r="57" spans="1:31" ht="15.6">
      <c r="A57" s="66" t="s">
        <v>3541</v>
      </c>
      <c r="B57" s="66" t="s">
        <v>3684</v>
      </c>
      <c r="C57" s="66" t="s">
        <v>3539</v>
      </c>
      <c r="D57" s="64" t="s">
        <v>3538</v>
      </c>
      <c r="E57" s="64" t="s">
        <v>3537</v>
      </c>
      <c r="F57" s="64" t="s">
        <v>3536</v>
      </c>
      <c r="G57" s="64" t="s">
        <v>3535</v>
      </c>
      <c r="H57" s="64" t="s">
        <v>3538</v>
      </c>
      <c r="I57" s="64" t="s">
        <v>3537</v>
      </c>
      <c r="J57" s="64" t="s">
        <v>3536</v>
      </c>
      <c r="K57" s="64" t="s">
        <v>3535</v>
      </c>
      <c r="L57" s="64" t="s">
        <v>3538</v>
      </c>
      <c r="M57" s="64" t="s">
        <v>3537</v>
      </c>
      <c r="N57" s="64" t="s">
        <v>3536</v>
      </c>
      <c r="O57" s="64" t="s">
        <v>3535</v>
      </c>
      <c r="P57" s="64" t="s">
        <v>3538</v>
      </c>
      <c r="Q57" s="64" t="s">
        <v>3537</v>
      </c>
      <c r="R57" s="64" t="s">
        <v>3536</v>
      </c>
      <c r="S57" s="64" t="s">
        <v>3535</v>
      </c>
      <c r="T57" s="309"/>
      <c r="U57" s="309"/>
      <c r="V57" s="309"/>
      <c r="W57" s="309"/>
      <c r="X57" s="309"/>
      <c r="Y57" s="309"/>
      <c r="Z57" s="309"/>
      <c r="AA57" s="309"/>
      <c r="AB57" s="309"/>
      <c r="AC57" s="309"/>
      <c r="AD57" s="309"/>
      <c r="AE57" s="309"/>
    </row>
    <row r="58" spans="1:31">
      <c r="A58" s="649" t="s">
        <v>3732</v>
      </c>
      <c r="B58" s="649" t="s">
        <v>3731</v>
      </c>
      <c r="C58" s="64" t="s">
        <v>3679</v>
      </c>
      <c r="D58" s="288">
        <v>0.54937000000000002</v>
      </c>
      <c r="E58" s="300">
        <v>0.54393999999999998</v>
      </c>
      <c r="F58" s="300">
        <v>1.1E-4</v>
      </c>
      <c r="G58" s="300">
        <v>5.3200000000000001E-3</v>
      </c>
      <c r="H58" s="288">
        <v>0.59667000000000003</v>
      </c>
      <c r="I58" s="300">
        <v>0.59123999999999999</v>
      </c>
      <c r="J58" s="300">
        <v>1.1E-4</v>
      </c>
      <c r="K58" s="300">
        <v>5.3200000000000001E-3</v>
      </c>
      <c r="L58" s="288">
        <v>0.64397000000000004</v>
      </c>
      <c r="M58" s="300">
        <v>0.63854</v>
      </c>
      <c r="N58" s="300">
        <v>1.1E-4</v>
      </c>
      <c r="O58" s="300">
        <v>5.3200000000000001E-3</v>
      </c>
      <c r="P58" s="288">
        <v>0.59004999999999996</v>
      </c>
      <c r="Q58" s="300">
        <v>0.58462000000000003</v>
      </c>
      <c r="R58" s="300">
        <v>1.1E-4</v>
      </c>
      <c r="S58" s="300">
        <v>5.3200000000000001E-3</v>
      </c>
      <c r="T58" s="309"/>
      <c r="U58" s="355"/>
      <c r="V58" s="309"/>
      <c r="W58" s="309"/>
      <c r="X58" s="309"/>
      <c r="Y58" s="309"/>
      <c r="Z58" s="309"/>
      <c r="AA58" s="309"/>
      <c r="AB58" s="309"/>
      <c r="AC58" s="309"/>
      <c r="AD58" s="309"/>
      <c r="AE58" s="309"/>
    </row>
    <row r="59" spans="1:31">
      <c r="A59" s="649"/>
      <c r="B59" s="649"/>
      <c r="C59" s="64" t="s">
        <v>3678</v>
      </c>
      <c r="D59" s="288">
        <v>0.88412000000000002</v>
      </c>
      <c r="E59" s="300">
        <v>0.87539</v>
      </c>
      <c r="F59" s="300">
        <v>1.8000000000000001E-4</v>
      </c>
      <c r="G59" s="300">
        <v>8.5500000000000003E-3</v>
      </c>
      <c r="H59" s="288">
        <v>0.96023999999999998</v>
      </c>
      <c r="I59" s="300">
        <v>0.95150999999999997</v>
      </c>
      <c r="J59" s="300">
        <v>1.8000000000000001E-4</v>
      </c>
      <c r="K59" s="300">
        <v>8.5500000000000003E-3</v>
      </c>
      <c r="L59" s="288">
        <v>1.03637</v>
      </c>
      <c r="M59" s="300">
        <v>1.0276400000000001</v>
      </c>
      <c r="N59" s="300">
        <v>1.8000000000000001E-4</v>
      </c>
      <c r="O59" s="300">
        <v>8.5500000000000003E-3</v>
      </c>
      <c r="P59" s="288">
        <v>0.94959000000000005</v>
      </c>
      <c r="Q59" s="300">
        <v>0.94086000000000003</v>
      </c>
      <c r="R59" s="300">
        <v>1.8000000000000001E-4</v>
      </c>
      <c r="S59" s="300">
        <v>8.5500000000000003E-3</v>
      </c>
      <c r="T59" s="309"/>
      <c r="U59" s="355"/>
      <c r="V59" s="309"/>
      <c r="W59" s="309"/>
      <c r="X59" s="309"/>
      <c r="Y59" s="309"/>
      <c r="Z59" s="309"/>
      <c r="AA59" s="309"/>
      <c r="AB59" s="309"/>
      <c r="AC59" s="309"/>
      <c r="AD59" s="309"/>
      <c r="AE59" s="309"/>
    </row>
    <row r="60" spans="1:31">
      <c r="A60" s="649"/>
      <c r="B60" s="649" t="s">
        <v>3730</v>
      </c>
      <c r="C60" s="64" t="s">
        <v>3679</v>
      </c>
      <c r="D60" s="288">
        <v>0.65559000000000001</v>
      </c>
      <c r="E60" s="300">
        <v>0.64897000000000005</v>
      </c>
      <c r="F60" s="300">
        <v>1.2999999999999999E-4</v>
      </c>
      <c r="G60" s="300">
        <v>6.4799999999999996E-3</v>
      </c>
      <c r="H60" s="288">
        <v>0.74829999999999997</v>
      </c>
      <c r="I60" s="300">
        <v>0.74168000000000001</v>
      </c>
      <c r="J60" s="300">
        <v>1.2999999999999999E-4</v>
      </c>
      <c r="K60" s="300">
        <v>6.4799999999999996E-3</v>
      </c>
      <c r="L60" s="288">
        <v>0.84101000000000004</v>
      </c>
      <c r="M60" s="300">
        <v>0.83438999999999997</v>
      </c>
      <c r="N60" s="300">
        <v>1.2999999999999999E-4</v>
      </c>
      <c r="O60" s="300">
        <v>6.4799999999999996E-3</v>
      </c>
      <c r="P60" s="288">
        <v>0.72048999999999996</v>
      </c>
      <c r="Q60" s="300">
        <v>0.71387</v>
      </c>
      <c r="R60" s="300">
        <v>1.2999999999999999E-4</v>
      </c>
      <c r="S60" s="300">
        <v>6.4799999999999996E-3</v>
      </c>
      <c r="T60" s="309"/>
      <c r="U60" s="355"/>
      <c r="V60" s="309"/>
      <c r="W60" s="309"/>
      <c r="X60" s="309"/>
      <c r="Y60" s="309"/>
      <c r="Z60" s="309"/>
      <c r="AA60" s="309"/>
      <c r="AB60" s="309"/>
      <c r="AC60" s="309"/>
      <c r="AD60" s="309"/>
      <c r="AE60" s="309"/>
    </row>
    <row r="61" spans="1:31">
      <c r="A61" s="649"/>
      <c r="B61" s="649"/>
      <c r="C61" s="64" t="s">
        <v>3678</v>
      </c>
      <c r="D61" s="288">
        <v>1.05508</v>
      </c>
      <c r="E61" s="300">
        <v>1.0444199999999999</v>
      </c>
      <c r="F61" s="300">
        <v>2.2000000000000001E-4</v>
      </c>
      <c r="G61" s="300">
        <v>1.043E-2</v>
      </c>
      <c r="H61" s="288">
        <v>1.20428</v>
      </c>
      <c r="I61" s="300">
        <v>1.1936199999999999</v>
      </c>
      <c r="J61" s="300">
        <v>2.2000000000000001E-4</v>
      </c>
      <c r="K61" s="300">
        <v>1.043E-2</v>
      </c>
      <c r="L61" s="288">
        <v>1.35348</v>
      </c>
      <c r="M61" s="300">
        <v>1.3428199999999999</v>
      </c>
      <c r="N61" s="300">
        <v>2.2000000000000001E-4</v>
      </c>
      <c r="O61" s="300">
        <v>1.043E-2</v>
      </c>
      <c r="P61" s="288">
        <v>1.1595200000000001</v>
      </c>
      <c r="Q61" s="300">
        <v>1.14886</v>
      </c>
      <c r="R61" s="300">
        <v>2.2000000000000001E-4</v>
      </c>
      <c r="S61" s="300">
        <v>1.043E-2</v>
      </c>
      <c r="T61" s="309"/>
      <c r="U61" s="355"/>
      <c r="V61" s="309"/>
      <c r="W61" s="309"/>
      <c r="X61" s="309"/>
      <c r="Y61" s="309"/>
      <c r="Z61" s="309"/>
      <c r="AA61" s="309"/>
      <c r="AB61" s="309"/>
      <c r="AC61" s="309"/>
      <c r="AD61" s="309"/>
      <c r="AE61" s="309"/>
    </row>
    <row r="62" spans="1:31">
      <c r="A62" s="649"/>
      <c r="B62" s="649" t="s">
        <v>3729</v>
      </c>
      <c r="C62" s="64" t="s">
        <v>3679</v>
      </c>
      <c r="D62" s="288">
        <v>0.92127999999999999</v>
      </c>
      <c r="E62" s="300">
        <v>0.91046000000000005</v>
      </c>
      <c r="F62" s="300">
        <v>2.2000000000000001E-4</v>
      </c>
      <c r="G62" s="300">
        <v>1.059E-2</v>
      </c>
      <c r="H62" s="288">
        <v>1.12114</v>
      </c>
      <c r="I62" s="300">
        <v>1.11032</v>
      </c>
      <c r="J62" s="300">
        <v>2.2000000000000001E-4</v>
      </c>
      <c r="K62" s="300">
        <v>1.059E-2</v>
      </c>
      <c r="L62" s="288">
        <v>1.321</v>
      </c>
      <c r="M62" s="300">
        <v>1.3101799999999999</v>
      </c>
      <c r="N62" s="300">
        <v>2.2000000000000001E-4</v>
      </c>
      <c r="O62" s="300">
        <v>1.059E-2</v>
      </c>
      <c r="P62" s="288">
        <v>1.18083</v>
      </c>
      <c r="Q62" s="300">
        <v>1.17001</v>
      </c>
      <c r="R62" s="300">
        <v>2.2000000000000001E-4</v>
      </c>
      <c r="S62" s="300">
        <v>1.059E-2</v>
      </c>
      <c r="T62" s="309"/>
      <c r="U62" s="355"/>
      <c r="V62" s="309"/>
      <c r="W62" s="309"/>
      <c r="X62" s="309"/>
      <c r="Y62" s="309"/>
      <c r="Z62" s="309"/>
      <c r="AA62" s="309"/>
      <c r="AB62" s="309"/>
      <c r="AC62" s="309"/>
      <c r="AD62" s="309"/>
      <c r="AE62" s="309"/>
    </row>
    <row r="63" spans="1:31">
      <c r="A63" s="649"/>
      <c r="B63" s="649"/>
      <c r="C63" s="64" t="s">
        <v>3678</v>
      </c>
      <c r="D63" s="288">
        <v>1.4826600000000001</v>
      </c>
      <c r="E63" s="300">
        <v>1.4652499999999999</v>
      </c>
      <c r="F63" s="300">
        <v>3.6999999999999999E-4</v>
      </c>
      <c r="G63" s="300">
        <v>1.704E-2</v>
      </c>
      <c r="H63" s="288">
        <v>1.8043</v>
      </c>
      <c r="I63" s="300">
        <v>1.7868900000000001</v>
      </c>
      <c r="J63" s="300">
        <v>3.6999999999999999E-4</v>
      </c>
      <c r="K63" s="300">
        <v>1.704E-2</v>
      </c>
      <c r="L63" s="288">
        <v>2.1259399999999999</v>
      </c>
      <c r="M63" s="300">
        <v>2.10853</v>
      </c>
      <c r="N63" s="300">
        <v>3.6999999999999999E-4</v>
      </c>
      <c r="O63" s="300">
        <v>1.704E-2</v>
      </c>
      <c r="P63" s="288">
        <v>1.90036</v>
      </c>
      <c r="Q63" s="300">
        <v>1.8829499999999999</v>
      </c>
      <c r="R63" s="300">
        <v>3.6999999999999999E-4</v>
      </c>
      <c r="S63" s="300">
        <v>1.704E-2</v>
      </c>
      <c r="T63" s="309"/>
      <c r="U63" s="355"/>
      <c r="V63" s="309"/>
      <c r="W63" s="309"/>
      <c r="X63" s="309"/>
      <c r="Y63" s="309"/>
      <c r="Z63" s="309"/>
      <c r="AA63" s="309"/>
      <c r="AB63" s="309"/>
      <c r="AC63" s="309"/>
      <c r="AD63" s="309"/>
      <c r="AE63" s="309"/>
    </row>
    <row r="64" spans="1:31">
      <c r="A64" s="649"/>
      <c r="B64" s="649" t="s">
        <v>3728</v>
      </c>
      <c r="C64" s="64" t="s">
        <v>3679</v>
      </c>
      <c r="D64" s="288">
        <v>0.80842999999999998</v>
      </c>
      <c r="E64" s="300">
        <v>0.79935999999999996</v>
      </c>
      <c r="F64" s="300">
        <v>1.9000000000000001E-4</v>
      </c>
      <c r="G64" s="300">
        <v>8.8800000000000007E-3</v>
      </c>
      <c r="H64" s="288">
        <v>0.96223000000000003</v>
      </c>
      <c r="I64" s="300">
        <v>0.95316000000000001</v>
      </c>
      <c r="J64" s="300">
        <v>1.9000000000000001E-4</v>
      </c>
      <c r="K64" s="300">
        <v>8.8800000000000007E-3</v>
      </c>
      <c r="L64" s="288">
        <v>1.1160300000000001</v>
      </c>
      <c r="M64" s="300">
        <v>1.1069599999999999</v>
      </c>
      <c r="N64" s="300">
        <v>1.9000000000000001E-4</v>
      </c>
      <c r="O64" s="300">
        <v>8.8800000000000007E-3</v>
      </c>
      <c r="P64" s="288">
        <v>0.99739</v>
      </c>
      <c r="Q64" s="300">
        <v>0.98831999999999998</v>
      </c>
      <c r="R64" s="300">
        <v>1.9000000000000001E-4</v>
      </c>
      <c r="S64" s="300">
        <v>8.8800000000000007E-3</v>
      </c>
      <c r="T64" s="309"/>
      <c r="U64" s="355"/>
      <c r="V64" s="309"/>
      <c r="W64" s="309"/>
      <c r="X64" s="309"/>
      <c r="Y64" s="309"/>
      <c r="Z64" s="309"/>
      <c r="AA64" s="309"/>
      <c r="AB64" s="309"/>
      <c r="AC64" s="309"/>
      <c r="AD64" s="309"/>
      <c r="AE64" s="309"/>
    </row>
    <row r="65" spans="1:31">
      <c r="A65" s="649"/>
      <c r="B65" s="649"/>
      <c r="C65" s="64" t="s">
        <v>3678</v>
      </c>
      <c r="D65" s="288">
        <v>1.3010299999999999</v>
      </c>
      <c r="E65" s="300">
        <v>1.28644</v>
      </c>
      <c r="F65" s="300">
        <v>2.9999999999999997E-4</v>
      </c>
      <c r="G65" s="300">
        <v>1.4290000000000001E-2</v>
      </c>
      <c r="H65" s="288">
        <v>1.5485500000000001</v>
      </c>
      <c r="I65" s="300">
        <v>1.53396</v>
      </c>
      <c r="J65" s="300">
        <v>2.9999999999999997E-4</v>
      </c>
      <c r="K65" s="300">
        <v>1.4290000000000001E-2</v>
      </c>
      <c r="L65" s="288">
        <v>1.79606</v>
      </c>
      <c r="M65" s="300">
        <v>1.7814700000000001</v>
      </c>
      <c r="N65" s="300">
        <v>2.9999999999999997E-4</v>
      </c>
      <c r="O65" s="300">
        <v>1.4290000000000001E-2</v>
      </c>
      <c r="P65" s="288">
        <v>1.6051299999999999</v>
      </c>
      <c r="Q65" s="300">
        <v>1.5905400000000001</v>
      </c>
      <c r="R65" s="300">
        <v>2.9999999999999997E-4</v>
      </c>
      <c r="S65" s="300">
        <v>1.4290000000000001E-2</v>
      </c>
      <c r="T65" s="309"/>
      <c r="U65" s="355"/>
      <c r="V65" s="309"/>
      <c r="W65" s="309"/>
      <c r="X65" s="309"/>
      <c r="Y65" s="309"/>
      <c r="Z65" s="309"/>
      <c r="AA65" s="309"/>
      <c r="AB65" s="309"/>
      <c r="AC65" s="309"/>
      <c r="AD65" s="309"/>
      <c r="AE65" s="309"/>
    </row>
    <row r="66" spans="1:31">
      <c r="A66" s="649"/>
      <c r="B66" s="649" t="s">
        <v>3727</v>
      </c>
      <c r="C66" s="64" t="s">
        <v>3679</v>
      </c>
      <c r="D66" s="288">
        <v>0.72565999999999997</v>
      </c>
      <c r="E66" s="300">
        <v>0.71345000000000003</v>
      </c>
      <c r="F66" s="300">
        <v>1.2E-4</v>
      </c>
      <c r="G66" s="300">
        <v>1.209E-2</v>
      </c>
      <c r="H66" s="288">
        <v>0.90403</v>
      </c>
      <c r="I66" s="300">
        <v>0.89181999999999995</v>
      </c>
      <c r="J66" s="300">
        <v>1.2E-4</v>
      </c>
      <c r="K66" s="300">
        <v>1.209E-2</v>
      </c>
      <c r="L66" s="288">
        <v>1.08239</v>
      </c>
      <c r="M66" s="300">
        <v>1.0701799999999999</v>
      </c>
      <c r="N66" s="300">
        <v>1.2E-4</v>
      </c>
      <c r="O66" s="300">
        <v>1.209E-2</v>
      </c>
      <c r="P66" s="288">
        <v>0.90759000000000001</v>
      </c>
      <c r="Q66" s="300">
        <v>0.89537999999999995</v>
      </c>
      <c r="R66" s="300">
        <v>1.2E-4</v>
      </c>
      <c r="S66" s="300">
        <v>1.209E-2</v>
      </c>
      <c r="T66" s="309"/>
      <c r="U66" s="355"/>
      <c r="V66" s="309"/>
      <c r="W66" s="309"/>
      <c r="X66" s="309"/>
      <c r="Y66" s="309"/>
      <c r="Z66" s="309"/>
      <c r="AA66" s="309"/>
      <c r="AB66" s="309"/>
      <c r="AC66" s="309"/>
      <c r="AD66" s="309"/>
      <c r="AE66" s="309"/>
    </row>
    <row r="67" spans="1:31">
      <c r="A67" s="649"/>
      <c r="B67" s="649"/>
      <c r="C67" s="64" t="s">
        <v>3678</v>
      </c>
      <c r="D67" s="288">
        <v>1.1678200000000001</v>
      </c>
      <c r="E67" s="300">
        <v>1.14819</v>
      </c>
      <c r="F67" s="300">
        <v>1.9000000000000001E-4</v>
      </c>
      <c r="G67" s="300">
        <v>1.9439999999999999E-2</v>
      </c>
      <c r="H67" s="288">
        <v>1.4548700000000001</v>
      </c>
      <c r="I67" s="300">
        <v>1.4352400000000001</v>
      </c>
      <c r="J67" s="300">
        <v>1.9000000000000001E-4</v>
      </c>
      <c r="K67" s="300">
        <v>1.9439999999999999E-2</v>
      </c>
      <c r="L67" s="288">
        <v>1.7419199999999999</v>
      </c>
      <c r="M67" s="300">
        <v>1.7222900000000001</v>
      </c>
      <c r="N67" s="300">
        <v>1.9000000000000001E-4</v>
      </c>
      <c r="O67" s="300">
        <v>1.9439999999999999E-2</v>
      </c>
      <c r="P67" s="288">
        <v>1.46061</v>
      </c>
      <c r="Q67" s="300">
        <v>1.4409799999999999</v>
      </c>
      <c r="R67" s="300">
        <v>1.9000000000000001E-4</v>
      </c>
      <c r="S67" s="300">
        <v>1.9439999999999999E-2</v>
      </c>
      <c r="T67" s="309"/>
      <c r="U67" s="355"/>
      <c r="V67" s="309"/>
      <c r="W67" s="309"/>
      <c r="X67" s="309"/>
      <c r="Y67" s="309"/>
      <c r="Z67" s="309"/>
      <c r="AA67" s="309"/>
      <c r="AB67" s="309"/>
      <c r="AC67" s="309"/>
      <c r="AD67" s="309"/>
      <c r="AE67" s="309"/>
    </row>
    <row r="68" spans="1:31">
      <c r="A68" s="649"/>
      <c r="B68" s="649" t="s">
        <v>3726</v>
      </c>
      <c r="C68" s="64" t="s">
        <v>3679</v>
      </c>
      <c r="D68" s="288">
        <v>0.748</v>
      </c>
      <c r="E68" s="300">
        <v>0.73348000000000002</v>
      </c>
      <c r="F68" s="300">
        <v>1.4999999999999999E-4</v>
      </c>
      <c r="G68" s="300">
        <v>1.438E-2</v>
      </c>
      <c r="H68" s="288">
        <v>0.99248999999999998</v>
      </c>
      <c r="I68" s="300">
        <v>0.97797000000000001</v>
      </c>
      <c r="J68" s="300">
        <v>1.4999999999999999E-4</v>
      </c>
      <c r="K68" s="300">
        <v>1.438E-2</v>
      </c>
      <c r="L68" s="288">
        <v>1.23699</v>
      </c>
      <c r="M68" s="300">
        <v>1.2224699999999999</v>
      </c>
      <c r="N68" s="300">
        <v>1.4999999999999999E-4</v>
      </c>
      <c r="O68" s="300">
        <v>1.438E-2</v>
      </c>
      <c r="P68" s="288">
        <v>1.0805100000000001</v>
      </c>
      <c r="Q68" s="300">
        <v>1.06599</v>
      </c>
      <c r="R68" s="300">
        <v>1.4999999999999999E-4</v>
      </c>
      <c r="S68" s="300">
        <v>1.438E-2</v>
      </c>
      <c r="T68" s="309"/>
      <c r="U68" s="355"/>
      <c r="V68" s="309"/>
      <c r="W68" s="309"/>
      <c r="X68" s="309"/>
      <c r="Y68" s="309"/>
      <c r="Z68" s="309"/>
      <c r="AA68" s="309"/>
      <c r="AB68" s="309"/>
      <c r="AC68" s="309"/>
      <c r="AD68" s="309"/>
      <c r="AE68" s="309"/>
    </row>
    <row r="69" spans="1:31">
      <c r="A69" s="649"/>
      <c r="B69" s="649"/>
      <c r="C69" s="64" t="s">
        <v>3678</v>
      </c>
      <c r="D69" s="288">
        <v>1.2037800000000001</v>
      </c>
      <c r="E69" s="300">
        <v>1.18042</v>
      </c>
      <c r="F69" s="300">
        <v>2.2000000000000001E-4</v>
      </c>
      <c r="G69" s="300">
        <v>2.3140000000000001E-2</v>
      </c>
      <c r="H69" s="288">
        <v>1.5972500000000001</v>
      </c>
      <c r="I69" s="300">
        <v>1.57389</v>
      </c>
      <c r="J69" s="300">
        <v>2.2000000000000001E-4</v>
      </c>
      <c r="K69" s="300">
        <v>2.3140000000000001E-2</v>
      </c>
      <c r="L69" s="288">
        <v>1.9907300000000001</v>
      </c>
      <c r="M69" s="300">
        <v>1.9673700000000001</v>
      </c>
      <c r="N69" s="300">
        <v>2.2000000000000001E-4</v>
      </c>
      <c r="O69" s="300">
        <v>2.3140000000000001E-2</v>
      </c>
      <c r="P69" s="288">
        <v>1.7388999999999999</v>
      </c>
      <c r="Q69" s="300">
        <v>1.7155400000000001</v>
      </c>
      <c r="R69" s="300">
        <v>2.2000000000000001E-4</v>
      </c>
      <c r="S69" s="300">
        <v>2.3140000000000001E-2</v>
      </c>
      <c r="T69" s="309"/>
      <c r="U69" s="355"/>
      <c r="V69" s="309"/>
      <c r="W69" s="309"/>
      <c r="X69" s="309"/>
      <c r="Y69" s="309"/>
      <c r="Z69" s="309"/>
      <c r="AA69" s="309"/>
      <c r="AB69" s="309"/>
      <c r="AC69" s="309"/>
      <c r="AD69" s="309"/>
      <c r="AE69" s="309"/>
    </row>
    <row r="70" spans="1:31">
      <c r="A70" s="649"/>
      <c r="B70" s="649" t="s">
        <v>3725</v>
      </c>
      <c r="C70" s="64" t="s">
        <v>3679</v>
      </c>
      <c r="D70" s="288">
        <v>0.74714999999999998</v>
      </c>
      <c r="E70" s="300">
        <v>0.73272000000000004</v>
      </c>
      <c r="F70" s="300">
        <v>1.4999999999999999E-4</v>
      </c>
      <c r="G70" s="300">
        <v>1.4279999999999999E-2</v>
      </c>
      <c r="H70" s="288">
        <v>0.98912999999999995</v>
      </c>
      <c r="I70" s="300">
        <v>0.97470000000000001</v>
      </c>
      <c r="J70" s="300">
        <v>1.4999999999999999E-4</v>
      </c>
      <c r="K70" s="300">
        <v>1.4279999999999999E-2</v>
      </c>
      <c r="L70" s="288">
        <v>1.23112</v>
      </c>
      <c r="M70" s="300">
        <v>1.21669</v>
      </c>
      <c r="N70" s="300">
        <v>1.4999999999999999E-4</v>
      </c>
      <c r="O70" s="300">
        <v>1.4279999999999999E-2</v>
      </c>
      <c r="P70" s="288">
        <v>1.07395</v>
      </c>
      <c r="Q70" s="300">
        <v>1.05952</v>
      </c>
      <c r="R70" s="300">
        <v>1.4999999999999999E-4</v>
      </c>
      <c r="S70" s="300">
        <v>1.4279999999999999E-2</v>
      </c>
      <c r="T70" s="309"/>
      <c r="U70" s="355"/>
      <c r="V70" s="309"/>
      <c r="W70" s="309"/>
      <c r="X70" s="309"/>
      <c r="Y70" s="309"/>
      <c r="Z70" s="309"/>
      <c r="AA70" s="309"/>
      <c r="AB70" s="309"/>
      <c r="AC70" s="309"/>
      <c r="AD70" s="309"/>
      <c r="AE70" s="309"/>
    </row>
    <row r="71" spans="1:31">
      <c r="A71" s="649"/>
      <c r="B71" s="649"/>
      <c r="C71" s="64" t="s">
        <v>3678</v>
      </c>
      <c r="D71" s="288">
        <v>1.20241</v>
      </c>
      <c r="E71" s="300">
        <v>1.1792</v>
      </c>
      <c r="F71" s="300">
        <v>2.2000000000000001E-4</v>
      </c>
      <c r="G71" s="300">
        <v>2.299E-2</v>
      </c>
      <c r="H71" s="288">
        <v>1.5918399999999999</v>
      </c>
      <c r="I71" s="300">
        <v>1.56863</v>
      </c>
      <c r="J71" s="300">
        <v>2.2000000000000001E-4</v>
      </c>
      <c r="K71" s="300">
        <v>2.299E-2</v>
      </c>
      <c r="L71" s="288">
        <v>1.9812799999999999</v>
      </c>
      <c r="M71" s="300">
        <v>1.95807</v>
      </c>
      <c r="N71" s="300">
        <v>2.2000000000000001E-4</v>
      </c>
      <c r="O71" s="300">
        <v>2.299E-2</v>
      </c>
      <c r="P71" s="288">
        <v>1.72834</v>
      </c>
      <c r="Q71" s="300">
        <v>1.70513</v>
      </c>
      <c r="R71" s="300">
        <v>2.2000000000000001E-4</v>
      </c>
      <c r="S71" s="300">
        <v>2.299E-2</v>
      </c>
      <c r="T71" s="309"/>
      <c r="U71" s="355"/>
      <c r="V71" s="309"/>
      <c r="W71" s="309"/>
      <c r="X71" s="309"/>
      <c r="Y71" s="309"/>
      <c r="Z71" s="309"/>
      <c r="AA71" s="309"/>
      <c r="AB71" s="309"/>
      <c r="AC71" s="309"/>
      <c r="AD71" s="309"/>
      <c r="AE71" s="309"/>
    </row>
    <row r="72" spans="1:31">
      <c r="A72" s="649"/>
      <c r="B72" s="649" t="s">
        <v>3724</v>
      </c>
      <c r="C72" s="64" t="s">
        <v>3679</v>
      </c>
      <c r="D72" s="288">
        <v>0.77175000000000005</v>
      </c>
      <c r="E72" s="300">
        <v>0.75963999999999998</v>
      </c>
      <c r="F72" s="300">
        <v>1.6000000000000001E-4</v>
      </c>
      <c r="G72" s="300">
        <v>1.1950000000000001E-2</v>
      </c>
      <c r="H72" s="288">
        <v>0.97835000000000005</v>
      </c>
      <c r="I72" s="300">
        <v>0.96623999999999999</v>
      </c>
      <c r="J72" s="300">
        <v>1.6000000000000001E-4</v>
      </c>
      <c r="K72" s="300">
        <v>1.1950000000000001E-2</v>
      </c>
      <c r="L72" s="288">
        <v>1.1849499999999999</v>
      </c>
      <c r="M72" s="300">
        <v>1.1728400000000001</v>
      </c>
      <c r="N72" s="300">
        <v>1.6000000000000001E-4</v>
      </c>
      <c r="O72" s="300">
        <v>1.1950000000000001E-2</v>
      </c>
      <c r="P72" s="288">
        <v>1.0432300000000001</v>
      </c>
      <c r="Q72" s="300">
        <v>1.03112</v>
      </c>
      <c r="R72" s="300">
        <v>1.6000000000000001E-4</v>
      </c>
      <c r="S72" s="300">
        <v>1.1950000000000001E-2</v>
      </c>
      <c r="T72" s="309"/>
      <c r="U72" s="355"/>
      <c r="V72" s="309"/>
      <c r="W72" s="309"/>
      <c r="X72" s="309"/>
      <c r="Y72" s="309"/>
      <c r="Z72" s="309"/>
      <c r="AA72" s="309"/>
      <c r="AB72" s="309"/>
      <c r="AC72" s="309"/>
      <c r="AD72" s="309"/>
      <c r="AE72" s="309"/>
    </row>
    <row r="73" spans="1:31">
      <c r="A73" s="649"/>
      <c r="B73" s="649"/>
      <c r="C73" s="64" t="s">
        <v>3678</v>
      </c>
      <c r="D73" s="288">
        <v>1.242</v>
      </c>
      <c r="E73" s="300">
        <v>1.2225200000000001</v>
      </c>
      <c r="F73" s="300">
        <v>2.5999999999999998E-4</v>
      </c>
      <c r="G73" s="300">
        <v>1.9230000000000001E-2</v>
      </c>
      <c r="H73" s="288">
        <v>1.5745</v>
      </c>
      <c r="I73" s="300">
        <v>1.5550200000000001</v>
      </c>
      <c r="J73" s="300">
        <v>2.5999999999999998E-4</v>
      </c>
      <c r="K73" s="300">
        <v>1.9230000000000001E-2</v>
      </c>
      <c r="L73" s="288">
        <v>1.90699</v>
      </c>
      <c r="M73" s="300">
        <v>1.88751</v>
      </c>
      <c r="N73" s="300">
        <v>2.5999999999999998E-4</v>
      </c>
      <c r="O73" s="300">
        <v>1.9230000000000001E-2</v>
      </c>
      <c r="P73" s="288">
        <v>1.6789099999999999</v>
      </c>
      <c r="Q73" s="300">
        <v>1.65943</v>
      </c>
      <c r="R73" s="300">
        <v>2.5999999999999998E-4</v>
      </c>
      <c r="S73" s="300">
        <v>1.9230000000000001E-2</v>
      </c>
      <c r="T73" s="309"/>
      <c r="U73" s="355"/>
      <c r="V73" s="309"/>
      <c r="W73" s="309"/>
      <c r="X73" s="309"/>
      <c r="Y73" s="309"/>
      <c r="Z73" s="309"/>
      <c r="AA73" s="309"/>
      <c r="AB73" s="309"/>
      <c r="AC73" s="309"/>
      <c r="AD73" s="309"/>
      <c r="AE73" s="309"/>
    </row>
    <row r="74" spans="1:31">
      <c r="A74" s="319"/>
      <c r="B74" s="319"/>
      <c r="C74" s="319"/>
      <c r="D74" s="319"/>
      <c r="E74" s="319"/>
      <c r="F74" s="319"/>
      <c r="G74" s="319"/>
      <c r="H74" s="319"/>
      <c r="I74" s="319"/>
      <c r="J74" s="319"/>
      <c r="K74" s="319"/>
      <c r="L74" s="319"/>
      <c r="M74" s="309"/>
      <c r="N74" s="309"/>
      <c r="O74" s="309"/>
      <c r="P74" s="309"/>
      <c r="Q74" s="309"/>
      <c r="R74" s="309"/>
      <c r="S74" s="309"/>
      <c r="T74" s="309"/>
      <c r="U74" s="309"/>
      <c r="V74" s="309"/>
      <c r="W74" s="309"/>
      <c r="X74" s="309"/>
      <c r="Y74" s="309"/>
      <c r="Z74" s="309"/>
      <c r="AA74" s="309"/>
      <c r="AB74" s="309"/>
      <c r="AC74" s="309"/>
      <c r="AD74" s="309"/>
      <c r="AE74" s="309"/>
    </row>
    <row r="75" spans="1:31">
      <c r="A75" s="319"/>
      <c r="B75" s="319"/>
      <c r="C75" s="319"/>
      <c r="D75" s="319"/>
      <c r="E75" s="319"/>
      <c r="F75" s="319"/>
      <c r="G75" s="319"/>
      <c r="H75" s="319"/>
      <c r="I75" s="319"/>
      <c r="J75" s="319"/>
      <c r="K75" s="319"/>
      <c r="L75" s="319"/>
      <c r="M75" s="309"/>
      <c r="N75" s="309"/>
      <c r="O75" s="309"/>
      <c r="P75" s="309"/>
      <c r="Q75" s="309"/>
      <c r="R75" s="309"/>
      <c r="S75" s="309"/>
      <c r="T75" s="309"/>
      <c r="U75" s="309"/>
      <c r="V75" s="309"/>
      <c r="W75" s="309"/>
      <c r="X75" s="309"/>
      <c r="Y75" s="309"/>
      <c r="Z75" s="309"/>
      <c r="AA75" s="309"/>
      <c r="AB75" s="309"/>
      <c r="AC75" s="309"/>
      <c r="AD75" s="309"/>
      <c r="AE75" s="309"/>
    </row>
    <row r="76" spans="1:31" ht="18.75" customHeight="1">
      <c r="A76" s="349" t="s">
        <v>3525</v>
      </c>
      <c r="B76" s="350"/>
      <c r="C76" s="350"/>
      <c r="D76" s="350"/>
      <c r="E76" s="350"/>
      <c r="F76" s="350"/>
      <c r="G76" s="350"/>
      <c r="H76" s="350"/>
      <c r="I76" s="350"/>
      <c r="J76" s="350"/>
      <c r="K76" s="350"/>
      <c r="L76" s="350"/>
    </row>
    <row r="77" spans="1:31">
      <c r="A77" s="672" t="s">
        <v>3723</v>
      </c>
      <c r="B77" s="672"/>
      <c r="C77" s="672"/>
      <c r="D77" s="672"/>
      <c r="E77" s="672"/>
      <c r="F77" s="672"/>
      <c r="G77" s="672"/>
      <c r="H77" s="672"/>
      <c r="I77" s="672"/>
      <c r="J77" s="672"/>
      <c r="K77" s="672"/>
      <c r="L77" s="672"/>
    </row>
    <row r="78" spans="1:31" ht="30" customHeight="1">
      <c r="A78" s="679" t="s">
        <v>3722</v>
      </c>
      <c r="B78" s="679"/>
      <c r="C78" s="679"/>
      <c r="D78" s="679"/>
      <c r="E78" s="679"/>
      <c r="F78" s="679"/>
      <c r="G78" s="679"/>
      <c r="H78" s="679"/>
      <c r="I78" s="679"/>
      <c r="J78" s="679"/>
      <c r="K78" s="679"/>
      <c r="L78" s="679"/>
    </row>
    <row r="79" spans="1:31">
      <c r="A79" s="672" t="s">
        <v>3721</v>
      </c>
      <c r="B79" s="672"/>
      <c r="C79" s="672"/>
      <c r="D79" s="672"/>
      <c r="E79" s="672"/>
      <c r="F79" s="672"/>
      <c r="G79" s="672"/>
      <c r="H79" s="672"/>
      <c r="I79" s="672"/>
      <c r="J79" s="672"/>
      <c r="K79" s="672"/>
      <c r="L79" s="672"/>
    </row>
    <row r="80" spans="1:31" ht="25.5" customHeight="1">
      <c r="A80" s="679" t="s">
        <v>3720</v>
      </c>
      <c r="B80" s="679"/>
      <c r="C80" s="679"/>
      <c r="D80" s="679"/>
      <c r="E80" s="679"/>
      <c r="F80" s="679"/>
      <c r="G80" s="679"/>
      <c r="H80" s="679"/>
      <c r="I80" s="679"/>
      <c r="J80" s="679"/>
      <c r="K80" s="679"/>
      <c r="L80" s="679"/>
    </row>
    <row r="81" spans="1:31" ht="17.100000000000001" customHeight="1">
      <c r="A81" s="686" t="s">
        <v>3719</v>
      </c>
      <c r="B81" s="686"/>
      <c r="C81" s="686"/>
      <c r="D81" s="686"/>
      <c r="E81" s="686"/>
      <c r="F81" s="686"/>
      <c r="G81" s="686"/>
      <c r="H81" s="686"/>
      <c r="I81" s="686"/>
      <c r="J81" s="686"/>
      <c r="K81" s="686"/>
      <c r="L81" s="351"/>
    </row>
    <row r="82" spans="1:31">
      <c r="A82" s="687" t="s">
        <v>3718</v>
      </c>
      <c r="B82" s="687"/>
      <c r="C82" s="687"/>
      <c r="D82" s="687"/>
      <c r="E82" s="687"/>
      <c r="F82" s="687"/>
      <c r="G82" s="687"/>
      <c r="H82" s="687"/>
      <c r="I82" s="687"/>
      <c r="J82" s="687"/>
      <c r="K82" s="687"/>
      <c r="L82" s="687"/>
    </row>
    <row r="83" spans="1:31">
      <c r="A83" s="688" t="s">
        <v>3625</v>
      </c>
      <c r="B83" s="688"/>
      <c r="C83" s="688"/>
      <c r="D83" s="688"/>
      <c r="E83" s="688"/>
      <c r="F83" s="688"/>
      <c r="G83" s="688"/>
      <c r="H83" s="688"/>
      <c r="I83" s="688"/>
      <c r="J83" s="688"/>
      <c r="K83" s="309"/>
      <c r="L83" s="261"/>
      <c r="M83" s="261"/>
      <c r="N83" s="261"/>
      <c r="O83" s="261"/>
      <c r="P83" s="261"/>
      <c r="Q83" s="261"/>
      <c r="R83" s="261"/>
      <c r="S83" s="261"/>
      <c r="T83" s="261"/>
      <c r="U83" s="261"/>
      <c r="V83" s="261"/>
      <c r="W83" s="261"/>
      <c r="X83" s="261"/>
      <c r="Y83" s="261"/>
      <c r="Z83" s="261"/>
      <c r="AA83" s="261"/>
      <c r="AB83" s="261"/>
      <c r="AC83" s="261"/>
      <c r="AD83" s="261"/>
      <c r="AE83" s="261"/>
    </row>
    <row r="84" spans="1:31">
      <c r="A84" s="327"/>
      <c r="B84" s="327"/>
      <c r="C84" s="327"/>
      <c r="D84" s="327"/>
      <c r="E84" s="327"/>
      <c r="F84" s="327"/>
      <c r="G84" s="327"/>
      <c r="H84" s="327"/>
      <c r="I84" s="327"/>
      <c r="J84" s="327"/>
      <c r="K84" s="327"/>
      <c r="L84" s="306"/>
      <c r="M84" s="306"/>
      <c r="N84" s="306"/>
      <c r="O84" s="306"/>
      <c r="P84" s="306"/>
      <c r="Q84" s="306"/>
      <c r="R84" s="306"/>
      <c r="S84" s="306"/>
      <c r="T84" s="306"/>
      <c r="U84" s="306"/>
      <c r="V84" s="306"/>
      <c r="W84" s="306"/>
      <c r="X84" s="306"/>
      <c r="Y84" s="306"/>
      <c r="Z84" s="306"/>
      <c r="AA84" s="306"/>
      <c r="AB84" s="306"/>
      <c r="AC84" s="306"/>
      <c r="AD84" s="306"/>
      <c r="AE84" s="306"/>
    </row>
    <row r="85" spans="1:31">
      <c r="A85" s="620" t="s">
        <v>3624</v>
      </c>
      <c r="B85" s="620"/>
      <c r="C85" s="620"/>
      <c r="D85" s="620"/>
      <c r="E85" s="620"/>
      <c r="F85" s="620"/>
      <c r="G85" s="620"/>
      <c r="H85" s="689"/>
      <c r="I85" s="689"/>
      <c r="J85" s="689"/>
      <c r="K85" s="689"/>
      <c r="L85" s="304"/>
      <c r="M85" s="261"/>
      <c r="N85" s="261"/>
      <c r="O85" s="261"/>
      <c r="P85" s="261"/>
      <c r="Q85" s="261"/>
      <c r="R85" s="261"/>
      <c r="S85" s="261"/>
      <c r="T85" s="261"/>
      <c r="U85" s="261"/>
      <c r="V85" s="261"/>
      <c r="W85" s="261"/>
      <c r="X85" s="261"/>
      <c r="Y85" s="261"/>
      <c r="Z85" s="261"/>
      <c r="AA85" s="261"/>
      <c r="AB85" s="261"/>
      <c r="AC85" s="261"/>
      <c r="AD85" s="261"/>
      <c r="AE85" s="261"/>
    </row>
    <row r="86" spans="1:31" ht="13.2" customHeight="1">
      <c r="A86" s="674" t="s">
        <v>3717</v>
      </c>
      <c r="B86" s="674"/>
      <c r="C86" s="674"/>
      <c r="D86" s="674"/>
      <c r="E86" s="674"/>
      <c r="F86" s="674"/>
      <c r="G86" s="674"/>
      <c r="H86" s="674"/>
      <c r="I86" s="674"/>
      <c r="J86" s="674"/>
      <c r="K86" s="674"/>
      <c r="L86" s="674"/>
      <c r="M86" s="261"/>
      <c r="N86" s="261"/>
      <c r="O86" s="261"/>
      <c r="P86" s="261"/>
      <c r="Q86" s="261"/>
      <c r="R86" s="261"/>
      <c r="S86" s="261"/>
      <c r="T86" s="261"/>
      <c r="U86" s="261"/>
      <c r="V86" s="261"/>
      <c r="W86" s="261"/>
      <c r="X86" s="261"/>
      <c r="Y86" s="261"/>
      <c r="Z86" s="261"/>
      <c r="AA86" s="261"/>
      <c r="AB86" s="261"/>
      <c r="AC86" s="261"/>
      <c r="AD86" s="261"/>
      <c r="AE86" s="261"/>
    </row>
    <row r="87" spans="1:31" ht="26.25" customHeight="1">
      <c r="A87" s="674"/>
      <c r="B87" s="674"/>
      <c r="C87" s="674"/>
      <c r="D87" s="674"/>
      <c r="E87" s="674"/>
      <c r="F87" s="674"/>
      <c r="G87" s="674"/>
      <c r="H87" s="674"/>
      <c r="I87" s="674"/>
      <c r="J87" s="674"/>
      <c r="K87" s="674"/>
      <c r="L87" s="674"/>
      <c r="M87" s="261"/>
      <c r="N87" s="261"/>
      <c r="O87" s="261"/>
      <c r="P87" s="261"/>
      <c r="Q87" s="261"/>
      <c r="R87" s="261"/>
      <c r="S87" s="261"/>
      <c r="T87" s="261"/>
      <c r="U87" s="261"/>
      <c r="V87" s="261"/>
      <c r="W87" s="261"/>
      <c r="X87" s="261"/>
      <c r="Y87" s="261"/>
      <c r="Z87" s="261"/>
      <c r="AA87" s="261"/>
      <c r="AB87" s="261"/>
      <c r="AC87" s="261"/>
      <c r="AD87" s="261"/>
      <c r="AE87" s="261"/>
    </row>
    <row r="88" spans="1:31" ht="15" customHeight="1">
      <c r="A88" s="620" t="s">
        <v>3622</v>
      </c>
      <c r="B88" s="620"/>
      <c r="C88" s="620"/>
      <c r="D88" s="620"/>
      <c r="E88" s="620"/>
      <c r="F88" s="620"/>
      <c r="G88" s="620"/>
      <c r="H88" s="620"/>
      <c r="I88" s="620"/>
      <c r="J88" s="620"/>
      <c r="K88" s="620"/>
      <c r="L88" s="620"/>
      <c r="M88" s="620"/>
      <c r="N88" s="261"/>
      <c r="O88" s="261"/>
      <c r="P88" s="261"/>
      <c r="Q88" s="261"/>
      <c r="R88" s="261"/>
      <c r="S88" s="261"/>
      <c r="T88" s="261"/>
      <c r="U88" s="261"/>
      <c r="V88" s="261"/>
      <c r="W88" s="261"/>
      <c r="X88" s="261"/>
      <c r="Y88" s="261"/>
      <c r="Z88" s="261"/>
      <c r="AA88" s="261"/>
      <c r="AB88" s="261"/>
      <c r="AC88" s="261"/>
      <c r="AD88" s="261"/>
      <c r="AE88" s="261"/>
    </row>
    <row r="89" spans="1:31" ht="24.75" customHeight="1">
      <c r="A89" s="617" t="s">
        <v>3621</v>
      </c>
      <c r="B89" s="617"/>
      <c r="C89" s="617"/>
      <c r="D89" s="617"/>
      <c r="E89" s="617"/>
      <c r="F89" s="617"/>
      <c r="G89" s="617"/>
      <c r="H89" s="617"/>
      <c r="I89" s="617"/>
      <c r="J89" s="617"/>
      <c r="K89" s="617"/>
      <c r="L89" s="617"/>
      <c r="M89" s="617"/>
      <c r="N89" s="261"/>
      <c r="O89" s="261"/>
      <c r="P89" s="261"/>
      <c r="Q89" s="261"/>
      <c r="R89" s="261"/>
      <c r="S89" s="261"/>
      <c r="T89" s="261"/>
      <c r="U89" s="261"/>
      <c r="V89" s="261"/>
      <c r="W89" s="261"/>
      <c r="X89" s="261"/>
      <c r="Y89" s="261"/>
      <c r="Z89" s="261"/>
      <c r="AA89" s="261"/>
      <c r="AB89" s="261"/>
      <c r="AC89" s="261"/>
      <c r="AD89" s="261"/>
      <c r="AE89" s="261"/>
    </row>
    <row r="90" spans="1:31">
      <c r="A90" s="618" t="s">
        <v>3518</v>
      </c>
      <c r="B90" s="618"/>
      <c r="C90" s="618"/>
      <c r="D90" s="618"/>
      <c r="E90" s="618"/>
      <c r="F90" s="618"/>
      <c r="G90" s="618"/>
      <c r="H90" s="618"/>
      <c r="I90" s="618"/>
      <c r="J90" s="618"/>
      <c r="K90" s="618"/>
      <c r="L90" s="618"/>
    </row>
    <row r="91" spans="1:31">
      <c r="B91" s="352"/>
    </row>
    <row r="92" spans="1:31">
      <c r="B92" s="352"/>
      <c r="D92" s="345" t="s">
        <v>3542</v>
      </c>
    </row>
    <row r="93" spans="1:31">
      <c r="B93" s="352"/>
    </row>
  </sheetData>
  <mergeCells count="64">
    <mergeCell ref="A8:L8"/>
    <mergeCell ref="A9:L9"/>
    <mergeCell ref="A10:L10"/>
    <mergeCell ref="A11:L11"/>
    <mergeCell ref="A12:L12"/>
    <mergeCell ref="A13:L13"/>
    <mergeCell ref="A20:L20"/>
    <mergeCell ref="A21:L21"/>
    <mergeCell ref="D24:G24"/>
    <mergeCell ref="H24:K24"/>
    <mergeCell ref="L24:O24"/>
    <mergeCell ref="A19:L19"/>
    <mergeCell ref="A14:L14"/>
    <mergeCell ref="A15:L15"/>
    <mergeCell ref="A16:L16"/>
    <mergeCell ref="A17:L17"/>
    <mergeCell ref="A18:L18"/>
    <mergeCell ref="T24:W24"/>
    <mergeCell ref="X24:AA24"/>
    <mergeCell ref="AB24:AE24"/>
    <mergeCell ref="A26:A33"/>
    <mergeCell ref="B26:B27"/>
    <mergeCell ref="B28:B29"/>
    <mergeCell ref="B30:B31"/>
    <mergeCell ref="B32:B33"/>
    <mergeCell ref="P24:S24"/>
    <mergeCell ref="P36:S36"/>
    <mergeCell ref="A38:A53"/>
    <mergeCell ref="B38:B39"/>
    <mergeCell ref="B40:B41"/>
    <mergeCell ref="B42:B43"/>
    <mergeCell ref="B44:B45"/>
    <mergeCell ref="B46:B47"/>
    <mergeCell ref="B48:B49"/>
    <mergeCell ref="B50:B51"/>
    <mergeCell ref="B52:B53"/>
    <mergeCell ref="D36:G36"/>
    <mergeCell ref="H36:K36"/>
    <mergeCell ref="L36:O36"/>
    <mergeCell ref="D56:G56"/>
    <mergeCell ref="H56:K56"/>
    <mergeCell ref="P56:S56"/>
    <mergeCell ref="A58:A73"/>
    <mergeCell ref="B58:B59"/>
    <mergeCell ref="B60:B61"/>
    <mergeCell ref="B62:B63"/>
    <mergeCell ref="B64:B65"/>
    <mergeCell ref="B66:B67"/>
    <mergeCell ref="B68:B69"/>
    <mergeCell ref="B70:B71"/>
    <mergeCell ref="B72:B73"/>
    <mergeCell ref="L56:O56"/>
    <mergeCell ref="A90:L90"/>
    <mergeCell ref="A77:L77"/>
    <mergeCell ref="A78:L78"/>
    <mergeCell ref="A79:L79"/>
    <mergeCell ref="A80:L80"/>
    <mergeCell ref="A81:K81"/>
    <mergeCell ref="A82:L82"/>
    <mergeCell ref="A83:J83"/>
    <mergeCell ref="A85:K85"/>
    <mergeCell ref="A86:L87"/>
    <mergeCell ref="A88:M88"/>
    <mergeCell ref="A89:M89"/>
  </mergeCells>
  <hyperlinks>
    <hyperlink ref="A3" location="Index!A1" display="Index" xr:uid="{87436657-52F9-4271-A784-DD3EFF2BC9F3}"/>
    <hyperlink ref="A12:L12" location="'Outside of scopes'!A1" display="●  For vehicles run on biofuels, please refer to the ‘bioenergy’ conversion factors – note any vehicle run on biofuel should also have an ‘outside of scopes’ CO2 figure reported separately. See the &quot;Uutside of scopes&quot; tab for more detail." xr:uid="{13523490-3E4F-4363-9780-E539544BCF5F}"/>
  </hyperlinks>
  <pageMargins left="0.7" right="0.7" top="0.75" bottom="0.75" header="0.3" footer="0.3"/>
  <pageSetup paperSize="9" scale="19" fitToHeight="0" orientation="landscape" r:id="rId1"/>
  <headerFooter alignWithMargins="0"/>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20F47-40BE-4D07-B983-F746A564E42F}">
  <sheetPr codeName="Arkusz19">
    <tabColor theme="9" tint="0.59999389629810485"/>
  </sheetPr>
  <dimension ref="A1:L78"/>
  <sheetViews>
    <sheetView showGridLines="0" zoomScale="80" zoomScaleNormal="80" workbookViewId="0">
      <selection activeCell="O21" sqref="O21"/>
    </sheetView>
  </sheetViews>
  <sheetFormatPr defaultColWidth="8.77734375" defaultRowHeight="14.4"/>
  <cols>
    <col min="1" max="1" width="26.77734375" style="261" customWidth="1"/>
    <col min="2" max="2" width="16.21875" style="261" customWidth="1"/>
    <col min="3" max="3" width="18.21875" style="261" customWidth="1"/>
    <col min="4" max="4" width="22.44140625" style="261" customWidth="1"/>
    <col min="5" max="5" width="21.21875" style="261" customWidth="1"/>
    <col min="6" max="6" width="13.77734375" style="261" customWidth="1"/>
    <col min="7" max="7" width="23.77734375" style="261" customWidth="1"/>
    <col min="8" max="12" width="8.77734375" style="261"/>
  </cols>
  <sheetData>
    <row r="1" spans="1:12">
      <c r="A1" s="79" t="s">
        <v>3591</v>
      </c>
      <c r="B1" s="79"/>
      <c r="C1" s="79"/>
      <c r="D1" s="79"/>
      <c r="E1" s="79"/>
      <c r="F1" s="79"/>
      <c r="G1" s="79"/>
      <c r="H1" s="79"/>
      <c r="I1" s="79"/>
      <c r="J1" s="79"/>
      <c r="K1" s="79"/>
      <c r="L1" s="79"/>
    </row>
    <row r="2" spans="1:12" ht="20.25" customHeight="1">
      <c r="A2" s="311" t="s">
        <v>3771</v>
      </c>
      <c r="B2" s="311"/>
      <c r="C2" s="311"/>
      <c r="D2" s="311"/>
      <c r="E2" s="311"/>
      <c r="F2" s="311"/>
    </row>
    <row r="3" spans="1:12" ht="15.6" customHeight="1">
      <c r="A3" s="312" t="s">
        <v>3590</v>
      </c>
    </row>
    <row r="4" spans="1:12" ht="15" thickBot="1">
      <c r="A4" s="306"/>
      <c r="B4" s="306"/>
      <c r="C4" s="306"/>
      <c r="D4" s="306"/>
      <c r="E4" s="306"/>
      <c r="F4" s="313"/>
      <c r="G4" s="313"/>
      <c r="H4" s="313"/>
      <c r="I4" s="306"/>
      <c r="J4" s="306"/>
      <c r="K4" s="306"/>
      <c r="L4" s="306"/>
    </row>
    <row r="5" spans="1:12" ht="52.95" customHeight="1" thickTop="1">
      <c r="A5" s="77" t="s">
        <v>3589</v>
      </c>
      <c r="B5" s="78" t="s">
        <v>3771</v>
      </c>
      <c r="C5" s="77" t="s">
        <v>3587</v>
      </c>
      <c r="D5" s="267" t="s">
        <v>6471</v>
      </c>
      <c r="E5" s="76" t="s">
        <v>3586</v>
      </c>
      <c r="F5" s="267" t="s">
        <v>3585</v>
      </c>
    </row>
    <row r="6" spans="1:12" ht="21" customHeight="1" thickBot="1">
      <c r="A6" s="75" t="s">
        <v>3584</v>
      </c>
      <c r="B6" s="74" t="s">
        <v>3644</v>
      </c>
      <c r="C6" s="73" t="s">
        <v>3582</v>
      </c>
      <c r="D6" s="268">
        <v>1</v>
      </c>
      <c r="E6" s="73" t="s">
        <v>3581</v>
      </c>
      <c r="F6" s="269">
        <v>2025</v>
      </c>
    </row>
    <row r="7" spans="1:12" ht="15.45" customHeight="1" thickTop="1" thickBot="1"/>
    <row r="8" spans="1:12" ht="93" customHeight="1" thickTop="1" thickBot="1">
      <c r="A8" s="642" t="s">
        <v>3770</v>
      </c>
      <c r="B8" s="643"/>
      <c r="C8" s="643"/>
      <c r="D8" s="643"/>
      <c r="E8" s="643"/>
      <c r="F8" s="643"/>
      <c r="G8" s="643"/>
      <c r="H8" s="643"/>
      <c r="I8" s="643"/>
      <c r="J8" s="643"/>
      <c r="K8" s="643"/>
      <c r="L8" s="644"/>
    </row>
    <row r="9" spans="1:12" ht="15.6" customHeight="1" thickTop="1">
      <c r="A9" s="310"/>
      <c r="B9" s="310"/>
      <c r="C9" s="310"/>
      <c r="D9" s="310"/>
      <c r="E9" s="310"/>
      <c r="F9" s="310"/>
      <c r="G9" s="310"/>
      <c r="H9" s="305"/>
      <c r="I9" s="305"/>
      <c r="J9" s="305"/>
      <c r="K9" s="305"/>
      <c r="L9" s="305"/>
    </row>
    <row r="10" spans="1:12" ht="15.6" customHeight="1">
      <c r="A10" s="645" t="s">
        <v>3579</v>
      </c>
      <c r="B10" s="645"/>
      <c r="C10" s="645"/>
      <c r="D10" s="645"/>
      <c r="E10" s="645"/>
      <c r="F10" s="645"/>
      <c r="G10" s="645"/>
      <c r="H10" s="645"/>
      <c r="I10" s="645"/>
      <c r="J10" s="645"/>
      <c r="K10" s="645"/>
      <c r="L10" s="645"/>
    </row>
    <row r="11" spans="1:12" ht="5.7" customHeight="1">
      <c r="A11" s="617"/>
      <c r="B11" s="617"/>
      <c r="C11" s="617"/>
      <c r="D11" s="617"/>
      <c r="E11" s="617"/>
      <c r="F11" s="617"/>
      <c r="G11" s="617"/>
      <c r="H11" s="617"/>
      <c r="I11" s="617"/>
      <c r="J11" s="617"/>
      <c r="K11" s="617"/>
      <c r="L11" s="617"/>
    </row>
    <row r="12" spans="1:12" ht="121.2" customHeight="1">
      <c r="A12" s="617" t="s">
        <v>3769</v>
      </c>
      <c r="B12" s="617"/>
      <c r="C12" s="617"/>
      <c r="D12" s="617"/>
      <c r="E12" s="617"/>
      <c r="F12" s="617"/>
      <c r="G12" s="617"/>
      <c r="H12" s="617"/>
      <c r="I12" s="617"/>
      <c r="J12" s="617"/>
      <c r="K12" s="617"/>
      <c r="L12" s="617"/>
    </row>
    <row r="13" spans="1:12" ht="36.6" customHeight="1">
      <c r="A13" s="679" t="s">
        <v>3768</v>
      </c>
      <c r="B13" s="679"/>
      <c r="C13" s="679"/>
      <c r="D13" s="679"/>
      <c r="E13" s="679"/>
      <c r="F13" s="679"/>
      <c r="G13" s="679"/>
      <c r="H13" s="679"/>
      <c r="I13" s="679"/>
      <c r="J13" s="679"/>
      <c r="K13" s="679"/>
      <c r="L13" s="679"/>
    </row>
    <row r="14" spans="1:12" ht="38.700000000000003" customHeight="1">
      <c r="A14" s="679" t="s">
        <v>3767</v>
      </c>
      <c r="B14" s="679"/>
      <c r="C14" s="679"/>
      <c r="D14" s="679"/>
      <c r="E14" s="679"/>
      <c r="F14" s="679"/>
      <c r="G14" s="679"/>
      <c r="H14" s="679"/>
      <c r="I14" s="679"/>
      <c r="J14" s="679"/>
      <c r="K14" s="679"/>
      <c r="L14" s="679"/>
    </row>
    <row r="15" spans="1:12" ht="24.6" customHeight="1">
      <c r="A15" s="679" t="s">
        <v>3766</v>
      </c>
      <c r="B15" s="679"/>
      <c r="C15" s="679"/>
      <c r="D15" s="679"/>
      <c r="E15" s="679"/>
      <c r="F15" s="679"/>
      <c r="G15" s="679"/>
      <c r="H15" s="679"/>
      <c r="I15" s="679"/>
      <c r="J15" s="679"/>
      <c r="K15" s="679"/>
      <c r="L15" s="679"/>
    </row>
    <row r="16" spans="1:12" ht="15.6">
      <c r="A16" s="691" t="s">
        <v>3765</v>
      </c>
      <c r="B16" s="691"/>
      <c r="C16" s="691"/>
      <c r="D16" s="691"/>
      <c r="E16" s="691"/>
      <c r="F16" s="691"/>
      <c r="G16" s="691"/>
      <c r="H16" s="691"/>
      <c r="I16" s="691"/>
      <c r="J16" s="691"/>
      <c r="K16" s="691"/>
      <c r="L16" s="691"/>
    </row>
    <row r="17" spans="1:12" ht="35.25" customHeight="1">
      <c r="A17" s="617" t="s">
        <v>3764</v>
      </c>
      <c r="B17" s="617"/>
      <c r="C17" s="617"/>
      <c r="D17" s="617"/>
      <c r="E17" s="617"/>
      <c r="F17" s="617"/>
      <c r="G17" s="617"/>
      <c r="H17" s="692"/>
      <c r="I17" s="692"/>
      <c r="J17" s="692"/>
      <c r="K17" s="692"/>
      <c r="L17" s="692"/>
    </row>
    <row r="18" spans="1:12" ht="44.25" customHeight="1">
      <c r="A18" s="617" t="s">
        <v>3763</v>
      </c>
      <c r="B18" s="617"/>
      <c r="C18" s="617"/>
      <c r="D18" s="617"/>
      <c r="E18" s="617"/>
      <c r="F18" s="617"/>
      <c r="G18" s="617"/>
      <c r="H18" s="692"/>
      <c r="I18" s="692"/>
      <c r="J18" s="692"/>
      <c r="K18" s="692"/>
      <c r="L18" s="692"/>
    </row>
    <row r="19" spans="1:12" ht="30.6" customHeight="1">
      <c r="A19" s="617" t="s">
        <v>3762</v>
      </c>
      <c r="B19" s="617"/>
      <c r="C19" s="617"/>
      <c r="D19" s="617"/>
      <c r="E19" s="617"/>
      <c r="F19" s="617"/>
      <c r="G19" s="617"/>
      <c r="H19" s="692"/>
      <c r="I19" s="692"/>
      <c r="J19" s="692"/>
      <c r="K19" s="692"/>
      <c r="L19" s="692"/>
    </row>
    <row r="20" spans="1:12" ht="60.75" customHeight="1">
      <c r="A20" s="617" t="s">
        <v>3761</v>
      </c>
      <c r="B20" s="617"/>
      <c r="C20" s="617"/>
      <c r="D20" s="617"/>
      <c r="E20" s="617"/>
      <c r="F20" s="617"/>
      <c r="G20" s="617"/>
      <c r="H20" s="692"/>
      <c r="I20" s="692"/>
      <c r="J20" s="692"/>
      <c r="K20" s="692"/>
      <c r="L20" s="692"/>
    </row>
    <row r="21" spans="1:12" ht="28.5" customHeight="1"/>
    <row r="22" spans="1:12" ht="36.6" customHeight="1">
      <c r="A22" s="260"/>
      <c r="B22" s="260"/>
      <c r="C22" s="260"/>
      <c r="D22" s="95" t="s">
        <v>3651</v>
      </c>
      <c r="E22" s="94" t="s">
        <v>3650</v>
      </c>
    </row>
    <row r="23" spans="1:12" ht="15.6" customHeight="1">
      <c r="A23" s="66" t="s">
        <v>3541</v>
      </c>
      <c r="B23" s="66" t="s">
        <v>3684</v>
      </c>
      <c r="C23" s="66" t="s">
        <v>3539</v>
      </c>
      <c r="D23" s="64" t="s">
        <v>3760</v>
      </c>
      <c r="E23" s="64" t="s">
        <v>3760</v>
      </c>
    </row>
    <row r="24" spans="1:12" ht="15.6" customHeight="1">
      <c r="A24" s="649" t="s">
        <v>3703</v>
      </c>
      <c r="B24" s="649" t="s">
        <v>3702</v>
      </c>
      <c r="C24" s="64" t="s">
        <v>3679</v>
      </c>
      <c r="D24" s="357"/>
      <c r="E24" s="292">
        <v>0.16955000000000001</v>
      </c>
      <c r="J24" s="315"/>
    </row>
    <row r="25" spans="1:12" ht="15.6" customHeight="1">
      <c r="A25" s="649"/>
      <c r="B25" s="649"/>
      <c r="C25" s="64" t="s">
        <v>3678</v>
      </c>
      <c r="D25" s="357"/>
      <c r="E25" s="292">
        <v>0.27285999999999999</v>
      </c>
      <c r="J25" s="315"/>
    </row>
    <row r="26" spans="1:12" ht="15.6" customHeight="1">
      <c r="A26" s="649"/>
      <c r="B26" s="649" t="s">
        <v>3701</v>
      </c>
      <c r="C26" s="64" t="s">
        <v>3679</v>
      </c>
      <c r="D26" s="292">
        <v>0.13599</v>
      </c>
      <c r="E26" s="292">
        <v>0.19308</v>
      </c>
      <c r="J26" s="315"/>
    </row>
    <row r="27" spans="1:12" ht="15.6" customHeight="1">
      <c r="A27" s="649"/>
      <c r="B27" s="649"/>
      <c r="C27" s="64" t="s">
        <v>3678</v>
      </c>
      <c r="D27" s="292">
        <v>0.21884999999999999</v>
      </c>
      <c r="E27" s="292">
        <v>0.31072</v>
      </c>
      <c r="J27" s="315"/>
    </row>
    <row r="28" spans="1:12" ht="15.6" customHeight="1">
      <c r="A28" s="649"/>
      <c r="B28" s="649" t="s">
        <v>3700</v>
      </c>
      <c r="C28" s="64" t="s">
        <v>3679</v>
      </c>
      <c r="D28" s="292">
        <v>5.0349999999999999E-2</v>
      </c>
      <c r="E28" s="292">
        <v>0.19642000000000001</v>
      </c>
      <c r="J28" s="315"/>
    </row>
    <row r="29" spans="1:12" ht="15.6" customHeight="1">
      <c r="A29" s="649"/>
      <c r="B29" s="649"/>
      <c r="C29" s="64" t="s">
        <v>3678</v>
      </c>
      <c r="D29" s="292">
        <v>8.1030000000000005E-2</v>
      </c>
      <c r="E29" s="292">
        <v>0.31611</v>
      </c>
      <c r="J29" s="315"/>
    </row>
    <row r="30" spans="1:12" ht="15.6" customHeight="1">
      <c r="A30" s="649"/>
      <c r="B30" s="649" t="s">
        <v>3699</v>
      </c>
      <c r="C30" s="64" t="s">
        <v>3679</v>
      </c>
      <c r="D30" s="292">
        <v>5.4030000000000002E-2</v>
      </c>
      <c r="E30" s="292">
        <v>0.21417</v>
      </c>
      <c r="J30" s="315"/>
    </row>
    <row r="31" spans="1:12" ht="15.6" customHeight="1">
      <c r="A31" s="649"/>
      <c r="B31" s="649"/>
      <c r="C31" s="64" t="s">
        <v>3678</v>
      </c>
      <c r="D31" s="292">
        <v>8.6959999999999996E-2</v>
      </c>
      <c r="E31" s="292">
        <v>0.34467999999999999</v>
      </c>
      <c r="J31" s="315"/>
    </row>
    <row r="32" spans="1:12" ht="15.6" customHeight="1">
      <c r="A32" s="649"/>
      <c r="B32" s="649" t="s">
        <v>3698</v>
      </c>
      <c r="C32" s="64" t="s">
        <v>3679</v>
      </c>
      <c r="D32" s="292">
        <v>4.4119999999999999E-2</v>
      </c>
      <c r="E32" s="292">
        <v>0.18890999999999999</v>
      </c>
      <c r="J32" s="315"/>
    </row>
    <row r="33" spans="1:10" ht="15.6" customHeight="1">
      <c r="A33" s="649"/>
      <c r="B33" s="649"/>
      <c r="C33" s="64" t="s">
        <v>3678</v>
      </c>
      <c r="D33" s="292">
        <v>7.1010000000000004E-2</v>
      </c>
      <c r="E33" s="292">
        <v>0.30403000000000002</v>
      </c>
      <c r="J33" s="315"/>
    </row>
    <row r="34" spans="1:10" ht="15.6" customHeight="1">
      <c r="A34" s="649"/>
      <c r="B34" s="649" t="s">
        <v>3697</v>
      </c>
      <c r="C34" s="64" t="s">
        <v>3679</v>
      </c>
      <c r="D34" s="292">
        <v>5.1589999999999997E-2</v>
      </c>
      <c r="E34" s="292">
        <v>0.25059999999999999</v>
      </c>
      <c r="J34" s="315"/>
    </row>
    <row r="35" spans="1:10" ht="15.6" customHeight="1">
      <c r="A35" s="649"/>
      <c r="B35" s="649"/>
      <c r="C35" s="64" t="s">
        <v>3678</v>
      </c>
      <c r="D35" s="292">
        <v>8.3030000000000007E-2</v>
      </c>
      <c r="E35" s="292">
        <v>0.40329999999999999</v>
      </c>
      <c r="J35" s="315"/>
    </row>
    <row r="36" spans="1:10" ht="15.6" customHeight="1">
      <c r="A36" s="649"/>
      <c r="B36" s="649" t="s">
        <v>3696</v>
      </c>
      <c r="C36" s="64" t="s">
        <v>3679</v>
      </c>
      <c r="D36" s="292">
        <v>3.764E-2</v>
      </c>
      <c r="E36" s="292">
        <v>0.32013999999999998</v>
      </c>
      <c r="J36" s="315"/>
    </row>
    <row r="37" spans="1:10" ht="15.6" customHeight="1">
      <c r="A37" s="649"/>
      <c r="B37" s="649"/>
      <c r="C37" s="64" t="s">
        <v>3678</v>
      </c>
      <c r="D37" s="292">
        <v>6.0569999999999999E-2</v>
      </c>
      <c r="E37" s="292">
        <v>0.51520999999999995</v>
      </c>
      <c r="J37" s="315"/>
    </row>
    <row r="38" spans="1:10" ht="15.6" customHeight="1">
      <c r="A38" s="649"/>
      <c r="B38" s="649" t="s">
        <v>3695</v>
      </c>
      <c r="C38" s="64" t="s">
        <v>3679</v>
      </c>
      <c r="D38" s="292">
        <v>7.3849999999999999E-2</v>
      </c>
      <c r="E38" s="292">
        <v>0.21529000000000001</v>
      </c>
      <c r="J38" s="315"/>
    </row>
    <row r="39" spans="1:10" ht="15.6" customHeight="1">
      <c r="A39" s="649"/>
      <c r="B39" s="649"/>
      <c r="C39" s="64" t="s">
        <v>3678</v>
      </c>
      <c r="D39" s="292">
        <v>0.11885999999999999</v>
      </c>
      <c r="E39" s="292">
        <v>0.34648000000000001</v>
      </c>
      <c r="J39" s="315"/>
    </row>
    <row r="40" spans="1:10" ht="15.6" customHeight="1">
      <c r="A40" s="649"/>
      <c r="B40" s="649" t="s">
        <v>3694</v>
      </c>
      <c r="C40" s="64" t="s">
        <v>3679</v>
      </c>
      <c r="D40" s="361">
        <v>9.3450000000000005E-2</v>
      </c>
      <c r="E40" s="292">
        <v>0.26566000000000001</v>
      </c>
      <c r="J40" s="315"/>
    </row>
    <row r="41" spans="1:10" ht="15.6" customHeight="1">
      <c r="A41" s="649"/>
      <c r="B41" s="649"/>
      <c r="C41" s="64" t="s">
        <v>3678</v>
      </c>
      <c r="D41" s="362">
        <v>0.15039</v>
      </c>
      <c r="E41" s="292">
        <v>0.42753999999999998</v>
      </c>
      <c r="J41" s="315"/>
    </row>
    <row r="42" spans="1:10" ht="15.6" customHeight="1">
      <c r="A42" s="309"/>
      <c r="B42" s="309"/>
      <c r="C42" s="309"/>
      <c r="J42" s="305"/>
    </row>
    <row r="43" spans="1:10" ht="15.6" customHeight="1">
      <c r="A43" s="309"/>
      <c r="B43" s="309"/>
      <c r="C43" s="309"/>
      <c r="J43" s="305"/>
    </row>
    <row r="44" spans="1:10" ht="37.200000000000003" customHeight="1">
      <c r="A44" s="309"/>
      <c r="B44" s="309"/>
      <c r="C44" s="309"/>
      <c r="D44" s="95" t="s">
        <v>3651</v>
      </c>
      <c r="E44" s="94" t="s">
        <v>3650</v>
      </c>
      <c r="J44" s="305"/>
    </row>
    <row r="45" spans="1:10" ht="15.6" customHeight="1">
      <c r="A45" s="66" t="s">
        <v>3541</v>
      </c>
      <c r="B45" s="66" t="s">
        <v>3684</v>
      </c>
      <c r="C45" s="66" t="s">
        <v>3539</v>
      </c>
      <c r="D45" s="64" t="s">
        <v>3760</v>
      </c>
      <c r="E45" s="64" t="s">
        <v>3760</v>
      </c>
      <c r="J45" s="305"/>
    </row>
    <row r="46" spans="1:10" ht="15.6" customHeight="1">
      <c r="A46" s="649" t="s">
        <v>3689</v>
      </c>
      <c r="B46" s="649" t="s">
        <v>3688</v>
      </c>
      <c r="C46" s="64" t="s">
        <v>3679</v>
      </c>
      <c r="D46" s="363">
        <v>0.13599</v>
      </c>
      <c r="E46" s="292">
        <v>0.18851999999999999</v>
      </c>
      <c r="J46" s="315"/>
    </row>
    <row r="47" spans="1:10" ht="15.6" customHeight="1">
      <c r="A47" s="649"/>
      <c r="B47" s="649"/>
      <c r="C47" s="64" t="s">
        <v>3678</v>
      </c>
      <c r="D47" s="363">
        <v>0.21884999999999999</v>
      </c>
      <c r="E47" s="292">
        <v>0.30338999999999999</v>
      </c>
      <c r="J47" s="315"/>
    </row>
    <row r="48" spans="1:10" ht="15.6" customHeight="1">
      <c r="A48" s="649"/>
      <c r="B48" s="649" t="s">
        <v>3687</v>
      </c>
      <c r="C48" s="64" t="s">
        <v>3679</v>
      </c>
      <c r="D48" s="363">
        <v>5.2159999999999998E-2</v>
      </c>
      <c r="E48" s="292">
        <v>0.19814000000000001</v>
      </c>
      <c r="J48" s="315"/>
    </row>
    <row r="49" spans="1:10" ht="15.6" customHeight="1">
      <c r="A49" s="649"/>
      <c r="B49" s="649"/>
      <c r="C49" s="64" t="s">
        <v>3678</v>
      </c>
      <c r="D49" s="363">
        <v>8.3940000000000001E-2</v>
      </c>
      <c r="E49" s="292">
        <v>0.31888</v>
      </c>
      <c r="J49" s="315"/>
    </row>
    <row r="50" spans="1:10" ht="15.6" customHeight="1">
      <c r="A50" s="649"/>
      <c r="B50" s="649" t="s">
        <v>3686</v>
      </c>
      <c r="C50" s="64" t="s">
        <v>3679</v>
      </c>
      <c r="D50" s="363">
        <v>7.0879999999999999E-2</v>
      </c>
      <c r="E50" s="292">
        <v>0.21448999999999999</v>
      </c>
      <c r="J50" s="315"/>
    </row>
    <row r="51" spans="1:10" ht="15.6" customHeight="1">
      <c r="A51" s="649"/>
      <c r="B51" s="649"/>
      <c r="C51" s="64" t="s">
        <v>3678</v>
      </c>
      <c r="D51" s="363">
        <v>0.11405999999999999</v>
      </c>
      <c r="E51" s="292">
        <v>0.34519</v>
      </c>
      <c r="J51" s="315"/>
    </row>
    <row r="52" spans="1:10" ht="15.6" customHeight="1">
      <c r="A52" s="649"/>
      <c r="B52" s="649" t="s">
        <v>3685</v>
      </c>
      <c r="C52" s="64" t="s">
        <v>3679</v>
      </c>
      <c r="D52" s="363">
        <v>6.5619999999999998E-2</v>
      </c>
      <c r="E52" s="292">
        <v>0.20655999999999999</v>
      </c>
      <c r="J52" s="315"/>
    </row>
    <row r="53" spans="1:10" ht="15.6" customHeight="1">
      <c r="A53" s="649"/>
      <c r="B53" s="649"/>
      <c r="C53" s="64" t="s">
        <v>3678</v>
      </c>
      <c r="D53" s="363">
        <v>0.10561</v>
      </c>
      <c r="E53" s="292">
        <v>0.33243</v>
      </c>
      <c r="J53" s="315"/>
    </row>
    <row r="54" spans="1:10" ht="15.6" customHeight="1">
      <c r="A54" s="309"/>
      <c r="B54" s="309"/>
      <c r="C54" s="309"/>
    </row>
    <row r="55" spans="1:10" ht="15.6" customHeight="1">
      <c r="A55" s="309"/>
      <c r="B55" s="309"/>
      <c r="C55" s="309"/>
    </row>
    <row r="56" spans="1:10" ht="44.7" customHeight="1">
      <c r="A56" s="325"/>
      <c r="B56" s="360"/>
      <c r="C56" s="309"/>
      <c r="D56" s="95" t="s">
        <v>3651</v>
      </c>
      <c r="E56" s="94" t="s">
        <v>3650</v>
      </c>
    </row>
    <row r="57" spans="1:10" ht="15.6" customHeight="1">
      <c r="A57" s="80" t="s">
        <v>3541</v>
      </c>
      <c r="B57" s="93" t="s">
        <v>3684</v>
      </c>
      <c r="C57" s="66" t="s">
        <v>3539</v>
      </c>
      <c r="D57" s="64" t="s">
        <v>3760</v>
      </c>
      <c r="E57" s="64" t="s">
        <v>3760</v>
      </c>
    </row>
    <row r="58" spans="1:10">
      <c r="A58" s="648" t="s">
        <v>3742</v>
      </c>
      <c r="B58" s="650" t="s">
        <v>3741</v>
      </c>
      <c r="C58" s="64" t="s">
        <v>3759</v>
      </c>
      <c r="D58" s="358"/>
      <c r="E58" s="292">
        <v>0.63590000000000002</v>
      </c>
      <c r="J58" s="315"/>
    </row>
    <row r="59" spans="1:10">
      <c r="A59" s="648"/>
      <c r="B59" s="650"/>
      <c r="C59" s="64" t="s">
        <v>3679</v>
      </c>
      <c r="D59" s="358"/>
      <c r="E59" s="292">
        <v>0.19453999999999999</v>
      </c>
      <c r="J59" s="315"/>
    </row>
    <row r="60" spans="1:10">
      <c r="A60" s="648"/>
      <c r="B60" s="650"/>
      <c r="C60" s="64" t="s">
        <v>3678</v>
      </c>
      <c r="D60" s="358"/>
      <c r="E60" s="292">
        <v>0.31308000000000002</v>
      </c>
      <c r="J60" s="315"/>
    </row>
    <row r="61" spans="1:10">
      <c r="A61" s="648"/>
      <c r="B61" s="650" t="s">
        <v>3740</v>
      </c>
      <c r="C61" s="64" t="s">
        <v>3759</v>
      </c>
      <c r="D61" s="358"/>
      <c r="E61" s="292">
        <v>1.2767200000000001</v>
      </c>
      <c r="J61" s="315"/>
    </row>
    <row r="62" spans="1:10">
      <c r="A62" s="648"/>
      <c r="B62" s="650"/>
      <c r="C62" s="64" t="s">
        <v>3679</v>
      </c>
      <c r="D62" s="358"/>
      <c r="E62" s="292">
        <v>0.29614000000000001</v>
      </c>
      <c r="J62" s="315"/>
    </row>
    <row r="63" spans="1:10">
      <c r="A63" s="648"/>
      <c r="B63" s="650"/>
      <c r="C63" s="64" t="s">
        <v>3678</v>
      </c>
      <c r="D63" s="358"/>
      <c r="E63" s="292">
        <v>0.47659000000000001</v>
      </c>
      <c r="J63" s="315"/>
    </row>
    <row r="64" spans="1:10">
      <c r="A64" s="648"/>
      <c r="B64" s="650" t="s">
        <v>3739</v>
      </c>
      <c r="C64" s="64" t="s">
        <v>3759</v>
      </c>
      <c r="D64" s="363">
        <v>0.19938</v>
      </c>
      <c r="E64" s="292">
        <v>1.05006</v>
      </c>
      <c r="J64" s="315"/>
    </row>
    <row r="65" spans="1:12">
      <c r="A65" s="648"/>
      <c r="B65" s="650"/>
      <c r="C65" s="64" t="s">
        <v>3679</v>
      </c>
      <c r="D65" s="363">
        <v>7.8659999999999994E-2</v>
      </c>
      <c r="E65" s="292">
        <v>0.38984000000000002</v>
      </c>
      <c r="J65" s="315"/>
    </row>
    <row r="66" spans="1:12">
      <c r="A66" s="648"/>
      <c r="B66" s="650"/>
      <c r="C66" s="64" t="s">
        <v>3678</v>
      </c>
      <c r="D66" s="363">
        <v>0.12659000000000001</v>
      </c>
      <c r="E66" s="292">
        <v>0.62739</v>
      </c>
      <c r="J66" s="315"/>
    </row>
    <row r="67" spans="1:12">
      <c r="A67" s="648"/>
      <c r="B67" s="650" t="s">
        <v>3738</v>
      </c>
      <c r="C67" s="64" t="s">
        <v>3759</v>
      </c>
      <c r="D67" s="363">
        <v>0.19938</v>
      </c>
      <c r="E67" s="292">
        <v>1.12547</v>
      </c>
      <c r="J67" s="315"/>
    </row>
    <row r="68" spans="1:12">
      <c r="A68" s="648"/>
      <c r="B68" s="650"/>
      <c r="C68" s="64" t="s">
        <v>3679</v>
      </c>
      <c r="D68" s="363">
        <v>7.8659999999999994E-2</v>
      </c>
      <c r="E68" s="275">
        <v>0.35820000000000002</v>
      </c>
      <c r="J68" s="315"/>
    </row>
    <row r="69" spans="1:12">
      <c r="A69" s="648"/>
      <c r="B69" s="650"/>
      <c r="C69" s="64" t="s">
        <v>3678</v>
      </c>
      <c r="D69" s="363">
        <v>0.12659000000000001</v>
      </c>
      <c r="E69" s="292">
        <v>0.57647000000000004</v>
      </c>
      <c r="J69" s="315"/>
    </row>
    <row r="70" spans="1:12" ht="15.6" customHeight="1"/>
    <row r="71" spans="1:12" ht="15.6" customHeight="1"/>
    <row r="72" spans="1:12" ht="15.6">
      <c r="A72" s="619" t="s">
        <v>3525</v>
      </c>
      <c r="B72" s="619"/>
      <c r="C72" s="303"/>
      <c r="D72" s="303"/>
      <c r="E72" s="303"/>
      <c r="F72" s="303"/>
      <c r="G72" s="303"/>
      <c r="H72" s="303"/>
      <c r="I72" s="303"/>
      <c r="J72" s="303"/>
      <c r="K72" s="303"/>
    </row>
    <row r="73" spans="1:12" ht="42.6" customHeight="1">
      <c r="A73" s="359" t="s">
        <v>3758</v>
      </c>
      <c r="B73" s="320"/>
      <c r="C73" s="303"/>
      <c r="D73" s="303"/>
      <c r="E73" s="303"/>
      <c r="F73" s="303"/>
      <c r="G73" s="303"/>
      <c r="H73" s="303"/>
      <c r="I73" s="303"/>
      <c r="J73" s="303"/>
      <c r="K73" s="303"/>
    </row>
    <row r="74" spans="1:12" ht="67.05" customHeight="1">
      <c r="A74" s="651" t="s">
        <v>3757</v>
      </c>
      <c r="B74" s="651"/>
      <c r="C74" s="651"/>
      <c r="D74" s="651"/>
      <c r="E74" s="651"/>
      <c r="F74" s="651"/>
      <c r="G74" s="651"/>
      <c r="H74" s="651"/>
      <c r="I74" s="651"/>
      <c r="J74" s="651"/>
      <c r="K74" s="651"/>
    </row>
    <row r="75" spans="1:12" ht="88.5" customHeight="1">
      <c r="A75" s="658" t="s">
        <v>3756</v>
      </c>
      <c r="B75" s="674"/>
      <c r="C75" s="674"/>
      <c r="D75" s="674"/>
      <c r="E75" s="674"/>
      <c r="F75" s="674"/>
      <c r="G75" s="674"/>
      <c r="H75" s="674"/>
      <c r="I75" s="674"/>
      <c r="J75" s="674"/>
      <c r="K75" s="674"/>
    </row>
    <row r="76" spans="1:12" ht="48.6" customHeight="1">
      <c r="A76" s="658" t="s">
        <v>3755</v>
      </c>
      <c r="B76" s="674"/>
      <c r="C76" s="674"/>
      <c r="D76" s="674"/>
      <c r="E76" s="674"/>
      <c r="F76" s="674"/>
      <c r="G76" s="674"/>
      <c r="H76" s="674"/>
      <c r="I76" s="674"/>
      <c r="J76" s="674"/>
      <c r="K76" s="674"/>
    </row>
    <row r="78" spans="1:12">
      <c r="A78" s="618" t="s">
        <v>3518</v>
      </c>
      <c r="B78" s="618"/>
      <c r="C78" s="618"/>
      <c r="D78" s="618"/>
      <c r="E78" s="618"/>
      <c r="F78" s="618"/>
      <c r="G78" s="618"/>
      <c r="H78" s="618"/>
      <c r="I78" s="618"/>
      <c r="J78" s="618"/>
      <c r="K78" s="618"/>
      <c r="L78" s="618"/>
    </row>
  </sheetData>
  <mergeCells count="37">
    <mergeCell ref="A8:L8"/>
    <mergeCell ref="A10:L10"/>
    <mergeCell ref="A11:L11"/>
    <mergeCell ref="A12:L12"/>
    <mergeCell ref="A13:L13"/>
    <mergeCell ref="B50:B51"/>
    <mergeCell ref="A14:L14"/>
    <mergeCell ref="B32:B33"/>
    <mergeCell ref="B34:B35"/>
    <mergeCell ref="B36:B37"/>
    <mergeCell ref="B38:B39"/>
    <mergeCell ref="A15:L15"/>
    <mergeCell ref="A16:L16"/>
    <mergeCell ref="A17:L17"/>
    <mergeCell ref="A18:L18"/>
    <mergeCell ref="A19:L19"/>
    <mergeCell ref="A78:L78"/>
    <mergeCell ref="B40:B41"/>
    <mergeCell ref="A20:L20"/>
    <mergeCell ref="A58:A69"/>
    <mergeCell ref="B58:B60"/>
    <mergeCell ref="B61:B63"/>
    <mergeCell ref="B64:B66"/>
    <mergeCell ref="B67:B69"/>
    <mergeCell ref="A24:A41"/>
    <mergeCell ref="B24:B25"/>
    <mergeCell ref="B26:B27"/>
    <mergeCell ref="B28:B29"/>
    <mergeCell ref="B30:B31"/>
    <mergeCell ref="A46:A53"/>
    <mergeCell ref="B46:B47"/>
    <mergeCell ref="B48:B49"/>
    <mergeCell ref="B52:B53"/>
    <mergeCell ref="A72:B72"/>
    <mergeCell ref="A74:K74"/>
    <mergeCell ref="A75:K75"/>
    <mergeCell ref="A76:K76"/>
  </mergeCells>
  <conditionalFormatting sqref="D24:E41 D46:E53 D58:E69">
    <cfRule type="expression" dxfId="0" priority="1">
      <formula>D24=""</formula>
    </cfRule>
  </conditionalFormatting>
  <hyperlinks>
    <hyperlink ref="A3" location="Index!A1" display="Index" xr:uid="{87BCF879-B4CF-4EB1-92C3-68F0EBE84166}"/>
    <hyperlink ref="A13:L13" r:id="rId1" display="●  Organisations that generate renewable energy or purchase green energy should refer to Defra's  'Environmental reporting guidelines' for information on how to account for their electricity usage" xr:uid="{86ECAF13-F590-4F13-B227-103394C4683C}"/>
    <hyperlink ref="A74:K74" r:id="rId2" display="https://www.gov.uk/government/publications/environmental-reporting-guidelines-including-mandatory-greenhouse-gas-emissions-reporting-guidance" xr:uid="{B6EB23ED-449C-47AC-AE1A-E824305624E3}"/>
  </hyperlinks>
  <pageMargins left="0.7" right="0.7" top="0.75" bottom="0.75" header="0.3" footer="0.3"/>
  <pageSetup paperSize="9" orientation="portrait" r:id="rId3"/>
</worksheet>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vt:i4>
      </vt:variant>
      <vt:variant>
        <vt:lpstr>Nazwane zakresy</vt:lpstr>
      </vt:variant>
      <vt:variant>
        <vt:i4>9</vt:i4>
      </vt:variant>
    </vt:vector>
  </HeadingPairs>
  <TitlesOfParts>
    <vt:vector size="19" baseType="lpstr">
      <vt:lpstr>ankieta ESG</vt:lpstr>
      <vt:lpstr>instrukcja</vt:lpstr>
      <vt:lpstr>raport</vt:lpstr>
      <vt:lpstr>AMA</vt:lpstr>
      <vt:lpstr>ocena</vt:lpstr>
      <vt:lpstr>listy</vt:lpstr>
      <vt:lpstr>PKD</vt:lpstr>
      <vt:lpstr>gminy</vt:lpstr>
      <vt:lpstr>emisje branżowe</vt:lpstr>
      <vt:lpstr>kalkulator GHG</vt:lpstr>
      <vt:lpstr>biomasa</vt:lpstr>
      <vt:lpstr>Ciężarowy</vt:lpstr>
      <vt:lpstr>drewno</vt:lpstr>
      <vt:lpstr>gaz</vt:lpstr>
      <vt:lpstr>'ankieta ESG'!Obszar_wydruku</vt:lpstr>
      <vt:lpstr>olej_opałowy</vt:lpstr>
      <vt:lpstr>Osobowy</vt:lpstr>
      <vt:lpstr>Rolnicza</vt:lpstr>
      <vt:lpstr>węgiel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Stachyrak, Anna</dc:creator>
  <cp:lastModifiedBy>Beny Beny</cp:lastModifiedBy>
  <cp:lastPrinted>2025-11-24T10:50:46Z</cp:lastPrinted>
  <dcterms:created xsi:type="dcterms:W3CDTF">2015-06-05T18:17:20Z</dcterms:created>
  <dcterms:modified xsi:type="dcterms:W3CDTF">2026-09-02T12:55:14Z</dcterms:modified>
</cp:coreProperties>
</file>